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AlgorithmName="SHA-512" workbookHashValue="IBmXAlCTDoB+vw9KbOcXQYNgnpt/myBv5iW3IWHoaCPAnB+ogwVIo78YnK206B8JeH/TxD+uJY/vWz5FYNv4WA==" workbookSaltValue="hUs7b6efMsPG+7qEiOOLbg==" workbookSpinCount="100000" lockStructure="1"/>
  <bookViews>
    <workbookView xWindow="0" yWindow="60" windowWidth="12240" windowHeight="7695" tabRatio="851" firstSheet="8" activeTab="13"/>
  </bookViews>
  <sheets>
    <sheet name="OFO mapped to N Prog" sheetId="31" state="hidden" r:id="rId1"/>
    <sheet name="Teaching Areas" sheetId="61" state="hidden" r:id="rId2"/>
    <sheet name="Picklists" sheetId="48" state="hidden" r:id="rId3"/>
    <sheet name="Setup Page" sheetId="47" r:id="rId4"/>
    <sheet name="Prog Costs" sheetId="45" r:id="rId5"/>
    <sheet name="Cover Page" sheetId="41" r:id="rId6"/>
    <sheet name="Index" sheetId="2" r:id="rId7"/>
    <sheet name="1. Contact Details" sheetId="1" r:id="rId8"/>
    <sheet name="2. T&amp;L Targets" sheetId="8" r:id="rId9"/>
    <sheet name="3. Experiential Learning Target" sheetId="16" r:id="rId10"/>
    <sheet name="4. T&amp;L Improvement Plan" sheetId="37" r:id="rId11"/>
    <sheet name="5. T&amp;L Infrastructure" sheetId="59" r:id="rId12"/>
    <sheet name="6. HR Development" sheetId="49" r:id="rId13"/>
    <sheet name="7. Environmental Plan" sheetId="60" r:id="rId14"/>
    <sheet name="8. Enrolment - NC(V)" sheetId="7" r:id="rId15"/>
    <sheet name="9. Enrolment - Report 191" sheetId="50" r:id="rId16"/>
    <sheet name="10. Enrolment - Occ &amp; Other" sheetId="54" r:id="rId17"/>
    <sheet name="11. Enrolment Summary" sheetId="46" r:id="rId18"/>
    <sheet name="12. Staffing" sheetId="55" r:id="rId19"/>
    <sheet name="13. CAPEX Plan" sheetId="18" r:id="rId20"/>
    <sheet name="14. College Budget Summary" sheetId="4" r:id="rId21"/>
    <sheet name="15. Budget Analysis" sheetId="57" r:id="rId22"/>
  </sheets>
  <externalReferences>
    <externalReference r:id="rId23"/>
  </externalReferences>
  <definedNames>
    <definedName name="_ftn1" localSheetId="10">'4. T&amp;L Improvement Plan'!#REF!</definedName>
    <definedName name="_ftnref1" localSheetId="10">'4. T&amp;L Improvement Plan'!#REF!</definedName>
    <definedName name="Campuses">Picklists!$U$2:$U$17</definedName>
    <definedName name="Colleges">Picklists!$A$2:$A$51</definedName>
    <definedName name="Gen_Area">Picklists!$Y$2:$Y$15</definedName>
    <definedName name="Level">Picklists!$Q$2:$Q$5</definedName>
    <definedName name="NATED_Prog_N1_to_N3">Picklists!$E$2:$E$5</definedName>
    <definedName name="NATED_Prog_N4_to_N6">Picklists!$I$2:$I$34</definedName>
    <definedName name="NATED_Prog_N6">Picklists!$K$2:$K$25</definedName>
    <definedName name="NATED_ProgBus_N4_to_N6">Picklists!$I$2:$I$29</definedName>
    <definedName name="NATED_ProgEng_N4_to_N6">Picklists!$G$2:$G$4</definedName>
    <definedName name="NCV_Prog_2_to_4">Picklists!$C$2:$C$20</definedName>
    <definedName name="planned_training">'[1]Planned_2010 (WSP)'!$A$1:$C$514</definedName>
    <definedName name="_xlnm.Print_Area" localSheetId="7">'1. Contact Details'!$A$1:$H$13</definedName>
    <definedName name="_xlnm.Print_Area" localSheetId="16">'10. Enrolment - Occ &amp; Other'!$A$1:$P$1788</definedName>
    <definedName name="_xlnm.Print_Area" localSheetId="17">'11. Enrolment Summary'!$A$1:$O$154</definedName>
    <definedName name="_xlnm.Print_Area" localSheetId="18">'12. Staffing'!$A$1:$G$85</definedName>
    <definedName name="_xlnm.Print_Area" localSheetId="19">'13. CAPEX Plan'!$A$1:$G$434</definedName>
    <definedName name="_xlnm.Print_Area" localSheetId="20">'14. College Budget Summary'!$A$1:$D$101</definedName>
    <definedName name="_xlnm.Print_Area" localSheetId="21">'15. Budget Analysis'!$A$1:$J$62</definedName>
    <definedName name="_xlnm.Print_Area" localSheetId="8">'2. T&amp;L Targets'!$A$1:$G$94</definedName>
    <definedName name="_xlnm.Print_Area" localSheetId="9">'3. Experiential Learning Target'!$A$1:$H$172</definedName>
    <definedName name="_xlnm.Print_Area" localSheetId="10">'4. T&amp;L Improvement Plan'!$A$1:$I$57</definedName>
    <definedName name="_xlnm.Print_Area" localSheetId="11">'5. T&amp;L Infrastructure'!$A$1:$N$3256</definedName>
    <definedName name="_xlnm.Print_Area" localSheetId="12">'6. HR Development'!$A$1:$F$41</definedName>
    <definedName name="_xlnm.Print_Area" localSheetId="13">'7. Environmental Plan'!$A$1:$M$1129</definedName>
    <definedName name="_xlnm.Print_Area" localSheetId="14">'8. Enrolment - NC(V)'!$A$1:$P$358</definedName>
    <definedName name="_xlnm.Print_Area" localSheetId="15">'9. Enrolment - Report 191'!$A$1:$P$1072</definedName>
    <definedName name="_xlnm.Print_Area" localSheetId="5">'Cover Page'!$B$2:$S$33</definedName>
    <definedName name="_xlnm.Print_Area" localSheetId="6">Index!$A$1:$C$19</definedName>
    <definedName name="_xlnm.Print_Area" localSheetId="4">'Prog Costs'!$A$2:$G$60</definedName>
    <definedName name="_xlnm.Print_Area" localSheetId="3">'Setup Page'!$B$1:$F$22</definedName>
    <definedName name="Priority">Picklists!$S$2:$S$4</definedName>
    <definedName name="Prop_Owner">Picklists!$W$2:$W$4</definedName>
    <definedName name="Scale">Picklists!$O$2:$O$5</definedName>
    <definedName name="Special_Area">Picklists!$AB$2:$AB$70</definedName>
    <definedName name="Special_Int_Area">Picklists!#REF!</definedName>
    <definedName name="Test_2" localSheetId="16">Picklists!#REF!</definedName>
    <definedName name="Test_2" localSheetId="15">Picklists!#REF!</definedName>
    <definedName name="Test_2">Picklists!#REF!</definedName>
    <definedName name="Test_NCV_2" localSheetId="16">Picklists!#REF!</definedName>
    <definedName name="Test_NCV_2" localSheetId="15">Picklists!#REF!</definedName>
    <definedName name="Test_NCV_2">Picklists!#REF!</definedName>
    <definedName name="Trades">'OFO mapped to N Prog'!$A$2:$A$92</definedName>
    <definedName name="Yes_No">Picklists!$M$2:$M$3</definedName>
    <definedName name="Z_00F41972_505B_4313_913E_E50954DF4491_.wvu.PrintArea" localSheetId="11" hidden="1">'5. T&amp;L Infrastructure'!$A$32:$I$3277</definedName>
    <definedName name="Z_00F41972_505B_4313_913E_E50954DF4491_.wvu.PrintTitles" localSheetId="19" hidden="1">'13. CAPEX Plan'!#REF!</definedName>
    <definedName name="Z_00F41972_505B_4313_913E_E50954DF4491_.wvu.Rows" localSheetId="20" hidden="1">'14. College Budget Summary'!#REF!,'14. College Budget Summary'!#REF!,'14. College Budget Summary'!#REF!,'14. College Budget Summary'!#REF!</definedName>
    <definedName name="Z_00F41972_505B_4313_913E_E50954DF4491_.wvu.Rows" localSheetId="6" hidden="1">Index!#REF!,Index!#REF!,Index!#REF!</definedName>
    <definedName name="Z_74324E38_9782_4F0C_B19E_74343A8115AB_.wvu.PrintTitles" localSheetId="19" hidden="1">'13. CAPEX Plan'!#REF!</definedName>
    <definedName name="Z_74324E38_9782_4F0C_B19E_74343A8115AB_.wvu.Rows" localSheetId="20" hidden="1">'14. College Budget Summary'!#REF!,'14. College Budget Summary'!#REF!,'14. College Budget Summary'!#REF!,'14. College Budget Summary'!#REF!</definedName>
    <definedName name="Z_74324E38_9782_4F0C_B19E_74343A8115AB_.wvu.Rows" localSheetId="6" hidden="1">Index!#REF!,Index!#REF!,Index!#REF!</definedName>
    <definedName name="Z_840D2E1B_5EDC_46E7_87B7_A517D20B042C_.wvu.Rows" localSheetId="20" hidden="1">'14. College Budget Summary'!#REF!,'14. College Budget Summary'!#REF!,'14. College Budget Summary'!#REF!</definedName>
    <definedName name="Z_840D2E1B_5EDC_46E7_87B7_A517D20B042C_.wvu.Rows" localSheetId="6" hidden="1">Index!#REF!,Index!#REF!,Index!#REF!</definedName>
    <definedName name="Z_9766E1B5_0810_49C7_9163_31919523112C_.wvu.Rows" localSheetId="20" hidden="1">'14. College Budget Summary'!#REF!,'14. College Budget Summary'!#REF!,'14. College Budget Summary'!#REF!,'14. College Budget Summary'!#REF!</definedName>
    <definedName name="Z_9766E1B5_0810_49C7_9163_31919523112C_.wvu.Rows" localSheetId="6" hidden="1">Index!#REF!,Index!#REF!,Index!#REF!</definedName>
    <definedName name="Z_F1629E1D_ACA8_4227_B8EA_4C6DDBDF0BA9_.wvu.PrintTitles" localSheetId="19" hidden="1">'13. CAPEX Plan'!#REF!</definedName>
    <definedName name="Z_F1629E1D_ACA8_4227_B8EA_4C6DDBDF0BA9_.wvu.Rows" localSheetId="20" hidden="1">'14. College Budget Summary'!#REF!,'14. College Budget Summary'!#REF!,'14. College Budget Summary'!#REF!,'14. College Budget Summary'!#REF!</definedName>
    <definedName name="Z_F1629E1D_ACA8_4227_B8EA_4C6DDBDF0BA9_.wvu.Rows" localSheetId="6" hidden="1">Index!#REF!,Index!#REF!,Index!#REF!</definedName>
  </definedNames>
  <calcPr calcId="145621"/>
  <customWorkbookViews>
    <customWorkbookView name="Chris Murray (Creative Transformations) - Personal View" guid="{74324E38-9782-4F0C-B19E-74343A8115AB}" mergeInterval="0" personalView="1" maximized="1" windowWidth="948" windowHeight="627" tabRatio="966" activeSheetId="19"/>
    <customWorkbookView name="Nkoe.N - Personal View" guid="{F1629E1D-ACA8-4227-B8EA-4C6DDBDF0BA9}" mergeInterval="0" personalView="1" maximized="1" xWindow="1" yWindow="1" windowWidth="1680" windowHeight="863" tabRatio="966" activeSheetId="6"/>
    <customWorkbookView name="VRensburg.J - Personal View" guid="{00F41972-505B-4313-913E-E50954DF4491}" mergeInterval="0" personalView="1" maximized="1" xWindow="1" yWindow="1" windowWidth="800" windowHeight="382" tabRatio="966" activeSheetId="7"/>
    <customWorkbookView name="Mommen.S - Personal View" guid="{9766E1B5-0810-49C7-9163-31919523112C}" mergeInterval="0" personalView="1" maximized="1" xWindow="1" yWindow="1" windowWidth="1356" windowHeight="678" tabRatio="851" activeSheetId="18"/>
    <customWorkbookView name="agewer - Personal View" guid="{840D2E1B-5EDC-46E7-87B7-A517D20B042C}" mergeInterval="0" personalView="1" maximized="1" xWindow="1" yWindow="1" windowWidth="1362" windowHeight="538" tabRatio="851" activeSheetId="4"/>
  </customWorkbookViews>
</workbook>
</file>

<file path=xl/calcChain.xml><?xml version="1.0" encoding="utf-8"?>
<calcChain xmlns="http://schemas.openxmlformats.org/spreadsheetml/2006/main">
  <c r="L21" i="59" l="1"/>
  <c r="J15" i="59"/>
  <c r="J21" i="59"/>
  <c r="J20" i="59"/>
  <c r="J19" i="59"/>
  <c r="D78" i="18" l="1"/>
  <c r="D62" i="18"/>
  <c r="D61" i="18"/>
  <c r="D60" i="18"/>
  <c r="D59" i="18"/>
  <c r="D58" i="18"/>
  <c r="D57" i="18"/>
  <c r="D55" i="18"/>
  <c r="D54" i="18"/>
  <c r="D53" i="18"/>
  <c r="C93" i="4" l="1"/>
  <c r="C95" i="4" l="1"/>
  <c r="F833" i="50" l="1"/>
  <c r="H833" i="50" s="1"/>
  <c r="F854" i="50"/>
  <c r="H854" i="50" s="1"/>
  <c r="F811" i="50"/>
  <c r="H811" i="50" s="1"/>
  <c r="F810" i="50"/>
  <c r="H810" i="50" s="1"/>
  <c r="F744" i="50"/>
  <c r="F745" i="50"/>
  <c r="F832" i="50" l="1"/>
  <c r="H832" i="50" s="1"/>
  <c r="H744" i="50" l="1"/>
  <c r="H745" i="50"/>
  <c r="F118" i="50" l="1"/>
  <c r="H118" i="50" s="1"/>
  <c r="F163" i="50"/>
  <c r="H163" i="50" s="1"/>
  <c r="D520" i="50" s="1"/>
  <c r="F162" i="50"/>
  <c r="H162" i="50" s="1"/>
  <c r="D519" i="50" s="1"/>
  <c r="F519" i="50" s="1"/>
  <c r="F75" i="50"/>
  <c r="H75" i="50" s="1"/>
  <c r="F74" i="50"/>
  <c r="H74" i="50" s="1"/>
  <c r="D432" i="50" l="1"/>
  <c r="F432" i="50" s="1"/>
  <c r="H432" i="50" s="1"/>
  <c r="D431" i="50"/>
  <c r="F431" i="50" s="1"/>
  <c r="H431" i="50" s="1"/>
  <c r="H163" i="7" l="1"/>
  <c r="H119" i="7"/>
  <c r="H75" i="7"/>
  <c r="H162" i="7"/>
  <c r="H140" i="7"/>
  <c r="H118" i="7"/>
  <c r="H74" i="7"/>
  <c r="H31" i="7"/>
  <c r="H30" i="7"/>
  <c r="F163" i="7"/>
  <c r="F119" i="7"/>
  <c r="F162" i="7"/>
  <c r="F140" i="7"/>
  <c r="F118" i="7"/>
  <c r="F30" i="7"/>
  <c r="F31" i="7"/>
  <c r="F22" i="60" l="1"/>
  <c r="H22" i="60"/>
  <c r="F23" i="60"/>
  <c r="H23" i="60"/>
  <c r="F24" i="60"/>
  <c r="H24" i="60"/>
  <c r="F25" i="60"/>
  <c r="H25" i="60"/>
  <c r="D23" i="60"/>
  <c r="D24" i="60"/>
  <c r="D25" i="60"/>
  <c r="D22" i="60"/>
  <c r="E8" i="60"/>
  <c r="F8" i="60"/>
  <c r="G8" i="60"/>
  <c r="H8" i="60"/>
  <c r="I8" i="60"/>
  <c r="E9" i="60"/>
  <c r="F9" i="60"/>
  <c r="G9" i="60"/>
  <c r="H9" i="60"/>
  <c r="I9" i="60"/>
  <c r="E10" i="60"/>
  <c r="F10" i="60"/>
  <c r="G10" i="60"/>
  <c r="H10" i="60"/>
  <c r="I10" i="60"/>
  <c r="E11" i="60"/>
  <c r="F11" i="60"/>
  <c r="G11" i="60"/>
  <c r="H11" i="60"/>
  <c r="I11" i="60"/>
  <c r="E12" i="60"/>
  <c r="F12" i="60"/>
  <c r="G12" i="60"/>
  <c r="H12" i="60"/>
  <c r="I12" i="60"/>
  <c r="E13" i="60"/>
  <c r="F13" i="60"/>
  <c r="G13" i="60"/>
  <c r="H13" i="60"/>
  <c r="I13" i="60"/>
  <c r="E14" i="60"/>
  <c r="F14" i="60"/>
  <c r="G14" i="60"/>
  <c r="H14" i="60"/>
  <c r="I14" i="60"/>
  <c r="E15" i="60"/>
  <c r="F15" i="60"/>
  <c r="G15" i="60"/>
  <c r="H15" i="60"/>
  <c r="I15" i="60"/>
  <c r="E16" i="60"/>
  <c r="F16" i="60"/>
  <c r="G16" i="60"/>
  <c r="H16" i="60"/>
  <c r="I16" i="60"/>
  <c r="D9" i="60"/>
  <c r="D10" i="60"/>
  <c r="D11" i="60"/>
  <c r="D12" i="60"/>
  <c r="D13" i="60"/>
  <c r="D14" i="60"/>
  <c r="D15" i="60"/>
  <c r="D16" i="60"/>
  <c r="D8" i="60"/>
  <c r="L1106" i="60"/>
  <c r="J1106" i="60"/>
  <c r="L1105" i="60"/>
  <c r="J1105" i="60"/>
  <c r="L1104" i="60"/>
  <c r="J1104" i="60"/>
  <c r="L1103" i="60"/>
  <c r="J1103" i="60"/>
  <c r="M1075" i="60"/>
  <c r="L1075" i="60"/>
  <c r="K1075" i="60"/>
  <c r="J1075" i="60"/>
  <c r="M1074" i="60"/>
  <c r="L1074" i="60"/>
  <c r="K1074" i="60"/>
  <c r="J1074" i="60"/>
  <c r="M1073" i="60"/>
  <c r="L1073" i="60"/>
  <c r="K1073" i="60"/>
  <c r="J1073" i="60"/>
  <c r="M1072" i="60"/>
  <c r="L1072" i="60"/>
  <c r="K1072" i="60"/>
  <c r="J1072" i="60"/>
  <c r="M1071" i="60"/>
  <c r="L1071" i="60"/>
  <c r="K1071" i="60"/>
  <c r="J1071" i="60"/>
  <c r="M1070" i="60"/>
  <c r="L1070" i="60"/>
  <c r="K1070" i="60"/>
  <c r="J1070" i="60"/>
  <c r="M1069" i="60"/>
  <c r="L1069" i="60"/>
  <c r="K1069" i="60"/>
  <c r="J1069" i="60"/>
  <c r="M1068" i="60"/>
  <c r="L1068" i="60"/>
  <c r="K1068" i="60"/>
  <c r="J1068" i="60"/>
  <c r="M1067" i="60"/>
  <c r="M1076" i="60" s="1"/>
  <c r="L1067" i="60"/>
  <c r="K1067" i="60"/>
  <c r="K1076" i="60" s="1"/>
  <c r="J1067" i="60"/>
  <c r="F81" i="55" l="1"/>
  <c r="D81" i="55"/>
  <c r="B81" i="55"/>
  <c r="F60" i="55"/>
  <c r="D60" i="55"/>
  <c r="B60" i="55"/>
  <c r="F39" i="55"/>
  <c r="D39" i="55"/>
  <c r="B39" i="55"/>
  <c r="A82" i="61" l="1"/>
  <c r="B82" i="61"/>
  <c r="A83" i="61"/>
  <c r="B83" i="61"/>
  <c r="A84" i="61"/>
  <c r="B84" i="61"/>
  <c r="A85" i="61"/>
  <c r="B85" i="61"/>
  <c r="N3253" i="59"/>
  <c r="M3253" i="59"/>
  <c r="L3253" i="59"/>
  <c r="K3253" i="59"/>
  <c r="J3253" i="59"/>
  <c r="G3253" i="59"/>
  <c r="O3252" i="59"/>
  <c r="F3252" i="59"/>
  <c r="H3252" i="59" s="1"/>
  <c r="E3252" i="59"/>
  <c r="O3251" i="59"/>
  <c r="F3251" i="59"/>
  <c r="H3251" i="59" s="1"/>
  <c r="E3251" i="59"/>
  <c r="O3250" i="59"/>
  <c r="F3250" i="59"/>
  <c r="H3250" i="59" s="1"/>
  <c r="E3250" i="59"/>
  <c r="O3249" i="59"/>
  <c r="F3249" i="59"/>
  <c r="H3249" i="59" s="1"/>
  <c r="E3249" i="59"/>
  <c r="O3248" i="59"/>
  <c r="F3248" i="59"/>
  <c r="H3248" i="59" s="1"/>
  <c r="E3248" i="59"/>
  <c r="O3247" i="59"/>
  <c r="F3247" i="59"/>
  <c r="H3247" i="59" s="1"/>
  <c r="E3247" i="59"/>
  <c r="O3246" i="59"/>
  <c r="F3246" i="59"/>
  <c r="H3246" i="59" s="1"/>
  <c r="E3246" i="59"/>
  <c r="O3245" i="59"/>
  <c r="F3245" i="59"/>
  <c r="H3245" i="59" s="1"/>
  <c r="E3245" i="59"/>
  <c r="O3244" i="59"/>
  <c r="F3244" i="59"/>
  <c r="H3244" i="59" s="1"/>
  <c r="E3244" i="59"/>
  <c r="O3243" i="59"/>
  <c r="F3243" i="59"/>
  <c r="H3243" i="59" s="1"/>
  <c r="E3243" i="59"/>
  <c r="O3242" i="59"/>
  <c r="F3242" i="59"/>
  <c r="H3242" i="59" s="1"/>
  <c r="E3242" i="59"/>
  <c r="O3241" i="59"/>
  <c r="F3241" i="59"/>
  <c r="H3241" i="59" s="1"/>
  <c r="E3241" i="59"/>
  <c r="O3240" i="59"/>
  <c r="F3240" i="59"/>
  <c r="H3240" i="59" s="1"/>
  <c r="E3240" i="59"/>
  <c r="O3239" i="59"/>
  <c r="F3239" i="59"/>
  <c r="H3239" i="59" s="1"/>
  <c r="E3239" i="59"/>
  <c r="O3238" i="59"/>
  <c r="F3238" i="59"/>
  <c r="H3238" i="59" s="1"/>
  <c r="E3238" i="59"/>
  <c r="O3237" i="59"/>
  <c r="F3237" i="59"/>
  <c r="H3237" i="59" s="1"/>
  <c r="E3237" i="59"/>
  <c r="O3236" i="59"/>
  <c r="F3236" i="59"/>
  <c r="H3236" i="59" s="1"/>
  <c r="E3236" i="59"/>
  <c r="O3235" i="59"/>
  <c r="F3235" i="59"/>
  <c r="H3235" i="59" s="1"/>
  <c r="E3235" i="59"/>
  <c r="O3234" i="59"/>
  <c r="F3234" i="59"/>
  <c r="H3234" i="59" s="1"/>
  <c r="E3234" i="59"/>
  <c r="O3233" i="59"/>
  <c r="F3233" i="59"/>
  <c r="H3233" i="59" s="1"/>
  <c r="E3233" i="59"/>
  <c r="O3232" i="59"/>
  <c r="F3232" i="59"/>
  <c r="H3232" i="59" s="1"/>
  <c r="E3232" i="59"/>
  <c r="O3231" i="59"/>
  <c r="F3231" i="59"/>
  <c r="H3231" i="59" s="1"/>
  <c r="E3231" i="59"/>
  <c r="O3230" i="59"/>
  <c r="F3230" i="59"/>
  <c r="H3230" i="59" s="1"/>
  <c r="E3230" i="59"/>
  <c r="O3229" i="59"/>
  <c r="F3229" i="59"/>
  <c r="H3229" i="59" s="1"/>
  <c r="E3229" i="59"/>
  <c r="O3228" i="59"/>
  <c r="F3228" i="59"/>
  <c r="H3228" i="59" s="1"/>
  <c r="E3228" i="59"/>
  <c r="O3227" i="59"/>
  <c r="F3227" i="59"/>
  <c r="H3227" i="59" s="1"/>
  <c r="E3227" i="59"/>
  <c r="O3226" i="59"/>
  <c r="F3226" i="59"/>
  <c r="H3226" i="59" s="1"/>
  <c r="E3226" i="59"/>
  <c r="O3225" i="59"/>
  <c r="F3225" i="59"/>
  <c r="H3225" i="59" s="1"/>
  <c r="E3225" i="59"/>
  <c r="O3224" i="59"/>
  <c r="F3224" i="59"/>
  <c r="H3224" i="59" s="1"/>
  <c r="E3224" i="59"/>
  <c r="O3223" i="59"/>
  <c r="F3223" i="59"/>
  <c r="H3223" i="59" s="1"/>
  <c r="E3223" i="59"/>
  <c r="O3222" i="59"/>
  <c r="F3222" i="59"/>
  <c r="H3222" i="59" s="1"/>
  <c r="E3222" i="59"/>
  <c r="O3221" i="59"/>
  <c r="F3221" i="59"/>
  <c r="H3221" i="59" s="1"/>
  <c r="E3221" i="59"/>
  <c r="O3220" i="59"/>
  <c r="F3220" i="59"/>
  <c r="H3220" i="59" s="1"/>
  <c r="E3220" i="59"/>
  <c r="O3219" i="59"/>
  <c r="F3219" i="59"/>
  <c r="H3219" i="59" s="1"/>
  <c r="E3219" i="59"/>
  <c r="O3218" i="59"/>
  <c r="F3218" i="59"/>
  <c r="H3218" i="59" s="1"/>
  <c r="E3218" i="59"/>
  <c r="O3217" i="59"/>
  <c r="F3217" i="59"/>
  <c r="H3217" i="59" s="1"/>
  <c r="E3217" i="59"/>
  <c r="O3216" i="59"/>
  <c r="F3216" i="59"/>
  <c r="H3216" i="59" s="1"/>
  <c r="E3216" i="59"/>
  <c r="O3215" i="59"/>
  <c r="F3215" i="59"/>
  <c r="H3215" i="59" s="1"/>
  <c r="E3215" i="59"/>
  <c r="O3214" i="59"/>
  <c r="F3214" i="59"/>
  <c r="H3214" i="59" s="1"/>
  <c r="E3214" i="59"/>
  <c r="O3213" i="59"/>
  <c r="F3213" i="59"/>
  <c r="H3213" i="59" s="1"/>
  <c r="E3213" i="59"/>
  <c r="O3212" i="59"/>
  <c r="F3212" i="59"/>
  <c r="H3212" i="59" s="1"/>
  <c r="E3212" i="59"/>
  <c r="O3211" i="59"/>
  <c r="F3211" i="59"/>
  <c r="H3211" i="59" s="1"/>
  <c r="E3211" i="59"/>
  <c r="O3210" i="59"/>
  <c r="F3210" i="59"/>
  <c r="H3210" i="59" s="1"/>
  <c r="E3210" i="59"/>
  <c r="O3209" i="59"/>
  <c r="F3209" i="59"/>
  <c r="H3209" i="59" s="1"/>
  <c r="E3209" i="59"/>
  <c r="O3208" i="59"/>
  <c r="F3208" i="59"/>
  <c r="H3208" i="59" s="1"/>
  <c r="E3208" i="59"/>
  <c r="O3207" i="59"/>
  <c r="F3207" i="59"/>
  <c r="H3207" i="59" s="1"/>
  <c r="E3207" i="59"/>
  <c r="O3206" i="59"/>
  <c r="F3206" i="59"/>
  <c r="H3206" i="59" s="1"/>
  <c r="E3206" i="59"/>
  <c r="O3205" i="59"/>
  <c r="F3205" i="59"/>
  <c r="H3205" i="59" s="1"/>
  <c r="E3205" i="59"/>
  <c r="O3204" i="59"/>
  <c r="F3204" i="59"/>
  <c r="H3204" i="59" s="1"/>
  <c r="E3204" i="59"/>
  <c r="O3203" i="59"/>
  <c r="F3203" i="59"/>
  <c r="H3203" i="59" s="1"/>
  <c r="E3203" i="59"/>
  <c r="O3202" i="59"/>
  <c r="F3202" i="59"/>
  <c r="H3202" i="59" s="1"/>
  <c r="E3202" i="59"/>
  <c r="O3201" i="59"/>
  <c r="F3201" i="59"/>
  <c r="H3201" i="59" s="1"/>
  <c r="E3201" i="59"/>
  <c r="O3200" i="59"/>
  <c r="F3200" i="59"/>
  <c r="H3200" i="59" s="1"/>
  <c r="E3200" i="59"/>
  <c r="O3199" i="59"/>
  <c r="F3199" i="59"/>
  <c r="H3199" i="59" s="1"/>
  <c r="E3199" i="59"/>
  <c r="O3198" i="59"/>
  <c r="F3198" i="59"/>
  <c r="H3198" i="59" s="1"/>
  <c r="E3198" i="59"/>
  <c r="O3197" i="59"/>
  <c r="F3197" i="59"/>
  <c r="H3197" i="59" s="1"/>
  <c r="E3197" i="59"/>
  <c r="O3196" i="59"/>
  <c r="F3196" i="59"/>
  <c r="H3196" i="59" s="1"/>
  <c r="E3196" i="59"/>
  <c r="O3195" i="59"/>
  <c r="F3195" i="59"/>
  <c r="H3195" i="59" s="1"/>
  <c r="E3195" i="59"/>
  <c r="O3194" i="59"/>
  <c r="F3194" i="59"/>
  <c r="H3194" i="59" s="1"/>
  <c r="E3194" i="59"/>
  <c r="O3193" i="59"/>
  <c r="F3193" i="59"/>
  <c r="H3193" i="59" s="1"/>
  <c r="E3193" i="59"/>
  <c r="O3192" i="59"/>
  <c r="F3192" i="59"/>
  <c r="H3192" i="59" s="1"/>
  <c r="E3192" i="59"/>
  <c r="O3191" i="59"/>
  <c r="F3191" i="59"/>
  <c r="H3191" i="59" s="1"/>
  <c r="E3191" i="59"/>
  <c r="O3190" i="59"/>
  <c r="F3190" i="59"/>
  <c r="H3190" i="59" s="1"/>
  <c r="E3190" i="59"/>
  <c r="O3189" i="59"/>
  <c r="F3189" i="59"/>
  <c r="H3189" i="59" s="1"/>
  <c r="E3189" i="59"/>
  <c r="O3188" i="59"/>
  <c r="F3188" i="59"/>
  <c r="H3188" i="59" s="1"/>
  <c r="E3188" i="59"/>
  <c r="O3187" i="59"/>
  <c r="F3187" i="59"/>
  <c r="H3187" i="59" s="1"/>
  <c r="E3187" i="59"/>
  <c r="O3186" i="59"/>
  <c r="F3186" i="59"/>
  <c r="H3186" i="59" s="1"/>
  <c r="E3186" i="59"/>
  <c r="O3185" i="59"/>
  <c r="F3185" i="59"/>
  <c r="H3185" i="59" s="1"/>
  <c r="E3185" i="59"/>
  <c r="O3184" i="59"/>
  <c r="F3184" i="59"/>
  <c r="H3184" i="59" s="1"/>
  <c r="E3184" i="59"/>
  <c r="O3183" i="59"/>
  <c r="F3183" i="59"/>
  <c r="H3183" i="59" s="1"/>
  <c r="E3183" i="59"/>
  <c r="O3182" i="59"/>
  <c r="F3182" i="59"/>
  <c r="H3182" i="59" s="1"/>
  <c r="E3182" i="59"/>
  <c r="O3181" i="59"/>
  <c r="F3181" i="59"/>
  <c r="H3181" i="59" s="1"/>
  <c r="E3181" i="59"/>
  <c r="O3180" i="59"/>
  <c r="F3180" i="59"/>
  <c r="H3180" i="59" s="1"/>
  <c r="E3180" i="59"/>
  <c r="O3179" i="59"/>
  <c r="F3179" i="59"/>
  <c r="H3179" i="59" s="1"/>
  <c r="E3179" i="59"/>
  <c r="O3178" i="59"/>
  <c r="F3178" i="59"/>
  <c r="H3178" i="59" s="1"/>
  <c r="E3178" i="59"/>
  <c r="O3177" i="59"/>
  <c r="F3177" i="59"/>
  <c r="H3177" i="59" s="1"/>
  <c r="E3177" i="59"/>
  <c r="O3176" i="59"/>
  <c r="F3176" i="59"/>
  <c r="H3176" i="59" s="1"/>
  <c r="E3176" i="59"/>
  <c r="O3175" i="59"/>
  <c r="F3175" i="59"/>
  <c r="H3175" i="59" s="1"/>
  <c r="E3175" i="59"/>
  <c r="O3174" i="59"/>
  <c r="F3174" i="59"/>
  <c r="H3174" i="59" s="1"/>
  <c r="E3174" i="59"/>
  <c r="O3173" i="59"/>
  <c r="F3173" i="59"/>
  <c r="H3173" i="59" s="1"/>
  <c r="E3173" i="59"/>
  <c r="O3172" i="59"/>
  <c r="F3172" i="59"/>
  <c r="H3172" i="59" s="1"/>
  <c r="E3172" i="59"/>
  <c r="O3171" i="59"/>
  <c r="F3171" i="59"/>
  <c r="H3171" i="59" s="1"/>
  <c r="E3171" i="59"/>
  <c r="O3170" i="59"/>
  <c r="F3170" i="59"/>
  <c r="H3170" i="59" s="1"/>
  <c r="E3170" i="59"/>
  <c r="O3169" i="59"/>
  <c r="F3169" i="59"/>
  <c r="H3169" i="59" s="1"/>
  <c r="E3169" i="59"/>
  <c r="O3168" i="59"/>
  <c r="F3168" i="59"/>
  <c r="H3168" i="59" s="1"/>
  <c r="E3168" i="59"/>
  <c r="O3167" i="59"/>
  <c r="F3167" i="59"/>
  <c r="H3167" i="59" s="1"/>
  <c r="E3167" i="59"/>
  <c r="O3166" i="59"/>
  <c r="F3166" i="59"/>
  <c r="H3166" i="59" s="1"/>
  <c r="E3166" i="59"/>
  <c r="O3165" i="59"/>
  <c r="F3165" i="59"/>
  <c r="H3165" i="59" s="1"/>
  <c r="E3165" i="59"/>
  <c r="O3164" i="59"/>
  <c r="F3164" i="59"/>
  <c r="H3164" i="59" s="1"/>
  <c r="E3164" i="59"/>
  <c r="O3163" i="59"/>
  <c r="F3163" i="59"/>
  <c r="H3163" i="59" s="1"/>
  <c r="E3163" i="59"/>
  <c r="O3162" i="59"/>
  <c r="F3162" i="59"/>
  <c r="H3162" i="59" s="1"/>
  <c r="E3162" i="59"/>
  <c r="O3161" i="59"/>
  <c r="F3161" i="59"/>
  <c r="H3161" i="59" s="1"/>
  <c r="E3161" i="59"/>
  <c r="O3160" i="59"/>
  <c r="F3160" i="59"/>
  <c r="H3160" i="59" s="1"/>
  <c r="E3160" i="59"/>
  <c r="O3159" i="59"/>
  <c r="F3159" i="59"/>
  <c r="H3159" i="59" s="1"/>
  <c r="E3159" i="59"/>
  <c r="O3158" i="59"/>
  <c r="F3158" i="59"/>
  <c r="H3158" i="59" s="1"/>
  <c r="E3158" i="59"/>
  <c r="O3157" i="59"/>
  <c r="F3157" i="59"/>
  <c r="H3157" i="59" s="1"/>
  <c r="E3157" i="59"/>
  <c r="O3156" i="59"/>
  <c r="F3156" i="59"/>
  <c r="H3156" i="59" s="1"/>
  <c r="E3156" i="59"/>
  <c r="O3155" i="59"/>
  <c r="E3155" i="59"/>
  <c r="F3155" i="59" s="1"/>
  <c r="H3155" i="59" s="1"/>
  <c r="O3154" i="59"/>
  <c r="E3154" i="59"/>
  <c r="F3154" i="59" s="1"/>
  <c r="H3154" i="59" s="1"/>
  <c r="O3153" i="59"/>
  <c r="E3153" i="59"/>
  <c r="E3253" i="59" s="1"/>
  <c r="N3038" i="59"/>
  <c r="M3038" i="59"/>
  <c r="L3038" i="59"/>
  <c r="K3038" i="59"/>
  <c r="J3038" i="59"/>
  <c r="G3038" i="59"/>
  <c r="O3037" i="59"/>
  <c r="F3037" i="59"/>
  <c r="H3037" i="59" s="1"/>
  <c r="E3037" i="59"/>
  <c r="O3036" i="59"/>
  <c r="F3036" i="59"/>
  <c r="H3036" i="59" s="1"/>
  <c r="E3036" i="59"/>
  <c r="O3035" i="59"/>
  <c r="F3035" i="59"/>
  <c r="H3035" i="59" s="1"/>
  <c r="E3035" i="59"/>
  <c r="O3034" i="59"/>
  <c r="F3034" i="59"/>
  <c r="H3034" i="59" s="1"/>
  <c r="E3034" i="59"/>
  <c r="O3033" i="59"/>
  <c r="F3033" i="59"/>
  <c r="H3033" i="59" s="1"/>
  <c r="E3033" i="59"/>
  <c r="O3032" i="59"/>
  <c r="F3032" i="59"/>
  <c r="H3032" i="59" s="1"/>
  <c r="E3032" i="59"/>
  <c r="O3031" i="59"/>
  <c r="F3031" i="59"/>
  <c r="H3031" i="59" s="1"/>
  <c r="E3031" i="59"/>
  <c r="O3030" i="59"/>
  <c r="F3030" i="59"/>
  <c r="H3030" i="59" s="1"/>
  <c r="E3030" i="59"/>
  <c r="O3029" i="59"/>
  <c r="F3029" i="59"/>
  <c r="H3029" i="59" s="1"/>
  <c r="E3029" i="59"/>
  <c r="O3028" i="59"/>
  <c r="F3028" i="59"/>
  <c r="H3028" i="59" s="1"/>
  <c r="E3028" i="59"/>
  <c r="O3027" i="59"/>
  <c r="F3027" i="59"/>
  <c r="H3027" i="59" s="1"/>
  <c r="E3027" i="59"/>
  <c r="O3026" i="59"/>
  <c r="F3026" i="59"/>
  <c r="H3026" i="59" s="1"/>
  <c r="E3026" i="59"/>
  <c r="O3025" i="59"/>
  <c r="F3025" i="59"/>
  <c r="H3025" i="59" s="1"/>
  <c r="E3025" i="59"/>
  <c r="O3024" i="59"/>
  <c r="F3024" i="59"/>
  <c r="H3024" i="59" s="1"/>
  <c r="E3024" i="59"/>
  <c r="O3023" i="59"/>
  <c r="F3023" i="59"/>
  <c r="H3023" i="59" s="1"/>
  <c r="E3023" i="59"/>
  <c r="O3022" i="59"/>
  <c r="F3022" i="59"/>
  <c r="H3022" i="59" s="1"/>
  <c r="E3022" i="59"/>
  <c r="O3021" i="59"/>
  <c r="F3021" i="59"/>
  <c r="H3021" i="59" s="1"/>
  <c r="E3021" i="59"/>
  <c r="O3020" i="59"/>
  <c r="F3020" i="59"/>
  <c r="H3020" i="59" s="1"/>
  <c r="E3020" i="59"/>
  <c r="O3019" i="59"/>
  <c r="F3019" i="59"/>
  <c r="H3019" i="59" s="1"/>
  <c r="E3019" i="59"/>
  <c r="O3018" i="59"/>
  <c r="F3018" i="59"/>
  <c r="H3018" i="59" s="1"/>
  <c r="E3018" i="59"/>
  <c r="O3017" i="59"/>
  <c r="F3017" i="59"/>
  <c r="H3017" i="59" s="1"/>
  <c r="E3017" i="59"/>
  <c r="O3016" i="59"/>
  <c r="F3016" i="59"/>
  <c r="H3016" i="59" s="1"/>
  <c r="E3016" i="59"/>
  <c r="O3015" i="59"/>
  <c r="F3015" i="59"/>
  <c r="H3015" i="59" s="1"/>
  <c r="E3015" i="59"/>
  <c r="O3014" i="59"/>
  <c r="F3014" i="59"/>
  <c r="H3014" i="59" s="1"/>
  <c r="E3014" i="59"/>
  <c r="O3013" i="59"/>
  <c r="F3013" i="59"/>
  <c r="H3013" i="59" s="1"/>
  <c r="E3013" i="59"/>
  <c r="O3012" i="59"/>
  <c r="F3012" i="59"/>
  <c r="H3012" i="59" s="1"/>
  <c r="E3012" i="59"/>
  <c r="O3011" i="59"/>
  <c r="F3011" i="59"/>
  <c r="H3011" i="59" s="1"/>
  <c r="E3011" i="59"/>
  <c r="O3010" i="59"/>
  <c r="F3010" i="59"/>
  <c r="H3010" i="59" s="1"/>
  <c r="E3010" i="59"/>
  <c r="O3009" i="59"/>
  <c r="F3009" i="59"/>
  <c r="H3009" i="59" s="1"/>
  <c r="E3009" i="59"/>
  <c r="O3008" i="59"/>
  <c r="F3008" i="59"/>
  <c r="H3008" i="59" s="1"/>
  <c r="E3008" i="59"/>
  <c r="O3007" i="59"/>
  <c r="F3007" i="59"/>
  <c r="H3007" i="59" s="1"/>
  <c r="E3007" i="59"/>
  <c r="O3006" i="59"/>
  <c r="F3006" i="59"/>
  <c r="H3006" i="59" s="1"/>
  <c r="E3006" i="59"/>
  <c r="O3005" i="59"/>
  <c r="F3005" i="59"/>
  <c r="H3005" i="59" s="1"/>
  <c r="E3005" i="59"/>
  <c r="O3004" i="59"/>
  <c r="F3004" i="59"/>
  <c r="H3004" i="59" s="1"/>
  <c r="E3004" i="59"/>
  <c r="O3003" i="59"/>
  <c r="F3003" i="59"/>
  <c r="H3003" i="59" s="1"/>
  <c r="E3003" i="59"/>
  <c r="O3002" i="59"/>
  <c r="F3002" i="59"/>
  <c r="H3002" i="59" s="1"/>
  <c r="E3002" i="59"/>
  <c r="O3001" i="59"/>
  <c r="F3001" i="59"/>
  <c r="H3001" i="59" s="1"/>
  <c r="E3001" i="59"/>
  <c r="O3000" i="59"/>
  <c r="F3000" i="59"/>
  <c r="H3000" i="59" s="1"/>
  <c r="E3000" i="59"/>
  <c r="O2999" i="59"/>
  <c r="F2999" i="59"/>
  <c r="H2999" i="59" s="1"/>
  <c r="E2999" i="59"/>
  <c r="O2998" i="59"/>
  <c r="F2998" i="59"/>
  <c r="H2998" i="59" s="1"/>
  <c r="E2998" i="59"/>
  <c r="O2997" i="59"/>
  <c r="F2997" i="59"/>
  <c r="H2997" i="59" s="1"/>
  <c r="E2997" i="59"/>
  <c r="O2996" i="59"/>
  <c r="F2996" i="59"/>
  <c r="H2996" i="59" s="1"/>
  <c r="E2996" i="59"/>
  <c r="O2995" i="59"/>
  <c r="F2995" i="59"/>
  <c r="H2995" i="59" s="1"/>
  <c r="E2995" i="59"/>
  <c r="O2994" i="59"/>
  <c r="F2994" i="59"/>
  <c r="H2994" i="59" s="1"/>
  <c r="E2994" i="59"/>
  <c r="O2993" i="59"/>
  <c r="F2993" i="59"/>
  <c r="H2993" i="59" s="1"/>
  <c r="E2993" i="59"/>
  <c r="O2992" i="59"/>
  <c r="F2992" i="59"/>
  <c r="H2992" i="59" s="1"/>
  <c r="E2992" i="59"/>
  <c r="O2991" i="59"/>
  <c r="F2991" i="59"/>
  <c r="H2991" i="59" s="1"/>
  <c r="E2991" i="59"/>
  <c r="O2990" i="59"/>
  <c r="F2990" i="59"/>
  <c r="H2990" i="59" s="1"/>
  <c r="E2990" i="59"/>
  <c r="O2989" i="59"/>
  <c r="F2989" i="59"/>
  <c r="H2989" i="59" s="1"/>
  <c r="E2989" i="59"/>
  <c r="O2988" i="59"/>
  <c r="F2988" i="59"/>
  <c r="H2988" i="59" s="1"/>
  <c r="E2988" i="59"/>
  <c r="O2987" i="59"/>
  <c r="F2987" i="59"/>
  <c r="H2987" i="59" s="1"/>
  <c r="E2987" i="59"/>
  <c r="O2986" i="59"/>
  <c r="F2986" i="59"/>
  <c r="H2986" i="59" s="1"/>
  <c r="E2986" i="59"/>
  <c r="O2985" i="59"/>
  <c r="F2985" i="59"/>
  <c r="H2985" i="59" s="1"/>
  <c r="E2985" i="59"/>
  <c r="O2984" i="59"/>
  <c r="F2984" i="59"/>
  <c r="H2984" i="59" s="1"/>
  <c r="E2984" i="59"/>
  <c r="O2983" i="59"/>
  <c r="F2983" i="59"/>
  <c r="H2983" i="59" s="1"/>
  <c r="E2983" i="59"/>
  <c r="O2982" i="59"/>
  <c r="F2982" i="59"/>
  <c r="H2982" i="59" s="1"/>
  <c r="E2982" i="59"/>
  <c r="O2981" i="59"/>
  <c r="F2981" i="59"/>
  <c r="H2981" i="59" s="1"/>
  <c r="E2981" i="59"/>
  <c r="O2980" i="59"/>
  <c r="F2980" i="59"/>
  <c r="H2980" i="59" s="1"/>
  <c r="E2980" i="59"/>
  <c r="O2979" i="59"/>
  <c r="F2979" i="59"/>
  <c r="H2979" i="59" s="1"/>
  <c r="E2979" i="59"/>
  <c r="O2978" i="59"/>
  <c r="F2978" i="59"/>
  <c r="H2978" i="59" s="1"/>
  <c r="E2978" i="59"/>
  <c r="O2977" i="59"/>
  <c r="F2977" i="59"/>
  <c r="H2977" i="59" s="1"/>
  <c r="E2977" i="59"/>
  <c r="O2976" i="59"/>
  <c r="F2976" i="59"/>
  <c r="H2976" i="59" s="1"/>
  <c r="E2976" i="59"/>
  <c r="O2975" i="59"/>
  <c r="F2975" i="59"/>
  <c r="H2975" i="59" s="1"/>
  <c r="E2975" i="59"/>
  <c r="O2974" i="59"/>
  <c r="F2974" i="59"/>
  <c r="H2974" i="59" s="1"/>
  <c r="E2974" i="59"/>
  <c r="O2973" i="59"/>
  <c r="F2973" i="59"/>
  <c r="H2973" i="59" s="1"/>
  <c r="E2973" i="59"/>
  <c r="O2972" i="59"/>
  <c r="F2972" i="59"/>
  <c r="H2972" i="59" s="1"/>
  <c r="E2972" i="59"/>
  <c r="O2971" i="59"/>
  <c r="F2971" i="59"/>
  <c r="H2971" i="59" s="1"/>
  <c r="E2971" i="59"/>
  <c r="O2970" i="59"/>
  <c r="F2970" i="59"/>
  <c r="H2970" i="59" s="1"/>
  <c r="E2970" i="59"/>
  <c r="O2969" i="59"/>
  <c r="F2969" i="59"/>
  <c r="H2969" i="59" s="1"/>
  <c r="E2969" i="59"/>
  <c r="O2968" i="59"/>
  <c r="F2968" i="59"/>
  <c r="H2968" i="59" s="1"/>
  <c r="E2968" i="59"/>
  <c r="O2967" i="59"/>
  <c r="F2967" i="59"/>
  <c r="H2967" i="59" s="1"/>
  <c r="E2967" i="59"/>
  <c r="O2966" i="59"/>
  <c r="F2966" i="59"/>
  <c r="H2966" i="59" s="1"/>
  <c r="E2966" i="59"/>
  <c r="O2965" i="59"/>
  <c r="F2965" i="59"/>
  <c r="H2965" i="59" s="1"/>
  <c r="E2965" i="59"/>
  <c r="O2964" i="59"/>
  <c r="F2964" i="59"/>
  <c r="H2964" i="59" s="1"/>
  <c r="E2964" i="59"/>
  <c r="O2963" i="59"/>
  <c r="F2963" i="59"/>
  <c r="H2963" i="59" s="1"/>
  <c r="E2963" i="59"/>
  <c r="O2962" i="59"/>
  <c r="F2962" i="59"/>
  <c r="H2962" i="59" s="1"/>
  <c r="E2962" i="59"/>
  <c r="O2961" i="59"/>
  <c r="F2961" i="59"/>
  <c r="H2961" i="59" s="1"/>
  <c r="E2961" i="59"/>
  <c r="O2960" i="59"/>
  <c r="F2960" i="59"/>
  <c r="H2960" i="59" s="1"/>
  <c r="E2960" i="59"/>
  <c r="O2959" i="59"/>
  <c r="F2959" i="59"/>
  <c r="H2959" i="59" s="1"/>
  <c r="E2959" i="59"/>
  <c r="O2958" i="59"/>
  <c r="F2958" i="59"/>
  <c r="H2958" i="59" s="1"/>
  <c r="E2958" i="59"/>
  <c r="O2957" i="59"/>
  <c r="F2957" i="59"/>
  <c r="H2957" i="59" s="1"/>
  <c r="E2957" i="59"/>
  <c r="O2956" i="59"/>
  <c r="F2956" i="59"/>
  <c r="H2956" i="59" s="1"/>
  <c r="E2956" i="59"/>
  <c r="O2955" i="59"/>
  <c r="F2955" i="59"/>
  <c r="H2955" i="59" s="1"/>
  <c r="E2955" i="59"/>
  <c r="O2954" i="59"/>
  <c r="F2954" i="59"/>
  <c r="H2954" i="59" s="1"/>
  <c r="E2954" i="59"/>
  <c r="O2953" i="59"/>
  <c r="F2953" i="59"/>
  <c r="H2953" i="59" s="1"/>
  <c r="E2953" i="59"/>
  <c r="O2952" i="59"/>
  <c r="F2952" i="59"/>
  <c r="H2952" i="59" s="1"/>
  <c r="E2952" i="59"/>
  <c r="O2951" i="59"/>
  <c r="F2951" i="59"/>
  <c r="H2951" i="59" s="1"/>
  <c r="E2951" i="59"/>
  <c r="O2950" i="59"/>
  <c r="F2950" i="59"/>
  <c r="H2950" i="59" s="1"/>
  <c r="E2950" i="59"/>
  <c r="O2949" i="59"/>
  <c r="F2949" i="59"/>
  <c r="H2949" i="59" s="1"/>
  <c r="E2949" i="59"/>
  <c r="O2948" i="59"/>
  <c r="F2948" i="59"/>
  <c r="H2948" i="59" s="1"/>
  <c r="E2948" i="59"/>
  <c r="O2947" i="59"/>
  <c r="F2947" i="59"/>
  <c r="H2947" i="59" s="1"/>
  <c r="E2947" i="59"/>
  <c r="O2946" i="59"/>
  <c r="F2946" i="59"/>
  <c r="H2946" i="59" s="1"/>
  <c r="E2946" i="59"/>
  <c r="O2945" i="59"/>
  <c r="F2945" i="59"/>
  <c r="H2945" i="59" s="1"/>
  <c r="E2945" i="59"/>
  <c r="O2944" i="59"/>
  <c r="F2944" i="59"/>
  <c r="H2944" i="59" s="1"/>
  <c r="E2944" i="59"/>
  <c r="O2943" i="59"/>
  <c r="F2943" i="59"/>
  <c r="H2943" i="59" s="1"/>
  <c r="E2943" i="59"/>
  <c r="O2942" i="59"/>
  <c r="F2942" i="59"/>
  <c r="H2942" i="59" s="1"/>
  <c r="E2942" i="59"/>
  <c r="O2941" i="59"/>
  <c r="F2941" i="59"/>
  <c r="H2941" i="59" s="1"/>
  <c r="E2941" i="59"/>
  <c r="O2940" i="59"/>
  <c r="E2940" i="59"/>
  <c r="F2940" i="59" s="1"/>
  <c r="O2939" i="59"/>
  <c r="F2939" i="59"/>
  <c r="H2939" i="59" s="1"/>
  <c r="E2939" i="59"/>
  <c r="O2938" i="59"/>
  <c r="F2938" i="59"/>
  <c r="H2938" i="59" s="1"/>
  <c r="E2938" i="59"/>
  <c r="N2823" i="59"/>
  <c r="M2823" i="59"/>
  <c r="L2823" i="59"/>
  <c r="K2823" i="59"/>
  <c r="J2823" i="59"/>
  <c r="G2823" i="59"/>
  <c r="O2822" i="59"/>
  <c r="F2822" i="59"/>
  <c r="H2822" i="59" s="1"/>
  <c r="E2822" i="59"/>
  <c r="O2821" i="59"/>
  <c r="F2821" i="59"/>
  <c r="H2821" i="59" s="1"/>
  <c r="E2821" i="59"/>
  <c r="O2820" i="59"/>
  <c r="F2820" i="59"/>
  <c r="H2820" i="59" s="1"/>
  <c r="E2820" i="59"/>
  <c r="O2819" i="59"/>
  <c r="F2819" i="59"/>
  <c r="H2819" i="59" s="1"/>
  <c r="E2819" i="59"/>
  <c r="O2818" i="59"/>
  <c r="F2818" i="59"/>
  <c r="H2818" i="59" s="1"/>
  <c r="E2818" i="59"/>
  <c r="O2817" i="59"/>
  <c r="F2817" i="59"/>
  <c r="H2817" i="59" s="1"/>
  <c r="E2817" i="59"/>
  <c r="O2816" i="59"/>
  <c r="F2816" i="59"/>
  <c r="H2816" i="59" s="1"/>
  <c r="E2816" i="59"/>
  <c r="O2815" i="59"/>
  <c r="F2815" i="59"/>
  <c r="H2815" i="59" s="1"/>
  <c r="E2815" i="59"/>
  <c r="O2814" i="59"/>
  <c r="F2814" i="59"/>
  <c r="H2814" i="59" s="1"/>
  <c r="E2814" i="59"/>
  <c r="O2813" i="59"/>
  <c r="F2813" i="59"/>
  <c r="H2813" i="59" s="1"/>
  <c r="E2813" i="59"/>
  <c r="O2812" i="59"/>
  <c r="F2812" i="59"/>
  <c r="H2812" i="59" s="1"/>
  <c r="E2812" i="59"/>
  <c r="O2811" i="59"/>
  <c r="F2811" i="59"/>
  <c r="H2811" i="59" s="1"/>
  <c r="E2811" i="59"/>
  <c r="O2810" i="59"/>
  <c r="F2810" i="59"/>
  <c r="H2810" i="59" s="1"/>
  <c r="E2810" i="59"/>
  <c r="O2809" i="59"/>
  <c r="F2809" i="59"/>
  <c r="H2809" i="59" s="1"/>
  <c r="E2809" i="59"/>
  <c r="O2808" i="59"/>
  <c r="F2808" i="59"/>
  <c r="H2808" i="59" s="1"/>
  <c r="E2808" i="59"/>
  <c r="O2807" i="59"/>
  <c r="F2807" i="59"/>
  <c r="H2807" i="59" s="1"/>
  <c r="E2807" i="59"/>
  <c r="O2806" i="59"/>
  <c r="F2806" i="59"/>
  <c r="H2806" i="59" s="1"/>
  <c r="E2806" i="59"/>
  <c r="O2805" i="59"/>
  <c r="F2805" i="59"/>
  <c r="H2805" i="59" s="1"/>
  <c r="E2805" i="59"/>
  <c r="O2804" i="59"/>
  <c r="F2804" i="59"/>
  <c r="H2804" i="59" s="1"/>
  <c r="E2804" i="59"/>
  <c r="O2803" i="59"/>
  <c r="F2803" i="59"/>
  <c r="H2803" i="59" s="1"/>
  <c r="E2803" i="59"/>
  <c r="O2802" i="59"/>
  <c r="F2802" i="59"/>
  <c r="H2802" i="59" s="1"/>
  <c r="E2802" i="59"/>
  <c r="O2801" i="59"/>
  <c r="F2801" i="59"/>
  <c r="H2801" i="59" s="1"/>
  <c r="E2801" i="59"/>
  <c r="O2800" i="59"/>
  <c r="F2800" i="59"/>
  <c r="H2800" i="59" s="1"/>
  <c r="E2800" i="59"/>
  <c r="O2799" i="59"/>
  <c r="F2799" i="59"/>
  <c r="H2799" i="59" s="1"/>
  <c r="E2799" i="59"/>
  <c r="O2798" i="59"/>
  <c r="F2798" i="59"/>
  <c r="H2798" i="59" s="1"/>
  <c r="E2798" i="59"/>
  <c r="O2797" i="59"/>
  <c r="F2797" i="59"/>
  <c r="H2797" i="59" s="1"/>
  <c r="E2797" i="59"/>
  <c r="O2796" i="59"/>
  <c r="F2796" i="59"/>
  <c r="H2796" i="59" s="1"/>
  <c r="E2796" i="59"/>
  <c r="O2795" i="59"/>
  <c r="F2795" i="59"/>
  <c r="H2795" i="59" s="1"/>
  <c r="E2795" i="59"/>
  <c r="O2794" i="59"/>
  <c r="F2794" i="59"/>
  <c r="H2794" i="59" s="1"/>
  <c r="E2794" i="59"/>
  <c r="O2793" i="59"/>
  <c r="F2793" i="59"/>
  <c r="H2793" i="59" s="1"/>
  <c r="E2793" i="59"/>
  <c r="O2792" i="59"/>
  <c r="F2792" i="59"/>
  <c r="H2792" i="59" s="1"/>
  <c r="E2792" i="59"/>
  <c r="O2791" i="59"/>
  <c r="F2791" i="59"/>
  <c r="H2791" i="59" s="1"/>
  <c r="E2791" i="59"/>
  <c r="O2790" i="59"/>
  <c r="F2790" i="59"/>
  <c r="H2790" i="59" s="1"/>
  <c r="E2790" i="59"/>
  <c r="O2789" i="59"/>
  <c r="F2789" i="59"/>
  <c r="H2789" i="59" s="1"/>
  <c r="E2789" i="59"/>
  <c r="O2788" i="59"/>
  <c r="F2788" i="59"/>
  <c r="H2788" i="59" s="1"/>
  <c r="E2788" i="59"/>
  <c r="O2787" i="59"/>
  <c r="F2787" i="59"/>
  <c r="H2787" i="59" s="1"/>
  <c r="E2787" i="59"/>
  <c r="O2786" i="59"/>
  <c r="F2786" i="59"/>
  <c r="H2786" i="59" s="1"/>
  <c r="E2786" i="59"/>
  <c r="O2785" i="59"/>
  <c r="F2785" i="59"/>
  <c r="H2785" i="59" s="1"/>
  <c r="E2785" i="59"/>
  <c r="O2784" i="59"/>
  <c r="F2784" i="59"/>
  <c r="H2784" i="59" s="1"/>
  <c r="E2784" i="59"/>
  <c r="O2783" i="59"/>
  <c r="F2783" i="59"/>
  <c r="H2783" i="59" s="1"/>
  <c r="E2783" i="59"/>
  <c r="O2782" i="59"/>
  <c r="F2782" i="59"/>
  <c r="H2782" i="59" s="1"/>
  <c r="E2782" i="59"/>
  <c r="O2781" i="59"/>
  <c r="F2781" i="59"/>
  <c r="H2781" i="59" s="1"/>
  <c r="E2781" i="59"/>
  <c r="O2780" i="59"/>
  <c r="F2780" i="59"/>
  <c r="H2780" i="59" s="1"/>
  <c r="E2780" i="59"/>
  <c r="O2779" i="59"/>
  <c r="F2779" i="59"/>
  <c r="H2779" i="59" s="1"/>
  <c r="E2779" i="59"/>
  <c r="O2778" i="59"/>
  <c r="F2778" i="59"/>
  <c r="H2778" i="59" s="1"/>
  <c r="E2778" i="59"/>
  <c r="O2777" i="59"/>
  <c r="F2777" i="59"/>
  <c r="H2777" i="59" s="1"/>
  <c r="E2777" i="59"/>
  <c r="O2776" i="59"/>
  <c r="F2776" i="59"/>
  <c r="H2776" i="59" s="1"/>
  <c r="E2776" i="59"/>
  <c r="O2775" i="59"/>
  <c r="F2775" i="59"/>
  <c r="H2775" i="59" s="1"/>
  <c r="E2775" i="59"/>
  <c r="O2774" i="59"/>
  <c r="F2774" i="59"/>
  <c r="H2774" i="59" s="1"/>
  <c r="E2774" i="59"/>
  <c r="O2773" i="59"/>
  <c r="F2773" i="59"/>
  <c r="H2773" i="59" s="1"/>
  <c r="E2773" i="59"/>
  <c r="O2772" i="59"/>
  <c r="F2772" i="59"/>
  <c r="H2772" i="59" s="1"/>
  <c r="E2772" i="59"/>
  <c r="O2771" i="59"/>
  <c r="F2771" i="59"/>
  <c r="H2771" i="59" s="1"/>
  <c r="E2771" i="59"/>
  <c r="O2770" i="59"/>
  <c r="F2770" i="59"/>
  <c r="H2770" i="59" s="1"/>
  <c r="E2770" i="59"/>
  <c r="O2769" i="59"/>
  <c r="F2769" i="59"/>
  <c r="H2769" i="59" s="1"/>
  <c r="E2769" i="59"/>
  <c r="O2768" i="59"/>
  <c r="F2768" i="59"/>
  <c r="H2768" i="59" s="1"/>
  <c r="E2768" i="59"/>
  <c r="O2767" i="59"/>
  <c r="F2767" i="59"/>
  <c r="H2767" i="59" s="1"/>
  <c r="E2767" i="59"/>
  <c r="O2766" i="59"/>
  <c r="F2766" i="59"/>
  <c r="H2766" i="59" s="1"/>
  <c r="E2766" i="59"/>
  <c r="O2765" i="59"/>
  <c r="F2765" i="59"/>
  <c r="H2765" i="59" s="1"/>
  <c r="E2765" i="59"/>
  <c r="O2764" i="59"/>
  <c r="F2764" i="59"/>
  <c r="H2764" i="59" s="1"/>
  <c r="E2764" i="59"/>
  <c r="O2763" i="59"/>
  <c r="F2763" i="59"/>
  <c r="H2763" i="59" s="1"/>
  <c r="E2763" i="59"/>
  <c r="O2762" i="59"/>
  <c r="F2762" i="59"/>
  <c r="H2762" i="59" s="1"/>
  <c r="E2762" i="59"/>
  <c r="O2761" i="59"/>
  <c r="F2761" i="59"/>
  <c r="H2761" i="59" s="1"/>
  <c r="E2761" i="59"/>
  <c r="O2760" i="59"/>
  <c r="F2760" i="59"/>
  <c r="H2760" i="59" s="1"/>
  <c r="E2760" i="59"/>
  <c r="O2759" i="59"/>
  <c r="F2759" i="59"/>
  <c r="H2759" i="59" s="1"/>
  <c r="E2759" i="59"/>
  <c r="O2758" i="59"/>
  <c r="F2758" i="59"/>
  <c r="H2758" i="59" s="1"/>
  <c r="E2758" i="59"/>
  <c r="O2757" i="59"/>
  <c r="F2757" i="59"/>
  <c r="H2757" i="59" s="1"/>
  <c r="E2757" i="59"/>
  <c r="O2756" i="59"/>
  <c r="F2756" i="59"/>
  <c r="H2756" i="59" s="1"/>
  <c r="E2756" i="59"/>
  <c r="O2755" i="59"/>
  <c r="F2755" i="59"/>
  <c r="H2755" i="59" s="1"/>
  <c r="E2755" i="59"/>
  <c r="O2754" i="59"/>
  <c r="F2754" i="59"/>
  <c r="H2754" i="59" s="1"/>
  <c r="E2754" i="59"/>
  <c r="O2753" i="59"/>
  <c r="F2753" i="59"/>
  <c r="H2753" i="59" s="1"/>
  <c r="E2753" i="59"/>
  <c r="O2752" i="59"/>
  <c r="F2752" i="59"/>
  <c r="H2752" i="59" s="1"/>
  <c r="E2752" i="59"/>
  <c r="O2751" i="59"/>
  <c r="F2751" i="59"/>
  <c r="H2751" i="59" s="1"/>
  <c r="E2751" i="59"/>
  <c r="O2750" i="59"/>
  <c r="F2750" i="59"/>
  <c r="H2750" i="59" s="1"/>
  <c r="E2750" i="59"/>
  <c r="O2749" i="59"/>
  <c r="F2749" i="59"/>
  <c r="H2749" i="59" s="1"/>
  <c r="E2749" i="59"/>
  <c r="O2748" i="59"/>
  <c r="F2748" i="59"/>
  <c r="H2748" i="59" s="1"/>
  <c r="E2748" i="59"/>
  <c r="O2747" i="59"/>
  <c r="F2747" i="59"/>
  <c r="H2747" i="59" s="1"/>
  <c r="E2747" i="59"/>
  <c r="O2746" i="59"/>
  <c r="F2746" i="59"/>
  <c r="H2746" i="59" s="1"/>
  <c r="E2746" i="59"/>
  <c r="O2745" i="59"/>
  <c r="F2745" i="59"/>
  <c r="H2745" i="59" s="1"/>
  <c r="E2745" i="59"/>
  <c r="O2744" i="59"/>
  <c r="F2744" i="59"/>
  <c r="H2744" i="59" s="1"/>
  <c r="E2744" i="59"/>
  <c r="O2743" i="59"/>
  <c r="F2743" i="59"/>
  <c r="H2743" i="59" s="1"/>
  <c r="E2743" i="59"/>
  <c r="O2742" i="59"/>
  <c r="F2742" i="59"/>
  <c r="H2742" i="59" s="1"/>
  <c r="E2742" i="59"/>
  <c r="O2741" i="59"/>
  <c r="F2741" i="59"/>
  <c r="H2741" i="59" s="1"/>
  <c r="E2741" i="59"/>
  <c r="O2740" i="59"/>
  <c r="F2740" i="59"/>
  <c r="H2740" i="59" s="1"/>
  <c r="E2740" i="59"/>
  <c r="O2739" i="59"/>
  <c r="F2739" i="59"/>
  <c r="H2739" i="59" s="1"/>
  <c r="E2739" i="59"/>
  <c r="O2738" i="59"/>
  <c r="F2738" i="59"/>
  <c r="H2738" i="59" s="1"/>
  <c r="E2738" i="59"/>
  <c r="O2737" i="59"/>
  <c r="F2737" i="59"/>
  <c r="H2737" i="59" s="1"/>
  <c r="E2737" i="59"/>
  <c r="O2736" i="59"/>
  <c r="F2736" i="59"/>
  <c r="H2736" i="59" s="1"/>
  <c r="E2736" i="59"/>
  <c r="O2735" i="59"/>
  <c r="F2735" i="59"/>
  <c r="H2735" i="59" s="1"/>
  <c r="E2735" i="59"/>
  <c r="O2734" i="59"/>
  <c r="F2734" i="59"/>
  <c r="H2734" i="59" s="1"/>
  <c r="E2734" i="59"/>
  <c r="O2733" i="59"/>
  <c r="F2733" i="59"/>
  <c r="H2733" i="59" s="1"/>
  <c r="E2733" i="59"/>
  <c r="O2732" i="59"/>
  <c r="F2732" i="59"/>
  <c r="H2732" i="59" s="1"/>
  <c r="E2732" i="59"/>
  <c r="O2731" i="59"/>
  <c r="F2731" i="59"/>
  <c r="H2731" i="59" s="1"/>
  <c r="E2731" i="59"/>
  <c r="O2730" i="59"/>
  <c r="F2730" i="59"/>
  <c r="H2730" i="59" s="1"/>
  <c r="E2730" i="59"/>
  <c r="O2729" i="59"/>
  <c r="F2729" i="59"/>
  <c r="H2729" i="59" s="1"/>
  <c r="E2729" i="59"/>
  <c r="O2728" i="59"/>
  <c r="F2728" i="59"/>
  <c r="H2728" i="59" s="1"/>
  <c r="E2728" i="59"/>
  <c r="O2727" i="59"/>
  <c r="F2727" i="59"/>
  <c r="H2727" i="59" s="1"/>
  <c r="E2727" i="59"/>
  <c r="O2726" i="59"/>
  <c r="F2726" i="59"/>
  <c r="H2726" i="59" s="1"/>
  <c r="E2726" i="59"/>
  <c r="O2725" i="59"/>
  <c r="E2725" i="59"/>
  <c r="F2725" i="59" s="1"/>
  <c r="H2725" i="59" s="1"/>
  <c r="O2724" i="59"/>
  <c r="E2724" i="59"/>
  <c r="F2724" i="59" s="1"/>
  <c r="H2724" i="59" s="1"/>
  <c r="O2723" i="59"/>
  <c r="E2723" i="59"/>
  <c r="E2823" i="59" s="1"/>
  <c r="N2608" i="59"/>
  <c r="M2608" i="59"/>
  <c r="L2608" i="59"/>
  <c r="K2608" i="59"/>
  <c r="J2608" i="59"/>
  <c r="G2608" i="59"/>
  <c r="O2607" i="59"/>
  <c r="F2607" i="59"/>
  <c r="H2607" i="59" s="1"/>
  <c r="E2607" i="59"/>
  <c r="O2606" i="59"/>
  <c r="F2606" i="59"/>
  <c r="H2606" i="59" s="1"/>
  <c r="E2606" i="59"/>
  <c r="O2605" i="59"/>
  <c r="F2605" i="59"/>
  <c r="H2605" i="59" s="1"/>
  <c r="E2605" i="59"/>
  <c r="O2604" i="59"/>
  <c r="F2604" i="59"/>
  <c r="H2604" i="59" s="1"/>
  <c r="E2604" i="59"/>
  <c r="O2603" i="59"/>
  <c r="F2603" i="59"/>
  <c r="H2603" i="59" s="1"/>
  <c r="E2603" i="59"/>
  <c r="O2602" i="59"/>
  <c r="F2602" i="59"/>
  <c r="H2602" i="59" s="1"/>
  <c r="E2602" i="59"/>
  <c r="O2601" i="59"/>
  <c r="F2601" i="59"/>
  <c r="H2601" i="59" s="1"/>
  <c r="E2601" i="59"/>
  <c r="O2600" i="59"/>
  <c r="F2600" i="59"/>
  <c r="H2600" i="59" s="1"/>
  <c r="E2600" i="59"/>
  <c r="O2599" i="59"/>
  <c r="F2599" i="59"/>
  <c r="H2599" i="59" s="1"/>
  <c r="E2599" i="59"/>
  <c r="O2598" i="59"/>
  <c r="F2598" i="59"/>
  <c r="H2598" i="59" s="1"/>
  <c r="E2598" i="59"/>
  <c r="O2597" i="59"/>
  <c r="F2597" i="59"/>
  <c r="H2597" i="59" s="1"/>
  <c r="E2597" i="59"/>
  <c r="O2596" i="59"/>
  <c r="F2596" i="59"/>
  <c r="H2596" i="59" s="1"/>
  <c r="E2596" i="59"/>
  <c r="O2595" i="59"/>
  <c r="F2595" i="59"/>
  <c r="H2595" i="59" s="1"/>
  <c r="E2595" i="59"/>
  <c r="O2594" i="59"/>
  <c r="F2594" i="59"/>
  <c r="H2594" i="59" s="1"/>
  <c r="E2594" i="59"/>
  <c r="O2593" i="59"/>
  <c r="F2593" i="59"/>
  <c r="H2593" i="59" s="1"/>
  <c r="E2593" i="59"/>
  <c r="O2592" i="59"/>
  <c r="F2592" i="59"/>
  <c r="H2592" i="59" s="1"/>
  <c r="E2592" i="59"/>
  <c r="O2591" i="59"/>
  <c r="F2591" i="59"/>
  <c r="H2591" i="59" s="1"/>
  <c r="E2591" i="59"/>
  <c r="O2590" i="59"/>
  <c r="F2590" i="59"/>
  <c r="H2590" i="59" s="1"/>
  <c r="E2590" i="59"/>
  <c r="O2589" i="59"/>
  <c r="F2589" i="59"/>
  <c r="H2589" i="59" s="1"/>
  <c r="E2589" i="59"/>
  <c r="O2588" i="59"/>
  <c r="F2588" i="59"/>
  <c r="H2588" i="59" s="1"/>
  <c r="E2588" i="59"/>
  <c r="O2587" i="59"/>
  <c r="F2587" i="59"/>
  <c r="H2587" i="59" s="1"/>
  <c r="E2587" i="59"/>
  <c r="O2586" i="59"/>
  <c r="F2586" i="59"/>
  <c r="H2586" i="59" s="1"/>
  <c r="E2586" i="59"/>
  <c r="O2585" i="59"/>
  <c r="F2585" i="59"/>
  <c r="H2585" i="59" s="1"/>
  <c r="E2585" i="59"/>
  <c r="O2584" i="59"/>
  <c r="F2584" i="59"/>
  <c r="H2584" i="59" s="1"/>
  <c r="E2584" i="59"/>
  <c r="O2583" i="59"/>
  <c r="F2583" i="59"/>
  <c r="H2583" i="59" s="1"/>
  <c r="E2583" i="59"/>
  <c r="O2582" i="59"/>
  <c r="F2582" i="59"/>
  <c r="H2582" i="59" s="1"/>
  <c r="E2582" i="59"/>
  <c r="O2581" i="59"/>
  <c r="F2581" i="59"/>
  <c r="H2581" i="59" s="1"/>
  <c r="E2581" i="59"/>
  <c r="O2580" i="59"/>
  <c r="F2580" i="59"/>
  <c r="H2580" i="59" s="1"/>
  <c r="E2580" i="59"/>
  <c r="O2579" i="59"/>
  <c r="F2579" i="59"/>
  <c r="H2579" i="59" s="1"/>
  <c r="E2579" i="59"/>
  <c r="O2578" i="59"/>
  <c r="F2578" i="59"/>
  <c r="H2578" i="59" s="1"/>
  <c r="E2578" i="59"/>
  <c r="O2577" i="59"/>
  <c r="F2577" i="59"/>
  <c r="H2577" i="59" s="1"/>
  <c r="E2577" i="59"/>
  <c r="O2576" i="59"/>
  <c r="F2576" i="59"/>
  <c r="H2576" i="59" s="1"/>
  <c r="E2576" i="59"/>
  <c r="O2575" i="59"/>
  <c r="F2575" i="59"/>
  <c r="H2575" i="59" s="1"/>
  <c r="E2575" i="59"/>
  <c r="O2574" i="59"/>
  <c r="F2574" i="59"/>
  <c r="H2574" i="59" s="1"/>
  <c r="E2574" i="59"/>
  <c r="O2573" i="59"/>
  <c r="F2573" i="59"/>
  <c r="H2573" i="59" s="1"/>
  <c r="E2573" i="59"/>
  <c r="O2572" i="59"/>
  <c r="F2572" i="59"/>
  <c r="H2572" i="59" s="1"/>
  <c r="E2572" i="59"/>
  <c r="O2571" i="59"/>
  <c r="F2571" i="59"/>
  <c r="H2571" i="59" s="1"/>
  <c r="E2571" i="59"/>
  <c r="O2570" i="59"/>
  <c r="F2570" i="59"/>
  <c r="H2570" i="59" s="1"/>
  <c r="E2570" i="59"/>
  <c r="O2569" i="59"/>
  <c r="F2569" i="59"/>
  <c r="H2569" i="59" s="1"/>
  <c r="E2569" i="59"/>
  <c r="O2568" i="59"/>
  <c r="F2568" i="59"/>
  <c r="H2568" i="59" s="1"/>
  <c r="E2568" i="59"/>
  <c r="O2567" i="59"/>
  <c r="F2567" i="59"/>
  <c r="H2567" i="59" s="1"/>
  <c r="E2567" i="59"/>
  <c r="O2566" i="59"/>
  <c r="F2566" i="59"/>
  <c r="H2566" i="59" s="1"/>
  <c r="E2566" i="59"/>
  <c r="O2565" i="59"/>
  <c r="F2565" i="59"/>
  <c r="H2565" i="59" s="1"/>
  <c r="E2565" i="59"/>
  <c r="O2564" i="59"/>
  <c r="F2564" i="59"/>
  <c r="H2564" i="59" s="1"/>
  <c r="E2564" i="59"/>
  <c r="O2563" i="59"/>
  <c r="F2563" i="59"/>
  <c r="H2563" i="59" s="1"/>
  <c r="E2563" i="59"/>
  <c r="O2562" i="59"/>
  <c r="F2562" i="59"/>
  <c r="H2562" i="59" s="1"/>
  <c r="E2562" i="59"/>
  <c r="O2561" i="59"/>
  <c r="F2561" i="59"/>
  <c r="H2561" i="59" s="1"/>
  <c r="E2561" i="59"/>
  <c r="O2560" i="59"/>
  <c r="F2560" i="59"/>
  <c r="H2560" i="59" s="1"/>
  <c r="E2560" i="59"/>
  <c r="O2559" i="59"/>
  <c r="F2559" i="59"/>
  <c r="H2559" i="59" s="1"/>
  <c r="E2559" i="59"/>
  <c r="O2558" i="59"/>
  <c r="F2558" i="59"/>
  <c r="H2558" i="59" s="1"/>
  <c r="E2558" i="59"/>
  <c r="O2557" i="59"/>
  <c r="F2557" i="59"/>
  <c r="H2557" i="59" s="1"/>
  <c r="E2557" i="59"/>
  <c r="O2556" i="59"/>
  <c r="F2556" i="59"/>
  <c r="H2556" i="59" s="1"/>
  <c r="E2556" i="59"/>
  <c r="O2555" i="59"/>
  <c r="F2555" i="59"/>
  <c r="H2555" i="59" s="1"/>
  <c r="E2555" i="59"/>
  <c r="O2554" i="59"/>
  <c r="F2554" i="59"/>
  <c r="H2554" i="59" s="1"/>
  <c r="E2554" i="59"/>
  <c r="O2553" i="59"/>
  <c r="F2553" i="59"/>
  <c r="H2553" i="59" s="1"/>
  <c r="E2553" i="59"/>
  <c r="O2552" i="59"/>
  <c r="F2552" i="59"/>
  <c r="H2552" i="59" s="1"/>
  <c r="E2552" i="59"/>
  <c r="O2551" i="59"/>
  <c r="F2551" i="59"/>
  <c r="H2551" i="59" s="1"/>
  <c r="E2551" i="59"/>
  <c r="O2550" i="59"/>
  <c r="F2550" i="59"/>
  <c r="H2550" i="59" s="1"/>
  <c r="E2550" i="59"/>
  <c r="O2549" i="59"/>
  <c r="F2549" i="59"/>
  <c r="H2549" i="59" s="1"/>
  <c r="E2549" i="59"/>
  <c r="O2548" i="59"/>
  <c r="F2548" i="59"/>
  <c r="H2548" i="59" s="1"/>
  <c r="E2548" i="59"/>
  <c r="O2547" i="59"/>
  <c r="F2547" i="59"/>
  <c r="H2547" i="59" s="1"/>
  <c r="E2547" i="59"/>
  <c r="O2546" i="59"/>
  <c r="F2546" i="59"/>
  <c r="H2546" i="59" s="1"/>
  <c r="E2546" i="59"/>
  <c r="O2545" i="59"/>
  <c r="F2545" i="59"/>
  <c r="H2545" i="59" s="1"/>
  <c r="E2545" i="59"/>
  <c r="O2544" i="59"/>
  <c r="F2544" i="59"/>
  <c r="H2544" i="59" s="1"/>
  <c r="E2544" i="59"/>
  <c r="O2543" i="59"/>
  <c r="F2543" i="59"/>
  <c r="H2543" i="59" s="1"/>
  <c r="E2543" i="59"/>
  <c r="O2542" i="59"/>
  <c r="F2542" i="59"/>
  <c r="H2542" i="59" s="1"/>
  <c r="E2542" i="59"/>
  <c r="O2541" i="59"/>
  <c r="F2541" i="59"/>
  <c r="H2541" i="59" s="1"/>
  <c r="E2541" i="59"/>
  <c r="O2540" i="59"/>
  <c r="F2540" i="59"/>
  <c r="H2540" i="59" s="1"/>
  <c r="E2540" i="59"/>
  <c r="O2539" i="59"/>
  <c r="F2539" i="59"/>
  <c r="H2539" i="59" s="1"/>
  <c r="E2539" i="59"/>
  <c r="O2538" i="59"/>
  <c r="F2538" i="59"/>
  <c r="H2538" i="59" s="1"/>
  <c r="E2538" i="59"/>
  <c r="O2537" i="59"/>
  <c r="F2537" i="59"/>
  <c r="H2537" i="59" s="1"/>
  <c r="E2537" i="59"/>
  <c r="O2536" i="59"/>
  <c r="F2536" i="59"/>
  <c r="H2536" i="59" s="1"/>
  <c r="E2536" i="59"/>
  <c r="O2535" i="59"/>
  <c r="F2535" i="59"/>
  <c r="H2535" i="59" s="1"/>
  <c r="E2535" i="59"/>
  <c r="O2534" i="59"/>
  <c r="F2534" i="59"/>
  <c r="H2534" i="59" s="1"/>
  <c r="E2534" i="59"/>
  <c r="O2533" i="59"/>
  <c r="F2533" i="59"/>
  <c r="H2533" i="59" s="1"/>
  <c r="E2533" i="59"/>
  <c r="O2532" i="59"/>
  <c r="F2532" i="59"/>
  <c r="H2532" i="59" s="1"/>
  <c r="E2532" i="59"/>
  <c r="O2531" i="59"/>
  <c r="F2531" i="59"/>
  <c r="H2531" i="59" s="1"/>
  <c r="E2531" i="59"/>
  <c r="O2530" i="59"/>
  <c r="F2530" i="59"/>
  <c r="H2530" i="59" s="1"/>
  <c r="E2530" i="59"/>
  <c r="O2529" i="59"/>
  <c r="F2529" i="59"/>
  <c r="H2529" i="59" s="1"/>
  <c r="E2529" i="59"/>
  <c r="O2528" i="59"/>
  <c r="F2528" i="59"/>
  <c r="H2528" i="59" s="1"/>
  <c r="E2528" i="59"/>
  <c r="O2527" i="59"/>
  <c r="F2527" i="59"/>
  <c r="H2527" i="59" s="1"/>
  <c r="E2527" i="59"/>
  <c r="O2526" i="59"/>
  <c r="F2526" i="59"/>
  <c r="H2526" i="59" s="1"/>
  <c r="E2526" i="59"/>
  <c r="O2525" i="59"/>
  <c r="F2525" i="59"/>
  <c r="H2525" i="59" s="1"/>
  <c r="E2525" i="59"/>
  <c r="O2524" i="59"/>
  <c r="F2524" i="59"/>
  <c r="H2524" i="59" s="1"/>
  <c r="E2524" i="59"/>
  <c r="O2523" i="59"/>
  <c r="F2523" i="59"/>
  <c r="H2523" i="59" s="1"/>
  <c r="E2523" i="59"/>
  <c r="O2522" i="59"/>
  <c r="F2522" i="59"/>
  <c r="H2522" i="59" s="1"/>
  <c r="E2522" i="59"/>
  <c r="O2521" i="59"/>
  <c r="F2521" i="59"/>
  <c r="H2521" i="59" s="1"/>
  <c r="E2521" i="59"/>
  <c r="O2520" i="59"/>
  <c r="F2520" i="59"/>
  <c r="H2520" i="59" s="1"/>
  <c r="E2520" i="59"/>
  <c r="O2519" i="59"/>
  <c r="F2519" i="59"/>
  <c r="H2519" i="59" s="1"/>
  <c r="E2519" i="59"/>
  <c r="O2518" i="59"/>
  <c r="F2518" i="59"/>
  <c r="H2518" i="59" s="1"/>
  <c r="E2518" i="59"/>
  <c r="O2517" i="59"/>
  <c r="F2517" i="59"/>
  <c r="H2517" i="59" s="1"/>
  <c r="E2517" i="59"/>
  <c r="O2516" i="59"/>
  <c r="F2516" i="59"/>
  <c r="H2516" i="59" s="1"/>
  <c r="E2516" i="59"/>
  <c r="O2515" i="59"/>
  <c r="F2515" i="59"/>
  <c r="H2515" i="59" s="1"/>
  <c r="E2515" i="59"/>
  <c r="O2514" i="59"/>
  <c r="F2514" i="59"/>
  <c r="H2514" i="59" s="1"/>
  <c r="E2514" i="59"/>
  <c r="O2513" i="59"/>
  <c r="F2513" i="59"/>
  <c r="H2513" i="59" s="1"/>
  <c r="E2513" i="59"/>
  <c r="O2512" i="59"/>
  <c r="F2512" i="59"/>
  <c r="H2512" i="59" s="1"/>
  <c r="E2512" i="59"/>
  <c r="O2511" i="59"/>
  <c r="F2511" i="59"/>
  <c r="H2511" i="59" s="1"/>
  <c r="E2511" i="59"/>
  <c r="O2510" i="59"/>
  <c r="E2510" i="59"/>
  <c r="F2510" i="59" s="1"/>
  <c r="H2510" i="59" s="1"/>
  <c r="O2509" i="59"/>
  <c r="E2509" i="59"/>
  <c r="F2509" i="59" s="1"/>
  <c r="H2509" i="59" s="1"/>
  <c r="O2508" i="59"/>
  <c r="B2608" i="59" s="1"/>
  <c r="E2508" i="59"/>
  <c r="N2393" i="59"/>
  <c r="M2393" i="59"/>
  <c r="L2393" i="59"/>
  <c r="K2393" i="59"/>
  <c r="J2393" i="59"/>
  <c r="G2393" i="59"/>
  <c r="O2392" i="59"/>
  <c r="F2392" i="59"/>
  <c r="H2392" i="59" s="1"/>
  <c r="E2392" i="59"/>
  <c r="O2391" i="59"/>
  <c r="F2391" i="59"/>
  <c r="H2391" i="59" s="1"/>
  <c r="E2391" i="59"/>
  <c r="O2390" i="59"/>
  <c r="F2390" i="59"/>
  <c r="H2390" i="59" s="1"/>
  <c r="E2390" i="59"/>
  <c r="O2389" i="59"/>
  <c r="F2389" i="59"/>
  <c r="H2389" i="59" s="1"/>
  <c r="E2389" i="59"/>
  <c r="O2388" i="59"/>
  <c r="F2388" i="59"/>
  <c r="H2388" i="59" s="1"/>
  <c r="E2388" i="59"/>
  <c r="O2387" i="59"/>
  <c r="F2387" i="59"/>
  <c r="H2387" i="59" s="1"/>
  <c r="E2387" i="59"/>
  <c r="O2386" i="59"/>
  <c r="F2386" i="59"/>
  <c r="H2386" i="59" s="1"/>
  <c r="E2386" i="59"/>
  <c r="O2385" i="59"/>
  <c r="F2385" i="59"/>
  <c r="H2385" i="59" s="1"/>
  <c r="E2385" i="59"/>
  <c r="O2384" i="59"/>
  <c r="F2384" i="59"/>
  <c r="H2384" i="59" s="1"/>
  <c r="E2384" i="59"/>
  <c r="O2383" i="59"/>
  <c r="F2383" i="59"/>
  <c r="H2383" i="59" s="1"/>
  <c r="E2383" i="59"/>
  <c r="O2382" i="59"/>
  <c r="F2382" i="59"/>
  <c r="H2382" i="59" s="1"/>
  <c r="E2382" i="59"/>
  <c r="O2381" i="59"/>
  <c r="F2381" i="59"/>
  <c r="H2381" i="59" s="1"/>
  <c r="E2381" i="59"/>
  <c r="O2380" i="59"/>
  <c r="F2380" i="59"/>
  <c r="H2380" i="59" s="1"/>
  <c r="E2380" i="59"/>
  <c r="O2379" i="59"/>
  <c r="F2379" i="59"/>
  <c r="H2379" i="59" s="1"/>
  <c r="E2379" i="59"/>
  <c r="O2378" i="59"/>
  <c r="F2378" i="59"/>
  <c r="H2378" i="59" s="1"/>
  <c r="E2378" i="59"/>
  <c r="O2377" i="59"/>
  <c r="F2377" i="59"/>
  <c r="H2377" i="59" s="1"/>
  <c r="E2377" i="59"/>
  <c r="O2376" i="59"/>
  <c r="F2376" i="59"/>
  <c r="H2376" i="59" s="1"/>
  <c r="E2376" i="59"/>
  <c r="O2375" i="59"/>
  <c r="F2375" i="59"/>
  <c r="H2375" i="59" s="1"/>
  <c r="E2375" i="59"/>
  <c r="O2374" i="59"/>
  <c r="F2374" i="59"/>
  <c r="H2374" i="59" s="1"/>
  <c r="E2374" i="59"/>
  <c r="O2373" i="59"/>
  <c r="F2373" i="59"/>
  <c r="H2373" i="59" s="1"/>
  <c r="E2373" i="59"/>
  <c r="O2372" i="59"/>
  <c r="F2372" i="59"/>
  <c r="H2372" i="59" s="1"/>
  <c r="E2372" i="59"/>
  <c r="O2371" i="59"/>
  <c r="F2371" i="59"/>
  <c r="H2371" i="59" s="1"/>
  <c r="E2371" i="59"/>
  <c r="O2370" i="59"/>
  <c r="F2370" i="59"/>
  <c r="H2370" i="59" s="1"/>
  <c r="E2370" i="59"/>
  <c r="O2369" i="59"/>
  <c r="F2369" i="59"/>
  <c r="H2369" i="59" s="1"/>
  <c r="E2369" i="59"/>
  <c r="O2368" i="59"/>
  <c r="F2368" i="59"/>
  <c r="H2368" i="59" s="1"/>
  <c r="E2368" i="59"/>
  <c r="O2367" i="59"/>
  <c r="F2367" i="59"/>
  <c r="H2367" i="59" s="1"/>
  <c r="E2367" i="59"/>
  <c r="O2366" i="59"/>
  <c r="F2366" i="59"/>
  <c r="H2366" i="59" s="1"/>
  <c r="E2366" i="59"/>
  <c r="O2365" i="59"/>
  <c r="F2365" i="59"/>
  <c r="H2365" i="59" s="1"/>
  <c r="E2365" i="59"/>
  <c r="O2364" i="59"/>
  <c r="F2364" i="59"/>
  <c r="H2364" i="59" s="1"/>
  <c r="E2364" i="59"/>
  <c r="O2363" i="59"/>
  <c r="F2363" i="59"/>
  <c r="H2363" i="59" s="1"/>
  <c r="E2363" i="59"/>
  <c r="O2362" i="59"/>
  <c r="F2362" i="59"/>
  <c r="H2362" i="59" s="1"/>
  <c r="E2362" i="59"/>
  <c r="O2361" i="59"/>
  <c r="F2361" i="59"/>
  <c r="H2361" i="59" s="1"/>
  <c r="E2361" i="59"/>
  <c r="O2360" i="59"/>
  <c r="F2360" i="59"/>
  <c r="H2360" i="59" s="1"/>
  <c r="E2360" i="59"/>
  <c r="O2359" i="59"/>
  <c r="F2359" i="59"/>
  <c r="H2359" i="59" s="1"/>
  <c r="E2359" i="59"/>
  <c r="O2358" i="59"/>
  <c r="F2358" i="59"/>
  <c r="H2358" i="59" s="1"/>
  <c r="E2358" i="59"/>
  <c r="O2357" i="59"/>
  <c r="F2357" i="59"/>
  <c r="H2357" i="59" s="1"/>
  <c r="E2357" i="59"/>
  <c r="O2356" i="59"/>
  <c r="F2356" i="59"/>
  <c r="H2356" i="59" s="1"/>
  <c r="E2356" i="59"/>
  <c r="O2355" i="59"/>
  <c r="F2355" i="59"/>
  <c r="H2355" i="59" s="1"/>
  <c r="E2355" i="59"/>
  <c r="O2354" i="59"/>
  <c r="F2354" i="59"/>
  <c r="H2354" i="59" s="1"/>
  <c r="E2354" i="59"/>
  <c r="O2353" i="59"/>
  <c r="F2353" i="59"/>
  <c r="H2353" i="59" s="1"/>
  <c r="E2353" i="59"/>
  <c r="O2352" i="59"/>
  <c r="F2352" i="59"/>
  <c r="H2352" i="59" s="1"/>
  <c r="E2352" i="59"/>
  <c r="O2351" i="59"/>
  <c r="F2351" i="59"/>
  <c r="H2351" i="59" s="1"/>
  <c r="E2351" i="59"/>
  <c r="O2350" i="59"/>
  <c r="F2350" i="59"/>
  <c r="H2350" i="59" s="1"/>
  <c r="E2350" i="59"/>
  <c r="O2349" i="59"/>
  <c r="F2349" i="59"/>
  <c r="H2349" i="59" s="1"/>
  <c r="E2349" i="59"/>
  <c r="O2348" i="59"/>
  <c r="F2348" i="59"/>
  <c r="H2348" i="59" s="1"/>
  <c r="E2348" i="59"/>
  <c r="O2347" i="59"/>
  <c r="F2347" i="59"/>
  <c r="H2347" i="59" s="1"/>
  <c r="E2347" i="59"/>
  <c r="O2346" i="59"/>
  <c r="F2346" i="59"/>
  <c r="H2346" i="59" s="1"/>
  <c r="E2346" i="59"/>
  <c r="O2345" i="59"/>
  <c r="F2345" i="59"/>
  <c r="H2345" i="59" s="1"/>
  <c r="E2345" i="59"/>
  <c r="O2344" i="59"/>
  <c r="F2344" i="59"/>
  <c r="H2344" i="59" s="1"/>
  <c r="E2344" i="59"/>
  <c r="O2343" i="59"/>
  <c r="F2343" i="59"/>
  <c r="H2343" i="59" s="1"/>
  <c r="E2343" i="59"/>
  <c r="O2342" i="59"/>
  <c r="F2342" i="59"/>
  <c r="H2342" i="59" s="1"/>
  <c r="E2342" i="59"/>
  <c r="O2341" i="59"/>
  <c r="F2341" i="59"/>
  <c r="H2341" i="59" s="1"/>
  <c r="E2341" i="59"/>
  <c r="O2340" i="59"/>
  <c r="F2340" i="59"/>
  <c r="H2340" i="59" s="1"/>
  <c r="E2340" i="59"/>
  <c r="O2339" i="59"/>
  <c r="F2339" i="59"/>
  <c r="H2339" i="59" s="1"/>
  <c r="E2339" i="59"/>
  <c r="O2338" i="59"/>
  <c r="F2338" i="59"/>
  <c r="H2338" i="59" s="1"/>
  <c r="E2338" i="59"/>
  <c r="O2337" i="59"/>
  <c r="F2337" i="59"/>
  <c r="H2337" i="59" s="1"/>
  <c r="E2337" i="59"/>
  <c r="O2336" i="59"/>
  <c r="F2336" i="59"/>
  <c r="H2336" i="59" s="1"/>
  <c r="E2336" i="59"/>
  <c r="O2335" i="59"/>
  <c r="F2335" i="59"/>
  <c r="H2335" i="59" s="1"/>
  <c r="E2335" i="59"/>
  <c r="O2334" i="59"/>
  <c r="F2334" i="59"/>
  <c r="H2334" i="59" s="1"/>
  <c r="E2334" i="59"/>
  <c r="O2333" i="59"/>
  <c r="F2333" i="59"/>
  <c r="H2333" i="59" s="1"/>
  <c r="E2333" i="59"/>
  <c r="O2332" i="59"/>
  <c r="F2332" i="59"/>
  <c r="H2332" i="59" s="1"/>
  <c r="E2332" i="59"/>
  <c r="O2331" i="59"/>
  <c r="H2331" i="59"/>
  <c r="F2331" i="59"/>
  <c r="E2331" i="59"/>
  <c r="O2330" i="59"/>
  <c r="H2330" i="59"/>
  <c r="F2330" i="59"/>
  <c r="E2330" i="59"/>
  <c r="O2329" i="59"/>
  <c r="H2329" i="59"/>
  <c r="F2329" i="59"/>
  <c r="E2329" i="59"/>
  <c r="O2328" i="59"/>
  <c r="H2328" i="59"/>
  <c r="F2328" i="59"/>
  <c r="E2328" i="59"/>
  <c r="O2327" i="59"/>
  <c r="H2327" i="59"/>
  <c r="F2327" i="59"/>
  <c r="E2327" i="59"/>
  <c r="O2326" i="59"/>
  <c r="F2326" i="59"/>
  <c r="H2326" i="59" s="1"/>
  <c r="E2326" i="59"/>
  <c r="O2325" i="59"/>
  <c r="F2325" i="59"/>
  <c r="H2325" i="59" s="1"/>
  <c r="E2325" i="59"/>
  <c r="O2324" i="59"/>
  <c r="F2324" i="59"/>
  <c r="H2324" i="59" s="1"/>
  <c r="E2324" i="59"/>
  <c r="O2323" i="59"/>
  <c r="F2323" i="59"/>
  <c r="H2323" i="59" s="1"/>
  <c r="E2323" i="59"/>
  <c r="O2322" i="59"/>
  <c r="F2322" i="59"/>
  <c r="H2322" i="59" s="1"/>
  <c r="E2322" i="59"/>
  <c r="O2321" i="59"/>
  <c r="F2321" i="59"/>
  <c r="H2321" i="59" s="1"/>
  <c r="E2321" i="59"/>
  <c r="O2320" i="59"/>
  <c r="F2320" i="59"/>
  <c r="H2320" i="59" s="1"/>
  <c r="E2320" i="59"/>
  <c r="O2319" i="59"/>
  <c r="F2319" i="59"/>
  <c r="H2319" i="59" s="1"/>
  <c r="E2319" i="59"/>
  <c r="O2318" i="59"/>
  <c r="F2318" i="59"/>
  <c r="H2318" i="59" s="1"/>
  <c r="E2318" i="59"/>
  <c r="O2317" i="59"/>
  <c r="F2317" i="59"/>
  <c r="H2317" i="59" s="1"/>
  <c r="E2317" i="59"/>
  <c r="O2316" i="59"/>
  <c r="F2316" i="59"/>
  <c r="H2316" i="59" s="1"/>
  <c r="E2316" i="59"/>
  <c r="O2315" i="59"/>
  <c r="F2315" i="59"/>
  <c r="H2315" i="59" s="1"/>
  <c r="E2315" i="59"/>
  <c r="O2314" i="59"/>
  <c r="F2314" i="59"/>
  <c r="H2314" i="59" s="1"/>
  <c r="E2314" i="59"/>
  <c r="O2313" i="59"/>
  <c r="F2313" i="59"/>
  <c r="H2313" i="59" s="1"/>
  <c r="E2313" i="59"/>
  <c r="O2312" i="59"/>
  <c r="F2312" i="59"/>
  <c r="H2312" i="59" s="1"/>
  <c r="E2312" i="59"/>
  <c r="O2311" i="59"/>
  <c r="F2311" i="59"/>
  <c r="H2311" i="59" s="1"/>
  <c r="E2311" i="59"/>
  <c r="O2310" i="59"/>
  <c r="F2310" i="59"/>
  <c r="H2310" i="59" s="1"/>
  <c r="E2310" i="59"/>
  <c r="O2309" i="59"/>
  <c r="F2309" i="59"/>
  <c r="H2309" i="59" s="1"/>
  <c r="E2309" i="59"/>
  <c r="O2308" i="59"/>
  <c r="F2308" i="59"/>
  <c r="H2308" i="59" s="1"/>
  <c r="E2308" i="59"/>
  <c r="O2307" i="59"/>
  <c r="F2307" i="59"/>
  <c r="H2307" i="59" s="1"/>
  <c r="E2307" i="59"/>
  <c r="O2306" i="59"/>
  <c r="F2306" i="59"/>
  <c r="H2306" i="59" s="1"/>
  <c r="E2306" i="59"/>
  <c r="O2305" i="59"/>
  <c r="F2305" i="59"/>
  <c r="H2305" i="59" s="1"/>
  <c r="E2305" i="59"/>
  <c r="O2304" i="59"/>
  <c r="F2304" i="59"/>
  <c r="H2304" i="59" s="1"/>
  <c r="E2304" i="59"/>
  <c r="O2303" i="59"/>
  <c r="F2303" i="59"/>
  <c r="H2303" i="59" s="1"/>
  <c r="E2303" i="59"/>
  <c r="O2302" i="59"/>
  <c r="F2302" i="59"/>
  <c r="H2302" i="59" s="1"/>
  <c r="E2302" i="59"/>
  <c r="O2301" i="59"/>
  <c r="F2301" i="59"/>
  <c r="H2301" i="59" s="1"/>
  <c r="E2301" i="59"/>
  <c r="O2300" i="59"/>
  <c r="F2300" i="59"/>
  <c r="H2300" i="59" s="1"/>
  <c r="E2300" i="59"/>
  <c r="O2299" i="59"/>
  <c r="F2299" i="59"/>
  <c r="H2299" i="59" s="1"/>
  <c r="E2299" i="59"/>
  <c r="O2298" i="59"/>
  <c r="F2298" i="59"/>
  <c r="H2298" i="59" s="1"/>
  <c r="E2298" i="59"/>
  <c r="O2297" i="59"/>
  <c r="F2297" i="59"/>
  <c r="H2297" i="59" s="1"/>
  <c r="E2297" i="59"/>
  <c r="O2296" i="59"/>
  <c r="F2296" i="59"/>
  <c r="H2296" i="59" s="1"/>
  <c r="E2296" i="59"/>
  <c r="O2295" i="59"/>
  <c r="E2295" i="59"/>
  <c r="F2295" i="59" s="1"/>
  <c r="H2295" i="59" s="1"/>
  <c r="O2294" i="59"/>
  <c r="E2294" i="59"/>
  <c r="F2294" i="59" s="1"/>
  <c r="H2294" i="59" s="1"/>
  <c r="O2293" i="59"/>
  <c r="B2393" i="59" s="1"/>
  <c r="E2293" i="59"/>
  <c r="N2178" i="59"/>
  <c r="M2178" i="59"/>
  <c r="L2178" i="59"/>
  <c r="K2178" i="59"/>
  <c r="J2178" i="59"/>
  <c r="G2178" i="59"/>
  <c r="O2177" i="59"/>
  <c r="F2177" i="59"/>
  <c r="H2177" i="59" s="1"/>
  <c r="E2177" i="59"/>
  <c r="O2176" i="59"/>
  <c r="F2176" i="59"/>
  <c r="H2176" i="59" s="1"/>
  <c r="E2176" i="59"/>
  <c r="O2175" i="59"/>
  <c r="F2175" i="59"/>
  <c r="H2175" i="59" s="1"/>
  <c r="E2175" i="59"/>
  <c r="O2174" i="59"/>
  <c r="F2174" i="59"/>
  <c r="H2174" i="59" s="1"/>
  <c r="E2174" i="59"/>
  <c r="O2173" i="59"/>
  <c r="F2173" i="59"/>
  <c r="H2173" i="59" s="1"/>
  <c r="E2173" i="59"/>
  <c r="O2172" i="59"/>
  <c r="F2172" i="59"/>
  <c r="H2172" i="59" s="1"/>
  <c r="E2172" i="59"/>
  <c r="O2171" i="59"/>
  <c r="F2171" i="59"/>
  <c r="H2171" i="59" s="1"/>
  <c r="E2171" i="59"/>
  <c r="O2170" i="59"/>
  <c r="F2170" i="59"/>
  <c r="H2170" i="59" s="1"/>
  <c r="E2170" i="59"/>
  <c r="O2169" i="59"/>
  <c r="F2169" i="59"/>
  <c r="H2169" i="59" s="1"/>
  <c r="E2169" i="59"/>
  <c r="O2168" i="59"/>
  <c r="F2168" i="59"/>
  <c r="H2168" i="59" s="1"/>
  <c r="E2168" i="59"/>
  <c r="O2167" i="59"/>
  <c r="F2167" i="59"/>
  <c r="H2167" i="59" s="1"/>
  <c r="E2167" i="59"/>
  <c r="O2166" i="59"/>
  <c r="F2166" i="59"/>
  <c r="H2166" i="59" s="1"/>
  <c r="E2166" i="59"/>
  <c r="O2165" i="59"/>
  <c r="F2165" i="59"/>
  <c r="H2165" i="59" s="1"/>
  <c r="E2165" i="59"/>
  <c r="O2164" i="59"/>
  <c r="F2164" i="59"/>
  <c r="H2164" i="59" s="1"/>
  <c r="E2164" i="59"/>
  <c r="O2163" i="59"/>
  <c r="F2163" i="59"/>
  <c r="H2163" i="59" s="1"/>
  <c r="E2163" i="59"/>
  <c r="O2162" i="59"/>
  <c r="F2162" i="59"/>
  <c r="H2162" i="59" s="1"/>
  <c r="E2162" i="59"/>
  <c r="O2161" i="59"/>
  <c r="F2161" i="59"/>
  <c r="H2161" i="59" s="1"/>
  <c r="E2161" i="59"/>
  <c r="O2160" i="59"/>
  <c r="F2160" i="59"/>
  <c r="H2160" i="59" s="1"/>
  <c r="E2160" i="59"/>
  <c r="O2159" i="59"/>
  <c r="F2159" i="59"/>
  <c r="H2159" i="59" s="1"/>
  <c r="E2159" i="59"/>
  <c r="O2158" i="59"/>
  <c r="F2158" i="59"/>
  <c r="H2158" i="59" s="1"/>
  <c r="E2158" i="59"/>
  <c r="O2157" i="59"/>
  <c r="F2157" i="59"/>
  <c r="H2157" i="59" s="1"/>
  <c r="E2157" i="59"/>
  <c r="O2156" i="59"/>
  <c r="F2156" i="59"/>
  <c r="H2156" i="59" s="1"/>
  <c r="E2156" i="59"/>
  <c r="O2155" i="59"/>
  <c r="F2155" i="59"/>
  <c r="H2155" i="59" s="1"/>
  <c r="E2155" i="59"/>
  <c r="O2154" i="59"/>
  <c r="F2154" i="59"/>
  <c r="H2154" i="59" s="1"/>
  <c r="E2154" i="59"/>
  <c r="O2153" i="59"/>
  <c r="F2153" i="59"/>
  <c r="H2153" i="59" s="1"/>
  <c r="E2153" i="59"/>
  <c r="O2152" i="59"/>
  <c r="F2152" i="59"/>
  <c r="H2152" i="59" s="1"/>
  <c r="E2152" i="59"/>
  <c r="O2151" i="59"/>
  <c r="F2151" i="59"/>
  <c r="H2151" i="59" s="1"/>
  <c r="E2151" i="59"/>
  <c r="O2150" i="59"/>
  <c r="F2150" i="59"/>
  <c r="H2150" i="59" s="1"/>
  <c r="E2150" i="59"/>
  <c r="O2149" i="59"/>
  <c r="F2149" i="59"/>
  <c r="H2149" i="59" s="1"/>
  <c r="E2149" i="59"/>
  <c r="O2148" i="59"/>
  <c r="F2148" i="59"/>
  <c r="H2148" i="59" s="1"/>
  <c r="E2148" i="59"/>
  <c r="O2147" i="59"/>
  <c r="F2147" i="59"/>
  <c r="H2147" i="59" s="1"/>
  <c r="E2147" i="59"/>
  <c r="O2146" i="59"/>
  <c r="F2146" i="59"/>
  <c r="H2146" i="59" s="1"/>
  <c r="E2146" i="59"/>
  <c r="O2145" i="59"/>
  <c r="F2145" i="59"/>
  <c r="H2145" i="59" s="1"/>
  <c r="E2145" i="59"/>
  <c r="O2144" i="59"/>
  <c r="F2144" i="59"/>
  <c r="H2144" i="59" s="1"/>
  <c r="E2144" i="59"/>
  <c r="O2143" i="59"/>
  <c r="F2143" i="59"/>
  <c r="H2143" i="59" s="1"/>
  <c r="E2143" i="59"/>
  <c r="O2142" i="59"/>
  <c r="F2142" i="59"/>
  <c r="H2142" i="59" s="1"/>
  <c r="E2142" i="59"/>
  <c r="O2141" i="59"/>
  <c r="F2141" i="59"/>
  <c r="H2141" i="59" s="1"/>
  <c r="E2141" i="59"/>
  <c r="O2140" i="59"/>
  <c r="F2140" i="59"/>
  <c r="H2140" i="59" s="1"/>
  <c r="E2140" i="59"/>
  <c r="O2139" i="59"/>
  <c r="F2139" i="59"/>
  <c r="H2139" i="59" s="1"/>
  <c r="E2139" i="59"/>
  <c r="O2138" i="59"/>
  <c r="F2138" i="59"/>
  <c r="H2138" i="59" s="1"/>
  <c r="E2138" i="59"/>
  <c r="O2137" i="59"/>
  <c r="F2137" i="59"/>
  <c r="H2137" i="59" s="1"/>
  <c r="E2137" i="59"/>
  <c r="O2136" i="59"/>
  <c r="F2136" i="59"/>
  <c r="H2136" i="59" s="1"/>
  <c r="E2136" i="59"/>
  <c r="O2135" i="59"/>
  <c r="F2135" i="59"/>
  <c r="H2135" i="59" s="1"/>
  <c r="E2135" i="59"/>
  <c r="O2134" i="59"/>
  <c r="F2134" i="59"/>
  <c r="H2134" i="59" s="1"/>
  <c r="E2134" i="59"/>
  <c r="O2133" i="59"/>
  <c r="F2133" i="59"/>
  <c r="H2133" i="59" s="1"/>
  <c r="E2133" i="59"/>
  <c r="O2132" i="59"/>
  <c r="F2132" i="59"/>
  <c r="H2132" i="59" s="1"/>
  <c r="E2132" i="59"/>
  <c r="O2131" i="59"/>
  <c r="F2131" i="59"/>
  <c r="H2131" i="59" s="1"/>
  <c r="E2131" i="59"/>
  <c r="O2130" i="59"/>
  <c r="F2130" i="59"/>
  <c r="H2130" i="59" s="1"/>
  <c r="E2130" i="59"/>
  <c r="O2129" i="59"/>
  <c r="F2129" i="59"/>
  <c r="H2129" i="59" s="1"/>
  <c r="E2129" i="59"/>
  <c r="O2128" i="59"/>
  <c r="F2128" i="59"/>
  <c r="H2128" i="59" s="1"/>
  <c r="E2128" i="59"/>
  <c r="O2127" i="59"/>
  <c r="F2127" i="59"/>
  <c r="H2127" i="59" s="1"/>
  <c r="E2127" i="59"/>
  <c r="O2126" i="59"/>
  <c r="F2126" i="59"/>
  <c r="H2126" i="59" s="1"/>
  <c r="E2126" i="59"/>
  <c r="O2125" i="59"/>
  <c r="F2125" i="59"/>
  <c r="H2125" i="59" s="1"/>
  <c r="E2125" i="59"/>
  <c r="O2124" i="59"/>
  <c r="F2124" i="59"/>
  <c r="H2124" i="59" s="1"/>
  <c r="E2124" i="59"/>
  <c r="O2123" i="59"/>
  <c r="F2123" i="59"/>
  <c r="H2123" i="59" s="1"/>
  <c r="E2123" i="59"/>
  <c r="O2122" i="59"/>
  <c r="F2122" i="59"/>
  <c r="H2122" i="59" s="1"/>
  <c r="E2122" i="59"/>
  <c r="O2121" i="59"/>
  <c r="F2121" i="59"/>
  <c r="H2121" i="59" s="1"/>
  <c r="E2121" i="59"/>
  <c r="O2120" i="59"/>
  <c r="F2120" i="59"/>
  <c r="H2120" i="59" s="1"/>
  <c r="E2120" i="59"/>
  <c r="O2119" i="59"/>
  <c r="F2119" i="59"/>
  <c r="H2119" i="59" s="1"/>
  <c r="E2119" i="59"/>
  <c r="O2118" i="59"/>
  <c r="F2118" i="59"/>
  <c r="H2118" i="59" s="1"/>
  <c r="E2118" i="59"/>
  <c r="O2117" i="59"/>
  <c r="F2117" i="59"/>
  <c r="H2117" i="59" s="1"/>
  <c r="E2117" i="59"/>
  <c r="O2116" i="59"/>
  <c r="F2116" i="59"/>
  <c r="H2116" i="59" s="1"/>
  <c r="E2116" i="59"/>
  <c r="O2115" i="59"/>
  <c r="F2115" i="59"/>
  <c r="H2115" i="59" s="1"/>
  <c r="E2115" i="59"/>
  <c r="O2114" i="59"/>
  <c r="F2114" i="59"/>
  <c r="H2114" i="59" s="1"/>
  <c r="E2114" i="59"/>
  <c r="O2113" i="59"/>
  <c r="F2113" i="59"/>
  <c r="H2113" i="59" s="1"/>
  <c r="E2113" i="59"/>
  <c r="O2112" i="59"/>
  <c r="F2112" i="59"/>
  <c r="H2112" i="59" s="1"/>
  <c r="E2112" i="59"/>
  <c r="O2111" i="59"/>
  <c r="F2111" i="59"/>
  <c r="H2111" i="59" s="1"/>
  <c r="E2111" i="59"/>
  <c r="O2110" i="59"/>
  <c r="F2110" i="59"/>
  <c r="H2110" i="59" s="1"/>
  <c r="E2110" i="59"/>
  <c r="O2109" i="59"/>
  <c r="F2109" i="59"/>
  <c r="H2109" i="59" s="1"/>
  <c r="E2109" i="59"/>
  <c r="O2108" i="59"/>
  <c r="F2108" i="59"/>
  <c r="H2108" i="59" s="1"/>
  <c r="E2108" i="59"/>
  <c r="O2107" i="59"/>
  <c r="F2107" i="59"/>
  <c r="H2107" i="59" s="1"/>
  <c r="E2107" i="59"/>
  <c r="O2106" i="59"/>
  <c r="F2106" i="59"/>
  <c r="H2106" i="59" s="1"/>
  <c r="E2106" i="59"/>
  <c r="O2105" i="59"/>
  <c r="F2105" i="59"/>
  <c r="H2105" i="59" s="1"/>
  <c r="E2105" i="59"/>
  <c r="O2104" i="59"/>
  <c r="F2104" i="59"/>
  <c r="H2104" i="59" s="1"/>
  <c r="E2104" i="59"/>
  <c r="O2103" i="59"/>
  <c r="F2103" i="59"/>
  <c r="H2103" i="59" s="1"/>
  <c r="E2103" i="59"/>
  <c r="O2102" i="59"/>
  <c r="F2102" i="59"/>
  <c r="H2102" i="59" s="1"/>
  <c r="E2102" i="59"/>
  <c r="O2101" i="59"/>
  <c r="F2101" i="59"/>
  <c r="H2101" i="59" s="1"/>
  <c r="E2101" i="59"/>
  <c r="O2100" i="59"/>
  <c r="F2100" i="59"/>
  <c r="H2100" i="59" s="1"/>
  <c r="E2100" i="59"/>
  <c r="O2099" i="59"/>
  <c r="F2099" i="59"/>
  <c r="H2099" i="59" s="1"/>
  <c r="E2099" i="59"/>
  <c r="O2098" i="59"/>
  <c r="F2098" i="59"/>
  <c r="H2098" i="59" s="1"/>
  <c r="E2098" i="59"/>
  <c r="O2097" i="59"/>
  <c r="F2097" i="59"/>
  <c r="H2097" i="59" s="1"/>
  <c r="E2097" i="59"/>
  <c r="O2096" i="59"/>
  <c r="F2096" i="59"/>
  <c r="H2096" i="59" s="1"/>
  <c r="E2096" i="59"/>
  <c r="O2095" i="59"/>
  <c r="F2095" i="59"/>
  <c r="H2095" i="59" s="1"/>
  <c r="E2095" i="59"/>
  <c r="O2094" i="59"/>
  <c r="F2094" i="59"/>
  <c r="H2094" i="59" s="1"/>
  <c r="E2094" i="59"/>
  <c r="O2093" i="59"/>
  <c r="F2093" i="59"/>
  <c r="H2093" i="59" s="1"/>
  <c r="E2093" i="59"/>
  <c r="O2092" i="59"/>
  <c r="F2092" i="59"/>
  <c r="H2092" i="59" s="1"/>
  <c r="E2092" i="59"/>
  <c r="O2091" i="59"/>
  <c r="F2091" i="59"/>
  <c r="H2091" i="59" s="1"/>
  <c r="E2091" i="59"/>
  <c r="O2090" i="59"/>
  <c r="F2090" i="59"/>
  <c r="H2090" i="59" s="1"/>
  <c r="E2090" i="59"/>
  <c r="O2089" i="59"/>
  <c r="F2089" i="59"/>
  <c r="H2089" i="59" s="1"/>
  <c r="E2089" i="59"/>
  <c r="O2088" i="59"/>
  <c r="F2088" i="59"/>
  <c r="H2088" i="59" s="1"/>
  <c r="E2088" i="59"/>
  <c r="O2087" i="59"/>
  <c r="F2087" i="59"/>
  <c r="H2087" i="59" s="1"/>
  <c r="E2087" i="59"/>
  <c r="O2086" i="59"/>
  <c r="F2086" i="59"/>
  <c r="H2086" i="59" s="1"/>
  <c r="E2086" i="59"/>
  <c r="O2085" i="59"/>
  <c r="F2085" i="59"/>
  <c r="H2085" i="59" s="1"/>
  <c r="E2085" i="59"/>
  <c r="O2084" i="59"/>
  <c r="F2084" i="59"/>
  <c r="H2084" i="59" s="1"/>
  <c r="E2084" i="59"/>
  <c r="O2083" i="59"/>
  <c r="F2083" i="59"/>
  <c r="H2083" i="59" s="1"/>
  <c r="E2083" i="59"/>
  <c r="O2082" i="59"/>
  <c r="F2082" i="59"/>
  <c r="H2082" i="59" s="1"/>
  <c r="E2082" i="59"/>
  <c r="O2081" i="59"/>
  <c r="F2081" i="59"/>
  <c r="H2081" i="59" s="1"/>
  <c r="E2081" i="59"/>
  <c r="O2080" i="59"/>
  <c r="E2080" i="59"/>
  <c r="F2080" i="59" s="1"/>
  <c r="O2079" i="59"/>
  <c r="F2079" i="59"/>
  <c r="H2079" i="59" s="1"/>
  <c r="E2079" i="59"/>
  <c r="O2078" i="59"/>
  <c r="F2078" i="59"/>
  <c r="H2078" i="59" s="1"/>
  <c r="E2078" i="59"/>
  <c r="N1963" i="59"/>
  <c r="M1963" i="59"/>
  <c r="L1963" i="59"/>
  <c r="K1963" i="59"/>
  <c r="J1963" i="59"/>
  <c r="G1963" i="59"/>
  <c r="O1962" i="59"/>
  <c r="F1962" i="59"/>
  <c r="H1962" i="59" s="1"/>
  <c r="E1962" i="59"/>
  <c r="O1961" i="59"/>
  <c r="F1961" i="59"/>
  <c r="H1961" i="59" s="1"/>
  <c r="E1961" i="59"/>
  <c r="O1960" i="59"/>
  <c r="F1960" i="59"/>
  <c r="H1960" i="59" s="1"/>
  <c r="E1960" i="59"/>
  <c r="O1959" i="59"/>
  <c r="F1959" i="59"/>
  <c r="H1959" i="59" s="1"/>
  <c r="E1959" i="59"/>
  <c r="O1958" i="59"/>
  <c r="F1958" i="59"/>
  <c r="H1958" i="59" s="1"/>
  <c r="E1958" i="59"/>
  <c r="O1957" i="59"/>
  <c r="F1957" i="59"/>
  <c r="H1957" i="59" s="1"/>
  <c r="E1957" i="59"/>
  <c r="O1956" i="59"/>
  <c r="F1956" i="59"/>
  <c r="H1956" i="59" s="1"/>
  <c r="E1956" i="59"/>
  <c r="O1955" i="59"/>
  <c r="F1955" i="59"/>
  <c r="H1955" i="59" s="1"/>
  <c r="E1955" i="59"/>
  <c r="O1954" i="59"/>
  <c r="F1954" i="59"/>
  <c r="H1954" i="59" s="1"/>
  <c r="E1954" i="59"/>
  <c r="O1953" i="59"/>
  <c r="F1953" i="59"/>
  <c r="H1953" i="59" s="1"/>
  <c r="E1953" i="59"/>
  <c r="O1952" i="59"/>
  <c r="F1952" i="59"/>
  <c r="H1952" i="59" s="1"/>
  <c r="E1952" i="59"/>
  <c r="O1951" i="59"/>
  <c r="F1951" i="59"/>
  <c r="H1951" i="59" s="1"/>
  <c r="E1951" i="59"/>
  <c r="O1950" i="59"/>
  <c r="F1950" i="59"/>
  <c r="H1950" i="59" s="1"/>
  <c r="E1950" i="59"/>
  <c r="O1949" i="59"/>
  <c r="F1949" i="59"/>
  <c r="H1949" i="59" s="1"/>
  <c r="E1949" i="59"/>
  <c r="O1948" i="59"/>
  <c r="F1948" i="59"/>
  <c r="H1948" i="59" s="1"/>
  <c r="E1948" i="59"/>
  <c r="O1947" i="59"/>
  <c r="F1947" i="59"/>
  <c r="H1947" i="59" s="1"/>
  <c r="E1947" i="59"/>
  <c r="O1946" i="59"/>
  <c r="F1946" i="59"/>
  <c r="H1946" i="59" s="1"/>
  <c r="E1946" i="59"/>
  <c r="O1945" i="59"/>
  <c r="F1945" i="59"/>
  <c r="H1945" i="59" s="1"/>
  <c r="E1945" i="59"/>
  <c r="O1944" i="59"/>
  <c r="F1944" i="59"/>
  <c r="H1944" i="59" s="1"/>
  <c r="E1944" i="59"/>
  <c r="O1943" i="59"/>
  <c r="F1943" i="59"/>
  <c r="H1943" i="59" s="1"/>
  <c r="E1943" i="59"/>
  <c r="O1942" i="59"/>
  <c r="F1942" i="59"/>
  <c r="H1942" i="59" s="1"/>
  <c r="E1942" i="59"/>
  <c r="O1941" i="59"/>
  <c r="F1941" i="59"/>
  <c r="H1941" i="59" s="1"/>
  <c r="E1941" i="59"/>
  <c r="O1940" i="59"/>
  <c r="F1940" i="59"/>
  <c r="H1940" i="59" s="1"/>
  <c r="E1940" i="59"/>
  <c r="O1939" i="59"/>
  <c r="F1939" i="59"/>
  <c r="H1939" i="59" s="1"/>
  <c r="E1939" i="59"/>
  <c r="O1938" i="59"/>
  <c r="F1938" i="59"/>
  <c r="H1938" i="59" s="1"/>
  <c r="E1938" i="59"/>
  <c r="O1937" i="59"/>
  <c r="F1937" i="59"/>
  <c r="H1937" i="59" s="1"/>
  <c r="E1937" i="59"/>
  <c r="O1936" i="59"/>
  <c r="F1936" i="59"/>
  <c r="H1936" i="59" s="1"/>
  <c r="E1936" i="59"/>
  <c r="O1935" i="59"/>
  <c r="F1935" i="59"/>
  <c r="H1935" i="59" s="1"/>
  <c r="E1935" i="59"/>
  <c r="O1934" i="59"/>
  <c r="F1934" i="59"/>
  <c r="H1934" i="59" s="1"/>
  <c r="E1934" i="59"/>
  <c r="O1933" i="59"/>
  <c r="F1933" i="59"/>
  <c r="H1933" i="59" s="1"/>
  <c r="E1933" i="59"/>
  <c r="O1932" i="59"/>
  <c r="F1932" i="59"/>
  <c r="H1932" i="59" s="1"/>
  <c r="E1932" i="59"/>
  <c r="O1931" i="59"/>
  <c r="F1931" i="59"/>
  <c r="H1931" i="59" s="1"/>
  <c r="E1931" i="59"/>
  <c r="O1930" i="59"/>
  <c r="F1930" i="59"/>
  <c r="H1930" i="59" s="1"/>
  <c r="E1930" i="59"/>
  <c r="O1929" i="59"/>
  <c r="F1929" i="59"/>
  <c r="H1929" i="59" s="1"/>
  <c r="E1929" i="59"/>
  <c r="O1928" i="59"/>
  <c r="F1928" i="59"/>
  <c r="H1928" i="59" s="1"/>
  <c r="E1928" i="59"/>
  <c r="O1927" i="59"/>
  <c r="F1927" i="59"/>
  <c r="H1927" i="59" s="1"/>
  <c r="E1927" i="59"/>
  <c r="O1926" i="59"/>
  <c r="F1926" i="59"/>
  <c r="H1926" i="59" s="1"/>
  <c r="E1926" i="59"/>
  <c r="O1925" i="59"/>
  <c r="F1925" i="59"/>
  <c r="H1925" i="59" s="1"/>
  <c r="E1925" i="59"/>
  <c r="O1924" i="59"/>
  <c r="F1924" i="59"/>
  <c r="H1924" i="59" s="1"/>
  <c r="E1924" i="59"/>
  <c r="O1923" i="59"/>
  <c r="F1923" i="59"/>
  <c r="H1923" i="59" s="1"/>
  <c r="E1923" i="59"/>
  <c r="O1922" i="59"/>
  <c r="F1922" i="59"/>
  <c r="H1922" i="59" s="1"/>
  <c r="E1922" i="59"/>
  <c r="O1921" i="59"/>
  <c r="F1921" i="59"/>
  <c r="H1921" i="59" s="1"/>
  <c r="E1921" i="59"/>
  <c r="O1920" i="59"/>
  <c r="F1920" i="59"/>
  <c r="H1920" i="59" s="1"/>
  <c r="E1920" i="59"/>
  <c r="O1919" i="59"/>
  <c r="F1919" i="59"/>
  <c r="H1919" i="59" s="1"/>
  <c r="E1919" i="59"/>
  <c r="O1918" i="59"/>
  <c r="F1918" i="59"/>
  <c r="H1918" i="59" s="1"/>
  <c r="E1918" i="59"/>
  <c r="O1917" i="59"/>
  <c r="F1917" i="59"/>
  <c r="H1917" i="59" s="1"/>
  <c r="E1917" i="59"/>
  <c r="O1916" i="59"/>
  <c r="F1916" i="59"/>
  <c r="H1916" i="59" s="1"/>
  <c r="E1916" i="59"/>
  <c r="O1915" i="59"/>
  <c r="F1915" i="59"/>
  <c r="H1915" i="59" s="1"/>
  <c r="E1915" i="59"/>
  <c r="O1914" i="59"/>
  <c r="F1914" i="59"/>
  <c r="H1914" i="59" s="1"/>
  <c r="E1914" i="59"/>
  <c r="O1913" i="59"/>
  <c r="F1913" i="59"/>
  <c r="H1913" i="59" s="1"/>
  <c r="E1913" i="59"/>
  <c r="O1912" i="59"/>
  <c r="F1912" i="59"/>
  <c r="H1912" i="59" s="1"/>
  <c r="E1912" i="59"/>
  <c r="O1911" i="59"/>
  <c r="F1911" i="59"/>
  <c r="H1911" i="59" s="1"/>
  <c r="E1911" i="59"/>
  <c r="O1910" i="59"/>
  <c r="F1910" i="59"/>
  <c r="H1910" i="59" s="1"/>
  <c r="E1910" i="59"/>
  <c r="O1909" i="59"/>
  <c r="F1909" i="59"/>
  <c r="H1909" i="59" s="1"/>
  <c r="E1909" i="59"/>
  <c r="O1908" i="59"/>
  <c r="F1908" i="59"/>
  <c r="H1908" i="59" s="1"/>
  <c r="E1908" i="59"/>
  <c r="O1907" i="59"/>
  <c r="F1907" i="59"/>
  <c r="H1907" i="59" s="1"/>
  <c r="E1907" i="59"/>
  <c r="O1906" i="59"/>
  <c r="F1906" i="59"/>
  <c r="H1906" i="59" s="1"/>
  <c r="E1906" i="59"/>
  <c r="O1905" i="59"/>
  <c r="F1905" i="59"/>
  <c r="H1905" i="59" s="1"/>
  <c r="E1905" i="59"/>
  <c r="O1904" i="59"/>
  <c r="F1904" i="59"/>
  <c r="H1904" i="59" s="1"/>
  <c r="E1904" i="59"/>
  <c r="O1903" i="59"/>
  <c r="F1903" i="59"/>
  <c r="H1903" i="59" s="1"/>
  <c r="E1903" i="59"/>
  <c r="O1902" i="59"/>
  <c r="F1902" i="59"/>
  <c r="H1902" i="59" s="1"/>
  <c r="E1902" i="59"/>
  <c r="O1901" i="59"/>
  <c r="F1901" i="59"/>
  <c r="H1901" i="59" s="1"/>
  <c r="E1901" i="59"/>
  <c r="O1900" i="59"/>
  <c r="F1900" i="59"/>
  <c r="H1900" i="59" s="1"/>
  <c r="E1900" i="59"/>
  <c r="O1899" i="59"/>
  <c r="F1899" i="59"/>
  <c r="H1899" i="59" s="1"/>
  <c r="E1899" i="59"/>
  <c r="O1898" i="59"/>
  <c r="F1898" i="59"/>
  <c r="H1898" i="59" s="1"/>
  <c r="E1898" i="59"/>
  <c r="O1897" i="59"/>
  <c r="F1897" i="59"/>
  <c r="H1897" i="59" s="1"/>
  <c r="E1897" i="59"/>
  <c r="O1896" i="59"/>
  <c r="F1896" i="59"/>
  <c r="H1896" i="59" s="1"/>
  <c r="E1896" i="59"/>
  <c r="O1895" i="59"/>
  <c r="F1895" i="59"/>
  <c r="H1895" i="59" s="1"/>
  <c r="E1895" i="59"/>
  <c r="O1894" i="59"/>
  <c r="F1894" i="59"/>
  <c r="H1894" i="59" s="1"/>
  <c r="E1894" i="59"/>
  <c r="O1893" i="59"/>
  <c r="F1893" i="59"/>
  <c r="H1893" i="59" s="1"/>
  <c r="E1893" i="59"/>
  <c r="O1892" i="59"/>
  <c r="F1892" i="59"/>
  <c r="H1892" i="59" s="1"/>
  <c r="E1892" i="59"/>
  <c r="O1891" i="59"/>
  <c r="F1891" i="59"/>
  <c r="H1891" i="59" s="1"/>
  <c r="E1891" i="59"/>
  <c r="O1890" i="59"/>
  <c r="F1890" i="59"/>
  <c r="H1890" i="59" s="1"/>
  <c r="E1890" i="59"/>
  <c r="O1889" i="59"/>
  <c r="F1889" i="59"/>
  <c r="H1889" i="59" s="1"/>
  <c r="E1889" i="59"/>
  <c r="O1888" i="59"/>
  <c r="F1888" i="59"/>
  <c r="H1888" i="59" s="1"/>
  <c r="E1888" i="59"/>
  <c r="O1887" i="59"/>
  <c r="F1887" i="59"/>
  <c r="H1887" i="59" s="1"/>
  <c r="E1887" i="59"/>
  <c r="O1886" i="59"/>
  <c r="F1886" i="59"/>
  <c r="H1886" i="59" s="1"/>
  <c r="E1886" i="59"/>
  <c r="O1885" i="59"/>
  <c r="F1885" i="59"/>
  <c r="H1885" i="59" s="1"/>
  <c r="E1885" i="59"/>
  <c r="O1884" i="59"/>
  <c r="F1884" i="59"/>
  <c r="H1884" i="59" s="1"/>
  <c r="E1884" i="59"/>
  <c r="O1883" i="59"/>
  <c r="F1883" i="59"/>
  <c r="H1883" i="59" s="1"/>
  <c r="E1883" i="59"/>
  <c r="O1882" i="59"/>
  <c r="F1882" i="59"/>
  <c r="H1882" i="59" s="1"/>
  <c r="E1882" i="59"/>
  <c r="O1881" i="59"/>
  <c r="F1881" i="59"/>
  <c r="H1881" i="59" s="1"/>
  <c r="E1881" i="59"/>
  <c r="O1880" i="59"/>
  <c r="F1880" i="59"/>
  <c r="H1880" i="59" s="1"/>
  <c r="E1880" i="59"/>
  <c r="O1879" i="59"/>
  <c r="F1879" i="59"/>
  <c r="H1879" i="59" s="1"/>
  <c r="E1879" i="59"/>
  <c r="O1878" i="59"/>
  <c r="F1878" i="59"/>
  <c r="H1878" i="59" s="1"/>
  <c r="E1878" i="59"/>
  <c r="O1877" i="59"/>
  <c r="F1877" i="59"/>
  <c r="H1877" i="59" s="1"/>
  <c r="E1877" i="59"/>
  <c r="O1876" i="59"/>
  <c r="F1876" i="59"/>
  <c r="H1876" i="59" s="1"/>
  <c r="E1876" i="59"/>
  <c r="O1875" i="59"/>
  <c r="F1875" i="59"/>
  <c r="H1875" i="59" s="1"/>
  <c r="E1875" i="59"/>
  <c r="O1874" i="59"/>
  <c r="F1874" i="59"/>
  <c r="H1874" i="59" s="1"/>
  <c r="E1874" i="59"/>
  <c r="O1873" i="59"/>
  <c r="F1873" i="59"/>
  <c r="H1873" i="59" s="1"/>
  <c r="E1873" i="59"/>
  <c r="O1872" i="59"/>
  <c r="F1872" i="59"/>
  <c r="H1872" i="59" s="1"/>
  <c r="E1872" i="59"/>
  <c r="O1871" i="59"/>
  <c r="F1871" i="59"/>
  <c r="H1871" i="59" s="1"/>
  <c r="E1871" i="59"/>
  <c r="O1870" i="59"/>
  <c r="F1870" i="59"/>
  <c r="H1870" i="59" s="1"/>
  <c r="E1870" i="59"/>
  <c r="O1869" i="59"/>
  <c r="F1869" i="59"/>
  <c r="H1869" i="59" s="1"/>
  <c r="E1869" i="59"/>
  <c r="O1868" i="59"/>
  <c r="F1868" i="59"/>
  <c r="H1868" i="59" s="1"/>
  <c r="E1868" i="59"/>
  <c r="O1867" i="59"/>
  <c r="F1867" i="59"/>
  <c r="H1867" i="59" s="1"/>
  <c r="E1867" i="59"/>
  <c r="O1866" i="59"/>
  <c r="F1866" i="59"/>
  <c r="H1866" i="59" s="1"/>
  <c r="E1866" i="59"/>
  <c r="O1865" i="59"/>
  <c r="E1865" i="59"/>
  <c r="F1865" i="59" s="1"/>
  <c r="H1865" i="59" s="1"/>
  <c r="O1864" i="59"/>
  <c r="E1864" i="59"/>
  <c r="F1864" i="59" s="1"/>
  <c r="H1864" i="59" s="1"/>
  <c r="O1863" i="59"/>
  <c r="E1863" i="59"/>
  <c r="N1748" i="59"/>
  <c r="M1748" i="59"/>
  <c r="L1748" i="59"/>
  <c r="K1748" i="59"/>
  <c r="J1748" i="59"/>
  <c r="G1748" i="59"/>
  <c r="O1747" i="59"/>
  <c r="F1747" i="59"/>
  <c r="H1747" i="59" s="1"/>
  <c r="E1747" i="59"/>
  <c r="O1746" i="59"/>
  <c r="F1746" i="59"/>
  <c r="H1746" i="59" s="1"/>
  <c r="E1746" i="59"/>
  <c r="O1745" i="59"/>
  <c r="F1745" i="59"/>
  <c r="H1745" i="59" s="1"/>
  <c r="E1745" i="59"/>
  <c r="O1744" i="59"/>
  <c r="F1744" i="59"/>
  <c r="H1744" i="59" s="1"/>
  <c r="E1744" i="59"/>
  <c r="O1743" i="59"/>
  <c r="F1743" i="59"/>
  <c r="H1743" i="59" s="1"/>
  <c r="E1743" i="59"/>
  <c r="O1742" i="59"/>
  <c r="F1742" i="59"/>
  <c r="H1742" i="59" s="1"/>
  <c r="E1742" i="59"/>
  <c r="O1741" i="59"/>
  <c r="F1741" i="59"/>
  <c r="H1741" i="59" s="1"/>
  <c r="E1741" i="59"/>
  <c r="O1740" i="59"/>
  <c r="F1740" i="59"/>
  <c r="H1740" i="59" s="1"/>
  <c r="E1740" i="59"/>
  <c r="O1739" i="59"/>
  <c r="F1739" i="59"/>
  <c r="H1739" i="59" s="1"/>
  <c r="E1739" i="59"/>
  <c r="O1738" i="59"/>
  <c r="F1738" i="59"/>
  <c r="H1738" i="59" s="1"/>
  <c r="E1738" i="59"/>
  <c r="O1737" i="59"/>
  <c r="F1737" i="59"/>
  <c r="H1737" i="59" s="1"/>
  <c r="E1737" i="59"/>
  <c r="O1736" i="59"/>
  <c r="F1736" i="59"/>
  <c r="H1736" i="59" s="1"/>
  <c r="E1736" i="59"/>
  <c r="O1735" i="59"/>
  <c r="F1735" i="59"/>
  <c r="H1735" i="59" s="1"/>
  <c r="E1735" i="59"/>
  <c r="O1734" i="59"/>
  <c r="F1734" i="59"/>
  <c r="H1734" i="59" s="1"/>
  <c r="E1734" i="59"/>
  <c r="O1733" i="59"/>
  <c r="F1733" i="59"/>
  <c r="H1733" i="59" s="1"/>
  <c r="E1733" i="59"/>
  <c r="O1732" i="59"/>
  <c r="F1732" i="59"/>
  <c r="H1732" i="59" s="1"/>
  <c r="E1732" i="59"/>
  <c r="O1731" i="59"/>
  <c r="F1731" i="59"/>
  <c r="H1731" i="59" s="1"/>
  <c r="E1731" i="59"/>
  <c r="O1730" i="59"/>
  <c r="F1730" i="59"/>
  <c r="H1730" i="59" s="1"/>
  <c r="E1730" i="59"/>
  <c r="O1729" i="59"/>
  <c r="F1729" i="59"/>
  <c r="H1729" i="59" s="1"/>
  <c r="E1729" i="59"/>
  <c r="O1728" i="59"/>
  <c r="F1728" i="59"/>
  <c r="H1728" i="59" s="1"/>
  <c r="E1728" i="59"/>
  <c r="O1727" i="59"/>
  <c r="F1727" i="59"/>
  <c r="H1727" i="59" s="1"/>
  <c r="E1727" i="59"/>
  <c r="O1726" i="59"/>
  <c r="F1726" i="59"/>
  <c r="H1726" i="59" s="1"/>
  <c r="E1726" i="59"/>
  <c r="O1725" i="59"/>
  <c r="F1725" i="59"/>
  <c r="H1725" i="59" s="1"/>
  <c r="E1725" i="59"/>
  <c r="O1724" i="59"/>
  <c r="F1724" i="59"/>
  <c r="H1724" i="59" s="1"/>
  <c r="E1724" i="59"/>
  <c r="O1723" i="59"/>
  <c r="F1723" i="59"/>
  <c r="H1723" i="59" s="1"/>
  <c r="E1723" i="59"/>
  <c r="O1722" i="59"/>
  <c r="F1722" i="59"/>
  <c r="H1722" i="59" s="1"/>
  <c r="E1722" i="59"/>
  <c r="O1721" i="59"/>
  <c r="F1721" i="59"/>
  <c r="H1721" i="59" s="1"/>
  <c r="E1721" i="59"/>
  <c r="O1720" i="59"/>
  <c r="F1720" i="59"/>
  <c r="H1720" i="59" s="1"/>
  <c r="E1720" i="59"/>
  <c r="O1719" i="59"/>
  <c r="F1719" i="59"/>
  <c r="H1719" i="59" s="1"/>
  <c r="E1719" i="59"/>
  <c r="O1718" i="59"/>
  <c r="F1718" i="59"/>
  <c r="H1718" i="59" s="1"/>
  <c r="E1718" i="59"/>
  <c r="O1717" i="59"/>
  <c r="F1717" i="59"/>
  <c r="H1717" i="59" s="1"/>
  <c r="E1717" i="59"/>
  <c r="O1716" i="59"/>
  <c r="F1716" i="59"/>
  <c r="H1716" i="59" s="1"/>
  <c r="E1716" i="59"/>
  <c r="O1715" i="59"/>
  <c r="F1715" i="59"/>
  <c r="H1715" i="59" s="1"/>
  <c r="E1715" i="59"/>
  <c r="O1714" i="59"/>
  <c r="F1714" i="59"/>
  <c r="H1714" i="59" s="1"/>
  <c r="E1714" i="59"/>
  <c r="O1713" i="59"/>
  <c r="F1713" i="59"/>
  <c r="H1713" i="59" s="1"/>
  <c r="E1713" i="59"/>
  <c r="O1712" i="59"/>
  <c r="F1712" i="59"/>
  <c r="H1712" i="59" s="1"/>
  <c r="E1712" i="59"/>
  <c r="O1711" i="59"/>
  <c r="F1711" i="59"/>
  <c r="H1711" i="59" s="1"/>
  <c r="E1711" i="59"/>
  <c r="O1710" i="59"/>
  <c r="F1710" i="59"/>
  <c r="H1710" i="59" s="1"/>
  <c r="E1710" i="59"/>
  <c r="O1709" i="59"/>
  <c r="F1709" i="59"/>
  <c r="H1709" i="59" s="1"/>
  <c r="E1709" i="59"/>
  <c r="O1708" i="59"/>
  <c r="F1708" i="59"/>
  <c r="H1708" i="59" s="1"/>
  <c r="E1708" i="59"/>
  <c r="O1707" i="59"/>
  <c r="F1707" i="59"/>
  <c r="H1707" i="59" s="1"/>
  <c r="E1707" i="59"/>
  <c r="O1706" i="59"/>
  <c r="F1706" i="59"/>
  <c r="H1706" i="59" s="1"/>
  <c r="E1706" i="59"/>
  <c r="O1705" i="59"/>
  <c r="F1705" i="59"/>
  <c r="H1705" i="59" s="1"/>
  <c r="E1705" i="59"/>
  <c r="O1704" i="59"/>
  <c r="F1704" i="59"/>
  <c r="H1704" i="59" s="1"/>
  <c r="E1704" i="59"/>
  <c r="O1703" i="59"/>
  <c r="F1703" i="59"/>
  <c r="H1703" i="59" s="1"/>
  <c r="E1703" i="59"/>
  <c r="O1702" i="59"/>
  <c r="F1702" i="59"/>
  <c r="H1702" i="59" s="1"/>
  <c r="E1702" i="59"/>
  <c r="O1701" i="59"/>
  <c r="F1701" i="59"/>
  <c r="H1701" i="59" s="1"/>
  <c r="E1701" i="59"/>
  <c r="O1700" i="59"/>
  <c r="F1700" i="59"/>
  <c r="H1700" i="59" s="1"/>
  <c r="E1700" i="59"/>
  <c r="O1699" i="59"/>
  <c r="F1699" i="59"/>
  <c r="H1699" i="59" s="1"/>
  <c r="E1699" i="59"/>
  <c r="O1698" i="59"/>
  <c r="F1698" i="59"/>
  <c r="H1698" i="59" s="1"/>
  <c r="E1698" i="59"/>
  <c r="O1697" i="59"/>
  <c r="F1697" i="59"/>
  <c r="H1697" i="59" s="1"/>
  <c r="E1697" i="59"/>
  <c r="O1696" i="59"/>
  <c r="F1696" i="59"/>
  <c r="H1696" i="59" s="1"/>
  <c r="E1696" i="59"/>
  <c r="O1695" i="59"/>
  <c r="F1695" i="59"/>
  <c r="H1695" i="59" s="1"/>
  <c r="E1695" i="59"/>
  <c r="O1694" i="59"/>
  <c r="F1694" i="59"/>
  <c r="H1694" i="59" s="1"/>
  <c r="E1694" i="59"/>
  <c r="O1693" i="59"/>
  <c r="F1693" i="59"/>
  <c r="H1693" i="59" s="1"/>
  <c r="E1693" i="59"/>
  <c r="O1692" i="59"/>
  <c r="F1692" i="59"/>
  <c r="H1692" i="59" s="1"/>
  <c r="E1692" i="59"/>
  <c r="O1691" i="59"/>
  <c r="F1691" i="59"/>
  <c r="H1691" i="59" s="1"/>
  <c r="E1691" i="59"/>
  <c r="O1690" i="59"/>
  <c r="F1690" i="59"/>
  <c r="H1690" i="59" s="1"/>
  <c r="E1690" i="59"/>
  <c r="O1689" i="59"/>
  <c r="F1689" i="59"/>
  <c r="H1689" i="59" s="1"/>
  <c r="E1689" i="59"/>
  <c r="O1688" i="59"/>
  <c r="F1688" i="59"/>
  <c r="H1688" i="59" s="1"/>
  <c r="E1688" i="59"/>
  <c r="O1687" i="59"/>
  <c r="F1687" i="59"/>
  <c r="H1687" i="59" s="1"/>
  <c r="E1687" i="59"/>
  <c r="O1686" i="59"/>
  <c r="F1686" i="59"/>
  <c r="H1686" i="59" s="1"/>
  <c r="E1686" i="59"/>
  <c r="O1685" i="59"/>
  <c r="F1685" i="59"/>
  <c r="H1685" i="59" s="1"/>
  <c r="E1685" i="59"/>
  <c r="O1684" i="59"/>
  <c r="F1684" i="59"/>
  <c r="H1684" i="59" s="1"/>
  <c r="E1684" i="59"/>
  <c r="O1683" i="59"/>
  <c r="F1683" i="59"/>
  <c r="H1683" i="59" s="1"/>
  <c r="E1683" i="59"/>
  <c r="O1682" i="59"/>
  <c r="F1682" i="59"/>
  <c r="H1682" i="59" s="1"/>
  <c r="E1682" i="59"/>
  <c r="O1681" i="59"/>
  <c r="F1681" i="59"/>
  <c r="H1681" i="59" s="1"/>
  <c r="E1681" i="59"/>
  <c r="O1680" i="59"/>
  <c r="F1680" i="59"/>
  <c r="H1680" i="59" s="1"/>
  <c r="E1680" i="59"/>
  <c r="O1679" i="59"/>
  <c r="F1679" i="59"/>
  <c r="H1679" i="59" s="1"/>
  <c r="E1679" i="59"/>
  <c r="O1678" i="59"/>
  <c r="F1678" i="59"/>
  <c r="H1678" i="59" s="1"/>
  <c r="E1678" i="59"/>
  <c r="O1677" i="59"/>
  <c r="F1677" i="59"/>
  <c r="H1677" i="59" s="1"/>
  <c r="E1677" i="59"/>
  <c r="O1676" i="59"/>
  <c r="F1676" i="59"/>
  <c r="H1676" i="59" s="1"/>
  <c r="E1676" i="59"/>
  <c r="O1675" i="59"/>
  <c r="F1675" i="59"/>
  <c r="H1675" i="59" s="1"/>
  <c r="E1675" i="59"/>
  <c r="O1674" i="59"/>
  <c r="F1674" i="59"/>
  <c r="H1674" i="59" s="1"/>
  <c r="E1674" i="59"/>
  <c r="O1673" i="59"/>
  <c r="F1673" i="59"/>
  <c r="H1673" i="59" s="1"/>
  <c r="E1673" i="59"/>
  <c r="O1672" i="59"/>
  <c r="F1672" i="59"/>
  <c r="H1672" i="59" s="1"/>
  <c r="E1672" i="59"/>
  <c r="O1671" i="59"/>
  <c r="F1671" i="59"/>
  <c r="H1671" i="59" s="1"/>
  <c r="E1671" i="59"/>
  <c r="O1670" i="59"/>
  <c r="F1670" i="59"/>
  <c r="H1670" i="59" s="1"/>
  <c r="E1670" i="59"/>
  <c r="O1669" i="59"/>
  <c r="F1669" i="59"/>
  <c r="H1669" i="59" s="1"/>
  <c r="E1669" i="59"/>
  <c r="O1668" i="59"/>
  <c r="F1668" i="59"/>
  <c r="H1668" i="59" s="1"/>
  <c r="E1668" i="59"/>
  <c r="O1667" i="59"/>
  <c r="F1667" i="59"/>
  <c r="H1667" i="59" s="1"/>
  <c r="E1667" i="59"/>
  <c r="O1666" i="59"/>
  <c r="F1666" i="59"/>
  <c r="H1666" i="59" s="1"/>
  <c r="E1666" i="59"/>
  <c r="O1665" i="59"/>
  <c r="F1665" i="59"/>
  <c r="H1665" i="59" s="1"/>
  <c r="E1665" i="59"/>
  <c r="O1664" i="59"/>
  <c r="F1664" i="59"/>
  <c r="H1664" i="59" s="1"/>
  <c r="E1664" i="59"/>
  <c r="O1663" i="59"/>
  <c r="F1663" i="59"/>
  <c r="H1663" i="59" s="1"/>
  <c r="E1663" i="59"/>
  <c r="O1662" i="59"/>
  <c r="F1662" i="59"/>
  <c r="H1662" i="59" s="1"/>
  <c r="E1662" i="59"/>
  <c r="O1661" i="59"/>
  <c r="F1661" i="59"/>
  <c r="H1661" i="59" s="1"/>
  <c r="E1661" i="59"/>
  <c r="O1660" i="59"/>
  <c r="F1660" i="59"/>
  <c r="H1660" i="59" s="1"/>
  <c r="E1660" i="59"/>
  <c r="O1659" i="59"/>
  <c r="F1659" i="59"/>
  <c r="H1659" i="59" s="1"/>
  <c r="E1659" i="59"/>
  <c r="O1658" i="59"/>
  <c r="F1658" i="59"/>
  <c r="H1658" i="59" s="1"/>
  <c r="E1658" i="59"/>
  <c r="O1657" i="59"/>
  <c r="F1657" i="59"/>
  <c r="H1657" i="59" s="1"/>
  <c r="E1657" i="59"/>
  <c r="O1656" i="59"/>
  <c r="F1656" i="59"/>
  <c r="H1656" i="59" s="1"/>
  <c r="E1656" i="59"/>
  <c r="O1655" i="59"/>
  <c r="F1655" i="59"/>
  <c r="H1655" i="59" s="1"/>
  <c r="E1655" i="59"/>
  <c r="O1654" i="59"/>
  <c r="E1654" i="59"/>
  <c r="O1653" i="59"/>
  <c r="E1653" i="59"/>
  <c r="O1652" i="59"/>
  <c r="E1652" i="59"/>
  <c r="O1651" i="59"/>
  <c r="E1651" i="59"/>
  <c r="O1650" i="59"/>
  <c r="E1650" i="59"/>
  <c r="O1649" i="59"/>
  <c r="E1649" i="59"/>
  <c r="O1648" i="59"/>
  <c r="E1648" i="59"/>
  <c r="N1533" i="59"/>
  <c r="M1533" i="59"/>
  <c r="L1533" i="59"/>
  <c r="K1533" i="59"/>
  <c r="J1533" i="59"/>
  <c r="G1533" i="59"/>
  <c r="O1532" i="59"/>
  <c r="F1532" i="59"/>
  <c r="H1532" i="59" s="1"/>
  <c r="E1532" i="59"/>
  <c r="O1531" i="59"/>
  <c r="F1531" i="59"/>
  <c r="H1531" i="59" s="1"/>
  <c r="E1531" i="59"/>
  <c r="O1530" i="59"/>
  <c r="F1530" i="59"/>
  <c r="H1530" i="59" s="1"/>
  <c r="E1530" i="59"/>
  <c r="O1529" i="59"/>
  <c r="F1529" i="59"/>
  <c r="H1529" i="59" s="1"/>
  <c r="E1529" i="59"/>
  <c r="O1528" i="59"/>
  <c r="F1528" i="59"/>
  <c r="H1528" i="59" s="1"/>
  <c r="E1528" i="59"/>
  <c r="O1527" i="59"/>
  <c r="F1527" i="59"/>
  <c r="H1527" i="59" s="1"/>
  <c r="E1527" i="59"/>
  <c r="O1526" i="59"/>
  <c r="F1526" i="59"/>
  <c r="H1526" i="59" s="1"/>
  <c r="E1526" i="59"/>
  <c r="O1525" i="59"/>
  <c r="F1525" i="59"/>
  <c r="H1525" i="59" s="1"/>
  <c r="E1525" i="59"/>
  <c r="O1524" i="59"/>
  <c r="F1524" i="59"/>
  <c r="H1524" i="59" s="1"/>
  <c r="E1524" i="59"/>
  <c r="O1523" i="59"/>
  <c r="F1523" i="59"/>
  <c r="H1523" i="59" s="1"/>
  <c r="E1523" i="59"/>
  <c r="O1522" i="59"/>
  <c r="F1522" i="59"/>
  <c r="H1522" i="59" s="1"/>
  <c r="E1522" i="59"/>
  <c r="O1521" i="59"/>
  <c r="F1521" i="59"/>
  <c r="H1521" i="59" s="1"/>
  <c r="E1521" i="59"/>
  <c r="O1520" i="59"/>
  <c r="F1520" i="59"/>
  <c r="H1520" i="59" s="1"/>
  <c r="E1520" i="59"/>
  <c r="O1519" i="59"/>
  <c r="F1519" i="59"/>
  <c r="H1519" i="59" s="1"/>
  <c r="E1519" i="59"/>
  <c r="O1518" i="59"/>
  <c r="F1518" i="59"/>
  <c r="H1518" i="59" s="1"/>
  <c r="E1518" i="59"/>
  <c r="O1517" i="59"/>
  <c r="H1517" i="59"/>
  <c r="F1517" i="59"/>
  <c r="E1517" i="59"/>
  <c r="O1516" i="59"/>
  <c r="H1516" i="59"/>
  <c r="F1516" i="59"/>
  <c r="E1516" i="59"/>
  <c r="O1515" i="59"/>
  <c r="H1515" i="59"/>
  <c r="F1515" i="59"/>
  <c r="E1515" i="59"/>
  <c r="O1514" i="59"/>
  <c r="H1514" i="59"/>
  <c r="F1514" i="59"/>
  <c r="E1514" i="59"/>
  <c r="O1513" i="59"/>
  <c r="H1513" i="59"/>
  <c r="F1513" i="59"/>
  <c r="E1513" i="59"/>
  <c r="O1512" i="59"/>
  <c r="H1512" i="59"/>
  <c r="F1512" i="59"/>
  <c r="E1512" i="59"/>
  <c r="O1511" i="59"/>
  <c r="H1511" i="59"/>
  <c r="F1511" i="59"/>
  <c r="E1511" i="59"/>
  <c r="O1510" i="59"/>
  <c r="H1510" i="59"/>
  <c r="F1510" i="59"/>
  <c r="E1510" i="59"/>
  <c r="O1509" i="59"/>
  <c r="H1509" i="59"/>
  <c r="F1509" i="59"/>
  <c r="E1509" i="59"/>
  <c r="O1508" i="59"/>
  <c r="H1508" i="59"/>
  <c r="F1508" i="59"/>
  <c r="E1508" i="59"/>
  <c r="O1507" i="59"/>
  <c r="H1507" i="59"/>
  <c r="F1507" i="59"/>
  <c r="E1507" i="59"/>
  <c r="O1506" i="59"/>
  <c r="H1506" i="59"/>
  <c r="F1506" i="59"/>
  <c r="E1506" i="59"/>
  <c r="O1505" i="59"/>
  <c r="H1505" i="59"/>
  <c r="F1505" i="59"/>
  <c r="E1505" i="59"/>
  <c r="O1504" i="59"/>
  <c r="H1504" i="59"/>
  <c r="F1504" i="59"/>
  <c r="E1504" i="59"/>
  <c r="O1503" i="59"/>
  <c r="H1503" i="59"/>
  <c r="F1503" i="59"/>
  <c r="E1503" i="59"/>
  <c r="O1502" i="59"/>
  <c r="H1502" i="59"/>
  <c r="F1502" i="59"/>
  <c r="E1502" i="59"/>
  <c r="O1501" i="59"/>
  <c r="H1501" i="59"/>
  <c r="F1501" i="59"/>
  <c r="E1501" i="59"/>
  <c r="O1500" i="59"/>
  <c r="H1500" i="59"/>
  <c r="F1500" i="59"/>
  <c r="E1500" i="59"/>
  <c r="O1499" i="59"/>
  <c r="H1499" i="59"/>
  <c r="F1499" i="59"/>
  <c r="E1499" i="59"/>
  <c r="O1498" i="59"/>
  <c r="H1498" i="59"/>
  <c r="F1498" i="59"/>
  <c r="E1498" i="59"/>
  <c r="O1497" i="59"/>
  <c r="H1497" i="59"/>
  <c r="F1497" i="59"/>
  <c r="E1497" i="59"/>
  <c r="O1496" i="59"/>
  <c r="H1496" i="59"/>
  <c r="F1496" i="59"/>
  <c r="E1496" i="59"/>
  <c r="O1495" i="59"/>
  <c r="H1495" i="59"/>
  <c r="F1495" i="59"/>
  <c r="E1495" i="59"/>
  <c r="O1494" i="59"/>
  <c r="H1494" i="59"/>
  <c r="F1494" i="59"/>
  <c r="E1494" i="59"/>
  <c r="O1493" i="59"/>
  <c r="H1493" i="59"/>
  <c r="F1493" i="59"/>
  <c r="E1493" i="59"/>
  <c r="O1492" i="59"/>
  <c r="H1492" i="59"/>
  <c r="F1492" i="59"/>
  <c r="E1492" i="59"/>
  <c r="O1491" i="59"/>
  <c r="H1491" i="59"/>
  <c r="F1491" i="59"/>
  <c r="E1491" i="59"/>
  <c r="O1490" i="59"/>
  <c r="H1490" i="59"/>
  <c r="F1490" i="59"/>
  <c r="E1490" i="59"/>
  <c r="O1489" i="59"/>
  <c r="H1489" i="59"/>
  <c r="F1489" i="59"/>
  <c r="E1489" i="59"/>
  <c r="O1488" i="59"/>
  <c r="H1488" i="59"/>
  <c r="F1488" i="59"/>
  <c r="E1488" i="59"/>
  <c r="O1487" i="59"/>
  <c r="H1487" i="59"/>
  <c r="F1487" i="59"/>
  <c r="E1487" i="59"/>
  <c r="O1486" i="59"/>
  <c r="H1486" i="59"/>
  <c r="F1486" i="59"/>
  <c r="E1486" i="59"/>
  <c r="O1485" i="59"/>
  <c r="H1485" i="59"/>
  <c r="F1485" i="59"/>
  <c r="E1485" i="59"/>
  <c r="O1484" i="59"/>
  <c r="H1484" i="59"/>
  <c r="F1484" i="59"/>
  <c r="E1484" i="59"/>
  <c r="O1483" i="59"/>
  <c r="H1483" i="59"/>
  <c r="F1483" i="59"/>
  <c r="E1483" i="59"/>
  <c r="O1482" i="59"/>
  <c r="H1482" i="59"/>
  <c r="F1482" i="59"/>
  <c r="E1482" i="59"/>
  <c r="O1481" i="59"/>
  <c r="H1481" i="59"/>
  <c r="F1481" i="59"/>
  <c r="E1481" i="59"/>
  <c r="O1480" i="59"/>
  <c r="H1480" i="59"/>
  <c r="F1480" i="59"/>
  <c r="E1480" i="59"/>
  <c r="O1479" i="59"/>
  <c r="H1479" i="59"/>
  <c r="F1479" i="59"/>
  <c r="E1479" i="59"/>
  <c r="O1478" i="59"/>
  <c r="H1478" i="59"/>
  <c r="F1478" i="59"/>
  <c r="E1478" i="59"/>
  <c r="O1477" i="59"/>
  <c r="H1477" i="59"/>
  <c r="F1477" i="59"/>
  <c r="E1477" i="59"/>
  <c r="O1476" i="59"/>
  <c r="H1476" i="59"/>
  <c r="F1476" i="59"/>
  <c r="E1476" i="59"/>
  <c r="O1475" i="59"/>
  <c r="H1475" i="59"/>
  <c r="F1475" i="59"/>
  <c r="E1475" i="59"/>
  <c r="O1474" i="59"/>
  <c r="H1474" i="59"/>
  <c r="F1474" i="59"/>
  <c r="E1474" i="59"/>
  <c r="O1473" i="59"/>
  <c r="H1473" i="59"/>
  <c r="F1473" i="59"/>
  <c r="E1473" i="59"/>
  <c r="O1472" i="59"/>
  <c r="H1472" i="59"/>
  <c r="F1472" i="59"/>
  <c r="E1472" i="59"/>
  <c r="O1471" i="59"/>
  <c r="H1471" i="59"/>
  <c r="F1471" i="59"/>
  <c r="E1471" i="59"/>
  <c r="O1470" i="59"/>
  <c r="H1470" i="59"/>
  <c r="F1470" i="59"/>
  <c r="E1470" i="59"/>
  <c r="O1469" i="59"/>
  <c r="H1469" i="59"/>
  <c r="F1469" i="59"/>
  <c r="E1469" i="59"/>
  <c r="O1468" i="59"/>
  <c r="H1468" i="59"/>
  <c r="F1468" i="59"/>
  <c r="E1468" i="59"/>
  <c r="O1467" i="59"/>
  <c r="H1467" i="59"/>
  <c r="F1467" i="59"/>
  <c r="E1467" i="59"/>
  <c r="O1466" i="59"/>
  <c r="H1466" i="59"/>
  <c r="F1466" i="59"/>
  <c r="E1466" i="59"/>
  <c r="O1465" i="59"/>
  <c r="H1465" i="59"/>
  <c r="F1465" i="59"/>
  <c r="E1465" i="59"/>
  <c r="O1464" i="59"/>
  <c r="H1464" i="59"/>
  <c r="F1464" i="59"/>
  <c r="E1464" i="59"/>
  <c r="O1463" i="59"/>
  <c r="H1463" i="59"/>
  <c r="F1463" i="59"/>
  <c r="E1463" i="59"/>
  <c r="O1462" i="59"/>
  <c r="H1462" i="59"/>
  <c r="F1462" i="59"/>
  <c r="E1462" i="59"/>
  <c r="O1461" i="59"/>
  <c r="H1461" i="59"/>
  <c r="F1461" i="59"/>
  <c r="E1461" i="59"/>
  <c r="O1460" i="59"/>
  <c r="H1460" i="59"/>
  <c r="F1460" i="59"/>
  <c r="E1460" i="59"/>
  <c r="O1459" i="59"/>
  <c r="H1459" i="59"/>
  <c r="F1459" i="59"/>
  <c r="E1459" i="59"/>
  <c r="O1458" i="59"/>
  <c r="H1458" i="59"/>
  <c r="F1458" i="59"/>
  <c r="E1458" i="59"/>
  <c r="O1457" i="59"/>
  <c r="H1457" i="59"/>
  <c r="F1457" i="59"/>
  <c r="E1457" i="59"/>
  <c r="O1456" i="59"/>
  <c r="H1456" i="59"/>
  <c r="F1456" i="59"/>
  <c r="E1456" i="59"/>
  <c r="O1455" i="59"/>
  <c r="H1455" i="59"/>
  <c r="F1455" i="59"/>
  <c r="E1455" i="59"/>
  <c r="O1454" i="59"/>
  <c r="H1454" i="59"/>
  <c r="F1454" i="59"/>
  <c r="E1454" i="59"/>
  <c r="O1453" i="59"/>
  <c r="H1453" i="59"/>
  <c r="F1453" i="59"/>
  <c r="E1453" i="59"/>
  <c r="O1452" i="59"/>
  <c r="H1452" i="59"/>
  <c r="F1452" i="59"/>
  <c r="E1452" i="59"/>
  <c r="O1451" i="59"/>
  <c r="H1451" i="59"/>
  <c r="F1451" i="59"/>
  <c r="E1451" i="59"/>
  <c r="O1450" i="59"/>
  <c r="H1450" i="59"/>
  <c r="F1450" i="59"/>
  <c r="E1450" i="59"/>
  <c r="O1449" i="59"/>
  <c r="H1449" i="59"/>
  <c r="F1449" i="59"/>
  <c r="E1449" i="59"/>
  <c r="O1448" i="59"/>
  <c r="H1448" i="59"/>
  <c r="F1448" i="59"/>
  <c r="E1448" i="59"/>
  <c r="O1447" i="59"/>
  <c r="H1447" i="59"/>
  <c r="F1447" i="59"/>
  <c r="E1447" i="59"/>
  <c r="O1446" i="59"/>
  <c r="H1446" i="59"/>
  <c r="F1446" i="59"/>
  <c r="E1446" i="59"/>
  <c r="O1445" i="59"/>
  <c r="H1445" i="59"/>
  <c r="F1445" i="59"/>
  <c r="E1445" i="59"/>
  <c r="O1444" i="59"/>
  <c r="H1444" i="59"/>
  <c r="F1444" i="59"/>
  <c r="E1444" i="59"/>
  <c r="O1443" i="59"/>
  <c r="H1443" i="59"/>
  <c r="F1443" i="59"/>
  <c r="E1443" i="59"/>
  <c r="O1442" i="59"/>
  <c r="H1442" i="59"/>
  <c r="F1442" i="59"/>
  <c r="E1442" i="59"/>
  <c r="O1441" i="59"/>
  <c r="H1441" i="59"/>
  <c r="F1441" i="59"/>
  <c r="E1441" i="59"/>
  <c r="O1440" i="59"/>
  <c r="H1440" i="59"/>
  <c r="F1440" i="59"/>
  <c r="E1440" i="59"/>
  <c r="O1439" i="59"/>
  <c r="H1439" i="59"/>
  <c r="F1439" i="59"/>
  <c r="E1439" i="59"/>
  <c r="O1438" i="59"/>
  <c r="H1438" i="59"/>
  <c r="F1438" i="59"/>
  <c r="E1438" i="59"/>
  <c r="O1437" i="59"/>
  <c r="E1437" i="59"/>
  <c r="O1436" i="59"/>
  <c r="E1436" i="59"/>
  <c r="O1435" i="59"/>
  <c r="E1435" i="59"/>
  <c r="O1434" i="59"/>
  <c r="E1434" i="59"/>
  <c r="O1433" i="59"/>
  <c r="E1433" i="59"/>
  <c r="E1533" i="59" s="1"/>
  <c r="N1318" i="59"/>
  <c r="M1318" i="59"/>
  <c r="L1318" i="59"/>
  <c r="K1318" i="59"/>
  <c r="J1318" i="59"/>
  <c r="G1318" i="59"/>
  <c r="O1317" i="59"/>
  <c r="F1317" i="59"/>
  <c r="H1317" i="59" s="1"/>
  <c r="E1317" i="59"/>
  <c r="O1316" i="59"/>
  <c r="F1316" i="59"/>
  <c r="H1316" i="59" s="1"/>
  <c r="E1316" i="59"/>
  <c r="O1315" i="59"/>
  <c r="F1315" i="59"/>
  <c r="H1315" i="59" s="1"/>
  <c r="E1315" i="59"/>
  <c r="O1314" i="59"/>
  <c r="F1314" i="59"/>
  <c r="H1314" i="59" s="1"/>
  <c r="E1314" i="59"/>
  <c r="O1313" i="59"/>
  <c r="F1313" i="59"/>
  <c r="H1313" i="59" s="1"/>
  <c r="E1313" i="59"/>
  <c r="O1312" i="59"/>
  <c r="F1312" i="59"/>
  <c r="H1312" i="59" s="1"/>
  <c r="E1312" i="59"/>
  <c r="O1311" i="59"/>
  <c r="F1311" i="59"/>
  <c r="H1311" i="59" s="1"/>
  <c r="E1311" i="59"/>
  <c r="O1310" i="59"/>
  <c r="F1310" i="59"/>
  <c r="H1310" i="59" s="1"/>
  <c r="E1310" i="59"/>
  <c r="O1309" i="59"/>
  <c r="F1309" i="59"/>
  <c r="H1309" i="59" s="1"/>
  <c r="E1309" i="59"/>
  <c r="O1308" i="59"/>
  <c r="F1308" i="59"/>
  <c r="H1308" i="59" s="1"/>
  <c r="E1308" i="59"/>
  <c r="O1307" i="59"/>
  <c r="F1307" i="59"/>
  <c r="H1307" i="59" s="1"/>
  <c r="E1307" i="59"/>
  <c r="O1306" i="59"/>
  <c r="F1306" i="59"/>
  <c r="H1306" i="59" s="1"/>
  <c r="E1306" i="59"/>
  <c r="O1305" i="59"/>
  <c r="F1305" i="59"/>
  <c r="H1305" i="59" s="1"/>
  <c r="E1305" i="59"/>
  <c r="O1304" i="59"/>
  <c r="F1304" i="59"/>
  <c r="H1304" i="59" s="1"/>
  <c r="E1304" i="59"/>
  <c r="O1303" i="59"/>
  <c r="F1303" i="59"/>
  <c r="H1303" i="59" s="1"/>
  <c r="E1303" i="59"/>
  <c r="O1302" i="59"/>
  <c r="F1302" i="59"/>
  <c r="H1302" i="59" s="1"/>
  <c r="E1302" i="59"/>
  <c r="O1301" i="59"/>
  <c r="F1301" i="59"/>
  <c r="H1301" i="59" s="1"/>
  <c r="E1301" i="59"/>
  <c r="O1300" i="59"/>
  <c r="F1300" i="59"/>
  <c r="H1300" i="59" s="1"/>
  <c r="E1300" i="59"/>
  <c r="O1299" i="59"/>
  <c r="F1299" i="59"/>
  <c r="H1299" i="59" s="1"/>
  <c r="E1299" i="59"/>
  <c r="O1298" i="59"/>
  <c r="F1298" i="59"/>
  <c r="H1298" i="59" s="1"/>
  <c r="E1298" i="59"/>
  <c r="O1297" i="59"/>
  <c r="F1297" i="59"/>
  <c r="H1297" i="59" s="1"/>
  <c r="E1297" i="59"/>
  <c r="O1296" i="59"/>
  <c r="F1296" i="59"/>
  <c r="H1296" i="59" s="1"/>
  <c r="E1296" i="59"/>
  <c r="O1295" i="59"/>
  <c r="F1295" i="59"/>
  <c r="H1295" i="59" s="1"/>
  <c r="E1295" i="59"/>
  <c r="O1294" i="59"/>
  <c r="F1294" i="59"/>
  <c r="H1294" i="59" s="1"/>
  <c r="E1294" i="59"/>
  <c r="O1293" i="59"/>
  <c r="F1293" i="59"/>
  <c r="H1293" i="59" s="1"/>
  <c r="E1293" i="59"/>
  <c r="O1292" i="59"/>
  <c r="F1292" i="59"/>
  <c r="H1292" i="59" s="1"/>
  <c r="E1292" i="59"/>
  <c r="O1291" i="59"/>
  <c r="F1291" i="59"/>
  <c r="H1291" i="59" s="1"/>
  <c r="E1291" i="59"/>
  <c r="O1290" i="59"/>
  <c r="F1290" i="59"/>
  <c r="H1290" i="59" s="1"/>
  <c r="E1290" i="59"/>
  <c r="O1289" i="59"/>
  <c r="F1289" i="59"/>
  <c r="H1289" i="59" s="1"/>
  <c r="E1289" i="59"/>
  <c r="O1288" i="59"/>
  <c r="F1288" i="59"/>
  <c r="H1288" i="59" s="1"/>
  <c r="E1288" i="59"/>
  <c r="O1287" i="59"/>
  <c r="F1287" i="59"/>
  <c r="H1287" i="59" s="1"/>
  <c r="E1287" i="59"/>
  <c r="O1286" i="59"/>
  <c r="F1286" i="59"/>
  <c r="H1286" i="59" s="1"/>
  <c r="E1286" i="59"/>
  <c r="O1285" i="59"/>
  <c r="F1285" i="59"/>
  <c r="H1285" i="59" s="1"/>
  <c r="E1285" i="59"/>
  <c r="O1284" i="59"/>
  <c r="F1284" i="59"/>
  <c r="H1284" i="59" s="1"/>
  <c r="E1284" i="59"/>
  <c r="O1283" i="59"/>
  <c r="F1283" i="59"/>
  <c r="H1283" i="59" s="1"/>
  <c r="E1283" i="59"/>
  <c r="O1282" i="59"/>
  <c r="F1282" i="59"/>
  <c r="H1282" i="59" s="1"/>
  <c r="E1282" i="59"/>
  <c r="O1281" i="59"/>
  <c r="F1281" i="59"/>
  <c r="H1281" i="59" s="1"/>
  <c r="E1281" i="59"/>
  <c r="O1280" i="59"/>
  <c r="F1280" i="59"/>
  <c r="H1280" i="59" s="1"/>
  <c r="E1280" i="59"/>
  <c r="O1279" i="59"/>
  <c r="F1279" i="59"/>
  <c r="H1279" i="59" s="1"/>
  <c r="E1279" i="59"/>
  <c r="O1278" i="59"/>
  <c r="F1278" i="59"/>
  <c r="H1278" i="59" s="1"/>
  <c r="E1278" i="59"/>
  <c r="O1277" i="59"/>
  <c r="F1277" i="59"/>
  <c r="H1277" i="59" s="1"/>
  <c r="E1277" i="59"/>
  <c r="O1276" i="59"/>
  <c r="F1276" i="59"/>
  <c r="H1276" i="59" s="1"/>
  <c r="E1276" i="59"/>
  <c r="O1275" i="59"/>
  <c r="F1275" i="59"/>
  <c r="H1275" i="59" s="1"/>
  <c r="E1275" i="59"/>
  <c r="O1274" i="59"/>
  <c r="F1274" i="59"/>
  <c r="H1274" i="59" s="1"/>
  <c r="E1274" i="59"/>
  <c r="O1273" i="59"/>
  <c r="F1273" i="59"/>
  <c r="H1273" i="59" s="1"/>
  <c r="E1273" i="59"/>
  <c r="O1272" i="59"/>
  <c r="F1272" i="59"/>
  <c r="H1272" i="59" s="1"/>
  <c r="E1272" i="59"/>
  <c r="O1271" i="59"/>
  <c r="F1271" i="59"/>
  <c r="H1271" i="59" s="1"/>
  <c r="E1271" i="59"/>
  <c r="O1270" i="59"/>
  <c r="F1270" i="59"/>
  <c r="H1270" i="59" s="1"/>
  <c r="E1270" i="59"/>
  <c r="O1269" i="59"/>
  <c r="F1269" i="59"/>
  <c r="H1269" i="59" s="1"/>
  <c r="E1269" i="59"/>
  <c r="O1268" i="59"/>
  <c r="F1268" i="59"/>
  <c r="H1268" i="59" s="1"/>
  <c r="E1268" i="59"/>
  <c r="O1267" i="59"/>
  <c r="F1267" i="59"/>
  <c r="H1267" i="59" s="1"/>
  <c r="E1267" i="59"/>
  <c r="O1266" i="59"/>
  <c r="F1266" i="59"/>
  <c r="H1266" i="59" s="1"/>
  <c r="E1266" i="59"/>
  <c r="O1265" i="59"/>
  <c r="F1265" i="59"/>
  <c r="H1265" i="59" s="1"/>
  <c r="E1265" i="59"/>
  <c r="O1264" i="59"/>
  <c r="F1264" i="59"/>
  <c r="H1264" i="59" s="1"/>
  <c r="E1264" i="59"/>
  <c r="O1263" i="59"/>
  <c r="F1263" i="59"/>
  <c r="H1263" i="59" s="1"/>
  <c r="E1263" i="59"/>
  <c r="O1262" i="59"/>
  <c r="F1262" i="59"/>
  <c r="H1262" i="59" s="1"/>
  <c r="E1262" i="59"/>
  <c r="O1261" i="59"/>
  <c r="F1261" i="59"/>
  <c r="H1261" i="59" s="1"/>
  <c r="E1261" i="59"/>
  <c r="O1260" i="59"/>
  <c r="F1260" i="59"/>
  <c r="H1260" i="59" s="1"/>
  <c r="E1260" i="59"/>
  <c r="O1259" i="59"/>
  <c r="F1259" i="59"/>
  <c r="H1259" i="59" s="1"/>
  <c r="E1259" i="59"/>
  <c r="O1258" i="59"/>
  <c r="F1258" i="59"/>
  <c r="H1258" i="59" s="1"/>
  <c r="E1258" i="59"/>
  <c r="O1257" i="59"/>
  <c r="F1257" i="59"/>
  <c r="H1257" i="59" s="1"/>
  <c r="E1257" i="59"/>
  <c r="O1256" i="59"/>
  <c r="F1256" i="59"/>
  <c r="H1256" i="59" s="1"/>
  <c r="E1256" i="59"/>
  <c r="O1255" i="59"/>
  <c r="F1255" i="59"/>
  <c r="H1255" i="59" s="1"/>
  <c r="E1255" i="59"/>
  <c r="O1254" i="59"/>
  <c r="F1254" i="59"/>
  <c r="H1254" i="59" s="1"/>
  <c r="E1254" i="59"/>
  <c r="O1253" i="59"/>
  <c r="F1253" i="59"/>
  <c r="H1253" i="59" s="1"/>
  <c r="E1253" i="59"/>
  <c r="O1252" i="59"/>
  <c r="F1252" i="59"/>
  <c r="H1252" i="59" s="1"/>
  <c r="E1252" i="59"/>
  <c r="O1251" i="59"/>
  <c r="F1251" i="59"/>
  <c r="H1251" i="59" s="1"/>
  <c r="E1251" i="59"/>
  <c r="O1250" i="59"/>
  <c r="F1250" i="59"/>
  <c r="H1250" i="59" s="1"/>
  <c r="E1250" i="59"/>
  <c r="O1249" i="59"/>
  <c r="F1249" i="59"/>
  <c r="H1249" i="59" s="1"/>
  <c r="E1249" i="59"/>
  <c r="O1248" i="59"/>
  <c r="F1248" i="59"/>
  <c r="H1248" i="59" s="1"/>
  <c r="E1248" i="59"/>
  <c r="O1247" i="59"/>
  <c r="F1247" i="59"/>
  <c r="H1247" i="59" s="1"/>
  <c r="E1247" i="59"/>
  <c r="O1246" i="59"/>
  <c r="F1246" i="59"/>
  <c r="H1246" i="59" s="1"/>
  <c r="E1246" i="59"/>
  <c r="O1245" i="59"/>
  <c r="F1245" i="59"/>
  <c r="H1245" i="59" s="1"/>
  <c r="E1245" i="59"/>
  <c r="O1244" i="59"/>
  <c r="F1244" i="59"/>
  <c r="H1244" i="59" s="1"/>
  <c r="E1244" i="59"/>
  <c r="O1243" i="59"/>
  <c r="F1243" i="59"/>
  <c r="H1243" i="59" s="1"/>
  <c r="E1243" i="59"/>
  <c r="O1242" i="59"/>
  <c r="F1242" i="59"/>
  <c r="H1242" i="59" s="1"/>
  <c r="E1242" i="59"/>
  <c r="O1241" i="59"/>
  <c r="F1241" i="59"/>
  <c r="H1241" i="59" s="1"/>
  <c r="E1241" i="59"/>
  <c r="O1240" i="59"/>
  <c r="F1240" i="59"/>
  <c r="H1240" i="59" s="1"/>
  <c r="E1240" i="59"/>
  <c r="O1239" i="59"/>
  <c r="F1239" i="59"/>
  <c r="H1239" i="59" s="1"/>
  <c r="E1239" i="59"/>
  <c r="O1238" i="59"/>
  <c r="F1238" i="59"/>
  <c r="H1238" i="59" s="1"/>
  <c r="E1238" i="59"/>
  <c r="O1237" i="59"/>
  <c r="F1237" i="59"/>
  <c r="H1237" i="59" s="1"/>
  <c r="E1237" i="59"/>
  <c r="O1236" i="59"/>
  <c r="F1236" i="59"/>
  <c r="H1236" i="59" s="1"/>
  <c r="E1236" i="59"/>
  <c r="O1235" i="59"/>
  <c r="F1235" i="59"/>
  <c r="H1235" i="59" s="1"/>
  <c r="E1235" i="59"/>
  <c r="O1234" i="59"/>
  <c r="F1234" i="59"/>
  <c r="H1234" i="59" s="1"/>
  <c r="E1234" i="59"/>
  <c r="O1233" i="59"/>
  <c r="F1233" i="59"/>
  <c r="H1233" i="59" s="1"/>
  <c r="E1233" i="59"/>
  <c r="O1232" i="59"/>
  <c r="F1232" i="59"/>
  <c r="H1232" i="59" s="1"/>
  <c r="E1232" i="59"/>
  <c r="O1231" i="59"/>
  <c r="F1231" i="59"/>
  <c r="H1231" i="59" s="1"/>
  <c r="E1231" i="59"/>
  <c r="O1230" i="59"/>
  <c r="F1230" i="59"/>
  <c r="H1230" i="59" s="1"/>
  <c r="E1230" i="59"/>
  <c r="O1229" i="59"/>
  <c r="F1229" i="59"/>
  <c r="H1229" i="59" s="1"/>
  <c r="E1229" i="59"/>
  <c r="O1228" i="59"/>
  <c r="F1228" i="59"/>
  <c r="H1228" i="59" s="1"/>
  <c r="E1228" i="59"/>
  <c r="O1227" i="59"/>
  <c r="F1227" i="59"/>
  <c r="H1227" i="59" s="1"/>
  <c r="E1227" i="59"/>
  <c r="O1226" i="59"/>
  <c r="F1226" i="59"/>
  <c r="H1226" i="59" s="1"/>
  <c r="E1226" i="59"/>
  <c r="O1225" i="59"/>
  <c r="F1225" i="59"/>
  <c r="H1225" i="59" s="1"/>
  <c r="E1225" i="59"/>
  <c r="O1224" i="59"/>
  <c r="F1224" i="59"/>
  <c r="H1224" i="59" s="1"/>
  <c r="E1224" i="59"/>
  <c r="O1223" i="59"/>
  <c r="F1223" i="59"/>
  <c r="H1223" i="59" s="1"/>
  <c r="E1223" i="59"/>
  <c r="O1222" i="59"/>
  <c r="E1222" i="59"/>
  <c r="O1221" i="59"/>
  <c r="E1221" i="59"/>
  <c r="O1220" i="59"/>
  <c r="E1220" i="59"/>
  <c r="O1219" i="59"/>
  <c r="E1219" i="59"/>
  <c r="O1218" i="59"/>
  <c r="B1318" i="59" s="1"/>
  <c r="E1218" i="59"/>
  <c r="N1103" i="59"/>
  <c r="M1103" i="59"/>
  <c r="L1103" i="59"/>
  <c r="K1103" i="59"/>
  <c r="J1103" i="59"/>
  <c r="G1103" i="59"/>
  <c r="O1102" i="59"/>
  <c r="F1102" i="59"/>
  <c r="H1102" i="59" s="1"/>
  <c r="E1102" i="59"/>
  <c r="O1101" i="59"/>
  <c r="F1101" i="59"/>
  <c r="H1101" i="59" s="1"/>
  <c r="E1101" i="59"/>
  <c r="O1100" i="59"/>
  <c r="F1100" i="59"/>
  <c r="H1100" i="59" s="1"/>
  <c r="E1100" i="59"/>
  <c r="O1099" i="59"/>
  <c r="F1099" i="59"/>
  <c r="H1099" i="59" s="1"/>
  <c r="E1099" i="59"/>
  <c r="O1098" i="59"/>
  <c r="F1098" i="59"/>
  <c r="H1098" i="59" s="1"/>
  <c r="E1098" i="59"/>
  <c r="O1097" i="59"/>
  <c r="F1097" i="59"/>
  <c r="H1097" i="59" s="1"/>
  <c r="E1097" i="59"/>
  <c r="O1096" i="59"/>
  <c r="F1096" i="59"/>
  <c r="H1096" i="59" s="1"/>
  <c r="E1096" i="59"/>
  <c r="O1095" i="59"/>
  <c r="F1095" i="59"/>
  <c r="H1095" i="59" s="1"/>
  <c r="E1095" i="59"/>
  <c r="O1094" i="59"/>
  <c r="F1094" i="59"/>
  <c r="H1094" i="59" s="1"/>
  <c r="E1094" i="59"/>
  <c r="O1093" i="59"/>
  <c r="F1093" i="59"/>
  <c r="H1093" i="59" s="1"/>
  <c r="E1093" i="59"/>
  <c r="O1092" i="59"/>
  <c r="F1092" i="59"/>
  <c r="H1092" i="59" s="1"/>
  <c r="E1092" i="59"/>
  <c r="O1091" i="59"/>
  <c r="F1091" i="59"/>
  <c r="H1091" i="59" s="1"/>
  <c r="E1091" i="59"/>
  <c r="O1090" i="59"/>
  <c r="F1090" i="59"/>
  <c r="H1090" i="59" s="1"/>
  <c r="E1090" i="59"/>
  <c r="O1089" i="59"/>
  <c r="F1089" i="59"/>
  <c r="H1089" i="59" s="1"/>
  <c r="E1089" i="59"/>
  <c r="O1088" i="59"/>
  <c r="F1088" i="59"/>
  <c r="H1088" i="59" s="1"/>
  <c r="E1088" i="59"/>
  <c r="O1087" i="59"/>
  <c r="F1087" i="59"/>
  <c r="H1087" i="59" s="1"/>
  <c r="E1087" i="59"/>
  <c r="O1086" i="59"/>
  <c r="F1086" i="59"/>
  <c r="H1086" i="59" s="1"/>
  <c r="E1086" i="59"/>
  <c r="O1085" i="59"/>
  <c r="F1085" i="59"/>
  <c r="H1085" i="59" s="1"/>
  <c r="E1085" i="59"/>
  <c r="O1084" i="59"/>
  <c r="F1084" i="59"/>
  <c r="H1084" i="59" s="1"/>
  <c r="E1084" i="59"/>
  <c r="O1083" i="59"/>
  <c r="F1083" i="59"/>
  <c r="H1083" i="59" s="1"/>
  <c r="E1083" i="59"/>
  <c r="O1082" i="59"/>
  <c r="F1082" i="59"/>
  <c r="H1082" i="59" s="1"/>
  <c r="E1082" i="59"/>
  <c r="O1081" i="59"/>
  <c r="F1081" i="59"/>
  <c r="H1081" i="59" s="1"/>
  <c r="E1081" i="59"/>
  <c r="O1080" i="59"/>
  <c r="F1080" i="59"/>
  <c r="H1080" i="59" s="1"/>
  <c r="E1080" i="59"/>
  <c r="O1079" i="59"/>
  <c r="F1079" i="59"/>
  <c r="H1079" i="59" s="1"/>
  <c r="E1079" i="59"/>
  <c r="O1078" i="59"/>
  <c r="F1078" i="59"/>
  <c r="H1078" i="59" s="1"/>
  <c r="E1078" i="59"/>
  <c r="O1077" i="59"/>
  <c r="F1077" i="59"/>
  <c r="H1077" i="59" s="1"/>
  <c r="E1077" i="59"/>
  <c r="O1076" i="59"/>
  <c r="F1076" i="59"/>
  <c r="H1076" i="59" s="1"/>
  <c r="E1076" i="59"/>
  <c r="O1075" i="59"/>
  <c r="F1075" i="59"/>
  <c r="H1075" i="59" s="1"/>
  <c r="E1075" i="59"/>
  <c r="O1074" i="59"/>
  <c r="F1074" i="59"/>
  <c r="H1074" i="59" s="1"/>
  <c r="E1074" i="59"/>
  <c r="O1073" i="59"/>
  <c r="F1073" i="59"/>
  <c r="H1073" i="59" s="1"/>
  <c r="E1073" i="59"/>
  <c r="O1072" i="59"/>
  <c r="F1072" i="59"/>
  <c r="H1072" i="59" s="1"/>
  <c r="E1072" i="59"/>
  <c r="O1071" i="59"/>
  <c r="F1071" i="59"/>
  <c r="H1071" i="59" s="1"/>
  <c r="E1071" i="59"/>
  <c r="O1070" i="59"/>
  <c r="F1070" i="59"/>
  <c r="H1070" i="59" s="1"/>
  <c r="E1070" i="59"/>
  <c r="O1069" i="59"/>
  <c r="F1069" i="59"/>
  <c r="H1069" i="59" s="1"/>
  <c r="E1069" i="59"/>
  <c r="O1068" i="59"/>
  <c r="F1068" i="59"/>
  <c r="H1068" i="59" s="1"/>
  <c r="E1068" i="59"/>
  <c r="O1067" i="59"/>
  <c r="F1067" i="59"/>
  <c r="H1067" i="59" s="1"/>
  <c r="E1067" i="59"/>
  <c r="O1066" i="59"/>
  <c r="F1066" i="59"/>
  <c r="H1066" i="59" s="1"/>
  <c r="E1066" i="59"/>
  <c r="O1065" i="59"/>
  <c r="F1065" i="59"/>
  <c r="H1065" i="59" s="1"/>
  <c r="E1065" i="59"/>
  <c r="O1064" i="59"/>
  <c r="F1064" i="59"/>
  <c r="H1064" i="59" s="1"/>
  <c r="E1064" i="59"/>
  <c r="O1063" i="59"/>
  <c r="F1063" i="59"/>
  <c r="H1063" i="59" s="1"/>
  <c r="E1063" i="59"/>
  <c r="O1062" i="59"/>
  <c r="F1062" i="59"/>
  <c r="H1062" i="59" s="1"/>
  <c r="E1062" i="59"/>
  <c r="O1061" i="59"/>
  <c r="F1061" i="59"/>
  <c r="H1061" i="59" s="1"/>
  <c r="E1061" i="59"/>
  <c r="O1060" i="59"/>
  <c r="F1060" i="59"/>
  <c r="H1060" i="59" s="1"/>
  <c r="E1060" i="59"/>
  <c r="O1059" i="59"/>
  <c r="F1059" i="59"/>
  <c r="H1059" i="59" s="1"/>
  <c r="E1059" i="59"/>
  <c r="O1058" i="59"/>
  <c r="F1058" i="59"/>
  <c r="H1058" i="59" s="1"/>
  <c r="E1058" i="59"/>
  <c r="O1057" i="59"/>
  <c r="F1057" i="59"/>
  <c r="H1057" i="59" s="1"/>
  <c r="E1057" i="59"/>
  <c r="O1056" i="59"/>
  <c r="F1056" i="59"/>
  <c r="H1056" i="59" s="1"/>
  <c r="E1056" i="59"/>
  <c r="O1055" i="59"/>
  <c r="F1055" i="59"/>
  <c r="H1055" i="59" s="1"/>
  <c r="E1055" i="59"/>
  <c r="O1054" i="59"/>
  <c r="F1054" i="59"/>
  <c r="H1054" i="59" s="1"/>
  <c r="E1054" i="59"/>
  <c r="O1053" i="59"/>
  <c r="F1053" i="59"/>
  <c r="H1053" i="59" s="1"/>
  <c r="E1053" i="59"/>
  <c r="O1052" i="59"/>
  <c r="F1052" i="59"/>
  <c r="H1052" i="59" s="1"/>
  <c r="E1052" i="59"/>
  <c r="O1051" i="59"/>
  <c r="F1051" i="59"/>
  <c r="H1051" i="59" s="1"/>
  <c r="E1051" i="59"/>
  <c r="O1050" i="59"/>
  <c r="F1050" i="59"/>
  <c r="H1050" i="59" s="1"/>
  <c r="E1050" i="59"/>
  <c r="O1049" i="59"/>
  <c r="F1049" i="59"/>
  <c r="H1049" i="59" s="1"/>
  <c r="E1049" i="59"/>
  <c r="O1048" i="59"/>
  <c r="F1048" i="59"/>
  <c r="H1048" i="59" s="1"/>
  <c r="E1048" i="59"/>
  <c r="O1047" i="59"/>
  <c r="F1047" i="59"/>
  <c r="H1047" i="59" s="1"/>
  <c r="E1047" i="59"/>
  <c r="O1046" i="59"/>
  <c r="F1046" i="59"/>
  <c r="H1046" i="59" s="1"/>
  <c r="E1046" i="59"/>
  <c r="O1045" i="59"/>
  <c r="F1045" i="59"/>
  <c r="H1045" i="59" s="1"/>
  <c r="E1045" i="59"/>
  <c r="O1044" i="59"/>
  <c r="F1044" i="59"/>
  <c r="H1044" i="59" s="1"/>
  <c r="E1044" i="59"/>
  <c r="O1043" i="59"/>
  <c r="F1043" i="59"/>
  <c r="H1043" i="59" s="1"/>
  <c r="E1043" i="59"/>
  <c r="O1042" i="59"/>
  <c r="F1042" i="59"/>
  <c r="H1042" i="59" s="1"/>
  <c r="E1042" i="59"/>
  <c r="O1041" i="59"/>
  <c r="F1041" i="59"/>
  <c r="H1041" i="59" s="1"/>
  <c r="E1041" i="59"/>
  <c r="O1040" i="59"/>
  <c r="F1040" i="59"/>
  <c r="H1040" i="59" s="1"/>
  <c r="E1040" i="59"/>
  <c r="O1039" i="59"/>
  <c r="F1039" i="59"/>
  <c r="H1039" i="59" s="1"/>
  <c r="E1039" i="59"/>
  <c r="O1038" i="59"/>
  <c r="F1038" i="59"/>
  <c r="H1038" i="59" s="1"/>
  <c r="E1038" i="59"/>
  <c r="O1037" i="59"/>
  <c r="F1037" i="59"/>
  <c r="H1037" i="59" s="1"/>
  <c r="E1037" i="59"/>
  <c r="O1036" i="59"/>
  <c r="F1036" i="59"/>
  <c r="H1036" i="59" s="1"/>
  <c r="E1036" i="59"/>
  <c r="O1035" i="59"/>
  <c r="F1035" i="59"/>
  <c r="H1035" i="59" s="1"/>
  <c r="E1035" i="59"/>
  <c r="O1034" i="59"/>
  <c r="F1034" i="59"/>
  <c r="H1034" i="59" s="1"/>
  <c r="E1034" i="59"/>
  <c r="O1033" i="59"/>
  <c r="F1033" i="59"/>
  <c r="H1033" i="59" s="1"/>
  <c r="E1033" i="59"/>
  <c r="O1032" i="59"/>
  <c r="F1032" i="59"/>
  <c r="H1032" i="59" s="1"/>
  <c r="E1032" i="59"/>
  <c r="O1031" i="59"/>
  <c r="F1031" i="59"/>
  <c r="H1031" i="59" s="1"/>
  <c r="E1031" i="59"/>
  <c r="O1030" i="59"/>
  <c r="F1030" i="59"/>
  <c r="H1030" i="59" s="1"/>
  <c r="E1030" i="59"/>
  <c r="O1029" i="59"/>
  <c r="H1029" i="59"/>
  <c r="F1029" i="59"/>
  <c r="E1029" i="59"/>
  <c r="O1028" i="59"/>
  <c r="H1028" i="59"/>
  <c r="F1028" i="59"/>
  <c r="E1028" i="59"/>
  <c r="O1027" i="59"/>
  <c r="H1027" i="59"/>
  <c r="F1027" i="59"/>
  <c r="E1027" i="59"/>
  <c r="O1026" i="59"/>
  <c r="H1026" i="59"/>
  <c r="F1026" i="59"/>
  <c r="E1026" i="59"/>
  <c r="O1025" i="59"/>
  <c r="H1025" i="59"/>
  <c r="F1025" i="59"/>
  <c r="E1025" i="59"/>
  <c r="O1024" i="59"/>
  <c r="H1024" i="59"/>
  <c r="F1024" i="59"/>
  <c r="E1024" i="59"/>
  <c r="O1023" i="59"/>
  <c r="H1023" i="59"/>
  <c r="F1023" i="59"/>
  <c r="E1023" i="59"/>
  <c r="O1022" i="59"/>
  <c r="H1022" i="59"/>
  <c r="F1022" i="59"/>
  <c r="E1022" i="59"/>
  <c r="O1021" i="59"/>
  <c r="H1021" i="59"/>
  <c r="F1021" i="59"/>
  <c r="E1021" i="59"/>
  <c r="O1020" i="59"/>
  <c r="H1020" i="59"/>
  <c r="F1020" i="59"/>
  <c r="E1020" i="59"/>
  <c r="O1019" i="59"/>
  <c r="H1019" i="59"/>
  <c r="F1019" i="59"/>
  <c r="E1019" i="59"/>
  <c r="O1018" i="59"/>
  <c r="H1018" i="59"/>
  <c r="F1018" i="59"/>
  <c r="E1018" i="59"/>
  <c r="O1017" i="59"/>
  <c r="H1017" i="59"/>
  <c r="F1017" i="59"/>
  <c r="E1017" i="59"/>
  <c r="O1016" i="59"/>
  <c r="H1016" i="59"/>
  <c r="F1016" i="59"/>
  <c r="E1016" i="59"/>
  <c r="O1015" i="59"/>
  <c r="H1015" i="59"/>
  <c r="F1015" i="59"/>
  <c r="E1015" i="59"/>
  <c r="O1014" i="59"/>
  <c r="H1014" i="59"/>
  <c r="F1014" i="59"/>
  <c r="E1014" i="59"/>
  <c r="O1013" i="59"/>
  <c r="H1013" i="59"/>
  <c r="F1013" i="59"/>
  <c r="E1013" i="59"/>
  <c r="O1012" i="59"/>
  <c r="H1012" i="59"/>
  <c r="F1012" i="59"/>
  <c r="E1012" i="59"/>
  <c r="O1011" i="59"/>
  <c r="H1011" i="59"/>
  <c r="F1011" i="59"/>
  <c r="E1011" i="59"/>
  <c r="O1010" i="59"/>
  <c r="H1010" i="59"/>
  <c r="F1010" i="59"/>
  <c r="E1010" i="59"/>
  <c r="O1009" i="59"/>
  <c r="F1009" i="59"/>
  <c r="H1009" i="59" s="1"/>
  <c r="E1009" i="59"/>
  <c r="O1008" i="59"/>
  <c r="F1008" i="59"/>
  <c r="H1008" i="59" s="1"/>
  <c r="E1008" i="59"/>
  <c r="O1007" i="59"/>
  <c r="F1007" i="59"/>
  <c r="H1007" i="59" s="1"/>
  <c r="E1007" i="59"/>
  <c r="O1006" i="59"/>
  <c r="E1006" i="59"/>
  <c r="O1005" i="59"/>
  <c r="E1005" i="59"/>
  <c r="O1004" i="59"/>
  <c r="E1004" i="59"/>
  <c r="O1003" i="59"/>
  <c r="E1003" i="59"/>
  <c r="E1103" i="59" s="1"/>
  <c r="N888" i="59"/>
  <c r="M888" i="59"/>
  <c r="L888" i="59"/>
  <c r="K888" i="59"/>
  <c r="J888" i="59"/>
  <c r="G888" i="59"/>
  <c r="O887" i="59"/>
  <c r="F887" i="59"/>
  <c r="H887" i="59" s="1"/>
  <c r="E887" i="59"/>
  <c r="O886" i="59"/>
  <c r="F886" i="59"/>
  <c r="H886" i="59" s="1"/>
  <c r="E886" i="59"/>
  <c r="O885" i="59"/>
  <c r="F885" i="59"/>
  <c r="H885" i="59" s="1"/>
  <c r="E885" i="59"/>
  <c r="O884" i="59"/>
  <c r="F884" i="59"/>
  <c r="H884" i="59" s="1"/>
  <c r="E884" i="59"/>
  <c r="O883" i="59"/>
  <c r="F883" i="59"/>
  <c r="H883" i="59" s="1"/>
  <c r="E883" i="59"/>
  <c r="O882" i="59"/>
  <c r="F882" i="59"/>
  <c r="H882" i="59" s="1"/>
  <c r="E882" i="59"/>
  <c r="O881" i="59"/>
  <c r="F881" i="59"/>
  <c r="H881" i="59" s="1"/>
  <c r="E881" i="59"/>
  <c r="O880" i="59"/>
  <c r="F880" i="59"/>
  <c r="H880" i="59" s="1"/>
  <c r="E880" i="59"/>
  <c r="O879" i="59"/>
  <c r="F879" i="59"/>
  <c r="H879" i="59" s="1"/>
  <c r="E879" i="59"/>
  <c r="O878" i="59"/>
  <c r="F878" i="59"/>
  <c r="H878" i="59" s="1"/>
  <c r="E878" i="59"/>
  <c r="O877" i="59"/>
  <c r="F877" i="59"/>
  <c r="H877" i="59" s="1"/>
  <c r="E877" i="59"/>
  <c r="O876" i="59"/>
  <c r="F876" i="59"/>
  <c r="H876" i="59" s="1"/>
  <c r="E876" i="59"/>
  <c r="O875" i="59"/>
  <c r="F875" i="59"/>
  <c r="H875" i="59" s="1"/>
  <c r="E875" i="59"/>
  <c r="O874" i="59"/>
  <c r="F874" i="59"/>
  <c r="H874" i="59" s="1"/>
  <c r="E874" i="59"/>
  <c r="O873" i="59"/>
  <c r="F873" i="59"/>
  <c r="H873" i="59" s="1"/>
  <c r="E873" i="59"/>
  <c r="O872" i="59"/>
  <c r="F872" i="59"/>
  <c r="H872" i="59" s="1"/>
  <c r="E872" i="59"/>
  <c r="O871" i="59"/>
  <c r="F871" i="59"/>
  <c r="H871" i="59" s="1"/>
  <c r="E871" i="59"/>
  <c r="O870" i="59"/>
  <c r="F870" i="59"/>
  <c r="H870" i="59" s="1"/>
  <c r="E870" i="59"/>
  <c r="O869" i="59"/>
  <c r="F869" i="59"/>
  <c r="H869" i="59" s="1"/>
  <c r="E869" i="59"/>
  <c r="O868" i="59"/>
  <c r="F868" i="59"/>
  <c r="H868" i="59" s="1"/>
  <c r="E868" i="59"/>
  <c r="O867" i="59"/>
  <c r="F867" i="59"/>
  <c r="H867" i="59" s="1"/>
  <c r="E867" i="59"/>
  <c r="O866" i="59"/>
  <c r="F866" i="59"/>
  <c r="H866" i="59" s="1"/>
  <c r="E866" i="59"/>
  <c r="O865" i="59"/>
  <c r="F865" i="59"/>
  <c r="H865" i="59" s="1"/>
  <c r="E865" i="59"/>
  <c r="O864" i="59"/>
  <c r="F864" i="59"/>
  <c r="H864" i="59" s="1"/>
  <c r="E864" i="59"/>
  <c r="O863" i="59"/>
  <c r="F863" i="59"/>
  <c r="H863" i="59" s="1"/>
  <c r="E863" i="59"/>
  <c r="O862" i="59"/>
  <c r="F862" i="59"/>
  <c r="H862" i="59" s="1"/>
  <c r="E862" i="59"/>
  <c r="O861" i="59"/>
  <c r="F861" i="59"/>
  <c r="H861" i="59" s="1"/>
  <c r="E861" i="59"/>
  <c r="O860" i="59"/>
  <c r="F860" i="59"/>
  <c r="H860" i="59" s="1"/>
  <c r="E860" i="59"/>
  <c r="O859" i="59"/>
  <c r="F859" i="59"/>
  <c r="H859" i="59" s="1"/>
  <c r="E859" i="59"/>
  <c r="O858" i="59"/>
  <c r="F858" i="59"/>
  <c r="H858" i="59" s="1"/>
  <c r="E858" i="59"/>
  <c r="O857" i="59"/>
  <c r="F857" i="59"/>
  <c r="H857" i="59" s="1"/>
  <c r="E857" i="59"/>
  <c r="O856" i="59"/>
  <c r="F856" i="59"/>
  <c r="H856" i="59" s="1"/>
  <c r="E856" i="59"/>
  <c r="O855" i="59"/>
  <c r="F855" i="59"/>
  <c r="H855" i="59" s="1"/>
  <c r="E855" i="59"/>
  <c r="O854" i="59"/>
  <c r="F854" i="59"/>
  <c r="H854" i="59" s="1"/>
  <c r="E854" i="59"/>
  <c r="O853" i="59"/>
  <c r="F853" i="59"/>
  <c r="H853" i="59" s="1"/>
  <c r="E853" i="59"/>
  <c r="O852" i="59"/>
  <c r="F852" i="59"/>
  <c r="H852" i="59" s="1"/>
  <c r="E852" i="59"/>
  <c r="O851" i="59"/>
  <c r="F851" i="59"/>
  <c r="H851" i="59" s="1"/>
  <c r="E851" i="59"/>
  <c r="O850" i="59"/>
  <c r="F850" i="59"/>
  <c r="H850" i="59" s="1"/>
  <c r="E850" i="59"/>
  <c r="O849" i="59"/>
  <c r="F849" i="59"/>
  <c r="H849" i="59" s="1"/>
  <c r="E849" i="59"/>
  <c r="O848" i="59"/>
  <c r="F848" i="59"/>
  <c r="H848" i="59" s="1"/>
  <c r="E848" i="59"/>
  <c r="O847" i="59"/>
  <c r="F847" i="59"/>
  <c r="H847" i="59" s="1"/>
  <c r="E847" i="59"/>
  <c r="O846" i="59"/>
  <c r="F846" i="59"/>
  <c r="H846" i="59" s="1"/>
  <c r="E846" i="59"/>
  <c r="O845" i="59"/>
  <c r="F845" i="59"/>
  <c r="H845" i="59" s="1"/>
  <c r="E845" i="59"/>
  <c r="O844" i="59"/>
  <c r="F844" i="59"/>
  <c r="H844" i="59" s="1"/>
  <c r="E844" i="59"/>
  <c r="O843" i="59"/>
  <c r="F843" i="59"/>
  <c r="H843" i="59" s="1"/>
  <c r="E843" i="59"/>
  <c r="O842" i="59"/>
  <c r="F842" i="59"/>
  <c r="H842" i="59" s="1"/>
  <c r="E842" i="59"/>
  <c r="O841" i="59"/>
  <c r="F841" i="59"/>
  <c r="H841" i="59" s="1"/>
  <c r="E841" i="59"/>
  <c r="O840" i="59"/>
  <c r="F840" i="59"/>
  <c r="H840" i="59" s="1"/>
  <c r="E840" i="59"/>
  <c r="O839" i="59"/>
  <c r="F839" i="59"/>
  <c r="H839" i="59" s="1"/>
  <c r="E839" i="59"/>
  <c r="O838" i="59"/>
  <c r="F838" i="59"/>
  <c r="H838" i="59" s="1"/>
  <c r="E838" i="59"/>
  <c r="O837" i="59"/>
  <c r="F837" i="59"/>
  <c r="H837" i="59" s="1"/>
  <c r="E837" i="59"/>
  <c r="O836" i="59"/>
  <c r="F836" i="59"/>
  <c r="H836" i="59" s="1"/>
  <c r="E836" i="59"/>
  <c r="O835" i="59"/>
  <c r="F835" i="59"/>
  <c r="H835" i="59" s="1"/>
  <c r="E835" i="59"/>
  <c r="O834" i="59"/>
  <c r="F834" i="59"/>
  <c r="H834" i="59" s="1"/>
  <c r="E834" i="59"/>
  <c r="O833" i="59"/>
  <c r="F833" i="59"/>
  <c r="H833" i="59" s="1"/>
  <c r="E833" i="59"/>
  <c r="O832" i="59"/>
  <c r="F832" i="59"/>
  <c r="H832" i="59" s="1"/>
  <c r="E832" i="59"/>
  <c r="O831" i="59"/>
  <c r="F831" i="59"/>
  <c r="H831" i="59" s="1"/>
  <c r="E831" i="59"/>
  <c r="O830" i="59"/>
  <c r="F830" i="59"/>
  <c r="H830" i="59" s="1"/>
  <c r="E830" i="59"/>
  <c r="O829" i="59"/>
  <c r="F829" i="59"/>
  <c r="H829" i="59" s="1"/>
  <c r="E829" i="59"/>
  <c r="O828" i="59"/>
  <c r="F828" i="59"/>
  <c r="H828" i="59" s="1"/>
  <c r="E828" i="59"/>
  <c r="O827" i="59"/>
  <c r="F827" i="59"/>
  <c r="H827" i="59" s="1"/>
  <c r="E827" i="59"/>
  <c r="O826" i="59"/>
  <c r="F826" i="59"/>
  <c r="H826" i="59" s="1"/>
  <c r="E826" i="59"/>
  <c r="O825" i="59"/>
  <c r="F825" i="59"/>
  <c r="H825" i="59" s="1"/>
  <c r="E825" i="59"/>
  <c r="O824" i="59"/>
  <c r="F824" i="59"/>
  <c r="H824" i="59" s="1"/>
  <c r="E824" i="59"/>
  <c r="O823" i="59"/>
  <c r="F823" i="59"/>
  <c r="H823" i="59" s="1"/>
  <c r="E823" i="59"/>
  <c r="O822" i="59"/>
  <c r="F822" i="59"/>
  <c r="H822" i="59" s="1"/>
  <c r="E822" i="59"/>
  <c r="O821" i="59"/>
  <c r="F821" i="59"/>
  <c r="H821" i="59" s="1"/>
  <c r="E821" i="59"/>
  <c r="O820" i="59"/>
  <c r="F820" i="59"/>
  <c r="H820" i="59" s="1"/>
  <c r="E820" i="59"/>
  <c r="O819" i="59"/>
  <c r="F819" i="59"/>
  <c r="H819" i="59" s="1"/>
  <c r="E819" i="59"/>
  <c r="O818" i="59"/>
  <c r="F818" i="59"/>
  <c r="H818" i="59" s="1"/>
  <c r="E818" i="59"/>
  <c r="O817" i="59"/>
  <c r="F817" i="59"/>
  <c r="H817" i="59" s="1"/>
  <c r="E817" i="59"/>
  <c r="O816" i="59"/>
  <c r="F816" i="59"/>
  <c r="H816" i="59" s="1"/>
  <c r="E816" i="59"/>
  <c r="O815" i="59"/>
  <c r="F815" i="59"/>
  <c r="H815" i="59" s="1"/>
  <c r="E815" i="59"/>
  <c r="O814" i="59"/>
  <c r="F814" i="59"/>
  <c r="H814" i="59" s="1"/>
  <c r="E814" i="59"/>
  <c r="O813" i="59"/>
  <c r="F813" i="59"/>
  <c r="H813" i="59" s="1"/>
  <c r="E813" i="59"/>
  <c r="O812" i="59"/>
  <c r="F812" i="59"/>
  <c r="H812" i="59" s="1"/>
  <c r="E812" i="59"/>
  <c r="O811" i="59"/>
  <c r="F811" i="59"/>
  <c r="H811" i="59" s="1"/>
  <c r="E811" i="59"/>
  <c r="O810" i="59"/>
  <c r="F810" i="59"/>
  <c r="H810" i="59" s="1"/>
  <c r="E810" i="59"/>
  <c r="O809" i="59"/>
  <c r="F809" i="59"/>
  <c r="H809" i="59" s="1"/>
  <c r="E809" i="59"/>
  <c r="O808" i="59"/>
  <c r="F808" i="59"/>
  <c r="H808" i="59" s="1"/>
  <c r="E808" i="59"/>
  <c r="O807" i="59"/>
  <c r="F807" i="59"/>
  <c r="H807" i="59" s="1"/>
  <c r="E807" i="59"/>
  <c r="O806" i="59"/>
  <c r="F806" i="59"/>
  <c r="H806" i="59" s="1"/>
  <c r="E806" i="59"/>
  <c r="O805" i="59"/>
  <c r="F805" i="59"/>
  <c r="H805" i="59" s="1"/>
  <c r="E805" i="59"/>
  <c r="O804" i="59"/>
  <c r="F804" i="59"/>
  <c r="H804" i="59" s="1"/>
  <c r="E804" i="59"/>
  <c r="O803" i="59"/>
  <c r="F803" i="59"/>
  <c r="H803" i="59" s="1"/>
  <c r="E803" i="59"/>
  <c r="O802" i="59"/>
  <c r="F802" i="59"/>
  <c r="H802" i="59" s="1"/>
  <c r="E802" i="59"/>
  <c r="O801" i="59"/>
  <c r="F801" i="59"/>
  <c r="H801" i="59" s="1"/>
  <c r="E801" i="59"/>
  <c r="O800" i="59"/>
  <c r="F800" i="59"/>
  <c r="H800" i="59" s="1"/>
  <c r="E800" i="59"/>
  <c r="O799" i="59"/>
  <c r="F799" i="59"/>
  <c r="H799" i="59" s="1"/>
  <c r="E799" i="59"/>
  <c r="O798" i="59"/>
  <c r="F798" i="59"/>
  <c r="H798" i="59" s="1"/>
  <c r="E798" i="59"/>
  <c r="O797" i="59"/>
  <c r="F797" i="59"/>
  <c r="H797" i="59" s="1"/>
  <c r="E797" i="59"/>
  <c r="O796" i="59"/>
  <c r="F796" i="59"/>
  <c r="H796" i="59" s="1"/>
  <c r="E796" i="59"/>
  <c r="O795" i="59"/>
  <c r="F795" i="59"/>
  <c r="H795" i="59" s="1"/>
  <c r="E795" i="59"/>
  <c r="O794" i="59"/>
  <c r="F794" i="59"/>
  <c r="H794" i="59" s="1"/>
  <c r="E794" i="59"/>
  <c r="O793" i="59"/>
  <c r="F793" i="59"/>
  <c r="H793" i="59" s="1"/>
  <c r="E793" i="59"/>
  <c r="O792" i="59"/>
  <c r="F792" i="59"/>
  <c r="H792" i="59" s="1"/>
  <c r="E792" i="59"/>
  <c r="O791" i="59"/>
  <c r="F791" i="59"/>
  <c r="H791" i="59" s="1"/>
  <c r="E791" i="59"/>
  <c r="O790" i="59"/>
  <c r="E790" i="59"/>
  <c r="F790" i="59" s="1"/>
  <c r="H790" i="59" s="1"/>
  <c r="O789" i="59"/>
  <c r="E789" i="59"/>
  <c r="F789" i="59" s="1"/>
  <c r="H789" i="59" s="1"/>
  <c r="O788" i="59"/>
  <c r="E788" i="59"/>
  <c r="N673" i="59"/>
  <c r="M673" i="59"/>
  <c r="L673" i="59"/>
  <c r="K673" i="59"/>
  <c r="J673" i="59"/>
  <c r="G673" i="59"/>
  <c r="O672" i="59"/>
  <c r="F672" i="59"/>
  <c r="H672" i="59" s="1"/>
  <c r="E672" i="59"/>
  <c r="O671" i="59"/>
  <c r="F671" i="59"/>
  <c r="H671" i="59" s="1"/>
  <c r="E671" i="59"/>
  <c r="O670" i="59"/>
  <c r="F670" i="59"/>
  <c r="H670" i="59" s="1"/>
  <c r="E670" i="59"/>
  <c r="O669" i="59"/>
  <c r="F669" i="59"/>
  <c r="H669" i="59" s="1"/>
  <c r="E669" i="59"/>
  <c r="O668" i="59"/>
  <c r="F668" i="59"/>
  <c r="H668" i="59" s="1"/>
  <c r="E668" i="59"/>
  <c r="O667" i="59"/>
  <c r="F667" i="59"/>
  <c r="H667" i="59" s="1"/>
  <c r="E667" i="59"/>
  <c r="O666" i="59"/>
  <c r="F666" i="59"/>
  <c r="H666" i="59" s="1"/>
  <c r="E666" i="59"/>
  <c r="O665" i="59"/>
  <c r="F665" i="59"/>
  <c r="H665" i="59" s="1"/>
  <c r="E665" i="59"/>
  <c r="O664" i="59"/>
  <c r="F664" i="59"/>
  <c r="H664" i="59" s="1"/>
  <c r="E664" i="59"/>
  <c r="O663" i="59"/>
  <c r="F663" i="59"/>
  <c r="H663" i="59" s="1"/>
  <c r="E663" i="59"/>
  <c r="O662" i="59"/>
  <c r="F662" i="59"/>
  <c r="H662" i="59" s="1"/>
  <c r="E662" i="59"/>
  <c r="O661" i="59"/>
  <c r="F661" i="59"/>
  <c r="H661" i="59" s="1"/>
  <c r="E661" i="59"/>
  <c r="O660" i="59"/>
  <c r="F660" i="59"/>
  <c r="H660" i="59" s="1"/>
  <c r="E660" i="59"/>
  <c r="O659" i="59"/>
  <c r="F659" i="59"/>
  <c r="H659" i="59" s="1"/>
  <c r="E659" i="59"/>
  <c r="O658" i="59"/>
  <c r="F658" i="59"/>
  <c r="H658" i="59" s="1"/>
  <c r="E658" i="59"/>
  <c r="O657" i="59"/>
  <c r="F657" i="59"/>
  <c r="H657" i="59" s="1"/>
  <c r="E657" i="59"/>
  <c r="O656" i="59"/>
  <c r="F656" i="59"/>
  <c r="H656" i="59" s="1"/>
  <c r="E656" i="59"/>
  <c r="O655" i="59"/>
  <c r="F655" i="59"/>
  <c r="H655" i="59" s="1"/>
  <c r="E655" i="59"/>
  <c r="O654" i="59"/>
  <c r="F654" i="59"/>
  <c r="H654" i="59" s="1"/>
  <c r="E654" i="59"/>
  <c r="O653" i="59"/>
  <c r="F653" i="59"/>
  <c r="H653" i="59" s="1"/>
  <c r="E653" i="59"/>
  <c r="O652" i="59"/>
  <c r="F652" i="59"/>
  <c r="H652" i="59" s="1"/>
  <c r="E652" i="59"/>
  <c r="O651" i="59"/>
  <c r="F651" i="59"/>
  <c r="H651" i="59" s="1"/>
  <c r="E651" i="59"/>
  <c r="O650" i="59"/>
  <c r="F650" i="59"/>
  <c r="H650" i="59" s="1"/>
  <c r="E650" i="59"/>
  <c r="O649" i="59"/>
  <c r="F649" i="59"/>
  <c r="H649" i="59" s="1"/>
  <c r="E649" i="59"/>
  <c r="O648" i="59"/>
  <c r="F648" i="59"/>
  <c r="H648" i="59" s="1"/>
  <c r="E648" i="59"/>
  <c r="O647" i="59"/>
  <c r="F647" i="59"/>
  <c r="H647" i="59" s="1"/>
  <c r="E647" i="59"/>
  <c r="O646" i="59"/>
  <c r="F646" i="59"/>
  <c r="H646" i="59" s="1"/>
  <c r="E646" i="59"/>
  <c r="O645" i="59"/>
  <c r="F645" i="59"/>
  <c r="H645" i="59" s="1"/>
  <c r="E645" i="59"/>
  <c r="O644" i="59"/>
  <c r="F644" i="59"/>
  <c r="H644" i="59" s="1"/>
  <c r="E644" i="59"/>
  <c r="O643" i="59"/>
  <c r="F643" i="59"/>
  <c r="H643" i="59" s="1"/>
  <c r="E643" i="59"/>
  <c r="O642" i="59"/>
  <c r="F642" i="59"/>
  <c r="H642" i="59" s="1"/>
  <c r="E642" i="59"/>
  <c r="O641" i="59"/>
  <c r="F641" i="59"/>
  <c r="H641" i="59" s="1"/>
  <c r="E641" i="59"/>
  <c r="O640" i="59"/>
  <c r="F640" i="59"/>
  <c r="H640" i="59" s="1"/>
  <c r="E640" i="59"/>
  <c r="O639" i="59"/>
  <c r="F639" i="59"/>
  <c r="H639" i="59" s="1"/>
  <c r="E639" i="59"/>
  <c r="O638" i="59"/>
  <c r="F638" i="59"/>
  <c r="H638" i="59" s="1"/>
  <c r="E638" i="59"/>
  <c r="O637" i="59"/>
  <c r="F637" i="59"/>
  <c r="H637" i="59" s="1"/>
  <c r="E637" i="59"/>
  <c r="O636" i="59"/>
  <c r="F636" i="59"/>
  <c r="H636" i="59" s="1"/>
  <c r="E636" i="59"/>
  <c r="O635" i="59"/>
  <c r="F635" i="59"/>
  <c r="H635" i="59" s="1"/>
  <c r="E635" i="59"/>
  <c r="O634" i="59"/>
  <c r="F634" i="59"/>
  <c r="H634" i="59" s="1"/>
  <c r="E634" i="59"/>
  <c r="O633" i="59"/>
  <c r="F633" i="59"/>
  <c r="H633" i="59" s="1"/>
  <c r="E633" i="59"/>
  <c r="O632" i="59"/>
  <c r="F632" i="59"/>
  <c r="H632" i="59" s="1"/>
  <c r="E632" i="59"/>
  <c r="O631" i="59"/>
  <c r="F631" i="59"/>
  <c r="H631" i="59" s="1"/>
  <c r="E631" i="59"/>
  <c r="O630" i="59"/>
  <c r="F630" i="59"/>
  <c r="H630" i="59" s="1"/>
  <c r="E630" i="59"/>
  <c r="O629" i="59"/>
  <c r="F629" i="59"/>
  <c r="H629" i="59" s="1"/>
  <c r="E629" i="59"/>
  <c r="O628" i="59"/>
  <c r="F628" i="59"/>
  <c r="H628" i="59" s="1"/>
  <c r="E628" i="59"/>
  <c r="O627" i="59"/>
  <c r="F627" i="59"/>
  <c r="H627" i="59" s="1"/>
  <c r="E627" i="59"/>
  <c r="O626" i="59"/>
  <c r="F626" i="59"/>
  <c r="H626" i="59" s="1"/>
  <c r="E626" i="59"/>
  <c r="O625" i="59"/>
  <c r="F625" i="59"/>
  <c r="H625" i="59" s="1"/>
  <c r="E625" i="59"/>
  <c r="O624" i="59"/>
  <c r="F624" i="59"/>
  <c r="H624" i="59" s="1"/>
  <c r="E624" i="59"/>
  <c r="O623" i="59"/>
  <c r="F623" i="59"/>
  <c r="H623" i="59" s="1"/>
  <c r="E623" i="59"/>
  <c r="O622" i="59"/>
  <c r="F622" i="59"/>
  <c r="H622" i="59" s="1"/>
  <c r="E622" i="59"/>
  <c r="O621" i="59"/>
  <c r="F621" i="59"/>
  <c r="H621" i="59" s="1"/>
  <c r="E621" i="59"/>
  <c r="O620" i="59"/>
  <c r="F620" i="59"/>
  <c r="H620" i="59" s="1"/>
  <c r="E620" i="59"/>
  <c r="O619" i="59"/>
  <c r="F619" i="59"/>
  <c r="H619" i="59" s="1"/>
  <c r="E619" i="59"/>
  <c r="O618" i="59"/>
  <c r="F618" i="59"/>
  <c r="H618" i="59" s="1"/>
  <c r="E618" i="59"/>
  <c r="O617" i="59"/>
  <c r="F617" i="59"/>
  <c r="H617" i="59" s="1"/>
  <c r="E617" i="59"/>
  <c r="O616" i="59"/>
  <c r="F616" i="59"/>
  <c r="H616" i="59" s="1"/>
  <c r="E616" i="59"/>
  <c r="O615" i="59"/>
  <c r="F615" i="59"/>
  <c r="H615" i="59" s="1"/>
  <c r="E615" i="59"/>
  <c r="O614" i="59"/>
  <c r="F614" i="59"/>
  <c r="H614" i="59" s="1"/>
  <c r="E614" i="59"/>
  <c r="O613" i="59"/>
  <c r="F613" i="59"/>
  <c r="H613" i="59" s="1"/>
  <c r="E613" i="59"/>
  <c r="O612" i="59"/>
  <c r="F612" i="59"/>
  <c r="H612" i="59" s="1"/>
  <c r="E612" i="59"/>
  <c r="O611" i="59"/>
  <c r="F611" i="59"/>
  <c r="H611" i="59" s="1"/>
  <c r="E611" i="59"/>
  <c r="O610" i="59"/>
  <c r="F610" i="59"/>
  <c r="H610" i="59" s="1"/>
  <c r="E610" i="59"/>
  <c r="O609" i="59"/>
  <c r="F609" i="59"/>
  <c r="H609" i="59" s="1"/>
  <c r="E609" i="59"/>
  <c r="O608" i="59"/>
  <c r="F608" i="59"/>
  <c r="H608" i="59" s="1"/>
  <c r="E608" i="59"/>
  <c r="O607" i="59"/>
  <c r="F607" i="59"/>
  <c r="H607" i="59" s="1"/>
  <c r="E607" i="59"/>
  <c r="O606" i="59"/>
  <c r="F606" i="59"/>
  <c r="H606" i="59" s="1"/>
  <c r="E606" i="59"/>
  <c r="O605" i="59"/>
  <c r="F605" i="59"/>
  <c r="H605" i="59" s="1"/>
  <c r="E605" i="59"/>
  <c r="O604" i="59"/>
  <c r="F604" i="59"/>
  <c r="H604" i="59" s="1"/>
  <c r="E604" i="59"/>
  <c r="O603" i="59"/>
  <c r="F603" i="59"/>
  <c r="H603" i="59" s="1"/>
  <c r="E603" i="59"/>
  <c r="O602" i="59"/>
  <c r="F602" i="59"/>
  <c r="H602" i="59" s="1"/>
  <c r="E602" i="59"/>
  <c r="O601" i="59"/>
  <c r="F601" i="59"/>
  <c r="H601" i="59" s="1"/>
  <c r="E601" i="59"/>
  <c r="O600" i="59"/>
  <c r="F600" i="59"/>
  <c r="H600" i="59" s="1"/>
  <c r="E600" i="59"/>
  <c r="O599" i="59"/>
  <c r="F599" i="59"/>
  <c r="H599" i="59" s="1"/>
  <c r="E599" i="59"/>
  <c r="O598" i="59"/>
  <c r="F598" i="59"/>
  <c r="H598" i="59" s="1"/>
  <c r="E598" i="59"/>
  <c r="O597" i="59"/>
  <c r="F597" i="59"/>
  <c r="H597" i="59" s="1"/>
  <c r="E597" i="59"/>
  <c r="O596" i="59"/>
  <c r="F596" i="59"/>
  <c r="H596" i="59" s="1"/>
  <c r="E596" i="59"/>
  <c r="O595" i="59"/>
  <c r="F595" i="59"/>
  <c r="H595" i="59" s="1"/>
  <c r="E595" i="59"/>
  <c r="O594" i="59"/>
  <c r="F594" i="59"/>
  <c r="H594" i="59" s="1"/>
  <c r="E594" i="59"/>
  <c r="O593" i="59"/>
  <c r="F593" i="59"/>
  <c r="H593" i="59" s="1"/>
  <c r="E593" i="59"/>
  <c r="O592" i="59"/>
  <c r="F592" i="59"/>
  <c r="H592" i="59" s="1"/>
  <c r="E592" i="59"/>
  <c r="O591" i="59"/>
  <c r="F591" i="59"/>
  <c r="H591" i="59" s="1"/>
  <c r="E591" i="59"/>
  <c r="O590" i="59"/>
  <c r="F590" i="59"/>
  <c r="H590" i="59" s="1"/>
  <c r="E590" i="59"/>
  <c r="O589" i="59"/>
  <c r="F589" i="59"/>
  <c r="H589" i="59" s="1"/>
  <c r="E589" i="59"/>
  <c r="O588" i="59"/>
  <c r="F588" i="59"/>
  <c r="H588" i="59" s="1"/>
  <c r="E588" i="59"/>
  <c r="O587" i="59"/>
  <c r="F587" i="59"/>
  <c r="H587" i="59" s="1"/>
  <c r="E587" i="59"/>
  <c r="O586" i="59"/>
  <c r="F586" i="59"/>
  <c r="H586" i="59" s="1"/>
  <c r="E586" i="59"/>
  <c r="O585" i="59"/>
  <c r="F585" i="59"/>
  <c r="H585" i="59" s="1"/>
  <c r="E585" i="59"/>
  <c r="O584" i="59"/>
  <c r="F584" i="59"/>
  <c r="H584" i="59" s="1"/>
  <c r="E584" i="59"/>
  <c r="O583" i="59"/>
  <c r="F583" i="59"/>
  <c r="H583" i="59" s="1"/>
  <c r="E583" i="59"/>
  <c r="O582" i="59"/>
  <c r="F582" i="59"/>
  <c r="H582" i="59" s="1"/>
  <c r="E582" i="59"/>
  <c r="O581" i="59"/>
  <c r="F581" i="59"/>
  <c r="H581" i="59" s="1"/>
  <c r="E581" i="59"/>
  <c r="O580" i="59"/>
  <c r="F580" i="59"/>
  <c r="H580" i="59" s="1"/>
  <c r="E580" i="59"/>
  <c r="O579" i="59"/>
  <c r="F579" i="59"/>
  <c r="H579" i="59" s="1"/>
  <c r="E579" i="59"/>
  <c r="O578" i="59"/>
  <c r="F578" i="59"/>
  <c r="H578" i="59" s="1"/>
  <c r="E578" i="59"/>
  <c r="O577" i="59"/>
  <c r="F577" i="59"/>
  <c r="H577" i="59" s="1"/>
  <c r="E577" i="59"/>
  <c r="O576" i="59"/>
  <c r="F576" i="59"/>
  <c r="H576" i="59" s="1"/>
  <c r="E576" i="59"/>
  <c r="O575" i="59"/>
  <c r="E575" i="59"/>
  <c r="F575" i="59" s="1"/>
  <c r="H575" i="59" s="1"/>
  <c r="O574" i="59"/>
  <c r="E574" i="59"/>
  <c r="F574" i="59" s="1"/>
  <c r="H574" i="59" s="1"/>
  <c r="O573" i="59"/>
  <c r="E573" i="59"/>
  <c r="N458" i="59"/>
  <c r="M458" i="59"/>
  <c r="L458" i="59"/>
  <c r="K458" i="59"/>
  <c r="J458" i="59"/>
  <c r="G458" i="59"/>
  <c r="O457" i="59"/>
  <c r="F457" i="59"/>
  <c r="H457" i="59" s="1"/>
  <c r="E457" i="59"/>
  <c r="O456" i="59"/>
  <c r="F456" i="59"/>
  <c r="H456" i="59" s="1"/>
  <c r="E456" i="59"/>
  <c r="O455" i="59"/>
  <c r="F455" i="59"/>
  <c r="H455" i="59" s="1"/>
  <c r="E455" i="59"/>
  <c r="O454" i="59"/>
  <c r="F454" i="59"/>
  <c r="H454" i="59" s="1"/>
  <c r="E454" i="59"/>
  <c r="O453" i="59"/>
  <c r="F453" i="59"/>
  <c r="H453" i="59" s="1"/>
  <c r="E453" i="59"/>
  <c r="O452" i="59"/>
  <c r="F452" i="59"/>
  <c r="H452" i="59" s="1"/>
  <c r="E452" i="59"/>
  <c r="O451" i="59"/>
  <c r="F451" i="59"/>
  <c r="H451" i="59" s="1"/>
  <c r="E451" i="59"/>
  <c r="O450" i="59"/>
  <c r="F450" i="59"/>
  <c r="H450" i="59" s="1"/>
  <c r="E450" i="59"/>
  <c r="O449" i="59"/>
  <c r="F449" i="59"/>
  <c r="H449" i="59" s="1"/>
  <c r="E449" i="59"/>
  <c r="O448" i="59"/>
  <c r="F448" i="59"/>
  <c r="H448" i="59" s="1"/>
  <c r="E448" i="59"/>
  <c r="O447" i="59"/>
  <c r="F447" i="59"/>
  <c r="H447" i="59" s="1"/>
  <c r="E447" i="59"/>
  <c r="O446" i="59"/>
  <c r="F446" i="59"/>
  <c r="H446" i="59" s="1"/>
  <c r="E446" i="59"/>
  <c r="O445" i="59"/>
  <c r="F445" i="59"/>
  <c r="H445" i="59" s="1"/>
  <c r="E445" i="59"/>
  <c r="O444" i="59"/>
  <c r="F444" i="59"/>
  <c r="H444" i="59" s="1"/>
  <c r="E444" i="59"/>
  <c r="O443" i="59"/>
  <c r="F443" i="59"/>
  <c r="H443" i="59" s="1"/>
  <c r="E443" i="59"/>
  <c r="O442" i="59"/>
  <c r="F442" i="59"/>
  <c r="H442" i="59" s="1"/>
  <c r="E442" i="59"/>
  <c r="O441" i="59"/>
  <c r="F441" i="59"/>
  <c r="H441" i="59" s="1"/>
  <c r="E441" i="59"/>
  <c r="O440" i="59"/>
  <c r="F440" i="59"/>
  <c r="H440" i="59" s="1"/>
  <c r="E440" i="59"/>
  <c r="O439" i="59"/>
  <c r="F439" i="59"/>
  <c r="H439" i="59" s="1"/>
  <c r="E439" i="59"/>
  <c r="O438" i="59"/>
  <c r="F438" i="59"/>
  <c r="H438" i="59" s="1"/>
  <c r="E438" i="59"/>
  <c r="O437" i="59"/>
  <c r="F437" i="59"/>
  <c r="H437" i="59" s="1"/>
  <c r="E437" i="59"/>
  <c r="O436" i="59"/>
  <c r="F436" i="59"/>
  <c r="H436" i="59" s="1"/>
  <c r="E436" i="59"/>
  <c r="O435" i="59"/>
  <c r="F435" i="59"/>
  <c r="H435" i="59" s="1"/>
  <c r="E435" i="59"/>
  <c r="O434" i="59"/>
  <c r="F434" i="59"/>
  <c r="H434" i="59" s="1"/>
  <c r="E434" i="59"/>
  <c r="O433" i="59"/>
  <c r="F433" i="59"/>
  <c r="H433" i="59" s="1"/>
  <c r="E433" i="59"/>
  <c r="O432" i="59"/>
  <c r="F432" i="59"/>
  <c r="H432" i="59" s="1"/>
  <c r="E432" i="59"/>
  <c r="O431" i="59"/>
  <c r="F431" i="59"/>
  <c r="H431" i="59" s="1"/>
  <c r="E431" i="59"/>
  <c r="O430" i="59"/>
  <c r="F430" i="59"/>
  <c r="H430" i="59" s="1"/>
  <c r="E430" i="59"/>
  <c r="O429" i="59"/>
  <c r="F429" i="59"/>
  <c r="H429" i="59" s="1"/>
  <c r="E429" i="59"/>
  <c r="O428" i="59"/>
  <c r="F428" i="59"/>
  <c r="H428" i="59" s="1"/>
  <c r="E428" i="59"/>
  <c r="O427" i="59"/>
  <c r="F427" i="59"/>
  <c r="H427" i="59" s="1"/>
  <c r="E427" i="59"/>
  <c r="O426" i="59"/>
  <c r="F426" i="59"/>
  <c r="H426" i="59" s="1"/>
  <c r="E426" i="59"/>
  <c r="O425" i="59"/>
  <c r="F425" i="59"/>
  <c r="H425" i="59" s="1"/>
  <c r="E425" i="59"/>
  <c r="O424" i="59"/>
  <c r="F424" i="59"/>
  <c r="H424" i="59" s="1"/>
  <c r="E424" i="59"/>
  <c r="O423" i="59"/>
  <c r="F423" i="59"/>
  <c r="H423" i="59" s="1"/>
  <c r="E423" i="59"/>
  <c r="O422" i="59"/>
  <c r="F422" i="59"/>
  <c r="H422" i="59" s="1"/>
  <c r="E422" i="59"/>
  <c r="O421" i="59"/>
  <c r="F421" i="59"/>
  <c r="H421" i="59" s="1"/>
  <c r="E421" i="59"/>
  <c r="O420" i="59"/>
  <c r="F420" i="59"/>
  <c r="H420" i="59" s="1"/>
  <c r="E420" i="59"/>
  <c r="O419" i="59"/>
  <c r="F419" i="59"/>
  <c r="H419" i="59" s="1"/>
  <c r="E419" i="59"/>
  <c r="O418" i="59"/>
  <c r="F418" i="59"/>
  <c r="H418" i="59" s="1"/>
  <c r="E418" i="59"/>
  <c r="O417" i="59"/>
  <c r="F417" i="59"/>
  <c r="H417" i="59" s="1"/>
  <c r="E417" i="59"/>
  <c r="O416" i="59"/>
  <c r="F416" i="59"/>
  <c r="H416" i="59" s="1"/>
  <c r="E416" i="59"/>
  <c r="O415" i="59"/>
  <c r="F415" i="59"/>
  <c r="H415" i="59" s="1"/>
  <c r="E415" i="59"/>
  <c r="O414" i="59"/>
  <c r="F414" i="59"/>
  <c r="H414" i="59" s="1"/>
  <c r="E414" i="59"/>
  <c r="O413" i="59"/>
  <c r="F413" i="59"/>
  <c r="H413" i="59" s="1"/>
  <c r="E413" i="59"/>
  <c r="O412" i="59"/>
  <c r="F412" i="59"/>
  <c r="H412" i="59" s="1"/>
  <c r="E412" i="59"/>
  <c r="O411" i="59"/>
  <c r="F411" i="59"/>
  <c r="H411" i="59" s="1"/>
  <c r="E411" i="59"/>
  <c r="O410" i="59"/>
  <c r="F410" i="59"/>
  <c r="H410" i="59" s="1"/>
  <c r="E410" i="59"/>
  <c r="O409" i="59"/>
  <c r="F409" i="59"/>
  <c r="H409" i="59" s="1"/>
  <c r="E409" i="59"/>
  <c r="O408" i="59"/>
  <c r="F408" i="59"/>
  <c r="H408" i="59" s="1"/>
  <c r="E408" i="59"/>
  <c r="O407" i="59"/>
  <c r="F407" i="59"/>
  <c r="H407" i="59" s="1"/>
  <c r="E407" i="59"/>
  <c r="O406" i="59"/>
  <c r="F406" i="59"/>
  <c r="H406" i="59" s="1"/>
  <c r="E406" i="59"/>
  <c r="O405" i="59"/>
  <c r="F405" i="59"/>
  <c r="H405" i="59" s="1"/>
  <c r="E405" i="59"/>
  <c r="O404" i="59"/>
  <c r="F404" i="59"/>
  <c r="H404" i="59" s="1"/>
  <c r="E404" i="59"/>
  <c r="O403" i="59"/>
  <c r="F403" i="59"/>
  <c r="H403" i="59" s="1"/>
  <c r="E403" i="59"/>
  <c r="O402" i="59"/>
  <c r="F402" i="59"/>
  <c r="H402" i="59" s="1"/>
  <c r="E402" i="59"/>
  <c r="O401" i="59"/>
  <c r="F401" i="59"/>
  <c r="H401" i="59" s="1"/>
  <c r="E401" i="59"/>
  <c r="O400" i="59"/>
  <c r="F400" i="59"/>
  <c r="H400" i="59" s="1"/>
  <c r="E400" i="59"/>
  <c r="O399" i="59"/>
  <c r="F399" i="59"/>
  <c r="H399" i="59" s="1"/>
  <c r="E399" i="59"/>
  <c r="O398" i="59"/>
  <c r="F398" i="59"/>
  <c r="H398" i="59" s="1"/>
  <c r="E398" i="59"/>
  <c r="O397" i="59"/>
  <c r="F397" i="59"/>
  <c r="H397" i="59" s="1"/>
  <c r="E397" i="59"/>
  <c r="O396" i="59"/>
  <c r="F396" i="59"/>
  <c r="H396" i="59" s="1"/>
  <c r="E396" i="59"/>
  <c r="O395" i="59"/>
  <c r="F395" i="59"/>
  <c r="H395" i="59" s="1"/>
  <c r="E395" i="59"/>
  <c r="O394" i="59"/>
  <c r="F394" i="59"/>
  <c r="H394" i="59" s="1"/>
  <c r="E394" i="59"/>
  <c r="O393" i="59"/>
  <c r="F393" i="59"/>
  <c r="H393" i="59" s="1"/>
  <c r="E393" i="59"/>
  <c r="O392" i="59"/>
  <c r="F392" i="59"/>
  <c r="H392" i="59" s="1"/>
  <c r="E392" i="59"/>
  <c r="O391" i="59"/>
  <c r="F391" i="59"/>
  <c r="H391" i="59" s="1"/>
  <c r="E391" i="59"/>
  <c r="O390" i="59"/>
  <c r="F390" i="59"/>
  <c r="H390" i="59" s="1"/>
  <c r="E390" i="59"/>
  <c r="O389" i="59"/>
  <c r="F389" i="59"/>
  <c r="H389" i="59" s="1"/>
  <c r="E389" i="59"/>
  <c r="O388" i="59"/>
  <c r="F388" i="59"/>
  <c r="H388" i="59" s="1"/>
  <c r="E388" i="59"/>
  <c r="O387" i="59"/>
  <c r="F387" i="59"/>
  <c r="H387" i="59" s="1"/>
  <c r="E387" i="59"/>
  <c r="O386" i="59"/>
  <c r="F386" i="59"/>
  <c r="H386" i="59" s="1"/>
  <c r="E386" i="59"/>
  <c r="O385" i="59"/>
  <c r="F385" i="59"/>
  <c r="H385" i="59" s="1"/>
  <c r="E385" i="59"/>
  <c r="O384" i="59"/>
  <c r="F384" i="59"/>
  <c r="H384" i="59" s="1"/>
  <c r="E384" i="59"/>
  <c r="O383" i="59"/>
  <c r="F383" i="59"/>
  <c r="H383" i="59" s="1"/>
  <c r="E383" i="59"/>
  <c r="O382" i="59"/>
  <c r="F382" i="59"/>
  <c r="H382" i="59" s="1"/>
  <c r="E382" i="59"/>
  <c r="O381" i="59"/>
  <c r="F381" i="59"/>
  <c r="H381" i="59" s="1"/>
  <c r="E381" i="59"/>
  <c r="O380" i="59"/>
  <c r="F380" i="59"/>
  <c r="H380" i="59" s="1"/>
  <c r="E380" i="59"/>
  <c r="O379" i="59"/>
  <c r="F379" i="59"/>
  <c r="H379" i="59" s="1"/>
  <c r="E379" i="59"/>
  <c r="O378" i="59"/>
  <c r="F378" i="59"/>
  <c r="H378" i="59" s="1"/>
  <c r="E378" i="59"/>
  <c r="O377" i="59"/>
  <c r="F377" i="59"/>
  <c r="H377" i="59" s="1"/>
  <c r="E377" i="59"/>
  <c r="O376" i="59"/>
  <c r="F376" i="59"/>
  <c r="H376" i="59" s="1"/>
  <c r="E376" i="59"/>
  <c r="O375" i="59"/>
  <c r="F375" i="59"/>
  <c r="H375" i="59" s="1"/>
  <c r="E375" i="59"/>
  <c r="O374" i="59"/>
  <c r="F374" i="59"/>
  <c r="H374" i="59" s="1"/>
  <c r="E374" i="59"/>
  <c r="O373" i="59"/>
  <c r="F373" i="59"/>
  <c r="H373" i="59" s="1"/>
  <c r="E373" i="59"/>
  <c r="O372" i="59"/>
  <c r="F372" i="59"/>
  <c r="H372" i="59" s="1"/>
  <c r="E372" i="59"/>
  <c r="O371" i="59"/>
  <c r="F371" i="59"/>
  <c r="H371" i="59" s="1"/>
  <c r="E371" i="59"/>
  <c r="O370" i="59"/>
  <c r="F370" i="59"/>
  <c r="H370" i="59" s="1"/>
  <c r="E370" i="59"/>
  <c r="O369" i="59"/>
  <c r="F369" i="59"/>
  <c r="H369" i="59" s="1"/>
  <c r="E369" i="59"/>
  <c r="O368" i="59"/>
  <c r="F368" i="59"/>
  <c r="H368" i="59" s="1"/>
  <c r="E368" i="59"/>
  <c r="O367" i="59"/>
  <c r="F367" i="59"/>
  <c r="H367" i="59" s="1"/>
  <c r="E367" i="59"/>
  <c r="O366" i="59"/>
  <c r="F366" i="59"/>
  <c r="H366" i="59" s="1"/>
  <c r="E366" i="59"/>
  <c r="O365" i="59"/>
  <c r="F365" i="59"/>
  <c r="H365" i="59" s="1"/>
  <c r="E365" i="59"/>
  <c r="O364" i="59"/>
  <c r="F364" i="59"/>
  <c r="H364" i="59" s="1"/>
  <c r="E364" i="59"/>
  <c r="O363" i="59"/>
  <c r="F363" i="59"/>
  <c r="H363" i="59" s="1"/>
  <c r="E363" i="59"/>
  <c r="O362" i="59"/>
  <c r="F362" i="59"/>
  <c r="H362" i="59" s="1"/>
  <c r="E362" i="59"/>
  <c r="O361" i="59"/>
  <c r="E361" i="59"/>
  <c r="F361" i="59" s="1"/>
  <c r="H361" i="59" s="1"/>
  <c r="O360" i="59"/>
  <c r="E360" i="59"/>
  <c r="F360" i="59" s="1"/>
  <c r="H360" i="59" s="1"/>
  <c r="O359" i="59"/>
  <c r="E359" i="59"/>
  <c r="F359" i="59" s="1"/>
  <c r="H359" i="59" s="1"/>
  <c r="O358" i="59"/>
  <c r="E358" i="59"/>
  <c r="O242" i="59"/>
  <c r="O241" i="59"/>
  <c r="O240" i="59"/>
  <c r="O239" i="59"/>
  <c r="O238" i="59"/>
  <c r="O237" i="59"/>
  <c r="O236" i="59"/>
  <c r="O235" i="59"/>
  <c r="O234" i="59"/>
  <c r="O233" i="59"/>
  <c r="O232" i="59"/>
  <c r="O231" i="59"/>
  <c r="O230" i="59"/>
  <c r="O229" i="59"/>
  <c r="O228" i="59"/>
  <c r="O227" i="59"/>
  <c r="O226" i="59"/>
  <c r="O225" i="59"/>
  <c r="O224" i="59"/>
  <c r="O223" i="59"/>
  <c r="O222" i="59"/>
  <c r="O221" i="59"/>
  <c r="O220" i="59"/>
  <c r="O219" i="59"/>
  <c r="O218" i="59"/>
  <c r="O217" i="59"/>
  <c r="O216" i="59"/>
  <c r="O215" i="59"/>
  <c r="O214" i="59"/>
  <c r="O213" i="59"/>
  <c r="O212" i="59"/>
  <c r="O211" i="59"/>
  <c r="O210" i="59"/>
  <c r="O209" i="59"/>
  <c r="O208" i="59"/>
  <c r="O207" i="59"/>
  <c r="O206" i="59"/>
  <c r="O205" i="59"/>
  <c r="O204" i="59"/>
  <c r="O203" i="59"/>
  <c r="O202" i="59"/>
  <c r="O201" i="59"/>
  <c r="O200" i="59"/>
  <c r="O199" i="59"/>
  <c r="O198" i="59"/>
  <c r="O197" i="59"/>
  <c r="O196" i="59"/>
  <c r="O195" i="59"/>
  <c r="O194" i="59"/>
  <c r="O193" i="59"/>
  <c r="O192" i="59"/>
  <c r="O191" i="59"/>
  <c r="O190" i="59"/>
  <c r="O189" i="59"/>
  <c r="O188" i="59"/>
  <c r="O187" i="59"/>
  <c r="O186" i="59"/>
  <c r="O185" i="59"/>
  <c r="O184" i="59"/>
  <c r="O183" i="59"/>
  <c r="O182" i="59"/>
  <c r="O181" i="59"/>
  <c r="O180" i="59"/>
  <c r="O179" i="59"/>
  <c r="O178" i="59"/>
  <c r="O177" i="59"/>
  <c r="O176" i="59"/>
  <c r="O175" i="59"/>
  <c r="O174" i="59"/>
  <c r="O173" i="59"/>
  <c r="O172" i="59"/>
  <c r="O171" i="59"/>
  <c r="O170" i="59"/>
  <c r="O169" i="59"/>
  <c r="O168" i="59"/>
  <c r="O167" i="59"/>
  <c r="O166" i="59"/>
  <c r="O165" i="59"/>
  <c r="O164" i="59"/>
  <c r="O163" i="59"/>
  <c r="O162" i="59"/>
  <c r="O161" i="59"/>
  <c r="O160" i="59"/>
  <c r="O159" i="59"/>
  <c r="O158" i="59"/>
  <c r="O157" i="59"/>
  <c r="O156" i="59"/>
  <c r="O155" i="59"/>
  <c r="O154" i="59"/>
  <c r="O153" i="59"/>
  <c r="O152" i="59"/>
  <c r="O151" i="59"/>
  <c r="O150" i="59"/>
  <c r="O149" i="59"/>
  <c r="O148" i="59"/>
  <c r="O147" i="59"/>
  <c r="O146" i="59"/>
  <c r="O145" i="59"/>
  <c r="O144" i="59"/>
  <c r="O143" i="59"/>
  <c r="N3148" i="59"/>
  <c r="M3148" i="59"/>
  <c r="L3148" i="59"/>
  <c r="K3148" i="59"/>
  <c r="J3148" i="59"/>
  <c r="G3148" i="59"/>
  <c r="G3255" i="59" s="1"/>
  <c r="B3148" i="59"/>
  <c r="E3147" i="59"/>
  <c r="A3147" i="59"/>
  <c r="F3147" i="59" s="1"/>
  <c r="H3147" i="59" s="1"/>
  <c r="E3146" i="59"/>
  <c r="A3146" i="59"/>
  <c r="F3146" i="59" s="1"/>
  <c r="H3146" i="59" s="1"/>
  <c r="E3145" i="59"/>
  <c r="A3145" i="59"/>
  <c r="F3145" i="59" s="1"/>
  <c r="H3145" i="59" s="1"/>
  <c r="E3144" i="59"/>
  <c r="A3144" i="59"/>
  <c r="F3144" i="59" s="1"/>
  <c r="H3144" i="59" s="1"/>
  <c r="E3143" i="59"/>
  <c r="A3143" i="59"/>
  <c r="F3143" i="59" s="1"/>
  <c r="H3143" i="59" s="1"/>
  <c r="E3142" i="59"/>
  <c r="A3142" i="59"/>
  <c r="F3142" i="59" s="1"/>
  <c r="H3142" i="59" s="1"/>
  <c r="E3141" i="59"/>
  <c r="A3141" i="59"/>
  <c r="F3141" i="59" s="1"/>
  <c r="H3141" i="59" s="1"/>
  <c r="E3140" i="59"/>
  <c r="A3140" i="59"/>
  <c r="F3140" i="59" s="1"/>
  <c r="H3140" i="59" s="1"/>
  <c r="E3139" i="59"/>
  <c r="A3139" i="59"/>
  <c r="F3139" i="59" s="1"/>
  <c r="H3139" i="59" s="1"/>
  <c r="E3138" i="59"/>
  <c r="A3138" i="59"/>
  <c r="F3138" i="59" s="1"/>
  <c r="H3138" i="59" s="1"/>
  <c r="E3137" i="59"/>
  <c r="A3137" i="59"/>
  <c r="F3137" i="59" s="1"/>
  <c r="H3137" i="59" s="1"/>
  <c r="E3136" i="59"/>
  <c r="A3136" i="59"/>
  <c r="F3136" i="59" s="1"/>
  <c r="H3136" i="59" s="1"/>
  <c r="E3135" i="59"/>
  <c r="A3135" i="59"/>
  <c r="F3135" i="59" s="1"/>
  <c r="H3135" i="59" s="1"/>
  <c r="E3134" i="59"/>
  <c r="A3134" i="59"/>
  <c r="F3134" i="59" s="1"/>
  <c r="H3134" i="59" s="1"/>
  <c r="E3133" i="59"/>
  <c r="A3133" i="59"/>
  <c r="F3133" i="59" s="1"/>
  <c r="H3133" i="59" s="1"/>
  <c r="E3132" i="59"/>
  <c r="A3132" i="59"/>
  <c r="F3132" i="59" s="1"/>
  <c r="H3132" i="59" s="1"/>
  <c r="E3131" i="59"/>
  <c r="A3131" i="59"/>
  <c r="F3131" i="59" s="1"/>
  <c r="H3131" i="59" s="1"/>
  <c r="E3130" i="59"/>
  <c r="A3130" i="59"/>
  <c r="F3130" i="59" s="1"/>
  <c r="H3130" i="59" s="1"/>
  <c r="E3129" i="59"/>
  <c r="A3129" i="59"/>
  <c r="F3129" i="59" s="1"/>
  <c r="H3129" i="59" s="1"/>
  <c r="E3128" i="59"/>
  <c r="A3128" i="59"/>
  <c r="F3128" i="59" s="1"/>
  <c r="H3128" i="59" s="1"/>
  <c r="E3127" i="59"/>
  <c r="A3127" i="59"/>
  <c r="F3127" i="59" s="1"/>
  <c r="H3127" i="59" s="1"/>
  <c r="E3126" i="59"/>
  <c r="A3126" i="59"/>
  <c r="F3126" i="59" s="1"/>
  <c r="H3126" i="59" s="1"/>
  <c r="E3125" i="59"/>
  <c r="A3125" i="59"/>
  <c r="F3125" i="59" s="1"/>
  <c r="H3125" i="59" s="1"/>
  <c r="E3124" i="59"/>
  <c r="A3124" i="59"/>
  <c r="F3124" i="59" s="1"/>
  <c r="H3124" i="59" s="1"/>
  <c r="E3123" i="59"/>
  <c r="A3123" i="59"/>
  <c r="F3123" i="59" s="1"/>
  <c r="H3123" i="59" s="1"/>
  <c r="E3122" i="59"/>
  <c r="A3122" i="59"/>
  <c r="F3122" i="59" s="1"/>
  <c r="H3122" i="59" s="1"/>
  <c r="E3121" i="59"/>
  <c r="A3121" i="59"/>
  <c r="F3121" i="59" s="1"/>
  <c r="H3121" i="59" s="1"/>
  <c r="E3120" i="59"/>
  <c r="A3120" i="59"/>
  <c r="F3120" i="59" s="1"/>
  <c r="H3120" i="59" s="1"/>
  <c r="E3119" i="59"/>
  <c r="A3119" i="59"/>
  <c r="F3119" i="59" s="1"/>
  <c r="H3119" i="59" s="1"/>
  <c r="E3118" i="59"/>
  <c r="A3118" i="59"/>
  <c r="F3118" i="59" s="1"/>
  <c r="H3118" i="59" s="1"/>
  <c r="E3117" i="59"/>
  <c r="A3117" i="59"/>
  <c r="F3117" i="59" s="1"/>
  <c r="H3117" i="59" s="1"/>
  <c r="E3116" i="59"/>
  <c r="A3116" i="59"/>
  <c r="F3116" i="59" s="1"/>
  <c r="H3116" i="59" s="1"/>
  <c r="E3115" i="59"/>
  <c r="A3115" i="59"/>
  <c r="F3115" i="59" s="1"/>
  <c r="H3115" i="59" s="1"/>
  <c r="E3114" i="59"/>
  <c r="A3114" i="59"/>
  <c r="F3114" i="59" s="1"/>
  <c r="H3114" i="59" s="1"/>
  <c r="E3113" i="59"/>
  <c r="A3113" i="59"/>
  <c r="F3113" i="59" s="1"/>
  <c r="H3113" i="59" s="1"/>
  <c r="E3112" i="59"/>
  <c r="A3112" i="59"/>
  <c r="F3112" i="59" s="1"/>
  <c r="H3112" i="59" s="1"/>
  <c r="E3111" i="59"/>
  <c r="A3111" i="59"/>
  <c r="F3111" i="59" s="1"/>
  <c r="H3111" i="59" s="1"/>
  <c r="E3110" i="59"/>
  <c r="A3110" i="59"/>
  <c r="F3110" i="59" s="1"/>
  <c r="H3110" i="59" s="1"/>
  <c r="E3109" i="59"/>
  <c r="A3109" i="59"/>
  <c r="F3109" i="59" s="1"/>
  <c r="H3109" i="59" s="1"/>
  <c r="E3108" i="59"/>
  <c r="A3108" i="59"/>
  <c r="F3108" i="59" s="1"/>
  <c r="H3108" i="59" s="1"/>
  <c r="E3107" i="59"/>
  <c r="A3107" i="59"/>
  <c r="F3107" i="59" s="1"/>
  <c r="H3107" i="59" s="1"/>
  <c r="E3106" i="59"/>
  <c r="A3106" i="59"/>
  <c r="F3106" i="59" s="1"/>
  <c r="H3106" i="59" s="1"/>
  <c r="E3105" i="59"/>
  <c r="A3105" i="59"/>
  <c r="F3105" i="59" s="1"/>
  <c r="H3105" i="59" s="1"/>
  <c r="E3104" i="59"/>
  <c r="A3104" i="59"/>
  <c r="F3104" i="59" s="1"/>
  <c r="H3104" i="59" s="1"/>
  <c r="E3103" i="59"/>
  <c r="A3103" i="59"/>
  <c r="F3103" i="59" s="1"/>
  <c r="H3103" i="59" s="1"/>
  <c r="E3102" i="59"/>
  <c r="A3102" i="59"/>
  <c r="F3102" i="59" s="1"/>
  <c r="H3102" i="59" s="1"/>
  <c r="E3101" i="59"/>
  <c r="A3101" i="59"/>
  <c r="F3101" i="59" s="1"/>
  <c r="H3101" i="59" s="1"/>
  <c r="E3100" i="59"/>
  <c r="A3100" i="59"/>
  <c r="F3100" i="59" s="1"/>
  <c r="H3100" i="59" s="1"/>
  <c r="E3099" i="59"/>
  <c r="A3099" i="59"/>
  <c r="F3099" i="59" s="1"/>
  <c r="H3099" i="59" s="1"/>
  <c r="E3098" i="59"/>
  <c r="A3098" i="59"/>
  <c r="F3098" i="59" s="1"/>
  <c r="H3098" i="59" s="1"/>
  <c r="E3097" i="59"/>
  <c r="A3097" i="59"/>
  <c r="F3097" i="59" s="1"/>
  <c r="H3097" i="59" s="1"/>
  <c r="E3096" i="59"/>
  <c r="A3096" i="59"/>
  <c r="F3096" i="59" s="1"/>
  <c r="H3096" i="59" s="1"/>
  <c r="E3095" i="59"/>
  <c r="A3095" i="59"/>
  <c r="F3095" i="59" s="1"/>
  <c r="H3095" i="59" s="1"/>
  <c r="E3094" i="59"/>
  <c r="A3094" i="59"/>
  <c r="F3094" i="59" s="1"/>
  <c r="H3094" i="59" s="1"/>
  <c r="E3093" i="59"/>
  <c r="A3093" i="59"/>
  <c r="F3093" i="59" s="1"/>
  <c r="H3093" i="59" s="1"/>
  <c r="E3092" i="59"/>
  <c r="A3092" i="59"/>
  <c r="F3092" i="59" s="1"/>
  <c r="H3092" i="59" s="1"/>
  <c r="E3091" i="59"/>
  <c r="A3091" i="59"/>
  <c r="F3091" i="59" s="1"/>
  <c r="H3091" i="59" s="1"/>
  <c r="E3090" i="59"/>
  <c r="A3090" i="59"/>
  <c r="F3090" i="59" s="1"/>
  <c r="H3090" i="59" s="1"/>
  <c r="E3089" i="59"/>
  <c r="A3089" i="59"/>
  <c r="F3089" i="59" s="1"/>
  <c r="H3089" i="59" s="1"/>
  <c r="E3088" i="59"/>
  <c r="A3088" i="59"/>
  <c r="F3088" i="59" s="1"/>
  <c r="H3088" i="59" s="1"/>
  <c r="E3087" i="59"/>
  <c r="A3087" i="59"/>
  <c r="F3087" i="59" s="1"/>
  <c r="H3087" i="59" s="1"/>
  <c r="E3086" i="59"/>
  <c r="A3086" i="59"/>
  <c r="F3086" i="59" s="1"/>
  <c r="H3086" i="59" s="1"/>
  <c r="E3085" i="59"/>
  <c r="A3085" i="59"/>
  <c r="F3085" i="59" s="1"/>
  <c r="H3085" i="59" s="1"/>
  <c r="E3084" i="59"/>
  <c r="A3084" i="59"/>
  <c r="F3084" i="59" s="1"/>
  <c r="H3084" i="59" s="1"/>
  <c r="E3083" i="59"/>
  <c r="A3083" i="59"/>
  <c r="F3083" i="59" s="1"/>
  <c r="H3083" i="59" s="1"/>
  <c r="E3082" i="59"/>
  <c r="A3082" i="59"/>
  <c r="F3082" i="59" s="1"/>
  <c r="H3082" i="59" s="1"/>
  <c r="E3081" i="59"/>
  <c r="A3081" i="59"/>
  <c r="F3081" i="59" s="1"/>
  <c r="H3081" i="59" s="1"/>
  <c r="E3080" i="59"/>
  <c r="A3080" i="59"/>
  <c r="F3080" i="59" s="1"/>
  <c r="H3080" i="59" s="1"/>
  <c r="E3079" i="59"/>
  <c r="A3079" i="59"/>
  <c r="F3079" i="59" s="1"/>
  <c r="H3079" i="59" s="1"/>
  <c r="E3078" i="59"/>
  <c r="A3078" i="59"/>
  <c r="F3078" i="59" s="1"/>
  <c r="H3078" i="59" s="1"/>
  <c r="E3077" i="59"/>
  <c r="A3077" i="59"/>
  <c r="F3077" i="59" s="1"/>
  <c r="H3077" i="59" s="1"/>
  <c r="E3076" i="59"/>
  <c r="A3076" i="59"/>
  <c r="F3076" i="59" s="1"/>
  <c r="H3076" i="59" s="1"/>
  <c r="E3075" i="59"/>
  <c r="A3075" i="59"/>
  <c r="F3075" i="59" s="1"/>
  <c r="H3075" i="59" s="1"/>
  <c r="E3074" i="59"/>
  <c r="A3074" i="59"/>
  <c r="F3074" i="59" s="1"/>
  <c r="H3074" i="59" s="1"/>
  <c r="E3073" i="59"/>
  <c r="A3073" i="59"/>
  <c r="F3073" i="59" s="1"/>
  <c r="H3073" i="59" s="1"/>
  <c r="E3072" i="59"/>
  <c r="A3072" i="59"/>
  <c r="F3072" i="59" s="1"/>
  <c r="H3072" i="59" s="1"/>
  <c r="E3071" i="59"/>
  <c r="A3071" i="59"/>
  <c r="F3071" i="59" s="1"/>
  <c r="H3071" i="59" s="1"/>
  <c r="E3070" i="59"/>
  <c r="A3070" i="59"/>
  <c r="F3070" i="59" s="1"/>
  <c r="H3070" i="59" s="1"/>
  <c r="E3069" i="59"/>
  <c r="A3069" i="59"/>
  <c r="F3069" i="59" s="1"/>
  <c r="H3069" i="59" s="1"/>
  <c r="E3068" i="59"/>
  <c r="A3068" i="59"/>
  <c r="F3068" i="59" s="1"/>
  <c r="H3068" i="59" s="1"/>
  <c r="E3067" i="59"/>
  <c r="A3067" i="59"/>
  <c r="F3067" i="59" s="1"/>
  <c r="H3067" i="59" s="1"/>
  <c r="E3066" i="59"/>
  <c r="A3066" i="59"/>
  <c r="F3066" i="59" s="1"/>
  <c r="H3066" i="59" s="1"/>
  <c r="E3065" i="59"/>
  <c r="A3065" i="59"/>
  <c r="F3065" i="59" s="1"/>
  <c r="H3065" i="59" s="1"/>
  <c r="E3064" i="59"/>
  <c r="A3064" i="59"/>
  <c r="F3064" i="59" s="1"/>
  <c r="H3064" i="59" s="1"/>
  <c r="E3063" i="59"/>
  <c r="A3063" i="59"/>
  <c r="F3063" i="59" s="1"/>
  <c r="H3063" i="59" s="1"/>
  <c r="E3062" i="59"/>
  <c r="A3062" i="59"/>
  <c r="F3062" i="59" s="1"/>
  <c r="H3062" i="59" s="1"/>
  <c r="E3061" i="59"/>
  <c r="A3061" i="59"/>
  <c r="F3061" i="59" s="1"/>
  <c r="H3061" i="59" s="1"/>
  <c r="E3060" i="59"/>
  <c r="A3060" i="59"/>
  <c r="F3060" i="59" s="1"/>
  <c r="H3060" i="59" s="1"/>
  <c r="E3059" i="59"/>
  <c r="A3059" i="59"/>
  <c r="F3059" i="59" s="1"/>
  <c r="H3059" i="59" s="1"/>
  <c r="E3058" i="59"/>
  <c r="A3058" i="59"/>
  <c r="F3058" i="59" s="1"/>
  <c r="H3058" i="59" s="1"/>
  <c r="E3057" i="59"/>
  <c r="A3057" i="59"/>
  <c r="F3057" i="59" s="1"/>
  <c r="H3057" i="59" s="1"/>
  <c r="E3056" i="59"/>
  <c r="A3056" i="59"/>
  <c r="F3056" i="59" s="1"/>
  <c r="H3056" i="59" s="1"/>
  <c r="E3055" i="59"/>
  <c r="A3055" i="59"/>
  <c r="F3055" i="59" s="1"/>
  <c r="H3055" i="59" s="1"/>
  <c r="E3054" i="59"/>
  <c r="A3054" i="59"/>
  <c r="F3054" i="59" s="1"/>
  <c r="H3054" i="59" s="1"/>
  <c r="E3053" i="59"/>
  <c r="A3053" i="59"/>
  <c r="F3053" i="59" s="1"/>
  <c r="H3053" i="59" s="1"/>
  <c r="E3052" i="59"/>
  <c r="A3052" i="59"/>
  <c r="F3052" i="59" s="1"/>
  <c r="H3052" i="59" s="1"/>
  <c r="E3051" i="59"/>
  <c r="A3051" i="59"/>
  <c r="F3051" i="59" s="1"/>
  <c r="H3051" i="59" s="1"/>
  <c r="E3050" i="59"/>
  <c r="A3050" i="59"/>
  <c r="F3050" i="59" s="1"/>
  <c r="H3050" i="59" s="1"/>
  <c r="E3049" i="59"/>
  <c r="A3049" i="59"/>
  <c r="F3049" i="59" s="1"/>
  <c r="H3049" i="59" s="1"/>
  <c r="E3048" i="59"/>
  <c r="A3048" i="59"/>
  <c r="F3048" i="59" s="1"/>
  <c r="H3048" i="59" s="1"/>
  <c r="N2933" i="59"/>
  <c r="M2933" i="59"/>
  <c r="L2933" i="59"/>
  <c r="K2933" i="59"/>
  <c r="J2933" i="59"/>
  <c r="G2933" i="59"/>
  <c r="G3040" i="59" s="1"/>
  <c r="B2933" i="59"/>
  <c r="E2932" i="59"/>
  <c r="A2932" i="59"/>
  <c r="F2932" i="59" s="1"/>
  <c r="H2932" i="59" s="1"/>
  <c r="E2931" i="59"/>
  <c r="A2931" i="59"/>
  <c r="F2931" i="59" s="1"/>
  <c r="H2931" i="59" s="1"/>
  <c r="E2930" i="59"/>
  <c r="A2930" i="59"/>
  <c r="F2930" i="59" s="1"/>
  <c r="H2930" i="59" s="1"/>
  <c r="E2929" i="59"/>
  <c r="A2929" i="59"/>
  <c r="F2929" i="59" s="1"/>
  <c r="H2929" i="59" s="1"/>
  <c r="E2928" i="59"/>
  <c r="A2928" i="59"/>
  <c r="F2928" i="59" s="1"/>
  <c r="H2928" i="59" s="1"/>
  <c r="E2927" i="59"/>
  <c r="A2927" i="59"/>
  <c r="F2927" i="59" s="1"/>
  <c r="H2927" i="59" s="1"/>
  <c r="E2926" i="59"/>
  <c r="A2926" i="59"/>
  <c r="F2926" i="59" s="1"/>
  <c r="H2926" i="59" s="1"/>
  <c r="E2925" i="59"/>
  <c r="A2925" i="59"/>
  <c r="F2925" i="59" s="1"/>
  <c r="H2925" i="59" s="1"/>
  <c r="E2924" i="59"/>
  <c r="A2924" i="59"/>
  <c r="F2924" i="59" s="1"/>
  <c r="H2924" i="59" s="1"/>
  <c r="E2923" i="59"/>
  <c r="A2923" i="59"/>
  <c r="F2923" i="59" s="1"/>
  <c r="H2923" i="59" s="1"/>
  <c r="E2922" i="59"/>
  <c r="A2922" i="59"/>
  <c r="F2922" i="59" s="1"/>
  <c r="H2922" i="59" s="1"/>
  <c r="E2921" i="59"/>
  <c r="A2921" i="59"/>
  <c r="F2921" i="59" s="1"/>
  <c r="H2921" i="59" s="1"/>
  <c r="E2920" i="59"/>
  <c r="A2920" i="59"/>
  <c r="F2920" i="59" s="1"/>
  <c r="H2920" i="59" s="1"/>
  <c r="E2919" i="59"/>
  <c r="A2919" i="59"/>
  <c r="F2919" i="59" s="1"/>
  <c r="H2919" i="59" s="1"/>
  <c r="E2918" i="59"/>
  <c r="A2918" i="59"/>
  <c r="F2918" i="59" s="1"/>
  <c r="H2918" i="59" s="1"/>
  <c r="E2917" i="59"/>
  <c r="A2917" i="59"/>
  <c r="F2917" i="59" s="1"/>
  <c r="H2917" i="59" s="1"/>
  <c r="E2916" i="59"/>
  <c r="A2916" i="59"/>
  <c r="F2916" i="59" s="1"/>
  <c r="H2916" i="59" s="1"/>
  <c r="E2915" i="59"/>
  <c r="A2915" i="59"/>
  <c r="F2915" i="59" s="1"/>
  <c r="H2915" i="59" s="1"/>
  <c r="E2914" i="59"/>
  <c r="A2914" i="59"/>
  <c r="F2914" i="59" s="1"/>
  <c r="H2914" i="59" s="1"/>
  <c r="E2913" i="59"/>
  <c r="A2913" i="59"/>
  <c r="F2913" i="59" s="1"/>
  <c r="H2913" i="59" s="1"/>
  <c r="E2912" i="59"/>
  <c r="A2912" i="59"/>
  <c r="F2912" i="59" s="1"/>
  <c r="H2912" i="59" s="1"/>
  <c r="E2911" i="59"/>
  <c r="A2911" i="59"/>
  <c r="F2911" i="59" s="1"/>
  <c r="H2911" i="59" s="1"/>
  <c r="E2910" i="59"/>
  <c r="A2910" i="59"/>
  <c r="F2910" i="59" s="1"/>
  <c r="H2910" i="59" s="1"/>
  <c r="E2909" i="59"/>
  <c r="A2909" i="59"/>
  <c r="F2909" i="59" s="1"/>
  <c r="H2909" i="59" s="1"/>
  <c r="E2908" i="59"/>
  <c r="A2908" i="59"/>
  <c r="F2908" i="59" s="1"/>
  <c r="H2908" i="59" s="1"/>
  <c r="E2907" i="59"/>
  <c r="A2907" i="59"/>
  <c r="F2907" i="59" s="1"/>
  <c r="H2907" i="59" s="1"/>
  <c r="E2906" i="59"/>
  <c r="A2906" i="59"/>
  <c r="F2906" i="59" s="1"/>
  <c r="H2906" i="59" s="1"/>
  <c r="E2905" i="59"/>
  <c r="A2905" i="59"/>
  <c r="F2905" i="59" s="1"/>
  <c r="H2905" i="59" s="1"/>
  <c r="E2904" i="59"/>
  <c r="A2904" i="59"/>
  <c r="F2904" i="59" s="1"/>
  <c r="H2904" i="59" s="1"/>
  <c r="E2903" i="59"/>
  <c r="A2903" i="59"/>
  <c r="F2903" i="59" s="1"/>
  <c r="H2903" i="59" s="1"/>
  <c r="E2902" i="59"/>
  <c r="A2902" i="59"/>
  <c r="F2902" i="59" s="1"/>
  <c r="H2902" i="59" s="1"/>
  <c r="E2901" i="59"/>
  <c r="A2901" i="59"/>
  <c r="F2901" i="59" s="1"/>
  <c r="H2901" i="59" s="1"/>
  <c r="E2900" i="59"/>
  <c r="A2900" i="59"/>
  <c r="F2900" i="59" s="1"/>
  <c r="H2900" i="59" s="1"/>
  <c r="E2899" i="59"/>
  <c r="A2899" i="59"/>
  <c r="F2899" i="59" s="1"/>
  <c r="H2899" i="59" s="1"/>
  <c r="E2898" i="59"/>
  <c r="A2898" i="59"/>
  <c r="F2898" i="59" s="1"/>
  <c r="H2898" i="59" s="1"/>
  <c r="E2897" i="59"/>
  <c r="A2897" i="59"/>
  <c r="F2897" i="59" s="1"/>
  <c r="H2897" i="59" s="1"/>
  <c r="E2896" i="59"/>
  <c r="A2896" i="59"/>
  <c r="F2896" i="59" s="1"/>
  <c r="H2896" i="59" s="1"/>
  <c r="E2895" i="59"/>
  <c r="A2895" i="59"/>
  <c r="F2895" i="59" s="1"/>
  <c r="H2895" i="59" s="1"/>
  <c r="E2894" i="59"/>
  <c r="A2894" i="59"/>
  <c r="F2894" i="59" s="1"/>
  <c r="H2894" i="59" s="1"/>
  <c r="E2893" i="59"/>
  <c r="A2893" i="59"/>
  <c r="F2893" i="59" s="1"/>
  <c r="H2893" i="59" s="1"/>
  <c r="E2892" i="59"/>
  <c r="A2892" i="59"/>
  <c r="F2892" i="59" s="1"/>
  <c r="H2892" i="59" s="1"/>
  <c r="E2891" i="59"/>
  <c r="A2891" i="59"/>
  <c r="F2891" i="59" s="1"/>
  <c r="H2891" i="59" s="1"/>
  <c r="E2890" i="59"/>
  <c r="A2890" i="59"/>
  <c r="F2890" i="59" s="1"/>
  <c r="H2890" i="59" s="1"/>
  <c r="E2889" i="59"/>
  <c r="A2889" i="59"/>
  <c r="F2889" i="59" s="1"/>
  <c r="H2889" i="59" s="1"/>
  <c r="E2888" i="59"/>
  <c r="A2888" i="59"/>
  <c r="F2888" i="59" s="1"/>
  <c r="H2888" i="59" s="1"/>
  <c r="E2887" i="59"/>
  <c r="A2887" i="59"/>
  <c r="F2887" i="59" s="1"/>
  <c r="H2887" i="59" s="1"/>
  <c r="E2886" i="59"/>
  <c r="A2886" i="59"/>
  <c r="F2886" i="59" s="1"/>
  <c r="H2886" i="59" s="1"/>
  <c r="E2885" i="59"/>
  <c r="A2885" i="59"/>
  <c r="F2885" i="59" s="1"/>
  <c r="H2885" i="59" s="1"/>
  <c r="E2884" i="59"/>
  <c r="A2884" i="59"/>
  <c r="F2884" i="59" s="1"/>
  <c r="H2884" i="59" s="1"/>
  <c r="E2883" i="59"/>
  <c r="A2883" i="59"/>
  <c r="F2883" i="59" s="1"/>
  <c r="H2883" i="59" s="1"/>
  <c r="E2882" i="59"/>
  <c r="A2882" i="59"/>
  <c r="F2882" i="59" s="1"/>
  <c r="H2882" i="59" s="1"/>
  <c r="E2881" i="59"/>
  <c r="A2881" i="59"/>
  <c r="F2881" i="59" s="1"/>
  <c r="H2881" i="59" s="1"/>
  <c r="E2880" i="59"/>
  <c r="A2880" i="59"/>
  <c r="F2880" i="59" s="1"/>
  <c r="H2880" i="59" s="1"/>
  <c r="E2879" i="59"/>
  <c r="A2879" i="59"/>
  <c r="F2879" i="59" s="1"/>
  <c r="H2879" i="59" s="1"/>
  <c r="E2878" i="59"/>
  <c r="A2878" i="59"/>
  <c r="F2878" i="59" s="1"/>
  <c r="H2878" i="59" s="1"/>
  <c r="E2877" i="59"/>
  <c r="A2877" i="59"/>
  <c r="F2877" i="59" s="1"/>
  <c r="H2877" i="59" s="1"/>
  <c r="E2876" i="59"/>
  <c r="A2876" i="59"/>
  <c r="F2876" i="59" s="1"/>
  <c r="H2876" i="59" s="1"/>
  <c r="E2875" i="59"/>
  <c r="A2875" i="59"/>
  <c r="F2875" i="59" s="1"/>
  <c r="H2875" i="59" s="1"/>
  <c r="E2874" i="59"/>
  <c r="A2874" i="59"/>
  <c r="F2874" i="59" s="1"/>
  <c r="H2874" i="59" s="1"/>
  <c r="E2873" i="59"/>
  <c r="A2873" i="59"/>
  <c r="F2873" i="59" s="1"/>
  <c r="H2873" i="59" s="1"/>
  <c r="E2872" i="59"/>
  <c r="A2872" i="59"/>
  <c r="F2872" i="59" s="1"/>
  <c r="H2872" i="59" s="1"/>
  <c r="E2871" i="59"/>
  <c r="A2871" i="59"/>
  <c r="F2871" i="59" s="1"/>
  <c r="H2871" i="59" s="1"/>
  <c r="E2870" i="59"/>
  <c r="A2870" i="59"/>
  <c r="F2870" i="59" s="1"/>
  <c r="H2870" i="59" s="1"/>
  <c r="E2869" i="59"/>
  <c r="A2869" i="59"/>
  <c r="F2869" i="59" s="1"/>
  <c r="H2869" i="59" s="1"/>
  <c r="E2868" i="59"/>
  <c r="A2868" i="59"/>
  <c r="F2868" i="59" s="1"/>
  <c r="H2868" i="59" s="1"/>
  <c r="E2867" i="59"/>
  <c r="A2867" i="59"/>
  <c r="F2867" i="59" s="1"/>
  <c r="H2867" i="59" s="1"/>
  <c r="E2866" i="59"/>
  <c r="A2866" i="59"/>
  <c r="F2866" i="59" s="1"/>
  <c r="H2866" i="59" s="1"/>
  <c r="E2865" i="59"/>
  <c r="A2865" i="59"/>
  <c r="F2865" i="59" s="1"/>
  <c r="H2865" i="59" s="1"/>
  <c r="E2864" i="59"/>
  <c r="A2864" i="59"/>
  <c r="F2864" i="59" s="1"/>
  <c r="H2864" i="59" s="1"/>
  <c r="E2863" i="59"/>
  <c r="A2863" i="59"/>
  <c r="F2863" i="59" s="1"/>
  <c r="H2863" i="59" s="1"/>
  <c r="E2862" i="59"/>
  <c r="A2862" i="59"/>
  <c r="F2862" i="59" s="1"/>
  <c r="H2862" i="59" s="1"/>
  <c r="E2861" i="59"/>
  <c r="A2861" i="59"/>
  <c r="F2861" i="59" s="1"/>
  <c r="H2861" i="59" s="1"/>
  <c r="E2860" i="59"/>
  <c r="A2860" i="59"/>
  <c r="F2860" i="59" s="1"/>
  <c r="H2860" i="59" s="1"/>
  <c r="E2859" i="59"/>
  <c r="A2859" i="59"/>
  <c r="F2859" i="59" s="1"/>
  <c r="H2859" i="59" s="1"/>
  <c r="E2858" i="59"/>
  <c r="A2858" i="59"/>
  <c r="F2858" i="59" s="1"/>
  <c r="H2858" i="59" s="1"/>
  <c r="E2857" i="59"/>
  <c r="A2857" i="59"/>
  <c r="F2857" i="59" s="1"/>
  <c r="H2857" i="59" s="1"/>
  <c r="E2856" i="59"/>
  <c r="A2856" i="59"/>
  <c r="F2856" i="59" s="1"/>
  <c r="H2856" i="59" s="1"/>
  <c r="E2855" i="59"/>
  <c r="A2855" i="59"/>
  <c r="F2855" i="59" s="1"/>
  <c r="H2855" i="59" s="1"/>
  <c r="E2854" i="59"/>
  <c r="A2854" i="59"/>
  <c r="F2854" i="59" s="1"/>
  <c r="H2854" i="59" s="1"/>
  <c r="E2853" i="59"/>
  <c r="A2853" i="59"/>
  <c r="F2853" i="59" s="1"/>
  <c r="H2853" i="59" s="1"/>
  <c r="E2852" i="59"/>
  <c r="A2852" i="59"/>
  <c r="F2852" i="59" s="1"/>
  <c r="H2852" i="59" s="1"/>
  <c r="E2851" i="59"/>
  <c r="A2851" i="59"/>
  <c r="F2851" i="59" s="1"/>
  <c r="H2851" i="59" s="1"/>
  <c r="E2850" i="59"/>
  <c r="A2850" i="59"/>
  <c r="F2850" i="59" s="1"/>
  <c r="H2850" i="59" s="1"/>
  <c r="E2849" i="59"/>
  <c r="A2849" i="59"/>
  <c r="F2849" i="59" s="1"/>
  <c r="H2849" i="59" s="1"/>
  <c r="E2848" i="59"/>
  <c r="A2848" i="59"/>
  <c r="F2848" i="59" s="1"/>
  <c r="H2848" i="59" s="1"/>
  <c r="E2847" i="59"/>
  <c r="A2847" i="59"/>
  <c r="F2847" i="59" s="1"/>
  <c r="H2847" i="59" s="1"/>
  <c r="E2846" i="59"/>
  <c r="A2846" i="59"/>
  <c r="F2846" i="59" s="1"/>
  <c r="H2846" i="59" s="1"/>
  <c r="E2845" i="59"/>
  <c r="A2845" i="59"/>
  <c r="F2845" i="59" s="1"/>
  <c r="H2845" i="59" s="1"/>
  <c r="E2844" i="59"/>
  <c r="A2844" i="59"/>
  <c r="F2844" i="59" s="1"/>
  <c r="H2844" i="59" s="1"/>
  <c r="E2843" i="59"/>
  <c r="A2843" i="59"/>
  <c r="F2843" i="59" s="1"/>
  <c r="H2843" i="59" s="1"/>
  <c r="E2842" i="59"/>
  <c r="A2842" i="59"/>
  <c r="F2842" i="59" s="1"/>
  <c r="H2842" i="59" s="1"/>
  <c r="E2841" i="59"/>
  <c r="A2841" i="59"/>
  <c r="F2841" i="59" s="1"/>
  <c r="H2841" i="59" s="1"/>
  <c r="E2840" i="59"/>
  <c r="A2840" i="59"/>
  <c r="F2840" i="59" s="1"/>
  <c r="H2840" i="59" s="1"/>
  <c r="E2839" i="59"/>
  <c r="A2839" i="59"/>
  <c r="F2839" i="59" s="1"/>
  <c r="H2839" i="59" s="1"/>
  <c r="E2838" i="59"/>
  <c r="A2838" i="59"/>
  <c r="F2838" i="59" s="1"/>
  <c r="H2838" i="59" s="1"/>
  <c r="E2837" i="59"/>
  <c r="A2837" i="59"/>
  <c r="F2837" i="59" s="1"/>
  <c r="H2837" i="59" s="1"/>
  <c r="E2836" i="59"/>
  <c r="A2836" i="59"/>
  <c r="F2836" i="59" s="1"/>
  <c r="H2836" i="59" s="1"/>
  <c r="E2835" i="59"/>
  <c r="A2835" i="59"/>
  <c r="F2835" i="59" s="1"/>
  <c r="H2835" i="59" s="1"/>
  <c r="E2834" i="59"/>
  <c r="A2834" i="59"/>
  <c r="F2834" i="59" s="1"/>
  <c r="H2834" i="59" s="1"/>
  <c r="E2833" i="59"/>
  <c r="A2833" i="59"/>
  <c r="F2833" i="59" s="1"/>
  <c r="N2718" i="59"/>
  <c r="M2718" i="59"/>
  <c r="L2718" i="59"/>
  <c r="K2718" i="59"/>
  <c r="J2718" i="59"/>
  <c r="G2718" i="59"/>
  <c r="G2825" i="59" s="1"/>
  <c r="B2718" i="59"/>
  <c r="E2717" i="59"/>
  <c r="A2717" i="59"/>
  <c r="F2717" i="59" s="1"/>
  <c r="H2717" i="59" s="1"/>
  <c r="E2716" i="59"/>
  <c r="A2716" i="59"/>
  <c r="F2716" i="59" s="1"/>
  <c r="H2716" i="59" s="1"/>
  <c r="E2715" i="59"/>
  <c r="A2715" i="59"/>
  <c r="F2715" i="59" s="1"/>
  <c r="H2715" i="59" s="1"/>
  <c r="E2714" i="59"/>
  <c r="A2714" i="59"/>
  <c r="F2714" i="59" s="1"/>
  <c r="H2714" i="59" s="1"/>
  <c r="E2713" i="59"/>
  <c r="A2713" i="59"/>
  <c r="F2713" i="59" s="1"/>
  <c r="H2713" i="59" s="1"/>
  <c r="E2712" i="59"/>
  <c r="A2712" i="59"/>
  <c r="F2712" i="59" s="1"/>
  <c r="H2712" i="59" s="1"/>
  <c r="E2711" i="59"/>
  <c r="A2711" i="59"/>
  <c r="F2711" i="59" s="1"/>
  <c r="H2711" i="59" s="1"/>
  <c r="E2710" i="59"/>
  <c r="A2710" i="59"/>
  <c r="F2710" i="59" s="1"/>
  <c r="H2710" i="59" s="1"/>
  <c r="E2709" i="59"/>
  <c r="A2709" i="59"/>
  <c r="F2709" i="59" s="1"/>
  <c r="H2709" i="59" s="1"/>
  <c r="E2708" i="59"/>
  <c r="A2708" i="59"/>
  <c r="F2708" i="59" s="1"/>
  <c r="H2708" i="59" s="1"/>
  <c r="E2707" i="59"/>
  <c r="A2707" i="59"/>
  <c r="F2707" i="59" s="1"/>
  <c r="H2707" i="59" s="1"/>
  <c r="E2706" i="59"/>
  <c r="A2706" i="59"/>
  <c r="F2706" i="59" s="1"/>
  <c r="H2706" i="59" s="1"/>
  <c r="E2705" i="59"/>
  <c r="A2705" i="59"/>
  <c r="F2705" i="59" s="1"/>
  <c r="H2705" i="59" s="1"/>
  <c r="E2704" i="59"/>
  <c r="A2704" i="59"/>
  <c r="F2704" i="59" s="1"/>
  <c r="H2704" i="59" s="1"/>
  <c r="E2703" i="59"/>
  <c r="A2703" i="59"/>
  <c r="F2703" i="59" s="1"/>
  <c r="H2703" i="59" s="1"/>
  <c r="E2702" i="59"/>
  <c r="A2702" i="59"/>
  <c r="F2702" i="59" s="1"/>
  <c r="H2702" i="59" s="1"/>
  <c r="E2701" i="59"/>
  <c r="A2701" i="59"/>
  <c r="F2701" i="59" s="1"/>
  <c r="H2701" i="59" s="1"/>
  <c r="E2700" i="59"/>
  <c r="A2700" i="59"/>
  <c r="F2700" i="59" s="1"/>
  <c r="H2700" i="59" s="1"/>
  <c r="E2699" i="59"/>
  <c r="A2699" i="59"/>
  <c r="F2699" i="59" s="1"/>
  <c r="H2699" i="59" s="1"/>
  <c r="E2698" i="59"/>
  <c r="A2698" i="59"/>
  <c r="F2698" i="59" s="1"/>
  <c r="H2698" i="59" s="1"/>
  <c r="E2697" i="59"/>
  <c r="A2697" i="59"/>
  <c r="F2697" i="59" s="1"/>
  <c r="H2697" i="59" s="1"/>
  <c r="E2696" i="59"/>
  <c r="A2696" i="59"/>
  <c r="F2696" i="59" s="1"/>
  <c r="H2696" i="59" s="1"/>
  <c r="E2695" i="59"/>
  <c r="A2695" i="59"/>
  <c r="F2695" i="59" s="1"/>
  <c r="H2695" i="59" s="1"/>
  <c r="E2694" i="59"/>
  <c r="A2694" i="59"/>
  <c r="F2694" i="59" s="1"/>
  <c r="H2694" i="59" s="1"/>
  <c r="E2693" i="59"/>
  <c r="A2693" i="59"/>
  <c r="F2693" i="59" s="1"/>
  <c r="H2693" i="59" s="1"/>
  <c r="E2692" i="59"/>
  <c r="A2692" i="59"/>
  <c r="F2692" i="59" s="1"/>
  <c r="H2692" i="59" s="1"/>
  <c r="E2691" i="59"/>
  <c r="A2691" i="59"/>
  <c r="F2691" i="59" s="1"/>
  <c r="H2691" i="59" s="1"/>
  <c r="E2690" i="59"/>
  <c r="A2690" i="59"/>
  <c r="F2690" i="59" s="1"/>
  <c r="H2690" i="59" s="1"/>
  <c r="E2689" i="59"/>
  <c r="A2689" i="59"/>
  <c r="F2689" i="59" s="1"/>
  <c r="H2689" i="59" s="1"/>
  <c r="E2688" i="59"/>
  <c r="A2688" i="59"/>
  <c r="F2688" i="59" s="1"/>
  <c r="H2688" i="59" s="1"/>
  <c r="E2687" i="59"/>
  <c r="A2687" i="59"/>
  <c r="F2687" i="59" s="1"/>
  <c r="H2687" i="59" s="1"/>
  <c r="E2686" i="59"/>
  <c r="A2686" i="59"/>
  <c r="F2686" i="59" s="1"/>
  <c r="H2686" i="59" s="1"/>
  <c r="E2685" i="59"/>
  <c r="A2685" i="59"/>
  <c r="F2685" i="59" s="1"/>
  <c r="H2685" i="59" s="1"/>
  <c r="E2684" i="59"/>
  <c r="A2684" i="59"/>
  <c r="F2684" i="59" s="1"/>
  <c r="H2684" i="59" s="1"/>
  <c r="E2683" i="59"/>
  <c r="A2683" i="59"/>
  <c r="F2683" i="59" s="1"/>
  <c r="H2683" i="59" s="1"/>
  <c r="E2682" i="59"/>
  <c r="A2682" i="59"/>
  <c r="F2682" i="59" s="1"/>
  <c r="H2682" i="59" s="1"/>
  <c r="E2681" i="59"/>
  <c r="A2681" i="59"/>
  <c r="F2681" i="59" s="1"/>
  <c r="H2681" i="59" s="1"/>
  <c r="E2680" i="59"/>
  <c r="A2680" i="59"/>
  <c r="F2680" i="59" s="1"/>
  <c r="H2680" i="59" s="1"/>
  <c r="E2679" i="59"/>
  <c r="A2679" i="59"/>
  <c r="F2679" i="59" s="1"/>
  <c r="H2679" i="59" s="1"/>
  <c r="E2678" i="59"/>
  <c r="A2678" i="59"/>
  <c r="F2678" i="59" s="1"/>
  <c r="H2678" i="59" s="1"/>
  <c r="E2677" i="59"/>
  <c r="A2677" i="59"/>
  <c r="F2677" i="59" s="1"/>
  <c r="H2677" i="59" s="1"/>
  <c r="E2676" i="59"/>
  <c r="A2676" i="59"/>
  <c r="F2676" i="59" s="1"/>
  <c r="H2676" i="59" s="1"/>
  <c r="E2675" i="59"/>
  <c r="A2675" i="59"/>
  <c r="F2675" i="59" s="1"/>
  <c r="H2675" i="59" s="1"/>
  <c r="E2674" i="59"/>
  <c r="A2674" i="59"/>
  <c r="F2674" i="59" s="1"/>
  <c r="H2674" i="59" s="1"/>
  <c r="E2673" i="59"/>
  <c r="A2673" i="59"/>
  <c r="F2673" i="59" s="1"/>
  <c r="H2673" i="59" s="1"/>
  <c r="E2672" i="59"/>
  <c r="A2672" i="59"/>
  <c r="F2672" i="59" s="1"/>
  <c r="H2672" i="59" s="1"/>
  <c r="E2671" i="59"/>
  <c r="A2671" i="59"/>
  <c r="F2671" i="59" s="1"/>
  <c r="H2671" i="59" s="1"/>
  <c r="E2670" i="59"/>
  <c r="A2670" i="59"/>
  <c r="F2670" i="59" s="1"/>
  <c r="H2670" i="59" s="1"/>
  <c r="E2669" i="59"/>
  <c r="A2669" i="59"/>
  <c r="F2669" i="59" s="1"/>
  <c r="H2669" i="59" s="1"/>
  <c r="E2668" i="59"/>
  <c r="A2668" i="59"/>
  <c r="F2668" i="59" s="1"/>
  <c r="H2668" i="59" s="1"/>
  <c r="E2667" i="59"/>
  <c r="A2667" i="59"/>
  <c r="F2667" i="59" s="1"/>
  <c r="H2667" i="59" s="1"/>
  <c r="E2666" i="59"/>
  <c r="A2666" i="59"/>
  <c r="F2666" i="59" s="1"/>
  <c r="H2666" i="59" s="1"/>
  <c r="E2665" i="59"/>
  <c r="A2665" i="59"/>
  <c r="F2665" i="59" s="1"/>
  <c r="H2665" i="59" s="1"/>
  <c r="E2664" i="59"/>
  <c r="A2664" i="59"/>
  <c r="F2664" i="59" s="1"/>
  <c r="H2664" i="59" s="1"/>
  <c r="E2663" i="59"/>
  <c r="A2663" i="59"/>
  <c r="F2663" i="59" s="1"/>
  <c r="H2663" i="59" s="1"/>
  <c r="E2662" i="59"/>
  <c r="A2662" i="59"/>
  <c r="F2662" i="59" s="1"/>
  <c r="H2662" i="59" s="1"/>
  <c r="E2661" i="59"/>
  <c r="A2661" i="59"/>
  <c r="F2661" i="59" s="1"/>
  <c r="H2661" i="59" s="1"/>
  <c r="E2660" i="59"/>
  <c r="A2660" i="59"/>
  <c r="F2660" i="59" s="1"/>
  <c r="H2660" i="59" s="1"/>
  <c r="E2659" i="59"/>
  <c r="A2659" i="59"/>
  <c r="F2659" i="59" s="1"/>
  <c r="H2659" i="59" s="1"/>
  <c r="E2658" i="59"/>
  <c r="A2658" i="59"/>
  <c r="F2658" i="59" s="1"/>
  <c r="H2658" i="59" s="1"/>
  <c r="E2657" i="59"/>
  <c r="A2657" i="59"/>
  <c r="F2657" i="59" s="1"/>
  <c r="H2657" i="59" s="1"/>
  <c r="E2656" i="59"/>
  <c r="A2656" i="59"/>
  <c r="F2656" i="59" s="1"/>
  <c r="H2656" i="59" s="1"/>
  <c r="E2655" i="59"/>
  <c r="A2655" i="59"/>
  <c r="F2655" i="59" s="1"/>
  <c r="H2655" i="59" s="1"/>
  <c r="E2654" i="59"/>
  <c r="A2654" i="59"/>
  <c r="F2654" i="59" s="1"/>
  <c r="H2654" i="59" s="1"/>
  <c r="E2653" i="59"/>
  <c r="A2653" i="59"/>
  <c r="F2653" i="59" s="1"/>
  <c r="H2653" i="59" s="1"/>
  <c r="E2652" i="59"/>
  <c r="A2652" i="59"/>
  <c r="F2652" i="59" s="1"/>
  <c r="H2652" i="59" s="1"/>
  <c r="E2651" i="59"/>
  <c r="A2651" i="59"/>
  <c r="F2651" i="59" s="1"/>
  <c r="H2651" i="59" s="1"/>
  <c r="E2650" i="59"/>
  <c r="A2650" i="59"/>
  <c r="F2650" i="59" s="1"/>
  <c r="H2650" i="59" s="1"/>
  <c r="E2649" i="59"/>
  <c r="A2649" i="59"/>
  <c r="F2649" i="59" s="1"/>
  <c r="H2649" i="59" s="1"/>
  <c r="E2648" i="59"/>
  <c r="A2648" i="59"/>
  <c r="F2648" i="59" s="1"/>
  <c r="H2648" i="59" s="1"/>
  <c r="E2647" i="59"/>
  <c r="A2647" i="59"/>
  <c r="F2647" i="59" s="1"/>
  <c r="H2647" i="59" s="1"/>
  <c r="E2646" i="59"/>
  <c r="A2646" i="59"/>
  <c r="F2646" i="59" s="1"/>
  <c r="H2646" i="59" s="1"/>
  <c r="E2645" i="59"/>
  <c r="A2645" i="59"/>
  <c r="F2645" i="59" s="1"/>
  <c r="H2645" i="59" s="1"/>
  <c r="E2644" i="59"/>
  <c r="A2644" i="59"/>
  <c r="F2644" i="59" s="1"/>
  <c r="H2644" i="59" s="1"/>
  <c r="E2643" i="59"/>
  <c r="A2643" i="59"/>
  <c r="F2643" i="59" s="1"/>
  <c r="H2643" i="59" s="1"/>
  <c r="E2642" i="59"/>
  <c r="A2642" i="59"/>
  <c r="F2642" i="59" s="1"/>
  <c r="H2642" i="59" s="1"/>
  <c r="E2641" i="59"/>
  <c r="A2641" i="59"/>
  <c r="F2641" i="59" s="1"/>
  <c r="H2641" i="59" s="1"/>
  <c r="E2640" i="59"/>
  <c r="A2640" i="59"/>
  <c r="F2640" i="59" s="1"/>
  <c r="H2640" i="59" s="1"/>
  <c r="E2639" i="59"/>
  <c r="A2639" i="59"/>
  <c r="F2639" i="59" s="1"/>
  <c r="H2639" i="59" s="1"/>
  <c r="E2638" i="59"/>
  <c r="A2638" i="59"/>
  <c r="F2638" i="59" s="1"/>
  <c r="H2638" i="59" s="1"/>
  <c r="E2637" i="59"/>
  <c r="A2637" i="59"/>
  <c r="F2637" i="59" s="1"/>
  <c r="H2637" i="59" s="1"/>
  <c r="E2636" i="59"/>
  <c r="A2636" i="59"/>
  <c r="F2636" i="59" s="1"/>
  <c r="H2636" i="59" s="1"/>
  <c r="E2635" i="59"/>
  <c r="A2635" i="59"/>
  <c r="F2635" i="59" s="1"/>
  <c r="H2635" i="59" s="1"/>
  <c r="E2634" i="59"/>
  <c r="A2634" i="59"/>
  <c r="F2634" i="59" s="1"/>
  <c r="H2634" i="59" s="1"/>
  <c r="E2633" i="59"/>
  <c r="A2633" i="59"/>
  <c r="F2633" i="59" s="1"/>
  <c r="H2633" i="59" s="1"/>
  <c r="E2632" i="59"/>
  <c r="A2632" i="59"/>
  <c r="F2632" i="59" s="1"/>
  <c r="H2632" i="59" s="1"/>
  <c r="E2631" i="59"/>
  <c r="A2631" i="59"/>
  <c r="F2631" i="59" s="1"/>
  <c r="H2631" i="59" s="1"/>
  <c r="E2630" i="59"/>
  <c r="A2630" i="59"/>
  <c r="F2630" i="59" s="1"/>
  <c r="H2630" i="59" s="1"/>
  <c r="E2629" i="59"/>
  <c r="A2629" i="59"/>
  <c r="F2629" i="59" s="1"/>
  <c r="H2629" i="59" s="1"/>
  <c r="E2628" i="59"/>
  <c r="A2628" i="59"/>
  <c r="F2628" i="59" s="1"/>
  <c r="H2628" i="59" s="1"/>
  <c r="E2627" i="59"/>
  <c r="A2627" i="59"/>
  <c r="F2627" i="59" s="1"/>
  <c r="H2627" i="59" s="1"/>
  <c r="E2626" i="59"/>
  <c r="A2626" i="59"/>
  <c r="F2626" i="59" s="1"/>
  <c r="H2626" i="59" s="1"/>
  <c r="E2625" i="59"/>
  <c r="A2625" i="59"/>
  <c r="F2625" i="59" s="1"/>
  <c r="H2625" i="59" s="1"/>
  <c r="E2624" i="59"/>
  <c r="A2624" i="59"/>
  <c r="F2624" i="59" s="1"/>
  <c r="H2624" i="59" s="1"/>
  <c r="E2623" i="59"/>
  <c r="A2623" i="59"/>
  <c r="F2623" i="59" s="1"/>
  <c r="H2623" i="59" s="1"/>
  <c r="E2622" i="59"/>
  <c r="A2622" i="59"/>
  <c r="F2622" i="59" s="1"/>
  <c r="H2622" i="59" s="1"/>
  <c r="E2621" i="59"/>
  <c r="A2621" i="59"/>
  <c r="F2621" i="59" s="1"/>
  <c r="H2621" i="59" s="1"/>
  <c r="E2620" i="59"/>
  <c r="A2620" i="59"/>
  <c r="F2620" i="59" s="1"/>
  <c r="H2620" i="59" s="1"/>
  <c r="E2619" i="59"/>
  <c r="A2619" i="59"/>
  <c r="F2619" i="59" s="1"/>
  <c r="H2619" i="59" s="1"/>
  <c r="E2618" i="59"/>
  <c r="A2618" i="59"/>
  <c r="F2618" i="59" s="1"/>
  <c r="N2503" i="59"/>
  <c r="M2503" i="59"/>
  <c r="L2503" i="59"/>
  <c r="K2503" i="59"/>
  <c r="J2503" i="59"/>
  <c r="G2503" i="59"/>
  <c r="G2610" i="59" s="1"/>
  <c r="B2503" i="59"/>
  <c r="B2610" i="59" s="1"/>
  <c r="E2502" i="59"/>
  <c r="A2502" i="59"/>
  <c r="F2502" i="59" s="1"/>
  <c r="H2502" i="59" s="1"/>
  <c r="E2501" i="59"/>
  <c r="A2501" i="59"/>
  <c r="F2501" i="59" s="1"/>
  <c r="H2501" i="59" s="1"/>
  <c r="E2500" i="59"/>
  <c r="A2500" i="59"/>
  <c r="F2500" i="59" s="1"/>
  <c r="H2500" i="59" s="1"/>
  <c r="E2499" i="59"/>
  <c r="A2499" i="59"/>
  <c r="F2499" i="59" s="1"/>
  <c r="H2499" i="59" s="1"/>
  <c r="E2498" i="59"/>
  <c r="A2498" i="59"/>
  <c r="F2498" i="59" s="1"/>
  <c r="H2498" i="59" s="1"/>
  <c r="E2497" i="59"/>
  <c r="A2497" i="59"/>
  <c r="F2497" i="59" s="1"/>
  <c r="H2497" i="59" s="1"/>
  <c r="E2496" i="59"/>
  <c r="A2496" i="59"/>
  <c r="F2496" i="59" s="1"/>
  <c r="H2496" i="59" s="1"/>
  <c r="E2495" i="59"/>
  <c r="A2495" i="59"/>
  <c r="F2495" i="59" s="1"/>
  <c r="H2495" i="59" s="1"/>
  <c r="E2494" i="59"/>
  <c r="A2494" i="59"/>
  <c r="F2494" i="59" s="1"/>
  <c r="H2494" i="59" s="1"/>
  <c r="E2493" i="59"/>
  <c r="A2493" i="59"/>
  <c r="F2493" i="59" s="1"/>
  <c r="H2493" i="59" s="1"/>
  <c r="E2492" i="59"/>
  <c r="A2492" i="59"/>
  <c r="F2492" i="59" s="1"/>
  <c r="H2492" i="59" s="1"/>
  <c r="E2491" i="59"/>
  <c r="A2491" i="59"/>
  <c r="F2491" i="59" s="1"/>
  <c r="H2491" i="59" s="1"/>
  <c r="E2490" i="59"/>
  <c r="A2490" i="59"/>
  <c r="F2490" i="59" s="1"/>
  <c r="H2490" i="59" s="1"/>
  <c r="E2489" i="59"/>
  <c r="A2489" i="59"/>
  <c r="F2489" i="59" s="1"/>
  <c r="H2489" i="59" s="1"/>
  <c r="E2488" i="59"/>
  <c r="A2488" i="59"/>
  <c r="F2488" i="59" s="1"/>
  <c r="H2488" i="59" s="1"/>
  <c r="E2487" i="59"/>
  <c r="A2487" i="59"/>
  <c r="F2487" i="59" s="1"/>
  <c r="H2487" i="59" s="1"/>
  <c r="E2486" i="59"/>
  <c r="A2486" i="59"/>
  <c r="F2486" i="59" s="1"/>
  <c r="H2486" i="59" s="1"/>
  <c r="E2485" i="59"/>
  <c r="A2485" i="59"/>
  <c r="F2485" i="59" s="1"/>
  <c r="H2485" i="59" s="1"/>
  <c r="E2484" i="59"/>
  <c r="A2484" i="59"/>
  <c r="F2484" i="59" s="1"/>
  <c r="H2484" i="59" s="1"/>
  <c r="E2483" i="59"/>
  <c r="A2483" i="59"/>
  <c r="F2483" i="59" s="1"/>
  <c r="H2483" i="59" s="1"/>
  <c r="E2482" i="59"/>
  <c r="A2482" i="59"/>
  <c r="F2482" i="59" s="1"/>
  <c r="H2482" i="59" s="1"/>
  <c r="E2481" i="59"/>
  <c r="A2481" i="59"/>
  <c r="F2481" i="59" s="1"/>
  <c r="H2481" i="59" s="1"/>
  <c r="E2480" i="59"/>
  <c r="A2480" i="59"/>
  <c r="F2480" i="59" s="1"/>
  <c r="H2480" i="59" s="1"/>
  <c r="E2479" i="59"/>
  <c r="A2479" i="59"/>
  <c r="F2479" i="59" s="1"/>
  <c r="H2479" i="59" s="1"/>
  <c r="E2478" i="59"/>
  <c r="A2478" i="59"/>
  <c r="F2478" i="59" s="1"/>
  <c r="H2478" i="59" s="1"/>
  <c r="E2477" i="59"/>
  <c r="A2477" i="59"/>
  <c r="F2477" i="59" s="1"/>
  <c r="H2477" i="59" s="1"/>
  <c r="E2476" i="59"/>
  <c r="A2476" i="59"/>
  <c r="F2476" i="59" s="1"/>
  <c r="H2476" i="59" s="1"/>
  <c r="E2475" i="59"/>
  <c r="A2475" i="59"/>
  <c r="F2475" i="59" s="1"/>
  <c r="H2475" i="59" s="1"/>
  <c r="E2474" i="59"/>
  <c r="A2474" i="59"/>
  <c r="F2474" i="59" s="1"/>
  <c r="H2474" i="59" s="1"/>
  <c r="E2473" i="59"/>
  <c r="A2473" i="59"/>
  <c r="F2473" i="59" s="1"/>
  <c r="H2473" i="59" s="1"/>
  <c r="E2472" i="59"/>
  <c r="A2472" i="59"/>
  <c r="F2472" i="59" s="1"/>
  <c r="H2472" i="59" s="1"/>
  <c r="E2471" i="59"/>
  <c r="A2471" i="59"/>
  <c r="F2471" i="59" s="1"/>
  <c r="H2471" i="59" s="1"/>
  <c r="E2470" i="59"/>
  <c r="A2470" i="59"/>
  <c r="F2470" i="59" s="1"/>
  <c r="H2470" i="59" s="1"/>
  <c r="E2469" i="59"/>
  <c r="A2469" i="59"/>
  <c r="F2469" i="59" s="1"/>
  <c r="H2469" i="59" s="1"/>
  <c r="E2468" i="59"/>
  <c r="A2468" i="59"/>
  <c r="F2468" i="59" s="1"/>
  <c r="H2468" i="59" s="1"/>
  <c r="E2467" i="59"/>
  <c r="A2467" i="59"/>
  <c r="F2467" i="59" s="1"/>
  <c r="H2467" i="59" s="1"/>
  <c r="E2466" i="59"/>
  <c r="A2466" i="59"/>
  <c r="F2466" i="59" s="1"/>
  <c r="H2466" i="59" s="1"/>
  <c r="E2465" i="59"/>
  <c r="A2465" i="59"/>
  <c r="F2465" i="59" s="1"/>
  <c r="H2465" i="59" s="1"/>
  <c r="E2464" i="59"/>
  <c r="A2464" i="59"/>
  <c r="F2464" i="59" s="1"/>
  <c r="H2464" i="59" s="1"/>
  <c r="E2463" i="59"/>
  <c r="A2463" i="59"/>
  <c r="F2463" i="59" s="1"/>
  <c r="H2463" i="59" s="1"/>
  <c r="E2462" i="59"/>
  <c r="A2462" i="59"/>
  <c r="F2462" i="59" s="1"/>
  <c r="H2462" i="59" s="1"/>
  <c r="E2461" i="59"/>
  <c r="A2461" i="59"/>
  <c r="F2461" i="59" s="1"/>
  <c r="H2461" i="59" s="1"/>
  <c r="E2460" i="59"/>
  <c r="A2460" i="59"/>
  <c r="F2460" i="59" s="1"/>
  <c r="H2460" i="59" s="1"/>
  <c r="E2459" i="59"/>
  <c r="A2459" i="59"/>
  <c r="F2459" i="59" s="1"/>
  <c r="H2459" i="59" s="1"/>
  <c r="E2458" i="59"/>
  <c r="A2458" i="59"/>
  <c r="F2458" i="59" s="1"/>
  <c r="H2458" i="59" s="1"/>
  <c r="E2457" i="59"/>
  <c r="A2457" i="59"/>
  <c r="F2457" i="59" s="1"/>
  <c r="H2457" i="59" s="1"/>
  <c r="E2456" i="59"/>
  <c r="A2456" i="59"/>
  <c r="F2456" i="59" s="1"/>
  <c r="H2456" i="59" s="1"/>
  <c r="E2455" i="59"/>
  <c r="A2455" i="59"/>
  <c r="F2455" i="59" s="1"/>
  <c r="H2455" i="59" s="1"/>
  <c r="E2454" i="59"/>
  <c r="A2454" i="59"/>
  <c r="F2454" i="59" s="1"/>
  <c r="H2454" i="59" s="1"/>
  <c r="E2453" i="59"/>
  <c r="A2453" i="59"/>
  <c r="F2453" i="59" s="1"/>
  <c r="H2453" i="59" s="1"/>
  <c r="E2452" i="59"/>
  <c r="A2452" i="59"/>
  <c r="F2452" i="59" s="1"/>
  <c r="H2452" i="59" s="1"/>
  <c r="E2451" i="59"/>
  <c r="A2451" i="59"/>
  <c r="F2451" i="59" s="1"/>
  <c r="H2451" i="59" s="1"/>
  <c r="E2450" i="59"/>
  <c r="A2450" i="59"/>
  <c r="F2450" i="59" s="1"/>
  <c r="H2450" i="59" s="1"/>
  <c r="E2449" i="59"/>
  <c r="A2449" i="59"/>
  <c r="F2449" i="59" s="1"/>
  <c r="H2449" i="59" s="1"/>
  <c r="E2448" i="59"/>
  <c r="A2448" i="59"/>
  <c r="F2448" i="59" s="1"/>
  <c r="H2448" i="59" s="1"/>
  <c r="E2447" i="59"/>
  <c r="A2447" i="59"/>
  <c r="F2447" i="59" s="1"/>
  <c r="H2447" i="59" s="1"/>
  <c r="E2446" i="59"/>
  <c r="A2446" i="59"/>
  <c r="F2446" i="59" s="1"/>
  <c r="H2446" i="59" s="1"/>
  <c r="E2445" i="59"/>
  <c r="A2445" i="59"/>
  <c r="F2445" i="59" s="1"/>
  <c r="H2445" i="59" s="1"/>
  <c r="E2444" i="59"/>
  <c r="A2444" i="59"/>
  <c r="F2444" i="59" s="1"/>
  <c r="H2444" i="59" s="1"/>
  <c r="E2443" i="59"/>
  <c r="A2443" i="59"/>
  <c r="F2443" i="59" s="1"/>
  <c r="H2443" i="59" s="1"/>
  <c r="E2442" i="59"/>
  <c r="A2442" i="59"/>
  <c r="F2442" i="59" s="1"/>
  <c r="H2442" i="59" s="1"/>
  <c r="E2441" i="59"/>
  <c r="A2441" i="59"/>
  <c r="F2441" i="59" s="1"/>
  <c r="H2441" i="59" s="1"/>
  <c r="E2440" i="59"/>
  <c r="A2440" i="59"/>
  <c r="F2440" i="59" s="1"/>
  <c r="H2440" i="59" s="1"/>
  <c r="E2439" i="59"/>
  <c r="A2439" i="59"/>
  <c r="F2439" i="59" s="1"/>
  <c r="H2439" i="59" s="1"/>
  <c r="E2438" i="59"/>
  <c r="A2438" i="59"/>
  <c r="F2438" i="59" s="1"/>
  <c r="H2438" i="59" s="1"/>
  <c r="E2437" i="59"/>
  <c r="A2437" i="59"/>
  <c r="F2437" i="59" s="1"/>
  <c r="H2437" i="59" s="1"/>
  <c r="E2436" i="59"/>
  <c r="A2436" i="59"/>
  <c r="F2436" i="59" s="1"/>
  <c r="H2436" i="59" s="1"/>
  <c r="E2435" i="59"/>
  <c r="A2435" i="59"/>
  <c r="F2435" i="59" s="1"/>
  <c r="H2435" i="59" s="1"/>
  <c r="E2434" i="59"/>
  <c r="A2434" i="59"/>
  <c r="F2434" i="59" s="1"/>
  <c r="H2434" i="59" s="1"/>
  <c r="E2433" i="59"/>
  <c r="A2433" i="59"/>
  <c r="F2433" i="59" s="1"/>
  <c r="H2433" i="59" s="1"/>
  <c r="E2432" i="59"/>
  <c r="A2432" i="59"/>
  <c r="F2432" i="59" s="1"/>
  <c r="H2432" i="59" s="1"/>
  <c r="E2431" i="59"/>
  <c r="A2431" i="59"/>
  <c r="F2431" i="59" s="1"/>
  <c r="H2431" i="59" s="1"/>
  <c r="E2430" i="59"/>
  <c r="A2430" i="59"/>
  <c r="F2430" i="59" s="1"/>
  <c r="H2430" i="59" s="1"/>
  <c r="E2429" i="59"/>
  <c r="A2429" i="59"/>
  <c r="F2429" i="59" s="1"/>
  <c r="H2429" i="59" s="1"/>
  <c r="E2428" i="59"/>
  <c r="A2428" i="59"/>
  <c r="F2428" i="59" s="1"/>
  <c r="H2428" i="59" s="1"/>
  <c r="E2427" i="59"/>
  <c r="A2427" i="59"/>
  <c r="F2427" i="59" s="1"/>
  <c r="H2427" i="59" s="1"/>
  <c r="E2426" i="59"/>
  <c r="A2426" i="59"/>
  <c r="F2426" i="59" s="1"/>
  <c r="H2426" i="59" s="1"/>
  <c r="E2425" i="59"/>
  <c r="A2425" i="59"/>
  <c r="F2425" i="59" s="1"/>
  <c r="H2425" i="59" s="1"/>
  <c r="E2424" i="59"/>
  <c r="A2424" i="59"/>
  <c r="F2424" i="59" s="1"/>
  <c r="H2424" i="59" s="1"/>
  <c r="E2423" i="59"/>
  <c r="A2423" i="59"/>
  <c r="F2423" i="59" s="1"/>
  <c r="H2423" i="59" s="1"/>
  <c r="E2422" i="59"/>
  <c r="A2422" i="59"/>
  <c r="F2422" i="59" s="1"/>
  <c r="H2422" i="59" s="1"/>
  <c r="E2421" i="59"/>
  <c r="A2421" i="59"/>
  <c r="F2421" i="59" s="1"/>
  <c r="H2421" i="59" s="1"/>
  <c r="E2420" i="59"/>
  <c r="A2420" i="59"/>
  <c r="F2420" i="59" s="1"/>
  <c r="H2420" i="59" s="1"/>
  <c r="E2419" i="59"/>
  <c r="A2419" i="59"/>
  <c r="F2419" i="59" s="1"/>
  <c r="H2419" i="59" s="1"/>
  <c r="E2418" i="59"/>
  <c r="A2418" i="59"/>
  <c r="F2418" i="59" s="1"/>
  <c r="H2418" i="59" s="1"/>
  <c r="E2417" i="59"/>
  <c r="A2417" i="59"/>
  <c r="F2417" i="59" s="1"/>
  <c r="H2417" i="59" s="1"/>
  <c r="E2416" i="59"/>
  <c r="A2416" i="59"/>
  <c r="F2416" i="59" s="1"/>
  <c r="H2416" i="59" s="1"/>
  <c r="E2415" i="59"/>
  <c r="A2415" i="59"/>
  <c r="F2415" i="59" s="1"/>
  <c r="H2415" i="59" s="1"/>
  <c r="E2414" i="59"/>
  <c r="A2414" i="59"/>
  <c r="F2414" i="59" s="1"/>
  <c r="H2414" i="59" s="1"/>
  <c r="E2413" i="59"/>
  <c r="A2413" i="59"/>
  <c r="F2413" i="59" s="1"/>
  <c r="H2413" i="59" s="1"/>
  <c r="E2412" i="59"/>
  <c r="A2412" i="59"/>
  <c r="F2412" i="59" s="1"/>
  <c r="H2412" i="59" s="1"/>
  <c r="E2411" i="59"/>
  <c r="A2411" i="59"/>
  <c r="F2411" i="59" s="1"/>
  <c r="H2411" i="59" s="1"/>
  <c r="E2410" i="59"/>
  <c r="A2410" i="59"/>
  <c r="F2410" i="59" s="1"/>
  <c r="H2410" i="59" s="1"/>
  <c r="E2409" i="59"/>
  <c r="A2409" i="59"/>
  <c r="F2409" i="59" s="1"/>
  <c r="H2409" i="59" s="1"/>
  <c r="E2408" i="59"/>
  <c r="A2408" i="59"/>
  <c r="F2408" i="59" s="1"/>
  <c r="H2408" i="59" s="1"/>
  <c r="E2407" i="59"/>
  <c r="A2407" i="59"/>
  <c r="F2407" i="59" s="1"/>
  <c r="H2407" i="59" s="1"/>
  <c r="E2406" i="59"/>
  <c r="A2406" i="59"/>
  <c r="F2406" i="59" s="1"/>
  <c r="H2406" i="59" s="1"/>
  <c r="E2405" i="59"/>
  <c r="A2405" i="59"/>
  <c r="F2405" i="59" s="1"/>
  <c r="H2405" i="59" s="1"/>
  <c r="E2404" i="59"/>
  <c r="A2404" i="59"/>
  <c r="F2404" i="59" s="1"/>
  <c r="H2404" i="59" s="1"/>
  <c r="E2403" i="59"/>
  <c r="A2403" i="59"/>
  <c r="F2403" i="59" s="1"/>
  <c r="N2288" i="59"/>
  <c r="M2288" i="59"/>
  <c r="L2288" i="59"/>
  <c r="K2288" i="59"/>
  <c r="J2288" i="59"/>
  <c r="G2288" i="59"/>
  <c r="G2395" i="59" s="1"/>
  <c r="B2288" i="59"/>
  <c r="E2287" i="59"/>
  <c r="A2287" i="59"/>
  <c r="F2287" i="59" s="1"/>
  <c r="H2287" i="59" s="1"/>
  <c r="E2286" i="59"/>
  <c r="A2286" i="59"/>
  <c r="F2286" i="59" s="1"/>
  <c r="H2286" i="59" s="1"/>
  <c r="E2285" i="59"/>
  <c r="A2285" i="59"/>
  <c r="F2285" i="59" s="1"/>
  <c r="H2285" i="59" s="1"/>
  <c r="E2284" i="59"/>
  <c r="A2284" i="59"/>
  <c r="F2284" i="59" s="1"/>
  <c r="H2284" i="59" s="1"/>
  <c r="E2283" i="59"/>
  <c r="A2283" i="59"/>
  <c r="F2283" i="59" s="1"/>
  <c r="H2283" i="59" s="1"/>
  <c r="E2282" i="59"/>
  <c r="A2282" i="59"/>
  <c r="F2282" i="59" s="1"/>
  <c r="H2282" i="59" s="1"/>
  <c r="E2281" i="59"/>
  <c r="A2281" i="59"/>
  <c r="F2281" i="59" s="1"/>
  <c r="H2281" i="59" s="1"/>
  <c r="E2280" i="59"/>
  <c r="A2280" i="59"/>
  <c r="F2280" i="59" s="1"/>
  <c r="H2280" i="59" s="1"/>
  <c r="E2279" i="59"/>
  <c r="A2279" i="59"/>
  <c r="F2279" i="59" s="1"/>
  <c r="H2279" i="59" s="1"/>
  <c r="E2278" i="59"/>
  <c r="A2278" i="59"/>
  <c r="F2278" i="59" s="1"/>
  <c r="H2278" i="59" s="1"/>
  <c r="E2277" i="59"/>
  <c r="A2277" i="59"/>
  <c r="F2277" i="59" s="1"/>
  <c r="H2277" i="59" s="1"/>
  <c r="E2276" i="59"/>
  <c r="A2276" i="59"/>
  <c r="F2276" i="59" s="1"/>
  <c r="H2276" i="59" s="1"/>
  <c r="E2275" i="59"/>
  <c r="A2275" i="59"/>
  <c r="F2275" i="59" s="1"/>
  <c r="H2275" i="59" s="1"/>
  <c r="E2274" i="59"/>
  <c r="A2274" i="59"/>
  <c r="F2274" i="59" s="1"/>
  <c r="H2274" i="59" s="1"/>
  <c r="E2273" i="59"/>
  <c r="A2273" i="59"/>
  <c r="F2273" i="59" s="1"/>
  <c r="H2273" i="59" s="1"/>
  <c r="E2272" i="59"/>
  <c r="A2272" i="59"/>
  <c r="F2272" i="59" s="1"/>
  <c r="H2272" i="59" s="1"/>
  <c r="E2271" i="59"/>
  <c r="A2271" i="59"/>
  <c r="F2271" i="59" s="1"/>
  <c r="H2271" i="59" s="1"/>
  <c r="E2270" i="59"/>
  <c r="A2270" i="59"/>
  <c r="F2270" i="59" s="1"/>
  <c r="H2270" i="59" s="1"/>
  <c r="E2269" i="59"/>
  <c r="A2269" i="59"/>
  <c r="F2269" i="59" s="1"/>
  <c r="H2269" i="59" s="1"/>
  <c r="E2268" i="59"/>
  <c r="A2268" i="59"/>
  <c r="F2268" i="59" s="1"/>
  <c r="H2268" i="59" s="1"/>
  <c r="E2267" i="59"/>
  <c r="A2267" i="59"/>
  <c r="F2267" i="59" s="1"/>
  <c r="H2267" i="59" s="1"/>
  <c r="E2266" i="59"/>
  <c r="A2266" i="59"/>
  <c r="F2266" i="59" s="1"/>
  <c r="H2266" i="59" s="1"/>
  <c r="E2265" i="59"/>
  <c r="A2265" i="59"/>
  <c r="F2265" i="59" s="1"/>
  <c r="H2265" i="59" s="1"/>
  <c r="E2264" i="59"/>
  <c r="A2264" i="59"/>
  <c r="F2264" i="59" s="1"/>
  <c r="H2264" i="59" s="1"/>
  <c r="E2263" i="59"/>
  <c r="A2263" i="59"/>
  <c r="F2263" i="59" s="1"/>
  <c r="H2263" i="59" s="1"/>
  <c r="E2262" i="59"/>
  <c r="A2262" i="59"/>
  <c r="F2262" i="59" s="1"/>
  <c r="H2262" i="59" s="1"/>
  <c r="E2261" i="59"/>
  <c r="A2261" i="59"/>
  <c r="F2261" i="59" s="1"/>
  <c r="H2261" i="59" s="1"/>
  <c r="E2260" i="59"/>
  <c r="A2260" i="59"/>
  <c r="F2260" i="59" s="1"/>
  <c r="H2260" i="59" s="1"/>
  <c r="E2259" i="59"/>
  <c r="A2259" i="59"/>
  <c r="F2259" i="59" s="1"/>
  <c r="H2259" i="59" s="1"/>
  <c r="E2258" i="59"/>
  <c r="A2258" i="59"/>
  <c r="F2258" i="59" s="1"/>
  <c r="H2258" i="59" s="1"/>
  <c r="E2257" i="59"/>
  <c r="A2257" i="59"/>
  <c r="F2257" i="59" s="1"/>
  <c r="H2257" i="59" s="1"/>
  <c r="E2256" i="59"/>
  <c r="A2256" i="59"/>
  <c r="F2256" i="59" s="1"/>
  <c r="H2256" i="59" s="1"/>
  <c r="E2255" i="59"/>
  <c r="A2255" i="59"/>
  <c r="F2255" i="59" s="1"/>
  <c r="H2255" i="59" s="1"/>
  <c r="E2254" i="59"/>
  <c r="A2254" i="59"/>
  <c r="F2254" i="59" s="1"/>
  <c r="H2254" i="59" s="1"/>
  <c r="E2253" i="59"/>
  <c r="A2253" i="59"/>
  <c r="F2253" i="59" s="1"/>
  <c r="H2253" i="59" s="1"/>
  <c r="E2252" i="59"/>
  <c r="A2252" i="59"/>
  <c r="F2252" i="59" s="1"/>
  <c r="H2252" i="59" s="1"/>
  <c r="E2251" i="59"/>
  <c r="A2251" i="59"/>
  <c r="F2251" i="59" s="1"/>
  <c r="H2251" i="59" s="1"/>
  <c r="E2250" i="59"/>
  <c r="A2250" i="59"/>
  <c r="F2250" i="59" s="1"/>
  <c r="H2250" i="59" s="1"/>
  <c r="E2249" i="59"/>
  <c r="A2249" i="59"/>
  <c r="F2249" i="59" s="1"/>
  <c r="H2249" i="59" s="1"/>
  <c r="E2248" i="59"/>
  <c r="A2248" i="59"/>
  <c r="F2248" i="59" s="1"/>
  <c r="H2248" i="59" s="1"/>
  <c r="E2247" i="59"/>
  <c r="A2247" i="59"/>
  <c r="F2247" i="59" s="1"/>
  <c r="H2247" i="59" s="1"/>
  <c r="E2246" i="59"/>
  <c r="A2246" i="59"/>
  <c r="F2246" i="59" s="1"/>
  <c r="H2246" i="59" s="1"/>
  <c r="E2245" i="59"/>
  <c r="A2245" i="59"/>
  <c r="F2245" i="59" s="1"/>
  <c r="H2245" i="59" s="1"/>
  <c r="E2244" i="59"/>
  <c r="A2244" i="59"/>
  <c r="F2244" i="59" s="1"/>
  <c r="H2244" i="59" s="1"/>
  <c r="E2243" i="59"/>
  <c r="A2243" i="59"/>
  <c r="F2243" i="59" s="1"/>
  <c r="H2243" i="59" s="1"/>
  <c r="E2242" i="59"/>
  <c r="A2242" i="59"/>
  <c r="F2242" i="59" s="1"/>
  <c r="H2242" i="59" s="1"/>
  <c r="E2241" i="59"/>
  <c r="A2241" i="59"/>
  <c r="F2241" i="59" s="1"/>
  <c r="H2241" i="59" s="1"/>
  <c r="E2240" i="59"/>
  <c r="A2240" i="59"/>
  <c r="F2240" i="59" s="1"/>
  <c r="H2240" i="59" s="1"/>
  <c r="E2239" i="59"/>
  <c r="A2239" i="59"/>
  <c r="F2239" i="59" s="1"/>
  <c r="H2239" i="59" s="1"/>
  <c r="E2238" i="59"/>
  <c r="A2238" i="59"/>
  <c r="F2238" i="59" s="1"/>
  <c r="H2238" i="59" s="1"/>
  <c r="E2237" i="59"/>
  <c r="A2237" i="59"/>
  <c r="F2237" i="59" s="1"/>
  <c r="H2237" i="59" s="1"/>
  <c r="E2236" i="59"/>
  <c r="A2236" i="59"/>
  <c r="F2236" i="59" s="1"/>
  <c r="H2236" i="59" s="1"/>
  <c r="E2235" i="59"/>
  <c r="A2235" i="59"/>
  <c r="F2235" i="59" s="1"/>
  <c r="H2235" i="59" s="1"/>
  <c r="E2234" i="59"/>
  <c r="A2234" i="59"/>
  <c r="F2234" i="59" s="1"/>
  <c r="H2234" i="59" s="1"/>
  <c r="E2233" i="59"/>
  <c r="A2233" i="59"/>
  <c r="F2233" i="59" s="1"/>
  <c r="H2233" i="59" s="1"/>
  <c r="E2232" i="59"/>
  <c r="A2232" i="59"/>
  <c r="F2232" i="59" s="1"/>
  <c r="H2232" i="59" s="1"/>
  <c r="E2231" i="59"/>
  <c r="A2231" i="59"/>
  <c r="F2231" i="59" s="1"/>
  <c r="H2231" i="59" s="1"/>
  <c r="E2230" i="59"/>
  <c r="A2230" i="59"/>
  <c r="F2230" i="59" s="1"/>
  <c r="H2230" i="59" s="1"/>
  <c r="E2229" i="59"/>
  <c r="A2229" i="59"/>
  <c r="F2229" i="59" s="1"/>
  <c r="H2229" i="59" s="1"/>
  <c r="E2228" i="59"/>
  <c r="A2228" i="59"/>
  <c r="F2228" i="59" s="1"/>
  <c r="H2228" i="59" s="1"/>
  <c r="E2227" i="59"/>
  <c r="A2227" i="59"/>
  <c r="F2227" i="59" s="1"/>
  <c r="H2227" i="59" s="1"/>
  <c r="E2226" i="59"/>
  <c r="A2226" i="59"/>
  <c r="F2226" i="59" s="1"/>
  <c r="H2226" i="59" s="1"/>
  <c r="E2225" i="59"/>
  <c r="A2225" i="59"/>
  <c r="F2225" i="59" s="1"/>
  <c r="H2225" i="59" s="1"/>
  <c r="E2224" i="59"/>
  <c r="A2224" i="59"/>
  <c r="F2224" i="59" s="1"/>
  <c r="H2224" i="59" s="1"/>
  <c r="E2223" i="59"/>
  <c r="A2223" i="59"/>
  <c r="F2223" i="59" s="1"/>
  <c r="H2223" i="59" s="1"/>
  <c r="E2222" i="59"/>
  <c r="A2222" i="59"/>
  <c r="F2222" i="59" s="1"/>
  <c r="H2222" i="59" s="1"/>
  <c r="E2221" i="59"/>
  <c r="A2221" i="59"/>
  <c r="F2221" i="59" s="1"/>
  <c r="H2221" i="59" s="1"/>
  <c r="E2220" i="59"/>
  <c r="A2220" i="59"/>
  <c r="F2220" i="59" s="1"/>
  <c r="H2220" i="59" s="1"/>
  <c r="E2219" i="59"/>
  <c r="A2219" i="59"/>
  <c r="F2219" i="59" s="1"/>
  <c r="H2219" i="59" s="1"/>
  <c r="E2218" i="59"/>
  <c r="A2218" i="59"/>
  <c r="F2218" i="59" s="1"/>
  <c r="H2218" i="59" s="1"/>
  <c r="E2217" i="59"/>
  <c r="A2217" i="59"/>
  <c r="F2217" i="59" s="1"/>
  <c r="H2217" i="59" s="1"/>
  <c r="E2216" i="59"/>
  <c r="A2216" i="59"/>
  <c r="F2216" i="59" s="1"/>
  <c r="H2216" i="59" s="1"/>
  <c r="E2215" i="59"/>
  <c r="A2215" i="59"/>
  <c r="F2215" i="59" s="1"/>
  <c r="H2215" i="59" s="1"/>
  <c r="E2214" i="59"/>
  <c r="A2214" i="59"/>
  <c r="F2214" i="59" s="1"/>
  <c r="H2214" i="59" s="1"/>
  <c r="E2213" i="59"/>
  <c r="A2213" i="59"/>
  <c r="F2213" i="59" s="1"/>
  <c r="H2213" i="59" s="1"/>
  <c r="E2212" i="59"/>
  <c r="A2212" i="59"/>
  <c r="F2212" i="59" s="1"/>
  <c r="H2212" i="59" s="1"/>
  <c r="E2211" i="59"/>
  <c r="A2211" i="59"/>
  <c r="F2211" i="59" s="1"/>
  <c r="H2211" i="59" s="1"/>
  <c r="E2210" i="59"/>
  <c r="A2210" i="59"/>
  <c r="F2210" i="59" s="1"/>
  <c r="H2210" i="59" s="1"/>
  <c r="E2209" i="59"/>
  <c r="A2209" i="59"/>
  <c r="F2209" i="59" s="1"/>
  <c r="H2209" i="59" s="1"/>
  <c r="E2208" i="59"/>
  <c r="A2208" i="59"/>
  <c r="F2208" i="59" s="1"/>
  <c r="H2208" i="59" s="1"/>
  <c r="E2207" i="59"/>
  <c r="A2207" i="59"/>
  <c r="F2207" i="59" s="1"/>
  <c r="H2207" i="59" s="1"/>
  <c r="E2206" i="59"/>
  <c r="A2206" i="59"/>
  <c r="F2206" i="59" s="1"/>
  <c r="H2206" i="59" s="1"/>
  <c r="E2205" i="59"/>
  <c r="A2205" i="59"/>
  <c r="F2205" i="59" s="1"/>
  <c r="H2205" i="59" s="1"/>
  <c r="E2204" i="59"/>
  <c r="A2204" i="59"/>
  <c r="F2204" i="59" s="1"/>
  <c r="H2204" i="59" s="1"/>
  <c r="E2203" i="59"/>
  <c r="A2203" i="59"/>
  <c r="F2203" i="59" s="1"/>
  <c r="H2203" i="59" s="1"/>
  <c r="E2202" i="59"/>
  <c r="A2202" i="59"/>
  <c r="F2202" i="59" s="1"/>
  <c r="H2202" i="59" s="1"/>
  <c r="E2201" i="59"/>
  <c r="A2201" i="59"/>
  <c r="F2201" i="59" s="1"/>
  <c r="H2201" i="59" s="1"/>
  <c r="E2200" i="59"/>
  <c r="A2200" i="59"/>
  <c r="F2200" i="59" s="1"/>
  <c r="H2200" i="59" s="1"/>
  <c r="E2199" i="59"/>
  <c r="A2199" i="59"/>
  <c r="F2199" i="59" s="1"/>
  <c r="H2199" i="59" s="1"/>
  <c r="E2198" i="59"/>
  <c r="A2198" i="59"/>
  <c r="F2198" i="59" s="1"/>
  <c r="H2198" i="59" s="1"/>
  <c r="E2197" i="59"/>
  <c r="A2197" i="59"/>
  <c r="F2197" i="59" s="1"/>
  <c r="H2197" i="59" s="1"/>
  <c r="E2196" i="59"/>
  <c r="A2196" i="59"/>
  <c r="F2196" i="59" s="1"/>
  <c r="H2196" i="59" s="1"/>
  <c r="E2195" i="59"/>
  <c r="A2195" i="59"/>
  <c r="F2195" i="59" s="1"/>
  <c r="H2195" i="59" s="1"/>
  <c r="E2194" i="59"/>
  <c r="A2194" i="59"/>
  <c r="F2194" i="59" s="1"/>
  <c r="H2194" i="59" s="1"/>
  <c r="E2193" i="59"/>
  <c r="A2193" i="59"/>
  <c r="F2193" i="59" s="1"/>
  <c r="H2193" i="59" s="1"/>
  <c r="E2192" i="59"/>
  <c r="A2192" i="59"/>
  <c r="F2192" i="59" s="1"/>
  <c r="H2192" i="59" s="1"/>
  <c r="E2191" i="59"/>
  <c r="A2191" i="59"/>
  <c r="F2191" i="59" s="1"/>
  <c r="H2191" i="59" s="1"/>
  <c r="E2190" i="59"/>
  <c r="A2190" i="59"/>
  <c r="F2190" i="59" s="1"/>
  <c r="H2190" i="59" s="1"/>
  <c r="E2189" i="59"/>
  <c r="A2189" i="59"/>
  <c r="F2189" i="59" s="1"/>
  <c r="H2189" i="59" s="1"/>
  <c r="E2188" i="59"/>
  <c r="A2188" i="59"/>
  <c r="F2188" i="59" s="1"/>
  <c r="N2073" i="59"/>
  <c r="M2073" i="59"/>
  <c r="L2073" i="59"/>
  <c r="K2073" i="59"/>
  <c r="J2073" i="59"/>
  <c r="G2073" i="59"/>
  <c r="G2180" i="59" s="1"/>
  <c r="B2073" i="59"/>
  <c r="E2072" i="59"/>
  <c r="A2072" i="59"/>
  <c r="F2072" i="59" s="1"/>
  <c r="H2072" i="59" s="1"/>
  <c r="E2071" i="59"/>
  <c r="A2071" i="59"/>
  <c r="F2071" i="59" s="1"/>
  <c r="H2071" i="59" s="1"/>
  <c r="E2070" i="59"/>
  <c r="A2070" i="59"/>
  <c r="F2070" i="59" s="1"/>
  <c r="H2070" i="59" s="1"/>
  <c r="E2069" i="59"/>
  <c r="A2069" i="59"/>
  <c r="F2069" i="59" s="1"/>
  <c r="H2069" i="59" s="1"/>
  <c r="E2068" i="59"/>
  <c r="A2068" i="59"/>
  <c r="F2068" i="59" s="1"/>
  <c r="H2068" i="59" s="1"/>
  <c r="E2067" i="59"/>
  <c r="A2067" i="59"/>
  <c r="F2067" i="59" s="1"/>
  <c r="H2067" i="59" s="1"/>
  <c r="E2066" i="59"/>
  <c r="A2066" i="59"/>
  <c r="F2066" i="59" s="1"/>
  <c r="H2066" i="59" s="1"/>
  <c r="E2065" i="59"/>
  <c r="A2065" i="59"/>
  <c r="F2065" i="59" s="1"/>
  <c r="H2065" i="59" s="1"/>
  <c r="E2064" i="59"/>
  <c r="A2064" i="59"/>
  <c r="F2064" i="59" s="1"/>
  <c r="H2064" i="59" s="1"/>
  <c r="E2063" i="59"/>
  <c r="A2063" i="59"/>
  <c r="F2063" i="59" s="1"/>
  <c r="H2063" i="59" s="1"/>
  <c r="E2062" i="59"/>
  <c r="A2062" i="59"/>
  <c r="F2062" i="59" s="1"/>
  <c r="H2062" i="59" s="1"/>
  <c r="E2061" i="59"/>
  <c r="A2061" i="59"/>
  <c r="F2061" i="59" s="1"/>
  <c r="H2061" i="59" s="1"/>
  <c r="E2060" i="59"/>
  <c r="A2060" i="59"/>
  <c r="F2060" i="59" s="1"/>
  <c r="H2060" i="59" s="1"/>
  <c r="E2059" i="59"/>
  <c r="A2059" i="59"/>
  <c r="F2059" i="59" s="1"/>
  <c r="H2059" i="59" s="1"/>
  <c r="E2058" i="59"/>
  <c r="A2058" i="59"/>
  <c r="F2058" i="59" s="1"/>
  <c r="H2058" i="59" s="1"/>
  <c r="E2057" i="59"/>
  <c r="A2057" i="59"/>
  <c r="F2057" i="59" s="1"/>
  <c r="H2057" i="59" s="1"/>
  <c r="E2056" i="59"/>
  <c r="A2056" i="59"/>
  <c r="F2056" i="59" s="1"/>
  <c r="H2056" i="59" s="1"/>
  <c r="E2055" i="59"/>
  <c r="A2055" i="59"/>
  <c r="F2055" i="59" s="1"/>
  <c r="H2055" i="59" s="1"/>
  <c r="E2054" i="59"/>
  <c r="A2054" i="59"/>
  <c r="F2054" i="59" s="1"/>
  <c r="H2054" i="59" s="1"/>
  <c r="E2053" i="59"/>
  <c r="A2053" i="59"/>
  <c r="F2053" i="59" s="1"/>
  <c r="H2053" i="59" s="1"/>
  <c r="E2052" i="59"/>
  <c r="A2052" i="59"/>
  <c r="F2052" i="59" s="1"/>
  <c r="H2052" i="59" s="1"/>
  <c r="E2051" i="59"/>
  <c r="A2051" i="59"/>
  <c r="F2051" i="59" s="1"/>
  <c r="H2051" i="59" s="1"/>
  <c r="E2050" i="59"/>
  <c r="A2050" i="59"/>
  <c r="F2050" i="59" s="1"/>
  <c r="H2050" i="59" s="1"/>
  <c r="E2049" i="59"/>
  <c r="A2049" i="59"/>
  <c r="F2049" i="59" s="1"/>
  <c r="H2049" i="59" s="1"/>
  <c r="E2048" i="59"/>
  <c r="A2048" i="59"/>
  <c r="F2048" i="59" s="1"/>
  <c r="H2048" i="59" s="1"/>
  <c r="E2047" i="59"/>
  <c r="A2047" i="59"/>
  <c r="F2047" i="59" s="1"/>
  <c r="H2047" i="59" s="1"/>
  <c r="E2046" i="59"/>
  <c r="A2046" i="59"/>
  <c r="F2046" i="59" s="1"/>
  <c r="H2046" i="59" s="1"/>
  <c r="E2045" i="59"/>
  <c r="A2045" i="59"/>
  <c r="F2045" i="59" s="1"/>
  <c r="H2045" i="59" s="1"/>
  <c r="E2044" i="59"/>
  <c r="A2044" i="59"/>
  <c r="F2044" i="59" s="1"/>
  <c r="H2044" i="59" s="1"/>
  <c r="E2043" i="59"/>
  <c r="A2043" i="59"/>
  <c r="F2043" i="59" s="1"/>
  <c r="H2043" i="59" s="1"/>
  <c r="E2042" i="59"/>
  <c r="A2042" i="59"/>
  <c r="F2042" i="59" s="1"/>
  <c r="H2042" i="59" s="1"/>
  <c r="E2041" i="59"/>
  <c r="A2041" i="59"/>
  <c r="F2041" i="59" s="1"/>
  <c r="H2041" i="59" s="1"/>
  <c r="E2040" i="59"/>
  <c r="A2040" i="59"/>
  <c r="F2040" i="59" s="1"/>
  <c r="H2040" i="59" s="1"/>
  <c r="E2039" i="59"/>
  <c r="A2039" i="59"/>
  <c r="F2039" i="59" s="1"/>
  <c r="H2039" i="59" s="1"/>
  <c r="E2038" i="59"/>
  <c r="A2038" i="59"/>
  <c r="F2038" i="59" s="1"/>
  <c r="H2038" i="59" s="1"/>
  <c r="E2037" i="59"/>
  <c r="A2037" i="59"/>
  <c r="F2037" i="59" s="1"/>
  <c r="H2037" i="59" s="1"/>
  <c r="E2036" i="59"/>
  <c r="A2036" i="59"/>
  <c r="F2036" i="59" s="1"/>
  <c r="H2036" i="59" s="1"/>
  <c r="E2035" i="59"/>
  <c r="A2035" i="59"/>
  <c r="F2035" i="59" s="1"/>
  <c r="H2035" i="59" s="1"/>
  <c r="E2034" i="59"/>
  <c r="A2034" i="59"/>
  <c r="F2034" i="59" s="1"/>
  <c r="H2034" i="59" s="1"/>
  <c r="E2033" i="59"/>
  <c r="A2033" i="59"/>
  <c r="F2033" i="59" s="1"/>
  <c r="H2033" i="59" s="1"/>
  <c r="E2032" i="59"/>
  <c r="A2032" i="59"/>
  <c r="F2032" i="59" s="1"/>
  <c r="H2032" i="59" s="1"/>
  <c r="E2031" i="59"/>
  <c r="A2031" i="59"/>
  <c r="F2031" i="59" s="1"/>
  <c r="H2031" i="59" s="1"/>
  <c r="E2030" i="59"/>
  <c r="A2030" i="59"/>
  <c r="F2030" i="59" s="1"/>
  <c r="H2030" i="59" s="1"/>
  <c r="E2029" i="59"/>
  <c r="A2029" i="59"/>
  <c r="F2029" i="59" s="1"/>
  <c r="H2029" i="59" s="1"/>
  <c r="E2028" i="59"/>
  <c r="A2028" i="59"/>
  <c r="F2028" i="59" s="1"/>
  <c r="H2028" i="59" s="1"/>
  <c r="E2027" i="59"/>
  <c r="A2027" i="59"/>
  <c r="F2027" i="59" s="1"/>
  <c r="H2027" i="59" s="1"/>
  <c r="E2026" i="59"/>
  <c r="A2026" i="59"/>
  <c r="F2026" i="59" s="1"/>
  <c r="H2026" i="59" s="1"/>
  <c r="E2025" i="59"/>
  <c r="A2025" i="59"/>
  <c r="F2025" i="59" s="1"/>
  <c r="H2025" i="59" s="1"/>
  <c r="E2024" i="59"/>
  <c r="A2024" i="59"/>
  <c r="F2024" i="59" s="1"/>
  <c r="H2024" i="59" s="1"/>
  <c r="E2023" i="59"/>
  <c r="A2023" i="59"/>
  <c r="F2023" i="59" s="1"/>
  <c r="H2023" i="59" s="1"/>
  <c r="E2022" i="59"/>
  <c r="A2022" i="59"/>
  <c r="F2022" i="59" s="1"/>
  <c r="H2022" i="59" s="1"/>
  <c r="E2021" i="59"/>
  <c r="A2021" i="59"/>
  <c r="F2021" i="59" s="1"/>
  <c r="H2021" i="59" s="1"/>
  <c r="E2020" i="59"/>
  <c r="A2020" i="59"/>
  <c r="F2020" i="59" s="1"/>
  <c r="H2020" i="59" s="1"/>
  <c r="E2019" i="59"/>
  <c r="A2019" i="59"/>
  <c r="F2019" i="59" s="1"/>
  <c r="H2019" i="59" s="1"/>
  <c r="E2018" i="59"/>
  <c r="A2018" i="59"/>
  <c r="F2018" i="59" s="1"/>
  <c r="H2018" i="59" s="1"/>
  <c r="E2017" i="59"/>
  <c r="A2017" i="59"/>
  <c r="F2017" i="59" s="1"/>
  <c r="H2017" i="59" s="1"/>
  <c r="E2016" i="59"/>
  <c r="A2016" i="59"/>
  <c r="F2016" i="59" s="1"/>
  <c r="H2016" i="59" s="1"/>
  <c r="E2015" i="59"/>
  <c r="A2015" i="59"/>
  <c r="F2015" i="59" s="1"/>
  <c r="H2015" i="59" s="1"/>
  <c r="E2014" i="59"/>
  <c r="A2014" i="59"/>
  <c r="F2014" i="59" s="1"/>
  <c r="H2014" i="59" s="1"/>
  <c r="E2013" i="59"/>
  <c r="A2013" i="59"/>
  <c r="F2013" i="59" s="1"/>
  <c r="H2013" i="59" s="1"/>
  <c r="E2012" i="59"/>
  <c r="A2012" i="59"/>
  <c r="F2012" i="59" s="1"/>
  <c r="H2012" i="59" s="1"/>
  <c r="E2011" i="59"/>
  <c r="A2011" i="59"/>
  <c r="F2011" i="59" s="1"/>
  <c r="H2011" i="59" s="1"/>
  <c r="E2010" i="59"/>
  <c r="A2010" i="59"/>
  <c r="F2010" i="59" s="1"/>
  <c r="H2010" i="59" s="1"/>
  <c r="E2009" i="59"/>
  <c r="A2009" i="59"/>
  <c r="F2009" i="59" s="1"/>
  <c r="H2009" i="59" s="1"/>
  <c r="E2008" i="59"/>
  <c r="A2008" i="59"/>
  <c r="F2008" i="59" s="1"/>
  <c r="H2008" i="59" s="1"/>
  <c r="E2007" i="59"/>
  <c r="A2007" i="59"/>
  <c r="F2007" i="59" s="1"/>
  <c r="H2007" i="59" s="1"/>
  <c r="E2006" i="59"/>
  <c r="A2006" i="59"/>
  <c r="F2006" i="59" s="1"/>
  <c r="H2006" i="59" s="1"/>
  <c r="E2005" i="59"/>
  <c r="A2005" i="59"/>
  <c r="F2005" i="59" s="1"/>
  <c r="H2005" i="59" s="1"/>
  <c r="E2004" i="59"/>
  <c r="A2004" i="59"/>
  <c r="F2004" i="59" s="1"/>
  <c r="H2004" i="59" s="1"/>
  <c r="E2003" i="59"/>
  <c r="A2003" i="59"/>
  <c r="F2003" i="59" s="1"/>
  <c r="H2003" i="59" s="1"/>
  <c r="E2002" i="59"/>
  <c r="A2002" i="59"/>
  <c r="F2002" i="59" s="1"/>
  <c r="H2002" i="59" s="1"/>
  <c r="E2001" i="59"/>
  <c r="A2001" i="59"/>
  <c r="F2001" i="59" s="1"/>
  <c r="H2001" i="59" s="1"/>
  <c r="E2000" i="59"/>
  <c r="A2000" i="59"/>
  <c r="F2000" i="59" s="1"/>
  <c r="H2000" i="59" s="1"/>
  <c r="E1999" i="59"/>
  <c r="A1999" i="59"/>
  <c r="F1999" i="59" s="1"/>
  <c r="H1999" i="59" s="1"/>
  <c r="E1998" i="59"/>
  <c r="A1998" i="59"/>
  <c r="F1998" i="59" s="1"/>
  <c r="H1998" i="59" s="1"/>
  <c r="E1997" i="59"/>
  <c r="A1997" i="59"/>
  <c r="F1997" i="59" s="1"/>
  <c r="H1997" i="59" s="1"/>
  <c r="E1996" i="59"/>
  <c r="A1996" i="59"/>
  <c r="F1996" i="59" s="1"/>
  <c r="H1996" i="59" s="1"/>
  <c r="E1995" i="59"/>
  <c r="A1995" i="59"/>
  <c r="F1995" i="59" s="1"/>
  <c r="H1995" i="59" s="1"/>
  <c r="E1994" i="59"/>
  <c r="A1994" i="59"/>
  <c r="F1994" i="59" s="1"/>
  <c r="H1994" i="59" s="1"/>
  <c r="E1993" i="59"/>
  <c r="A1993" i="59"/>
  <c r="F1993" i="59" s="1"/>
  <c r="H1993" i="59" s="1"/>
  <c r="E1992" i="59"/>
  <c r="A1992" i="59"/>
  <c r="F1992" i="59" s="1"/>
  <c r="H1992" i="59" s="1"/>
  <c r="E1991" i="59"/>
  <c r="A1991" i="59"/>
  <c r="F1991" i="59" s="1"/>
  <c r="H1991" i="59" s="1"/>
  <c r="E1990" i="59"/>
  <c r="A1990" i="59"/>
  <c r="F1990" i="59" s="1"/>
  <c r="H1990" i="59" s="1"/>
  <c r="E1989" i="59"/>
  <c r="A1989" i="59"/>
  <c r="F1989" i="59" s="1"/>
  <c r="H1989" i="59" s="1"/>
  <c r="E1988" i="59"/>
  <c r="A1988" i="59"/>
  <c r="F1988" i="59" s="1"/>
  <c r="H1988" i="59" s="1"/>
  <c r="E1987" i="59"/>
  <c r="A1987" i="59"/>
  <c r="F1987" i="59" s="1"/>
  <c r="H1987" i="59" s="1"/>
  <c r="E1986" i="59"/>
  <c r="A1986" i="59"/>
  <c r="F1986" i="59" s="1"/>
  <c r="H1986" i="59" s="1"/>
  <c r="E1985" i="59"/>
  <c r="A1985" i="59"/>
  <c r="F1985" i="59" s="1"/>
  <c r="H1985" i="59" s="1"/>
  <c r="E1984" i="59"/>
  <c r="A1984" i="59"/>
  <c r="F1984" i="59" s="1"/>
  <c r="H1984" i="59" s="1"/>
  <c r="E1983" i="59"/>
  <c r="A1983" i="59"/>
  <c r="F1983" i="59" s="1"/>
  <c r="H1983" i="59" s="1"/>
  <c r="E1982" i="59"/>
  <c r="A1982" i="59"/>
  <c r="F1982" i="59" s="1"/>
  <c r="H1982" i="59" s="1"/>
  <c r="E1981" i="59"/>
  <c r="A1981" i="59"/>
  <c r="F1981" i="59" s="1"/>
  <c r="H1981" i="59" s="1"/>
  <c r="E1980" i="59"/>
  <c r="A1980" i="59"/>
  <c r="F1980" i="59" s="1"/>
  <c r="H1980" i="59" s="1"/>
  <c r="E1979" i="59"/>
  <c r="A1979" i="59"/>
  <c r="F1979" i="59" s="1"/>
  <c r="H1979" i="59" s="1"/>
  <c r="E1978" i="59"/>
  <c r="A1978" i="59"/>
  <c r="F1978" i="59" s="1"/>
  <c r="H1978" i="59" s="1"/>
  <c r="E1977" i="59"/>
  <c r="A1977" i="59"/>
  <c r="F1977" i="59" s="1"/>
  <c r="H1977" i="59" s="1"/>
  <c r="E1976" i="59"/>
  <c r="A1976" i="59"/>
  <c r="F1976" i="59" s="1"/>
  <c r="H1976" i="59" s="1"/>
  <c r="E1975" i="59"/>
  <c r="A1975" i="59"/>
  <c r="F1975" i="59" s="1"/>
  <c r="H1975" i="59" s="1"/>
  <c r="E1974" i="59"/>
  <c r="A1974" i="59"/>
  <c r="F1974" i="59" s="1"/>
  <c r="H1974" i="59" s="1"/>
  <c r="E1973" i="59"/>
  <c r="A1973" i="59"/>
  <c r="N1858" i="59"/>
  <c r="M1858" i="59"/>
  <c r="L1858" i="59"/>
  <c r="K1858" i="59"/>
  <c r="J1858" i="59"/>
  <c r="G1858" i="59"/>
  <c r="B1858" i="59"/>
  <c r="E1857" i="59"/>
  <c r="A1857" i="59"/>
  <c r="F1857" i="59" s="1"/>
  <c r="H1857" i="59" s="1"/>
  <c r="E1856" i="59"/>
  <c r="A1856" i="59"/>
  <c r="F1856" i="59" s="1"/>
  <c r="H1856" i="59" s="1"/>
  <c r="E1855" i="59"/>
  <c r="A1855" i="59"/>
  <c r="F1855" i="59" s="1"/>
  <c r="H1855" i="59" s="1"/>
  <c r="E1854" i="59"/>
  <c r="A1854" i="59"/>
  <c r="F1854" i="59" s="1"/>
  <c r="H1854" i="59" s="1"/>
  <c r="E1853" i="59"/>
  <c r="A1853" i="59"/>
  <c r="F1853" i="59" s="1"/>
  <c r="H1853" i="59" s="1"/>
  <c r="E1852" i="59"/>
  <c r="A1852" i="59"/>
  <c r="F1852" i="59" s="1"/>
  <c r="H1852" i="59" s="1"/>
  <c r="E1851" i="59"/>
  <c r="A1851" i="59"/>
  <c r="F1851" i="59" s="1"/>
  <c r="H1851" i="59" s="1"/>
  <c r="E1850" i="59"/>
  <c r="A1850" i="59"/>
  <c r="F1850" i="59" s="1"/>
  <c r="H1850" i="59" s="1"/>
  <c r="E1849" i="59"/>
  <c r="A1849" i="59"/>
  <c r="F1849" i="59" s="1"/>
  <c r="H1849" i="59" s="1"/>
  <c r="E1848" i="59"/>
  <c r="A1848" i="59"/>
  <c r="F1848" i="59" s="1"/>
  <c r="H1848" i="59" s="1"/>
  <c r="E1847" i="59"/>
  <c r="A1847" i="59"/>
  <c r="F1847" i="59" s="1"/>
  <c r="H1847" i="59" s="1"/>
  <c r="E1846" i="59"/>
  <c r="A1846" i="59"/>
  <c r="F1846" i="59" s="1"/>
  <c r="H1846" i="59" s="1"/>
  <c r="E1845" i="59"/>
  <c r="A1845" i="59"/>
  <c r="F1845" i="59" s="1"/>
  <c r="H1845" i="59" s="1"/>
  <c r="E1844" i="59"/>
  <c r="A1844" i="59"/>
  <c r="F1844" i="59" s="1"/>
  <c r="H1844" i="59" s="1"/>
  <c r="E1843" i="59"/>
  <c r="A1843" i="59"/>
  <c r="F1843" i="59" s="1"/>
  <c r="H1843" i="59" s="1"/>
  <c r="E1842" i="59"/>
  <c r="A1842" i="59"/>
  <c r="F1842" i="59" s="1"/>
  <c r="H1842" i="59" s="1"/>
  <c r="E1841" i="59"/>
  <c r="A1841" i="59"/>
  <c r="F1841" i="59" s="1"/>
  <c r="H1841" i="59" s="1"/>
  <c r="E1840" i="59"/>
  <c r="A1840" i="59"/>
  <c r="F1840" i="59" s="1"/>
  <c r="H1840" i="59" s="1"/>
  <c r="E1839" i="59"/>
  <c r="A1839" i="59"/>
  <c r="F1839" i="59" s="1"/>
  <c r="H1839" i="59" s="1"/>
  <c r="E1838" i="59"/>
  <c r="A1838" i="59"/>
  <c r="F1838" i="59" s="1"/>
  <c r="H1838" i="59" s="1"/>
  <c r="E1837" i="59"/>
  <c r="A1837" i="59"/>
  <c r="F1837" i="59" s="1"/>
  <c r="H1837" i="59" s="1"/>
  <c r="E1836" i="59"/>
  <c r="A1836" i="59"/>
  <c r="F1836" i="59" s="1"/>
  <c r="H1836" i="59" s="1"/>
  <c r="E1835" i="59"/>
  <c r="A1835" i="59"/>
  <c r="F1835" i="59" s="1"/>
  <c r="H1835" i="59" s="1"/>
  <c r="E1834" i="59"/>
  <c r="A1834" i="59"/>
  <c r="F1834" i="59" s="1"/>
  <c r="H1834" i="59" s="1"/>
  <c r="E1833" i="59"/>
  <c r="A1833" i="59"/>
  <c r="F1833" i="59" s="1"/>
  <c r="H1833" i="59" s="1"/>
  <c r="E1832" i="59"/>
  <c r="A1832" i="59"/>
  <c r="F1832" i="59" s="1"/>
  <c r="H1832" i="59" s="1"/>
  <c r="E1831" i="59"/>
  <c r="A1831" i="59"/>
  <c r="F1831" i="59" s="1"/>
  <c r="H1831" i="59" s="1"/>
  <c r="E1830" i="59"/>
  <c r="A1830" i="59"/>
  <c r="F1830" i="59" s="1"/>
  <c r="H1830" i="59" s="1"/>
  <c r="E1829" i="59"/>
  <c r="A1829" i="59"/>
  <c r="F1829" i="59" s="1"/>
  <c r="H1829" i="59" s="1"/>
  <c r="E1828" i="59"/>
  <c r="A1828" i="59"/>
  <c r="F1828" i="59" s="1"/>
  <c r="H1828" i="59" s="1"/>
  <c r="E1827" i="59"/>
  <c r="A1827" i="59"/>
  <c r="F1827" i="59" s="1"/>
  <c r="H1827" i="59" s="1"/>
  <c r="E1826" i="59"/>
  <c r="A1826" i="59"/>
  <c r="F1826" i="59" s="1"/>
  <c r="H1826" i="59" s="1"/>
  <c r="E1825" i="59"/>
  <c r="A1825" i="59"/>
  <c r="F1825" i="59" s="1"/>
  <c r="H1825" i="59" s="1"/>
  <c r="E1824" i="59"/>
  <c r="A1824" i="59"/>
  <c r="F1824" i="59" s="1"/>
  <c r="H1824" i="59" s="1"/>
  <c r="E1823" i="59"/>
  <c r="A1823" i="59"/>
  <c r="F1823" i="59" s="1"/>
  <c r="H1823" i="59" s="1"/>
  <c r="E1822" i="59"/>
  <c r="A1822" i="59"/>
  <c r="F1822" i="59" s="1"/>
  <c r="H1822" i="59" s="1"/>
  <c r="E1821" i="59"/>
  <c r="A1821" i="59"/>
  <c r="F1821" i="59" s="1"/>
  <c r="H1821" i="59" s="1"/>
  <c r="E1820" i="59"/>
  <c r="A1820" i="59"/>
  <c r="F1820" i="59" s="1"/>
  <c r="H1820" i="59" s="1"/>
  <c r="E1819" i="59"/>
  <c r="A1819" i="59"/>
  <c r="F1819" i="59" s="1"/>
  <c r="H1819" i="59" s="1"/>
  <c r="E1818" i="59"/>
  <c r="A1818" i="59"/>
  <c r="F1818" i="59" s="1"/>
  <c r="H1818" i="59" s="1"/>
  <c r="E1817" i="59"/>
  <c r="A1817" i="59"/>
  <c r="F1817" i="59" s="1"/>
  <c r="H1817" i="59" s="1"/>
  <c r="E1816" i="59"/>
  <c r="A1816" i="59"/>
  <c r="F1816" i="59" s="1"/>
  <c r="H1816" i="59" s="1"/>
  <c r="E1815" i="59"/>
  <c r="A1815" i="59"/>
  <c r="F1815" i="59" s="1"/>
  <c r="H1815" i="59" s="1"/>
  <c r="E1814" i="59"/>
  <c r="A1814" i="59"/>
  <c r="F1814" i="59" s="1"/>
  <c r="H1814" i="59" s="1"/>
  <c r="E1813" i="59"/>
  <c r="A1813" i="59"/>
  <c r="F1813" i="59" s="1"/>
  <c r="H1813" i="59" s="1"/>
  <c r="E1812" i="59"/>
  <c r="A1812" i="59"/>
  <c r="F1812" i="59" s="1"/>
  <c r="H1812" i="59" s="1"/>
  <c r="E1811" i="59"/>
  <c r="A1811" i="59"/>
  <c r="F1811" i="59" s="1"/>
  <c r="H1811" i="59" s="1"/>
  <c r="E1810" i="59"/>
  <c r="A1810" i="59"/>
  <c r="F1810" i="59" s="1"/>
  <c r="H1810" i="59" s="1"/>
  <c r="E1809" i="59"/>
  <c r="A1809" i="59"/>
  <c r="F1809" i="59" s="1"/>
  <c r="H1809" i="59" s="1"/>
  <c r="E1808" i="59"/>
  <c r="A1808" i="59"/>
  <c r="F1808" i="59" s="1"/>
  <c r="H1808" i="59" s="1"/>
  <c r="E1807" i="59"/>
  <c r="A1807" i="59"/>
  <c r="F1807" i="59" s="1"/>
  <c r="H1807" i="59" s="1"/>
  <c r="E1806" i="59"/>
  <c r="A1806" i="59"/>
  <c r="F1806" i="59" s="1"/>
  <c r="H1806" i="59" s="1"/>
  <c r="E1805" i="59"/>
  <c r="A1805" i="59"/>
  <c r="F1805" i="59" s="1"/>
  <c r="H1805" i="59" s="1"/>
  <c r="E1804" i="59"/>
  <c r="A1804" i="59"/>
  <c r="F1804" i="59" s="1"/>
  <c r="H1804" i="59" s="1"/>
  <c r="E1803" i="59"/>
  <c r="A1803" i="59"/>
  <c r="F1803" i="59" s="1"/>
  <c r="H1803" i="59" s="1"/>
  <c r="E1802" i="59"/>
  <c r="A1802" i="59"/>
  <c r="F1802" i="59" s="1"/>
  <c r="H1802" i="59" s="1"/>
  <c r="E1801" i="59"/>
  <c r="A1801" i="59"/>
  <c r="F1801" i="59" s="1"/>
  <c r="H1801" i="59" s="1"/>
  <c r="E1800" i="59"/>
  <c r="A1800" i="59"/>
  <c r="F1800" i="59" s="1"/>
  <c r="H1800" i="59" s="1"/>
  <c r="E1799" i="59"/>
  <c r="A1799" i="59"/>
  <c r="F1799" i="59" s="1"/>
  <c r="H1799" i="59" s="1"/>
  <c r="E1798" i="59"/>
  <c r="A1798" i="59"/>
  <c r="F1798" i="59" s="1"/>
  <c r="H1798" i="59" s="1"/>
  <c r="E1797" i="59"/>
  <c r="A1797" i="59"/>
  <c r="F1797" i="59" s="1"/>
  <c r="H1797" i="59" s="1"/>
  <c r="E1796" i="59"/>
  <c r="A1796" i="59"/>
  <c r="F1796" i="59" s="1"/>
  <c r="H1796" i="59" s="1"/>
  <c r="E1795" i="59"/>
  <c r="A1795" i="59"/>
  <c r="F1795" i="59" s="1"/>
  <c r="H1795" i="59" s="1"/>
  <c r="E1794" i="59"/>
  <c r="A1794" i="59"/>
  <c r="F1794" i="59" s="1"/>
  <c r="H1794" i="59" s="1"/>
  <c r="E1793" i="59"/>
  <c r="A1793" i="59"/>
  <c r="F1793" i="59" s="1"/>
  <c r="H1793" i="59" s="1"/>
  <c r="E1792" i="59"/>
  <c r="A1792" i="59"/>
  <c r="F1792" i="59" s="1"/>
  <c r="H1792" i="59" s="1"/>
  <c r="E1791" i="59"/>
  <c r="A1791" i="59"/>
  <c r="F1791" i="59" s="1"/>
  <c r="H1791" i="59" s="1"/>
  <c r="E1790" i="59"/>
  <c r="A1790" i="59"/>
  <c r="F1790" i="59" s="1"/>
  <c r="H1790" i="59" s="1"/>
  <c r="E1789" i="59"/>
  <c r="A1789" i="59"/>
  <c r="F1789" i="59" s="1"/>
  <c r="H1789" i="59" s="1"/>
  <c r="E1788" i="59"/>
  <c r="A1788" i="59"/>
  <c r="F1788" i="59" s="1"/>
  <c r="H1788" i="59" s="1"/>
  <c r="E1787" i="59"/>
  <c r="A1787" i="59"/>
  <c r="F1787" i="59" s="1"/>
  <c r="H1787" i="59" s="1"/>
  <c r="E1786" i="59"/>
  <c r="A1786" i="59"/>
  <c r="F1786" i="59" s="1"/>
  <c r="H1786" i="59" s="1"/>
  <c r="E1785" i="59"/>
  <c r="A1785" i="59"/>
  <c r="F1785" i="59" s="1"/>
  <c r="H1785" i="59" s="1"/>
  <c r="E1784" i="59"/>
  <c r="A1784" i="59"/>
  <c r="F1784" i="59" s="1"/>
  <c r="H1784" i="59" s="1"/>
  <c r="E1783" i="59"/>
  <c r="A1783" i="59"/>
  <c r="F1783" i="59" s="1"/>
  <c r="H1783" i="59" s="1"/>
  <c r="E1782" i="59"/>
  <c r="A1782" i="59"/>
  <c r="F1782" i="59" s="1"/>
  <c r="H1782" i="59" s="1"/>
  <c r="E1781" i="59"/>
  <c r="A1781" i="59"/>
  <c r="F1781" i="59" s="1"/>
  <c r="H1781" i="59" s="1"/>
  <c r="E1780" i="59"/>
  <c r="A1780" i="59"/>
  <c r="F1780" i="59" s="1"/>
  <c r="H1780" i="59" s="1"/>
  <c r="E1779" i="59"/>
  <c r="A1779" i="59"/>
  <c r="F1779" i="59" s="1"/>
  <c r="H1779" i="59" s="1"/>
  <c r="E1778" i="59"/>
  <c r="A1778" i="59"/>
  <c r="F1778" i="59" s="1"/>
  <c r="H1778" i="59" s="1"/>
  <c r="E1777" i="59"/>
  <c r="A1777" i="59"/>
  <c r="F1777" i="59" s="1"/>
  <c r="H1777" i="59" s="1"/>
  <c r="E1776" i="59"/>
  <c r="A1776" i="59"/>
  <c r="F1776" i="59" s="1"/>
  <c r="H1776" i="59" s="1"/>
  <c r="E1775" i="59"/>
  <c r="A1775" i="59"/>
  <c r="F1775" i="59" s="1"/>
  <c r="H1775" i="59" s="1"/>
  <c r="E1774" i="59"/>
  <c r="A1774" i="59"/>
  <c r="F1774" i="59" s="1"/>
  <c r="H1774" i="59" s="1"/>
  <c r="E1773" i="59"/>
  <c r="A1773" i="59"/>
  <c r="F1773" i="59" s="1"/>
  <c r="H1773" i="59" s="1"/>
  <c r="E1772" i="59"/>
  <c r="A1772" i="59"/>
  <c r="F1772" i="59" s="1"/>
  <c r="H1772" i="59" s="1"/>
  <c r="E1771" i="59"/>
  <c r="A1771" i="59"/>
  <c r="F1771" i="59" s="1"/>
  <c r="H1771" i="59" s="1"/>
  <c r="E1770" i="59"/>
  <c r="A1770" i="59"/>
  <c r="F1770" i="59" s="1"/>
  <c r="H1770" i="59" s="1"/>
  <c r="E1769" i="59"/>
  <c r="A1769" i="59"/>
  <c r="F1769" i="59" s="1"/>
  <c r="H1769" i="59" s="1"/>
  <c r="E1768" i="59"/>
  <c r="A1768" i="59"/>
  <c r="F1768" i="59" s="1"/>
  <c r="H1768" i="59" s="1"/>
  <c r="E1767" i="59"/>
  <c r="A1767" i="59"/>
  <c r="F1767" i="59" s="1"/>
  <c r="H1767" i="59" s="1"/>
  <c r="E1766" i="59"/>
  <c r="A1766" i="59"/>
  <c r="F1766" i="59" s="1"/>
  <c r="H1766" i="59" s="1"/>
  <c r="E1765" i="59"/>
  <c r="A1765" i="59"/>
  <c r="F1765" i="59" s="1"/>
  <c r="H1765" i="59" s="1"/>
  <c r="E1764" i="59"/>
  <c r="A1764" i="59"/>
  <c r="F1764" i="59" s="1"/>
  <c r="H1764" i="59" s="1"/>
  <c r="E1763" i="59"/>
  <c r="A1763" i="59"/>
  <c r="F1763" i="59" s="1"/>
  <c r="H1763" i="59" s="1"/>
  <c r="E1762" i="59"/>
  <c r="A1762" i="59"/>
  <c r="F1762" i="59" s="1"/>
  <c r="H1762" i="59" s="1"/>
  <c r="E1761" i="59"/>
  <c r="A1761" i="59"/>
  <c r="F1761" i="59" s="1"/>
  <c r="H1761" i="59" s="1"/>
  <c r="E1760" i="59"/>
  <c r="A1760" i="59"/>
  <c r="F1760" i="59" s="1"/>
  <c r="H1760" i="59" s="1"/>
  <c r="E1759" i="59"/>
  <c r="A1759" i="59"/>
  <c r="F1759" i="59" s="1"/>
  <c r="H1759" i="59" s="1"/>
  <c r="E1758" i="59"/>
  <c r="A1758" i="59"/>
  <c r="F1758" i="59" s="1"/>
  <c r="H1758" i="59" s="1"/>
  <c r="N1643" i="59"/>
  <c r="M1643" i="59"/>
  <c r="L1643" i="59"/>
  <c r="K1643" i="59"/>
  <c r="J1643" i="59"/>
  <c r="G1643" i="59"/>
  <c r="B1643" i="59"/>
  <c r="E1642" i="59"/>
  <c r="A1642" i="59"/>
  <c r="F1642" i="59" s="1"/>
  <c r="H1642" i="59" s="1"/>
  <c r="E1641" i="59"/>
  <c r="A1641" i="59"/>
  <c r="F1641" i="59" s="1"/>
  <c r="H1641" i="59" s="1"/>
  <c r="E1640" i="59"/>
  <c r="A1640" i="59"/>
  <c r="F1640" i="59" s="1"/>
  <c r="H1640" i="59" s="1"/>
  <c r="E1639" i="59"/>
  <c r="A1639" i="59"/>
  <c r="F1639" i="59" s="1"/>
  <c r="H1639" i="59" s="1"/>
  <c r="E1638" i="59"/>
  <c r="A1638" i="59"/>
  <c r="F1638" i="59" s="1"/>
  <c r="H1638" i="59" s="1"/>
  <c r="E1637" i="59"/>
  <c r="A1637" i="59"/>
  <c r="F1637" i="59" s="1"/>
  <c r="H1637" i="59" s="1"/>
  <c r="E1636" i="59"/>
  <c r="A1636" i="59"/>
  <c r="F1636" i="59" s="1"/>
  <c r="H1636" i="59" s="1"/>
  <c r="E1635" i="59"/>
  <c r="A1635" i="59"/>
  <c r="F1635" i="59" s="1"/>
  <c r="H1635" i="59" s="1"/>
  <c r="E1634" i="59"/>
  <c r="A1634" i="59"/>
  <c r="F1634" i="59" s="1"/>
  <c r="H1634" i="59" s="1"/>
  <c r="E1633" i="59"/>
  <c r="A1633" i="59"/>
  <c r="F1633" i="59" s="1"/>
  <c r="H1633" i="59" s="1"/>
  <c r="E1632" i="59"/>
  <c r="A1632" i="59"/>
  <c r="F1632" i="59" s="1"/>
  <c r="H1632" i="59" s="1"/>
  <c r="E1631" i="59"/>
  <c r="A1631" i="59"/>
  <c r="F1631" i="59" s="1"/>
  <c r="H1631" i="59" s="1"/>
  <c r="E1630" i="59"/>
  <c r="A1630" i="59"/>
  <c r="F1630" i="59" s="1"/>
  <c r="H1630" i="59" s="1"/>
  <c r="E1629" i="59"/>
  <c r="A1629" i="59"/>
  <c r="F1629" i="59" s="1"/>
  <c r="H1629" i="59" s="1"/>
  <c r="E1628" i="59"/>
  <c r="A1628" i="59"/>
  <c r="F1628" i="59" s="1"/>
  <c r="H1628" i="59" s="1"/>
  <c r="E1627" i="59"/>
  <c r="A1627" i="59"/>
  <c r="F1627" i="59" s="1"/>
  <c r="H1627" i="59" s="1"/>
  <c r="E1626" i="59"/>
  <c r="A1626" i="59"/>
  <c r="F1626" i="59" s="1"/>
  <c r="H1626" i="59" s="1"/>
  <c r="E1625" i="59"/>
  <c r="A1625" i="59"/>
  <c r="F1625" i="59" s="1"/>
  <c r="H1625" i="59" s="1"/>
  <c r="E1624" i="59"/>
  <c r="A1624" i="59"/>
  <c r="F1624" i="59" s="1"/>
  <c r="H1624" i="59" s="1"/>
  <c r="E1623" i="59"/>
  <c r="A1623" i="59"/>
  <c r="F1623" i="59" s="1"/>
  <c r="H1623" i="59" s="1"/>
  <c r="E1622" i="59"/>
  <c r="A1622" i="59"/>
  <c r="F1622" i="59" s="1"/>
  <c r="H1622" i="59" s="1"/>
  <c r="E1621" i="59"/>
  <c r="A1621" i="59"/>
  <c r="F1621" i="59" s="1"/>
  <c r="H1621" i="59" s="1"/>
  <c r="E1620" i="59"/>
  <c r="A1620" i="59"/>
  <c r="F1620" i="59" s="1"/>
  <c r="H1620" i="59" s="1"/>
  <c r="E1619" i="59"/>
  <c r="A1619" i="59"/>
  <c r="F1619" i="59" s="1"/>
  <c r="H1619" i="59" s="1"/>
  <c r="E1618" i="59"/>
  <c r="A1618" i="59"/>
  <c r="F1618" i="59" s="1"/>
  <c r="H1618" i="59" s="1"/>
  <c r="E1617" i="59"/>
  <c r="A1617" i="59"/>
  <c r="F1617" i="59" s="1"/>
  <c r="H1617" i="59" s="1"/>
  <c r="E1616" i="59"/>
  <c r="A1616" i="59"/>
  <c r="F1616" i="59" s="1"/>
  <c r="H1616" i="59" s="1"/>
  <c r="E1615" i="59"/>
  <c r="A1615" i="59"/>
  <c r="F1615" i="59" s="1"/>
  <c r="H1615" i="59" s="1"/>
  <c r="E1614" i="59"/>
  <c r="A1614" i="59"/>
  <c r="F1614" i="59" s="1"/>
  <c r="H1614" i="59" s="1"/>
  <c r="E1613" i="59"/>
  <c r="A1613" i="59"/>
  <c r="F1613" i="59" s="1"/>
  <c r="H1613" i="59" s="1"/>
  <c r="E1612" i="59"/>
  <c r="A1612" i="59"/>
  <c r="F1612" i="59" s="1"/>
  <c r="H1612" i="59" s="1"/>
  <c r="E1611" i="59"/>
  <c r="A1611" i="59"/>
  <c r="F1611" i="59" s="1"/>
  <c r="H1611" i="59" s="1"/>
  <c r="E1610" i="59"/>
  <c r="A1610" i="59"/>
  <c r="F1610" i="59" s="1"/>
  <c r="H1610" i="59" s="1"/>
  <c r="E1609" i="59"/>
  <c r="A1609" i="59"/>
  <c r="F1609" i="59" s="1"/>
  <c r="H1609" i="59" s="1"/>
  <c r="E1608" i="59"/>
  <c r="A1608" i="59"/>
  <c r="F1608" i="59" s="1"/>
  <c r="H1608" i="59" s="1"/>
  <c r="E1607" i="59"/>
  <c r="A1607" i="59"/>
  <c r="F1607" i="59" s="1"/>
  <c r="H1607" i="59" s="1"/>
  <c r="E1606" i="59"/>
  <c r="A1606" i="59"/>
  <c r="F1606" i="59" s="1"/>
  <c r="H1606" i="59" s="1"/>
  <c r="E1605" i="59"/>
  <c r="A1605" i="59"/>
  <c r="F1605" i="59" s="1"/>
  <c r="H1605" i="59" s="1"/>
  <c r="E1604" i="59"/>
  <c r="A1604" i="59"/>
  <c r="F1604" i="59" s="1"/>
  <c r="H1604" i="59" s="1"/>
  <c r="E1603" i="59"/>
  <c r="A1603" i="59"/>
  <c r="F1603" i="59" s="1"/>
  <c r="H1603" i="59" s="1"/>
  <c r="E1602" i="59"/>
  <c r="A1602" i="59"/>
  <c r="F1602" i="59" s="1"/>
  <c r="H1602" i="59" s="1"/>
  <c r="E1601" i="59"/>
  <c r="A1601" i="59"/>
  <c r="F1601" i="59" s="1"/>
  <c r="H1601" i="59" s="1"/>
  <c r="E1600" i="59"/>
  <c r="A1600" i="59"/>
  <c r="F1600" i="59" s="1"/>
  <c r="H1600" i="59" s="1"/>
  <c r="E1599" i="59"/>
  <c r="A1599" i="59"/>
  <c r="F1599" i="59" s="1"/>
  <c r="H1599" i="59" s="1"/>
  <c r="E1598" i="59"/>
  <c r="A1598" i="59"/>
  <c r="F1598" i="59" s="1"/>
  <c r="H1598" i="59" s="1"/>
  <c r="E1597" i="59"/>
  <c r="A1597" i="59"/>
  <c r="F1597" i="59" s="1"/>
  <c r="H1597" i="59" s="1"/>
  <c r="E1596" i="59"/>
  <c r="A1596" i="59"/>
  <c r="F1596" i="59" s="1"/>
  <c r="H1596" i="59" s="1"/>
  <c r="E1595" i="59"/>
  <c r="A1595" i="59"/>
  <c r="F1595" i="59" s="1"/>
  <c r="H1595" i="59" s="1"/>
  <c r="E1594" i="59"/>
  <c r="A1594" i="59"/>
  <c r="F1594" i="59" s="1"/>
  <c r="H1594" i="59" s="1"/>
  <c r="E1593" i="59"/>
  <c r="A1593" i="59"/>
  <c r="F1593" i="59" s="1"/>
  <c r="H1593" i="59" s="1"/>
  <c r="E1592" i="59"/>
  <c r="A1592" i="59"/>
  <c r="F1592" i="59" s="1"/>
  <c r="H1592" i="59" s="1"/>
  <c r="E1591" i="59"/>
  <c r="A1591" i="59"/>
  <c r="F1591" i="59" s="1"/>
  <c r="H1591" i="59" s="1"/>
  <c r="E1590" i="59"/>
  <c r="A1590" i="59"/>
  <c r="F1590" i="59" s="1"/>
  <c r="H1590" i="59" s="1"/>
  <c r="E1589" i="59"/>
  <c r="A1589" i="59"/>
  <c r="F1589" i="59" s="1"/>
  <c r="H1589" i="59" s="1"/>
  <c r="E1588" i="59"/>
  <c r="A1588" i="59"/>
  <c r="F1588" i="59" s="1"/>
  <c r="H1588" i="59" s="1"/>
  <c r="E1587" i="59"/>
  <c r="A1587" i="59"/>
  <c r="F1587" i="59" s="1"/>
  <c r="H1587" i="59" s="1"/>
  <c r="E1586" i="59"/>
  <c r="A1586" i="59"/>
  <c r="F1586" i="59" s="1"/>
  <c r="H1586" i="59" s="1"/>
  <c r="E1585" i="59"/>
  <c r="A1585" i="59"/>
  <c r="F1585" i="59" s="1"/>
  <c r="H1585" i="59" s="1"/>
  <c r="E1584" i="59"/>
  <c r="A1584" i="59"/>
  <c r="F1584" i="59" s="1"/>
  <c r="H1584" i="59" s="1"/>
  <c r="E1583" i="59"/>
  <c r="A1583" i="59"/>
  <c r="F1583" i="59" s="1"/>
  <c r="H1583" i="59" s="1"/>
  <c r="E1582" i="59"/>
  <c r="A1582" i="59"/>
  <c r="F1582" i="59" s="1"/>
  <c r="H1582" i="59" s="1"/>
  <c r="E1581" i="59"/>
  <c r="A1581" i="59"/>
  <c r="F1581" i="59" s="1"/>
  <c r="H1581" i="59" s="1"/>
  <c r="E1580" i="59"/>
  <c r="A1580" i="59"/>
  <c r="F1580" i="59" s="1"/>
  <c r="H1580" i="59" s="1"/>
  <c r="E1579" i="59"/>
  <c r="A1579" i="59"/>
  <c r="F1579" i="59" s="1"/>
  <c r="H1579" i="59" s="1"/>
  <c r="E1578" i="59"/>
  <c r="A1578" i="59"/>
  <c r="F1578" i="59" s="1"/>
  <c r="H1578" i="59" s="1"/>
  <c r="E1577" i="59"/>
  <c r="A1577" i="59"/>
  <c r="F1577" i="59" s="1"/>
  <c r="H1577" i="59" s="1"/>
  <c r="E1576" i="59"/>
  <c r="A1576" i="59"/>
  <c r="F1576" i="59" s="1"/>
  <c r="H1576" i="59" s="1"/>
  <c r="E1575" i="59"/>
  <c r="A1575" i="59"/>
  <c r="F1575" i="59" s="1"/>
  <c r="H1575" i="59" s="1"/>
  <c r="E1574" i="59"/>
  <c r="A1574" i="59"/>
  <c r="F1574" i="59" s="1"/>
  <c r="H1574" i="59" s="1"/>
  <c r="E1573" i="59"/>
  <c r="A1573" i="59"/>
  <c r="F1573" i="59" s="1"/>
  <c r="H1573" i="59" s="1"/>
  <c r="E1572" i="59"/>
  <c r="A1572" i="59"/>
  <c r="F1572" i="59" s="1"/>
  <c r="H1572" i="59" s="1"/>
  <c r="E1571" i="59"/>
  <c r="A1571" i="59"/>
  <c r="F1571" i="59" s="1"/>
  <c r="H1571" i="59" s="1"/>
  <c r="E1570" i="59"/>
  <c r="A1570" i="59"/>
  <c r="F1570" i="59" s="1"/>
  <c r="H1570" i="59" s="1"/>
  <c r="E1569" i="59"/>
  <c r="A1569" i="59"/>
  <c r="F1569" i="59" s="1"/>
  <c r="H1569" i="59" s="1"/>
  <c r="E1568" i="59"/>
  <c r="A1568" i="59"/>
  <c r="F1568" i="59" s="1"/>
  <c r="H1568" i="59" s="1"/>
  <c r="E1567" i="59"/>
  <c r="A1567" i="59"/>
  <c r="F1567" i="59" s="1"/>
  <c r="H1567" i="59" s="1"/>
  <c r="E1566" i="59"/>
  <c r="A1566" i="59"/>
  <c r="F1566" i="59" s="1"/>
  <c r="H1566" i="59" s="1"/>
  <c r="E1565" i="59"/>
  <c r="A1565" i="59"/>
  <c r="F1565" i="59" s="1"/>
  <c r="H1565" i="59" s="1"/>
  <c r="E1564" i="59"/>
  <c r="A1564" i="59"/>
  <c r="F1564" i="59" s="1"/>
  <c r="H1564" i="59" s="1"/>
  <c r="E1563" i="59"/>
  <c r="A1563" i="59"/>
  <c r="F1563" i="59" s="1"/>
  <c r="H1563" i="59" s="1"/>
  <c r="E1562" i="59"/>
  <c r="A1562" i="59"/>
  <c r="F1562" i="59" s="1"/>
  <c r="H1562" i="59" s="1"/>
  <c r="E1561" i="59"/>
  <c r="A1561" i="59"/>
  <c r="F1561" i="59" s="1"/>
  <c r="H1561" i="59" s="1"/>
  <c r="E1560" i="59"/>
  <c r="A1560" i="59"/>
  <c r="F1560" i="59" s="1"/>
  <c r="H1560" i="59" s="1"/>
  <c r="E1559" i="59"/>
  <c r="A1559" i="59"/>
  <c r="F1559" i="59" s="1"/>
  <c r="H1559" i="59" s="1"/>
  <c r="E1558" i="59"/>
  <c r="A1558" i="59"/>
  <c r="F1558" i="59" s="1"/>
  <c r="H1558" i="59" s="1"/>
  <c r="E1557" i="59"/>
  <c r="A1557" i="59"/>
  <c r="F1557" i="59" s="1"/>
  <c r="H1557" i="59" s="1"/>
  <c r="E1556" i="59"/>
  <c r="A1556" i="59"/>
  <c r="F1556" i="59" s="1"/>
  <c r="H1556" i="59" s="1"/>
  <c r="E1555" i="59"/>
  <c r="A1555" i="59"/>
  <c r="F1555" i="59" s="1"/>
  <c r="H1555" i="59" s="1"/>
  <c r="E1554" i="59"/>
  <c r="A1554" i="59"/>
  <c r="F1554" i="59" s="1"/>
  <c r="H1554" i="59" s="1"/>
  <c r="E1553" i="59"/>
  <c r="A1553" i="59"/>
  <c r="F1553" i="59" s="1"/>
  <c r="H1553" i="59" s="1"/>
  <c r="E1552" i="59"/>
  <c r="A1552" i="59"/>
  <c r="E1551" i="59"/>
  <c r="A1551" i="59"/>
  <c r="E1550" i="59"/>
  <c r="A1550" i="59"/>
  <c r="E1549" i="59"/>
  <c r="A1549" i="59"/>
  <c r="E1548" i="59"/>
  <c r="A1548" i="59"/>
  <c r="E1547" i="59"/>
  <c r="A1547" i="59"/>
  <c r="E1546" i="59"/>
  <c r="A1546" i="59"/>
  <c r="E1545" i="59"/>
  <c r="A1545" i="59"/>
  <c r="E1544" i="59"/>
  <c r="A1544" i="59"/>
  <c r="E1543" i="59"/>
  <c r="A1543" i="59"/>
  <c r="N1428" i="59"/>
  <c r="M1428" i="59"/>
  <c r="L1428" i="59"/>
  <c r="K1428" i="59"/>
  <c r="J1428" i="59"/>
  <c r="G1428" i="59"/>
  <c r="G1535" i="59" s="1"/>
  <c r="B1428" i="59"/>
  <c r="E1427" i="59"/>
  <c r="A1427" i="59"/>
  <c r="F1427" i="59" s="1"/>
  <c r="H1427" i="59" s="1"/>
  <c r="E1426" i="59"/>
  <c r="A1426" i="59"/>
  <c r="F1426" i="59" s="1"/>
  <c r="H1426" i="59" s="1"/>
  <c r="E1425" i="59"/>
  <c r="A1425" i="59"/>
  <c r="F1425" i="59" s="1"/>
  <c r="H1425" i="59" s="1"/>
  <c r="E1424" i="59"/>
  <c r="A1424" i="59"/>
  <c r="F1424" i="59" s="1"/>
  <c r="H1424" i="59" s="1"/>
  <c r="E1423" i="59"/>
  <c r="A1423" i="59"/>
  <c r="F1423" i="59" s="1"/>
  <c r="H1423" i="59" s="1"/>
  <c r="E1422" i="59"/>
  <c r="A1422" i="59"/>
  <c r="F1422" i="59" s="1"/>
  <c r="H1422" i="59" s="1"/>
  <c r="E1421" i="59"/>
  <c r="A1421" i="59"/>
  <c r="F1421" i="59" s="1"/>
  <c r="H1421" i="59" s="1"/>
  <c r="E1420" i="59"/>
  <c r="A1420" i="59"/>
  <c r="F1420" i="59" s="1"/>
  <c r="H1420" i="59" s="1"/>
  <c r="E1419" i="59"/>
  <c r="A1419" i="59"/>
  <c r="F1419" i="59" s="1"/>
  <c r="H1419" i="59" s="1"/>
  <c r="E1418" i="59"/>
  <c r="A1418" i="59"/>
  <c r="F1418" i="59" s="1"/>
  <c r="H1418" i="59" s="1"/>
  <c r="E1417" i="59"/>
  <c r="A1417" i="59"/>
  <c r="F1417" i="59" s="1"/>
  <c r="H1417" i="59" s="1"/>
  <c r="E1416" i="59"/>
  <c r="A1416" i="59"/>
  <c r="F1416" i="59" s="1"/>
  <c r="H1416" i="59" s="1"/>
  <c r="E1415" i="59"/>
  <c r="A1415" i="59"/>
  <c r="F1415" i="59" s="1"/>
  <c r="H1415" i="59" s="1"/>
  <c r="E1414" i="59"/>
  <c r="A1414" i="59"/>
  <c r="F1414" i="59" s="1"/>
  <c r="H1414" i="59" s="1"/>
  <c r="E1413" i="59"/>
  <c r="A1413" i="59"/>
  <c r="F1413" i="59" s="1"/>
  <c r="H1413" i="59" s="1"/>
  <c r="E1412" i="59"/>
  <c r="A1412" i="59"/>
  <c r="F1412" i="59" s="1"/>
  <c r="H1412" i="59" s="1"/>
  <c r="E1411" i="59"/>
  <c r="A1411" i="59"/>
  <c r="F1411" i="59" s="1"/>
  <c r="H1411" i="59" s="1"/>
  <c r="E1410" i="59"/>
  <c r="A1410" i="59"/>
  <c r="F1410" i="59" s="1"/>
  <c r="H1410" i="59" s="1"/>
  <c r="E1409" i="59"/>
  <c r="A1409" i="59"/>
  <c r="F1409" i="59" s="1"/>
  <c r="H1409" i="59" s="1"/>
  <c r="E1408" i="59"/>
  <c r="A1408" i="59"/>
  <c r="F1408" i="59" s="1"/>
  <c r="H1408" i="59" s="1"/>
  <c r="E1407" i="59"/>
  <c r="A1407" i="59"/>
  <c r="F1407" i="59" s="1"/>
  <c r="H1407" i="59" s="1"/>
  <c r="E1406" i="59"/>
  <c r="A1406" i="59"/>
  <c r="F1406" i="59" s="1"/>
  <c r="H1406" i="59" s="1"/>
  <c r="E1405" i="59"/>
  <c r="A1405" i="59"/>
  <c r="F1405" i="59" s="1"/>
  <c r="H1405" i="59" s="1"/>
  <c r="E1404" i="59"/>
  <c r="A1404" i="59"/>
  <c r="F1404" i="59" s="1"/>
  <c r="H1404" i="59" s="1"/>
  <c r="E1403" i="59"/>
  <c r="A1403" i="59"/>
  <c r="F1403" i="59" s="1"/>
  <c r="H1403" i="59" s="1"/>
  <c r="E1402" i="59"/>
  <c r="A1402" i="59"/>
  <c r="F1402" i="59" s="1"/>
  <c r="H1402" i="59" s="1"/>
  <c r="E1401" i="59"/>
  <c r="A1401" i="59"/>
  <c r="F1401" i="59" s="1"/>
  <c r="H1401" i="59" s="1"/>
  <c r="E1400" i="59"/>
  <c r="A1400" i="59"/>
  <c r="F1400" i="59" s="1"/>
  <c r="H1400" i="59" s="1"/>
  <c r="E1399" i="59"/>
  <c r="A1399" i="59"/>
  <c r="F1399" i="59" s="1"/>
  <c r="H1399" i="59" s="1"/>
  <c r="E1398" i="59"/>
  <c r="A1398" i="59"/>
  <c r="F1398" i="59" s="1"/>
  <c r="H1398" i="59" s="1"/>
  <c r="E1397" i="59"/>
  <c r="A1397" i="59"/>
  <c r="F1397" i="59" s="1"/>
  <c r="H1397" i="59" s="1"/>
  <c r="E1396" i="59"/>
  <c r="A1396" i="59"/>
  <c r="F1396" i="59" s="1"/>
  <c r="H1396" i="59" s="1"/>
  <c r="E1395" i="59"/>
  <c r="A1395" i="59"/>
  <c r="F1395" i="59" s="1"/>
  <c r="H1395" i="59" s="1"/>
  <c r="E1394" i="59"/>
  <c r="A1394" i="59"/>
  <c r="F1394" i="59" s="1"/>
  <c r="H1394" i="59" s="1"/>
  <c r="E1393" i="59"/>
  <c r="A1393" i="59"/>
  <c r="F1393" i="59" s="1"/>
  <c r="H1393" i="59" s="1"/>
  <c r="E1392" i="59"/>
  <c r="A1392" i="59"/>
  <c r="F1392" i="59" s="1"/>
  <c r="H1392" i="59" s="1"/>
  <c r="E1391" i="59"/>
  <c r="A1391" i="59"/>
  <c r="F1391" i="59" s="1"/>
  <c r="H1391" i="59" s="1"/>
  <c r="E1390" i="59"/>
  <c r="A1390" i="59"/>
  <c r="F1390" i="59" s="1"/>
  <c r="H1390" i="59" s="1"/>
  <c r="E1389" i="59"/>
  <c r="A1389" i="59"/>
  <c r="F1389" i="59" s="1"/>
  <c r="H1389" i="59" s="1"/>
  <c r="E1388" i="59"/>
  <c r="A1388" i="59"/>
  <c r="F1388" i="59" s="1"/>
  <c r="H1388" i="59" s="1"/>
  <c r="E1387" i="59"/>
  <c r="A1387" i="59"/>
  <c r="F1387" i="59" s="1"/>
  <c r="H1387" i="59" s="1"/>
  <c r="E1386" i="59"/>
  <c r="A1386" i="59"/>
  <c r="F1386" i="59" s="1"/>
  <c r="H1386" i="59" s="1"/>
  <c r="E1385" i="59"/>
  <c r="A1385" i="59"/>
  <c r="F1385" i="59" s="1"/>
  <c r="H1385" i="59" s="1"/>
  <c r="E1384" i="59"/>
  <c r="A1384" i="59"/>
  <c r="F1384" i="59" s="1"/>
  <c r="H1384" i="59" s="1"/>
  <c r="E1383" i="59"/>
  <c r="A1383" i="59"/>
  <c r="F1383" i="59" s="1"/>
  <c r="H1383" i="59" s="1"/>
  <c r="E1382" i="59"/>
  <c r="A1382" i="59"/>
  <c r="F1382" i="59" s="1"/>
  <c r="H1382" i="59" s="1"/>
  <c r="E1381" i="59"/>
  <c r="A1381" i="59"/>
  <c r="F1381" i="59" s="1"/>
  <c r="H1381" i="59" s="1"/>
  <c r="E1380" i="59"/>
  <c r="A1380" i="59"/>
  <c r="F1380" i="59" s="1"/>
  <c r="H1380" i="59" s="1"/>
  <c r="E1379" i="59"/>
  <c r="A1379" i="59"/>
  <c r="F1379" i="59" s="1"/>
  <c r="H1379" i="59" s="1"/>
  <c r="E1378" i="59"/>
  <c r="A1378" i="59"/>
  <c r="F1378" i="59" s="1"/>
  <c r="H1378" i="59" s="1"/>
  <c r="E1377" i="59"/>
  <c r="A1377" i="59"/>
  <c r="F1377" i="59" s="1"/>
  <c r="H1377" i="59" s="1"/>
  <c r="E1376" i="59"/>
  <c r="A1376" i="59"/>
  <c r="F1376" i="59" s="1"/>
  <c r="H1376" i="59" s="1"/>
  <c r="E1375" i="59"/>
  <c r="A1375" i="59"/>
  <c r="F1375" i="59" s="1"/>
  <c r="H1375" i="59" s="1"/>
  <c r="E1374" i="59"/>
  <c r="A1374" i="59"/>
  <c r="F1374" i="59" s="1"/>
  <c r="H1374" i="59" s="1"/>
  <c r="E1373" i="59"/>
  <c r="A1373" i="59"/>
  <c r="F1373" i="59" s="1"/>
  <c r="H1373" i="59" s="1"/>
  <c r="E1372" i="59"/>
  <c r="A1372" i="59"/>
  <c r="F1372" i="59" s="1"/>
  <c r="H1372" i="59" s="1"/>
  <c r="E1371" i="59"/>
  <c r="A1371" i="59"/>
  <c r="F1371" i="59" s="1"/>
  <c r="H1371" i="59" s="1"/>
  <c r="E1370" i="59"/>
  <c r="A1370" i="59"/>
  <c r="F1370" i="59" s="1"/>
  <c r="H1370" i="59" s="1"/>
  <c r="E1369" i="59"/>
  <c r="A1369" i="59"/>
  <c r="F1369" i="59" s="1"/>
  <c r="H1369" i="59" s="1"/>
  <c r="E1368" i="59"/>
  <c r="A1368" i="59"/>
  <c r="F1368" i="59" s="1"/>
  <c r="H1368" i="59" s="1"/>
  <c r="E1367" i="59"/>
  <c r="A1367" i="59"/>
  <c r="F1367" i="59" s="1"/>
  <c r="H1367" i="59" s="1"/>
  <c r="E1366" i="59"/>
  <c r="A1366" i="59"/>
  <c r="F1366" i="59" s="1"/>
  <c r="H1366" i="59" s="1"/>
  <c r="E1365" i="59"/>
  <c r="A1365" i="59"/>
  <c r="F1365" i="59" s="1"/>
  <c r="H1365" i="59" s="1"/>
  <c r="E1364" i="59"/>
  <c r="A1364" i="59"/>
  <c r="F1364" i="59" s="1"/>
  <c r="H1364" i="59" s="1"/>
  <c r="E1363" i="59"/>
  <c r="A1363" i="59"/>
  <c r="F1363" i="59" s="1"/>
  <c r="H1363" i="59" s="1"/>
  <c r="E1362" i="59"/>
  <c r="A1362" i="59"/>
  <c r="F1362" i="59" s="1"/>
  <c r="H1362" i="59" s="1"/>
  <c r="E1361" i="59"/>
  <c r="A1361" i="59"/>
  <c r="F1361" i="59" s="1"/>
  <c r="H1361" i="59" s="1"/>
  <c r="E1360" i="59"/>
  <c r="A1360" i="59"/>
  <c r="F1360" i="59" s="1"/>
  <c r="H1360" i="59" s="1"/>
  <c r="E1359" i="59"/>
  <c r="A1359" i="59"/>
  <c r="F1359" i="59" s="1"/>
  <c r="H1359" i="59" s="1"/>
  <c r="E1358" i="59"/>
  <c r="A1358" i="59"/>
  <c r="F1358" i="59" s="1"/>
  <c r="H1358" i="59" s="1"/>
  <c r="E1357" i="59"/>
  <c r="A1357" i="59"/>
  <c r="F1357" i="59" s="1"/>
  <c r="H1357" i="59" s="1"/>
  <c r="E1356" i="59"/>
  <c r="A1356" i="59"/>
  <c r="F1356" i="59" s="1"/>
  <c r="H1356" i="59" s="1"/>
  <c r="E1355" i="59"/>
  <c r="A1355" i="59"/>
  <c r="F1355" i="59" s="1"/>
  <c r="H1355" i="59" s="1"/>
  <c r="E1354" i="59"/>
  <c r="A1354" i="59"/>
  <c r="F1354" i="59" s="1"/>
  <c r="H1354" i="59" s="1"/>
  <c r="E1353" i="59"/>
  <c r="A1353" i="59"/>
  <c r="F1353" i="59" s="1"/>
  <c r="H1353" i="59" s="1"/>
  <c r="E1352" i="59"/>
  <c r="A1352" i="59"/>
  <c r="F1352" i="59" s="1"/>
  <c r="H1352" i="59" s="1"/>
  <c r="E1351" i="59"/>
  <c r="A1351" i="59"/>
  <c r="F1351" i="59" s="1"/>
  <c r="H1351" i="59" s="1"/>
  <c r="E1350" i="59"/>
  <c r="A1350" i="59"/>
  <c r="F1350" i="59" s="1"/>
  <c r="H1350" i="59" s="1"/>
  <c r="E1349" i="59"/>
  <c r="A1349" i="59"/>
  <c r="F1349" i="59" s="1"/>
  <c r="H1349" i="59" s="1"/>
  <c r="E1348" i="59"/>
  <c r="A1348" i="59"/>
  <c r="F1348" i="59" s="1"/>
  <c r="H1348" i="59" s="1"/>
  <c r="E1347" i="59"/>
  <c r="A1347" i="59"/>
  <c r="F1347" i="59" s="1"/>
  <c r="H1347" i="59" s="1"/>
  <c r="E1346" i="59"/>
  <c r="A1346" i="59"/>
  <c r="F1346" i="59" s="1"/>
  <c r="H1346" i="59" s="1"/>
  <c r="E1345" i="59"/>
  <c r="A1345" i="59"/>
  <c r="F1345" i="59" s="1"/>
  <c r="H1345" i="59" s="1"/>
  <c r="E1344" i="59"/>
  <c r="A1344" i="59"/>
  <c r="F1344" i="59" s="1"/>
  <c r="H1344" i="59" s="1"/>
  <c r="E1343" i="59"/>
  <c r="A1343" i="59"/>
  <c r="F1343" i="59" s="1"/>
  <c r="H1343" i="59" s="1"/>
  <c r="E1342" i="59"/>
  <c r="A1342" i="59"/>
  <c r="F1342" i="59" s="1"/>
  <c r="H1342" i="59" s="1"/>
  <c r="E1341" i="59"/>
  <c r="A1341" i="59"/>
  <c r="F1341" i="59" s="1"/>
  <c r="H1341" i="59" s="1"/>
  <c r="E1340" i="59"/>
  <c r="A1340" i="59"/>
  <c r="F1340" i="59" s="1"/>
  <c r="H1340" i="59" s="1"/>
  <c r="E1339" i="59"/>
  <c r="A1339" i="59"/>
  <c r="E1338" i="59"/>
  <c r="A1338" i="59"/>
  <c r="E1337" i="59"/>
  <c r="A1337" i="59"/>
  <c r="E1336" i="59"/>
  <c r="A1336" i="59"/>
  <c r="E1335" i="59"/>
  <c r="A1335" i="59"/>
  <c r="E1334" i="59"/>
  <c r="A1334" i="59"/>
  <c r="E1333" i="59"/>
  <c r="A1333" i="59"/>
  <c r="E1332" i="59"/>
  <c r="A1332" i="59"/>
  <c r="E1331" i="59"/>
  <c r="A1331" i="59"/>
  <c r="E1330" i="59"/>
  <c r="A1330" i="59"/>
  <c r="E1329" i="59"/>
  <c r="A1329" i="59"/>
  <c r="E1328" i="59"/>
  <c r="A1328" i="59"/>
  <c r="N1213" i="59"/>
  <c r="M1213" i="59"/>
  <c r="L1213" i="59"/>
  <c r="K1213" i="59"/>
  <c r="J1213" i="59"/>
  <c r="G1213" i="59"/>
  <c r="B1213" i="59"/>
  <c r="B1320" i="59" s="1"/>
  <c r="E1212" i="59"/>
  <c r="A1212" i="59"/>
  <c r="F1212" i="59" s="1"/>
  <c r="H1212" i="59" s="1"/>
  <c r="E1211" i="59"/>
  <c r="A1211" i="59"/>
  <c r="F1211" i="59" s="1"/>
  <c r="H1211" i="59" s="1"/>
  <c r="E1210" i="59"/>
  <c r="A1210" i="59"/>
  <c r="F1210" i="59" s="1"/>
  <c r="H1210" i="59" s="1"/>
  <c r="E1209" i="59"/>
  <c r="A1209" i="59"/>
  <c r="F1209" i="59" s="1"/>
  <c r="H1209" i="59" s="1"/>
  <c r="E1208" i="59"/>
  <c r="A1208" i="59"/>
  <c r="F1208" i="59" s="1"/>
  <c r="H1208" i="59" s="1"/>
  <c r="E1207" i="59"/>
  <c r="A1207" i="59"/>
  <c r="F1207" i="59" s="1"/>
  <c r="H1207" i="59" s="1"/>
  <c r="E1206" i="59"/>
  <c r="A1206" i="59"/>
  <c r="F1206" i="59" s="1"/>
  <c r="H1206" i="59" s="1"/>
  <c r="E1205" i="59"/>
  <c r="A1205" i="59"/>
  <c r="F1205" i="59" s="1"/>
  <c r="H1205" i="59" s="1"/>
  <c r="E1204" i="59"/>
  <c r="A1204" i="59"/>
  <c r="F1204" i="59" s="1"/>
  <c r="H1204" i="59" s="1"/>
  <c r="E1203" i="59"/>
  <c r="A1203" i="59"/>
  <c r="F1203" i="59" s="1"/>
  <c r="H1203" i="59" s="1"/>
  <c r="E1202" i="59"/>
  <c r="A1202" i="59"/>
  <c r="F1202" i="59" s="1"/>
  <c r="H1202" i="59" s="1"/>
  <c r="E1201" i="59"/>
  <c r="A1201" i="59"/>
  <c r="F1201" i="59" s="1"/>
  <c r="H1201" i="59" s="1"/>
  <c r="E1200" i="59"/>
  <c r="A1200" i="59"/>
  <c r="F1200" i="59" s="1"/>
  <c r="H1200" i="59" s="1"/>
  <c r="E1199" i="59"/>
  <c r="A1199" i="59"/>
  <c r="F1199" i="59" s="1"/>
  <c r="H1199" i="59" s="1"/>
  <c r="E1198" i="59"/>
  <c r="A1198" i="59"/>
  <c r="F1198" i="59" s="1"/>
  <c r="H1198" i="59" s="1"/>
  <c r="E1197" i="59"/>
  <c r="A1197" i="59"/>
  <c r="F1197" i="59" s="1"/>
  <c r="H1197" i="59" s="1"/>
  <c r="E1196" i="59"/>
  <c r="A1196" i="59"/>
  <c r="F1196" i="59" s="1"/>
  <c r="H1196" i="59" s="1"/>
  <c r="E1195" i="59"/>
  <c r="A1195" i="59"/>
  <c r="F1195" i="59" s="1"/>
  <c r="H1195" i="59" s="1"/>
  <c r="E1194" i="59"/>
  <c r="A1194" i="59"/>
  <c r="F1194" i="59" s="1"/>
  <c r="H1194" i="59" s="1"/>
  <c r="E1193" i="59"/>
  <c r="A1193" i="59"/>
  <c r="F1193" i="59" s="1"/>
  <c r="H1193" i="59" s="1"/>
  <c r="E1192" i="59"/>
  <c r="A1192" i="59"/>
  <c r="F1192" i="59" s="1"/>
  <c r="H1192" i="59" s="1"/>
  <c r="E1191" i="59"/>
  <c r="A1191" i="59"/>
  <c r="F1191" i="59" s="1"/>
  <c r="H1191" i="59" s="1"/>
  <c r="E1190" i="59"/>
  <c r="A1190" i="59"/>
  <c r="F1190" i="59" s="1"/>
  <c r="H1190" i="59" s="1"/>
  <c r="E1189" i="59"/>
  <c r="A1189" i="59"/>
  <c r="F1189" i="59" s="1"/>
  <c r="H1189" i="59" s="1"/>
  <c r="E1188" i="59"/>
  <c r="A1188" i="59"/>
  <c r="F1188" i="59" s="1"/>
  <c r="H1188" i="59" s="1"/>
  <c r="E1187" i="59"/>
  <c r="A1187" i="59"/>
  <c r="F1187" i="59" s="1"/>
  <c r="H1187" i="59" s="1"/>
  <c r="E1186" i="59"/>
  <c r="A1186" i="59"/>
  <c r="F1186" i="59" s="1"/>
  <c r="H1186" i="59" s="1"/>
  <c r="E1185" i="59"/>
  <c r="A1185" i="59"/>
  <c r="F1185" i="59" s="1"/>
  <c r="H1185" i="59" s="1"/>
  <c r="E1184" i="59"/>
  <c r="A1184" i="59"/>
  <c r="F1184" i="59" s="1"/>
  <c r="H1184" i="59" s="1"/>
  <c r="E1183" i="59"/>
  <c r="A1183" i="59"/>
  <c r="F1183" i="59" s="1"/>
  <c r="H1183" i="59" s="1"/>
  <c r="E1182" i="59"/>
  <c r="A1182" i="59"/>
  <c r="F1182" i="59" s="1"/>
  <c r="H1182" i="59" s="1"/>
  <c r="E1181" i="59"/>
  <c r="A1181" i="59"/>
  <c r="F1181" i="59" s="1"/>
  <c r="H1181" i="59" s="1"/>
  <c r="E1180" i="59"/>
  <c r="A1180" i="59"/>
  <c r="F1180" i="59" s="1"/>
  <c r="H1180" i="59" s="1"/>
  <c r="E1179" i="59"/>
  <c r="A1179" i="59"/>
  <c r="F1179" i="59" s="1"/>
  <c r="H1179" i="59" s="1"/>
  <c r="E1178" i="59"/>
  <c r="A1178" i="59"/>
  <c r="F1178" i="59" s="1"/>
  <c r="H1178" i="59" s="1"/>
  <c r="E1177" i="59"/>
  <c r="A1177" i="59"/>
  <c r="F1177" i="59" s="1"/>
  <c r="H1177" i="59" s="1"/>
  <c r="E1176" i="59"/>
  <c r="A1176" i="59"/>
  <c r="F1176" i="59" s="1"/>
  <c r="H1176" i="59" s="1"/>
  <c r="E1175" i="59"/>
  <c r="A1175" i="59"/>
  <c r="F1175" i="59" s="1"/>
  <c r="H1175" i="59" s="1"/>
  <c r="E1174" i="59"/>
  <c r="A1174" i="59"/>
  <c r="F1174" i="59" s="1"/>
  <c r="H1174" i="59" s="1"/>
  <c r="E1173" i="59"/>
  <c r="A1173" i="59"/>
  <c r="F1173" i="59" s="1"/>
  <c r="H1173" i="59" s="1"/>
  <c r="E1172" i="59"/>
  <c r="A1172" i="59"/>
  <c r="F1172" i="59" s="1"/>
  <c r="H1172" i="59" s="1"/>
  <c r="E1171" i="59"/>
  <c r="A1171" i="59"/>
  <c r="F1171" i="59" s="1"/>
  <c r="H1171" i="59" s="1"/>
  <c r="E1170" i="59"/>
  <c r="A1170" i="59"/>
  <c r="F1170" i="59" s="1"/>
  <c r="H1170" i="59" s="1"/>
  <c r="E1169" i="59"/>
  <c r="A1169" i="59"/>
  <c r="F1169" i="59" s="1"/>
  <c r="H1169" i="59" s="1"/>
  <c r="E1168" i="59"/>
  <c r="A1168" i="59"/>
  <c r="F1168" i="59" s="1"/>
  <c r="H1168" i="59" s="1"/>
  <c r="E1167" i="59"/>
  <c r="A1167" i="59"/>
  <c r="F1167" i="59" s="1"/>
  <c r="H1167" i="59" s="1"/>
  <c r="E1166" i="59"/>
  <c r="A1166" i="59"/>
  <c r="F1166" i="59" s="1"/>
  <c r="H1166" i="59" s="1"/>
  <c r="E1165" i="59"/>
  <c r="A1165" i="59"/>
  <c r="F1165" i="59" s="1"/>
  <c r="H1165" i="59" s="1"/>
  <c r="E1164" i="59"/>
  <c r="A1164" i="59"/>
  <c r="F1164" i="59" s="1"/>
  <c r="H1164" i="59" s="1"/>
  <c r="E1163" i="59"/>
  <c r="A1163" i="59"/>
  <c r="F1163" i="59" s="1"/>
  <c r="H1163" i="59" s="1"/>
  <c r="E1162" i="59"/>
  <c r="A1162" i="59"/>
  <c r="F1162" i="59" s="1"/>
  <c r="H1162" i="59" s="1"/>
  <c r="E1161" i="59"/>
  <c r="A1161" i="59"/>
  <c r="F1161" i="59" s="1"/>
  <c r="H1161" i="59" s="1"/>
  <c r="E1160" i="59"/>
  <c r="A1160" i="59"/>
  <c r="F1160" i="59" s="1"/>
  <c r="H1160" i="59" s="1"/>
  <c r="E1159" i="59"/>
  <c r="A1159" i="59"/>
  <c r="F1159" i="59" s="1"/>
  <c r="H1159" i="59" s="1"/>
  <c r="E1158" i="59"/>
  <c r="A1158" i="59"/>
  <c r="F1158" i="59" s="1"/>
  <c r="H1158" i="59" s="1"/>
  <c r="E1157" i="59"/>
  <c r="A1157" i="59"/>
  <c r="F1157" i="59" s="1"/>
  <c r="H1157" i="59" s="1"/>
  <c r="E1156" i="59"/>
  <c r="A1156" i="59"/>
  <c r="F1156" i="59" s="1"/>
  <c r="H1156" i="59" s="1"/>
  <c r="E1155" i="59"/>
  <c r="A1155" i="59"/>
  <c r="F1155" i="59" s="1"/>
  <c r="H1155" i="59" s="1"/>
  <c r="E1154" i="59"/>
  <c r="A1154" i="59"/>
  <c r="F1154" i="59" s="1"/>
  <c r="H1154" i="59" s="1"/>
  <c r="E1153" i="59"/>
  <c r="A1153" i="59"/>
  <c r="F1153" i="59" s="1"/>
  <c r="H1153" i="59" s="1"/>
  <c r="E1152" i="59"/>
  <c r="A1152" i="59"/>
  <c r="F1152" i="59" s="1"/>
  <c r="H1152" i="59" s="1"/>
  <c r="E1151" i="59"/>
  <c r="A1151" i="59"/>
  <c r="F1151" i="59" s="1"/>
  <c r="H1151" i="59" s="1"/>
  <c r="E1150" i="59"/>
  <c r="A1150" i="59"/>
  <c r="F1150" i="59" s="1"/>
  <c r="H1150" i="59" s="1"/>
  <c r="E1149" i="59"/>
  <c r="A1149" i="59"/>
  <c r="F1149" i="59" s="1"/>
  <c r="H1149" i="59" s="1"/>
  <c r="E1148" i="59"/>
  <c r="A1148" i="59"/>
  <c r="F1148" i="59" s="1"/>
  <c r="H1148" i="59" s="1"/>
  <c r="E1147" i="59"/>
  <c r="A1147" i="59"/>
  <c r="F1147" i="59" s="1"/>
  <c r="H1147" i="59" s="1"/>
  <c r="E1146" i="59"/>
  <c r="A1146" i="59"/>
  <c r="F1146" i="59" s="1"/>
  <c r="H1146" i="59" s="1"/>
  <c r="E1145" i="59"/>
  <c r="A1145" i="59"/>
  <c r="F1145" i="59" s="1"/>
  <c r="H1145" i="59" s="1"/>
  <c r="E1144" i="59"/>
  <c r="A1144" i="59"/>
  <c r="F1144" i="59" s="1"/>
  <c r="H1144" i="59" s="1"/>
  <c r="E1143" i="59"/>
  <c r="A1143" i="59"/>
  <c r="F1143" i="59" s="1"/>
  <c r="H1143" i="59" s="1"/>
  <c r="E1142" i="59"/>
  <c r="A1142" i="59"/>
  <c r="F1142" i="59" s="1"/>
  <c r="H1142" i="59" s="1"/>
  <c r="E1141" i="59"/>
  <c r="A1141" i="59"/>
  <c r="F1141" i="59" s="1"/>
  <c r="H1141" i="59" s="1"/>
  <c r="E1140" i="59"/>
  <c r="A1140" i="59"/>
  <c r="F1140" i="59" s="1"/>
  <c r="H1140" i="59" s="1"/>
  <c r="E1139" i="59"/>
  <c r="A1139" i="59"/>
  <c r="F1139" i="59" s="1"/>
  <c r="H1139" i="59" s="1"/>
  <c r="E1138" i="59"/>
  <c r="A1138" i="59"/>
  <c r="F1138" i="59" s="1"/>
  <c r="H1138" i="59" s="1"/>
  <c r="E1137" i="59"/>
  <c r="A1137" i="59"/>
  <c r="F1137" i="59" s="1"/>
  <c r="H1137" i="59" s="1"/>
  <c r="E1136" i="59"/>
  <c r="A1136" i="59"/>
  <c r="F1136" i="59" s="1"/>
  <c r="H1136" i="59" s="1"/>
  <c r="E1135" i="59"/>
  <c r="A1135" i="59"/>
  <c r="F1135" i="59" s="1"/>
  <c r="H1135" i="59" s="1"/>
  <c r="E1134" i="59"/>
  <c r="A1134" i="59"/>
  <c r="F1134" i="59" s="1"/>
  <c r="H1134" i="59" s="1"/>
  <c r="E1133" i="59"/>
  <c r="A1133" i="59"/>
  <c r="F1133" i="59" s="1"/>
  <c r="H1133" i="59" s="1"/>
  <c r="E1132" i="59"/>
  <c r="A1132" i="59"/>
  <c r="F1132" i="59" s="1"/>
  <c r="H1132" i="59" s="1"/>
  <c r="E1131" i="59"/>
  <c r="A1131" i="59"/>
  <c r="F1131" i="59" s="1"/>
  <c r="H1131" i="59" s="1"/>
  <c r="E1130" i="59"/>
  <c r="A1130" i="59"/>
  <c r="F1130" i="59" s="1"/>
  <c r="H1130" i="59" s="1"/>
  <c r="E1129" i="59"/>
  <c r="A1129" i="59"/>
  <c r="F1129" i="59" s="1"/>
  <c r="H1129" i="59" s="1"/>
  <c r="E1128" i="59"/>
  <c r="A1128" i="59"/>
  <c r="F1128" i="59" s="1"/>
  <c r="H1128" i="59" s="1"/>
  <c r="E1127" i="59"/>
  <c r="A1127" i="59"/>
  <c r="F1127" i="59" s="1"/>
  <c r="H1127" i="59" s="1"/>
  <c r="E1126" i="59"/>
  <c r="A1126" i="59"/>
  <c r="F1126" i="59" s="1"/>
  <c r="H1126" i="59" s="1"/>
  <c r="E1125" i="59"/>
  <c r="A1125" i="59"/>
  <c r="F1125" i="59" s="1"/>
  <c r="H1125" i="59" s="1"/>
  <c r="E1124" i="59"/>
  <c r="A1124" i="59"/>
  <c r="F1124" i="59" s="1"/>
  <c r="H1124" i="59" s="1"/>
  <c r="E1123" i="59"/>
  <c r="A1123" i="59"/>
  <c r="E1122" i="59"/>
  <c r="A1122" i="59"/>
  <c r="E1121" i="59"/>
  <c r="A1121" i="59"/>
  <c r="E1120" i="59"/>
  <c r="A1120" i="59"/>
  <c r="E1119" i="59"/>
  <c r="A1119" i="59"/>
  <c r="E1118" i="59"/>
  <c r="A1118" i="59"/>
  <c r="E1117" i="59"/>
  <c r="A1117" i="59"/>
  <c r="E1116" i="59"/>
  <c r="A1116" i="59"/>
  <c r="E1115" i="59"/>
  <c r="A1115" i="59"/>
  <c r="E1114" i="59"/>
  <c r="A1114" i="59"/>
  <c r="E1113" i="59"/>
  <c r="A1113" i="59"/>
  <c r="N998" i="59"/>
  <c r="M998" i="59"/>
  <c r="L998" i="59"/>
  <c r="K998" i="59"/>
  <c r="J998" i="59"/>
  <c r="G998" i="59"/>
  <c r="G1105" i="59" s="1"/>
  <c r="B998" i="59"/>
  <c r="E997" i="59"/>
  <c r="A997" i="59"/>
  <c r="F997" i="59" s="1"/>
  <c r="H997" i="59" s="1"/>
  <c r="E996" i="59"/>
  <c r="A996" i="59"/>
  <c r="F996" i="59" s="1"/>
  <c r="H996" i="59" s="1"/>
  <c r="E995" i="59"/>
  <c r="A995" i="59"/>
  <c r="F995" i="59" s="1"/>
  <c r="H995" i="59" s="1"/>
  <c r="E994" i="59"/>
  <c r="A994" i="59"/>
  <c r="F994" i="59" s="1"/>
  <c r="H994" i="59" s="1"/>
  <c r="E993" i="59"/>
  <c r="A993" i="59"/>
  <c r="F993" i="59" s="1"/>
  <c r="H993" i="59" s="1"/>
  <c r="E992" i="59"/>
  <c r="A992" i="59"/>
  <c r="F992" i="59" s="1"/>
  <c r="H992" i="59" s="1"/>
  <c r="E991" i="59"/>
  <c r="A991" i="59"/>
  <c r="F991" i="59" s="1"/>
  <c r="H991" i="59" s="1"/>
  <c r="E990" i="59"/>
  <c r="A990" i="59"/>
  <c r="F990" i="59" s="1"/>
  <c r="H990" i="59" s="1"/>
  <c r="E989" i="59"/>
  <c r="A989" i="59"/>
  <c r="F989" i="59" s="1"/>
  <c r="H989" i="59" s="1"/>
  <c r="E988" i="59"/>
  <c r="A988" i="59"/>
  <c r="F988" i="59" s="1"/>
  <c r="H988" i="59" s="1"/>
  <c r="E987" i="59"/>
  <c r="A987" i="59"/>
  <c r="F987" i="59" s="1"/>
  <c r="H987" i="59" s="1"/>
  <c r="E986" i="59"/>
  <c r="A986" i="59"/>
  <c r="F986" i="59" s="1"/>
  <c r="H986" i="59" s="1"/>
  <c r="E985" i="59"/>
  <c r="A985" i="59"/>
  <c r="F985" i="59" s="1"/>
  <c r="H985" i="59" s="1"/>
  <c r="E984" i="59"/>
  <c r="A984" i="59"/>
  <c r="F984" i="59" s="1"/>
  <c r="H984" i="59" s="1"/>
  <c r="E983" i="59"/>
  <c r="A983" i="59"/>
  <c r="F983" i="59" s="1"/>
  <c r="H983" i="59" s="1"/>
  <c r="E982" i="59"/>
  <c r="A982" i="59"/>
  <c r="F982" i="59" s="1"/>
  <c r="H982" i="59" s="1"/>
  <c r="E981" i="59"/>
  <c r="A981" i="59"/>
  <c r="F981" i="59" s="1"/>
  <c r="H981" i="59" s="1"/>
  <c r="E980" i="59"/>
  <c r="A980" i="59"/>
  <c r="F980" i="59" s="1"/>
  <c r="H980" i="59" s="1"/>
  <c r="E979" i="59"/>
  <c r="A979" i="59"/>
  <c r="F979" i="59" s="1"/>
  <c r="H979" i="59" s="1"/>
  <c r="E978" i="59"/>
  <c r="A978" i="59"/>
  <c r="F978" i="59" s="1"/>
  <c r="H978" i="59" s="1"/>
  <c r="E977" i="59"/>
  <c r="A977" i="59"/>
  <c r="F977" i="59" s="1"/>
  <c r="H977" i="59" s="1"/>
  <c r="E976" i="59"/>
  <c r="A976" i="59"/>
  <c r="F976" i="59" s="1"/>
  <c r="H976" i="59" s="1"/>
  <c r="E975" i="59"/>
  <c r="A975" i="59"/>
  <c r="F975" i="59" s="1"/>
  <c r="H975" i="59" s="1"/>
  <c r="E974" i="59"/>
  <c r="A974" i="59"/>
  <c r="F974" i="59" s="1"/>
  <c r="H974" i="59" s="1"/>
  <c r="E973" i="59"/>
  <c r="A973" i="59"/>
  <c r="F973" i="59" s="1"/>
  <c r="H973" i="59" s="1"/>
  <c r="E972" i="59"/>
  <c r="A972" i="59"/>
  <c r="F972" i="59" s="1"/>
  <c r="H972" i="59" s="1"/>
  <c r="E971" i="59"/>
  <c r="A971" i="59"/>
  <c r="F971" i="59" s="1"/>
  <c r="H971" i="59" s="1"/>
  <c r="E970" i="59"/>
  <c r="A970" i="59"/>
  <c r="F970" i="59" s="1"/>
  <c r="H970" i="59" s="1"/>
  <c r="E969" i="59"/>
  <c r="A969" i="59"/>
  <c r="F969" i="59" s="1"/>
  <c r="H969" i="59" s="1"/>
  <c r="E968" i="59"/>
  <c r="A968" i="59"/>
  <c r="F968" i="59" s="1"/>
  <c r="H968" i="59" s="1"/>
  <c r="E967" i="59"/>
  <c r="A967" i="59"/>
  <c r="F967" i="59" s="1"/>
  <c r="H967" i="59" s="1"/>
  <c r="E966" i="59"/>
  <c r="A966" i="59"/>
  <c r="F966" i="59" s="1"/>
  <c r="H966" i="59" s="1"/>
  <c r="E965" i="59"/>
  <c r="A965" i="59"/>
  <c r="F965" i="59" s="1"/>
  <c r="H965" i="59" s="1"/>
  <c r="E964" i="59"/>
  <c r="A964" i="59"/>
  <c r="F964" i="59" s="1"/>
  <c r="H964" i="59" s="1"/>
  <c r="E963" i="59"/>
  <c r="A963" i="59"/>
  <c r="F963" i="59" s="1"/>
  <c r="H963" i="59" s="1"/>
  <c r="E962" i="59"/>
  <c r="A962" i="59"/>
  <c r="F962" i="59" s="1"/>
  <c r="H962" i="59" s="1"/>
  <c r="E961" i="59"/>
  <c r="A961" i="59"/>
  <c r="F961" i="59" s="1"/>
  <c r="H961" i="59" s="1"/>
  <c r="E960" i="59"/>
  <c r="A960" i="59"/>
  <c r="F960" i="59" s="1"/>
  <c r="H960" i="59" s="1"/>
  <c r="E959" i="59"/>
  <c r="A959" i="59"/>
  <c r="F959" i="59" s="1"/>
  <c r="H959" i="59" s="1"/>
  <c r="E958" i="59"/>
  <c r="A958" i="59"/>
  <c r="F958" i="59" s="1"/>
  <c r="H958" i="59" s="1"/>
  <c r="E957" i="59"/>
  <c r="A957" i="59"/>
  <c r="F957" i="59" s="1"/>
  <c r="H957" i="59" s="1"/>
  <c r="E956" i="59"/>
  <c r="A956" i="59"/>
  <c r="F956" i="59" s="1"/>
  <c r="H956" i="59" s="1"/>
  <c r="E955" i="59"/>
  <c r="A955" i="59"/>
  <c r="F955" i="59" s="1"/>
  <c r="H955" i="59" s="1"/>
  <c r="E954" i="59"/>
  <c r="A954" i="59"/>
  <c r="F954" i="59" s="1"/>
  <c r="H954" i="59" s="1"/>
  <c r="E953" i="59"/>
  <c r="A953" i="59"/>
  <c r="F953" i="59" s="1"/>
  <c r="H953" i="59" s="1"/>
  <c r="E952" i="59"/>
  <c r="A952" i="59"/>
  <c r="F952" i="59" s="1"/>
  <c r="H952" i="59" s="1"/>
  <c r="E951" i="59"/>
  <c r="A951" i="59"/>
  <c r="F951" i="59" s="1"/>
  <c r="H951" i="59" s="1"/>
  <c r="E950" i="59"/>
  <c r="A950" i="59"/>
  <c r="F950" i="59" s="1"/>
  <c r="H950" i="59" s="1"/>
  <c r="E949" i="59"/>
  <c r="A949" i="59"/>
  <c r="F949" i="59" s="1"/>
  <c r="H949" i="59" s="1"/>
  <c r="E948" i="59"/>
  <c r="A948" i="59"/>
  <c r="F948" i="59" s="1"/>
  <c r="H948" i="59" s="1"/>
  <c r="E947" i="59"/>
  <c r="A947" i="59"/>
  <c r="F947" i="59" s="1"/>
  <c r="H947" i="59" s="1"/>
  <c r="E946" i="59"/>
  <c r="A946" i="59"/>
  <c r="F946" i="59" s="1"/>
  <c r="H946" i="59" s="1"/>
  <c r="E945" i="59"/>
  <c r="A945" i="59"/>
  <c r="F945" i="59" s="1"/>
  <c r="H945" i="59" s="1"/>
  <c r="E944" i="59"/>
  <c r="A944" i="59"/>
  <c r="F944" i="59" s="1"/>
  <c r="H944" i="59" s="1"/>
  <c r="E943" i="59"/>
  <c r="A943" i="59"/>
  <c r="F943" i="59" s="1"/>
  <c r="H943" i="59" s="1"/>
  <c r="E942" i="59"/>
  <c r="A942" i="59"/>
  <c r="F942" i="59" s="1"/>
  <c r="H942" i="59" s="1"/>
  <c r="E941" i="59"/>
  <c r="A941" i="59"/>
  <c r="F941" i="59" s="1"/>
  <c r="H941" i="59" s="1"/>
  <c r="E940" i="59"/>
  <c r="A940" i="59"/>
  <c r="F940" i="59" s="1"/>
  <c r="H940" i="59" s="1"/>
  <c r="E939" i="59"/>
  <c r="A939" i="59"/>
  <c r="F939" i="59" s="1"/>
  <c r="H939" i="59" s="1"/>
  <c r="E938" i="59"/>
  <c r="A938" i="59"/>
  <c r="F938" i="59" s="1"/>
  <c r="H938" i="59" s="1"/>
  <c r="E937" i="59"/>
  <c r="A937" i="59"/>
  <c r="F937" i="59" s="1"/>
  <c r="H937" i="59" s="1"/>
  <c r="E936" i="59"/>
  <c r="A936" i="59"/>
  <c r="F936" i="59" s="1"/>
  <c r="H936" i="59" s="1"/>
  <c r="E935" i="59"/>
  <c r="A935" i="59"/>
  <c r="F935" i="59" s="1"/>
  <c r="H935" i="59" s="1"/>
  <c r="E934" i="59"/>
  <c r="A934" i="59"/>
  <c r="F934" i="59" s="1"/>
  <c r="H934" i="59" s="1"/>
  <c r="E933" i="59"/>
  <c r="A933" i="59"/>
  <c r="F933" i="59" s="1"/>
  <c r="H933" i="59" s="1"/>
  <c r="E932" i="59"/>
  <c r="A932" i="59"/>
  <c r="F932" i="59" s="1"/>
  <c r="H932" i="59" s="1"/>
  <c r="E931" i="59"/>
  <c r="A931" i="59"/>
  <c r="F931" i="59" s="1"/>
  <c r="H931" i="59" s="1"/>
  <c r="E930" i="59"/>
  <c r="A930" i="59"/>
  <c r="F930" i="59" s="1"/>
  <c r="H930" i="59" s="1"/>
  <c r="E929" i="59"/>
  <c r="A929" i="59"/>
  <c r="F929" i="59" s="1"/>
  <c r="H929" i="59" s="1"/>
  <c r="E928" i="59"/>
  <c r="A928" i="59"/>
  <c r="F928" i="59" s="1"/>
  <c r="H928" i="59" s="1"/>
  <c r="E927" i="59"/>
  <c r="A927" i="59"/>
  <c r="F927" i="59" s="1"/>
  <c r="H927" i="59" s="1"/>
  <c r="E926" i="59"/>
  <c r="A926" i="59"/>
  <c r="F926" i="59" s="1"/>
  <c r="H926" i="59" s="1"/>
  <c r="E925" i="59"/>
  <c r="A925" i="59"/>
  <c r="F925" i="59" s="1"/>
  <c r="H925" i="59" s="1"/>
  <c r="E924" i="59"/>
  <c r="A924" i="59"/>
  <c r="F924" i="59" s="1"/>
  <c r="H924" i="59" s="1"/>
  <c r="E923" i="59"/>
  <c r="A923" i="59"/>
  <c r="F923" i="59" s="1"/>
  <c r="H923" i="59" s="1"/>
  <c r="E922" i="59"/>
  <c r="A922" i="59"/>
  <c r="F922" i="59" s="1"/>
  <c r="H922" i="59" s="1"/>
  <c r="E921" i="59"/>
  <c r="A921" i="59"/>
  <c r="E920" i="59"/>
  <c r="A920" i="59"/>
  <c r="E919" i="59"/>
  <c r="A919" i="59"/>
  <c r="E918" i="59"/>
  <c r="A918" i="59"/>
  <c r="E917" i="59"/>
  <c r="A917" i="59"/>
  <c r="E916" i="59"/>
  <c r="A916" i="59"/>
  <c r="E915" i="59"/>
  <c r="A915" i="59"/>
  <c r="E914" i="59"/>
  <c r="A914" i="59"/>
  <c r="E913" i="59"/>
  <c r="A913" i="59"/>
  <c r="E912" i="59"/>
  <c r="A912" i="59"/>
  <c r="E911" i="59"/>
  <c r="A911" i="59"/>
  <c r="E910" i="59"/>
  <c r="A910" i="59"/>
  <c r="E909" i="59"/>
  <c r="A909" i="59"/>
  <c r="E908" i="59"/>
  <c r="A908" i="59"/>
  <c r="E907" i="59"/>
  <c r="A907" i="59"/>
  <c r="E906" i="59"/>
  <c r="A906" i="59"/>
  <c r="E905" i="59"/>
  <c r="A905" i="59"/>
  <c r="E904" i="59"/>
  <c r="A904" i="59"/>
  <c r="E903" i="59"/>
  <c r="A903" i="59"/>
  <c r="E902" i="59"/>
  <c r="A902" i="59"/>
  <c r="E901" i="59"/>
  <c r="A901" i="59"/>
  <c r="E900" i="59"/>
  <c r="A900" i="59"/>
  <c r="E899" i="59"/>
  <c r="A899" i="59"/>
  <c r="E898" i="59"/>
  <c r="A898" i="59"/>
  <c r="N783" i="59"/>
  <c r="M783" i="59"/>
  <c r="L783" i="59"/>
  <c r="K783" i="59"/>
  <c r="J783" i="59"/>
  <c r="G783" i="59"/>
  <c r="G890" i="59" s="1"/>
  <c r="B783" i="59"/>
  <c r="E782" i="59"/>
  <c r="A782" i="59"/>
  <c r="F782" i="59" s="1"/>
  <c r="H782" i="59" s="1"/>
  <c r="E781" i="59"/>
  <c r="A781" i="59"/>
  <c r="F781" i="59" s="1"/>
  <c r="H781" i="59" s="1"/>
  <c r="E780" i="59"/>
  <c r="A780" i="59"/>
  <c r="F780" i="59" s="1"/>
  <c r="H780" i="59" s="1"/>
  <c r="E779" i="59"/>
  <c r="A779" i="59"/>
  <c r="F779" i="59" s="1"/>
  <c r="H779" i="59" s="1"/>
  <c r="E778" i="59"/>
  <c r="A778" i="59"/>
  <c r="F778" i="59" s="1"/>
  <c r="H778" i="59" s="1"/>
  <c r="E777" i="59"/>
  <c r="A777" i="59"/>
  <c r="F777" i="59" s="1"/>
  <c r="H777" i="59" s="1"/>
  <c r="E776" i="59"/>
  <c r="A776" i="59"/>
  <c r="F776" i="59" s="1"/>
  <c r="H776" i="59" s="1"/>
  <c r="E775" i="59"/>
  <c r="A775" i="59"/>
  <c r="F775" i="59" s="1"/>
  <c r="H775" i="59" s="1"/>
  <c r="E774" i="59"/>
  <c r="A774" i="59"/>
  <c r="F774" i="59" s="1"/>
  <c r="H774" i="59" s="1"/>
  <c r="E773" i="59"/>
  <c r="A773" i="59"/>
  <c r="F773" i="59" s="1"/>
  <c r="H773" i="59" s="1"/>
  <c r="E772" i="59"/>
  <c r="A772" i="59"/>
  <c r="F772" i="59" s="1"/>
  <c r="H772" i="59" s="1"/>
  <c r="E771" i="59"/>
  <c r="A771" i="59"/>
  <c r="F771" i="59" s="1"/>
  <c r="H771" i="59" s="1"/>
  <c r="E770" i="59"/>
  <c r="A770" i="59"/>
  <c r="F770" i="59" s="1"/>
  <c r="H770" i="59" s="1"/>
  <c r="E769" i="59"/>
  <c r="A769" i="59"/>
  <c r="F769" i="59" s="1"/>
  <c r="H769" i="59" s="1"/>
  <c r="E768" i="59"/>
  <c r="A768" i="59"/>
  <c r="F768" i="59" s="1"/>
  <c r="H768" i="59" s="1"/>
  <c r="E767" i="59"/>
  <c r="A767" i="59"/>
  <c r="F767" i="59" s="1"/>
  <c r="H767" i="59" s="1"/>
  <c r="E766" i="59"/>
  <c r="A766" i="59"/>
  <c r="F766" i="59" s="1"/>
  <c r="H766" i="59" s="1"/>
  <c r="E765" i="59"/>
  <c r="A765" i="59"/>
  <c r="F765" i="59" s="1"/>
  <c r="H765" i="59" s="1"/>
  <c r="E764" i="59"/>
  <c r="A764" i="59"/>
  <c r="F764" i="59" s="1"/>
  <c r="H764" i="59" s="1"/>
  <c r="E763" i="59"/>
  <c r="A763" i="59"/>
  <c r="F763" i="59" s="1"/>
  <c r="H763" i="59" s="1"/>
  <c r="E762" i="59"/>
  <c r="A762" i="59"/>
  <c r="F762" i="59" s="1"/>
  <c r="H762" i="59" s="1"/>
  <c r="E761" i="59"/>
  <c r="A761" i="59"/>
  <c r="F761" i="59" s="1"/>
  <c r="H761" i="59" s="1"/>
  <c r="E760" i="59"/>
  <c r="A760" i="59"/>
  <c r="F760" i="59" s="1"/>
  <c r="H760" i="59" s="1"/>
  <c r="E759" i="59"/>
  <c r="A759" i="59"/>
  <c r="F759" i="59" s="1"/>
  <c r="H759" i="59" s="1"/>
  <c r="E758" i="59"/>
  <c r="A758" i="59"/>
  <c r="F758" i="59" s="1"/>
  <c r="H758" i="59" s="1"/>
  <c r="E757" i="59"/>
  <c r="A757" i="59"/>
  <c r="F757" i="59" s="1"/>
  <c r="H757" i="59" s="1"/>
  <c r="E756" i="59"/>
  <c r="A756" i="59"/>
  <c r="F756" i="59" s="1"/>
  <c r="H756" i="59" s="1"/>
  <c r="E755" i="59"/>
  <c r="A755" i="59"/>
  <c r="F755" i="59" s="1"/>
  <c r="H755" i="59" s="1"/>
  <c r="E754" i="59"/>
  <c r="A754" i="59"/>
  <c r="F754" i="59" s="1"/>
  <c r="H754" i="59" s="1"/>
  <c r="E753" i="59"/>
  <c r="A753" i="59"/>
  <c r="F753" i="59" s="1"/>
  <c r="H753" i="59" s="1"/>
  <c r="E752" i="59"/>
  <c r="A752" i="59"/>
  <c r="F752" i="59" s="1"/>
  <c r="H752" i="59" s="1"/>
  <c r="E751" i="59"/>
  <c r="A751" i="59"/>
  <c r="F751" i="59" s="1"/>
  <c r="H751" i="59" s="1"/>
  <c r="E750" i="59"/>
  <c r="A750" i="59"/>
  <c r="F750" i="59" s="1"/>
  <c r="H750" i="59" s="1"/>
  <c r="E749" i="59"/>
  <c r="A749" i="59"/>
  <c r="F749" i="59" s="1"/>
  <c r="H749" i="59" s="1"/>
  <c r="E748" i="59"/>
  <c r="A748" i="59"/>
  <c r="F748" i="59" s="1"/>
  <c r="H748" i="59" s="1"/>
  <c r="E747" i="59"/>
  <c r="A747" i="59"/>
  <c r="F747" i="59" s="1"/>
  <c r="H747" i="59" s="1"/>
  <c r="E746" i="59"/>
  <c r="A746" i="59"/>
  <c r="F746" i="59" s="1"/>
  <c r="H746" i="59" s="1"/>
  <c r="E745" i="59"/>
  <c r="A745" i="59"/>
  <c r="F745" i="59" s="1"/>
  <c r="H745" i="59" s="1"/>
  <c r="E744" i="59"/>
  <c r="A744" i="59"/>
  <c r="F744" i="59" s="1"/>
  <c r="H744" i="59" s="1"/>
  <c r="E743" i="59"/>
  <c r="A743" i="59"/>
  <c r="F743" i="59" s="1"/>
  <c r="H743" i="59" s="1"/>
  <c r="E742" i="59"/>
  <c r="A742" i="59"/>
  <c r="F742" i="59" s="1"/>
  <c r="H742" i="59" s="1"/>
  <c r="E741" i="59"/>
  <c r="A741" i="59"/>
  <c r="F741" i="59" s="1"/>
  <c r="H741" i="59" s="1"/>
  <c r="E740" i="59"/>
  <c r="A740" i="59"/>
  <c r="F740" i="59" s="1"/>
  <c r="H740" i="59" s="1"/>
  <c r="E739" i="59"/>
  <c r="A739" i="59"/>
  <c r="F739" i="59" s="1"/>
  <c r="H739" i="59" s="1"/>
  <c r="E738" i="59"/>
  <c r="A738" i="59"/>
  <c r="F738" i="59" s="1"/>
  <c r="H738" i="59" s="1"/>
  <c r="E737" i="59"/>
  <c r="A737" i="59"/>
  <c r="F737" i="59" s="1"/>
  <c r="H737" i="59" s="1"/>
  <c r="E736" i="59"/>
  <c r="A736" i="59"/>
  <c r="F736" i="59" s="1"/>
  <c r="H736" i="59" s="1"/>
  <c r="E735" i="59"/>
  <c r="A735" i="59"/>
  <c r="F735" i="59" s="1"/>
  <c r="H735" i="59" s="1"/>
  <c r="E734" i="59"/>
  <c r="A734" i="59"/>
  <c r="F734" i="59" s="1"/>
  <c r="H734" i="59" s="1"/>
  <c r="E733" i="59"/>
  <c r="A733" i="59"/>
  <c r="F733" i="59" s="1"/>
  <c r="H733" i="59" s="1"/>
  <c r="E732" i="59"/>
  <c r="A732" i="59"/>
  <c r="F732" i="59" s="1"/>
  <c r="H732" i="59" s="1"/>
  <c r="E731" i="59"/>
  <c r="A731" i="59"/>
  <c r="F731" i="59" s="1"/>
  <c r="H731" i="59" s="1"/>
  <c r="E730" i="59"/>
  <c r="A730" i="59"/>
  <c r="F730" i="59" s="1"/>
  <c r="H730" i="59" s="1"/>
  <c r="E729" i="59"/>
  <c r="A729" i="59"/>
  <c r="F729" i="59" s="1"/>
  <c r="H729" i="59" s="1"/>
  <c r="E728" i="59"/>
  <c r="A728" i="59"/>
  <c r="F728" i="59" s="1"/>
  <c r="H728" i="59" s="1"/>
  <c r="E727" i="59"/>
  <c r="A727" i="59"/>
  <c r="F727" i="59" s="1"/>
  <c r="H727" i="59" s="1"/>
  <c r="E726" i="59"/>
  <c r="A726" i="59"/>
  <c r="F726" i="59" s="1"/>
  <c r="H726" i="59" s="1"/>
  <c r="E725" i="59"/>
  <c r="A725" i="59"/>
  <c r="F725" i="59" s="1"/>
  <c r="H725" i="59" s="1"/>
  <c r="E724" i="59"/>
  <c r="A724" i="59"/>
  <c r="F724" i="59" s="1"/>
  <c r="H724" i="59" s="1"/>
  <c r="E723" i="59"/>
  <c r="A723" i="59"/>
  <c r="F723" i="59" s="1"/>
  <c r="H723" i="59" s="1"/>
  <c r="E722" i="59"/>
  <c r="A722" i="59"/>
  <c r="F722" i="59" s="1"/>
  <c r="H722" i="59" s="1"/>
  <c r="E721" i="59"/>
  <c r="A721" i="59"/>
  <c r="F721" i="59" s="1"/>
  <c r="H721" i="59" s="1"/>
  <c r="E720" i="59"/>
  <c r="A720" i="59"/>
  <c r="F720" i="59" s="1"/>
  <c r="H720" i="59" s="1"/>
  <c r="E719" i="59"/>
  <c r="A719" i="59"/>
  <c r="F719" i="59" s="1"/>
  <c r="H719" i="59" s="1"/>
  <c r="E718" i="59"/>
  <c r="A718" i="59"/>
  <c r="F718" i="59" s="1"/>
  <c r="H718" i="59" s="1"/>
  <c r="E717" i="59"/>
  <c r="A717" i="59"/>
  <c r="F717" i="59" s="1"/>
  <c r="H717" i="59" s="1"/>
  <c r="E716" i="59"/>
  <c r="A716" i="59"/>
  <c r="F716" i="59" s="1"/>
  <c r="H716" i="59" s="1"/>
  <c r="E715" i="59"/>
  <c r="A715" i="59"/>
  <c r="F715" i="59" s="1"/>
  <c r="H715" i="59" s="1"/>
  <c r="E714" i="59"/>
  <c r="A714" i="59"/>
  <c r="F714" i="59" s="1"/>
  <c r="H714" i="59" s="1"/>
  <c r="E713" i="59"/>
  <c r="A713" i="59"/>
  <c r="F713" i="59" s="1"/>
  <c r="H713" i="59" s="1"/>
  <c r="E712" i="59"/>
  <c r="A712" i="59"/>
  <c r="F712" i="59" s="1"/>
  <c r="H712" i="59" s="1"/>
  <c r="E711" i="59"/>
  <c r="A711" i="59"/>
  <c r="F711" i="59" s="1"/>
  <c r="H711" i="59" s="1"/>
  <c r="E710" i="59"/>
  <c r="A710" i="59"/>
  <c r="F710" i="59" s="1"/>
  <c r="H710" i="59" s="1"/>
  <c r="E709" i="59"/>
  <c r="A709" i="59"/>
  <c r="F709" i="59" s="1"/>
  <c r="H709" i="59" s="1"/>
  <c r="E708" i="59"/>
  <c r="A708" i="59"/>
  <c r="F708" i="59" s="1"/>
  <c r="H708" i="59" s="1"/>
  <c r="E707" i="59"/>
  <c r="A707" i="59"/>
  <c r="F707" i="59" s="1"/>
  <c r="H707" i="59" s="1"/>
  <c r="E706" i="59"/>
  <c r="A706" i="59"/>
  <c r="F706" i="59" s="1"/>
  <c r="H706" i="59" s="1"/>
  <c r="E705" i="59"/>
  <c r="A705" i="59"/>
  <c r="F705" i="59" s="1"/>
  <c r="H705" i="59" s="1"/>
  <c r="E704" i="59"/>
  <c r="A704" i="59"/>
  <c r="F704" i="59" s="1"/>
  <c r="H704" i="59" s="1"/>
  <c r="E703" i="59"/>
  <c r="A703" i="59"/>
  <c r="F703" i="59" s="1"/>
  <c r="H703" i="59" s="1"/>
  <c r="E702" i="59"/>
  <c r="A702" i="59"/>
  <c r="F702" i="59" s="1"/>
  <c r="H702" i="59" s="1"/>
  <c r="E701" i="59"/>
  <c r="A701" i="59"/>
  <c r="F701" i="59" s="1"/>
  <c r="H701" i="59" s="1"/>
  <c r="E700" i="59"/>
  <c r="A700" i="59"/>
  <c r="E699" i="59"/>
  <c r="A699" i="59"/>
  <c r="E698" i="59"/>
  <c r="A698" i="59"/>
  <c r="E697" i="59"/>
  <c r="A697" i="59"/>
  <c r="E696" i="59"/>
  <c r="A696" i="59"/>
  <c r="E695" i="59"/>
  <c r="A695" i="59"/>
  <c r="E694" i="59"/>
  <c r="A694" i="59"/>
  <c r="E693" i="59"/>
  <c r="A693" i="59"/>
  <c r="E692" i="59"/>
  <c r="A692" i="59"/>
  <c r="E691" i="59"/>
  <c r="A691" i="59"/>
  <c r="E690" i="59"/>
  <c r="A690" i="59"/>
  <c r="E689" i="59"/>
  <c r="A689" i="59"/>
  <c r="E688" i="59"/>
  <c r="A688" i="59"/>
  <c r="E687" i="59"/>
  <c r="A687" i="59"/>
  <c r="E686" i="59"/>
  <c r="A686" i="59"/>
  <c r="E685" i="59"/>
  <c r="A685" i="59"/>
  <c r="E684" i="59"/>
  <c r="A684" i="59"/>
  <c r="E683" i="59"/>
  <c r="A683" i="59"/>
  <c r="N568" i="59"/>
  <c r="M568" i="59"/>
  <c r="L568" i="59"/>
  <c r="K568" i="59"/>
  <c r="J568" i="59"/>
  <c r="G568" i="59"/>
  <c r="G675" i="59" s="1"/>
  <c r="B568" i="59"/>
  <c r="E567" i="59"/>
  <c r="A567" i="59"/>
  <c r="F567" i="59" s="1"/>
  <c r="H567" i="59" s="1"/>
  <c r="E566" i="59"/>
  <c r="A566" i="59"/>
  <c r="F566" i="59" s="1"/>
  <c r="H566" i="59" s="1"/>
  <c r="E565" i="59"/>
  <c r="A565" i="59"/>
  <c r="F565" i="59" s="1"/>
  <c r="H565" i="59" s="1"/>
  <c r="E564" i="59"/>
  <c r="A564" i="59"/>
  <c r="F564" i="59" s="1"/>
  <c r="H564" i="59" s="1"/>
  <c r="E563" i="59"/>
  <c r="A563" i="59"/>
  <c r="F563" i="59" s="1"/>
  <c r="H563" i="59" s="1"/>
  <c r="E562" i="59"/>
  <c r="A562" i="59"/>
  <c r="F562" i="59" s="1"/>
  <c r="H562" i="59" s="1"/>
  <c r="E561" i="59"/>
  <c r="A561" i="59"/>
  <c r="F561" i="59" s="1"/>
  <c r="H561" i="59" s="1"/>
  <c r="E560" i="59"/>
  <c r="A560" i="59"/>
  <c r="F560" i="59" s="1"/>
  <c r="H560" i="59" s="1"/>
  <c r="E559" i="59"/>
  <c r="A559" i="59"/>
  <c r="F559" i="59" s="1"/>
  <c r="H559" i="59" s="1"/>
  <c r="E558" i="59"/>
  <c r="A558" i="59"/>
  <c r="F558" i="59" s="1"/>
  <c r="H558" i="59" s="1"/>
  <c r="E557" i="59"/>
  <c r="A557" i="59"/>
  <c r="F557" i="59" s="1"/>
  <c r="H557" i="59" s="1"/>
  <c r="E556" i="59"/>
  <c r="A556" i="59"/>
  <c r="F556" i="59" s="1"/>
  <c r="H556" i="59" s="1"/>
  <c r="E555" i="59"/>
  <c r="A555" i="59"/>
  <c r="F555" i="59" s="1"/>
  <c r="H555" i="59" s="1"/>
  <c r="E554" i="59"/>
  <c r="A554" i="59"/>
  <c r="F554" i="59" s="1"/>
  <c r="H554" i="59" s="1"/>
  <c r="E553" i="59"/>
  <c r="A553" i="59"/>
  <c r="F553" i="59" s="1"/>
  <c r="H553" i="59" s="1"/>
  <c r="E552" i="59"/>
  <c r="A552" i="59"/>
  <c r="F552" i="59" s="1"/>
  <c r="H552" i="59" s="1"/>
  <c r="E551" i="59"/>
  <c r="A551" i="59"/>
  <c r="F551" i="59" s="1"/>
  <c r="H551" i="59" s="1"/>
  <c r="E550" i="59"/>
  <c r="A550" i="59"/>
  <c r="F550" i="59" s="1"/>
  <c r="H550" i="59" s="1"/>
  <c r="E549" i="59"/>
  <c r="A549" i="59"/>
  <c r="F549" i="59" s="1"/>
  <c r="H549" i="59" s="1"/>
  <c r="E548" i="59"/>
  <c r="A548" i="59"/>
  <c r="F548" i="59" s="1"/>
  <c r="H548" i="59" s="1"/>
  <c r="E547" i="59"/>
  <c r="A547" i="59"/>
  <c r="F547" i="59" s="1"/>
  <c r="H547" i="59" s="1"/>
  <c r="E546" i="59"/>
  <c r="A546" i="59"/>
  <c r="F546" i="59" s="1"/>
  <c r="H546" i="59" s="1"/>
  <c r="E545" i="59"/>
  <c r="A545" i="59"/>
  <c r="F545" i="59" s="1"/>
  <c r="H545" i="59" s="1"/>
  <c r="E544" i="59"/>
  <c r="A544" i="59"/>
  <c r="F544" i="59" s="1"/>
  <c r="H544" i="59" s="1"/>
  <c r="E543" i="59"/>
  <c r="A543" i="59"/>
  <c r="F543" i="59" s="1"/>
  <c r="H543" i="59" s="1"/>
  <c r="E542" i="59"/>
  <c r="A542" i="59"/>
  <c r="F542" i="59" s="1"/>
  <c r="H542" i="59" s="1"/>
  <c r="E541" i="59"/>
  <c r="A541" i="59"/>
  <c r="F541" i="59" s="1"/>
  <c r="H541" i="59" s="1"/>
  <c r="E540" i="59"/>
  <c r="A540" i="59"/>
  <c r="F540" i="59" s="1"/>
  <c r="H540" i="59" s="1"/>
  <c r="E539" i="59"/>
  <c r="A539" i="59"/>
  <c r="F539" i="59" s="1"/>
  <c r="H539" i="59" s="1"/>
  <c r="E538" i="59"/>
  <c r="A538" i="59"/>
  <c r="F538" i="59" s="1"/>
  <c r="H538" i="59" s="1"/>
  <c r="E537" i="59"/>
  <c r="A537" i="59"/>
  <c r="F537" i="59" s="1"/>
  <c r="H537" i="59" s="1"/>
  <c r="E536" i="59"/>
  <c r="A536" i="59"/>
  <c r="F536" i="59" s="1"/>
  <c r="H536" i="59" s="1"/>
  <c r="E535" i="59"/>
  <c r="A535" i="59"/>
  <c r="F535" i="59" s="1"/>
  <c r="H535" i="59" s="1"/>
  <c r="E534" i="59"/>
  <c r="A534" i="59"/>
  <c r="F534" i="59" s="1"/>
  <c r="H534" i="59" s="1"/>
  <c r="E533" i="59"/>
  <c r="A533" i="59"/>
  <c r="F533" i="59" s="1"/>
  <c r="H533" i="59" s="1"/>
  <c r="E532" i="59"/>
  <c r="A532" i="59"/>
  <c r="F532" i="59" s="1"/>
  <c r="H532" i="59" s="1"/>
  <c r="E531" i="59"/>
  <c r="A531" i="59"/>
  <c r="F531" i="59" s="1"/>
  <c r="H531" i="59" s="1"/>
  <c r="E530" i="59"/>
  <c r="A530" i="59"/>
  <c r="F530" i="59" s="1"/>
  <c r="H530" i="59" s="1"/>
  <c r="E529" i="59"/>
  <c r="A529" i="59"/>
  <c r="F529" i="59" s="1"/>
  <c r="H529" i="59" s="1"/>
  <c r="E528" i="59"/>
  <c r="A528" i="59"/>
  <c r="F528" i="59" s="1"/>
  <c r="H528" i="59" s="1"/>
  <c r="E527" i="59"/>
  <c r="A527" i="59"/>
  <c r="F527" i="59" s="1"/>
  <c r="H527" i="59" s="1"/>
  <c r="E526" i="59"/>
  <c r="A526" i="59"/>
  <c r="F526" i="59" s="1"/>
  <c r="H526" i="59" s="1"/>
  <c r="E525" i="59"/>
  <c r="A525" i="59"/>
  <c r="F525" i="59" s="1"/>
  <c r="H525" i="59" s="1"/>
  <c r="E524" i="59"/>
  <c r="A524" i="59"/>
  <c r="F524" i="59" s="1"/>
  <c r="H524" i="59" s="1"/>
  <c r="E523" i="59"/>
  <c r="A523" i="59"/>
  <c r="F523" i="59" s="1"/>
  <c r="H523" i="59" s="1"/>
  <c r="E522" i="59"/>
  <c r="A522" i="59"/>
  <c r="F522" i="59" s="1"/>
  <c r="H522" i="59" s="1"/>
  <c r="E521" i="59"/>
  <c r="A521" i="59"/>
  <c r="F521" i="59" s="1"/>
  <c r="H521" i="59" s="1"/>
  <c r="E520" i="59"/>
  <c r="A520" i="59"/>
  <c r="F520" i="59" s="1"/>
  <c r="H520" i="59" s="1"/>
  <c r="E519" i="59"/>
  <c r="A519" i="59"/>
  <c r="F519" i="59" s="1"/>
  <c r="H519" i="59" s="1"/>
  <c r="E518" i="59"/>
  <c r="A518" i="59"/>
  <c r="F518" i="59" s="1"/>
  <c r="H518" i="59" s="1"/>
  <c r="E517" i="59"/>
  <c r="A517" i="59"/>
  <c r="F517" i="59" s="1"/>
  <c r="H517" i="59" s="1"/>
  <c r="E516" i="59"/>
  <c r="A516" i="59"/>
  <c r="F516" i="59" s="1"/>
  <c r="H516" i="59" s="1"/>
  <c r="E515" i="59"/>
  <c r="A515" i="59"/>
  <c r="F515" i="59" s="1"/>
  <c r="H515" i="59" s="1"/>
  <c r="E514" i="59"/>
  <c r="A514" i="59"/>
  <c r="F514" i="59" s="1"/>
  <c r="H514" i="59" s="1"/>
  <c r="E513" i="59"/>
  <c r="A513" i="59"/>
  <c r="F513" i="59" s="1"/>
  <c r="H513" i="59" s="1"/>
  <c r="E512" i="59"/>
  <c r="A512" i="59"/>
  <c r="F512" i="59" s="1"/>
  <c r="H512" i="59" s="1"/>
  <c r="E511" i="59"/>
  <c r="A511" i="59"/>
  <c r="F511" i="59" s="1"/>
  <c r="H511" i="59" s="1"/>
  <c r="E510" i="59"/>
  <c r="A510" i="59"/>
  <c r="F510" i="59" s="1"/>
  <c r="H510" i="59" s="1"/>
  <c r="E509" i="59"/>
  <c r="A509" i="59"/>
  <c r="F509" i="59" s="1"/>
  <c r="H509" i="59" s="1"/>
  <c r="E508" i="59"/>
  <c r="A508" i="59"/>
  <c r="F508" i="59" s="1"/>
  <c r="H508" i="59" s="1"/>
  <c r="E507" i="59"/>
  <c r="A507" i="59"/>
  <c r="F507" i="59" s="1"/>
  <c r="H507" i="59" s="1"/>
  <c r="E506" i="59"/>
  <c r="A506" i="59"/>
  <c r="F506" i="59" s="1"/>
  <c r="H506" i="59" s="1"/>
  <c r="E505" i="59"/>
  <c r="A505" i="59"/>
  <c r="F505" i="59" s="1"/>
  <c r="H505" i="59" s="1"/>
  <c r="E504" i="59"/>
  <c r="A504" i="59"/>
  <c r="F504" i="59" s="1"/>
  <c r="H504" i="59" s="1"/>
  <c r="E503" i="59"/>
  <c r="A503" i="59"/>
  <c r="F503" i="59" s="1"/>
  <c r="H503" i="59" s="1"/>
  <c r="E502" i="59"/>
  <c r="A502" i="59"/>
  <c r="F502" i="59" s="1"/>
  <c r="H502" i="59" s="1"/>
  <c r="E501" i="59"/>
  <c r="A501" i="59"/>
  <c r="F501" i="59" s="1"/>
  <c r="H501" i="59" s="1"/>
  <c r="E500" i="59"/>
  <c r="A500" i="59"/>
  <c r="F500" i="59" s="1"/>
  <c r="H500" i="59" s="1"/>
  <c r="E499" i="59"/>
  <c r="A499" i="59"/>
  <c r="F499" i="59" s="1"/>
  <c r="H499" i="59" s="1"/>
  <c r="E498" i="59"/>
  <c r="A498" i="59"/>
  <c r="F498" i="59" s="1"/>
  <c r="H498" i="59" s="1"/>
  <c r="E497" i="59"/>
  <c r="A497" i="59"/>
  <c r="F497" i="59" s="1"/>
  <c r="H497" i="59" s="1"/>
  <c r="E496" i="59"/>
  <c r="A496" i="59"/>
  <c r="F496" i="59" s="1"/>
  <c r="H496" i="59" s="1"/>
  <c r="E495" i="59"/>
  <c r="A495" i="59"/>
  <c r="F495" i="59" s="1"/>
  <c r="H495" i="59" s="1"/>
  <c r="E494" i="59"/>
  <c r="A494" i="59"/>
  <c r="F494" i="59" s="1"/>
  <c r="H494" i="59" s="1"/>
  <c r="E493" i="59"/>
  <c r="A493" i="59"/>
  <c r="F493" i="59" s="1"/>
  <c r="H493" i="59" s="1"/>
  <c r="E492" i="59"/>
  <c r="A492" i="59"/>
  <c r="F492" i="59" s="1"/>
  <c r="H492" i="59" s="1"/>
  <c r="E491" i="59"/>
  <c r="A491" i="59"/>
  <c r="F491" i="59" s="1"/>
  <c r="H491" i="59" s="1"/>
  <c r="E490" i="59"/>
  <c r="A490" i="59"/>
  <c r="F490" i="59" s="1"/>
  <c r="H490" i="59" s="1"/>
  <c r="E489" i="59"/>
  <c r="A489" i="59"/>
  <c r="F489" i="59" s="1"/>
  <c r="H489" i="59" s="1"/>
  <c r="E488" i="59"/>
  <c r="A488" i="59"/>
  <c r="F488" i="59" s="1"/>
  <c r="H488" i="59" s="1"/>
  <c r="E487" i="59"/>
  <c r="A487" i="59"/>
  <c r="F487" i="59" s="1"/>
  <c r="H487" i="59" s="1"/>
  <c r="E486" i="59"/>
  <c r="A486" i="59"/>
  <c r="F486" i="59" s="1"/>
  <c r="H486" i="59" s="1"/>
  <c r="E485" i="59"/>
  <c r="A485" i="59"/>
  <c r="F485" i="59" s="1"/>
  <c r="H485" i="59" s="1"/>
  <c r="E484" i="59"/>
  <c r="A484" i="59"/>
  <c r="F484" i="59" s="1"/>
  <c r="H484" i="59" s="1"/>
  <c r="E483" i="59"/>
  <c r="A483" i="59"/>
  <c r="F483" i="59" s="1"/>
  <c r="H483" i="59" s="1"/>
  <c r="E482" i="59"/>
  <c r="A482" i="59"/>
  <c r="F482" i="59" s="1"/>
  <c r="H482" i="59" s="1"/>
  <c r="E481" i="59"/>
  <c r="A481" i="59"/>
  <c r="F481" i="59" s="1"/>
  <c r="H481" i="59" s="1"/>
  <c r="E480" i="59"/>
  <c r="A480" i="59"/>
  <c r="F480" i="59" s="1"/>
  <c r="H480" i="59" s="1"/>
  <c r="E479" i="59"/>
  <c r="A479" i="59"/>
  <c r="F479" i="59" s="1"/>
  <c r="H479" i="59" s="1"/>
  <c r="E478" i="59"/>
  <c r="A478" i="59"/>
  <c r="F478" i="59" s="1"/>
  <c r="H478" i="59" s="1"/>
  <c r="E477" i="59"/>
  <c r="A477" i="59"/>
  <c r="F477" i="59" s="1"/>
  <c r="H477" i="59" s="1"/>
  <c r="E476" i="59"/>
  <c r="A476" i="59"/>
  <c r="F476" i="59" s="1"/>
  <c r="H476" i="59" s="1"/>
  <c r="E475" i="59"/>
  <c r="A475" i="59"/>
  <c r="F475" i="59" s="1"/>
  <c r="H475" i="59" s="1"/>
  <c r="E474" i="59"/>
  <c r="A474" i="59"/>
  <c r="F474" i="59" s="1"/>
  <c r="H474" i="59" s="1"/>
  <c r="E473" i="59"/>
  <c r="A473" i="59"/>
  <c r="F473" i="59" s="1"/>
  <c r="H473" i="59" s="1"/>
  <c r="E472" i="59"/>
  <c r="A472" i="59"/>
  <c r="F472" i="59" s="1"/>
  <c r="H472" i="59" s="1"/>
  <c r="E471" i="59"/>
  <c r="A471" i="59"/>
  <c r="F471" i="59" s="1"/>
  <c r="H471" i="59" s="1"/>
  <c r="E470" i="59"/>
  <c r="A470" i="59"/>
  <c r="F470" i="59" s="1"/>
  <c r="H470" i="59" s="1"/>
  <c r="E469" i="59"/>
  <c r="A469" i="59"/>
  <c r="F469" i="59" s="1"/>
  <c r="H469" i="59" s="1"/>
  <c r="E468" i="59"/>
  <c r="A468" i="59"/>
  <c r="F468" i="59" s="1"/>
  <c r="N353" i="59"/>
  <c r="M353" i="59"/>
  <c r="L353" i="59"/>
  <c r="K353" i="59"/>
  <c r="J353" i="59"/>
  <c r="G353" i="59"/>
  <c r="B353" i="59"/>
  <c r="E352" i="59"/>
  <c r="A352" i="59"/>
  <c r="F352" i="59" s="1"/>
  <c r="H352" i="59" s="1"/>
  <c r="E351" i="59"/>
  <c r="A351" i="59"/>
  <c r="F351" i="59" s="1"/>
  <c r="H351" i="59" s="1"/>
  <c r="E350" i="59"/>
  <c r="A350" i="59"/>
  <c r="F350" i="59" s="1"/>
  <c r="H350" i="59" s="1"/>
  <c r="E349" i="59"/>
  <c r="A349" i="59"/>
  <c r="F349" i="59" s="1"/>
  <c r="H349" i="59" s="1"/>
  <c r="E348" i="59"/>
  <c r="A348" i="59"/>
  <c r="F348" i="59" s="1"/>
  <c r="H348" i="59" s="1"/>
  <c r="E347" i="59"/>
  <c r="A347" i="59"/>
  <c r="F347" i="59" s="1"/>
  <c r="H347" i="59" s="1"/>
  <c r="E346" i="59"/>
  <c r="A346" i="59"/>
  <c r="F346" i="59" s="1"/>
  <c r="H346" i="59" s="1"/>
  <c r="E345" i="59"/>
  <c r="A345" i="59"/>
  <c r="F345" i="59" s="1"/>
  <c r="H345" i="59" s="1"/>
  <c r="E344" i="59"/>
  <c r="A344" i="59"/>
  <c r="F344" i="59" s="1"/>
  <c r="H344" i="59" s="1"/>
  <c r="E343" i="59"/>
  <c r="A343" i="59"/>
  <c r="F343" i="59" s="1"/>
  <c r="H343" i="59" s="1"/>
  <c r="E342" i="59"/>
  <c r="A342" i="59"/>
  <c r="F342" i="59" s="1"/>
  <c r="H342" i="59" s="1"/>
  <c r="E341" i="59"/>
  <c r="A341" i="59"/>
  <c r="F341" i="59" s="1"/>
  <c r="H341" i="59" s="1"/>
  <c r="E340" i="59"/>
  <c r="A340" i="59"/>
  <c r="F340" i="59" s="1"/>
  <c r="H340" i="59" s="1"/>
  <c r="E339" i="59"/>
  <c r="A339" i="59"/>
  <c r="F339" i="59" s="1"/>
  <c r="H339" i="59" s="1"/>
  <c r="E338" i="59"/>
  <c r="A338" i="59"/>
  <c r="F338" i="59" s="1"/>
  <c r="H338" i="59" s="1"/>
  <c r="E337" i="59"/>
  <c r="A337" i="59"/>
  <c r="F337" i="59" s="1"/>
  <c r="H337" i="59" s="1"/>
  <c r="E336" i="59"/>
  <c r="A336" i="59"/>
  <c r="F336" i="59" s="1"/>
  <c r="H336" i="59" s="1"/>
  <c r="E335" i="59"/>
  <c r="A335" i="59"/>
  <c r="F335" i="59" s="1"/>
  <c r="H335" i="59" s="1"/>
  <c r="E334" i="59"/>
  <c r="A334" i="59"/>
  <c r="F334" i="59" s="1"/>
  <c r="H334" i="59" s="1"/>
  <c r="E333" i="59"/>
  <c r="A333" i="59"/>
  <c r="F333" i="59" s="1"/>
  <c r="H333" i="59" s="1"/>
  <c r="E332" i="59"/>
  <c r="A332" i="59"/>
  <c r="F332" i="59" s="1"/>
  <c r="H332" i="59" s="1"/>
  <c r="E331" i="59"/>
  <c r="A331" i="59"/>
  <c r="F331" i="59" s="1"/>
  <c r="H331" i="59" s="1"/>
  <c r="E330" i="59"/>
  <c r="A330" i="59"/>
  <c r="F330" i="59" s="1"/>
  <c r="H330" i="59" s="1"/>
  <c r="E329" i="59"/>
  <c r="A329" i="59"/>
  <c r="F329" i="59" s="1"/>
  <c r="H329" i="59" s="1"/>
  <c r="E328" i="59"/>
  <c r="A328" i="59"/>
  <c r="F328" i="59" s="1"/>
  <c r="H328" i="59" s="1"/>
  <c r="E327" i="59"/>
  <c r="A327" i="59"/>
  <c r="F327" i="59" s="1"/>
  <c r="H327" i="59" s="1"/>
  <c r="E326" i="59"/>
  <c r="A326" i="59"/>
  <c r="F326" i="59" s="1"/>
  <c r="H326" i="59" s="1"/>
  <c r="E325" i="59"/>
  <c r="A325" i="59"/>
  <c r="F325" i="59" s="1"/>
  <c r="H325" i="59" s="1"/>
  <c r="E324" i="59"/>
  <c r="A324" i="59"/>
  <c r="F324" i="59" s="1"/>
  <c r="H324" i="59" s="1"/>
  <c r="E323" i="59"/>
  <c r="A323" i="59"/>
  <c r="F323" i="59" s="1"/>
  <c r="H323" i="59" s="1"/>
  <c r="E322" i="59"/>
  <c r="A322" i="59"/>
  <c r="F322" i="59" s="1"/>
  <c r="H322" i="59" s="1"/>
  <c r="E321" i="59"/>
  <c r="A321" i="59"/>
  <c r="F321" i="59" s="1"/>
  <c r="H321" i="59" s="1"/>
  <c r="E320" i="59"/>
  <c r="A320" i="59"/>
  <c r="F320" i="59" s="1"/>
  <c r="H320" i="59" s="1"/>
  <c r="E319" i="59"/>
  <c r="A319" i="59"/>
  <c r="F319" i="59" s="1"/>
  <c r="H319" i="59" s="1"/>
  <c r="E318" i="59"/>
  <c r="A318" i="59"/>
  <c r="F318" i="59" s="1"/>
  <c r="H318" i="59" s="1"/>
  <c r="E317" i="59"/>
  <c r="A317" i="59"/>
  <c r="F317" i="59" s="1"/>
  <c r="H317" i="59" s="1"/>
  <c r="E316" i="59"/>
  <c r="A316" i="59"/>
  <c r="F316" i="59" s="1"/>
  <c r="H316" i="59" s="1"/>
  <c r="E315" i="59"/>
  <c r="A315" i="59"/>
  <c r="F315" i="59" s="1"/>
  <c r="H315" i="59" s="1"/>
  <c r="E314" i="59"/>
  <c r="A314" i="59"/>
  <c r="F314" i="59" s="1"/>
  <c r="H314" i="59" s="1"/>
  <c r="E313" i="59"/>
  <c r="A313" i="59"/>
  <c r="F313" i="59" s="1"/>
  <c r="H313" i="59" s="1"/>
  <c r="E312" i="59"/>
  <c r="A312" i="59"/>
  <c r="F312" i="59" s="1"/>
  <c r="H312" i="59" s="1"/>
  <c r="E311" i="59"/>
  <c r="A311" i="59"/>
  <c r="F311" i="59" s="1"/>
  <c r="H311" i="59" s="1"/>
  <c r="E310" i="59"/>
  <c r="A310" i="59"/>
  <c r="F310" i="59" s="1"/>
  <c r="H310" i="59" s="1"/>
  <c r="E309" i="59"/>
  <c r="A309" i="59"/>
  <c r="F309" i="59" s="1"/>
  <c r="H309" i="59" s="1"/>
  <c r="E308" i="59"/>
  <c r="A308" i="59"/>
  <c r="F308" i="59" s="1"/>
  <c r="H308" i="59" s="1"/>
  <c r="E307" i="59"/>
  <c r="A307" i="59"/>
  <c r="F307" i="59" s="1"/>
  <c r="H307" i="59" s="1"/>
  <c r="E306" i="59"/>
  <c r="A306" i="59"/>
  <c r="F306" i="59" s="1"/>
  <c r="H306" i="59" s="1"/>
  <c r="E305" i="59"/>
  <c r="A305" i="59"/>
  <c r="F305" i="59" s="1"/>
  <c r="H305" i="59" s="1"/>
  <c r="E304" i="59"/>
  <c r="A304" i="59"/>
  <c r="F304" i="59" s="1"/>
  <c r="H304" i="59" s="1"/>
  <c r="E303" i="59"/>
  <c r="A303" i="59"/>
  <c r="F303" i="59" s="1"/>
  <c r="H303" i="59" s="1"/>
  <c r="E302" i="59"/>
  <c r="A302" i="59"/>
  <c r="F302" i="59" s="1"/>
  <c r="H302" i="59" s="1"/>
  <c r="E301" i="59"/>
  <c r="A301" i="59"/>
  <c r="F301" i="59" s="1"/>
  <c r="H301" i="59" s="1"/>
  <c r="E300" i="59"/>
  <c r="A300" i="59"/>
  <c r="F300" i="59" s="1"/>
  <c r="H300" i="59" s="1"/>
  <c r="E299" i="59"/>
  <c r="A299" i="59"/>
  <c r="F299" i="59" s="1"/>
  <c r="H299" i="59" s="1"/>
  <c r="E298" i="59"/>
  <c r="A298" i="59"/>
  <c r="F298" i="59" s="1"/>
  <c r="H298" i="59" s="1"/>
  <c r="E297" i="59"/>
  <c r="A297" i="59"/>
  <c r="F297" i="59" s="1"/>
  <c r="H297" i="59" s="1"/>
  <c r="E296" i="59"/>
  <c r="A296" i="59"/>
  <c r="F296" i="59" s="1"/>
  <c r="H296" i="59" s="1"/>
  <c r="E295" i="59"/>
  <c r="A295" i="59"/>
  <c r="F295" i="59" s="1"/>
  <c r="H295" i="59" s="1"/>
  <c r="E294" i="59"/>
  <c r="A294" i="59"/>
  <c r="F294" i="59" s="1"/>
  <c r="H294" i="59" s="1"/>
  <c r="E293" i="59"/>
  <c r="A293" i="59"/>
  <c r="F293" i="59" s="1"/>
  <c r="H293" i="59" s="1"/>
  <c r="E292" i="59"/>
  <c r="A292" i="59"/>
  <c r="F292" i="59" s="1"/>
  <c r="H292" i="59" s="1"/>
  <c r="E291" i="59"/>
  <c r="A291" i="59"/>
  <c r="F291" i="59" s="1"/>
  <c r="H291" i="59" s="1"/>
  <c r="E290" i="59"/>
  <c r="A290" i="59"/>
  <c r="F290" i="59" s="1"/>
  <c r="H290" i="59" s="1"/>
  <c r="E289" i="59"/>
  <c r="A289" i="59"/>
  <c r="F289" i="59" s="1"/>
  <c r="H289" i="59" s="1"/>
  <c r="E288" i="59"/>
  <c r="A288" i="59"/>
  <c r="F288" i="59" s="1"/>
  <c r="H288" i="59" s="1"/>
  <c r="E287" i="59"/>
  <c r="A287" i="59"/>
  <c r="F287" i="59" s="1"/>
  <c r="H287" i="59" s="1"/>
  <c r="E286" i="59"/>
  <c r="A286" i="59"/>
  <c r="F286" i="59" s="1"/>
  <c r="H286" i="59" s="1"/>
  <c r="E285" i="59"/>
  <c r="A285" i="59"/>
  <c r="F285" i="59" s="1"/>
  <c r="H285" i="59" s="1"/>
  <c r="E284" i="59"/>
  <c r="A284" i="59"/>
  <c r="F284" i="59" s="1"/>
  <c r="H284" i="59" s="1"/>
  <c r="E283" i="59"/>
  <c r="A283" i="59"/>
  <c r="F283" i="59" s="1"/>
  <c r="H283" i="59" s="1"/>
  <c r="E282" i="59"/>
  <c r="A282" i="59"/>
  <c r="F282" i="59" s="1"/>
  <c r="H282" i="59" s="1"/>
  <c r="E281" i="59"/>
  <c r="A281" i="59"/>
  <c r="F281" i="59" s="1"/>
  <c r="H281" i="59" s="1"/>
  <c r="E280" i="59"/>
  <c r="A280" i="59"/>
  <c r="F280" i="59" s="1"/>
  <c r="H280" i="59" s="1"/>
  <c r="E279" i="59"/>
  <c r="A279" i="59"/>
  <c r="F279" i="59" s="1"/>
  <c r="H279" i="59" s="1"/>
  <c r="E278" i="59"/>
  <c r="A278" i="59"/>
  <c r="F278" i="59" s="1"/>
  <c r="H278" i="59" s="1"/>
  <c r="E277" i="59"/>
  <c r="A277" i="59"/>
  <c r="F277" i="59" s="1"/>
  <c r="H277" i="59" s="1"/>
  <c r="E276" i="59"/>
  <c r="A276" i="59"/>
  <c r="F276" i="59" s="1"/>
  <c r="H276" i="59" s="1"/>
  <c r="E275" i="59"/>
  <c r="A275" i="59"/>
  <c r="F275" i="59" s="1"/>
  <c r="H275" i="59" s="1"/>
  <c r="E274" i="59"/>
  <c r="A274" i="59"/>
  <c r="F274" i="59" s="1"/>
  <c r="H274" i="59" s="1"/>
  <c r="E273" i="59"/>
  <c r="A273" i="59"/>
  <c r="F273" i="59" s="1"/>
  <c r="H273" i="59" s="1"/>
  <c r="E272" i="59"/>
  <c r="A272" i="59"/>
  <c r="F272" i="59" s="1"/>
  <c r="H272" i="59" s="1"/>
  <c r="E271" i="59"/>
  <c r="A271" i="59"/>
  <c r="F271" i="59" s="1"/>
  <c r="H271" i="59" s="1"/>
  <c r="E270" i="59"/>
  <c r="A270" i="59"/>
  <c r="F270" i="59" s="1"/>
  <c r="H270" i="59" s="1"/>
  <c r="E269" i="59"/>
  <c r="A269" i="59"/>
  <c r="F269" i="59" s="1"/>
  <c r="H269" i="59" s="1"/>
  <c r="E268" i="59"/>
  <c r="A268" i="59"/>
  <c r="E267" i="59"/>
  <c r="A267" i="59"/>
  <c r="E266" i="59"/>
  <c r="A266" i="59"/>
  <c r="E265" i="59"/>
  <c r="A265" i="59"/>
  <c r="E264" i="59"/>
  <c r="A264" i="59"/>
  <c r="E263" i="59"/>
  <c r="A263" i="59"/>
  <c r="E262" i="59"/>
  <c r="A262" i="59"/>
  <c r="E261" i="59"/>
  <c r="A261" i="59"/>
  <c r="E260" i="59"/>
  <c r="A260" i="59"/>
  <c r="E259" i="59"/>
  <c r="A259" i="59"/>
  <c r="E258" i="59"/>
  <c r="A258" i="59"/>
  <c r="E257" i="59"/>
  <c r="A257" i="59"/>
  <c r="E256" i="59"/>
  <c r="A256" i="59"/>
  <c r="E255" i="59"/>
  <c r="A255" i="59"/>
  <c r="E254" i="59"/>
  <c r="A254" i="59"/>
  <c r="E253" i="59"/>
  <c r="A253" i="59"/>
  <c r="B138" i="59"/>
  <c r="F1339" i="59" l="1"/>
  <c r="H1339" i="59" s="1"/>
  <c r="G460" i="59"/>
  <c r="G1750" i="59"/>
  <c r="G1320" i="59"/>
  <c r="F683" i="59"/>
  <c r="H683" i="59" s="1"/>
  <c r="F684" i="59"/>
  <c r="H684" i="59" s="1"/>
  <c r="F685" i="59"/>
  <c r="H685" i="59" s="1"/>
  <c r="F686" i="59"/>
  <c r="H686" i="59" s="1"/>
  <c r="F687" i="59"/>
  <c r="H687" i="59" s="1"/>
  <c r="F688" i="59"/>
  <c r="H688" i="59" s="1"/>
  <c r="F689" i="59"/>
  <c r="H689" i="59" s="1"/>
  <c r="F690" i="59"/>
  <c r="H690" i="59" s="1"/>
  <c r="F691" i="59"/>
  <c r="H691" i="59" s="1"/>
  <c r="F692" i="59"/>
  <c r="H692" i="59" s="1"/>
  <c r="F693" i="59"/>
  <c r="H693" i="59" s="1"/>
  <c r="F694" i="59"/>
  <c r="H694" i="59" s="1"/>
  <c r="F695" i="59"/>
  <c r="H695" i="59" s="1"/>
  <c r="F696" i="59"/>
  <c r="H696" i="59" s="1"/>
  <c r="F697" i="59"/>
  <c r="H697" i="59" s="1"/>
  <c r="F698" i="59"/>
  <c r="H698" i="59" s="1"/>
  <c r="F699" i="59"/>
  <c r="H699" i="59" s="1"/>
  <c r="F700" i="59"/>
  <c r="H700" i="59" s="1"/>
  <c r="F253" i="59"/>
  <c r="H253" i="59" s="1"/>
  <c r="F254" i="59"/>
  <c r="H254" i="59" s="1"/>
  <c r="F255" i="59"/>
  <c r="H255" i="59" s="1"/>
  <c r="F256" i="59"/>
  <c r="H256" i="59" s="1"/>
  <c r="F257" i="59"/>
  <c r="H257" i="59" s="1"/>
  <c r="F258" i="59"/>
  <c r="H258" i="59" s="1"/>
  <c r="F259" i="59"/>
  <c r="H259" i="59" s="1"/>
  <c r="F260" i="59"/>
  <c r="H260" i="59" s="1"/>
  <c r="F261" i="59"/>
  <c r="H261" i="59" s="1"/>
  <c r="F262" i="59"/>
  <c r="H262" i="59" s="1"/>
  <c r="F263" i="59"/>
  <c r="H263" i="59" s="1"/>
  <c r="F264" i="59"/>
  <c r="H264" i="59" s="1"/>
  <c r="F265" i="59"/>
  <c r="H265" i="59" s="1"/>
  <c r="F266" i="59"/>
  <c r="H266" i="59" s="1"/>
  <c r="F267" i="59"/>
  <c r="H267" i="59" s="1"/>
  <c r="F268" i="59"/>
  <c r="H268" i="59" s="1"/>
  <c r="E2393" i="59"/>
  <c r="E2608" i="59"/>
  <c r="B1103" i="59"/>
  <c r="B1105" i="59" s="1"/>
  <c r="E1318" i="59"/>
  <c r="B1533" i="59"/>
  <c r="B1535" i="59" s="1"/>
  <c r="B458" i="59"/>
  <c r="B460" i="59" s="1"/>
  <c r="B2395" i="59"/>
  <c r="E1748" i="59"/>
  <c r="B1963" i="59"/>
  <c r="B1965" i="59" s="1"/>
  <c r="B2178" i="59"/>
  <c r="B2180" i="59" s="1"/>
  <c r="E1428" i="59"/>
  <c r="E1535" i="59" s="1"/>
  <c r="E888" i="59"/>
  <c r="B1748" i="59"/>
  <c r="B1750" i="59" s="1"/>
  <c r="B2823" i="59"/>
  <c r="B2825" i="59" s="1"/>
  <c r="B3038" i="59"/>
  <c r="B3040" i="59" s="1"/>
  <c r="B3253" i="59"/>
  <c r="B3255" i="59" s="1"/>
  <c r="E353" i="59"/>
  <c r="G1965" i="59"/>
  <c r="B888" i="59"/>
  <c r="B890" i="59" s="1"/>
  <c r="E458" i="59"/>
  <c r="B673" i="59"/>
  <c r="B675" i="59" s="1"/>
  <c r="E1963" i="59"/>
  <c r="E3038" i="59"/>
  <c r="E673" i="59"/>
  <c r="E2178" i="59"/>
  <c r="F2933" i="59"/>
  <c r="H2833" i="59"/>
  <c r="C8" i="59"/>
  <c r="B243" i="59"/>
  <c r="B245" i="59" s="1"/>
  <c r="F3153" i="59"/>
  <c r="F3038" i="59"/>
  <c r="H2940" i="59"/>
  <c r="H3038" i="59" s="1"/>
  <c r="F2723" i="59"/>
  <c r="F2508" i="59"/>
  <c r="F2293" i="59"/>
  <c r="H2080" i="59"/>
  <c r="H2178" i="59" s="1"/>
  <c r="F2178" i="59"/>
  <c r="F1863" i="59"/>
  <c r="F788" i="59"/>
  <c r="F573" i="59"/>
  <c r="F358" i="59"/>
  <c r="F3148" i="59"/>
  <c r="E3148" i="59"/>
  <c r="E3255" i="59" s="1"/>
  <c r="H3148" i="59"/>
  <c r="E2933" i="59"/>
  <c r="H2933" i="59"/>
  <c r="H2618" i="59"/>
  <c r="H2718" i="59" s="1"/>
  <c r="F2718" i="59"/>
  <c r="E2718" i="59"/>
  <c r="E2825" i="59" s="1"/>
  <c r="E2503" i="59"/>
  <c r="E2610" i="59" s="1"/>
  <c r="F2503" i="59"/>
  <c r="H2403" i="59"/>
  <c r="H2503" i="59" s="1"/>
  <c r="H2188" i="59"/>
  <c r="H2288" i="59" s="1"/>
  <c r="F2288" i="59"/>
  <c r="E2288" i="59"/>
  <c r="E2395" i="59" s="1"/>
  <c r="E2073" i="59"/>
  <c r="E2180" i="59" s="1"/>
  <c r="F1973" i="59"/>
  <c r="F1858" i="59"/>
  <c r="H1858" i="59"/>
  <c r="E1858" i="59"/>
  <c r="E1965" i="59" s="1"/>
  <c r="E1643" i="59"/>
  <c r="E1213" i="59"/>
  <c r="E1320" i="59" s="1"/>
  <c r="E998" i="59"/>
  <c r="E1105" i="59" s="1"/>
  <c r="E783" i="59"/>
  <c r="F568" i="59"/>
  <c r="H468" i="59"/>
  <c r="H568" i="59" s="1"/>
  <c r="E568" i="59"/>
  <c r="E675" i="59" s="1"/>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F89" i="59" s="1"/>
  <c r="A90" i="59"/>
  <c r="F90" i="59" s="1"/>
  <c r="A91" i="59"/>
  <c r="A92" i="59"/>
  <c r="A93" i="59"/>
  <c r="A94" i="59"/>
  <c r="F94" i="59" s="1"/>
  <c r="A95" i="59"/>
  <c r="A96" i="59"/>
  <c r="A97" i="59"/>
  <c r="A98" i="59"/>
  <c r="F98" i="59" s="1"/>
  <c r="A99" i="59"/>
  <c r="A100" i="59"/>
  <c r="F100" i="59" s="1"/>
  <c r="A101" i="59"/>
  <c r="F101" i="59" s="1"/>
  <c r="A102" i="59"/>
  <c r="F102" i="59" s="1"/>
  <c r="A103" i="59"/>
  <c r="A104" i="59"/>
  <c r="A105" i="59"/>
  <c r="F105" i="59" s="1"/>
  <c r="A106" i="59"/>
  <c r="F106" i="59" s="1"/>
  <c r="A107" i="59"/>
  <c r="A108" i="59"/>
  <c r="A109" i="59"/>
  <c r="A110" i="59"/>
  <c r="F110" i="59" s="1"/>
  <c r="A111" i="59"/>
  <c r="A112" i="59"/>
  <c r="A113" i="59"/>
  <c r="A114" i="59"/>
  <c r="F114" i="59" s="1"/>
  <c r="A115" i="59"/>
  <c r="A116" i="59"/>
  <c r="F116" i="59" s="1"/>
  <c r="A117" i="59"/>
  <c r="F117" i="59" s="1"/>
  <c r="A118" i="59"/>
  <c r="F118" i="59" s="1"/>
  <c r="A119" i="59"/>
  <c r="A120" i="59"/>
  <c r="A121" i="59"/>
  <c r="F121" i="59" s="1"/>
  <c r="A122" i="59"/>
  <c r="F122" i="59" s="1"/>
  <c r="A123" i="59"/>
  <c r="A124" i="59"/>
  <c r="A125" i="59"/>
  <c r="A126" i="59"/>
  <c r="F126" i="59" s="1"/>
  <c r="A127" i="59"/>
  <c r="A128" i="59"/>
  <c r="A129" i="59"/>
  <c r="A130" i="59"/>
  <c r="F130" i="59" s="1"/>
  <c r="A131" i="59"/>
  <c r="A132" i="59"/>
  <c r="F132" i="59" s="1"/>
  <c r="A133" i="59"/>
  <c r="F133" i="59" s="1"/>
  <c r="A134" i="59"/>
  <c r="F134" i="59" s="1"/>
  <c r="A135" i="59"/>
  <c r="A136" i="59"/>
  <c r="A137" i="59"/>
  <c r="F87" i="59"/>
  <c r="F88" i="59"/>
  <c r="F91" i="59"/>
  <c r="F92" i="59"/>
  <c r="F93" i="59"/>
  <c r="F95" i="59"/>
  <c r="F96" i="59"/>
  <c r="F97" i="59"/>
  <c r="F99" i="59"/>
  <c r="F103" i="59"/>
  <c r="F104" i="59"/>
  <c r="F107" i="59"/>
  <c r="F108" i="59"/>
  <c r="F109" i="59"/>
  <c r="F111" i="59"/>
  <c r="F112" i="59"/>
  <c r="F113" i="59"/>
  <c r="F115" i="59"/>
  <c r="F119" i="59"/>
  <c r="F120" i="59"/>
  <c r="F123" i="59"/>
  <c r="F124" i="59"/>
  <c r="F125" i="59"/>
  <c r="F127" i="59"/>
  <c r="F128" i="59"/>
  <c r="F129" i="59"/>
  <c r="F131" i="59"/>
  <c r="F135" i="59"/>
  <c r="F136" i="59"/>
  <c r="A38" i="59"/>
  <c r="A81" i="61"/>
  <c r="B81" i="61"/>
  <c r="A86" i="61"/>
  <c r="B86" i="61"/>
  <c r="E890" i="59" l="1"/>
  <c r="H783" i="59"/>
  <c r="F783" i="59"/>
  <c r="H353" i="59"/>
  <c r="F353" i="59"/>
  <c r="E1750" i="59"/>
  <c r="E460" i="59"/>
  <c r="E3040" i="59"/>
  <c r="C9" i="59"/>
  <c r="C10" i="59" s="1"/>
  <c r="F3040" i="59"/>
  <c r="H3040" i="59"/>
  <c r="F3253" i="59"/>
  <c r="F3255" i="59" s="1"/>
  <c r="H3153" i="59"/>
  <c r="H3253" i="59" s="1"/>
  <c r="H3255" i="59" s="1"/>
  <c r="H2723" i="59"/>
  <c r="H2823" i="59" s="1"/>
  <c r="H2825" i="59" s="1"/>
  <c r="F2823" i="59"/>
  <c r="F2825" i="59" s="1"/>
  <c r="F2608" i="59"/>
  <c r="F2610" i="59" s="1"/>
  <c r="H2508" i="59"/>
  <c r="H2608" i="59" s="1"/>
  <c r="H2610" i="59" s="1"/>
  <c r="H2293" i="59"/>
  <c r="H2393" i="59" s="1"/>
  <c r="H2395" i="59" s="1"/>
  <c r="F2393" i="59"/>
  <c r="F2395" i="59" s="1"/>
  <c r="H1863" i="59"/>
  <c r="H1963" i="59" s="1"/>
  <c r="H1965" i="59" s="1"/>
  <c r="F1963" i="59"/>
  <c r="F1965" i="59" s="1"/>
  <c r="F888" i="59"/>
  <c r="H788" i="59"/>
  <c r="H888" i="59" s="1"/>
  <c r="H573" i="59"/>
  <c r="H673" i="59" s="1"/>
  <c r="H675" i="59" s="1"/>
  <c r="F673" i="59"/>
  <c r="F675" i="59" s="1"/>
  <c r="F458" i="59"/>
  <c r="H358" i="59"/>
  <c r="H458" i="59" s="1"/>
  <c r="F2073" i="59"/>
  <c r="F2180" i="59" s="1"/>
  <c r="H1973" i="59"/>
  <c r="H2073" i="59" s="1"/>
  <c r="H2180" i="59" s="1"/>
  <c r="A1663" i="54"/>
  <c r="A1641" i="54"/>
  <c r="A1619" i="54"/>
  <c r="A1597" i="54"/>
  <c r="A1575" i="54"/>
  <c r="A1553" i="54"/>
  <c r="A1531" i="54"/>
  <c r="A1509" i="54"/>
  <c r="A1487" i="54"/>
  <c r="A1465" i="54"/>
  <c r="A1443" i="54"/>
  <c r="A1421" i="54"/>
  <c r="A1399" i="54"/>
  <c r="A1377" i="54"/>
  <c r="A1355" i="54"/>
  <c r="A1764" i="54"/>
  <c r="G1683" i="54"/>
  <c r="F1683" i="54"/>
  <c r="O1682" i="54"/>
  <c r="O1681" i="54"/>
  <c r="O1680" i="54"/>
  <c r="O1679" i="54"/>
  <c r="O1678" i="54"/>
  <c r="O1677" i="54"/>
  <c r="O1676" i="54"/>
  <c r="O1675" i="54"/>
  <c r="O1674" i="54"/>
  <c r="O1673" i="54"/>
  <c r="O1672" i="54"/>
  <c r="O1671" i="54"/>
  <c r="O1670" i="54"/>
  <c r="O1669" i="54"/>
  <c r="O1668" i="54"/>
  <c r="O1667" i="54"/>
  <c r="O1666" i="54"/>
  <c r="O1665" i="54"/>
  <c r="O1664" i="54"/>
  <c r="O1663" i="54"/>
  <c r="G1661" i="54"/>
  <c r="F1661" i="54"/>
  <c r="O1660" i="54"/>
  <c r="O1659" i="54"/>
  <c r="O1658" i="54"/>
  <c r="O1657" i="54"/>
  <c r="O1656" i="54"/>
  <c r="O1655" i="54"/>
  <c r="O1654" i="54"/>
  <c r="O1653" i="54"/>
  <c r="O1652" i="54"/>
  <c r="O1651" i="54"/>
  <c r="O1650" i="54"/>
  <c r="O1649" i="54"/>
  <c r="O1648" i="54"/>
  <c r="O1647" i="54"/>
  <c r="O1646" i="54"/>
  <c r="O1645" i="54"/>
  <c r="O1644" i="54"/>
  <c r="O1643" i="54"/>
  <c r="O1642" i="54"/>
  <c r="O1641" i="54"/>
  <c r="G1639" i="54"/>
  <c r="F1639" i="54"/>
  <c r="O1638" i="54"/>
  <c r="O1637" i="54"/>
  <c r="O1636" i="54"/>
  <c r="O1635" i="54"/>
  <c r="O1634" i="54"/>
  <c r="O1633" i="54"/>
  <c r="O1632" i="54"/>
  <c r="O1631" i="54"/>
  <c r="O1630" i="54"/>
  <c r="O1629" i="54"/>
  <c r="O1628" i="54"/>
  <c r="O1627" i="54"/>
  <c r="O1626" i="54"/>
  <c r="O1625" i="54"/>
  <c r="O1624" i="54"/>
  <c r="O1623" i="54"/>
  <c r="O1622" i="54"/>
  <c r="O1621" i="54"/>
  <c r="O1620" i="54"/>
  <c r="O1619" i="54"/>
  <c r="G1617" i="54"/>
  <c r="F1617" i="54"/>
  <c r="O1616" i="54"/>
  <c r="O1615" i="54"/>
  <c r="O1614" i="54"/>
  <c r="O1613" i="54"/>
  <c r="O1612" i="54"/>
  <c r="O1611" i="54"/>
  <c r="O1610" i="54"/>
  <c r="O1609" i="54"/>
  <c r="O1608" i="54"/>
  <c r="O1607" i="54"/>
  <c r="O1606" i="54"/>
  <c r="O1605" i="54"/>
  <c r="O1604" i="54"/>
  <c r="O1603" i="54"/>
  <c r="O1602" i="54"/>
  <c r="O1601" i="54"/>
  <c r="O1600" i="54"/>
  <c r="O1599" i="54"/>
  <c r="O1598" i="54"/>
  <c r="O1597" i="54"/>
  <c r="G1595" i="54"/>
  <c r="F1595" i="54"/>
  <c r="O1594" i="54"/>
  <c r="O1593" i="54"/>
  <c r="O1592" i="54"/>
  <c r="O1591" i="54"/>
  <c r="O1590" i="54"/>
  <c r="O1589" i="54"/>
  <c r="O1588" i="54"/>
  <c r="O1587" i="54"/>
  <c r="O1586" i="54"/>
  <c r="O1585" i="54"/>
  <c r="O1584" i="54"/>
  <c r="O1583" i="54"/>
  <c r="O1582" i="54"/>
  <c r="O1581" i="54"/>
  <c r="O1580" i="54"/>
  <c r="O1579" i="54"/>
  <c r="O1578" i="54"/>
  <c r="O1577" i="54"/>
  <c r="O1576" i="54"/>
  <c r="O1575" i="54"/>
  <c r="G1573" i="54"/>
  <c r="F1573" i="54"/>
  <c r="O1572" i="54"/>
  <c r="O1571" i="54"/>
  <c r="O1570" i="54"/>
  <c r="O1569" i="54"/>
  <c r="O1568" i="54"/>
  <c r="O1567" i="54"/>
  <c r="O1566" i="54"/>
  <c r="O1565" i="54"/>
  <c r="O1564" i="54"/>
  <c r="O1563" i="54"/>
  <c r="O1562" i="54"/>
  <c r="O1561" i="54"/>
  <c r="O1560" i="54"/>
  <c r="O1559" i="54"/>
  <c r="O1558" i="54"/>
  <c r="O1557" i="54"/>
  <c r="O1556" i="54"/>
  <c r="O1555" i="54"/>
  <c r="O1554" i="54"/>
  <c r="O1553" i="54"/>
  <c r="G1551" i="54"/>
  <c r="F1551" i="54"/>
  <c r="O1550" i="54"/>
  <c r="O1549" i="54"/>
  <c r="O1548" i="54"/>
  <c r="O1547" i="54"/>
  <c r="O1546" i="54"/>
  <c r="O1545" i="54"/>
  <c r="O1544" i="54"/>
  <c r="O1543" i="54"/>
  <c r="O1542" i="54"/>
  <c r="O1541" i="54"/>
  <c r="O1540" i="54"/>
  <c r="O1539" i="54"/>
  <c r="O1538" i="54"/>
  <c r="O1537" i="54"/>
  <c r="O1536" i="54"/>
  <c r="O1535" i="54"/>
  <c r="O1534" i="54"/>
  <c r="O1533" i="54"/>
  <c r="O1532" i="54"/>
  <c r="O1531" i="54"/>
  <c r="G1529" i="54"/>
  <c r="F1529" i="54"/>
  <c r="O1528" i="54"/>
  <c r="O1527" i="54"/>
  <c r="O1526" i="54"/>
  <c r="O1525" i="54"/>
  <c r="O1524" i="54"/>
  <c r="O1523" i="54"/>
  <c r="O1522" i="54"/>
  <c r="O1521" i="54"/>
  <c r="O1520" i="54"/>
  <c r="O1519" i="54"/>
  <c r="O1518" i="54"/>
  <c r="O1517" i="54"/>
  <c r="O1516" i="54"/>
  <c r="O1515" i="54"/>
  <c r="O1514" i="54"/>
  <c r="O1513" i="54"/>
  <c r="O1512" i="54"/>
  <c r="O1511" i="54"/>
  <c r="O1510" i="54"/>
  <c r="O1509" i="54"/>
  <c r="G1507" i="54"/>
  <c r="F1507" i="54"/>
  <c r="O1506" i="54"/>
  <c r="O1505" i="54"/>
  <c r="O1504" i="54"/>
  <c r="O1503" i="54"/>
  <c r="O1502" i="54"/>
  <c r="O1501" i="54"/>
  <c r="O1500" i="54"/>
  <c r="O1499" i="54"/>
  <c r="O1498" i="54"/>
  <c r="O1497" i="54"/>
  <c r="O1496" i="54"/>
  <c r="O1495" i="54"/>
  <c r="O1494" i="54"/>
  <c r="O1493" i="54"/>
  <c r="O1492" i="54"/>
  <c r="O1491" i="54"/>
  <c r="O1490" i="54"/>
  <c r="O1489" i="54"/>
  <c r="O1488" i="54"/>
  <c r="O1487" i="54"/>
  <c r="G1485" i="54"/>
  <c r="F1485" i="54"/>
  <c r="O1484" i="54"/>
  <c r="O1483" i="54"/>
  <c r="O1482" i="54"/>
  <c r="O1481" i="54"/>
  <c r="O1480" i="54"/>
  <c r="O1479" i="54"/>
  <c r="O1478" i="54"/>
  <c r="O1477" i="54"/>
  <c r="O1476" i="54"/>
  <c r="O1475" i="54"/>
  <c r="O1474" i="54"/>
  <c r="O1473" i="54"/>
  <c r="O1472" i="54"/>
  <c r="O1471" i="54"/>
  <c r="O1470" i="54"/>
  <c r="O1469" i="54"/>
  <c r="O1468" i="54"/>
  <c r="O1467" i="54"/>
  <c r="O1466" i="54"/>
  <c r="O1465" i="54"/>
  <c r="G1463" i="54"/>
  <c r="F1463" i="54"/>
  <c r="O1462" i="54"/>
  <c r="O1461" i="54"/>
  <c r="O1460" i="54"/>
  <c r="O1459" i="54"/>
  <c r="O1458" i="54"/>
  <c r="O1457" i="54"/>
  <c r="O1456" i="54"/>
  <c r="O1455" i="54"/>
  <c r="O1454" i="54"/>
  <c r="O1453" i="54"/>
  <c r="O1452" i="54"/>
  <c r="O1451" i="54"/>
  <c r="O1450" i="54"/>
  <c r="O1449" i="54"/>
  <c r="O1448" i="54"/>
  <c r="O1447" i="54"/>
  <c r="O1446" i="54"/>
  <c r="O1445" i="54"/>
  <c r="O1444" i="54"/>
  <c r="O1443" i="54"/>
  <c r="G1441" i="54"/>
  <c r="F1441" i="54"/>
  <c r="O1440" i="54"/>
  <c r="O1439" i="54"/>
  <c r="O1438" i="54"/>
  <c r="O1437" i="54"/>
  <c r="O1436" i="54"/>
  <c r="O1435" i="54"/>
  <c r="O1434" i="54"/>
  <c r="O1433" i="54"/>
  <c r="O1432" i="54"/>
  <c r="O1431" i="54"/>
  <c r="O1430" i="54"/>
  <c r="O1429" i="54"/>
  <c r="O1428" i="54"/>
  <c r="O1427" i="54"/>
  <c r="O1426" i="54"/>
  <c r="O1425" i="54"/>
  <c r="O1424" i="54"/>
  <c r="O1423" i="54"/>
  <c r="O1422" i="54"/>
  <c r="O1421" i="54"/>
  <c r="G1419" i="54"/>
  <c r="F1419" i="54"/>
  <c r="O1418" i="54"/>
  <c r="O1417" i="54"/>
  <c r="O1416" i="54"/>
  <c r="O1415" i="54"/>
  <c r="O1414" i="54"/>
  <c r="O1413" i="54"/>
  <c r="O1412" i="54"/>
  <c r="O1411" i="54"/>
  <c r="O1410" i="54"/>
  <c r="O1409" i="54"/>
  <c r="O1408" i="54"/>
  <c r="O1407" i="54"/>
  <c r="O1406" i="54"/>
  <c r="O1405" i="54"/>
  <c r="O1404" i="54"/>
  <c r="O1403" i="54"/>
  <c r="O1402" i="54"/>
  <c r="O1401" i="54"/>
  <c r="O1400" i="54"/>
  <c r="O1399" i="54"/>
  <c r="G1397" i="54"/>
  <c r="F1397" i="54"/>
  <c r="O1396" i="54"/>
  <c r="O1395" i="54"/>
  <c r="O1394" i="54"/>
  <c r="O1393" i="54"/>
  <c r="O1392" i="54"/>
  <c r="O1391" i="54"/>
  <c r="O1390" i="54"/>
  <c r="O1389" i="54"/>
  <c r="O1388" i="54"/>
  <c r="O1387" i="54"/>
  <c r="O1386" i="54"/>
  <c r="O1385" i="54"/>
  <c r="O1384" i="54"/>
  <c r="O1383" i="54"/>
  <c r="O1382" i="54"/>
  <c r="O1381" i="54"/>
  <c r="O1380" i="54"/>
  <c r="O1379" i="54"/>
  <c r="O1378" i="54"/>
  <c r="O1377" i="54"/>
  <c r="G1375" i="54"/>
  <c r="F1375" i="54"/>
  <c r="O1374" i="54"/>
  <c r="O1373" i="54"/>
  <c r="O1372" i="54"/>
  <c r="O1371" i="54"/>
  <c r="O1370" i="54"/>
  <c r="O1369" i="54"/>
  <c r="O1368" i="54"/>
  <c r="O1367" i="54"/>
  <c r="O1366" i="54"/>
  <c r="O1365" i="54"/>
  <c r="O1364" i="54"/>
  <c r="O1363" i="54"/>
  <c r="O1362" i="54"/>
  <c r="O1361" i="54"/>
  <c r="O1360" i="54"/>
  <c r="O1359" i="54"/>
  <c r="O1358" i="54"/>
  <c r="O1357" i="54"/>
  <c r="O1356" i="54"/>
  <c r="O1355" i="54"/>
  <c r="H890" i="59" l="1"/>
  <c r="F890" i="59"/>
  <c r="H460" i="59"/>
  <c r="F460" i="59"/>
  <c r="O1397" i="54"/>
  <c r="O1463" i="54"/>
  <c r="O1507" i="54"/>
  <c r="O1551" i="54"/>
  <c r="O1595" i="54"/>
  <c r="O1639" i="54"/>
  <c r="O1683" i="54"/>
  <c r="G1685" i="54"/>
  <c r="G1764" i="54" s="1"/>
  <c r="O1375" i="54"/>
  <c r="F1685" i="54"/>
  <c r="F1764" i="54" s="1"/>
  <c r="O1419" i="54"/>
  <c r="O1441" i="54"/>
  <c r="O1485" i="54"/>
  <c r="O1529" i="54"/>
  <c r="O1573" i="54"/>
  <c r="O1617" i="54"/>
  <c r="O1661" i="54"/>
  <c r="O1685" i="54" l="1"/>
  <c r="O1764" i="54" s="1"/>
  <c r="C36" i="4" s="1"/>
  <c r="L23" i="60"/>
  <c r="L25" i="60"/>
  <c r="K9" i="60"/>
  <c r="M10" i="60"/>
  <c r="K11" i="60"/>
  <c r="L11" i="60"/>
  <c r="M11" i="60"/>
  <c r="L12" i="60"/>
  <c r="K13" i="60"/>
  <c r="M13" i="60"/>
  <c r="K15" i="60"/>
  <c r="M15" i="60"/>
  <c r="L16" i="60"/>
  <c r="L10" i="60"/>
  <c r="J9" i="60"/>
  <c r="J12" i="60"/>
  <c r="J15" i="60"/>
  <c r="J16" i="60"/>
  <c r="J8" i="60"/>
  <c r="L968" i="60"/>
  <c r="J968" i="60"/>
  <c r="L967" i="60"/>
  <c r="J967" i="60"/>
  <c r="L966" i="60"/>
  <c r="J966" i="60"/>
  <c r="L965" i="60"/>
  <c r="J965" i="60"/>
  <c r="M937" i="60"/>
  <c r="L937" i="60"/>
  <c r="K937" i="60"/>
  <c r="J937" i="60"/>
  <c r="M936" i="60"/>
  <c r="L936" i="60"/>
  <c r="K936" i="60"/>
  <c r="J936" i="60"/>
  <c r="M935" i="60"/>
  <c r="L935" i="60"/>
  <c r="K935" i="60"/>
  <c r="J935" i="60"/>
  <c r="M934" i="60"/>
  <c r="L934" i="60"/>
  <c r="K934" i="60"/>
  <c r="J934" i="60"/>
  <c r="M933" i="60"/>
  <c r="L933" i="60"/>
  <c r="K933" i="60"/>
  <c r="J933" i="60"/>
  <c r="M932" i="60"/>
  <c r="L932" i="60"/>
  <c r="K932" i="60"/>
  <c r="J932" i="60"/>
  <c r="M931" i="60"/>
  <c r="L931" i="60"/>
  <c r="K931" i="60"/>
  <c r="J931" i="60"/>
  <c r="M930" i="60"/>
  <c r="L930" i="60"/>
  <c r="K930" i="60"/>
  <c r="J930" i="60"/>
  <c r="M929" i="60"/>
  <c r="M938" i="60" s="1"/>
  <c r="L929" i="60"/>
  <c r="K929" i="60"/>
  <c r="K938" i="60" s="1"/>
  <c r="J929" i="60"/>
  <c r="L899" i="60"/>
  <c r="J899" i="60"/>
  <c r="L898" i="60"/>
  <c r="J898" i="60"/>
  <c r="L897" i="60"/>
  <c r="J897" i="60"/>
  <c r="L896" i="60"/>
  <c r="J896" i="60"/>
  <c r="M868" i="60"/>
  <c r="L868" i="60"/>
  <c r="K868" i="60"/>
  <c r="J868" i="60"/>
  <c r="M867" i="60"/>
  <c r="L867" i="60"/>
  <c r="K867" i="60"/>
  <c r="J867" i="60"/>
  <c r="M866" i="60"/>
  <c r="L866" i="60"/>
  <c r="K866" i="60"/>
  <c r="J866" i="60"/>
  <c r="M865" i="60"/>
  <c r="L865" i="60"/>
  <c r="K865" i="60"/>
  <c r="J865" i="60"/>
  <c r="M864" i="60"/>
  <c r="L864" i="60"/>
  <c r="K864" i="60"/>
  <c r="J864" i="60"/>
  <c r="M863" i="60"/>
  <c r="L863" i="60"/>
  <c r="K863" i="60"/>
  <c r="J863" i="60"/>
  <c r="M862" i="60"/>
  <c r="L862" i="60"/>
  <c r="K862" i="60"/>
  <c r="J862" i="60"/>
  <c r="M861" i="60"/>
  <c r="L861" i="60"/>
  <c r="K861" i="60"/>
  <c r="J861" i="60"/>
  <c r="M860" i="60"/>
  <c r="M869" i="60" s="1"/>
  <c r="L860" i="60"/>
  <c r="K860" i="60"/>
  <c r="K869" i="60" s="1"/>
  <c r="J860" i="60"/>
  <c r="L830" i="60"/>
  <c r="J830" i="60"/>
  <c r="L829" i="60"/>
  <c r="J829" i="60"/>
  <c r="L828" i="60"/>
  <c r="J828" i="60"/>
  <c r="L827" i="60"/>
  <c r="J827" i="60"/>
  <c r="M799" i="60"/>
  <c r="L799" i="60"/>
  <c r="K799" i="60"/>
  <c r="J799" i="60"/>
  <c r="M798" i="60"/>
  <c r="L798" i="60"/>
  <c r="K798" i="60"/>
  <c r="J798" i="60"/>
  <c r="M797" i="60"/>
  <c r="L797" i="60"/>
  <c r="K797" i="60"/>
  <c r="J797" i="60"/>
  <c r="M796" i="60"/>
  <c r="L796" i="60"/>
  <c r="K796" i="60"/>
  <c r="J796" i="60"/>
  <c r="M795" i="60"/>
  <c r="L795" i="60"/>
  <c r="K795" i="60"/>
  <c r="J795" i="60"/>
  <c r="M794" i="60"/>
  <c r="L794" i="60"/>
  <c r="K794" i="60"/>
  <c r="J794" i="60"/>
  <c r="M793" i="60"/>
  <c r="L793" i="60"/>
  <c r="K793" i="60"/>
  <c r="J793" i="60"/>
  <c r="M792" i="60"/>
  <c r="L792" i="60"/>
  <c r="K792" i="60"/>
  <c r="J792" i="60"/>
  <c r="M791" i="60"/>
  <c r="M800" i="60" s="1"/>
  <c r="L791" i="60"/>
  <c r="K791" i="60"/>
  <c r="K800" i="60" s="1"/>
  <c r="J791" i="60"/>
  <c r="L761" i="60"/>
  <c r="J761" i="60"/>
  <c r="L760" i="60"/>
  <c r="J760" i="60"/>
  <c r="L759" i="60"/>
  <c r="J759" i="60"/>
  <c r="L758" i="60"/>
  <c r="J758" i="60"/>
  <c r="M730" i="60"/>
  <c r="L730" i="60"/>
  <c r="K730" i="60"/>
  <c r="J730" i="60"/>
  <c r="M729" i="60"/>
  <c r="L729" i="60"/>
  <c r="K729" i="60"/>
  <c r="J729" i="60"/>
  <c r="M728" i="60"/>
  <c r="L728" i="60"/>
  <c r="K728" i="60"/>
  <c r="J728" i="60"/>
  <c r="M727" i="60"/>
  <c r="L727" i="60"/>
  <c r="K727" i="60"/>
  <c r="J727" i="60"/>
  <c r="M726" i="60"/>
  <c r="L726" i="60"/>
  <c r="K726" i="60"/>
  <c r="J726" i="60"/>
  <c r="M725" i="60"/>
  <c r="L725" i="60"/>
  <c r="K725" i="60"/>
  <c r="J725" i="60"/>
  <c r="M724" i="60"/>
  <c r="L724" i="60"/>
  <c r="K724" i="60"/>
  <c r="J724" i="60"/>
  <c r="M723" i="60"/>
  <c r="L723" i="60"/>
  <c r="K723" i="60"/>
  <c r="J723" i="60"/>
  <c r="M722" i="60"/>
  <c r="M731" i="60" s="1"/>
  <c r="L722" i="60"/>
  <c r="K722" i="60"/>
  <c r="K731" i="60" s="1"/>
  <c r="J722" i="60"/>
  <c r="L692" i="60"/>
  <c r="J692" i="60"/>
  <c r="L691" i="60"/>
  <c r="J691" i="60"/>
  <c r="L690" i="60"/>
  <c r="J690" i="60"/>
  <c r="L689" i="60"/>
  <c r="J689" i="60"/>
  <c r="M661" i="60"/>
  <c r="L661" i="60"/>
  <c r="K661" i="60"/>
  <c r="J661" i="60"/>
  <c r="M660" i="60"/>
  <c r="L660" i="60"/>
  <c r="K660" i="60"/>
  <c r="J660" i="60"/>
  <c r="M659" i="60"/>
  <c r="L659" i="60"/>
  <c r="K659" i="60"/>
  <c r="J659" i="60"/>
  <c r="M658" i="60"/>
  <c r="L658" i="60"/>
  <c r="K658" i="60"/>
  <c r="J658" i="60"/>
  <c r="M657" i="60"/>
  <c r="L657" i="60"/>
  <c r="K657" i="60"/>
  <c r="J657" i="60"/>
  <c r="M656" i="60"/>
  <c r="L656" i="60"/>
  <c r="K656" i="60"/>
  <c r="J656" i="60"/>
  <c r="M655" i="60"/>
  <c r="L655" i="60"/>
  <c r="K655" i="60"/>
  <c r="J655" i="60"/>
  <c r="M654" i="60"/>
  <c r="L654" i="60"/>
  <c r="K654" i="60"/>
  <c r="J654" i="60"/>
  <c r="M653" i="60"/>
  <c r="M662" i="60" s="1"/>
  <c r="L653" i="60"/>
  <c r="K653" i="60"/>
  <c r="K662" i="60" s="1"/>
  <c r="J653" i="60"/>
  <c r="L623" i="60"/>
  <c r="J623" i="60"/>
  <c r="L622" i="60"/>
  <c r="J622" i="60"/>
  <c r="L621" i="60"/>
  <c r="J621" i="60"/>
  <c r="L620" i="60"/>
  <c r="J620" i="60"/>
  <c r="M592" i="60"/>
  <c r="L592" i="60"/>
  <c r="K592" i="60"/>
  <c r="J592" i="60"/>
  <c r="M591" i="60"/>
  <c r="L591" i="60"/>
  <c r="K591" i="60"/>
  <c r="J591" i="60"/>
  <c r="M590" i="60"/>
  <c r="L590" i="60"/>
  <c r="K590" i="60"/>
  <c r="J590" i="60"/>
  <c r="M589" i="60"/>
  <c r="L589" i="60"/>
  <c r="K589" i="60"/>
  <c r="J589" i="60"/>
  <c r="M588" i="60"/>
  <c r="L588" i="60"/>
  <c r="K588" i="60"/>
  <c r="J588" i="60"/>
  <c r="M587" i="60"/>
  <c r="L587" i="60"/>
  <c r="K587" i="60"/>
  <c r="J587" i="60"/>
  <c r="M586" i="60"/>
  <c r="L586" i="60"/>
  <c r="K586" i="60"/>
  <c r="J586" i="60"/>
  <c r="M585" i="60"/>
  <c r="L585" i="60"/>
  <c r="K585" i="60"/>
  <c r="J585" i="60"/>
  <c r="M584" i="60"/>
  <c r="M593" i="60" s="1"/>
  <c r="L584" i="60"/>
  <c r="K584" i="60"/>
  <c r="K593" i="60" s="1"/>
  <c r="J584" i="60"/>
  <c r="L554" i="60"/>
  <c r="J554" i="60"/>
  <c r="L553" i="60"/>
  <c r="J553" i="60"/>
  <c r="L552" i="60"/>
  <c r="J552" i="60"/>
  <c r="L551" i="60"/>
  <c r="J551" i="60"/>
  <c r="M523" i="60"/>
  <c r="L523" i="60"/>
  <c r="K523" i="60"/>
  <c r="J523" i="60"/>
  <c r="M522" i="60"/>
  <c r="L522" i="60"/>
  <c r="K522" i="60"/>
  <c r="J522" i="60"/>
  <c r="M521" i="60"/>
  <c r="L521" i="60"/>
  <c r="K521" i="60"/>
  <c r="J521" i="60"/>
  <c r="M520" i="60"/>
  <c r="L520" i="60"/>
  <c r="K520" i="60"/>
  <c r="J520" i="60"/>
  <c r="M519" i="60"/>
  <c r="L519" i="60"/>
  <c r="K519" i="60"/>
  <c r="J519" i="60"/>
  <c r="M518" i="60"/>
  <c r="L518" i="60"/>
  <c r="K518" i="60"/>
  <c r="J518" i="60"/>
  <c r="M517" i="60"/>
  <c r="L517" i="60"/>
  <c r="K517" i="60"/>
  <c r="J517" i="60"/>
  <c r="M516" i="60"/>
  <c r="L516" i="60"/>
  <c r="K516" i="60"/>
  <c r="J516" i="60"/>
  <c r="M515" i="60"/>
  <c r="M524" i="60" s="1"/>
  <c r="L515" i="60"/>
  <c r="K515" i="60"/>
  <c r="K524" i="60" s="1"/>
  <c r="J515" i="60"/>
  <c r="L485" i="60"/>
  <c r="J485" i="60"/>
  <c r="L484" i="60"/>
  <c r="J484" i="60"/>
  <c r="L483" i="60"/>
  <c r="J483" i="60"/>
  <c r="L482" i="60"/>
  <c r="J482" i="60"/>
  <c r="M454" i="60"/>
  <c r="L454" i="60"/>
  <c r="K454" i="60"/>
  <c r="J454" i="60"/>
  <c r="M453" i="60"/>
  <c r="L453" i="60"/>
  <c r="K453" i="60"/>
  <c r="J453" i="60"/>
  <c r="M452" i="60"/>
  <c r="L452" i="60"/>
  <c r="K452" i="60"/>
  <c r="J452" i="60"/>
  <c r="M451" i="60"/>
  <c r="L451" i="60"/>
  <c r="K451" i="60"/>
  <c r="J451" i="60"/>
  <c r="M450" i="60"/>
  <c r="L450" i="60"/>
  <c r="K450" i="60"/>
  <c r="J450" i="60"/>
  <c r="M449" i="60"/>
  <c r="L449" i="60"/>
  <c r="K449" i="60"/>
  <c r="J449" i="60"/>
  <c r="M448" i="60"/>
  <c r="L448" i="60"/>
  <c r="K448" i="60"/>
  <c r="J448" i="60"/>
  <c r="M447" i="60"/>
  <c r="L447" i="60"/>
  <c r="K447" i="60"/>
  <c r="J447" i="60"/>
  <c r="M446" i="60"/>
  <c r="M455" i="60" s="1"/>
  <c r="L446" i="60"/>
  <c r="K446" i="60"/>
  <c r="K455" i="60" s="1"/>
  <c r="J446" i="60"/>
  <c r="L416" i="60"/>
  <c r="J416" i="60"/>
  <c r="L415" i="60"/>
  <c r="J415" i="60"/>
  <c r="L414" i="60"/>
  <c r="J414" i="60"/>
  <c r="L413" i="60"/>
  <c r="J413" i="60"/>
  <c r="M385" i="60"/>
  <c r="L385" i="60"/>
  <c r="K385" i="60"/>
  <c r="J385" i="60"/>
  <c r="M384" i="60"/>
  <c r="L384" i="60"/>
  <c r="K384" i="60"/>
  <c r="J384" i="60"/>
  <c r="M383" i="60"/>
  <c r="L383" i="60"/>
  <c r="K383" i="60"/>
  <c r="J383" i="60"/>
  <c r="M382" i="60"/>
  <c r="L382" i="60"/>
  <c r="K382" i="60"/>
  <c r="J382" i="60"/>
  <c r="M381" i="60"/>
  <c r="L381" i="60"/>
  <c r="K381" i="60"/>
  <c r="J381" i="60"/>
  <c r="M380" i="60"/>
  <c r="L380" i="60"/>
  <c r="K380" i="60"/>
  <c r="J380" i="60"/>
  <c r="M379" i="60"/>
  <c r="L379" i="60"/>
  <c r="K379" i="60"/>
  <c r="J379" i="60"/>
  <c r="M378" i="60"/>
  <c r="L378" i="60"/>
  <c r="K378" i="60"/>
  <c r="J378" i="60"/>
  <c r="M377" i="60"/>
  <c r="M386" i="60" s="1"/>
  <c r="L377" i="60"/>
  <c r="K377" i="60"/>
  <c r="J377" i="60"/>
  <c r="L347" i="60"/>
  <c r="J347" i="60"/>
  <c r="L346" i="60"/>
  <c r="J346" i="60"/>
  <c r="L345" i="60"/>
  <c r="J345" i="60"/>
  <c r="L344" i="60"/>
  <c r="J344" i="60"/>
  <c r="M316" i="60"/>
  <c r="L316" i="60"/>
  <c r="K316" i="60"/>
  <c r="J316" i="60"/>
  <c r="M315" i="60"/>
  <c r="L315" i="60"/>
  <c r="K315" i="60"/>
  <c r="J315" i="60"/>
  <c r="M314" i="60"/>
  <c r="L314" i="60"/>
  <c r="K314" i="60"/>
  <c r="J314" i="60"/>
  <c r="M313" i="60"/>
  <c r="L313" i="60"/>
  <c r="K313" i="60"/>
  <c r="J313" i="60"/>
  <c r="M312" i="60"/>
  <c r="L312" i="60"/>
  <c r="K312" i="60"/>
  <c r="J312" i="60"/>
  <c r="M311" i="60"/>
  <c r="L311" i="60"/>
  <c r="K311" i="60"/>
  <c r="J311" i="60"/>
  <c r="M310" i="60"/>
  <c r="L310" i="60"/>
  <c r="K310" i="60"/>
  <c r="J310" i="60"/>
  <c r="M309" i="60"/>
  <c r="L309" i="60"/>
  <c r="K309" i="60"/>
  <c r="J309" i="60"/>
  <c r="M308" i="60"/>
  <c r="M317" i="60" s="1"/>
  <c r="L308" i="60"/>
  <c r="K308" i="60"/>
  <c r="K317" i="60" s="1"/>
  <c r="J308" i="60"/>
  <c r="L278" i="60"/>
  <c r="J278" i="60"/>
  <c r="L277" i="60"/>
  <c r="J277" i="60"/>
  <c r="L276" i="60"/>
  <c r="J276" i="60"/>
  <c r="L275" i="60"/>
  <c r="J275" i="60"/>
  <c r="M247" i="60"/>
  <c r="L247" i="60"/>
  <c r="K247" i="60"/>
  <c r="J247" i="60"/>
  <c r="M246" i="60"/>
  <c r="L246" i="60"/>
  <c r="K246" i="60"/>
  <c r="J246" i="60"/>
  <c r="M245" i="60"/>
  <c r="L245" i="60"/>
  <c r="K245" i="60"/>
  <c r="J245" i="60"/>
  <c r="M244" i="60"/>
  <c r="L244" i="60"/>
  <c r="K244" i="60"/>
  <c r="J244" i="60"/>
  <c r="M243" i="60"/>
  <c r="L243" i="60"/>
  <c r="K243" i="60"/>
  <c r="J243" i="60"/>
  <c r="M242" i="60"/>
  <c r="L242" i="60"/>
  <c r="K242" i="60"/>
  <c r="J242" i="60"/>
  <c r="M241" i="60"/>
  <c r="L241" i="60"/>
  <c r="K241" i="60"/>
  <c r="J241" i="60"/>
  <c r="M240" i="60"/>
  <c r="L240" i="60"/>
  <c r="K240" i="60"/>
  <c r="J240" i="60"/>
  <c r="M239" i="60"/>
  <c r="M248" i="60" s="1"/>
  <c r="L239" i="60"/>
  <c r="K239" i="60"/>
  <c r="K248" i="60" s="1"/>
  <c r="J239" i="60"/>
  <c r="L209" i="60"/>
  <c r="J209" i="60"/>
  <c r="L208" i="60"/>
  <c r="J208" i="60"/>
  <c r="L207" i="60"/>
  <c r="J207" i="60"/>
  <c r="L206" i="60"/>
  <c r="J206" i="60"/>
  <c r="M178" i="60"/>
  <c r="L178" i="60"/>
  <c r="K178" i="60"/>
  <c r="J178" i="60"/>
  <c r="M177" i="60"/>
  <c r="L177" i="60"/>
  <c r="K177" i="60"/>
  <c r="J177" i="60"/>
  <c r="M176" i="60"/>
  <c r="L176" i="60"/>
  <c r="K176" i="60"/>
  <c r="J176" i="60"/>
  <c r="M175" i="60"/>
  <c r="L175" i="60"/>
  <c r="K175" i="60"/>
  <c r="J175" i="60"/>
  <c r="M174" i="60"/>
  <c r="L174" i="60"/>
  <c r="K174" i="60"/>
  <c r="J174" i="60"/>
  <c r="M173" i="60"/>
  <c r="L173" i="60"/>
  <c r="K173" i="60"/>
  <c r="J173" i="60"/>
  <c r="M172" i="60"/>
  <c r="L172" i="60"/>
  <c r="K172" i="60"/>
  <c r="J172" i="60"/>
  <c r="M171" i="60"/>
  <c r="L171" i="60"/>
  <c r="K171" i="60"/>
  <c r="J171" i="60"/>
  <c r="M170" i="60"/>
  <c r="M179" i="60" s="1"/>
  <c r="L170" i="60"/>
  <c r="K170" i="60"/>
  <c r="K179" i="60" s="1"/>
  <c r="J170" i="60"/>
  <c r="L140" i="60"/>
  <c r="J140" i="60"/>
  <c r="L139" i="60"/>
  <c r="J139" i="60"/>
  <c r="L138" i="60"/>
  <c r="J138" i="60"/>
  <c r="L137" i="60"/>
  <c r="J137" i="60"/>
  <c r="M109" i="60"/>
  <c r="L109" i="60"/>
  <c r="K109" i="60"/>
  <c r="J109" i="60"/>
  <c r="M108" i="60"/>
  <c r="L108" i="60"/>
  <c r="K108" i="60"/>
  <c r="J108" i="60"/>
  <c r="M107" i="60"/>
  <c r="L107" i="60"/>
  <c r="K107" i="60"/>
  <c r="J107" i="60"/>
  <c r="M106" i="60"/>
  <c r="L106" i="60"/>
  <c r="K106" i="60"/>
  <c r="J106" i="60"/>
  <c r="M105" i="60"/>
  <c r="L105" i="60"/>
  <c r="K105" i="60"/>
  <c r="J105" i="60"/>
  <c r="M104" i="60"/>
  <c r="L104" i="60"/>
  <c r="K104" i="60"/>
  <c r="J104" i="60"/>
  <c r="M103" i="60"/>
  <c r="L103" i="60"/>
  <c r="K103" i="60"/>
  <c r="J103" i="60"/>
  <c r="M102" i="60"/>
  <c r="L102" i="60"/>
  <c r="K102" i="60"/>
  <c r="J102" i="60"/>
  <c r="M101" i="60"/>
  <c r="M110" i="60" s="1"/>
  <c r="L101" i="60"/>
  <c r="K101" i="60"/>
  <c r="J101" i="60"/>
  <c r="L71" i="60"/>
  <c r="J71" i="60"/>
  <c r="L70" i="60"/>
  <c r="J70" i="60"/>
  <c r="L69" i="60"/>
  <c r="J69" i="60"/>
  <c r="L68" i="60"/>
  <c r="J68" i="60"/>
  <c r="M40" i="60"/>
  <c r="L40" i="60"/>
  <c r="K40" i="60"/>
  <c r="J40" i="60"/>
  <c r="M39" i="60"/>
  <c r="L39" i="60"/>
  <c r="K39" i="60"/>
  <c r="J39" i="60"/>
  <c r="M38" i="60"/>
  <c r="L38" i="60"/>
  <c r="K38" i="60"/>
  <c r="J38" i="60"/>
  <c r="M37" i="60"/>
  <c r="L37" i="60"/>
  <c r="K37" i="60"/>
  <c r="J37" i="60"/>
  <c r="M36" i="60"/>
  <c r="L36" i="60"/>
  <c r="K36" i="60"/>
  <c r="J36" i="60"/>
  <c r="M35" i="60"/>
  <c r="L35" i="60"/>
  <c r="K35" i="60"/>
  <c r="J35" i="60"/>
  <c r="M34" i="60"/>
  <c r="L34" i="60"/>
  <c r="K34" i="60"/>
  <c r="J34" i="60"/>
  <c r="M33" i="60"/>
  <c r="L33" i="60"/>
  <c r="K33" i="60"/>
  <c r="J33" i="60"/>
  <c r="M32" i="60"/>
  <c r="M41" i="60" s="1"/>
  <c r="L32" i="60"/>
  <c r="K32" i="60"/>
  <c r="K41" i="60" s="1"/>
  <c r="J32" i="60"/>
  <c r="B993" i="60"/>
  <c r="B924" i="60"/>
  <c r="B855" i="60"/>
  <c r="B786" i="60"/>
  <c r="B717" i="60"/>
  <c r="B648" i="60"/>
  <c r="B579" i="60"/>
  <c r="B510" i="60"/>
  <c r="B441" i="60"/>
  <c r="B372" i="60"/>
  <c r="B303" i="60"/>
  <c r="B234" i="60"/>
  <c r="B165" i="60"/>
  <c r="B96" i="60"/>
  <c r="B27" i="60"/>
  <c r="J25" i="60"/>
  <c r="J22" i="60"/>
  <c r="M16" i="60"/>
  <c r="K16" i="60"/>
  <c r="L15" i="60"/>
  <c r="M14" i="60"/>
  <c r="L14" i="60"/>
  <c r="K14" i="60"/>
  <c r="J14" i="60"/>
  <c r="L13" i="60"/>
  <c r="J13" i="60"/>
  <c r="M12" i="60"/>
  <c r="K12" i="60"/>
  <c r="J11" i="60"/>
  <c r="K10" i="60"/>
  <c r="J10" i="60"/>
  <c r="L9" i="60"/>
  <c r="M8" i="60" l="1"/>
  <c r="L8" i="60"/>
  <c r="J24" i="60"/>
  <c r="L24" i="60"/>
  <c r="L22" i="60"/>
  <c r="K8" i="60"/>
  <c r="K17" i="60" s="1"/>
  <c r="K110" i="60"/>
  <c r="K386" i="60"/>
  <c r="J23" i="60"/>
  <c r="M9" i="60"/>
  <c r="L1037" i="60"/>
  <c r="J1037" i="60"/>
  <c r="L1036" i="60"/>
  <c r="J1036" i="60"/>
  <c r="L1035" i="60"/>
  <c r="J1035" i="60"/>
  <c r="L1034" i="60"/>
  <c r="J1034" i="60"/>
  <c r="M999" i="60"/>
  <c r="M1000" i="60"/>
  <c r="M1001" i="60"/>
  <c r="M1002" i="60"/>
  <c r="M1003" i="60"/>
  <c r="M1004" i="60"/>
  <c r="M1005" i="60"/>
  <c r="M1006" i="60"/>
  <c r="M998" i="60"/>
  <c r="K999" i="60"/>
  <c r="K1000" i="60"/>
  <c r="K1001" i="60"/>
  <c r="K1002" i="60"/>
  <c r="K1003" i="60"/>
  <c r="K1004" i="60"/>
  <c r="K1005" i="60"/>
  <c r="K1006" i="60"/>
  <c r="K998" i="60"/>
  <c r="J999" i="60"/>
  <c r="J1000" i="60"/>
  <c r="J1001" i="60"/>
  <c r="J1002" i="60"/>
  <c r="J1003" i="60"/>
  <c r="J1004" i="60"/>
  <c r="J1005" i="60"/>
  <c r="J1006" i="60"/>
  <c r="J998" i="60"/>
  <c r="L999" i="60"/>
  <c r="L1000" i="60"/>
  <c r="L1001" i="60"/>
  <c r="L1002" i="60"/>
  <c r="L1003" i="60"/>
  <c r="L1004" i="60"/>
  <c r="L1005" i="60"/>
  <c r="L1006" i="60"/>
  <c r="L998" i="60"/>
  <c r="M17" i="60" l="1"/>
  <c r="K1007" i="60"/>
  <c r="M1007" i="60"/>
  <c r="M3255" i="59"/>
  <c r="M29" i="59" s="1"/>
  <c r="M3040" i="59"/>
  <c r="M28" i="59" s="1"/>
  <c r="M2825" i="59"/>
  <c r="M27" i="59" s="1"/>
  <c r="M2610" i="59"/>
  <c r="M26" i="59" s="1"/>
  <c r="M2395" i="59"/>
  <c r="M25" i="59" s="1"/>
  <c r="M2180" i="59"/>
  <c r="M24" i="59" s="1"/>
  <c r="M1965" i="59"/>
  <c r="M23" i="59" s="1"/>
  <c r="M1750" i="59"/>
  <c r="M22" i="59" s="1"/>
  <c r="M1535" i="59"/>
  <c r="M21" i="59" s="1"/>
  <c r="M1320" i="59"/>
  <c r="M20" i="59" s="1"/>
  <c r="M1105" i="59"/>
  <c r="M19" i="59" s="1"/>
  <c r="M890" i="59"/>
  <c r="M18" i="59" s="1"/>
  <c r="M675" i="59"/>
  <c r="M17" i="59" s="1"/>
  <c r="M460" i="59"/>
  <c r="M16" i="59" s="1"/>
  <c r="M243" i="59"/>
  <c r="M9" i="59" s="1"/>
  <c r="M138" i="59"/>
  <c r="M8" i="59" s="1"/>
  <c r="M30" i="59" l="1"/>
  <c r="M245" i="59"/>
  <c r="M15" i="59" s="1"/>
  <c r="M10" i="59"/>
  <c r="N243" i="59"/>
  <c r="L243" i="59"/>
  <c r="K243" i="59"/>
  <c r="J243" i="59"/>
  <c r="K138" i="59"/>
  <c r="L138" i="59"/>
  <c r="N138" i="59"/>
  <c r="J138" i="59"/>
  <c r="J8" i="59" s="1"/>
  <c r="A16" i="59"/>
  <c r="Q16" i="59" s="1"/>
  <c r="P4" i="60" s="1"/>
  <c r="A17" i="59"/>
  <c r="Q17" i="59" s="1"/>
  <c r="P5" i="60" s="1"/>
  <c r="A18" i="59"/>
  <c r="Q18" i="59" s="1"/>
  <c r="P6" i="60" s="1"/>
  <c r="A19" i="59"/>
  <c r="Q19" i="59" s="1"/>
  <c r="P7" i="60" s="1"/>
  <c r="A20" i="59"/>
  <c r="Q20" i="59" s="1"/>
  <c r="U3" i="60" s="1"/>
  <c r="A21" i="59"/>
  <c r="Q21" i="59" s="1"/>
  <c r="U4" i="60" s="1"/>
  <c r="A22" i="59"/>
  <c r="Q22" i="59" s="1"/>
  <c r="U5" i="60" s="1"/>
  <c r="A23" i="59"/>
  <c r="Q23" i="59" s="1"/>
  <c r="U6" i="60" s="1"/>
  <c r="A24" i="59"/>
  <c r="Q24" i="59" s="1"/>
  <c r="U7" i="60" s="1"/>
  <c r="A25" i="59"/>
  <c r="Q25" i="59" s="1"/>
  <c r="Z3" i="60" s="1"/>
  <c r="A26" i="59"/>
  <c r="Q26" i="59" s="1"/>
  <c r="Z4" i="60" s="1"/>
  <c r="A27" i="59"/>
  <c r="Q27" i="59" s="1"/>
  <c r="Z5" i="60" s="1"/>
  <c r="A28" i="59"/>
  <c r="Q28" i="59" s="1"/>
  <c r="Z6" i="60" s="1"/>
  <c r="A29" i="59"/>
  <c r="Q29" i="59" s="1"/>
  <c r="Z7" i="60" s="1"/>
  <c r="A15" i="59"/>
  <c r="Q15" i="59" s="1"/>
  <c r="P3" i="60" s="1"/>
  <c r="L3255" i="59"/>
  <c r="J3255" i="59"/>
  <c r="J3040" i="59"/>
  <c r="J2825" i="59"/>
  <c r="J2610" i="59"/>
  <c r="J2395" i="59"/>
  <c r="J2180" i="59"/>
  <c r="J1965" i="59"/>
  <c r="J1750" i="59"/>
  <c r="J22" i="59" s="1"/>
  <c r="J1535" i="59"/>
  <c r="J1105" i="59"/>
  <c r="J890" i="59"/>
  <c r="J18" i="59" s="1"/>
  <c r="J675" i="59"/>
  <c r="N460" i="59"/>
  <c r="B3043" i="59"/>
  <c r="B2828" i="59"/>
  <c r="B2613" i="59"/>
  <c r="B2398" i="59"/>
  <c r="B2183" i="59"/>
  <c r="B1968" i="59"/>
  <c r="B1753" i="59"/>
  <c r="B1538" i="59"/>
  <c r="B1323" i="59"/>
  <c r="B1108" i="59"/>
  <c r="B893" i="59"/>
  <c r="B678" i="59"/>
  <c r="B463" i="59"/>
  <c r="B33" i="59"/>
  <c r="B248" i="59"/>
  <c r="F225" i="59"/>
  <c r="H225" i="59" s="1"/>
  <c r="E225" i="59"/>
  <c r="F224" i="59"/>
  <c r="H224" i="59" s="1"/>
  <c r="E224" i="59"/>
  <c r="F223" i="59"/>
  <c r="H223" i="59" s="1"/>
  <c r="E223" i="59"/>
  <c r="F222" i="59"/>
  <c r="H222" i="59" s="1"/>
  <c r="E222" i="59"/>
  <c r="F221" i="59"/>
  <c r="H221" i="59" s="1"/>
  <c r="E221" i="59"/>
  <c r="F220" i="59"/>
  <c r="H220" i="59" s="1"/>
  <c r="E220" i="59"/>
  <c r="F219" i="59"/>
  <c r="H219" i="59" s="1"/>
  <c r="E219" i="59"/>
  <c r="F218" i="59"/>
  <c r="H218" i="59" s="1"/>
  <c r="E218" i="59"/>
  <c r="F217" i="59"/>
  <c r="H217" i="59" s="1"/>
  <c r="E217" i="59"/>
  <c r="F216" i="59"/>
  <c r="H216" i="59" s="1"/>
  <c r="E216" i="59"/>
  <c r="F215" i="59"/>
  <c r="H215" i="59" s="1"/>
  <c r="E215" i="59"/>
  <c r="F214" i="59"/>
  <c r="H214" i="59" s="1"/>
  <c r="E214" i="59"/>
  <c r="F213" i="59"/>
  <c r="H213" i="59" s="1"/>
  <c r="E213" i="59"/>
  <c r="F212" i="59"/>
  <c r="H212" i="59" s="1"/>
  <c r="E212" i="59"/>
  <c r="F211" i="59"/>
  <c r="H211" i="59" s="1"/>
  <c r="E211" i="59"/>
  <c r="F241" i="59"/>
  <c r="H241" i="59" s="1"/>
  <c r="E241" i="59"/>
  <c r="F240" i="59"/>
  <c r="H240" i="59" s="1"/>
  <c r="E240" i="59"/>
  <c r="F239" i="59"/>
  <c r="H239" i="59" s="1"/>
  <c r="E239" i="59"/>
  <c r="F238" i="59"/>
  <c r="H238" i="59" s="1"/>
  <c r="E238" i="59"/>
  <c r="F237" i="59"/>
  <c r="H237" i="59" s="1"/>
  <c r="E237" i="59"/>
  <c r="F236" i="59"/>
  <c r="H236" i="59" s="1"/>
  <c r="E236" i="59"/>
  <c r="F235" i="59"/>
  <c r="H235" i="59" s="1"/>
  <c r="E235" i="59"/>
  <c r="F234" i="59"/>
  <c r="H234" i="59" s="1"/>
  <c r="E234" i="59"/>
  <c r="F233" i="59"/>
  <c r="H233" i="59" s="1"/>
  <c r="E233" i="59"/>
  <c r="F232" i="59"/>
  <c r="H232" i="59" s="1"/>
  <c r="E232" i="59"/>
  <c r="F231" i="59"/>
  <c r="H231" i="59" s="1"/>
  <c r="E231" i="59"/>
  <c r="F230" i="59"/>
  <c r="H230" i="59" s="1"/>
  <c r="E230" i="59"/>
  <c r="F229" i="59"/>
  <c r="H229" i="59" s="1"/>
  <c r="E229" i="59"/>
  <c r="F228" i="59"/>
  <c r="H228" i="59" s="1"/>
  <c r="E228" i="59"/>
  <c r="F227" i="59"/>
  <c r="H227" i="59" s="1"/>
  <c r="E227" i="59"/>
  <c r="F226" i="59"/>
  <c r="H226" i="59" s="1"/>
  <c r="E226" i="59"/>
  <c r="F210" i="59"/>
  <c r="H210" i="59" s="1"/>
  <c r="E210" i="59"/>
  <c r="F209" i="59"/>
  <c r="H209" i="59" s="1"/>
  <c r="E209" i="59"/>
  <c r="F208" i="59"/>
  <c r="H208" i="59" s="1"/>
  <c r="E208" i="59"/>
  <c r="F207" i="59"/>
  <c r="H207" i="59" s="1"/>
  <c r="E207" i="59"/>
  <c r="F206" i="59"/>
  <c r="H206" i="59" s="1"/>
  <c r="E206" i="59"/>
  <c r="F205" i="59"/>
  <c r="H205" i="59" s="1"/>
  <c r="E205" i="59"/>
  <c r="F204" i="59"/>
  <c r="H204" i="59" s="1"/>
  <c r="E204" i="59"/>
  <c r="F203" i="59"/>
  <c r="H203" i="59" s="1"/>
  <c r="E203" i="59"/>
  <c r="F202" i="59"/>
  <c r="H202" i="59" s="1"/>
  <c r="E202" i="59"/>
  <c r="F201" i="59"/>
  <c r="H201" i="59" s="1"/>
  <c r="E201" i="59"/>
  <c r="F200" i="59"/>
  <c r="H200" i="59" s="1"/>
  <c r="E200" i="59"/>
  <c r="F199" i="59"/>
  <c r="H199" i="59" s="1"/>
  <c r="E199" i="59"/>
  <c r="F198" i="59"/>
  <c r="H198" i="59" s="1"/>
  <c r="E198" i="59"/>
  <c r="F197" i="59"/>
  <c r="H197" i="59" s="1"/>
  <c r="E197" i="59"/>
  <c r="F196" i="59"/>
  <c r="H196" i="59" s="1"/>
  <c r="E196" i="59"/>
  <c r="F195" i="59"/>
  <c r="H195" i="59" s="1"/>
  <c r="E195" i="59"/>
  <c r="F194" i="59"/>
  <c r="H194" i="59" s="1"/>
  <c r="E194" i="59"/>
  <c r="F193" i="59"/>
  <c r="H193" i="59" s="1"/>
  <c r="E193" i="59"/>
  <c r="F192" i="59"/>
  <c r="H192" i="59" s="1"/>
  <c r="E192" i="59"/>
  <c r="F191" i="59"/>
  <c r="H191" i="59" s="1"/>
  <c r="E191" i="59"/>
  <c r="F190" i="59"/>
  <c r="H190" i="59" s="1"/>
  <c r="E190" i="59"/>
  <c r="F189" i="59"/>
  <c r="H189" i="59" s="1"/>
  <c r="E189" i="59"/>
  <c r="F188" i="59"/>
  <c r="H188" i="59" s="1"/>
  <c r="E188" i="59"/>
  <c r="F187" i="59"/>
  <c r="H187" i="59" s="1"/>
  <c r="E187" i="59"/>
  <c r="F186" i="59"/>
  <c r="H186" i="59" s="1"/>
  <c r="E186" i="59"/>
  <c r="F185" i="59"/>
  <c r="H185" i="59" s="1"/>
  <c r="E185" i="59"/>
  <c r="F184" i="59"/>
  <c r="H184" i="59" s="1"/>
  <c r="E184" i="59"/>
  <c r="F183" i="59"/>
  <c r="H183" i="59" s="1"/>
  <c r="E183" i="59"/>
  <c r="F182" i="59"/>
  <c r="H182" i="59" s="1"/>
  <c r="E182" i="59"/>
  <c r="F181" i="59"/>
  <c r="H181" i="59" s="1"/>
  <c r="E181" i="59"/>
  <c r="F180" i="59"/>
  <c r="H180" i="59" s="1"/>
  <c r="E180" i="59"/>
  <c r="F179" i="59"/>
  <c r="H179" i="59" s="1"/>
  <c r="E179" i="59"/>
  <c r="F178" i="59"/>
  <c r="H178" i="59" s="1"/>
  <c r="E178" i="59"/>
  <c r="F177" i="59"/>
  <c r="H177" i="59" s="1"/>
  <c r="E177" i="59"/>
  <c r="F176" i="59"/>
  <c r="H176" i="59" s="1"/>
  <c r="E176" i="59"/>
  <c r="F175" i="59"/>
  <c r="H175" i="59" s="1"/>
  <c r="E175" i="59"/>
  <c r="F174" i="59"/>
  <c r="H174" i="59" s="1"/>
  <c r="E174" i="59"/>
  <c r="F173" i="59"/>
  <c r="H173" i="59" s="1"/>
  <c r="E173" i="59"/>
  <c r="F172" i="59"/>
  <c r="H172" i="59" s="1"/>
  <c r="E172" i="59"/>
  <c r="F171" i="59"/>
  <c r="H171" i="59" s="1"/>
  <c r="E171" i="59"/>
  <c r="F170" i="59"/>
  <c r="H170" i="59" s="1"/>
  <c r="E170" i="59"/>
  <c r="F169" i="59"/>
  <c r="H169" i="59" s="1"/>
  <c r="E169" i="59"/>
  <c r="F168" i="59"/>
  <c r="H168" i="59" s="1"/>
  <c r="E168" i="59"/>
  <c r="F167" i="59"/>
  <c r="H167" i="59" s="1"/>
  <c r="E167" i="59"/>
  <c r="E76" i="59"/>
  <c r="F76" i="59" s="1"/>
  <c r="H76" i="59" s="1"/>
  <c r="E75" i="59"/>
  <c r="F75" i="59" s="1"/>
  <c r="H75" i="59" s="1"/>
  <c r="E74" i="59"/>
  <c r="F74" i="59" s="1"/>
  <c r="H74" i="59" s="1"/>
  <c r="E73" i="59"/>
  <c r="F73" i="59" s="1"/>
  <c r="H73" i="59" s="1"/>
  <c r="E72" i="59"/>
  <c r="F72" i="59" s="1"/>
  <c r="H72" i="59" s="1"/>
  <c r="E71" i="59"/>
  <c r="F71" i="59" s="1"/>
  <c r="H71" i="59" s="1"/>
  <c r="E70" i="59"/>
  <c r="F70" i="59" s="1"/>
  <c r="H70" i="59" s="1"/>
  <c r="E69" i="59"/>
  <c r="F69" i="59" s="1"/>
  <c r="H69" i="59" s="1"/>
  <c r="E68" i="59"/>
  <c r="F68" i="59" s="1"/>
  <c r="H68" i="59" s="1"/>
  <c r="E67" i="59"/>
  <c r="F67" i="59" s="1"/>
  <c r="H67" i="59" s="1"/>
  <c r="E66" i="59"/>
  <c r="F66" i="59" s="1"/>
  <c r="H66" i="59" s="1"/>
  <c r="E65" i="59"/>
  <c r="F65" i="59" s="1"/>
  <c r="H65" i="59" s="1"/>
  <c r="E64" i="59"/>
  <c r="F64" i="59" s="1"/>
  <c r="H64" i="59" s="1"/>
  <c r="E63" i="59"/>
  <c r="F63" i="59" s="1"/>
  <c r="H63" i="59" s="1"/>
  <c r="E62" i="59"/>
  <c r="F62" i="59" s="1"/>
  <c r="H62" i="59" s="1"/>
  <c r="H136" i="59"/>
  <c r="E136" i="59"/>
  <c r="H135" i="59"/>
  <c r="E135" i="59"/>
  <c r="H134" i="59"/>
  <c r="E134" i="59"/>
  <c r="H133" i="59"/>
  <c r="E133" i="59"/>
  <c r="H132" i="59"/>
  <c r="E132" i="59"/>
  <c r="H131" i="59"/>
  <c r="E131" i="59"/>
  <c r="H130" i="59"/>
  <c r="E130" i="59"/>
  <c r="H129" i="59"/>
  <c r="E129" i="59"/>
  <c r="H128" i="59"/>
  <c r="E128" i="59"/>
  <c r="H127" i="59"/>
  <c r="E127" i="59"/>
  <c r="H126" i="59"/>
  <c r="E126" i="59"/>
  <c r="H125" i="59"/>
  <c r="E125" i="59"/>
  <c r="H124" i="59"/>
  <c r="E124" i="59"/>
  <c r="H123" i="59"/>
  <c r="E123" i="59"/>
  <c r="H122" i="59"/>
  <c r="E122" i="59"/>
  <c r="H121" i="59"/>
  <c r="E121" i="59"/>
  <c r="H120" i="59"/>
  <c r="E120" i="59"/>
  <c r="H119" i="59"/>
  <c r="E119" i="59"/>
  <c r="H118" i="59"/>
  <c r="E118" i="59"/>
  <c r="H117" i="59"/>
  <c r="E117" i="59"/>
  <c r="H116" i="59"/>
  <c r="E116" i="59"/>
  <c r="H115" i="59"/>
  <c r="E115" i="59"/>
  <c r="H114" i="59"/>
  <c r="E114" i="59"/>
  <c r="H113" i="59"/>
  <c r="E113" i="59"/>
  <c r="H112" i="59"/>
  <c r="E112" i="59"/>
  <c r="H111" i="59"/>
  <c r="E111" i="59"/>
  <c r="H110" i="59"/>
  <c r="E110" i="59"/>
  <c r="H109" i="59"/>
  <c r="E109" i="59"/>
  <c r="H108" i="59"/>
  <c r="E108" i="59"/>
  <c r="H107" i="59"/>
  <c r="E107" i="59"/>
  <c r="H106" i="59"/>
  <c r="E106" i="59"/>
  <c r="H105" i="59"/>
  <c r="E105" i="59"/>
  <c r="H104" i="59"/>
  <c r="E104" i="59"/>
  <c r="H103" i="59"/>
  <c r="E103" i="59"/>
  <c r="H102" i="59"/>
  <c r="E102" i="59"/>
  <c r="H101" i="59"/>
  <c r="E101" i="59"/>
  <c r="H100" i="59"/>
  <c r="E100" i="59"/>
  <c r="H99" i="59"/>
  <c r="E99" i="59"/>
  <c r="H98" i="59"/>
  <c r="E98" i="59"/>
  <c r="H97" i="59"/>
  <c r="E97" i="59"/>
  <c r="H96" i="59"/>
  <c r="E96" i="59"/>
  <c r="H95" i="59"/>
  <c r="E95" i="59"/>
  <c r="H94" i="59"/>
  <c r="E94" i="59"/>
  <c r="H93" i="59"/>
  <c r="E93" i="59"/>
  <c r="H92" i="59"/>
  <c r="E92" i="59"/>
  <c r="H91" i="59"/>
  <c r="E91" i="59"/>
  <c r="H90" i="59"/>
  <c r="E90" i="59"/>
  <c r="H89" i="59"/>
  <c r="E89" i="59"/>
  <c r="H88" i="59"/>
  <c r="E88" i="59"/>
  <c r="H87" i="59"/>
  <c r="E87" i="59"/>
  <c r="E86" i="59"/>
  <c r="F86" i="59" s="1"/>
  <c r="H86" i="59" s="1"/>
  <c r="E85" i="59"/>
  <c r="F85" i="59" s="1"/>
  <c r="H85" i="59" s="1"/>
  <c r="E84" i="59"/>
  <c r="F84" i="59" s="1"/>
  <c r="H84" i="59" s="1"/>
  <c r="E83" i="59"/>
  <c r="F83" i="59" s="1"/>
  <c r="H83" i="59" s="1"/>
  <c r="E82" i="59"/>
  <c r="F82" i="59" s="1"/>
  <c r="H82" i="59" s="1"/>
  <c r="E81" i="59"/>
  <c r="F81" i="59" s="1"/>
  <c r="H81" i="59" s="1"/>
  <c r="E80" i="59"/>
  <c r="F80" i="59" s="1"/>
  <c r="H80" i="59" s="1"/>
  <c r="E79" i="59"/>
  <c r="F79" i="59" s="1"/>
  <c r="H79" i="59" s="1"/>
  <c r="E78" i="59"/>
  <c r="F78" i="59" s="1"/>
  <c r="H78" i="59" s="1"/>
  <c r="E77" i="59"/>
  <c r="F77" i="59" s="1"/>
  <c r="H77" i="59" s="1"/>
  <c r="A19" i="61"/>
  <c r="B19" i="61"/>
  <c r="A20" i="61"/>
  <c r="B20" i="61"/>
  <c r="A21" i="61"/>
  <c r="B21" i="61"/>
  <c r="A22" i="61"/>
  <c r="B22" i="61"/>
  <c r="A23" i="61"/>
  <c r="B23" i="61"/>
  <c r="A24" i="61"/>
  <c r="B24" i="61"/>
  <c r="A25" i="61"/>
  <c r="B25" i="61"/>
  <c r="A26" i="61"/>
  <c r="B26" i="61"/>
  <c r="A27" i="61"/>
  <c r="B27" i="61"/>
  <c r="A28" i="61"/>
  <c r="B28" i="61"/>
  <c r="A29" i="61"/>
  <c r="B29" i="61"/>
  <c r="A30" i="61"/>
  <c r="B30" i="61"/>
  <c r="A31" i="61"/>
  <c r="B31" i="61"/>
  <c r="A32" i="61"/>
  <c r="B32" i="61"/>
  <c r="A33" i="61"/>
  <c r="B33" i="61"/>
  <c r="A34" i="61"/>
  <c r="B34" i="61"/>
  <c r="A35" i="61"/>
  <c r="B35" i="61"/>
  <c r="A36" i="61"/>
  <c r="B36" i="61"/>
  <c r="A37" i="61"/>
  <c r="B37" i="61"/>
  <c r="A38" i="61"/>
  <c r="B38" i="61"/>
  <c r="A39" i="61"/>
  <c r="B39" i="61"/>
  <c r="A40" i="61"/>
  <c r="B40" i="61"/>
  <c r="A41" i="61"/>
  <c r="B41" i="61"/>
  <c r="A42" i="61"/>
  <c r="B42" i="61"/>
  <c r="A43" i="61"/>
  <c r="B43" i="61"/>
  <c r="A44" i="61"/>
  <c r="B44" i="61"/>
  <c r="A45" i="61"/>
  <c r="B45" i="61"/>
  <c r="A46" i="61"/>
  <c r="B46" i="61"/>
  <c r="A47" i="61"/>
  <c r="B47" i="61"/>
  <c r="A48" i="61"/>
  <c r="B48" i="61"/>
  <c r="A49" i="61"/>
  <c r="B49" i="61"/>
  <c r="A50" i="61"/>
  <c r="B50" i="61"/>
  <c r="A51" i="61"/>
  <c r="B51" i="61"/>
  <c r="A52" i="61"/>
  <c r="B52" i="61"/>
  <c r="A53" i="61"/>
  <c r="B53" i="61"/>
  <c r="A54" i="61"/>
  <c r="B54" i="61"/>
  <c r="A55" i="61"/>
  <c r="B55" i="61"/>
  <c r="A56" i="61"/>
  <c r="B56" i="61"/>
  <c r="A57" i="61"/>
  <c r="B57" i="61"/>
  <c r="A58" i="61"/>
  <c r="B58" i="61"/>
  <c r="A59" i="61"/>
  <c r="B59" i="61"/>
  <c r="A60" i="61"/>
  <c r="B60" i="61"/>
  <c r="A61" i="61"/>
  <c r="B61" i="61"/>
  <c r="A62" i="61"/>
  <c r="B62" i="61"/>
  <c r="A63" i="61"/>
  <c r="B63" i="61"/>
  <c r="A64" i="61"/>
  <c r="B64" i="61"/>
  <c r="A65" i="61"/>
  <c r="B65" i="61"/>
  <c r="A66" i="61"/>
  <c r="B66" i="61"/>
  <c r="A67" i="61"/>
  <c r="B67" i="61"/>
  <c r="A68" i="61"/>
  <c r="B68" i="61"/>
  <c r="A69" i="61"/>
  <c r="B69" i="61"/>
  <c r="A70" i="61"/>
  <c r="B70" i="61"/>
  <c r="A71" i="61"/>
  <c r="B71" i="61"/>
  <c r="A72" i="61"/>
  <c r="B72" i="61"/>
  <c r="A73" i="61"/>
  <c r="B73" i="61"/>
  <c r="A74" i="61"/>
  <c r="B74" i="61"/>
  <c r="A75" i="61"/>
  <c r="B75" i="61"/>
  <c r="A76" i="61"/>
  <c r="B76" i="61"/>
  <c r="A77" i="61"/>
  <c r="B77" i="61"/>
  <c r="A78" i="61"/>
  <c r="B78" i="61"/>
  <c r="A79" i="61"/>
  <c r="B79" i="61"/>
  <c r="A80" i="61"/>
  <c r="B80" i="61"/>
  <c r="F152" i="59"/>
  <c r="F153" i="59"/>
  <c r="F154" i="59"/>
  <c r="F155" i="59"/>
  <c r="F156" i="59"/>
  <c r="F157" i="59"/>
  <c r="F158" i="59"/>
  <c r="F159" i="59"/>
  <c r="F160" i="59"/>
  <c r="F161" i="59"/>
  <c r="F162" i="59"/>
  <c r="F163" i="59"/>
  <c r="F164" i="59"/>
  <c r="F165" i="59"/>
  <c r="F166" i="59"/>
  <c r="F242" i="59"/>
  <c r="A5" i="61"/>
  <c r="B5" i="61"/>
  <c r="A6" i="61"/>
  <c r="B6" i="61"/>
  <c r="A7" i="61"/>
  <c r="B7" i="61"/>
  <c r="A8" i="61"/>
  <c r="B8" i="61"/>
  <c r="A9" i="61"/>
  <c r="B9" i="61"/>
  <c r="A10" i="61"/>
  <c r="B10" i="61"/>
  <c r="A11" i="61"/>
  <c r="B11" i="61"/>
  <c r="A12" i="61"/>
  <c r="B12" i="61"/>
  <c r="A13" i="61"/>
  <c r="B13" i="61"/>
  <c r="A14" i="61"/>
  <c r="B14" i="61"/>
  <c r="A15" i="61"/>
  <c r="B15" i="61"/>
  <c r="J245" i="59" l="1"/>
  <c r="K8" i="59"/>
  <c r="L460" i="59"/>
  <c r="L16" i="59" s="1"/>
  <c r="K675" i="59"/>
  <c r="K17" i="59" s="1"/>
  <c r="L675" i="59"/>
  <c r="N675" i="59"/>
  <c r="N17" i="59" s="1"/>
  <c r="K890" i="59"/>
  <c r="K18" i="59" s="1"/>
  <c r="L890" i="59"/>
  <c r="L18" i="59" s="1"/>
  <c r="N890" i="59"/>
  <c r="K1105" i="59"/>
  <c r="L1105" i="59"/>
  <c r="L19" i="59" s="1"/>
  <c r="N1105" i="59"/>
  <c r="N19" i="59" s="1"/>
  <c r="J1320" i="59"/>
  <c r="K1320" i="59"/>
  <c r="L1320" i="59"/>
  <c r="L20" i="59" s="1"/>
  <c r="N1320" i="59"/>
  <c r="N20" i="59" s="1"/>
  <c r="K1535" i="59"/>
  <c r="L1535" i="59"/>
  <c r="N1535" i="59"/>
  <c r="N21" i="59" s="1"/>
  <c r="K1750" i="59"/>
  <c r="K22" i="59" s="1"/>
  <c r="L1750" i="59"/>
  <c r="N1750" i="59"/>
  <c r="K1965" i="59"/>
  <c r="L1965" i="59"/>
  <c r="L23" i="59" s="1"/>
  <c r="N1965" i="59"/>
  <c r="K2180" i="59"/>
  <c r="K24" i="59" s="1"/>
  <c r="L2180" i="59"/>
  <c r="N2180" i="59"/>
  <c r="N24" i="59" s="1"/>
  <c r="K2395" i="59"/>
  <c r="L2395" i="59"/>
  <c r="N2395" i="59"/>
  <c r="N25" i="59" s="1"/>
  <c r="K2610" i="59"/>
  <c r="K26" i="59" s="1"/>
  <c r="L2610" i="59"/>
  <c r="N2610" i="59"/>
  <c r="K2825" i="59"/>
  <c r="L2825" i="59"/>
  <c r="L27" i="59" s="1"/>
  <c r="N2825" i="59"/>
  <c r="K3040" i="59"/>
  <c r="N8" i="59"/>
  <c r="L3040" i="59"/>
  <c r="L28" i="59" s="1"/>
  <c r="N3040" i="59"/>
  <c r="N28" i="59" s="1"/>
  <c r="L9" i="59"/>
  <c r="N9" i="59"/>
  <c r="N3255" i="59"/>
  <c r="N29" i="59" s="1"/>
  <c r="K3255" i="59"/>
  <c r="K9" i="59"/>
  <c r="K10" i="59" s="1"/>
  <c r="J460" i="59"/>
  <c r="J16" i="59" s="1"/>
  <c r="L8" i="59"/>
  <c r="K460" i="59"/>
  <c r="N245" i="59"/>
  <c r="J9" i="59"/>
  <c r="J10" i="59" s="1"/>
  <c r="L245" i="59"/>
  <c r="K245" i="59"/>
  <c r="L29" i="59"/>
  <c r="G25" i="59"/>
  <c r="J24" i="59"/>
  <c r="G26" i="59"/>
  <c r="N26" i="59"/>
  <c r="G29" i="59"/>
  <c r="K23" i="59"/>
  <c r="J27" i="59"/>
  <c r="G28" i="59"/>
  <c r="N23" i="59"/>
  <c r="K25" i="59"/>
  <c r="J26" i="59"/>
  <c r="J25" i="59"/>
  <c r="J28" i="59"/>
  <c r="G23" i="59"/>
  <c r="L17" i="59"/>
  <c r="G24" i="59"/>
  <c r="L25" i="59"/>
  <c r="G18" i="59"/>
  <c r="N18" i="59"/>
  <c r="K19" i="59"/>
  <c r="G20" i="59"/>
  <c r="K21" i="59"/>
  <c r="G22" i="59"/>
  <c r="N22" i="59"/>
  <c r="J23" i="59"/>
  <c r="L24" i="59"/>
  <c r="L26" i="59"/>
  <c r="G27" i="59"/>
  <c r="N27" i="59"/>
  <c r="K16" i="59"/>
  <c r="G17" i="59"/>
  <c r="G19" i="59"/>
  <c r="K20" i="59"/>
  <c r="G21" i="59"/>
  <c r="J29" i="59"/>
  <c r="G16" i="59"/>
  <c r="N16" i="59"/>
  <c r="K28" i="59"/>
  <c r="K29" i="59"/>
  <c r="K27" i="59"/>
  <c r="E25" i="59"/>
  <c r="E24" i="59"/>
  <c r="H154" i="59"/>
  <c r="H155" i="59"/>
  <c r="H156" i="59"/>
  <c r="H157" i="59"/>
  <c r="H158" i="59"/>
  <c r="H159" i="59"/>
  <c r="H160" i="59"/>
  <c r="H161" i="59"/>
  <c r="H162" i="59"/>
  <c r="H163" i="59"/>
  <c r="H164" i="59"/>
  <c r="H165" i="59"/>
  <c r="H166" i="59"/>
  <c r="H242" i="59"/>
  <c r="E149" i="59"/>
  <c r="E150" i="59"/>
  <c r="E151" i="59"/>
  <c r="E152" i="59"/>
  <c r="E153" i="59"/>
  <c r="H153" i="59"/>
  <c r="E154" i="59"/>
  <c r="G243" i="59"/>
  <c r="G9" i="59" s="1"/>
  <c r="E242" i="59"/>
  <c r="E166" i="59"/>
  <c r="E165" i="59"/>
  <c r="E164" i="59"/>
  <c r="E163" i="59"/>
  <c r="E162" i="59"/>
  <c r="E161" i="59"/>
  <c r="E160" i="59"/>
  <c r="E159" i="59"/>
  <c r="E158" i="59"/>
  <c r="E157" i="59"/>
  <c r="E156" i="59"/>
  <c r="E155" i="59"/>
  <c r="E148" i="59"/>
  <c r="E147" i="59"/>
  <c r="E146" i="59"/>
  <c r="E145" i="59"/>
  <c r="E144" i="59"/>
  <c r="E143" i="59"/>
  <c r="E16" i="59" l="1"/>
  <c r="N10" i="59"/>
  <c r="L30" i="59"/>
  <c r="N30" i="59"/>
  <c r="L10" i="59"/>
  <c r="K30" i="59"/>
  <c r="J30" i="59"/>
  <c r="H18" i="59"/>
  <c r="E22" i="59"/>
  <c r="E20" i="59"/>
  <c r="E29" i="59"/>
  <c r="F149" i="59"/>
  <c r="E18" i="59"/>
  <c r="F151" i="59"/>
  <c r="F150" i="59"/>
  <c r="F18" i="59"/>
  <c r="F23" i="59"/>
  <c r="H29" i="59"/>
  <c r="E27" i="59"/>
  <c r="E26" i="59"/>
  <c r="E17" i="59"/>
  <c r="E19" i="59"/>
  <c r="E23" i="59"/>
  <c r="E21" i="59"/>
  <c r="H27" i="59"/>
  <c r="F29" i="59"/>
  <c r="F27" i="59"/>
  <c r="F28" i="59"/>
  <c r="F25" i="59"/>
  <c r="E28" i="59"/>
  <c r="H28" i="59"/>
  <c r="F24" i="59"/>
  <c r="F26" i="59"/>
  <c r="H25" i="59"/>
  <c r="H26" i="59"/>
  <c r="H24" i="59"/>
  <c r="H23" i="59"/>
  <c r="F17" i="59"/>
  <c r="H17" i="59"/>
  <c r="H16" i="59"/>
  <c r="F16" i="59"/>
  <c r="E243" i="59"/>
  <c r="E9" i="59" s="1"/>
  <c r="E58" i="59"/>
  <c r="F58" i="59" s="1"/>
  <c r="H58" i="59" s="1"/>
  <c r="B4" i="61"/>
  <c r="B18" i="61"/>
  <c r="A18" i="61"/>
  <c r="A3" i="61"/>
  <c r="B3" i="61"/>
  <c r="A4" i="61"/>
  <c r="B2" i="61"/>
  <c r="A2" i="61"/>
  <c r="F144" i="59" l="1"/>
  <c r="F1004" i="59"/>
  <c r="H1004" i="59" s="1"/>
  <c r="F1006" i="59"/>
  <c r="H1006" i="59" s="1"/>
  <c r="F1435" i="59"/>
  <c r="H1435" i="59" s="1"/>
  <c r="F1437" i="59"/>
  <c r="H1437" i="59" s="1"/>
  <c r="F1220" i="59"/>
  <c r="H1220" i="59" s="1"/>
  <c r="F1222" i="59"/>
  <c r="H1222" i="59" s="1"/>
  <c r="F1649" i="59"/>
  <c r="H1649" i="59" s="1"/>
  <c r="F1651" i="59"/>
  <c r="H1651" i="59" s="1"/>
  <c r="F1653" i="59"/>
  <c r="H1653" i="59" s="1"/>
  <c r="F1433" i="59"/>
  <c r="F1003" i="59"/>
  <c r="F1005" i="59"/>
  <c r="H1005" i="59" s="1"/>
  <c r="F1434" i="59"/>
  <c r="H1434" i="59" s="1"/>
  <c r="F1436" i="59"/>
  <c r="H1436" i="59" s="1"/>
  <c r="F1219" i="59"/>
  <c r="H1219" i="59" s="1"/>
  <c r="F1221" i="59"/>
  <c r="H1221" i="59" s="1"/>
  <c r="F1650" i="59"/>
  <c r="H1650" i="59" s="1"/>
  <c r="F1652" i="59"/>
  <c r="H1652" i="59" s="1"/>
  <c r="F1654" i="59"/>
  <c r="H1654" i="59" s="1"/>
  <c r="F1648" i="59"/>
  <c r="F1218" i="59"/>
  <c r="F1115" i="59"/>
  <c r="H1115" i="59" s="1"/>
  <c r="F1117" i="59"/>
  <c r="H1117" i="59" s="1"/>
  <c r="F1119" i="59"/>
  <c r="H1119" i="59" s="1"/>
  <c r="F1121" i="59"/>
  <c r="H1121" i="59" s="1"/>
  <c r="F1123" i="59"/>
  <c r="H1123" i="59" s="1"/>
  <c r="F1113" i="59"/>
  <c r="F1545" i="59"/>
  <c r="H1545" i="59" s="1"/>
  <c r="F1547" i="59"/>
  <c r="H1547" i="59" s="1"/>
  <c r="F1549" i="59"/>
  <c r="H1549" i="59" s="1"/>
  <c r="F1551" i="59"/>
  <c r="H1551" i="59" s="1"/>
  <c r="F1543" i="59"/>
  <c r="F900" i="59"/>
  <c r="H900" i="59" s="1"/>
  <c r="F902" i="59"/>
  <c r="H902" i="59" s="1"/>
  <c r="F904" i="59"/>
  <c r="H904" i="59" s="1"/>
  <c r="F906" i="59"/>
  <c r="H906" i="59" s="1"/>
  <c r="F908" i="59"/>
  <c r="H908" i="59" s="1"/>
  <c r="F910" i="59"/>
  <c r="H910" i="59" s="1"/>
  <c r="F912" i="59"/>
  <c r="H912" i="59" s="1"/>
  <c r="F914" i="59"/>
  <c r="H914" i="59" s="1"/>
  <c r="F916" i="59"/>
  <c r="H916" i="59" s="1"/>
  <c r="F918" i="59"/>
  <c r="H918" i="59" s="1"/>
  <c r="F920" i="59"/>
  <c r="H920" i="59" s="1"/>
  <c r="F898" i="59"/>
  <c r="F1331" i="59"/>
  <c r="H1331" i="59" s="1"/>
  <c r="F1333" i="59"/>
  <c r="H1333" i="59" s="1"/>
  <c r="F1335" i="59"/>
  <c r="H1335" i="59" s="1"/>
  <c r="F1337" i="59"/>
  <c r="H1337" i="59" s="1"/>
  <c r="F1328" i="59"/>
  <c r="F1114" i="59"/>
  <c r="H1114" i="59" s="1"/>
  <c r="F1116" i="59"/>
  <c r="H1116" i="59" s="1"/>
  <c r="F1118" i="59"/>
  <c r="H1118" i="59" s="1"/>
  <c r="F1120" i="59"/>
  <c r="H1120" i="59" s="1"/>
  <c r="F1122" i="59"/>
  <c r="H1122" i="59" s="1"/>
  <c r="F1544" i="59"/>
  <c r="H1544" i="59" s="1"/>
  <c r="F1546" i="59"/>
  <c r="H1546" i="59" s="1"/>
  <c r="F1548" i="59"/>
  <c r="H1548" i="59" s="1"/>
  <c r="F1550" i="59"/>
  <c r="H1550" i="59" s="1"/>
  <c r="F1552" i="59"/>
  <c r="H1552" i="59" s="1"/>
  <c r="F899" i="59"/>
  <c r="H899" i="59" s="1"/>
  <c r="F901" i="59"/>
  <c r="H901" i="59" s="1"/>
  <c r="F903" i="59"/>
  <c r="H903" i="59" s="1"/>
  <c r="F905" i="59"/>
  <c r="H905" i="59" s="1"/>
  <c r="F907" i="59"/>
  <c r="H907" i="59" s="1"/>
  <c r="F909" i="59"/>
  <c r="H909" i="59" s="1"/>
  <c r="F911" i="59"/>
  <c r="H911" i="59" s="1"/>
  <c r="F913" i="59"/>
  <c r="H913" i="59" s="1"/>
  <c r="F915" i="59"/>
  <c r="H915" i="59" s="1"/>
  <c r="F917" i="59"/>
  <c r="H917" i="59" s="1"/>
  <c r="F919" i="59"/>
  <c r="H919" i="59" s="1"/>
  <c r="F921" i="59"/>
  <c r="H921" i="59" s="1"/>
  <c r="F1330" i="59"/>
  <c r="H1330" i="59" s="1"/>
  <c r="F1332" i="59"/>
  <c r="H1332" i="59" s="1"/>
  <c r="F1334" i="59"/>
  <c r="H1334" i="59" s="1"/>
  <c r="F1336" i="59"/>
  <c r="H1336" i="59" s="1"/>
  <c r="F1338" i="59"/>
  <c r="H1338" i="59" s="1"/>
  <c r="F1329" i="59"/>
  <c r="H1329" i="59" s="1"/>
  <c r="L15" i="59"/>
  <c r="K15" i="59"/>
  <c r="N15" i="59"/>
  <c r="F148" i="59"/>
  <c r="H148" i="59" s="1"/>
  <c r="F147" i="59"/>
  <c r="F145" i="59"/>
  <c r="F146" i="59"/>
  <c r="F143" i="59"/>
  <c r="H151" i="59"/>
  <c r="H152" i="59"/>
  <c r="H144" i="59"/>
  <c r="H149" i="59"/>
  <c r="H150" i="59"/>
  <c r="E433" i="18"/>
  <c r="D433" i="18"/>
  <c r="D8" i="18" s="1"/>
  <c r="E396" i="18"/>
  <c r="E7" i="18" s="1"/>
  <c r="D396" i="18"/>
  <c r="D7" i="18" s="1"/>
  <c r="E357" i="18"/>
  <c r="D357" i="18"/>
  <c r="E323" i="18"/>
  <c r="D323" i="18"/>
  <c r="E289" i="18"/>
  <c r="D289" i="18"/>
  <c r="E255" i="18"/>
  <c r="D255" i="18"/>
  <c r="E221" i="18"/>
  <c r="D221" i="18"/>
  <c r="E181" i="18"/>
  <c r="D181" i="18"/>
  <c r="E147" i="18"/>
  <c r="D147" i="18"/>
  <c r="E113" i="18"/>
  <c r="D113" i="18"/>
  <c r="E79" i="18"/>
  <c r="D79" i="18"/>
  <c r="E45" i="18"/>
  <c r="D45" i="18"/>
  <c r="E8" i="18"/>
  <c r="H41" i="57"/>
  <c r="H1328" i="59" l="1"/>
  <c r="H1428" i="59" s="1"/>
  <c r="F1428" i="59"/>
  <c r="H1113" i="59"/>
  <c r="H1213" i="59" s="1"/>
  <c r="F1213" i="59"/>
  <c r="F1318" i="59"/>
  <c r="H1218" i="59"/>
  <c r="H1318" i="59" s="1"/>
  <c r="F1103" i="59"/>
  <c r="H1003" i="59"/>
  <c r="H1103" i="59" s="1"/>
  <c r="F998" i="59"/>
  <c r="H898" i="59"/>
  <c r="H998" i="59" s="1"/>
  <c r="H1543" i="59"/>
  <c r="H1643" i="59" s="1"/>
  <c r="F1643" i="59"/>
  <c r="F1748" i="59"/>
  <c r="F1750" i="59" s="1"/>
  <c r="F22" i="59" s="1"/>
  <c r="H1648" i="59"/>
  <c r="H1748" i="59" s="1"/>
  <c r="F1533" i="59"/>
  <c r="H1433" i="59"/>
  <c r="H1533" i="59" s="1"/>
  <c r="H147" i="59"/>
  <c r="H146" i="59"/>
  <c r="H145" i="59"/>
  <c r="H143" i="59"/>
  <c r="F243" i="59"/>
  <c r="D359" i="18"/>
  <c r="D6" i="18" s="1"/>
  <c r="E183" i="18"/>
  <c r="E5" i="18" s="1"/>
  <c r="D183" i="18"/>
  <c r="D5" i="18" s="1"/>
  <c r="E359" i="18"/>
  <c r="E6" i="18" s="1"/>
  <c r="G35" i="57"/>
  <c r="G34" i="57"/>
  <c r="H1750" i="59" l="1"/>
  <c r="H22" i="59" s="1"/>
  <c r="F1320" i="59"/>
  <c r="F20" i="59" s="1"/>
  <c r="F9" i="59"/>
  <c r="H1105" i="59"/>
  <c r="H19" i="59" s="1"/>
  <c r="H1320" i="59"/>
  <c r="H20" i="59" s="1"/>
  <c r="F1535" i="59"/>
  <c r="F21" i="59" s="1"/>
  <c r="F1105" i="59"/>
  <c r="F19" i="59" s="1"/>
  <c r="H1535" i="59"/>
  <c r="H21" i="59" s="1"/>
  <c r="H243" i="59"/>
  <c r="H9" i="59" s="1"/>
  <c r="D9" i="18"/>
  <c r="E9" i="18"/>
  <c r="G36" i="57"/>
  <c r="G138" i="59"/>
  <c r="E137" i="59"/>
  <c r="F137" i="59" s="1"/>
  <c r="H137" i="59" s="1"/>
  <c r="E61" i="59"/>
  <c r="F61" i="59" s="1"/>
  <c r="H61" i="59" s="1"/>
  <c r="E60" i="59"/>
  <c r="F60" i="59" s="1"/>
  <c r="H60" i="59" s="1"/>
  <c r="E59" i="59"/>
  <c r="F59" i="59" s="1"/>
  <c r="H59" i="59" s="1"/>
  <c r="E57" i="59"/>
  <c r="F57" i="59" s="1"/>
  <c r="H57" i="59" s="1"/>
  <c r="E56" i="59"/>
  <c r="F56" i="59" s="1"/>
  <c r="H56" i="59" s="1"/>
  <c r="E55" i="59"/>
  <c r="F55" i="59" s="1"/>
  <c r="H55" i="59" s="1"/>
  <c r="E54" i="59"/>
  <c r="F54" i="59" s="1"/>
  <c r="H54" i="59" s="1"/>
  <c r="E53" i="59"/>
  <c r="F53" i="59" s="1"/>
  <c r="H53" i="59" s="1"/>
  <c r="E52" i="59"/>
  <c r="F52" i="59" s="1"/>
  <c r="H52" i="59" s="1"/>
  <c r="E51" i="59"/>
  <c r="F51" i="59" s="1"/>
  <c r="H51" i="59" s="1"/>
  <c r="E50" i="59"/>
  <c r="F50" i="59" s="1"/>
  <c r="H50" i="59" s="1"/>
  <c r="E49" i="59"/>
  <c r="F49" i="59" s="1"/>
  <c r="H49" i="59" s="1"/>
  <c r="E48" i="59"/>
  <c r="F48" i="59" s="1"/>
  <c r="H48" i="59" s="1"/>
  <c r="E47" i="59"/>
  <c r="F47" i="59" s="1"/>
  <c r="H47" i="59" s="1"/>
  <c r="E46" i="59"/>
  <c r="F46" i="59" s="1"/>
  <c r="H46" i="59" s="1"/>
  <c r="E45" i="59"/>
  <c r="F45" i="59" s="1"/>
  <c r="H45" i="59" s="1"/>
  <c r="E44" i="59"/>
  <c r="F44" i="59" s="1"/>
  <c r="H44" i="59" s="1"/>
  <c r="E43" i="59"/>
  <c r="E42" i="59"/>
  <c r="E41" i="59"/>
  <c r="E40" i="59"/>
  <c r="E39" i="59"/>
  <c r="E38" i="59"/>
  <c r="F40" i="59" l="1"/>
  <c r="H40" i="59" s="1"/>
  <c r="F42" i="59"/>
  <c r="H42" i="59" s="1"/>
  <c r="F39" i="59"/>
  <c r="H39" i="59" s="1"/>
  <c r="F41" i="59"/>
  <c r="H41" i="59" s="1"/>
  <c r="F43" i="59"/>
  <c r="H43" i="59" s="1"/>
  <c r="F38" i="59"/>
  <c r="H38" i="59" s="1"/>
  <c r="G245" i="59"/>
  <c r="G15" i="59" s="1"/>
  <c r="G30" i="59" s="1"/>
  <c r="G8" i="59"/>
  <c r="G10" i="59" s="1"/>
  <c r="E138" i="59"/>
  <c r="J8" i="57"/>
  <c r="B8" i="57"/>
  <c r="J7" i="57"/>
  <c r="B7" i="57"/>
  <c r="J6" i="57"/>
  <c r="B6" i="57"/>
  <c r="H138" i="59" l="1"/>
  <c r="H245" i="59" s="1"/>
  <c r="H15" i="59" s="1"/>
  <c r="H30" i="59" s="1"/>
  <c r="E245" i="59"/>
  <c r="E15" i="59" s="1"/>
  <c r="E30" i="59" s="1"/>
  <c r="E8" i="59"/>
  <c r="E10" i="59" s="1"/>
  <c r="F138" i="59"/>
  <c r="H67" i="8"/>
  <c r="H8" i="59" l="1"/>
  <c r="H10" i="59" s="1"/>
  <c r="F245" i="59"/>
  <c r="F15" i="59" s="1"/>
  <c r="F30" i="59" s="1"/>
  <c r="F8" i="59"/>
  <c r="F10" i="59" s="1"/>
  <c r="D94" i="8"/>
  <c r="C94" i="8"/>
  <c r="B94" i="8"/>
  <c r="I79" i="8"/>
  <c r="I22" i="57"/>
  <c r="I54" i="57" l="1"/>
  <c r="A151" i="46"/>
  <c r="A150" i="46"/>
  <c r="A149" i="46"/>
  <c r="A148" i="46"/>
  <c r="A147" i="46"/>
  <c r="A108" i="46"/>
  <c r="A107" i="46"/>
  <c r="A106" i="46"/>
  <c r="A105" i="46"/>
  <c r="A104" i="46"/>
  <c r="A1786" i="54"/>
  <c r="A130" i="46" s="1"/>
  <c r="A1785" i="54"/>
  <c r="A129" i="46" s="1"/>
  <c r="A1784" i="54"/>
  <c r="A128" i="46" s="1"/>
  <c r="A1783" i="54"/>
  <c r="A127" i="46" s="1"/>
  <c r="A1782" i="54"/>
  <c r="A126" i="46" s="1"/>
  <c r="A1748" i="54"/>
  <c r="A1744" i="54"/>
  <c r="A1740" i="54"/>
  <c r="A1736" i="54"/>
  <c r="A1732" i="54"/>
  <c r="G1750" i="54"/>
  <c r="F1750" i="54"/>
  <c r="O1749" i="54"/>
  <c r="O1748" i="54"/>
  <c r="G1746" i="54"/>
  <c r="F1746" i="54"/>
  <c r="O1745" i="54"/>
  <c r="O1744" i="54"/>
  <c r="O1746" i="54" s="1"/>
  <c r="G1742" i="54"/>
  <c r="F1742" i="54"/>
  <c r="O1741" i="54"/>
  <c r="O1740" i="54"/>
  <c r="O1742" i="54" s="1"/>
  <c r="G1738" i="54"/>
  <c r="F1738" i="54"/>
  <c r="O1737" i="54"/>
  <c r="O1736" i="54"/>
  <c r="O1738" i="54" s="1"/>
  <c r="G1734" i="54"/>
  <c r="F1734" i="54"/>
  <c r="O1733" i="54"/>
  <c r="O1732" i="54"/>
  <c r="O1734" i="54" s="1"/>
  <c r="A1326" i="54"/>
  <c r="A1304" i="54"/>
  <c r="A1282" i="54"/>
  <c r="A1260" i="54"/>
  <c r="A1238" i="54"/>
  <c r="G1346" i="54"/>
  <c r="F1346" i="54"/>
  <c r="O1345" i="54"/>
  <c r="O1344" i="54"/>
  <c r="O1343" i="54"/>
  <c r="O1342" i="54"/>
  <c r="O1341" i="54"/>
  <c r="O1340" i="54"/>
  <c r="O1339" i="54"/>
  <c r="O1338" i="54"/>
  <c r="O1337" i="54"/>
  <c r="O1336" i="54"/>
  <c r="O1335" i="54"/>
  <c r="O1334" i="54"/>
  <c r="O1333" i="54"/>
  <c r="O1332" i="54"/>
  <c r="O1331" i="54"/>
  <c r="O1330" i="54"/>
  <c r="O1329" i="54"/>
  <c r="O1328" i="54"/>
  <c r="O1327" i="54"/>
  <c r="O1326" i="54"/>
  <c r="G1324" i="54"/>
  <c r="F1324" i="54"/>
  <c r="O1323" i="54"/>
  <c r="O1322" i="54"/>
  <c r="O1321" i="54"/>
  <c r="O1320" i="54"/>
  <c r="O1319" i="54"/>
  <c r="O1318" i="54"/>
  <c r="O1317" i="54"/>
  <c r="O1316" i="54"/>
  <c r="O1315" i="54"/>
  <c r="O1314" i="54"/>
  <c r="O1313" i="54"/>
  <c r="O1312" i="54"/>
  <c r="O1311" i="54"/>
  <c r="O1310" i="54"/>
  <c r="O1309" i="54"/>
  <c r="O1308" i="54"/>
  <c r="O1307" i="54"/>
  <c r="O1306" i="54"/>
  <c r="O1305" i="54"/>
  <c r="O1304" i="54"/>
  <c r="G1302" i="54"/>
  <c r="F1302" i="54"/>
  <c r="O1301" i="54"/>
  <c r="O1300" i="54"/>
  <c r="O1299" i="54"/>
  <c r="O1298" i="54"/>
  <c r="O1297" i="54"/>
  <c r="O1296" i="54"/>
  <c r="O1295" i="54"/>
  <c r="O1294" i="54"/>
  <c r="O1293" i="54"/>
  <c r="O1292" i="54"/>
  <c r="O1291" i="54"/>
  <c r="O1290" i="54"/>
  <c r="O1289" i="54"/>
  <c r="O1288" i="54"/>
  <c r="O1287" i="54"/>
  <c r="O1286" i="54"/>
  <c r="O1285" i="54"/>
  <c r="O1284" i="54"/>
  <c r="O1283" i="54"/>
  <c r="O1282" i="54"/>
  <c r="G1280" i="54"/>
  <c r="F1280" i="54"/>
  <c r="O1279" i="54"/>
  <c r="O1278" i="54"/>
  <c r="O1277" i="54"/>
  <c r="O1276" i="54"/>
  <c r="O1275" i="54"/>
  <c r="O1274" i="54"/>
  <c r="O1273" i="54"/>
  <c r="O1272" i="54"/>
  <c r="O1271" i="54"/>
  <c r="O1270" i="54"/>
  <c r="O1269" i="54"/>
  <c r="O1268" i="54"/>
  <c r="O1267" i="54"/>
  <c r="O1266" i="54"/>
  <c r="O1265" i="54"/>
  <c r="O1264" i="54"/>
  <c r="O1263" i="54"/>
  <c r="O1262" i="54"/>
  <c r="O1261" i="54"/>
  <c r="O1260" i="54"/>
  <c r="G1258" i="54"/>
  <c r="F1258" i="54"/>
  <c r="O1257" i="54"/>
  <c r="O1256" i="54"/>
  <c r="O1255" i="54"/>
  <c r="O1254" i="54"/>
  <c r="O1253" i="54"/>
  <c r="O1252" i="54"/>
  <c r="O1251" i="54"/>
  <c r="O1250" i="54"/>
  <c r="O1249" i="54"/>
  <c r="O1248" i="54"/>
  <c r="O1247" i="54"/>
  <c r="O1246" i="54"/>
  <c r="O1245" i="54"/>
  <c r="O1244" i="54"/>
  <c r="O1243" i="54"/>
  <c r="O1242" i="54"/>
  <c r="O1241" i="54"/>
  <c r="O1240" i="54"/>
  <c r="O1239" i="54"/>
  <c r="O1238" i="54"/>
  <c r="A989" i="54"/>
  <c r="A967" i="54"/>
  <c r="A945" i="54"/>
  <c r="A923" i="54"/>
  <c r="A901" i="54"/>
  <c r="G1009" i="54"/>
  <c r="F1009" i="54"/>
  <c r="O1008" i="54"/>
  <c r="O1007" i="54"/>
  <c r="O1006" i="54"/>
  <c r="O1005" i="54"/>
  <c r="O1004" i="54"/>
  <c r="O1003" i="54"/>
  <c r="O1002" i="54"/>
  <c r="O1001" i="54"/>
  <c r="O1000" i="54"/>
  <c r="O999" i="54"/>
  <c r="O998" i="54"/>
  <c r="O997" i="54"/>
  <c r="O996" i="54"/>
  <c r="O995" i="54"/>
  <c r="O994" i="54"/>
  <c r="O993" i="54"/>
  <c r="O992" i="54"/>
  <c r="O991" i="54"/>
  <c r="O990" i="54"/>
  <c r="O989" i="54"/>
  <c r="G987" i="54"/>
  <c r="F987" i="54"/>
  <c r="O986" i="54"/>
  <c r="O985" i="54"/>
  <c r="O984" i="54"/>
  <c r="O983" i="54"/>
  <c r="O982" i="54"/>
  <c r="O981" i="54"/>
  <c r="O980" i="54"/>
  <c r="O979" i="54"/>
  <c r="O978" i="54"/>
  <c r="O977" i="54"/>
  <c r="O976" i="54"/>
  <c r="O975" i="54"/>
  <c r="O974" i="54"/>
  <c r="O973" i="54"/>
  <c r="O972" i="54"/>
  <c r="O971" i="54"/>
  <c r="O970" i="54"/>
  <c r="O969" i="54"/>
  <c r="O968" i="54"/>
  <c r="O967" i="54"/>
  <c r="G965" i="54"/>
  <c r="F965" i="54"/>
  <c r="O964" i="54"/>
  <c r="O963" i="54"/>
  <c r="O962" i="54"/>
  <c r="O961" i="54"/>
  <c r="O960" i="54"/>
  <c r="O959" i="54"/>
  <c r="O958" i="54"/>
  <c r="O957" i="54"/>
  <c r="O956" i="54"/>
  <c r="O955" i="54"/>
  <c r="O954" i="54"/>
  <c r="O953" i="54"/>
  <c r="O952" i="54"/>
  <c r="O951" i="54"/>
  <c r="O950" i="54"/>
  <c r="O949" i="54"/>
  <c r="O948" i="54"/>
  <c r="O947" i="54"/>
  <c r="O946" i="54"/>
  <c r="O945" i="54"/>
  <c r="G943" i="54"/>
  <c r="F943" i="54"/>
  <c r="O942" i="54"/>
  <c r="O941" i="54"/>
  <c r="O940" i="54"/>
  <c r="O939" i="54"/>
  <c r="O938" i="54"/>
  <c r="O937" i="54"/>
  <c r="O936" i="54"/>
  <c r="O935" i="54"/>
  <c r="O934" i="54"/>
  <c r="O933" i="54"/>
  <c r="O932" i="54"/>
  <c r="O931" i="54"/>
  <c r="O930" i="54"/>
  <c r="O929" i="54"/>
  <c r="O928" i="54"/>
  <c r="O927" i="54"/>
  <c r="O926" i="54"/>
  <c r="O925" i="54"/>
  <c r="O924" i="54"/>
  <c r="O923" i="54"/>
  <c r="G921" i="54"/>
  <c r="F921" i="54"/>
  <c r="O920" i="54"/>
  <c r="O919" i="54"/>
  <c r="O918" i="54"/>
  <c r="O917" i="54"/>
  <c r="O916" i="54"/>
  <c r="O915" i="54"/>
  <c r="O914" i="54"/>
  <c r="O913" i="54"/>
  <c r="O912" i="54"/>
  <c r="O911" i="54"/>
  <c r="O910" i="54"/>
  <c r="O909" i="54"/>
  <c r="O908" i="54"/>
  <c r="O907" i="54"/>
  <c r="O906" i="54"/>
  <c r="O905" i="54"/>
  <c r="O904" i="54"/>
  <c r="O903" i="54"/>
  <c r="O902" i="54"/>
  <c r="O901" i="54"/>
  <c r="A652" i="54"/>
  <c r="A630" i="54"/>
  <c r="A608" i="54"/>
  <c r="A586" i="54"/>
  <c r="A564" i="54"/>
  <c r="G672" i="54"/>
  <c r="F672" i="54"/>
  <c r="O671" i="54"/>
  <c r="N671" i="54"/>
  <c r="M671" i="54"/>
  <c r="L671" i="54"/>
  <c r="K671" i="54"/>
  <c r="J671" i="54"/>
  <c r="I671" i="54"/>
  <c r="O670" i="54"/>
  <c r="N670" i="54"/>
  <c r="M670" i="54"/>
  <c r="L670" i="54"/>
  <c r="K670" i="54"/>
  <c r="J670" i="54"/>
  <c r="I670" i="54"/>
  <c r="O669" i="54"/>
  <c r="N669" i="54"/>
  <c r="M669" i="54"/>
  <c r="L669" i="54"/>
  <c r="K669" i="54"/>
  <c r="J669" i="54"/>
  <c r="I669" i="54"/>
  <c r="O668" i="54"/>
  <c r="N668" i="54"/>
  <c r="M668" i="54"/>
  <c r="L668" i="54"/>
  <c r="K668" i="54"/>
  <c r="J668" i="54"/>
  <c r="I668" i="54"/>
  <c r="O667" i="54"/>
  <c r="N667" i="54"/>
  <c r="M667" i="54"/>
  <c r="L667" i="54"/>
  <c r="K667" i="54"/>
  <c r="J667" i="54"/>
  <c r="I667" i="54"/>
  <c r="O666" i="54"/>
  <c r="N666" i="54"/>
  <c r="M666" i="54"/>
  <c r="L666" i="54"/>
  <c r="K666" i="54"/>
  <c r="J666" i="54"/>
  <c r="I666" i="54"/>
  <c r="O665" i="54"/>
  <c r="N665" i="54"/>
  <c r="M665" i="54"/>
  <c r="L665" i="54"/>
  <c r="K665" i="54"/>
  <c r="J665" i="54"/>
  <c r="I665" i="54"/>
  <c r="O664" i="54"/>
  <c r="N664" i="54"/>
  <c r="M664" i="54"/>
  <c r="L664" i="54"/>
  <c r="K664" i="54"/>
  <c r="J664" i="54"/>
  <c r="I664" i="54"/>
  <c r="O663" i="54"/>
  <c r="N663" i="54"/>
  <c r="M663" i="54"/>
  <c r="L663" i="54"/>
  <c r="K663" i="54"/>
  <c r="J663" i="54"/>
  <c r="I663" i="54"/>
  <c r="O662" i="54"/>
  <c r="N662" i="54"/>
  <c r="M662" i="54"/>
  <c r="L662" i="54"/>
  <c r="K662" i="54"/>
  <c r="J662" i="54"/>
  <c r="I662" i="54"/>
  <c r="O661" i="54"/>
  <c r="N661" i="54"/>
  <c r="M661" i="54"/>
  <c r="L661" i="54"/>
  <c r="K661" i="54"/>
  <c r="J661" i="54"/>
  <c r="I661" i="54"/>
  <c r="O660" i="54"/>
  <c r="N660" i="54"/>
  <c r="M660" i="54"/>
  <c r="L660" i="54"/>
  <c r="K660" i="54"/>
  <c r="J660" i="54"/>
  <c r="I660" i="54"/>
  <c r="O659" i="54"/>
  <c r="N659" i="54"/>
  <c r="M659" i="54"/>
  <c r="L659" i="54"/>
  <c r="K659" i="54"/>
  <c r="J659" i="54"/>
  <c r="I659" i="54"/>
  <c r="O658" i="54"/>
  <c r="N658" i="54"/>
  <c r="M658" i="54"/>
  <c r="L658" i="54"/>
  <c r="K658" i="54"/>
  <c r="J658" i="54"/>
  <c r="I658" i="54"/>
  <c r="O657" i="54"/>
  <c r="N657" i="54"/>
  <c r="M657" i="54"/>
  <c r="L657" i="54"/>
  <c r="K657" i="54"/>
  <c r="J657" i="54"/>
  <c r="I657" i="54"/>
  <c r="O656" i="54"/>
  <c r="N656" i="54"/>
  <c r="M656" i="54"/>
  <c r="L656" i="54"/>
  <c r="K656" i="54"/>
  <c r="J656" i="54"/>
  <c r="I656" i="54"/>
  <c r="O655" i="54"/>
  <c r="N655" i="54"/>
  <c r="M655" i="54"/>
  <c r="L655" i="54"/>
  <c r="K655" i="54"/>
  <c r="J655" i="54"/>
  <c r="I655" i="54"/>
  <c r="O654" i="54"/>
  <c r="N654" i="54"/>
  <c r="M654" i="54"/>
  <c r="L654" i="54"/>
  <c r="K654" i="54"/>
  <c r="J654" i="54"/>
  <c r="I654" i="54"/>
  <c r="O653" i="54"/>
  <c r="N653" i="54"/>
  <c r="M653" i="54"/>
  <c r="L653" i="54"/>
  <c r="K653" i="54"/>
  <c r="J653" i="54"/>
  <c r="I653" i="54"/>
  <c r="O652" i="54"/>
  <c r="N652" i="54"/>
  <c r="M652" i="54"/>
  <c r="L652" i="54"/>
  <c r="K652" i="54"/>
  <c r="J652" i="54"/>
  <c r="I652" i="54"/>
  <c r="G650" i="54"/>
  <c r="F650" i="54"/>
  <c r="O649" i="54"/>
  <c r="N649" i="54"/>
  <c r="M649" i="54"/>
  <c r="L649" i="54"/>
  <c r="K649" i="54"/>
  <c r="J649" i="54"/>
  <c r="I649" i="54"/>
  <c r="O648" i="54"/>
  <c r="N648" i="54"/>
  <c r="M648" i="54"/>
  <c r="L648" i="54"/>
  <c r="K648" i="54"/>
  <c r="J648" i="54"/>
  <c r="I648" i="54"/>
  <c r="O647" i="54"/>
  <c r="N647" i="54"/>
  <c r="M647" i="54"/>
  <c r="L647" i="54"/>
  <c r="K647" i="54"/>
  <c r="J647" i="54"/>
  <c r="I647" i="54"/>
  <c r="O646" i="54"/>
  <c r="N646" i="54"/>
  <c r="M646" i="54"/>
  <c r="L646" i="54"/>
  <c r="K646" i="54"/>
  <c r="J646" i="54"/>
  <c r="I646" i="54"/>
  <c r="O645" i="54"/>
  <c r="N645" i="54"/>
  <c r="M645" i="54"/>
  <c r="L645" i="54"/>
  <c r="K645" i="54"/>
  <c r="J645" i="54"/>
  <c r="I645" i="54"/>
  <c r="O644" i="54"/>
  <c r="N644" i="54"/>
  <c r="M644" i="54"/>
  <c r="L644" i="54"/>
  <c r="K644" i="54"/>
  <c r="J644" i="54"/>
  <c r="I644" i="54"/>
  <c r="O643" i="54"/>
  <c r="N643" i="54"/>
  <c r="M643" i="54"/>
  <c r="L643" i="54"/>
  <c r="K643" i="54"/>
  <c r="J643" i="54"/>
  <c r="I643" i="54"/>
  <c r="O642" i="54"/>
  <c r="N642" i="54"/>
  <c r="M642" i="54"/>
  <c r="L642" i="54"/>
  <c r="K642" i="54"/>
  <c r="J642" i="54"/>
  <c r="I642" i="54"/>
  <c r="O641" i="54"/>
  <c r="N641" i="54"/>
  <c r="M641" i="54"/>
  <c r="L641" i="54"/>
  <c r="K641" i="54"/>
  <c r="J641" i="54"/>
  <c r="I641" i="54"/>
  <c r="O640" i="54"/>
  <c r="N640" i="54"/>
  <c r="M640" i="54"/>
  <c r="L640" i="54"/>
  <c r="K640" i="54"/>
  <c r="J640" i="54"/>
  <c r="I640" i="54"/>
  <c r="O639" i="54"/>
  <c r="N639" i="54"/>
  <c r="M639" i="54"/>
  <c r="L639" i="54"/>
  <c r="K639" i="54"/>
  <c r="J639" i="54"/>
  <c r="I639" i="54"/>
  <c r="O638" i="54"/>
  <c r="N638" i="54"/>
  <c r="M638" i="54"/>
  <c r="L638" i="54"/>
  <c r="K638" i="54"/>
  <c r="J638" i="54"/>
  <c r="I638" i="54"/>
  <c r="O637" i="54"/>
  <c r="N637" i="54"/>
  <c r="M637" i="54"/>
  <c r="L637" i="54"/>
  <c r="K637" i="54"/>
  <c r="J637" i="54"/>
  <c r="I637" i="54"/>
  <c r="O636" i="54"/>
  <c r="N636" i="54"/>
  <c r="M636" i="54"/>
  <c r="L636" i="54"/>
  <c r="K636" i="54"/>
  <c r="J636" i="54"/>
  <c r="I636" i="54"/>
  <c r="O635" i="54"/>
  <c r="N635" i="54"/>
  <c r="M635" i="54"/>
  <c r="L635" i="54"/>
  <c r="K635" i="54"/>
  <c r="J635" i="54"/>
  <c r="I635" i="54"/>
  <c r="O634" i="54"/>
  <c r="N634" i="54"/>
  <c r="M634" i="54"/>
  <c r="L634" i="54"/>
  <c r="K634" i="54"/>
  <c r="J634" i="54"/>
  <c r="I634" i="54"/>
  <c r="O633" i="54"/>
  <c r="N633" i="54"/>
  <c r="M633" i="54"/>
  <c r="L633" i="54"/>
  <c r="K633" i="54"/>
  <c r="J633" i="54"/>
  <c r="I633" i="54"/>
  <c r="O632" i="54"/>
  <c r="N632" i="54"/>
  <c r="M632" i="54"/>
  <c r="L632" i="54"/>
  <c r="K632" i="54"/>
  <c r="J632" i="54"/>
  <c r="I632" i="54"/>
  <c r="O631" i="54"/>
  <c r="N631" i="54"/>
  <c r="M631" i="54"/>
  <c r="L631" i="54"/>
  <c r="K631" i="54"/>
  <c r="J631" i="54"/>
  <c r="I631" i="54"/>
  <c r="O630" i="54"/>
  <c r="N630" i="54"/>
  <c r="M630" i="54"/>
  <c r="L630" i="54"/>
  <c r="K630" i="54"/>
  <c r="J630" i="54"/>
  <c r="I630" i="54"/>
  <c r="G628" i="54"/>
  <c r="F628" i="54"/>
  <c r="O627" i="54"/>
  <c r="N627" i="54"/>
  <c r="M627" i="54"/>
  <c r="L627" i="54"/>
  <c r="K627" i="54"/>
  <c r="J627" i="54"/>
  <c r="I627" i="54"/>
  <c r="O626" i="54"/>
  <c r="N626" i="54"/>
  <c r="M626" i="54"/>
  <c r="L626" i="54"/>
  <c r="K626" i="54"/>
  <c r="J626" i="54"/>
  <c r="I626" i="54"/>
  <c r="O625" i="54"/>
  <c r="N625" i="54"/>
  <c r="M625" i="54"/>
  <c r="L625" i="54"/>
  <c r="K625" i="54"/>
  <c r="J625" i="54"/>
  <c r="I625" i="54"/>
  <c r="O624" i="54"/>
  <c r="N624" i="54"/>
  <c r="M624" i="54"/>
  <c r="L624" i="54"/>
  <c r="K624" i="54"/>
  <c r="J624" i="54"/>
  <c r="I624" i="54"/>
  <c r="O623" i="54"/>
  <c r="N623" i="54"/>
  <c r="M623" i="54"/>
  <c r="L623" i="54"/>
  <c r="K623" i="54"/>
  <c r="J623" i="54"/>
  <c r="I623" i="54"/>
  <c r="O622" i="54"/>
  <c r="N622" i="54"/>
  <c r="M622" i="54"/>
  <c r="L622" i="54"/>
  <c r="K622" i="54"/>
  <c r="J622" i="54"/>
  <c r="I622" i="54"/>
  <c r="O621" i="54"/>
  <c r="N621" i="54"/>
  <c r="M621" i="54"/>
  <c r="L621" i="54"/>
  <c r="K621" i="54"/>
  <c r="J621" i="54"/>
  <c r="I621" i="54"/>
  <c r="O620" i="54"/>
  <c r="N620" i="54"/>
  <c r="M620" i="54"/>
  <c r="L620" i="54"/>
  <c r="K620" i="54"/>
  <c r="J620" i="54"/>
  <c r="I620" i="54"/>
  <c r="O619" i="54"/>
  <c r="N619" i="54"/>
  <c r="M619" i="54"/>
  <c r="L619" i="54"/>
  <c r="K619" i="54"/>
  <c r="J619" i="54"/>
  <c r="I619" i="54"/>
  <c r="O618" i="54"/>
  <c r="N618" i="54"/>
  <c r="M618" i="54"/>
  <c r="L618" i="54"/>
  <c r="K618" i="54"/>
  <c r="J618" i="54"/>
  <c r="I618" i="54"/>
  <c r="O617" i="54"/>
  <c r="N617" i="54"/>
  <c r="M617" i="54"/>
  <c r="L617" i="54"/>
  <c r="K617" i="54"/>
  <c r="J617" i="54"/>
  <c r="I617" i="54"/>
  <c r="O616" i="54"/>
  <c r="N616" i="54"/>
  <c r="M616" i="54"/>
  <c r="L616" i="54"/>
  <c r="K616" i="54"/>
  <c r="J616" i="54"/>
  <c r="I616" i="54"/>
  <c r="O615" i="54"/>
  <c r="N615" i="54"/>
  <c r="M615" i="54"/>
  <c r="L615" i="54"/>
  <c r="K615" i="54"/>
  <c r="J615" i="54"/>
  <c r="I615" i="54"/>
  <c r="O614" i="54"/>
  <c r="N614" i="54"/>
  <c r="M614" i="54"/>
  <c r="L614" i="54"/>
  <c r="K614" i="54"/>
  <c r="J614" i="54"/>
  <c r="I614" i="54"/>
  <c r="O613" i="54"/>
  <c r="N613" i="54"/>
  <c r="M613" i="54"/>
  <c r="L613" i="54"/>
  <c r="K613" i="54"/>
  <c r="J613" i="54"/>
  <c r="I613" i="54"/>
  <c r="O612" i="54"/>
  <c r="N612" i="54"/>
  <c r="M612" i="54"/>
  <c r="L612" i="54"/>
  <c r="K612" i="54"/>
  <c r="J612" i="54"/>
  <c r="I612" i="54"/>
  <c r="O611" i="54"/>
  <c r="N611" i="54"/>
  <c r="M611" i="54"/>
  <c r="L611" i="54"/>
  <c r="K611" i="54"/>
  <c r="J611" i="54"/>
  <c r="I611" i="54"/>
  <c r="O610" i="54"/>
  <c r="N610" i="54"/>
  <c r="M610" i="54"/>
  <c r="L610" i="54"/>
  <c r="K610" i="54"/>
  <c r="J610" i="54"/>
  <c r="I610" i="54"/>
  <c r="O609" i="54"/>
  <c r="N609" i="54"/>
  <c r="M609" i="54"/>
  <c r="L609" i="54"/>
  <c r="K609" i="54"/>
  <c r="J609" i="54"/>
  <c r="I609" i="54"/>
  <c r="O608" i="54"/>
  <c r="N608" i="54"/>
  <c r="M608" i="54"/>
  <c r="L608" i="54"/>
  <c r="K608" i="54"/>
  <c r="J608" i="54"/>
  <c r="I608" i="54"/>
  <c r="G606" i="54"/>
  <c r="F606" i="54"/>
  <c r="O605" i="54"/>
  <c r="N605" i="54"/>
  <c r="M605" i="54"/>
  <c r="L605" i="54"/>
  <c r="K605" i="54"/>
  <c r="J605" i="54"/>
  <c r="I605" i="54"/>
  <c r="O604" i="54"/>
  <c r="N604" i="54"/>
  <c r="M604" i="54"/>
  <c r="L604" i="54"/>
  <c r="K604" i="54"/>
  <c r="J604" i="54"/>
  <c r="I604" i="54"/>
  <c r="O603" i="54"/>
  <c r="N603" i="54"/>
  <c r="M603" i="54"/>
  <c r="L603" i="54"/>
  <c r="K603" i="54"/>
  <c r="J603" i="54"/>
  <c r="I603" i="54"/>
  <c r="O602" i="54"/>
  <c r="N602" i="54"/>
  <c r="M602" i="54"/>
  <c r="L602" i="54"/>
  <c r="K602" i="54"/>
  <c r="J602" i="54"/>
  <c r="I602" i="54"/>
  <c r="O601" i="54"/>
  <c r="N601" i="54"/>
  <c r="M601" i="54"/>
  <c r="L601" i="54"/>
  <c r="K601" i="54"/>
  <c r="J601" i="54"/>
  <c r="I601" i="54"/>
  <c r="O600" i="54"/>
  <c r="N600" i="54"/>
  <c r="M600" i="54"/>
  <c r="L600" i="54"/>
  <c r="K600" i="54"/>
  <c r="J600" i="54"/>
  <c r="I600" i="54"/>
  <c r="O599" i="54"/>
  <c r="N599" i="54"/>
  <c r="M599" i="54"/>
  <c r="L599" i="54"/>
  <c r="K599" i="54"/>
  <c r="J599" i="54"/>
  <c r="I599" i="54"/>
  <c r="O598" i="54"/>
  <c r="N598" i="54"/>
  <c r="M598" i="54"/>
  <c r="L598" i="54"/>
  <c r="K598" i="54"/>
  <c r="J598" i="54"/>
  <c r="I598" i="54"/>
  <c r="O597" i="54"/>
  <c r="N597" i="54"/>
  <c r="M597" i="54"/>
  <c r="L597" i="54"/>
  <c r="K597" i="54"/>
  <c r="J597" i="54"/>
  <c r="I597" i="54"/>
  <c r="O596" i="54"/>
  <c r="N596" i="54"/>
  <c r="M596" i="54"/>
  <c r="L596" i="54"/>
  <c r="K596" i="54"/>
  <c r="J596" i="54"/>
  <c r="I596" i="54"/>
  <c r="O595" i="54"/>
  <c r="N595" i="54"/>
  <c r="M595" i="54"/>
  <c r="L595" i="54"/>
  <c r="K595" i="54"/>
  <c r="J595" i="54"/>
  <c r="I595" i="54"/>
  <c r="O594" i="54"/>
  <c r="N594" i="54"/>
  <c r="M594" i="54"/>
  <c r="L594" i="54"/>
  <c r="K594" i="54"/>
  <c r="J594" i="54"/>
  <c r="I594" i="54"/>
  <c r="O593" i="54"/>
  <c r="N593" i="54"/>
  <c r="M593" i="54"/>
  <c r="L593" i="54"/>
  <c r="K593" i="54"/>
  <c r="J593" i="54"/>
  <c r="I593" i="54"/>
  <c r="O592" i="54"/>
  <c r="N592" i="54"/>
  <c r="M592" i="54"/>
  <c r="L592" i="54"/>
  <c r="K592" i="54"/>
  <c r="J592" i="54"/>
  <c r="I592" i="54"/>
  <c r="O591" i="54"/>
  <c r="N591" i="54"/>
  <c r="M591" i="54"/>
  <c r="L591" i="54"/>
  <c r="K591" i="54"/>
  <c r="J591" i="54"/>
  <c r="I591" i="54"/>
  <c r="O590" i="54"/>
  <c r="N590" i="54"/>
  <c r="M590" i="54"/>
  <c r="L590" i="54"/>
  <c r="K590" i="54"/>
  <c r="J590" i="54"/>
  <c r="I590" i="54"/>
  <c r="O589" i="54"/>
  <c r="N589" i="54"/>
  <c r="M589" i="54"/>
  <c r="L589" i="54"/>
  <c r="K589" i="54"/>
  <c r="J589" i="54"/>
  <c r="I589" i="54"/>
  <c r="O588" i="54"/>
  <c r="N588" i="54"/>
  <c r="M588" i="54"/>
  <c r="L588" i="54"/>
  <c r="K588" i="54"/>
  <c r="J588" i="54"/>
  <c r="I588" i="54"/>
  <c r="O587" i="54"/>
  <c r="N587" i="54"/>
  <c r="M587" i="54"/>
  <c r="L587" i="54"/>
  <c r="K587" i="54"/>
  <c r="J587" i="54"/>
  <c r="I587" i="54"/>
  <c r="O586" i="54"/>
  <c r="N586" i="54"/>
  <c r="M586" i="54"/>
  <c r="L586" i="54"/>
  <c r="K586" i="54"/>
  <c r="J586" i="54"/>
  <c r="I586" i="54"/>
  <c r="G584" i="54"/>
  <c r="F584" i="54"/>
  <c r="O583" i="54"/>
  <c r="N583" i="54"/>
  <c r="M583" i="54"/>
  <c r="L583" i="54"/>
  <c r="K583" i="54"/>
  <c r="J583" i="54"/>
  <c r="I583" i="54"/>
  <c r="O582" i="54"/>
  <c r="N582" i="54"/>
  <c r="M582" i="54"/>
  <c r="L582" i="54"/>
  <c r="K582" i="54"/>
  <c r="J582" i="54"/>
  <c r="I582" i="54"/>
  <c r="O581" i="54"/>
  <c r="N581" i="54"/>
  <c r="M581" i="54"/>
  <c r="L581" i="54"/>
  <c r="K581" i="54"/>
  <c r="J581" i="54"/>
  <c r="I581" i="54"/>
  <c r="O580" i="54"/>
  <c r="N580" i="54"/>
  <c r="M580" i="54"/>
  <c r="L580" i="54"/>
  <c r="K580" i="54"/>
  <c r="J580" i="54"/>
  <c r="I580" i="54"/>
  <c r="O579" i="54"/>
  <c r="N579" i="54"/>
  <c r="M579" i="54"/>
  <c r="L579" i="54"/>
  <c r="K579" i="54"/>
  <c r="J579" i="54"/>
  <c r="I579" i="54"/>
  <c r="O578" i="54"/>
  <c r="N578" i="54"/>
  <c r="M578" i="54"/>
  <c r="L578" i="54"/>
  <c r="K578" i="54"/>
  <c r="J578" i="54"/>
  <c r="I578" i="54"/>
  <c r="O577" i="54"/>
  <c r="N577" i="54"/>
  <c r="M577" i="54"/>
  <c r="L577" i="54"/>
  <c r="K577" i="54"/>
  <c r="J577" i="54"/>
  <c r="I577" i="54"/>
  <c r="O576" i="54"/>
  <c r="N576" i="54"/>
  <c r="M576" i="54"/>
  <c r="L576" i="54"/>
  <c r="K576" i="54"/>
  <c r="J576" i="54"/>
  <c r="I576" i="54"/>
  <c r="O575" i="54"/>
  <c r="N575" i="54"/>
  <c r="M575" i="54"/>
  <c r="L575" i="54"/>
  <c r="K575" i="54"/>
  <c r="J575" i="54"/>
  <c r="I575" i="54"/>
  <c r="O574" i="54"/>
  <c r="N574" i="54"/>
  <c r="M574" i="54"/>
  <c r="L574" i="54"/>
  <c r="K574" i="54"/>
  <c r="J574" i="54"/>
  <c r="I574" i="54"/>
  <c r="O573" i="54"/>
  <c r="N573" i="54"/>
  <c r="M573" i="54"/>
  <c r="L573" i="54"/>
  <c r="K573" i="54"/>
  <c r="J573" i="54"/>
  <c r="I573" i="54"/>
  <c r="O572" i="54"/>
  <c r="N572" i="54"/>
  <c r="M572" i="54"/>
  <c r="L572" i="54"/>
  <c r="K572" i="54"/>
  <c r="J572" i="54"/>
  <c r="I572" i="54"/>
  <c r="O571" i="54"/>
  <c r="N571" i="54"/>
  <c r="M571" i="54"/>
  <c r="L571" i="54"/>
  <c r="K571" i="54"/>
  <c r="J571" i="54"/>
  <c r="I571" i="54"/>
  <c r="O570" i="54"/>
  <c r="N570" i="54"/>
  <c r="M570" i="54"/>
  <c r="L570" i="54"/>
  <c r="K570" i="54"/>
  <c r="J570" i="54"/>
  <c r="I570" i="54"/>
  <c r="O569" i="54"/>
  <c r="N569" i="54"/>
  <c r="M569" i="54"/>
  <c r="L569" i="54"/>
  <c r="K569" i="54"/>
  <c r="J569" i="54"/>
  <c r="I569" i="54"/>
  <c r="O568" i="54"/>
  <c r="N568" i="54"/>
  <c r="M568" i="54"/>
  <c r="L568" i="54"/>
  <c r="K568" i="54"/>
  <c r="J568" i="54"/>
  <c r="I568" i="54"/>
  <c r="O567" i="54"/>
  <c r="N567" i="54"/>
  <c r="M567" i="54"/>
  <c r="L567" i="54"/>
  <c r="K567" i="54"/>
  <c r="J567" i="54"/>
  <c r="I567" i="54"/>
  <c r="O566" i="54"/>
  <c r="N566" i="54"/>
  <c r="M566" i="54"/>
  <c r="L566" i="54"/>
  <c r="K566" i="54"/>
  <c r="J566" i="54"/>
  <c r="I566" i="54"/>
  <c r="O565" i="54"/>
  <c r="N565" i="54"/>
  <c r="M565" i="54"/>
  <c r="L565" i="54"/>
  <c r="K565" i="54"/>
  <c r="J565" i="54"/>
  <c r="I565" i="54"/>
  <c r="O564" i="54"/>
  <c r="N564" i="54"/>
  <c r="M564" i="54"/>
  <c r="L564" i="54"/>
  <c r="K564" i="54"/>
  <c r="J564" i="54"/>
  <c r="I564" i="54"/>
  <c r="A315" i="54"/>
  <c r="A293" i="54"/>
  <c r="A271" i="54"/>
  <c r="A249" i="54"/>
  <c r="A227" i="54"/>
  <c r="G335" i="54"/>
  <c r="F335" i="54"/>
  <c r="O334" i="54"/>
  <c r="N334" i="54"/>
  <c r="M334" i="54"/>
  <c r="L334" i="54"/>
  <c r="K334" i="54"/>
  <c r="J334" i="54"/>
  <c r="I334" i="54"/>
  <c r="O333" i="54"/>
  <c r="N333" i="54"/>
  <c r="M333" i="54"/>
  <c r="L333" i="54"/>
  <c r="K333" i="54"/>
  <c r="J333" i="54"/>
  <c r="I333" i="54"/>
  <c r="O332" i="54"/>
  <c r="N332" i="54"/>
  <c r="M332" i="54"/>
  <c r="L332" i="54"/>
  <c r="K332" i="54"/>
  <c r="J332" i="54"/>
  <c r="I332" i="54"/>
  <c r="O331" i="54"/>
  <c r="N331" i="54"/>
  <c r="M331" i="54"/>
  <c r="L331" i="54"/>
  <c r="K331" i="54"/>
  <c r="J331" i="54"/>
  <c r="I331" i="54"/>
  <c r="O330" i="54"/>
  <c r="N330" i="54"/>
  <c r="M330" i="54"/>
  <c r="L330" i="54"/>
  <c r="K330" i="54"/>
  <c r="J330" i="54"/>
  <c r="I330" i="54"/>
  <c r="O329" i="54"/>
  <c r="N329" i="54"/>
  <c r="M329" i="54"/>
  <c r="L329" i="54"/>
  <c r="K329" i="54"/>
  <c r="J329" i="54"/>
  <c r="I329" i="54"/>
  <c r="O328" i="54"/>
  <c r="N328" i="54"/>
  <c r="M328" i="54"/>
  <c r="L328" i="54"/>
  <c r="K328" i="54"/>
  <c r="J328" i="54"/>
  <c r="I328" i="54"/>
  <c r="O327" i="54"/>
  <c r="N327" i="54"/>
  <c r="M327" i="54"/>
  <c r="L327" i="54"/>
  <c r="K327" i="54"/>
  <c r="J327" i="54"/>
  <c r="I327" i="54"/>
  <c r="O326" i="54"/>
  <c r="N326" i="54"/>
  <c r="M326" i="54"/>
  <c r="L326" i="54"/>
  <c r="K326" i="54"/>
  <c r="J326" i="54"/>
  <c r="I326" i="54"/>
  <c r="O325" i="54"/>
  <c r="N325" i="54"/>
  <c r="M325" i="54"/>
  <c r="L325" i="54"/>
  <c r="K325" i="54"/>
  <c r="J325" i="54"/>
  <c r="I325" i="54"/>
  <c r="O324" i="54"/>
  <c r="N324" i="54"/>
  <c r="M324" i="54"/>
  <c r="L324" i="54"/>
  <c r="K324" i="54"/>
  <c r="J324" i="54"/>
  <c r="I324" i="54"/>
  <c r="O323" i="54"/>
  <c r="N323" i="54"/>
  <c r="M323" i="54"/>
  <c r="L323" i="54"/>
  <c r="K323" i="54"/>
  <c r="J323" i="54"/>
  <c r="I323" i="54"/>
  <c r="O322" i="54"/>
  <c r="N322" i="54"/>
  <c r="M322" i="54"/>
  <c r="L322" i="54"/>
  <c r="K322" i="54"/>
  <c r="J322" i="54"/>
  <c r="I322" i="54"/>
  <c r="O321" i="54"/>
  <c r="N321" i="54"/>
  <c r="M321" i="54"/>
  <c r="L321" i="54"/>
  <c r="K321" i="54"/>
  <c r="J321" i="54"/>
  <c r="I321" i="54"/>
  <c r="O320" i="54"/>
  <c r="N320" i="54"/>
  <c r="M320" i="54"/>
  <c r="L320" i="54"/>
  <c r="K320" i="54"/>
  <c r="J320" i="54"/>
  <c r="I320" i="54"/>
  <c r="O319" i="54"/>
  <c r="N319" i="54"/>
  <c r="M319" i="54"/>
  <c r="L319" i="54"/>
  <c r="K319" i="54"/>
  <c r="J319" i="54"/>
  <c r="I319" i="54"/>
  <c r="O318" i="54"/>
  <c r="N318" i="54"/>
  <c r="M318" i="54"/>
  <c r="L318" i="54"/>
  <c r="K318" i="54"/>
  <c r="J318" i="54"/>
  <c r="I318" i="54"/>
  <c r="O317" i="54"/>
  <c r="N317" i="54"/>
  <c r="M317" i="54"/>
  <c r="L317" i="54"/>
  <c r="K317" i="54"/>
  <c r="J317" i="54"/>
  <c r="I317" i="54"/>
  <c r="O316" i="54"/>
  <c r="N316" i="54"/>
  <c r="M316" i="54"/>
  <c r="L316" i="54"/>
  <c r="K316" i="54"/>
  <c r="J316" i="54"/>
  <c r="I316" i="54"/>
  <c r="O315" i="54"/>
  <c r="N315" i="54"/>
  <c r="M315" i="54"/>
  <c r="L315" i="54"/>
  <c r="K315" i="54"/>
  <c r="J315" i="54"/>
  <c r="I315" i="54"/>
  <c r="G313" i="54"/>
  <c r="F313" i="54"/>
  <c r="F1785" i="54" s="1"/>
  <c r="O312" i="54"/>
  <c r="N312" i="54"/>
  <c r="M312" i="54"/>
  <c r="L312" i="54"/>
  <c r="K312" i="54"/>
  <c r="J312" i="54"/>
  <c r="I312" i="54"/>
  <c r="O311" i="54"/>
  <c r="N311" i="54"/>
  <c r="M311" i="54"/>
  <c r="L311" i="54"/>
  <c r="K311" i="54"/>
  <c r="J311" i="54"/>
  <c r="I311" i="54"/>
  <c r="O310" i="54"/>
  <c r="N310" i="54"/>
  <c r="M310" i="54"/>
  <c r="L310" i="54"/>
  <c r="K310" i="54"/>
  <c r="J310" i="54"/>
  <c r="I310" i="54"/>
  <c r="O309" i="54"/>
  <c r="N309" i="54"/>
  <c r="M309" i="54"/>
  <c r="L309" i="54"/>
  <c r="K309" i="54"/>
  <c r="J309" i="54"/>
  <c r="I309" i="54"/>
  <c r="O308" i="54"/>
  <c r="N308" i="54"/>
  <c r="M308" i="54"/>
  <c r="L308" i="54"/>
  <c r="K308" i="54"/>
  <c r="J308" i="54"/>
  <c r="I308" i="54"/>
  <c r="O307" i="54"/>
  <c r="N307" i="54"/>
  <c r="M307" i="54"/>
  <c r="L307" i="54"/>
  <c r="K307" i="54"/>
  <c r="J307" i="54"/>
  <c r="I307" i="54"/>
  <c r="O306" i="54"/>
  <c r="N306" i="54"/>
  <c r="M306" i="54"/>
  <c r="L306" i="54"/>
  <c r="K306" i="54"/>
  <c r="J306" i="54"/>
  <c r="I306" i="54"/>
  <c r="O305" i="54"/>
  <c r="N305" i="54"/>
  <c r="M305" i="54"/>
  <c r="L305" i="54"/>
  <c r="K305" i="54"/>
  <c r="J305" i="54"/>
  <c r="I305" i="54"/>
  <c r="O304" i="54"/>
  <c r="N304" i="54"/>
  <c r="M304" i="54"/>
  <c r="L304" i="54"/>
  <c r="K304" i="54"/>
  <c r="J304" i="54"/>
  <c r="I304" i="54"/>
  <c r="O303" i="54"/>
  <c r="N303" i="54"/>
  <c r="M303" i="54"/>
  <c r="L303" i="54"/>
  <c r="K303" i="54"/>
  <c r="J303" i="54"/>
  <c r="I303" i="54"/>
  <c r="O302" i="54"/>
  <c r="N302" i="54"/>
  <c r="M302" i="54"/>
  <c r="L302" i="54"/>
  <c r="K302" i="54"/>
  <c r="J302" i="54"/>
  <c r="I302" i="54"/>
  <c r="O301" i="54"/>
  <c r="N301" i="54"/>
  <c r="M301" i="54"/>
  <c r="L301" i="54"/>
  <c r="K301" i="54"/>
  <c r="J301" i="54"/>
  <c r="I301" i="54"/>
  <c r="O300" i="54"/>
  <c r="N300" i="54"/>
  <c r="M300" i="54"/>
  <c r="L300" i="54"/>
  <c r="K300" i="54"/>
  <c r="J300" i="54"/>
  <c r="I300" i="54"/>
  <c r="O299" i="54"/>
  <c r="N299" i="54"/>
  <c r="M299" i="54"/>
  <c r="L299" i="54"/>
  <c r="K299" i="54"/>
  <c r="J299" i="54"/>
  <c r="I299" i="54"/>
  <c r="O298" i="54"/>
  <c r="N298" i="54"/>
  <c r="M298" i="54"/>
  <c r="L298" i="54"/>
  <c r="K298" i="54"/>
  <c r="J298" i="54"/>
  <c r="I298" i="54"/>
  <c r="O297" i="54"/>
  <c r="N297" i="54"/>
  <c r="M297" i="54"/>
  <c r="L297" i="54"/>
  <c r="K297" i="54"/>
  <c r="J297" i="54"/>
  <c r="I297" i="54"/>
  <c r="O296" i="54"/>
  <c r="N296" i="54"/>
  <c r="M296" i="54"/>
  <c r="L296" i="54"/>
  <c r="K296" i="54"/>
  <c r="J296" i="54"/>
  <c r="I296" i="54"/>
  <c r="O295" i="54"/>
  <c r="N295" i="54"/>
  <c r="M295" i="54"/>
  <c r="L295" i="54"/>
  <c r="K295" i="54"/>
  <c r="J295" i="54"/>
  <c r="I295" i="54"/>
  <c r="O294" i="54"/>
  <c r="N294" i="54"/>
  <c r="M294" i="54"/>
  <c r="L294" i="54"/>
  <c r="K294" i="54"/>
  <c r="J294" i="54"/>
  <c r="I294" i="54"/>
  <c r="O293" i="54"/>
  <c r="N293" i="54"/>
  <c r="M293" i="54"/>
  <c r="L293" i="54"/>
  <c r="K293" i="54"/>
  <c r="J293" i="54"/>
  <c r="I293" i="54"/>
  <c r="G291" i="54"/>
  <c r="F291" i="54"/>
  <c r="O290" i="54"/>
  <c r="N290" i="54"/>
  <c r="M290" i="54"/>
  <c r="L290" i="54"/>
  <c r="K290" i="54"/>
  <c r="J290" i="54"/>
  <c r="I290" i="54"/>
  <c r="O289" i="54"/>
  <c r="N289" i="54"/>
  <c r="M289" i="54"/>
  <c r="L289" i="54"/>
  <c r="K289" i="54"/>
  <c r="J289" i="54"/>
  <c r="I289" i="54"/>
  <c r="O288" i="54"/>
  <c r="N288" i="54"/>
  <c r="M288" i="54"/>
  <c r="L288" i="54"/>
  <c r="K288" i="54"/>
  <c r="J288" i="54"/>
  <c r="I288" i="54"/>
  <c r="O287" i="54"/>
  <c r="N287" i="54"/>
  <c r="M287" i="54"/>
  <c r="L287" i="54"/>
  <c r="K287" i="54"/>
  <c r="J287" i="54"/>
  <c r="I287" i="54"/>
  <c r="O286" i="54"/>
  <c r="N286" i="54"/>
  <c r="M286" i="54"/>
  <c r="L286" i="54"/>
  <c r="K286" i="54"/>
  <c r="J286" i="54"/>
  <c r="I286" i="54"/>
  <c r="O285" i="54"/>
  <c r="N285" i="54"/>
  <c r="M285" i="54"/>
  <c r="L285" i="54"/>
  <c r="K285" i="54"/>
  <c r="J285" i="54"/>
  <c r="I285" i="54"/>
  <c r="O284" i="54"/>
  <c r="N284" i="54"/>
  <c r="M284" i="54"/>
  <c r="L284" i="54"/>
  <c r="K284" i="54"/>
  <c r="J284" i="54"/>
  <c r="I284" i="54"/>
  <c r="O283" i="54"/>
  <c r="N283" i="54"/>
  <c r="M283" i="54"/>
  <c r="L283" i="54"/>
  <c r="K283" i="54"/>
  <c r="J283" i="54"/>
  <c r="I283" i="54"/>
  <c r="O282" i="54"/>
  <c r="N282" i="54"/>
  <c r="M282" i="54"/>
  <c r="L282" i="54"/>
  <c r="K282" i="54"/>
  <c r="J282" i="54"/>
  <c r="I282" i="54"/>
  <c r="O281" i="54"/>
  <c r="N281" i="54"/>
  <c r="M281" i="54"/>
  <c r="L281" i="54"/>
  <c r="K281" i="54"/>
  <c r="J281" i="54"/>
  <c r="I281" i="54"/>
  <c r="O280" i="54"/>
  <c r="N280" i="54"/>
  <c r="M280" i="54"/>
  <c r="L280" i="54"/>
  <c r="K280" i="54"/>
  <c r="J280" i="54"/>
  <c r="I280" i="54"/>
  <c r="O279" i="54"/>
  <c r="N279" i="54"/>
  <c r="M279" i="54"/>
  <c r="L279" i="54"/>
  <c r="K279" i="54"/>
  <c r="J279" i="54"/>
  <c r="I279" i="54"/>
  <c r="O278" i="54"/>
  <c r="N278" i="54"/>
  <c r="M278" i="54"/>
  <c r="L278" i="54"/>
  <c r="K278" i="54"/>
  <c r="J278" i="54"/>
  <c r="I278" i="54"/>
  <c r="O277" i="54"/>
  <c r="N277" i="54"/>
  <c r="M277" i="54"/>
  <c r="L277" i="54"/>
  <c r="K277" i="54"/>
  <c r="J277" i="54"/>
  <c r="I277" i="54"/>
  <c r="O276" i="54"/>
  <c r="N276" i="54"/>
  <c r="M276" i="54"/>
  <c r="L276" i="54"/>
  <c r="K276" i="54"/>
  <c r="J276" i="54"/>
  <c r="I276" i="54"/>
  <c r="O275" i="54"/>
  <c r="N275" i="54"/>
  <c r="M275" i="54"/>
  <c r="L275" i="54"/>
  <c r="K275" i="54"/>
  <c r="J275" i="54"/>
  <c r="I275" i="54"/>
  <c r="O274" i="54"/>
  <c r="N274" i="54"/>
  <c r="M274" i="54"/>
  <c r="L274" i="54"/>
  <c r="K274" i="54"/>
  <c r="J274" i="54"/>
  <c r="I274" i="54"/>
  <c r="O273" i="54"/>
  <c r="N273" i="54"/>
  <c r="M273" i="54"/>
  <c r="L273" i="54"/>
  <c r="K273" i="54"/>
  <c r="J273" i="54"/>
  <c r="I273" i="54"/>
  <c r="O272" i="54"/>
  <c r="N272" i="54"/>
  <c r="M272" i="54"/>
  <c r="L272" i="54"/>
  <c r="K272" i="54"/>
  <c r="J272" i="54"/>
  <c r="I272" i="54"/>
  <c r="O271" i="54"/>
  <c r="N271" i="54"/>
  <c r="M271" i="54"/>
  <c r="L271" i="54"/>
  <c r="K271" i="54"/>
  <c r="J271" i="54"/>
  <c r="I271" i="54"/>
  <c r="G269" i="54"/>
  <c r="F269" i="54"/>
  <c r="F1783" i="54" s="1"/>
  <c r="O268" i="54"/>
  <c r="N268" i="54"/>
  <c r="M268" i="54"/>
  <c r="L268" i="54"/>
  <c r="K268" i="54"/>
  <c r="J268" i="54"/>
  <c r="I268" i="54"/>
  <c r="O267" i="54"/>
  <c r="N267" i="54"/>
  <c r="M267" i="54"/>
  <c r="L267" i="54"/>
  <c r="K267" i="54"/>
  <c r="J267" i="54"/>
  <c r="I267" i="54"/>
  <c r="O266" i="54"/>
  <c r="N266" i="54"/>
  <c r="M266" i="54"/>
  <c r="L266" i="54"/>
  <c r="K266" i="54"/>
  <c r="J266" i="54"/>
  <c r="I266" i="54"/>
  <c r="O265" i="54"/>
  <c r="N265" i="54"/>
  <c r="M265" i="54"/>
  <c r="L265" i="54"/>
  <c r="K265" i="54"/>
  <c r="J265" i="54"/>
  <c r="I265" i="54"/>
  <c r="O264" i="54"/>
  <c r="N264" i="54"/>
  <c r="M264" i="54"/>
  <c r="L264" i="54"/>
  <c r="K264" i="54"/>
  <c r="J264" i="54"/>
  <c r="I264" i="54"/>
  <c r="O263" i="54"/>
  <c r="N263" i="54"/>
  <c r="M263" i="54"/>
  <c r="L263" i="54"/>
  <c r="K263" i="54"/>
  <c r="J263" i="54"/>
  <c r="I263" i="54"/>
  <c r="O262" i="54"/>
  <c r="N262" i="54"/>
  <c r="M262" i="54"/>
  <c r="L262" i="54"/>
  <c r="K262" i="54"/>
  <c r="J262" i="54"/>
  <c r="I262" i="54"/>
  <c r="O261" i="54"/>
  <c r="N261" i="54"/>
  <c r="M261" i="54"/>
  <c r="L261" i="54"/>
  <c r="K261" i="54"/>
  <c r="J261" i="54"/>
  <c r="I261" i="54"/>
  <c r="O260" i="54"/>
  <c r="N260" i="54"/>
  <c r="M260" i="54"/>
  <c r="L260" i="54"/>
  <c r="K260" i="54"/>
  <c r="J260" i="54"/>
  <c r="I260" i="54"/>
  <c r="O259" i="54"/>
  <c r="N259" i="54"/>
  <c r="M259" i="54"/>
  <c r="L259" i="54"/>
  <c r="K259" i="54"/>
  <c r="J259" i="54"/>
  <c r="I259" i="54"/>
  <c r="O258" i="54"/>
  <c r="N258" i="54"/>
  <c r="M258" i="54"/>
  <c r="L258" i="54"/>
  <c r="K258" i="54"/>
  <c r="J258" i="54"/>
  <c r="I258" i="54"/>
  <c r="O257" i="54"/>
  <c r="N257" i="54"/>
  <c r="M257" i="54"/>
  <c r="L257" i="54"/>
  <c r="K257" i="54"/>
  <c r="J257" i="54"/>
  <c r="I257" i="54"/>
  <c r="O256" i="54"/>
  <c r="N256" i="54"/>
  <c r="M256" i="54"/>
  <c r="L256" i="54"/>
  <c r="K256" i="54"/>
  <c r="J256" i="54"/>
  <c r="I256" i="54"/>
  <c r="O255" i="54"/>
  <c r="N255" i="54"/>
  <c r="M255" i="54"/>
  <c r="L255" i="54"/>
  <c r="K255" i="54"/>
  <c r="J255" i="54"/>
  <c r="I255" i="54"/>
  <c r="O254" i="54"/>
  <c r="N254" i="54"/>
  <c r="M254" i="54"/>
  <c r="L254" i="54"/>
  <c r="K254" i="54"/>
  <c r="J254" i="54"/>
  <c r="I254" i="54"/>
  <c r="O253" i="54"/>
  <c r="N253" i="54"/>
  <c r="M253" i="54"/>
  <c r="L253" i="54"/>
  <c r="K253" i="54"/>
  <c r="J253" i="54"/>
  <c r="I253" i="54"/>
  <c r="O252" i="54"/>
  <c r="N252" i="54"/>
  <c r="M252" i="54"/>
  <c r="L252" i="54"/>
  <c r="K252" i="54"/>
  <c r="J252" i="54"/>
  <c r="I252" i="54"/>
  <c r="O251" i="54"/>
  <c r="N251" i="54"/>
  <c r="M251" i="54"/>
  <c r="L251" i="54"/>
  <c r="K251" i="54"/>
  <c r="J251" i="54"/>
  <c r="I251" i="54"/>
  <c r="O250" i="54"/>
  <c r="N250" i="54"/>
  <c r="M250" i="54"/>
  <c r="L250" i="54"/>
  <c r="K250" i="54"/>
  <c r="J250" i="54"/>
  <c r="I250" i="54"/>
  <c r="O249" i="54"/>
  <c r="N249" i="54"/>
  <c r="M249" i="54"/>
  <c r="L249" i="54"/>
  <c r="K249" i="54"/>
  <c r="J249" i="54"/>
  <c r="I249" i="54"/>
  <c r="G247" i="54"/>
  <c r="F247" i="54"/>
  <c r="O246" i="54"/>
  <c r="N246" i="54"/>
  <c r="M246" i="54"/>
  <c r="L246" i="54"/>
  <c r="K246" i="54"/>
  <c r="J246" i="54"/>
  <c r="I246" i="54"/>
  <c r="O245" i="54"/>
  <c r="N245" i="54"/>
  <c r="M245" i="54"/>
  <c r="L245" i="54"/>
  <c r="K245" i="54"/>
  <c r="J245" i="54"/>
  <c r="I245" i="54"/>
  <c r="O244" i="54"/>
  <c r="N244" i="54"/>
  <c r="M244" i="54"/>
  <c r="L244" i="54"/>
  <c r="K244" i="54"/>
  <c r="J244" i="54"/>
  <c r="I244" i="54"/>
  <c r="O243" i="54"/>
  <c r="N243" i="54"/>
  <c r="M243" i="54"/>
  <c r="L243" i="54"/>
  <c r="K243" i="54"/>
  <c r="J243" i="54"/>
  <c r="I243" i="54"/>
  <c r="O242" i="54"/>
  <c r="N242" i="54"/>
  <c r="M242" i="54"/>
  <c r="L242" i="54"/>
  <c r="K242" i="54"/>
  <c r="J242" i="54"/>
  <c r="I242" i="54"/>
  <c r="O241" i="54"/>
  <c r="N241" i="54"/>
  <c r="M241" i="54"/>
  <c r="L241" i="54"/>
  <c r="K241" i="54"/>
  <c r="J241" i="54"/>
  <c r="I241" i="54"/>
  <c r="O240" i="54"/>
  <c r="N240" i="54"/>
  <c r="M240" i="54"/>
  <c r="L240" i="54"/>
  <c r="K240" i="54"/>
  <c r="J240" i="54"/>
  <c r="I240" i="54"/>
  <c r="O239" i="54"/>
  <c r="N239" i="54"/>
  <c r="M239" i="54"/>
  <c r="L239" i="54"/>
  <c r="K239" i="54"/>
  <c r="J239" i="54"/>
  <c r="I239" i="54"/>
  <c r="O238" i="54"/>
  <c r="N238" i="54"/>
  <c r="M238" i="54"/>
  <c r="L238" i="54"/>
  <c r="K238" i="54"/>
  <c r="J238" i="54"/>
  <c r="I238" i="54"/>
  <c r="O237" i="54"/>
  <c r="N237" i="54"/>
  <c r="M237" i="54"/>
  <c r="L237" i="54"/>
  <c r="K237" i="54"/>
  <c r="J237" i="54"/>
  <c r="I237" i="54"/>
  <c r="O236" i="54"/>
  <c r="N236" i="54"/>
  <c r="M236" i="54"/>
  <c r="L236" i="54"/>
  <c r="K236" i="54"/>
  <c r="J236" i="54"/>
  <c r="I236" i="54"/>
  <c r="O235" i="54"/>
  <c r="N235" i="54"/>
  <c r="M235" i="54"/>
  <c r="L235" i="54"/>
  <c r="K235" i="54"/>
  <c r="J235" i="54"/>
  <c r="I235" i="54"/>
  <c r="O234" i="54"/>
  <c r="N234" i="54"/>
  <c r="M234" i="54"/>
  <c r="L234" i="54"/>
  <c r="K234" i="54"/>
  <c r="J234" i="54"/>
  <c r="I234" i="54"/>
  <c r="O233" i="54"/>
  <c r="N233" i="54"/>
  <c r="M233" i="54"/>
  <c r="L233" i="54"/>
  <c r="K233" i="54"/>
  <c r="J233" i="54"/>
  <c r="I233" i="54"/>
  <c r="O232" i="54"/>
  <c r="N232" i="54"/>
  <c r="M232" i="54"/>
  <c r="L232" i="54"/>
  <c r="K232" i="54"/>
  <c r="J232" i="54"/>
  <c r="I232" i="54"/>
  <c r="O231" i="54"/>
  <c r="N231" i="54"/>
  <c r="M231" i="54"/>
  <c r="L231" i="54"/>
  <c r="K231" i="54"/>
  <c r="J231" i="54"/>
  <c r="I231" i="54"/>
  <c r="O230" i="54"/>
  <c r="N230" i="54"/>
  <c r="M230" i="54"/>
  <c r="L230" i="54"/>
  <c r="K230" i="54"/>
  <c r="J230" i="54"/>
  <c r="I230" i="54"/>
  <c r="O229" i="54"/>
  <c r="N229" i="54"/>
  <c r="M229" i="54"/>
  <c r="L229" i="54"/>
  <c r="K229" i="54"/>
  <c r="J229" i="54"/>
  <c r="I229" i="54"/>
  <c r="O228" i="54"/>
  <c r="N228" i="54"/>
  <c r="M228" i="54"/>
  <c r="L228" i="54"/>
  <c r="K228" i="54"/>
  <c r="J228" i="54"/>
  <c r="I228" i="54"/>
  <c r="O227" i="54"/>
  <c r="N227" i="54"/>
  <c r="M227" i="54"/>
  <c r="L227" i="54"/>
  <c r="K227" i="54"/>
  <c r="J227" i="54"/>
  <c r="I227" i="54"/>
  <c r="A1070" i="50"/>
  <c r="A87" i="46" s="1"/>
  <c r="A1069" i="50"/>
  <c r="A86" i="46" s="1"/>
  <c r="A1068" i="50"/>
  <c r="A85" i="46" s="1"/>
  <c r="A1067" i="50"/>
  <c r="A84" i="46" s="1"/>
  <c r="A1066" i="50"/>
  <c r="A83" i="46" s="1"/>
  <c r="A1030" i="50"/>
  <c r="A1008" i="50"/>
  <c r="A986" i="50"/>
  <c r="A964" i="50"/>
  <c r="A942" i="50"/>
  <c r="H1050" i="50"/>
  <c r="H1070" i="50" s="1"/>
  <c r="H87" i="46" s="1"/>
  <c r="G1050" i="50"/>
  <c r="G1070" i="50" s="1"/>
  <c r="G87" i="46" s="1"/>
  <c r="F1050" i="50"/>
  <c r="F1070" i="50" s="1"/>
  <c r="F87" i="46" s="1"/>
  <c r="E1050" i="50"/>
  <c r="E1070" i="50" s="1"/>
  <c r="E87" i="46" s="1"/>
  <c r="D1050" i="50"/>
  <c r="D1070" i="50" s="1"/>
  <c r="D87" i="46" s="1"/>
  <c r="C1050" i="50"/>
  <c r="C1070" i="50" s="1"/>
  <c r="C87" i="46" s="1"/>
  <c r="N1049" i="50"/>
  <c r="O1049" i="50" s="1"/>
  <c r="M1049" i="50"/>
  <c r="K1049" i="50"/>
  <c r="L1049" i="50" s="1"/>
  <c r="I1049" i="50"/>
  <c r="J1049" i="50" s="1"/>
  <c r="N1048" i="50"/>
  <c r="O1048" i="50" s="1"/>
  <c r="M1048" i="50"/>
  <c r="K1048" i="50"/>
  <c r="L1048" i="50" s="1"/>
  <c r="I1048" i="50"/>
  <c r="J1048" i="50" s="1"/>
  <c r="N1047" i="50"/>
  <c r="O1047" i="50" s="1"/>
  <c r="M1047" i="50"/>
  <c r="K1047" i="50"/>
  <c r="L1047" i="50" s="1"/>
  <c r="I1047" i="50"/>
  <c r="J1047" i="50" s="1"/>
  <c r="N1046" i="50"/>
  <c r="O1046" i="50" s="1"/>
  <c r="M1046" i="50"/>
  <c r="K1046" i="50"/>
  <c r="L1046" i="50" s="1"/>
  <c r="I1046" i="50"/>
  <c r="J1046" i="50" s="1"/>
  <c r="N1045" i="50"/>
  <c r="O1045" i="50" s="1"/>
  <c r="M1045" i="50"/>
  <c r="K1045" i="50"/>
  <c r="L1045" i="50" s="1"/>
  <c r="I1045" i="50"/>
  <c r="J1045" i="50" s="1"/>
  <c r="N1044" i="50"/>
  <c r="O1044" i="50" s="1"/>
  <c r="M1044" i="50"/>
  <c r="K1044" i="50"/>
  <c r="L1044" i="50" s="1"/>
  <c r="I1044" i="50"/>
  <c r="J1044" i="50" s="1"/>
  <c r="N1043" i="50"/>
  <c r="O1043" i="50" s="1"/>
  <c r="M1043" i="50"/>
  <c r="K1043" i="50"/>
  <c r="L1043" i="50" s="1"/>
  <c r="I1043" i="50"/>
  <c r="J1043" i="50" s="1"/>
  <c r="N1042" i="50"/>
  <c r="O1042" i="50" s="1"/>
  <c r="M1042" i="50"/>
  <c r="K1042" i="50"/>
  <c r="L1042" i="50" s="1"/>
  <c r="I1042" i="50"/>
  <c r="J1042" i="50" s="1"/>
  <c r="N1041" i="50"/>
  <c r="O1041" i="50" s="1"/>
  <c r="M1041" i="50"/>
  <c r="K1041" i="50"/>
  <c r="L1041" i="50" s="1"/>
  <c r="I1041" i="50"/>
  <c r="J1041" i="50" s="1"/>
  <c r="N1040" i="50"/>
  <c r="O1040" i="50" s="1"/>
  <c r="M1040" i="50"/>
  <c r="K1040" i="50"/>
  <c r="L1040" i="50" s="1"/>
  <c r="I1040" i="50"/>
  <c r="J1040" i="50" s="1"/>
  <c r="N1039" i="50"/>
  <c r="O1039" i="50" s="1"/>
  <c r="M1039" i="50"/>
  <c r="K1039" i="50"/>
  <c r="L1039" i="50" s="1"/>
  <c r="J1039" i="50"/>
  <c r="I1039" i="50"/>
  <c r="N1038" i="50"/>
  <c r="O1038" i="50" s="1"/>
  <c r="M1038" i="50"/>
  <c r="K1038" i="50"/>
  <c r="L1038" i="50" s="1"/>
  <c r="I1038" i="50"/>
  <c r="J1038" i="50" s="1"/>
  <c r="N1037" i="50"/>
  <c r="O1037" i="50" s="1"/>
  <c r="M1037" i="50"/>
  <c r="L1037" i="50"/>
  <c r="K1037" i="50"/>
  <c r="I1037" i="50"/>
  <c r="J1037" i="50" s="1"/>
  <c r="N1036" i="50"/>
  <c r="O1036" i="50" s="1"/>
  <c r="M1036" i="50"/>
  <c r="K1036" i="50"/>
  <c r="L1036" i="50" s="1"/>
  <c r="I1036" i="50"/>
  <c r="J1036" i="50" s="1"/>
  <c r="N1035" i="50"/>
  <c r="O1035" i="50" s="1"/>
  <c r="M1035" i="50"/>
  <c r="K1035" i="50"/>
  <c r="L1035" i="50" s="1"/>
  <c r="I1035" i="50"/>
  <c r="J1035" i="50" s="1"/>
  <c r="N1034" i="50"/>
  <c r="O1034" i="50" s="1"/>
  <c r="M1034" i="50"/>
  <c r="K1034" i="50"/>
  <c r="L1034" i="50" s="1"/>
  <c r="I1034" i="50"/>
  <c r="J1034" i="50" s="1"/>
  <c r="N1033" i="50"/>
  <c r="O1033" i="50" s="1"/>
  <c r="M1033" i="50"/>
  <c r="K1033" i="50"/>
  <c r="L1033" i="50" s="1"/>
  <c r="I1033" i="50"/>
  <c r="J1033" i="50" s="1"/>
  <c r="N1032" i="50"/>
  <c r="O1032" i="50" s="1"/>
  <c r="M1032" i="50"/>
  <c r="K1032" i="50"/>
  <c r="L1032" i="50" s="1"/>
  <c r="I1032" i="50"/>
  <c r="J1032" i="50" s="1"/>
  <c r="N1031" i="50"/>
  <c r="O1031" i="50" s="1"/>
  <c r="M1031" i="50"/>
  <c r="K1031" i="50"/>
  <c r="L1031" i="50" s="1"/>
  <c r="I1031" i="50"/>
  <c r="J1031" i="50" s="1"/>
  <c r="N1030" i="50"/>
  <c r="M1030" i="50"/>
  <c r="K1030" i="50"/>
  <c r="L1030" i="50" s="1"/>
  <c r="I1030" i="50"/>
  <c r="I1050" i="50" s="1"/>
  <c r="I1070" i="50" s="1"/>
  <c r="I87" i="46" s="1"/>
  <c r="H1028" i="50"/>
  <c r="H1069" i="50" s="1"/>
  <c r="H86" i="46" s="1"/>
  <c r="G1028" i="50"/>
  <c r="G1069" i="50" s="1"/>
  <c r="G86" i="46" s="1"/>
  <c r="F1028" i="50"/>
  <c r="F1069" i="50" s="1"/>
  <c r="F86" i="46" s="1"/>
  <c r="E1028" i="50"/>
  <c r="E1069" i="50" s="1"/>
  <c r="E86" i="46" s="1"/>
  <c r="D1028" i="50"/>
  <c r="D1069" i="50" s="1"/>
  <c r="D86" i="46" s="1"/>
  <c r="C1028" i="50"/>
  <c r="C1069" i="50" s="1"/>
  <c r="C86" i="46" s="1"/>
  <c r="N1027" i="50"/>
  <c r="O1027" i="50" s="1"/>
  <c r="M1027" i="50"/>
  <c r="K1027" i="50"/>
  <c r="L1027" i="50" s="1"/>
  <c r="I1027" i="50"/>
  <c r="J1027" i="50" s="1"/>
  <c r="N1026" i="50"/>
  <c r="O1026" i="50" s="1"/>
  <c r="M1026" i="50"/>
  <c r="K1026" i="50"/>
  <c r="L1026" i="50" s="1"/>
  <c r="I1026" i="50"/>
  <c r="J1026" i="50" s="1"/>
  <c r="N1025" i="50"/>
  <c r="O1025" i="50" s="1"/>
  <c r="M1025" i="50"/>
  <c r="K1025" i="50"/>
  <c r="L1025" i="50" s="1"/>
  <c r="I1025" i="50"/>
  <c r="J1025" i="50" s="1"/>
  <c r="N1024" i="50"/>
  <c r="O1024" i="50" s="1"/>
  <c r="M1024" i="50"/>
  <c r="K1024" i="50"/>
  <c r="L1024" i="50" s="1"/>
  <c r="I1024" i="50"/>
  <c r="J1024" i="50" s="1"/>
  <c r="N1023" i="50"/>
  <c r="O1023" i="50" s="1"/>
  <c r="M1023" i="50"/>
  <c r="K1023" i="50"/>
  <c r="L1023" i="50" s="1"/>
  <c r="I1023" i="50"/>
  <c r="J1023" i="50" s="1"/>
  <c r="N1022" i="50"/>
  <c r="O1022" i="50" s="1"/>
  <c r="M1022" i="50"/>
  <c r="K1022" i="50"/>
  <c r="L1022" i="50" s="1"/>
  <c r="I1022" i="50"/>
  <c r="J1022" i="50" s="1"/>
  <c r="N1021" i="50"/>
  <c r="O1021" i="50" s="1"/>
  <c r="M1021" i="50"/>
  <c r="K1021" i="50"/>
  <c r="L1021" i="50" s="1"/>
  <c r="I1021" i="50"/>
  <c r="J1021" i="50" s="1"/>
  <c r="N1020" i="50"/>
  <c r="O1020" i="50" s="1"/>
  <c r="M1020" i="50"/>
  <c r="K1020" i="50"/>
  <c r="L1020" i="50" s="1"/>
  <c r="I1020" i="50"/>
  <c r="J1020" i="50" s="1"/>
  <c r="N1019" i="50"/>
  <c r="O1019" i="50" s="1"/>
  <c r="M1019" i="50"/>
  <c r="K1019" i="50"/>
  <c r="L1019" i="50" s="1"/>
  <c r="I1019" i="50"/>
  <c r="J1019" i="50" s="1"/>
  <c r="N1018" i="50"/>
  <c r="O1018" i="50" s="1"/>
  <c r="M1018" i="50"/>
  <c r="K1018" i="50"/>
  <c r="L1018" i="50" s="1"/>
  <c r="I1018" i="50"/>
  <c r="J1018" i="50" s="1"/>
  <c r="N1017" i="50"/>
  <c r="O1017" i="50" s="1"/>
  <c r="M1017" i="50"/>
  <c r="K1017" i="50"/>
  <c r="L1017" i="50" s="1"/>
  <c r="I1017" i="50"/>
  <c r="J1017" i="50" s="1"/>
  <c r="N1016" i="50"/>
  <c r="O1016" i="50" s="1"/>
  <c r="M1016" i="50"/>
  <c r="K1016" i="50"/>
  <c r="L1016" i="50" s="1"/>
  <c r="I1016" i="50"/>
  <c r="J1016" i="50" s="1"/>
  <c r="N1015" i="50"/>
  <c r="O1015" i="50" s="1"/>
  <c r="M1015" i="50"/>
  <c r="K1015" i="50"/>
  <c r="L1015" i="50" s="1"/>
  <c r="I1015" i="50"/>
  <c r="J1015" i="50" s="1"/>
  <c r="N1014" i="50"/>
  <c r="O1014" i="50" s="1"/>
  <c r="M1014" i="50"/>
  <c r="K1014" i="50"/>
  <c r="L1014" i="50" s="1"/>
  <c r="I1014" i="50"/>
  <c r="J1014" i="50" s="1"/>
  <c r="N1013" i="50"/>
  <c r="O1013" i="50" s="1"/>
  <c r="M1013" i="50"/>
  <c r="K1013" i="50"/>
  <c r="L1013" i="50" s="1"/>
  <c r="I1013" i="50"/>
  <c r="J1013" i="50" s="1"/>
  <c r="N1012" i="50"/>
  <c r="O1012" i="50" s="1"/>
  <c r="M1012" i="50"/>
  <c r="K1012" i="50"/>
  <c r="L1012" i="50" s="1"/>
  <c r="I1012" i="50"/>
  <c r="J1012" i="50" s="1"/>
  <c r="N1011" i="50"/>
  <c r="O1011" i="50" s="1"/>
  <c r="M1011" i="50"/>
  <c r="K1011" i="50"/>
  <c r="L1011" i="50" s="1"/>
  <c r="I1011" i="50"/>
  <c r="J1011" i="50" s="1"/>
  <c r="N1010" i="50"/>
  <c r="O1010" i="50" s="1"/>
  <c r="M1010" i="50"/>
  <c r="K1010" i="50"/>
  <c r="L1010" i="50" s="1"/>
  <c r="I1010" i="50"/>
  <c r="J1010" i="50" s="1"/>
  <c r="N1009" i="50"/>
  <c r="O1009" i="50" s="1"/>
  <c r="M1009" i="50"/>
  <c r="K1009" i="50"/>
  <c r="L1009" i="50" s="1"/>
  <c r="I1009" i="50"/>
  <c r="J1009" i="50" s="1"/>
  <c r="N1008" i="50"/>
  <c r="M1008" i="50"/>
  <c r="K1008" i="50"/>
  <c r="L1008" i="50" s="1"/>
  <c r="I1008" i="50"/>
  <c r="H1006" i="50"/>
  <c r="H1068" i="50" s="1"/>
  <c r="H85" i="46" s="1"/>
  <c r="G1006" i="50"/>
  <c r="G1068" i="50" s="1"/>
  <c r="G85" i="46" s="1"/>
  <c r="F1006" i="50"/>
  <c r="F1068" i="50" s="1"/>
  <c r="F85" i="46" s="1"/>
  <c r="E1006" i="50"/>
  <c r="E1068" i="50" s="1"/>
  <c r="E85" i="46" s="1"/>
  <c r="D1006" i="50"/>
  <c r="D1068" i="50" s="1"/>
  <c r="D85" i="46" s="1"/>
  <c r="C1006" i="50"/>
  <c r="C1068" i="50" s="1"/>
  <c r="C85" i="46" s="1"/>
  <c r="N1005" i="50"/>
  <c r="O1005" i="50" s="1"/>
  <c r="M1005" i="50"/>
  <c r="K1005" i="50"/>
  <c r="L1005" i="50" s="1"/>
  <c r="I1005" i="50"/>
  <c r="J1005" i="50" s="1"/>
  <c r="N1004" i="50"/>
  <c r="O1004" i="50" s="1"/>
  <c r="M1004" i="50"/>
  <c r="K1004" i="50"/>
  <c r="L1004" i="50" s="1"/>
  <c r="I1004" i="50"/>
  <c r="J1004" i="50" s="1"/>
  <c r="N1003" i="50"/>
  <c r="O1003" i="50" s="1"/>
  <c r="M1003" i="50"/>
  <c r="K1003" i="50"/>
  <c r="L1003" i="50" s="1"/>
  <c r="I1003" i="50"/>
  <c r="J1003" i="50" s="1"/>
  <c r="N1002" i="50"/>
  <c r="O1002" i="50" s="1"/>
  <c r="M1002" i="50"/>
  <c r="K1002" i="50"/>
  <c r="L1002" i="50" s="1"/>
  <c r="I1002" i="50"/>
  <c r="J1002" i="50" s="1"/>
  <c r="N1001" i="50"/>
  <c r="O1001" i="50" s="1"/>
  <c r="M1001" i="50"/>
  <c r="K1001" i="50"/>
  <c r="L1001" i="50" s="1"/>
  <c r="I1001" i="50"/>
  <c r="J1001" i="50" s="1"/>
  <c r="N1000" i="50"/>
  <c r="O1000" i="50" s="1"/>
  <c r="M1000" i="50"/>
  <c r="K1000" i="50"/>
  <c r="L1000" i="50" s="1"/>
  <c r="I1000" i="50"/>
  <c r="J1000" i="50" s="1"/>
  <c r="N999" i="50"/>
  <c r="O999" i="50" s="1"/>
  <c r="M999" i="50"/>
  <c r="K999" i="50"/>
  <c r="L999" i="50" s="1"/>
  <c r="I999" i="50"/>
  <c r="J999" i="50" s="1"/>
  <c r="N998" i="50"/>
  <c r="O998" i="50" s="1"/>
  <c r="M998" i="50"/>
  <c r="K998" i="50"/>
  <c r="L998" i="50" s="1"/>
  <c r="I998" i="50"/>
  <c r="J998" i="50" s="1"/>
  <c r="N997" i="50"/>
  <c r="O997" i="50" s="1"/>
  <c r="M997" i="50"/>
  <c r="K997" i="50"/>
  <c r="L997" i="50" s="1"/>
  <c r="I997" i="50"/>
  <c r="J997" i="50" s="1"/>
  <c r="N996" i="50"/>
  <c r="O996" i="50" s="1"/>
  <c r="M996" i="50"/>
  <c r="K996" i="50"/>
  <c r="L996" i="50" s="1"/>
  <c r="I996" i="50"/>
  <c r="J996" i="50" s="1"/>
  <c r="N995" i="50"/>
  <c r="O995" i="50" s="1"/>
  <c r="M995" i="50"/>
  <c r="K995" i="50"/>
  <c r="L995" i="50" s="1"/>
  <c r="I995" i="50"/>
  <c r="J995" i="50" s="1"/>
  <c r="N994" i="50"/>
  <c r="O994" i="50" s="1"/>
  <c r="M994" i="50"/>
  <c r="K994" i="50"/>
  <c r="L994" i="50" s="1"/>
  <c r="I994" i="50"/>
  <c r="J994" i="50" s="1"/>
  <c r="N993" i="50"/>
  <c r="O993" i="50" s="1"/>
  <c r="M993" i="50"/>
  <c r="K993" i="50"/>
  <c r="L993" i="50" s="1"/>
  <c r="I993" i="50"/>
  <c r="J993" i="50" s="1"/>
  <c r="N992" i="50"/>
  <c r="O992" i="50" s="1"/>
  <c r="M992" i="50"/>
  <c r="K992" i="50"/>
  <c r="L992" i="50" s="1"/>
  <c r="I992" i="50"/>
  <c r="J992" i="50" s="1"/>
  <c r="N991" i="50"/>
  <c r="O991" i="50" s="1"/>
  <c r="M991" i="50"/>
  <c r="K991" i="50"/>
  <c r="L991" i="50" s="1"/>
  <c r="I991" i="50"/>
  <c r="J991" i="50" s="1"/>
  <c r="N990" i="50"/>
  <c r="O990" i="50" s="1"/>
  <c r="M990" i="50"/>
  <c r="K990" i="50"/>
  <c r="L990" i="50" s="1"/>
  <c r="I990" i="50"/>
  <c r="J990" i="50" s="1"/>
  <c r="N989" i="50"/>
  <c r="O989" i="50" s="1"/>
  <c r="M989" i="50"/>
  <c r="K989" i="50"/>
  <c r="L989" i="50" s="1"/>
  <c r="I989" i="50"/>
  <c r="J989" i="50" s="1"/>
  <c r="N988" i="50"/>
  <c r="O988" i="50" s="1"/>
  <c r="M988" i="50"/>
  <c r="K988" i="50"/>
  <c r="L988" i="50" s="1"/>
  <c r="I988" i="50"/>
  <c r="J988" i="50" s="1"/>
  <c r="N987" i="50"/>
  <c r="O987" i="50" s="1"/>
  <c r="M987" i="50"/>
  <c r="K987" i="50"/>
  <c r="L987" i="50" s="1"/>
  <c r="I987" i="50"/>
  <c r="J987" i="50" s="1"/>
  <c r="N986" i="50"/>
  <c r="M986" i="50"/>
  <c r="K986" i="50"/>
  <c r="I986" i="50"/>
  <c r="I1006" i="50" s="1"/>
  <c r="I1068" i="50" s="1"/>
  <c r="I85" i="46" s="1"/>
  <c r="H984" i="50"/>
  <c r="H1067" i="50" s="1"/>
  <c r="H84" i="46" s="1"/>
  <c r="G984" i="50"/>
  <c r="G1067" i="50" s="1"/>
  <c r="G84" i="46" s="1"/>
  <c r="F984" i="50"/>
  <c r="F1067" i="50" s="1"/>
  <c r="F84" i="46" s="1"/>
  <c r="E984" i="50"/>
  <c r="E1067" i="50" s="1"/>
  <c r="E84" i="46" s="1"/>
  <c r="D984" i="50"/>
  <c r="D1067" i="50" s="1"/>
  <c r="D84" i="46" s="1"/>
  <c r="C984" i="50"/>
  <c r="C1067" i="50" s="1"/>
  <c r="C84" i="46" s="1"/>
  <c r="N983" i="50"/>
  <c r="O983" i="50" s="1"/>
  <c r="M983" i="50"/>
  <c r="K983" i="50"/>
  <c r="L983" i="50" s="1"/>
  <c r="I983" i="50"/>
  <c r="J983" i="50" s="1"/>
  <c r="N982" i="50"/>
  <c r="O982" i="50" s="1"/>
  <c r="M982" i="50"/>
  <c r="K982" i="50"/>
  <c r="L982" i="50" s="1"/>
  <c r="I982" i="50"/>
  <c r="J982" i="50" s="1"/>
  <c r="N981" i="50"/>
  <c r="O981" i="50" s="1"/>
  <c r="M981" i="50"/>
  <c r="K981" i="50"/>
  <c r="L981" i="50" s="1"/>
  <c r="I981" i="50"/>
  <c r="J981" i="50" s="1"/>
  <c r="N980" i="50"/>
  <c r="O980" i="50" s="1"/>
  <c r="M980" i="50"/>
  <c r="K980" i="50"/>
  <c r="L980" i="50" s="1"/>
  <c r="I980" i="50"/>
  <c r="J980" i="50" s="1"/>
  <c r="N979" i="50"/>
  <c r="O979" i="50" s="1"/>
  <c r="M979" i="50"/>
  <c r="K979" i="50"/>
  <c r="L979" i="50" s="1"/>
  <c r="I979" i="50"/>
  <c r="J979" i="50" s="1"/>
  <c r="N978" i="50"/>
  <c r="O978" i="50" s="1"/>
  <c r="M978" i="50"/>
  <c r="K978" i="50"/>
  <c r="L978" i="50" s="1"/>
  <c r="I978" i="50"/>
  <c r="J978" i="50" s="1"/>
  <c r="N977" i="50"/>
  <c r="O977" i="50" s="1"/>
  <c r="M977" i="50"/>
  <c r="K977" i="50"/>
  <c r="L977" i="50" s="1"/>
  <c r="I977" i="50"/>
  <c r="J977" i="50" s="1"/>
  <c r="N976" i="50"/>
  <c r="O976" i="50" s="1"/>
  <c r="M976" i="50"/>
  <c r="K976" i="50"/>
  <c r="L976" i="50" s="1"/>
  <c r="I976" i="50"/>
  <c r="J976" i="50" s="1"/>
  <c r="N975" i="50"/>
  <c r="O975" i="50" s="1"/>
  <c r="M975" i="50"/>
  <c r="K975" i="50"/>
  <c r="L975" i="50" s="1"/>
  <c r="I975" i="50"/>
  <c r="N974" i="50"/>
  <c r="O974" i="50" s="1"/>
  <c r="M974" i="50"/>
  <c r="K974" i="50"/>
  <c r="L974" i="50" s="1"/>
  <c r="I974" i="50"/>
  <c r="J974" i="50" s="1"/>
  <c r="N973" i="50"/>
  <c r="O973" i="50" s="1"/>
  <c r="M973" i="50"/>
  <c r="K973" i="50"/>
  <c r="L973" i="50" s="1"/>
  <c r="I973" i="50"/>
  <c r="J973" i="50" s="1"/>
  <c r="N972" i="50"/>
  <c r="O972" i="50" s="1"/>
  <c r="M972" i="50"/>
  <c r="K972" i="50"/>
  <c r="L972" i="50" s="1"/>
  <c r="I972" i="50"/>
  <c r="J972" i="50" s="1"/>
  <c r="N971" i="50"/>
  <c r="O971" i="50" s="1"/>
  <c r="M971" i="50"/>
  <c r="K971" i="50"/>
  <c r="L971" i="50" s="1"/>
  <c r="I971" i="50"/>
  <c r="J971" i="50" s="1"/>
  <c r="N970" i="50"/>
  <c r="O970" i="50" s="1"/>
  <c r="M970" i="50"/>
  <c r="K970" i="50"/>
  <c r="L970" i="50" s="1"/>
  <c r="I970" i="50"/>
  <c r="J970" i="50" s="1"/>
  <c r="N969" i="50"/>
  <c r="O969" i="50" s="1"/>
  <c r="M969" i="50"/>
  <c r="K969" i="50"/>
  <c r="L969" i="50" s="1"/>
  <c r="I969" i="50"/>
  <c r="J969" i="50" s="1"/>
  <c r="N968" i="50"/>
  <c r="O968" i="50" s="1"/>
  <c r="M968" i="50"/>
  <c r="K968" i="50"/>
  <c r="L968" i="50" s="1"/>
  <c r="I968" i="50"/>
  <c r="J968" i="50" s="1"/>
  <c r="N967" i="50"/>
  <c r="O967" i="50" s="1"/>
  <c r="M967" i="50"/>
  <c r="K967" i="50"/>
  <c r="L967" i="50" s="1"/>
  <c r="I967" i="50"/>
  <c r="J967" i="50" s="1"/>
  <c r="N966" i="50"/>
  <c r="O966" i="50" s="1"/>
  <c r="M966" i="50"/>
  <c r="K966" i="50"/>
  <c r="L966" i="50" s="1"/>
  <c r="I966" i="50"/>
  <c r="J966" i="50" s="1"/>
  <c r="N965" i="50"/>
  <c r="O965" i="50" s="1"/>
  <c r="M965" i="50"/>
  <c r="K965" i="50"/>
  <c r="L965" i="50" s="1"/>
  <c r="I965" i="50"/>
  <c r="J965" i="50" s="1"/>
  <c r="N964" i="50"/>
  <c r="P964" i="50" s="1"/>
  <c r="M964" i="50"/>
  <c r="K964" i="50"/>
  <c r="L964" i="50" s="1"/>
  <c r="I964" i="50"/>
  <c r="J964" i="50" s="1"/>
  <c r="H962" i="50"/>
  <c r="H1066" i="50" s="1"/>
  <c r="H83" i="46" s="1"/>
  <c r="G962" i="50"/>
  <c r="G1066" i="50" s="1"/>
  <c r="G83" i="46" s="1"/>
  <c r="F962" i="50"/>
  <c r="F1066" i="50" s="1"/>
  <c r="F83" i="46" s="1"/>
  <c r="E962" i="50"/>
  <c r="E1066" i="50" s="1"/>
  <c r="E83" i="46" s="1"/>
  <c r="D962" i="50"/>
  <c r="D1066" i="50" s="1"/>
  <c r="D83" i="46" s="1"/>
  <c r="C962" i="50"/>
  <c r="C1066" i="50" s="1"/>
  <c r="C83" i="46" s="1"/>
  <c r="N961" i="50"/>
  <c r="O961" i="50" s="1"/>
  <c r="M961" i="50"/>
  <c r="K961" i="50"/>
  <c r="L961" i="50" s="1"/>
  <c r="I961" i="50"/>
  <c r="J961" i="50" s="1"/>
  <c r="N960" i="50"/>
  <c r="O960" i="50" s="1"/>
  <c r="M960" i="50"/>
  <c r="K960" i="50"/>
  <c r="L960" i="50" s="1"/>
  <c r="I960" i="50"/>
  <c r="J960" i="50" s="1"/>
  <c r="N959" i="50"/>
  <c r="O959" i="50" s="1"/>
  <c r="M959" i="50"/>
  <c r="K959" i="50"/>
  <c r="L959" i="50" s="1"/>
  <c r="I959" i="50"/>
  <c r="J959" i="50" s="1"/>
  <c r="N958" i="50"/>
  <c r="O958" i="50" s="1"/>
  <c r="M958" i="50"/>
  <c r="K958" i="50"/>
  <c r="L958" i="50" s="1"/>
  <c r="I958" i="50"/>
  <c r="J958" i="50" s="1"/>
  <c r="N957" i="50"/>
  <c r="O957" i="50" s="1"/>
  <c r="M957" i="50"/>
  <c r="K957" i="50"/>
  <c r="L957" i="50" s="1"/>
  <c r="I957" i="50"/>
  <c r="J957" i="50" s="1"/>
  <c r="N956" i="50"/>
  <c r="O956" i="50" s="1"/>
  <c r="M956" i="50"/>
  <c r="K956" i="50"/>
  <c r="L956" i="50" s="1"/>
  <c r="I956" i="50"/>
  <c r="J956" i="50" s="1"/>
  <c r="N955" i="50"/>
  <c r="O955" i="50" s="1"/>
  <c r="M955" i="50"/>
  <c r="K955" i="50"/>
  <c r="L955" i="50" s="1"/>
  <c r="I955" i="50"/>
  <c r="J955" i="50" s="1"/>
  <c r="N954" i="50"/>
  <c r="O954" i="50" s="1"/>
  <c r="M954" i="50"/>
  <c r="K954" i="50"/>
  <c r="L954" i="50" s="1"/>
  <c r="I954" i="50"/>
  <c r="J954" i="50" s="1"/>
  <c r="N953" i="50"/>
  <c r="O953" i="50" s="1"/>
  <c r="M953" i="50"/>
  <c r="K953" i="50"/>
  <c r="L953" i="50" s="1"/>
  <c r="I953" i="50"/>
  <c r="J953" i="50" s="1"/>
  <c r="N952" i="50"/>
  <c r="O952" i="50" s="1"/>
  <c r="M952" i="50"/>
  <c r="K952" i="50"/>
  <c r="L952" i="50" s="1"/>
  <c r="I952" i="50"/>
  <c r="J952" i="50" s="1"/>
  <c r="N951" i="50"/>
  <c r="O951" i="50" s="1"/>
  <c r="M951" i="50"/>
  <c r="K951" i="50"/>
  <c r="L951" i="50" s="1"/>
  <c r="I951" i="50"/>
  <c r="J951" i="50" s="1"/>
  <c r="N950" i="50"/>
  <c r="O950" i="50" s="1"/>
  <c r="M950" i="50"/>
  <c r="K950" i="50"/>
  <c r="L950" i="50" s="1"/>
  <c r="I950" i="50"/>
  <c r="J950" i="50" s="1"/>
  <c r="N949" i="50"/>
  <c r="O949" i="50" s="1"/>
  <c r="M949" i="50"/>
  <c r="K949" i="50"/>
  <c r="L949" i="50" s="1"/>
  <c r="I949" i="50"/>
  <c r="J949" i="50" s="1"/>
  <c r="N948" i="50"/>
  <c r="O948" i="50" s="1"/>
  <c r="M948" i="50"/>
  <c r="K948" i="50"/>
  <c r="L948" i="50" s="1"/>
  <c r="I948" i="50"/>
  <c r="J948" i="50" s="1"/>
  <c r="N947" i="50"/>
  <c r="O947" i="50" s="1"/>
  <c r="M947" i="50"/>
  <c r="K947" i="50"/>
  <c r="L947" i="50" s="1"/>
  <c r="I947" i="50"/>
  <c r="J947" i="50" s="1"/>
  <c r="N946" i="50"/>
  <c r="O946" i="50" s="1"/>
  <c r="M946" i="50"/>
  <c r="K946" i="50"/>
  <c r="L946" i="50" s="1"/>
  <c r="I946" i="50"/>
  <c r="J946" i="50" s="1"/>
  <c r="N945" i="50"/>
  <c r="O945" i="50" s="1"/>
  <c r="M945" i="50"/>
  <c r="K945" i="50"/>
  <c r="L945" i="50" s="1"/>
  <c r="I945" i="50"/>
  <c r="J945" i="50" s="1"/>
  <c r="N944" i="50"/>
  <c r="O944" i="50" s="1"/>
  <c r="M944" i="50"/>
  <c r="K944" i="50"/>
  <c r="L944" i="50" s="1"/>
  <c r="I944" i="50"/>
  <c r="J944" i="50" s="1"/>
  <c r="N943" i="50"/>
  <c r="O943" i="50" s="1"/>
  <c r="M943" i="50"/>
  <c r="K943" i="50"/>
  <c r="L943" i="50" s="1"/>
  <c r="I943" i="50"/>
  <c r="J943" i="50" s="1"/>
  <c r="N942" i="50"/>
  <c r="P942" i="50" s="1"/>
  <c r="M942" i="50"/>
  <c r="K942" i="50"/>
  <c r="I942" i="50"/>
  <c r="J942" i="50" s="1"/>
  <c r="A713" i="50"/>
  <c r="A65" i="46" s="1"/>
  <c r="A712" i="50"/>
  <c r="A64" i="46" s="1"/>
  <c r="A711" i="50"/>
  <c r="A63" i="46" s="1"/>
  <c r="A710" i="50"/>
  <c r="A62" i="46" s="1"/>
  <c r="A709" i="50"/>
  <c r="A61" i="46" s="1"/>
  <c r="A673" i="50"/>
  <c r="A651" i="50"/>
  <c r="A629" i="50"/>
  <c r="A607" i="50"/>
  <c r="A585" i="50"/>
  <c r="H693" i="50"/>
  <c r="H713" i="50" s="1"/>
  <c r="H65" i="46" s="1"/>
  <c r="G693" i="50"/>
  <c r="G713" i="50" s="1"/>
  <c r="G65" i="46" s="1"/>
  <c r="F693" i="50"/>
  <c r="F713" i="50" s="1"/>
  <c r="F65" i="46" s="1"/>
  <c r="E693" i="50"/>
  <c r="E713" i="50" s="1"/>
  <c r="E65" i="46" s="1"/>
  <c r="D693" i="50"/>
  <c r="D713" i="50" s="1"/>
  <c r="D65" i="46" s="1"/>
  <c r="C693" i="50"/>
  <c r="C713" i="50" s="1"/>
  <c r="C65" i="46" s="1"/>
  <c r="N692" i="50"/>
  <c r="O692" i="50" s="1"/>
  <c r="M692" i="50"/>
  <c r="K692" i="50"/>
  <c r="L692" i="50" s="1"/>
  <c r="I692" i="50"/>
  <c r="J692" i="50" s="1"/>
  <c r="N691" i="50"/>
  <c r="O691" i="50" s="1"/>
  <c r="M691" i="50"/>
  <c r="K691" i="50"/>
  <c r="L691" i="50" s="1"/>
  <c r="I691" i="50"/>
  <c r="J691" i="50" s="1"/>
  <c r="N690" i="50"/>
  <c r="O690" i="50" s="1"/>
  <c r="M690" i="50"/>
  <c r="K690" i="50"/>
  <c r="L690" i="50" s="1"/>
  <c r="I690" i="50"/>
  <c r="J690" i="50" s="1"/>
  <c r="N689" i="50"/>
  <c r="O689" i="50" s="1"/>
  <c r="M689" i="50"/>
  <c r="K689" i="50"/>
  <c r="L689" i="50" s="1"/>
  <c r="I689" i="50"/>
  <c r="J689" i="50" s="1"/>
  <c r="N688" i="50"/>
  <c r="O688" i="50" s="1"/>
  <c r="M688" i="50"/>
  <c r="K688" i="50"/>
  <c r="L688" i="50" s="1"/>
  <c r="I688" i="50"/>
  <c r="J688" i="50" s="1"/>
  <c r="N687" i="50"/>
  <c r="O687" i="50" s="1"/>
  <c r="M687" i="50"/>
  <c r="K687" i="50"/>
  <c r="L687" i="50" s="1"/>
  <c r="I687" i="50"/>
  <c r="J687" i="50" s="1"/>
  <c r="N686" i="50"/>
  <c r="M686" i="50"/>
  <c r="K686" i="50"/>
  <c r="L686" i="50" s="1"/>
  <c r="I686" i="50"/>
  <c r="J686" i="50" s="1"/>
  <c r="N685" i="50"/>
  <c r="O685" i="50" s="1"/>
  <c r="M685" i="50"/>
  <c r="K685" i="50"/>
  <c r="L685" i="50" s="1"/>
  <c r="I685" i="50"/>
  <c r="J685" i="50" s="1"/>
  <c r="N684" i="50"/>
  <c r="O684" i="50" s="1"/>
  <c r="M684" i="50"/>
  <c r="K684" i="50"/>
  <c r="L684" i="50" s="1"/>
  <c r="I684" i="50"/>
  <c r="J684" i="50" s="1"/>
  <c r="N683" i="50"/>
  <c r="O683" i="50" s="1"/>
  <c r="M683" i="50"/>
  <c r="K683" i="50"/>
  <c r="L683" i="50" s="1"/>
  <c r="I683" i="50"/>
  <c r="J683" i="50" s="1"/>
  <c r="N682" i="50"/>
  <c r="O682" i="50" s="1"/>
  <c r="M682" i="50"/>
  <c r="K682" i="50"/>
  <c r="L682" i="50" s="1"/>
  <c r="I682" i="50"/>
  <c r="J682" i="50" s="1"/>
  <c r="N681" i="50"/>
  <c r="O681" i="50" s="1"/>
  <c r="M681" i="50"/>
  <c r="K681" i="50"/>
  <c r="L681" i="50" s="1"/>
  <c r="I681" i="50"/>
  <c r="J681" i="50" s="1"/>
  <c r="N680" i="50"/>
  <c r="M680" i="50"/>
  <c r="K680" i="50"/>
  <c r="L680" i="50" s="1"/>
  <c r="I680" i="50"/>
  <c r="J680" i="50" s="1"/>
  <c r="N679" i="50"/>
  <c r="O679" i="50" s="1"/>
  <c r="M679" i="50"/>
  <c r="K679" i="50"/>
  <c r="L679" i="50" s="1"/>
  <c r="I679" i="50"/>
  <c r="J679" i="50" s="1"/>
  <c r="N678" i="50"/>
  <c r="O678" i="50" s="1"/>
  <c r="M678" i="50"/>
  <c r="K678" i="50"/>
  <c r="L678" i="50" s="1"/>
  <c r="I678" i="50"/>
  <c r="J678" i="50" s="1"/>
  <c r="N677" i="50"/>
  <c r="O677" i="50" s="1"/>
  <c r="M677" i="50"/>
  <c r="K677" i="50"/>
  <c r="L677" i="50" s="1"/>
  <c r="I677" i="50"/>
  <c r="J677" i="50" s="1"/>
  <c r="N676" i="50"/>
  <c r="M676" i="50"/>
  <c r="K676" i="50"/>
  <c r="L676" i="50" s="1"/>
  <c r="I676" i="50"/>
  <c r="J676" i="50" s="1"/>
  <c r="N675" i="50"/>
  <c r="O675" i="50" s="1"/>
  <c r="M675" i="50"/>
  <c r="K675" i="50"/>
  <c r="L675" i="50" s="1"/>
  <c r="I675" i="50"/>
  <c r="J675" i="50" s="1"/>
  <c r="N674" i="50"/>
  <c r="O674" i="50" s="1"/>
  <c r="M674" i="50"/>
  <c r="K674" i="50"/>
  <c r="L674" i="50" s="1"/>
  <c r="I674" i="50"/>
  <c r="J674" i="50" s="1"/>
  <c r="N673" i="50"/>
  <c r="M673" i="50"/>
  <c r="K673" i="50"/>
  <c r="L673" i="50" s="1"/>
  <c r="I673" i="50"/>
  <c r="J673" i="50" s="1"/>
  <c r="H671" i="50"/>
  <c r="H712" i="50" s="1"/>
  <c r="H64" i="46" s="1"/>
  <c r="G671" i="50"/>
  <c r="G712" i="50" s="1"/>
  <c r="G64" i="46" s="1"/>
  <c r="F671" i="50"/>
  <c r="F712" i="50" s="1"/>
  <c r="F64" i="46" s="1"/>
  <c r="E671" i="50"/>
  <c r="E712" i="50" s="1"/>
  <c r="E64" i="46" s="1"/>
  <c r="D671" i="50"/>
  <c r="D712" i="50" s="1"/>
  <c r="D64" i="46" s="1"/>
  <c r="C671" i="50"/>
  <c r="C712" i="50" s="1"/>
  <c r="C64" i="46" s="1"/>
  <c r="N670" i="50"/>
  <c r="O670" i="50" s="1"/>
  <c r="M670" i="50"/>
  <c r="K670" i="50"/>
  <c r="L670" i="50" s="1"/>
  <c r="I670" i="50"/>
  <c r="J670" i="50" s="1"/>
  <c r="N669" i="50"/>
  <c r="O669" i="50" s="1"/>
  <c r="M669" i="50"/>
  <c r="K669" i="50"/>
  <c r="L669" i="50" s="1"/>
  <c r="I669" i="50"/>
  <c r="J669" i="50" s="1"/>
  <c r="N668" i="50"/>
  <c r="O668" i="50" s="1"/>
  <c r="M668" i="50"/>
  <c r="K668" i="50"/>
  <c r="L668" i="50" s="1"/>
  <c r="I668" i="50"/>
  <c r="J668" i="50" s="1"/>
  <c r="N667" i="50"/>
  <c r="M667" i="50"/>
  <c r="K667" i="50"/>
  <c r="L667" i="50" s="1"/>
  <c r="I667" i="50"/>
  <c r="J667" i="50" s="1"/>
  <c r="N666" i="50"/>
  <c r="O666" i="50" s="1"/>
  <c r="M666" i="50"/>
  <c r="K666" i="50"/>
  <c r="L666" i="50" s="1"/>
  <c r="I666" i="50"/>
  <c r="J666" i="50" s="1"/>
  <c r="N665" i="50"/>
  <c r="O665" i="50" s="1"/>
  <c r="M665" i="50"/>
  <c r="K665" i="50"/>
  <c r="L665" i="50" s="1"/>
  <c r="I665" i="50"/>
  <c r="J665" i="50" s="1"/>
  <c r="N664" i="50"/>
  <c r="O664" i="50" s="1"/>
  <c r="M664" i="50"/>
  <c r="K664" i="50"/>
  <c r="L664" i="50" s="1"/>
  <c r="I664" i="50"/>
  <c r="J664" i="50" s="1"/>
  <c r="N663" i="50"/>
  <c r="O663" i="50" s="1"/>
  <c r="M663" i="50"/>
  <c r="K663" i="50"/>
  <c r="L663" i="50" s="1"/>
  <c r="I663" i="50"/>
  <c r="J663" i="50" s="1"/>
  <c r="N662" i="50"/>
  <c r="O662" i="50" s="1"/>
  <c r="M662" i="50"/>
  <c r="K662" i="50"/>
  <c r="L662" i="50" s="1"/>
  <c r="I662" i="50"/>
  <c r="J662" i="50" s="1"/>
  <c r="N661" i="50"/>
  <c r="O661" i="50" s="1"/>
  <c r="M661" i="50"/>
  <c r="K661" i="50"/>
  <c r="L661" i="50" s="1"/>
  <c r="I661" i="50"/>
  <c r="J661" i="50" s="1"/>
  <c r="N660" i="50"/>
  <c r="O660" i="50" s="1"/>
  <c r="M660" i="50"/>
  <c r="K660" i="50"/>
  <c r="L660" i="50" s="1"/>
  <c r="I660" i="50"/>
  <c r="J660" i="50" s="1"/>
  <c r="N659" i="50"/>
  <c r="M659" i="50"/>
  <c r="K659" i="50"/>
  <c r="L659" i="50" s="1"/>
  <c r="I659" i="50"/>
  <c r="J659" i="50" s="1"/>
  <c r="N658" i="50"/>
  <c r="O658" i="50" s="1"/>
  <c r="M658" i="50"/>
  <c r="K658" i="50"/>
  <c r="L658" i="50" s="1"/>
  <c r="I658" i="50"/>
  <c r="J658" i="50" s="1"/>
  <c r="N657" i="50"/>
  <c r="O657" i="50" s="1"/>
  <c r="M657" i="50"/>
  <c r="K657" i="50"/>
  <c r="L657" i="50" s="1"/>
  <c r="I657" i="50"/>
  <c r="J657" i="50" s="1"/>
  <c r="N656" i="50"/>
  <c r="O656" i="50" s="1"/>
  <c r="M656" i="50"/>
  <c r="K656" i="50"/>
  <c r="L656" i="50" s="1"/>
  <c r="I656" i="50"/>
  <c r="J656" i="50" s="1"/>
  <c r="N655" i="50"/>
  <c r="O655" i="50" s="1"/>
  <c r="M655" i="50"/>
  <c r="K655" i="50"/>
  <c r="L655" i="50" s="1"/>
  <c r="I655" i="50"/>
  <c r="J655" i="50" s="1"/>
  <c r="N654" i="50"/>
  <c r="O654" i="50" s="1"/>
  <c r="M654" i="50"/>
  <c r="K654" i="50"/>
  <c r="L654" i="50" s="1"/>
  <c r="I654" i="50"/>
  <c r="J654" i="50" s="1"/>
  <c r="N653" i="50"/>
  <c r="O653" i="50" s="1"/>
  <c r="M653" i="50"/>
  <c r="K653" i="50"/>
  <c r="L653" i="50" s="1"/>
  <c r="I653" i="50"/>
  <c r="J653" i="50" s="1"/>
  <c r="N652" i="50"/>
  <c r="O652" i="50" s="1"/>
  <c r="M652" i="50"/>
  <c r="K652" i="50"/>
  <c r="L652" i="50" s="1"/>
  <c r="I652" i="50"/>
  <c r="J652" i="50" s="1"/>
  <c r="N651" i="50"/>
  <c r="P651" i="50" s="1"/>
  <c r="M651" i="50"/>
  <c r="K651" i="50"/>
  <c r="L651" i="50" s="1"/>
  <c r="I651" i="50"/>
  <c r="J651" i="50" s="1"/>
  <c r="H649" i="50"/>
  <c r="H711" i="50" s="1"/>
  <c r="H63" i="46" s="1"/>
  <c r="G649" i="50"/>
  <c r="G711" i="50" s="1"/>
  <c r="G63" i="46" s="1"/>
  <c r="F649" i="50"/>
  <c r="F711" i="50" s="1"/>
  <c r="F63" i="46" s="1"/>
  <c r="E649" i="50"/>
  <c r="E711" i="50" s="1"/>
  <c r="E63" i="46" s="1"/>
  <c r="D649" i="50"/>
  <c r="D711" i="50" s="1"/>
  <c r="D63" i="46" s="1"/>
  <c r="C649" i="50"/>
  <c r="C711" i="50" s="1"/>
  <c r="C63" i="46" s="1"/>
  <c r="N648" i="50"/>
  <c r="O648" i="50" s="1"/>
  <c r="M648" i="50"/>
  <c r="K648" i="50"/>
  <c r="L648" i="50" s="1"/>
  <c r="I648" i="50"/>
  <c r="J648" i="50" s="1"/>
  <c r="N647" i="50"/>
  <c r="O647" i="50" s="1"/>
  <c r="M647" i="50"/>
  <c r="K647" i="50"/>
  <c r="L647" i="50" s="1"/>
  <c r="I647" i="50"/>
  <c r="J647" i="50" s="1"/>
  <c r="N646" i="50"/>
  <c r="O646" i="50" s="1"/>
  <c r="M646" i="50"/>
  <c r="K646" i="50"/>
  <c r="L646" i="50" s="1"/>
  <c r="I646" i="50"/>
  <c r="J646" i="50" s="1"/>
  <c r="N645" i="50"/>
  <c r="O645" i="50" s="1"/>
  <c r="M645" i="50"/>
  <c r="K645" i="50"/>
  <c r="L645" i="50" s="1"/>
  <c r="I645" i="50"/>
  <c r="J645" i="50" s="1"/>
  <c r="N644" i="50"/>
  <c r="M644" i="50"/>
  <c r="K644" i="50"/>
  <c r="L644" i="50" s="1"/>
  <c r="I644" i="50"/>
  <c r="J644" i="50" s="1"/>
  <c r="N643" i="50"/>
  <c r="O643" i="50" s="1"/>
  <c r="M643" i="50"/>
  <c r="K643" i="50"/>
  <c r="L643" i="50" s="1"/>
  <c r="I643" i="50"/>
  <c r="J643" i="50" s="1"/>
  <c r="N642" i="50"/>
  <c r="O642" i="50" s="1"/>
  <c r="M642" i="50"/>
  <c r="K642" i="50"/>
  <c r="L642" i="50" s="1"/>
  <c r="I642" i="50"/>
  <c r="J642" i="50" s="1"/>
  <c r="N641" i="50"/>
  <c r="O641" i="50" s="1"/>
  <c r="M641" i="50"/>
  <c r="K641" i="50"/>
  <c r="L641" i="50" s="1"/>
  <c r="I641" i="50"/>
  <c r="J641" i="50" s="1"/>
  <c r="N640" i="50"/>
  <c r="O640" i="50" s="1"/>
  <c r="M640" i="50"/>
  <c r="K640" i="50"/>
  <c r="L640" i="50" s="1"/>
  <c r="I640" i="50"/>
  <c r="J640" i="50" s="1"/>
  <c r="N639" i="50"/>
  <c r="O639" i="50" s="1"/>
  <c r="M639" i="50"/>
  <c r="K639" i="50"/>
  <c r="L639" i="50" s="1"/>
  <c r="I639" i="50"/>
  <c r="J639" i="50" s="1"/>
  <c r="N638" i="50"/>
  <c r="O638" i="50" s="1"/>
  <c r="M638" i="50"/>
  <c r="K638" i="50"/>
  <c r="L638" i="50" s="1"/>
  <c r="I638" i="50"/>
  <c r="J638" i="50" s="1"/>
  <c r="N637" i="50"/>
  <c r="O637" i="50" s="1"/>
  <c r="M637" i="50"/>
  <c r="K637" i="50"/>
  <c r="L637" i="50" s="1"/>
  <c r="I637" i="50"/>
  <c r="J637" i="50" s="1"/>
  <c r="N636" i="50"/>
  <c r="M636" i="50"/>
  <c r="K636" i="50"/>
  <c r="L636" i="50" s="1"/>
  <c r="I636" i="50"/>
  <c r="J636" i="50" s="1"/>
  <c r="N635" i="50"/>
  <c r="O635" i="50" s="1"/>
  <c r="M635" i="50"/>
  <c r="K635" i="50"/>
  <c r="L635" i="50" s="1"/>
  <c r="I635" i="50"/>
  <c r="J635" i="50" s="1"/>
  <c r="N634" i="50"/>
  <c r="O634" i="50" s="1"/>
  <c r="M634" i="50"/>
  <c r="K634" i="50"/>
  <c r="L634" i="50" s="1"/>
  <c r="I634" i="50"/>
  <c r="J634" i="50" s="1"/>
  <c r="N633" i="50"/>
  <c r="O633" i="50" s="1"/>
  <c r="M633" i="50"/>
  <c r="K633" i="50"/>
  <c r="L633" i="50" s="1"/>
  <c r="I633" i="50"/>
  <c r="J633" i="50" s="1"/>
  <c r="N632" i="50"/>
  <c r="O632" i="50" s="1"/>
  <c r="M632" i="50"/>
  <c r="K632" i="50"/>
  <c r="L632" i="50" s="1"/>
  <c r="I632" i="50"/>
  <c r="J632" i="50" s="1"/>
  <c r="N631" i="50"/>
  <c r="O631" i="50" s="1"/>
  <c r="M631" i="50"/>
  <c r="K631" i="50"/>
  <c r="L631" i="50" s="1"/>
  <c r="I631" i="50"/>
  <c r="J631" i="50" s="1"/>
  <c r="N630" i="50"/>
  <c r="O630" i="50" s="1"/>
  <c r="M630" i="50"/>
  <c r="K630" i="50"/>
  <c r="L630" i="50" s="1"/>
  <c r="I630" i="50"/>
  <c r="J630" i="50" s="1"/>
  <c r="N629" i="50"/>
  <c r="M629" i="50"/>
  <c r="K629" i="50"/>
  <c r="L629" i="50" s="1"/>
  <c r="I629" i="50"/>
  <c r="J629" i="50" s="1"/>
  <c r="H627" i="50"/>
  <c r="H710" i="50" s="1"/>
  <c r="H62" i="46" s="1"/>
  <c r="G627" i="50"/>
  <c r="G710" i="50" s="1"/>
  <c r="G62" i="46" s="1"/>
  <c r="F627" i="50"/>
  <c r="F710" i="50" s="1"/>
  <c r="F62" i="46" s="1"/>
  <c r="E627" i="50"/>
  <c r="E710" i="50" s="1"/>
  <c r="E62" i="46" s="1"/>
  <c r="D627" i="50"/>
  <c r="D710" i="50" s="1"/>
  <c r="D62" i="46" s="1"/>
  <c r="C627" i="50"/>
  <c r="C710" i="50" s="1"/>
  <c r="C62" i="46" s="1"/>
  <c r="N626" i="50"/>
  <c r="O626" i="50" s="1"/>
  <c r="M626" i="50"/>
  <c r="K626" i="50"/>
  <c r="L626" i="50" s="1"/>
  <c r="I626" i="50"/>
  <c r="J626" i="50" s="1"/>
  <c r="N625" i="50"/>
  <c r="O625" i="50" s="1"/>
  <c r="M625" i="50"/>
  <c r="K625" i="50"/>
  <c r="L625" i="50" s="1"/>
  <c r="I625" i="50"/>
  <c r="J625" i="50" s="1"/>
  <c r="N624" i="50"/>
  <c r="O624" i="50" s="1"/>
  <c r="M624" i="50"/>
  <c r="K624" i="50"/>
  <c r="L624" i="50" s="1"/>
  <c r="I624" i="50"/>
  <c r="J624" i="50" s="1"/>
  <c r="N623" i="50"/>
  <c r="O623" i="50" s="1"/>
  <c r="M623" i="50"/>
  <c r="K623" i="50"/>
  <c r="L623" i="50" s="1"/>
  <c r="I623" i="50"/>
  <c r="J623" i="50" s="1"/>
  <c r="N622" i="50"/>
  <c r="O622" i="50" s="1"/>
  <c r="M622" i="50"/>
  <c r="K622" i="50"/>
  <c r="L622" i="50" s="1"/>
  <c r="I622" i="50"/>
  <c r="J622" i="50" s="1"/>
  <c r="N621" i="50"/>
  <c r="O621" i="50" s="1"/>
  <c r="M621" i="50"/>
  <c r="K621" i="50"/>
  <c r="L621" i="50" s="1"/>
  <c r="I621" i="50"/>
  <c r="J621" i="50" s="1"/>
  <c r="N620" i="50"/>
  <c r="O620" i="50" s="1"/>
  <c r="M620" i="50"/>
  <c r="K620" i="50"/>
  <c r="L620" i="50" s="1"/>
  <c r="I620" i="50"/>
  <c r="J620" i="50" s="1"/>
  <c r="N619" i="50"/>
  <c r="M619" i="50"/>
  <c r="K619" i="50"/>
  <c r="L619" i="50" s="1"/>
  <c r="I619" i="50"/>
  <c r="J619" i="50" s="1"/>
  <c r="N618" i="50"/>
  <c r="O618" i="50" s="1"/>
  <c r="M618" i="50"/>
  <c r="K618" i="50"/>
  <c r="L618" i="50" s="1"/>
  <c r="I618" i="50"/>
  <c r="J618" i="50" s="1"/>
  <c r="N617" i="50"/>
  <c r="O617" i="50" s="1"/>
  <c r="M617" i="50"/>
  <c r="K617" i="50"/>
  <c r="L617" i="50" s="1"/>
  <c r="I617" i="50"/>
  <c r="J617" i="50" s="1"/>
  <c r="N616" i="50"/>
  <c r="O616" i="50" s="1"/>
  <c r="M616" i="50"/>
  <c r="K616" i="50"/>
  <c r="L616" i="50" s="1"/>
  <c r="I616" i="50"/>
  <c r="J616" i="50" s="1"/>
  <c r="N615" i="50"/>
  <c r="O615" i="50" s="1"/>
  <c r="M615" i="50"/>
  <c r="K615" i="50"/>
  <c r="L615" i="50" s="1"/>
  <c r="J615" i="50"/>
  <c r="I615" i="50"/>
  <c r="N614" i="50"/>
  <c r="O614" i="50" s="1"/>
  <c r="M614" i="50"/>
  <c r="L614" i="50"/>
  <c r="K614" i="50"/>
  <c r="I614" i="50"/>
  <c r="J614" i="50" s="1"/>
  <c r="N613" i="50"/>
  <c r="O613" i="50" s="1"/>
  <c r="M613" i="50"/>
  <c r="K613" i="50"/>
  <c r="L613" i="50" s="1"/>
  <c r="I613" i="50"/>
  <c r="J613" i="50" s="1"/>
  <c r="N612" i="50"/>
  <c r="O612" i="50" s="1"/>
  <c r="M612" i="50"/>
  <c r="K612" i="50"/>
  <c r="L612" i="50" s="1"/>
  <c r="I612" i="50"/>
  <c r="J612" i="50" s="1"/>
  <c r="N611" i="50"/>
  <c r="M611" i="50"/>
  <c r="K611" i="50"/>
  <c r="L611" i="50" s="1"/>
  <c r="I611" i="50"/>
  <c r="J611" i="50" s="1"/>
  <c r="N610" i="50"/>
  <c r="O610" i="50" s="1"/>
  <c r="M610" i="50"/>
  <c r="K610" i="50"/>
  <c r="L610" i="50" s="1"/>
  <c r="I610" i="50"/>
  <c r="J610" i="50" s="1"/>
  <c r="N609" i="50"/>
  <c r="O609" i="50" s="1"/>
  <c r="M609" i="50"/>
  <c r="K609" i="50"/>
  <c r="L609" i="50" s="1"/>
  <c r="I609" i="50"/>
  <c r="J609" i="50" s="1"/>
  <c r="N608" i="50"/>
  <c r="O608" i="50" s="1"/>
  <c r="M608" i="50"/>
  <c r="K608" i="50"/>
  <c r="L608" i="50" s="1"/>
  <c r="I608" i="50"/>
  <c r="N607" i="50"/>
  <c r="P607" i="50" s="1"/>
  <c r="M607" i="50"/>
  <c r="K607" i="50"/>
  <c r="L607" i="50" s="1"/>
  <c r="I607" i="50"/>
  <c r="J607" i="50" s="1"/>
  <c r="H605" i="50"/>
  <c r="H709" i="50" s="1"/>
  <c r="H61" i="46" s="1"/>
  <c r="G605" i="50"/>
  <c r="G709" i="50" s="1"/>
  <c r="G61" i="46" s="1"/>
  <c r="F605" i="50"/>
  <c r="F709" i="50" s="1"/>
  <c r="F61" i="46" s="1"/>
  <c r="E605" i="50"/>
  <c r="E709" i="50" s="1"/>
  <c r="E61" i="46" s="1"/>
  <c r="D605" i="50"/>
  <c r="D709" i="50" s="1"/>
  <c r="D61" i="46" s="1"/>
  <c r="C605" i="50"/>
  <c r="C709" i="50" s="1"/>
  <c r="C61" i="46" s="1"/>
  <c r="N604" i="50"/>
  <c r="M604" i="50"/>
  <c r="K604" i="50"/>
  <c r="L604" i="50" s="1"/>
  <c r="I604" i="50"/>
  <c r="J604" i="50" s="1"/>
  <c r="N603" i="50"/>
  <c r="O603" i="50" s="1"/>
  <c r="M603" i="50"/>
  <c r="K603" i="50"/>
  <c r="L603" i="50" s="1"/>
  <c r="J603" i="50"/>
  <c r="I603" i="50"/>
  <c r="N602" i="50"/>
  <c r="O602" i="50" s="1"/>
  <c r="M602" i="50"/>
  <c r="K602" i="50"/>
  <c r="L602" i="50" s="1"/>
  <c r="I602" i="50"/>
  <c r="J602" i="50" s="1"/>
  <c r="N601" i="50"/>
  <c r="O601" i="50" s="1"/>
  <c r="M601" i="50"/>
  <c r="K601" i="50"/>
  <c r="L601" i="50" s="1"/>
  <c r="I601" i="50"/>
  <c r="J601" i="50" s="1"/>
  <c r="N600" i="50"/>
  <c r="O600" i="50" s="1"/>
  <c r="M600" i="50"/>
  <c r="K600" i="50"/>
  <c r="L600" i="50" s="1"/>
  <c r="I600" i="50"/>
  <c r="J600" i="50" s="1"/>
  <c r="N599" i="50"/>
  <c r="O599" i="50" s="1"/>
  <c r="M599" i="50"/>
  <c r="K599" i="50"/>
  <c r="L599" i="50" s="1"/>
  <c r="I599" i="50"/>
  <c r="J599" i="50" s="1"/>
  <c r="N598" i="50"/>
  <c r="O598" i="50" s="1"/>
  <c r="M598" i="50"/>
  <c r="L598" i="50"/>
  <c r="K598" i="50"/>
  <c r="I598" i="50"/>
  <c r="J598" i="50" s="1"/>
  <c r="N597" i="50"/>
  <c r="O597" i="50" s="1"/>
  <c r="M597" i="50"/>
  <c r="K597" i="50"/>
  <c r="L597" i="50" s="1"/>
  <c r="I597" i="50"/>
  <c r="J597" i="50" s="1"/>
  <c r="N596" i="50"/>
  <c r="M596" i="50"/>
  <c r="K596" i="50"/>
  <c r="L596" i="50" s="1"/>
  <c r="I596" i="50"/>
  <c r="J596" i="50" s="1"/>
  <c r="N595" i="50"/>
  <c r="O595" i="50" s="1"/>
  <c r="M595" i="50"/>
  <c r="K595" i="50"/>
  <c r="L595" i="50" s="1"/>
  <c r="I595" i="50"/>
  <c r="J595" i="50" s="1"/>
  <c r="N594" i="50"/>
  <c r="O594" i="50" s="1"/>
  <c r="M594" i="50"/>
  <c r="K594" i="50"/>
  <c r="L594" i="50" s="1"/>
  <c r="I594" i="50"/>
  <c r="J594" i="50" s="1"/>
  <c r="N593" i="50"/>
  <c r="O593" i="50" s="1"/>
  <c r="M593" i="50"/>
  <c r="K593" i="50"/>
  <c r="L593" i="50" s="1"/>
  <c r="I593" i="50"/>
  <c r="J593" i="50" s="1"/>
  <c r="N592" i="50"/>
  <c r="O592" i="50" s="1"/>
  <c r="M592" i="50"/>
  <c r="K592" i="50"/>
  <c r="L592" i="50" s="1"/>
  <c r="I592" i="50"/>
  <c r="J592" i="50" s="1"/>
  <c r="N591" i="50"/>
  <c r="O591" i="50" s="1"/>
  <c r="M591" i="50"/>
  <c r="K591" i="50"/>
  <c r="L591" i="50" s="1"/>
  <c r="I591" i="50"/>
  <c r="J591" i="50" s="1"/>
  <c r="N590" i="50"/>
  <c r="O590" i="50" s="1"/>
  <c r="M590" i="50"/>
  <c r="K590" i="50"/>
  <c r="L590" i="50" s="1"/>
  <c r="I590" i="50"/>
  <c r="J590" i="50" s="1"/>
  <c r="N589" i="50"/>
  <c r="O589" i="50" s="1"/>
  <c r="M589" i="50"/>
  <c r="K589" i="50"/>
  <c r="L589" i="50" s="1"/>
  <c r="I589" i="50"/>
  <c r="J589" i="50" s="1"/>
  <c r="N588" i="50"/>
  <c r="M588" i="50"/>
  <c r="K588" i="50"/>
  <c r="L588" i="50" s="1"/>
  <c r="I588" i="50"/>
  <c r="N587" i="50"/>
  <c r="O587" i="50" s="1"/>
  <c r="M587" i="50"/>
  <c r="K587" i="50"/>
  <c r="I587" i="50"/>
  <c r="J587" i="50" s="1"/>
  <c r="N586" i="50"/>
  <c r="M586" i="50"/>
  <c r="K586" i="50"/>
  <c r="L586" i="50" s="1"/>
  <c r="I586" i="50"/>
  <c r="N585" i="50"/>
  <c r="M585" i="50"/>
  <c r="K585" i="50"/>
  <c r="L585" i="50" s="1"/>
  <c r="I585" i="50"/>
  <c r="J585" i="50" s="1"/>
  <c r="A356" i="50"/>
  <c r="A43" i="46" s="1"/>
  <c r="A355" i="50"/>
  <c r="A42" i="46" s="1"/>
  <c r="A354" i="50"/>
  <c r="A41" i="46" s="1"/>
  <c r="A353" i="50"/>
  <c r="A40" i="46" s="1"/>
  <c r="A352" i="50"/>
  <c r="A39" i="46" s="1"/>
  <c r="A316" i="50"/>
  <c r="A294" i="50"/>
  <c r="A272" i="50"/>
  <c r="A250" i="50"/>
  <c r="A228" i="50"/>
  <c r="H336" i="50"/>
  <c r="H356" i="50" s="1"/>
  <c r="H43" i="46" s="1"/>
  <c r="G336" i="50"/>
  <c r="G356" i="50" s="1"/>
  <c r="G43" i="46" s="1"/>
  <c r="F336" i="50"/>
  <c r="F356" i="50" s="1"/>
  <c r="F43" i="46" s="1"/>
  <c r="E336" i="50"/>
  <c r="E356" i="50" s="1"/>
  <c r="E43" i="46" s="1"/>
  <c r="D336" i="50"/>
  <c r="D356" i="50" s="1"/>
  <c r="D43" i="46" s="1"/>
  <c r="C336" i="50"/>
  <c r="C356" i="50" s="1"/>
  <c r="C43" i="46" s="1"/>
  <c r="N335" i="50"/>
  <c r="M335" i="50"/>
  <c r="K335" i="50"/>
  <c r="L335" i="50" s="1"/>
  <c r="I335" i="50"/>
  <c r="J335" i="50" s="1"/>
  <c r="N334" i="50"/>
  <c r="O334" i="50" s="1"/>
  <c r="M334" i="50"/>
  <c r="K334" i="50"/>
  <c r="L334" i="50" s="1"/>
  <c r="I334" i="50"/>
  <c r="J334" i="50" s="1"/>
  <c r="N333" i="50"/>
  <c r="O333" i="50" s="1"/>
  <c r="M333" i="50"/>
  <c r="K333" i="50"/>
  <c r="L333" i="50" s="1"/>
  <c r="I333" i="50"/>
  <c r="J333" i="50" s="1"/>
  <c r="N332" i="50"/>
  <c r="O332" i="50" s="1"/>
  <c r="M332" i="50"/>
  <c r="K332" i="50"/>
  <c r="L332" i="50" s="1"/>
  <c r="I332" i="50"/>
  <c r="J332" i="50" s="1"/>
  <c r="N331" i="50"/>
  <c r="P331" i="50" s="1"/>
  <c r="M331" i="50"/>
  <c r="K331" i="50"/>
  <c r="L331" i="50" s="1"/>
  <c r="I331" i="50"/>
  <c r="J331" i="50" s="1"/>
  <c r="N330" i="50"/>
  <c r="M330" i="50"/>
  <c r="K330" i="50"/>
  <c r="L330" i="50" s="1"/>
  <c r="I330" i="50"/>
  <c r="J330" i="50" s="1"/>
  <c r="N329" i="50"/>
  <c r="P329" i="50" s="1"/>
  <c r="M329" i="50"/>
  <c r="K329" i="50"/>
  <c r="L329" i="50" s="1"/>
  <c r="I329" i="50"/>
  <c r="J329" i="50" s="1"/>
  <c r="N328" i="50"/>
  <c r="O328" i="50" s="1"/>
  <c r="M328" i="50"/>
  <c r="K328" i="50"/>
  <c r="L328" i="50" s="1"/>
  <c r="I328" i="50"/>
  <c r="J328" i="50" s="1"/>
  <c r="N327" i="50"/>
  <c r="M327" i="50"/>
  <c r="K327" i="50"/>
  <c r="L327" i="50" s="1"/>
  <c r="I327" i="50"/>
  <c r="J327" i="50" s="1"/>
  <c r="N326" i="50"/>
  <c r="O326" i="50" s="1"/>
  <c r="M326" i="50"/>
  <c r="K326" i="50"/>
  <c r="L326" i="50" s="1"/>
  <c r="I326" i="50"/>
  <c r="J326" i="50" s="1"/>
  <c r="N325" i="50"/>
  <c r="O325" i="50" s="1"/>
  <c r="M325" i="50"/>
  <c r="K325" i="50"/>
  <c r="L325" i="50" s="1"/>
  <c r="I325" i="50"/>
  <c r="J325" i="50" s="1"/>
  <c r="N324" i="50"/>
  <c r="O324" i="50" s="1"/>
  <c r="M324" i="50"/>
  <c r="K324" i="50"/>
  <c r="L324" i="50" s="1"/>
  <c r="I324" i="50"/>
  <c r="J324" i="50" s="1"/>
  <c r="N323" i="50"/>
  <c r="P323" i="50" s="1"/>
  <c r="M323" i="50"/>
  <c r="K323" i="50"/>
  <c r="L323" i="50" s="1"/>
  <c r="I323" i="50"/>
  <c r="J323" i="50" s="1"/>
  <c r="N322" i="50"/>
  <c r="O322" i="50" s="1"/>
  <c r="M322" i="50"/>
  <c r="K322" i="50"/>
  <c r="L322" i="50" s="1"/>
  <c r="I322" i="50"/>
  <c r="J322" i="50" s="1"/>
  <c r="N321" i="50"/>
  <c r="O321" i="50" s="1"/>
  <c r="M321" i="50"/>
  <c r="K321" i="50"/>
  <c r="L321" i="50" s="1"/>
  <c r="I321" i="50"/>
  <c r="J321" i="50" s="1"/>
  <c r="N320" i="50"/>
  <c r="O320" i="50" s="1"/>
  <c r="M320" i="50"/>
  <c r="K320" i="50"/>
  <c r="L320" i="50" s="1"/>
  <c r="I320" i="50"/>
  <c r="J320" i="50" s="1"/>
  <c r="N319" i="50"/>
  <c r="M319" i="50"/>
  <c r="K319" i="50"/>
  <c r="L319" i="50" s="1"/>
  <c r="I319" i="50"/>
  <c r="J319" i="50" s="1"/>
  <c r="N318" i="50"/>
  <c r="O318" i="50" s="1"/>
  <c r="M318" i="50"/>
  <c r="K318" i="50"/>
  <c r="L318" i="50" s="1"/>
  <c r="I318" i="50"/>
  <c r="J318" i="50" s="1"/>
  <c r="N317" i="50"/>
  <c r="O317" i="50" s="1"/>
  <c r="M317" i="50"/>
  <c r="K317" i="50"/>
  <c r="I317" i="50"/>
  <c r="J317" i="50" s="1"/>
  <c r="N316" i="50"/>
  <c r="M316" i="50"/>
  <c r="K316" i="50"/>
  <c r="L316" i="50" s="1"/>
  <c r="I316" i="50"/>
  <c r="H314" i="50"/>
  <c r="H355" i="50" s="1"/>
  <c r="H42" i="46" s="1"/>
  <c r="G314" i="50"/>
  <c r="G355" i="50" s="1"/>
  <c r="G42" i="46" s="1"/>
  <c r="F314" i="50"/>
  <c r="F355" i="50" s="1"/>
  <c r="F42" i="46" s="1"/>
  <c r="E314" i="50"/>
  <c r="E355" i="50" s="1"/>
  <c r="E42" i="46" s="1"/>
  <c r="D314" i="50"/>
  <c r="D355" i="50" s="1"/>
  <c r="D42" i="46" s="1"/>
  <c r="C314" i="50"/>
  <c r="C355" i="50" s="1"/>
  <c r="C42" i="46" s="1"/>
  <c r="N313" i="50"/>
  <c r="P313" i="50" s="1"/>
  <c r="M313" i="50"/>
  <c r="K313" i="50"/>
  <c r="L313" i="50" s="1"/>
  <c r="I313" i="50"/>
  <c r="J313" i="50" s="1"/>
  <c r="N312" i="50"/>
  <c r="P312" i="50" s="1"/>
  <c r="M312" i="50"/>
  <c r="K312" i="50"/>
  <c r="L312" i="50" s="1"/>
  <c r="I312" i="50"/>
  <c r="J312" i="50" s="1"/>
  <c r="N311" i="50"/>
  <c r="P311" i="50" s="1"/>
  <c r="M311" i="50"/>
  <c r="K311" i="50"/>
  <c r="L311" i="50" s="1"/>
  <c r="I311" i="50"/>
  <c r="J311" i="50" s="1"/>
  <c r="N310" i="50"/>
  <c r="P310" i="50" s="1"/>
  <c r="M310" i="50"/>
  <c r="K310" i="50"/>
  <c r="L310" i="50" s="1"/>
  <c r="I310" i="50"/>
  <c r="J310" i="50" s="1"/>
  <c r="N309" i="50"/>
  <c r="P309" i="50" s="1"/>
  <c r="M309" i="50"/>
  <c r="K309" i="50"/>
  <c r="L309" i="50" s="1"/>
  <c r="I309" i="50"/>
  <c r="J309" i="50" s="1"/>
  <c r="N308" i="50"/>
  <c r="P308" i="50" s="1"/>
  <c r="M308" i="50"/>
  <c r="K308" i="50"/>
  <c r="L308" i="50" s="1"/>
  <c r="I308" i="50"/>
  <c r="J308" i="50" s="1"/>
  <c r="N307" i="50"/>
  <c r="P307" i="50" s="1"/>
  <c r="M307" i="50"/>
  <c r="K307" i="50"/>
  <c r="L307" i="50" s="1"/>
  <c r="I307" i="50"/>
  <c r="J307" i="50" s="1"/>
  <c r="N306" i="50"/>
  <c r="P306" i="50" s="1"/>
  <c r="M306" i="50"/>
  <c r="K306" i="50"/>
  <c r="L306" i="50" s="1"/>
  <c r="I306" i="50"/>
  <c r="J306" i="50" s="1"/>
  <c r="N305" i="50"/>
  <c r="P305" i="50" s="1"/>
  <c r="M305" i="50"/>
  <c r="K305" i="50"/>
  <c r="L305" i="50" s="1"/>
  <c r="I305" i="50"/>
  <c r="J305" i="50" s="1"/>
  <c r="N304" i="50"/>
  <c r="P304" i="50" s="1"/>
  <c r="M304" i="50"/>
  <c r="K304" i="50"/>
  <c r="L304" i="50" s="1"/>
  <c r="I304" i="50"/>
  <c r="J304" i="50" s="1"/>
  <c r="N303" i="50"/>
  <c r="P303" i="50" s="1"/>
  <c r="M303" i="50"/>
  <c r="K303" i="50"/>
  <c r="L303" i="50" s="1"/>
  <c r="I303" i="50"/>
  <c r="J303" i="50" s="1"/>
  <c r="N302" i="50"/>
  <c r="P302" i="50" s="1"/>
  <c r="M302" i="50"/>
  <c r="K302" i="50"/>
  <c r="L302" i="50" s="1"/>
  <c r="I302" i="50"/>
  <c r="J302" i="50" s="1"/>
  <c r="N301" i="50"/>
  <c r="P301" i="50" s="1"/>
  <c r="M301" i="50"/>
  <c r="K301" i="50"/>
  <c r="L301" i="50" s="1"/>
  <c r="I301" i="50"/>
  <c r="J301" i="50" s="1"/>
  <c r="N300" i="50"/>
  <c r="M300" i="50"/>
  <c r="K300" i="50"/>
  <c r="L300" i="50" s="1"/>
  <c r="I300" i="50"/>
  <c r="J300" i="50" s="1"/>
  <c r="N299" i="50"/>
  <c r="P299" i="50" s="1"/>
  <c r="M299" i="50"/>
  <c r="K299" i="50"/>
  <c r="L299" i="50" s="1"/>
  <c r="I299" i="50"/>
  <c r="J299" i="50" s="1"/>
  <c r="N298" i="50"/>
  <c r="P298" i="50" s="1"/>
  <c r="M298" i="50"/>
  <c r="K298" i="50"/>
  <c r="L298" i="50" s="1"/>
  <c r="I298" i="50"/>
  <c r="J298" i="50" s="1"/>
  <c r="N297" i="50"/>
  <c r="P297" i="50" s="1"/>
  <c r="M297" i="50"/>
  <c r="K297" i="50"/>
  <c r="L297" i="50" s="1"/>
  <c r="I297" i="50"/>
  <c r="J297" i="50" s="1"/>
  <c r="N296" i="50"/>
  <c r="P296" i="50" s="1"/>
  <c r="M296" i="50"/>
  <c r="K296" i="50"/>
  <c r="L296" i="50" s="1"/>
  <c r="I296" i="50"/>
  <c r="J296" i="50" s="1"/>
  <c r="N295" i="50"/>
  <c r="P295" i="50" s="1"/>
  <c r="M295" i="50"/>
  <c r="K295" i="50"/>
  <c r="L295" i="50" s="1"/>
  <c r="I295" i="50"/>
  <c r="J295" i="50" s="1"/>
  <c r="N294" i="50"/>
  <c r="P294" i="50" s="1"/>
  <c r="M294" i="50"/>
  <c r="K294" i="50"/>
  <c r="I294" i="50"/>
  <c r="J294" i="50" s="1"/>
  <c r="H292" i="50"/>
  <c r="H354" i="50" s="1"/>
  <c r="H41" i="46" s="1"/>
  <c r="G292" i="50"/>
  <c r="G354" i="50" s="1"/>
  <c r="G41" i="46" s="1"/>
  <c r="F292" i="50"/>
  <c r="F354" i="50" s="1"/>
  <c r="F41" i="46" s="1"/>
  <c r="E292" i="50"/>
  <c r="E354" i="50" s="1"/>
  <c r="E41" i="46" s="1"/>
  <c r="D292" i="50"/>
  <c r="D354" i="50" s="1"/>
  <c r="D41" i="46" s="1"/>
  <c r="C292" i="50"/>
  <c r="C354" i="50" s="1"/>
  <c r="C41" i="46" s="1"/>
  <c r="N291" i="50"/>
  <c r="O291" i="50" s="1"/>
  <c r="M291" i="50"/>
  <c r="K291" i="50"/>
  <c r="L291" i="50" s="1"/>
  <c r="I291" i="50"/>
  <c r="J291" i="50" s="1"/>
  <c r="N290" i="50"/>
  <c r="P290" i="50" s="1"/>
  <c r="M290" i="50"/>
  <c r="K290" i="50"/>
  <c r="L290" i="50" s="1"/>
  <c r="I290" i="50"/>
  <c r="J290" i="50" s="1"/>
  <c r="N289" i="50"/>
  <c r="P289" i="50" s="1"/>
  <c r="M289" i="50"/>
  <c r="K289" i="50"/>
  <c r="L289" i="50" s="1"/>
  <c r="I289" i="50"/>
  <c r="J289" i="50" s="1"/>
  <c r="N288" i="50"/>
  <c r="P288" i="50" s="1"/>
  <c r="M288" i="50"/>
  <c r="K288" i="50"/>
  <c r="L288" i="50" s="1"/>
  <c r="I288" i="50"/>
  <c r="J288" i="50" s="1"/>
  <c r="N287" i="50"/>
  <c r="P287" i="50" s="1"/>
  <c r="M287" i="50"/>
  <c r="K287" i="50"/>
  <c r="L287" i="50" s="1"/>
  <c r="I287" i="50"/>
  <c r="J287" i="50" s="1"/>
  <c r="N286" i="50"/>
  <c r="M286" i="50"/>
  <c r="K286" i="50"/>
  <c r="L286" i="50" s="1"/>
  <c r="I286" i="50"/>
  <c r="J286" i="50" s="1"/>
  <c r="N285" i="50"/>
  <c r="P285" i="50" s="1"/>
  <c r="M285" i="50"/>
  <c r="K285" i="50"/>
  <c r="L285" i="50" s="1"/>
  <c r="I285" i="50"/>
  <c r="J285" i="50" s="1"/>
  <c r="N284" i="50"/>
  <c r="P284" i="50" s="1"/>
  <c r="M284" i="50"/>
  <c r="K284" i="50"/>
  <c r="L284" i="50" s="1"/>
  <c r="I284" i="50"/>
  <c r="J284" i="50" s="1"/>
  <c r="N283" i="50"/>
  <c r="O283" i="50" s="1"/>
  <c r="M283" i="50"/>
  <c r="K283" i="50"/>
  <c r="L283" i="50" s="1"/>
  <c r="I283" i="50"/>
  <c r="J283" i="50" s="1"/>
  <c r="N282" i="50"/>
  <c r="M282" i="50"/>
  <c r="K282" i="50"/>
  <c r="L282" i="50" s="1"/>
  <c r="I282" i="50"/>
  <c r="J282" i="50" s="1"/>
  <c r="N281" i="50"/>
  <c r="P281" i="50" s="1"/>
  <c r="M281" i="50"/>
  <c r="K281" i="50"/>
  <c r="L281" i="50" s="1"/>
  <c r="I281" i="50"/>
  <c r="J281" i="50" s="1"/>
  <c r="N280" i="50"/>
  <c r="P280" i="50" s="1"/>
  <c r="M280" i="50"/>
  <c r="K280" i="50"/>
  <c r="L280" i="50" s="1"/>
  <c r="I280" i="50"/>
  <c r="J280" i="50" s="1"/>
  <c r="N279" i="50"/>
  <c r="P279" i="50" s="1"/>
  <c r="M279" i="50"/>
  <c r="K279" i="50"/>
  <c r="L279" i="50" s="1"/>
  <c r="I279" i="50"/>
  <c r="J279" i="50" s="1"/>
  <c r="N278" i="50"/>
  <c r="O278" i="50" s="1"/>
  <c r="M278" i="50"/>
  <c r="K278" i="50"/>
  <c r="L278" i="50" s="1"/>
  <c r="I278" i="50"/>
  <c r="J278" i="50" s="1"/>
  <c r="N277" i="50"/>
  <c r="P277" i="50" s="1"/>
  <c r="M277" i="50"/>
  <c r="K277" i="50"/>
  <c r="L277" i="50" s="1"/>
  <c r="I277" i="50"/>
  <c r="J277" i="50" s="1"/>
  <c r="N276" i="50"/>
  <c r="O276" i="50" s="1"/>
  <c r="M276" i="50"/>
  <c r="K276" i="50"/>
  <c r="L276" i="50" s="1"/>
  <c r="I276" i="50"/>
  <c r="J276" i="50" s="1"/>
  <c r="N275" i="50"/>
  <c r="M275" i="50"/>
  <c r="K275" i="50"/>
  <c r="L275" i="50" s="1"/>
  <c r="I275" i="50"/>
  <c r="J275" i="50" s="1"/>
  <c r="N274" i="50"/>
  <c r="M274" i="50"/>
  <c r="K274" i="50"/>
  <c r="L274" i="50" s="1"/>
  <c r="I274" i="50"/>
  <c r="J274" i="50" s="1"/>
  <c r="N273" i="50"/>
  <c r="O273" i="50" s="1"/>
  <c r="M273" i="50"/>
  <c r="K273" i="50"/>
  <c r="L273" i="50" s="1"/>
  <c r="I273" i="50"/>
  <c r="J273" i="50" s="1"/>
  <c r="N272" i="50"/>
  <c r="P272" i="50" s="1"/>
  <c r="M272" i="50"/>
  <c r="K272" i="50"/>
  <c r="I272" i="50"/>
  <c r="H270" i="50"/>
  <c r="H353" i="50" s="1"/>
  <c r="H40" i="46" s="1"/>
  <c r="G270" i="50"/>
  <c r="G353" i="50" s="1"/>
  <c r="G40" i="46" s="1"/>
  <c r="F270" i="50"/>
  <c r="F353" i="50" s="1"/>
  <c r="F40" i="46" s="1"/>
  <c r="E270" i="50"/>
  <c r="E353" i="50" s="1"/>
  <c r="E40" i="46" s="1"/>
  <c r="D270" i="50"/>
  <c r="D353" i="50" s="1"/>
  <c r="D40" i="46" s="1"/>
  <c r="C270" i="50"/>
  <c r="C353" i="50" s="1"/>
  <c r="C40" i="46" s="1"/>
  <c r="N269" i="50"/>
  <c r="P269" i="50" s="1"/>
  <c r="M269" i="50"/>
  <c r="K269" i="50"/>
  <c r="L269" i="50" s="1"/>
  <c r="I269" i="50"/>
  <c r="J269" i="50" s="1"/>
  <c r="N268" i="50"/>
  <c r="P268" i="50" s="1"/>
  <c r="M268" i="50"/>
  <c r="K268" i="50"/>
  <c r="L268" i="50" s="1"/>
  <c r="I268" i="50"/>
  <c r="J268" i="50" s="1"/>
  <c r="N267" i="50"/>
  <c r="M267" i="50"/>
  <c r="K267" i="50"/>
  <c r="L267" i="50" s="1"/>
  <c r="I267" i="50"/>
  <c r="J267" i="50" s="1"/>
  <c r="N266" i="50"/>
  <c r="P266" i="50" s="1"/>
  <c r="M266" i="50"/>
  <c r="K266" i="50"/>
  <c r="L266" i="50" s="1"/>
  <c r="I266" i="50"/>
  <c r="J266" i="50" s="1"/>
  <c r="N265" i="50"/>
  <c r="P265" i="50" s="1"/>
  <c r="M265" i="50"/>
  <c r="K265" i="50"/>
  <c r="L265" i="50" s="1"/>
  <c r="I265" i="50"/>
  <c r="J265" i="50" s="1"/>
  <c r="N264" i="50"/>
  <c r="P264" i="50" s="1"/>
  <c r="M264" i="50"/>
  <c r="K264" i="50"/>
  <c r="L264" i="50" s="1"/>
  <c r="I264" i="50"/>
  <c r="J264" i="50" s="1"/>
  <c r="N263" i="50"/>
  <c r="M263" i="50"/>
  <c r="K263" i="50"/>
  <c r="L263" i="50" s="1"/>
  <c r="I263" i="50"/>
  <c r="J263" i="50" s="1"/>
  <c r="N262" i="50"/>
  <c r="P262" i="50" s="1"/>
  <c r="M262" i="50"/>
  <c r="K262" i="50"/>
  <c r="L262" i="50" s="1"/>
  <c r="I262" i="50"/>
  <c r="J262" i="50" s="1"/>
  <c r="N261" i="50"/>
  <c r="P261" i="50" s="1"/>
  <c r="M261" i="50"/>
  <c r="K261" i="50"/>
  <c r="L261" i="50" s="1"/>
  <c r="I261" i="50"/>
  <c r="J261" i="50" s="1"/>
  <c r="N260" i="50"/>
  <c r="P260" i="50" s="1"/>
  <c r="M260" i="50"/>
  <c r="K260" i="50"/>
  <c r="L260" i="50" s="1"/>
  <c r="I260" i="50"/>
  <c r="J260" i="50" s="1"/>
  <c r="N259" i="50"/>
  <c r="M259" i="50"/>
  <c r="K259" i="50"/>
  <c r="L259" i="50" s="1"/>
  <c r="I259" i="50"/>
  <c r="J259" i="50" s="1"/>
  <c r="N258" i="50"/>
  <c r="M258" i="50"/>
  <c r="K258" i="50"/>
  <c r="L258" i="50" s="1"/>
  <c r="I258" i="50"/>
  <c r="J258" i="50" s="1"/>
  <c r="N257" i="50"/>
  <c r="P257" i="50" s="1"/>
  <c r="M257" i="50"/>
  <c r="K257" i="50"/>
  <c r="L257" i="50" s="1"/>
  <c r="I257" i="50"/>
  <c r="J257" i="50" s="1"/>
  <c r="N256" i="50"/>
  <c r="P256" i="50" s="1"/>
  <c r="M256" i="50"/>
  <c r="K256" i="50"/>
  <c r="L256" i="50" s="1"/>
  <c r="I256" i="50"/>
  <c r="J256" i="50" s="1"/>
  <c r="N255" i="50"/>
  <c r="M255" i="50"/>
  <c r="K255" i="50"/>
  <c r="L255" i="50" s="1"/>
  <c r="I255" i="50"/>
  <c r="J255" i="50" s="1"/>
  <c r="N254" i="50"/>
  <c r="P254" i="50" s="1"/>
  <c r="M254" i="50"/>
  <c r="K254" i="50"/>
  <c r="L254" i="50" s="1"/>
  <c r="I254" i="50"/>
  <c r="J254" i="50" s="1"/>
  <c r="N253" i="50"/>
  <c r="P253" i="50" s="1"/>
  <c r="M253" i="50"/>
  <c r="K253" i="50"/>
  <c r="L253" i="50" s="1"/>
  <c r="I253" i="50"/>
  <c r="J253" i="50" s="1"/>
  <c r="N252" i="50"/>
  <c r="P252" i="50" s="1"/>
  <c r="M252" i="50"/>
  <c r="K252" i="50"/>
  <c r="L252" i="50" s="1"/>
  <c r="I252" i="50"/>
  <c r="J252" i="50" s="1"/>
  <c r="N251" i="50"/>
  <c r="M251" i="50"/>
  <c r="K251" i="50"/>
  <c r="L251" i="50" s="1"/>
  <c r="I251" i="50"/>
  <c r="J251" i="50" s="1"/>
  <c r="N250" i="50"/>
  <c r="P250" i="50" s="1"/>
  <c r="M250" i="50"/>
  <c r="K250" i="50"/>
  <c r="I250" i="50"/>
  <c r="J250" i="50" s="1"/>
  <c r="H248" i="50"/>
  <c r="H352" i="50" s="1"/>
  <c r="H39" i="46" s="1"/>
  <c r="G248" i="50"/>
  <c r="G352" i="50" s="1"/>
  <c r="G39" i="46" s="1"/>
  <c r="F248" i="50"/>
  <c r="F352" i="50" s="1"/>
  <c r="F39" i="46" s="1"/>
  <c r="E248" i="50"/>
  <c r="E352" i="50" s="1"/>
  <c r="E39" i="46" s="1"/>
  <c r="D248" i="50"/>
  <c r="D352" i="50" s="1"/>
  <c r="D39" i="46" s="1"/>
  <c r="C248" i="50"/>
  <c r="C352" i="50" s="1"/>
  <c r="C39" i="46" s="1"/>
  <c r="N247" i="50"/>
  <c r="M247" i="50"/>
  <c r="K247" i="50"/>
  <c r="L247" i="50" s="1"/>
  <c r="I247" i="50"/>
  <c r="J247" i="50" s="1"/>
  <c r="N246" i="50"/>
  <c r="O246" i="50" s="1"/>
  <c r="M246" i="50"/>
  <c r="K246" i="50"/>
  <c r="L246" i="50" s="1"/>
  <c r="I246" i="50"/>
  <c r="J246" i="50" s="1"/>
  <c r="N245" i="50"/>
  <c r="M245" i="50"/>
  <c r="K245" i="50"/>
  <c r="L245" i="50" s="1"/>
  <c r="I245" i="50"/>
  <c r="J245" i="50" s="1"/>
  <c r="N244" i="50"/>
  <c r="O244" i="50" s="1"/>
  <c r="M244" i="50"/>
  <c r="K244" i="50"/>
  <c r="L244" i="50" s="1"/>
  <c r="I244" i="50"/>
  <c r="J244" i="50" s="1"/>
  <c r="N243" i="50"/>
  <c r="O243" i="50" s="1"/>
  <c r="M243" i="50"/>
  <c r="K243" i="50"/>
  <c r="L243" i="50" s="1"/>
  <c r="I243" i="50"/>
  <c r="J243" i="50" s="1"/>
  <c r="N242" i="50"/>
  <c r="O242" i="50" s="1"/>
  <c r="M242" i="50"/>
  <c r="K242" i="50"/>
  <c r="L242" i="50" s="1"/>
  <c r="I242" i="50"/>
  <c r="J242" i="50" s="1"/>
  <c r="N241" i="50"/>
  <c r="O241" i="50" s="1"/>
  <c r="M241" i="50"/>
  <c r="K241" i="50"/>
  <c r="L241" i="50" s="1"/>
  <c r="I241" i="50"/>
  <c r="J241" i="50" s="1"/>
  <c r="N240" i="50"/>
  <c r="O240" i="50" s="1"/>
  <c r="M240" i="50"/>
  <c r="K240" i="50"/>
  <c r="L240" i="50" s="1"/>
  <c r="I240" i="50"/>
  <c r="J240" i="50" s="1"/>
  <c r="N239" i="50"/>
  <c r="M239" i="50"/>
  <c r="K239" i="50"/>
  <c r="L239" i="50" s="1"/>
  <c r="I239" i="50"/>
  <c r="J239" i="50" s="1"/>
  <c r="N238" i="50"/>
  <c r="O238" i="50" s="1"/>
  <c r="M238" i="50"/>
  <c r="K238" i="50"/>
  <c r="L238" i="50" s="1"/>
  <c r="I238" i="50"/>
  <c r="J238" i="50" s="1"/>
  <c r="N237" i="50"/>
  <c r="O237" i="50" s="1"/>
  <c r="M237" i="50"/>
  <c r="K237" i="50"/>
  <c r="L237" i="50" s="1"/>
  <c r="I237" i="50"/>
  <c r="J237" i="50" s="1"/>
  <c r="N236" i="50"/>
  <c r="O236" i="50" s="1"/>
  <c r="M236" i="50"/>
  <c r="K236" i="50"/>
  <c r="L236" i="50" s="1"/>
  <c r="I236" i="50"/>
  <c r="J236" i="50" s="1"/>
  <c r="N235" i="50"/>
  <c r="O235" i="50" s="1"/>
  <c r="M235" i="50"/>
  <c r="K235" i="50"/>
  <c r="L235" i="50" s="1"/>
  <c r="I235" i="50"/>
  <c r="J235" i="50" s="1"/>
  <c r="N234" i="50"/>
  <c r="O234" i="50" s="1"/>
  <c r="M234" i="50"/>
  <c r="K234" i="50"/>
  <c r="L234" i="50" s="1"/>
  <c r="I234" i="50"/>
  <c r="J234" i="50" s="1"/>
  <c r="N233" i="50"/>
  <c r="O233" i="50" s="1"/>
  <c r="M233" i="50"/>
  <c r="K233" i="50"/>
  <c r="L233" i="50" s="1"/>
  <c r="I233" i="50"/>
  <c r="J233" i="50" s="1"/>
  <c r="N232" i="50"/>
  <c r="O232" i="50" s="1"/>
  <c r="M232" i="50"/>
  <c r="K232" i="50"/>
  <c r="L232" i="50" s="1"/>
  <c r="I232" i="50"/>
  <c r="J232" i="50" s="1"/>
  <c r="N231" i="50"/>
  <c r="P231" i="50" s="1"/>
  <c r="M231" i="50"/>
  <c r="K231" i="50"/>
  <c r="I231" i="50"/>
  <c r="J231" i="50" s="1"/>
  <c r="N230" i="50"/>
  <c r="M230" i="50"/>
  <c r="K230" i="50"/>
  <c r="I230" i="50"/>
  <c r="J230" i="50" s="1"/>
  <c r="N229" i="50"/>
  <c r="P229" i="50" s="1"/>
  <c r="M229" i="50"/>
  <c r="K229" i="50"/>
  <c r="I229" i="50"/>
  <c r="J229" i="50" s="1"/>
  <c r="N228" i="50"/>
  <c r="M228" i="50"/>
  <c r="K228" i="50"/>
  <c r="L228" i="50" s="1"/>
  <c r="I228" i="50"/>
  <c r="A356" i="7"/>
  <c r="A21" i="46" s="1"/>
  <c r="A355" i="7"/>
  <c r="A20" i="46" s="1"/>
  <c r="A354" i="7"/>
  <c r="A19" i="46" s="1"/>
  <c r="A353" i="7"/>
  <c r="A18" i="46" s="1"/>
  <c r="A352" i="7"/>
  <c r="A17" i="46" s="1"/>
  <c r="A316" i="7"/>
  <c r="A294" i="7"/>
  <c r="A272" i="7"/>
  <c r="A250" i="7"/>
  <c r="A228" i="7"/>
  <c r="H336" i="7"/>
  <c r="H356" i="7" s="1"/>
  <c r="H21" i="46" s="1"/>
  <c r="G336" i="7"/>
  <c r="G356" i="7" s="1"/>
  <c r="G21" i="46" s="1"/>
  <c r="F336" i="7"/>
  <c r="F356" i="7" s="1"/>
  <c r="F21" i="46" s="1"/>
  <c r="E336" i="7"/>
  <c r="E356" i="7" s="1"/>
  <c r="E21" i="46" s="1"/>
  <c r="D336" i="7"/>
  <c r="D356" i="7" s="1"/>
  <c r="D21" i="46" s="1"/>
  <c r="C336" i="7"/>
  <c r="C356" i="7" s="1"/>
  <c r="C21" i="46" s="1"/>
  <c r="N335" i="7"/>
  <c r="O335" i="7" s="1"/>
  <c r="M335" i="7"/>
  <c r="K335" i="7"/>
  <c r="L335" i="7" s="1"/>
  <c r="I335" i="7"/>
  <c r="J335" i="7" s="1"/>
  <c r="N334" i="7"/>
  <c r="O334" i="7" s="1"/>
  <c r="M334" i="7"/>
  <c r="K334" i="7"/>
  <c r="L334" i="7" s="1"/>
  <c r="I334" i="7"/>
  <c r="J334" i="7" s="1"/>
  <c r="N333" i="7"/>
  <c r="O333" i="7" s="1"/>
  <c r="M333" i="7"/>
  <c r="K333" i="7"/>
  <c r="L333" i="7" s="1"/>
  <c r="I333" i="7"/>
  <c r="J333" i="7" s="1"/>
  <c r="N332" i="7"/>
  <c r="O332" i="7" s="1"/>
  <c r="M332" i="7"/>
  <c r="K332" i="7"/>
  <c r="L332" i="7" s="1"/>
  <c r="I332" i="7"/>
  <c r="J332" i="7" s="1"/>
  <c r="N331" i="7"/>
  <c r="O331" i="7" s="1"/>
  <c r="M331" i="7"/>
  <c r="K331" i="7"/>
  <c r="L331" i="7" s="1"/>
  <c r="I331" i="7"/>
  <c r="J331" i="7" s="1"/>
  <c r="N330" i="7"/>
  <c r="O330" i="7" s="1"/>
  <c r="M330" i="7"/>
  <c r="K330" i="7"/>
  <c r="L330" i="7" s="1"/>
  <c r="I330" i="7"/>
  <c r="J330" i="7" s="1"/>
  <c r="N329" i="7"/>
  <c r="O329" i="7" s="1"/>
  <c r="M329" i="7"/>
  <c r="K329" i="7"/>
  <c r="L329" i="7" s="1"/>
  <c r="I329" i="7"/>
  <c r="J329" i="7" s="1"/>
  <c r="N328" i="7"/>
  <c r="O328" i="7" s="1"/>
  <c r="M328" i="7"/>
  <c r="K328" i="7"/>
  <c r="L328" i="7" s="1"/>
  <c r="I328" i="7"/>
  <c r="J328" i="7" s="1"/>
  <c r="N327" i="7"/>
  <c r="O327" i="7" s="1"/>
  <c r="M327" i="7"/>
  <c r="K327" i="7"/>
  <c r="L327" i="7" s="1"/>
  <c r="I327" i="7"/>
  <c r="J327" i="7" s="1"/>
  <c r="N326" i="7"/>
  <c r="O326" i="7" s="1"/>
  <c r="M326" i="7"/>
  <c r="K326" i="7"/>
  <c r="L326" i="7" s="1"/>
  <c r="I326" i="7"/>
  <c r="J326" i="7" s="1"/>
  <c r="N325" i="7"/>
  <c r="O325" i="7" s="1"/>
  <c r="M325" i="7"/>
  <c r="K325" i="7"/>
  <c r="L325" i="7" s="1"/>
  <c r="I325" i="7"/>
  <c r="J325" i="7" s="1"/>
  <c r="N324" i="7"/>
  <c r="O324" i="7" s="1"/>
  <c r="M324" i="7"/>
  <c r="K324" i="7"/>
  <c r="L324" i="7" s="1"/>
  <c r="I324" i="7"/>
  <c r="J324" i="7" s="1"/>
  <c r="N323" i="7"/>
  <c r="O323" i="7" s="1"/>
  <c r="M323" i="7"/>
  <c r="K323" i="7"/>
  <c r="L323" i="7" s="1"/>
  <c r="I323" i="7"/>
  <c r="J323" i="7" s="1"/>
  <c r="N322" i="7"/>
  <c r="O322" i="7" s="1"/>
  <c r="M322" i="7"/>
  <c r="K322" i="7"/>
  <c r="L322" i="7" s="1"/>
  <c r="I322" i="7"/>
  <c r="J322" i="7" s="1"/>
  <c r="N321" i="7"/>
  <c r="P321" i="7" s="1"/>
  <c r="M321" i="7"/>
  <c r="K321" i="7"/>
  <c r="L321" i="7" s="1"/>
  <c r="I321" i="7"/>
  <c r="J321" i="7" s="1"/>
  <c r="N320" i="7"/>
  <c r="O320" i="7" s="1"/>
  <c r="M320" i="7"/>
  <c r="K320" i="7"/>
  <c r="L320" i="7" s="1"/>
  <c r="I320" i="7"/>
  <c r="J320" i="7" s="1"/>
  <c r="N319" i="7"/>
  <c r="P319" i="7" s="1"/>
  <c r="M319" i="7"/>
  <c r="K319" i="7"/>
  <c r="L319" i="7" s="1"/>
  <c r="I319" i="7"/>
  <c r="J319" i="7" s="1"/>
  <c r="N318" i="7"/>
  <c r="O318" i="7" s="1"/>
  <c r="M318" i="7"/>
  <c r="K318" i="7"/>
  <c r="L318" i="7" s="1"/>
  <c r="I318" i="7"/>
  <c r="J318" i="7" s="1"/>
  <c r="N317" i="7"/>
  <c r="P317" i="7" s="1"/>
  <c r="M317" i="7"/>
  <c r="K317" i="7"/>
  <c r="L317" i="7" s="1"/>
  <c r="I317" i="7"/>
  <c r="J317" i="7" s="1"/>
  <c r="N316" i="7"/>
  <c r="M316" i="7"/>
  <c r="K316" i="7"/>
  <c r="L316" i="7" s="1"/>
  <c r="I316" i="7"/>
  <c r="H314" i="7"/>
  <c r="H355" i="7" s="1"/>
  <c r="H20" i="46" s="1"/>
  <c r="G314" i="7"/>
  <c r="G355" i="7" s="1"/>
  <c r="G20" i="46" s="1"/>
  <c r="F314" i="7"/>
  <c r="F355" i="7" s="1"/>
  <c r="F20" i="46" s="1"/>
  <c r="E314" i="7"/>
  <c r="E355" i="7" s="1"/>
  <c r="E20" i="46" s="1"/>
  <c r="D314" i="7"/>
  <c r="D355" i="7" s="1"/>
  <c r="D20" i="46" s="1"/>
  <c r="C314" i="7"/>
  <c r="C355" i="7" s="1"/>
  <c r="C20" i="46" s="1"/>
  <c r="N313" i="7"/>
  <c r="P313" i="7" s="1"/>
  <c r="M313" i="7"/>
  <c r="K313" i="7"/>
  <c r="L313" i="7" s="1"/>
  <c r="I313" i="7"/>
  <c r="J313" i="7" s="1"/>
  <c r="N312" i="7"/>
  <c r="P312" i="7" s="1"/>
  <c r="M312" i="7"/>
  <c r="K312" i="7"/>
  <c r="L312" i="7" s="1"/>
  <c r="I312" i="7"/>
  <c r="J312" i="7" s="1"/>
  <c r="N311" i="7"/>
  <c r="P311" i="7" s="1"/>
  <c r="M311" i="7"/>
  <c r="K311" i="7"/>
  <c r="L311" i="7" s="1"/>
  <c r="I311" i="7"/>
  <c r="J311" i="7" s="1"/>
  <c r="N310" i="7"/>
  <c r="P310" i="7" s="1"/>
  <c r="M310" i="7"/>
  <c r="K310" i="7"/>
  <c r="L310" i="7" s="1"/>
  <c r="I310" i="7"/>
  <c r="J310" i="7" s="1"/>
  <c r="N309" i="7"/>
  <c r="P309" i="7" s="1"/>
  <c r="M309" i="7"/>
  <c r="K309" i="7"/>
  <c r="L309" i="7" s="1"/>
  <c r="I309" i="7"/>
  <c r="J309" i="7" s="1"/>
  <c r="N308" i="7"/>
  <c r="P308" i="7" s="1"/>
  <c r="M308" i="7"/>
  <c r="K308" i="7"/>
  <c r="L308" i="7" s="1"/>
  <c r="I308" i="7"/>
  <c r="J308" i="7" s="1"/>
  <c r="N307" i="7"/>
  <c r="P307" i="7" s="1"/>
  <c r="M307" i="7"/>
  <c r="K307" i="7"/>
  <c r="L307" i="7" s="1"/>
  <c r="I307" i="7"/>
  <c r="J307" i="7" s="1"/>
  <c r="N306" i="7"/>
  <c r="P306" i="7" s="1"/>
  <c r="M306" i="7"/>
  <c r="K306" i="7"/>
  <c r="L306" i="7" s="1"/>
  <c r="I306" i="7"/>
  <c r="J306" i="7" s="1"/>
  <c r="N305" i="7"/>
  <c r="P305" i="7" s="1"/>
  <c r="M305" i="7"/>
  <c r="K305" i="7"/>
  <c r="L305" i="7" s="1"/>
  <c r="I305" i="7"/>
  <c r="J305" i="7" s="1"/>
  <c r="N304" i="7"/>
  <c r="P304" i="7" s="1"/>
  <c r="M304" i="7"/>
  <c r="K304" i="7"/>
  <c r="L304" i="7" s="1"/>
  <c r="I304" i="7"/>
  <c r="J304" i="7" s="1"/>
  <c r="N303" i="7"/>
  <c r="P303" i="7" s="1"/>
  <c r="M303" i="7"/>
  <c r="K303" i="7"/>
  <c r="L303" i="7" s="1"/>
  <c r="I303" i="7"/>
  <c r="J303" i="7" s="1"/>
  <c r="N302" i="7"/>
  <c r="P302" i="7" s="1"/>
  <c r="M302" i="7"/>
  <c r="K302" i="7"/>
  <c r="L302" i="7" s="1"/>
  <c r="I302" i="7"/>
  <c r="J302" i="7" s="1"/>
  <c r="N301" i="7"/>
  <c r="P301" i="7" s="1"/>
  <c r="M301" i="7"/>
  <c r="K301" i="7"/>
  <c r="L301" i="7" s="1"/>
  <c r="I301" i="7"/>
  <c r="J301" i="7" s="1"/>
  <c r="N300" i="7"/>
  <c r="P300" i="7" s="1"/>
  <c r="M300" i="7"/>
  <c r="K300" i="7"/>
  <c r="L300" i="7" s="1"/>
  <c r="I300" i="7"/>
  <c r="J300" i="7" s="1"/>
  <c r="N299" i="7"/>
  <c r="P299" i="7" s="1"/>
  <c r="M299" i="7"/>
  <c r="K299" i="7"/>
  <c r="L299" i="7" s="1"/>
  <c r="I299" i="7"/>
  <c r="J299" i="7" s="1"/>
  <c r="N298" i="7"/>
  <c r="P298" i="7" s="1"/>
  <c r="M298" i="7"/>
  <c r="K298" i="7"/>
  <c r="L298" i="7" s="1"/>
  <c r="I298" i="7"/>
  <c r="J298" i="7" s="1"/>
  <c r="N297" i="7"/>
  <c r="P297" i="7" s="1"/>
  <c r="M297" i="7"/>
  <c r="K297" i="7"/>
  <c r="L297" i="7" s="1"/>
  <c r="I297" i="7"/>
  <c r="J297" i="7" s="1"/>
  <c r="N296" i="7"/>
  <c r="P296" i="7" s="1"/>
  <c r="M296" i="7"/>
  <c r="K296" i="7"/>
  <c r="L296" i="7" s="1"/>
  <c r="I296" i="7"/>
  <c r="J296" i="7" s="1"/>
  <c r="N295" i="7"/>
  <c r="P295" i="7" s="1"/>
  <c r="M295" i="7"/>
  <c r="K295" i="7"/>
  <c r="L295" i="7" s="1"/>
  <c r="I295" i="7"/>
  <c r="J295" i="7" s="1"/>
  <c r="N294" i="7"/>
  <c r="P294" i="7" s="1"/>
  <c r="M294" i="7"/>
  <c r="K294" i="7"/>
  <c r="I294" i="7"/>
  <c r="H292" i="7"/>
  <c r="H354" i="7" s="1"/>
  <c r="H19" i="46" s="1"/>
  <c r="G292" i="7"/>
  <c r="G354" i="7" s="1"/>
  <c r="G19" i="46" s="1"/>
  <c r="F292" i="7"/>
  <c r="F354" i="7" s="1"/>
  <c r="F19" i="46" s="1"/>
  <c r="E292" i="7"/>
  <c r="E354" i="7" s="1"/>
  <c r="E19" i="46" s="1"/>
  <c r="D292" i="7"/>
  <c r="D354" i="7" s="1"/>
  <c r="D19" i="46" s="1"/>
  <c r="C292" i="7"/>
  <c r="C354" i="7" s="1"/>
  <c r="C19" i="46" s="1"/>
  <c r="N291" i="7"/>
  <c r="O291" i="7" s="1"/>
  <c r="M291" i="7"/>
  <c r="K291" i="7"/>
  <c r="L291" i="7" s="1"/>
  <c r="I291" i="7"/>
  <c r="J291" i="7" s="1"/>
  <c r="N290" i="7"/>
  <c r="P290" i="7" s="1"/>
  <c r="M290" i="7"/>
  <c r="K290" i="7"/>
  <c r="L290" i="7" s="1"/>
  <c r="I290" i="7"/>
  <c r="J290" i="7" s="1"/>
  <c r="N289" i="7"/>
  <c r="P289" i="7" s="1"/>
  <c r="M289" i="7"/>
  <c r="K289" i="7"/>
  <c r="L289" i="7" s="1"/>
  <c r="I289" i="7"/>
  <c r="J289" i="7" s="1"/>
  <c r="N288" i="7"/>
  <c r="P288" i="7" s="1"/>
  <c r="M288" i="7"/>
  <c r="K288" i="7"/>
  <c r="L288" i="7" s="1"/>
  <c r="I288" i="7"/>
  <c r="J288" i="7" s="1"/>
  <c r="N287" i="7"/>
  <c r="O287" i="7" s="1"/>
  <c r="M287" i="7"/>
  <c r="K287" i="7"/>
  <c r="L287" i="7" s="1"/>
  <c r="I287" i="7"/>
  <c r="J287" i="7" s="1"/>
  <c r="N286" i="7"/>
  <c r="O286" i="7" s="1"/>
  <c r="M286" i="7"/>
  <c r="K286" i="7"/>
  <c r="L286" i="7" s="1"/>
  <c r="I286" i="7"/>
  <c r="J286" i="7" s="1"/>
  <c r="N285" i="7"/>
  <c r="P285" i="7" s="1"/>
  <c r="M285" i="7"/>
  <c r="K285" i="7"/>
  <c r="L285" i="7" s="1"/>
  <c r="I285" i="7"/>
  <c r="J285" i="7" s="1"/>
  <c r="N284" i="7"/>
  <c r="O284" i="7" s="1"/>
  <c r="M284" i="7"/>
  <c r="K284" i="7"/>
  <c r="L284" i="7" s="1"/>
  <c r="I284" i="7"/>
  <c r="J284" i="7" s="1"/>
  <c r="N283" i="7"/>
  <c r="P283" i="7" s="1"/>
  <c r="M283" i="7"/>
  <c r="K283" i="7"/>
  <c r="L283" i="7" s="1"/>
  <c r="I283" i="7"/>
  <c r="J283" i="7" s="1"/>
  <c r="N282" i="7"/>
  <c r="P282" i="7" s="1"/>
  <c r="M282" i="7"/>
  <c r="K282" i="7"/>
  <c r="L282" i="7" s="1"/>
  <c r="I282" i="7"/>
  <c r="J282" i="7" s="1"/>
  <c r="N281" i="7"/>
  <c r="O281" i="7" s="1"/>
  <c r="M281" i="7"/>
  <c r="K281" i="7"/>
  <c r="L281" i="7" s="1"/>
  <c r="I281" i="7"/>
  <c r="J281" i="7" s="1"/>
  <c r="N280" i="7"/>
  <c r="P280" i="7" s="1"/>
  <c r="M280" i="7"/>
  <c r="K280" i="7"/>
  <c r="L280" i="7" s="1"/>
  <c r="I280" i="7"/>
  <c r="J280" i="7" s="1"/>
  <c r="N279" i="7"/>
  <c r="O279" i="7" s="1"/>
  <c r="M279" i="7"/>
  <c r="K279" i="7"/>
  <c r="L279" i="7" s="1"/>
  <c r="I279" i="7"/>
  <c r="J279" i="7" s="1"/>
  <c r="N278" i="7"/>
  <c r="O278" i="7" s="1"/>
  <c r="M278" i="7"/>
  <c r="K278" i="7"/>
  <c r="L278" i="7" s="1"/>
  <c r="I278" i="7"/>
  <c r="J278" i="7" s="1"/>
  <c r="N277" i="7"/>
  <c r="P277" i="7" s="1"/>
  <c r="M277" i="7"/>
  <c r="K277" i="7"/>
  <c r="L277" i="7" s="1"/>
  <c r="I277" i="7"/>
  <c r="J277" i="7" s="1"/>
  <c r="N276" i="7"/>
  <c r="O276" i="7" s="1"/>
  <c r="M276" i="7"/>
  <c r="K276" i="7"/>
  <c r="L276" i="7" s="1"/>
  <c r="I276" i="7"/>
  <c r="J276" i="7" s="1"/>
  <c r="N275" i="7"/>
  <c r="P275" i="7" s="1"/>
  <c r="M275" i="7"/>
  <c r="K275" i="7"/>
  <c r="L275" i="7" s="1"/>
  <c r="I275" i="7"/>
  <c r="J275" i="7" s="1"/>
  <c r="N274" i="7"/>
  <c r="P274" i="7" s="1"/>
  <c r="M274" i="7"/>
  <c r="K274" i="7"/>
  <c r="L274" i="7" s="1"/>
  <c r="I274" i="7"/>
  <c r="J274" i="7" s="1"/>
  <c r="N273" i="7"/>
  <c r="P273" i="7" s="1"/>
  <c r="M273" i="7"/>
  <c r="K273" i="7"/>
  <c r="L273" i="7" s="1"/>
  <c r="I273" i="7"/>
  <c r="J273" i="7" s="1"/>
  <c r="N272" i="7"/>
  <c r="O272" i="7" s="1"/>
  <c r="M272" i="7"/>
  <c r="K272" i="7"/>
  <c r="I272" i="7"/>
  <c r="J272" i="7" s="1"/>
  <c r="H270" i="7"/>
  <c r="H353" i="7" s="1"/>
  <c r="H18" i="46" s="1"/>
  <c r="G270" i="7"/>
  <c r="G353" i="7" s="1"/>
  <c r="G18" i="46" s="1"/>
  <c r="F270" i="7"/>
  <c r="F353" i="7" s="1"/>
  <c r="F18" i="46" s="1"/>
  <c r="E270" i="7"/>
  <c r="E353" i="7" s="1"/>
  <c r="E18" i="46" s="1"/>
  <c r="D270" i="7"/>
  <c r="D353" i="7" s="1"/>
  <c r="D18" i="46" s="1"/>
  <c r="C270" i="7"/>
  <c r="C353" i="7" s="1"/>
  <c r="C18" i="46" s="1"/>
  <c r="N269" i="7"/>
  <c r="P269" i="7" s="1"/>
  <c r="M269" i="7"/>
  <c r="K269" i="7"/>
  <c r="L269" i="7" s="1"/>
  <c r="I269" i="7"/>
  <c r="J269" i="7" s="1"/>
  <c r="N268" i="7"/>
  <c r="P268" i="7" s="1"/>
  <c r="M268" i="7"/>
  <c r="K268" i="7"/>
  <c r="L268" i="7" s="1"/>
  <c r="I268" i="7"/>
  <c r="J268" i="7" s="1"/>
  <c r="N267" i="7"/>
  <c r="P267" i="7" s="1"/>
  <c r="M267" i="7"/>
  <c r="K267" i="7"/>
  <c r="L267" i="7" s="1"/>
  <c r="I267" i="7"/>
  <c r="J267" i="7" s="1"/>
  <c r="N266" i="7"/>
  <c r="P266" i="7" s="1"/>
  <c r="M266" i="7"/>
  <c r="K266" i="7"/>
  <c r="L266" i="7" s="1"/>
  <c r="I266" i="7"/>
  <c r="J266" i="7" s="1"/>
  <c r="N265" i="7"/>
  <c r="P265" i="7" s="1"/>
  <c r="M265" i="7"/>
  <c r="K265" i="7"/>
  <c r="L265" i="7" s="1"/>
  <c r="I265" i="7"/>
  <c r="J265" i="7" s="1"/>
  <c r="N264" i="7"/>
  <c r="P264" i="7" s="1"/>
  <c r="M264" i="7"/>
  <c r="K264" i="7"/>
  <c r="L264" i="7" s="1"/>
  <c r="I264" i="7"/>
  <c r="J264" i="7" s="1"/>
  <c r="N263" i="7"/>
  <c r="P263" i="7" s="1"/>
  <c r="M263" i="7"/>
  <c r="K263" i="7"/>
  <c r="L263" i="7" s="1"/>
  <c r="I263" i="7"/>
  <c r="J263" i="7" s="1"/>
  <c r="N262" i="7"/>
  <c r="P262" i="7" s="1"/>
  <c r="M262" i="7"/>
  <c r="K262" i="7"/>
  <c r="L262" i="7" s="1"/>
  <c r="I262" i="7"/>
  <c r="J262" i="7" s="1"/>
  <c r="N261" i="7"/>
  <c r="P261" i="7" s="1"/>
  <c r="M261" i="7"/>
  <c r="K261" i="7"/>
  <c r="L261" i="7" s="1"/>
  <c r="I261" i="7"/>
  <c r="J261" i="7" s="1"/>
  <c r="N260" i="7"/>
  <c r="P260" i="7" s="1"/>
  <c r="M260" i="7"/>
  <c r="K260" i="7"/>
  <c r="L260" i="7" s="1"/>
  <c r="I260" i="7"/>
  <c r="J260" i="7" s="1"/>
  <c r="N259" i="7"/>
  <c r="P259" i="7" s="1"/>
  <c r="M259" i="7"/>
  <c r="K259" i="7"/>
  <c r="L259" i="7" s="1"/>
  <c r="I259" i="7"/>
  <c r="J259" i="7" s="1"/>
  <c r="N258" i="7"/>
  <c r="P258" i="7" s="1"/>
  <c r="M258" i="7"/>
  <c r="K258" i="7"/>
  <c r="L258" i="7" s="1"/>
  <c r="I258" i="7"/>
  <c r="J258" i="7" s="1"/>
  <c r="N257" i="7"/>
  <c r="P257" i="7" s="1"/>
  <c r="M257" i="7"/>
  <c r="K257" i="7"/>
  <c r="L257" i="7" s="1"/>
  <c r="I257" i="7"/>
  <c r="J257" i="7" s="1"/>
  <c r="N256" i="7"/>
  <c r="P256" i="7" s="1"/>
  <c r="M256" i="7"/>
  <c r="K256" i="7"/>
  <c r="L256" i="7" s="1"/>
  <c r="I256" i="7"/>
  <c r="J256" i="7" s="1"/>
  <c r="N255" i="7"/>
  <c r="P255" i="7" s="1"/>
  <c r="M255" i="7"/>
  <c r="K255" i="7"/>
  <c r="L255" i="7" s="1"/>
  <c r="I255" i="7"/>
  <c r="J255" i="7" s="1"/>
  <c r="N254" i="7"/>
  <c r="P254" i="7" s="1"/>
  <c r="M254" i="7"/>
  <c r="K254" i="7"/>
  <c r="L254" i="7" s="1"/>
  <c r="I254" i="7"/>
  <c r="J254" i="7" s="1"/>
  <c r="N253" i="7"/>
  <c r="P253" i="7" s="1"/>
  <c r="M253" i="7"/>
  <c r="K253" i="7"/>
  <c r="L253" i="7" s="1"/>
  <c r="I253" i="7"/>
  <c r="J253" i="7" s="1"/>
  <c r="N252" i="7"/>
  <c r="P252" i="7" s="1"/>
  <c r="M252" i="7"/>
  <c r="K252" i="7"/>
  <c r="L252" i="7" s="1"/>
  <c r="I252" i="7"/>
  <c r="J252" i="7" s="1"/>
  <c r="N251" i="7"/>
  <c r="P251" i="7" s="1"/>
  <c r="M251" i="7"/>
  <c r="K251" i="7"/>
  <c r="L251" i="7" s="1"/>
  <c r="I251" i="7"/>
  <c r="J251" i="7" s="1"/>
  <c r="N250" i="7"/>
  <c r="P250" i="7" s="1"/>
  <c r="M250" i="7"/>
  <c r="K250" i="7"/>
  <c r="I250" i="7"/>
  <c r="J250" i="7" s="1"/>
  <c r="H248" i="7"/>
  <c r="H352" i="7" s="1"/>
  <c r="H17" i="46" s="1"/>
  <c r="G248" i="7"/>
  <c r="G352" i="7" s="1"/>
  <c r="G17" i="46" s="1"/>
  <c r="F248" i="7"/>
  <c r="F352" i="7" s="1"/>
  <c r="F17" i="46" s="1"/>
  <c r="E248" i="7"/>
  <c r="E352" i="7" s="1"/>
  <c r="E17" i="46" s="1"/>
  <c r="D248" i="7"/>
  <c r="D352" i="7" s="1"/>
  <c r="D17" i="46" s="1"/>
  <c r="C248" i="7"/>
  <c r="C352" i="7" s="1"/>
  <c r="C17" i="46" s="1"/>
  <c r="N247" i="7"/>
  <c r="P247" i="7" s="1"/>
  <c r="M247" i="7"/>
  <c r="K247" i="7"/>
  <c r="L247" i="7" s="1"/>
  <c r="I247" i="7"/>
  <c r="J247" i="7" s="1"/>
  <c r="N246" i="7"/>
  <c r="O246" i="7" s="1"/>
  <c r="M246" i="7"/>
  <c r="K246" i="7"/>
  <c r="L246" i="7" s="1"/>
  <c r="I246" i="7"/>
  <c r="J246" i="7" s="1"/>
  <c r="N245" i="7"/>
  <c r="P245" i="7" s="1"/>
  <c r="M245" i="7"/>
  <c r="K245" i="7"/>
  <c r="L245" i="7" s="1"/>
  <c r="I245" i="7"/>
  <c r="J245" i="7" s="1"/>
  <c r="N244" i="7"/>
  <c r="O244" i="7" s="1"/>
  <c r="M244" i="7"/>
  <c r="K244" i="7"/>
  <c r="L244" i="7" s="1"/>
  <c r="I244" i="7"/>
  <c r="J244" i="7" s="1"/>
  <c r="N243" i="7"/>
  <c r="P243" i="7" s="1"/>
  <c r="M243" i="7"/>
  <c r="K243" i="7"/>
  <c r="L243" i="7" s="1"/>
  <c r="I243" i="7"/>
  <c r="J243" i="7" s="1"/>
  <c r="N242" i="7"/>
  <c r="O242" i="7" s="1"/>
  <c r="M242" i="7"/>
  <c r="K242" i="7"/>
  <c r="L242" i="7" s="1"/>
  <c r="I242" i="7"/>
  <c r="J242" i="7" s="1"/>
  <c r="N241" i="7"/>
  <c r="P241" i="7" s="1"/>
  <c r="M241" i="7"/>
  <c r="K241" i="7"/>
  <c r="L241" i="7" s="1"/>
  <c r="I241" i="7"/>
  <c r="J241" i="7" s="1"/>
  <c r="N240" i="7"/>
  <c r="O240" i="7" s="1"/>
  <c r="M240" i="7"/>
  <c r="K240" i="7"/>
  <c r="L240" i="7" s="1"/>
  <c r="I240" i="7"/>
  <c r="J240" i="7" s="1"/>
  <c r="N239" i="7"/>
  <c r="P239" i="7" s="1"/>
  <c r="M239" i="7"/>
  <c r="K239" i="7"/>
  <c r="L239" i="7" s="1"/>
  <c r="I239" i="7"/>
  <c r="J239" i="7" s="1"/>
  <c r="N238" i="7"/>
  <c r="O238" i="7" s="1"/>
  <c r="M238" i="7"/>
  <c r="K238" i="7"/>
  <c r="L238" i="7" s="1"/>
  <c r="I238" i="7"/>
  <c r="J238" i="7" s="1"/>
  <c r="N237" i="7"/>
  <c r="P237" i="7" s="1"/>
  <c r="M237" i="7"/>
  <c r="K237" i="7"/>
  <c r="L237" i="7" s="1"/>
  <c r="I237" i="7"/>
  <c r="J237" i="7" s="1"/>
  <c r="N236" i="7"/>
  <c r="P236" i="7" s="1"/>
  <c r="M236" i="7"/>
  <c r="K236" i="7"/>
  <c r="L236" i="7" s="1"/>
  <c r="I236" i="7"/>
  <c r="J236" i="7" s="1"/>
  <c r="N235" i="7"/>
  <c r="P235" i="7" s="1"/>
  <c r="M235" i="7"/>
  <c r="K235" i="7"/>
  <c r="L235" i="7" s="1"/>
  <c r="I235" i="7"/>
  <c r="J235" i="7" s="1"/>
  <c r="N234" i="7"/>
  <c r="P234" i="7" s="1"/>
  <c r="M234" i="7"/>
  <c r="K234" i="7"/>
  <c r="L234" i="7" s="1"/>
  <c r="I234" i="7"/>
  <c r="J234" i="7" s="1"/>
  <c r="N233" i="7"/>
  <c r="P233" i="7" s="1"/>
  <c r="M233" i="7"/>
  <c r="K233" i="7"/>
  <c r="L233" i="7" s="1"/>
  <c r="I233" i="7"/>
  <c r="J233" i="7" s="1"/>
  <c r="N232" i="7"/>
  <c r="P232" i="7" s="1"/>
  <c r="M232" i="7"/>
  <c r="K232" i="7"/>
  <c r="L232" i="7" s="1"/>
  <c r="I232" i="7"/>
  <c r="J232" i="7" s="1"/>
  <c r="N231" i="7"/>
  <c r="P231" i="7" s="1"/>
  <c r="M231" i="7"/>
  <c r="K231" i="7"/>
  <c r="L231" i="7" s="1"/>
  <c r="I231" i="7"/>
  <c r="J231" i="7" s="1"/>
  <c r="N230" i="7"/>
  <c r="O230" i="7" s="1"/>
  <c r="M230" i="7"/>
  <c r="K230" i="7"/>
  <c r="L230" i="7" s="1"/>
  <c r="I230" i="7"/>
  <c r="J230" i="7" s="1"/>
  <c r="N229" i="7"/>
  <c r="P229" i="7" s="1"/>
  <c r="M229" i="7"/>
  <c r="K229" i="7"/>
  <c r="L229" i="7" s="1"/>
  <c r="I229" i="7"/>
  <c r="J229" i="7" s="1"/>
  <c r="N228" i="7"/>
  <c r="M228" i="7"/>
  <c r="K228" i="7"/>
  <c r="L228" i="7" s="1"/>
  <c r="I228" i="7"/>
  <c r="U12" i="48"/>
  <c r="U13" i="48"/>
  <c r="U14" i="48"/>
  <c r="U15" i="48"/>
  <c r="U16" i="48"/>
  <c r="U17" i="48"/>
  <c r="K962" i="50" l="1"/>
  <c r="K1066" i="50" s="1"/>
  <c r="K83" i="46" s="1"/>
  <c r="K1006" i="50"/>
  <c r="K1068" i="50" s="1"/>
  <c r="K85" i="46" s="1"/>
  <c r="G1783" i="54"/>
  <c r="K127" i="46" s="1"/>
  <c r="G1782" i="54"/>
  <c r="G1784" i="54"/>
  <c r="K128" i="46" s="1"/>
  <c r="G1786" i="54"/>
  <c r="K130" i="46" s="1"/>
  <c r="G1785" i="54"/>
  <c r="K129" i="46" s="1"/>
  <c r="O1324" i="54"/>
  <c r="I1028" i="50"/>
  <c r="I1069" i="50" s="1"/>
  <c r="I86" i="46" s="1"/>
  <c r="F1782" i="54"/>
  <c r="F1784" i="54"/>
  <c r="I128" i="46" s="1"/>
  <c r="F1786" i="54"/>
  <c r="I130" i="46" s="1"/>
  <c r="O275" i="7"/>
  <c r="O1258" i="54"/>
  <c r="P944" i="50"/>
  <c r="P1009" i="50"/>
  <c r="P1017" i="50"/>
  <c r="P989" i="50"/>
  <c r="P976" i="50"/>
  <c r="O250" i="50"/>
  <c r="P230" i="7"/>
  <c r="P242" i="7"/>
  <c r="P325" i="7"/>
  <c r="O301" i="7"/>
  <c r="O309" i="7"/>
  <c r="P334" i="7"/>
  <c r="O331" i="50"/>
  <c r="P690" i="50"/>
  <c r="P968" i="50"/>
  <c r="L986" i="50"/>
  <c r="O234" i="7"/>
  <c r="O268" i="7"/>
  <c r="O297" i="7"/>
  <c r="P665" i="50"/>
  <c r="L942" i="50"/>
  <c r="J986" i="50"/>
  <c r="J1006" i="50" s="1"/>
  <c r="J1068" i="50" s="1"/>
  <c r="J85" i="46" s="1"/>
  <c r="P1001" i="50"/>
  <c r="J1008" i="50"/>
  <c r="P1013" i="50"/>
  <c r="P291" i="7"/>
  <c r="I984" i="50"/>
  <c r="I1067" i="50" s="1"/>
  <c r="I84" i="46" s="1"/>
  <c r="L1050" i="50"/>
  <c r="L1070" i="50" s="1"/>
  <c r="L87" i="46" s="1"/>
  <c r="O1750" i="54"/>
  <c r="P1037" i="50"/>
  <c r="J1030" i="50"/>
  <c r="K126" i="46"/>
  <c r="I127" i="46"/>
  <c r="I126" i="46"/>
  <c r="O943" i="54"/>
  <c r="O987" i="54"/>
  <c r="O1280" i="54"/>
  <c r="O1302" i="54"/>
  <c r="I129" i="46"/>
  <c r="O1346" i="54"/>
  <c r="J247" i="54"/>
  <c r="N247" i="54"/>
  <c r="L269" i="54"/>
  <c r="N291" i="54"/>
  <c r="L313" i="54"/>
  <c r="J335" i="54"/>
  <c r="N335" i="54"/>
  <c r="I584" i="54"/>
  <c r="M584" i="54"/>
  <c r="K584" i="54"/>
  <c r="O584" i="54"/>
  <c r="K606" i="54"/>
  <c r="O606" i="54"/>
  <c r="I606" i="54"/>
  <c r="M606" i="54"/>
  <c r="I628" i="54"/>
  <c r="M628" i="54"/>
  <c r="K628" i="54"/>
  <c r="O628" i="54"/>
  <c r="K650" i="54"/>
  <c r="O650" i="54"/>
  <c r="I650" i="54"/>
  <c r="M650" i="54"/>
  <c r="I672" i="54"/>
  <c r="M672" i="54"/>
  <c r="K672" i="54"/>
  <c r="O672" i="54"/>
  <c r="O921" i="54"/>
  <c r="O965" i="54"/>
  <c r="O1009" i="54"/>
  <c r="J584" i="54"/>
  <c r="N584" i="54"/>
  <c r="L606" i="54"/>
  <c r="J628" i="54"/>
  <c r="N628" i="54"/>
  <c r="L650" i="54"/>
  <c r="J672" i="54"/>
  <c r="N672" i="54"/>
  <c r="L584" i="54"/>
  <c r="J606" i="54"/>
  <c r="N606" i="54"/>
  <c r="L628" i="54"/>
  <c r="J650" i="54"/>
  <c r="N650" i="54"/>
  <c r="L672" i="54"/>
  <c r="J291" i="54"/>
  <c r="L247" i="54"/>
  <c r="J269" i="54"/>
  <c r="N269" i="54"/>
  <c r="L291" i="54"/>
  <c r="J313" i="54"/>
  <c r="N313" i="54"/>
  <c r="L335" i="54"/>
  <c r="I247" i="54"/>
  <c r="M247" i="54"/>
  <c r="K247" i="54"/>
  <c r="O247" i="54"/>
  <c r="K269" i="54"/>
  <c r="O269" i="54"/>
  <c r="O1783" i="54" s="1"/>
  <c r="I269" i="54"/>
  <c r="M269" i="54"/>
  <c r="I291" i="54"/>
  <c r="M291" i="54"/>
  <c r="K291" i="54"/>
  <c r="O291" i="54"/>
  <c r="K313" i="54"/>
  <c r="O313" i="54"/>
  <c r="I313" i="54"/>
  <c r="M313" i="54"/>
  <c r="I335" i="54"/>
  <c r="M335" i="54"/>
  <c r="K335" i="54"/>
  <c r="O335" i="54"/>
  <c r="J1050" i="50"/>
  <c r="J1070" i="50" s="1"/>
  <c r="J87" i="46" s="1"/>
  <c r="P1045" i="50"/>
  <c r="K1050" i="50"/>
  <c r="K1070" i="50" s="1"/>
  <c r="K87" i="46" s="1"/>
  <c r="J1028" i="50"/>
  <c r="J1069" i="50" s="1"/>
  <c r="J86" i="46" s="1"/>
  <c r="K1028" i="50"/>
  <c r="K1069" i="50" s="1"/>
  <c r="K86" i="46" s="1"/>
  <c r="L1028" i="50"/>
  <c r="L1069" i="50" s="1"/>
  <c r="L86" i="46" s="1"/>
  <c r="P1025" i="50"/>
  <c r="L1006" i="50"/>
  <c r="L1068" i="50" s="1"/>
  <c r="L85" i="46" s="1"/>
  <c r="P993" i="50"/>
  <c r="L984" i="50"/>
  <c r="L1067" i="50" s="1"/>
  <c r="L84" i="46" s="1"/>
  <c r="J975" i="50"/>
  <c r="J984" i="50" s="1"/>
  <c r="J1067" i="50" s="1"/>
  <c r="J84" i="46" s="1"/>
  <c r="K984" i="50"/>
  <c r="K1067" i="50" s="1"/>
  <c r="K84" i="46" s="1"/>
  <c r="J962" i="50"/>
  <c r="J1066" i="50" s="1"/>
  <c r="J83" i="46" s="1"/>
  <c r="L962" i="50"/>
  <c r="L1066" i="50" s="1"/>
  <c r="L83" i="46" s="1"/>
  <c r="P952" i="50"/>
  <c r="I962" i="50"/>
  <c r="I1066" i="50" s="1"/>
  <c r="I83" i="46" s="1"/>
  <c r="P960" i="50"/>
  <c r="P590" i="50"/>
  <c r="P283" i="50"/>
  <c r="P241" i="50"/>
  <c r="P291" i="50"/>
  <c r="P615" i="50"/>
  <c r="P956" i="50"/>
  <c r="P980" i="50"/>
  <c r="P997" i="50"/>
  <c r="P1021" i="50"/>
  <c r="P1033" i="50"/>
  <c r="P1049" i="50"/>
  <c r="P948" i="50"/>
  <c r="P972" i="50"/>
  <c r="P1005" i="50"/>
  <c r="P1041" i="50"/>
  <c r="P243" i="50"/>
  <c r="O254" i="50"/>
  <c r="O285" i="50"/>
  <c r="O323" i="50"/>
  <c r="O262" i="50"/>
  <c r="P326" i="50"/>
  <c r="P600" i="50"/>
  <c r="P646" i="50"/>
  <c r="P653" i="50"/>
  <c r="P669" i="50"/>
  <c r="P946" i="50"/>
  <c r="P950" i="50"/>
  <c r="P954" i="50"/>
  <c r="P958" i="50"/>
  <c r="P966" i="50"/>
  <c r="P970" i="50"/>
  <c r="P974" i="50"/>
  <c r="P978" i="50"/>
  <c r="P982" i="50"/>
  <c r="N1006" i="50"/>
  <c r="N1068" i="50" s="1"/>
  <c r="M85" i="46" s="1"/>
  <c r="O986" i="50"/>
  <c r="O1006" i="50" s="1"/>
  <c r="O1068" i="50" s="1"/>
  <c r="N85" i="46" s="1"/>
  <c r="P987" i="50"/>
  <c r="P991" i="50"/>
  <c r="P995" i="50"/>
  <c r="P999" i="50"/>
  <c r="P1003" i="50"/>
  <c r="P1011" i="50"/>
  <c r="P1015" i="50"/>
  <c r="P1019" i="50"/>
  <c r="P1023" i="50"/>
  <c r="P1027" i="50"/>
  <c r="N1050" i="50"/>
  <c r="N1070" i="50" s="1"/>
  <c r="M87" i="46" s="1"/>
  <c r="O1030" i="50"/>
  <c r="O1050" i="50" s="1"/>
  <c r="O1070" i="50" s="1"/>
  <c r="N87" i="46" s="1"/>
  <c r="P1031" i="50"/>
  <c r="P1035" i="50"/>
  <c r="P1039" i="50"/>
  <c r="P1043" i="50"/>
  <c r="P1047" i="50"/>
  <c r="O266" i="50"/>
  <c r="P276" i="50"/>
  <c r="O289" i="50"/>
  <c r="O296" i="50"/>
  <c r="P317" i="50"/>
  <c r="P598" i="50"/>
  <c r="P609" i="50"/>
  <c r="P621" i="50"/>
  <c r="P661" i="50"/>
  <c r="P678" i="50"/>
  <c r="O680" i="50"/>
  <c r="P680" i="50"/>
  <c r="P945" i="50"/>
  <c r="P949" i="50"/>
  <c r="P953" i="50"/>
  <c r="P957" i="50"/>
  <c r="P961" i="50"/>
  <c r="N984" i="50"/>
  <c r="N1067" i="50" s="1"/>
  <c r="M84" i="46" s="1"/>
  <c r="O964" i="50"/>
  <c r="O984" i="50" s="1"/>
  <c r="O1067" i="50" s="1"/>
  <c r="N84" i="46" s="1"/>
  <c r="P965" i="50"/>
  <c r="P969" i="50"/>
  <c r="P973" i="50"/>
  <c r="P977" i="50"/>
  <c r="P981" i="50"/>
  <c r="P986" i="50"/>
  <c r="P990" i="50"/>
  <c r="P994" i="50"/>
  <c r="P998" i="50"/>
  <c r="P1002" i="50"/>
  <c r="P1010" i="50"/>
  <c r="P1014" i="50"/>
  <c r="P1018" i="50"/>
  <c r="P1022" i="50"/>
  <c r="P1026" i="50"/>
  <c r="P1030" i="50"/>
  <c r="P1034" i="50"/>
  <c r="P1038" i="50"/>
  <c r="P1042" i="50"/>
  <c r="P1046" i="50"/>
  <c r="N1028" i="50"/>
  <c r="N1069" i="50" s="1"/>
  <c r="M86" i="46" s="1"/>
  <c r="O1008" i="50"/>
  <c r="O1028" i="50" s="1"/>
  <c r="O1069" i="50" s="1"/>
  <c r="N86" i="46" s="1"/>
  <c r="P594" i="50"/>
  <c r="P613" i="50"/>
  <c r="P630" i="50"/>
  <c r="P638" i="50"/>
  <c r="P674" i="50"/>
  <c r="N962" i="50"/>
  <c r="N1066" i="50" s="1"/>
  <c r="M83" i="46" s="1"/>
  <c r="O942" i="50"/>
  <c r="P943" i="50"/>
  <c r="P947" i="50"/>
  <c r="P951" i="50"/>
  <c r="P955" i="50"/>
  <c r="P959" i="50"/>
  <c r="P967" i="50"/>
  <c r="P971" i="50"/>
  <c r="P975" i="50"/>
  <c r="P979" i="50"/>
  <c r="P983" i="50"/>
  <c r="P988" i="50"/>
  <c r="P992" i="50"/>
  <c r="P996" i="50"/>
  <c r="P1000" i="50"/>
  <c r="P1004" i="50"/>
  <c r="P1008" i="50"/>
  <c r="P1012" i="50"/>
  <c r="P1016" i="50"/>
  <c r="P1020" i="50"/>
  <c r="P1024" i="50"/>
  <c r="P1032" i="50"/>
  <c r="P1036" i="50"/>
  <c r="P1040" i="50"/>
  <c r="P1044" i="50"/>
  <c r="P1048" i="50"/>
  <c r="P300" i="50"/>
  <c r="P314" i="50" s="1"/>
  <c r="P355" i="50" s="1"/>
  <c r="O42" i="46" s="1"/>
  <c r="O300" i="50"/>
  <c r="O330" i="50"/>
  <c r="P330" i="50"/>
  <c r="O611" i="50"/>
  <c r="P611" i="50"/>
  <c r="O667" i="50"/>
  <c r="P667" i="50"/>
  <c r="L693" i="50"/>
  <c r="L713" i="50" s="1"/>
  <c r="L65" i="46" s="1"/>
  <c r="J586" i="50"/>
  <c r="L587" i="50"/>
  <c r="L605" i="50" s="1"/>
  <c r="L709" i="50" s="1"/>
  <c r="L61" i="46" s="1"/>
  <c r="O588" i="50"/>
  <c r="P588" i="50"/>
  <c r="K627" i="50"/>
  <c r="K710" i="50" s="1"/>
  <c r="K62" i="46" s="1"/>
  <c r="P642" i="50"/>
  <c r="O644" i="50"/>
  <c r="P644" i="50"/>
  <c r="O659" i="50"/>
  <c r="P659" i="50"/>
  <c r="P282" i="50"/>
  <c r="O282" i="50"/>
  <c r="P333" i="50"/>
  <c r="I605" i="50"/>
  <c r="I709" i="50" s="1"/>
  <c r="I61" i="46" s="1"/>
  <c r="K605" i="50"/>
  <c r="K709" i="50" s="1"/>
  <c r="K61" i="46" s="1"/>
  <c r="I627" i="50"/>
  <c r="I710" i="50" s="1"/>
  <c r="I62" i="46" s="1"/>
  <c r="J608" i="50"/>
  <c r="J627" i="50" s="1"/>
  <c r="J710" i="50" s="1"/>
  <c r="J62" i="46" s="1"/>
  <c r="P625" i="50"/>
  <c r="P634" i="50"/>
  <c r="O636" i="50"/>
  <c r="P636" i="50"/>
  <c r="P640" i="50"/>
  <c r="J671" i="50"/>
  <c r="J712" i="50" s="1"/>
  <c r="J64" i="46" s="1"/>
  <c r="P655" i="50"/>
  <c r="P274" i="50"/>
  <c r="O274" i="50"/>
  <c r="O586" i="50"/>
  <c r="O596" i="50"/>
  <c r="P596" i="50"/>
  <c r="L627" i="50"/>
  <c r="L710" i="50" s="1"/>
  <c r="L62" i="46" s="1"/>
  <c r="J649" i="50"/>
  <c r="J711" i="50" s="1"/>
  <c r="J63" i="46" s="1"/>
  <c r="K649" i="50"/>
  <c r="K711" i="50" s="1"/>
  <c r="K63" i="46" s="1"/>
  <c r="I671" i="50"/>
  <c r="I712" i="50" s="1"/>
  <c r="I64" i="46" s="1"/>
  <c r="O676" i="50"/>
  <c r="P676" i="50"/>
  <c r="P233" i="50"/>
  <c r="O256" i="50"/>
  <c r="P258" i="50"/>
  <c r="O258" i="50"/>
  <c r="P286" i="50"/>
  <c r="O286" i="50"/>
  <c r="P586" i="50"/>
  <c r="J588" i="50"/>
  <c r="P592" i="50"/>
  <c r="P648" i="50"/>
  <c r="L671" i="50"/>
  <c r="L712" i="50" s="1"/>
  <c r="L64" i="46" s="1"/>
  <c r="P657" i="50"/>
  <c r="P663" i="50"/>
  <c r="I693" i="50"/>
  <c r="I713" i="50" s="1"/>
  <c r="I65" i="46" s="1"/>
  <c r="P235" i="50"/>
  <c r="O239" i="50"/>
  <c r="P239" i="50"/>
  <c r="O281" i="50"/>
  <c r="P321" i="50"/>
  <c r="O264" i="50"/>
  <c r="O272" i="50"/>
  <c r="O290" i="50"/>
  <c r="O294" i="50"/>
  <c r="P322" i="50"/>
  <c r="O329" i="50"/>
  <c r="P602" i="50"/>
  <c r="O604" i="50"/>
  <c r="P604" i="50"/>
  <c r="P617" i="50"/>
  <c r="O619" i="50"/>
  <c r="P619" i="50"/>
  <c r="P623" i="50"/>
  <c r="I649" i="50"/>
  <c r="I711" i="50" s="1"/>
  <c r="I63" i="46" s="1"/>
  <c r="P632" i="50"/>
  <c r="K693" i="50"/>
  <c r="K713" i="50" s="1"/>
  <c r="K65" i="46" s="1"/>
  <c r="P682" i="50"/>
  <c r="O686" i="50"/>
  <c r="P686" i="50"/>
  <c r="L649" i="50"/>
  <c r="L711" i="50" s="1"/>
  <c r="L63" i="46" s="1"/>
  <c r="K671" i="50"/>
  <c r="K712" i="50" s="1"/>
  <c r="K64" i="46" s="1"/>
  <c r="J693" i="50"/>
  <c r="J713" i="50" s="1"/>
  <c r="J65" i="46" s="1"/>
  <c r="N605" i="50"/>
  <c r="N709" i="50" s="1"/>
  <c r="M61" i="46" s="1"/>
  <c r="O585" i="50"/>
  <c r="N693" i="50"/>
  <c r="N713" i="50" s="1"/>
  <c r="M65" i="46" s="1"/>
  <c r="O673" i="50"/>
  <c r="P237" i="50"/>
  <c r="P246" i="50"/>
  <c r="O252" i="50"/>
  <c r="O260" i="50"/>
  <c r="O268" i="50"/>
  <c r="O279" i="50"/>
  <c r="O284" i="50"/>
  <c r="O287" i="50"/>
  <c r="O298" i="50"/>
  <c r="N336" i="50"/>
  <c r="N356" i="50" s="1"/>
  <c r="M43" i="46" s="1"/>
  <c r="P318" i="50"/>
  <c r="P319" i="50"/>
  <c r="O319" i="50"/>
  <c r="P325" i="50"/>
  <c r="P585" i="50"/>
  <c r="P589" i="50"/>
  <c r="P593" i="50"/>
  <c r="P597" i="50"/>
  <c r="P601" i="50"/>
  <c r="P610" i="50"/>
  <c r="P614" i="50"/>
  <c r="P618" i="50"/>
  <c r="P622" i="50"/>
  <c r="P626" i="50"/>
  <c r="P631" i="50"/>
  <c r="P635" i="50"/>
  <c r="P639" i="50"/>
  <c r="P643" i="50"/>
  <c r="P647" i="50"/>
  <c r="N671" i="50"/>
  <c r="N712" i="50" s="1"/>
  <c r="M64" i="46" s="1"/>
  <c r="O651" i="50"/>
  <c r="P652" i="50"/>
  <c r="P656" i="50"/>
  <c r="P660" i="50"/>
  <c r="P664" i="50"/>
  <c r="P668" i="50"/>
  <c r="P673" i="50"/>
  <c r="P677" i="50"/>
  <c r="P681" i="50"/>
  <c r="P685" i="50"/>
  <c r="P689" i="50"/>
  <c r="P327" i="50"/>
  <c r="O327" i="50"/>
  <c r="N649" i="50"/>
  <c r="N711" i="50" s="1"/>
  <c r="M63" i="46" s="1"/>
  <c r="O629" i="50"/>
  <c r="P684" i="50"/>
  <c r="P688" i="50"/>
  <c r="P692" i="50"/>
  <c r="P273" i="50"/>
  <c r="O277" i="50"/>
  <c r="O280" i="50"/>
  <c r="O288" i="50"/>
  <c r="K336" i="50"/>
  <c r="K356" i="50" s="1"/>
  <c r="K43" i="46" s="1"/>
  <c r="P334" i="50"/>
  <c r="O335" i="50"/>
  <c r="P335" i="50"/>
  <c r="P587" i="50"/>
  <c r="P591" i="50"/>
  <c r="P595" i="50"/>
  <c r="P599" i="50"/>
  <c r="P603" i="50"/>
  <c r="N627" i="50"/>
  <c r="N710" i="50" s="1"/>
  <c r="M62" i="46" s="1"/>
  <c r="O607" i="50"/>
  <c r="P608" i="50"/>
  <c r="P612" i="50"/>
  <c r="P616" i="50"/>
  <c r="P620" i="50"/>
  <c r="P624" i="50"/>
  <c r="P629" i="50"/>
  <c r="P633" i="50"/>
  <c r="P637" i="50"/>
  <c r="P641" i="50"/>
  <c r="P645" i="50"/>
  <c r="P654" i="50"/>
  <c r="P658" i="50"/>
  <c r="P662" i="50"/>
  <c r="P666" i="50"/>
  <c r="P670" i="50"/>
  <c r="P675" i="50"/>
  <c r="P679" i="50"/>
  <c r="P683" i="50"/>
  <c r="P687" i="50"/>
  <c r="P691" i="50"/>
  <c r="O228" i="50"/>
  <c r="N248" i="50"/>
  <c r="N352" i="50" s="1"/>
  <c r="M39" i="46" s="1"/>
  <c r="L230" i="50"/>
  <c r="P228" i="50"/>
  <c r="O229" i="50"/>
  <c r="L231" i="50"/>
  <c r="P232" i="50"/>
  <c r="P236" i="50"/>
  <c r="P240" i="50"/>
  <c r="P244" i="50"/>
  <c r="O245" i="50"/>
  <c r="P245" i="50"/>
  <c r="P251" i="50"/>
  <c r="O251" i="50"/>
  <c r="P259" i="50"/>
  <c r="O259" i="50"/>
  <c r="P267" i="50"/>
  <c r="O267" i="50"/>
  <c r="O230" i="50"/>
  <c r="O247" i="50"/>
  <c r="P247" i="50"/>
  <c r="O275" i="50"/>
  <c r="P275" i="50"/>
  <c r="L229" i="50"/>
  <c r="K248" i="50"/>
  <c r="K352" i="50" s="1"/>
  <c r="K39" i="46" s="1"/>
  <c r="P230" i="50"/>
  <c r="O231" i="50"/>
  <c r="P234" i="50"/>
  <c r="P238" i="50"/>
  <c r="P242" i="50"/>
  <c r="P255" i="50"/>
  <c r="O255" i="50"/>
  <c r="P263" i="50"/>
  <c r="O263" i="50"/>
  <c r="I270" i="50"/>
  <c r="I353" i="50" s="1"/>
  <c r="I40" i="46" s="1"/>
  <c r="P278" i="50"/>
  <c r="I314" i="50"/>
  <c r="I355" i="50" s="1"/>
  <c r="I42" i="46" s="1"/>
  <c r="P316" i="50"/>
  <c r="P320" i="50"/>
  <c r="P324" i="50"/>
  <c r="P328" i="50"/>
  <c r="P332" i="50"/>
  <c r="I248" i="50"/>
  <c r="I352" i="50" s="1"/>
  <c r="I39" i="46" s="1"/>
  <c r="O253" i="50"/>
  <c r="O257" i="50"/>
  <c r="O261" i="50"/>
  <c r="O265" i="50"/>
  <c r="O269" i="50"/>
  <c r="N270" i="50"/>
  <c r="N353" i="50" s="1"/>
  <c r="M40" i="46" s="1"/>
  <c r="N292" i="50"/>
  <c r="N354" i="50" s="1"/>
  <c r="M41" i="46" s="1"/>
  <c r="O297" i="50"/>
  <c r="O301" i="50"/>
  <c r="O303" i="50"/>
  <c r="O305" i="50"/>
  <c r="O307" i="50"/>
  <c r="O309" i="50"/>
  <c r="O311" i="50"/>
  <c r="O313" i="50"/>
  <c r="N314" i="50"/>
  <c r="N355" i="50" s="1"/>
  <c r="M42" i="46" s="1"/>
  <c r="J314" i="50"/>
  <c r="J355" i="50" s="1"/>
  <c r="J42" i="46" s="1"/>
  <c r="K270" i="50"/>
  <c r="K353" i="50" s="1"/>
  <c r="K40" i="46" s="1"/>
  <c r="K292" i="50"/>
  <c r="K354" i="50" s="1"/>
  <c r="K41" i="46" s="1"/>
  <c r="O295" i="50"/>
  <c r="O299" i="50"/>
  <c r="O302" i="50"/>
  <c r="O304" i="50"/>
  <c r="O306" i="50"/>
  <c r="O308" i="50"/>
  <c r="O310" i="50"/>
  <c r="O312" i="50"/>
  <c r="O316" i="50"/>
  <c r="L317" i="50"/>
  <c r="L336" i="50" s="1"/>
  <c r="L356" i="50" s="1"/>
  <c r="L43" i="46" s="1"/>
  <c r="J270" i="50"/>
  <c r="J353" i="50" s="1"/>
  <c r="J40" i="46" s="1"/>
  <c r="J228" i="50"/>
  <c r="J248" i="50" s="1"/>
  <c r="J352" i="50" s="1"/>
  <c r="J39" i="46" s="1"/>
  <c r="L250" i="50"/>
  <c r="L270" i="50" s="1"/>
  <c r="L353" i="50" s="1"/>
  <c r="L40" i="46" s="1"/>
  <c r="L272" i="50"/>
  <c r="L292" i="50" s="1"/>
  <c r="L354" i="50" s="1"/>
  <c r="L41" i="46" s="1"/>
  <c r="K314" i="50"/>
  <c r="K355" i="50" s="1"/>
  <c r="K42" i="46" s="1"/>
  <c r="L294" i="50"/>
  <c r="L314" i="50" s="1"/>
  <c r="L355" i="50" s="1"/>
  <c r="L42" i="46" s="1"/>
  <c r="I336" i="50"/>
  <c r="I356" i="50" s="1"/>
  <c r="I43" i="46" s="1"/>
  <c r="J316" i="50"/>
  <c r="J336" i="50" s="1"/>
  <c r="J356" i="50" s="1"/>
  <c r="J43" i="46" s="1"/>
  <c r="I292" i="50"/>
  <c r="I354" i="50" s="1"/>
  <c r="I41" i="46" s="1"/>
  <c r="J272" i="50"/>
  <c r="J292" i="50" s="1"/>
  <c r="J354" i="50" s="1"/>
  <c r="J41" i="46" s="1"/>
  <c r="O321" i="7"/>
  <c r="P329" i="7"/>
  <c r="O288" i="7"/>
  <c r="O253" i="7"/>
  <c r="O258" i="7"/>
  <c r="P238" i="7"/>
  <c r="O305" i="7"/>
  <c r="O317" i="7"/>
  <c r="P333" i="7"/>
  <c r="P272" i="7"/>
  <c r="N248" i="7"/>
  <c r="N352" i="7" s="1"/>
  <c r="M17" i="46" s="1"/>
  <c r="O228" i="7"/>
  <c r="O232" i="7"/>
  <c r="O236" i="7"/>
  <c r="P240" i="7"/>
  <c r="P246" i="7"/>
  <c r="O262" i="7"/>
  <c r="O273" i="7"/>
  <c r="P278" i="7"/>
  <c r="O283" i="7"/>
  <c r="O289" i="7"/>
  <c r="P323" i="7"/>
  <c r="P327" i="7"/>
  <c r="P331" i="7"/>
  <c r="I248" i="7"/>
  <c r="I352" i="7" s="1"/>
  <c r="I17" i="46" s="1"/>
  <c r="L248" i="7"/>
  <c r="L352" i="7" s="1"/>
  <c r="L17" i="46" s="1"/>
  <c r="P228" i="7"/>
  <c r="O254" i="7"/>
  <c r="O266" i="7"/>
  <c r="J292" i="7"/>
  <c r="J354" i="7" s="1"/>
  <c r="J19" i="46" s="1"/>
  <c r="O280" i="7"/>
  <c r="P286" i="7"/>
  <c r="P314" i="7"/>
  <c r="P355" i="7" s="1"/>
  <c r="O20" i="46" s="1"/>
  <c r="O302" i="7"/>
  <c r="O310" i="7"/>
  <c r="O319" i="7"/>
  <c r="P244" i="7"/>
  <c r="O250" i="7"/>
  <c r="O261" i="7"/>
  <c r="P281" i="7"/>
  <c r="O298" i="7"/>
  <c r="O306" i="7"/>
  <c r="N336" i="7"/>
  <c r="N356" i="7" s="1"/>
  <c r="M21" i="46" s="1"/>
  <c r="P270" i="7"/>
  <c r="P353" i="7" s="1"/>
  <c r="O18" i="46" s="1"/>
  <c r="O257" i="7"/>
  <c r="O265" i="7"/>
  <c r="O269" i="7"/>
  <c r="N270" i="7"/>
  <c r="N353" i="7" s="1"/>
  <c r="M18" i="46" s="1"/>
  <c r="P276" i="7"/>
  <c r="P279" i="7"/>
  <c r="P284" i="7"/>
  <c r="P287" i="7"/>
  <c r="O313" i="7"/>
  <c r="P316" i="7"/>
  <c r="P318" i="7"/>
  <c r="P320" i="7"/>
  <c r="P322" i="7"/>
  <c r="P324" i="7"/>
  <c r="P326" i="7"/>
  <c r="P328" i="7"/>
  <c r="P330" i="7"/>
  <c r="P332" i="7"/>
  <c r="P335" i="7"/>
  <c r="O229" i="7"/>
  <c r="O231" i="7"/>
  <c r="O233" i="7"/>
  <c r="O235" i="7"/>
  <c r="O237" i="7"/>
  <c r="O239" i="7"/>
  <c r="O241" i="7"/>
  <c r="O243" i="7"/>
  <c r="O245" i="7"/>
  <c r="O247" i="7"/>
  <c r="K248" i="7"/>
  <c r="K352" i="7" s="1"/>
  <c r="K17" i="46" s="1"/>
  <c r="K270" i="7"/>
  <c r="K353" i="7" s="1"/>
  <c r="K18" i="46" s="1"/>
  <c r="K105" i="46" s="1"/>
  <c r="O251" i="7"/>
  <c r="O255" i="7"/>
  <c r="O259" i="7"/>
  <c r="O263" i="7"/>
  <c r="O267" i="7"/>
  <c r="K292" i="7"/>
  <c r="K354" i="7" s="1"/>
  <c r="K19" i="46" s="1"/>
  <c r="O274" i="7"/>
  <c r="O277" i="7"/>
  <c r="O282" i="7"/>
  <c r="O285" i="7"/>
  <c r="O290" i="7"/>
  <c r="I314" i="7"/>
  <c r="I355" i="7" s="1"/>
  <c r="I20" i="46" s="1"/>
  <c r="O295" i="7"/>
  <c r="O299" i="7"/>
  <c r="O303" i="7"/>
  <c r="O307" i="7"/>
  <c r="O311" i="7"/>
  <c r="N292" i="7"/>
  <c r="N354" i="7" s="1"/>
  <c r="M19" i="46" s="1"/>
  <c r="O252" i="7"/>
  <c r="O256" i="7"/>
  <c r="O260" i="7"/>
  <c r="O264" i="7"/>
  <c r="I270" i="7"/>
  <c r="I353" i="7" s="1"/>
  <c r="I18" i="46" s="1"/>
  <c r="I105" i="46" s="1"/>
  <c r="O296" i="7"/>
  <c r="O300" i="7"/>
  <c r="O304" i="7"/>
  <c r="O308" i="7"/>
  <c r="O312" i="7"/>
  <c r="O316" i="7"/>
  <c r="K336" i="7"/>
  <c r="K356" i="7" s="1"/>
  <c r="K21" i="46" s="1"/>
  <c r="J270" i="7"/>
  <c r="J353" i="7" s="1"/>
  <c r="J18" i="46" s="1"/>
  <c r="N314" i="7"/>
  <c r="N355" i="7" s="1"/>
  <c r="M20" i="46" s="1"/>
  <c r="J228" i="7"/>
  <c r="J248" i="7" s="1"/>
  <c r="J352" i="7" s="1"/>
  <c r="J17" i="46" s="1"/>
  <c r="L250" i="7"/>
  <c r="L270" i="7" s="1"/>
  <c r="L353" i="7" s="1"/>
  <c r="L18" i="46" s="1"/>
  <c r="L272" i="7"/>
  <c r="L292" i="7" s="1"/>
  <c r="L354" i="7" s="1"/>
  <c r="L19" i="46" s="1"/>
  <c r="L149" i="46" s="1"/>
  <c r="I292" i="7"/>
  <c r="I354" i="7" s="1"/>
  <c r="I19" i="46" s="1"/>
  <c r="I106" i="46" s="1"/>
  <c r="J294" i="7"/>
  <c r="J314" i="7" s="1"/>
  <c r="J355" i="7" s="1"/>
  <c r="J20" i="46" s="1"/>
  <c r="J150" i="46" s="1"/>
  <c r="O294" i="7"/>
  <c r="K314" i="7"/>
  <c r="K355" i="7" s="1"/>
  <c r="K20" i="46" s="1"/>
  <c r="L294" i="7"/>
  <c r="L314" i="7" s="1"/>
  <c r="L355" i="7" s="1"/>
  <c r="L20" i="46" s="1"/>
  <c r="I336" i="7"/>
  <c r="I356" i="7" s="1"/>
  <c r="I21" i="46" s="1"/>
  <c r="I108" i="46" s="1"/>
  <c r="J316" i="7"/>
  <c r="J336" i="7" s="1"/>
  <c r="J356" i="7" s="1"/>
  <c r="J21" i="46" s="1"/>
  <c r="L336" i="7"/>
  <c r="L356" i="7" s="1"/>
  <c r="L21" i="46" s="1"/>
  <c r="L151" i="46" s="1"/>
  <c r="F8" i="55"/>
  <c r="D8" i="55"/>
  <c r="F7" i="55"/>
  <c r="D7" i="55"/>
  <c r="B8" i="55"/>
  <c r="B7" i="55"/>
  <c r="L150" i="46" l="1"/>
  <c r="O1785" i="54"/>
  <c r="K107" i="46"/>
  <c r="K104" i="46"/>
  <c r="J149" i="46"/>
  <c r="L248" i="50"/>
  <c r="L352" i="50" s="1"/>
  <c r="L39" i="46" s="1"/>
  <c r="L147" i="46" s="1"/>
  <c r="J605" i="50"/>
  <c r="J709" i="50" s="1"/>
  <c r="J61" i="46" s="1"/>
  <c r="J147" i="46" s="1"/>
  <c r="I107" i="46"/>
  <c r="F9" i="55"/>
  <c r="J151" i="46"/>
  <c r="L148" i="46"/>
  <c r="K108" i="46"/>
  <c r="K106" i="46"/>
  <c r="I104" i="46"/>
  <c r="O1786" i="54"/>
  <c r="M130" i="46" s="1"/>
  <c r="M151" i="46" s="1"/>
  <c r="O1784" i="54"/>
  <c r="O1782" i="54"/>
  <c r="M126" i="46" s="1"/>
  <c r="M147" i="46" s="1"/>
  <c r="O336" i="7"/>
  <c r="O356" i="7" s="1"/>
  <c r="N21" i="46" s="1"/>
  <c r="J148" i="46"/>
  <c r="I147" i="46"/>
  <c r="K149" i="46"/>
  <c r="L106" i="46"/>
  <c r="L107" i="46"/>
  <c r="M106" i="46"/>
  <c r="I150" i="46"/>
  <c r="I151" i="46"/>
  <c r="J105" i="46"/>
  <c r="K148" i="46"/>
  <c r="B9" i="55"/>
  <c r="M105" i="46"/>
  <c r="K151" i="46"/>
  <c r="K147" i="46"/>
  <c r="J106" i="46"/>
  <c r="I149" i="46"/>
  <c r="M107" i="46"/>
  <c r="M108" i="46"/>
  <c r="M104" i="46"/>
  <c r="M129" i="46"/>
  <c r="M150" i="46" s="1"/>
  <c r="I148" i="46"/>
  <c r="J107" i="46"/>
  <c r="K150" i="46"/>
  <c r="L108" i="46"/>
  <c r="J108" i="46"/>
  <c r="L105" i="46"/>
  <c r="P248" i="7"/>
  <c r="P352" i="7" s="1"/>
  <c r="O17" i="46" s="1"/>
  <c r="M127" i="46"/>
  <c r="M148" i="46" s="1"/>
  <c r="M128" i="46"/>
  <c r="M149" i="46" s="1"/>
  <c r="P984" i="50"/>
  <c r="P1067" i="50" s="1"/>
  <c r="O84" i="46" s="1"/>
  <c r="O314" i="50"/>
  <c r="O355" i="50" s="1"/>
  <c r="N42" i="46" s="1"/>
  <c r="P292" i="50"/>
  <c r="P354" i="50" s="1"/>
  <c r="O41" i="46" s="1"/>
  <c r="P627" i="50"/>
  <c r="P710" i="50" s="1"/>
  <c r="O62" i="46" s="1"/>
  <c r="P962" i="50"/>
  <c r="P1066" i="50" s="1"/>
  <c r="O83" i="46" s="1"/>
  <c r="O627" i="50"/>
  <c r="O710" i="50" s="1"/>
  <c r="N62" i="46" s="1"/>
  <c r="O962" i="50"/>
  <c r="O1066" i="50" s="1"/>
  <c r="N83" i="46" s="1"/>
  <c r="P270" i="50"/>
  <c r="P353" i="50" s="1"/>
  <c r="O40" i="46" s="1"/>
  <c r="P1050" i="50"/>
  <c r="P1070" i="50" s="1"/>
  <c r="O87" i="46" s="1"/>
  <c r="O671" i="50"/>
  <c r="O712" i="50" s="1"/>
  <c r="N64" i="46" s="1"/>
  <c r="P1028" i="50"/>
  <c r="P1069" i="50" s="1"/>
  <c r="O86" i="46" s="1"/>
  <c r="P1006" i="50"/>
  <c r="P1068" i="50" s="1"/>
  <c r="O85" i="46" s="1"/>
  <c r="O336" i="50"/>
  <c r="O356" i="50" s="1"/>
  <c r="N43" i="46" s="1"/>
  <c r="P671" i="50"/>
  <c r="P712" i="50" s="1"/>
  <c r="O64" i="46" s="1"/>
  <c r="O693" i="50"/>
  <c r="O713" i="50" s="1"/>
  <c r="N65" i="46" s="1"/>
  <c r="O649" i="50"/>
  <c r="O711" i="50" s="1"/>
  <c r="N63" i="46" s="1"/>
  <c r="O605" i="50"/>
  <c r="O709" i="50" s="1"/>
  <c r="N61" i="46" s="1"/>
  <c r="P649" i="50"/>
  <c r="P711" i="50" s="1"/>
  <c r="O63" i="46" s="1"/>
  <c r="O270" i="50"/>
  <c r="O353" i="50" s="1"/>
  <c r="N40" i="46" s="1"/>
  <c r="P605" i="50"/>
  <c r="P709" i="50" s="1"/>
  <c r="O61" i="46" s="1"/>
  <c r="O292" i="50"/>
  <c r="O354" i="50" s="1"/>
  <c r="N41" i="46" s="1"/>
  <c r="P693" i="50"/>
  <c r="P713" i="50" s="1"/>
  <c r="O65" i="46" s="1"/>
  <c r="P248" i="50"/>
  <c r="P352" i="50" s="1"/>
  <c r="O39" i="46" s="1"/>
  <c r="O248" i="50"/>
  <c r="O352" i="50" s="1"/>
  <c r="N39" i="46" s="1"/>
  <c r="P336" i="50"/>
  <c r="P356" i="50" s="1"/>
  <c r="O43" i="46" s="1"/>
  <c r="P292" i="7"/>
  <c r="P354" i="7" s="1"/>
  <c r="O19" i="46" s="1"/>
  <c r="O248" i="7"/>
  <c r="O352" i="7" s="1"/>
  <c r="N17" i="46" s="1"/>
  <c r="O270" i="7"/>
  <c r="O353" i="7" s="1"/>
  <c r="N18" i="46" s="1"/>
  <c r="O292" i="7"/>
  <c r="O354" i="7" s="1"/>
  <c r="N19" i="46" s="1"/>
  <c r="O314" i="7"/>
  <c r="O355" i="7" s="1"/>
  <c r="N20" i="46" s="1"/>
  <c r="P336" i="7"/>
  <c r="P356" i="7" s="1"/>
  <c r="O21" i="46" s="1"/>
  <c r="F17" i="55"/>
  <c r="F16" i="55"/>
  <c r="D9" i="55"/>
  <c r="I62" i="57" s="1"/>
  <c r="I114" i="46"/>
  <c r="H131" i="46"/>
  <c r="A95" i="46"/>
  <c r="A96" i="46"/>
  <c r="A97" i="46"/>
  <c r="A98" i="46"/>
  <c r="A99" i="46"/>
  <c r="A100" i="46"/>
  <c r="A101" i="46"/>
  <c r="A102" i="46"/>
  <c r="A103" i="46"/>
  <c r="A94" i="46"/>
  <c r="J561" i="54"/>
  <c r="I561" i="54"/>
  <c r="J560" i="54"/>
  <c r="I560" i="54"/>
  <c r="J559" i="54"/>
  <c r="I559" i="54"/>
  <c r="J558" i="54"/>
  <c r="I558" i="54"/>
  <c r="J557" i="54"/>
  <c r="I557" i="54"/>
  <c r="J556" i="54"/>
  <c r="I556" i="54"/>
  <c r="J555" i="54"/>
  <c r="I555" i="54"/>
  <c r="J554" i="54"/>
  <c r="I554" i="54"/>
  <c r="J553" i="54"/>
  <c r="I553" i="54"/>
  <c r="J552" i="54"/>
  <c r="I552" i="54"/>
  <c r="J551" i="54"/>
  <c r="I551" i="54"/>
  <c r="J550" i="54"/>
  <c r="I550" i="54"/>
  <c r="J549" i="54"/>
  <c r="I549" i="54"/>
  <c r="J548" i="54"/>
  <c r="I548" i="54"/>
  <c r="J547" i="54"/>
  <c r="I547" i="54"/>
  <c r="J546" i="54"/>
  <c r="I546" i="54"/>
  <c r="J545" i="54"/>
  <c r="I545" i="54"/>
  <c r="J544" i="54"/>
  <c r="I544" i="54"/>
  <c r="J543" i="54"/>
  <c r="I543" i="54"/>
  <c r="J542" i="54"/>
  <c r="I542" i="54"/>
  <c r="J539" i="54"/>
  <c r="I539" i="54"/>
  <c r="J538" i="54"/>
  <c r="I538" i="54"/>
  <c r="J537" i="54"/>
  <c r="I537" i="54"/>
  <c r="J536" i="54"/>
  <c r="I536" i="54"/>
  <c r="J535" i="54"/>
  <c r="I535" i="54"/>
  <c r="J534" i="54"/>
  <c r="I534" i="54"/>
  <c r="J533" i="54"/>
  <c r="I533" i="54"/>
  <c r="J532" i="54"/>
  <c r="I532" i="54"/>
  <c r="J531" i="54"/>
  <c r="I531" i="54"/>
  <c r="J530" i="54"/>
  <c r="I530" i="54"/>
  <c r="J529" i="54"/>
  <c r="I529" i="54"/>
  <c r="J528" i="54"/>
  <c r="I528" i="54"/>
  <c r="J527" i="54"/>
  <c r="I527" i="54"/>
  <c r="J526" i="54"/>
  <c r="I526" i="54"/>
  <c r="J525" i="54"/>
  <c r="I525" i="54"/>
  <c r="J524" i="54"/>
  <c r="I524" i="54"/>
  <c r="J523" i="54"/>
  <c r="I523" i="54"/>
  <c r="J522" i="54"/>
  <c r="I522" i="54"/>
  <c r="J521" i="54"/>
  <c r="I521" i="54"/>
  <c r="J520" i="54"/>
  <c r="I520" i="54"/>
  <c r="J517" i="54"/>
  <c r="I517" i="54"/>
  <c r="J516" i="54"/>
  <c r="I516" i="54"/>
  <c r="J515" i="54"/>
  <c r="I515" i="54"/>
  <c r="J514" i="54"/>
  <c r="I514" i="54"/>
  <c r="J513" i="54"/>
  <c r="I513" i="54"/>
  <c r="J512" i="54"/>
  <c r="I512" i="54"/>
  <c r="J511" i="54"/>
  <c r="I511" i="54"/>
  <c r="J510" i="54"/>
  <c r="I510" i="54"/>
  <c r="J509" i="54"/>
  <c r="I509" i="54"/>
  <c r="J508" i="54"/>
  <c r="I508" i="54"/>
  <c r="J507" i="54"/>
  <c r="I507" i="54"/>
  <c r="J506" i="54"/>
  <c r="I506" i="54"/>
  <c r="J505" i="54"/>
  <c r="I505" i="54"/>
  <c r="J504" i="54"/>
  <c r="I504" i="54"/>
  <c r="J503" i="54"/>
  <c r="I503" i="54"/>
  <c r="J502" i="54"/>
  <c r="I502" i="54"/>
  <c r="J501" i="54"/>
  <c r="I501" i="54"/>
  <c r="J500" i="54"/>
  <c r="I500" i="54"/>
  <c r="J499" i="54"/>
  <c r="I499" i="54"/>
  <c r="J498" i="54"/>
  <c r="I498" i="54"/>
  <c r="J495" i="54"/>
  <c r="I495" i="54"/>
  <c r="J494" i="54"/>
  <c r="I494" i="54"/>
  <c r="J493" i="54"/>
  <c r="I493" i="54"/>
  <c r="J492" i="54"/>
  <c r="I492" i="54"/>
  <c r="J491" i="54"/>
  <c r="I491" i="54"/>
  <c r="J490" i="54"/>
  <c r="I490" i="54"/>
  <c r="J489" i="54"/>
  <c r="I489" i="54"/>
  <c r="J488" i="54"/>
  <c r="I488" i="54"/>
  <c r="J487" i="54"/>
  <c r="I487" i="54"/>
  <c r="J486" i="54"/>
  <c r="I486" i="54"/>
  <c r="J485" i="54"/>
  <c r="I485" i="54"/>
  <c r="J484" i="54"/>
  <c r="I484" i="54"/>
  <c r="J483" i="54"/>
  <c r="I483" i="54"/>
  <c r="J482" i="54"/>
  <c r="I482" i="54"/>
  <c r="J481" i="54"/>
  <c r="I481" i="54"/>
  <c r="J480" i="54"/>
  <c r="I480" i="54"/>
  <c r="J479" i="54"/>
  <c r="I479" i="54"/>
  <c r="J478" i="54"/>
  <c r="I478" i="54"/>
  <c r="J477" i="54"/>
  <c r="I477" i="54"/>
  <c r="J476" i="54"/>
  <c r="I476" i="54"/>
  <c r="J473" i="54"/>
  <c r="I473" i="54"/>
  <c r="J472" i="54"/>
  <c r="I472" i="54"/>
  <c r="J471" i="54"/>
  <c r="I471" i="54"/>
  <c r="J470" i="54"/>
  <c r="I470" i="54"/>
  <c r="J469" i="54"/>
  <c r="I469" i="54"/>
  <c r="J468" i="54"/>
  <c r="I468" i="54"/>
  <c r="J467" i="54"/>
  <c r="I467" i="54"/>
  <c r="J466" i="54"/>
  <c r="I466" i="54"/>
  <c r="J465" i="54"/>
  <c r="I465" i="54"/>
  <c r="J464" i="54"/>
  <c r="I464" i="54"/>
  <c r="J463" i="54"/>
  <c r="I463" i="54"/>
  <c r="J462" i="54"/>
  <c r="I462" i="54"/>
  <c r="J461" i="54"/>
  <c r="I461" i="54"/>
  <c r="J460" i="54"/>
  <c r="I460" i="54"/>
  <c r="J459" i="54"/>
  <c r="I459" i="54"/>
  <c r="J458" i="54"/>
  <c r="I458" i="54"/>
  <c r="J457" i="54"/>
  <c r="I457" i="54"/>
  <c r="J456" i="54"/>
  <c r="I456" i="54"/>
  <c r="J455" i="54"/>
  <c r="I455" i="54"/>
  <c r="J454" i="54"/>
  <c r="I454" i="54"/>
  <c r="J451" i="54"/>
  <c r="I451" i="54"/>
  <c r="J450" i="54"/>
  <c r="I450" i="54"/>
  <c r="J449" i="54"/>
  <c r="I449" i="54"/>
  <c r="J448" i="54"/>
  <c r="I448" i="54"/>
  <c r="J447" i="54"/>
  <c r="I447" i="54"/>
  <c r="J446" i="54"/>
  <c r="I446" i="54"/>
  <c r="J445" i="54"/>
  <c r="I445" i="54"/>
  <c r="J444" i="54"/>
  <c r="I444" i="54"/>
  <c r="J443" i="54"/>
  <c r="I443" i="54"/>
  <c r="J442" i="54"/>
  <c r="I442" i="54"/>
  <c r="J441" i="54"/>
  <c r="I441" i="54"/>
  <c r="J440" i="54"/>
  <c r="I440" i="54"/>
  <c r="J439" i="54"/>
  <c r="I439" i="54"/>
  <c r="J438" i="54"/>
  <c r="I438" i="54"/>
  <c r="J437" i="54"/>
  <c r="I437" i="54"/>
  <c r="J436" i="54"/>
  <c r="I436" i="54"/>
  <c r="J435" i="54"/>
  <c r="I435" i="54"/>
  <c r="J434" i="54"/>
  <c r="I434" i="54"/>
  <c r="J433" i="54"/>
  <c r="I433" i="54"/>
  <c r="J432" i="54"/>
  <c r="I432" i="54"/>
  <c r="J429" i="54"/>
  <c r="I429" i="54"/>
  <c r="J428" i="54"/>
  <c r="I428" i="54"/>
  <c r="J427" i="54"/>
  <c r="I427" i="54"/>
  <c r="J426" i="54"/>
  <c r="I426" i="54"/>
  <c r="J425" i="54"/>
  <c r="I425" i="54"/>
  <c r="J424" i="54"/>
  <c r="I424" i="54"/>
  <c r="J423" i="54"/>
  <c r="I423" i="54"/>
  <c r="J422" i="54"/>
  <c r="I422" i="54"/>
  <c r="J421" i="54"/>
  <c r="I421" i="54"/>
  <c r="J420" i="54"/>
  <c r="I420" i="54"/>
  <c r="J419" i="54"/>
  <c r="I419" i="54"/>
  <c r="J418" i="54"/>
  <c r="I418" i="54"/>
  <c r="J417" i="54"/>
  <c r="I417" i="54"/>
  <c r="J416" i="54"/>
  <c r="I416" i="54"/>
  <c r="J415" i="54"/>
  <c r="I415" i="54"/>
  <c r="J414" i="54"/>
  <c r="I414" i="54"/>
  <c r="J413" i="54"/>
  <c r="I413" i="54"/>
  <c r="J412" i="54"/>
  <c r="I412" i="54"/>
  <c r="J411" i="54"/>
  <c r="I411" i="54"/>
  <c r="J410" i="54"/>
  <c r="I410" i="54"/>
  <c r="J407" i="54"/>
  <c r="I407" i="54"/>
  <c r="J406" i="54"/>
  <c r="I406" i="54"/>
  <c r="J405" i="54"/>
  <c r="I405" i="54"/>
  <c r="J404" i="54"/>
  <c r="I404" i="54"/>
  <c r="J403" i="54"/>
  <c r="I403" i="54"/>
  <c r="J402" i="54"/>
  <c r="I402" i="54"/>
  <c r="J401" i="54"/>
  <c r="I401" i="54"/>
  <c r="J400" i="54"/>
  <c r="I400" i="54"/>
  <c r="J399" i="54"/>
  <c r="I399" i="54"/>
  <c r="J398" i="54"/>
  <c r="I398" i="54"/>
  <c r="J397" i="54"/>
  <c r="I397" i="54"/>
  <c r="J396" i="54"/>
  <c r="I396" i="54"/>
  <c r="J395" i="54"/>
  <c r="I395" i="54"/>
  <c r="J394" i="54"/>
  <c r="I394" i="54"/>
  <c r="J393" i="54"/>
  <c r="I393" i="54"/>
  <c r="J392" i="54"/>
  <c r="I392" i="54"/>
  <c r="J391" i="54"/>
  <c r="I391" i="54"/>
  <c r="J390" i="54"/>
  <c r="I390" i="54"/>
  <c r="J389" i="54"/>
  <c r="I389" i="54"/>
  <c r="J388" i="54"/>
  <c r="I388" i="54"/>
  <c r="J385" i="54"/>
  <c r="I385" i="54"/>
  <c r="J384" i="54"/>
  <c r="I384" i="54"/>
  <c r="J383" i="54"/>
  <c r="I383" i="54"/>
  <c r="J382" i="54"/>
  <c r="I382" i="54"/>
  <c r="J381" i="54"/>
  <c r="I381" i="54"/>
  <c r="J380" i="54"/>
  <c r="I380" i="54"/>
  <c r="J379" i="54"/>
  <c r="I379" i="54"/>
  <c r="J378" i="54"/>
  <c r="I378" i="54"/>
  <c r="J377" i="54"/>
  <c r="I377" i="54"/>
  <c r="J376" i="54"/>
  <c r="I376" i="54"/>
  <c r="J375" i="54"/>
  <c r="I375" i="54"/>
  <c r="J374" i="54"/>
  <c r="I374" i="54"/>
  <c r="J373" i="54"/>
  <c r="I373" i="54"/>
  <c r="J372" i="54"/>
  <c r="I372" i="54"/>
  <c r="J371" i="54"/>
  <c r="I371" i="54"/>
  <c r="J370" i="54"/>
  <c r="I370" i="54"/>
  <c r="J369" i="54"/>
  <c r="I369" i="54"/>
  <c r="J368" i="54"/>
  <c r="I368" i="54"/>
  <c r="J367" i="54"/>
  <c r="I367" i="54"/>
  <c r="J366" i="54"/>
  <c r="I366" i="54"/>
  <c r="J363" i="54"/>
  <c r="I363" i="54"/>
  <c r="J362" i="54"/>
  <c r="I362" i="54"/>
  <c r="J361" i="54"/>
  <c r="I361" i="54"/>
  <c r="J360" i="54"/>
  <c r="I360" i="54"/>
  <c r="J359" i="54"/>
  <c r="I359" i="54"/>
  <c r="J358" i="54"/>
  <c r="I358" i="54"/>
  <c r="J357" i="54"/>
  <c r="I357" i="54"/>
  <c r="J356" i="54"/>
  <c r="I356" i="54"/>
  <c r="J355" i="54"/>
  <c r="I355" i="54"/>
  <c r="J354" i="54"/>
  <c r="I354" i="54"/>
  <c r="J353" i="54"/>
  <c r="I353" i="54"/>
  <c r="J352" i="54"/>
  <c r="I352" i="54"/>
  <c r="J351" i="54"/>
  <c r="I351" i="54"/>
  <c r="J350" i="54"/>
  <c r="I350" i="54"/>
  <c r="J349" i="54"/>
  <c r="I349" i="54"/>
  <c r="J348" i="54"/>
  <c r="I348" i="54"/>
  <c r="J347" i="54"/>
  <c r="I347" i="54"/>
  <c r="J346" i="54"/>
  <c r="I346" i="54"/>
  <c r="J345" i="54"/>
  <c r="I345" i="54"/>
  <c r="J344" i="54"/>
  <c r="I344" i="54"/>
  <c r="J224" i="54"/>
  <c r="I224" i="54"/>
  <c r="J223" i="54"/>
  <c r="I223" i="54"/>
  <c r="J222" i="54"/>
  <c r="I222" i="54"/>
  <c r="J221" i="54"/>
  <c r="I221" i="54"/>
  <c r="J220" i="54"/>
  <c r="I220" i="54"/>
  <c r="J219" i="54"/>
  <c r="I219" i="54"/>
  <c r="J218" i="54"/>
  <c r="I218" i="54"/>
  <c r="J217" i="54"/>
  <c r="I217" i="54"/>
  <c r="J216" i="54"/>
  <c r="I216" i="54"/>
  <c r="J215" i="54"/>
  <c r="I215" i="54"/>
  <c r="J214" i="54"/>
  <c r="I214" i="54"/>
  <c r="J213" i="54"/>
  <c r="I213" i="54"/>
  <c r="J212" i="54"/>
  <c r="I212" i="54"/>
  <c r="J211" i="54"/>
  <c r="I211" i="54"/>
  <c r="J210" i="54"/>
  <c r="I210" i="54"/>
  <c r="J209" i="54"/>
  <c r="I209" i="54"/>
  <c r="J208" i="54"/>
  <c r="I208" i="54"/>
  <c r="J207" i="54"/>
  <c r="I207" i="54"/>
  <c r="J206" i="54"/>
  <c r="I206" i="54"/>
  <c r="J205" i="54"/>
  <c r="I205" i="54"/>
  <c r="J202" i="54"/>
  <c r="I202" i="54"/>
  <c r="J201" i="54"/>
  <c r="I201" i="54"/>
  <c r="J200" i="54"/>
  <c r="I200" i="54"/>
  <c r="J199" i="54"/>
  <c r="I199" i="54"/>
  <c r="J198" i="54"/>
  <c r="I198" i="54"/>
  <c r="J197" i="54"/>
  <c r="I197" i="54"/>
  <c r="J196" i="54"/>
  <c r="I196" i="54"/>
  <c r="J195" i="54"/>
  <c r="I195" i="54"/>
  <c r="J194" i="54"/>
  <c r="I194" i="54"/>
  <c r="J193" i="54"/>
  <c r="I193" i="54"/>
  <c r="J192" i="54"/>
  <c r="I192" i="54"/>
  <c r="J191" i="54"/>
  <c r="I191" i="54"/>
  <c r="J190" i="54"/>
  <c r="I190" i="54"/>
  <c r="J189" i="54"/>
  <c r="I189" i="54"/>
  <c r="J188" i="54"/>
  <c r="I188" i="54"/>
  <c r="J187" i="54"/>
  <c r="I187" i="54"/>
  <c r="J186" i="54"/>
  <c r="I186" i="54"/>
  <c r="J185" i="54"/>
  <c r="I185" i="54"/>
  <c r="J184" i="54"/>
  <c r="I184" i="54"/>
  <c r="J183" i="54"/>
  <c r="I183" i="54"/>
  <c r="J180" i="54"/>
  <c r="I180" i="54"/>
  <c r="J179" i="54"/>
  <c r="I179" i="54"/>
  <c r="J178" i="54"/>
  <c r="I178" i="54"/>
  <c r="J177" i="54"/>
  <c r="I177" i="54"/>
  <c r="J176" i="54"/>
  <c r="I176" i="54"/>
  <c r="J175" i="54"/>
  <c r="I175" i="54"/>
  <c r="J174" i="54"/>
  <c r="I174" i="54"/>
  <c r="J173" i="54"/>
  <c r="I173" i="54"/>
  <c r="J172" i="54"/>
  <c r="I172" i="54"/>
  <c r="J171" i="54"/>
  <c r="I171" i="54"/>
  <c r="J170" i="54"/>
  <c r="I170" i="54"/>
  <c r="J169" i="54"/>
  <c r="I169" i="54"/>
  <c r="J168" i="54"/>
  <c r="I168" i="54"/>
  <c r="J167" i="54"/>
  <c r="I167" i="54"/>
  <c r="J166" i="54"/>
  <c r="I166" i="54"/>
  <c r="J165" i="54"/>
  <c r="I165" i="54"/>
  <c r="J164" i="54"/>
  <c r="I164" i="54"/>
  <c r="J163" i="54"/>
  <c r="I163" i="54"/>
  <c r="J162" i="54"/>
  <c r="I162" i="54"/>
  <c r="J161" i="54"/>
  <c r="I161" i="54"/>
  <c r="J158" i="54"/>
  <c r="I158" i="54"/>
  <c r="J157" i="54"/>
  <c r="I157" i="54"/>
  <c r="J156" i="54"/>
  <c r="I156" i="54"/>
  <c r="J155" i="54"/>
  <c r="I155" i="54"/>
  <c r="J154" i="54"/>
  <c r="I154" i="54"/>
  <c r="J153" i="54"/>
  <c r="I153" i="54"/>
  <c r="J152" i="54"/>
  <c r="I152" i="54"/>
  <c r="J151" i="54"/>
  <c r="I151" i="54"/>
  <c r="J150" i="54"/>
  <c r="I150" i="54"/>
  <c r="J149" i="54"/>
  <c r="I149" i="54"/>
  <c r="J148" i="54"/>
  <c r="I148" i="54"/>
  <c r="J147" i="54"/>
  <c r="I147" i="54"/>
  <c r="J146" i="54"/>
  <c r="I146" i="54"/>
  <c r="J145" i="54"/>
  <c r="I145" i="54"/>
  <c r="J144" i="54"/>
  <c r="I144" i="54"/>
  <c r="J143" i="54"/>
  <c r="I143" i="54"/>
  <c r="J142" i="54"/>
  <c r="I142" i="54"/>
  <c r="J141" i="54"/>
  <c r="I141" i="54"/>
  <c r="J140" i="54"/>
  <c r="I140" i="54"/>
  <c r="J139" i="54"/>
  <c r="I139" i="54"/>
  <c r="J136" i="54"/>
  <c r="I136" i="54"/>
  <c r="J135" i="54"/>
  <c r="I135" i="54"/>
  <c r="J134" i="54"/>
  <c r="I134" i="54"/>
  <c r="J133" i="54"/>
  <c r="I133" i="54"/>
  <c r="J132" i="54"/>
  <c r="I132" i="54"/>
  <c r="J131" i="54"/>
  <c r="I131" i="54"/>
  <c r="J130" i="54"/>
  <c r="I130" i="54"/>
  <c r="J129" i="54"/>
  <c r="I129" i="54"/>
  <c r="J128" i="54"/>
  <c r="I128" i="54"/>
  <c r="J127" i="54"/>
  <c r="I127" i="54"/>
  <c r="J126" i="54"/>
  <c r="I126" i="54"/>
  <c r="J125" i="54"/>
  <c r="I125" i="54"/>
  <c r="J124" i="54"/>
  <c r="I124" i="54"/>
  <c r="J123" i="54"/>
  <c r="I123" i="54"/>
  <c r="J122" i="54"/>
  <c r="I122" i="54"/>
  <c r="J121" i="54"/>
  <c r="I121" i="54"/>
  <c r="J120" i="54"/>
  <c r="I120" i="54"/>
  <c r="J119" i="54"/>
  <c r="I119" i="54"/>
  <c r="J118" i="54"/>
  <c r="I118" i="54"/>
  <c r="J117" i="54"/>
  <c r="I117" i="54"/>
  <c r="J114" i="54"/>
  <c r="I114" i="54"/>
  <c r="J113" i="54"/>
  <c r="I113" i="54"/>
  <c r="J112" i="54"/>
  <c r="I112" i="54"/>
  <c r="J111" i="54"/>
  <c r="I111" i="54"/>
  <c r="J110" i="54"/>
  <c r="I110" i="54"/>
  <c r="J109" i="54"/>
  <c r="I109" i="54"/>
  <c r="J108" i="54"/>
  <c r="I108" i="54"/>
  <c r="J107" i="54"/>
  <c r="I107" i="54"/>
  <c r="J106" i="54"/>
  <c r="I106" i="54"/>
  <c r="J105" i="54"/>
  <c r="I105" i="54"/>
  <c r="J104" i="54"/>
  <c r="I104" i="54"/>
  <c r="J103" i="54"/>
  <c r="I103" i="54"/>
  <c r="J102" i="54"/>
  <c r="I102" i="54"/>
  <c r="J101" i="54"/>
  <c r="I101" i="54"/>
  <c r="J100" i="54"/>
  <c r="I100" i="54"/>
  <c r="J99" i="54"/>
  <c r="I99" i="54"/>
  <c r="J98" i="54"/>
  <c r="I98" i="54"/>
  <c r="J97" i="54"/>
  <c r="I97" i="54"/>
  <c r="J96" i="54"/>
  <c r="I96" i="54"/>
  <c r="J95" i="54"/>
  <c r="I95" i="54"/>
  <c r="J92" i="54"/>
  <c r="I92" i="54"/>
  <c r="J91" i="54"/>
  <c r="I91" i="54"/>
  <c r="J90" i="54"/>
  <c r="I90" i="54"/>
  <c r="J89" i="54"/>
  <c r="I89" i="54"/>
  <c r="J88" i="54"/>
  <c r="I88" i="54"/>
  <c r="J87" i="54"/>
  <c r="I87" i="54"/>
  <c r="J86" i="54"/>
  <c r="I86" i="54"/>
  <c r="J85" i="54"/>
  <c r="I85" i="54"/>
  <c r="J84" i="54"/>
  <c r="I84" i="54"/>
  <c r="J83" i="54"/>
  <c r="I83" i="54"/>
  <c r="J82" i="54"/>
  <c r="I82" i="54"/>
  <c r="J81" i="54"/>
  <c r="I81" i="54"/>
  <c r="J80" i="54"/>
  <c r="I80" i="54"/>
  <c r="J79" i="54"/>
  <c r="I79" i="54"/>
  <c r="J78" i="54"/>
  <c r="I78" i="54"/>
  <c r="J77" i="54"/>
  <c r="I77" i="54"/>
  <c r="J76" i="54"/>
  <c r="I76" i="54"/>
  <c r="J75" i="54"/>
  <c r="I75" i="54"/>
  <c r="J74" i="54"/>
  <c r="I74" i="54"/>
  <c r="J73" i="54"/>
  <c r="I73" i="54"/>
  <c r="J70" i="54"/>
  <c r="I70" i="54"/>
  <c r="J69" i="54"/>
  <c r="I69" i="54"/>
  <c r="J68" i="54"/>
  <c r="I68" i="54"/>
  <c r="J67" i="54"/>
  <c r="I67" i="54"/>
  <c r="J66" i="54"/>
  <c r="I66" i="54"/>
  <c r="J65" i="54"/>
  <c r="I65" i="54"/>
  <c r="J64" i="54"/>
  <c r="I64" i="54"/>
  <c r="J63" i="54"/>
  <c r="I63" i="54"/>
  <c r="J62" i="54"/>
  <c r="I62" i="54"/>
  <c r="J61" i="54"/>
  <c r="I61" i="54"/>
  <c r="J60" i="54"/>
  <c r="I60" i="54"/>
  <c r="J59" i="54"/>
  <c r="I59" i="54"/>
  <c r="J58" i="54"/>
  <c r="I58" i="54"/>
  <c r="J57" i="54"/>
  <c r="I57" i="54"/>
  <c r="J56" i="54"/>
  <c r="I56" i="54"/>
  <c r="J55" i="54"/>
  <c r="I55" i="54"/>
  <c r="J54" i="54"/>
  <c r="I54" i="54"/>
  <c r="J53" i="54"/>
  <c r="I53" i="54"/>
  <c r="J52" i="54"/>
  <c r="I52" i="54"/>
  <c r="J51" i="54"/>
  <c r="I51" i="54"/>
  <c r="J48" i="54"/>
  <c r="I48" i="54"/>
  <c r="J47" i="54"/>
  <c r="I47" i="54"/>
  <c r="J46" i="54"/>
  <c r="I46" i="54"/>
  <c r="J45" i="54"/>
  <c r="I45" i="54"/>
  <c r="J44" i="54"/>
  <c r="I44" i="54"/>
  <c r="J43" i="54"/>
  <c r="I43" i="54"/>
  <c r="J42" i="54"/>
  <c r="I42" i="54"/>
  <c r="J41" i="54"/>
  <c r="I41" i="54"/>
  <c r="J40" i="54"/>
  <c r="I40" i="54"/>
  <c r="J39" i="54"/>
  <c r="I39" i="54"/>
  <c r="J38" i="54"/>
  <c r="I38" i="54"/>
  <c r="J37" i="54"/>
  <c r="I37" i="54"/>
  <c r="J36" i="54"/>
  <c r="I36" i="54"/>
  <c r="J35" i="54"/>
  <c r="I35" i="54"/>
  <c r="J34" i="54"/>
  <c r="I34" i="54"/>
  <c r="J33" i="54"/>
  <c r="I33" i="54"/>
  <c r="J32" i="54"/>
  <c r="I32" i="54"/>
  <c r="J31" i="54"/>
  <c r="I31" i="54"/>
  <c r="J30" i="54"/>
  <c r="I30" i="54"/>
  <c r="J29" i="54"/>
  <c r="I29" i="54"/>
  <c r="I8" i="54"/>
  <c r="J8" i="54"/>
  <c r="I9" i="54"/>
  <c r="J9" i="54"/>
  <c r="I10" i="54"/>
  <c r="J10" i="54"/>
  <c r="I11" i="54"/>
  <c r="J11" i="54"/>
  <c r="I12" i="54"/>
  <c r="J12" i="54"/>
  <c r="I13" i="54"/>
  <c r="J13" i="54"/>
  <c r="I14" i="54"/>
  <c r="J14" i="54"/>
  <c r="I15" i="54"/>
  <c r="J15" i="54"/>
  <c r="I16" i="54"/>
  <c r="J16" i="54"/>
  <c r="I17" i="54"/>
  <c r="J17" i="54"/>
  <c r="I18" i="54"/>
  <c r="J18" i="54"/>
  <c r="I19" i="54"/>
  <c r="J19" i="54"/>
  <c r="I20" i="54"/>
  <c r="J20" i="54"/>
  <c r="I21" i="54"/>
  <c r="J21" i="54"/>
  <c r="I22" i="54"/>
  <c r="J22" i="54"/>
  <c r="I23" i="54"/>
  <c r="J23" i="54"/>
  <c r="I24" i="54"/>
  <c r="J24" i="54"/>
  <c r="I25" i="54"/>
  <c r="J25" i="54"/>
  <c r="I26" i="54"/>
  <c r="J26" i="54"/>
  <c r="J7" i="54"/>
  <c r="I7" i="54"/>
  <c r="L561" i="54"/>
  <c r="K561" i="54"/>
  <c r="L560" i="54"/>
  <c r="K560" i="54"/>
  <c r="L559" i="54"/>
  <c r="K559" i="54"/>
  <c r="L558" i="54"/>
  <c r="K558" i="54"/>
  <c r="L557" i="54"/>
  <c r="K557" i="54"/>
  <c r="L556" i="54"/>
  <c r="K556" i="54"/>
  <c r="L555" i="54"/>
  <c r="K555" i="54"/>
  <c r="L554" i="54"/>
  <c r="K554" i="54"/>
  <c r="L553" i="54"/>
  <c r="K553" i="54"/>
  <c r="L552" i="54"/>
  <c r="K552" i="54"/>
  <c r="L551" i="54"/>
  <c r="K551" i="54"/>
  <c r="L550" i="54"/>
  <c r="K550" i="54"/>
  <c r="L549" i="54"/>
  <c r="K549" i="54"/>
  <c r="L548" i="54"/>
  <c r="K548" i="54"/>
  <c r="L547" i="54"/>
  <c r="K547" i="54"/>
  <c r="L546" i="54"/>
  <c r="K546" i="54"/>
  <c r="L545" i="54"/>
  <c r="K545" i="54"/>
  <c r="L544" i="54"/>
  <c r="K544" i="54"/>
  <c r="L543" i="54"/>
  <c r="K543" i="54"/>
  <c r="L542" i="54"/>
  <c r="K542" i="54"/>
  <c r="L539" i="54"/>
  <c r="K539" i="54"/>
  <c r="L538" i="54"/>
  <c r="K538" i="54"/>
  <c r="L537" i="54"/>
  <c r="K537" i="54"/>
  <c r="L536" i="54"/>
  <c r="K536" i="54"/>
  <c r="L535" i="54"/>
  <c r="K535" i="54"/>
  <c r="L534" i="54"/>
  <c r="K534" i="54"/>
  <c r="L533" i="54"/>
  <c r="K533" i="54"/>
  <c r="L532" i="54"/>
  <c r="K532" i="54"/>
  <c r="L531" i="54"/>
  <c r="K531" i="54"/>
  <c r="L530" i="54"/>
  <c r="K530" i="54"/>
  <c r="L529" i="54"/>
  <c r="K529" i="54"/>
  <c r="L528" i="54"/>
  <c r="K528" i="54"/>
  <c r="L527" i="54"/>
  <c r="K527" i="54"/>
  <c r="L526" i="54"/>
  <c r="K526" i="54"/>
  <c r="L525" i="54"/>
  <c r="K525" i="54"/>
  <c r="L524" i="54"/>
  <c r="K524" i="54"/>
  <c r="L523" i="54"/>
  <c r="K523" i="54"/>
  <c r="L522" i="54"/>
  <c r="K522" i="54"/>
  <c r="L521" i="54"/>
  <c r="K521" i="54"/>
  <c r="L520" i="54"/>
  <c r="K520" i="54"/>
  <c r="L517" i="54"/>
  <c r="K517" i="54"/>
  <c r="L516" i="54"/>
  <c r="K516" i="54"/>
  <c r="L515" i="54"/>
  <c r="K515" i="54"/>
  <c r="L514" i="54"/>
  <c r="K514" i="54"/>
  <c r="L513" i="54"/>
  <c r="K513" i="54"/>
  <c r="L512" i="54"/>
  <c r="K512" i="54"/>
  <c r="L511" i="54"/>
  <c r="K511" i="54"/>
  <c r="L510" i="54"/>
  <c r="K510" i="54"/>
  <c r="L509" i="54"/>
  <c r="K509" i="54"/>
  <c r="L508" i="54"/>
  <c r="K508" i="54"/>
  <c r="L507" i="54"/>
  <c r="K507" i="54"/>
  <c r="L506" i="54"/>
  <c r="K506" i="54"/>
  <c r="L505" i="54"/>
  <c r="K505" i="54"/>
  <c r="L504" i="54"/>
  <c r="K504" i="54"/>
  <c r="L503" i="54"/>
  <c r="K503" i="54"/>
  <c r="L502" i="54"/>
  <c r="K502" i="54"/>
  <c r="L501" i="54"/>
  <c r="K501" i="54"/>
  <c r="L500" i="54"/>
  <c r="K500" i="54"/>
  <c r="L499" i="54"/>
  <c r="K499" i="54"/>
  <c r="L498" i="54"/>
  <c r="K498" i="54"/>
  <c r="L495" i="54"/>
  <c r="K495" i="54"/>
  <c r="L494" i="54"/>
  <c r="K494" i="54"/>
  <c r="L493" i="54"/>
  <c r="K493" i="54"/>
  <c r="L492" i="54"/>
  <c r="K492" i="54"/>
  <c r="L491" i="54"/>
  <c r="K491" i="54"/>
  <c r="L490" i="54"/>
  <c r="K490" i="54"/>
  <c r="L489" i="54"/>
  <c r="K489" i="54"/>
  <c r="L488" i="54"/>
  <c r="K488" i="54"/>
  <c r="L487" i="54"/>
  <c r="K487" i="54"/>
  <c r="L486" i="54"/>
  <c r="K486" i="54"/>
  <c r="L485" i="54"/>
  <c r="K485" i="54"/>
  <c r="L484" i="54"/>
  <c r="K484" i="54"/>
  <c r="L483" i="54"/>
  <c r="K483" i="54"/>
  <c r="L482" i="54"/>
  <c r="K482" i="54"/>
  <c r="L481" i="54"/>
  <c r="K481" i="54"/>
  <c r="L480" i="54"/>
  <c r="K480" i="54"/>
  <c r="L479" i="54"/>
  <c r="K479" i="54"/>
  <c r="L478" i="54"/>
  <c r="K478" i="54"/>
  <c r="L477" i="54"/>
  <c r="K477" i="54"/>
  <c r="L476" i="54"/>
  <c r="K476" i="54"/>
  <c r="L473" i="54"/>
  <c r="K473" i="54"/>
  <c r="L472" i="54"/>
  <c r="K472" i="54"/>
  <c r="L471" i="54"/>
  <c r="K471" i="54"/>
  <c r="L470" i="54"/>
  <c r="K470" i="54"/>
  <c r="L469" i="54"/>
  <c r="K469" i="54"/>
  <c r="L468" i="54"/>
  <c r="K468" i="54"/>
  <c r="L467" i="54"/>
  <c r="K467" i="54"/>
  <c r="L466" i="54"/>
  <c r="K466" i="54"/>
  <c r="L465" i="54"/>
  <c r="K465" i="54"/>
  <c r="L464" i="54"/>
  <c r="K464" i="54"/>
  <c r="L463" i="54"/>
  <c r="K463" i="54"/>
  <c r="L462" i="54"/>
  <c r="K462" i="54"/>
  <c r="L461" i="54"/>
  <c r="K461" i="54"/>
  <c r="L460" i="54"/>
  <c r="K460" i="54"/>
  <c r="L459" i="54"/>
  <c r="K459" i="54"/>
  <c r="L458" i="54"/>
  <c r="K458" i="54"/>
  <c r="L457" i="54"/>
  <c r="K457" i="54"/>
  <c r="L456" i="54"/>
  <c r="K456" i="54"/>
  <c r="L455" i="54"/>
  <c r="K455" i="54"/>
  <c r="L454" i="54"/>
  <c r="K454" i="54"/>
  <c r="L451" i="54"/>
  <c r="K451" i="54"/>
  <c r="L450" i="54"/>
  <c r="K450" i="54"/>
  <c r="L449" i="54"/>
  <c r="K449" i="54"/>
  <c r="L448" i="54"/>
  <c r="K448" i="54"/>
  <c r="L447" i="54"/>
  <c r="K447" i="54"/>
  <c r="L446" i="54"/>
  <c r="K446" i="54"/>
  <c r="L445" i="54"/>
  <c r="K445" i="54"/>
  <c r="L444" i="54"/>
  <c r="K444" i="54"/>
  <c r="L443" i="54"/>
  <c r="K443" i="54"/>
  <c r="L442" i="54"/>
  <c r="K442" i="54"/>
  <c r="L441" i="54"/>
  <c r="K441" i="54"/>
  <c r="L440" i="54"/>
  <c r="K440" i="54"/>
  <c r="L439" i="54"/>
  <c r="K439" i="54"/>
  <c r="L438" i="54"/>
  <c r="K438" i="54"/>
  <c r="L437" i="54"/>
  <c r="K437" i="54"/>
  <c r="L436" i="54"/>
  <c r="K436" i="54"/>
  <c r="L435" i="54"/>
  <c r="K435" i="54"/>
  <c r="L434" i="54"/>
  <c r="K434" i="54"/>
  <c r="L433" i="54"/>
  <c r="K433" i="54"/>
  <c r="L432" i="54"/>
  <c r="K432" i="54"/>
  <c r="L429" i="54"/>
  <c r="K429" i="54"/>
  <c r="L428" i="54"/>
  <c r="K428" i="54"/>
  <c r="L427" i="54"/>
  <c r="K427" i="54"/>
  <c r="L426" i="54"/>
  <c r="K426" i="54"/>
  <c r="L425" i="54"/>
  <c r="K425" i="54"/>
  <c r="L424" i="54"/>
  <c r="K424" i="54"/>
  <c r="L423" i="54"/>
  <c r="K423" i="54"/>
  <c r="L422" i="54"/>
  <c r="K422" i="54"/>
  <c r="L421" i="54"/>
  <c r="K421" i="54"/>
  <c r="L420" i="54"/>
  <c r="K420" i="54"/>
  <c r="L419" i="54"/>
  <c r="K419" i="54"/>
  <c r="L418" i="54"/>
  <c r="K418" i="54"/>
  <c r="L417" i="54"/>
  <c r="K417" i="54"/>
  <c r="L416" i="54"/>
  <c r="K416" i="54"/>
  <c r="L415" i="54"/>
  <c r="K415" i="54"/>
  <c r="L414" i="54"/>
  <c r="K414" i="54"/>
  <c r="L413" i="54"/>
  <c r="K413" i="54"/>
  <c r="L412" i="54"/>
  <c r="K412" i="54"/>
  <c r="L411" i="54"/>
  <c r="K411" i="54"/>
  <c r="L410" i="54"/>
  <c r="K410" i="54"/>
  <c r="L407" i="54"/>
  <c r="K407" i="54"/>
  <c r="L406" i="54"/>
  <c r="K406" i="54"/>
  <c r="L405" i="54"/>
  <c r="K405" i="54"/>
  <c r="L404" i="54"/>
  <c r="K404" i="54"/>
  <c r="L403" i="54"/>
  <c r="K403" i="54"/>
  <c r="L402" i="54"/>
  <c r="K402" i="54"/>
  <c r="L401" i="54"/>
  <c r="K401" i="54"/>
  <c r="L400" i="54"/>
  <c r="K400" i="54"/>
  <c r="L399" i="54"/>
  <c r="K399" i="54"/>
  <c r="L398" i="54"/>
  <c r="K398" i="54"/>
  <c r="L397" i="54"/>
  <c r="K397" i="54"/>
  <c r="L396" i="54"/>
  <c r="K396" i="54"/>
  <c r="L395" i="54"/>
  <c r="K395" i="54"/>
  <c r="L394" i="54"/>
  <c r="K394" i="54"/>
  <c r="L393" i="54"/>
  <c r="K393" i="54"/>
  <c r="L392" i="54"/>
  <c r="K392" i="54"/>
  <c r="L391" i="54"/>
  <c r="K391" i="54"/>
  <c r="L390" i="54"/>
  <c r="K390" i="54"/>
  <c r="L389" i="54"/>
  <c r="K389" i="54"/>
  <c r="L388" i="54"/>
  <c r="K388" i="54"/>
  <c r="L385" i="54"/>
  <c r="K385" i="54"/>
  <c r="L384" i="54"/>
  <c r="K384" i="54"/>
  <c r="L383" i="54"/>
  <c r="K383" i="54"/>
  <c r="L382" i="54"/>
  <c r="K382" i="54"/>
  <c r="L381" i="54"/>
  <c r="K381" i="54"/>
  <c r="L380" i="54"/>
  <c r="K380" i="54"/>
  <c r="L379" i="54"/>
  <c r="K379" i="54"/>
  <c r="L378" i="54"/>
  <c r="K378" i="54"/>
  <c r="L377" i="54"/>
  <c r="K377" i="54"/>
  <c r="L376" i="54"/>
  <c r="K376" i="54"/>
  <c r="L375" i="54"/>
  <c r="K375" i="54"/>
  <c r="L374" i="54"/>
  <c r="K374" i="54"/>
  <c r="L373" i="54"/>
  <c r="K373" i="54"/>
  <c r="L372" i="54"/>
  <c r="K372" i="54"/>
  <c r="L371" i="54"/>
  <c r="K371" i="54"/>
  <c r="L370" i="54"/>
  <c r="K370" i="54"/>
  <c r="L369" i="54"/>
  <c r="K369" i="54"/>
  <c r="L368" i="54"/>
  <c r="K368" i="54"/>
  <c r="L367" i="54"/>
  <c r="K367" i="54"/>
  <c r="L366" i="54"/>
  <c r="K366" i="54"/>
  <c r="L363" i="54"/>
  <c r="K363" i="54"/>
  <c r="L362" i="54"/>
  <c r="K362" i="54"/>
  <c r="L361" i="54"/>
  <c r="K361" i="54"/>
  <c r="L360" i="54"/>
  <c r="K360" i="54"/>
  <c r="L359" i="54"/>
  <c r="K359" i="54"/>
  <c r="L358" i="54"/>
  <c r="K358" i="54"/>
  <c r="L357" i="54"/>
  <c r="K357" i="54"/>
  <c r="L356" i="54"/>
  <c r="K356" i="54"/>
  <c r="L355" i="54"/>
  <c r="K355" i="54"/>
  <c r="L354" i="54"/>
  <c r="K354" i="54"/>
  <c r="L353" i="54"/>
  <c r="K353" i="54"/>
  <c r="L352" i="54"/>
  <c r="K352" i="54"/>
  <c r="L351" i="54"/>
  <c r="K351" i="54"/>
  <c r="L350" i="54"/>
  <c r="K350" i="54"/>
  <c r="L349" i="54"/>
  <c r="K349" i="54"/>
  <c r="L348" i="54"/>
  <c r="K348" i="54"/>
  <c r="L347" i="54"/>
  <c r="K347" i="54"/>
  <c r="L346" i="54"/>
  <c r="K346" i="54"/>
  <c r="L345" i="54"/>
  <c r="K345" i="54"/>
  <c r="L344" i="54"/>
  <c r="K344" i="54"/>
  <c r="L224" i="54"/>
  <c r="K224" i="54"/>
  <c r="L223" i="54"/>
  <c r="K223" i="54"/>
  <c r="L222" i="54"/>
  <c r="K222" i="54"/>
  <c r="L221" i="54"/>
  <c r="K221" i="54"/>
  <c r="L220" i="54"/>
  <c r="K220" i="54"/>
  <c r="L219" i="54"/>
  <c r="K219" i="54"/>
  <c r="L218" i="54"/>
  <c r="K218" i="54"/>
  <c r="L217" i="54"/>
  <c r="K217" i="54"/>
  <c r="L216" i="54"/>
  <c r="K216" i="54"/>
  <c r="L215" i="54"/>
  <c r="K215" i="54"/>
  <c r="L214" i="54"/>
  <c r="K214" i="54"/>
  <c r="L213" i="54"/>
  <c r="K213" i="54"/>
  <c r="L212" i="54"/>
  <c r="K212" i="54"/>
  <c r="L211" i="54"/>
  <c r="K211" i="54"/>
  <c r="L210" i="54"/>
  <c r="K210" i="54"/>
  <c r="L209" i="54"/>
  <c r="K209" i="54"/>
  <c r="L208" i="54"/>
  <c r="K208" i="54"/>
  <c r="L207" i="54"/>
  <c r="K207" i="54"/>
  <c r="L206" i="54"/>
  <c r="K206" i="54"/>
  <c r="L205" i="54"/>
  <c r="K205" i="54"/>
  <c r="L202" i="54"/>
  <c r="K202" i="54"/>
  <c r="L201" i="54"/>
  <c r="K201" i="54"/>
  <c r="L200" i="54"/>
  <c r="K200" i="54"/>
  <c r="L199" i="54"/>
  <c r="K199" i="54"/>
  <c r="L198" i="54"/>
  <c r="K198" i="54"/>
  <c r="L197" i="54"/>
  <c r="K197" i="54"/>
  <c r="L196" i="54"/>
  <c r="K196" i="54"/>
  <c r="L195" i="54"/>
  <c r="K195" i="54"/>
  <c r="L194" i="54"/>
  <c r="K194" i="54"/>
  <c r="L193" i="54"/>
  <c r="K193" i="54"/>
  <c r="L192" i="54"/>
  <c r="K192" i="54"/>
  <c r="L191" i="54"/>
  <c r="K191" i="54"/>
  <c r="L190" i="54"/>
  <c r="K190" i="54"/>
  <c r="L189" i="54"/>
  <c r="K189" i="54"/>
  <c r="L188" i="54"/>
  <c r="K188" i="54"/>
  <c r="L187" i="54"/>
  <c r="K187" i="54"/>
  <c r="L186" i="54"/>
  <c r="K186" i="54"/>
  <c r="L185" i="54"/>
  <c r="K185" i="54"/>
  <c r="L184" i="54"/>
  <c r="K184" i="54"/>
  <c r="L183" i="54"/>
  <c r="K183" i="54"/>
  <c r="L180" i="54"/>
  <c r="K180" i="54"/>
  <c r="L179" i="54"/>
  <c r="K179" i="54"/>
  <c r="L178" i="54"/>
  <c r="K178" i="54"/>
  <c r="L177" i="54"/>
  <c r="K177" i="54"/>
  <c r="L176" i="54"/>
  <c r="K176" i="54"/>
  <c r="L175" i="54"/>
  <c r="K175" i="54"/>
  <c r="L174" i="54"/>
  <c r="K174" i="54"/>
  <c r="L173" i="54"/>
  <c r="K173" i="54"/>
  <c r="L172" i="54"/>
  <c r="K172" i="54"/>
  <c r="L171" i="54"/>
  <c r="K171" i="54"/>
  <c r="L170" i="54"/>
  <c r="K170" i="54"/>
  <c r="L169" i="54"/>
  <c r="K169" i="54"/>
  <c r="L168" i="54"/>
  <c r="K168" i="54"/>
  <c r="L167" i="54"/>
  <c r="K167" i="54"/>
  <c r="L166" i="54"/>
  <c r="K166" i="54"/>
  <c r="L165" i="54"/>
  <c r="K165" i="54"/>
  <c r="L164" i="54"/>
  <c r="K164" i="54"/>
  <c r="L163" i="54"/>
  <c r="K163" i="54"/>
  <c r="L162" i="54"/>
  <c r="K162" i="54"/>
  <c r="L161" i="54"/>
  <c r="K161" i="54"/>
  <c r="L158" i="54"/>
  <c r="K158" i="54"/>
  <c r="L157" i="54"/>
  <c r="K157" i="54"/>
  <c r="L156" i="54"/>
  <c r="K156" i="54"/>
  <c r="L155" i="54"/>
  <c r="K155" i="54"/>
  <c r="L154" i="54"/>
  <c r="K154" i="54"/>
  <c r="L153" i="54"/>
  <c r="K153" i="54"/>
  <c r="L152" i="54"/>
  <c r="K152" i="54"/>
  <c r="L151" i="54"/>
  <c r="K151" i="54"/>
  <c r="L150" i="54"/>
  <c r="K150" i="54"/>
  <c r="L149" i="54"/>
  <c r="K149" i="54"/>
  <c r="L148" i="54"/>
  <c r="K148" i="54"/>
  <c r="L147" i="54"/>
  <c r="K147" i="54"/>
  <c r="L146" i="54"/>
  <c r="K146" i="54"/>
  <c r="L145" i="54"/>
  <c r="K145" i="54"/>
  <c r="L144" i="54"/>
  <c r="K144" i="54"/>
  <c r="L143" i="54"/>
  <c r="K143" i="54"/>
  <c r="L142" i="54"/>
  <c r="K142" i="54"/>
  <c r="L141" i="54"/>
  <c r="K141" i="54"/>
  <c r="L140" i="54"/>
  <c r="K140" i="54"/>
  <c r="L139" i="54"/>
  <c r="K139" i="54"/>
  <c r="L136" i="54"/>
  <c r="K136" i="54"/>
  <c r="L135" i="54"/>
  <c r="K135" i="54"/>
  <c r="L134" i="54"/>
  <c r="K134" i="54"/>
  <c r="L133" i="54"/>
  <c r="K133" i="54"/>
  <c r="L132" i="54"/>
  <c r="K132" i="54"/>
  <c r="L131" i="54"/>
  <c r="K131" i="54"/>
  <c r="L130" i="54"/>
  <c r="K130" i="54"/>
  <c r="L129" i="54"/>
  <c r="K129" i="54"/>
  <c r="L128" i="54"/>
  <c r="K128" i="54"/>
  <c r="L127" i="54"/>
  <c r="K127" i="54"/>
  <c r="L126" i="54"/>
  <c r="K126" i="54"/>
  <c r="L125" i="54"/>
  <c r="K125" i="54"/>
  <c r="L124" i="54"/>
  <c r="K124" i="54"/>
  <c r="L123" i="54"/>
  <c r="K123" i="54"/>
  <c r="L122" i="54"/>
  <c r="K122" i="54"/>
  <c r="L121" i="54"/>
  <c r="K121" i="54"/>
  <c r="L120" i="54"/>
  <c r="K120" i="54"/>
  <c r="L119" i="54"/>
  <c r="K119" i="54"/>
  <c r="L118" i="54"/>
  <c r="K118" i="54"/>
  <c r="L117" i="54"/>
  <c r="K117" i="54"/>
  <c r="L114" i="54"/>
  <c r="K114" i="54"/>
  <c r="L113" i="54"/>
  <c r="K113" i="54"/>
  <c r="L112" i="54"/>
  <c r="K112" i="54"/>
  <c r="L111" i="54"/>
  <c r="K111" i="54"/>
  <c r="L110" i="54"/>
  <c r="K110" i="54"/>
  <c r="L109" i="54"/>
  <c r="K109" i="54"/>
  <c r="L108" i="54"/>
  <c r="K108" i="54"/>
  <c r="L107" i="54"/>
  <c r="K107" i="54"/>
  <c r="L106" i="54"/>
  <c r="K106" i="54"/>
  <c r="L105" i="54"/>
  <c r="K105" i="54"/>
  <c r="L104" i="54"/>
  <c r="K104" i="54"/>
  <c r="L103" i="54"/>
  <c r="K103" i="54"/>
  <c r="L102" i="54"/>
  <c r="K102" i="54"/>
  <c r="L101" i="54"/>
  <c r="K101" i="54"/>
  <c r="L100" i="54"/>
  <c r="K100" i="54"/>
  <c r="L99" i="54"/>
  <c r="K99" i="54"/>
  <c r="L98" i="54"/>
  <c r="K98" i="54"/>
  <c r="L97" i="54"/>
  <c r="K97" i="54"/>
  <c r="L96" i="54"/>
  <c r="K96" i="54"/>
  <c r="L95" i="54"/>
  <c r="K95" i="54"/>
  <c r="L92" i="54"/>
  <c r="K92" i="54"/>
  <c r="L91" i="54"/>
  <c r="K91" i="54"/>
  <c r="L90" i="54"/>
  <c r="K90" i="54"/>
  <c r="L89" i="54"/>
  <c r="K89" i="54"/>
  <c r="L88" i="54"/>
  <c r="K88" i="54"/>
  <c r="L87" i="54"/>
  <c r="K87" i="54"/>
  <c r="L86" i="54"/>
  <c r="K86" i="54"/>
  <c r="L85" i="54"/>
  <c r="K85" i="54"/>
  <c r="L84" i="54"/>
  <c r="K84" i="54"/>
  <c r="L83" i="54"/>
  <c r="K83" i="54"/>
  <c r="L82" i="54"/>
  <c r="K82" i="54"/>
  <c r="L81" i="54"/>
  <c r="K81" i="54"/>
  <c r="L80" i="54"/>
  <c r="K80" i="54"/>
  <c r="L79" i="54"/>
  <c r="K79" i="54"/>
  <c r="L78" i="54"/>
  <c r="K78" i="54"/>
  <c r="L77" i="54"/>
  <c r="K77" i="54"/>
  <c r="L76" i="54"/>
  <c r="K76" i="54"/>
  <c r="L75" i="54"/>
  <c r="K75" i="54"/>
  <c r="L74" i="54"/>
  <c r="K74" i="54"/>
  <c r="L73" i="54"/>
  <c r="K73" i="54"/>
  <c r="L70" i="54"/>
  <c r="K70" i="54"/>
  <c r="L69" i="54"/>
  <c r="K69" i="54"/>
  <c r="L68" i="54"/>
  <c r="K68" i="54"/>
  <c r="L67" i="54"/>
  <c r="K67" i="54"/>
  <c r="L66" i="54"/>
  <c r="K66" i="54"/>
  <c r="L65" i="54"/>
  <c r="K65" i="54"/>
  <c r="L64" i="54"/>
  <c r="K64" i="54"/>
  <c r="L63" i="54"/>
  <c r="K63" i="54"/>
  <c r="L62" i="54"/>
  <c r="K62" i="54"/>
  <c r="L61" i="54"/>
  <c r="K61" i="54"/>
  <c r="L60" i="54"/>
  <c r="K60" i="54"/>
  <c r="L59" i="54"/>
  <c r="K59" i="54"/>
  <c r="L58" i="54"/>
  <c r="K58" i="54"/>
  <c r="L57" i="54"/>
  <c r="K57" i="54"/>
  <c r="L56" i="54"/>
  <c r="K56" i="54"/>
  <c r="L55" i="54"/>
  <c r="K55" i="54"/>
  <c r="L54" i="54"/>
  <c r="K54" i="54"/>
  <c r="L53" i="54"/>
  <c r="K53" i="54"/>
  <c r="L52" i="54"/>
  <c r="K52" i="54"/>
  <c r="L51" i="54"/>
  <c r="K51" i="54"/>
  <c r="L48" i="54"/>
  <c r="K48" i="54"/>
  <c r="L47" i="54"/>
  <c r="K47" i="54"/>
  <c r="L46" i="54"/>
  <c r="K46" i="54"/>
  <c r="L45" i="54"/>
  <c r="K45" i="54"/>
  <c r="L44" i="54"/>
  <c r="K44" i="54"/>
  <c r="L43" i="54"/>
  <c r="K43" i="54"/>
  <c r="L42" i="54"/>
  <c r="K42" i="54"/>
  <c r="L41" i="54"/>
  <c r="K41" i="54"/>
  <c r="L40" i="54"/>
  <c r="K40" i="54"/>
  <c r="L39" i="54"/>
  <c r="K39" i="54"/>
  <c r="L38" i="54"/>
  <c r="K38" i="54"/>
  <c r="L37" i="54"/>
  <c r="K37" i="54"/>
  <c r="L36" i="54"/>
  <c r="K36" i="54"/>
  <c r="L35" i="54"/>
  <c r="K35" i="54"/>
  <c r="L34" i="54"/>
  <c r="K34" i="54"/>
  <c r="L33" i="54"/>
  <c r="K33" i="54"/>
  <c r="L32" i="54"/>
  <c r="K32" i="54"/>
  <c r="L31" i="54"/>
  <c r="K31" i="54"/>
  <c r="L30" i="54"/>
  <c r="K30" i="54"/>
  <c r="L29" i="54"/>
  <c r="K29" i="54"/>
  <c r="K8" i="54"/>
  <c r="L8" i="54"/>
  <c r="K9" i="54"/>
  <c r="L9" i="54"/>
  <c r="K10" i="54"/>
  <c r="L10" i="54"/>
  <c r="K11" i="54"/>
  <c r="L11" i="54"/>
  <c r="K12" i="54"/>
  <c r="L12" i="54"/>
  <c r="K13" i="54"/>
  <c r="L13" i="54"/>
  <c r="K14" i="54"/>
  <c r="L14" i="54"/>
  <c r="K15" i="54"/>
  <c r="L15" i="54"/>
  <c r="K16" i="54"/>
  <c r="L16" i="54"/>
  <c r="K17" i="54"/>
  <c r="L17" i="54"/>
  <c r="K18" i="54"/>
  <c r="L18" i="54"/>
  <c r="K19" i="54"/>
  <c r="L19" i="54"/>
  <c r="K20" i="54"/>
  <c r="L20" i="54"/>
  <c r="K21" i="54"/>
  <c r="L21" i="54"/>
  <c r="K22" i="54"/>
  <c r="L22" i="54"/>
  <c r="K23" i="54"/>
  <c r="L23" i="54"/>
  <c r="K24" i="54"/>
  <c r="L24" i="54"/>
  <c r="K25" i="54"/>
  <c r="L25" i="54"/>
  <c r="K26" i="54"/>
  <c r="L26" i="54"/>
  <c r="L7" i="54"/>
  <c r="K7" i="54"/>
  <c r="G1730" i="54"/>
  <c r="F1730" i="54"/>
  <c r="O1729" i="54"/>
  <c r="O1728" i="54"/>
  <c r="G1726" i="54"/>
  <c r="F1726" i="54"/>
  <c r="O1725" i="54"/>
  <c r="O1724" i="54"/>
  <c r="G1722" i="54"/>
  <c r="F1722" i="54"/>
  <c r="O1721" i="54"/>
  <c r="O1720" i="54"/>
  <c r="G1718" i="54"/>
  <c r="F1718" i="54"/>
  <c r="O1717" i="54"/>
  <c r="O1716" i="54"/>
  <c r="G1714" i="54"/>
  <c r="F1714" i="54"/>
  <c r="O1713" i="54"/>
  <c r="O1712" i="54"/>
  <c r="G1710" i="54"/>
  <c r="F1710" i="54"/>
  <c r="O1709" i="54"/>
  <c r="O1708" i="54"/>
  <c r="G1706" i="54"/>
  <c r="F1706" i="54"/>
  <c r="O1705" i="54"/>
  <c r="O1704" i="54"/>
  <c r="G1702" i="54"/>
  <c r="F1702" i="54"/>
  <c r="O1701" i="54"/>
  <c r="O1700" i="54"/>
  <c r="G1698" i="54"/>
  <c r="F1698" i="54"/>
  <c r="O1697" i="54"/>
  <c r="O1696" i="54"/>
  <c r="O1693" i="54"/>
  <c r="O1692" i="54"/>
  <c r="F1694" i="54"/>
  <c r="G1236" i="54"/>
  <c r="F1236" i="54"/>
  <c r="O1235" i="54"/>
  <c r="O1234" i="54"/>
  <c r="O1233" i="54"/>
  <c r="O1232" i="54"/>
  <c r="O1231" i="54"/>
  <c r="O1230" i="54"/>
  <c r="O1229" i="54"/>
  <c r="O1228" i="54"/>
  <c r="O1227" i="54"/>
  <c r="O1226" i="54"/>
  <c r="O1225" i="54"/>
  <c r="O1224" i="54"/>
  <c r="O1223" i="54"/>
  <c r="O1222" i="54"/>
  <c r="O1221" i="54"/>
  <c r="O1220" i="54"/>
  <c r="O1219" i="54"/>
  <c r="O1218" i="54"/>
  <c r="O1217" i="54"/>
  <c r="O1216" i="54"/>
  <c r="G1214" i="54"/>
  <c r="F1214" i="54"/>
  <c r="O1213" i="54"/>
  <c r="O1212" i="54"/>
  <c r="O1211" i="54"/>
  <c r="O1210" i="54"/>
  <c r="O1209" i="54"/>
  <c r="O1208" i="54"/>
  <c r="O1207" i="54"/>
  <c r="O1206" i="54"/>
  <c r="O1205" i="54"/>
  <c r="O1204" i="54"/>
  <c r="O1203" i="54"/>
  <c r="O1202" i="54"/>
  <c r="O1201" i="54"/>
  <c r="O1200" i="54"/>
  <c r="O1199" i="54"/>
  <c r="O1198" i="54"/>
  <c r="O1197" i="54"/>
  <c r="O1196" i="54"/>
  <c r="O1195" i="54"/>
  <c r="O1194" i="54"/>
  <c r="G1192" i="54"/>
  <c r="F1192" i="54"/>
  <c r="O1191" i="54"/>
  <c r="O1190" i="54"/>
  <c r="O1189" i="54"/>
  <c r="O1188" i="54"/>
  <c r="O1187" i="54"/>
  <c r="O1186" i="54"/>
  <c r="O1185" i="54"/>
  <c r="O1184" i="54"/>
  <c r="O1183" i="54"/>
  <c r="O1182" i="54"/>
  <c r="O1181" i="54"/>
  <c r="O1180" i="54"/>
  <c r="O1179" i="54"/>
  <c r="O1178" i="54"/>
  <c r="O1177" i="54"/>
  <c r="O1176" i="54"/>
  <c r="O1175" i="54"/>
  <c r="O1174" i="54"/>
  <c r="O1173" i="54"/>
  <c r="O1172" i="54"/>
  <c r="G1170" i="54"/>
  <c r="F1170" i="54"/>
  <c r="O1169" i="54"/>
  <c r="O1168" i="54"/>
  <c r="O1167" i="54"/>
  <c r="O1166" i="54"/>
  <c r="O1165" i="54"/>
  <c r="O1164" i="54"/>
  <c r="O1163" i="54"/>
  <c r="O1162" i="54"/>
  <c r="O1161" i="54"/>
  <c r="O1160" i="54"/>
  <c r="O1159" i="54"/>
  <c r="O1158" i="54"/>
  <c r="O1157" i="54"/>
  <c r="O1156" i="54"/>
  <c r="O1155" i="54"/>
  <c r="O1154" i="54"/>
  <c r="O1153" i="54"/>
  <c r="O1152" i="54"/>
  <c r="O1151" i="54"/>
  <c r="O1150" i="54"/>
  <c r="G1148" i="54"/>
  <c r="F1148" i="54"/>
  <c r="O1147" i="54"/>
  <c r="O1146" i="54"/>
  <c r="O1145" i="54"/>
  <c r="O1144" i="54"/>
  <c r="O1143" i="54"/>
  <c r="O1142" i="54"/>
  <c r="O1141" i="54"/>
  <c r="O1140" i="54"/>
  <c r="O1139" i="54"/>
  <c r="O1138" i="54"/>
  <c r="O1137" i="54"/>
  <c r="O1136" i="54"/>
  <c r="O1135" i="54"/>
  <c r="O1134" i="54"/>
  <c r="O1133" i="54"/>
  <c r="O1132" i="54"/>
  <c r="O1131" i="54"/>
  <c r="O1130" i="54"/>
  <c r="O1129" i="54"/>
  <c r="O1128" i="54"/>
  <c r="G1126" i="54"/>
  <c r="F1126" i="54"/>
  <c r="O1125" i="54"/>
  <c r="O1124" i="54"/>
  <c r="O1123" i="54"/>
  <c r="O1122" i="54"/>
  <c r="O1121" i="54"/>
  <c r="O1120" i="54"/>
  <c r="O1119" i="54"/>
  <c r="O1118" i="54"/>
  <c r="O1117" i="54"/>
  <c r="O1116" i="54"/>
  <c r="O1115" i="54"/>
  <c r="O1114" i="54"/>
  <c r="O1113" i="54"/>
  <c r="O1112" i="54"/>
  <c r="O1111" i="54"/>
  <c r="O1110" i="54"/>
  <c r="O1109" i="54"/>
  <c r="O1108" i="54"/>
  <c r="O1107" i="54"/>
  <c r="O1106" i="54"/>
  <c r="G1104" i="54"/>
  <c r="F1104" i="54"/>
  <c r="O1103" i="54"/>
  <c r="O1102" i="54"/>
  <c r="O1101" i="54"/>
  <c r="O1100" i="54"/>
  <c r="O1099" i="54"/>
  <c r="O1098" i="54"/>
  <c r="O1097" i="54"/>
  <c r="O1096" i="54"/>
  <c r="O1095" i="54"/>
  <c r="O1094" i="54"/>
  <c r="O1093" i="54"/>
  <c r="O1092" i="54"/>
  <c r="O1091" i="54"/>
  <c r="O1090" i="54"/>
  <c r="O1089" i="54"/>
  <c r="O1088" i="54"/>
  <c r="O1087" i="54"/>
  <c r="O1086" i="54"/>
  <c r="O1085" i="54"/>
  <c r="O1084" i="54"/>
  <c r="G1082" i="54"/>
  <c r="F1082" i="54"/>
  <c r="O1081" i="54"/>
  <c r="O1080" i="54"/>
  <c r="O1079" i="54"/>
  <c r="O1078" i="54"/>
  <c r="O1077" i="54"/>
  <c r="O1076" i="54"/>
  <c r="O1075" i="54"/>
  <c r="O1074" i="54"/>
  <c r="O1073" i="54"/>
  <c r="O1072" i="54"/>
  <c r="O1071" i="54"/>
  <c r="O1070" i="54"/>
  <c r="O1069" i="54"/>
  <c r="O1068" i="54"/>
  <c r="O1067" i="54"/>
  <c r="O1066" i="54"/>
  <c r="O1065" i="54"/>
  <c r="O1064" i="54"/>
  <c r="O1063" i="54"/>
  <c r="O1062" i="54"/>
  <c r="G1060" i="54"/>
  <c r="F1060" i="54"/>
  <c r="O1059" i="54"/>
  <c r="O1058" i="54"/>
  <c r="O1057" i="54"/>
  <c r="O1056" i="54"/>
  <c r="O1055" i="54"/>
  <c r="O1054" i="54"/>
  <c r="O1053" i="54"/>
  <c r="O1052" i="54"/>
  <c r="O1051" i="54"/>
  <c r="O1050" i="54"/>
  <c r="O1049" i="54"/>
  <c r="O1048" i="54"/>
  <c r="O1047" i="54"/>
  <c r="O1046" i="54"/>
  <c r="O1045" i="54"/>
  <c r="O1044" i="54"/>
  <c r="O1043" i="54"/>
  <c r="O1042" i="54"/>
  <c r="O1041" i="54"/>
  <c r="O1040" i="54"/>
  <c r="O1037" i="54"/>
  <c r="O1036" i="54"/>
  <c r="O1035" i="54"/>
  <c r="O1034" i="54"/>
  <c r="O1033" i="54"/>
  <c r="O1032" i="54"/>
  <c r="O1031" i="54"/>
  <c r="O1030" i="54"/>
  <c r="O1029" i="54"/>
  <c r="O1028" i="54"/>
  <c r="O1027" i="54"/>
  <c r="O1026" i="54"/>
  <c r="O1025" i="54"/>
  <c r="O1024" i="54"/>
  <c r="O1023" i="54"/>
  <c r="O1022" i="54"/>
  <c r="O1021" i="54"/>
  <c r="O1020" i="54"/>
  <c r="O1019" i="54"/>
  <c r="O1018" i="54"/>
  <c r="G1038" i="54"/>
  <c r="F1038" i="54"/>
  <c r="G899" i="54"/>
  <c r="F899" i="54"/>
  <c r="O898" i="54"/>
  <c r="O897" i="54"/>
  <c r="O896" i="54"/>
  <c r="O895" i="54"/>
  <c r="O894" i="54"/>
  <c r="O893" i="54"/>
  <c r="O892" i="54"/>
  <c r="O891" i="54"/>
  <c r="O890" i="54"/>
  <c r="O889" i="54"/>
  <c r="O888" i="54"/>
  <c r="O887" i="54"/>
  <c r="O886" i="54"/>
  <c r="O885" i="54"/>
  <c r="O884" i="54"/>
  <c r="O883" i="54"/>
  <c r="O882" i="54"/>
  <c r="O881" i="54"/>
  <c r="O880" i="54"/>
  <c r="O879" i="54"/>
  <c r="G877" i="54"/>
  <c r="F877" i="54"/>
  <c r="O876" i="54"/>
  <c r="O875" i="54"/>
  <c r="O874" i="54"/>
  <c r="O873" i="54"/>
  <c r="O872" i="54"/>
  <c r="O871" i="54"/>
  <c r="O870" i="54"/>
  <c r="O869" i="54"/>
  <c r="O868" i="54"/>
  <c r="O867" i="54"/>
  <c r="O866" i="54"/>
  <c r="O865" i="54"/>
  <c r="O864" i="54"/>
  <c r="O863" i="54"/>
  <c r="O862" i="54"/>
  <c r="O861" i="54"/>
  <c r="O860" i="54"/>
  <c r="O859" i="54"/>
  <c r="O858" i="54"/>
  <c r="O857" i="54"/>
  <c r="G855" i="54"/>
  <c r="F855" i="54"/>
  <c r="O854" i="54"/>
  <c r="O853" i="54"/>
  <c r="O852" i="54"/>
  <c r="O851" i="54"/>
  <c r="O850" i="54"/>
  <c r="O849" i="54"/>
  <c r="O848" i="54"/>
  <c r="O847" i="54"/>
  <c r="O846" i="54"/>
  <c r="O845" i="54"/>
  <c r="O844" i="54"/>
  <c r="O843" i="54"/>
  <c r="O842" i="54"/>
  <c r="O841" i="54"/>
  <c r="O840" i="54"/>
  <c r="O839" i="54"/>
  <c r="O838" i="54"/>
  <c r="O837" i="54"/>
  <c r="O836" i="54"/>
  <c r="O835" i="54"/>
  <c r="G833" i="54"/>
  <c r="F833" i="54"/>
  <c r="O832" i="54"/>
  <c r="O831" i="54"/>
  <c r="O830" i="54"/>
  <c r="O829" i="54"/>
  <c r="O828" i="54"/>
  <c r="O827" i="54"/>
  <c r="O826" i="54"/>
  <c r="O825" i="54"/>
  <c r="O824" i="54"/>
  <c r="O823" i="54"/>
  <c r="O822" i="54"/>
  <c r="O821" i="54"/>
  <c r="O820" i="54"/>
  <c r="O819" i="54"/>
  <c r="O818" i="54"/>
  <c r="O817" i="54"/>
  <c r="O816" i="54"/>
  <c r="O815" i="54"/>
  <c r="O814" i="54"/>
  <c r="O813" i="54"/>
  <c r="G811" i="54"/>
  <c r="F811" i="54"/>
  <c r="O810" i="54"/>
  <c r="O809" i="54"/>
  <c r="O808" i="54"/>
  <c r="O807" i="54"/>
  <c r="O806" i="54"/>
  <c r="O805" i="54"/>
  <c r="O804" i="54"/>
  <c r="O803" i="54"/>
  <c r="O802" i="54"/>
  <c r="O801" i="54"/>
  <c r="O800" i="54"/>
  <c r="O799" i="54"/>
  <c r="O798" i="54"/>
  <c r="O797" i="54"/>
  <c r="O796" i="54"/>
  <c r="O795" i="54"/>
  <c r="O794" i="54"/>
  <c r="O793" i="54"/>
  <c r="O792" i="54"/>
  <c r="O791" i="54"/>
  <c r="G789" i="54"/>
  <c r="F789" i="54"/>
  <c r="O788" i="54"/>
  <c r="O787" i="54"/>
  <c r="O786" i="54"/>
  <c r="O785" i="54"/>
  <c r="O784" i="54"/>
  <c r="O783" i="54"/>
  <c r="O782" i="54"/>
  <c r="O781" i="54"/>
  <c r="O780" i="54"/>
  <c r="O779" i="54"/>
  <c r="O778" i="54"/>
  <c r="O777" i="54"/>
  <c r="O776" i="54"/>
  <c r="O775" i="54"/>
  <c r="O774" i="54"/>
  <c r="O773" i="54"/>
  <c r="O772" i="54"/>
  <c r="O771" i="54"/>
  <c r="O770" i="54"/>
  <c r="O769" i="54"/>
  <c r="G767" i="54"/>
  <c r="F767" i="54"/>
  <c r="O766" i="54"/>
  <c r="O765" i="54"/>
  <c r="O764" i="54"/>
  <c r="O763" i="54"/>
  <c r="O762" i="54"/>
  <c r="O761" i="54"/>
  <c r="O760" i="54"/>
  <c r="O759" i="54"/>
  <c r="O758" i="54"/>
  <c r="O757" i="54"/>
  <c r="O756" i="54"/>
  <c r="O755" i="54"/>
  <c r="O754" i="54"/>
  <c r="O753" i="54"/>
  <c r="O752" i="54"/>
  <c r="O751" i="54"/>
  <c r="O750" i="54"/>
  <c r="O749" i="54"/>
  <c r="O748" i="54"/>
  <c r="O747" i="54"/>
  <c r="G745" i="54"/>
  <c r="F745" i="54"/>
  <c r="O744" i="54"/>
  <c r="O743" i="54"/>
  <c r="O742" i="54"/>
  <c r="O741" i="54"/>
  <c r="O740" i="54"/>
  <c r="O739" i="54"/>
  <c r="O738" i="54"/>
  <c r="O737" i="54"/>
  <c r="O736" i="54"/>
  <c r="O735" i="54"/>
  <c r="O734" i="54"/>
  <c r="O733" i="54"/>
  <c r="O732" i="54"/>
  <c r="O731" i="54"/>
  <c r="O730" i="54"/>
  <c r="O729" i="54"/>
  <c r="O728" i="54"/>
  <c r="O727" i="54"/>
  <c r="O726" i="54"/>
  <c r="O725" i="54"/>
  <c r="G723" i="54"/>
  <c r="F723" i="54"/>
  <c r="O722" i="54"/>
  <c r="O721" i="54"/>
  <c r="O720" i="54"/>
  <c r="O719" i="54"/>
  <c r="O718" i="54"/>
  <c r="O717" i="54"/>
  <c r="O716" i="54"/>
  <c r="O715" i="54"/>
  <c r="O714" i="54"/>
  <c r="O713" i="54"/>
  <c r="O712" i="54"/>
  <c r="O711" i="54"/>
  <c r="O710" i="54"/>
  <c r="O709" i="54"/>
  <c r="O708" i="54"/>
  <c r="O707" i="54"/>
  <c r="O706" i="54"/>
  <c r="O705" i="54"/>
  <c r="O704" i="54"/>
  <c r="O703" i="54"/>
  <c r="G701" i="54"/>
  <c r="F701" i="54"/>
  <c r="G562" i="54"/>
  <c r="F562" i="54"/>
  <c r="O561" i="54"/>
  <c r="N561" i="54"/>
  <c r="M561" i="54"/>
  <c r="O560" i="54"/>
  <c r="N560" i="54"/>
  <c r="M560" i="54"/>
  <c r="O559" i="54"/>
  <c r="N559" i="54"/>
  <c r="M559" i="54"/>
  <c r="O558" i="54"/>
  <c r="N558" i="54"/>
  <c r="M558" i="54"/>
  <c r="O557" i="54"/>
  <c r="N557" i="54"/>
  <c r="M557" i="54"/>
  <c r="O556" i="54"/>
  <c r="N556" i="54"/>
  <c r="M556" i="54"/>
  <c r="O555" i="54"/>
  <c r="N555" i="54"/>
  <c r="M555" i="54"/>
  <c r="O554" i="54"/>
  <c r="N554" i="54"/>
  <c r="M554" i="54"/>
  <c r="O553" i="54"/>
  <c r="N553" i="54"/>
  <c r="M553" i="54"/>
  <c r="O552" i="54"/>
  <c r="N552" i="54"/>
  <c r="M552" i="54"/>
  <c r="O551" i="54"/>
  <c r="N551" i="54"/>
  <c r="M551" i="54"/>
  <c r="O550" i="54"/>
  <c r="N550" i="54"/>
  <c r="M550" i="54"/>
  <c r="O549" i="54"/>
  <c r="N549" i="54"/>
  <c r="M549" i="54"/>
  <c r="O548" i="54"/>
  <c r="N548" i="54"/>
  <c r="M548" i="54"/>
  <c r="O547" i="54"/>
  <c r="N547" i="54"/>
  <c r="M547" i="54"/>
  <c r="O546" i="54"/>
  <c r="N546" i="54"/>
  <c r="M546" i="54"/>
  <c r="O545" i="54"/>
  <c r="N545" i="54"/>
  <c r="M545" i="54"/>
  <c r="O544" i="54"/>
  <c r="N544" i="54"/>
  <c r="M544" i="54"/>
  <c r="O543" i="54"/>
  <c r="N543" i="54"/>
  <c r="M543" i="54"/>
  <c r="O542" i="54"/>
  <c r="N542" i="54"/>
  <c r="M542" i="54"/>
  <c r="G540" i="54"/>
  <c r="F540" i="54"/>
  <c r="O539" i="54"/>
  <c r="N539" i="54"/>
  <c r="M539" i="54"/>
  <c r="O538" i="54"/>
  <c r="N538" i="54"/>
  <c r="M538" i="54"/>
  <c r="O537" i="54"/>
  <c r="N537" i="54"/>
  <c r="M537" i="54"/>
  <c r="O536" i="54"/>
  <c r="N536" i="54"/>
  <c r="M536" i="54"/>
  <c r="O535" i="54"/>
  <c r="N535" i="54"/>
  <c r="M535" i="54"/>
  <c r="O534" i="54"/>
  <c r="N534" i="54"/>
  <c r="M534" i="54"/>
  <c r="O533" i="54"/>
  <c r="N533" i="54"/>
  <c r="M533" i="54"/>
  <c r="O532" i="54"/>
  <c r="N532" i="54"/>
  <c r="M532" i="54"/>
  <c r="O531" i="54"/>
  <c r="N531" i="54"/>
  <c r="M531" i="54"/>
  <c r="O530" i="54"/>
  <c r="N530" i="54"/>
  <c r="M530" i="54"/>
  <c r="O529" i="54"/>
  <c r="N529" i="54"/>
  <c r="M529" i="54"/>
  <c r="O528" i="54"/>
  <c r="N528" i="54"/>
  <c r="M528" i="54"/>
  <c r="O527" i="54"/>
  <c r="N527" i="54"/>
  <c r="M527" i="54"/>
  <c r="O526" i="54"/>
  <c r="N526" i="54"/>
  <c r="M526" i="54"/>
  <c r="O525" i="54"/>
  <c r="N525" i="54"/>
  <c r="M525" i="54"/>
  <c r="O524" i="54"/>
  <c r="N524" i="54"/>
  <c r="M524" i="54"/>
  <c r="O523" i="54"/>
  <c r="N523" i="54"/>
  <c r="M523" i="54"/>
  <c r="O522" i="54"/>
  <c r="N522" i="54"/>
  <c r="M522" i="54"/>
  <c r="O521" i="54"/>
  <c r="N521" i="54"/>
  <c r="M521" i="54"/>
  <c r="O520" i="54"/>
  <c r="N520" i="54"/>
  <c r="M520" i="54"/>
  <c r="G518" i="54"/>
  <c r="F518" i="54"/>
  <c r="O517" i="54"/>
  <c r="N517" i="54"/>
  <c r="M517" i="54"/>
  <c r="O516" i="54"/>
  <c r="N516" i="54"/>
  <c r="M516" i="54"/>
  <c r="O515" i="54"/>
  <c r="N515" i="54"/>
  <c r="M515" i="54"/>
  <c r="O514" i="54"/>
  <c r="N514" i="54"/>
  <c r="M514" i="54"/>
  <c r="O513" i="54"/>
  <c r="N513" i="54"/>
  <c r="M513" i="54"/>
  <c r="O512" i="54"/>
  <c r="N512" i="54"/>
  <c r="M512" i="54"/>
  <c r="O511" i="54"/>
  <c r="N511" i="54"/>
  <c r="M511" i="54"/>
  <c r="O510" i="54"/>
  <c r="N510" i="54"/>
  <c r="M510" i="54"/>
  <c r="O509" i="54"/>
  <c r="N509" i="54"/>
  <c r="M509" i="54"/>
  <c r="O508" i="54"/>
  <c r="N508" i="54"/>
  <c r="M508" i="54"/>
  <c r="O507" i="54"/>
  <c r="N507" i="54"/>
  <c r="M507" i="54"/>
  <c r="O506" i="54"/>
  <c r="N506" i="54"/>
  <c r="M506" i="54"/>
  <c r="O505" i="54"/>
  <c r="N505" i="54"/>
  <c r="M505" i="54"/>
  <c r="O504" i="54"/>
  <c r="N504" i="54"/>
  <c r="M504" i="54"/>
  <c r="O503" i="54"/>
  <c r="N503" i="54"/>
  <c r="M503" i="54"/>
  <c r="O502" i="54"/>
  <c r="N502" i="54"/>
  <c r="M502" i="54"/>
  <c r="O501" i="54"/>
  <c r="N501" i="54"/>
  <c r="M501" i="54"/>
  <c r="O500" i="54"/>
  <c r="N500" i="54"/>
  <c r="M500" i="54"/>
  <c r="O499" i="54"/>
  <c r="N499" i="54"/>
  <c r="M499" i="54"/>
  <c r="O498" i="54"/>
  <c r="N498" i="54"/>
  <c r="M498" i="54"/>
  <c r="G496" i="54"/>
  <c r="F496" i="54"/>
  <c r="O495" i="54"/>
  <c r="N495" i="54"/>
  <c r="M495" i="54"/>
  <c r="O494" i="54"/>
  <c r="N494" i="54"/>
  <c r="M494" i="54"/>
  <c r="O493" i="54"/>
  <c r="N493" i="54"/>
  <c r="M493" i="54"/>
  <c r="O492" i="54"/>
  <c r="N492" i="54"/>
  <c r="M492" i="54"/>
  <c r="O491" i="54"/>
  <c r="N491" i="54"/>
  <c r="M491" i="54"/>
  <c r="O490" i="54"/>
  <c r="N490" i="54"/>
  <c r="M490" i="54"/>
  <c r="O489" i="54"/>
  <c r="N489" i="54"/>
  <c r="M489" i="54"/>
  <c r="O488" i="54"/>
  <c r="N488" i="54"/>
  <c r="M488" i="54"/>
  <c r="O487" i="54"/>
  <c r="N487" i="54"/>
  <c r="M487" i="54"/>
  <c r="O486" i="54"/>
  <c r="N486" i="54"/>
  <c r="M486" i="54"/>
  <c r="O485" i="54"/>
  <c r="N485" i="54"/>
  <c r="M485" i="54"/>
  <c r="O484" i="54"/>
  <c r="N484" i="54"/>
  <c r="M484" i="54"/>
  <c r="O483" i="54"/>
  <c r="N483" i="54"/>
  <c r="M483" i="54"/>
  <c r="O482" i="54"/>
  <c r="N482" i="54"/>
  <c r="M482" i="54"/>
  <c r="O481" i="54"/>
  <c r="N481" i="54"/>
  <c r="M481" i="54"/>
  <c r="O480" i="54"/>
  <c r="N480" i="54"/>
  <c r="M480" i="54"/>
  <c r="O479" i="54"/>
  <c r="N479" i="54"/>
  <c r="M479" i="54"/>
  <c r="O478" i="54"/>
  <c r="N478" i="54"/>
  <c r="M478" i="54"/>
  <c r="O477" i="54"/>
  <c r="N477" i="54"/>
  <c r="M477" i="54"/>
  <c r="O476" i="54"/>
  <c r="N476" i="54"/>
  <c r="M476" i="54"/>
  <c r="G474" i="54"/>
  <c r="F474" i="54"/>
  <c r="O473" i="54"/>
  <c r="N473" i="54"/>
  <c r="M473" i="54"/>
  <c r="O472" i="54"/>
  <c r="N472" i="54"/>
  <c r="M472" i="54"/>
  <c r="O471" i="54"/>
  <c r="N471" i="54"/>
  <c r="M471" i="54"/>
  <c r="O470" i="54"/>
  <c r="N470" i="54"/>
  <c r="M470" i="54"/>
  <c r="O469" i="54"/>
  <c r="N469" i="54"/>
  <c r="M469" i="54"/>
  <c r="O468" i="54"/>
  <c r="N468" i="54"/>
  <c r="M468" i="54"/>
  <c r="O467" i="54"/>
  <c r="N467" i="54"/>
  <c r="M467" i="54"/>
  <c r="O466" i="54"/>
  <c r="N466" i="54"/>
  <c r="M466" i="54"/>
  <c r="O465" i="54"/>
  <c r="N465" i="54"/>
  <c r="M465" i="54"/>
  <c r="O464" i="54"/>
  <c r="N464" i="54"/>
  <c r="M464" i="54"/>
  <c r="O463" i="54"/>
  <c r="N463" i="54"/>
  <c r="M463" i="54"/>
  <c r="O462" i="54"/>
  <c r="N462" i="54"/>
  <c r="M462" i="54"/>
  <c r="O461" i="54"/>
  <c r="N461" i="54"/>
  <c r="M461" i="54"/>
  <c r="O460" i="54"/>
  <c r="N460" i="54"/>
  <c r="M460" i="54"/>
  <c r="O459" i="54"/>
  <c r="N459" i="54"/>
  <c r="M459" i="54"/>
  <c r="O458" i="54"/>
  <c r="N458" i="54"/>
  <c r="M458" i="54"/>
  <c r="O457" i="54"/>
  <c r="N457" i="54"/>
  <c r="M457" i="54"/>
  <c r="O456" i="54"/>
  <c r="N456" i="54"/>
  <c r="M456" i="54"/>
  <c r="O455" i="54"/>
  <c r="N455" i="54"/>
  <c r="M455" i="54"/>
  <c r="O454" i="54"/>
  <c r="N454" i="54"/>
  <c r="M454" i="54"/>
  <c r="G452" i="54"/>
  <c r="F452" i="54"/>
  <c r="O451" i="54"/>
  <c r="N451" i="54"/>
  <c r="M451" i="54"/>
  <c r="O450" i="54"/>
  <c r="N450" i="54"/>
  <c r="M450" i="54"/>
  <c r="O449" i="54"/>
  <c r="N449" i="54"/>
  <c r="M449" i="54"/>
  <c r="O448" i="54"/>
  <c r="N448" i="54"/>
  <c r="M448" i="54"/>
  <c r="O447" i="54"/>
  <c r="N447" i="54"/>
  <c r="M447" i="54"/>
  <c r="O446" i="54"/>
  <c r="N446" i="54"/>
  <c r="M446" i="54"/>
  <c r="O445" i="54"/>
  <c r="N445" i="54"/>
  <c r="M445" i="54"/>
  <c r="O444" i="54"/>
  <c r="N444" i="54"/>
  <c r="M444" i="54"/>
  <c r="O443" i="54"/>
  <c r="N443" i="54"/>
  <c r="M443" i="54"/>
  <c r="O442" i="54"/>
  <c r="N442" i="54"/>
  <c r="M442" i="54"/>
  <c r="O441" i="54"/>
  <c r="N441" i="54"/>
  <c r="M441" i="54"/>
  <c r="O440" i="54"/>
  <c r="N440" i="54"/>
  <c r="M440" i="54"/>
  <c r="O439" i="54"/>
  <c r="N439" i="54"/>
  <c r="M439" i="54"/>
  <c r="O438" i="54"/>
  <c r="N438" i="54"/>
  <c r="M438" i="54"/>
  <c r="O437" i="54"/>
  <c r="N437" i="54"/>
  <c r="M437" i="54"/>
  <c r="O436" i="54"/>
  <c r="N436" i="54"/>
  <c r="M436" i="54"/>
  <c r="O435" i="54"/>
  <c r="N435" i="54"/>
  <c r="M435" i="54"/>
  <c r="O434" i="54"/>
  <c r="N434" i="54"/>
  <c r="M434" i="54"/>
  <c r="O433" i="54"/>
  <c r="N433" i="54"/>
  <c r="M433" i="54"/>
  <c r="O432" i="54"/>
  <c r="N432" i="54"/>
  <c r="M432" i="54"/>
  <c r="G430" i="54"/>
  <c r="F430" i="54"/>
  <c r="O429" i="54"/>
  <c r="N429" i="54"/>
  <c r="M429" i="54"/>
  <c r="O428" i="54"/>
  <c r="N428" i="54"/>
  <c r="M428" i="54"/>
  <c r="O427" i="54"/>
  <c r="N427" i="54"/>
  <c r="M427" i="54"/>
  <c r="O426" i="54"/>
  <c r="N426" i="54"/>
  <c r="M426" i="54"/>
  <c r="O425" i="54"/>
  <c r="N425" i="54"/>
  <c r="M425" i="54"/>
  <c r="O424" i="54"/>
  <c r="N424" i="54"/>
  <c r="M424" i="54"/>
  <c r="O423" i="54"/>
  <c r="N423" i="54"/>
  <c r="M423" i="54"/>
  <c r="O422" i="54"/>
  <c r="N422" i="54"/>
  <c r="M422" i="54"/>
  <c r="O421" i="54"/>
  <c r="N421" i="54"/>
  <c r="M421" i="54"/>
  <c r="O420" i="54"/>
  <c r="N420" i="54"/>
  <c r="M420" i="54"/>
  <c r="O419" i="54"/>
  <c r="N419" i="54"/>
  <c r="M419" i="54"/>
  <c r="O418" i="54"/>
  <c r="N418" i="54"/>
  <c r="M418" i="54"/>
  <c r="O417" i="54"/>
  <c r="N417" i="54"/>
  <c r="M417" i="54"/>
  <c r="O416" i="54"/>
  <c r="N416" i="54"/>
  <c r="M416" i="54"/>
  <c r="O415" i="54"/>
  <c r="N415" i="54"/>
  <c r="M415" i="54"/>
  <c r="O414" i="54"/>
  <c r="N414" i="54"/>
  <c r="M414" i="54"/>
  <c r="O413" i="54"/>
  <c r="N413" i="54"/>
  <c r="M413" i="54"/>
  <c r="O412" i="54"/>
  <c r="N412" i="54"/>
  <c r="M412" i="54"/>
  <c r="O411" i="54"/>
  <c r="N411" i="54"/>
  <c r="M411" i="54"/>
  <c r="O410" i="54"/>
  <c r="N410" i="54"/>
  <c r="M410" i="54"/>
  <c r="G408" i="54"/>
  <c r="F408" i="54"/>
  <c r="O407" i="54"/>
  <c r="N407" i="54"/>
  <c r="M407" i="54"/>
  <c r="O406" i="54"/>
  <c r="N406" i="54"/>
  <c r="M406" i="54"/>
  <c r="O405" i="54"/>
  <c r="N405" i="54"/>
  <c r="M405" i="54"/>
  <c r="O404" i="54"/>
  <c r="N404" i="54"/>
  <c r="M404" i="54"/>
  <c r="O403" i="54"/>
  <c r="N403" i="54"/>
  <c r="M403" i="54"/>
  <c r="O402" i="54"/>
  <c r="N402" i="54"/>
  <c r="M402" i="54"/>
  <c r="O401" i="54"/>
  <c r="N401" i="54"/>
  <c r="M401" i="54"/>
  <c r="O400" i="54"/>
  <c r="N400" i="54"/>
  <c r="M400" i="54"/>
  <c r="O399" i="54"/>
  <c r="N399" i="54"/>
  <c r="M399" i="54"/>
  <c r="O398" i="54"/>
  <c r="N398" i="54"/>
  <c r="M398" i="54"/>
  <c r="O397" i="54"/>
  <c r="N397" i="54"/>
  <c r="M397" i="54"/>
  <c r="O396" i="54"/>
  <c r="N396" i="54"/>
  <c r="M396" i="54"/>
  <c r="O395" i="54"/>
  <c r="N395" i="54"/>
  <c r="M395" i="54"/>
  <c r="O394" i="54"/>
  <c r="N394" i="54"/>
  <c r="M394" i="54"/>
  <c r="O393" i="54"/>
  <c r="N393" i="54"/>
  <c r="M393" i="54"/>
  <c r="O392" i="54"/>
  <c r="N392" i="54"/>
  <c r="M392" i="54"/>
  <c r="O391" i="54"/>
  <c r="N391" i="54"/>
  <c r="M391" i="54"/>
  <c r="O390" i="54"/>
  <c r="N390" i="54"/>
  <c r="M390" i="54"/>
  <c r="O389" i="54"/>
  <c r="N389" i="54"/>
  <c r="M389" i="54"/>
  <c r="O388" i="54"/>
  <c r="N388" i="54"/>
  <c r="M388" i="54"/>
  <c r="G386" i="54"/>
  <c r="F386" i="54"/>
  <c r="O385" i="54"/>
  <c r="N385" i="54"/>
  <c r="M385" i="54"/>
  <c r="O384" i="54"/>
  <c r="N384" i="54"/>
  <c r="M384" i="54"/>
  <c r="O383" i="54"/>
  <c r="N383" i="54"/>
  <c r="M383" i="54"/>
  <c r="O382" i="54"/>
  <c r="N382" i="54"/>
  <c r="M382" i="54"/>
  <c r="O381" i="54"/>
  <c r="N381" i="54"/>
  <c r="M381" i="54"/>
  <c r="O380" i="54"/>
  <c r="N380" i="54"/>
  <c r="M380" i="54"/>
  <c r="O379" i="54"/>
  <c r="N379" i="54"/>
  <c r="M379" i="54"/>
  <c r="O378" i="54"/>
  <c r="N378" i="54"/>
  <c r="M378" i="54"/>
  <c r="O377" i="54"/>
  <c r="N377" i="54"/>
  <c r="M377" i="54"/>
  <c r="O376" i="54"/>
  <c r="N376" i="54"/>
  <c r="M376" i="54"/>
  <c r="O375" i="54"/>
  <c r="N375" i="54"/>
  <c r="M375" i="54"/>
  <c r="O374" i="54"/>
  <c r="N374" i="54"/>
  <c r="M374" i="54"/>
  <c r="O373" i="54"/>
  <c r="N373" i="54"/>
  <c r="M373" i="54"/>
  <c r="O372" i="54"/>
  <c r="N372" i="54"/>
  <c r="M372" i="54"/>
  <c r="O371" i="54"/>
  <c r="N371" i="54"/>
  <c r="M371" i="54"/>
  <c r="O370" i="54"/>
  <c r="N370" i="54"/>
  <c r="M370" i="54"/>
  <c r="O369" i="54"/>
  <c r="N369" i="54"/>
  <c r="M369" i="54"/>
  <c r="O368" i="54"/>
  <c r="N368" i="54"/>
  <c r="M368" i="54"/>
  <c r="O367" i="54"/>
  <c r="N367" i="54"/>
  <c r="M367" i="54"/>
  <c r="O366" i="54"/>
  <c r="N366" i="54"/>
  <c r="M366" i="54"/>
  <c r="G364" i="54"/>
  <c r="F364" i="54"/>
  <c r="O363" i="54"/>
  <c r="N363" i="54"/>
  <c r="M363" i="54"/>
  <c r="O362" i="54"/>
  <c r="N362" i="54"/>
  <c r="M362" i="54"/>
  <c r="O361" i="54"/>
  <c r="N361" i="54"/>
  <c r="M361" i="54"/>
  <c r="O360" i="54"/>
  <c r="N360" i="54"/>
  <c r="M360" i="54"/>
  <c r="O359" i="54"/>
  <c r="N359" i="54"/>
  <c r="M359" i="54"/>
  <c r="O358" i="54"/>
  <c r="N358" i="54"/>
  <c r="M358" i="54"/>
  <c r="O357" i="54"/>
  <c r="N357" i="54"/>
  <c r="M357" i="54"/>
  <c r="O356" i="54"/>
  <c r="N356" i="54"/>
  <c r="M356" i="54"/>
  <c r="O355" i="54"/>
  <c r="N355" i="54"/>
  <c r="M355" i="54"/>
  <c r="O354" i="54"/>
  <c r="N354" i="54"/>
  <c r="M354" i="54"/>
  <c r="O353" i="54"/>
  <c r="N353" i="54"/>
  <c r="M353" i="54"/>
  <c r="O352" i="54"/>
  <c r="N352" i="54"/>
  <c r="M352" i="54"/>
  <c r="O351" i="54"/>
  <c r="N351" i="54"/>
  <c r="M351" i="54"/>
  <c r="O350" i="54"/>
  <c r="N350" i="54"/>
  <c r="M350" i="54"/>
  <c r="O349" i="54"/>
  <c r="N349" i="54"/>
  <c r="M349" i="54"/>
  <c r="O348" i="54"/>
  <c r="N348" i="54"/>
  <c r="M348" i="54"/>
  <c r="O347" i="54"/>
  <c r="N347" i="54"/>
  <c r="M347" i="54"/>
  <c r="O346" i="54"/>
  <c r="N346" i="54"/>
  <c r="M346" i="54"/>
  <c r="O345" i="54"/>
  <c r="N345" i="54"/>
  <c r="M345" i="54"/>
  <c r="O344" i="54"/>
  <c r="N344" i="54"/>
  <c r="M344" i="54"/>
  <c r="G225" i="54"/>
  <c r="F225" i="54"/>
  <c r="O224" i="54"/>
  <c r="N224" i="54"/>
  <c r="M224" i="54"/>
  <c r="O223" i="54"/>
  <c r="N223" i="54"/>
  <c r="M223" i="54"/>
  <c r="O222" i="54"/>
  <c r="N222" i="54"/>
  <c r="M222" i="54"/>
  <c r="O221" i="54"/>
  <c r="N221" i="54"/>
  <c r="M221" i="54"/>
  <c r="O220" i="54"/>
  <c r="N220" i="54"/>
  <c r="M220" i="54"/>
  <c r="O219" i="54"/>
  <c r="N219" i="54"/>
  <c r="M219" i="54"/>
  <c r="O218" i="54"/>
  <c r="N218" i="54"/>
  <c r="M218" i="54"/>
  <c r="O217" i="54"/>
  <c r="N217" i="54"/>
  <c r="M217" i="54"/>
  <c r="O216" i="54"/>
  <c r="N216" i="54"/>
  <c r="M216" i="54"/>
  <c r="O215" i="54"/>
  <c r="N215" i="54"/>
  <c r="M215" i="54"/>
  <c r="O214" i="54"/>
  <c r="N214" i="54"/>
  <c r="M214" i="54"/>
  <c r="O213" i="54"/>
  <c r="N213" i="54"/>
  <c r="M213" i="54"/>
  <c r="O212" i="54"/>
  <c r="N212" i="54"/>
  <c r="M212" i="54"/>
  <c r="O211" i="54"/>
  <c r="N211" i="54"/>
  <c r="M211" i="54"/>
  <c r="O210" i="54"/>
  <c r="N210" i="54"/>
  <c r="M210" i="54"/>
  <c r="O209" i="54"/>
  <c r="N209" i="54"/>
  <c r="M209" i="54"/>
  <c r="O208" i="54"/>
  <c r="N208" i="54"/>
  <c r="M208" i="54"/>
  <c r="O207" i="54"/>
  <c r="N207" i="54"/>
  <c r="M207" i="54"/>
  <c r="O206" i="54"/>
  <c r="N206" i="54"/>
  <c r="M206" i="54"/>
  <c r="O205" i="54"/>
  <c r="N205" i="54"/>
  <c r="M205" i="54"/>
  <c r="G203" i="54"/>
  <c r="F203" i="54"/>
  <c r="O202" i="54"/>
  <c r="N202" i="54"/>
  <c r="M202" i="54"/>
  <c r="O201" i="54"/>
  <c r="N201" i="54"/>
  <c r="M201" i="54"/>
  <c r="O200" i="54"/>
  <c r="N200" i="54"/>
  <c r="M200" i="54"/>
  <c r="O199" i="54"/>
  <c r="N199" i="54"/>
  <c r="M199" i="54"/>
  <c r="O198" i="54"/>
  <c r="N198" i="54"/>
  <c r="M198" i="54"/>
  <c r="O197" i="54"/>
  <c r="N197" i="54"/>
  <c r="M197" i="54"/>
  <c r="O196" i="54"/>
  <c r="N196" i="54"/>
  <c r="M196" i="54"/>
  <c r="O195" i="54"/>
  <c r="N195" i="54"/>
  <c r="M195" i="54"/>
  <c r="O194" i="54"/>
  <c r="N194" i="54"/>
  <c r="M194" i="54"/>
  <c r="O193" i="54"/>
  <c r="N193" i="54"/>
  <c r="M193" i="54"/>
  <c r="O192" i="54"/>
  <c r="N192" i="54"/>
  <c r="M192" i="54"/>
  <c r="O191" i="54"/>
  <c r="N191" i="54"/>
  <c r="M191" i="54"/>
  <c r="O190" i="54"/>
  <c r="N190" i="54"/>
  <c r="M190" i="54"/>
  <c r="O189" i="54"/>
  <c r="N189" i="54"/>
  <c r="M189" i="54"/>
  <c r="O188" i="54"/>
  <c r="N188" i="54"/>
  <c r="M188" i="54"/>
  <c r="O187" i="54"/>
  <c r="N187" i="54"/>
  <c r="M187" i="54"/>
  <c r="O186" i="54"/>
  <c r="N186" i="54"/>
  <c r="M186" i="54"/>
  <c r="O185" i="54"/>
  <c r="N185" i="54"/>
  <c r="M185" i="54"/>
  <c r="O184" i="54"/>
  <c r="N184" i="54"/>
  <c r="M184" i="54"/>
  <c r="O183" i="54"/>
  <c r="N183" i="54"/>
  <c r="M183" i="54"/>
  <c r="G181" i="54"/>
  <c r="F181" i="54"/>
  <c r="O180" i="54"/>
  <c r="N180" i="54"/>
  <c r="M180" i="54"/>
  <c r="O179" i="54"/>
  <c r="N179" i="54"/>
  <c r="M179" i="54"/>
  <c r="O178" i="54"/>
  <c r="N178" i="54"/>
  <c r="M178" i="54"/>
  <c r="O177" i="54"/>
  <c r="N177" i="54"/>
  <c r="M177" i="54"/>
  <c r="O176" i="54"/>
  <c r="N176" i="54"/>
  <c r="M176" i="54"/>
  <c r="O175" i="54"/>
  <c r="N175" i="54"/>
  <c r="M175" i="54"/>
  <c r="O174" i="54"/>
  <c r="N174" i="54"/>
  <c r="M174" i="54"/>
  <c r="O173" i="54"/>
  <c r="N173" i="54"/>
  <c r="M173" i="54"/>
  <c r="O172" i="54"/>
  <c r="N172" i="54"/>
  <c r="M172" i="54"/>
  <c r="O171" i="54"/>
  <c r="N171" i="54"/>
  <c r="M171" i="54"/>
  <c r="O170" i="54"/>
  <c r="N170" i="54"/>
  <c r="M170" i="54"/>
  <c r="O169" i="54"/>
  <c r="N169" i="54"/>
  <c r="M169" i="54"/>
  <c r="O168" i="54"/>
  <c r="N168" i="54"/>
  <c r="M168" i="54"/>
  <c r="O167" i="54"/>
  <c r="N167" i="54"/>
  <c r="M167" i="54"/>
  <c r="O166" i="54"/>
  <c r="N166" i="54"/>
  <c r="M166" i="54"/>
  <c r="O165" i="54"/>
  <c r="N165" i="54"/>
  <c r="M165" i="54"/>
  <c r="O164" i="54"/>
  <c r="N164" i="54"/>
  <c r="M164" i="54"/>
  <c r="O163" i="54"/>
  <c r="N163" i="54"/>
  <c r="M163" i="54"/>
  <c r="O162" i="54"/>
  <c r="N162" i="54"/>
  <c r="M162" i="54"/>
  <c r="O161" i="54"/>
  <c r="N161" i="54"/>
  <c r="M161" i="54"/>
  <c r="G159" i="54"/>
  <c r="F159" i="54"/>
  <c r="O158" i="54"/>
  <c r="N158" i="54"/>
  <c r="M158" i="54"/>
  <c r="O157" i="54"/>
  <c r="N157" i="54"/>
  <c r="M157" i="54"/>
  <c r="O156" i="54"/>
  <c r="N156" i="54"/>
  <c r="M156" i="54"/>
  <c r="O155" i="54"/>
  <c r="N155" i="54"/>
  <c r="M155" i="54"/>
  <c r="O154" i="54"/>
  <c r="N154" i="54"/>
  <c r="M154" i="54"/>
  <c r="O153" i="54"/>
  <c r="N153" i="54"/>
  <c r="M153" i="54"/>
  <c r="O152" i="54"/>
  <c r="N152" i="54"/>
  <c r="M152" i="54"/>
  <c r="O151" i="54"/>
  <c r="N151" i="54"/>
  <c r="M151" i="54"/>
  <c r="O150" i="54"/>
  <c r="N150" i="54"/>
  <c r="M150" i="54"/>
  <c r="O149" i="54"/>
  <c r="N149" i="54"/>
  <c r="M149" i="54"/>
  <c r="O148" i="54"/>
  <c r="N148" i="54"/>
  <c r="M148" i="54"/>
  <c r="O147" i="54"/>
  <c r="N147" i="54"/>
  <c r="M147" i="54"/>
  <c r="O146" i="54"/>
  <c r="N146" i="54"/>
  <c r="M146" i="54"/>
  <c r="O145" i="54"/>
  <c r="N145" i="54"/>
  <c r="M145" i="54"/>
  <c r="O144" i="54"/>
  <c r="N144" i="54"/>
  <c r="M144" i="54"/>
  <c r="O143" i="54"/>
  <c r="N143" i="54"/>
  <c r="M143" i="54"/>
  <c r="O142" i="54"/>
  <c r="N142" i="54"/>
  <c r="M142" i="54"/>
  <c r="O141" i="54"/>
  <c r="N141" i="54"/>
  <c r="M141" i="54"/>
  <c r="O140" i="54"/>
  <c r="N140" i="54"/>
  <c r="M140" i="54"/>
  <c r="O139" i="54"/>
  <c r="N139" i="54"/>
  <c r="M139" i="54"/>
  <c r="G137" i="54"/>
  <c r="F137" i="54"/>
  <c r="O136" i="54"/>
  <c r="N136" i="54"/>
  <c r="M136" i="54"/>
  <c r="O135" i="54"/>
  <c r="N135" i="54"/>
  <c r="M135" i="54"/>
  <c r="O134" i="54"/>
  <c r="N134" i="54"/>
  <c r="M134" i="54"/>
  <c r="O133" i="54"/>
  <c r="N133" i="54"/>
  <c r="M133" i="54"/>
  <c r="O132" i="54"/>
  <c r="N132" i="54"/>
  <c r="M132" i="54"/>
  <c r="O131" i="54"/>
  <c r="N131" i="54"/>
  <c r="M131" i="54"/>
  <c r="O130" i="54"/>
  <c r="N130" i="54"/>
  <c r="M130" i="54"/>
  <c r="O129" i="54"/>
  <c r="N129" i="54"/>
  <c r="M129" i="54"/>
  <c r="O128" i="54"/>
  <c r="N128" i="54"/>
  <c r="M128" i="54"/>
  <c r="O127" i="54"/>
  <c r="N127" i="54"/>
  <c r="M127" i="54"/>
  <c r="O126" i="54"/>
  <c r="N126" i="54"/>
  <c r="M126" i="54"/>
  <c r="O125" i="54"/>
  <c r="N125" i="54"/>
  <c r="M125" i="54"/>
  <c r="O124" i="54"/>
  <c r="N124" i="54"/>
  <c r="M124" i="54"/>
  <c r="O123" i="54"/>
  <c r="N123" i="54"/>
  <c r="M123" i="54"/>
  <c r="O122" i="54"/>
  <c r="N122" i="54"/>
  <c r="M122" i="54"/>
  <c r="O121" i="54"/>
  <c r="N121" i="54"/>
  <c r="M121" i="54"/>
  <c r="O120" i="54"/>
  <c r="N120" i="54"/>
  <c r="M120" i="54"/>
  <c r="O119" i="54"/>
  <c r="N119" i="54"/>
  <c r="M119" i="54"/>
  <c r="O118" i="54"/>
  <c r="N118" i="54"/>
  <c r="M118" i="54"/>
  <c r="O117" i="54"/>
  <c r="N117" i="54"/>
  <c r="M117" i="54"/>
  <c r="G115" i="54"/>
  <c r="F115" i="54"/>
  <c r="O114" i="54"/>
  <c r="N114" i="54"/>
  <c r="M114" i="54"/>
  <c r="O113" i="54"/>
  <c r="N113" i="54"/>
  <c r="M113" i="54"/>
  <c r="O112" i="54"/>
  <c r="N112" i="54"/>
  <c r="M112" i="54"/>
  <c r="O111" i="54"/>
  <c r="N111" i="54"/>
  <c r="M111" i="54"/>
  <c r="O110" i="54"/>
  <c r="N110" i="54"/>
  <c r="M110" i="54"/>
  <c r="O109" i="54"/>
  <c r="N109" i="54"/>
  <c r="M109" i="54"/>
  <c r="O108" i="54"/>
  <c r="N108" i="54"/>
  <c r="M108" i="54"/>
  <c r="O107" i="54"/>
  <c r="N107" i="54"/>
  <c r="M107" i="54"/>
  <c r="O106" i="54"/>
  <c r="N106" i="54"/>
  <c r="M106" i="54"/>
  <c r="O105" i="54"/>
  <c r="N105" i="54"/>
  <c r="M105" i="54"/>
  <c r="O104" i="54"/>
  <c r="N104" i="54"/>
  <c r="M104" i="54"/>
  <c r="O103" i="54"/>
  <c r="N103" i="54"/>
  <c r="M103" i="54"/>
  <c r="O102" i="54"/>
  <c r="N102" i="54"/>
  <c r="M102" i="54"/>
  <c r="O101" i="54"/>
  <c r="N101" i="54"/>
  <c r="M101" i="54"/>
  <c r="O100" i="54"/>
  <c r="N100" i="54"/>
  <c r="M100" i="54"/>
  <c r="O99" i="54"/>
  <c r="N99" i="54"/>
  <c r="M99" i="54"/>
  <c r="O98" i="54"/>
  <c r="N98" i="54"/>
  <c r="M98" i="54"/>
  <c r="O97" i="54"/>
  <c r="N97" i="54"/>
  <c r="M97" i="54"/>
  <c r="O96" i="54"/>
  <c r="N96" i="54"/>
  <c r="M96" i="54"/>
  <c r="O95" i="54"/>
  <c r="N95" i="54"/>
  <c r="M95" i="54"/>
  <c r="G93" i="54"/>
  <c r="F93" i="54"/>
  <c r="O92" i="54"/>
  <c r="N92" i="54"/>
  <c r="M92" i="54"/>
  <c r="O91" i="54"/>
  <c r="N91" i="54"/>
  <c r="M91" i="54"/>
  <c r="O90" i="54"/>
  <c r="N90" i="54"/>
  <c r="M90" i="54"/>
  <c r="O89" i="54"/>
  <c r="N89" i="54"/>
  <c r="M89" i="54"/>
  <c r="O88" i="54"/>
  <c r="N88" i="54"/>
  <c r="M88" i="54"/>
  <c r="O87" i="54"/>
  <c r="N87" i="54"/>
  <c r="M87" i="54"/>
  <c r="O86" i="54"/>
  <c r="N86" i="54"/>
  <c r="M86" i="54"/>
  <c r="O85" i="54"/>
  <c r="N85" i="54"/>
  <c r="M85" i="54"/>
  <c r="O84" i="54"/>
  <c r="N84" i="54"/>
  <c r="M84" i="54"/>
  <c r="O83" i="54"/>
  <c r="N83" i="54"/>
  <c r="M83" i="54"/>
  <c r="O82" i="54"/>
  <c r="N82" i="54"/>
  <c r="M82" i="54"/>
  <c r="O81" i="54"/>
  <c r="N81" i="54"/>
  <c r="M81" i="54"/>
  <c r="O80" i="54"/>
  <c r="N80" i="54"/>
  <c r="M80" i="54"/>
  <c r="O79" i="54"/>
  <c r="N79" i="54"/>
  <c r="M79" i="54"/>
  <c r="O78" i="54"/>
  <c r="N78" i="54"/>
  <c r="M78" i="54"/>
  <c r="O77" i="54"/>
  <c r="N77" i="54"/>
  <c r="M77" i="54"/>
  <c r="O76" i="54"/>
  <c r="N76" i="54"/>
  <c r="M76" i="54"/>
  <c r="O75" i="54"/>
  <c r="N75" i="54"/>
  <c r="M75" i="54"/>
  <c r="O74" i="54"/>
  <c r="N74" i="54"/>
  <c r="M74" i="54"/>
  <c r="O73" i="54"/>
  <c r="N73" i="54"/>
  <c r="M73" i="54"/>
  <c r="G71" i="54"/>
  <c r="F71" i="54"/>
  <c r="O70" i="54"/>
  <c r="N70" i="54"/>
  <c r="M70" i="54"/>
  <c r="O69" i="54"/>
  <c r="N69" i="54"/>
  <c r="M69" i="54"/>
  <c r="O68" i="54"/>
  <c r="N68" i="54"/>
  <c r="M68" i="54"/>
  <c r="O67" i="54"/>
  <c r="N67" i="54"/>
  <c r="M67" i="54"/>
  <c r="O66" i="54"/>
  <c r="N66" i="54"/>
  <c r="M66" i="54"/>
  <c r="O65" i="54"/>
  <c r="N65" i="54"/>
  <c r="M65" i="54"/>
  <c r="O64" i="54"/>
  <c r="N64" i="54"/>
  <c r="M64" i="54"/>
  <c r="O63" i="54"/>
  <c r="N63" i="54"/>
  <c r="M63" i="54"/>
  <c r="O62" i="54"/>
  <c r="N62" i="54"/>
  <c r="M62" i="54"/>
  <c r="O61" i="54"/>
  <c r="N61" i="54"/>
  <c r="M61" i="54"/>
  <c r="O60" i="54"/>
  <c r="N60" i="54"/>
  <c r="M60" i="54"/>
  <c r="O59" i="54"/>
  <c r="N59" i="54"/>
  <c r="M59" i="54"/>
  <c r="O58" i="54"/>
  <c r="N58" i="54"/>
  <c r="M58" i="54"/>
  <c r="O57" i="54"/>
  <c r="N57" i="54"/>
  <c r="M57" i="54"/>
  <c r="O56" i="54"/>
  <c r="N56" i="54"/>
  <c r="M56" i="54"/>
  <c r="O55" i="54"/>
  <c r="N55" i="54"/>
  <c r="M55" i="54"/>
  <c r="O54" i="54"/>
  <c r="N54" i="54"/>
  <c r="M54" i="54"/>
  <c r="O53" i="54"/>
  <c r="N53" i="54"/>
  <c r="M53" i="54"/>
  <c r="O52" i="54"/>
  <c r="N52" i="54"/>
  <c r="M52" i="54"/>
  <c r="O51" i="54"/>
  <c r="N51" i="54"/>
  <c r="M51" i="54"/>
  <c r="G49" i="54"/>
  <c r="F49" i="54"/>
  <c r="O48" i="54"/>
  <c r="N48" i="54"/>
  <c r="M48" i="54"/>
  <c r="O47" i="54"/>
  <c r="N47" i="54"/>
  <c r="M47" i="54"/>
  <c r="O46" i="54"/>
  <c r="N46" i="54"/>
  <c r="M46" i="54"/>
  <c r="O45" i="54"/>
  <c r="N45" i="54"/>
  <c r="M45" i="54"/>
  <c r="O44" i="54"/>
  <c r="N44" i="54"/>
  <c r="M44" i="54"/>
  <c r="O43" i="54"/>
  <c r="N43" i="54"/>
  <c r="M43" i="54"/>
  <c r="O42" i="54"/>
  <c r="N42" i="54"/>
  <c r="M42" i="54"/>
  <c r="O41" i="54"/>
  <c r="N41" i="54"/>
  <c r="M41" i="54"/>
  <c r="O40" i="54"/>
  <c r="N40" i="54"/>
  <c r="M40" i="54"/>
  <c r="O39" i="54"/>
  <c r="N39" i="54"/>
  <c r="M39" i="54"/>
  <c r="O38" i="54"/>
  <c r="N38" i="54"/>
  <c r="M38" i="54"/>
  <c r="O37" i="54"/>
  <c r="N37" i="54"/>
  <c r="M37" i="54"/>
  <c r="O36" i="54"/>
  <c r="N36" i="54"/>
  <c r="M36" i="54"/>
  <c r="O35" i="54"/>
  <c r="N35" i="54"/>
  <c r="M35" i="54"/>
  <c r="O34" i="54"/>
  <c r="N34" i="54"/>
  <c r="M34" i="54"/>
  <c r="O33" i="54"/>
  <c r="N33" i="54"/>
  <c r="M33" i="54"/>
  <c r="O32" i="54"/>
  <c r="N32" i="54"/>
  <c r="M32" i="54"/>
  <c r="O31" i="54"/>
  <c r="N31" i="54"/>
  <c r="M31" i="54"/>
  <c r="O30" i="54"/>
  <c r="N30" i="54"/>
  <c r="M30" i="54"/>
  <c r="O29" i="54"/>
  <c r="N29" i="54"/>
  <c r="M29" i="54"/>
  <c r="M8" i="54"/>
  <c r="M9" i="54"/>
  <c r="M10" i="54"/>
  <c r="M11" i="54"/>
  <c r="M12" i="54"/>
  <c r="M13" i="54"/>
  <c r="M14" i="54"/>
  <c r="M15" i="54"/>
  <c r="M16" i="54"/>
  <c r="M17" i="54"/>
  <c r="M18" i="54"/>
  <c r="M19" i="54"/>
  <c r="M20" i="54"/>
  <c r="M21" i="54"/>
  <c r="M22" i="54"/>
  <c r="M23" i="54"/>
  <c r="M24" i="54"/>
  <c r="M25" i="54"/>
  <c r="M26" i="54"/>
  <c r="M7" i="54"/>
  <c r="N8" i="54"/>
  <c r="N9" i="54"/>
  <c r="N10" i="54"/>
  <c r="N11" i="54"/>
  <c r="N12" i="54"/>
  <c r="N13" i="54"/>
  <c r="N14" i="54"/>
  <c r="N15" i="54"/>
  <c r="N16" i="54"/>
  <c r="N17" i="54"/>
  <c r="N18" i="54"/>
  <c r="N19" i="54"/>
  <c r="N20" i="54"/>
  <c r="N21" i="54"/>
  <c r="N22" i="54"/>
  <c r="N23" i="54"/>
  <c r="N24" i="54"/>
  <c r="N25" i="54"/>
  <c r="N26" i="54"/>
  <c r="N7" i="54"/>
  <c r="F1773" i="54" l="1"/>
  <c r="F1774" i="54"/>
  <c r="I118" i="46" s="1"/>
  <c r="F1776" i="54"/>
  <c r="F1777" i="54"/>
  <c r="I121" i="46" s="1"/>
  <c r="F1778" i="54"/>
  <c r="F1780" i="54"/>
  <c r="I124" i="46" s="1"/>
  <c r="F1781" i="54"/>
  <c r="F1779" i="54"/>
  <c r="G1773" i="54"/>
  <c r="G1779" i="54"/>
  <c r="L104" i="46"/>
  <c r="F1752" i="54"/>
  <c r="F1765" i="54" s="1"/>
  <c r="F1775" i="54"/>
  <c r="I119" i="46" s="1"/>
  <c r="J104" i="46"/>
  <c r="G1781" i="54"/>
  <c r="G1775" i="54"/>
  <c r="G1774" i="54"/>
  <c r="G1776" i="54"/>
  <c r="G1780" i="54"/>
  <c r="F18" i="55"/>
  <c r="G1777" i="54"/>
  <c r="G1778" i="54"/>
  <c r="O150" i="46"/>
  <c r="N108" i="46"/>
  <c r="O105" i="46"/>
  <c r="N148" i="46"/>
  <c r="N105" i="46"/>
  <c r="O148" i="46"/>
  <c r="N151" i="46"/>
  <c r="O107" i="46"/>
  <c r="O1698" i="54"/>
  <c r="O1702" i="54"/>
  <c r="O1706" i="54"/>
  <c r="O1710" i="54"/>
  <c r="O1714" i="54"/>
  <c r="O1718" i="54"/>
  <c r="O1722" i="54"/>
  <c r="O1726" i="54"/>
  <c r="O1730" i="54"/>
  <c r="N147" i="46"/>
  <c r="N104" i="46"/>
  <c r="N150" i="46"/>
  <c r="N107" i="46"/>
  <c r="N149" i="46"/>
  <c r="N106" i="46"/>
  <c r="O106" i="46"/>
  <c r="O149" i="46"/>
  <c r="O108" i="46"/>
  <c r="O151" i="46"/>
  <c r="O104" i="46"/>
  <c r="O147" i="46"/>
  <c r="G674" i="54"/>
  <c r="F674" i="54"/>
  <c r="G1011" i="54"/>
  <c r="F1011" i="54"/>
  <c r="F1762" i="54" s="1"/>
  <c r="F1348" i="54"/>
  <c r="F1763" i="54" s="1"/>
  <c r="G1348" i="54"/>
  <c r="N49" i="54"/>
  <c r="N93" i="54"/>
  <c r="N430" i="54"/>
  <c r="I203" i="54"/>
  <c r="I562" i="54"/>
  <c r="N137" i="54"/>
  <c r="O562" i="54"/>
  <c r="M562" i="54"/>
  <c r="O789" i="54"/>
  <c r="O899" i="54"/>
  <c r="K49" i="54"/>
  <c r="K71" i="54"/>
  <c r="K93" i="54"/>
  <c r="K137" i="54"/>
  <c r="K159" i="54"/>
  <c r="K203" i="54"/>
  <c r="K408" i="54"/>
  <c r="K430" i="54"/>
  <c r="K562" i="54"/>
  <c r="I49" i="54"/>
  <c r="I71" i="54"/>
  <c r="I137" i="54"/>
  <c r="I159" i="54"/>
  <c r="I225" i="54"/>
  <c r="I408" i="54"/>
  <c r="I430" i="54"/>
  <c r="N452" i="54"/>
  <c r="N496" i="54"/>
  <c r="L408" i="54"/>
  <c r="L452" i="54"/>
  <c r="L474" i="54"/>
  <c r="L496" i="54"/>
  <c r="L518" i="54"/>
  <c r="L540" i="54"/>
  <c r="L562" i="54"/>
  <c r="J408" i="54"/>
  <c r="J452" i="54"/>
  <c r="J474" i="54"/>
  <c r="J496" i="54"/>
  <c r="J518" i="54"/>
  <c r="J540" i="54"/>
  <c r="J562" i="54"/>
  <c r="O115" i="54"/>
  <c r="M115" i="54"/>
  <c r="M181" i="54"/>
  <c r="O181" i="54"/>
  <c r="O364" i="54"/>
  <c r="M364" i="54"/>
  <c r="O540" i="54"/>
  <c r="M540" i="54"/>
  <c r="O877" i="54"/>
  <c r="O1126" i="54"/>
  <c r="O1170" i="54"/>
  <c r="K27" i="54"/>
  <c r="O49" i="54"/>
  <c r="L49" i="54"/>
  <c r="J49" i="54"/>
  <c r="M49" i="54"/>
  <c r="N71" i="54"/>
  <c r="L71" i="54"/>
  <c r="J71" i="54"/>
  <c r="O71" i="54"/>
  <c r="M71" i="54"/>
  <c r="O93" i="54"/>
  <c r="I93" i="54"/>
  <c r="L93" i="54"/>
  <c r="J93" i="54"/>
  <c r="M93" i="54"/>
  <c r="K115" i="54"/>
  <c r="I115" i="54"/>
  <c r="N115" i="54"/>
  <c r="L115" i="54"/>
  <c r="J115" i="54"/>
  <c r="O137" i="54"/>
  <c r="M137" i="54"/>
  <c r="L137" i="54"/>
  <c r="J137" i="54"/>
  <c r="N159" i="54"/>
  <c r="L159" i="54"/>
  <c r="J159" i="54"/>
  <c r="O159" i="54"/>
  <c r="M159" i="54"/>
  <c r="N181" i="54"/>
  <c r="K181" i="54"/>
  <c r="I181" i="54"/>
  <c r="L181" i="54"/>
  <c r="J181" i="54"/>
  <c r="M203" i="54"/>
  <c r="N203" i="54"/>
  <c r="L203" i="54"/>
  <c r="J203" i="54"/>
  <c r="O203" i="54"/>
  <c r="M225" i="54"/>
  <c r="K225" i="54"/>
  <c r="L225" i="54"/>
  <c r="J225" i="54"/>
  <c r="O225" i="54"/>
  <c r="N364" i="54"/>
  <c r="L364" i="54"/>
  <c r="N386" i="54"/>
  <c r="O386" i="54"/>
  <c r="M386" i="54"/>
  <c r="K386" i="54"/>
  <c r="I386" i="54"/>
  <c r="L386" i="54"/>
  <c r="J386" i="54"/>
  <c r="N408" i="54"/>
  <c r="O408" i="54"/>
  <c r="M408" i="54"/>
  <c r="O430" i="54"/>
  <c r="M430" i="54"/>
  <c r="L430" i="54"/>
  <c r="J430" i="54"/>
  <c r="M452" i="54"/>
  <c r="K452" i="54"/>
  <c r="I452" i="54"/>
  <c r="O452" i="54"/>
  <c r="N474" i="54"/>
  <c r="O474" i="54"/>
  <c r="M474" i="54"/>
  <c r="K474" i="54"/>
  <c r="I474" i="54"/>
  <c r="O496" i="54"/>
  <c r="M496" i="54"/>
  <c r="K496" i="54"/>
  <c r="I496" i="54"/>
  <c r="N518" i="54"/>
  <c r="M518" i="54"/>
  <c r="O518" i="54"/>
  <c r="K518" i="54"/>
  <c r="I518" i="54"/>
  <c r="N540" i="54"/>
  <c r="K540" i="54"/>
  <c r="I540" i="54"/>
  <c r="O723" i="54"/>
  <c r="I117" i="46"/>
  <c r="O745" i="54"/>
  <c r="O767" i="54"/>
  <c r="I120" i="46"/>
  <c r="O811" i="54"/>
  <c r="I122" i="46"/>
  <c r="O833" i="54"/>
  <c r="O855" i="54"/>
  <c r="I123" i="46"/>
  <c r="O1060" i="54"/>
  <c r="O1082" i="54"/>
  <c r="O1104" i="54"/>
  <c r="O1148" i="54"/>
  <c r="O1192" i="54"/>
  <c r="O1214" i="54"/>
  <c r="O1236" i="54"/>
  <c r="I364" i="54"/>
  <c r="K364" i="54"/>
  <c r="J364" i="54"/>
  <c r="J27" i="54"/>
  <c r="I27" i="54"/>
  <c r="L27" i="54"/>
  <c r="N562" i="54"/>
  <c r="N225" i="54"/>
  <c r="I25" i="57"/>
  <c r="C7" i="4" s="1"/>
  <c r="I7" i="57" s="1"/>
  <c r="F79" i="55"/>
  <c r="D79" i="55"/>
  <c r="B79" i="55"/>
  <c r="G75" i="55"/>
  <c r="E75" i="55"/>
  <c r="C75" i="55"/>
  <c r="O681" i="54"/>
  <c r="O1780" i="54" l="1"/>
  <c r="O1778" i="54"/>
  <c r="O1779" i="54"/>
  <c r="O1781" i="54"/>
  <c r="O1774" i="54"/>
  <c r="O1775" i="54"/>
  <c r="O1777" i="54"/>
  <c r="O1776" i="54"/>
  <c r="O1773" i="54"/>
  <c r="E76" i="55"/>
  <c r="E79" i="55" s="1"/>
  <c r="E84" i="55" s="1"/>
  <c r="C76" i="55"/>
  <c r="C79" i="55" s="1"/>
  <c r="C84" i="55" s="1"/>
  <c r="G76" i="55"/>
  <c r="G79" i="55" s="1"/>
  <c r="G84" i="55" s="1"/>
  <c r="I125" i="46"/>
  <c r="J674" i="54"/>
  <c r="F1761" i="54" s="1"/>
  <c r="I337" i="54"/>
  <c r="F1758" i="54" s="1"/>
  <c r="I674" i="54"/>
  <c r="F1760" i="54" s="1"/>
  <c r="N674" i="54"/>
  <c r="M674" i="54"/>
  <c r="O674" i="54"/>
  <c r="K674" i="54"/>
  <c r="G1760" i="54" s="1"/>
  <c r="L674" i="54"/>
  <c r="G1761" i="54" s="1"/>
  <c r="J337" i="54"/>
  <c r="F1759" i="54" s="1"/>
  <c r="K337" i="54"/>
  <c r="G1758" i="54" s="1"/>
  <c r="L337" i="54"/>
  <c r="G1759" i="54" s="1"/>
  <c r="H36" i="8"/>
  <c r="I48" i="8" s="1"/>
  <c r="H5" i="8"/>
  <c r="I17" i="8" s="1"/>
  <c r="C62" i="4" l="1"/>
  <c r="E12" i="55"/>
  <c r="C63" i="4"/>
  <c r="G12" i="55"/>
  <c r="C12" i="55"/>
  <c r="C61" i="4"/>
  <c r="F1766" i="54"/>
  <c r="G60" i="45"/>
  <c r="I60" i="45" s="1"/>
  <c r="G59" i="45"/>
  <c r="I59" i="45" s="1"/>
  <c r="G58" i="45"/>
  <c r="I58" i="45" s="1"/>
  <c r="G57" i="45"/>
  <c r="I57" i="45" s="1"/>
  <c r="G56" i="45"/>
  <c r="I56" i="45" s="1"/>
  <c r="G55" i="45"/>
  <c r="I55" i="45" s="1"/>
  <c r="G54" i="45"/>
  <c r="I54" i="45" s="1"/>
  <c r="G53" i="45"/>
  <c r="I53" i="45" s="1"/>
  <c r="G52" i="45"/>
  <c r="I52" i="45" s="1"/>
  <c r="G51" i="45"/>
  <c r="I51" i="45" s="1"/>
  <c r="G50" i="45"/>
  <c r="I50" i="45" s="1"/>
  <c r="G49" i="45"/>
  <c r="I49" i="45" s="1"/>
  <c r="G48" i="45"/>
  <c r="I48" i="45" s="1"/>
  <c r="G47" i="45"/>
  <c r="I47" i="45" s="1"/>
  <c r="G46" i="45"/>
  <c r="I46" i="45" s="1"/>
  <c r="G45" i="45"/>
  <c r="I45" i="45" s="1"/>
  <c r="G44" i="45"/>
  <c r="I44" i="45" s="1"/>
  <c r="G43" i="45"/>
  <c r="I43" i="45" s="1"/>
  <c r="G42" i="45"/>
  <c r="I42" i="45" s="1"/>
  <c r="G41" i="45"/>
  <c r="I41" i="45" s="1"/>
  <c r="G40" i="45"/>
  <c r="I40" i="45" s="1"/>
  <c r="G39" i="45"/>
  <c r="I39" i="45" s="1"/>
  <c r="G38" i="45"/>
  <c r="I38" i="45" s="1"/>
  <c r="G37" i="45"/>
  <c r="I37" i="45" s="1"/>
  <c r="G36" i="45"/>
  <c r="I36" i="45" s="1"/>
  <c r="G35" i="45"/>
  <c r="I35" i="45" s="1"/>
  <c r="G34" i="45"/>
  <c r="I34" i="45" s="1"/>
  <c r="G33" i="45"/>
  <c r="I33" i="45" s="1"/>
  <c r="G32" i="45"/>
  <c r="I32" i="45" s="1"/>
  <c r="G31" i="45"/>
  <c r="I31" i="45" s="1"/>
  <c r="G30" i="45"/>
  <c r="I30" i="45" s="1"/>
  <c r="G27" i="45"/>
  <c r="I27" i="45" s="1"/>
  <c r="G26" i="45"/>
  <c r="I26" i="45" s="1"/>
  <c r="G25" i="45"/>
  <c r="I25" i="45" s="1"/>
  <c r="G24" i="45"/>
  <c r="I24" i="45" s="1"/>
  <c r="G21" i="45"/>
  <c r="I21" i="45" s="1"/>
  <c r="G20" i="45"/>
  <c r="I20" i="45" s="1"/>
  <c r="G19" i="45"/>
  <c r="I19" i="45" s="1"/>
  <c r="G18" i="45"/>
  <c r="I18" i="45" s="1"/>
  <c r="G17" i="45"/>
  <c r="I17" i="45" s="1"/>
  <c r="G16" i="45"/>
  <c r="I16" i="45" s="1"/>
  <c r="G15" i="45"/>
  <c r="I15" i="45" s="1"/>
  <c r="G14" i="45"/>
  <c r="I14" i="45" s="1"/>
  <c r="G13" i="45"/>
  <c r="I13" i="45" s="1"/>
  <c r="G12" i="45"/>
  <c r="I12" i="45" s="1"/>
  <c r="G11" i="45"/>
  <c r="I11" i="45" s="1"/>
  <c r="G10" i="45"/>
  <c r="I10" i="45" s="1"/>
  <c r="G9" i="45"/>
  <c r="I9" i="45" s="1"/>
  <c r="G8" i="45"/>
  <c r="I8" i="45" s="1"/>
  <c r="G7" i="45"/>
  <c r="I7" i="45" s="1"/>
  <c r="G6" i="45"/>
  <c r="I6" i="45" s="1"/>
  <c r="G5" i="45"/>
  <c r="I5" i="45" s="1"/>
  <c r="G4" i="45"/>
  <c r="I4" i="45" s="1"/>
  <c r="C60" i="4" l="1"/>
  <c r="G20" i="55"/>
  <c r="D38" i="45"/>
  <c r="E38" i="45" s="1"/>
  <c r="C38" i="45"/>
  <c r="D60" i="45"/>
  <c r="E60" i="45" s="1"/>
  <c r="C60" i="45"/>
  <c r="D59" i="45"/>
  <c r="E59" i="45" s="1"/>
  <c r="C59" i="45"/>
  <c r="D58" i="45"/>
  <c r="E58" i="45" s="1"/>
  <c r="C58" i="45"/>
  <c r="D57" i="45"/>
  <c r="E57" i="45" s="1"/>
  <c r="C57" i="45"/>
  <c r="D56" i="45"/>
  <c r="E56" i="45" s="1"/>
  <c r="C56" i="45"/>
  <c r="D55" i="45"/>
  <c r="E55" i="45" s="1"/>
  <c r="C55" i="45"/>
  <c r="D54" i="45"/>
  <c r="E54" i="45" s="1"/>
  <c r="C54" i="45"/>
  <c r="D53" i="45"/>
  <c r="E53" i="45" s="1"/>
  <c r="C53" i="45"/>
  <c r="D52" i="45"/>
  <c r="E52" i="45" s="1"/>
  <c r="C52" i="45"/>
  <c r="D51" i="45"/>
  <c r="E51" i="45" s="1"/>
  <c r="C51" i="45"/>
  <c r="D50" i="45"/>
  <c r="E50" i="45" s="1"/>
  <c r="C50" i="45"/>
  <c r="D49" i="45"/>
  <c r="E49" i="45" s="1"/>
  <c r="C49" i="45"/>
  <c r="D48" i="45"/>
  <c r="E48" i="45" s="1"/>
  <c r="C48" i="45"/>
  <c r="D47" i="45"/>
  <c r="E47" i="45" s="1"/>
  <c r="C47" i="45"/>
  <c r="D46" i="45"/>
  <c r="E46" i="45" s="1"/>
  <c r="C46" i="45"/>
  <c r="D45" i="45"/>
  <c r="E45" i="45" s="1"/>
  <c r="C45" i="45"/>
  <c r="D44" i="45"/>
  <c r="E44" i="45" s="1"/>
  <c r="C44" i="45"/>
  <c r="D43" i="45"/>
  <c r="E43" i="45" s="1"/>
  <c r="C43" i="45"/>
  <c r="D42" i="45"/>
  <c r="E42" i="45" s="1"/>
  <c r="C42" i="45"/>
  <c r="D41" i="45"/>
  <c r="E41" i="45" s="1"/>
  <c r="C41" i="45"/>
  <c r="D40" i="45"/>
  <c r="E40" i="45" s="1"/>
  <c r="C40" i="45"/>
  <c r="D39" i="45"/>
  <c r="E39" i="45" s="1"/>
  <c r="C39" i="45"/>
  <c r="D37" i="45"/>
  <c r="E37" i="45" s="1"/>
  <c r="C37" i="45"/>
  <c r="D36" i="45"/>
  <c r="E36" i="45" s="1"/>
  <c r="C36" i="45"/>
  <c r="D35" i="45"/>
  <c r="E35" i="45" s="1"/>
  <c r="C35" i="45"/>
  <c r="D34" i="45"/>
  <c r="E34" i="45" s="1"/>
  <c r="C34" i="45"/>
  <c r="D33" i="45"/>
  <c r="E33" i="45" s="1"/>
  <c r="C33" i="45"/>
  <c r="D32" i="45"/>
  <c r="E32" i="45" s="1"/>
  <c r="C32" i="45"/>
  <c r="D31" i="45"/>
  <c r="E31" i="45" s="1"/>
  <c r="C31" i="45"/>
  <c r="D30" i="45"/>
  <c r="E30" i="45" s="1"/>
  <c r="C30" i="45"/>
  <c r="D27" i="45"/>
  <c r="E27" i="45" s="1"/>
  <c r="C27" i="45"/>
  <c r="D26" i="45"/>
  <c r="E26" i="45" s="1"/>
  <c r="C26" i="45"/>
  <c r="D25" i="45"/>
  <c r="E25" i="45" s="1"/>
  <c r="C25" i="45"/>
  <c r="D24" i="45"/>
  <c r="E24" i="45" s="1"/>
  <c r="C24" i="45"/>
  <c r="C4" i="45"/>
  <c r="D4" i="45"/>
  <c r="E4" i="45" s="1"/>
  <c r="C5" i="45"/>
  <c r="D5" i="45"/>
  <c r="E5" i="45" s="1"/>
  <c r="C6" i="45"/>
  <c r="D6" i="45"/>
  <c r="E6" i="45" s="1"/>
  <c r="C7" i="45"/>
  <c r="D7" i="45"/>
  <c r="E7" i="45" s="1"/>
  <c r="C8" i="45"/>
  <c r="D8" i="45"/>
  <c r="E8" i="45" s="1"/>
  <c r="C9" i="45"/>
  <c r="D9" i="45"/>
  <c r="E9" i="45" s="1"/>
  <c r="C10" i="45"/>
  <c r="D10" i="45"/>
  <c r="E10" i="45" s="1"/>
  <c r="C11" i="45"/>
  <c r="D11" i="45"/>
  <c r="E11" i="45" s="1"/>
  <c r="C12" i="45"/>
  <c r="D12" i="45"/>
  <c r="E12" i="45" s="1"/>
  <c r="C13" i="45"/>
  <c r="D13" i="45"/>
  <c r="E13" i="45" s="1"/>
  <c r="C14" i="45"/>
  <c r="D14" i="45"/>
  <c r="E14" i="45" s="1"/>
  <c r="C15" i="45"/>
  <c r="D15" i="45"/>
  <c r="E15" i="45" s="1"/>
  <c r="C16" i="45"/>
  <c r="D16" i="45"/>
  <c r="E16" i="45" s="1"/>
  <c r="C17" i="45"/>
  <c r="D17" i="45"/>
  <c r="E17" i="45" s="1"/>
  <c r="C18" i="45"/>
  <c r="D18" i="45"/>
  <c r="E18" i="45" s="1"/>
  <c r="C19" i="45"/>
  <c r="D19" i="45"/>
  <c r="E19" i="45" s="1"/>
  <c r="C20" i="45"/>
  <c r="D20" i="45"/>
  <c r="E20" i="45" s="1"/>
  <c r="C21" i="45"/>
  <c r="D21" i="45"/>
  <c r="E21" i="45" s="1"/>
  <c r="D3" i="45"/>
  <c r="C3" i="45"/>
  <c r="U3" i="48"/>
  <c r="G3" i="45" l="1"/>
  <c r="I3" i="45" s="1"/>
  <c r="E3" i="45"/>
  <c r="E32" i="49"/>
  <c r="E31" i="49"/>
  <c r="E22" i="49"/>
  <c r="E12" i="49"/>
  <c r="I44" i="57" l="1"/>
  <c r="C8" i="4" s="1"/>
  <c r="I8" i="57" s="1"/>
  <c r="E21" i="49" l="1"/>
  <c r="E34" i="49"/>
  <c r="E33" i="49"/>
  <c r="E35" i="49"/>
  <c r="E30" i="49"/>
  <c r="E29" i="49"/>
  <c r="E28" i="49"/>
  <c r="E20" i="49"/>
  <c r="E19" i="49"/>
  <c r="F58" i="55" l="1"/>
  <c r="D58" i="55"/>
  <c r="B58" i="55"/>
  <c r="F37" i="55"/>
  <c r="D37" i="55"/>
  <c r="B37" i="55"/>
  <c r="G54" i="55" l="1"/>
  <c r="G55" i="55" s="1"/>
  <c r="E54" i="55"/>
  <c r="E55" i="55" s="1"/>
  <c r="C54" i="55"/>
  <c r="F289" i="18"/>
  <c r="F255" i="18"/>
  <c r="F357" i="18"/>
  <c r="F323" i="18"/>
  <c r="F221" i="18"/>
  <c r="F181" i="18"/>
  <c r="F147" i="18"/>
  <c r="F113" i="18"/>
  <c r="F79" i="18"/>
  <c r="U4" i="48"/>
  <c r="U5" i="48"/>
  <c r="U6" i="48"/>
  <c r="U7" i="48"/>
  <c r="U8" i="48"/>
  <c r="U9" i="48"/>
  <c r="U10" i="48"/>
  <c r="U11" i="48"/>
  <c r="G63" i="8"/>
  <c r="F63" i="8"/>
  <c r="E63" i="8"/>
  <c r="D63" i="8"/>
  <c r="C63" i="8"/>
  <c r="B63" i="8"/>
  <c r="F45" i="18"/>
  <c r="F396" i="18"/>
  <c r="F7" i="18" s="1"/>
  <c r="F433" i="18"/>
  <c r="F8" i="18" s="1"/>
  <c r="G33" i="55"/>
  <c r="E33" i="55"/>
  <c r="C33" i="55"/>
  <c r="C34" i="55" l="1"/>
  <c r="C37" i="55" s="1"/>
  <c r="C42" i="55" s="1"/>
  <c r="E34" i="55"/>
  <c r="E37" i="55" s="1"/>
  <c r="E42" i="55" s="1"/>
  <c r="C55" i="55"/>
  <c r="C58" i="55" s="1"/>
  <c r="C63" i="55" s="1"/>
  <c r="G34" i="55"/>
  <c r="G37" i="55" s="1"/>
  <c r="G42" i="55" s="1"/>
  <c r="E58" i="55"/>
  <c r="E63" i="55" s="1"/>
  <c r="G58" i="55"/>
  <c r="G63" i="55" s="1"/>
  <c r="F359" i="18"/>
  <c r="F6" i="18" s="1"/>
  <c r="F183" i="18"/>
  <c r="F5" i="18" s="1"/>
  <c r="B4" i="57"/>
  <c r="B5" i="57"/>
  <c r="B9" i="57"/>
  <c r="B10" i="57"/>
  <c r="B11" i="57"/>
  <c r="J4" i="57"/>
  <c r="J5" i="57"/>
  <c r="J9" i="57"/>
  <c r="J10" i="57"/>
  <c r="J11" i="57"/>
  <c r="I19" i="57"/>
  <c r="H19" i="57"/>
  <c r="E27" i="49"/>
  <c r="C58" i="4" l="1"/>
  <c r="E8" i="55"/>
  <c r="C59" i="4"/>
  <c r="G8" i="55"/>
  <c r="C54" i="4"/>
  <c r="E7" i="55"/>
  <c r="E9" i="55" s="1"/>
  <c r="E13" i="55" s="1"/>
  <c r="C53" i="4"/>
  <c r="C7" i="55"/>
  <c r="C57" i="4"/>
  <c r="C8" i="55"/>
  <c r="C55" i="4"/>
  <c r="G7" i="55"/>
  <c r="F9" i="18"/>
  <c r="C52" i="4" l="1"/>
  <c r="C10" i="4"/>
  <c r="I10" i="57" s="1"/>
  <c r="G17" i="55"/>
  <c r="G16" i="55"/>
  <c r="C56" i="4"/>
  <c r="G9" i="55"/>
  <c r="G13" i="55" s="1"/>
  <c r="C9" i="55"/>
  <c r="C13" i="55" s="1"/>
  <c r="C41" i="4"/>
  <c r="G54" i="57" l="1"/>
  <c r="G18" i="55"/>
  <c r="G21" i="55" s="1"/>
  <c r="C65" i="4"/>
  <c r="E36" i="49"/>
  <c r="E26" i="49"/>
  <c r="E23" i="49"/>
  <c r="E18" i="49"/>
  <c r="E17" i="49"/>
  <c r="F37" i="49"/>
  <c r="D37" i="49"/>
  <c r="C37" i="49"/>
  <c r="D24" i="49"/>
  <c r="F24" i="49"/>
  <c r="C24" i="49"/>
  <c r="E9" i="49" l="1"/>
  <c r="E10" i="49"/>
  <c r="E11" i="49"/>
  <c r="E13" i="49"/>
  <c r="E14" i="49"/>
  <c r="E8" i="49"/>
  <c r="D15" i="49"/>
  <c r="D39" i="49" s="1"/>
  <c r="F15" i="49"/>
  <c r="F39" i="49" s="1"/>
  <c r="C85" i="4" s="1"/>
  <c r="C15" i="49"/>
  <c r="C39" i="49" s="1"/>
  <c r="C69" i="4" l="1"/>
  <c r="C100" i="4" s="1"/>
  <c r="H54" i="57" s="1"/>
  <c r="F54" i="57"/>
  <c r="F58" i="57"/>
  <c r="E24" i="49"/>
  <c r="E37" i="49"/>
  <c r="E15" i="49"/>
  <c r="A138" i="46"/>
  <c r="A139" i="46"/>
  <c r="A140" i="46"/>
  <c r="A141" i="46"/>
  <c r="A142" i="46"/>
  <c r="A143" i="46"/>
  <c r="A144" i="46"/>
  <c r="A145" i="46"/>
  <c r="A146" i="46"/>
  <c r="A137" i="46"/>
  <c r="M114" i="46"/>
  <c r="K114" i="46"/>
  <c r="A115" i="46"/>
  <c r="A113" i="46"/>
  <c r="N71" i="46"/>
  <c r="O71" i="46"/>
  <c r="M71" i="46"/>
  <c r="J70" i="46"/>
  <c r="K70" i="46"/>
  <c r="L70" i="46"/>
  <c r="I70" i="46"/>
  <c r="D72" i="46"/>
  <c r="E72" i="46"/>
  <c r="F72" i="46"/>
  <c r="G72" i="46"/>
  <c r="H72" i="46"/>
  <c r="C72" i="46"/>
  <c r="E71" i="46"/>
  <c r="G71" i="46"/>
  <c r="C71" i="46"/>
  <c r="C70" i="46"/>
  <c r="B88" i="46"/>
  <c r="A72" i="46"/>
  <c r="A69" i="46"/>
  <c r="N49" i="46"/>
  <c r="O49" i="46"/>
  <c r="M49" i="46"/>
  <c r="J48" i="46"/>
  <c r="K48" i="46"/>
  <c r="L48" i="46"/>
  <c r="I48" i="46"/>
  <c r="D50" i="46"/>
  <c r="E50" i="46"/>
  <c r="F50" i="46"/>
  <c r="G50" i="46"/>
  <c r="H50" i="46"/>
  <c r="C50" i="46"/>
  <c r="E49" i="46"/>
  <c r="G49" i="46"/>
  <c r="C49" i="46"/>
  <c r="C48" i="46"/>
  <c r="B66" i="46"/>
  <c r="A50" i="46"/>
  <c r="A47" i="46"/>
  <c r="N27" i="46"/>
  <c r="O27" i="46"/>
  <c r="M27" i="46"/>
  <c r="J26" i="46"/>
  <c r="K26" i="46"/>
  <c r="L26" i="46"/>
  <c r="I26" i="46"/>
  <c r="D28" i="46"/>
  <c r="E28" i="46"/>
  <c r="F28" i="46"/>
  <c r="G28" i="46"/>
  <c r="H28" i="46"/>
  <c r="C28" i="46"/>
  <c r="E27" i="46"/>
  <c r="G27" i="46"/>
  <c r="C27" i="46"/>
  <c r="C26" i="46"/>
  <c r="B44" i="46"/>
  <c r="A28" i="46"/>
  <c r="A25" i="46"/>
  <c r="N5" i="46"/>
  <c r="O5" i="46"/>
  <c r="M5" i="46"/>
  <c r="L4" i="46"/>
  <c r="K4" i="46"/>
  <c r="J4" i="46"/>
  <c r="I4" i="46"/>
  <c r="D6" i="46"/>
  <c r="E6" i="46"/>
  <c r="F6" i="46"/>
  <c r="G6" i="46"/>
  <c r="H6" i="46"/>
  <c r="C6" i="46"/>
  <c r="E5" i="46"/>
  <c r="G5" i="46"/>
  <c r="C5" i="46"/>
  <c r="C4" i="46"/>
  <c r="A6" i="46"/>
  <c r="B22" i="46"/>
  <c r="A3" i="46"/>
  <c r="C5" i="4" l="1"/>
  <c r="H58" i="57" s="1"/>
  <c r="E39" i="49"/>
  <c r="A1765" i="54"/>
  <c r="A1728" i="54"/>
  <c r="A1724" i="54"/>
  <c r="A1720" i="54"/>
  <c r="A1716" i="54"/>
  <c r="A1712" i="54"/>
  <c r="A1708" i="54"/>
  <c r="A1704" i="54"/>
  <c r="A1700" i="54"/>
  <c r="A1696" i="54"/>
  <c r="A1692" i="54"/>
  <c r="G1694" i="54"/>
  <c r="G1752" i="54" s="1"/>
  <c r="A1774" i="54"/>
  <c r="A118" i="46" s="1"/>
  <c r="A1775" i="54"/>
  <c r="A119" i="46" s="1"/>
  <c r="A1776" i="54"/>
  <c r="A120" i="46" s="1"/>
  <c r="A1777" i="54"/>
  <c r="A121" i="46" s="1"/>
  <c r="A1778" i="54"/>
  <c r="A122" i="46" s="1"/>
  <c r="A1779" i="54"/>
  <c r="A123" i="46" s="1"/>
  <c r="A1780" i="54"/>
  <c r="A124" i="46" s="1"/>
  <c r="A1781" i="54"/>
  <c r="A125" i="46" s="1"/>
  <c r="A1773" i="54"/>
  <c r="A117" i="46" s="1"/>
  <c r="A1772" i="54"/>
  <c r="A116" i="46" s="1"/>
  <c r="A1058" i="50"/>
  <c r="A75" i="46" s="1"/>
  <c r="A1059" i="50"/>
  <c r="A76" i="46" s="1"/>
  <c r="A1060" i="50"/>
  <c r="A77" i="46" s="1"/>
  <c r="A1061" i="50"/>
  <c r="A78" i="46" s="1"/>
  <c r="A1062" i="50"/>
  <c r="A79" i="46" s="1"/>
  <c r="A1063" i="50"/>
  <c r="A80" i="46" s="1"/>
  <c r="A1064" i="50"/>
  <c r="A81" i="46" s="1"/>
  <c r="A1065" i="50"/>
  <c r="A82" i="46" s="1"/>
  <c r="A1057" i="50"/>
  <c r="A74" i="46" s="1"/>
  <c r="A1056" i="50"/>
  <c r="A73" i="46" s="1"/>
  <c r="A702" i="50"/>
  <c r="A54" i="46" s="1"/>
  <c r="A703" i="50"/>
  <c r="A55" i="46" s="1"/>
  <c r="A704" i="50"/>
  <c r="A56" i="46" s="1"/>
  <c r="A705" i="50"/>
  <c r="A57" i="46" s="1"/>
  <c r="A706" i="50"/>
  <c r="A58" i="46" s="1"/>
  <c r="A707" i="50"/>
  <c r="A59" i="46" s="1"/>
  <c r="A708" i="50"/>
  <c r="A60" i="46" s="1"/>
  <c r="A701" i="50"/>
  <c r="A53" i="46" s="1"/>
  <c r="A700" i="50"/>
  <c r="A52" i="46" s="1"/>
  <c r="A699" i="50"/>
  <c r="A51" i="46" s="1"/>
  <c r="A1763" i="54"/>
  <c r="A1762" i="54"/>
  <c r="A1761" i="54"/>
  <c r="A1760" i="54"/>
  <c r="A1759" i="54"/>
  <c r="A1758" i="54"/>
  <c r="A351" i="50"/>
  <c r="A38" i="46" s="1"/>
  <c r="A350" i="50"/>
  <c r="A37" i="46" s="1"/>
  <c r="A349" i="50"/>
  <c r="A36" i="46" s="1"/>
  <c r="A348" i="50"/>
  <c r="A35" i="46" s="1"/>
  <c r="A347" i="50"/>
  <c r="A34" i="46" s="1"/>
  <c r="A346" i="50"/>
  <c r="A33" i="46" s="1"/>
  <c r="A345" i="50"/>
  <c r="A32" i="46" s="1"/>
  <c r="A344" i="50"/>
  <c r="A31" i="46" s="1"/>
  <c r="A343" i="50"/>
  <c r="A30" i="46" s="1"/>
  <c r="A342" i="50"/>
  <c r="A29" i="46" s="1"/>
  <c r="A342" i="7"/>
  <c r="A7" i="46" s="1"/>
  <c r="A343" i="7"/>
  <c r="A8" i="46" s="1"/>
  <c r="A344" i="7"/>
  <c r="A9" i="46" s="1"/>
  <c r="A345" i="7"/>
  <c r="A10" i="46" s="1"/>
  <c r="A346" i="7"/>
  <c r="A11" i="46" s="1"/>
  <c r="A347" i="7"/>
  <c r="A12" i="46" s="1"/>
  <c r="A348" i="7"/>
  <c r="A13" i="46" s="1"/>
  <c r="A349" i="7"/>
  <c r="A14" i="46" s="1"/>
  <c r="A350" i="7"/>
  <c r="A15" i="46" s="1"/>
  <c r="A351" i="7"/>
  <c r="A16" i="46" s="1"/>
  <c r="I5" i="57" l="1"/>
  <c r="G58" i="57"/>
  <c r="F91" i="4"/>
  <c r="I58" i="57"/>
  <c r="G1765" i="54"/>
  <c r="O1694" i="54"/>
  <c r="O1752" i="54" s="1"/>
  <c r="G1763" i="54"/>
  <c r="A1216" i="54"/>
  <c r="A1194" i="54"/>
  <c r="A1172" i="54"/>
  <c r="A1150" i="54"/>
  <c r="A1128" i="54"/>
  <c r="A1106" i="54"/>
  <c r="A1084" i="54"/>
  <c r="A1062" i="54"/>
  <c r="A1040" i="54"/>
  <c r="A1018" i="54"/>
  <c r="O700" i="54"/>
  <c r="O699" i="54"/>
  <c r="O698" i="54"/>
  <c r="O697" i="54"/>
  <c r="O696" i="54"/>
  <c r="O695" i="54"/>
  <c r="O694" i="54"/>
  <c r="O693" i="54"/>
  <c r="O692" i="54"/>
  <c r="O691" i="54"/>
  <c r="O690" i="54"/>
  <c r="O689" i="54"/>
  <c r="O688" i="54"/>
  <c r="O687" i="54"/>
  <c r="O686" i="54"/>
  <c r="O685" i="54"/>
  <c r="O684" i="54"/>
  <c r="O683" i="54"/>
  <c r="O682" i="54"/>
  <c r="O8" i="54"/>
  <c r="O9" i="54"/>
  <c r="O10" i="54"/>
  <c r="O11" i="54"/>
  <c r="O12" i="54"/>
  <c r="O13" i="54"/>
  <c r="O14" i="54"/>
  <c r="O15" i="54"/>
  <c r="O16" i="54"/>
  <c r="O17" i="54"/>
  <c r="O18" i="54"/>
  <c r="O19" i="54"/>
  <c r="O20" i="54"/>
  <c r="O21" i="54"/>
  <c r="O22" i="54"/>
  <c r="O23" i="54"/>
  <c r="O24" i="54"/>
  <c r="O25" i="54"/>
  <c r="O26" i="54"/>
  <c r="A879" i="54"/>
  <c r="A857" i="54"/>
  <c r="A835" i="54"/>
  <c r="A813" i="54"/>
  <c r="A791" i="54"/>
  <c r="A769" i="54"/>
  <c r="A747" i="54"/>
  <c r="A725" i="54"/>
  <c r="A703" i="54"/>
  <c r="A681" i="54"/>
  <c r="A542" i="54"/>
  <c r="A520" i="54"/>
  <c r="A498" i="54"/>
  <c r="A476" i="54"/>
  <c r="A454" i="54"/>
  <c r="A432" i="54"/>
  <c r="A410" i="54"/>
  <c r="A388" i="54"/>
  <c r="A366" i="54"/>
  <c r="A344" i="54"/>
  <c r="A205" i="54"/>
  <c r="A183" i="54"/>
  <c r="A161" i="54"/>
  <c r="A139" i="54"/>
  <c r="A117" i="54"/>
  <c r="A95" i="54"/>
  <c r="A73" i="54"/>
  <c r="A51" i="54"/>
  <c r="A29" i="54"/>
  <c r="F27" i="54"/>
  <c r="F1772" i="54" s="1"/>
  <c r="A7" i="54"/>
  <c r="K939" i="50"/>
  <c r="L939" i="50" s="1"/>
  <c r="K938" i="50"/>
  <c r="L938" i="50" s="1"/>
  <c r="K937" i="50"/>
  <c r="L937" i="50" s="1"/>
  <c r="K936" i="50"/>
  <c r="L936" i="50" s="1"/>
  <c r="K935" i="50"/>
  <c r="L935" i="50" s="1"/>
  <c r="K934" i="50"/>
  <c r="L934" i="50" s="1"/>
  <c r="K933" i="50"/>
  <c r="L933" i="50" s="1"/>
  <c r="K932" i="50"/>
  <c r="L932" i="50" s="1"/>
  <c r="K931" i="50"/>
  <c r="L931" i="50" s="1"/>
  <c r="K930" i="50"/>
  <c r="L930" i="50" s="1"/>
  <c r="K929" i="50"/>
  <c r="L929" i="50" s="1"/>
  <c r="K928" i="50"/>
  <c r="L928" i="50" s="1"/>
  <c r="K927" i="50"/>
  <c r="L927" i="50" s="1"/>
  <c r="K926" i="50"/>
  <c r="L926" i="50" s="1"/>
  <c r="K925" i="50"/>
  <c r="L925" i="50" s="1"/>
  <c r="K924" i="50"/>
  <c r="L924" i="50" s="1"/>
  <c r="K923" i="50"/>
  <c r="L923" i="50" s="1"/>
  <c r="K922" i="50"/>
  <c r="L922" i="50" s="1"/>
  <c r="K921" i="50"/>
  <c r="L921" i="50" s="1"/>
  <c r="K920" i="50"/>
  <c r="L920" i="50" s="1"/>
  <c r="K917" i="50"/>
  <c r="L917" i="50" s="1"/>
  <c r="K916" i="50"/>
  <c r="L916" i="50" s="1"/>
  <c r="K915" i="50"/>
  <c r="L915" i="50" s="1"/>
  <c r="K914" i="50"/>
  <c r="L914" i="50" s="1"/>
  <c r="K913" i="50"/>
  <c r="L913" i="50" s="1"/>
  <c r="K912" i="50"/>
  <c r="L912" i="50" s="1"/>
  <c r="K911" i="50"/>
  <c r="L911" i="50" s="1"/>
  <c r="K910" i="50"/>
  <c r="L910" i="50" s="1"/>
  <c r="K909" i="50"/>
  <c r="L909" i="50" s="1"/>
  <c r="K908" i="50"/>
  <c r="L908" i="50" s="1"/>
  <c r="K907" i="50"/>
  <c r="L907" i="50" s="1"/>
  <c r="K906" i="50"/>
  <c r="L906" i="50" s="1"/>
  <c r="K905" i="50"/>
  <c r="L905" i="50" s="1"/>
  <c r="K904" i="50"/>
  <c r="L904" i="50" s="1"/>
  <c r="K903" i="50"/>
  <c r="L903" i="50" s="1"/>
  <c r="K902" i="50"/>
  <c r="L902" i="50" s="1"/>
  <c r="K901" i="50"/>
  <c r="L901" i="50" s="1"/>
  <c r="K900" i="50"/>
  <c r="L900" i="50" s="1"/>
  <c r="K899" i="50"/>
  <c r="L899" i="50" s="1"/>
  <c r="K898" i="50"/>
  <c r="L898" i="50" s="1"/>
  <c r="K895" i="50"/>
  <c r="L895" i="50" s="1"/>
  <c r="K894" i="50"/>
  <c r="L894" i="50" s="1"/>
  <c r="K893" i="50"/>
  <c r="L893" i="50" s="1"/>
  <c r="K892" i="50"/>
  <c r="L892" i="50" s="1"/>
  <c r="K891" i="50"/>
  <c r="L891" i="50" s="1"/>
  <c r="K890" i="50"/>
  <c r="L890" i="50" s="1"/>
  <c r="K889" i="50"/>
  <c r="L889" i="50" s="1"/>
  <c r="K888" i="50"/>
  <c r="L888" i="50" s="1"/>
  <c r="K887" i="50"/>
  <c r="L887" i="50" s="1"/>
  <c r="K886" i="50"/>
  <c r="L886" i="50" s="1"/>
  <c r="K885" i="50"/>
  <c r="L885" i="50" s="1"/>
  <c r="K884" i="50"/>
  <c r="L884" i="50" s="1"/>
  <c r="K883" i="50"/>
  <c r="L883" i="50" s="1"/>
  <c r="K882" i="50"/>
  <c r="L882" i="50" s="1"/>
  <c r="K881" i="50"/>
  <c r="L881" i="50" s="1"/>
  <c r="K880" i="50"/>
  <c r="L880" i="50" s="1"/>
  <c r="K879" i="50"/>
  <c r="L879" i="50" s="1"/>
  <c r="K878" i="50"/>
  <c r="L878" i="50" s="1"/>
  <c r="K877" i="50"/>
  <c r="L877" i="50" s="1"/>
  <c r="K876" i="50"/>
  <c r="L876" i="50" s="1"/>
  <c r="K873" i="50"/>
  <c r="L873" i="50" s="1"/>
  <c r="K872" i="50"/>
  <c r="L872" i="50" s="1"/>
  <c r="K871" i="50"/>
  <c r="L871" i="50" s="1"/>
  <c r="K870" i="50"/>
  <c r="L870" i="50" s="1"/>
  <c r="K869" i="50"/>
  <c r="L869" i="50" s="1"/>
  <c r="K868" i="50"/>
  <c r="L868" i="50" s="1"/>
  <c r="K867" i="50"/>
  <c r="L867" i="50" s="1"/>
  <c r="K866" i="50"/>
  <c r="L866" i="50" s="1"/>
  <c r="K865" i="50"/>
  <c r="L865" i="50" s="1"/>
  <c r="K864" i="50"/>
  <c r="L864" i="50" s="1"/>
  <c r="K863" i="50"/>
  <c r="L863" i="50" s="1"/>
  <c r="K862" i="50"/>
  <c r="L862" i="50" s="1"/>
  <c r="K861" i="50"/>
  <c r="L861" i="50" s="1"/>
  <c r="K860" i="50"/>
  <c r="L860" i="50" s="1"/>
  <c r="K859" i="50"/>
  <c r="L859" i="50" s="1"/>
  <c r="K858" i="50"/>
  <c r="L858" i="50" s="1"/>
  <c r="K857" i="50"/>
  <c r="L857" i="50" s="1"/>
  <c r="K856" i="50"/>
  <c r="L856" i="50" s="1"/>
  <c r="K855" i="50"/>
  <c r="L855" i="50" s="1"/>
  <c r="K854" i="50"/>
  <c r="L854" i="50" s="1"/>
  <c r="K851" i="50"/>
  <c r="L851" i="50" s="1"/>
  <c r="K850" i="50"/>
  <c r="L850" i="50" s="1"/>
  <c r="K849" i="50"/>
  <c r="L849" i="50" s="1"/>
  <c r="K848" i="50"/>
  <c r="L848" i="50" s="1"/>
  <c r="K847" i="50"/>
  <c r="L847" i="50" s="1"/>
  <c r="K846" i="50"/>
  <c r="L846" i="50" s="1"/>
  <c r="K845" i="50"/>
  <c r="L845" i="50" s="1"/>
  <c r="K844" i="50"/>
  <c r="L844" i="50" s="1"/>
  <c r="K843" i="50"/>
  <c r="L843" i="50" s="1"/>
  <c r="K842" i="50"/>
  <c r="L842" i="50" s="1"/>
  <c r="K841" i="50"/>
  <c r="L841" i="50" s="1"/>
  <c r="K840" i="50"/>
  <c r="L840" i="50" s="1"/>
  <c r="K839" i="50"/>
  <c r="L839" i="50" s="1"/>
  <c r="K838" i="50"/>
  <c r="L838" i="50" s="1"/>
  <c r="K837" i="50"/>
  <c r="L837" i="50" s="1"/>
  <c r="K836" i="50"/>
  <c r="L836" i="50" s="1"/>
  <c r="K835" i="50"/>
  <c r="L835" i="50" s="1"/>
  <c r="K834" i="50"/>
  <c r="L834" i="50" s="1"/>
  <c r="K833" i="50"/>
  <c r="K832" i="50"/>
  <c r="L832" i="50" s="1"/>
  <c r="K829" i="50"/>
  <c r="L829" i="50" s="1"/>
  <c r="K828" i="50"/>
  <c r="L828" i="50" s="1"/>
  <c r="K827" i="50"/>
  <c r="L827" i="50" s="1"/>
  <c r="K826" i="50"/>
  <c r="L826" i="50" s="1"/>
  <c r="K825" i="50"/>
  <c r="L825" i="50" s="1"/>
  <c r="K824" i="50"/>
  <c r="L824" i="50" s="1"/>
  <c r="K823" i="50"/>
  <c r="L823" i="50" s="1"/>
  <c r="K822" i="50"/>
  <c r="L822" i="50" s="1"/>
  <c r="K821" i="50"/>
  <c r="L821" i="50" s="1"/>
  <c r="K820" i="50"/>
  <c r="L820" i="50" s="1"/>
  <c r="K819" i="50"/>
  <c r="L819" i="50" s="1"/>
  <c r="K818" i="50"/>
  <c r="L818" i="50" s="1"/>
  <c r="K817" i="50"/>
  <c r="L817" i="50" s="1"/>
  <c r="K816" i="50"/>
  <c r="L816" i="50" s="1"/>
  <c r="K815" i="50"/>
  <c r="L815" i="50" s="1"/>
  <c r="K814" i="50"/>
  <c r="L814" i="50" s="1"/>
  <c r="K813" i="50"/>
  <c r="L813" i="50" s="1"/>
  <c r="K812" i="50"/>
  <c r="L812" i="50" s="1"/>
  <c r="K811" i="50"/>
  <c r="L811" i="50" s="1"/>
  <c r="K810" i="50"/>
  <c r="L810" i="50" s="1"/>
  <c r="K807" i="50"/>
  <c r="L807" i="50" s="1"/>
  <c r="K806" i="50"/>
  <c r="L806" i="50" s="1"/>
  <c r="K805" i="50"/>
  <c r="L805" i="50" s="1"/>
  <c r="K804" i="50"/>
  <c r="L804" i="50" s="1"/>
  <c r="K803" i="50"/>
  <c r="L803" i="50" s="1"/>
  <c r="K802" i="50"/>
  <c r="L802" i="50" s="1"/>
  <c r="K801" i="50"/>
  <c r="L801" i="50" s="1"/>
  <c r="K800" i="50"/>
  <c r="L800" i="50" s="1"/>
  <c r="K799" i="50"/>
  <c r="L799" i="50" s="1"/>
  <c r="K798" i="50"/>
  <c r="L798" i="50" s="1"/>
  <c r="K797" i="50"/>
  <c r="L797" i="50" s="1"/>
  <c r="K796" i="50"/>
  <c r="L796" i="50" s="1"/>
  <c r="K795" i="50"/>
  <c r="L795" i="50" s="1"/>
  <c r="K794" i="50"/>
  <c r="L794" i="50" s="1"/>
  <c r="K793" i="50"/>
  <c r="L793" i="50" s="1"/>
  <c r="K792" i="50"/>
  <c r="L792" i="50" s="1"/>
  <c r="K791" i="50"/>
  <c r="L791" i="50" s="1"/>
  <c r="K790" i="50"/>
  <c r="L790" i="50" s="1"/>
  <c r="K789" i="50"/>
  <c r="L789" i="50" s="1"/>
  <c r="K788" i="50"/>
  <c r="L788" i="50" s="1"/>
  <c r="K785" i="50"/>
  <c r="L785" i="50" s="1"/>
  <c r="K784" i="50"/>
  <c r="L784" i="50" s="1"/>
  <c r="K783" i="50"/>
  <c r="L783" i="50" s="1"/>
  <c r="K782" i="50"/>
  <c r="L782" i="50" s="1"/>
  <c r="K781" i="50"/>
  <c r="L781" i="50" s="1"/>
  <c r="K780" i="50"/>
  <c r="L780" i="50" s="1"/>
  <c r="K779" i="50"/>
  <c r="L779" i="50" s="1"/>
  <c r="K778" i="50"/>
  <c r="L778" i="50" s="1"/>
  <c r="K777" i="50"/>
  <c r="L777" i="50" s="1"/>
  <c r="K776" i="50"/>
  <c r="L776" i="50" s="1"/>
  <c r="K775" i="50"/>
  <c r="L775" i="50" s="1"/>
  <c r="K774" i="50"/>
  <c r="L774" i="50" s="1"/>
  <c r="K773" i="50"/>
  <c r="L773" i="50" s="1"/>
  <c r="K772" i="50"/>
  <c r="L772" i="50" s="1"/>
  <c r="K771" i="50"/>
  <c r="L771" i="50" s="1"/>
  <c r="K770" i="50"/>
  <c r="L770" i="50" s="1"/>
  <c r="K769" i="50"/>
  <c r="L769" i="50" s="1"/>
  <c r="K768" i="50"/>
  <c r="L768" i="50" s="1"/>
  <c r="K767" i="50"/>
  <c r="L767" i="50" s="1"/>
  <c r="K766" i="50"/>
  <c r="L766" i="50" s="1"/>
  <c r="K763" i="50"/>
  <c r="L763" i="50" s="1"/>
  <c r="K762" i="50"/>
  <c r="L762" i="50" s="1"/>
  <c r="K761" i="50"/>
  <c r="L761" i="50" s="1"/>
  <c r="K760" i="50"/>
  <c r="L760" i="50" s="1"/>
  <c r="K759" i="50"/>
  <c r="L759" i="50" s="1"/>
  <c r="K758" i="50"/>
  <c r="L758" i="50" s="1"/>
  <c r="K757" i="50"/>
  <c r="L757" i="50" s="1"/>
  <c r="K756" i="50"/>
  <c r="L756" i="50" s="1"/>
  <c r="K755" i="50"/>
  <c r="L755" i="50" s="1"/>
  <c r="K754" i="50"/>
  <c r="L754" i="50" s="1"/>
  <c r="K753" i="50"/>
  <c r="L753" i="50" s="1"/>
  <c r="K752" i="50"/>
  <c r="L752" i="50" s="1"/>
  <c r="K751" i="50"/>
  <c r="L751" i="50" s="1"/>
  <c r="K750" i="50"/>
  <c r="L750" i="50" s="1"/>
  <c r="K749" i="50"/>
  <c r="L749" i="50" s="1"/>
  <c r="K748" i="50"/>
  <c r="L748" i="50" s="1"/>
  <c r="K747" i="50"/>
  <c r="L747" i="50" s="1"/>
  <c r="K746" i="50"/>
  <c r="L746" i="50" s="1"/>
  <c r="K745" i="50"/>
  <c r="L745" i="50" s="1"/>
  <c r="K744" i="50"/>
  <c r="L744" i="50" s="1"/>
  <c r="K582" i="50"/>
  <c r="L582" i="50" s="1"/>
  <c r="I582" i="50"/>
  <c r="J582" i="50" s="1"/>
  <c r="K581" i="50"/>
  <c r="L581" i="50" s="1"/>
  <c r="I581" i="50"/>
  <c r="J581" i="50" s="1"/>
  <c r="K580" i="50"/>
  <c r="L580" i="50" s="1"/>
  <c r="I580" i="50"/>
  <c r="J580" i="50" s="1"/>
  <c r="K579" i="50"/>
  <c r="L579" i="50" s="1"/>
  <c r="I579" i="50"/>
  <c r="J579" i="50" s="1"/>
  <c r="K578" i="50"/>
  <c r="L578" i="50" s="1"/>
  <c r="I578" i="50"/>
  <c r="J578" i="50" s="1"/>
  <c r="K577" i="50"/>
  <c r="L577" i="50" s="1"/>
  <c r="I577" i="50"/>
  <c r="J577" i="50" s="1"/>
  <c r="K576" i="50"/>
  <c r="L576" i="50" s="1"/>
  <c r="I576" i="50"/>
  <c r="J576" i="50" s="1"/>
  <c r="K575" i="50"/>
  <c r="L575" i="50" s="1"/>
  <c r="I575" i="50"/>
  <c r="J575" i="50" s="1"/>
  <c r="K574" i="50"/>
  <c r="L574" i="50" s="1"/>
  <c r="I574" i="50"/>
  <c r="J574" i="50" s="1"/>
  <c r="K573" i="50"/>
  <c r="L573" i="50" s="1"/>
  <c r="I573" i="50"/>
  <c r="J573" i="50" s="1"/>
  <c r="K572" i="50"/>
  <c r="L572" i="50" s="1"/>
  <c r="I572" i="50"/>
  <c r="J572" i="50" s="1"/>
  <c r="K571" i="50"/>
  <c r="L571" i="50" s="1"/>
  <c r="I571" i="50"/>
  <c r="J571" i="50" s="1"/>
  <c r="K570" i="50"/>
  <c r="L570" i="50" s="1"/>
  <c r="I570" i="50"/>
  <c r="J570" i="50" s="1"/>
  <c r="K569" i="50"/>
  <c r="L569" i="50" s="1"/>
  <c r="I569" i="50"/>
  <c r="J569" i="50" s="1"/>
  <c r="K568" i="50"/>
  <c r="L568" i="50" s="1"/>
  <c r="I568" i="50"/>
  <c r="J568" i="50" s="1"/>
  <c r="K567" i="50"/>
  <c r="L567" i="50" s="1"/>
  <c r="I567" i="50"/>
  <c r="J567" i="50" s="1"/>
  <c r="K566" i="50"/>
  <c r="L566" i="50" s="1"/>
  <c r="I566" i="50"/>
  <c r="J566" i="50" s="1"/>
  <c r="K565" i="50"/>
  <c r="L565" i="50" s="1"/>
  <c r="I565" i="50"/>
  <c r="J565" i="50" s="1"/>
  <c r="K564" i="50"/>
  <c r="L564" i="50" s="1"/>
  <c r="I564" i="50"/>
  <c r="J564" i="50" s="1"/>
  <c r="K563" i="50"/>
  <c r="L563" i="50" s="1"/>
  <c r="I563" i="50"/>
  <c r="J563" i="50" s="1"/>
  <c r="K560" i="50"/>
  <c r="L560" i="50" s="1"/>
  <c r="I560" i="50"/>
  <c r="J560" i="50" s="1"/>
  <c r="K559" i="50"/>
  <c r="L559" i="50" s="1"/>
  <c r="I559" i="50"/>
  <c r="J559" i="50" s="1"/>
  <c r="K558" i="50"/>
  <c r="L558" i="50" s="1"/>
  <c r="I558" i="50"/>
  <c r="J558" i="50" s="1"/>
  <c r="K557" i="50"/>
  <c r="L557" i="50" s="1"/>
  <c r="I557" i="50"/>
  <c r="J557" i="50" s="1"/>
  <c r="K556" i="50"/>
  <c r="L556" i="50" s="1"/>
  <c r="I556" i="50"/>
  <c r="J556" i="50" s="1"/>
  <c r="K555" i="50"/>
  <c r="L555" i="50" s="1"/>
  <c r="I555" i="50"/>
  <c r="J555" i="50" s="1"/>
  <c r="K554" i="50"/>
  <c r="L554" i="50" s="1"/>
  <c r="I554" i="50"/>
  <c r="J554" i="50" s="1"/>
  <c r="K553" i="50"/>
  <c r="L553" i="50" s="1"/>
  <c r="I553" i="50"/>
  <c r="J553" i="50" s="1"/>
  <c r="K552" i="50"/>
  <c r="L552" i="50" s="1"/>
  <c r="I552" i="50"/>
  <c r="J552" i="50" s="1"/>
  <c r="K551" i="50"/>
  <c r="L551" i="50" s="1"/>
  <c r="I551" i="50"/>
  <c r="J551" i="50" s="1"/>
  <c r="K550" i="50"/>
  <c r="L550" i="50" s="1"/>
  <c r="I550" i="50"/>
  <c r="J550" i="50" s="1"/>
  <c r="K549" i="50"/>
  <c r="L549" i="50" s="1"/>
  <c r="I549" i="50"/>
  <c r="J549" i="50" s="1"/>
  <c r="K548" i="50"/>
  <c r="L548" i="50" s="1"/>
  <c r="I548" i="50"/>
  <c r="J548" i="50" s="1"/>
  <c r="K547" i="50"/>
  <c r="L547" i="50" s="1"/>
  <c r="I547" i="50"/>
  <c r="J547" i="50" s="1"/>
  <c r="K546" i="50"/>
  <c r="L546" i="50" s="1"/>
  <c r="I546" i="50"/>
  <c r="J546" i="50" s="1"/>
  <c r="K545" i="50"/>
  <c r="L545" i="50" s="1"/>
  <c r="I545" i="50"/>
  <c r="J545" i="50" s="1"/>
  <c r="K544" i="50"/>
  <c r="L544" i="50" s="1"/>
  <c r="I544" i="50"/>
  <c r="J544" i="50" s="1"/>
  <c r="K543" i="50"/>
  <c r="L543" i="50" s="1"/>
  <c r="I543" i="50"/>
  <c r="J543" i="50" s="1"/>
  <c r="K542" i="50"/>
  <c r="L542" i="50" s="1"/>
  <c r="I542" i="50"/>
  <c r="J542" i="50" s="1"/>
  <c r="K541" i="50"/>
  <c r="L541" i="50" s="1"/>
  <c r="I541" i="50"/>
  <c r="J541" i="50" s="1"/>
  <c r="K538" i="50"/>
  <c r="L538" i="50" s="1"/>
  <c r="I538" i="50"/>
  <c r="J538" i="50" s="1"/>
  <c r="K537" i="50"/>
  <c r="L537" i="50" s="1"/>
  <c r="I537" i="50"/>
  <c r="J537" i="50" s="1"/>
  <c r="K536" i="50"/>
  <c r="L536" i="50" s="1"/>
  <c r="I536" i="50"/>
  <c r="J536" i="50" s="1"/>
  <c r="K535" i="50"/>
  <c r="L535" i="50" s="1"/>
  <c r="I535" i="50"/>
  <c r="J535" i="50" s="1"/>
  <c r="K534" i="50"/>
  <c r="L534" i="50" s="1"/>
  <c r="I534" i="50"/>
  <c r="J534" i="50" s="1"/>
  <c r="K533" i="50"/>
  <c r="L533" i="50" s="1"/>
  <c r="I533" i="50"/>
  <c r="J533" i="50" s="1"/>
  <c r="K532" i="50"/>
  <c r="L532" i="50" s="1"/>
  <c r="I532" i="50"/>
  <c r="J532" i="50" s="1"/>
  <c r="K531" i="50"/>
  <c r="L531" i="50" s="1"/>
  <c r="I531" i="50"/>
  <c r="J531" i="50" s="1"/>
  <c r="K530" i="50"/>
  <c r="L530" i="50" s="1"/>
  <c r="I530" i="50"/>
  <c r="J530" i="50" s="1"/>
  <c r="K529" i="50"/>
  <c r="L529" i="50" s="1"/>
  <c r="I529" i="50"/>
  <c r="J529" i="50" s="1"/>
  <c r="K528" i="50"/>
  <c r="L528" i="50" s="1"/>
  <c r="I528" i="50"/>
  <c r="J528" i="50" s="1"/>
  <c r="K527" i="50"/>
  <c r="L527" i="50" s="1"/>
  <c r="I527" i="50"/>
  <c r="J527" i="50" s="1"/>
  <c r="K526" i="50"/>
  <c r="L526" i="50" s="1"/>
  <c r="I526" i="50"/>
  <c r="J526" i="50" s="1"/>
  <c r="K525" i="50"/>
  <c r="L525" i="50" s="1"/>
  <c r="I525" i="50"/>
  <c r="J525" i="50" s="1"/>
  <c r="K524" i="50"/>
  <c r="L524" i="50" s="1"/>
  <c r="I524" i="50"/>
  <c r="J524" i="50" s="1"/>
  <c r="K523" i="50"/>
  <c r="L523" i="50" s="1"/>
  <c r="I523" i="50"/>
  <c r="J523" i="50" s="1"/>
  <c r="K522" i="50"/>
  <c r="L522" i="50" s="1"/>
  <c r="I522" i="50"/>
  <c r="J522" i="50" s="1"/>
  <c r="K521" i="50"/>
  <c r="L521" i="50" s="1"/>
  <c r="I521" i="50"/>
  <c r="J521" i="50" s="1"/>
  <c r="K520" i="50"/>
  <c r="L520" i="50" s="1"/>
  <c r="I520" i="50"/>
  <c r="J520" i="50" s="1"/>
  <c r="K519" i="50"/>
  <c r="L519" i="50" s="1"/>
  <c r="I519" i="50"/>
  <c r="J519" i="50" s="1"/>
  <c r="K516" i="50"/>
  <c r="L516" i="50" s="1"/>
  <c r="I516" i="50"/>
  <c r="J516" i="50" s="1"/>
  <c r="K515" i="50"/>
  <c r="L515" i="50" s="1"/>
  <c r="I515" i="50"/>
  <c r="J515" i="50" s="1"/>
  <c r="K514" i="50"/>
  <c r="L514" i="50" s="1"/>
  <c r="I514" i="50"/>
  <c r="J514" i="50" s="1"/>
  <c r="K513" i="50"/>
  <c r="L513" i="50" s="1"/>
  <c r="I513" i="50"/>
  <c r="J513" i="50" s="1"/>
  <c r="K512" i="50"/>
  <c r="L512" i="50" s="1"/>
  <c r="I512" i="50"/>
  <c r="J512" i="50" s="1"/>
  <c r="K511" i="50"/>
  <c r="L511" i="50" s="1"/>
  <c r="I511" i="50"/>
  <c r="J511" i="50" s="1"/>
  <c r="K510" i="50"/>
  <c r="L510" i="50" s="1"/>
  <c r="I510" i="50"/>
  <c r="J510" i="50" s="1"/>
  <c r="K509" i="50"/>
  <c r="L509" i="50" s="1"/>
  <c r="I509" i="50"/>
  <c r="J509" i="50" s="1"/>
  <c r="K508" i="50"/>
  <c r="L508" i="50" s="1"/>
  <c r="I508" i="50"/>
  <c r="J508" i="50" s="1"/>
  <c r="K507" i="50"/>
  <c r="L507" i="50" s="1"/>
  <c r="I507" i="50"/>
  <c r="J507" i="50" s="1"/>
  <c r="K506" i="50"/>
  <c r="L506" i="50" s="1"/>
  <c r="I506" i="50"/>
  <c r="J506" i="50" s="1"/>
  <c r="K505" i="50"/>
  <c r="L505" i="50" s="1"/>
  <c r="I505" i="50"/>
  <c r="J505" i="50" s="1"/>
  <c r="K504" i="50"/>
  <c r="L504" i="50" s="1"/>
  <c r="I504" i="50"/>
  <c r="J504" i="50" s="1"/>
  <c r="K503" i="50"/>
  <c r="L503" i="50" s="1"/>
  <c r="I503" i="50"/>
  <c r="J503" i="50" s="1"/>
  <c r="K502" i="50"/>
  <c r="L502" i="50" s="1"/>
  <c r="I502" i="50"/>
  <c r="J502" i="50" s="1"/>
  <c r="K501" i="50"/>
  <c r="L501" i="50" s="1"/>
  <c r="I501" i="50"/>
  <c r="J501" i="50" s="1"/>
  <c r="K500" i="50"/>
  <c r="L500" i="50" s="1"/>
  <c r="I500" i="50"/>
  <c r="J500" i="50" s="1"/>
  <c r="K499" i="50"/>
  <c r="L499" i="50" s="1"/>
  <c r="I499" i="50"/>
  <c r="J499" i="50" s="1"/>
  <c r="K498" i="50"/>
  <c r="L498" i="50" s="1"/>
  <c r="I498" i="50"/>
  <c r="J498" i="50" s="1"/>
  <c r="K497" i="50"/>
  <c r="L497" i="50" s="1"/>
  <c r="I497" i="50"/>
  <c r="J497" i="50" s="1"/>
  <c r="K494" i="50"/>
  <c r="L494" i="50" s="1"/>
  <c r="I494" i="50"/>
  <c r="J494" i="50" s="1"/>
  <c r="K493" i="50"/>
  <c r="L493" i="50" s="1"/>
  <c r="I493" i="50"/>
  <c r="J493" i="50" s="1"/>
  <c r="K492" i="50"/>
  <c r="L492" i="50" s="1"/>
  <c r="I492" i="50"/>
  <c r="J492" i="50" s="1"/>
  <c r="K491" i="50"/>
  <c r="L491" i="50" s="1"/>
  <c r="I491" i="50"/>
  <c r="J491" i="50" s="1"/>
  <c r="K490" i="50"/>
  <c r="L490" i="50" s="1"/>
  <c r="I490" i="50"/>
  <c r="J490" i="50" s="1"/>
  <c r="K489" i="50"/>
  <c r="L489" i="50" s="1"/>
  <c r="I489" i="50"/>
  <c r="J489" i="50" s="1"/>
  <c r="K488" i="50"/>
  <c r="L488" i="50" s="1"/>
  <c r="I488" i="50"/>
  <c r="J488" i="50" s="1"/>
  <c r="K487" i="50"/>
  <c r="L487" i="50" s="1"/>
  <c r="I487" i="50"/>
  <c r="J487" i="50" s="1"/>
  <c r="K486" i="50"/>
  <c r="L486" i="50" s="1"/>
  <c r="I486" i="50"/>
  <c r="J486" i="50" s="1"/>
  <c r="K485" i="50"/>
  <c r="L485" i="50" s="1"/>
  <c r="I485" i="50"/>
  <c r="J485" i="50" s="1"/>
  <c r="K484" i="50"/>
  <c r="L484" i="50" s="1"/>
  <c r="I484" i="50"/>
  <c r="J484" i="50" s="1"/>
  <c r="K483" i="50"/>
  <c r="L483" i="50" s="1"/>
  <c r="I483" i="50"/>
  <c r="J483" i="50" s="1"/>
  <c r="K482" i="50"/>
  <c r="L482" i="50" s="1"/>
  <c r="I482" i="50"/>
  <c r="J482" i="50" s="1"/>
  <c r="K481" i="50"/>
  <c r="L481" i="50" s="1"/>
  <c r="I481" i="50"/>
  <c r="J481" i="50" s="1"/>
  <c r="K480" i="50"/>
  <c r="L480" i="50" s="1"/>
  <c r="I480" i="50"/>
  <c r="J480" i="50" s="1"/>
  <c r="K479" i="50"/>
  <c r="L479" i="50" s="1"/>
  <c r="I479" i="50"/>
  <c r="J479" i="50" s="1"/>
  <c r="K478" i="50"/>
  <c r="L478" i="50" s="1"/>
  <c r="I478" i="50"/>
  <c r="J478" i="50" s="1"/>
  <c r="K477" i="50"/>
  <c r="L477" i="50" s="1"/>
  <c r="I477" i="50"/>
  <c r="J477" i="50" s="1"/>
  <c r="K476" i="50"/>
  <c r="L476" i="50" s="1"/>
  <c r="I476" i="50"/>
  <c r="J476" i="50" s="1"/>
  <c r="K475" i="50"/>
  <c r="L475" i="50" s="1"/>
  <c r="I475" i="50"/>
  <c r="J475" i="50" s="1"/>
  <c r="K472" i="50"/>
  <c r="L472" i="50" s="1"/>
  <c r="I472" i="50"/>
  <c r="J472" i="50" s="1"/>
  <c r="K471" i="50"/>
  <c r="L471" i="50" s="1"/>
  <c r="I471" i="50"/>
  <c r="J471" i="50" s="1"/>
  <c r="K470" i="50"/>
  <c r="L470" i="50" s="1"/>
  <c r="I470" i="50"/>
  <c r="J470" i="50" s="1"/>
  <c r="K469" i="50"/>
  <c r="L469" i="50" s="1"/>
  <c r="I469" i="50"/>
  <c r="J469" i="50" s="1"/>
  <c r="K468" i="50"/>
  <c r="L468" i="50" s="1"/>
  <c r="I468" i="50"/>
  <c r="J468" i="50" s="1"/>
  <c r="K467" i="50"/>
  <c r="L467" i="50" s="1"/>
  <c r="I467" i="50"/>
  <c r="J467" i="50" s="1"/>
  <c r="K466" i="50"/>
  <c r="L466" i="50" s="1"/>
  <c r="I466" i="50"/>
  <c r="J466" i="50" s="1"/>
  <c r="K465" i="50"/>
  <c r="L465" i="50" s="1"/>
  <c r="I465" i="50"/>
  <c r="J465" i="50" s="1"/>
  <c r="K464" i="50"/>
  <c r="L464" i="50" s="1"/>
  <c r="I464" i="50"/>
  <c r="J464" i="50" s="1"/>
  <c r="K463" i="50"/>
  <c r="L463" i="50" s="1"/>
  <c r="I463" i="50"/>
  <c r="J463" i="50" s="1"/>
  <c r="K462" i="50"/>
  <c r="L462" i="50" s="1"/>
  <c r="I462" i="50"/>
  <c r="J462" i="50" s="1"/>
  <c r="K461" i="50"/>
  <c r="L461" i="50" s="1"/>
  <c r="I461" i="50"/>
  <c r="J461" i="50" s="1"/>
  <c r="K460" i="50"/>
  <c r="L460" i="50" s="1"/>
  <c r="I460" i="50"/>
  <c r="J460" i="50" s="1"/>
  <c r="K459" i="50"/>
  <c r="L459" i="50" s="1"/>
  <c r="I459" i="50"/>
  <c r="J459" i="50" s="1"/>
  <c r="K458" i="50"/>
  <c r="L458" i="50" s="1"/>
  <c r="I458" i="50"/>
  <c r="J458" i="50" s="1"/>
  <c r="K457" i="50"/>
  <c r="L457" i="50" s="1"/>
  <c r="I457" i="50"/>
  <c r="J457" i="50" s="1"/>
  <c r="K456" i="50"/>
  <c r="L456" i="50" s="1"/>
  <c r="I456" i="50"/>
  <c r="J456" i="50" s="1"/>
  <c r="K455" i="50"/>
  <c r="L455" i="50" s="1"/>
  <c r="I455" i="50"/>
  <c r="J455" i="50" s="1"/>
  <c r="K454" i="50"/>
  <c r="L454" i="50" s="1"/>
  <c r="I454" i="50"/>
  <c r="J454" i="50" s="1"/>
  <c r="K453" i="50"/>
  <c r="L453" i="50" s="1"/>
  <c r="I453" i="50"/>
  <c r="J453" i="50" s="1"/>
  <c r="K450" i="50"/>
  <c r="L450" i="50" s="1"/>
  <c r="I450" i="50"/>
  <c r="J450" i="50" s="1"/>
  <c r="K449" i="50"/>
  <c r="L449" i="50" s="1"/>
  <c r="I449" i="50"/>
  <c r="J449" i="50" s="1"/>
  <c r="K448" i="50"/>
  <c r="L448" i="50" s="1"/>
  <c r="I448" i="50"/>
  <c r="J448" i="50" s="1"/>
  <c r="K447" i="50"/>
  <c r="L447" i="50" s="1"/>
  <c r="I447" i="50"/>
  <c r="J447" i="50" s="1"/>
  <c r="K446" i="50"/>
  <c r="L446" i="50" s="1"/>
  <c r="I446" i="50"/>
  <c r="J446" i="50" s="1"/>
  <c r="K445" i="50"/>
  <c r="L445" i="50" s="1"/>
  <c r="I445" i="50"/>
  <c r="J445" i="50" s="1"/>
  <c r="K444" i="50"/>
  <c r="L444" i="50" s="1"/>
  <c r="I444" i="50"/>
  <c r="J444" i="50" s="1"/>
  <c r="K443" i="50"/>
  <c r="L443" i="50" s="1"/>
  <c r="I443" i="50"/>
  <c r="J443" i="50" s="1"/>
  <c r="K442" i="50"/>
  <c r="L442" i="50" s="1"/>
  <c r="I442" i="50"/>
  <c r="J442" i="50" s="1"/>
  <c r="K441" i="50"/>
  <c r="L441" i="50" s="1"/>
  <c r="I441" i="50"/>
  <c r="J441" i="50" s="1"/>
  <c r="K440" i="50"/>
  <c r="L440" i="50" s="1"/>
  <c r="I440" i="50"/>
  <c r="J440" i="50" s="1"/>
  <c r="K439" i="50"/>
  <c r="L439" i="50" s="1"/>
  <c r="I439" i="50"/>
  <c r="J439" i="50" s="1"/>
  <c r="K438" i="50"/>
  <c r="L438" i="50" s="1"/>
  <c r="I438" i="50"/>
  <c r="J438" i="50" s="1"/>
  <c r="K437" i="50"/>
  <c r="L437" i="50" s="1"/>
  <c r="I437" i="50"/>
  <c r="J437" i="50" s="1"/>
  <c r="K436" i="50"/>
  <c r="L436" i="50" s="1"/>
  <c r="I436" i="50"/>
  <c r="J436" i="50" s="1"/>
  <c r="K435" i="50"/>
  <c r="L435" i="50" s="1"/>
  <c r="I435" i="50"/>
  <c r="J435" i="50" s="1"/>
  <c r="K434" i="50"/>
  <c r="L434" i="50" s="1"/>
  <c r="I434" i="50"/>
  <c r="J434" i="50" s="1"/>
  <c r="K433" i="50"/>
  <c r="L433" i="50" s="1"/>
  <c r="I433" i="50"/>
  <c r="J433" i="50" s="1"/>
  <c r="K432" i="50"/>
  <c r="L432" i="50" s="1"/>
  <c r="I432" i="50"/>
  <c r="J432" i="50" s="1"/>
  <c r="K431" i="50"/>
  <c r="L431" i="50" s="1"/>
  <c r="I431" i="50"/>
  <c r="J431" i="50" s="1"/>
  <c r="K428" i="50"/>
  <c r="L428" i="50" s="1"/>
  <c r="I428" i="50"/>
  <c r="J428" i="50" s="1"/>
  <c r="K427" i="50"/>
  <c r="L427" i="50" s="1"/>
  <c r="I427" i="50"/>
  <c r="J427" i="50" s="1"/>
  <c r="K426" i="50"/>
  <c r="L426" i="50" s="1"/>
  <c r="I426" i="50"/>
  <c r="J426" i="50" s="1"/>
  <c r="K425" i="50"/>
  <c r="L425" i="50" s="1"/>
  <c r="I425" i="50"/>
  <c r="J425" i="50" s="1"/>
  <c r="K424" i="50"/>
  <c r="L424" i="50" s="1"/>
  <c r="I424" i="50"/>
  <c r="J424" i="50" s="1"/>
  <c r="K423" i="50"/>
  <c r="L423" i="50" s="1"/>
  <c r="I423" i="50"/>
  <c r="J423" i="50" s="1"/>
  <c r="K422" i="50"/>
  <c r="L422" i="50" s="1"/>
  <c r="I422" i="50"/>
  <c r="J422" i="50" s="1"/>
  <c r="K421" i="50"/>
  <c r="L421" i="50" s="1"/>
  <c r="I421" i="50"/>
  <c r="J421" i="50" s="1"/>
  <c r="K420" i="50"/>
  <c r="L420" i="50" s="1"/>
  <c r="I420" i="50"/>
  <c r="J420" i="50" s="1"/>
  <c r="K419" i="50"/>
  <c r="L419" i="50" s="1"/>
  <c r="I419" i="50"/>
  <c r="J419" i="50" s="1"/>
  <c r="K418" i="50"/>
  <c r="L418" i="50" s="1"/>
  <c r="I418" i="50"/>
  <c r="J418" i="50" s="1"/>
  <c r="K417" i="50"/>
  <c r="L417" i="50" s="1"/>
  <c r="I417" i="50"/>
  <c r="J417" i="50" s="1"/>
  <c r="K416" i="50"/>
  <c r="L416" i="50" s="1"/>
  <c r="I416" i="50"/>
  <c r="J416" i="50" s="1"/>
  <c r="K415" i="50"/>
  <c r="L415" i="50" s="1"/>
  <c r="I415" i="50"/>
  <c r="J415" i="50" s="1"/>
  <c r="K414" i="50"/>
  <c r="L414" i="50" s="1"/>
  <c r="I414" i="50"/>
  <c r="J414" i="50" s="1"/>
  <c r="K413" i="50"/>
  <c r="L413" i="50" s="1"/>
  <c r="I413" i="50"/>
  <c r="J413" i="50" s="1"/>
  <c r="K412" i="50"/>
  <c r="L412" i="50" s="1"/>
  <c r="I412" i="50"/>
  <c r="J412" i="50" s="1"/>
  <c r="K411" i="50"/>
  <c r="L411" i="50" s="1"/>
  <c r="I411" i="50"/>
  <c r="J411" i="50" s="1"/>
  <c r="K410" i="50"/>
  <c r="L410" i="50" s="1"/>
  <c r="I410" i="50"/>
  <c r="J410" i="50" s="1"/>
  <c r="K409" i="50"/>
  <c r="L409" i="50" s="1"/>
  <c r="I409" i="50"/>
  <c r="J409" i="50" s="1"/>
  <c r="K406" i="50"/>
  <c r="L406" i="50" s="1"/>
  <c r="I406" i="50"/>
  <c r="J406" i="50" s="1"/>
  <c r="K405" i="50"/>
  <c r="L405" i="50" s="1"/>
  <c r="I405" i="50"/>
  <c r="J405" i="50" s="1"/>
  <c r="K404" i="50"/>
  <c r="L404" i="50" s="1"/>
  <c r="I404" i="50"/>
  <c r="J404" i="50" s="1"/>
  <c r="K403" i="50"/>
  <c r="L403" i="50" s="1"/>
  <c r="I403" i="50"/>
  <c r="J403" i="50" s="1"/>
  <c r="K402" i="50"/>
  <c r="L402" i="50" s="1"/>
  <c r="I402" i="50"/>
  <c r="J402" i="50" s="1"/>
  <c r="K401" i="50"/>
  <c r="L401" i="50" s="1"/>
  <c r="I401" i="50"/>
  <c r="J401" i="50" s="1"/>
  <c r="K400" i="50"/>
  <c r="L400" i="50" s="1"/>
  <c r="I400" i="50"/>
  <c r="J400" i="50" s="1"/>
  <c r="K399" i="50"/>
  <c r="L399" i="50" s="1"/>
  <c r="I399" i="50"/>
  <c r="J399" i="50" s="1"/>
  <c r="K398" i="50"/>
  <c r="L398" i="50" s="1"/>
  <c r="I398" i="50"/>
  <c r="J398" i="50" s="1"/>
  <c r="K397" i="50"/>
  <c r="L397" i="50" s="1"/>
  <c r="I397" i="50"/>
  <c r="J397" i="50" s="1"/>
  <c r="K396" i="50"/>
  <c r="L396" i="50" s="1"/>
  <c r="I396" i="50"/>
  <c r="J396" i="50" s="1"/>
  <c r="K395" i="50"/>
  <c r="L395" i="50" s="1"/>
  <c r="I395" i="50"/>
  <c r="J395" i="50" s="1"/>
  <c r="K394" i="50"/>
  <c r="L394" i="50" s="1"/>
  <c r="I394" i="50"/>
  <c r="J394" i="50" s="1"/>
  <c r="K393" i="50"/>
  <c r="L393" i="50" s="1"/>
  <c r="I393" i="50"/>
  <c r="J393" i="50" s="1"/>
  <c r="K392" i="50"/>
  <c r="L392" i="50" s="1"/>
  <c r="I392" i="50"/>
  <c r="J392" i="50" s="1"/>
  <c r="K391" i="50"/>
  <c r="L391" i="50" s="1"/>
  <c r="I391" i="50"/>
  <c r="J391" i="50" s="1"/>
  <c r="K390" i="50"/>
  <c r="L390" i="50" s="1"/>
  <c r="I390" i="50"/>
  <c r="J390" i="50" s="1"/>
  <c r="K389" i="50"/>
  <c r="L389" i="50" s="1"/>
  <c r="I389" i="50"/>
  <c r="J389" i="50" s="1"/>
  <c r="K388" i="50"/>
  <c r="L388" i="50" s="1"/>
  <c r="I388" i="50"/>
  <c r="J388" i="50" s="1"/>
  <c r="K387" i="50"/>
  <c r="L387" i="50" s="1"/>
  <c r="I387" i="50"/>
  <c r="J387" i="50" s="1"/>
  <c r="K384" i="50"/>
  <c r="L384" i="50" s="1"/>
  <c r="I384" i="50"/>
  <c r="J384" i="50" s="1"/>
  <c r="K383" i="50"/>
  <c r="L383" i="50" s="1"/>
  <c r="I383" i="50"/>
  <c r="J383" i="50" s="1"/>
  <c r="K382" i="50"/>
  <c r="L382" i="50" s="1"/>
  <c r="I382" i="50"/>
  <c r="J382" i="50" s="1"/>
  <c r="K381" i="50"/>
  <c r="L381" i="50" s="1"/>
  <c r="I381" i="50"/>
  <c r="J381" i="50" s="1"/>
  <c r="K380" i="50"/>
  <c r="L380" i="50" s="1"/>
  <c r="I380" i="50"/>
  <c r="J380" i="50" s="1"/>
  <c r="K379" i="50"/>
  <c r="L379" i="50" s="1"/>
  <c r="I379" i="50"/>
  <c r="J379" i="50" s="1"/>
  <c r="K378" i="50"/>
  <c r="L378" i="50" s="1"/>
  <c r="I378" i="50"/>
  <c r="J378" i="50" s="1"/>
  <c r="K377" i="50"/>
  <c r="L377" i="50" s="1"/>
  <c r="I377" i="50"/>
  <c r="J377" i="50" s="1"/>
  <c r="K376" i="50"/>
  <c r="L376" i="50" s="1"/>
  <c r="I376" i="50"/>
  <c r="J376" i="50" s="1"/>
  <c r="K375" i="50"/>
  <c r="L375" i="50" s="1"/>
  <c r="I375" i="50"/>
  <c r="J375" i="50" s="1"/>
  <c r="K374" i="50"/>
  <c r="L374" i="50" s="1"/>
  <c r="I374" i="50"/>
  <c r="J374" i="50" s="1"/>
  <c r="K373" i="50"/>
  <c r="L373" i="50" s="1"/>
  <c r="I373" i="50"/>
  <c r="J373" i="50" s="1"/>
  <c r="K372" i="50"/>
  <c r="L372" i="50" s="1"/>
  <c r="I372" i="50"/>
  <c r="J372" i="50" s="1"/>
  <c r="K371" i="50"/>
  <c r="L371" i="50" s="1"/>
  <c r="I371" i="50"/>
  <c r="J371" i="50" s="1"/>
  <c r="K370" i="50"/>
  <c r="L370" i="50" s="1"/>
  <c r="I370" i="50"/>
  <c r="J370" i="50" s="1"/>
  <c r="K369" i="50"/>
  <c r="L369" i="50" s="1"/>
  <c r="I369" i="50"/>
  <c r="J369" i="50" s="1"/>
  <c r="K368" i="50"/>
  <c r="L368" i="50" s="1"/>
  <c r="I368" i="50"/>
  <c r="J368" i="50" s="1"/>
  <c r="K367" i="50"/>
  <c r="L367" i="50" s="1"/>
  <c r="I367" i="50"/>
  <c r="J367" i="50" s="1"/>
  <c r="K366" i="50"/>
  <c r="L366" i="50" s="1"/>
  <c r="I366" i="50"/>
  <c r="J366" i="50" s="1"/>
  <c r="K365" i="50"/>
  <c r="L365" i="50" s="1"/>
  <c r="I365" i="50"/>
  <c r="J365" i="50" s="1"/>
  <c r="K225" i="50"/>
  <c r="L225" i="50" s="1"/>
  <c r="I225" i="50"/>
  <c r="J225" i="50" s="1"/>
  <c r="K224" i="50"/>
  <c r="L224" i="50" s="1"/>
  <c r="I224" i="50"/>
  <c r="J224" i="50" s="1"/>
  <c r="K223" i="50"/>
  <c r="L223" i="50" s="1"/>
  <c r="I223" i="50"/>
  <c r="J223" i="50" s="1"/>
  <c r="K222" i="50"/>
  <c r="L222" i="50" s="1"/>
  <c r="I222" i="50"/>
  <c r="J222" i="50" s="1"/>
  <c r="K221" i="50"/>
  <c r="L221" i="50" s="1"/>
  <c r="I221" i="50"/>
  <c r="J221" i="50" s="1"/>
  <c r="K220" i="50"/>
  <c r="L220" i="50" s="1"/>
  <c r="I220" i="50"/>
  <c r="J220" i="50" s="1"/>
  <c r="K219" i="50"/>
  <c r="L219" i="50" s="1"/>
  <c r="I219" i="50"/>
  <c r="J219" i="50" s="1"/>
  <c r="K218" i="50"/>
  <c r="L218" i="50" s="1"/>
  <c r="I218" i="50"/>
  <c r="J218" i="50" s="1"/>
  <c r="K217" i="50"/>
  <c r="L217" i="50" s="1"/>
  <c r="I217" i="50"/>
  <c r="J217" i="50" s="1"/>
  <c r="K216" i="50"/>
  <c r="L216" i="50" s="1"/>
  <c r="I216" i="50"/>
  <c r="J216" i="50" s="1"/>
  <c r="K215" i="50"/>
  <c r="L215" i="50" s="1"/>
  <c r="I215" i="50"/>
  <c r="J215" i="50" s="1"/>
  <c r="K214" i="50"/>
  <c r="L214" i="50" s="1"/>
  <c r="I214" i="50"/>
  <c r="J214" i="50" s="1"/>
  <c r="K213" i="50"/>
  <c r="L213" i="50" s="1"/>
  <c r="I213" i="50"/>
  <c r="J213" i="50" s="1"/>
  <c r="K212" i="50"/>
  <c r="L212" i="50" s="1"/>
  <c r="I212" i="50"/>
  <c r="J212" i="50" s="1"/>
  <c r="K211" i="50"/>
  <c r="L211" i="50" s="1"/>
  <c r="I211" i="50"/>
  <c r="J211" i="50" s="1"/>
  <c r="K210" i="50"/>
  <c r="L210" i="50" s="1"/>
  <c r="I210" i="50"/>
  <c r="J210" i="50" s="1"/>
  <c r="K209" i="50"/>
  <c r="L209" i="50" s="1"/>
  <c r="I209" i="50"/>
  <c r="J209" i="50" s="1"/>
  <c r="K208" i="50"/>
  <c r="L208" i="50" s="1"/>
  <c r="I208" i="50"/>
  <c r="J208" i="50" s="1"/>
  <c r="K207" i="50"/>
  <c r="L207" i="50" s="1"/>
  <c r="I207" i="50"/>
  <c r="J207" i="50" s="1"/>
  <c r="K206" i="50"/>
  <c r="L206" i="50" s="1"/>
  <c r="I206" i="50"/>
  <c r="J206" i="50" s="1"/>
  <c r="K203" i="50"/>
  <c r="L203" i="50" s="1"/>
  <c r="I203" i="50"/>
  <c r="J203" i="50" s="1"/>
  <c r="K202" i="50"/>
  <c r="L202" i="50" s="1"/>
  <c r="I202" i="50"/>
  <c r="J202" i="50" s="1"/>
  <c r="K201" i="50"/>
  <c r="L201" i="50" s="1"/>
  <c r="I201" i="50"/>
  <c r="J201" i="50" s="1"/>
  <c r="K200" i="50"/>
  <c r="L200" i="50" s="1"/>
  <c r="I200" i="50"/>
  <c r="J200" i="50" s="1"/>
  <c r="K199" i="50"/>
  <c r="L199" i="50" s="1"/>
  <c r="I199" i="50"/>
  <c r="J199" i="50" s="1"/>
  <c r="K198" i="50"/>
  <c r="L198" i="50" s="1"/>
  <c r="I198" i="50"/>
  <c r="J198" i="50" s="1"/>
  <c r="K197" i="50"/>
  <c r="L197" i="50" s="1"/>
  <c r="I197" i="50"/>
  <c r="J197" i="50" s="1"/>
  <c r="K196" i="50"/>
  <c r="L196" i="50" s="1"/>
  <c r="I196" i="50"/>
  <c r="J196" i="50" s="1"/>
  <c r="K195" i="50"/>
  <c r="L195" i="50" s="1"/>
  <c r="I195" i="50"/>
  <c r="J195" i="50" s="1"/>
  <c r="K194" i="50"/>
  <c r="L194" i="50" s="1"/>
  <c r="I194" i="50"/>
  <c r="J194" i="50" s="1"/>
  <c r="K193" i="50"/>
  <c r="L193" i="50" s="1"/>
  <c r="I193" i="50"/>
  <c r="J193" i="50" s="1"/>
  <c r="K192" i="50"/>
  <c r="L192" i="50" s="1"/>
  <c r="I192" i="50"/>
  <c r="J192" i="50" s="1"/>
  <c r="K191" i="50"/>
  <c r="L191" i="50" s="1"/>
  <c r="I191" i="50"/>
  <c r="J191" i="50" s="1"/>
  <c r="K190" i="50"/>
  <c r="L190" i="50" s="1"/>
  <c r="I190" i="50"/>
  <c r="J190" i="50" s="1"/>
  <c r="K189" i="50"/>
  <c r="L189" i="50" s="1"/>
  <c r="I189" i="50"/>
  <c r="J189" i="50" s="1"/>
  <c r="K188" i="50"/>
  <c r="L188" i="50" s="1"/>
  <c r="I188" i="50"/>
  <c r="J188" i="50" s="1"/>
  <c r="K187" i="50"/>
  <c r="L187" i="50" s="1"/>
  <c r="I187" i="50"/>
  <c r="J187" i="50" s="1"/>
  <c r="K186" i="50"/>
  <c r="L186" i="50" s="1"/>
  <c r="I186" i="50"/>
  <c r="J186" i="50" s="1"/>
  <c r="K185" i="50"/>
  <c r="L185" i="50" s="1"/>
  <c r="I185" i="50"/>
  <c r="J185" i="50" s="1"/>
  <c r="K184" i="50"/>
  <c r="L184" i="50" s="1"/>
  <c r="I184" i="50"/>
  <c r="J184" i="50" s="1"/>
  <c r="K181" i="50"/>
  <c r="L181" i="50" s="1"/>
  <c r="I181" i="50"/>
  <c r="J181" i="50" s="1"/>
  <c r="K180" i="50"/>
  <c r="L180" i="50" s="1"/>
  <c r="I180" i="50"/>
  <c r="J180" i="50" s="1"/>
  <c r="K179" i="50"/>
  <c r="L179" i="50" s="1"/>
  <c r="I179" i="50"/>
  <c r="J179" i="50" s="1"/>
  <c r="K178" i="50"/>
  <c r="L178" i="50" s="1"/>
  <c r="I178" i="50"/>
  <c r="J178" i="50" s="1"/>
  <c r="K177" i="50"/>
  <c r="L177" i="50" s="1"/>
  <c r="I177" i="50"/>
  <c r="J177" i="50" s="1"/>
  <c r="K176" i="50"/>
  <c r="L176" i="50" s="1"/>
  <c r="I176" i="50"/>
  <c r="J176" i="50" s="1"/>
  <c r="K175" i="50"/>
  <c r="L175" i="50" s="1"/>
  <c r="I175" i="50"/>
  <c r="J175" i="50" s="1"/>
  <c r="K174" i="50"/>
  <c r="L174" i="50" s="1"/>
  <c r="I174" i="50"/>
  <c r="J174" i="50" s="1"/>
  <c r="K173" i="50"/>
  <c r="L173" i="50" s="1"/>
  <c r="I173" i="50"/>
  <c r="J173" i="50" s="1"/>
  <c r="K172" i="50"/>
  <c r="L172" i="50" s="1"/>
  <c r="I172" i="50"/>
  <c r="J172" i="50" s="1"/>
  <c r="K171" i="50"/>
  <c r="L171" i="50" s="1"/>
  <c r="I171" i="50"/>
  <c r="J171" i="50" s="1"/>
  <c r="K170" i="50"/>
  <c r="L170" i="50" s="1"/>
  <c r="I170" i="50"/>
  <c r="J170" i="50" s="1"/>
  <c r="K169" i="50"/>
  <c r="L169" i="50" s="1"/>
  <c r="I169" i="50"/>
  <c r="J169" i="50" s="1"/>
  <c r="K168" i="50"/>
  <c r="L168" i="50" s="1"/>
  <c r="I168" i="50"/>
  <c r="J168" i="50" s="1"/>
  <c r="K167" i="50"/>
  <c r="L167" i="50" s="1"/>
  <c r="I167" i="50"/>
  <c r="J167" i="50" s="1"/>
  <c r="K166" i="50"/>
  <c r="L166" i="50" s="1"/>
  <c r="I166" i="50"/>
  <c r="J166" i="50" s="1"/>
  <c r="K165" i="50"/>
  <c r="L165" i="50" s="1"/>
  <c r="I165" i="50"/>
  <c r="J165" i="50" s="1"/>
  <c r="K164" i="50"/>
  <c r="L164" i="50" s="1"/>
  <c r="I164" i="50"/>
  <c r="J164" i="50" s="1"/>
  <c r="K163" i="50"/>
  <c r="L163" i="50" s="1"/>
  <c r="I163" i="50"/>
  <c r="J163" i="50" s="1"/>
  <c r="K162" i="50"/>
  <c r="L162" i="50" s="1"/>
  <c r="I162" i="50"/>
  <c r="J162" i="50" s="1"/>
  <c r="K159" i="50"/>
  <c r="L159" i="50" s="1"/>
  <c r="I159" i="50"/>
  <c r="J159" i="50" s="1"/>
  <c r="K158" i="50"/>
  <c r="L158" i="50" s="1"/>
  <c r="I158" i="50"/>
  <c r="J158" i="50" s="1"/>
  <c r="K157" i="50"/>
  <c r="L157" i="50" s="1"/>
  <c r="I157" i="50"/>
  <c r="J157" i="50" s="1"/>
  <c r="K156" i="50"/>
  <c r="L156" i="50" s="1"/>
  <c r="I156" i="50"/>
  <c r="J156" i="50" s="1"/>
  <c r="K155" i="50"/>
  <c r="L155" i="50" s="1"/>
  <c r="I155" i="50"/>
  <c r="J155" i="50" s="1"/>
  <c r="K154" i="50"/>
  <c r="L154" i="50" s="1"/>
  <c r="I154" i="50"/>
  <c r="J154" i="50" s="1"/>
  <c r="K153" i="50"/>
  <c r="L153" i="50" s="1"/>
  <c r="I153" i="50"/>
  <c r="J153" i="50" s="1"/>
  <c r="K152" i="50"/>
  <c r="L152" i="50" s="1"/>
  <c r="I152" i="50"/>
  <c r="J152" i="50" s="1"/>
  <c r="K151" i="50"/>
  <c r="L151" i="50" s="1"/>
  <c r="I151" i="50"/>
  <c r="J151" i="50" s="1"/>
  <c r="K150" i="50"/>
  <c r="L150" i="50" s="1"/>
  <c r="I150" i="50"/>
  <c r="J150" i="50" s="1"/>
  <c r="K149" i="50"/>
  <c r="L149" i="50" s="1"/>
  <c r="I149" i="50"/>
  <c r="J149" i="50" s="1"/>
  <c r="K148" i="50"/>
  <c r="L148" i="50" s="1"/>
  <c r="I148" i="50"/>
  <c r="J148" i="50" s="1"/>
  <c r="K147" i="50"/>
  <c r="L147" i="50" s="1"/>
  <c r="I147" i="50"/>
  <c r="J147" i="50" s="1"/>
  <c r="K146" i="50"/>
  <c r="L146" i="50" s="1"/>
  <c r="I146" i="50"/>
  <c r="J146" i="50" s="1"/>
  <c r="K145" i="50"/>
  <c r="L145" i="50" s="1"/>
  <c r="I145" i="50"/>
  <c r="J145" i="50" s="1"/>
  <c r="K144" i="50"/>
  <c r="L144" i="50" s="1"/>
  <c r="I144" i="50"/>
  <c r="J144" i="50" s="1"/>
  <c r="K143" i="50"/>
  <c r="L143" i="50" s="1"/>
  <c r="I143" i="50"/>
  <c r="J143" i="50" s="1"/>
  <c r="K142" i="50"/>
  <c r="L142" i="50" s="1"/>
  <c r="I142" i="50"/>
  <c r="J142" i="50" s="1"/>
  <c r="K141" i="50"/>
  <c r="L141" i="50" s="1"/>
  <c r="I141" i="50"/>
  <c r="J141" i="50" s="1"/>
  <c r="K140" i="50"/>
  <c r="L140" i="50" s="1"/>
  <c r="I140" i="50"/>
  <c r="J140" i="50" s="1"/>
  <c r="K137" i="50"/>
  <c r="L137" i="50" s="1"/>
  <c r="I137" i="50"/>
  <c r="J137" i="50" s="1"/>
  <c r="K136" i="50"/>
  <c r="L136" i="50" s="1"/>
  <c r="I136" i="50"/>
  <c r="J136" i="50" s="1"/>
  <c r="K135" i="50"/>
  <c r="L135" i="50" s="1"/>
  <c r="I135" i="50"/>
  <c r="J135" i="50" s="1"/>
  <c r="K134" i="50"/>
  <c r="L134" i="50" s="1"/>
  <c r="I134" i="50"/>
  <c r="J134" i="50" s="1"/>
  <c r="K133" i="50"/>
  <c r="L133" i="50" s="1"/>
  <c r="I133" i="50"/>
  <c r="J133" i="50" s="1"/>
  <c r="K132" i="50"/>
  <c r="L132" i="50" s="1"/>
  <c r="I132" i="50"/>
  <c r="J132" i="50" s="1"/>
  <c r="K131" i="50"/>
  <c r="L131" i="50" s="1"/>
  <c r="I131" i="50"/>
  <c r="J131" i="50" s="1"/>
  <c r="K130" i="50"/>
  <c r="L130" i="50" s="1"/>
  <c r="I130" i="50"/>
  <c r="J130" i="50" s="1"/>
  <c r="K129" i="50"/>
  <c r="L129" i="50" s="1"/>
  <c r="I129" i="50"/>
  <c r="J129" i="50" s="1"/>
  <c r="K128" i="50"/>
  <c r="L128" i="50" s="1"/>
  <c r="I128" i="50"/>
  <c r="J128" i="50" s="1"/>
  <c r="K127" i="50"/>
  <c r="L127" i="50" s="1"/>
  <c r="I127" i="50"/>
  <c r="J127" i="50" s="1"/>
  <c r="K126" i="50"/>
  <c r="L126" i="50" s="1"/>
  <c r="I126" i="50"/>
  <c r="J126" i="50" s="1"/>
  <c r="K125" i="50"/>
  <c r="L125" i="50" s="1"/>
  <c r="I125" i="50"/>
  <c r="J125" i="50" s="1"/>
  <c r="K124" i="50"/>
  <c r="L124" i="50" s="1"/>
  <c r="I124" i="50"/>
  <c r="J124" i="50" s="1"/>
  <c r="K123" i="50"/>
  <c r="L123" i="50" s="1"/>
  <c r="I123" i="50"/>
  <c r="J123" i="50" s="1"/>
  <c r="K122" i="50"/>
  <c r="L122" i="50" s="1"/>
  <c r="I122" i="50"/>
  <c r="J122" i="50" s="1"/>
  <c r="K121" i="50"/>
  <c r="L121" i="50" s="1"/>
  <c r="I121" i="50"/>
  <c r="J121" i="50" s="1"/>
  <c r="K120" i="50"/>
  <c r="L120" i="50" s="1"/>
  <c r="I120" i="50"/>
  <c r="J120" i="50" s="1"/>
  <c r="K119" i="50"/>
  <c r="L119" i="50" s="1"/>
  <c r="I119" i="50"/>
  <c r="J119" i="50" s="1"/>
  <c r="K118" i="50"/>
  <c r="L118" i="50" s="1"/>
  <c r="I118" i="50"/>
  <c r="J118" i="50" s="1"/>
  <c r="K115" i="50"/>
  <c r="L115" i="50" s="1"/>
  <c r="I115" i="50"/>
  <c r="J115" i="50" s="1"/>
  <c r="K114" i="50"/>
  <c r="L114" i="50" s="1"/>
  <c r="I114" i="50"/>
  <c r="J114" i="50" s="1"/>
  <c r="K113" i="50"/>
  <c r="L113" i="50" s="1"/>
  <c r="I113" i="50"/>
  <c r="J113" i="50" s="1"/>
  <c r="K112" i="50"/>
  <c r="L112" i="50" s="1"/>
  <c r="I112" i="50"/>
  <c r="J112" i="50" s="1"/>
  <c r="K111" i="50"/>
  <c r="L111" i="50" s="1"/>
  <c r="I111" i="50"/>
  <c r="J111" i="50" s="1"/>
  <c r="K110" i="50"/>
  <c r="L110" i="50" s="1"/>
  <c r="I110" i="50"/>
  <c r="J110" i="50" s="1"/>
  <c r="K109" i="50"/>
  <c r="L109" i="50" s="1"/>
  <c r="I109" i="50"/>
  <c r="J109" i="50" s="1"/>
  <c r="K108" i="50"/>
  <c r="L108" i="50" s="1"/>
  <c r="I108" i="50"/>
  <c r="J108" i="50" s="1"/>
  <c r="K107" i="50"/>
  <c r="L107" i="50" s="1"/>
  <c r="I107" i="50"/>
  <c r="J107" i="50" s="1"/>
  <c r="K106" i="50"/>
  <c r="L106" i="50" s="1"/>
  <c r="I106" i="50"/>
  <c r="J106" i="50" s="1"/>
  <c r="K105" i="50"/>
  <c r="L105" i="50" s="1"/>
  <c r="I105" i="50"/>
  <c r="J105" i="50" s="1"/>
  <c r="K104" i="50"/>
  <c r="L104" i="50" s="1"/>
  <c r="I104" i="50"/>
  <c r="J104" i="50" s="1"/>
  <c r="K103" i="50"/>
  <c r="L103" i="50" s="1"/>
  <c r="I103" i="50"/>
  <c r="J103" i="50" s="1"/>
  <c r="K102" i="50"/>
  <c r="L102" i="50" s="1"/>
  <c r="I102" i="50"/>
  <c r="J102" i="50" s="1"/>
  <c r="K101" i="50"/>
  <c r="L101" i="50" s="1"/>
  <c r="I101" i="50"/>
  <c r="J101" i="50" s="1"/>
  <c r="K100" i="50"/>
  <c r="L100" i="50" s="1"/>
  <c r="I100" i="50"/>
  <c r="J100" i="50" s="1"/>
  <c r="K99" i="50"/>
  <c r="L99" i="50" s="1"/>
  <c r="I99" i="50"/>
  <c r="J99" i="50" s="1"/>
  <c r="K98" i="50"/>
  <c r="L98" i="50" s="1"/>
  <c r="I98" i="50"/>
  <c r="J98" i="50" s="1"/>
  <c r="K97" i="50"/>
  <c r="L97" i="50" s="1"/>
  <c r="I97" i="50"/>
  <c r="J97" i="50" s="1"/>
  <c r="K96" i="50"/>
  <c r="L96" i="50" s="1"/>
  <c r="I96" i="50"/>
  <c r="K93" i="50"/>
  <c r="L93" i="50" s="1"/>
  <c r="I93" i="50"/>
  <c r="J93" i="50" s="1"/>
  <c r="K92" i="50"/>
  <c r="L92" i="50" s="1"/>
  <c r="I92" i="50"/>
  <c r="J92" i="50" s="1"/>
  <c r="K91" i="50"/>
  <c r="L91" i="50" s="1"/>
  <c r="I91" i="50"/>
  <c r="J91" i="50" s="1"/>
  <c r="K90" i="50"/>
  <c r="L90" i="50" s="1"/>
  <c r="I90" i="50"/>
  <c r="J90" i="50" s="1"/>
  <c r="K89" i="50"/>
  <c r="L89" i="50" s="1"/>
  <c r="I89" i="50"/>
  <c r="J89" i="50" s="1"/>
  <c r="K88" i="50"/>
  <c r="L88" i="50" s="1"/>
  <c r="I88" i="50"/>
  <c r="J88" i="50" s="1"/>
  <c r="K87" i="50"/>
  <c r="L87" i="50" s="1"/>
  <c r="I87" i="50"/>
  <c r="J87" i="50" s="1"/>
  <c r="K86" i="50"/>
  <c r="L86" i="50" s="1"/>
  <c r="I86" i="50"/>
  <c r="J86" i="50" s="1"/>
  <c r="K85" i="50"/>
  <c r="L85" i="50" s="1"/>
  <c r="I85" i="50"/>
  <c r="J85" i="50" s="1"/>
  <c r="K84" i="50"/>
  <c r="L84" i="50" s="1"/>
  <c r="I84" i="50"/>
  <c r="J84" i="50" s="1"/>
  <c r="K83" i="50"/>
  <c r="L83" i="50" s="1"/>
  <c r="I83" i="50"/>
  <c r="J83" i="50" s="1"/>
  <c r="K82" i="50"/>
  <c r="L82" i="50" s="1"/>
  <c r="I82" i="50"/>
  <c r="J82" i="50" s="1"/>
  <c r="K81" i="50"/>
  <c r="L81" i="50" s="1"/>
  <c r="I81" i="50"/>
  <c r="J81" i="50" s="1"/>
  <c r="K80" i="50"/>
  <c r="L80" i="50" s="1"/>
  <c r="I80" i="50"/>
  <c r="J80" i="50" s="1"/>
  <c r="K79" i="50"/>
  <c r="L79" i="50" s="1"/>
  <c r="I79" i="50"/>
  <c r="J79" i="50" s="1"/>
  <c r="K78" i="50"/>
  <c r="L78" i="50" s="1"/>
  <c r="I78" i="50"/>
  <c r="J78" i="50" s="1"/>
  <c r="K77" i="50"/>
  <c r="L77" i="50" s="1"/>
  <c r="I77" i="50"/>
  <c r="J77" i="50" s="1"/>
  <c r="K76" i="50"/>
  <c r="L76" i="50" s="1"/>
  <c r="I76" i="50"/>
  <c r="J76" i="50" s="1"/>
  <c r="K75" i="50"/>
  <c r="L75" i="50" s="1"/>
  <c r="I75" i="50"/>
  <c r="J75" i="50" s="1"/>
  <c r="K74" i="50"/>
  <c r="L74" i="50" s="1"/>
  <c r="I74" i="50"/>
  <c r="J74" i="50" s="1"/>
  <c r="K71" i="50"/>
  <c r="L71" i="50" s="1"/>
  <c r="I71" i="50"/>
  <c r="J71" i="50" s="1"/>
  <c r="K70" i="50"/>
  <c r="L70" i="50" s="1"/>
  <c r="I70" i="50"/>
  <c r="J70" i="50" s="1"/>
  <c r="K69" i="50"/>
  <c r="L69" i="50" s="1"/>
  <c r="I69" i="50"/>
  <c r="J69" i="50" s="1"/>
  <c r="K68" i="50"/>
  <c r="L68" i="50" s="1"/>
  <c r="I68" i="50"/>
  <c r="J68" i="50" s="1"/>
  <c r="K67" i="50"/>
  <c r="L67" i="50" s="1"/>
  <c r="I67" i="50"/>
  <c r="J67" i="50" s="1"/>
  <c r="K66" i="50"/>
  <c r="L66" i="50" s="1"/>
  <c r="I66" i="50"/>
  <c r="J66" i="50" s="1"/>
  <c r="K65" i="50"/>
  <c r="L65" i="50" s="1"/>
  <c r="I65" i="50"/>
  <c r="J65" i="50" s="1"/>
  <c r="K64" i="50"/>
  <c r="L64" i="50" s="1"/>
  <c r="I64" i="50"/>
  <c r="J64" i="50" s="1"/>
  <c r="K63" i="50"/>
  <c r="L63" i="50" s="1"/>
  <c r="I63" i="50"/>
  <c r="J63" i="50" s="1"/>
  <c r="K62" i="50"/>
  <c r="L62" i="50" s="1"/>
  <c r="I62" i="50"/>
  <c r="J62" i="50" s="1"/>
  <c r="K61" i="50"/>
  <c r="L61" i="50" s="1"/>
  <c r="I61" i="50"/>
  <c r="J61" i="50" s="1"/>
  <c r="K60" i="50"/>
  <c r="L60" i="50" s="1"/>
  <c r="I60" i="50"/>
  <c r="J60" i="50" s="1"/>
  <c r="K59" i="50"/>
  <c r="L59" i="50" s="1"/>
  <c r="I59" i="50"/>
  <c r="J59" i="50" s="1"/>
  <c r="K58" i="50"/>
  <c r="L58" i="50" s="1"/>
  <c r="I58" i="50"/>
  <c r="J58" i="50" s="1"/>
  <c r="K57" i="50"/>
  <c r="L57" i="50" s="1"/>
  <c r="I57" i="50"/>
  <c r="J57" i="50" s="1"/>
  <c r="K56" i="50"/>
  <c r="L56" i="50" s="1"/>
  <c r="I56" i="50"/>
  <c r="J56" i="50" s="1"/>
  <c r="K55" i="50"/>
  <c r="L55" i="50" s="1"/>
  <c r="I55" i="50"/>
  <c r="J55" i="50" s="1"/>
  <c r="K54" i="50"/>
  <c r="L54" i="50" s="1"/>
  <c r="I54" i="50"/>
  <c r="J54" i="50" s="1"/>
  <c r="K53" i="50"/>
  <c r="L53" i="50" s="1"/>
  <c r="I53" i="50"/>
  <c r="J53" i="50" s="1"/>
  <c r="K52" i="50"/>
  <c r="L52" i="50" s="1"/>
  <c r="I52" i="50"/>
  <c r="J52" i="50" s="1"/>
  <c r="K49" i="50"/>
  <c r="L49" i="50" s="1"/>
  <c r="I49" i="50"/>
  <c r="J49" i="50" s="1"/>
  <c r="K48" i="50"/>
  <c r="L48" i="50" s="1"/>
  <c r="I48" i="50"/>
  <c r="J48" i="50" s="1"/>
  <c r="K47" i="50"/>
  <c r="L47" i="50" s="1"/>
  <c r="I47" i="50"/>
  <c r="J47" i="50" s="1"/>
  <c r="K46" i="50"/>
  <c r="L46" i="50" s="1"/>
  <c r="I46" i="50"/>
  <c r="J46" i="50" s="1"/>
  <c r="K45" i="50"/>
  <c r="L45" i="50" s="1"/>
  <c r="I45" i="50"/>
  <c r="J45" i="50" s="1"/>
  <c r="K44" i="50"/>
  <c r="L44" i="50" s="1"/>
  <c r="I44" i="50"/>
  <c r="J44" i="50" s="1"/>
  <c r="K43" i="50"/>
  <c r="L43" i="50" s="1"/>
  <c r="I43" i="50"/>
  <c r="J43" i="50" s="1"/>
  <c r="K42" i="50"/>
  <c r="L42" i="50" s="1"/>
  <c r="I42" i="50"/>
  <c r="J42" i="50" s="1"/>
  <c r="K41" i="50"/>
  <c r="L41" i="50" s="1"/>
  <c r="I41" i="50"/>
  <c r="J41" i="50" s="1"/>
  <c r="K40" i="50"/>
  <c r="L40" i="50" s="1"/>
  <c r="I40" i="50"/>
  <c r="J40" i="50" s="1"/>
  <c r="K39" i="50"/>
  <c r="L39" i="50" s="1"/>
  <c r="I39" i="50"/>
  <c r="J39" i="50" s="1"/>
  <c r="K38" i="50"/>
  <c r="L38" i="50" s="1"/>
  <c r="I38" i="50"/>
  <c r="J38" i="50" s="1"/>
  <c r="K37" i="50"/>
  <c r="L37" i="50" s="1"/>
  <c r="I37" i="50"/>
  <c r="J37" i="50" s="1"/>
  <c r="K36" i="50"/>
  <c r="L36" i="50" s="1"/>
  <c r="I36" i="50"/>
  <c r="J36" i="50" s="1"/>
  <c r="K35" i="50"/>
  <c r="L35" i="50" s="1"/>
  <c r="I35" i="50"/>
  <c r="J35" i="50" s="1"/>
  <c r="K34" i="50"/>
  <c r="L34" i="50" s="1"/>
  <c r="I34" i="50"/>
  <c r="J34" i="50" s="1"/>
  <c r="K33" i="50"/>
  <c r="L33" i="50" s="1"/>
  <c r="I33" i="50"/>
  <c r="J33" i="50" s="1"/>
  <c r="K32" i="50"/>
  <c r="L32" i="50" s="1"/>
  <c r="I32" i="50"/>
  <c r="J32" i="50" s="1"/>
  <c r="K31" i="50"/>
  <c r="L31" i="50" s="1"/>
  <c r="I31" i="50"/>
  <c r="J31" i="50" s="1"/>
  <c r="K30" i="50"/>
  <c r="L30" i="50" s="1"/>
  <c r="I30" i="50"/>
  <c r="J30" i="50" s="1"/>
  <c r="M939" i="50"/>
  <c r="M938" i="50"/>
  <c r="M937" i="50"/>
  <c r="M936" i="50"/>
  <c r="M935" i="50"/>
  <c r="M934" i="50"/>
  <c r="M933" i="50"/>
  <c r="M932" i="50"/>
  <c r="M931" i="50"/>
  <c r="M930" i="50"/>
  <c r="M929" i="50"/>
  <c r="M928" i="50"/>
  <c r="M927" i="50"/>
  <c r="M926" i="50"/>
  <c r="M925" i="50"/>
  <c r="M924" i="50"/>
  <c r="M923" i="50"/>
  <c r="M922" i="50"/>
  <c r="M921" i="50"/>
  <c r="M920" i="50"/>
  <c r="M917" i="50"/>
  <c r="M916" i="50"/>
  <c r="M915" i="50"/>
  <c r="M914" i="50"/>
  <c r="M913" i="50"/>
  <c r="M912" i="50"/>
  <c r="M911" i="50"/>
  <c r="M910" i="50"/>
  <c r="M909" i="50"/>
  <c r="M908" i="50"/>
  <c r="M907" i="50"/>
  <c r="M906" i="50"/>
  <c r="M905" i="50"/>
  <c r="M904" i="50"/>
  <c r="M903" i="50"/>
  <c r="M902" i="50"/>
  <c r="M901" i="50"/>
  <c r="M900" i="50"/>
  <c r="M899" i="50"/>
  <c r="M898" i="50"/>
  <c r="M895" i="50"/>
  <c r="M894" i="50"/>
  <c r="M893" i="50"/>
  <c r="M892" i="50"/>
  <c r="M891" i="50"/>
  <c r="M890" i="50"/>
  <c r="M889" i="50"/>
  <c r="M888" i="50"/>
  <c r="M887" i="50"/>
  <c r="M886" i="50"/>
  <c r="M885" i="50"/>
  <c r="M884" i="50"/>
  <c r="M883" i="50"/>
  <c r="M882" i="50"/>
  <c r="M881" i="50"/>
  <c r="M880" i="50"/>
  <c r="M879" i="50"/>
  <c r="M878" i="50"/>
  <c r="M877" i="50"/>
  <c r="M876" i="50"/>
  <c r="M873" i="50"/>
  <c r="M872" i="50"/>
  <c r="M871" i="50"/>
  <c r="M870" i="50"/>
  <c r="M869" i="50"/>
  <c r="M868" i="50"/>
  <c r="M867" i="50"/>
  <c r="M866" i="50"/>
  <c r="M865" i="50"/>
  <c r="M864" i="50"/>
  <c r="M863" i="50"/>
  <c r="M862" i="50"/>
  <c r="M861" i="50"/>
  <c r="M860" i="50"/>
  <c r="M859" i="50"/>
  <c r="M858" i="50"/>
  <c r="M857" i="50"/>
  <c r="M856" i="50"/>
  <c r="M855" i="50"/>
  <c r="M854" i="50"/>
  <c r="M851" i="50"/>
  <c r="M850" i="50"/>
  <c r="M849" i="50"/>
  <c r="M848" i="50"/>
  <c r="M847" i="50"/>
  <c r="M846" i="50"/>
  <c r="M845" i="50"/>
  <c r="M844" i="50"/>
  <c r="M843" i="50"/>
  <c r="M842" i="50"/>
  <c r="M841" i="50"/>
  <c r="M840" i="50"/>
  <c r="M839" i="50"/>
  <c r="M838" i="50"/>
  <c r="M837" i="50"/>
  <c r="M836" i="50"/>
  <c r="M835" i="50"/>
  <c r="M834" i="50"/>
  <c r="M833" i="50"/>
  <c r="M832" i="50"/>
  <c r="M829" i="50"/>
  <c r="M828" i="50"/>
  <c r="M827" i="50"/>
  <c r="M826" i="50"/>
  <c r="M825" i="50"/>
  <c r="M824" i="50"/>
  <c r="M823" i="50"/>
  <c r="M822" i="50"/>
  <c r="M821" i="50"/>
  <c r="M820" i="50"/>
  <c r="M819" i="50"/>
  <c r="M818" i="50"/>
  <c r="M817" i="50"/>
  <c r="M816" i="50"/>
  <c r="M815" i="50"/>
  <c r="M814" i="50"/>
  <c r="M813" i="50"/>
  <c r="M812" i="50"/>
  <c r="M811" i="50"/>
  <c r="M810" i="50"/>
  <c r="M807" i="50"/>
  <c r="M806" i="50"/>
  <c r="M805" i="50"/>
  <c r="M804" i="50"/>
  <c r="M803" i="50"/>
  <c r="M802" i="50"/>
  <c r="M801" i="50"/>
  <c r="M800" i="50"/>
  <c r="M799" i="50"/>
  <c r="M798" i="50"/>
  <c r="M797" i="50"/>
  <c r="M796" i="50"/>
  <c r="M795" i="50"/>
  <c r="M794" i="50"/>
  <c r="M793" i="50"/>
  <c r="M792" i="50"/>
  <c r="M791" i="50"/>
  <c r="M790" i="50"/>
  <c r="M789" i="50"/>
  <c r="M788" i="50"/>
  <c r="M785" i="50"/>
  <c r="M784" i="50"/>
  <c r="M783" i="50"/>
  <c r="M782" i="50"/>
  <c r="M781" i="50"/>
  <c r="M780" i="50"/>
  <c r="M779" i="50"/>
  <c r="M778" i="50"/>
  <c r="M777" i="50"/>
  <c r="M776" i="50"/>
  <c r="M775" i="50"/>
  <c r="M774" i="50"/>
  <c r="M773" i="50"/>
  <c r="M772" i="50"/>
  <c r="M771" i="50"/>
  <c r="M770" i="50"/>
  <c r="M769" i="50"/>
  <c r="M768" i="50"/>
  <c r="M767" i="50"/>
  <c r="M766" i="50"/>
  <c r="M763" i="50"/>
  <c r="M762" i="50"/>
  <c r="M761" i="50"/>
  <c r="M760" i="50"/>
  <c r="M759" i="50"/>
  <c r="M758" i="50"/>
  <c r="M757" i="50"/>
  <c r="M756" i="50"/>
  <c r="M755" i="50"/>
  <c r="M754" i="50"/>
  <c r="M753" i="50"/>
  <c r="M752" i="50"/>
  <c r="M751" i="50"/>
  <c r="M750" i="50"/>
  <c r="M749" i="50"/>
  <c r="M748" i="50"/>
  <c r="M747" i="50"/>
  <c r="M746" i="50"/>
  <c r="M745" i="50"/>
  <c r="M744" i="50"/>
  <c r="M741" i="50"/>
  <c r="M740" i="50"/>
  <c r="M739" i="50"/>
  <c r="M738" i="50"/>
  <c r="M737" i="50"/>
  <c r="M736" i="50"/>
  <c r="M735" i="50"/>
  <c r="M734" i="50"/>
  <c r="M733" i="50"/>
  <c r="M732" i="50"/>
  <c r="M731" i="50"/>
  <c r="M730" i="50"/>
  <c r="M729" i="50"/>
  <c r="M728" i="50"/>
  <c r="M727" i="50"/>
  <c r="M726" i="50"/>
  <c r="M725" i="50"/>
  <c r="M724" i="50"/>
  <c r="M723" i="50"/>
  <c r="M722" i="50"/>
  <c r="M582" i="50"/>
  <c r="M581" i="50"/>
  <c r="M580" i="50"/>
  <c r="M579" i="50"/>
  <c r="M578" i="50"/>
  <c r="M577" i="50"/>
  <c r="M576" i="50"/>
  <c r="M575" i="50"/>
  <c r="M574" i="50"/>
  <c r="M573" i="50"/>
  <c r="M572" i="50"/>
  <c r="M571" i="50"/>
  <c r="M570" i="50"/>
  <c r="M569" i="50"/>
  <c r="M568" i="50"/>
  <c r="M567" i="50"/>
  <c r="M566" i="50"/>
  <c r="M565" i="50"/>
  <c r="M564" i="50"/>
  <c r="M563" i="50"/>
  <c r="M560" i="50"/>
  <c r="M559" i="50"/>
  <c r="M558" i="50"/>
  <c r="M557" i="50"/>
  <c r="M556" i="50"/>
  <c r="M555" i="50"/>
  <c r="M554" i="50"/>
  <c r="M553" i="50"/>
  <c r="M552" i="50"/>
  <c r="M551" i="50"/>
  <c r="M550" i="50"/>
  <c r="M549" i="50"/>
  <c r="M548" i="50"/>
  <c r="M547" i="50"/>
  <c r="M546" i="50"/>
  <c r="M545" i="50"/>
  <c r="M544" i="50"/>
  <c r="M543" i="50"/>
  <c r="M542" i="50"/>
  <c r="M541" i="50"/>
  <c r="M538" i="50"/>
  <c r="M537" i="50"/>
  <c r="M536" i="50"/>
  <c r="M535" i="50"/>
  <c r="M534" i="50"/>
  <c r="M533" i="50"/>
  <c r="M532" i="50"/>
  <c r="M531" i="50"/>
  <c r="M530" i="50"/>
  <c r="M529" i="50"/>
  <c r="M528" i="50"/>
  <c r="M527" i="50"/>
  <c r="M526" i="50"/>
  <c r="M525" i="50"/>
  <c r="M524" i="50"/>
  <c r="M523" i="50"/>
  <c r="M522" i="50"/>
  <c r="M521" i="50"/>
  <c r="M520" i="50"/>
  <c r="M519" i="50"/>
  <c r="M516" i="50"/>
  <c r="M515" i="50"/>
  <c r="M514" i="50"/>
  <c r="M513" i="50"/>
  <c r="M512" i="50"/>
  <c r="M511" i="50"/>
  <c r="M510" i="50"/>
  <c r="M509" i="50"/>
  <c r="M508" i="50"/>
  <c r="M507" i="50"/>
  <c r="M506" i="50"/>
  <c r="M505" i="50"/>
  <c r="M504" i="50"/>
  <c r="M503" i="50"/>
  <c r="M502" i="50"/>
  <c r="M501" i="50"/>
  <c r="M500" i="50"/>
  <c r="M499" i="50"/>
  <c r="M498" i="50"/>
  <c r="M497" i="50"/>
  <c r="M494" i="50"/>
  <c r="M493" i="50"/>
  <c r="M492" i="50"/>
  <c r="M491" i="50"/>
  <c r="M490" i="50"/>
  <c r="M489" i="50"/>
  <c r="M488" i="50"/>
  <c r="M487" i="50"/>
  <c r="M486" i="50"/>
  <c r="M485" i="50"/>
  <c r="M484" i="50"/>
  <c r="M483" i="50"/>
  <c r="M482" i="50"/>
  <c r="M481" i="50"/>
  <c r="M480" i="50"/>
  <c r="M479" i="50"/>
  <c r="M478" i="50"/>
  <c r="M477" i="50"/>
  <c r="M476" i="50"/>
  <c r="M475" i="50"/>
  <c r="M472" i="50"/>
  <c r="M471" i="50"/>
  <c r="M470" i="50"/>
  <c r="M469" i="50"/>
  <c r="M468" i="50"/>
  <c r="M467" i="50"/>
  <c r="M466" i="50"/>
  <c r="M465" i="50"/>
  <c r="M464" i="50"/>
  <c r="M463" i="50"/>
  <c r="M462" i="50"/>
  <c r="M461" i="50"/>
  <c r="M460" i="50"/>
  <c r="M459" i="50"/>
  <c r="M458" i="50"/>
  <c r="M457" i="50"/>
  <c r="M456" i="50"/>
  <c r="M455" i="50"/>
  <c r="M454" i="50"/>
  <c r="M453" i="50"/>
  <c r="M450" i="50"/>
  <c r="M449" i="50"/>
  <c r="M448" i="50"/>
  <c r="M447" i="50"/>
  <c r="M446" i="50"/>
  <c r="M445" i="50"/>
  <c r="M444" i="50"/>
  <c r="M443" i="50"/>
  <c r="M442" i="50"/>
  <c r="M441" i="50"/>
  <c r="M440" i="50"/>
  <c r="M439" i="50"/>
  <c r="M438" i="50"/>
  <c r="M437" i="50"/>
  <c r="M436" i="50"/>
  <c r="M435" i="50"/>
  <c r="M434" i="50"/>
  <c r="M433" i="50"/>
  <c r="M432" i="50"/>
  <c r="M431" i="50"/>
  <c r="N431" i="50" s="1"/>
  <c r="P431" i="50" s="1"/>
  <c r="M428" i="50"/>
  <c r="M427" i="50"/>
  <c r="M426" i="50"/>
  <c r="M425" i="50"/>
  <c r="M424" i="50"/>
  <c r="M423" i="50"/>
  <c r="M422" i="50"/>
  <c r="M421" i="50"/>
  <c r="M420" i="50"/>
  <c r="M419" i="50"/>
  <c r="M418" i="50"/>
  <c r="M417" i="50"/>
  <c r="M416" i="50"/>
  <c r="M415" i="50"/>
  <c r="M414" i="50"/>
  <c r="M413" i="50"/>
  <c r="M412" i="50"/>
  <c r="M411" i="50"/>
  <c r="M410" i="50"/>
  <c r="M409" i="50"/>
  <c r="M406" i="50"/>
  <c r="M405" i="50"/>
  <c r="M404" i="50"/>
  <c r="M403" i="50"/>
  <c r="M402" i="50"/>
  <c r="M401" i="50"/>
  <c r="M400" i="50"/>
  <c r="M399" i="50"/>
  <c r="M398" i="50"/>
  <c r="M397" i="50"/>
  <c r="M396" i="50"/>
  <c r="M395" i="50"/>
  <c r="M394" i="50"/>
  <c r="M393" i="50"/>
  <c r="M392" i="50"/>
  <c r="M391" i="50"/>
  <c r="M390" i="50"/>
  <c r="M389" i="50"/>
  <c r="M388" i="50"/>
  <c r="M387" i="50"/>
  <c r="M366" i="50"/>
  <c r="M367" i="50"/>
  <c r="M368" i="50"/>
  <c r="M369" i="50"/>
  <c r="M370" i="50"/>
  <c r="M371" i="50"/>
  <c r="M372" i="50"/>
  <c r="M373" i="50"/>
  <c r="M374" i="50"/>
  <c r="M375" i="50"/>
  <c r="M376" i="50"/>
  <c r="M377" i="50"/>
  <c r="M378" i="50"/>
  <c r="M379" i="50"/>
  <c r="M380" i="50"/>
  <c r="M381" i="50"/>
  <c r="M382" i="50"/>
  <c r="M383" i="50"/>
  <c r="M384" i="50"/>
  <c r="M365" i="50"/>
  <c r="A920" i="50"/>
  <c r="A898" i="50"/>
  <c r="A876" i="50"/>
  <c r="A854" i="50"/>
  <c r="A832" i="50"/>
  <c r="A810" i="50"/>
  <c r="A788" i="50"/>
  <c r="A766" i="50"/>
  <c r="A744" i="50"/>
  <c r="A722" i="50"/>
  <c r="A563" i="50"/>
  <c r="A541" i="50"/>
  <c r="A519" i="50"/>
  <c r="A497" i="50"/>
  <c r="A475" i="50"/>
  <c r="A453" i="50"/>
  <c r="A431" i="50"/>
  <c r="A409" i="50"/>
  <c r="A387" i="50"/>
  <c r="A365" i="50"/>
  <c r="H226" i="50"/>
  <c r="H351" i="50" s="1"/>
  <c r="H38" i="46" s="1"/>
  <c r="G226" i="50"/>
  <c r="G351" i="50" s="1"/>
  <c r="G38" i="46" s="1"/>
  <c r="F226" i="50"/>
  <c r="F351" i="50" s="1"/>
  <c r="F38" i="46" s="1"/>
  <c r="E226" i="50"/>
  <c r="E351" i="50" s="1"/>
  <c r="E38" i="46" s="1"/>
  <c r="D226" i="50"/>
  <c r="D351" i="50" s="1"/>
  <c r="D38" i="46" s="1"/>
  <c r="C226" i="50"/>
  <c r="C351" i="50" s="1"/>
  <c r="C38" i="46" s="1"/>
  <c r="N225" i="50"/>
  <c r="M225" i="50"/>
  <c r="N224" i="50"/>
  <c r="M224" i="50"/>
  <c r="N223" i="50"/>
  <c r="M223" i="50"/>
  <c r="N222" i="50"/>
  <c r="M222" i="50"/>
  <c r="N221" i="50"/>
  <c r="M221" i="50"/>
  <c r="N220" i="50"/>
  <c r="M220" i="50"/>
  <c r="N219" i="50"/>
  <c r="M219" i="50"/>
  <c r="N218" i="50"/>
  <c r="M218" i="50"/>
  <c r="N217" i="50"/>
  <c r="P217" i="50" s="1"/>
  <c r="M217" i="50"/>
  <c r="N216" i="50"/>
  <c r="P216" i="50" s="1"/>
  <c r="M216" i="50"/>
  <c r="N215" i="50"/>
  <c r="P215" i="50" s="1"/>
  <c r="M215" i="50"/>
  <c r="N214" i="50"/>
  <c r="P214" i="50" s="1"/>
  <c r="M214" i="50"/>
  <c r="N213" i="50"/>
  <c r="P213" i="50" s="1"/>
  <c r="M213" i="50"/>
  <c r="N212" i="50"/>
  <c r="P212" i="50" s="1"/>
  <c r="M212" i="50"/>
  <c r="N211" i="50"/>
  <c r="P211" i="50" s="1"/>
  <c r="M211" i="50"/>
  <c r="N210" i="50"/>
  <c r="P210" i="50" s="1"/>
  <c r="M210" i="50"/>
  <c r="N209" i="50"/>
  <c r="P209" i="50" s="1"/>
  <c r="M209" i="50"/>
  <c r="N208" i="50"/>
  <c r="P208" i="50" s="1"/>
  <c r="M208" i="50"/>
  <c r="N207" i="50"/>
  <c r="P207" i="50" s="1"/>
  <c r="M207" i="50"/>
  <c r="N206" i="50"/>
  <c r="P206" i="50" s="1"/>
  <c r="M206" i="50"/>
  <c r="H204" i="50"/>
  <c r="H350" i="50" s="1"/>
  <c r="H37" i="46" s="1"/>
  <c r="G204" i="50"/>
  <c r="G350" i="50" s="1"/>
  <c r="G37" i="46" s="1"/>
  <c r="F204" i="50"/>
  <c r="F350" i="50" s="1"/>
  <c r="F37" i="46" s="1"/>
  <c r="E204" i="50"/>
  <c r="E350" i="50" s="1"/>
  <c r="E37" i="46" s="1"/>
  <c r="D204" i="50"/>
  <c r="D350" i="50" s="1"/>
  <c r="D37" i="46" s="1"/>
  <c r="C204" i="50"/>
  <c r="C350" i="50" s="1"/>
  <c r="C37" i="46" s="1"/>
  <c r="N203" i="50"/>
  <c r="P203" i="50" s="1"/>
  <c r="M203" i="50"/>
  <c r="N202" i="50"/>
  <c r="P202" i="50" s="1"/>
  <c r="M202" i="50"/>
  <c r="N201" i="50"/>
  <c r="P201" i="50" s="1"/>
  <c r="M201" i="50"/>
  <c r="N200" i="50"/>
  <c r="P200" i="50" s="1"/>
  <c r="M200" i="50"/>
  <c r="N199" i="50"/>
  <c r="P199" i="50" s="1"/>
  <c r="M199" i="50"/>
  <c r="N198" i="50"/>
  <c r="P198" i="50" s="1"/>
  <c r="M198" i="50"/>
  <c r="N197" i="50"/>
  <c r="P197" i="50" s="1"/>
  <c r="M197" i="50"/>
  <c r="N196" i="50"/>
  <c r="P196" i="50" s="1"/>
  <c r="M196" i="50"/>
  <c r="N195" i="50"/>
  <c r="P195" i="50" s="1"/>
  <c r="M195" i="50"/>
  <c r="N194" i="50"/>
  <c r="P194" i="50" s="1"/>
  <c r="M194" i="50"/>
  <c r="N193" i="50"/>
  <c r="P193" i="50" s="1"/>
  <c r="M193" i="50"/>
  <c r="N192" i="50"/>
  <c r="P192" i="50" s="1"/>
  <c r="M192" i="50"/>
  <c r="N191" i="50"/>
  <c r="P191" i="50" s="1"/>
  <c r="M191" i="50"/>
  <c r="N190" i="50"/>
  <c r="P190" i="50" s="1"/>
  <c r="M190" i="50"/>
  <c r="N189" i="50"/>
  <c r="P189" i="50" s="1"/>
  <c r="M189" i="50"/>
  <c r="N188" i="50"/>
  <c r="P188" i="50" s="1"/>
  <c r="M188" i="50"/>
  <c r="N187" i="50"/>
  <c r="P187" i="50" s="1"/>
  <c r="M187" i="50"/>
  <c r="N186" i="50"/>
  <c r="P186" i="50" s="1"/>
  <c r="M186" i="50"/>
  <c r="N185" i="50"/>
  <c r="P185" i="50" s="1"/>
  <c r="M185" i="50"/>
  <c r="N184" i="50"/>
  <c r="P184" i="50" s="1"/>
  <c r="M184" i="50"/>
  <c r="H182" i="50"/>
  <c r="H349" i="50" s="1"/>
  <c r="H36" i="46" s="1"/>
  <c r="G182" i="50"/>
  <c r="G349" i="50" s="1"/>
  <c r="G36" i="46" s="1"/>
  <c r="F182" i="50"/>
  <c r="F349" i="50" s="1"/>
  <c r="F36" i="46" s="1"/>
  <c r="E182" i="50"/>
  <c r="E349" i="50" s="1"/>
  <c r="E36" i="46" s="1"/>
  <c r="D182" i="50"/>
  <c r="D349" i="50" s="1"/>
  <c r="D36" i="46" s="1"/>
  <c r="C182" i="50"/>
  <c r="C349" i="50" s="1"/>
  <c r="C36" i="46" s="1"/>
  <c r="N181" i="50"/>
  <c r="M181" i="50"/>
  <c r="N180" i="50"/>
  <c r="M180" i="50"/>
  <c r="N179" i="50"/>
  <c r="M179" i="50"/>
  <c r="N178" i="50"/>
  <c r="M178" i="50"/>
  <c r="N177" i="50"/>
  <c r="P177" i="50" s="1"/>
  <c r="M177" i="50"/>
  <c r="N176" i="50"/>
  <c r="M176" i="50"/>
  <c r="N175" i="50"/>
  <c r="P175" i="50" s="1"/>
  <c r="M175" i="50"/>
  <c r="N174" i="50"/>
  <c r="P174" i="50" s="1"/>
  <c r="M174" i="50"/>
  <c r="N173" i="50"/>
  <c r="M173" i="50"/>
  <c r="N172" i="50"/>
  <c r="M172" i="50"/>
  <c r="N171" i="50"/>
  <c r="P171" i="50" s="1"/>
  <c r="M171" i="50"/>
  <c r="N170" i="50"/>
  <c r="M170" i="50"/>
  <c r="N169" i="50"/>
  <c r="P169" i="50" s="1"/>
  <c r="M169" i="50"/>
  <c r="N168" i="50"/>
  <c r="P168" i="50" s="1"/>
  <c r="M168" i="50"/>
  <c r="N167" i="50"/>
  <c r="M167" i="50"/>
  <c r="N166" i="50"/>
  <c r="P166" i="50" s="1"/>
  <c r="M166" i="50"/>
  <c r="N165" i="50"/>
  <c r="M165" i="50"/>
  <c r="N164" i="50"/>
  <c r="P164" i="50" s="1"/>
  <c r="M164" i="50"/>
  <c r="M163" i="50"/>
  <c r="M162" i="50"/>
  <c r="N162" i="50" s="1"/>
  <c r="H160" i="50"/>
  <c r="H348" i="50" s="1"/>
  <c r="H35" i="46" s="1"/>
  <c r="G160" i="50"/>
  <c r="G348" i="50" s="1"/>
  <c r="G35" i="46" s="1"/>
  <c r="F160" i="50"/>
  <c r="F348" i="50" s="1"/>
  <c r="F35" i="46" s="1"/>
  <c r="E160" i="50"/>
  <c r="E348" i="50" s="1"/>
  <c r="E35" i="46" s="1"/>
  <c r="D160" i="50"/>
  <c r="D348" i="50" s="1"/>
  <c r="D35" i="46" s="1"/>
  <c r="C160" i="50"/>
  <c r="C348" i="50" s="1"/>
  <c r="C35" i="46" s="1"/>
  <c r="N159" i="50"/>
  <c r="P159" i="50" s="1"/>
  <c r="M159" i="50"/>
  <c r="N158" i="50"/>
  <c r="M158" i="50"/>
  <c r="N157" i="50"/>
  <c r="P157" i="50" s="1"/>
  <c r="M157" i="50"/>
  <c r="N156" i="50"/>
  <c r="P156" i="50" s="1"/>
  <c r="M156" i="50"/>
  <c r="N155" i="50"/>
  <c r="P155" i="50" s="1"/>
  <c r="M155" i="50"/>
  <c r="N154" i="50"/>
  <c r="P154" i="50" s="1"/>
  <c r="M154" i="50"/>
  <c r="N153" i="50"/>
  <c r="P153" i="50" s="1"/>
  <c r="M153" i="50"/>
  <c r="N152" i="50"/>
  <c r="P152" i="50" s="1"/>
  <c r="M152" i="50"/>
  <c r="N151" i="50"/>
  <c r="P151" i="50" s="1"/>
  <c r="M151" i="50"/>
  <c r="N150" i="50"/>
  <c r="M150" i="50"/>
  <c r="N149" i="50"/>
  <c r="P149" i="50" s="1"/>
  <c r="M149" i="50"/>
  <c r="N148" i="50"/>
  <c r="P148" i="50" s="1"/>
  <c r="M148" i="50"/>
  <c r="N147" i="50"/>
  <c r="P147" i="50" s="1"/>
  <c r="M147" i="50"/>
  <c r="N146" i="50"/>
  <c r="P146" i="50" s="1"/>
  <c r="M146" i="50"/>
  <c r="N145" i="50"/>
  <c r="P145" i="50" s="1"/>
  <c r="M145" i="50"/>
  <c r="N144" i="50"/>
  <c r="P144" i="50" s="1"/>
  <c r="M144" i="50"/>
  <c r="N143" i="50"/>
  <c r="P143" i="50" s="1"/>
  <c r="M143" i="50"/>
  <c r="N142" i="50"/>
  <c r="P142" i="50" s="1"/>
  <c r="M142" i="50"/>
  <c r="N141" i="50"/>
  <c r="P141" i="50" s="1"/>
  <c r="M141" i="50"/>
  <c r="N140" i="50"/>
  <c r="P140" i="50" s="1"/>
  <c r="M140" i="50"/>
  <c r="H138" i="50"/>
  <c r="H347" i="50" s="1"/>
  <c r="H34" i="46" s="1"/>
  <c r="G138" i="50"/>
  <c r="G347" i="50" s="1"/>
  <c r="G34" i="46" s="1"/>
  <c r="F138" i="50"/>
  <c r="F347" i="50" s="1"/>
  <c r="F34" i="46" s="1"/>
  <c r="E138" i="50"/>
  <c r="E347" i="50" s="1"/>
  <c r="E34" i="46" s="1"/>
  <c r="D138" i="50"/>
  <c r="D347" i="50" s="1"/>
  <c r="D34" i="46" s="1"/>
  <c r="C138" i="50"/>
  <c r="C347" i="50" s="1"/>
  <c r="C34" i="46" s="1"/>
  <c r="N137" i="50"/>
  <c r="P137" i="50" s="1"/>
  <c r="M137" i="50"/>
  <c r="N136" i="50"/>
  <c r="P136" i="50" s="1"/>
  <c r="M136" i="50"/>
  <c r="N135" i="50"/>
  <c r="P135" i="50" s="1"/>
  <c r="M135" i="50"/>
  <c r="N134" i="50"/>
  <c r="P134" i="50" s="1"/>
  <c r="M134" i="50"/>
  <c r="N133" i="50"/>
  <c r="P133" i="50" s="1"/>
  <c r="M133" i="50"/>
  <c r="N132" i="50"/>
  <c r="P132" i="50" s="1"/>
  <c r="M132" i="50"/>
  <c r="N131" i="50"/>
  <c r="P131" i="50" s="1"/>
  <c r="M131" i="50"/>
  <c r="N130" i="50"/>
  <c r="P130" i="50" s="1"/>
  <c r="M130" i="50"/>
  <c r="N129" i="50"/>
  <c r="P129" i="50" s="1"/>
  <c r="M129" i="50"/>
  <c r="N128" i="50"/>
  <c r="P128" i="50" s="1"/>
  <c r="M128" i="50"/>
  <c r="N127" i="50"/>
  <c r="P127" i="50" s="1"/>
  <c r="M127" i="50"/>
  <c r="N126" i="50"/>
  <c r="P126" i="50" s="1"/>
  <c r="M126" i="50"/>
  <c r="N125" i="50"/>
  <c r="P125" i="50" s="1"/>
  <c r="M125" i="50"/>
  <c r="N124" i="50"/>
  <c r="P124" i="50" s="1"/>
  <c r="M124" i="50"/>
  <c r="N123" i="50"/>
  <c r="P123" i="50" s="1"/>
  <c r="M123" i="50"/>
  <c r="N122" i="50"/>
  <c r="P122" i="50" s="1"/>
  <c r="M122" i="50"/>
  <c r="N121" i="50"/>
  <c r="P121" i="50" s="1"/>
  <c r="M121" i="50"/>
  <c r="N120" i="50"/>
  <c r="P120" i="50" s="1"/>
  <c r="M120" i="50"/>
  <c r="N119" i="50"/>
  <c r="P119" i="50" s="1"/>
  <c r="M119" i="50"/>
  <c r="M118" i="50"/>
  <c r="N118" i="50" s="1"/>
  <c r="P118" i="50" s="1"/>
  <c r="H116" i="50"/>
  <c r="H346" i="50" s="1"/>
  <c r="H33" i="46" s="1"/>
  <c r="G116" i="50"/>
  <c r="G346" i="50" s="1"/>
  <c r="G33" i="46" s="1"/>
  <c r="F116" i="50"/>
  <c r="F346" i="50" s="1"/>
  <c r="F33" i="46" s="1"/>
  <c r="E116" i="50"/>
  <c r="E346" i="50" s="1"/>
  <c r="E33" i="46" s="1"/>
  <c r="D116" i="50"/>
  <c r="D346" i="50" s="1"/>
  <c r="D33" i="46" s="1"/>
  <c r="C116" i="50"/>
  <c r="C346" i="50" s="1"/>
  <c r="C33" i="46" s="1"/>
  <c r="N115" i="50"/>
  <c r="P115" i="50" s="1"/>
  <c r="M115" i="50"/>
  <c r="N114" i="50"/>
  <c r="P114" i="50" s="1"/>
  <c r="M114" i="50"/>
  <c r="N113" i="50"/>
  <c r="P113" i="50" s="1"/>
  <c r="M113" i="50"/>
  <c r="N112" i="50"/>
  <c r="P112" i="50" s="1"/>
  <c r="M112" i="50"/>
  <c r="N111" i="50"/>
  <c r="P111" i="50" s="1"/>
  <c r="M111" i="50"/>
  <c r="N110" i="50"/>
  <c r="M110" i="50"/>
  <c r="N109" i="50"/>
  <c r="M109" i="50"/>
  <c r="N108" i="50"/>
  <c r="P108" i="50" s="1"/>
  <c r="M108" i="50"/>
  <c r="N107" i="50"/>
  <c r="P107" i="50" s="1"/>
  <c r="M107" i="50"/>
  <c r="N106" i="50"/>
  <c r="P106" i="50" s="1"/>
  <c r="M106" i="50"/>
  <c r="N105" i="50"/>
  <c r="P105" i="50" s="1"/>
  <c r="M105" i="50"/>
  <c r="N104" i="50"/>
  <c r="P104" i="50" s="1"/>
  <c r="M104" i="50"/>
  <c r="N103" i="50"/>
  <c r="P103" i="50" s="1"/>
  <c r="M103" i="50"/>
  <c r="N102" i="50"/>
  <c r="P102" i="50" s="1"/>
  <c r="M102" i="50"/>
  <c r="N101" i="50"/>
  <c r="P101" i="50" s="1"/>
  <c r="M101" i="50"/>
  <c r="N100" i="50"/>
  <c r="P100" i="50" s="1"/>
  <c r="M100" i="50"/>
  <c r="N99" i="50"/>
  <c r="P99" i="50" s="1"/>
  <c r="M99" i="50"/>
  <c r="N98" i="50"/>
  <c r="P98" i="50" s="1"/>
  <c r="M98" i="50"/>
  <c r="N97" i="50"/>
  <c r="P97" i="50" s="1"/>
  <c r="M97" i="50"/>
  <c r="N96" i="50"/>
  <c r="P96" i="50" s="1"/>
  <c r="M96" i="50"/>
  <c r="H94" i="50"/>
  <c r="H345" i="50" s="1"/>
  <c r="H32" i="46" s="1"/>
  <c r="G94" i="50"/>
  <c r="G345" i="50" s="1"/>
  <c r="G32" i="46" s="1"/>
  <c r="F94" i="50"/>
  <c r="F345" i="50" s="1"/>
  <c r="F32" i="46" s="1"/>
  <c r="E94" i="50"/>
  <c r="E345" i="50" s="1"/>
  <c r="E32" i="46" s="1"/>
  <c r="D94" i="50"/>
  <c r="D345" i="50" s="1"/>
  <c r="D32" i="46" s="1"/>
  <c r="C94" i="50"/>
  <c r="C345" i="50" s="1"/>
  <c r="C32" i="46" s="1"/>
  <c r="N93" i="50"/>
  <c r="P93" i="50" s="1"/>
  <c r="M93" i="50"/>
  <c r="N92" i="50"/>
  <c r="P92" i="50" s="1"/>
  <c r="M92" i="50"/>
  <c r="N91" i="50"/>
  <c r="P91" i="50" s="1"/>
  <c r="M91" i="50"/>
  <c r="N90" i="50"/>
  <c r="P90" i="50" s="1"/>
  <c r="M90" i="50"/>
  <c r="N89" i="50"/>
  <c r="P89" i="50" s="1"/>
  <c r="M89" i="50"/>
  <c r="N88" i="50"/>
  <c r="P88" i="50" s="1"/>
  <c r="M88" i="50"/>
  <c r="N87" i="50"/>
  <c r="P87" i="50" s="1"/>
  <c r="M87" i="50"/>
  <c r="N86" i="50"/>
  <c r="P86" i="50" s="1"/>
  <c r="M86" i="50"/>
  <c r="N85" i="50"/>
  <c r="P85" i="50" s="1"/>
  <c r="M85" i="50"/>
  <c r="N84" i="50"/>
  <c r="P84" i="50" s="1"/>
  <c r="M84" i="50"/>
  <c r="N83" i="50"/>
  <c r="P83" i="50" s="1"/>
  <c r="M83" i="50"/>
  <c r="N82" i="50"/>
  <c r="M82" i="50"/>
  <c r="N81" i="50"/>
  <c r="P81" i="50" s="1"/>
  <c r="M81" i="50"/>
  <c r="N80" i="50"/>
  <c r="P80" i="50" s="1"/>
  <c r="M80" i="50"/>
  <c r="N79" i="50"/>
  <c r="P79" i="50" s="1"/>
  <c r="M79" i="50"/>
  <c r="N78" i="50"/>
  <c r="P78" i="50" s="1"/>
  <c r="M78" i="50"/>
  <c r="N77" i="50"/>
  <c r="P77" i="50" s="1"/>
  <c r="M77" i="50"/>
  <c r="N76" i="50"/>
  <c r="P76" i="50" s="1"/>
  <c r="M76" i="50"/>
  <c r="M75" i="50"/>
  <c r="M74" i="50"/>
  <c r="N74" i="50" s="1"/>
  <c r="H72" i="50"/>
  <c r="H344" i="50" s="1"/>
  <c r="H31" i="46" s="1"/>
  <c r="G72" i="50"/>
  <c r="G344" i="50" s="1"/>
  <c r="G31" i="46" s="1"/>
  <c r="F72" i="50"/>
  <c r="F344" i="50" s="1"/>
  <c r="F31" i="46" s="1"/>
  <c r="E72" i="50"/>
  <c r="E344" i="50" s="1"/>
  <c r="E31" i="46" s="1"/>
  <c r="D72" i="50"/>
  <c r="D344" i="50" s="1"/>
  <c r="D31" i="46" s="1"/>
  <c r="C72" i="50"/>
  <c r="C344" i="50" s="1"/>
  <c r="C31" i="46" s="1"/>
  <c r="N71" i="50"/>
  <c r="P71" i="50" s="1"/>
  <c r="M71" i="50"/>
  <c r="N70" i="50"/>
  <c r="P70" i="50" s="1"/>
  <c r="M70" i="50"/>
  <c r="N69" i="50"/>
  <c r="P69" i="50" s="1"/>
  <c r="M69" i="50"/>
  <c r="N68" i="50"/>
  <c r="P68" i="50" s="1"/>
  <c r="M68" i="50"/>
  <c r="N67" i="50"/>
  <c r="P67" i="50" s="1"/>
  <c r="M67" i="50"/>
  <c r="N66" i="50"/>
  <c r="P66" i="50" s="1"/>
  <c r="M66" i="50"/>
  <c r="N65" i="50"/>
  <c r="P65" i="50" s="1"/>
  <c r="M65" i="50"/>
  <c r="N64" i="50"/>
  <c r="P64" i="50" s="1"/>
  <c r="M64" i="50"/>
  <c r="N63" i="50"/>
  <c r="P63" i="50" s="1"/>
  <c r="M63" i="50"/>
  <c r="N62" i="50"/>
  <c r="P62" i="50" s="1"/>
  <c r="M62" i="50"/>
  <c r="N61" i="50"/>
  <c r="P61" i="50" s="1"/>
  <c r="M61" i="50"/>
  <c r="N60" i="50"/>
  <c r="P60" i="50" s="1"/>
  <c r="M60" i="50"/>
  <c r="N59" i="50"/>
  <c r="P59" i="50" s="1"/>
  <c r="M59" i="50"/>
  <c r="N58" i="50"/>
  <c r="P58" i="50" s="1"/>
  <c r="M58" i="50"/>
  <c r="N57" i="50"/>
  <c r="P57" i="50" s="1"/>
  <c r="M57" i="50"/>
  <c r="N56" i="50"/>
  <c r="P56" i="50" s="1"/>
  <c r="M56" i="50"/>
  <c r="N55" i="50"/>
  <c r="P55" i="50" s="1"/>
  <c r="M55" i="50"/>
  <c r="N54" i="50"/>
  <c r="P54" i="50" s="1"/>
  <c r="M54" i="50"/>
  <c r="N53" i="50"/>
  <c r="P53" i="50" s="1"/>
  <c r="M53" i="50"/>
  <c r="N52" i="50"/>
  <c r="P52" i="50" s="1"/>
  <c r="M52" i="50"/>
  <c r="H50" i="50"/>
  <c r="H343" i="50" s="1"/>
  <c r="H30" i="46" s="1"/>
  <c r="G50" i="50"/>
  <c r="G343" i="50" s="1"/>
  <c r="G30" i="46" s="1"/>
  <c r="F50" i="50"/>
  <c r="F343" i="50" s="1"/>
  <c r="F30" i="46" s="1"/>
  <c r="E50" i="50"/>
  <c r="E343" i="50" s="1"/>
  <c r="E30" i="46" s="1"/>
  <c r="D50" i="50"/>
  <c r="D343" i="50" s="1"/>
  <c r="D30" i="46" s="1"/>
  <c r="C50" i="50"/>
  <c r="C343" i="50" s="1"/>
  <c r="C30" i="46" s="1"/>
  <c r="N49" i="50"/>
  <c r="M49" i="50"/>
  <c r="N48" i="50"/>
  <c r="P48" i="50" s="1"/>
  <c r="M48" i="50"/>
  <c r="N47" i="50"/>
  <c r="P47" i="50" s="1"/>
  <c r="M47" i="50"/>
  <c r="N46" i="50"/>
  <c r="P46" i="50" s="1"/>
  <c r="M46" i="50"/>
  <c r="N45" i="50"/>
  <c r="M45" i="50"/>
  <c r="N44" i="50"/>
  <c r="P44" i="50" s="1"/>
  <c r="M44" i="50"/>
  <c r="N43" i="50"/>
  <c r="P43" i="50" s="1"/>
  <c r="M43" i="50"/>
  <c r="N42" i="50"/>
  <c r="P42" i="50" s="1"/>
  <c r="M42" i="50"/>
  <c r="N41" i="50"/>
  <c r="M41" i="50"/>
  <c r="N40" i="50"/>
  <c r="P40" i="50" s="1"/>
  <c r="M40" i="50"/>
  <c r="N39" i="50"/>
  <c r="P39" i="50" s="1"/>
  <c r="M39" i="50"/>
  <c r="N38" i="50"/>
  <c r="P38" i="50" s="1"/>
  <c r="M38" i="50"/>
  <c r="N37" i="50"/>
  <c r="P37" i="50" s="1"/>
  <c r="M37" i="50"/>
  <c r="N36" i="50"/>
  <c r="P36" i="50" s="1"/>
  <c r="M36" i="50"/>
  <c r="N35" i="50"/>
  <c r="P35" i="50" s="1"/>
  <c r="M35" i="50"/>
  <c r="N34" i="50"/>
  <c r="M34" i="50"/>
  <c r="N33" i="50"/>
  <c r="P33" i="50" s="1"/>
  <c r="M33" i="50"/>
  <c r="N32" i="50"/>
  <c r="P32" i="50" s="1"/>
  <c r="M32" i="50"/>
  <c r="N31" i="50"/>
  <c r="P31" i="50" s="1"/>
  <c r="M31" i="50"/>
  <c r="N30" i="50"/>
  <c r="P30" i="50" s="1"/>
  <c r="M30" i="50"/>
  <c r="H28" i="50"/>
  <c r="H342" i="50" s="1"/>
  <c r="G28" i="50"/>
  <c r="G342" i="50" s="1"/>
  <c r="F28" i="50"/>
  <c r="F342" i="50" s="1"/>
  <c r="E28" i="50"/>
  <c r="E342" i="50" s="1"/>
  <c r="D28" i="50"/>
  <c r="D342" i="50" s="1"/>
  <c r="C28" i="50"/>
  <c r="C342" i="50" s="1"/>
  <c r="N27" i="50"/>
  <c r="P27" i="50" s="1"/>
  <c r="M27" i="50"/>
  <c r="K27" i="50"/>
  <c r="L27" i="50" s="1"/>
  <c r="I27" i="50"/>
  <c r="J27" i="50" s="1"/>
  <c r="N26" i="50"/>
  <c r="P26" i="50" s="1"/>
  <c r="M26" i="50"/>
  <c r="K26" i="50"/>
  <c r="L26" i="50" s="1"/>
  <c r="I26" i="50"/>
  <c r="J26" i="50" s="1"/>
  <c r="N25" i="50"/>
  <c r="P25" i="50" s="1"/>
  <c r="M25" i="50"/>
  <c r="K25" i="50"/>
  <c r="L25" i="50" s="1"/>
  <c r="I25" i="50"/>
  <c r="J25" i="50" s="1"/>
  <c r="N24" i="50"/>
  <c r="P24" i="50" s="1"/>
  <c r="M24" i="50"/>
  <c r="K24" i="50"/>
  <c r="L24" i="50" s="1"/>
  <c r="I24" i="50"/>
  <c r="J24" i="50" s="1"/>
  <c r="N23" i="50"/>
  <c r="P23" i="50" s="1"/>
  <c r="M23" i="50"/>
  <c r="K23" i="50"/>
  <c r="L23" i="50" s="1"/>
  <c r="I23" i="50"/>
  <c r="J23" i="50" s="1"/>
  <c r="N22" i="50"/>
  <c r="P22" i="50" s="1"/>
  <c r="M22" i="50"/>
  <c r="K22" i="50"/>
  <c r="L22" i="50" s="1"/>
  <c r="I22" i="50"/>
  <c r="J22" i="50" s="1"/>
  <c r="N21" i="50"/>
  <c r="P21" i="50" s="1"/>
  <c r="M21" i="50"/>
  <c r="K21" i="50"/>
  <c r="L21" i="50" s="1"/>
  <c r="I21" i="50"/>
  <c r="J21" i="50" s="1"/>
  <c r="N20" i="50"/>
  <c r="P20" i="50" s="1"/>
  <c r="M20" i="50"/>
  <c r="K20" i="50"/>
  <c r="L20" i="50" s="1"/>
  <c r="I20" i="50"/>
  <c r="J20" i="50" s="1"/>
  <c r="N19" i="50"/>
  <c r="P19" i="50" s="1"/>
  <c r="M19" i="50"/>
  <c r="K19" i="50"/>
  <c r="L19" i="50" s="1"/>
  <c r="I19" i="50"/>
  <c r="J19" i="50" s="1"/>
  <c r="N18" i="50"/>
  <c r="P18" i="50" s="1"/>
  <c r="M18" i="50"/>
  <c r="K18" i="50"/>
  <c r="L18" i="50" s="1"/>
  <c r="I18" i="50"/>
  <c r="J18" i="50" s="1"/>
  <c r="N17" i="50"/>
  <c r="P17" i="50" s="1"/>
  <c r="M17" i="50"/>
  <c r="K17" i="50"/>
  <c r="L17" i="50" s="1"/>
  <c r="I17" i="50"/>
  <c r="J17" i="50" s="1"/>
  <c r="N16" i="50"/>
  <c r="P16" i="50" s="1"/>
  <c r="M16" i="50"/>
  <c r="K16" i="50"/>
  <c r="L16" i="50" s="1"/>
  <c r="I16" i="50"/>
  <c r="J16" i="50" s="1"/>
  <c r="N15" i="50"/>
  <c r="P15" i="50" s="1"/>
  <c r="M15" i="50"/>
  <c r="K15" i="50"/>
  <c r="L15" i="50" s="1"/>
  <c r="I15" i="50"/>
  <c r="J15" i="50" s="1"/>
  <c r="N14" i="50"/>
  <c r="P14" i="50" s="1"/>
  <c r="M14" i="50"/>
  <c r="K14" i="50"/>
  <c r="L14" i="50" s="1"/>
  <c r="I14" i="50"/>
  <c r="J14" i="50" s="1"/>
  <c r="N13" i="50"/>
  <c r="P13" i="50" s="1"/>
  <c r="M13" i="50"/>
  <c r="K13" i="50"/>
  <c r="L13" i="50" s="1"/>
  <c r="I13" i="50"/>
  <c r="J13" i="50" s="1"/>
  <c r="N12" i="50"/>
  <c r="P12" i="50" s="1"/>
  <c r="M12" i="50"/>
  <c r="K12" i="50"/>
  <c r="L12" i="50" s="1"/>
  <c r="I12" i="50"/>
  <c r="J12" i="50" s="1"/>
  <c r="N11" i="50"/>
  <c r="P11" i="50" s="1"/>
  <c r="M11" i="50"/>
  <c r="K11" i="50"/>
  <c r="L11" i="50" s="1"/>
  <c r="I11" i="50"/>
  <c r="J11" i="50" s="1"/>
  <c r="N10" i="50"/>
  <c r="P10" i="50" s="1"/>
  <c r="M10" i="50"/>
  <c r="K10" i="50"/>
  <c r="L10" i="50" s="1"/>
  <c r="I10" i="50"/>
  <c r="J10" i="50" s="1"/>
  <c r="N9" i="50"/>
  <c r="M9" i="50"/>
  <c r="K9" i="50"/>
  <c r="L9" i="50" s="1"/>
  <c r="I9" i="50"/>
  <c r="J9" i="50" s="1"/>
  <c r="M8" i="50"/>
  <c r="K8" i="50"/>
  <c r="L8" i="50" s="1"/>
  <c r="I8" i="50"/>
  <c r="J8" i="50" s="1"/>
  <c r="H583" i="50"/>
  <c r="H708" i="50" s="1"/>
  <c r="H60" i="46" s="1"/>
  <c r="G583" i="50"/>
  <c r="G708" i="50" s="1"/>
  <c r="G60" i="46" s="1"/>
  <c r="F583" i="50"/>
  <c r="F708" i="50" s="1"/>
  <c r="F60" i="46" s="1"/>
  <c r="E583" i="50"/>
  <c r="E708" i="50" s="1"/>
  <c r="E60" i="46" s="1"/>
  <c r="D583" i="50"/>
  <c r="D708" i="50" s="1"/>
  <c r="D60" i="46" s="1"/>
  <c r="C583" i="50"/>
  <c r="C708" i="50" s="1"/>
  <c r="C60" i="46" s="1"/>
  <c r="N582" i="50"/>
  <c r="P582" i="50" s="1"/>
  <c r="N581" i="50"/>
  <c r="P581" i="50" s="1"/>
  <c r="N580" i="50"/>
  <c r="P580" i="50" s="1"/>
  <c r="N579" i="50"/>
  <c r="P579" i="50" s="1"/>
  <c r="N578" i="50"/>
  <c r="P578" i="50" s="1"/>
  <c r="N577" i="50"/>
  <c r="P577" i="50" s="1"/>
  <c r="N576" i="50"/>
  <c r="P576" i="50" s="1"/>
  <c r="N575" i="50"/>
  <c r="P575" i="50" s="1"/>
  <c r="N574" i="50"/>
  <c r="P574" i="50" s="1"/>
  <c r="N573" i="50"/>
  <c r="P573" i="50" s="1"/>
  <c r="N572" i="50"/>
  <c r="P572" i="50" s="1"/>
  <c r="N571" i="50"/>
  <c r="P571" i="50" s="1"/>
  <c r="N570" i="50"/>
  <c r="P570" i="50" s="1"/>
  <c r="N569" i="50"/>
  <c r="P569" i="50" s="1"/>
  <c r="N568" i="50"/>
  <c r="P568" i="50" s="1"/>
  <c r="N567" i="50"/>
  <c r="P567" i="50" s="1"/>
  <c r="N566" i="50"/>
  <c r="P566" i="50" s="1"/>
  <c r="N565" i="50"/>
  <c r="P565" i="50" s="1"/>
  <c r="N564" i="50"/>
  <c r="P564" i="50" s="1"/>
  <c r="N563" i="50"/>
  <c r="P563" i="50" s="1"/>
  <c r="H561" i="50"/>
  <c r="H707" i="50" s="1"/>
  <c r="H59" i="46" s="1"/>
  <c r="G561" i="50"/>
  <c r="G707" i="50" s="1"/>
  <c r="G59" i="46" s="1"/>
  <c r="F561" i="50"/>
  <c r="F707" i="50" s="1"/>
  <c r="F59" i="46" s="1"/>
  <c r="E561" i="50"/>
  <c r="E707" i="50" s="1"/>
  <c r="E59" i="46" s="1"/>
  <c r="D561" i="50"/>
  <c r="D707" i="50" s="1"/>
  <c r="D59" i="46" s="1"/>
  <c r="C561" i="50"/>
  <c r="C707" i="50" s="1"/>
  <c r="C59" i="46" s="1"/>
  <c r="N560" i="50"/>
  <c r="P560" i="50" s="1"/>
  <c r="N559" i="50"/>
  <c r="P559" i="50" s="1"/>
  <c r="N558" i="50"/>
  <c r="P558" i="50" s="1"/>
  <c r="N557" i="50"/>
  <c r="P557" i="50" s="1"/>
  <c r="N556" i="50"/>
  <c r="P556" i="50" s="1"/>
  <c r="N555" i="50"/>
  <c r="P555" i="50" s="1"/>
  <c r="N554" i="50"/>
  <c r="P554" i="50" s="1"/>
  <c r="N553" i="50"/>
  <c r="P553" i="50" s="1"/>
  <c r="N552" i="50"/>
  <c r="P552" i="50" s="1"/>
  <c r="N551" i="50"/>
  <c r="P551" i="50" s="1"/>
  <c r="N550" i="50"/>
  <c r="P550" i="50" s="1"/>
  <c r="N549" i="50"/>
  <c r="P549" i="50" s="1"/>
  <c r="N548" i="50"/>
  <c r="P548" i="50" s="1"/>
  <c r="N547" i="50"/>
  <c r="P547" i="50" s="1"/>
  <c r="N546" i="50"/>
  <c r="P546" i="50" s="1"/>
  <c r="N545" i="50"/>
  <c r="P545" i="50" s="1"/>
  <c r="N544" i="50"/>
  <c r="P544" i="50" s="1"/>
  <c r="N543" i="50"/>
  <c r="P543" i="50" s="1"/>
  <c r="N542" i="50"/>
  <c r="P542" i="50" s="1"/>
  <c r="N541" i="50"/>
  <c r="P541" i="50" s="1"/>
  <c r="H539" i="50"/>
  <c r="H706" i="50" s="1"/>
  <c r="H58" i="46" s="1"/>
  <c r="G539" i="50"/>
  <c r="G706" i="50" s="1"/>
  <c r="G58" i="46" s="1"/>
  <c r="F539" i="50"/>
  <c r="F706" i="50" s="1"/>
  <c r="F58" i="46" s="1"/>
  <c r="E539" i="50"/>
  <c r="E706" i="50" s="1"/>
  <c r="E58" i="46" s="1"/>
  <c r="D539" i="50"/>
  <c r="D706" i="50" s="1"/>
  <c r="D58" i="46" s="1"/>
  <c r="C539" i="50"/>
  <c r="C706" i="50" s="1"/>
  <c r="C58" i="46" s="1"/>
  <c r="N538" i="50"/>
  <c r="P538" i="50" s="1"/>
  <c r="N537" i="50"/>
  <c r="N536" i="50"/>
  <c r="P536" i="50" s="1"/>
  <c r="N535" i="50"/>
  <c r="P535" i="50" s="1"/>
  <c r="N534" i="50"/>
  <c r="P534" i="50" s="1"/>
  <c r="N533" i="50"/>
  <c r="N532" i="50"/>
  <c r="P532" i="50" s="1"/>
  <c r="N531" i="50"/>
  <c r="P531" i="50" s="1"/>
  <c r="N530" i="50"/>
  <c r="P530" i="50" s="1"/>
  <c r="N529" i="50"/>
  <c r="P529" i="50" s="1"/>
  <c r="N528" i="50"/>
  <c r="N527" i="50"/>
  <c r="N526" i="50"/>
  <c r="P526" i="50" s="1"/>
  <c r="N525" i="50"/>
  <c r="N524" i="50"/>
  <c r="P524" i="50" s="1"/>
  <c r="N523" i="50"/>
  <c r="P523" i="50" s="1"/>
  <c r="N522" i="50"/>
  <c r="P522" i="50" s="1"/>
  <c r="N521" i="50"/>
  <c r="P521" i="50" s="1"/>
  <c r="H517" i="50"/>
  <c r="H705" i="50" s="1"/>
  <c r="H57" i="46" s="1"/>
  <c r="G517" i="50"/>
  <c r="G705" i="50" s="1"/>
  <c r="G57" i="46" s="1"/>
  <c r="F517" i="50"/>
  <c r="F705" i="50" s="1"/>
  <c r="F57" i="46" s="1"/>
  <c r="E517" i="50"/>
  <c r="E705" i="50" s="1"/>
  <c r="E57" i="46" s="1"/>
  <c r="D517" i="50"/>
  <c r="D705" i="50" s="1"/>
  <c r="D57" i="46" s="1"/>
  <c r="C517" i="50"/>
  <c r="C705" i="50" s="1"/>
  <c r="C57" i="46" s="1"/>
  <c r="N516" i="50"/>
  <c r="P516" i="50" s="1"/>
  <c r="N515" i="50"/>
  <c r="N514" i="50"/>
  <c r="P514" i="50" s="1"/>
  <c r="N513" i="50"/>
  <c r="N512" i="50"/>
  <c r="P512" i="50" s="1"/>
  <c r="N511" i="50"/>
  <c r="N510" i="50"/>
  <c r="P510" i="50" s="1"/>
  <c r="N509" i="50"/>
  <c r="N508" i="50"/>
  <c r="P508" i="50" s="1"/>
  <c r="N507" i="50"/>
  <c r="N506" i="50"/>
  <c r="P506" i="50" s="1"/>
  <c r="N505" i="50"/>
  <c r="N504" i="50"/>
  <c r="P504" i="50" s="1"/>
  <c r="N503" i="50"/>
  <c r="N502" i="50"/>
  <c r="P502" i="50" s="1"/>
  <c r="N501" i="50"/>
  <c r="N500" i="50"/>
  <c r="P500" i="50" s="1"/>
  <c r="N499" i="50"/>
  <c r="N498" i="50"/>
  <c r="P498" i="50" s="1"/>
  <c r="N497" i="50"/>
  <c r="H495" i="50"/>
  <c r="H704" i="50" s="1"/>
  <c r="H56" i="46" s="1"/>
  <c r="G495" i="50"/>
  <c r="G704" i="50" s="1"/>
  <c r="G56" i="46" s="1"/>
  <c r="F495" i="50"/>
  <c r="F704" i="50" s="1"/>
  <c r="F56" i="46" s="1"/>
  <c r="E495" i="50"/>
  <c r="E704" i="50" s="1"/>
  <c r="E56" i="46" s="1"/>
  <c r="D495" i="50"/>
  <c r="D704" i="50" s="1"/>
  <c r="D56" i="46" s="1"/>
  <c r="C495" i="50"/>
  <c r="C704" i="50" s="1"/>
  <c r="C56" i="46" s="1"/>
  <c r="N494" i="50"/>
  <c r="P494" i="50" s="1"/>
  <c r="N493" i="50"/>
  <c r="P493" i="50" s="1"/>
  <c r="N492" i="50"/>
  <c r="P492" i="50" s="1"/>
  <c r="N491" i="50"/>
  <c r="P491" i="50" s="1"/>
  <c r="N490" i="50"/>
  <c r="P490" i="50" s="1"/>
  <c r="N489" i="50"/>
  <c r="P489" i="50" s="1"/>
  <c r="N488" i="50"/>
  <c r="P488" i="50" s="1"/>
  <c r="N487" i="50"/>
  <c r="P487" i="50" s="1"/>
  <c r="N486" i="50"/>
  <c r="P486" i="50" s="1"/>
  <c r="N485" i="50"/>
  <c r="P485" i="50" s="1"/>
  <c r="N484" i="50"/>
  <c r="P484" i="50" s="1"/>
  <c r="N483" i="50"/>
  <c r="P483" i="50" s="1"/>
  <c r="N482" i="50"/>
  <c r="P482" i="50" s="1"/>
  <c r="N481" i="50"/>
  <c r="P481" i="50" s="1"/>
  <c r="N480" i="50"/>
  <c r="P480" i="50" s="1"/>
  <c r="N479" i="50"/>
  <c r="P479" i="50" s="1"/>
  <c r="N478" i="50"/>
  <c r="P478" i="50" s="1"/>
  <c r="N477" i="50"/>
  <c r="P477" i="50" s="1"/>
  <c r="N476" i="50"/>
  <c r="P476" i="50" s="1"/>
  <c r="N475" i="50"/>
  <c r="P475" i="50" s="1"/>
  <c r="H473" i="50"/>
  <c r="H703" i="50" s="1"/>
  <c r="H55" i="46" s="1"/>
  <c r="G473" i="50"/>
  <c r="G703" i="50" s="1"/>
  <c r="G55" i="46" s="1"/>
  <c r="F473" i="50"/>
  <c r="F703" i="50" s="1"/>
  <c r="F55" i="46" s="1"/>
  <c r="E473" i="50"/>
  <c r="E703" i="50" s="1"/>
  <c r="E55" i="46" s="1"/>
  <c r="D473" i="50"/>
  <c r="D703" i="50" s="1"/>
  <c r="D55" i="46" s="1"/>
  <c r="C473" i="50"/>
  <c r="C703" i="50" s="1"/>
  <c r="C55" i="46" s="1"/>
  <c r="N472" i="50"/>
  <c r="P472" i="50" s="1"/>
  <c r="N471" i="50"/>
  <c r="P471" i="50" s="1"/>
  <c r="N470" i="50"/>
  <c r="P470" i="50" s="1"/>
  <c r="N469" i="50"/>
  <c r="P469" i="50" s="1"/>
  <c r="N468" i="50"/>
  <c r="P468" i="50" s="1"/>
  <c r="N467" i="50"/>
  <c r="P467" i="50" s="1"/>
  <c r="N466" i="50"/>
  <c r="P466" i="50" s="1"/>
  <c r="N465" i="50"/>
  <c r="P465" i="50" s="1"/>
  <c r="N464" i="50"/>
  <c r="P464" i="50" s="1"/>
  <c r="N463" i="50"/>
  <c r="P463" i="50" s="1"/>
  <c r="N462" i="50"/>
  <c r="P462" i="50" s="1"/>
  <c r="N461" i="50"/>
  <c r="P461" i="50" s="1"/>
  <c r="N460" i="50"/>
  <c r="P460" i="50" s="1"/>
  <c r="N459" i="50"/>
  <c r="P459" i="50" s="1"/>
  <c r="N458" i="50"/>
  <c r="P458" i="50" s="1"/>
  <c r="N457" i="50"/>
  <c r="P457" i="50" s="1"/>
  <c r="N456" i="50"/>
  <c r="P456" i="50" s="1"/>
  <c r="N455" i="50"/>
  <c r="P455" i="50" s="1"/>
  <c r="N454" i="50"/>
  <c r="P454" i="50" s="1"/>
  <c r="N453" i="50"/>
  <c r="P453" i="50" s="1"/>
  <c r="H451" i="50"/>
  <c r="H702" i="50" s="1"/>
  <c r="H54" i="46" s="1"/>
  <c r="G451" i="50"/>
  <c r="G702" i="50" s="1"/>
  <c r="G54" i="46" s="1"/>
  <c r="F451" i="50"/>
  <c r="F702" i="50" s="1"/>
  <c r="F54" i="46" s="1"/>
  <c r="E451" i="50"/>
  <c r="E702" i="50" s="1"/>
  <c r="E54" i="46" s="1"/>
  <c r="D451" i="50"/>
  <c r="D702" i="50" s="1"/>
  <c r="D54" i="46" s="1"/>
  <c r="C451" i="50"/>
  <c r="C702" i="50" s="1"/>
  <c r="C54" i="46" s="1"/>
  <c r="N450" i="50"/>
  <c r="P450" i="50" s="1"/>
  <c r="N449" i="50"/>
  <c r="P449" i="50" s="1"/>
  <c r="N448" i="50"/>
  <c r="P448" i="50" s="1"/>
  <c r="N447" i="50"/>
  <c r="P447" i="50" s="1"/>
  <c r="N446" i="50"/>
  <c r="P446" i="50" s="1"/>
  <c r="N445" i="50"/>
  <c r="P445" i="50" s="1"/>
  <c r="N444" i="50"/>
  <c r="P444" i="50" s="1"/>
  <c r="N443" i="50"/>
  <c r="P443" i="50" s="1"/>
  <c r="N442" i="50"/>
  <c r="P442" i="50" s="1"/>
  <c r="N441" i="50"/>
  <c r="P441" i="50" s="1"/>
  <c r="N440" i="50"/>
  <c r="P440" i="50" s="1"/>
  <c r="N439" i="50"/>
  <c r="P439" i="50" s="1"/>
  <c r="N438" i="50"/>
  <c r="P438" i="50" s="1"/>
  <c r="N437" i="50"/>
  <c r="P437" i="50" s="1"/>
  <c r="N436" i="50"/>
  <c r="P436" i="50" s="1"/>
  <c r="N435" i="50"/>
  <c r="P435" i="50" s="1"/>
  <c r="N434" i="50"/>
  <c r="P434" i="50" s="1"/>
  <c r="N433" i="50"/>
  <c r="P433" i="50" s="1"/>
  <c r="H429" i="50"/>
  <c r="H701" i="50" s="1"/>
  <c r="H53" i="46" s="1"/>
  <c r="G429" i="50"/>
  <c r="G701" i="50" s="1"/>
  <c r="G53" i="46" s="1"/>
  <c r="F429" i="50"/>
  <c r="F701" i="50" s="1"/>
  <c r="F53" i="46" s="1"/>
  <c r="E429" i="50"/>
  <c r="E701" i="50" s="1"/>
  <c r="E53" i="46" s="1"/>
  <c r="D429" i="50"/>
  <c r="D701" i="50" s="1"/>
  <c r="D53" i="46" s="1"/>
  <c r="C429" i="50"/>
  <c r="C701" i="50" s="1"/>
  <c r="C53" i="46" s="1"/>
  <c r="N428" i="50"/>
  <c r="P428" i="50" s="1"/>
  <c r="N427" i="50"/>
  <c r="N426" i="50"/>
  <c r="P426" i="50" s="1"/>
  <c r="N425" i="50"/>
  <c r="P425" i="50" s="1"/>
  <c r="N424" i="50"/>
  <c r="P424" i="50" s="1"/>
  <c r="N423" i="50"/>
  <c r="P423" i="50" s="1"/>
  <c r="N422" i="50"/>
  <c r="P422" i="50" s="1"/>
  <c r="N421" i="50"/>
  <c r="N420" i="50"/>
  <c r="P420" i="50" s="1"/>
  <c r="N419" i="50"/>
  <c r="N418" i="50"/>
  <c r="P418" i="50" s="1"/>
  <c r="N417" i="50"/>
  <c r="P417" i="50" s="1"/>
  <c r="N416" i="50"/>
  <c r="P416" i="50" s="1"/>
  <c r="N415" i="50"/>
  <c r="P415" i="50" s="1"/>
  <c r="N414" i="50"/>
  <c r="P414" i="50" s="1"/>
  <c r="N413" i="50"/>
  <c r="P413" i="50" s="1"/>
  <c r="N412" i="50"/>
  <c r="N411" i="50"/>
  <c r="P411" i="50" s="1"/>
  <c r="N410" i="50"/>
  <c r="N409" i="50"/>
  <c r="P409" i="50" s="1"/>
  <c r="H407" i="50"/>
  <c r="H700" i="50" s="1"/>
  <c r="H52" i="46" s="1"/>
  <c r="G407" i="50"/>
  <c r="G700" i="50" s="1"/>
  <c r="G52" i="46" s="1"/>
  <c r="F407" i="50"/>
  <c r="F700" i="50" s="1"/>
  <c r="F52" i="46" s="1"/>
  <c r="E407" i="50"/>
  <c r="E700" i="50" s="1"/>
  <c r="E52" i="46" s="1"/>
  <c r="D407" i="50"/>
  <c r="D700" i="50" s="1"/>
  <c r="D52" i="46" s="1"/>
  <c r="C407" i="50"/>
  <c r="C700" i="50" s="1"/>
  <c r="C52" i="46" s="1"/>
  <c r="N406" i="50"/>
  <c r="P406" i="50" s="1"/>
  <c r="N405" i="50"/>
  <c r="P405" i="50" s="1"/>
  <c r="N404" i="50"/>
  <c r="P404" i="50" s="1"/>
  <c r="N403" i="50"/>
  <c r="P403" i="50" s="1"/>
  <c r="N402" i="50"/>
  <c r="P402" i="50" s="1"/>
  <c r="N401" i="50"/>
  <c r="P401" i="50" s="1"/>
  <c r="N400" i="50"/>
  <c r="P400" i="50" s="1"/>
  <c r="N399" i="50"/>
  <c r="P399" i="50" s="1"/>
  <c r="N398" i="50"/>
  <c r="P398" i="50" s="1"/>
  <c r="N397" i="50"/>
  <c r="P397" i="50" s="1"/>
  <c r="N396" i="50"/>
  <c r="P396" i="50" s="1"/>
  <c r="N395" i="50"/>
  <c r="P395" i="50" s="1"/>
  <c r="N394" i="50"/>
  <c r="P394" i="50" s="1"/>
  <c r="N393" i="50"/>
  <c r="P393" i="50" s="1"/>
  <c r="N392" i="50"/>
  <c r="P392" i="50" s="1"/>
  <c r="N391" i="50"/>
  <c r="P391" i="50" s="1"/>
  <c r="N390" i="50"/>
  <c r="P390" i="50" s="1"/>
  <c r="N389" i="50"/>
  <c r="P389" i="50" s="1"/>
  <c r="N388" i="50"/>
  <c r="P388" i="50" s="1"/>
  <c r="N387" i="50"/>
  <c r="P387" i="50" s="1"/>
  <c r="H385" i="50"/>
  <c r="H699" i="50" s="1"/>
  <c r="G385" i="50"/>
  <c r="G699" i="50" s="1"/>
  <c r="F385" i="50"/>
  <c r="F699" i="50" s="1"/>
  <c r="E385" i="50"/>
  <c r="E699" i="50" s="1"/>
  <c r="D385" i="50"/>
  <c r="D699" i="50" s="1"/>
  <c r="C385" i="50"/>
  <c r="C699" i="50" s="1"/>
  <c r="N384" i="50"/>
  <c r="N383" i="50"/>
  <c r="N382" i="50"/>
  <c r="N381" i="50"/>
  <c r="N380" i="50"/>
  <c r="N379" i="50"/>
  <c r="N378" i="50"/>
  <c r="N377" i="50"/>
  <c r="N376" i="50"/>
  <c r="N375" i="50"/>
  <c r="N374" i="50"/>
  <c r="N373" i="50"/>
  <c r="N372" i="50"/>
  <c r="N371" i="50"/>
  <c r="N370" i="50"/>
  <c r="N369" i="50"/>
  <c r="N368" i="50"/>
  <c r="N367" i="50"/>
  <c r="N366" i="50"/>
  <c r="N75" i="50" l="1"/>
  <c r="P75" i="50" s="1"/>
  <c r="N163" i="50"/>
  <c r="P163" i="50" s="1"/>
  <c r="N432" i="50"/>
  <c r="P432" i="50" s="1"/>
  <c r="N520" i="50"/>
  <c r="P520" i="50" s="1"/>
  <c r="N519" i="50"/>
  <c r="P519" i="50" s="1"/>
  <c r="F337" i="54"/>
  <c r="F1787" i="54"/>
  <c r="I131" i="46" s="1"/>
  <c r="F714" i="50"/>
  <c r="F66" i="46" s="1"/>
  <c r="H51" i="46"/>
  <c r="H714" i="50"/>
  <c r="H66" i="46" s="1"/>
  <c r="D51" i="46"/>
  <c r="D714" i="50"/>
  <c r="D66" i="46" s="1"/>
  <c r="E51" i="46"/>
  <c r="E714" i="50"/>
  <c r="E66" i="46" s="1"/>
  <c r="C51" i="46"/>
  <c r="C714" i="50"/>
  <c r="G51" i="46"/>
  <c r="G714" i="50"/>
  <c r="G66" i="46" s="1"/>
  <c r="C357" i="50"/>
  <c r="C44" i="46" s="1"/>
  <c r="G357" i="50"/>
  <c r="G44" i="46" s="1"/>
  <c r="E29" i="46"/>
  <c r="E357" i="50"/>
  <c r="E44" i="46" s="1"/>
  <c r="F29" i="46"/>
  <c r="F357" i="50"/>
  <c r="F44" i="46" s="1"/>
  <c r="D29" i="46"/>
  <c r="D357" i="50"/>
  <c r="D44" i="46" s="1"/>
  <c r="H29" i="46"/>
  <c r="H357" i="50"/>
  <c r="H44" i="46" s="1"/>
  <c r="O34" i="50"/>
  <c r="P34" i="50"/>
  <c r="O162" i="50"/>
  <c r="P162" i="50"/>
  <c r="O170" i="50"/>
  <c r="P170" i="50"/>
  <c r="O165" i="50"/>
  <c r="P165" i="50"/>
  <c r="O167" i="50"/>
  <c r="P167" i="50"/>
  <c r="O499" i="50"/>
  <c r="P499" i="50"/>
  <c r="O412" i="50"/>
  <c r="P412" i="50"/>
  <c r="O528" i="50"/>
  <c r="P528" i="50"/>
  <c r="O410" i="50"/>
  <c r="P410" i="50"/>
  <c r="O503" i="50"/>
  <c r="P503" i="50"/>
  <c r="O527" i="50"/>
  <c r="P527" i="50"/>
  <c r="O497" i="50"/>
  <c r="P497" i="50"/>
  <c r="O501" i="50"/>
  <c r="P501" i="50"/>
  <c r="O505" i="50"/>
  <c r="P505" i="50"/>
  <c r="O525" i="50"/>
  <c r="P525" i="50"/>
  <c r="O9" i="50"/>
  <c r="P9" i="50"/>
  <c r="O41" i="50"/>
  <c r="P41" i="50"/>
  <c r="O45" i="50"/>
  <c r="P45" i="50"/>
  <c r="O49" i="50"/>
  <c r="P49" i="50"/>
  <c r="O74" i="50"/>
  <c r="P74" i="50"/>
  <c r="O82" i="50"/>
  <c r="P82" i="50"/>
  <c r="O109" i="50"/>
  <c r="P109" i="50"/>
  <c r="O110" i="50"/>
  <c r="P110" i="50"/>
  <c r="O150" i="50"/>
  <c r="P150" i="50"/>
  <c r="O158" i="50"/>
  <c r="P158" i="50"/>
  <c r="O172" i="50"/>
  <c r="P172" i="50"/>
  <c r="O178" i="50"/>
  <c r="P178" i="50"/>
  <c r="O176" i="50"/>
  <c r="P176" i="50"/>
  <c r="O180" i="50"/>
  <c r="P180" i="50"/>
  <c r="O173" i="50"/>
  <c r="P173" i="50"/>
  <c r="O179" i="50"/>
  <c r="P179" i="50"/>
  <c r="O181" i="50"/>
  <c r="P181" i="50"/>
  <c r="O218" i="50"/>
  <c r="P218" i="50"/>
  <c r="O222" i="50"/>
  <c r="P222" i="50"/>
  <c r="O220" i="50"/>
  <c r="P220" i="50"/>
  <c r="O224" i="50"/>
  <c r="P224" i="50"/>
  <c r="O219" i="50"/>
  <c r="P219" i="50"/>
  <c r="O221" i="50"/>
  <c r="P221" i="50"/>
  <c r="O223" i="50"/>
  <c r="P223" i="50"/>
  <c r="O225" i="50"/>
  <c r="P225" i="50"/>
  <c r="O366" i="50"/>
  <c r="P366" i="50"/>
  <c r="O371" i="50"/>
  <c r="P371" i="50"/>
  <c r="O375" i="50"/>
  <c r="P375" i="50"/>
  <c r="O379" i="50"/>
  <c r="P379" i="50"/>
  <c r="O383" i="50"/>
  <c r="P383" i="50"/>
  <c r="O368" i="50"/>
  <c r="P368" i="50"/>
  <c r="O372" i="50"/>
  <c r="P372" i="50"/>
  <c r="O376" i="50"/>
  <c r="P376" i="50"/>
  <c r="O380" i="50"/>
  <c r="P380" i="50"/>
  <c r="O384" i="50"/>
  <c r="P384" i="50"/>
  <c r="O370" i="50"/>
  <c r="P370" i="50"/>
  <c r="O374" i="50"/>
  <c r="P374" i="50"/>
  <c r="O378" i="50"/>
  <c r="P378" i="50"/>
  <c r="O382" i="50"/>
  <c r="P382" i="50"/>
  <c r="O367" i="50"/>
  <c r="P367" i="50"/>
  <c r="O369" i="50"/>
  <c r="P369" i="50"/>
  <c r="O373" i="50"/>
  <c r="P373" i="50"/>
  <c r="O377" i="50"/>
  <c r="P377" i="50"/>
  <c r="O381" i="50"/>
  <c r="P381" i="50"/>
  <c r="O427" i="50"/>
  <c r="P427" i="50"/>
  <c r="O419" i="50"/>
  <c r="P419" i="50"/>
  <c r="O421" i="50"/>
  <c r="P421" i="50"/>
  <c r="O507" i="50"/>
  <c r="P507" i="50"/>
  <c r="O511" i="50"/>
  <c r="P511" i="50"/>
  <c r="O515" i="50"/>
  <c r="P515" i="50"/>
  <c r="O509" i="50"/>
  <c r="P509" i="50"/>
  <c r="O513" i="50"/>
  <c r="P513" i="50"/>
  <c r="O533" i="50"/>
  <c r="P533" i="50"/>
  <c r="O537" i="50"/>
  <c r="P537" i="50"/>
  <c r="F51" i="46"/>
  <c r="C29" i="46"/>
  <c r="G29" i="46"/>
  <c r="J517" i="50"/>
  <c r="J705" i="50" s="1"/>
  <c r="J57" i="46" s="1"/>
  <c r="O1765" i="54"/>
  <c r="C37" i="4" s="1"/>
  <c r="G27" i="54"/>
  <c r="O7" i="54"/>
  <c r="K118" i="46"/>
  <c r="K122" i="46"/>
  <c r="C66" i="46"/>
  <c r="J182" i="50"/>
  <c r="J349" i="50" s="1"/>
  <c r="J36" i="46" s="1"/>
  <c r="J451" i="50"/>
  <c r="J702" i="50" s="1"/>
  <c r="J54" i="46" s="1"/>
  <c r="L539" i="50"/>
  <c r="L706" i="50" s="1"/>
  <c r="L58" i="46" s="1"/>
  <c r="J583" i="50"/>
  <c r="J708" i="50" s="1"/>
  <c r="J60" i="46" s="1"/>
  <c r="J72" i="50"/>
  <c r="J344" i="50" s="1"/>
  <c r="J31" i="46" s="1"/>
  <c r="J94" i="50"/>
  <c r="J345" i="50" s="1"/>
  <c r="J32" i="46" s="1"/>
  <c r="I495" i="50"/>
  <c r="I704" i="50" s="1"/>
  <c r="I56" i="46" s="1"/>
  <c r="L583" i="50"/>
  <c r="L708" i="50" s="1"/>
  <c r="L60" i="46" s="1"/>
  <c r="O212" i="50"/>
  <c r="O79" i="50"/>
  <c r="O58" i="50"/>
  <c r="M27" i="54"/>
  <c r="M337" i="54" s="1"/>
  <c r="N27" i="54"/>
  <c r="N337" i="54" s="1"/>
  <c r="L940" i="50"/>
  <c r="L1065" i="50" s="1"/>
  <c r="L82" i="46" s="1"/>
  <c r="K918" i="50"/>
  <c r="K1064" i="50" s="1"/>
  <c r="K81" i="46" s="1"/>
  <c r="L896" i="50"/>
  <c r="L1063" i="50" s="1"/>
  <c r="L80" i="46" s="1"/>
  <c r="K852" i="50"/>
  <c r="K1061" i="50" s="1"/>
  <c r="K78" i="46" s="1"/>
  <c r="L830" i="50"/>
  <c r="L1060" i="50" s="1"/>
  <c r="L77" i="46" s="1"/>
  <c r="L808" i="50"/>
  <c r="L1059" i="50" s="1"/>
  <c r="L76" i="46" s="1"/>
  <c r="I561" i="50"/>
  <c r="I707" i="50" s="1"/>
  <c r="I59" i="46" s="1"/>
  <c r="J561" i="50"/>
  <c r="J707" i="50" s="1"/>
  <c r="J59" i="46" s="1"/>
  <c r="L517" i="50"/>
  <c r="L705" i="50" s="1"/>
  <c r="L57" i="46" s="1"/>
  <c r="J495" i="50"/>
  <c r="J704" i="50" s="1"/>
  <c r="J56" i="46" s="1"/>
  <c r="J473" i="50"/>
  <c r="J703" i="50" s="1"/>
  <c r="J55" i="46" s="1"/>
  <c r="I473" i="50"/>
  <c r="I703" i="50" s="1"/>
  <c r="I55" i="46" s="1"/>
  <c r="K473" i="50"/>
  <c r="K703" i="50" s="1"/>
  <c r="K55" i="46" s="1"/>
  <c r="J429" i="50"/>
  <c r="J701" i="50" s="1"/>
  <c r="J53" i="46" s="1"/>
  <c r="I429" i="50"/>
  <c r="I701" i="50" s="1"/>
  <c r="I53" i="46" s="1"/>
  <c r="L407" i="50"/>
  <c r="L700" i="50" s="1"/>
  <c r="L52" i="46" s="1"/>
  <c r="J407" i="50"/>
  <c r="J700" i="50" s="1"/>
  <c r="J52" i="46" s="1"/>
  <c r="J385" i="50"/>
  <c r="J699" i="50" s="1"/>
  <c r="I385" i="50"/>
  <c r="I699" i="50" s="1"/>
  <c r="J226" i="50"/>
  <c r="J351" i="50" s="1"/>
  <c r="J38" i="46" s="1"/>
  <c r="L182" i="50"/>
  <c r="L349" i="50" s="1"/>
  <c r="L36" i="46" s="1"/>
  <c r="I138" i="50"/>
  <c r="I347" i="50" s="1"/>
  <c r="I34" i="46" s="1"/>
  <c r="J138" i="50"/>
  <c r="J347" i="50" s="1"/>
  <c r="J34" i="46" s="1"/>
  <c r="I116" i="50"/>
  <c r="I346" i="50" s="1"/>
  <c r="I33" i="46" s="1"/>
  <c r="L116" i="50"/>
  <c r="L346" i="50" s="1"/>
  <c r="L33" i="46" s="1"/>
  <c r="L94" i="50"/>
  <c r="L345" i="50" s="1"/>
  <c r="L32" i="46" s="1"/>
  <c r="O92" i="50"/>
  <c r="L72" i="50"/>
  <c r="L344" i="50" s="1"/>
  <c r="L31" i="46" s="1"/>
  <c r="I50" i="50"/>
  <c r="I343" i="50" s="1"/>
  <c r="I30" i="46" s="1"/>
  <c r="J50" i="50"/>
  <c r="J343" i="50" s="1"/>
  <c r="J30" i="46" s="1"/>
  <c r="K940" i="50"/>
  <c r="K1065" i="50" s="1"/>
  <c r="K82" i="46" s="1"/>
  <c r="L918" i="50"/>
  <c r="L1064" i="50" s="1"/>
  <c r="L81" i="46" s="1"/>
  <c r="K896" i="50"/>
  <c r="K1063" i="50" s="1"/>
  <c r="K80" i="46" s="1"/>
  <c r="L874" i="50"/>
  <c r="L1062" i="50" s="1"/>
  <c r="L79" i="46" s="1"/>
  <c r="K874" i="50"/>
  <c r="K1062" i="50" s="1"/>
  <c r="K79" i="46" s="1"/>
  <c r="L833" i="50"/>
  <c r="L852" i="50" s="1"/>
  <c r="L1061" i="50" s="1"/>
  <c r="L78" i="46" s="1"/>
  <c r="K830" i="50"/>
  <c r="K1060" i="50" s="1"/>
  <c r="K77" i="46" s="1"/>
  <c r="K808" i="50"/>
  <c r="K1059" i="50" s="1"/>
  <c r="K76" i="46" s="1"/>
  <c r="L786" i="50"/>
  <c r="L1058" i="50" s="1"/>
  <c r="L75" i="46" s="1"/>
  <c r="K786" i="50"/>
  <c r="K1058" i="50" s="1"/>
  <c r="K75" i="46" s="1"/>
  <c r="L764" i="50"/>
  <c r="L1057" i="50" s="1"/>
  <c r="L74" i="46" s="1"/>
  <c r="K764" i="50"/>
  <c r="K1057" i="50" s="1"/>
  <c r="K74" i="46" s="1"/>
  <c r="I583" i="50"/>
  <c r="I708" i="50" s="1"/>
  <c r="I60" i="46" s="1"/>
  <c r="K583" i="50"/>
  <c r="K708" i="50" s="1"/>
  <c r="K60" i="46" s="1"/>
  <c r="O575" i="50"/>
  <c r="L561" i="50"/>
  <c r="L707" i="50" s="1"/>
  <c r="L59" i="46" s="1"/>
  <c r="K561" i="50"/>
  <c r="K707" i="50" s="1"/>
  <c r="K59" i="46" s="1"/>
  <c r="O549" i="50"/>
  <c r="J539" i="50"/>
  <c r="J706" i="50" s="1"/>
  <c r="J58" i="46" s="1"/>
  <c r="I539" i="50"/>
  <c r="I706" i="50" s="1"/>
  <c r="I58" i="46" s="1"/>
  <c r="O519" i="50"/>
  <c r="O522" i="50"/>
  <c r="K539" i="50"/>
  <c r="K706" i="50" s="1"/>
  <c r="K58" i="46" s="1"/>
  <c r="I517" i="50"/>
  <c r="I705" i="50" s="1"/>
  <c r="I57" i="46" s="1"/>
  <c r="K517" i="50"/>
  <c r="K705" i="50" s="1"/>
  <c r="K57" i="46" s="1"/>
  <c r="L495" i="50"/>
  <c r="L704" i="50" s="1"/>
  <c r="L56" i="46" s="1"/>
  <c r="O476" i="50"/>
  <c r="K495" i="50"/>
  <c r="K704" i="50" s="1"/>
  <c r="K56" i="46" s="1"/>
  <c r="L473" i="50"/>
  <c r="L703" i="50" s="1"/>
  <c r="L55" i="46" s="1"/>
  <c r="L451" i="50"/>
  <c r="L702" i="50" s="1"/>
  <c r="L54" i="46" s="1"/>
  <c r="I451" i="50"/>
  <c r="I702" i="50" s="1"/>
  <c r="I54" i="46" s="1"/>
  <c r="K451" i="50"/>
  <c r="K702" i="50" s="1"/>
  <c r="K54" i="46" s="1"/>
  <c r="L429" i="50"/>
  <c r="L701" i="50" s="1"/>
  <c r="L53" i="46" s="1"/>
  <c r="O424" i="50"/>
  <c r="K429" i="50"/>
  <c r="K701" i="50" s="1"/>
  <c r="K53" i="46" s="1"/>
  <c r="N429" i="50"/>
  <c r="N701" i="50" s="1"/>
  <c r="M53" i="46" s="1"/>
  <c r="I407" i="50"/>
  <c r="I700" i="50" s="1"/>
  <c r="I52" i="46" s="1"/>
  <c r="K407" i="50"/>
  <c r="K700" i="50" s="1"/>
  <c r="K52" i="46" s="1"/>
  <c r="L385" i="50"/>
  <c r="L699" i="50" s="1"/>
  <c r="K385" i="50"/>
  <c r="K699" i="50" s="1"/>
  <c r="L226" i="50"/>
  <c r="L351" i="50" s="1"/>
  <c r="L38" i="46" s="1"/>
  <c r="I226" i="50"/>
  <c r="I351" i="50" s="1"/>
  <c r="I38" i="46" s="1"/>
  <c r="O208" i="50"/>
  <c r="K226" i="50"/>
  <c r="K351" i="50" s="1"/>
  <c r="K38" i="46" s="1"/>
  <c r="J204" i="50"/>
  <c r="J350" i="50" s="1"/>
  <c r="J37" i="46" s="1"/>
  <c r="L204" i="50"/>
  <c r="L350" i="50" s="1"/>
  <c r="L37" i="46" s="1"/>
  <c r="I204" i="50"/>
  <c r="I350" i="50" s="1"/>
  <c r="I37" i="46" s="1"/>
  <c r="K204" i="50"/>
  <c r="K350" i="50" s="1"/>
  <c r="K37" i="46" s="1"/>
  <c r="I182" i="50"/>
  <c r="I349" i="50" s="1"/>
  <c r="I36" i="46" s="1"/>
  <c r="K182" i="50"/>
  <c r="K349" i="50" s="1"/>
  <c r="K36" i="46" s="1"/>
  <c r="L160" i="50"/>
  <c r="L348" i="50" s="1"/>
  <c r="L35" i="46" s="1"/>
  <c r="J160" i="50"/>
  <c r="J348" i="50" s="1"/>
  <c r="J35" i="46" s="1"/>
  <c r="I160" i="50"/>
  <c r="I348" i="50" s="1"/>
  <c r="I35" i="46" s="1"/>
  <c r="O156" i="50"/>
  <c r="O146" i="50"/>
  <c r="K160" i="50"/>
  <c r="K348" i="50" s="1"/>
  <c r="K35" i="46" s="1"/>
  <c r="L138" i="50"/>
  <c r="L347" i="50" s="1"/>
  <c r="L34" i="46" s="1"/>
  <c r="O118" i="50"/>
  <c r="K138" i="50"/>
  <c r="K347" i="50" s="1"/>
  <c r="K34" i="46" s="1"/>
  <c r="O126" i="50"/>
  <c r="J96" i="50"/>
  <c r="J116" i="50" s="1"/>
  <c r="J346" i="50" s="1"/>
  <c r="J33" i="46" s="1"/>
  <c r="K116" i="50"/>
  <c r="K346" i="50" s="1"/>
  <c r="K33" i="46" s="1"/>
  <c r="I94" i="50"/>
  <c r="I345" i="50" s="1"/>
  <c r="I32" i="46" s="1"/>
  <c r="O87" i="50"/>
  <c r="N94" i="50"/>
  <c r="N345" i="50" s="1"/>
  <c r="M32" i="46" s="1"/>
  <c r="K94" i="50"/>
  <c r="K345" i="50" s="1"/>
  <c r="K32" i="46" s="1"/>
  <c r="I72" i="50"/>
  <c r="I344" i="50" s="1"/>
  <c r="I31" i="46" s="1"/>
  <c r="O53" i="50"/>
  <c r="O68" i="50"/>
  <c r="K72" i="50"/>
  <c r="K344" i="50" s="1"/>
  <c r="K31" i="46" s="1"/>
  <c r="L50" i="50"/>
  <c r="L343" i="50" s="1"/>
  <c r="L30" i="46" s="1"/>
  <c r="O32" i="50"/>
  <c r="K50" i="50"/>
  <c r="K343" i="50" s="1"/>
  <c r="K30" i="46" s="1"/>
  <c r="O47" i="50"/>
  <c r="O37" i="50"/>
  <c r="O38" i="50"/>
  <c r="O54" i="50"/>
  <c r="O80" i="50"/>
  <c r="O84" i="50"/>
  <c r="O88" i="50"/>
  <c r="O112" i="50"/>
  <c r="O121" i="50"/>
  <c r="O131" i="50"/>
  <c r="O152" i="50"/>
  <c r="O163" i="50"/>
  <c r="O166" i="50"/>
  <c r="O169" i="50"/>
  <c r="O207" i="50"/>
  <c r="O211" i="50"/>
  <c r="O215" i="50"/>
  <c r="O25" i="50"/>
  <c r="O30" i="50"/>
  <c r="O35" i="50"/>
  <c r="O59" i="50"/>
  <c r="O76" i="50"/>
  <c r="O13" i="50"/>
  <c r="O27" i="50"/>
  <c r="O33" i="50"/>
  <c r="O36" i="50"/>
  <c r="O43" i="50"/>
  <c r="O55" i="50"/>
  <c r="O61" i="50"/>
  <c r="O81" i="50"/>
  <c r="O90" i="50"/>
  <c r="O122" i="50"/>
  <c r="O133" i="50"/>
  <c r="O141" i="50"/>
  <c r="O148" i="50"/>
  <c r="O154" i="50"/>
  <c r="O164" i="50"/>
  <c r="O175" i="50"/>
  <c r="O31" i="50"/>
  <c r="O39" i="50"/>
  <c r="O57" i="50"/>
  <c r="O64" i="50"/>
  <c r="O77" i="50"/>
  <c r="O85" i="50"/>
  <c r="O91" i="50"/>
  <c r="O108" i="50"/>
  <c r="O125" i="50"/>
  <c r="O137" i="50"/>
  <c r="O206" i="50"/>
  <c r="O210" i="50"/>
  <c r="O214" i="50"/>
  <c r="L28" i="50"/>
  <c r="L342" i="50" s="1"/>
  <c r="O12" i="50"/>
  <c r="O14" i="50"/>
  <c r="O23" i="50"/>
  <c r="N50" i="50"/>
  <c r="N343" i="50" s="1"/>
  <c r="M30" i="46" s="1"/>
  <c r="O52" i="50"/>
  <c r="O56" i="50"/>
  <c r="O60" i="50"/>
  <c r="O75" i="50"/>
  <c r="O78" i="50"/>
  <c r="O83" i="50"/>
  <c r="O86" i="50"/>
  <c r="O89" i="50"/>
  <c r="O93" i="50"/>
  <c r="O113" i="50"/>
  <c r="O119" i="50"/>
  <c r="O123" i="50"/>
  <c r="O127" i="50"/>
  <c r="P138" i="50"/>
  <c r="P347" i="50" s="1"/>
  <c r="O34" i="46" s="1"/>
  <c r="O135" i="50"/>
  <c r="O140" i="50"/>
  <c r="O143" i="50"/>
  <c r="O168" i="50"/>
  <c r="O171" i="50"/>
  <c r="O209" i="50"/>
  <c r="O213" i="50"/>
  <c r="O217" i="50"/>
  <c r="O120" i="50"/>
  <c r="O124" i="50"/>
  <c r="O129" i="50"/>
  <c r="N160" i="50"/>
  <c r="N348" i="50" s="1"/>
  <c r="M35" i="46" s="1"/>
  <c r="I28" i="50"/>
  <c r="I342" i="50" s="1"/>
  <c r="O579" i="50"/>
  <c r="O567" i="50"/>
  <c r="O571" i="50"/>
  <c r="O553" i="50"/>
  <c r="O545" i="50"/>
  <c r="O541" i="50"/>
  <c r="O557" i="50"/>
  <c r="O530" i="50"/>
  <c r="O535" i="50"/>
  <c r="O488" i="50"/>
  <c r="O479" i="50"/>
  <c r="O480" i="50"/>
  <c r="O492" i="50"/>
  <c r="O487" i="50"/>
  <c r="O484" i="50"/>
  <c r="P473" i="50"/>
  <c r="P703" i="50" s="1"/>
  <c r="O55" i="46" s="1"/>
  <c r="O454" i="50"/>
  <c r="O456" i="50"/>
  <c r="O458" i="50"/>
  <c r="O460" i="50"/>
  <c r="O462" i="50"/>
  <c r="O464" i="50"/>
  <c r="O466" i="50"/>
  <c r="O468" i="50"/>
  <c r="O470" i="50"/>
  <c r="O472" i="50"/>
  <c r="N473" i="50"/>
  <c r="N703" i="50" s="1"/>
  <c r="M55" i="46" s="1"/>
  <c r="O444" i="50"/>
  <c r="O448" i="50"/>
  <c r="O414" i="50"/>
  <c r="O422" i="50"/>
  <c r="O409" i="50"/>
  <c r="O416" i="50"/>
  <c r="O405" i="50"/>
  <c r="O563" i="50"/>
  <c r="O216" i="50"/>
  <c r="N226" i="50"/>
  <c r="N351" i="50" s="1"/>
  <c r="M38" i="46" s="1"/>
  <c r="O177" i="50"/>
  <c r="O174" i="50"/>
  <c r="N182" i="50"/>
  <c r="N349" i="50" s="1"/>
  <c r="M36" i="46" s="1"/>
  <c r="O142" i="50"/>
  <c r="O145" i="50"/>
  <c r="O147" i="50"/>
  <c r="O149" i="50"/>
  <c r="O151" i="50"/>
  <c r="O153" i="50"/>
  <c r="O155" i="50"/>
  <c r="O157" i="50"/>
  <c r="O159" i="50"/>
  <c r="O144" i="50"/>
  <c r="O128" i="50"/>
  <c r="O132" i="50"/>
  <c r="O136" i="50"/>
  <c r="N138" i="50"/>
  <c r="N347" i="50" s="1"/>
  <c r="M34" i="46" s="1"/>
  <c r="O130" i="50"/>
  <c r="O134" i="50"/>
  <c r="O111" i="50"/>
  <c r="O115" i="50"/>
  <c r="O114" i="50"/>
  <c r="O65" i="50"/>
  <c r="O69" i="50"/>
  <c r="O62" i="50"/>
  <c r="O66" i="50"/>
  <c r="O70" i="50"/>
  <c r="P72" i="50"/>
  <c r="P344" i="50" s="1"/>
  <c r="O31" i="46" s="1"/>
  <c r="O63" i="50"/>
  <c r="O67" i="50"/>
  <c r="O71" i="50"/>
  <c r="O40" i="50"/>
  <c r="O42" i="50"/>
  <c r="O44" i="50"/>
  <c r="O46" i="50"/>
  <c r="O48" i="50"/>
  <c r="O11" i="50"/>
  <c r="O16" i="50"/>
  <c r="O18" i="50"/>
  <c r="O20" i="50"/>
  <c r="O22" i="50"/>
  <c r="O26" i="50"/>
  <c r="K28" i="50"/>
  <c r="K342" i="50" s="1"/>
  <c r="O17" i="50"/>
  <c r="O19" i="50"/>
  <c r="O21" i="50"/>
  <c r="O24" i="50"/>
  <c r="O15" i="50"/>
  <c r="O411" i="50"/>
  <c r="O413" i="50"/>
  <c r="O418" i="50"/>
  <c r="O423" i="50"/>
  <c r="O426" i="50"/>
  <c r="O445" i="50"/>
  <c r="O449" i="50"/>
  <c r="O477" i="50"/>
  <c r="O481" i="50"/>
  <c r="O485" i="50"/>
  <c r="O489" i="50"/>
  <c r="O493" i="50"/>
  <c r="O498" i="50"/>
  <c r="O500" i="50"/>
  <c r="O502" i="50"/>
  <c r="O504" i="50"/>
  <c r="O506" i="50"/>
  <c r="O508" i="50"/>
  <c r="O510" i="50"/>
  <c r="O512" i="50"/>
  <c r="O514" i="50"/>
  <c r="O516" i="50"/>
  <c r="O520" i="50"/>
  <c r="O524" i="50"/>
  <c r="O529" i="50"/>
  <c r="O532" i="50"/>
  <c r="O542" i="50"/>
  <c r="O546" i="50"/>
  <c r="O550" i="50"/>
  <c r="O554" i="50"/>
  <c r="O558" i="50"/>
  <c r="O564" i="50"/>
  <c r="O568" i="50"/>
  <c r="O572" i="50"/>
  <c r="O576" i="50"/>
  <c r="O580" i="50"/>
  <c r="O415" i="50"/>
  <c r="O417" i="50"/>
  <c r="O420" i="50"/>
  <c r="O425" i="50"/>
  <c r="O428" i="50"/>
  <c r="O446" i="50"/>
  <c r="O450" i="50"/>
  <c r="O453" i="50"/>
  <c r="O455" i="50"/>
  <c r="O457" i="50"/>
  <c r="O459" i="50"/>
  <c r="O461" i="50"/>
  <c r="O463" i="50"/>
  <c r="O465" i="50"/>
  <c r="O467" i="50"/>
  <c r="O469" i="50"/>
  <c r="O471" i="50"/>
  <c r="P495" i="50"/>
  <c r="P704" i="50" s="1"/>
  <c r="O56" i="46" s="1"/>
  <c r="O478" i="50"/>
  <c r="O482" i="50"/>
  <c r="O486" i="50"/>
  <c r="O490" i="50"/>
  <c r="O494" i="50"/>
  <c r="N517" i="50"/>
  <c r="N705" i="50" s="1"/>
  <c r="M57" i="46" s="1"/>
  <c r="O521" i="50"/>
  <c r="O523" i="50"/>
  <c r="O526" i="50"/>
  <c r="O531" i="50"/>
  <c r="O534" i="50"/>
  <c r="O536" i="50"/>
  <c r="O538" i="50"/>
  <c r="N539" i="50"/>
  <c r="N706" i="50" s="1"/>
  <c r="M58" i="46" s="1"/>
  <c r="O543" i="50"/>
  <c r="O547" i="50"/>
  <c r="O551" i="50"/>
  <c r="O555" i="50"/>
  <c r="O559" i="50"/>
  <c r="N561" i="50"/>
  <c r="N707" i="50" s="1"/>
  <c r="M59" i="46" s="1"/>
  <c r="O565" i="50"/>
  <c r="O569" i="50"/>
  <c r="O573" i="50"/>
  <c r="O577" i="50"/>
  <c r="O581" i="50"/>
  <c r="J28" i="50"/>
  <c r="J342" i="50" s="1"/>
  <c r="N8" i="50"/>
  <c r="P8" i="50" s="1"/>
  <c r="O10" i="50"/>
  <c r="P451" i="50"/>
  <c r="P702" i="50" s="1"/>
  <c r="O54" i="46" s="1"/>
  <c r="O447" i="50"/>
  <c r="O475" i="50"/>
  <c r="O483" i="50"/>
  <c r="O491" i="50"/>
  <c r="O544" i="50"/>
  <c r="O548" i="50"/>
  <c r="O552" i="50"/>
  <c r="O556" i="50"/>
  <c r="O560" i="50"/>
  <c r="P583" i="50"/>
  <c r="P708" i="50" s="1"/>
  <c r="O60" i="46" s="1"/>
  <c r="O566" i="50"/>
  <c r="O570" i="50"/>
  <c r="O574" i="50"/>
  <c r="O578" i="50"/>
  <c r="O582" i="50"/>
  <c r="N583" i="50"/>
  <c r="N708" i="50" s="1"/>
  <c r="M60" i="46" s="1"/>
  <c r="N116" i="50"/>
  <c r="N346" i="50" s="1"/>
  <c r="M33" i="46" s="1"/>
  <c r="N72" i="50"/>
  <c r="N344" i="50" s="1"/>
  <c r="M31" i="46" s="1"/>
  <c r="O96" i="50"/>
  <c r="O97" i="50"/>
  <c r="O98" i="50"/>
  <c r="O99" i="50"/>
  <c r="O100" i="50"/>
  <c r="O101" i="50"/>
  <c r="O102" i="50"/>
  <c r="O103" i="50"/>
  <c r="O104" i="50"/>
  <c r="O105" i="50"/>
  <c r="O106" i="50"/>
  <c r="O107" i="50"/>
  <c r="N204" i="50"/>
  <c r="N350" i="50" s="1"/>
  <c r="M37" i="46" s="1"/>
  <c r="O184" i="50"/>
  <c r="O188" i="50"/>
  <c r="O192" i="50"/>
  <c r="O196" i="50"/>
  <c r="O200" i="50"/>
  <c r="O187" i="50"/>
  <c r="O191" i="50"/>
  <c r="O195" i="50"/>
  <c r="O199" i="50"/>
  <c r="O203" i="50"/>
  <c r="O185" i="50"/>
  <c r="O189" i="50"/>
  <c r="O193" i="50"/>
  <c r="O197" i="50"/>
  <c r="O201" i="50"/>
  <c r="O186" i="50"/>
  <c r="O190" i="50"/>
  <c r="O194" i="50"/>
  <c r="O198" i="50"/>
  <c r="O202" i="50"/>
  <c r="P407" i="50"/>
  <c r="P700" i="50" s="1"/>
  <c r="O52" i="46" s="1"/>
  <c r="N407" i="50"/>
  <c r="N700" i="50" s="1"/>
  <c r="M52" i="46" s="1"/>
  <c r="O387" i="50"/>
  <c r="O388" i="50"/>
  <c r="O389" i="50"/>
  <c r="O390" i="50"/>
  <c r="O391" i="50"/>
  <c r="O392" i="50"/>
  <c r="O393" i="50"/>
  <c r="O394" i="50"/>
  <c r="O395" i="50"/>
  <c r="O396" i="50"/>
  <c r="O397" i="50"/>
  <c r="O398" i="50"/>
  <c r="O399" i="50"/>
  <c r="O400" i="50"/>
  <c r="O401" i="50"/>
  <c r="O402" i="50"/>
  <c r="O403" i="50"/>
  <c r="O404" i="50"/>
  <c r="O431" i="50"/>
  <c r="O433" i="50"/>
  <c r="O435" i="50"/>
  <c r="O437" i="50"/>
  <c r="O439" i="50"/>
  <c r="O441" i="50"/>
  <c r="O443" i="50"/>
  <c r="N451" i="50"/>
  <c r="N702" i="50" s="1"/>
  <c r="M54" i="46" s="1"/>
  <c r="N365" i="50"/>
  <c r="P365" i="50" s="1"/>
  <c r="O406" i="50"/>
  <c r="O432" i="50"/>
  <c r="O434" i="50"/>
  <c r="O436" i="50"/>
  <c r="O438" i="50"/>
  <c r="O440" i="50"/>
  <c r="O442" i="50"/>
  <c r="P561" i="50"/>
  <c r="P707" i="50" s="1"/>
  <c r="O59" i="46" s="1"/>
  <c r="N495" i="50"/>
  <c r="N704" i="50" s="1"/>
  <c r="M56" i="46" s="1"/>
  <c r="G337" i="54" l="1"/>
  <c r="G1772" i="54"/>
  <c r="I116" i="46"/>
  <c r="I51" i="46"/>
  <c r="I714" i="50"/>
  <c r="I66" i="46" s="1"/>
  <c r="K51" i="46"/>
  <c r="K714" i="50"/>
  <c r="K66" i="46" s="1"/>
  <c r="K67" i="46" s="1"/>
  <c r="J51" i="46"/>
  <c r="J714" i="50"/>
  <c r="J66" i="46" s="1"/>
  <c r="L51" i="46"/>
  <c r="L714" i="50"/>
  <c r="L66" i="46" s="1"/>
  <c r="L67" i="46" s="1"/>
  <c r="J29" i="46"/>
  <c r="J357" i="50"/>
  <c r="J44" i="46" s="1"/>
  <c r="L29" i="46"/>
  <c r="L357" i="50"/>
  <c r="L44" i="46" s="1"/>
  <c r="K29" i="46"/>
  <c r="K357" i="50"/>
  <c r="K44" i="46" s="1"/>
  <c r="I29" i="46"/>
  <c r="I357" i="50"/>
  <c r="I44" i="46" s="1"/>
  <c r="K123" i="46"/>
  <c r="K119" i="46"/>
  <c r="K116" i="46"/>
  <c r="K124" i="46"/>
  <c r="K120" i="46"/>
  <c r="K121" i="46"/>
  <c r="K117" i="46"/>
  <c r="G1762" i="54"/>
  <c r="O1760" i="54"/>
  <c r="C32" i="4" s="1"/>
  <c r="P160" i="50"/>
  <c r="P348" i="50" s="1"/>
  <c r="O35" i="46" s="1"/>
  <c r="P94" i="50"/>
  <c r="P345" i="50" s="1"/>
  <c r="O32" i="46" s="1"/>
  <c r="P116" i="50"/>
  <c r="P346" i="50" s="1"/>
  <c r="O33" i="46" s="1"/>
  <c r="O561" i="50"/>
  <c r="O707" i="50" s="1"/>
  <c r="N59" i="46" s="1"/>
  <c r="O1761" i="54"/>
  <c r="C33" i="4" s="1"/>
  <c r="O1758" i="54"/>
  <c r="C30" i="4" s="1"/>
  <c r="O1759" i="54"/>
  <c r="C31" i="4" s="1"/>
  <c r="O138" i="50"/>
  <c r="O347" i="50" s="1"/>
  <c r="N34" i="46" s="1"/>
  <c r="O94" i="50"/>
  <c r="O345" i="50" s="1"/>
  <c r="N32" i="46" s="1"/>
  <c r="O583" i="50"/>
  <c r="O708" i="50" s="1"/>
  <c r="N60" i="46" s="1"/>
  <c r="P539" i="50"/>
  <c r="P706" i="50" s="1"/>
  <c r="O58" i="46" s="1"/>
  <c r="P517" i="50"/>
  <c r="P705" i="50" s="1"/>
  <c r="O57" i="46" s="1"/>
  <c r="O517" i="50"/>
  <c r="O705" i="50" s="1"/>
  <c r="N57" i="46" s="1"/>
  <c r="P429" i="50"/>
  <c r="P701" i="50" s="1"/>
  <c r="O53" i="46" s="1"/>
  <c r="O160" i="50"/>
  <c r="O348" i="50" s="1"/>
  <c r="N35" i="46" s="1"/>
  <c r="P50" i="50"/>
  <c r="P343" i="50" s="1"/>
  <c r="O30" i="46" s="1"/>
  <c r="O226" i="50"/>
  <c r="O351" i="50" s="1"/>
  <c r="N38" i="46" s="1"/>
  <c r="O72" i="50"/>
  <c r="O344" i="50" s="1"/>
  <c r="N31" i="46" s="1"/>
  <c r="O50" i="50"/>
  <c r="O343" i="50" s="1"/>
  <c r="N30" i="46" s="1"/>
  <c r="O182" i="50"/>
  <c r="O349" i="50" s="1"/>
  <c r="N36" i="46" s="1"/>
  <c r="P226" i="50"/>
  <c r="P351" i="50" s="1"/>
  <c r="O38" i="46" s="1"/>
  <c r="O539" i="50"/>
  <c r="O706" i="50" s="1"/>
  <c r="N58" i="46" s="1"/>
  <c r="O429" i="50"/>
  <c r="O701" i="50" s="1"/>
  <c r="N53" i="46" s="1"/>
  <c r="P182" i="50"/>
  <c r="P349" i="50" s="1"/>
  <c r="O36" i="46" s="1"/>
  <c r="O204" i="50"/>
  <c r="O350" i="50" s="1"/>
  <c r="N37" i="46" s="1"/>
  <c r="O407" i="50"/>
  <c r="O700" i="50" s="1"/>
  <c r="N52" i="46" s="1"/>
  <c r="O495" i="50"/>
  <c r="O704" i="50" s="1"/>
  <c r="N56" i="46" s="1"/>
  <c r="O8" i="50"/>
  <c r="O28" i="50" s="1"/>
  <c r="O342" i="50" s="1"/>
  <c r="N28" i="50"/>
  <c r="P28" i="50"/>
  <c r="P342" i="50" s="1"/>
  <c r="P204" i="50"/>
  <c r="P350" i="50" s="1"/>
  <c r="O37" i="46" s="1"/>
  <c r="O116" i="50"/>
  <c r="O346" i="50" s="1"/>
  <c r="N33" i="46" s="1"/>
  <c r="O473" i="50"/>
  <c r="O703" i="50" s="1"/>
  <c r="N55" i="46" s="1"/>
  <c r="N385" i="50"/>
  <c r="O365" i="50"/>
  <c r="O385" i="50" s="1"/>
  <c r="O699" i="50" s="1"/>
  <c r="P385" i="50"/>
  <c r="P699" i="50" s="1"/>
  <c r="O451" i="50"/>
  <c r="O702" i="50" s="1"/>
  <c r="N54" i="46" s="1"/>
  <c r="K45" i="46" l="1"/>
  <c r="L45" i="46"/>
  <c r="K125" i="46"/>
  <c r="G1787" i="54"/>
  <c r="K131" i="46" s="1"/>
  <c r="K132" i="46" s="1"/>
  <c r="O51" i="46"/>
  <c r="P714" i="50"/>
  <c r="O66" i="46" s="1"/>
  <c r="C28" i="4" s="1"/>
  <c r="N51" i="46"/>
  <c r="O714" i="50"/>
  <c r="N66" i="46" s="1"/>
  <c r="C19" i="4" s="1"/>
  <c r="N29" i="46"/>
  <c r="O357" i="50"/>
  <c r="N44" i="46" s="1"/>
  <c r="O29" i="46"/>
  <c r="P357" i="50"/>
  <c r="O44" i="46" s="1"/>
  <c r="G1766" i="54"/>
  <c r="N699" i="50"/>
  <c r="N714" i="50" s="1"/>
  <c r="N342" i="50"/>
  <c r="N357" i="50" s="1"/>
  <c r="C18" i="4" l="1"/>
  <c r="C27" i="4"/>
  <c r="M66" i="46"/>
  <c r="M51" i="46"/>
  <c r="M44" i="46"/>
  <c r="M29" i="46"/>
  <c r="H940" i="50"/>
  <c r="H1065" i="50" s="1"/>
  <c r="H82" i="46" s="1"/>
  <c r="G940" i="50"/>
  <c r="G1065" i="50" s="1"/>
  <c r="G82" i="46" s="1"/>
  <c r="F940" i="50"/>
  <c r="F1065" i="50" s="1"/>
  <c r="F82" i="46" s="1"/>
  <c r="E940" i="50"/>
  <c r="E1065" i="50" s="1"/>
  <c r="E82" i="46" s="1"/>
  <c r="D940" i="50"/>
  <c r="D1065" i="50" s="1"/>
  <c r="D82" i="46" s="1"/>
  <c r="C940" i="50"/>
  <c r="C1065" i="50" s="1"/>
  <c r="C82" i="46" s="1"/>
  <c r="N939" i="50"/>
  <c r="P939" i="50" s="1"/>
  <c r="I939" i="50"/>
  <c r="J939" i="50" s="1"/>
  <c r="N938" i="50"/>
  <c r="P938" i="50" s="1"/>
  <c r="I938" i="50"/>
  <c r="J938" i="50" s="1"/>
  <c r="N937" i="50"/>
  <c r="P937" i="50" s="1"/>
  <c r="I937" i="50"/>
  <c r="J937" i="50" s="1"/>
  <c r="N936" i="50"/>
  <c r="P936" i="50" s="1"/>
  <c r="I936" i="50"/>
  <c r="J936" i="50" s="1"/>
  <c r="N935" i="50"/>
  <c r="P935" i="50" s="1"/>
  <c r="I935" i="50"/>
  <c r="J935" i="50" s="1"/>
  <c r="N934" i="50"/>
  <c r="P934" i="50" s="1"/>
  <c r="I934" i="50"/>
  <c r="J934" i="50" s="1"/>
  <c r="N933" i="50"/>
  <c r="P933" i="50" s="1"/>
  <c r="I933" i="50"/>
  <c r="J933" i="50" s="1"/>
  <c r="N932" i="50"/>
  <c r="P932" i="50" s="1"/>
  <c r="I932" i="50"/>
  <c r="J932" i="50" s="1"/>
  <c r="N931" i="50"/>
  <c r="P931" i="50" s="1"/>
  <c r="I931" i="50"/>
  <c r="J931" i="50" s="1"/>
  <c r="N930" i="50"/>
  <c r="P930" i="50" s="1"/>
  <c r="I930" i="50"/>
  <c r="J930" i="50" s="1"/>
  <c r="N929" i="50"/>
  <c r="P929" i="50" s="1"/>
  <c r="I929" i="50"/>
  <c r="J929" i="50" s="1"/>
  <c r="N928" i="50"/>
  <c r="P928" i="50" s="1"/>
  <c r="I928" i="50"/>
  <c r="J928" i="50" s="1"/>
  <c r="N927" i="50"/>
  <c r="P927" i="50" s="1"/>
  <c r="I927" i="50"/>
  <c r="J927" i="50" s="1"/>
  <c r="N926" i="50"/>
  <c r="P926" i="50" s="1"/>
  <c r="I926" i="50"/>
  <c r="J926" i="50" s="1"/>
  <c r="N925" i="50"/>
  <c r="P925" i="50" s="1"/>
  <c r="I925" i="50"/>
  <c r="J925" i="50" s="1"/>
  <c r="N924" i="50"/>
  <c r="P924" i="50" s="1"/>
  <c r="I924" i="50"/>
  <c r="J924" i="50" s="1"/>
  <c r="N923" i="50"/>
  <c r="P923" i="50" s="1"/>
  <c r="I923" i="50"/>
  <c r="J923" i="50" s="1"/>
  <c r="N922" i="50"/>
  <c r="P922" i="50" s="1"/>
  <c r="I922" i="50"/>
  <c r="J922" i="50" s="1"/>
  <c r="N921" i="50"/>
  <c r="P921" i="50" s="1"/>
  <c r="I921" i="50"/>
  <c r="J921" i="50" s="1"/>
  <c r="N920" i="50"/>
  <c r="P920" i="50" s="1"/>
  <c r="I920" i="50"/>
  <c r="J920" i="50" s="1"/>
  <c r="A206" i="50"/>
  <c r="H918" i="50"/>
  <c r="H1064" i="50" s="1"/>
  <c r="H81" i="46" s="1"/>
  <c r="G918" i="50"/>
  <c r="G1064" i="50" s="1"/>
  <c r="G81" i="46" s="1"/>
  <c r="F918" i="50"/>
  <c r="F1064" i="50" s="1"/>
  <c r="F81" i="46" s="1"/>
  <c r="E918" i="50"/>
  <c r="E1064" i="50" s="1"/>
  <c r="E81" i="46" s="1"/>
  <c r="D918" i="50"/>
  <c r="D1064" i="50" s="1"/>
  <c r="D81" i="46" s="1"/>
  <c r="C918" i="50"/>
  <c r="C1064" i="50" s="1"/>
  <c r="C81" i="46" s="1"/>
  <c r="N917" i="50"/>
  <c r="P917" i="50" s="1"/>
  <c r="I917" i="50"/>
  <c r="J917" i="50" s="1"/>
  <c r="N916" i="50"/>
  <c r="P916" i="50" s="1"/>
  <c r="I916" i="50"/>
  <c r="J916" i="50" s="1"/>
  <c r="N915" i="50"/>
  <c r="P915" i="50" s="1"/>
  <c r="I915" i="50"/>
  <c r="J915" i="50" s="1"/>
  <c r="N914" i="50"/>
  <c r="P914" i="50" s="1"/>
  <c r="I914" i="50"/>
  <c r="J914" i="50" s="1"/>
  <c r="N913" i="50"/>
  <c r="P913" i="50" s="1"/>
  <c r="I913" i="50"/>
  <c r="J913" i="50" s="1"/>
  <c r="N912" i="50"/>
  <c r="P912" i="50" s="1"/>
  <c r="I912" i="50"/>
  <c r="J912" i="50" s="1"/>
  <c r="N911" i="50"/>
  <c r="P911" i="50" s="1"/>
  <c r="I911" i="50"/>
  <c r="J911" i="50" s="1"/>
  <c r="N910" i="50"/>
  <c r="P910" i="50" s="1"/>
  <c r="I910" i="50"/>
  <c r="J910" i="50" s="1"/>
  <c r="N909" i="50"/>
  <c r="P909" i="50" s="1"/>
  <c r="I909" i="50"/>
  <c r="J909" i="50" s="1"/>
  <c r="N908" i="50"/>
  <c r="P908" i="50" s="1"/>
  <c r="I908" i="50"/>
  <c r="J908" i="50" s="1"/>
  <c r="N907" i="50"/>
  <c r="P907" i="50" s="1"/>
  <c r="I907" i="50"/>
  <c r="J907" i="50" s="1"/>
  <c r="N906" i="50"/>
  <c r="P906" i="50" s="1"/>
  <c r="I906" i="50"/>
  <c r="J906" i="50" s="1"/>
  <c r="N905" i="50"/>
  <c r="P905" i="50" s="1"/>
  <c r="I905" i="50"/>
  <c r="J905" i="50" s="1"/>
  <c r="N904" i="50"/>
  <c r="P904" i="50" s="1"/>
  <c r="I904" i="50"/>
  <c r="J904" i="50" s="1"/>
  <c r="N903" i="50"/>
  <c r="P903" i="50" s="1"/>
  <c r="I903" i="50"/>
  <c r="J903" i="50" s="1"/>
  <c r="N902" i="50"/>
  <c r="P902" i="50" s="1"/>
  <c r="I902" i="50"/>
  <c r="J902" i="50" s="1"/>
  <c r="N901" i="50"/>
  <c r="P901" i="50" s="1"/>
  <c r="I901" i="50"/>
  <c r="J901" i="50" s="1"/>
  <c r="N900" i="50"/>
  <c r="P900" i="50" s="1"/>
  <c r="I900" i="50"/>
  <c r="J900" i="50" s="1"/>
  <c r="N899" i="50"/>
  <c r="P899" i="50" s="1"/>
  <c r="I899" i="50"/>
  <c r="J899" i="50" s="1"/>
  <c r="N898" i="50"/>
  <c r="P898" i="50" s="1"/>
  <c r="I898" i="50"/>
  <c r="J898" i="50" s="1"/>
  <c r="A184" i="50"/>
  <c r="H896" i="50"/>
  <c r="H1063" i="50" s="1"/>
  <c r="H80" i="46" s="1"/>
  <c r="G896" i="50"/>
  <c r="G1063" i="50" s="1"/>
  <c r="G80" i="46" s="1"/>
  <c r="F896" i="50"/>
  <c r="F1063" i="50" s="1"/>
  <c r="F80" i="46" s="1"/>
  <c r="E896" i="50"/>
  <c r="E1063" i="50" s="1"/>
  <c r="E80" i="46" s="1"/>
  <c r="D896" i="50"/>
  <c r="D1063" i="50" s="1"/>
  <c r="D80" i="46" s="1"/>
  <c r="C896" i="50"/>
  <c r="C1063" i="50" s="1"/>
  <c r="C80" i="46" s="1"/>
  <c r="N895" i="50"/>
  <c r="P895" i="50" s="1"/>
  <c r="I895" i="50"/>
  <c r="J895" i="50" s="1"/>
  <c r="N894" i="50"/>
  <c r="P894" i="50" s="1"/>
  <c r="I894" i="50"/>
  <c r="J894" i="50" s="1"/>
  <c r="N893" i="50"/>
  <c r="P893" i="50" s="1"/>
  <c r="I893" i="50"/>
  <c r="J893" i="50" s="1"/>
  <c r="N892" i="50"/>
  <c r="P892" i="50" s="1"/>
  <c r="I892" i="50"/>
  <c r="J892" i="50" s="1"/>
  <c r="N891" i="50"/>
  <c r="P891" i="50" s="1"/>
  <c r="I891" i="50"/>
  <c r="J891" i="50" s="1"/>
  <c r="N890" i="50"/>
  <c r="P890" i="50" s="1"/>
  <c r="I890" i="50"/>
  <c r="J890" i="50" s="1"/>
  <c r="N889" i="50"/>
  <c r="P889" i="50" s="1"/>
  <c r="I889" i="50"/>
  <c r="J889" i="50" s="1"/>
  <c r="N888" i="50"/>
  <c r="P888" i="50" s="1"/>
  <c r="I888" i="50"/>
  <c r="J888" i="50" s="1"/>
  <c r="N887" i="50"/>
  <c r="P887" i="50" s="1"/>
  <c r="I887" i="50"/>
  <c r="J887" i="50" s="1"/>
  <c r="N886" i="50"/>
  <c r="I886" i="50"/>
  <c r="J886" i="50" s="1"/>
  <c r="N885" i="50"/>
  <c r="P885" i="50" s="1"/>
  <c r="I885" i="50"/>
  <c r="J885" i="50" s="1"/>
  <c r="N884" i="50"/>
  <c r="P884" i="50" s="1"/>
  <c r="I884" i="50"/>
  <c r="J884" i="50" s="1"/>
  <c r="N883" i="50"/>
  <c r="P883" i="50" s="1"/>
  <c r="I883" i="50"/>
  <c r="J883" i="50" s="1"/>
  <c r="N882" i="50"/>
  <c r="P882" i="50" s="1"/>
  <c r="I882" i="50"/>
  <c r="J882" i="50" s="1"/>
  <c r="N881" i="50"/>
  <c r="P881" i="50" s="1"/>
  <c r="I881" i="50"/>
  <c r="J881" i="50" s="1"/>
  <c r="N880" i="50"/>
  <c r="I880" i="50"/>
  <c r="J880" i="50" s="1"/>
  <c r="N879" i="50"/>
  <c r="P879" i="50" s="1"/>
  <c r="I879" i="50"/>
  <c r="J879" i="50" s="1"/>
  <c r="N878" i="50"/>
  <c r="I878" i="50"/>
  <c r="J878" i="50" s="1"/>
  <c r="N877" i="50"/>
  <c r="P877" i="50" s="1"/>
  <c r="I877" i="50"/>
  <c r="J877" i="50" s="1"/>
  <c r="N876" i="50"/>
  <c r="I876" i="50"/>
  <c r="J876" i="50" s="1"/>
  <c r="A162" i="50"/>
  <c r="H874" i="50"/>
  <c r="H1062" i="50" s="1"/>
  <c r="H79" i="46" s="1"/>
  <c r="G874" i="50"/>
  <c r="G1062" i="50" s="1"/>
  <c r="G79" i="46" s="1"/>
  <c r="F874" i="50"/>
  <c r="F1062" i="50" s="1"/>
  <c r="F79" i="46" s="1"/>
  <c r="E874" i="50"/>
  <c r="E1062" i="50" s="1"/>
  <c r="E79" i="46" s="1"/>
  <c r="D874" i="50"/>
  <c r="D1062" i="50" s="1"/>
  <c r="D79" i="46" s="1"/>
  <c r="C874" i="50"/>
  <c r="C1062" i="50" s="1"/>
  <c r="C79" i="46" s="1"/>
  <c r="N873" i="50"/>
  <c r="P873" i="50" s="1"/>
  <c r="I873" i="50"/>
  <c r="J873" i="50" s="1"/>
  <c r="N872" i="50"/>
  <c r="P872" i="50" s="1"/>
  <c r="I872" i="50"/>
  <c r="J872" i="50" s="1"/>
  <c r="N871" i="50"/>
  <c r="P871" i="50" s="1"/>
  <c r="I871" i="50"/>
  <c r="J871" i="50" s="1"/>
  <c r="N870" i="50"/>
  <c r="P870" i="50" s="1"/>
  <c r="I870" i="50"/>
  <c r="J870" i="50" s="1"/>
  <c r="N869" i="50"/>
  <c r="P869" i="50" s="1"/>
  <c r="I869" i="50"/>
  <c r="J869" i="50" s="1"/>
  <c r="N868" i="50"/>
  <c r="P868" i="50" s="1"/>
  <c r="I868" i="50"/>
  <c r="J868" i="50" s="1"/>
  <c r="N867" i="50"/>
  <c r="P867" i="50" s="1"/>
  <c r="I867" i="50"/>
  <c r="J867" i="50" s="1"/>
  <c r="N866" i="50"/>
  <c r="P866" i="50" s="1"/>
  <c r="I866" i="50"/>
  <c r="J866" i="50" s="1"/>
  <c r="N865" i="50"/>
  <c r="P865" i="50" s="1"/>
  <c r="I865" i="50"/>
  <c r="J865" i="50" s="1"/>
  <c r="N864" i="50"/>
  <c r="P864" i="50" s="1"/>
  <c r="I864" i="50"/>
  <c r="J864" i="50" s="1"/>
  <c r="N863" i="50"/>
  <c r="P863" i="50" s="1"/>
  <c r="I863" i="50"/>
  <c r="J863" i="50" s="1"/>
  <c r="N862" i="50"/>
  <c r="P862" i="50" s="1"/>
  <c r="I862" i="50"/>
  <c r="J862" i="50" s="1"/>
  <c r="N861" i="50"/>
  <c r="P861" i="50" s="1"/>
  <c r="I861" i="50"/>
  <c r="J861" i="50" s="1"/>
  <c r="N860" i="50"/>
  <c r="P860" i="50" s="1"/>
  <c r="I860" i="50"/>
  <c r="J860" i="50" s="1"/>
  <c r="N859" i="50"/>
  <c r="P859" i="50" s="1"/>
  <c r="I859" i="50"/>
  <c r="J859" i="50" s="1"/>
  <c r="N858" i="50"/>
  <c r="P858" i="50" s="1"/>
  <c r="I858" i="50"/>
  <c r="J858" i="50" s="1"/>
  <c r="N857" i="50"/>
  <c r="P857" i="50" s="1"/>
  <c r="I857" i="50"/>
  <c r="J857" i="50" s="1"/>
  <c r="N856" i="50"/>
  <c r="P856" i="50" s="1"/>
  <c r="I856" i="50"/>
  <c r="J856" i="50" s="1"/>
  <c r="N855" i="50"/>
  <c r="P855" i="50" s="1"/>
  <c r="I855" i="50"/>
  <c r="J855" i="50" s="1"/>
  <c r="N854" i="50"/>
  <c r="P854" i="50" s="1"/>
  <c r="I854" i="50"/>
  <c r="J854" i="50" s="1"/>
  <c r="A140" i="50"/>
  <c r="H852" i="50"/>
  <c r="H1061" i="50" s="1"/>
  <c r="H78" i="46" s="1"/>
  <c r="G852" i="50"/>
  <c r="G1061" i="50" s="1"/>
  <c r="G78" i="46" s="1"/>
  <c r="F852" i="50"/>
  <c r="F1061" i="50" s="1"/>
  <c r="F78" i="46" s="1"/>
  <c r="E852" i="50"/>
  <c r="E1061" i="50" s="1"/>
  <c r="E78" i="46" s="1"/>
  <c r="D852" i="50"/>
  <c r="D1061" i="50" s="1"/>
  <c r="D78" i="46" s="1"/>
  <c r="C852" i="50"/>
  <c r="C1061" i="50" s="1"/>
  <c r="C78" i="46" s="1"/>
  <c r="N851" i="50"/>
  <c r="P851" i="50" s="1"/>
  <c r="I851" i="50"/>
  <c r="J851" i="50" s="1"/>
  <c r="N850" i="50"/>
  <c r="P850" i="50" s="1"/>
  <c r="I850" i="50"/>
  <c r="J850" i="50" s="1"/>
  <c r="N849" i="50"/>
  <c r="P849" i="50" s="1"/>
  <c r="I849" i="50"/>
  <c r="J849" i="50" s="1"/>
  <c r="N848" i="50"/>
  <c r="P848" i="50" s="1"/>
  <c r="I848" i="50"/>
  <c r="J848" i="50" s="1"/>
  <c r="N847" i="50"/>
  <c r="P847" i="50" s="1"/>
  <c r="I847" i="50"/>
  <c r="J847" i="50" s="1"/>
  <c r="N846" i="50"/>
  <c r="P846" i="50" s="1"/>
  <c r="I846" i="50"/>
  <c r="J846" i="50" s="1"/>
  <c r="N845" i="50"/>
  <c r="P845" i="50" s="1"/>
  <c r="I845" i="50"/>
  <c r="J845" i="50" s="1"/>
  <c r="N844" i="50"/>
  <c r="P844" i="50" s="1"/>
  <c r="I844" i="50"/>
  <c r="J844" i="50" s="1"/>
  <c r="N843" i="50"/>
  <c r="P843" i="50" s="1"/>
  <c r="I843" i="50"/>
  <c r="J843" i="50" s="1"/>
  <c r="N842" i="50"/>
  <c r="P842" i="50" s="1"/>
  <c r="I842" i="50"/>
  <c r="J842" i="50" s="1"/>
  <c r="N841" i="50"/>
  <c r="P841" i="50" s="1"/>
  <c r="I841" i="50"/>
  <c r="J841" i="50" s="1"/>
  <c r="N840" i="50"/>
  <c r="P840" i="50" s="1"/>
  <c r="I840" i="50"/>
  <c r="J840" i="50" s="1"/>
  <c r="N839" i="50"/>
  <c r="P839" i="50" s="1"/>
  <c r="I839" i="50"/>
  <c r="J839" i="50" s="1"/>
  <c r="N838" i="50"/>
  <c r="P838" i="50" s="1"/>
  <c r="I838" i="50"/>
  <c r="J838" i="50" s="1"/>
  <c r="N837" i="50"/>
  <c r="P837" i="50" s="1"/>
  <c r="I837" i="50"/>
  <c r="J837" i="50" s="1"/>
  <c r="N836" i="50"/>
  <c r="P836" i="50" s="1"/>
  <c r="I836" i="50"/>
  <c r="J836" i="50" s="1"/>
  <c r="N835" i="50"/>
  <c r="P835" i="50" s="1"/>
  <c r="I835" i="50"/>
  <c r="J835" i="50" s="1"/>
  <c r="N834" i="50"/>
  <c r="P834" i="50" s="1"/>
  <c r="I834" i="50"/>
  <c r="J834" i="50" s="1"/>
  <c r="N833" i="50"/>
  <c r="P833" i="50" s="1"/>
  <c r="I833" i="50"/>
  <c r="J833" i="50" s="1"/>
  <c r="N832" i="50"/>
  <c r="P832" i="50" s="1"/>
  <c r="I832" i="50"/>
  <c r="J832" i="50" s="1"/>
  <c r="A118" i="50"/>
  <c r="H830" i="50"/>
  <c r="H1060" i="50" s="1"/>
  <c r="H77" i="46" s="1"/>
  <c r="G830" i="50"/>
  <c r="G1060" i="50" s="1"/>
  <c r="G77" i="46" s="1"/>
  <c r="F830" i="50"/>
  <c r="F1060" i="50" s="1"/>
  <c r="F77" i="46" s="1"/>
  <c r="E830" i="50"/>
  <c r="E1060" i="50" s="1"/>
  <c r="E77" i="46" s="1"/>
  <c r="D830" i="50"/>
  <c r="D1060" i="50" s="1"/>
  <c r="D77" i="46" s="1"/>
  <c r="C830" i="50"/>
  <c r="C1060" i="50" s="1"/>
  <c r="C77" i="46" s="1"/>
  <c r="N829" i="50"/>
  <c r="P829" i="50" s="1"/>
  <c r="I829" i="50"/>
  <c r="J829" i="50" s="1"/>
  <c r="N828" i="50"/>
  <c r="P828" i="50" s="1"/>
  <c r="I828" i="50"/>
  <c r="J828" i="50" s="1"/>
  <c r="N827" i="50"/>
  <c r="P827" i="50" s="1"/>
  <c r="I827" i="50"/>
  <c r="J827" i="50" s="1"/>
  <c r="N826" i="50"/>
  <c r="P826" i="50" s="1"/>
  <c r="I826" i="50"/>
  <c r="J826" i="50" s="1"/>
  <c r="N825" i="50"/>
  <c r="P825" i="50" s="1"/>
  <c r="I825" i="50"/>
  <c r="J825" i="50" s="1"/>
  <c r="N824" i="50"/>
  <c r="P824" i="50" s="1"/>
  <c r="I824" i="50"/>
  <c r="J824" i="50" s="1"/>
  <c r="N823" i="50"/>
  <c r="P823" i="50" s="1"/>
  <c r="I823" i="50"/>
  <c r="J823" i="50" s="1"/>
  <c r="N822" i="50"/>
  <c r="I822" i="50"/>
  <c r="J822" i="50" s="1"/>
  <c r="N821" i="50"/>
  <c r="I821" i="50"/>
  <c r="J821" i="50" s="1"/>
  <c r="N820" i="50"/>
  <c r="I820" i="50"/>
  <c r="J820" i="50" s="1"/>
  <c r="N819" i="50"/>
  <c r="I819" i="50"/>
  <c r="J819" i="50" s="1"/>
  <c r="N818" i="50"/>
  <c r="I818" i="50"/>
  <c r="J818" i="50" s="1"/>
  <c r="N817" i="50"/>
  <c r="I817" i="50"/>
  <c r="J817" i="50" s="1"/>
  <c r="N816" i="50"/>
  <c r="I816" i="50"/>
  <c r="J816" i="50" s="1"/>
  <c r="N815" i="50"/>
  <c r="I815" i="50"/>
  <c r="J815" i="50" s="1"/>
  <c r="N814" i="50"/>
  <c r="I814" i="50"/>
  <c r="J814" i="50" s="1"/>
  <c r="N813" i="50"/>
  <c r="I813" i="50"/>
  <c r="J813" i="50" s="1"/>
  <c r="N812" i="50"/>
  <c r="I812" i="50"/>
  <c r="J812" i="50" s="1"/>
  <c r="N811" i="50"/>
  <c r="I811" i="50"/>
  <c r="J811" i="50" s="1"/>
  <c r="N810" i="50"/>
  <c r="I810" i="50"/>
  <c r="J810" i="50" s="1"/>
  <c r="A96" i="50"/>
  <c r="H808" i="50"/>
  <c r="H1059" i="50" s="1"/>
  <c r="H76" i="46" s="1"/>
  <c r="G808" i="50"/>
  <c r="G1059" i="50" s="1"/>
  <c r="G76" i="46" s="1"/>
  <c r="F808" i="50"/>
  <c r="F1059" i="50" s="1"/>
  <c r="F76" i="46" s="1"/>
  <c r="E808" i="50"/>
  <c r="E1059" i="50" s="1"/>
  <c r="E76" i="46" s="1"/>
  <c r="D808" i="50"/>
  <c r="D1059" i="50" s="1"/>
  <c r="D76" i="46" s="1"/>
  <c r="C808" i="50"/>
  <c r="C1059" i="50" s="1"/>
  <c r="C76" i="46" s="1"/>
  <c r="N807" i="50"/>
  <c r="P807" i="50" s="1"/>
  <c r="I807" i="50"/>
  <c r="J807" i="50" s="1"/>
  <c r="N806" i="50"/>
  <c r="P806" i="50" s="1"/>
  <c r="I806" i="50"/>
  <c r="J806" i="50" s="1"/>
  <c r="N805" i="50"/>
  <c r="P805" i="50" s="1"/>
  <c r="I805" i="50"/>
  <c r="J805" i="50" s="1"/>
  <c r="N804" i="50"/>
  <c r="I804" i="50"/>
  <c r="J804" i="50" s="1"/>
  <c r="N803" i="50"/>
  <c r="I803" i="50"/>
  <c r="J803" i="50" s="1"/>
  <c r="N802" i="50"/>
  <c r="P802" i="50" s="1"/>
  <c r="I802" i="50"/>
  <c r="J802" i="50" s="1"/>
  <c r="N801" i="50"/>
  <c r="I801" i="50"/>
  <c r="J801" i="50" s="1"/>
  <c r="N800" i="50"/>
  <c r="I800" i="50"/>
  <c r="J800" i="50" s="1"/>
  <c r="N799" i="50"/>
  <c r="P799" i="50" s="1"/>
  <c r="I799" i="50"/>
  <c r="J799" i="50" s="1"/>
  <c r="N798" i="50"/>
  <c r="P798" i="50" s="1"/>
  <c r="I798" i="50"/>
  <c r="J798" i="50" s="1"/>
  <c r="N797" i="50"/>
  <c r="P797" i="50" s="1"/>
  <c r="I797" i="50"/>
  <c r="J797" i="50" s="1"/>
  <c r="N796" i="50"/>
  <c r="P796" i="50" s="1"/>
  <c r="I796" i="50"/>
  <c r="J796" i="50" s="1"/>
  <c r="N795" i="50"/>
  <c r="P795" i="50" s="1"/>
  <c r="I795" i="50"/>
  <c r="J795" i="50" s="1"/>
  <c r="N794" i="50"/>
  <c r="P794" i="50" s="1"/>
  <c r="I794" i="50"/>
  <c r="J794" i="50" s="1"/>
  <c r="N793" i="50"/>
  <c r="P793" i="50" s="1"/>
  <c r="I793" i="50"/>
  <c r="J793" i="50" s="1"/>
  <c r="N792" i="50"/>
  <c r="P792" i="50" s="1"/>
  <c r="I792" i="50"/>
  <c r="J792" i="50" s="1"/>
  <c r="N791" i="50"/>
  <c r="I791" i="50"/>
  <c r="J791" i="50" s="1"/>
  <c r="N790" i="50"/>
  <c r="P790" i="50" s="1"/>
  <c r="I790" i="50"/>
  <c r="J790" i="50" s="1"/>
  <c r="N789" i="50"/>
  <c r="P789" i="50" s="1"/>
  <c r="I789" i="50"/>
  <c r="J789" i="50" s="1"/>
  <c r="N788" i="50"/>
  <c r="I788" i="50"/>
  <c r="J788" i="50" s="1"/>
  <c r="A74" i="50"/>
  <c r="H786" i="50"/>
  <c r="H1058" i="50" s="1"/>
  <c r="H75" i="46" s="1"/>
  <c r="G786" i="50"/>
  <c r="G1058" i="50" s="1"/>
  <c r="G75" i="46" s="1"/>
  <c r="F786" i="50"/>
  <c r="F1058" i="50" s="1"/>
  <c r="F75" i="46" s="1"/>
  <c r="E786" i="50"/>
  <c r="E1058" i="50" s="1"/>
  <c r="E75" i="46" s="1"/>
  <c r="D786" i="50"/>
  <c r="D1058" i="50" s="1"/>
  <c r="D75" i="46" s="1"/>
  <c r="C786" i="50"/>
  <c r="C1058" i="50" s="1"/>
  <c r="C75" i="46" s="1"/>
  <c r="N785" i="50"/>
  <c r="P785" i="50" s="1"/>
  <c r="I785" i="50"/>
  <c r="J785" i="50" s="1"/>
  <c r="N784" i="50"/>
  <c r="P784" i="50" s="1"/>
  <c r="I784" i="50"/>
  <c r="J784" i="50" s="1"/>
  <c r="N783" i="50"/>
  <c r="P783" i="50" s="1"/>
  <c r="I783" i="50"/>
  <c r="J783" i="50" s="1"/>
  <c r="N782" i="50"/>
  <c r="P782" i="50" s="1"/>
  <c r="I782" i="50"/>
  <c r="J782" i="50" s="1"/>
  <c r="N781" i="50"/>
  <c r="P781" i="50" s="1"/>
  <c r="I781" i="50"/>
  <c r="J781" i="50" s="1"/>
  <c r="N780" i="50"/>
  <c r="P780" i="50" s="1"/>
  <c r="I780" i="50"/>
  <c r="J780" i="50" s="1"/>
  <c r="N779" i="50"/>
  <c r="P779" i="50" s="1"/>
  <c r="I779" i="50"/>
  <c r="J779" i="50" s="1"/>
  <c r="N778" i="50"/>
  <c r="P778" i="50" s="1"/>
  <c r="I778" i="50"/>
  <c r="J778" i="50" s="1"/>
  <c r="N777" i="50"/>
  <c r="P777" i="50" s="1"/>
  <c r="I777" i="50"/>
  <c r="J777" i="50" s="1"/>
  <c r="N776" i="50"/>
  <c r="P776" i="50" s="1"/>
  <c r="I776" i="50"/>
  <c r="J776" i="50" s="1"/>
  <c r="N775" i="50"/>
  <c r="P775" i="50" s="1"/>
  <c r="I775" i="50"/>
  <c r="J775" i="50" s="1"/>
  <c r="N774" i="50"/>
  <c r="P774" i="50" s="1"/>
  <c r="I774" i="50"/>
  <c r="J774" i="50" s="1"/>
  <c r="N773" i="50"/>
  <c r="P773" i="50" s="1"/>
  <c r="I773" i="50"/>
  <c r="J773" i="50" s="1"/>
  <c r="N772" i="50"/>
  <c r="P772" i="50" s="1"/>
  <c r="I772" i="50"/>
  <c r="J772" i="50" s="1"/>
  <c r="N771" i="50"/>
  <c r="P771" i="50" s="1"/>
  <c r="I771" i="50"/>
  <c r="J771" i="50" s="1"/>
  <c r="N770" i="50"/>
  <c r="P770" i="50" s="1"/>
  <c r="I770" i="50"/>
  <c r="J770" i="50" s="1"/>
  <c r="N769" i="50"/>
  <c r="P769" i="50" s="1"/>
  <c r="I769" i="50"/>
  <c r="J769" i="50" s="1"/>
  <c r="N768" i="50"/>
  <c r="P768" i="50" s="1"/>
  <c r="I768" i="50"/>
  <c r="J768" i="50" s="1"/>
  <c r="N767" i="50"/>
  <c r="I767" i="50"/>
  <c r="J767" i="50" s="1"/>
  <c r="N766" i="50"/>
  <c r="I766" i="50"/>
  <c r="J766" i="50" s="1"/>
  <c r="A52" i="50"/>
  <c r="H764" i="50"/>
  <c r="H1057" i="50" s="1"/>
  <c r="H74" i="46" s="1"/>
  <c r="G764" i="50"/>
  <c r="G1057" i="50" s="1"/>
  <c r="G74" i="46" s="1"/>
  <c r="F764" i="50"/>
  <c r="F1057" i="50" s="1"/>
  <c r="F74" i="46" s="1"/>
  <c r="E764" i="50"/>
  <c r="E1057" i="50" s="1"/>
  <c r="E74" i="46" s="1"/>
  <c r="D764" i="50"/>
  <c r="D1057" i="50" s="1"/>
  <c r="D74" i="46" s="1"/>
  <c r="C764" i="50"/>
  <c r="C1057" i="50" s="1"/>
  <c r="C74" i="46" s="1"/>
  <c r="N763" i="50"/>
  <c r="P763" i="50" s="1"/>
  <c r="I763" i="50"/>
  <c r="J763" i="50" s="1"/>
  <c r="N762" i="50"/>
  <c r="P762" i="50" s="1"/>
  <c r="I762" i="50"/>
  <c r="J762" i="50" s="1"/>
  <c r="N761" i="50"/>
  <c r="P761" i="50" s="1"/>
  <c r="I761" i="50"/>
  <c r="J761" i="50" s="1"/>
  <c r="N760" i="50"/>
  <c r="P760" i="50" s="1"/>
  <c r="I760" i="50"/>
  <c r="J760" i="50" s="1"/>
  <c r="N759" i="50"/>
  <c r="P759" i="50" s="1"/>
  <c r="I759" i="50"/>
  <c r="J759" i="50" s="1"/>
  <c r="N758" i="50"/>
  <c r="P758" i="50" s="1"/>
  <c r="I758" i="50"/>
  <c r="J758" i="50" s="1"/>
  <c r="N757" i="50"/>
  <c r="P757" i="50" s="1"/>
  <c r="I757" i="50"/>
  <c r="J757" i="50" s="1"/>
  <c r="N756" i="50"/>
  <c r="P756" i="50" s="1"/>
  <c r="I756" i="50"/>
  <c r="J756" i="50" s="1"/>
  <c r="N755" i="50"/>
  <c r="P755" i="50" s="1"/>
  <c r="I755" i="50"/>
  <c r="J755" i="50" s="1"/>
  <c r="N754" i="50"/>
  <c r="P754" i="50" s="1"/>
  <c r="I754" i="50"/>
  <c r="J754" i="50" s="1"/>
  <c r="N753" i="50"/>
  <c r="P753" i="50" s="1"/>
  <c r="I753" i="50"/>
  <c r="J753" i="50" s="1"/>
  <c r="N752" i="50"/>
  <c r="P752" i="50" s="1"/>
  <c r="I752" i="50"/>
  <c r="J752" i="50" s="1"/>
  <c r="N751" i="50"/>
  <c r="P751" i="50" s="1"/>
  <c r="I751" i="50"/>
  <c r="J751" i="50" s="1"/>
  <c r="N750" i="50"/>
  <c r="P750" i="50" s="1"/>
  <c r="I750" i="50"/>
  <c r="J750" i="50" s="1"/>
  <c r="N749" i="50"/>
  <c r="P749" i="50" s="1"/>
  <c r="I749" i="50"/>
  <c r="J749" i="50" s="1"/>
  <c r="N748" i="50"/>
  <c r="P748" i="50" s="1"/>
  <c r="I748" i="50"/>
  <c r="J748" i="50" s="1"/>
  <c r="N747" i="50"/>
  <c r="P747" i="50" s="1"/>
  <c r="I747" i="50"/>
  <c r="J747" i="50" s="1"/>
  <c r="N746" i="50"/>
  <c r="P746" i="50" s="1"/>
  <c r="I746" i="50"/>
  <c r="J746" i="50" s="1"/>
  <c r="N745" i="50"/>
  <c r="P745" i="50" s="1"/>
  <c r="I745" i="50"/>
  <c r="J745" i="50" s="1"/>
  <c r="N744" i="50"/>
  <c r="P744" i="50" s="1"/>
  <c r="I744" i="50"/>
  <c r="J744" i="50" s="1"/>
  <c r="A30" i="50"/>
  <c r="H742" i="50"/>
  <c r="H1056" i="50" s="1"/>
  <c r="G742" i="50"/>
  <c r="G1056" i="50" s="1"/>
  <c r="F742" i="50"/>
  <c r="F1056" i="50" s="1"/>
  <c r="E742" i="50"/>
  <c r="E1056" i="50" s="1"/>
  <c r="D742" i="50"/>
  <c r="D1056" i="50" s="1"/>
  <c r="C742" i="50"/>
  <c r="C1056" i="50" s="1"/>
  <c r="N741" i="50"/>
  <c r="P741" i="50" s="1"/>
  <c r="K741" i="50"/>
  <c r="L741" i="50" s="1"/>
  <c r="I741" i="50"/>
  <c r="J741" i="50" s="1"/>
  <c r="N740" i="50"/>
  <c r="P740" i="50" s="1"/>
  <c r="K740" i="50"/>
  <c r="L740" i="50" s="1"/>
  <c r="I740" i="50"/>
  <c r="J740" i="50" s="1"/>
  <c r="N739" i="50"/>
  <c r="K739" i="50"/>
  <c r="L739" i="50" s="1"/>
  <c r="I739" i="50"/>
  <c r="J739" i="50" s="1"/>
  <c r="N738" i="50"/>
  <c r="K738" i="50"/>
  <c r="L738" i="50" s="1"/>
  <c r="I738" i="50"/>
  <c r="J738" i="50" s="1"/>
  <c r="N737" i="50"/>
  <c r="P737" i="50" s="1"/>
  <c r="K737" i="50"/>
  <c r="L737" i="50" s="1"/>
  <c r="I737" i="50"/>
  <c r="J737" i="50" s="1"/>
  <c r="N736" i="50"/>
  <c r="P736" i="50" s="1"/>
  <c r="K736" i="50"/>
  <c r="L736" i="50" s="1"/>
  <c r="I736" i="50"/>
  <c r="J736" i="50" s="1"/>
  <c r="N735" i="50"/>
  <c r="K735" i="50"/>
  <c r="L735" i="50" s="1"/>
  <c r="I735" i="50"/>
  <c r="J735" i="50" s="1"/>
  <c r="N734" i="50"/>
  <c r="P734" i="50" s="1"/>
  <c r="K734" i="50"/>
  <c r="L734" i="50" s="1"/>
  <c r="I734" i="50"/>
  <c r="J734" i="50" s="1"/>
  <c r="N733" i="50"/>
  <c r="P733" i="50" s="1"/>
  <c r="K733" i="50"/>
  <c r="L733" i="50" s="1"/>
  <c r="I733" i="50"/>
  <c r="J733" i="50" s="1"/>
  <c r="N732" i="50"/>
  <c r="K732" i="50"/>
  <c r="L732" i="50" s="1"/>
  <c r="I732" i="50"/>
  <c r="J732" i="50" s="1"/>
  <c r="N731" i="50"/>
  <c r="K731" i="50"/>
  <c r="L731" i="50" s="1"/>
  <c r="I731" i="50"/>
  <c r="J731" i="50" s="1"/>
  <c r="N730" i="50"/>
  <c r="P730" i="50" s="1"/>
  <c r="K730" i="50"/>
  <c r="L730" i="50" s="1"/>
  <c r="I730" i="50"/>
  <c r="J730" i="50" s="1"/>
  <c r="N729" i="50"/>
  <c r="P729" i="50" s="1"/>
  <c r="K729" i="50"/>
  <c r="L729" i="50" s="1"/>
  <c r="I729" i="50"/>
  <c r="J729" i="50" s="1"/>
  <c r="N728" i="50"/>
  <c r="P728" i="50" s="1"/>
  <c r="K728" i="50"/>
  <c r="L728" i="50" s="1"/>
  <c r="I728" i="50"/>
  <c r="J728" i="50" s="1"/>
  <c r="N727" i="50"/>
  <c r="K727" i="50"/>
  <c r="L727" i="50" s="1"/>
  <c r="I727" i="50"/>
  <c r="J727" i="50" s="1"/>
  <c r="N726" i="50"/>
  <c r="P726" i="50" s="1"/>
  <c r="K726" i="50"/>
  <c r="L726" i="50" s="1"/>
  <c r="I726" i="50"/>
  <c r="J726" i="50" s="1"/>
  <c r="K725" i="50"/>
  <c r="L725" i="50" s="1"/>
  <c r="N725" i="50" s="1"/>
  <c r="P725" i="50" s="1"/>
  <c r="I725" i="50"/>
  <c r="J725" i="50" s="1"/>
  <c r="K724" i="50"/>
  <c r="L724" i="50" s="1"/>
  <c r="N724" i="50" s="1"/>
  <c r="P724" i="50" s="1"/>
  <c r="I724" i="50"/>
  <c r="J724" i="50" s="1"/>
  <c r="K723" i="50"/>
  <c r="L723" i="50" s="1"/>
  <c r="N723" i="50" s="1"/>
  <c r="P723" i="50" s="1"/>
  <c r="I723" i="50"/>
  <c r="J723" i="50" s="1"/>
  <c r="K722" i="50"/>
  <c r="L722" i="50" s="1"/>
  <c r="I722" i="50"/>
  <c r="J722" i="50" s="1"/>
  <c r="A8" i="50"/>
  <c r="A206" i="7"/>
  <c r="A184" i="7"/>
  <c r="A162" i="7"/>
  <c r="A140" i="7"/>
  <c r="A118" i="7"/>
  <c r="A96" i="7"/>
  <c r="A74" i="7"/>
  <c r="H226" i="7"/>
  <c r="H351" i="7" s="1"/>
  <c r="H16" i="46" s="1"/>
  <c r="G226" i="7"/>
  <c r="G351" i="7" s="1"/>
  <c r="G16" i="46" s="1"/>
  <c r="F226" i="7"/>
  <c r="F351" i="7" s="1"/>
  <c r="F16" i="46" s="1"/>
  <c r="E226" i="7"/>
  <c r="E351" i="7" s="1"/>
  <c r="E16" i="46" s="1"/>
  <c r="D226" i="7"/>
  <c r="D351" i="7" s="1"/>
  <c r="D16" i="46" s="1"/>
  <c r="C226" i="7"/>
  <c r="C351" i="7" s="1"/>
  <c r="C16" i="46" s="1"/>
  <c r="N225" i="7"/>
  <c r="M225" i="7"/>
  <c r="K225" i="7"/>
  <c r="I225" i="7"/>
  <c r="N224" i="7"/>
  <c r="M224" i="7"/>
  <c r="K224" i="7"/>
  <c r="I224" i="7"/>
  <c r="N223" i="7"/>
  <c r="M223" i="7"/>
  <c r="K223" i="7"/>
  <c r="I223" i="7"/>
  <c r="N222" i="7"/>
  <c r="M222" i="7"/>
  <c r="K222" i="7"/>
  <c r="I222" i="7"/>
  <c r="N221" i="7"/>
  <c r="M221" i="7"/>
  <c r="K221" i="7"/>
  <c r="I221" i="7"/>
  <c r="N220" i="7"/>
  <c r="P220" i="7" s="1"/>
  <c r="M220" i="7"/>
  <c r="K220" i="7"/>
  <c r="L220" i="7" s="1"/>
  <c r="I220" i="7"/>
  <c r="J220" i="7" s="1"/>
  <c r="N219" i="7"/>
  <c r="P219" i="7" s="1"/>
  <c r="M219" i="7"/>
  <c r="K219" i="7"/>
  <c r="L219" i="7" s="1"/>
  <c r="I219" i="7"/>
  <c r="J219" i="7" s="1"/>
  <c r="N218" i="7"/>
  <c r="P218" i="7" s="1"/>
  <c r="M218" i="7"/>
  <c r="K218" i="7"/>
  <c r="L218" i="7" s="1"/>
  <c r="I218" i="7"/>
  <c r="J218" i="7" s="1"/>
  <c r="N217" i="7"/>
  <c r="P217" i="7" s="1"/>
  <c r="M217" i="7"/>
  <c r="K217" i="7"/>
  <c r="L217" i="7" s="1"/>
  <c r="I217" i="7"/>
  <c r="J217" i="7" s="1"/>
  <c r="N216" i="7"/>
  <c r="P216" i="7" s="1"/>
  <c r="M216" i="7"/>
  <c r="K216" i="7"/>
  <c r="L216" i="7" s="1"/>
  <c r="I216" i="7"/>
  <c r="J216" i="7" s="1"/>
  <c r="N215" i="7"/>
  <c r="P215" i="7" s="1"/>
  <c r="M215" i="7"/>
  <c r="K215" i="7"/>
  <c r="L215" i="7" s="1"/>
  <c r="I215" i="7"/>
  <c r="J215" i="7" s="1"/>
  <c r="N214" i="7"/>
  <c r="P214" i="7" s="1"/>
  <c r="M214" i="7"/>
  <c r="K214" i="7"/>
  <c r="L214" i="7" s="1"/>
  <c r="I214" i="7"/>
  <c r="J214" i="7" s="1"/>
  <c r="N213" i="7"/>
  <c r="P213" i="7" s="1"/>
  <c r="M213" i="7"/>
  <c r="K213" i="7"/>
  <c r="L213" i="7" s="1"/>
  <c r="I213" i="7"/>
  <c r="J213" i="7" s="1"/>
  <c r="N212" i="7"/>
  <c r="P212" i="7" s="1"/>
  <c r="M212" i="7"/>
  <c r="K212" i="7"/>
  <c r="L212" i="7" s="1"/>
  <c r="I212" i="7"/>
  <c r="J212" i="7" s="1"/>
  <c r="N211" i="7"/>
  <c r="P211" i="7" s="1"/>
  <c r="M211" i="7"/>
  <c r="K211" i="7"/>
  <c r="L211" i="7" s="1"/>
  <c r="I211" i="7"/>
  <c r="J211" i="7" s="1"/>
  <c r="N210" i="7"/>
  <c r="P210" i="7" s="1"/>
  <c r="M210" i="7"/>
  <c r="K210" i="7"/>
  <c r="L210" i="7" s="1"/>
  <c r="I210" i="7"/>
  <c r="J210" i="7" s="1"/>
  <c r="N209" i="7"/>
  <c r="P209" i="7" s="1"/>
  <c r="M209" i="7"/>
  <c r="K209" i="7"/>
  <c r="L209" i="7" s="1"/>
  <c r="I209" i="7"/>
  <c r="J209" i="7" s="1"/>
  <c r="N208" i="7"/>
  <c r="M208" i="7"/>
  <c r="K208" i="7"/>
  <c r="L208" i="7" s="1"/>
  <c r="I208" i="7"/>
  <c r="J208" i="7" s="1"/>
  <c r="N207" i="7"/>
  <c r="M207" i="7"/>
  <c r="K207" i="7"/>
  <c r="L207" i="7" s="1"/>
  <c r="I207" i="7"/>
  <c r="J207" i="7" s="1"/>
  <c r="N206" i="7"/>
  <c r="P206" i="7" s="1"/>
  <c r="M206" i="7"/>
  <c r="K206" i="7"/>
  <c r="L206" i="7" s="1"/>
  <c r="I206" i="7"/>
  <c r="J206" i="7" s="1"/>
  <c r="H204" i="7"/>
  <c r="H350" i="7" s="1"/>
  <c r="H15" i="46" s="1"/>
  <c r="G204" i="7"/>
  <c r="G350" i="7" s="1"/>
  <c r="G15" i="46" s="1"/>
  <c r="F204" i="7"/>
  <c r="F350" i="7" s="1"/>
  <c r="F15" i="46" s="1"/>
  <c r="E204" i="7"/>
  <c r="E350" i="7" s="1"/>
  <c r="E15" i="46" s="1"/>
  <c r="D204" i="7"/>
  <c r="D350" i="7" s="1"/>
  <c r="D15" i="46" s="1"/>
  <c r="C204" i="7"/>
  <c r="C350" i="7" s="1"/>
  <c r="C15" i="46" s="1"/>
  <c r="N203" i="7"/>
  <c r="M203" i="7"/>
  <c r="K203" i="7"/>
  <c r="L203" i="7" s="1"/>
  <c r="I203" i="7"/>
  <c r="J203" i="7" s="1"/>
  <c r="N202" i="7"/>
  <c r="M202" i="7"/>
  <c r="K202" i="7"/>
  <c r="L202" i="7" s="1"/>
  <c r="I202" i="7"/>
  <c r="J202" i="7" s="1"/>
  <c r="N201" i="7"/>
  <c r="M201" i="7"/>
  <c r="K201" i="7"/>
  <c r="L201" i="7" s="1"/>
  <c r="I201" i="7"/>
  <c r="J201" i="7" s="1"/>
  <c r="N200" i="7"/>
  <c r="M200" i="7"/>
  <c r="K200" i="7"/>
  <c r="L200" i="7" s="1"/>
  <c r="I200" i="7"/>
  <c r="J200" i="7" s="1"/>
  <c r="N199" i="7"/>
  <c r="M199" i="7"/>
  <c r="K199" i="7"/>
  <c r="L199" i="7" s="1"/>
  <c r="I199" i="7"/>
  <c r="J199" i="7" s="1"/>
  <c r="N198" i="7"/>
  <c r="M198" i="7"/>
  <c r="K198" i="7"/>
  <c r="L198" i="7" s="1"/>
  <c r="I198" i="7"/>
  <c r="J198" i="7" s="1"/>
  <c r="N197" i="7"/>
  <c r="M197" i="7"/>
  <c r="K197" i="7"/>
  <c r="L197" i="7" s="1"/>
  <c r="I197" i="7"/>
  <c r="J197" i="7" s="1"/>
  <c r="N196" i="7"/>
  <c r="M196" i="7"/>
  <c r="K196" i="7"/>
  <c r="L196" i="7" s="1"/>
  <c r="I196" i="7"/>
  <c r="J196" i="7" s="1"/>
  <c r="N195" i="7"/>
  <c r="M195" i="7"/>
  <c r="K195" i="7"/>
  <c r="L195" i="7" s="1"/>
  <c r="I195" i="7"/>
  <c r="J195" i="7" s="1"/>
  <c r="N194" i="7"/>
  <c r="M194" i="7"/>
  <c r="K194" i="7"/>
  <c r="L194" i="7" s="1"/>
  <c r="I194" i="7"/>
  <c r="J194" i="7" s="1"/>
  <c r="N193" i="7"/>
  <c r="M193" i="7"/>
  <c r="K193" i="7"/>
  <c r="L193" i="7" s="1"/>
  <c r="I193" i="7"/>
  <c r="J193" i="7" s="1"/>
  <c r="N192" i="7"/>
  <c r="M192" i="7"/>
  <c r="K192" i="7"/>
  <c r="L192" i="7" s="1"/>
  <c r="I192" i="7"/>
  <c r="J192" i="7" s="1"/>
  <c r="N191" i="7"/>
  <c r="M191" i="7"/>
  <c r="K191" i="7"/>
  <c r="L191" i="7" s="1"/>
  <c r="I191" i="7"/>
  <c r="J191" i="7" s="1"/>
  <c r="N190" i="7"/>
  <c r="M190" i="7"/>
  <c r="K190" i="7"/>
  <c r="L190" i="7" s="1"/>
  <c r="I190" i="7"/>
  <c r="J190" i="7" s="1"/>
  <c r="N189" i="7"/>
  <c r="M189" i="7"/>
  <c r="K189" i="7"/>
  <c r="I189" i="7"/>
  <c r="J189" i="7" s="1"/>
  <c r="N188" i="7"/>
  <c r="M188" i="7"/>
  <c r="K188" i="7"/>
  <c r="L188" i="7" s="1"/>
  <c r="I188" i="7"/>
  <c r="J188" i="7" s="1"/>
  <c r="N187" i="7"/>
  <c r="M187" i="7"/>
  <c r="K187" i="7"/>
  <c r="L187" i="7" s="1"/>
  <c r="I187" i="7"/>
  <c r="J187" i="7" s="1"/>
  <c r="N186" i="7"/>
  <c r="M186" i="7"/>
  <c r="K186" i="7"/>
  <c r="L186" i="7" s="1"/>
  <c r="I186" i="7"/>
  <c r="J186" i="7" s="1"/>
  <c r="N185" i="7"/>
  <c r="M185" i="7"/>
  <c r="K185" i="7"/>
  <c r="L185" i="7" s="1"/>
  <c r="I185" i="7"/>
  <c r="J185" i="7" s="1"/>
  <c r="N184" i="7"/>
  <c r="P184" i="7" s="1"/>
  <c r="M184" i="7"/>
  <c r="K184" i="7"/>
  <c r="L184" i="7" s="1"/>
  <c r="I184" i="7"/>
  <c r="H182" i="7"/>
  <c r="H349" i="7" s="1"/>
  <c r="H14" i="46" s="1"/>
  <c r="G182" i="7"/>
  <c r="G349" i="7" s="1"/>
  <c r="G14" i="46" s="1"/>
  <c r="F182" i="7"/>
  <c r="F349" i="7" s="1"/>
  <c r="F14" i="46" s="1"/>
  <c r="E182" i="7"/>
  <c r="E349" i="7" s="1"/>
  <c r="E14" i="46" s="1"/>
  <c r="D182" i="7"/>
  <c r="D349" i="7" s="1"/>
  <c r="D14" i="46" s="1"/>
  <c r="C182" i="7"/>
  <c r="C349" i="7" s="1"/>
  <c r="C14" i="46" s="1"/>
  <c r="N181" i="7"/>
  <c r="M181" i="7"/>
  <c r="K181" i="7"/>
  <c r="L181" i="7" s="1"/>
  <c r="I181" i="7"/>
  <c r="J181" i="7" s="1"/>
  <c r="N180" i="7"/>
  <c r="M180" i="7"/>
  <c r="K180" i="7"/>
  <c r="L180" i="7" s="1"/>
  <c r="I180" i="7"/>
  <c r="J180" i="7" s="1"/>
  <c r="N179" i="7"/>
  <c r="M179" i="7"/>
  <c r="K179" i="7"/>
  <c r="L179" i="7" s="1"/>
  <c r="I179" i="7"/>
  <c r="J179" i="7" s="1"/>
  <c r="N178" i="7"/>
  <c r="M178" i="7"/>
  <c r="K178" i="7"/>
  <c r="L178" i="7" s="1"/>
  <c r="I178" i="7"/>
  <c r="J178" i="7" s="1"/>
  <c r="N177" i="7"/>
  <c r="M177" i="7"/>
  <c r="K177" i="7"/>
  <c r="L177" i="7" s="1"/>
  <c r="I177" i="7"/>
  <c r="J177" i="7" s="1"/>
  <c r="N176" i="7"/>
  <c r="M176" i="7"/>
  <c r="K176" i="7"/>
  <c r="L176" i="7" s="1"/>
  <c r="I176" i="7"/>
  <c r="J176" i="7" s="1"/>
  <c r="N175" i="7"/>
  <c r="M175" i="7"/>
  <c r="K175" i="7"/>
  <c r="L175" i="7" s="1"/>
  <c r="I175" i="7"/>
  <c r="J175" i="7" s="1"/>
  <c r="N174" i="7"/>
  <c r="M174" i="7"/>
  <c r="K174" i="7"/>
  <c r="L174" i="7" s="1"/>
  <c r="I174" i="7"/>
  <c r="J174" i="7" s="1"/>
  <c r="N173" i="7"/>
  <c r="M173" i="7"/>
  <c r="K173" i="7"/>
  <c r="L173" i="7" s="1"/>
  <c r="I173" i="7"/>
  <c r="J173" i="7" s="1"/>
  <c r="N172" i="7"/>
  <c r="M172" i="7"/>
  <c r="K172" i="7"/>
  <c r="L172" i="7" s="1"/>
  <c r="I172" i="7"/>
  <c r="J172" i="7" s="1"/>
  <c r="N171" i="7"/>
  <c r="M171" i="7"/>
  <c r="K171" i="7"/>
  <c r="L171" i="7" s="1"/>
  <c r="I171" i="7"/>
  <c r="J171" i="7" s="1"/>
  <c r="N170" i="7"/>
  <c r="M170" i="7"/>
  <c r="K170" i="7"/>
  <c r="L170" i="7" s="1"/>
  <c r="I170" i="7"/>
  <c r="J170" i="7" s="1"/>
  <c r="N169" i="7"/>
  <c r="M169" i="7"/>
  <c r="K169" i="7"/>
  <c r="L169" i="7" s="1"/>
  <c r="I169" i="7"/>
  <c r="J169" i="7" s="1"/>
  <c r="N168" i="7"/>
  <c r="M168" i="7"/>
  <c r="K168" i="7"/>
  <c r="L168" i="7" s="1"/>
  <c r="I168" i="7"/>
  <c r="J168" i="7" s="1"/>
  <c r="N167" i="7"/>
  <c r="M167" i="7"/>
  <c r="K167" i="7"/>
  <c r="L167" i="7" s="1"/>
  <c r="I167" i="7"/>
  <c r="J167" i="7" s="1"/>
  <c r="N166" i="7"/>
  <c r="M166" i="7"/>
  <c r="K166" i="7"/>
  <c r="L166" i="7" s="1"/>
  <c r="I166" i="7"/>
  <c r="J166" i="7" s="1"/>
  <c r="N165" i="7"/>
  <c r="M165" i="7"/>
  <c r="K165" i="7"/>
  <c r="L165" i="7" s="1"/>
  <c r="I165" i="7"/>
  <c r="J165" i="7" s="1"/>
  <c r="M164" i="7"/>
  <c r="K164" i="7"/>
  <c r="L164" i="7" s="1"/>
  <c r="I164" i="7"/>
  <c r="J164" i="7" s="1"/>
  <c r="M163" i="7"/>
  <c r="K163" i="7"/>
  <c r="L163" i="7" s="1"/>
  <c r="I163" i="7"/>
  <c r="J163" i="7" s="1"/>
  <c r="M162" i="7"/>
  <c r="K162" i="7"/>
  <c r="I162" i="7"/>
  <c r="H160" i="7"/>
  <c r="H348" i="7" s="1"/>
  <c r="H13" i="46" s="1"/>
  <c r="G160" i="7"/>
  <c r="G348" i="7" s="1"/>
  <c r="G13" i="46" s="1"/>
  <c r="F160" i="7"/>
  <c r="F348" i="7" s="1"/>
  <c r="F13" i="46" s="1"/>
  <c r="E160" i="7"/>
  <c r="E348" i="7" s="1"/>
  <c r="E13" i="46" s="1"/>
  <c r="D160" i="7"/>
  <c r="D348" i="7" s="1"/>
  <c r="D13" i="46" s="1"/>
  <c r="C160" i="7"/>
  <c r="C348" i="7" s="1"/>
  <c r="C13" i="46" s="1"/>
  <c r="N159" i="7"/>
  <c r="M159" i="7"/>
  <c r="K159" i="7"/>
  <c r="L159" i="7" s="1"/>
  <c r="I159" i="7"/>
  <c r="J159" i="7" s="1"/>
  <c r="N158" i="7"/>
  <c r="M158" i="7"/>
  <c r="K158" i="7"/>
  <c r="L158" i="7" s="1"/>
  <c r="I158" i="7"/>
  <c r="J158" i="7" s="1"/>
  <c r="N157" i="7"/>
  <c r="M157" i="7"/>
  <c r="K157" i="7"/>
  <c r="L157" i="7" s="1"/>
  <c r="I157" i="7"/>
  <c r="J157" i="7" s="1"/>
  <c r="N156" i="7"/>
  <c r="M156" i="7"/>
  <c r="K156" i="7"/>
  <c r="L156" i="7" s="1"/>
  <c r="I156" i="7"/>
  <c r="J156" i="7" s="1"/>
  <c r="N155" i="7"/>
  <c r="M155" i="7"/>
  <c r="K155" i="7"/>
  <c r="L155" i="7" s="1"/>
  <c r="I155" i="7"/>
  <c r="J155" i="7" s="1"/>
  <c r="N154" i="7"/>
  <c r="M154" i="7"/>
  <c r="K154" i="7"/>
  <c r="L154" i="7" s="1"/>
  <c r="I154" i="7"/>
  <c r="J154" i="7" s="1"/>
  <c r="N153" i="7"/>
  <c r="M153" i="7"/>
  <c r="K153" i="7"/>
  <c r="L153" i="7" s="1"/>
  <c r="I153" i="7"/>
  <c r="J153" i="7" s="1"/>
  <c r="N152" i="7"/>
  <c r="M152" i="7"/>
  <c r="K152" i="7"/>
  <c r="L152" i="7" s="1"/>
  <c r="I152" i="7"/>
  <c r="J152" i="7" s="1"/>
  <c r="N151" i="7"/>
  <c r="M151" i="7"/>
  <c r="K151" i="7"/>
  <c r="L151" i="7" s="1"/>
  <c r="I151" i="7"/>
  <c r="J151" i="7" s="1"/>
  <c r="N150" i="7"/>
  <c r="M150" i="7"/>
  <c r="K150" i="7"/>
  <c r="L150" i="7" s="1"/>
  <c r="I150" i="7"/>
  <c r="J150" i="7" s="1"/>
  <c r="N149" i="7"/>
  <c r="M149" i="7"/>
  <c r="K149" i="7"/>
  <c r="L149" i="7" s="1"/>
  <c r="I149" i="7"/>
  <c r="J149" i="7" s="1"/>
  <c r="N148" i="7"/>
  <c r="M148" i="7"/>
  <c r="K148" i="7"/>
  <c r="L148" i="7" s="1"/>
  <c r="I148" i="7"/>
  <c r="J148" i="7" s="1"/>
  <c r="N147" i="7"/>
  <c r="M147" i="7"/>
  <c r="K147" i="7"/>
  <c r="L147" i="7" s="1"/>
  <c r="I147" i="7"/>
  <c r="J147" i="7" s="1"/>
  <c r="N146" i="7"/>
  <c r="M146" i="7"/>
  <c r="K146" i="7"/>
  <c r="L146" i="7" s="1"/>
  <c r="I146" i="7"/>
  <c r="J146" i="7" s="1"/>
  <c r="N145" i="7"/>
  <c r="M145" i="7"/>
  <c r="K145" i="7"/>
  <c r="L145" i="7" s="1"/>
  <c r="I145" i="7"/>
  <c r="J145" i="7" s="1"/>
  <c r="N144" i="7"/>
  <c r="M144" i="7"/>
  <c r="K144" i="7"/>
  <c r="L144" i="7" s="1"/>
  <c r="I144" i="7"/>
  <c r="J144" i="7" s="1"/>
  <c r="N143" i="7"/>
  <c r="M143" i="7"/>
  <c r="K143" i="7"/>
  <c r="L143" i="7" s="1"/>
  <c r="I143" i="7"/>
  <c r="J143" i="7" s="1"/>
  <c r="N142" i="7"/>
  <c r="M142" i="7"/>
  <c r="K142" i="7"/>
  <c r="L142" i="7" s="1"/>
  <c r="I142" i="7"/>
  <c r="J142" i="7" s="1"/>
  <c r="N141" i="7"/>
  <c r="M141" i="7"/>
  <c r="K141" i="7"/>
  <c r="L141" i="7" s="1"/>
  <c r="I141" i="7"/>
  <c r="J141" i="7" s="1"/>
  <c r="M140" i="7"/>
  <c r="K140" i="7"/>
  <c r="L140" i="7" s="1"/>
  <c r="I140" i="7"/>
  <c r="H138" i="7"/>
  <c r="H347" i="7" s="1"/>
  <c r="H12" i="46" s="1"/>
  <c r="G138" i="7"/>
  <c r="G347" i="7" s="1"/>
  <c r="G12" i="46" s="1"/>
  <c r="F138" i="7"/>
  <c r="F347" i="7" s="1"/>
  <c r="F12" i="46" s="1"/>
  <c r="E138" i="7"/>
  <c r="E347" i="7" s="1"/>
  <c r="E12" i="46" s="1"/>
  <c r="D138" i="7"/>
  <c r="D347" i="7" s="1"/>
  <c r="D12" i="46" s="1"/>
  <c r="C138" i="7"/>
  <c r="C347" i="7" s="1"/>
  <c r="C12" i="46" s="1"/>
  <c r="N137" i="7"/>
  <c r="P137" i="7" s="1"/>
  <c r="M137" i="7"/>
  <c r="K137" i="7"/>
  <c r="L137" i="7" s="1"/>
  <c r="I137" i="7"/>
  <c r="J137" i="7" s="1"/>
  <c r="N136" i="7"/>
  <c r="P136" i="7" s="1"/>
  <c r="M136" i="7"/>
  <c r="K136" i="7"/>
  <c r="L136" i="7" s="1"/>
  <c r="I136" i="7"/>
  <c r="J136" i="7" s="1"/>
  <c r="N135" i="7"/>
  <c r="P135" i="7" s="1"/>
  <c r="M135" i="7"/>
  <c r="K135" i="7"/>
  <c r="L135" i="7" s="1"/>
  <c r="I135" i="7"/>
  <c r="J135" i="7" s="1"/>
  <c r="N134" i="7"/>
  <c r="P134" i="7" s="1"/>
  <c r="M134" i="7"/>
  <c r="K134" i="7"/>
  <c r="L134" i="7" s="1"/>
  <c r="I134" i="7"/>
  <c r="J134" i="7" s="1"/>
  <c r="N133" i="7"/>
  <c r="P133" i="7" s="1"/>
  <c r="M133" i="7"/>
  <c r="K133" i="7"/>
  <c r="L133" i="7" s="1"/>
  <c r="I133" i="7"/>
  <c r="J133" i="7" s="1"/>
  <c r="N132" i="7"/>
  <c r="P132" i="7" s="1"/>
  <c r="M132" i="7"/>
  <c r="K132" i="7"/>
  <c r="L132" i="7" s="1"/>
  <c r="I132" i="7"/>
  <c r="J132" i="7" s="1"/>
  <c r="N131" i="7"/>
  <c r="P131" i="7" s="1"/>
  <c r="M131" i="7"/>
  <c r="K131" i="7"/>
  <c r="L131" i="7" s="1"/>
  <c r="I131" i="7"/>
  <c r="J131" i="7" s="1"/>
  <c r="N130" i="7"/>
  <c r="P130" i="7" s="1"/>
  <c r="M130" i="7"/>
  <c r="K130" i="7"/>
  <c r="L130" i="7" s="1"/>
  <c r="I130" i="7"/>
  <c r="J130" i="7" s="1"/>
  <c r="N129" i="7"/>
  <c r="P129" i="7" s="1"/>
  <c r="M129" i="7"/>
  <c r="K129" i="7"/>
  <c r="L129" i="7" s="1"/>
  <c r="I129" i="7"/>
  <c r="J129" i="7" s="1"/>
  <c r="N128" i="7"/>
  <c r="P128" i="7" s="1"/>
  <c r="M128" i="7"/>
  <c r="K128" i="7"/>
  <c r="L128" i="7" s="1"/>
  <c r="I128" i="7"/>
  <c r="J128" i="7" s="1"/>
  <c r="N127" i="7"/>
  <c r="P127" i="7" s="1"/>
  <c r="M127" i="7"/>
  <c r="K127" i="7"/>
  <c r="L127" i="7" s="1"/>
  <c r="I127" i="7"/>
  <c r="J127" i="7" s="1"/>
  <c r="N126" i="7"/>
  <c r="P126" i="7" s="1"/>
  <c r="M126" i="7"/>
  <c r="K126" i="7"/>
  <c r="L126" i="7" s="1"/>
  <c r="I126" i="7"/>
  <c r="J126" i="7" s="1"/>
  <c r="N125" i="7"/>
  <c r="P125" i="7" s="1"/>
  <c r="M125" i="7"/>
  <c r="K125" i="7"/>
  <c r="L125" i="7" s="1"/>
  <c r="I125" i="7"/>
  <c r="J125" i="7" s="1"/>
  <c r="N124" i="7"/>
  <c r="P124" i="7" s="1"/>
  <c r="M124" i="7"/>
  <c r="K124" i="7"/>
  <c r="L124" i="7" s="1"/>
  <c r="I124" i="7"/>
  <c r="J124" i="7" s="1"/>
  <c r="N123" i="7"/>
  <c r="P123" i="7" s="1"/>
  <c r="M123" i="7"/>
  <c r="K123" i="7"/>
  <c r="L123" i="7" s="1"/>
  <c r="I123" i="7"/>
  <c r="J123" i="7" s="1"/>
  <c r="N122" i="7"/>
  <c r="P122" i="7" s="1"/>
  <c r="M122" i="7"/>
  <c r="K122" i="7"/>
  <c r="L122" i="7" s="1"/>
  <c r="I122" i="7"/>
  <c r="J122" i="7" s="1"/>
  <c r="N121" i="7"/>
  <c r="P121" i="7" s="1"/>
  <c r="M121" i="7"/>
  <c r="K121" i="7"/>
  <c r="L121" i="7" s="1"/>
  <c r="I121" i="7"/>
  <c r="J121" i="7" s="1"/>
  <c r="M120" i="7"/>
  <c r="K120" i="7"/>
  <c r="L120" i="7" s="1"/>
  <c r="I120" i="7"/>
  <c r="J120" i="7" s="1"/>
  <c r="M119" i="7"/>
  <c r="K119" i="7"/>
  <c r="L119" i="7" s="1"/>
  <c r="N119" i="7" s="1"/>
  <c r="P119" i="7" s="1"/>
  <c r="I119" i="7"/>
  <c r="J119" i="7" s="1"/>
  <c r="M118" i="7"/>
  <c r="K118" i="7"/>
  <c r="L118" i="7" s="1"/>
  <c r="I118" i="7"/>
  <c r="H116" i="7"/>
  <c r="H346" i="7" s="1"/>
  <c r="H11" i="46" s="1"/>
  <c r="G116" i="7"/>
  <c r="G346" i="7" s="1"/>
  <c r="G11" i="46" s="1"/>
  <c r="F116" i="7"/>
  <c r="F346" i="7" s="1"/>
  <c r="F11" i="46" s="1"/>
  <c r="E116" i="7"/>
  <c r="E346" i="7" s="1"/>
  <c r="E11" i="46" s="1"/>
  <c r="D116" i="7"/>
  <c r="D346" i="7" s="1"/>
  <c r="D11" i="46" s="1"/>
  <c r="C116" i="7"/>
  <c r="C346" i="7" s="1"/>
  <c r="C11" i="46" s="1"/>
  <c r="N115" i="7"/>
  <c r="P115" i="7" s="1"/>
  <c r="M115" i="7"/>
  <c r="K115" i="7"/>
  <c r="L115" i="7" s="1"/>
  <c r="I115" i="7"/>
  <c r="J115" i="7" s="1"/>
  <c r="N114" i="7"/>
  <c r="P114" i="7" s="1"/>
  <c r="M114" i="7"/>
  <c r="K114" i="7"/>
  <c r="L114" i="7" s="1"/>
  <c r="I114" i="7"/>
  <c r="J114" i="7" s="1"/>
  <c r="N113" i="7"/>
  <c r="P113" i="7" s="1"/>
  <c r="M113" i="7"/>
  <c r="K113" i="7"/>
  <c r="L113" i="7" s="1"/>
  <c r="I113" i="7"/>
  <c r="J113" i="7" s="1"/>
  <c r="N112" i="7"/>
  <c r="P112" i="7" s="1"/>
  <c r="M112" i="7"/>
  <c r="K112" i="7"/>
  <c r="L112" i="7" s="1"/>
  <c r="I112" i="7"/>
  <c r="J112" i="7" s="1"/>
  <c r="N111" i="7"/>
  <c r="P111" i="7" s="1"/>
  <c r="M111" i="7"/>
  <c r="K111" i="7"/>
  <c r="L111" i="7" s="1"/>
  <c r="I111" i="7"/>
  <c r="J111" i="7" s="1"/>
  <c r="N110" i="7"/>
  <c r="P110" i="7" s="1"/>
  <c r="M110" i="7"/>
  <c r="K110" i="7"/>
  <c r="L110" i="7" s="1"/>
  <c r="I110" i="7"/>
  <c r="J110" i="7" s="1"/>
  <c r="N109" i="7"/>
  <c r="P109" i="7" s="1"/>
  <c r="M109" i="7"/>
  <c r="K109" i="7"/>
  <c r="L109" i="7" s="1"/>
  <c r="I109" i="7"/>
  <c r="J109" i="7" s="1"/>
  <c r="N108" i="7"/>
  <c r="P108" i="7" s="1"/>
  <c r="M108" i="7"/>
  <c r="K108" i="7"/>
  <c r="L108" i="7" s="1"/>
  <c r="I108" i="7"/>
  <c r="J108" i="7" s="1"/>
  <c r="N107" i="7"/>
  <c r="P107" i="7" s="1"/>
  <c r="M107" i="7"/>
  <c r="K107" i="7"/>
  <c r="L107" i="7" s="1"/>
  <c r="I107" i="7"/>
  <c r="J107" i="7" s="1"/>
  <c r="N106" i="7"/>
  <c r="P106" i="7" s="1"/>
  <c r="M106" i="7"/>
  <c r="K106" i="7"/>
  <c r="L106" i="7" s="1"/>
  <c r="I106" i="7"/>
  <c r="J106" i="7" s="1"/>
  <c r="N105" i="7"/>
  <c r="P105" i="7" s="1"/>
  <c r="M105" i="7"/>
  <c r="K105" i="7"/>
  <c r="L105" i="7" s="1"/>
  <c r="I105" i="7"/>
  <c r="J105" i="7" s="1"/>
  <c r="N104" i="7"/>
  <c r="P104" i="7" s="1"/>
  <c r="M104" i="7"/>
  <c r="K104" i="7"/>
  <c r="L104" i="7" s="1"/>
  <c r="I104" i="7"/>
  <c r="J104" i="7" s="1"/>
  <c r="N103" i="7"/>
  <c r="P103" i="7" s="1"/>
  <c r="M103" i="7"/>
  <c r="K103" i="7"/>
  <c r="L103" i="7" s="1"/>
  <c r="I103" i="7"/>
  <c r="J103" i="7" s="1"/>
  <c r="N102" i="7"/>
  <c r="P102" i="7" s="1"/>
  <c r="M102" i="7"/>
  <c r="K102" i="7"/>
  <c r="L102" i="7" s="1"/>
  <c r="I102" i="7"/>
  <c r="J102" i="7" s="1"/>
  <c r="N101" i="7"/>
  <c r="P101" i="7" s="1"/>
  <c r="M101" i="7"/>
  <c r="K101" i="7"/>
  <c r="L101" i="7" s="1"/>
  <c r="I101" i="7"/>
  <c r="J101" i="7" s="1"/>
  <c r="N100" i="7"/>
  <c r="P100" i="7" s="1"/>
  <c r="M100" i="7"/>
  <c r="K100" i="7"/>
  <c r="L100" i="7" s="1"/>
  <c r="I100" i="7"/>
  <c r="J100" i="7" s="1"/>
  <c r="N99" i="7"/>
  <c r="P99" i="7" s="1"/>
  <c r="M99" i="7"/>
  <c r="K99" i="7"/>
  <c r="L99" i="7" s="1"/>
  <c r="I99" i="7"/>
  <c r="J99" i="7" s="1"/>
  <c r="M98" i="7"/>
  <c r="K98" i="7"/>
  <c r="L98" i="7" s="1"/>
  <c r="N98" i="7" s="1"/>
  <c r="P98" i="7" s="1"/>
  <c r="I98" i="7"/>
  <c r="J98" i="7" s="1"/>
  <c r="M97" i="7"/>
  <c r="K97" i="7"/>
  <c r="L97" i="7" s="1"/>
  <c r="I97" i="7"/>
  <c r="J97" i="7" s="1"/>
  <c r="M96" i="7"/>
  <c r="K96" i="7"/>
  <c r="I96" i="7"/>
  <c r="J96" i="7" s="1"/>
  <c r="H94" i="7"/>
  <c r="H345" i="7" s="1"/>
  <c r="H10" i="46" s="1"/>
  <c r="G94" i="7"/>
  <c r="G345" i="7" s="1"/>
  <c r="G10" i="46" s="1"/>
  <c r="F94" i="7"/>
  <c r="F345" i="7" s="1"/>
  <c r="F10" i="46" s="1"/>
  <c r="E94" i="7"/>
  <c r="E345" i="7" s="1"/>
  <c r="E10" i="46" s="1"/>
  <c r="D94" i="7"/>
  <c r="D345" i="7" s="1"/>
  <c r="D10" i="46" s="1"/>
  <c r="C94" i="7"/>
  <c r="C345" i="7" s="1"/>
  <c r="C10" i="46" s="1"/>
  <c r="N93" i="7"/>
  <c r="P93" i="7" s="1"/>
  <c r="M93" i="7"/>
  <c r="K93" i="7"/>
  <c r="L93" i="7" s="1"/>
  <c r="I93" i="7"/>
  <c r="J93" i="7" s="1"/>
  <c r="N92" i="7"/>
  <c r="P92" i="7" s="1"/>
  <c r="M92" i="7"/>
  <c r="K92" i="7"/>
  <c r="L92" i="7" s="1"/>
  <c r="I92" i="7"/>
  <c r="J92" i="7" s="1"/>
  <c r="N91" i="7"/>
  <c r="P91" i="7" s="1"/>
  <c r="M91" i="7"/>
  <c r="K91" i="7"/>
  <c r="L91" i="7" s="1"/>
  <c r="I91" i="7"/>
  <c r="J91" i="7" s="1"/>
  <c r="N90" i="7"/>
  <c r="P90" i="7" s="1"/>
  <c r="M90" i="7"/>
  <c r="K90" i="7"/>
  <c r="L90" i="7" s="1"/>
  <c r="I90" i="7"/>
  <c r="J90" i="7" s="1"/>
  <c r="N89" i="7"/>
  <c r="P89" i="7" s="1"/>
  <c r="M89" i="7"/>
  <c r="K89" i="7"/>
  <c r="L89" i="7" s="1"/>
  <c r="I89" i="7"/>
  <c r="J89" i="7" s="1"/>
  <c r="N88" i="7"/>
  <c r="P88" i="7" s="1"/>
  <c r="M88" i="7"/>
  <c r="K88" i="7"/>
  <c r="L88" i="7" s="1"/>
  <c r="I88" i="7"/>
  <c r="J88" i="7" s="1"/>
  <c r="N87" i="7"/>
  <c r="P87" i="7" s="1"/>
  <c r="M87" i="7"/>
  <c r="K87" i="7"/>
  <c r="L87" i="7" s="1"/>
  <c r="I87" i="7"/>
  <c r="J87" i="7" s="1"/>
  <c r="N86" i="7"/>
  <c r="P86" i="7" s="1"/>
  <c r="M86" i="7"/>
  <c r="K86" i="7"/>
  <c r="L86" i="7" s="1"/>
  <c r="I86" i="7"/>
  <c r="J86" i="7" s="1"/>
  <c r="N85" i="7"/>
  <c r="P85" i="7" s="1"/>
  <c r="M85" i="7"/>
  <c r="K85" i="7"/>
  <c r="L85" i="7" s="1"/>
  <c r="I85" i="7"/>
  <c r="J85" i="7" s="1"/>
  <c r="N84" i="7"/>
  <c r="P84" i="7" s="1"/>
  <c r="M84" i="7"/>
  <c r="K84" i="7"/>
  <c r="L84" i="7" s="1"/>
  <c r="I84" i="7"/>
  <c r="J84" i="7" s="1"/>
  <c r="N83" i="7"/>
  <c r="P83" i="7" s="1"/>
  <c r="M83" i="7"/>
  <c r="K83" i="7"/>
  <c r="L83" i="7" s="1"/>
  <c r="I83" i="7"/>
  <c r="J83" i="7" s="1"/>
  <c r="N82" i="7"/>
  <c r="P82" i="7" s="1"/>
  <c r="M82" i="7"/>
  <c r="K82" i="7"/>
  <c r="L82" i="7" s="1"/>
  <c r="I82" i="7"/>
  <c r="J82" i="7" s="1"/>
  <c r="N81" i="7"/>
  <c r="P81" i="7" s="1"/>
  <c r="M81" i="7"/>
  <c r="K81" i="7"/>
  <c r="L81" i="7" s="1"/>
  <c r="I81" i="7"/>
  <c r="J81" i="7" s="1"/>
  <c r="N80" i="7"/>
  <c r="P80" i="7" s="1"/>
  <c r="M80" i="7"/>
  <c r="K80" i="7"/>
  <c r="L80" i="7" s="1"/>
  <c r="I80" i="7"/>
  <c r="J80" i="7" s="1"/>
  <c r="N79" i="7"/>
  <c r="P79" i="7" s="1"/>
  <c r="M79" i="7"/>
  <c r="K79" i="7"/>
  <c r="L79" i="7" s="1"/>
  <c r="I79" i="7"/>
  <c r="J79" i="7" s="1"/>
  <c r="N78" i="7"/>
  <c r="P78" i="7" s="1"/>
  <c r="M78" i="7"/>
  <c r="K78" i="7"/>
  <c r="L78" i="7" s="1"/>
  <c r="I78" i="7"/>
  <c r="J78" i="7" s="1"/>
  <c r="N77" i="7"/>
  <c r="P77" i="7" s="1"/>
  <c r="M77" i="7"/>
  <c r="K77" i="7"/>
  <c r="L77" i="7" s="1"/>
  <c r="I77" i="7"/>
  <c r="J77" i="7" s="1"/>
  <c r="N76" i="7"/>
  <c r="P76" i="7" s="1"/>
  <c r="M76" i="7"/>
  <c r="K76" i="7"/>
  <c r="L76" i="7" s="1"/>
  <c r="I76" i="7"/>
  <c r="J76" i="7" s="1"/>
  <c r="M75" i="7"/>
  <c r="K75" i="7"/>
  <c r="L75" i="7" s="1"/>
  <c r="I75" i="7"/>
  <c r="J75" i="7" s="1"/>
  <c r="M74" i="7"/>
  <c r="K74" i="7"/>
  <c r="I74" i="7"/>
  <c r="J74" i="7" s="1"/>
  <c r="A52" i="7"/>
  <c r="H72" i="7"/>
  <c r="H344" i="7" s="1"/>
  <c r="H9" i="46" s="1"/>
  <c r="G72" i="7"/>
  <c r="G344" i="7" s="1"/>
  <c r="G9" i="46" s="1"/>
  <c r="F72" i="7"/>
  <c r="F344" i="7" s="1"/>
  <c r="F9" i="46" s="1"/>
  <c r="E72" i="7"/>
  <c r="E344" i="7" s="1"/>
  <c r="E9" i="46" s="1"/>
  <c r="D72" i="7"/>
  <c r="D344" i="7" s="1"/>
  <c r="D9" i="46" s="1"/>
  <c r="C72" i="7"/>
  <c r="C344" i="7" s="1"/>
  <c r="C9" i="46" s="1"/>
  <c r="N71" i="7"/>
  <c r="P71" i="7" s="1"/>
  <c r="M71" i="7"/>
  <c r="K71" i="7"/>
  <c r="L71" i="7" s="1"/>
  <c r="I71" i="7"/>
  <c r="J71" i="7" s="1"/>
  <c r="N70" i="7"/>
  <c r="P70" i="7" s="1"/>
  <c r="M70" i="7"/>
  <c r="K70" i="7"/>
  <c r="L70" i="7" s="1"/>
  <c r="I70" i="7"/>
  <c r="J70" i="7" s="1"/>
  <c r="N69" i="7"/>
  <c r="P69" i="7" s="1"/>
  <c r="M69" i="7"/>
  <c r="K69" i="7"/>
  <c r="L69" i="7" s="1"/>
  <c r="I69" i="7"/>
  <c r="J69" i="7" s="1"/>
  <c r="N68" i="7"/>
  <c r="P68" i="7" s="1"/>
  <c r="M68" i="7"/>
  <c r="K68" i="7"/>
  <c r="L68" i="7" s="1"/>
  <c r="I68" i="7"/>
  <c r="J68" i="7" s="1"/>
  <c r="N67" i="7"/>
  <c r="P67" i="7" s="1"/>
  <c r="M67" i="7"/>
  <c r="K67" i="7"/>
  <c r="L67" i="7" s="1"/>
  <c r="I67" i="7"/>
  <c r="J67" i="7" s="1"/>
  <c r="N66" i="7"/>
  <c r="P66" i="7" s="1"/>
  <c r="M66" i="7"/>
  <c r="K66" i="7"/>
  <c r="L66" i="7" s="1"/>
  <c r="I66" i="7"/>
  <c r="J66" i="7" s="1"/>
  <c r="N65" i="7"/>
  <c r="P65" i="7" s="1"/>
  <c r="M65" i="7"/>
  <c r="K65" i="7"/>
  <c r="L65" i="7" s="1"/>
  <c r="I65" i="7"/>
  <c r="J65" i="7" s="1"/>
  <c r="N64" i="7"/>
  <c r="M64" i="7"/>
  <c r="K64" i="7"/>
  <c r="L64" i="7" s="1"/>
  <c r="I64" i="7"/>
  <c r="J64" i="7" s="1"/>
  <c r="N63" i="7"/>
  <c r="P63" i="7" s="1"/>
  <c r="M63" i="7"/>
  <c r="K63" i="7"/>
  <c r="L63" i="7" s="1"/>
  <c r="I63" i="7"/>
  <c r="J63" i="7" s="1"/>
  <c r="N62" i="7"/>
  <c r="P62" i="7" s="1"/>
  <c r="M62" i="7"/>
  <c r="K62" i="7"/>
  <c r="L62" i="7" s="1"/>
  <c r="I62" i="7"/>
  <c r="J62" i="7" s="1"/>
  <c r="N61" i="7"/>
  <c r="M61" i="7"/>
  <c r="K61" i="7"/>
  <c r="L61" i="7" s="1"/>
  <c r="I61" i="7"/>
  <c r="J61" i="7" s="1"/>
  <c r="N60" i="7"/>
  <c r="P60" i="7" s="1"/>
  <c r="M60" i="7"/>
  <c r="K60" i="7"/>
  <c r="L60" i="7" s="1"/>
  <c r="I60" i="7"/>
  <c r="J60" i="7" s="1"/>
  <c r="N59" i="7"/>
  <c r="M59" i="7"/>
  <c r="K59" i="7"/>
  <c r="L59" i="7" s="1"/>
  <c r="I59" i="7"/>
  <c r="J59" i="7" s="1"/>
  <c r="N58" i="7"/>
  <c r="P58" i="7" s="1"/>
  <c r="M58" i="7"/>
  <c r="K58" i="7"/>
  <c r="L58" i="7" s="1"/>
  <c r="I58" i="7"/>
  <c r="J58" i="7" s="1"/>
  <c r="N57" i="7"/>
  <c r="M57" i="7"/>
  <c r="K57" i="7"/>
  <c r="L57" i="7" s="1"/>
  <c r="I57" i="7"/>
  <c r="J57" i="7" s="1"/>
  <c r="N56" i="7"/>
  <c r="M56" i="7"/>
  <c r="K56" i="7"/>
  <c r="L56" i="7" s="1"/>
  <c r="I56" i="7"/>
  <c r="J56" i="7" s="1"/>
  <c r="N55" i="7"/>
  <c r="P55" i="7" s="1"/>
  <c r="M55" i="7"/>
  <c r="K55" i="7"/>
  <c r="L55" i="7" s="1"/>
  <c r="I55" i="7"/>
  <c r="J55" i="7" s="1"/>
  <c r="N54" i="7"/>
  <c r="M54" i="7"/>
  <c r="K54" i="7"/>
  <c r="L54" i="7" s="1"/>
  <c r="I54" i="7"/>
  <c r="J54" i="7" s="1"/>
  <c r="N53" i="7"/>
  <c r="M53" i="7"/>
  <c r="K53" i="7"/>
  <c r="L53" i="7" s="1"/>
  <c r="I53" i="7"/>
  <c r="J53" i="7" s="1"/>
  <c r="M52" i="7"/>
  <c r="K52" i="7"/>
  <c r="I52" i="7"/>
  <c r="J52" i="7" s="1"/>
  <c r="N49" i="7"/>
  <c r="P49" i="7" s="1"/>
  <c r="N48" i="7"/>
  <c r="P48" i="7" s="1"/>
  <c r="N47" i="7"/>
  <c r="P47" i="7" s="1"/>
  <c r="N46" i="7"/>
  <c r="P46" i="7" s="1"/>
  <c r="N45" i="7"/>
  <c r="P45" i="7" s="1"/>
  <c r="N44" i="7"/>
  <c r="P44" i="7" s="1"/>
  <c r="N43" i="7"/>
  <c r="P43" i="7" s="1"/>
  <c r="N42" i="7"/>
  <c r="P42" i="7" s="1"/>
  <c r="N41" i="7"/>
  <c r="P41" i="7" s="1"/>
  <c r="N40" i="7"/>
  <c r="P40" i="7" s="1"/>
  <c r="N39" i="7"/>
  <c r="P39" i="7" s="1"/>
  <c r="N38" i="7"/>
  <c r="P38" i="7" s="1"/>
  <c r="N37" i="7"/>
  <c r="P37" i="7" s="1"/>
  <c r="N36" i="7"/>
  <c r="P36" i="7" s="1"/>
  <c r="N35" i="7"/>
  <c r="P35" i="7" s="1"/>
  <c r="N34" i="7"/>
  <c r="P34" i="7" s="1"/>
  <c r="N33" i="7"/>
  <c r="P33" i="7" s="1"/>
  <c r="N32" i="7"/>
  <c r="P32" i="7" s="1"/>
  <c r="N9" i="7"/>
  <c r="N10" i="7"/>
  <c r="N11" i="7"/>
  <c r="P11" i="7" s="1"/>
  <c r="N13" i="7"/>
  <c r="N14" i="7"/>
  <c r="P14" i="7" s="1"/>
  <c r="N15" i="7"/>
  <c r="N16" i="7"/>
  <c r="P16" i="7" s="1"/>
  <c r="N17" i="7"/>
  <c r="N18" i="7"/>
  <c r="P18" i="7" s="1"/>
  <c r="N19" i="7"/>
  <c r="P19" i="7" s="1"/>
  <c r="N20" i="7"/>
  <c r="P20" i="7" s="1"/>
  <c r="N21" i="7"/>
  <c r="P21" i="7" s="1"/>
  <c r="N22" i="7"/>
  <c r="P22" i="7" s="1"/>
  <c r="N23" i="7"/>
  <c r="P23" i="7" s="1"/>
  <c r="N24" i="7"/>
  <c r="P24" i="7" s="1"/>
  <c r="N25" i="7"/>
  <c r="P25" i="7" s="1"/>
  <c r="N26" i="7"/>
  <c r="P26" i="7" s="1"/>
  <c r="N27" i="7"/>
  <c r="P27" i="7" s="1"/>
  <c r="M49" i="7"/>
  <c r="M48" i="7"/>
  <c r="M47" i="7"/>
  <c r="M46" i="7"/>
  <c r="M45" i="7"/>
  <c r="M44" i="7"/>
  <c r="M43" i="7"/>
  <c r="M42" i="7"/>
  <c r="M41" i="7"/>
  <c r="M40" i="7"/>
  <c r="M39" i="7"/>
  <c r="M38" i="7"/>
  <c r="M37" i="7"/>
  <c r="M36" i="7"/>
  <c r="M35" i="7"/>
  <c r="M34" i="7"/>
  <c r="M33" i="7"/>
  <c r="M32" i="7"/>
  <c r="M31" i="7"/>
  <c r="M30" i="7"/>
  <c r="O16" i="7"/>
  <c r="M9" i="7"/>
  <c r="M10" i="7"/>
  <c r="M11" i="7"/>
  <c r="M12" i="7"/>
  <c r="M13" i="7"/>
  <c r="M14" i="7"/>
  <c r="M15" i="7"/>
  <c r="M16" i="7"/>
  <c r="M17" i="7"/>
  <c r="M18" i="7"/>
  <c r="M19" i="7"/>
  <c r="M20" i="7"/>
  <c r="M21" i="7"/>
  <c r="M22" i="7"/>
  <c r="M23" i="7"/>
  <c r="M24" i="7"/>
  <c r="M25" i="7"/>
  <c r="M26" i="7"/>
  <c r="M27" i="7"/>
  <c r="M8" i="7"/>
  <c r="N164" i="7" l="1"/>
  <c r="N140" i="7"/>
  <c r="P140" i="7" s="1"/>
  <c r="N75" i="7"/>
  <c r="P75" i="7" s="1"/>
  <c r="N97" i="7"/>
  <c r="P97" i="7" s="1"/>
  <c r="N118" i="7"/>
  <c r="P118" i="7" s="1"/>
  <c r="N120" i="7"/>
  <c r="P120" i="7" s="1"/>
  <c r="N163" i="7"/>
  <c r="E73" i="46"/>
  <c r="E1071" i="50"/>
  <c r="E88" i="46" s="1"/>
  <c r="F73" i="46"/>
  <c r="F1071" i="50"/>
  <c r="F88" i="46" s="1"/>
  <c r="D73" i="46"/>
  <c r="D1071" i="50"/>
  <c r="D88" i="46" s="1"/>
  <c r="H73" i="46"/>
  <c r="H1071" i="50"/>
  <c r="H88" i="46" s="1"/>
  <c r="C73" i="46"/>
  <c r="C1071" i="50"/>
  <c r="C88" i="46" s="1"/>
  <c r="G73" i="46"/>
  <c r="G1071" i="50"/>
  <c r="G88" i="46" s="1"/>
  <c r="P221" i="7"/>
  <c r="P224" i="7"/>
  <c r="J221" i="7"/>
  <c r="J222" i="7"/>
  <c r="J223" i="7"/>
  <c r="J224" i="7"/>
  <c r="J225" i="7"/>
  <c r="P222" i="7"/>
  <c r="P225" i="7"/>
  <c r="L221" i="7"/>
  <c r="L222" i="7"/>
  <c r="L223" i="7"/>
  <c r="L224" i="7"/>
  <c r="L225" i="7"/>
  <c r="P223" i="7"/>
  <c r="O53" i="7"/>
  <c r="P53" i="7"/>
  <c r="O54" i="7"/>
  <c r="P54" i="7"/>
  <c r="O163" i="7"/>
  <c r="P163" i="7"/>
  <c r="O164" i="7"/>
  <c r="P164" i="7"/>
  <c r="O165" i="7"/>
  <c r="P165" i="7"/>
  <c r="O166" i="7"/>
  <c r="P166" i="7"/>
  <c r="O167" i="7"/>
  <c r="P167" i="7"/>
  <c r="O168" i="7"/>
  <c r="P168" i="7"/>
  <c r="O169" i="7"/>
  <c r="P169" i="7"/>
  <c r="O170" i="7"/>
  <c r="P170" i="7"/>
  <c r="O171" i="7"/>
  <c r="P171" i="7"/>
  <c r="O207" i="7"/>
  <c r="P207" i="7"/>
  <c r="O208" i="7"/>
  <c r="P208" i="7"/>
  <c r="O57" i="7"/>
  <c r="P57" i="7"/>
  <c r="O59" i="7"/>
  <c r="P59" i="7"/>
  <c r="O56" i="7"/>
  <c r="P56" i="7"/>
  <c r="O61" i="7"/>
  <c r="P61" i="7"/>
  <c r="O810" i="50"/>
  <c r="P810" i="50"/>
  <c r="O814" i="50"/>
  <c r="P814" i="50"/>
  <c r="O818" i="50"/>
  <c r="P818" i="50"/>
  <c r="O788" i="50"/>
  <c r="P788" i="50"/>
  <c r="O876" i="50"/>
  <c r="P876" i="50"/>
  <c r="O880" i="50"/>
  <c r="P880" i="50"/>
  <c r="O811" i="50"/>
  <c r="P811" i="50"/>
  <c r="O813" i="50"/>
  <c r="P813" i="50"/>
  <c r="O815" i="50"/>
  <c r="P815" i="50"/>
  <c r="O817" i="50"/>
  <c r="P817" i="50"/>
  <c r="O819" i="50"/>
  <c r="P819" i="50"/>
  <c r="O812" i="50"/>
  <c r="P812" i="50"/>
  <c r="O816" i="50"/>
  <c r="P816" i="50"/>
  <c r="O878" i="50"/>
  <c r="P878" i="50"/>
  <c r="O791" i="50"/>
  <c r="P791" i="50"/>
  <c r="O738" i="50"/>
  <c r="P738" i="50"/>
  <c r="O727" i="50"/>
  <c r="P727" i="50"/>
  <c r="O731" i="50"/>
  <c r="P731" i="50"/>
  <c r="O735" i="50"/>
  <c r="P735" i="50"/>
  <c r="O739" i="50"/>
  <c r="P739" i="50"/>
  <c r="O732" i="50"/>
  <c r="P732" i="50"/>
  <c r="O767" i="50"/>
  <c r="P767" i="50"/>
  <c r="O766" i="50"/>
  <c r="P766" i="50"/>
  <c r="O800" i="50"/>
  <c r="P800" i="50"/>
  <c r="O804" i="50"/>
  <c r="P804" i="50"/>
  <c r="O801" i="50"/>
  <c r="P801" i="50"/>
  <c r="O803" i="50"/>
  <c r="P803" i="50"/>
  <c r="O820" i="50"/>
  <c r="P820" i="50"/>
  <c r="O822" i="50"/>
  <c r="P822" i="50"/>
  <c r="O821" i="50"/>
  <c r="P821" i="50"/>
  <c r="O886" i="50"/>
  <c r="P886" i="50"/>
  <c r="O9" i="7"/>
  <c r="P9" i="7"/>
  <c r="O17" i="7"/>
  <c r="P17" i="7"/>
  <c r="O13" i="7"/>
  <c r="P13" i="7"/>
  <c r="O15" i="7"/>
  <c r="P15" i="7"/>
  <c r="O10" i="7"/>
  <c r="P10" i="7"/>
  <c r="O64" i="7"/>
  <c r="P64" i="7"/>
  <c r="O141" i="7"/>
  <c r="P141" i="7"/>
  <c r="O142" i="7"/>
  <c r="P142" i="7"/>
  <c r="O143" i="7"/>
  <c r="P143" i="7"/>
  <c r="O144" i="7"/>
  <c r="P144" i="7"/>
  <c r="O145" i="7"/>
  <c r="P145" i="7"/>
  <c r="O146" i="7"/>
  <c r="P146" i="7"/>
  <c r="O147" i="7"/>
  <c r="P147" i="7"/>
  <c r="O148" i="7"/>
  <c r="P148" i="7"/>
  <c r="O149" i="7"/>
  <c r="P149" i="7"/>
  <c r="O150" i="7"/>
  <c r="P150" i="7"/>
  <c r="O151" i="7"/>
  <c r="P151" i="7"/>
  <c r="O152" i="7"/>
  <c r="P152" i="7"/>
  <c r="O153" i="7"/>
  <c r="P153" i="7"/>
  <c r="O154" i="7"/>
  <c r="P154" i="7"/>
  <c r="O155" i="7"/>
  <c r="P155" i="7"/>
  <c r="O156" i="7"/>
  <c r="P156" i="7"/>
  <c r="O157" i="7"/>
  <c r="P157" i="7"/>
  <c r="O158" i="7"/>
  <c r="P158" i="7"/>
  <c r="O159" i="7"/>
  <c r="P159" i="7"/>
  <c r="O172" i="7"/>
  <c r="P172" i="7"/>
  <c r="O173" i="7"/>
  <c r="P173" i="7"/>
  <c r="O174" i="7"/>
  <c r="P174" i="7"/>
  <c r="O175" i="7"/>
  <c r="P175" i="7"/>
  <c r="O176" i="7"/>
  <c r="P176" i="7"/>
  <c r="O177" i="7"/>
  <c r="P177" i="7"/>
  <c r="O178" i="7"/>
  <c r="P178" i="7"/>
  <c r="O179" i="7"/>
  <c r="P179" i="7"/>
  <c r="O180" i="7"/>
  <c r="P180" i="7"/>
  <c r="O181" i="7"/>
  <c r="P181" i="7"/>
  <c r="O185" i="7"/>
  <c r="P185" i="7"/>
  <c r="O186" i="7"/>
  <c r="P186" i="7"/>
  <c r="O187" i="7"/>
  <c r="P187" i="7"/>
  <c r="O188" i="7"/>
  <c r="P188" i="7"/>
  <c r="O189" i="7"/>
  <c r="P189" i="7"/>
  <c r="O190" i="7"/>
  <c r="P190" i="7"/>
  <c r="O191" i="7"/>
  <c r="P191" i="7"/>
  <c r="O192" i="7"/>
  <c r="P192" i="7"/>
  <c r="O193" i="7"/>
  <c r="P193" i="7"/>
  <c r="O194" i="7"/>
  <c r="P194" i="7"/>
  <c r="O195" i="7"/>
  <c r="P195" i="7"/>
  <c r="O196" i="7"/>
  <c r="P196" i="7"/>
  <c r="O197" i="7"/>
  <c r="P197" i="7"/>
  <c r="O198" i="7"/>
  <c r="P198" i="7"/>
  <c r="O199" i="7"/>
  <c r="P199" i="7"/>
  <c r="O200" i="7"/>
  <c r="P200" i="7"/>
  <c r="O201" i="7"/>
  <c r="P201" i="7"/>
  <c r="O202" i="7"/>
  <c r="P202" i="7"/>
  <c r="O203" i="7"/>
  <c r="P203" i="7"/>
  <c r="I94" i="7"/>
  <c r="I345" i="7" s="1"/>
  <c r="I10" i="46" s="1"/>
  <c r="J852" i="50"/>
  <c r="J1061" i="50" s="1"/>
  <c r="J78" i="46" s="1"/>
  <c r="J940" i="50"/>
  <c r="J1065" i="50" s="1"/>
  <c r="J82" i="46" s="1"/>
  <c r="J808" i="50"/>
  <c r="J1059" i="50" s="1"/>
  <c r="J76" i="46" s="1"/>
  <c r="J764" i="50"/>
  <c r="J1057" i="50" s="1"/>
  <c r="J74" i="46" s="1"/>
  <c r="J830" i="50"/>
  <c r="J1060" i="50" s="1"/>
  <c r="J77" i="46" s="1"/>
  <c r="J918" i="50"/>
  <c r="J1064" i="50" s="1"/>
  <c r="J81" i="46" s="1"/>
  <c r="K94" i="7"/>
  <c r="K345" i="7" s="1"/>
  <c r="K10" i="46" s="1"/>
  <c r="O18" i="7"/>
  <c r="O25" i="7"/>
  <c r="O21" i="7"/>
  <c r="J896" i="50"/>
  <c r="J1063" i="50" s="1"/>
  <c r="J80" i="46" s="1"/>
  <c r="J874" i="50"/>
  <c r="J1062" i="50" s="1"/>
  <c r="J79" i="46" s="1"/>
  <c r="J786" i="50"/>
  <c r="J1058" i="50" s="1"/>
  <c r="J75" i="46" s="1"/>
  <c r="O885" i="50"/>
  <c r="O823" i="50"/>
  <c r="O790" i="50"/>
  <c r="O805" i="50"/>
  <c r="O867" i="50"/>
  <c r="O881" i="50"/>
  <c r="O934" i="50"/>
  <c r="O828" i="50"/>
  <c r="O835" i="50"/>
  <c r="O908" i="50"/>
  <c r="O849" i="50"/>
  <c r="O855" i="50"/>
  <c r="O917" i="50"/>
  <c r="O920" i="50"/>
  <c r="O795" i="50"/>
  <c r="O839" i="50"/>
  <c r="O871" i="50"/>
  <c r="O877" i="50"/>
  <c r="O911" i="50"/>
  <c r="O730" i="50"/>
  <c r="O797" i="50"/>
  <c r="O851" i="50"/>
  <c r="O893" i="50"/>
  <c r="O936" i="50"/>
  <c r="O785" i="50"/>
  <c r="O916" i="50"/>
  <c r="O932" i="50"/>
  <c r="O799" i="50"/>
  <c r="O825" i="50"/>
  <c r="O843" i="50"/>
  <c r="O859" i="50"/>
  <c r="O884" i="50"/>
  <c r="O900" i="50"/>
  <c r="O913" i="50"/>
  <c r="O924" i="50"/>
  <c r="O740" i="50"/>
  <c r="O793" i="50"/>
  <c r="O826" i="50"/>
  <c r="O847" i="50"/>
  <c r="O863" i="50"/>
  <c r="O904" i="50"/>
  <c r="O915" i="50"/>
  <c r="O928" i="50"/>
  <c r="O728" i="50"/>
  <c r="O794" i="50"/>
  <c r="O798" i="50"/>
  <c r="O829" i="50"/>
  <c r="O833" i="50"/>
  <c r="O841" i="50"/>
  <c r="O861" i="50"/>
  <c r="O869" i="50"/>
  <c r="O883" i="50"/>
  <c r="O888" i="50"/>
  <c r="O890" i="50"/>
  <c r="O895" i="50"/>
  <c r="O898" i="50"/>
  <c r="O906" i="50"/>
  <c r="O912" i="50"/>
  <c r="O926" i="50"/>
  <c r="O734" i="50"/>
  <c r="O736" i="50"/>
  <c r="O789" i="50"/>
  <c r="O792" i="50"/>
  <c r="O796" i="50"/>
  <c r="O807" i="50"/>
  <c r="O824" i="50"/>
  <c r="O827" i="50"/>
  <c r="O837" i="50"/>
  <c r="O845" i="50"/>
  <c r="O857" i="50"/>
  <c r="O865" i="50"/>
  <c r="O873" i="50"/>
  <c r="O879" i="50"/>
  <c r="O882" i="50"/>
  <c r="O887" i="50"/>
  <c r="O889" i="50"/>
  <c r="O891" i="50"/>
  <c r="O902" i="50"/>
  <c r="O910" i="50"/>
  <c r="O914" i="50"/>
  <c r="O922" i="50"/>
  <c r="O930" i="50"/>
  <c r="O938" i="50"/>
  <c r="K204" i="7"/>
  <c r="K350" i="7" s="1"/>
  <c r="K15" i="46" s="1"/>
  <c r="O723" i="50"/>
  <c r="O725" i="50"/>
  <c r="O729" i="50"/>
  <c r="O724" i="50"/>
  <c r="O838" i="50"/>
  <c r="O741" i="50"/>
  <c r="O733" i="50"/>
  <c r="O806" i="50"/>
  <c r="O802" i="50"/>
  <c r="O737" i="50"/>
  <c r="O784" i="50"/>
  <c r="O834" i="50"/>
  <c r="O842" i="50"/>
  <c r="I742" i="50"/>
  <c r="I1056" i="50" s="1"/>
  <c r="I786" i="50"/>
  <c r="I1058" i="50" s="1"/>
  <c r="I75" i="46" s="1"/>
  <c r="N808" i="50"/>
  <c r="N1059" i="50" s="1"/>
  <c r="M76" i="46" s="1"/>
  <c r="I830" i="50"/>
  <c r="I1060" i="50" s="1"/>
  <c r="I77" i="46" s="1"/>
  <c r="O846" i="50"/>
  <c r="O850" i="50"/>
  <c r="N852" i="50"/>
  <c r="N1061" i="50" s="1"/>
  <c r="M78" i="46" s="1"/>
  <c r="O856" i="50"/>
  <c r="O860" i="50"/>
  <c r="O864" i="50"/>
  <c r="O868" i="50"/>
  <c r="O872" i="50"/>
  <c r="N896" i="50"/>
  <c r="N1063" i="50" s="1"/>
  <c r="M80" i="46" s="1"/>
  <c r="O892" i="50"/>
  <c r="O899" i="50"/>
  <c r="O903" i="50"/>
  <c r="O907" i="50"/>
  <c r="O921" i="50"/>
  <c r="O925" i="50"/>
  <c r="O929" i="50"/>
  <c r="O933" i="50"/>
  <c r="O937" i="50"/>
  <c r="I764" i="50"/>
  <c r="I1057" i="50" s="1"/>
  <c r="I74" i="46" s="1"/>
  <c r="K742" i="50"/>
  <c r="K1056" i="50" s="1"/>
  <c r="K1071" i="50" s="1"/>
  <c r="P874" i="50"/>
  <c r="P1062" i="50" s="1"/>
  <c r="O79" i="46" s="1"/>
  <c r="I896" i="50"/>
  <c r="I1063" i="50" s="1"/>
  <c r="I80" i="46" s="1"/>
  <c r="N918" i="50"/>
  <c r="N1064" i="50" s="1"/>
  <c r="M81" i="46" s="1"/>
  <c r="I940" i="50"/>
  <c r="I1065" i="50" s="1"/>
  <c r="I82" i="46" s="1"/>
  <c r="L742" i="50"/>
  <c r="L1056" i="50" s="1"/>
  <c r="L1071" i="50" s="1"/>
  <c r="O832" i="50"/>
  <c r="O836" i="50"/>
  <c r="O840" i="50"/>
  <c r="O844" i="50"/>
  <c r="O848" i="50"/>
  <c r="I874" i="50"/>
  <c r="I1062" i="50" s="1"/>
  <c r="I79" i="46" s="1"/>
  <c r="O854" i="50"/>
  <c r="O858" i="50"/>
  <c r="O862" i="50"/>
  <c r="O866" i="50"/>
  <c r="O870" i="50"/>
  <c r="O894" i="50"/>
  <c r="P918" i="50"/>
  <c r="P1064" i="50" s="1"/>
  <c r="O81" i="46" s="1"/>
  <c r="O901" i="50"/>
  <c r="O905" i="50"/>
  <c r="O909" i="50"/>
  <c r="P940" i="50"/>
  <c r="P1065" i="50" s="1"/>
  <c r="O82" i="46" s="1"/>
  <c r="O923" i="50"/>
  <c r="O927" i="50"/>
  <c r="O931" i="50"/>
  <c r="O935" i="50"/>
  <c r="O939" i="50"/>
  <c r="N940" i="50"/>
  <c r="N1065" i="50" s="1"/>
  <c r="M82" i="46" s="1"/>
  <c r="O726" i="50"/>
  <c r="P764" i="50"/>
  <c r="P1057" i="50" s="1"/>
  <c r="O74" i="46" s="1"/>
  <c r="O744" i="50"/>
  <c r="O745" i="50"/>
  <c r="O746" i="50"/>
  <c r="O747" i="50"/>
  <c r="O748" i="50"/>
  <c r="O749" i="50"/>
  <c r="O750" i="50"/>
  <c r="O751" i="50"/>
  <c r="O752" i="50"/>
  <c r="O753" i="50"/>
  <c r="O754" i="50"/>
  <c r="O755" i="50"/>
  <c r="O756" i="50"/>
  <c r="O757" i="50"/>
  <c r="O758" i="50"/>
  <c r="O759" i="50"/>
  <c r="O760" i="50"/>
  <c r="O761" i="50"/>
  <c r="O762" i="50"/>
  <c r="O763" i="50"/>
  <c r="N764" i="50"/>
  <c r="N1057" i="50" s="1"/>
  <c r="M74" i="46" s="1"/>
  <c r="O769" i="50"/>
  <c r="O771" i="50"/>
  <c r="O773" i="50"/>
  <c r="O775" i="50"/>
  <c r="O777" i="50"/>
  <c r="O779" i="50"/>
  <c r="O781" i="50"/>
  <c r="O783" i="50"/>
  <c r="N786" i="50"/>
  <c r="N1058" i="50" s="1"/>
  <c r="M75" i="46" s="1"/>
  <c r="J742" i="50"/>
  <c r="J1056" i="50" s="1"/>
  <c r="N722" i="50"/>
  <c r="P722" i="50" s="1"/>
  <c r="I808" i="50"/>
  <c r="I1059" i="50" s="1"/>
  <c r="I76" i="46" s="1"/>
  <c r="O768" i="50"/>
  <c r="O770" i="50"/>
  <c r="O772" i="50"/>
  <c r="O774" i="50"/>
  <c r="O776" i="50"/>
  <c r="O778" i="50"/>
  <c r="O780" i="50"/>
  <c r="O782" i="50"/>
  <c r="N830" i="50"/>
  <c r="N1060" i="50" s="1"/>
  <c r="M77" i="46" s="1"/>
  <c r="I852" i="50"/>
  <c r="I1061" i="50" s="1"/>
  <c r="I78" i="46" s="1"/>
  <c r="N874" i="50"/>
  <c r="N1062" i="50" s="1"/>
  <c r="M79" i="46" s="1"/>
  <c r="I918" i="50"/>
  <c r="I1064" i="50" s="1"/>
  <c r="I81" i="46" s="1"/>
  <c r="I72" i="7"/>
  <c r="I344" i="7" s="1"/>
  <c r="I9" i="46" s="1"/>
  <c r="I116" i="7"/>
  <c r="I346" i="7" s="1"/>
  <c r="I11" i="46" s="1"/>
  <c r="K160" i="7"/>
  <c r="K348" i="7" s="1"/>
  <c r="K13" i="46" s="1"/>
  <c r="I182" i="7"/>
  <c r="I349" i="7" s="1"/>
  <c r="I14" i="46" s="1"/>
  <c r="O214" i="7"/>
  <c r="I226" i="7"/>
  <c r="I351" i="7" s="1"/>
  <c r="I16" i="46" s="1"/>
  <c r="L160" i="7"/>
  <c r="L348" i="7" s="1"/>
  <c r="L13" i="46" s="1"/>
  <c r="O20" i="7"/>
  <c r="O87" i="7"/>
  <c r="K138" i="7"/>
  <c r="K347" i="7" s="1"/>
  <c r="K12" i="46" s="1"/>
  <c r="J162" i="7"/>
  <c r="J182" i="7" s="1"/>
  <c r="J349" i="7" s="1"/>
  <c r="J14" i="46" s="1"/>
  <c r="L189" i="7"/>
  <c r="L204" i="7" s="1"/>
  <c r="L350" i="7" s="1"/>
  <c r="L15" i="46" s="1"/>
  <c r="J72" i="7"/>
  <c r="J344" i="7" s="1"/>
  <c r="J9" i="46" s="1"/>
  <c r="J116" i="7"/>
  <c r="J346" i="7" s="1"/>
  <c r="J11" i="46" s="1"/>
  <c r="K182" i="7"/>
  <c r="K349" i="7" s="1"/>
  <c r="K14" i="46" s="1"/>
  <c r="N226" i="7"/>
  <c r="N351" i="7" s="1"/>
  <c r="M16" i="46" s="1"/>
  <c r="O11" i="7"/>
  <c r="K72" i="7"/>
  <c r="K344" i="7" s="1"/>
  <c r="K9" i="46" s="1"/>
  <c r="K116" i="7"/>
  <c r="K346" i="7" s="1"/>
  <c r="K11" i="46" s="1"/>
  <c r="L162" i="7"/>
  <c r="O222" i="7"/>
  <c r="O212" i="7"/>
  <c r="O220" i="7"/>
  <c r="O210" i="7"/>
  <c r="O218" i="7"/>
  <c r="O24" i="7"/>
  <c r="O216" i="7"/>
  <c r="O224" i="7"/>
  <c r="O88" i="7"/>
  <c r="I160" i="7"/>
  <c r="I348" i="7" s="1"/>
  <c r="I13" i="46" s="1"/>
  <c r="I204" i="7"/>
  <c r="I350" i="7" s="1"/>
  <c r="I15" i="46" s="1"/>
  <c r="J140" i="7"/>
  <c r="J160" i="7" s="1"/>
  <c r="J348" i="7" s="1"/>
  <c r="J13" i="46" s="1"/>
  <c r="N160" i="7"/>
  <c r="N348" i="7" s="1"/>
  <c r="M13" i="46" s="1"/>
  <c r="O140" i="7"/>
  <c r="J184" i="7"/>
  <c r="J204" i="7" s="1"/>
  <c r="J350" i="7" s="1"/>
  <c r="J15" i="46" s="1"/>
  <c r="N204" i="7"/>
  <c r="N350" i="7" s="1"/>
  <c r="M15" i="46" s="1"/>
  <c r="O184" i="7"/>
  <c r="O209" i="7"/>
  <c r="O211" i="7"/>
  <c r="O213" i="7"/>
  <c r="O215" i="7"/>
  <c r="O217" i="7"/>
  <c r="O219" i="7"/>
  <c r="O221" i="7"/>
  <c r="O223" i="7"/>
  <c r="O225" i="7"/>
  <c r="O79" i="7"/>
  <c r="K226" i="7"/>
  <c r="K351" i="7" s="1"/>
  <c r="K16" i="46" s="1"/>
  <c r="O206" i="7"/>
  <c r="O75" i="7"/>
  <c r="I138" i="7"/>
  <c r="I347" i="7" s="1"/>
  <c r="I12" i="46" s="1"/>
  <c r="N138" i="7"/>
  <c r="N347" i="7" s="1"/>
  <c r="M12" i="46" s="1"/>
  <c r="O118" i="7"/>
  <c r="O122" i="7"/>
  <c r="O80" i="7"/>
  <c r="O83" i="7"/>
  <c r="J118" i="7"/>
  <c r="J138" i="7" s="1"/>
  <c r="J347" i="7" s="1"/>
  <c r="J12" i="46" s="1"/>
  <c r="O119" i="7"/>
  <c r="O123" i="7"/>
  <c r="O91" i="7"/>
  <c r="O121" i="7"/>
  <c r="L138" i="7"/>
  <c r="L347" i="7" s="1"/>
  <c r="L12" i="46" s="1"/>
  <c r="O120" i="7"/>
  <c r="O124" i="7"/>
  <c r="O125" i="7"/>
  <c r="O126" i="7"/>
  <c r="O127" i="7"/>
  <c r="O128" i="7"/>
  <c r="O129" i="7"/>
  <c r="O130" i="7"/>
  <c r="O131" i="7"/>
  <c r="O132" i="7"/>
  <c r="O133" i="7"/>
  <c r="O134" i="7"/>
  <c r="O135" i="7"/>
  <c r="O136" i="7"/>
  <c r="O137" i="7"/>
  <c r="O76" i="7"/>
  <c r="O84" i="7"/>
  <c r="O92" i="7"/>
  <c r="O77" i="7"/>
  <c r="O81" i="7"/>
  <c r="O89" i="7"/>
  <c r="O93" i="7"/>
  <c r="O97" i="7"/>
  <c r="O98" i="7"/>
  <c r="O99" i="7"/>
  <c r="O100" i="7"/>
  <c r="O101" i="7"/>
  <c r="O102" i="7"/>
  <c r="O103" i="7"/>
  <c r="O104" i="7"/>
  <c r="O105" i="7"/>
  <c r="O106" i="7"/>
  <c r="O107" i="7"/>
  <c r="O108" i="7"/>
  <c r="O109" i="7"/>
  <c r="O110" i="7"/>
  <c r="O111" i="7"/>
  <c r="O112" i="7"/>
  <c r="O113" i="7"/>
  <c r="O114" i="7"/>
  <c r="O115" i="7"/>
  <c r="O78" i="7"/>
  <c r="O82" i="7"/>
  <c r="O86" i="7"/>
  <c r="O90" i="7"/>
  <c r="L96" i="7"/>
  <c r="O85" i="7"/>
  <c r="J94" i="7"/>
  <c r="J345" i="7" s="1"/>
  <c r="J10" i="46" s="1"/>
  <c r="L74" i="7"/>
  <c r="O55" i="7"/>
  <c r="O58" i="7"/>
  <c r="O60" i="7"/>
  <c r="O62" i="7"/>
  <c r="O63" i="7"/>
  <c r="O65" i="7"/>
  <c r="O66" i="7"/>
  <c r="O67" i="7"/>
  <c r="O68" i="7"/>
  <c r="O69" i="7"/>
  <c r="O70" i="7"/>
  <c r="O71" i="7"/>
  <c r="O26" i="7"/>
  <c r="L52" i="7"/>
  <c r="O14" i="7"/>
  <c r="O27" i="7"/>
  <c r="O19" i="7"/>
  <c r="O22" i="7"/>
  <c r="O23" i="7"/>
  <c r="O32" i="7"/>
  <c r="O33" i="7"/>
  <c r="O34" i="7"/>
  <c r="O35" i="7"/>
  <c r="O36" i="7"/>
  <c r="O37" i="7"/>
  <c r="O38" i="7"/>
  <c r="O39" i="7"/>
  <c r="O40" i="7"/>
  <c r="O41" i="7"/>
  <c r="O42" i="7"/>
  <c r="O43" i="7"/>
  <c r="O44" i="7"/>
  <c r="O45" i="7"/>
  <c r="O46" i="7"/>
  <c r="O47" i="7"/>
  <c r="O48" i="7"/>
  <c r="O49" i="7"/>
  <c r="H50" i="7"/>
  <c r="H343" i="7" s="1"/>
  <c r="H8" i="46" s="1"/>
  <c r="G50" i="7"/>
  <c r="G343" i="7" s="1"/>
  <c r="G8" i="46" s="1"/>
  <c r="F50" i="7"/>
  <c r="F343" i="7" s="1"/>
  <c r="F8" i="46" s="1"/>
  <c r="E50" i="7"/>
  <c r="E343" i="7" s="1"/>
  <c r="E8" i="46" s="1"/>
  <c r="D50" i="7"/>
  <c r="D343" i="7" s="1"/>
  <c r="D8" i="46" s="1"/>
  <c r="C50" i="7"/>
  <c r="C343" i="7" s="1"/>
  <c r="C8" i="46" s="1"/>
  <c r="K49" i="7"/>
  <c r="L49" i="7" s="1"/>
  <c r="I49" i="7"/>
  <c r="J49" i="7" s="1"/>
  <c r="K48" i="7"/>
  <c r="L48" i="7" s="1"/>
  <c r="I48" i="7"/>
  <c r="J48" i="7" s="1"/>
  <c r="K47" i="7"/>
  <c r="L47" i="7" s="1"/>
  <c r="I47" i="7"/>
  <c r="J47" i="7" s="1"/>
  <c r="K46" i="7"/>
  <c r="L46" i="7" s="1"/>
  <c r="I46" i="7"/>
  <c r="J46" i="7" s="1"/>
  <c r="K45" i="7"/>
  <c r="L45" i="7" s="1"/>
  <c r="I45" i="7"/>
  <c r="J45" i="7" s="1"/>
  <c r="K44" i="7"/>
  <c r="L44" i="7" s="1"/>
  <c r="I44" i="7"/>
  <c r="J44" i="7" s="1"/>
  <c r="K43" i="7"/>
  <c r="L43" i="7" s="1"/>
  <c r="I43" i="7"/>
  <c r="J43" i="7" s="1"/>
  <c r="K42" i="7"/>
  <c r="L42" i="7" s="1"/>
  <c r="I42" i="7"/>
  <c r="J42" i="7" s="1"/>
  <c r="K41" i="7"/>
  <c r="L41" i="7" s="1"/>
  <c r="I41" i="7"/>
  <c r="J41" i="7" s="1"/>
  <c r="K40" i="7"/>
  <c r="L40" i="7" s="1"/>
  <c r="I40" i="7"/>
  <c r="J40" i="7" s="1"/>
  <c r="K39" i="7"/>
  <c r="L39" i="7" s="1"/>
  <c r="I39" i="7"/>
  <c r="J39" i="7" s="1"/>
  <c r="K38" i="7"/>
  <c r="L38" i="7" s="1"/>
  <c r="I38" i="7"/>
  <c r="J38" i="7" s="1"/>
  <c r="K37" i="7"/>
  <c r="L37" i="7" s="1"/>
  <c r="I37" i="7"/>
  <c r="J37" i="7" s="1"/>
  <c r="K36" i="7"/>
  <c r="L36" i="7" s="1"/>
  <c r="I36" i="7"/>
  <c r="J36" i="7" s="1"/>
  <c r="K35" i="7"/>
  <c r="L35" i="7" s="1"/>
  <c r="I35" i="7"/>
  <c r="J35" i="7" s="1"/>
  <c r="K34" i="7"/>
  <c r="L34" i="7" s="1"/>
  <c r="I34" i="7"/>
  <c r="J34" i="7" s="1"/>
  <c r="K33" i="7"/>
  <c r="L33" i="7" s="1"/>
  <c r="I33" i="7"/>
  <c r="J33" i="7" s="1"/>
  <c r="K32" i="7"/>
  <c r="L32" i="7" s="1"/>
  <c r="I32" i="7"/>
  <c r="J32" i="7" s="1"/>
  <c r="K31" i="7"/>
  <c r="L31" i="7" s="1"/>
  <c r="N31" i="7" s="1"/>
  <c r="P31" i="7" s="1"/>
  <c r="I31" i="7"/>
  <c r="J31" i="7" s="1"/>
  <c r="K30" i="7"/>
  <c r="I30" i="7"/>
  <c r="K23" i="7"/>
  <c r="L23" i="7" s="1"/>
  <c r="I23" i="7"/>
  <c r="J23" i="7" s="1"/>
  <c r="C42" i="16"/>
  <c r="C37" i="16"/>
  <c r="C13" i="16"/>
  <c r="C14" i="16"/>
  <c r="C15" i="16"/>
  <c r="C16" i="16"/>
  <c r="C17" i="16"/>
  <c r="C18" i="16"/>
  <c r="C19" i="16"/>
  <c r="C20" i="16"/>
  <c r="C21" i="16"/>
  <c r="C22" i="16"/>
  <c r="C23" i="16"/>
  <c r="C24" i="16"/>
  <c r="C25" i="16"/>
  <c r="C26" i="16"/>
  <c r="C27" i="16"/>
  <c r="C28" i="16"/>
  <c r="C29" i="16"/>
  <c r="C30" i="16"/>
  <c r="C31" i="16"/>
  <c r="C32" i="16"/>
  <c r="C33" i="16"/>
  <c r="C34" i="16"/>
  <c r="C35" i="16"/>
  <c r="C36" i="16"/>
  <c r="C38" i="16"/>
  <c r="C39" i="16"/>
  <c r="C40" i="16"/>
  <c r="C41" i="16"/>
  <c r="C12" i="16"/>
  <c r="L182" i="7" l="1"/>
  <c r="L349" i="7" s="1"/>
  <c r="L14" i="46" s="1"/>
  <c r="L144" i="46" s="1"/>
  <c r="N162" i="7"/>
  <c r="L116" i="7"/>
  <c r="L346" i="7" s="1"/>
  <c r="L11" i="46" s="1"/>
  <c r="L141" i="46" s="1"/>
  <c r="N96" i="7"/>
  <c r="L94" i="7"/>
  <c r="L345" i="7" s="1"/>
  <c r="L10" i="46" s="1"/>
  <c r="L97" i="46" s="1"/>
  <c r="N74" i="7"/>
  <c r="L72" i="7"/>
  <c r="L344" i="7" s="1"/>
  <c r="L9" i="46" s="1"/>
  <c r="L96" i="46" s="1"/>
  <c r="N52" i="7"/>
  <c r="O31" i="7"/>
  <c r="J1071" i="50"/>
  <c r="I73" i="46"/>
  <c r="I1071" i="50"/>
  <c r="I88" i="46" s="1"/>
  <c r="L226" i="7"/>
  <c r="L351" i="7" s="1"/>
  <c r="L16" i="46" s="1"/>
  <c r="L146" i="46" s="1"/>
  <c r="J226" i="7"/>
  <c r="J351" i="7" s="1"/>
  <c r="J16" i="46" s="1"/>
  <c r="J146" i="46" s="1"/>
  <c r="I101" i="46"/>
  <c r="J100" i="46"/>
  <c r="I143" i="46"/>
  <c r="M103" i="46"/>
  <c r="M100" i="46"/>
  <c r="J96" i="46"/>
  <c r="K139" i="46"/>
  <c r="K96" i="46"/>
  <c r="I96" i="46"/>
  <c r="K140" i="46"/>
  <c r="K97" i="46"/>
  <c r="J97" i="46"/>
  <c r="I97" i="46"/>
  <c r="I98" i="46"/>
  <c r="K141" i="46"/>
  <c r="K98" i="46"/>
  <c r="J98" i="46"/>
  <c r="L142" i="46"/>
  <c r="L99" i="46"/>
  <c r="K142" i="46"/>
  <c r="K99" i="46"/>
  <c r="I99" i="46"/>
  <c r="M99" i="46"/>
  <c r="J99" i="46"/>
  <c r="L143" i="46"/>
  <c r="L100" i="46"/>
  <c r="K143" i="46"/>
  <c r="K100" i="46"/>
  <c r="I100" i="46"/>
  <c r="K144" i="46"/>
  <c r="K101" i="46"/>
  <c r="J101" i="46"/>
  <c r="J102" i="46"/>
  <c r="L145" i="46"/>
  <c r="L102" i="46"/>
  <c r="I102" i="46"/>
  <c r="M102" i="46"/>
  <c r="K145" i="46"/>
  <c r="K102" i="46"/>
  <c r="I103" i="46"/>
  <c r="K146" i="46"/>
  <c r="K103" i="46"/>
  <c r="I144" i="46"/>
  <c r="J145" i="46"/>
  <c r="J142" i="46"/>
  <c r="J139" i="46"/>
  <c r="I145" i="46"/>
  <c r="I139" i="46"/>
  <c r="I140" i="46"/>
  <c r="J143" i="46"/>
  <c r="J141" i="46"/>
  <c r="I141" i="46"/>
  <c r="I146" i="46"/>
  <c r="J140" i="46"/>
  <c r="I142" i="46"/>
  <c r="J144" i="46"/>
  <c r="O160" i="7"/>
  <c r="O348" i="7" s="1"/>
  <c r="N13" i="46" s="1"/>
  <c r="O204" i="7"/>
  <c r="O350" i="7" s="1"/>
  <c r="N15" i="46" s="1"/>
  <c r="J88" i="46"/>
  <c r="J73" i="46"/>
  <c r="L88" i="46"/>
  <c r="L73" i="46"/>
  <c r="K88" i="46"/>
  <c r="K89" i="46" s="1"/>
  <c r="K73" i="46"/>
  <c r="P786" i="50"/>
  <c r="P1058" i="50" s="1"/>
  <c r="O75" i="46" s="1"/>
  <c r="P852" i="50"/>
  <c r="P1061" i="50" s="1"/>
  <c r="O78" i="46" s="1"/>
  <c r="O808" i="50"/>
  <c r="O1059" i="50" s="1"/>
  <c r="N76" i="46" s="1"/>
  <c r="O830" i="50"/>
  <c r="O1060" i="50" s="1"/>
  <c r="N77" i="46" s="1"/>
  <c r="P896" i="50"/>
  <c r="P1063" i="50" s="1"/>
  <c r="O80" i="46" s="1"/>
  <c r="O918" i="50"/>
  <c r="O1064" i="50" s="1"/>
  <c r="N81" i="46" s="1"/>
  <c r="O896" i="50"/>
  <c r="O1063" i="50" s="1"/>
  <c r="N80" i="46" s="1"/>
  <c r="O786" i="50"/>
  <c r="O1058" i="50" s="1"/>
  <c r="N75" i="46" s="1"/>
  <c r="O940" i="50"/>
  <c r="O1065" i="50" s="1"/>
  <c r="N82" i="46" s="1"/>
  <c r="O852" i="50"/>
  <c r="O1061" i="50" s="1"/>
  <c r="N78" i="46" s="1"/>
  <c r="O874" i="50"/>
  <c r="O1062" i="50" s="1"/>
  <c r="N79" i="46" s="1"/>
  <c r="P808" i="50"/>
  <c r="P1059" i="50" s="1"/>
  <c r="O76" i="46" s="1"/>
  <c r="N742" i="50"/>
  <c r="O722" i="50"/>
  <c r="O742" i="50" s="1"/>
  <c r="O1056" i="50" s="1"/>
  <c r="P742" i="50"/>
  <c r="P1056" i="50" s="1"/>
  <c r="O764" i="50"/>
  <c r="O1057" i="50" s="1"/>
  <c r="N74" i="46" s="1"/>
  <c r="P830" i="50"/>
  <c r="P1060" i="50" s="1"/>
  <c r="O77" i="46" s="1"/>
  <c r="K50" i="7"/>
  <c r="K343" i="7" s="1"/>
  <c r="K8" i="46" s="1"/>
  <c r="P226" i="7"/>
  <c r="P351" i="7" s="1"/>
  <c r="O16" i="46" s="1"/>
  <c r="O103" i="46" s="1"/>
  <c r="P160" i="7"/>
  <c r="P348" i="7" s="1"/>
  <c r="O13" i="46" s="1"/>
  <c r="O100" i="46" s="1"/>
  <c r="P138" i="7"/>
  <c r="P347" i="7" s="1"/>
  <c r="O12" i="46" s="1"/>
  <c r="O226" i="7"/>
  <c r="O351" i="7" s="1"/>
  <c r="N16" i="46" s="1"/>
  <c r="P204" i="7"/>
  <c r="P350" i="7" s="1"/>
  <c r="O15" i="46" s="1"/>
  <c r="O102" i="46" s="1"/>
  <c r="O138" i="7"/>
  <c r="O347" i="7" s="1"/>
  <c r="N12" i="46" s="1"/>
  <c r="L30" i="7"/>
  <c r="I50" i="7"/>
  <c r="I343" i="7" s="1"/>
  <c r="I8" i="46" s="1"/>
  <c r="I138" i="46" s="1"/>
  <c r="J30" i="7"/>
  <c r="J50" i="7" s="1"/>
  <c r="J343" i="7" s="1"/>
  <c r="J8" i="46" s="1"/>
  <c r="J138" i="46" s="1"/>
  <c r="C32" i="8"/>
  <c r="D32" i="8"/>
  <c r="E32" i="8"/>
  <c r="F32" i="8"/>
  <c r="G32" i="8"/>
  <c r="B32" i="8"/>
  <c r="L139" i="46" l="1"/>
  <c r="L89" i="46"/>
  <c r="C35" i="57"/>
  <c r="L101" i="46"/>
  <c r="L98" i="46"/>
  <c r="P162" i="7"/>
  <c r="P182" i="7" s="1"/>
  <c r="P349" i="7" s="1"/>
  <c r="O14" i="46" s="1"/>
  <c r="O101" i="46" s="1"/>
  <c r="N182" i="7"/>
  <c r="N349" i="7" s="1"/>
  <c r="M14" i="46" s="1"/>
  <c r="M101" i="46" s="1"/>
  <c r="O162" i="7"/>
  <c r="O182" i="7" s="1"/>
  <c r="O349" i="7" s="1"/>
  <c r="N14" i="46" s="1"/>
  <c r="N144" i="46" s="1"/>
  <c r="P96" i="7"/>
  <c r="P116" i="7" s="1"/>
  <c r="P346" i="7" s="1"/>
  <c r="O11" i="46" s="1"/>
  <c r="O98" i="46" s="1"/>
  <c r="O96" i="7"/>
  <c r="O116" i="7" s="1"/>
  <c r="O346" i="7" s="1"/>
  <c r="N11" i="46" s="1"/>
  <c r="N98" i="46" s="1"/>
  <c r="N116" i="7"/>
  <c r="N346" i="7" s="1"/>
  <c r="M11" i="46" s="1"/>
  <c r="M98" i="46" s="1"/>
  <c r="L140" i="46"/>
  <c r="P74" i="7"/>
  <c r="P94" i="7" s="1"/>
  <c r="P345" i="7" s="1"/>
  <c r="O10" i="46" s="1"/>
  <c r="O97" i="46" s="1"/>
  <c r="N94" i="7"/>
  <c r="N345" i="7" s="1"/>
  <c r="M10" i="46" s="1"/>
  <c r="M97" i="46" s="1"/>
  <c r="O74" i="7"/>
  <c r="O94" i="7" s="1"/>
  <c r="O345" i="7" s="1"/>
  <c r="N10" i="46" s="1"/>
  <c r="N140" i="46" s="1"/>
  <c r="P52" i="7"/>
  <c r="P72" i="7" s="1"/>
  <c r="P344" i="7" s="1"/>
  <c r="O9" i="46" s="1"/>
  <c r="O96" i="46" s="1"/>
  <c r="N72" i="7"/>
  <c r="N344" i="7" s="1"/>
  <c r="M9" i="46" s="1"/>
  <c r="M96" i="46" s="1"/>
  <c r="O52" i="7"/>
  <c r="O72" i="7" s="1"/>
  <c r="O344" i="7" s="1"/>
  <c r="N9" i="46" s="1"/>
  <c r="N139" i="46" s="1"/>
  <c r="L103" i="46"/>
  <c r="O73" i="46"/>
  <c r="P1071" i="50"/>
  <c r="O88" i="46" s="1"/>
  <c r="N73" i="46"/>
  <c r="O1071" i="50"/>
  <c r="N88" i="46" s="1"/>
  <c r="J103" i="46"/>
  <c r="N102" i="46"/>
  <c r="N103" i="46"/>
  <c r="I95" i="46"/>
  <c r="J95" i="46"/>
  <c r="K138" i="46"/>
  <c r="K95" i="46"/>
  <c r="N99" i="46"/>
  <c r="O99" i="46"/>
  <c r="N143" i="46"/>
  <c r="N100" i="46"/>
  <c r="N142" i="46"/>
  <c r="O145" i="46"/>
  <c r="O146" i="46"/>
  <c r="O143" i="46"/>
  <c r="N145" i="46"/>
  <c r="N30" i="7"/>
  <c r="P30" i="7" s="1"/>
  <c r="N146" i="46"/>
  <c r="O142" i="46"/>
  <c r="N1056" i="50"/>
  <c r="N1071" i="50" s="1"/>
  <c r="L50" i="7"/>
  <c r="L343" i="7" s="1"/>
  <c r="L8" i="46" s="1"/>
  <c r="A1" i="2"/>
  <c r="F17" i="41"/>
  <c r="A1" i="1"/>
  <c r="C6" i="41"/>
  <c r="C5" i="41"/>
  <c r="N101" i="46" l="1"/>
  <c r="N141" i="46"/>
  <c r="O144" i="46"/>
  <c r="O141" i="46"/>
  <c r="N96" i="46"/>
  <c r="N97" i="46"/>
  <c r="O140" i="46"/>
  <c r="O139" i="46"/>
  <c r="C26" i="4"/>
  <c r="F35" i="57"/>
  <c r="C17" i="4"/>
  <c r="E35" i="57"/>
  <c r="H35" i="57" s="1"/>
  <c r="I35" i="57" s="1"/>
  <c r="L138" i="46"/>
  <c r="L95" i="46"/>
  <c r="P50" i="7"/>
  <c r="P343" i="7" s="1"/>
  <c r="O8" i="46" s="1"/>
  <c r="O30" i="7"/>
  <c r="O50" i="7" s="1"/>
  <c r="O343" i="7" s="1"/>
  <c r="N8" i="46" s="1"/>
  <c r="N50" i="7"/>
  <c r="N343" i="7" s="1"/>
  <c r="M8" i="46" s="1"/>
  <c r="M95" i="46" s="1"/>
  <c r="M88" i="46"/>
  <c r="D35" i="57" s="1"/>
  <c r="M73" i="46"/>
  <c r="I9" i="7"/>
  <c r="J9" i="7" s="1"/>
  <c r="K9" i="7"/>
  <c r="L9" i="7" s="1"/>
  <c r="I10" i="7"/>
  <c r="J10" i="7" s="1"/>
  <c r="K10" i="7"/>
  <c r="L10" i="7" s="1"/>
  <c r="I11" i="7"/>
  <c r="J11" i="7" s="1"/>
  <c r="K11" i="7"/>
  <c r="L11" i="7" s="1"/>
  <c r="I12" i="7"/>
  <c r="J12" i="7" s="1"/>
  <c r="K12" i="7"/>
  <c r="L12" i="7" s="1"/>
  <c r="N12" i="7" s="1"/>
  <c r="P12" i="7" s="1"/>
  <c r="I13" i="7"/>
  <c r="J13" i="7" s="1"/>
  <c r="K13" i="7"/>
  <c r="L13" i="7" s="1"/>
  <c r="I14" i="7"/>
  <c r="J14" i="7" s="1"/>
  <c r="K14" i="7"/>
  <c r="L14" i="7" s="1"/>
  <c r="I15" i="7"/>
  <c r="J15" i="7" s="1"/>
  <c r="K15" i="7"/>
  <c r="L15" i="7" s="1"/>
  <c r="I16" i="7"/>
  <c r="J16" i="7" s="1"/>
  <c r="K16" i="7"/>
  <c r="L16" i="7" s="1"/>
  <c r="I17" i="7"/>
  <c r="J17" i="7" s="1"/>
  <c r="K17" i="7"/>
  <c r="L17" i="7" s="1"/>
  <c r="I18" i="7"/>
  <c r="J18" i="7" s="1"/>
  <c r="K18" i="7"/>
  <c r="L18" i="7" s="1"/>
  <c r="I19" i="7"/>
  <c r="J19" i="7" s="1"/>
  <c r="K19" i="7"/>
  <c r="L19" i="7" s="1"/>
  <c r="I20" i="7"/>
  <c r="J20" i="7" s="1"/>
  <c r="K20" i="7"/>
  <c r="L20" i="7" s="1"/>
  <c r="I21" i="7"/>
  <c r="J21" i="7" s="1"/>
  <c r="K21" i="7"/>
  <c r="L21" i="7" s="1"/>
  <c r="I22" i="7"/>
  <c r="J22" i="7" s="1"/>
  <c r="K22" i="7"/>
  <c r="L22" i="7" s="1"/>
  <c r="I24" i="7"/>
  <c r="J24" i="7" s="1"/>
  <c r="K24" i="7"/>
  <c r="L24" i="7" s="1"/>
  <c r="I25" i="7"/>
  <c r="J25" i="7" s="1"/>
  <c r="K25" i="7"/>
  <c r="L25" i="7" s="1"/>
  <c r="I26" i="7"/>
  <c r="J26" i="7" s="1"/>
  <c r="K26" i="7"/>
  <c r="L26" i="7" s="1"/>
  <c r="I27" i="7"/>
  <c r="J27" i="7" s="1"/>
  <c r="K27" i="7"/>
  <c r="L27" i="7" s="1"/>
  <c r="K8" i="7"/>
  <c r="L8" i="7" s="1"/>
  <c r="N8" i="7" s="1"/>
  <c r="P8" i="7" s="1"/>
  <c r="I8" i="7"/>
  <c r="J8" i="7" s="1"/>
  <c r="D28" i="7"/>
  <c r="D342" i="7" s="1"/>
  <c r="D357" i="7" s="1"/>
  <c r="E28" i="7"/>
  <c r="E342" i="7" s="1"/>
  <c r="E357" i="7" s="1"/>
  <c r="F28" i="7"/>
  <c r="F342" i="7" s="1"/>
  <c r="F357" i="7" s="1"/>
  <c r="G28" i="7"/>
  <c r="G342" i="7" s="1"/>
  <c r="G357" i="7" s="1"/>
  <c r="H28" i="7"/>
  <c r="H342" i="7" s="1"/>
  <c r="H357" i="7" s="1"/>
  <c r="C28" i="7"/>
  <c r="C342" i="7" s="1"/>
  <c r="C357" i="7" s="1"/>
  <c r="A30" i="7"/>
  <c r="A8" i="7"/>
  <c r="D2" i="1"/>
  <c r="O138" i="46" l="1"/>
  <c r="O95" i="46"/>
  <c r="N138" i="46"/>
  <c r="N95" i="46"/>
  <c r="P28" i="7"/>
  <c r="F7" i="46"/>
  <c r="F22" i="46"/>
  <c r="C7" i="46"/>
  <c r="C22" i="46"/>
  <c r="E7" i="46"/>
  <c r="E22" i="46"/>
  <c r="G7" i="46"/>
  <c r="G22" i="46"/>
  <c r="H7" i="46"/>
  <c r="H22" i="46"/>
  <c r="D7" i="46"/>
  <c r="D22" i="46"/>
  <c r="O12" i="7"/>
  <c r="O8" i="7"/>
  <c r="N28" i="7"/>
  <c r="N342" i="7" s="1"/>
  <c r="N357" i="7" s="1"/>
  <c r="J28" i="7"/>
  <c r="J342" i="7" s="1"/>
  <c r="J357" i="7" s="1"/>
  <c r="I28" i="7"/>
  <c r="I342" i="7" s="1"/>
  <c r="I357" i="7" s="1"/>
  <c r="L28" i="7"/>
  <c r="L342" i="7" s="1"/>
  <c r="L357" i="7" s="1"/>
  <c r="K28" i="7"/>
  <c r="K342" i="7" s="1"/>
  <c r="K357" i="7" s="1"/>
  <c r="K22" i="46" l="1"/>
  <c r="K7" i="46"/>
  <c r="K94" i="46" s="1"/>
  <c r="L22" i="46"/>
  <c r="L7" i="46"/>
  <c r="L94" i="46" s="1"/>
  <c r="L109" i="46" s="1"/>
  <c r="I22" i="46"/>
  <c r="I7" i="46"/>
  <c r="I94" i="46" s="1"/>
  <c r="I109" i="46" s="1"/>
  <c r="J22" i="46"/>
  <c r="J7" i="46"/>
  <c r="J94" i="46" s="1"/>
  <c r="J109" i="46" s="1"/>
  <c r="M22" i="46"/>
  <c r="M7" i="46"/>
  <c r="M94" i="46" s="1"/>
  <c r="M109" i="46" s="1"/>
  <c r="P342" i="7"/>
  <c r="P357" i="7" s="1"/>
  <c r="O28" i="7"/>
  <c r="O342" i="7" s="1"/>
  <c r="O357" i="7" s="1"/>
  <c r="C34" i="57" l="1"/>
  <c r="D34" i="57"/>
  <c r="D36" i="57" s="1"/>
  <c r="K109" i="46"/>
  <c r="K110" i="46" s="1"/>
  <c r="I61" i="57"/>
  <c r="J137" i="46"/>
  <c r="J152" i="46" s="1"/>
  <c r="L137" i="46"/>
  <c r="I137" i="46"/>
  <c r="I152" i="46" s="1"/>
  <c r="K137" i="46"/>
  <c r="L23" i="46"/>
  <c r="K23" i="46"/>
  <c r="N22" i="46"/>
  <c r="N7" i="46"/>
  <c r="O22" i="46"/>
  <c r="O7" i="46"/>
  <c r="F155" i="16"/>
  <c r="E155" i="16"/>
  <c r="D155" i="16"/>
  <c r="F132" i="16"/>
  <c r="E132" i="16"/>
  <c r="D132" i="16"/>
  <c r="C36" i="57" l="1"/>
  <c r="F34" i="57"/>
  <c r="F36" i="57" s="1"/>
  <c r="E34" i="57"/>
  <c r="L152" i="46"/>
  <c r="L153" i="46" s="1"/>
  <c r="K152" i="46"/>
  <c r="K153" i="46" s="1"/>
  <c r="L110" i="46"/>
  <c r="N137" i="46"/>
  <c r="N152" i="46" s="1"/>
  <c r="N94" i="46"/>
  <c r="N109" i="46" s="1"/>
  <c r="O137" i="46"/>
  <c r="O152" i="46" s="1"/>
  <c r="O94" i="46"/>
  <c r="O109" i="46" s="1"/>
  <c r="C25" i="4"/>
  <c r="C24" i="4" s="1"/>
  <c r="C16" i="4"/>
  <c r="C15" i="4" s="1"/>
  <c r="I30" i="57" s="1"/>
  <c r="I31" i="57" s="1"/>
  <c r="F9" i="16"/>
  <c r="E9" i="16"/>
  <c r="D9" i="16"/>
  <c r="F43" i="16"/>
  <c r="E43" i="16"/>
  <c r="D43" i="16"/>
  <c r="F76" i="16"/>
  <c r="E76" i="16"/>
  <c r="D76" i="16"/>
  <c r="F109" i="16"/>
  <c r="E109" i="16"/>
  <c r="D109" i="16"/>
  <c r="F162" i="16"/>
  <c r="E162" i="16"/>
  <c r="D162" i="16"/>
  <c r="F171" i="16"/>
  <c r="E171" i="16"/>
  <c r="D171" i="16"/>
  <c r="H34" i="57" l="1"/>
  <c r="E36" i="57"/>
  <c r="C6" i="4"/>
  <c r="C22" i="4"/>
  <c r="H36" i="57" l="1"/>
  <c r="I34" i="57"/>
  <c r="I36" i="57" s="1"/>
  <c r="I6" i="57"/>
  <c r="O701" i="54"/>
  <c r="O1011" i="54" s="1"/>
  <c r="O27" i="54"/>
  <c r="O1038" i="54"/>
  <c r="O1348" i="54" s="1"/>
  <c r="O337" i="54" l="1"/>
  <c r="O1772" i="54"/>
  <c r="M116" i="46" s="1"/>
  <c r="M137" i="46" s="1"/>
  <c r="M123" i="46"/>
  <c r="M144" i="46" s="1"/>
  <c r="M122" i="46"/>
  <c r="M143" i="46" s="1"/>
  <c r="M118" i="46"/>
  <c r="M139" i="46" s="1"/>
  <c r="M121" i="46"/>
  <c r="M142" i="46" s="1"/>
  <c r="M124" i="46"/>
  <c r="M145" i="46" s="1"/>
  <c r="M117" i="46"/>
  <c r="M138" i="46" s="1"/>
  <c r="M119" i="46"/>
  <c r="M140" i="46" s="1"/>
  <c r="M120" i="46"/>
  <c r="M141" i="46" s="1"/>
  <c r="O1763" i="54"/>
  <c r="C35" i="4" s="1"/>
  <c r="O1762" i="54"/>
  <c r="M125" i="46" l="1"/>
  <c r="M146" i="46" s="1"/>
  <c r="M152" i="46" s="1"/>
  <c r="O1787" i="54"/>
  <c r="M131" i="46" s="1"/>
  <c r="C34" i="4"/>
  <c r="C29" i="4" s="1"/>
  <c r="C47" i="4" s="1"/>
  <c r="C4" i="4" s="1"/>
  <c r="I4" i="57" s="1"/>
  <c r="O1766" i="54"/>
  <c r="C9" i="4" l="1"/>
  <c r="I9" i="57" l="1"/>
  <c r="C11" i="4"/>
  <c r="I11" i="57" s="1"/>
</calcChain>
</file>

<file path=xl/comments1.xml><?xml version="1.0" encoding="utf-8"?>
<comments xmlns="http://schemas.openxmlformats.org/spreadsheetml/2006/main">
  <authors>
    <author>Dylan Reevell</author>
  </authors>
  <commentList>
    <comment ref="C9" authorId="0">
      <text>
        <r>
          <rPr>
            <b/>
            <sz val="9"/>
            <color indexed="81"/>
            <rFont val="Tahoma"/>
            <family val="2"/>
          </rPr>
          <t>Integrated Facilities marked with the prefix (T: and P:) are counted as a single combined room</t>
        </r>
      </text>
    </comment>
    <comment ref="C1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33" authorId="0">
      <text>
        <r>
          <rPr>
            <b/>
            <sz val="9"/>
            <color indexed="81"/>
            <rFont val="Tahoma"/>
            <family val="2"/>
          </rPr>
          <t>Select Property Owner from the list</t>
        </r>
      </text>
    </comment>
    <comment ref="B243" authorId="0">
      <text>
        <r>
          <rPr>
            <b/>
            <sz val="9"/>
            <color indexed="81"/>
            <rFont val="Tahoma"/>
            <family val="2"/>
          </rPr>
          <t>Integrated Facilities marked with the prefix (T: and P:) are counted as a single combined room</t>
        </r>
      </text>
    </comment>
    <comment ref="B24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248" authorId="0">
      <text>
        <r>
          <rPr>
            <b/>
            <sz val="9"/>
            <color indexed="81"/>
            <rFont val="Tahoma"/>
            <family val="2"/>
          </rPr>
          <t>Select Property Owner from the list</t>
        </r>
      </text>
    </comment>
    <comment ref="B458" authorId="0">
      <text>
        <r>
          <rPr>
            <b/>
            <sz val="9"/>
            <color indexed="81"/>
            <rFont val="Tahoma"/>
            <family val="2"/>
          </rPr>
          <t>Integrated Facilities marked with the prefix (T: and P:) are counted as a single combined room</t>
        </r>
      </text>
    </comment>
    <comment ref="B46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463" authorId="0">
      <text>
        <r>
          <rPr>
            <b/>
            <sz val="9"/>
            <color indexed="81"/>
            <rFont val="Tahoma"/>
            <family val="2"/>
          </rPr>
          <t>Select Property Owner from the list</t>
        </r>
      </text>
    </comment>
    <comment ref="B673" authorId="0">
      <text>
        <r>
          <rPr>
            <b/>
            <sz val="9"/>
            <color indexed="81"/>
            <rFont val="Tahoma"/>
            <family val="2"/>
          </rPr>
          <t>Integrated Facilities marked with the prefix (T: and P:) are counted as a single combined room</t>
        </r>
      </text>
    </comment>
    <comment ref="B67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678" authorId="0">
      <text>
        <r>
          <rPr>
            <b/>
            <sz val="9"/>
            <color indexed="81"/>
            <rFont val="Tahoma"/>
            <family val="2"/>
          </rPr>
          <t>Select Property Owner from the list</t>
        </r>
      </text>
    </comment>
    <comment ref="B888" authorId="0">
      <text>
        <r>
          <rPr>
            <b/>
            <sz val="9"/>
            <color indexed="81"/>
            <rFont val="Tahoma"/>
            <family val="2"/>
          </rPr>
          <t>Integrated Facilities marked with the prefix (T: and P:) are counted as a single combined room</t>
        </r>
      </text>
    </comment>
    <comment ref="B89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893" authorId="0">
      <text>
        <r>
          <rPr>
            <b/>
            <sz val="9"/>
            <color indexed="81"/>
            <rFont val="Tahoma"/>
            <family val="2"/>
          </rPr>
          <t>Select Property Owner from the list</t>
        </r>
      </text>
    </comment>
    <comment ref="B1103" authorId="0">
      <text>
        <r>
          <rPr>
            <b/>
            <sz val="9"/>
            <color indexed="81"/>
            <rFont val="Tahoma"/>
            <family val="2"/>
          </rPr>
          <t>Integrated Facilities marked with the prefix (T: and P:) are counted as a single combined room</t>
        </r>
      </text>
    </comment>
    <comment ref="B110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1108" authorId="0">
      <text>
        <r>
          <rPr>
            <b/>
            <sz val="9"/>
            <color indexed="81"/>
            <rFont val="Tahoma"/>
            <family val="2"/>
          </rPr>
          <t>Select Property Owner from the list</t>
        </r>
      </text>
    </comment>
    <comment ref="B1318" authorId="0">
      <text>
        <r>
          <rPr>
            <b/>
            <sz val="9"/>
            <color indexed="81"/>
            <rFont val="Tahoma"/>
            <family val="2"/>
          </rPr>
          <t>Integrated Facilities marked with the prefix (T: and P:) are counted as a single combined room</t>
        </r>
      </text>
    </comment>
    <comment ref="B132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1323" authorId="0">
      <text>
        <r>
          <rPr>
            <b/>
            <sz val="9"/>
            <color indexed="81"/>
            <rFont val="Tahoma"/>
            <family val="2"/>
          </rPr>
          <t>Select Property Owner from the list</t>
        </r>
      </text>
    </comment>
    <comment ref="B1533" authorId="0">
      <text>
        <r>
          <rPr>
            <b/>
            <sz val="9"/>
            <color indexed="81"/>
            <rFont val="Tahoma"/>
            <family val="2"/>
          </rPr>
          <t>Integrated Facilities marked with the prefix (T: and P:) are counted as a single combined room</t>
        </r>
      </text>
    </comment>
    <comment ref="B153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1538" authorId="0">
      <text>
        <r>
          <rPr>
            <b/>
            <sz val="9"/>
            <color indexed="81"/>
            <rFont val="Tahoma"/>
            <family val="2"/>
          </rPr>
          <t>Select Property Owner from the list</t>
        </r>
      </text>
    </comment>
    <comment ref="B1748" authorId="0">
      <text>
        <r>
          <rPr>
            <b/>
            <sz val="9"/>
            <color indexed="81"/>
            <rFont val="Tahoma"/>
            <family val="2"/>
          </rPr>
          <t>Integrated Facilities marked with the prefix (T: and P:) are counted as a single combined room</t>
        </r>
      </text>
    </comment>
    <comment ref="B175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1753" authorId="0">
      <text>
        <r>
          <rPr>
            <b/>
            <sz val="9"/>
            <color indexed="81"/>
            <rFont val="Tahoma"/>
            <family val="2"/>
          </rPr>
          <t>Select Property Owner from the list</t>
        </r>
      </text>
    </comment>
    <comment ref="B1963" authorId="0">
      <text>
        <r>
          <rPr>
            <b/>
            <sz val="9"/>
            <color indexed="81"/>
            <rFont val="Tahoma"/>
            <family val="2"/>
          </rPr>
          <t>Integrated Facilities marked with the prefix (T: and P:) are counted as a single combined room</t>
        </r>
      </text>
    </comment>
    <comment ref="B196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1968" authorId="0">
      <text>
        <r>
          <rPr>
            <b/>
            <sz val="9"/>
            <color indexed="81"/>
            <rFont val="Tahoma"/>
            <family val="2"/>
          </rPr>
          <t>Select Property Owner from the list</t>
        </r>
      </text>
    </comment>
    <comment ref="B2178" authorId="0">
      <text>
        <r>
          <rPr>
            <b/>
            <sz val="9"/>
            <color indexed="81"/>
            <rFont val="Tahoma"/>
            <family val="2"/>
          </rPr>
          <t>Integrated Facilities marked with the prefix (T: and P:) are counted as a single combined room</t>
        </r>
      </text>
    </comment>
    <comment ref="B218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2183" authorId="0">
      <text>
        <r>
          <rPr>
            <b/>
            <sz val="9"/>
            <color indexed="81"/>
            <rFont val="Tahoma"/>
            <family val="2"/>
          </rPr>
          <t>Select Property Owner from the list</t>
        </r>
      </text>
    </comment>
    <comment ref="B2393" authorId="0">
      <text>
        <r>
          <rPr>
            <b/>
            <sz val="9"/>
            <color indexed="81"/>
            <rFont val="Tahoma"/>
            <family val="2"/>
          </rPr>
          <t>Integrated Facilities marked with the prefix (T: and P:) are counted as a single combined room</t>
        </r>
      </text>
    </comment>
    <comment ref="B239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2398" authorId="0">
      <text>
        <r>
          <rPr>
            <b/>
            <sz val="9"/>
            <color indexed="81"/>
            <rFont val="Tahoma"/>
            <family val="2"/>
          </rPr>
          <t>Select Property Owner from the list</t>
        </r>
      </text>
    </comment>
    <comment ref="B2608" authorId="0">
      <text>
        <r>
          <rPr>
            <b/>
            <sz val="9"/>
            <color indexed="81"/>
            <rFont val="Tahoma"/>
            <family val="2"/>
          </rPr>
          <t>Integrated Facilities marked with the prefix (T: and P:) are counted as a single combined room</t>
        </r>
      </text>
    </comment>
    <comment ref="B261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2613" authorId="0">
      <text>
        <r>
          <rPr>
            <b/>
            <sz val="9"/>
            <color indexed="81"/>
            <rFont val="Tahoma"/>
            <family val="2"/>
          </rPr>
          <t>Select Property Owner from the list</t>
        </r>
      </text>
    </comment>
    <comment ref="B2823" authorId="0">
      <text>
        <r>
          <rPr>
            <b/>
            <sz val="9"/>
            <color indexed="81"/>
            <rFont val="Tahoma"/>
            <family val="2"/>
          </rPr>
          <t>Integrated Facilities marked with the prefix (T: and P:) are counted as a single combined room</t>
        </r>
      </text>
    </comment>
    <comment ref="B282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2828" authorId="0">
      <text>
        <r>
          <rPr>
            <b/>
            <sz val="9"/>
            <color indexed="81"/>
            <rFont val="Tahoma"/>
            <family val="2"/>
          </rPr>
          <t>Select Property Owner from the list</t>
        </r>
      </text>
    </comment>
    <comment ref="B3038" authorId="0">
      <text>
        <r>
          <rPr>
            <b/>
            <sz val="9"/>
            <color indexed="81"/>
            <rFont val="Tahoma"/>
            <family val="2"/>
          </rPr>
          <t>Integrated Facilities marked with the prefix (T: and P:) are counted as a single combined room</t>
        </r>
      </text>
    </comment>
    <comment ref="B3040"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 ref="G3043" authorId="0">
      <text>
        <r>
          <rPr>
            <b/>
            <sz val="9"/>
            <color indexed="81"/>
            <rFont val="Tahoma"/>
            <family val="2"/>
          </rPr>
          <t>Select Property Owner from the list</t>
        </r>
      </text>
    </comment>
    <comment ref="B3253" authorId="0">
      <text>
        <r>
          <rPr>
            <b/>
            <sz val="9"/>
            <color indexed="81"/>
            <rFont val="Tahoma"/>
            <family val="2"/>
          </rPr>
          <t>Integrated Facilities marked with the prefix (T: and P:) are counted as a single combined room</t>
        </r>
      </text>
    </comment>
    <comment ref="B3255" authorId="0">
      <text>
        <r>
          <rPr>
            <b/>
            <sz val="9"/>
            <color indexed="81"/>
            <rFont val="Tahoma"/>
            <family val="2"/>
          </rPr>
          <t>Integrated Facilities marked with the prefix (T: and P:) are counted as a single combined room</t>
        </r>
        <r>
          <rPr>
            <sz val="9"/>
            <color indexed="81"/>
            <rFont val="Tahoma"/>
            <family val="2"/>
          </rPr>
          <t xml:space="preserve">
</t>
        </r>
      </text>
    </comment>
  </commentList>
</comments>
</file>

<file path=xl/comments2.xml><?xml version="1.0" encoding="utf-8"?>
<comments xmlns="http://schemas.openxmlformats.org/spreadsheetml/2006/main">
  <authors>
    <author>Dylan Reevell</author>
  </authors>
  <commentList>
    <comment ref="B39"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D39"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F39"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B42" authorId="0">
      <text>
        <r>
          <rPr>
            <b/>
            <sz val="9"/>
            <color indexed="81"/>
            <rFont val="Tahoma"/>
            <family val="2"/>
          </rPr>
          <t xml:space="preserve">Yellow Cell = Manual Entry
Estimate Required Number of PERSAL Paid Academic Staff </t>
        </r>
      </text>
    </comment>
    <comment ref="D42" authorId="0">
      <text>
        <r>
          <rPr>
            <b/>
            <sz val="9"/>
            <color indexed="81"/>
            <rFont val="Tahoma"/>
            <family val="2"/>
          </rPr>
          <t xml:space="preserve">Yellow Cell = Manual Entry
Estimate Required Number of PERSAL Paid Support Staff </t>
        </r>
      </text>
    </comment>
    <comment ref="F42" authorId="0">
      <text>
        <r>
          <rPr>
            <b/>
            <sz val="9"/>
            <color indexed="81"/>
            <rFont val="Tahoma"/>
            <family val="2"/>
          </rPr>
          <t xml:space="preserve">Yellow Cell = Manual Entry
Estimate Required Number of PERSAL Paid Management Staff </t>
        </r>
      </text>
    </comment>
    <comment ref="B60"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D60"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F60"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B63" authorId="0">
      <text>
        <r>
          <rPr>
            <b/>
            <sz val="9"/>
            <color indexed="81"/>
            <rFont val="Tahoma"/>
            <family val="2"/>
          </rPr>
          <t xml:space="preserve">Yellow Cell = Manual Entry
Estimate Required Number of 
Non-PERSAL Paid Academic Staff </t>
        </r>
      </text>
    </comment>
    <comment ref="D63" authorId="0">
      <text>
        <r>
          <rPr>
            <b/>
            <sz val="9"/>
            <color indexed="81"/>
            <rFont val="Tahoma"/>
            <family val="2"/>
          </rPr>
          <t xml:space="preserve">Yellow Cell = Manual Entry
Estimate Required Number of 
Non-PERSAL Paid Support Staff </t>
        </r>
      </text>
    </comment>
    <comment ref="F63" authorId="0">
      <text>
        <r>
          <rPr>
            <b/>
            <sz val="9"/>
            <color indexed="81"/>
            <rFont val="Tahoma"/>
            <family val="2"/>
          </rPr>
          <t xml:space="preserve">Yellow Cell = Manual Entry
Estimate Required Number of 
Non-PERSAL Paid Management Staff </t>
        </r>
      </text>
    </comment>
    <comment ref="B81"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D81"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F81" authorId="0">
      <text>
        <r>
          <rPr>
            <b/>
            <sz val="9"/>
            <color indexed="81"/>
            <rFont val="Tahoma"/>
            <family val="2"/>
          </rPr>
          <t>Annual Increase %</t>
        </r>
        <r>
          <rPr>
            <sz val="9"/>
            <color indexed="81"/>
            <rFont val="Tahoma"/>
            <family val="2"/>
          </rPr>
          <t xml:space="preserve"> </t>
        </r>
        <r>
          <rPr>
            <b/>
            <sz val="9"/>
            <color indexed="81"/>
            <rFont val="Tahoma"/>
            <family val="2"/>
          </rPr>
          <t>Calculation:
5.6% = CPI: 2015/16  
  + 
1.5% = Pay Progression</t>
        </r>
      </text>
    </comment>
    <comment ref="B84" authorId="0">
      <text>
        <r>
          <rPr>
            <b/>
            <sz val="9"/>
            <color indexed="81"/>
            <rFont val="Tahoma"/>
            <family val="2"/>
          </rPr>
          <t>Yellow Cell = Manual Entry
Estimate Required Number of 
Staff Requiring College Allowance</t>
        </r>
      </text>
    </comment>
    <comment ref="D84" authorId="0">
      <text>
        <r>
          <rPr>
            <b/>
            <sz val="9"/>
            <color indexed="81"/>
            <rFont val="Tahoma"/>
            <family val="2"/>
          </rPr>
          <t>Yellow Cell = Manual Entry
Estimate Required Number of 
Staff Requiring College Allowance</t>
        </r>
      </text>
    </comment>
    <comment ref="F84" authorId="0">
      <text>
        <r>
          <rPr>
            <b/>
            <sz val="9"/>
            <color indexed="81"/>
            <rFont val="Tahoma"/>
            <family val="2"/>
          </rPr>
          <t>Yellow Cell = Manual Entry
Estimate Required Number of 
Staff Requiring College Allowance</t>
        </r>
      </text>
    </comment>
  </commentList>
</comments>
</file>

<file path=xl/comments3.xml><?xml version="1.0" encoding="utf-8"?>
<comments xmlns="http://schemas.openxmlformats.org/spreadsheetml/2006/main">
  <authors>
    <author>Dylan Reevell</author>
  </authors>
  <commentList>
    <comment ref="C85" authorId="0">
      <text>
        <r>
          <rPr>
            <b/>
            <sz val="9"/>
            <color indexed="81"/>
            <rFont val="Tahoma"/>
            <family val="2"/>
          </rPr>
          <t xml:space="preserve">Value determined on HRD Sheet
Please Note:
</t>
        </r>
        <r>
          <rPr>
            <sz val="9"/>
            <color indexed="81"/>
            <rFont val="Tahoma"/>
            <family val="2"/>
          </rPr>
          <t xml:space="preserve">Total Cost should not be more than </t>
        </r>
        <r>
          <rPr>
            <b/>
            <sz val="9"/>
            <color indexed="81"/>
            <rFont val="Tahoma"/>
            <family val="2"/>
          </rPr>
          <t>1% of Personnel Budget</t>
        </r>
      </text>
    </comment>
    <comment ref="C91" authorId="0">
      <text>
        <r>
          <rPr>
            <b/>
            <sz val="9"/>
            <color indexed="81"/>
            <rFont val="Tahoma"/>
            <family val="2"/>
          </rPr>
          <t xml:space="preserve">Please Note:
</t>
        </r>
        <r>
          <rPr>
            <sz val="9"/>
            <color indexed="81"/>
            <rFont val="Tahoma"/>
            <family val="2"/>
          </rPr>
          <t xml:space="preserve">Depreciation should not be less than </t>
        </r>
        <r>
          <rPr>
            <b/>
            <sz val="9"/>
            <color indexed="81"/>
            <rFont val="Tahoma"/>
            <family val="2"/>
          </rPr>
          <t>4% of Operating Budget</t>
        </r>
      </text>
    </comment>
  </commentList>
</comments>
</file>

<file path=xl/comments4.xml><?xml version="1.0" encoding="utf-8"?>
<comments xmlns="http://schemas.openxmlformats.org/spreadsheetml/2006/main">
  <authors>
    <author>Dylan Reevell</author>
  </authors>
  <commentList>
    <comment ref="I31" authorId="0">
      <text>
        <r>
          <rPr>
            <b/>
            <sz val="9"/>
            <color indexed="81"/>
            <rFont val="Tahoma"/>
            <family val="2"/>
          </rPr>
          <t>This cell turns RED if Formula Funding is less than Budget Allocation</t>
        </r>
      </text>
    </comment>
    <comment ref="H36" authorId="0">
      <text>
        <r>
          <rPr>
            <b/>
            <sz val="9"/>
            <color indexed="81"/>
            <rFont val="Tahoma"/>
            <family val="2"/>
          </rPr>
          <t>This cell turns RED if the value is negative, indicating a shortfall in State Subsidy</t>
        </r>
      </text>
    </comment>
    <comment ref="I36" authorId="0">
      <text>
        <r>
          <rPr>
            <b/>
            <sz val="9"/>
            <color indexed="81"/>
            <rFont val="Tahoma"/>
            <family val="2"/>
          </rPr>
          <t>This cell turns RED if the value is negative, indicating unfunded Student Numbers</t>
        </r>
        <r>
          <rPr>
            <sz val="9"/>
            <color indexed="81"/>
            <rFont val="Tahoma"/>
            <family val="2"/>
          </rPr>
          <t xml:space="preserve">
</t>
        </r>
      </text>
    </comment>
    <comment ref="H41" authorId="0">
      <text>
        <r>
          <rPr>
            <sz val="9"/>
            <color indexed="81"/>
            <rFont val="Tahoma"/>
            <family val="2"/>
          </rPr>
          <t xml:space="preserve">This cell calculates the % of the </t>
        </r>
        <r>
          <rPr>
            <b/>
            <sz val="9"/>
            <color indexed="81"/>
            <rFont val="Tahoma"/>
            <family val="2"/>
          </rPr>
          <t>NSFAS Indicative Bursary</t>
        </r>
        <r>
          <rPr>
            <sz val="9"/>
            <color indexed="81"/>
            <rFont val="Tahoma"/>
            <family val="2"/>
          </rPr>
          <t xml:space="preserve"> that is used for </t>
        </r>
        <r>
          <rPr>
            <b/>
            <sz val="9"/>
            <color indexed="81"/>
            <rFont val="Tahoma"/>
            <family val="2"/>
          </rPr>
          <t>NSFAS Student Fees
It will turn RED when the NSFAS Student Fees are less than 80% of the NSFAS Indicative Bursary</t>
        </r>
      </text>
    </comment>
    <comment ref="I44" authorId="0">
      <text>
        <r>
          <rPr>
            <b/>
            <sz val="9"/>
            <color indexed="81"/>
            <rFont val="Tahoma"/>
            <family val="2"/>
          </rPr>
          <t>This cell turns RED if the Projected NSFAS Bursary Analysis results in a deficit</t>
        </r>
      </text>
    </comment>
    <comment ref="F54" authorId="0">
      <text>
        <r>
          <rPr>
            <b/>
            <sz val="9"/>
            <color indexed="81"/>
            <rFont val="Tahoma"/>
            <family val="2"/>
          </rPr>
          <t>This cell turns RED if the % Actual is greater than the % Norm</t>
        </r>
      </text>
    </comment>
    <comment ref="G54" authorId="0">
      <text>
        <r>
          <rPr>
            <b/>
            <sz val="9"/>
            <color indexed="81"/>
            <rFont val="Tahoma"/>
            <family val="2"/>
          </rPr>
          <t>This cell turns RED if the % Actual is greater than the % Norm</t>
        </r>
      </text>
    </comment>
    <comment ref="H54" authorId="0">
      <text>
        <r>
          <rPr>
            <b/>
            <sz val="9"/>
            <color indexed="81"/>
            <rFont val="Tahoma"/>
            <family val="2"/>
          </rPr>
          <t>This cell turns RED if the % Actual is greater than the % Norm</t>
        </r>
      </text>
    </comment>
    <comment ref="I54" authorId="0">
      <text>
        <r>
          <rPr>
            <b/>
            <sz val="9"/>
            <color indexed="81"/>
            <rFont val="Tahoma"/>
            <family val="2"/>
          </rPr>
          <t>This cell turns RED if the % Actual is greater than the % Norm</t>
        </r>
      </text>
    </comment>
    <comment ref="F58" authorId="0">
      <text>
        <r>
          <rPr>
            <b/>
            <sz val="9"/>
            <color indexed="81"/>
            <rFont val="Tahoma"/>
            <family val="2"/>
          </rPr>
          <t>This cell turns RED if the % Actual is greater than the % Norm</t>
        </r>
      </text>
    </comment>
    <comment ref="G58" authorId="0">
      <text>
        <r>
          <rPr>
            <b/>
            <sz val="9"/>
            <color indexed="81"/>
            <rFont val="Tahoma"/>
            <family val="2"/>
          </rPr>
          <t>This cell turns RED if the % Actual is greater than the % Norm</t>
        </r>
      </text>
    </comment>
    <comment ref="H58" authorId="0">
      <text>
        <r>
          <rPr>
            <b/>
            <sz val="9"/>
            <color indexed="81"/>
            <rFont val="Tahoma"/>
            <family val="2"/>
          </rPr>
          <t>This cell turns RED if the % Actual is greater than the % Norm</t>
        </r>
      </text>
    </comment>
    <comment ref="I58" authorId="0">
      <text>
        <r>
          <rPr>
            <b/>
            <sz val="9"/>
            <color indexed="81"/>
            <rFont val="Tahoma"/>
            <family val="2"/>
          </rPr>
          <t>This cell turns RED if the % Actual is greater than the % Norm</t>
        </r>
      </text>
    </comment>
  </commentList>
</comments>
</file>

<file path=xl/sharedStrings.xml><?xml version="1.0" encoding="utf-8"?>
<sst xmlns="http://schemas.openxmlformats.org/spreadsheetml/2006/main" count="4669" uniqueCount="1215">
  <si>
    <t>Level 2</t>
  </si>
  <si>
    <t>Level 3</t>
  </si>
  <si>
    <t>Email address</t>
  </si>
  <si>
    <t>Level 4</t>
  </si>
  <si>
    <t>Sub-Total</t>
  </si>
  <si>
    <t>Grand Total</t>
  </si>
  <si>
    <t>Principal</t>
  </si>
  <si>
    <t>Other</t>
  </si>
  <si>
    <t>N4</t>
  </si>
  <si>
    <t>N5</t>
  </si>
  <si>
    <t>N6</t>
  </si>
  <si>
    <t>Comments</t>
  </si>
  <si>
    <t>N1</t>
  </si>
  <si>
    <t>N2</t>
  </si>
  <si>
    <t xml:space="preserve">Attendance </t>
  </si>
  <si>
    <t>N3</t>
  </si>
  <si>
    <t>First Name</t>
  </si>
  <si>
    <t>Surname</t>
  </si>
  <si>
    <t>Designation</t>
  </si>
  <si>
    <t>Management</t>
  </si>
  <si>
    <t>Support Staff</t>
  </si>
  <si>
    <t>Wood Machinist</t>
  </si>
  <si>
    <t>Upholsterer</t>
  </si>
  <si>
    <t>Bricklayer</t>
  </si>
  <si>
    <t>Carpenter and Joiner</t>
  </si>
  <si>
    <t>Painting Trades Worker</t>
  </si>
  <si>
    <t>Plumber (General)</t>
  </si>
  <si>
    <t>Automotive Electrician</t>
  </si>
  <si>
    <t>Electrical Linesworker / Electrical Line Mechanic</t>
  </si>
  <si>
    <t>Electrician</t>
  </si>
  <si>
    <t>Lift Mechanic</t>
  </si>
  <si>
    <t>Millwright</t>
  </si>
  <si>
    <t>Refrigeration Mechanic</t>
  </si>
  <si>
    <t>Special Class Electrician</t>
  </si>
  <si>
    <t>Confectionary Baker</t>
  </si>
  <si>
    <t>Electronic Instrument Trades Worker</t>
  </si>
  <si>
    <t>Precision Instrument Maker and Repairer</t>
  </si>
  <si>
    <t>Telecommunications Technician</t>
  </si>
  <si>
    <t>Blacksmith</t>
  </si>
  <si>
    <t>Boatbuilder and Repairer</t>
  </si>
  <si>
    <t>Boilermaker</t>
  </si>
  <si>
    <t>Diesel Mechanic</t>
  </si>
  <si>
    <t>Fitter (General)</t>
  </si>
  <si>
    <t>Fitter and Turner</t>
  </si>
  <si>
    <t>Metal Machinist</t>
  </si>
  <si>
    <t>Motor Mechanic</t>
  </si>
  <si>
    <t>Motor Vehicle Body Builder</t>
  </si>
  <si>
    <t>Panelbeater</t>
  </si>
  <si>
    <t>Pressure Welder</t>
  </si>
  <si>
    <t>Saw Maker and Repairer</t>
  </si>
  <si>
    <t>Sheet Metal Trades Worker</t>
  </si>
  <si>
    <t>Toolmaker</t>
  </si>
  <si>
    <t>Vehicle Painter</t>
  </si>
  <si>
    <t>Welder</t>
  </si>
  <si>
    <t>V10 Code</t>
  </si>
  <si>
    <t>OFO Description (V10)</t>
  </si>
  <si>
    <t>Clothing, Footwear and Leather Patternmaker</t>
  </si>
  <si>
    <t>% Increase / Decrease in Surplus / Deficit</t>
  </si>
  <si>
    <t>LECTURERS</t>
  </si>
  <si>
    <t>College Actual</t>
  </si>
  <si>
    <t>Lecturing Staff</t>
  </si>
  <si>
    <t>Norm</t>
  </si>
  <si>
    <t>Total</t>
  </si>
  <si>
    <t>Programme</t>
  </si>
  <si>
    <t>Mechatronics</t>
  </si>
  <si>
    <t>Hospitality</t>
  </si>
  <si>
    <t>Education and Development</t>
  </si>
  <si>
    <t>Marketing</t>
  </si>
  <si>
    <t>Transport and Logistics</t>
  </si>
  <si>
    <t>PA to the Principal</t>
  </si>
  <si>
    <t>MIS Officer</t>
  </si>
  <si>
    <t>On-Course Academic Support</t>
  </si>
  <si>
    <t>Student Selection and Placement</t>
  </si>
  <si>
    <t>INDEX</t>
  </si>
  <si>
    <t>Strategic Goal</t>
  </si>
  <si>
    <t>A standardised process for Academic Support for foundational skills</t>
  </si>
  <si>
    <t>A standardised process for Academic Support for priority subject areas</t>
  </si>
  <si>
    <t>Teaching and Learning Practices</t>
  </si>
  <si>
    <t>An efficient bursary management system in place</t>
  </si>
  <si>
    <t>Improved Subject Knowledge</t>
  </si>
  <si>
    <t>Financial Management</t>
  </si>
  <si>
    <t>Corporate Governance</t>
  </si>
  <si>
    <t>Primary Health</t>
  </si>
  <si>
    <t>STUDENTS</t>
  </si>
  <si>
    <t>Engineering</t>
  </si>
  <si>
    <t>Campuses / Sites of Delivery</t>
  </si>
  <si>
    <t>College Name</t>
  </si>
  <si>
    <t>Colleges</t>
  </si>
  <si>
    <t>Boland College</t>
  </si>
  <si>
    <t>Buffalo City College</t>
  </si>
  <si>
    <t>Capricorn College</t>
  </si>
  <si>
    <t>Central Johannesburg College</t>
  </si>
  <si>
    <t>Coastal College</t>
  </si>
  <si>
    <t>College of Cape Town</t>
  </si>
  <si>
    <t>Eastcape Midlands College</t>
  </si>
  <si>
    <t>Ehlanzeni College</t>
  </si>
  <si>
    <t>Ekurhuleni East College</t>
  </si>
  <si>
    <t>Ekurhuleni West College</t>
  </si>
  <si>
    <t>Elangeni College</t>
  </si>
  <si>
    <t>Esayidi College</t>
  </si>
  <si>
    <t>False Bay College</t>
  </si>
  <si>
    <t>Flavius Mareka College</t>
  </si>
  <si>
    <t>Gert Sibande College</t>
  </si>
  <si>
    <t>Goldfields College</t>
  </si>
  <si>
    <t>Ikhala College</t>
  </si>
  <si>
    <t>Ingwe College</t>
  </si>
  <si>
    <t>King Hintsa College</t>
  </si>
  <si>
    <t>King Sabata Dalindyebo College</t>
  </si>
  <si>
    <t>Lephalale College</t>
  </si>
  <si>
    <t>Letaba College</t>
  </si>
  <si>
    <t>Lovedale College</t>
  </si>
  <si>
    <t>Majuba College</t>
  </si>
  <si>
    <t>Maluti College</t>
  </si>
  <si>
    <t>Mnambithi College</t>
  </si>
  <si>
    <t>Mopani South East College</t>
  </si>
  <si>
    <t>Motheo College</t>
  </si>
  <si>
    <t>Mthashana College</t>
  </si>
  <si>
    <t>Nkangala College</t>
  </si>
  <si>
    <t>Northern Cape Rural College</t>
  </si>
  <si>
    <t>Northern Cape Urban College</t>
  </si>
  <si>
    <t>Northlink College</t>
  </si>
  <si>
    <t>Orbit College</t>
  </si>
  <si>
    <t>Port Elizabeth College</t>
  </si>
  <si>
    <t>Sedibeng College</t>
  </si>
  <si>
    <t>Sekhukhune College</t>
  </si>
  <si>
    <t>South Cape College</t>
  </si>
  <si>
    <t>Taletso College</t>
  </si>
  <si>
    <t>Thekwini College</t>
  </si>
  <si>
    <t>Tshwane North College</t>
  </si>
  <si>
    <t>Tshwane South College</t>
  </si>
  <si>
    <t>Umfolozi College</t>
  </si>
  <si>
    <t>Umgungundlovu College</t>
  </si>
  <si>
    <t>Vhembe College</t>
  </si>
  <si>
    <t>Vuselela College</t>
  </si>
  <si>
    <t>Waterberg College</t>
  </si>
  <si>
    <t>West Coast College</t>
  </si>
  <si>
    <t>Western College</t>
  </si>
  <si>
    <t xml:space="preserve">80% 
State Subsidy </t>
  </si>
  <si>
    <t>Campus Name</t>
  </si>
  <si>
    <t>Total 
Planned Students 
(Headcount)</t>
  </si>
  <si>
    <t>Total 
Planned Students 
(FTE)</t>
  </si>
  <si>
    <t>Academic Fields</t>
  </si>
  <si>
    <t>Business</t>
  </si>
  <si>
    <t>Services</t>
  </si>
  <si>
    <t>Number of Students (Headcount = All 7 Subjects)</t>
  </si>
  <si>
    <t>Number of Students (Headcount = All 4 Subjects)</t>
  </si>
  <si>
    <t>Other Programmes</t>
  </si>
  <si>
    <t>Work</t>
  </si>
  <si>
    <t>Fax</t>
  </si>
  <si>
    <t>Cell</t>
  </si>
  <si>
    <t>Location 
(Campus Name 
/ Central Office)</t>
  </si>
  <si>
    <r>
      <t xml:space="preserve">Please select your </t>
    </r>
    <r>
      <rPr>
        <b/>
        <sz val="12"/>
        <rFont val="Arial"/>
        <family val="2"/>
      </rPr>
      <t>College Name</t>
    </r>
    <r>
      <rPr>
        <sz val="12"/>
        <rFont val="Arial"/>
        <family val="2"/>
      </rPr>
      <t xml:space="preserve"> from the list</t>
    </r>
  </si>
  <si>
    <t>Financial Year</t>
  </si>
  <si>
    <t>Operational Plan Year</t>
  </si>
  <si>
    <t>Cover Page</t>
  </si>
  <si>
    <r>
      <t xml:space="preserve">Please capture the </t>
    </r>
    <r>
      <rPr>
        <b/>
        <sz val="12"/>
        <rFont val="Arial"/>
        <family val="2"/>
      </rPr>
      <t xml:space="preserve">Years </t>
    </r>
    <r>
      <rPr>
        <sz val="12"/>
        <rFont val="Arial"/>
        <family val="2"/>
      </rPr>
      <t>below</t>
    </r>
  </si>
  <si>
    <t>Sections</t>
  </si>
  <si>
    <t>Programme 
Types and Levels</t>
  </si>
  <si>
    <t>Navigation
Column</t>
  </si>
  <si>
    <t>view</t>
  </si>
  <si>
    <t>See notes on right side for guidance on completing this sheet</t>
  </si>
  <si>
    <t>Overall Average</t>
  </si>
  <si>
    <t>Section 2:</t>
  </si>
  <si>
    <t>Funding Source 
(i.e. NSF, SETA, etc…)</t>
  </si>
  <si>
    <t>SAQA ID</t>
  </si>
  <si>
    <t>Levels</t>
  </si>
  <si>
    <t>OFO Code</t>
  </si>
  <si>
    <t>All Levels</t>
  </si>
  <si>
    <t>Trades</t>
  </si>
  <si>
    <t>1. Workplace Exposure 
    (in-programme)</t>
  </si>
  <si>
    <t>2. Work Placement for 
    Apprenticeships</t>
  </si>
  <si>
    <t>3. Work Placement for 
    Learnerships (L2-L4)</t>
  </si>
  <si>
    <t>4. Work Placement for 
    Learnerships L5</t>
  </si>
  <si>
    <t>5. Work Placement 
    (Post-NCV L4)</t>
  </si>
  <si>
    <t xml:space="preserve">6. Workplace Placement:
    Internship (Post-N6)
    to complete diploma    </t>
  </si>
  <si>
    <t>7. Support to Self-Employment</t>
  </si>
  <si>
    <t>Where your college support / efforts result in self-employment for students</t>
  </si>
  <si>
    <t>1. Workplace Exposure</t>
  </si>
  <si>
    <t>Drawing Office Practice</t>
  </si>
  <si>
    <t>Electrical Infrastructure Construction</t>
  </si>
  <si>
    <t>Engineering and Related Design</t>
  </si>
  <si>
    <t>Finance, Economics and Accounting</t>
  </si>
  <si>
    <t>Information Technology and Computer Science</t>
  </si>
  <si>
    <t>Office Administration</t>
  </si>
  <si>
    <t>Primary Agriculture</t>
  </si>
  <si>
    <t>Process Instrumentation</t>
  </si>
  <si>
    <t>Process Plant Operations</t>
  </si>
  <si>
    <t>Safety in Society</t>
  </si>
  <si>
    <t>Art and Design</t>
  </si>
  <si>
    <t>Business Management</t>
  </si>
  <si>
    <t>Tourism</t>
  </si>
  <si>
    <t>Hair Care</t>
  </si>
  <si>
    <t>Hospitality and Catering Services</t>
  </si>
  <si>
    <t>Human Resource Management</t>
  </si>
  <si>
    <t>Interior Decorating</t>
  </si>
  <si>
    <t>Introductory Art and Design</t>
  </si>
  <si>
    <t>Introductory Business Studies</t>
  </si>
  <si>
    <t>Introductory Clothing Construction</t>
  </si>
  <si>
    <t>Introductory Educare</t>
  </si>
  <si>
    <t>Introductory Food Services</t>
  </si>
  <si>
    <t>Legal Secretary</t>
  </si>
  <si>
    <t>Management Assistant</t>
  </si>
  <si>
    <t>Marketing Management</t>
  </si>
  <si>
    <t>Medical Secretary</t>
  </si>
  <si>
    <t>Multi Disciplinary Office Practice</t>
  </si>
  <si>
    <t>Popular Music: Composition</t>
  </si>
  <si>
    <t>Popular Music: Performance</t>
  </si>
  <si>
    <t>Popular Music: Studio</t>
  </si>
  <si>
    <t>Public Management</t>
  </si>
  <si>
    <t>Public Relations</t>
  </si>
  <si>
    <t>Farming Management</t>
  </si>
  <si>
    <t>Fertiliser Manufacturing</t>
  </si>
  <si>
    <t>Clothing Production</t>
  </si>
  <si>
    <t>Educare</t>
  </si>
  <si>
    <t>Civil Engineering and Building Construction</t>
  </si>
  <si>
    <t>NCV Programmes (Levels 2-4)</t>
  </si>
  <si>
    <t>Nated Programmes (N1-N3)</t>
  </si>
  <si>
    <t>Engineering Studies</t>
  </si>
  <si>
    <t>NCV_Prog_2_to_4</t>
  </si>
  <si>
    <t>Learnership Programmes</t>
  </si>
  <si>
    <t>Nated Programmes (N6)</t>
  </si>
  <si>
    <t>Textile</t>
  </si>
  <si>
    <t>NATED_Prog_N6</t>
  </si>
  <si>
    <t>Section 8:</t>
  </si>
  <si>
    <t xml:space="preserve">Total Cost 
of Programme </t>
  </si>
  <si>
    <t xml:space="preserve">Unit Cost 
of Programme </t>
  </si>
  <si>
    <t>Section 9:</t>
  </si>
  <si>
    <t>NATED_Prog_N1_to_N3</t>
  </si>
  <si>
    <t>Quick 
Links</t>
  </si>
  <si>
    <t>Nated Programmes (Bus N4-N6)</t>
  </si>
  <si>
    <t>Nated Programmes (Eng N4-N6)</t>
  </si>
  <si>
    <t>NATED_ProgEng_N4_to_N6</t>
  </si>
  <si>
    <t>NATED_ProgBus_N4_to_N6</t>
  </si>
  <si>
    <t>Level 5</t>
  </si>
  <si>
    <t>Cost Per Student</t>
  </si>
  <si>
    <t xml:space="preserve">Total Cost 
of Levels 2-4 </t>
  </si>
  <si>
    <t>Total Cost 
of Level 5</t>
  </si>
  <si>
    <t>Source of Fee Income</t>
  </si>
  <si>
    <t>Yes / No</t>
  </si>
  <si>
    <t>Yes</t>
  </si>
  <si>
    <t>No</t>
  </si>
  <si>
    <t>Grand Total (Learnership Programmes)</t>
  </si>
  <si>
    <t>Skills Programmes</t>
  </si>
  <si>
    <t>Grand Total (Skills Programmes)</t>
  </si>
  <si>
    <t>Grand Total (Other Programmes)</t>
  </si>
  <si>
    <t>Grand Total (Higher Education Programmes)</t>
  </si>
  <si>
    <t>Higher Education Programmes</t>
  </si>
  <si>
    <t>Programme Delivered 
Through Higher Education Partnership</t>
  </si>
  <si>
    <t>Campus Name (All Programmes)</t>
  </si>
  <si>
    <t>Programme Type</t>
  </si>
  <si>
    <t>Grand Total (All Programme Types)</t>
  </si>
  <si>
    <t>College Summary  /  Programme Type</t>
  </si>
  <si>
    <t>Level</t>
  </si>
  <si>
    <t>Levels 2 - 4</t>
  </si>
  <si>
    <t>Total 
Actual Students 
(Headcount)</t>
  </si>
  <si>
    <t>Total 
Actual Students 
(FTE)</t>
  </si>
  <si>
    <r>
      <t xml:space="preserve">AET Programmes </t>
    </r>
    <r>
      <rPr>
        <b/>
        <sz val="12"/>
        <color theme="0"/>
        <rFont val="Arial"/>
        <family val="2"/>
      </rPr>
      <t>(Adult Education and Training)</t>
    </r>
  </si>
  <si>
    <t>AET Programmes</t>
  </si>
  <si>
    <t>General Education and Training Certificate (GETC)</t>
  </si>
  <si>
    <t>Grand Total (AET Programmes)</t>
  </si>
  <si>
    <t>Section 10:</t>
  </si>
  <si>
    <t>Contact Details</t>
  </si>
  <si>
    <t>College Indicative Budget</t>
  </si>
  <si>
    <t>Staffing</t>
  </si>
  <si>
    <t>Enrolment Summary</t>
  </si>
  <si>
    <t>****** THIS SHEET IS NOT FOR PRINTING ******</t>
  </si>
  <si>
    <t>Section 3:</t>
  </si>
  <si>
    <t>Section 6:</t>
  </si>
  <si>
    <t>Section 7:</t>
  </si>
  <si>
    <t>ENROLMENT SUMMARY</t>
  </si>
  <si>
    <t>Sheet Number</t>
  </si>
  <si>
    <t>A standardised process for identifying and referring students who require Academic Support</t>
  </si>
  <si>
    <t>Standardised process for capturing and calculating internal continuous assessment marks</t>
  </si>
  <si>
    <t>Teaching and Learning Systems</t>
  </si>
  <si>
    <t>Student
Attendance</t>
  </si>
  <si>
    <t>Assessment 
and Examinations</t>
  </si>
  <si>
    <t>Scale</t>
  </si>
  <si>
    <t>Priority</t>
  </si>
  <si>
    <t>Section 4:</t>
  </si>
  <si>
    <t>Total Planned Students 
(Headcount)</t>
  </si>
  <si>
    <t>College Summary / All Programme Types</t>
  </si>
  <si>
    <t>Campus Name (All Programme Types)</t>
  </si>
  <si>
    <t>Total Actual Students 
(Headcount)</t>
  </si>
  <si>
    <t>Total Actual Students 
(FTE)</t>
  </si>
  <si>
    <t>Total Planned Students 
(FTE)</t>
  </si>
  <si>
    <t>Variance (Actual vs Planned)</t>
  </si>
  <si>
    <t>Section 5:</t>
  </si>
  <si>
    <t xml:space="preserve"> Category</t>
  </si>
  <si>
    <t>Skills &amp; Competence</t>
  </si>
  <si>
    <t>Improved Management Skills</t>
  </si>
  <si>
    <t xml:space="preserve">Planning </t>
  </si>
  <si>
    <t>TEACHING AND LEARNING TARGETS</t>
  </si>
  <si>
    <t>TEACHING AND LEARNING IMPROVEMENT PLAN</t>
  </si>
  <si>
    <t>HUMAN RESOURCE DEVELOPMENT (HRD)</t>
  </si>
  <si>
    <t xml:space="preserve">Total </t>
  </si>
  <si>
    <t>Total Number 
to be Trained</t>
  </si>
  <si>
    <t xml:space="preserve">Estimated 
Total Cost </t>
  </si>
  <si>
    <t>Number Trained on Accredited Programmes</t>
  </si>
  <si>
    <t>Number Trained on Non-accredited Programmes</t>
  </si>
  <si>
    <t>Teaching and Learning Improvement Plan</t>
  </si>
  <si>
    <t>Teaching and Learning Targets</t>
  </si>
  <si>
    <t>Human Resource Development (HRD)</t>
  </si>
  <si>
    <t>STAFFING</t>
  </si>
  <si>
    <t xml:space="preserve">Grand Total </t>
  </si>
  <si>
    <t>Total Cost should not 
be more than 1% of 
Personnel Budget</t>
  </si>
  <si>
    <t>1.  Formula Funding of Programmes</t>
  </si>
  <si>
    <t xml:space="preserve">College Projection NSFAS Student Fees </t>
  </si>
  <si>
    <t>Section 11:</t>
  </si>
  <si>
    <t>CAPEX PLAN</t>
  </si>
  <si>
    <t>CAPEX Plan</t>
  </si>
  <si>
    <t>Section 12:</t>
  </si>
  <si>
    <t>State 
Transfers</t>
  </si>
  <si>
    <t>2.  Earmarked Capital (Grant)</t>
  </si>
  <si>
    <t>College 
Generated 
Income</t>
  </si>
  <si>
    <t xml:space="preserve">5.  Fee for Service Income </t>
  </si>
  <si>
    <t xml:space="preserve">6.  Other Private Funding </t>
  </si>
  <si>
    <t>4.  College Programme Fees</t>
  </si>
  <si>
    <t>1.  Employment Costs (TCC): Persal Employees</t>
  </si>
  <si>
    <t>Compensation 
of Employees</t>
  </si>
  <si>
    <t>1.3  Management Staff</t>
  </si>
  <si>
    <t>2.3  Management Staff</t>
  </si>
  <si>
    <t>2.  Employment Costs (TCC): Non-Persal Employees</t>
  </si>
  <si>
    <t>1.2  Support Staff</t>
  </si>
  <si>
    <t>2.2  Support Staff</t>
  </si>
  <si>
    <t>Goods 
and Services</t>
  </si>
  <si>
    <t>Summary</t>
  </si>
  <si>
    <r>
      <t xml:space="preserve">Remarks / Notes </t>
    </r>
    <r>
      <rPr>
        <b/>
        <sz val="12"/>
        <color theme="0"/>
        <rFont val="Arial"/>
        <family val="2"/>
      </rPr>
      <t>(if required)</t>
    </r>
  </si>
  <si>
    <r>
      <t xml:space="preserve">Remarks / Notes </t>
    </r>
    <r>
      <rPr>
        <b/>
        <sz val="12"/>
        <color theme="1"/>
        <rFont val="Arial"/>
        <family val="2"/>
      </rPr>
      <t>(if required)</t>
    </r>
  </si>
  <si>
    <t>Retention</t>
  </si>
  <si>
    <t>Throughput</t>
  </si>
  <si>
    <t>National Senior Certificate</t>
  </si>
  <si>
    <t>Section 13:</t>
  </si>
  <si>
    <t>Budget Summary</t>
  </si>
  <si>
    <t>5.6    Higher Education Programmes</t>
  </si>
  <si>
    <t>5.5    Other Programmes</t>
  </si>
  <si>
    <t>5.4    Skills Programmes (Level 5)</t>
  </si>
  <si>
    <t>5.3    Skills Programmes (Levels 2 - 4)</t>
  </si>
  <si>
    <t>5.2    Learnership Programmes (Level 5)</t>
  </si>
  <si>
    <t>5.1    Learnership Programmes (Levels 2 - 4)</t>
  </si>
  <si>
    <t>1.4    Report 191 Programme Income (N4-N6 Engineering) (80%)</t>
  </si>
  <si>
    <t>1.3    Report 191 Programme Income (N1-N3 Engineering) (80%)</t>
  </si>
  <si>
    <t>1.2    Report 191 Programme Income (N4-N6 Business and Utilities) (80%)</t>
  </si>
  <si>
    <t>6.2    Donations</t>
  </si>
  <si>
    <t>6.3    Rental Income</t>
  </si>
  <si>
    <t>6.4    Sundry Income</t>
  </si>
  <si>
    <t>6.5    Other Income</t>
  </si>
  <si>
    <t xml:space="preserve">3.  Earmarked Recurrent (including any other activity from the State) </t>
  </si>
  <si>
    <t>Category of Employees</t>
  </si>
  <si>
    <t>Management Staff</t>
  </si>
  <si>
    <t>Number on Payroll</t>
  </si>
  <si>
    <t>Contact Numbers</t>
  </si>
  <si>
    <t>Category</t>
  </si>
  <si>
    <r>
      <t>Remarks / Notes</t>
    </r>
    <r>
      <rPr>
        <b/>
        <sz val="9"/>
        <color indexed="8"/>
        <rFont val="Arial"/>
        <family val="2"/>
      </rPr>
      <t xml:space="preserve"> </t>
    </r>
    <r>
      <rPr>
        <b/>
        <sz val="10"/>
        <color indexed="8"/>
        <rFont val="Arial"/>
        <family val="2"/>
      </rPr>
      <t>(if required)</t>
    </r>
  </si>
  <si>
    <t>1.  Replacement of Present Capital Items</t>
  </si>
  <si>
    <t>2.  New Capital Items</t>
  </si>
  <si>
    <t>Outputs</t>
  </si>
  <si>
    <t>Timeframe</t>
  </si>
  <si>
    <t>Student Accommodation</t>
  </si>
  <si>
    <t>1.1  Computer Equipment</t>
  </si>
  <si>
    <t>Amount</t>
  </si>
  <si>
    <t>Net Surplus / Shortfall Before CAPEX</t>
  </si>
  <si>
    <t>Net Surplus / Shortfall After CAPEX</t>
  </si>
  <si>
    <t>1.2  Furniture and Fittings</t>
  </si>
  <si>
    <t>2.3  Machinery and Equipment</t>
  </si>
  <si>
    <t>1.3  Machinery and Equipment</t>
  </si>
  <si>
    <t>3.  Upgrading / Expansion of Present Infrastructure</t>
  </si>
  <si>
    <t>4.  New Infrastructure</t>
  </si>
  <si>
    <t>2.4  Vehicles</t>
  </si>
  <si>
    <t>1.4  Vehicles</t>
  </si>
  <si>
    <t>2.5  Software and Other Intangibles</t>
  </si>
  <si>
    <t>1.5  Software and Other Intangibles</t>
  </si>
  <si>
    <r>
      <t>2.1  Computer Equipment</t>
    </r>
    <r>
      <rPr>
        <b/>
        <sz val="10"/>
        <color indexed="8"/>
        <rFont val="Arial"/>
        <family val="2"/>
      </rPr>
      <t xml:space="preserve"> (including HRD Capital needs identified in Sheet 5. HR Development)</t>
    </r>
  </si>
  <si>
    <r>
      <t xml:space="preserve">2.2  Furniture and Fittings </t>
    </r>
    <r>
      <rPr>
        <b/>
        <sz val="10"/>
        <color indexed="8"/>
        <rFont val="Arial"/>
        <family val="2"/>
      </rPr>
      <t>(including HRD Capital needs identified in Sheet 5. HR Development)</t>
    </r>
  </si>
  <si>
    <t>Campuses</t>
  </si>
  <si>
    <t>Total (Replacement of Present Capital Items)</t>
  </si>
  <si>
    <t>Total (New Capital Items)</t>
  </si>
  <si>
    <r>
      <t xml:space="preserve">3.  Upgrading / Expansion of Present Infrastructure </t>
    </r>
    <r>
      <rPr>
        <b/>
        <sz val="12"/>
        <rFont val="Arial"/>
        <family val="2"/>
      </rPr>
      <t>(including Student Accommodation)</t>
    </r>
  </si>
  <si>
    <r>
      <t xml:space="preserve">4.  New Infrastructure </t>
    </r>
    <r>
      <rPr>
        <b/>
        <sz val="12"/>
        <rFont val="Arial"/>
        <family val="2"/>
      </rPr>
      <t>(including Student Accommodation)</t>
    </r>
  </si>
  <si>
    <t>Total (Upgrading / Expansion of Present Infrastructure)</t>
  </si>
  <si>
    <t>Total (New Infrastructure)</t>
  </si>
  <si>
    <t>Other Financial Information</t>
  </si>
  <si>
    <t>Months</t>
  </si>
  <si>
    <t>Avg Employees</t>
  </si>
  <si>
    <t>Total Payroll Cost</t>
  </si>
  <si>
    <t>Total Employees</t>
  </si>
  <si>
    <t>% Norm</t>
  </si>
  <si>
    <t xml:space="preserve">Minimum 5 days in a relevant workplace during the academic year (not required to be consecutive days)
</t>
  </si>
  <si>
    <t>A standardised student enrolment selection and programme placement tool</t>
  </si>
  <si>
    <t>A standardised process for advising students with regard to programme choice</t>
  </si>
  <si>
    <t>A standardised process to report and integrate findings into Teaching and Learning plans</t>
  </si>
  <si>
    <t>An efficient process to register students</t>
  </si>
  <si>
    <t>Effective process for identifying gaps in lecturer subject knowledge</t>
  </si>
  <si>
    <t>Standardised plan and process for improving lecturer subject knowledge</t>
  </si>
  <si>
    <t>A standardised process for placing lecturers for Workplace Exposure</t>
  </si>
  <si>
    <t>Standardised plan and process for developing lecturer capacity to deliver new programmes</t>
  </si>
  <si>
    <t>Standardised plan and process for improving lecturer pedagogic practice</t>
  </si>
  <si>
    <t>Standardised process for identifying gaps in lecturer pedagogy practice</t>
  </si>
  <si>
    <t>Effective access for lecturers to adequate teaching and learning resources and equipment</t>
  </si>
  <si>
    <t>Effective access for lecturers to adequate internet connectivity</t>
  </si>
  <si>
    <t>Improved Teaching and Learning</t>
  </si>
  <si>
    <t>Effective access for students to adequate internet connectivity</t>
  </si>
  <si>
    <t>Adequate resources and skills for academic support</t>
  </si>
  <si>
    <t>A standardised process for recording student attendance</t>
  </si>
  <si>
    <t>Capacity to analyse and report on student attendance</t>
  </si>
  <si>
    <t>An effective process to improve student attendance</t>
  </si>
  <si>
    <t>Appropriate process for assessment planning according to assessment guidelines</t>
  </si>
  <si>
    <t>A standardised process for pre and post moderation of assessment</t>
  </si>
  <si>
    <t>Appropriate process for monitoring student assessment results</t>
  </si>
  <si>
    <t>Appropriate process for conducting examinations according to examination guidelines</t>
  </si>
  <si>
    <t>Appropriate moderation process for internally marked external examination scripts</t>
  </si>
  <si>
    <t xml:space="preserve">Effective process for submission of external examination mark-sheets and scripts to DHET </t>
  </si>
  <si>
    <t xml:space="preserve">Effective process for submission of college based assessment marks (year marks) to DHET </t>
  </si>
  <si>
    <t>Work-Based Exposure</t>
  </si>
  <si>
    <t>A standardised process for placing students in Work-Based Exposure (WBE)</t>
  </si>
  <si>
    <t>A standardised process for monitoring students in Work-Based Exposure (WBE)</t>
  </si>
  <si>
    <t>Poor</t>
  </si>
  <si>
    <t>Good</t>
  </si>
  <si>
    <t>Excellent</t>
  </si>
  <si>
    <t>Rate T&amp;L 
Practices</t>
  </si>
  <si>
    <t>Prioritise Improvement</t>
  </si>
  <si>
    <t xml:space="preserve">Performance Management </t>
  </si>
  <si>
    <t>Data Management</t>
  </si>
  <si>
    <t>Teaching Qualifications</t>
  </si>
  <si>
    <t>Work-based Learning Management</t>
  </si>
  <si>
    <t>Workplace Exposure and Work-based Learning Management</t>
  </si>
  <si>
    <t>ICT</t>
  </si>
  <si>
    <t>Administration</t>
  </si>
  <si>
    <t>Engineering (Electrical)</t>
  </si>
  <si>
    <t>Engineering (Mechanical)</t>
  </si>
  <si>
    <t>Engineering (Civil)</t>
  </si>
  <si>
    <t>Engineering (Automotive)</t>
  </si>
  <si>
    <t>Quick
Links</t>
  </si>
  <si>
    <t>N1 (Trimester 1)</t>
  </si>
  <si>
    <t>N1 (Trimester 2)</t>
  </si>
  <si>
    <t>N1 (Trimester 3)</t>
  </si>
  <si>
    <t>N2 (Trimester 1)</t>
  </si>
  <si>
    <t>N2 (Trimester 2)</t>
  </si>
  <si>
    <t>N2 (Trimester 3)</t>
  </si>
  <si>
    <t>N3 (Trimester 1)</t>
  </si>
  <si>
    <t>N3 (Trimester 2)</t>
  </si>
  <si>
    <t>N3 (Trimester 3)</t>
  </si>
  <si>
    <t>N4 (Trimester 1)</t>
  </si>
  <si>
    <t>N4 (Trimester 2)</t>
  </si>
  <si>
    <t>N4 (Trimester 3)</t>
  </si>
  <si>
    <t>N5 (Trimester 1)</t>
  </si>
  <si>
    <t>N5 (Trimester 2)</t>
  </si>
  <si>
    <t>N5 (Trimester 3)</t>
  </si>
  <si>
    <t>N6 (Trimester 1)</t>
  </si>
  <si>
    <t>N6 (Trimester 2)</t>
  </si>
  <si>
    <t>N6 (Trimester 3)</t>
  </si>
  <si>
    <t xml:space="preserve">N4 (Semester 1) </t>
  </si>
  <si>
    <t xml:space="preserve">N4 (Semester 2) </t>
  </si>
  <si>
    <t>N5 (Semester 1)</t>
  </si>
  <si>
    <t>N5 (Semester 2)</t>
  </si>
  <si>
    <t>N6 (Semester 1)</t>
  </si>
  <si>
    <t>N6 (Semester 2)</t>
  </si>
  <si>
    <t>Priority 1</t>
  </si>
  <si>
    <t>Priority 2</t>
  </si>
  <si>
    <t>Priority 3</t>
  </si>
  <si>
    <t>Fair</t>
  </si>
  <si>
    <r>
      <t xml:space="preserve"> Infrastructure, Equipment, Software, Etc…
</t>
    </r>
    <r>
      <rPr>
        <sz val="10"/>
        <rFont val="Arial"/>
        <family val="2"/>
      </rPr>
      <t>(Briefly list Additional Requirements 
related to improvement priorities)</t>
    </r>
  </si>
  <si>
    <r>
      <t xml:space="preserve">Staff and/or Training Requirements 
</t>
    </r>
    <r>
      <rPr>
        <sz val="10"/>
        <rFont val="Arial"/>
        <family val="2"/>
      </rPr>
      <t>(Briefly list Staff and/or Training Requirements related to improvement priorities)</t>
    </r>
  </si>
  <si>
    <r>
      <rPr>
        <b/>
        <sz val="10"/>
        <color theme="1" tint="0.34998626667073579"/>
        <rFont val="Arial"/>
        <family val="2"/>
      </rPr>
      <t>Please Note:</t>
    </r>
    <r>
      <rPr>
        <sz val="10"/>
        <color theme="1" tint="0.34998626667073579"/>
        <rFont val="Arial"/>
        <family val="2"/>
      </rPr>
      <t xml:space="preserve">  Depreciation should not be less than </t>
    </r>
    <r>
      <rPr>
        <b/>
        <sz val="10"/>
        <color theme="1" tint="0.34998626667073579"/>
        <rFont val="Arial"/>
        <family val="2"/>
      </rPr>
      <t>4% of Operating Budget</t>
    </r>
  </si>
  <si>
    <t>Analysis</t>
  </si>
  <si>
    <t>Governance and 
Management Staff
(Council and 
Executive Management)</t>
  </si>
  <si>
    <t>Lecturing Staff
(Academic Staff)</t>
  </si>
  <si>
    <t>Support Staff
(All non-Academic Staff including 
Senior and Middle Managers)</t>
  </si>
  <si>
    <t>1.1  Lecturing Staff</t>
  </si>
  <si>
    <t>2.1  Lecturing Staff</t>
  </si>
  <si>
    <t>NSFAS Transport Allocation</t>
  </si>
  <si>
    <t>NSFAS Accommodation Allocation</t>
  </si>
  <si>
    <t>Annual Financial Statement (AFS)</t>
  </si>
  <si>
    <t>Item</t>
  </si>
  <si>
    <t>Student Debt</t>
  </si>
  <si>
    <t>Formula Funding of Programmes (Required Grant Income)</t>
  </si>
  <si>
    <t>Difference</t>
  </si>
  <si>
    <r>
      <t>Remarks / Notes</t>
    </r>
    <r>
      <rPr>
        <b/>
        <sz val="8"/>
        <rFont val="Arial"/>
        <family val="2"/>
      </rPr>
      <t xml:space="preserve"> (if required)</t>
    </r>
  </si>
  <si>
    <t>Bursary 
Analysis</t>
  </si>
  <si>
    <t>Projected NSFAS Bursary (surplus/deficit)</t>
  </si>
  <si>
    <t>Less the following items:</t>
  </si>
  <si>
    <t>Indicative Other Bursary</t>
  </si>
  <si>
    <t>Financial 
Risk Analysis</t>
  </si>
  <si>
    <t>Value</t>
  </si>
  <si>
    <t>Goods and Services</t>
  </si>
  <si>
    <t>Staff 
Utilisation Ratios</t>
  </si>
  <si>
    <t>Reserves (under Council control and available to spend)</t>
  </si>
  <si>
    <t>Assessor, Moderator, Coaching</t>
  </si>
  <si>
    <t>Artisan</t>
  </si>
  <si>
    <t>Leadership</t>
  </si>
  <si>
    <t>Health and Safety</t>
  </si>
  <si>
    <t>Report 191</t>
  </si>
  <si>
    <t>Report 191 Programmes</t>
  </si>
  <si>
    <t>NC(V)</t>
  </si>
  <si>
    <t>NC(V) Programmes</t>
  </si>
  <si>
    <t>NC(V) Level 2</t>
  </si>
  <si>
    <t>NC(V) Level 3</t>
  </si>
  <si>
    <t>NC(V) Level 4</t>
  </si>
  <si>
    <t>NC(V)  (Levels 2 - 4)</t>
  </si>
  <si>
    <t>College Summary  /  NC(V) (Levels 2 - 4)</t>
  </si>
  <si>
    <t>1.1    NC(V) Programme Income (80%)</t>
  </si>
  <si>
    <t>Head Office</t>
  </si>
  <si>
    <t>Programme 
Cost</t>
  </si>
  <si>
    <t>80% 
(State Transfer)</t>
  </si>
  <si>
    <t>20% 
(Fee Guideline)</t>
  </si>
  <si>
    <t>± 20%
(College Fee)</t>
  </si>
  <si>
    <t>% Variance 
Against Guideline</t>
  </si>
  <si>
    <t>20% 
(Actual Fee)</t>
  </si>
  <si>
    <t>± 20% 
Fee Income</t>
  </si>
  <si>
    <t>4.1    NC(V) Programme Income (± 20%)</t>
  </si>
  <si>
    <t>4.2    Report 191 Programme Income (N4-N6 Business and Utilities) (± 20%)</t>
  </si>
  <si>
    <t>4.3    Report 191 Programme Income (N1-N3 Engineering) (± 20%)</t>
  </si>
  <si>
    <t>4.4    Report 191 Programme Income (N4-N6 Engineering) (± 20%)</t>
  </si>
  <si>
    <t>Vice-Principal
Finance</t>
  </si>
  <si>
    <t>Vice-Principal 
Corporate Services</t>
  </si>
  <si>
    <t>Vice-Principal 
Academic Affairs</t>
  </si>
  <si>
    <t>Person Responsible 
for Operational Plan</t>
  </si>
  <si>
    <r>
      <t xml:space="preserve">Please enter your </t>
    </r>
    <r>
      <rPr>
        <b/>
        <sz val="12"/>
        <rFont val="Arial"/>
        <family val="2"/>
      </rPr>
      <t xml:space="preserve">Campus Names
</t>
    </r>
    <r>
      <rPr>
        <sz val="12"/>
        <rFont val="Arial"/>
        <family val="2"/>
      </rPr>
      <t xml:space="preserve"> in alphabetical order below</t>
    </r>
  </si>
  <si>
    <t>SETA Programme Approval</t>
  </si>
  <si>
    <t>External Programme Approval</t>
  </si>
  <si>
    <t>Higher Education
Accreditation</t>
  </si>
  <si>
    <t>4.  Other Employment Costs</t>
  </si>
  <si>
    <t>3.1  Lecturing Staff</t>
  </si>
  <si>
    <t>3.2  Support Staff</t>
  </si>
  <si>
    <t>3.3  Management Staff</t>
  </si>
  <si>
    <t>5.1  Audit Fees (External and Internal)</t>
  </si>
  <si>
    <t>5.2  Bank Charges</t>
  </si>
  <si>
    <t>5.3  Business Unit Expenses</t>
  </si>
  <si>
    <t>5.3.1    College Council</t>
  </si>
  <si>
    <t>5.3.2    Communication Costs</t>
  </si>
  <si>
    <t>5.3.3    Consumables</t>
  </si>
  <si>
    <t>5.3.4    Contract Services</t>
  </si>
  <si>
    <t>5.3.5    Examination Expenses</t>
  </si>
  <si>
    <t>5.3.6    General Printing and Copying</t>
  </si>
  <si>
    <t>5.3.8    Licence/Membership/Registration Fees</t>
  </si>
  <si>
    <t>5.3.9    Maintenance and Repairs</t>
  </si>
  <si>
    <t>5.3.10  Marketing Costs</t>
  </si>
  <si>
    <t>5.3.11  Municipal Services</t>
  </si>
  <si>
    <t>5.3.12  Programme Costs</t>
  </si>
  <si>
    <t>5.3.13  Project Expenses</t>
  </si>
  <si>
    <t>5.3.14  Residence Expenses (Hostels)</t>
  </si>
  <si>
    <t>5.3.15  Skills Direct Costs</t>
  </si>
  <si>
    <t>5.3.16  Staff Development</t>
  </si>
  <si>
    <t>5.3.17  Student Support Services</t>
  </si>
  <si>
    <t>5.3.18  Travel and Subsistence: Domestic</t>
  </si>
  <si>
    <t>5.3.19  Travel and Subsistence: Foreign</t>
  </si>
  <si>
    <t>5.3.20  Vehicle Expenses</t>
  </si>
  <si>
    <t>5.3.21  Other Expenses</t>
  </si>
  <si>
    <t>5.3.21.1   Depreciation</t>
  </si>
  <si>
    <t>5.3.21.2   Bad Debts</t>
  </si>
  <si>
    <t>5.3.21.3   Insurance</t>
  </si>
  <si>
    <t>5.3.21.4   Professional Services</t>
  </si>
  <si>
    <t>5.3.21.5   Health, Safety Clothes and First Aid</t>
  </si>
  <si>
    <t>5.3.21.6   Rentals</t>
  </si>
  <si>
    <t>5.3.21.7   Functions, Refreshments and Catering</t>
  </si>
  <si>
    <t>5.3.21.8   News Papers and Magazines</t>
  </si>
  <si>
    <t>5.3.21.9   Discount Tuition Fees</t>
  </si>
  <si>
    <t>Number of Staff</t>
  </si>
  <si>
    <t>1 : 30</t>
  </si>
  <si>
    <t>1 : 0.75</t>
  </si>
  <si>
    <t>Lecturing Staff  (1 x Lecturing Staff to 30 x Students)</t>
  </si>
  <si>
    <t>Support Staff    (1 x Lecturing Staff to 0.75 x Support Staff)</t>
  </si>
  <si>
    <t>NC(V) Programme</t>
  </si>
  <si>
    <t>Report 191 Programme (N4-N6 Business and Utilities)</t>
  </si>
  <si>
    <t>Report 191 Programme (N1-N3 Engineering)</t>
  </si>
  <si>
    <t>Report 191 Programme (N4-N6 Engineering)</t>
  </si>
  <si>
    <t>Budget Allocation
(Formula Funding 
of Programmes)</t>
  </si>
  <si>
    <t>Programme Level</t>
  </si>
  <si>
    <t>Higher Education Partner</t>
  </si>
  <si>
    <t xml:space="preserve">Total Planned Students
Levels 2-4 </t>
  </si>
  <si>
    <t>Total Planned Students
Level 5</t>
  </si>
  <si>
    <t xml:space="preserve">Total Actual Students
Levels 2-4 </t>
  </si>
  <si>
    <t>Total Actual Students
Level 5</t>
  </si>
  <si>
    <t>Grand Total (All Occupational and Other Programmes)</t>
  </si>
  <si>
    <t>College Summary / All NC(V) &amp; Report 191</t>
  </si>
  <si>
    <t>Grand Total (All NC(V) and Report 191 Programmes)</t>
  </si>
  <si>
    <t>College Summary / All Occ. &amp; Other Prog.</t>
  </si>
  <si>
    <t>N1 - N3  (Trimesters 1 - 3)</t>
  </si>
  <si>
    <t>College Summary / N1-N3 (Trimesters 1 - 3)</t>
  </si>
  <si>
    <t>Grand Total (N1-N3 Trimesters)</t>
  </si>
  <si>
    <t>N4 - N6  (Trimesters 1 - 3)</t>
  </si>
  <si>
    <t>College Summary / N4-N6 (Trimesters 1 - 3)</t>
  </si>
  <si>
    <t>Grand Total (N4-N6 Trimesters)</t>
  </si>
  <si>
    <t>N4 - N6  (Semesters 1 - 2)</t>
  </si>
  <si>
    <t>College Summary / N4-N6 (Semesters 1 - 2)</t>
  </si>
  <si>
    <t>Grand Total (N4-N6 Semesters)</t>
  </si>
  <si>
    <t>Grand Total (NC(V) Levels 2-4)</t>
  </si>
  <si>
    <t>Total Allowance Cost</t>
  </si>
  <si>
    <t>Avg Allowance Cost</t>
  </si>
  <si>
    <t>3.  Allowance Costs: College Allowances for Persal Employees</t>
  </si>
  <si>
    <t>Staff Type</t>
  </si>
  <si>
    <t>PERSAL Paid</t>
  </si>
  <si>
    <t>Non-PERSAL Paid</t>
  </si>
  <si>
    <t>Avg Payroll Cost</t>
  </si>
  <si>
    <t>Grand Payroll Total</t>
  </si>
  <si>
    <t>College Allowance Cost</t>
  </si>
  <si>
    <t>Type</t>
  </si>
  <si>
    <t>Total Cost (Payroll + Allowance)</t>
  </si>
  <si>
    <t>Payroll Total by Category</t>
  </si>
  <si>
    <t>Payroll Type</t>
  </si>
  <si>
    <t>5.3.7    General Stationery</t>
  </si>
  <si>
    <t>Total Estimated Income</t>
  </si>
  <si>
    <t>Total Estimated Expenditure</t>
  </si>
  <si>
    <t>Total Estimated CAPEX</t>
  </si>
  <si>
    <t>6.1    Interest (Received from all bank accounts and investments)</t>
  </si>
  <si>
    <t>Student Debt Ratio (Student Debt / Total Income)</t>
  </si>
  <si>
    <t>Vice-Principal 
Registrar</t>
  </si>
  <si>
    <t>Programme + SAQA ID + related 
Artisan V13 OFO Code(s) where applicable</t>
  </si>
  <si>
    <t>Programme + related Artisan 
V13 OFO Code(s) where applicable</t>
  </si>
  <si>
    <t>Contact Hours
/ Duration</t>
  </si>
  <si>
    <t>Motorcycle / Scooter Mechanic</t>
  </si>
  <si>
    <t>Pipe Fitter</t>
  </si>
  <si>
    <t>Industrial Machinery Mechanic</t>
  </si>
  <si>
    <t>Plasterer</t>
  </si>
  <si>
    <t>Rigger</t>
  </si>
  <si>
    <t>Structural Plater</t>
  </si>
  <si>
    <t>Moulder</t>
  </si>
  <si>
    <t xml:space="preserve">Signature: Council Chairperson </t>
  </si>
  <si>
    <t>Signature Date</t>
  </si>
  <si>
    <t xml:space="preserve">Signature: Principal </t>
  </si>
  <si>
    <t>NC(V) L2 - L4</t>
  </si>
  <si>
    <t>Trimester N1 - N3</t>
  </si>
  <si>
    <t>Trimester N4 - N6</t>
  </si>
  <si>
    <t>Semester N4 - N6</t>
  </si>
  <si>
    <t>Annual % Increase</t>
  </si>
  <si>
    <t>Annual % Salary Increase</t>
  </si>
  <si>
    <t>Aircraft Maintenance Mechanic</t>
  </si>
  <si>
    <t>Automotive Engine Mechanic</t>
  </si>
  <si>
    <t>Business Machine Mechanic</t>
  </si>
  <si>
    <t>Cable Joiner</t>
  </si>
  <si>
    <t>Cooper</t>
  </si>
  <si>
    <t>Diamond and Gemstone Setter</t>
  </si>
  <si>
    <t>Joiner</t>
  </si>
  <si>
    <t>Locksmith</t>
  </si>
  <si>
    <t>Mechatronics Technician</t>
  </si>
  <si>
    <t>Metal Fabricator</t>
  </si>
  <si>
    <t>Weapon Systems Mechanic</t>
  </si>
  <si>
    <t>Wood Turner</t>
  </si>
  <si>
    <t>Air-Conditioning and Refrigeration Mechanic</t>
  </si>
  <si>
    <t>Aircraft Structures Worker</t>
  </si>
  <si>
    <t>Armature Winder</t>
  </si>
  <si>
    <t>Automotive Motor Mechanic</t>
  </si>
  <si>
    <t>Avionics Mechanician</t>
  </si>
  <si>
    <t>Butcher</t>
  </si>
  <si>
    <t>Cabinet Maker</t>
  </si>
  <si>
    <t>Carpenter</t>
  </si>
  <si>
    <t>Chef</t>
  </si>
  <si>
    <t>Confectionery Maker</t>
  </si>
  <si>
    <t>Data and Telecommunications Cabler</t>
  </si>
  <si>
    <t>Die Sinker</t>
  </si>
  <si>
    <t>Diesel Fitter</t>
  </si>
  <si>
    <t>Electrical Equipment  Mechanic</t>
  </si>
  <si>
    <t>Electronic Equipment Mechanician</t>
  </si>
  <si>
    <t>Engraver</t>
  </si>
  <si>
    <t>Fitter-Welder</t>
  </si>
  <si>
    <t>Forklift Mechanic</t>
  </si>
  <si>
    <t>Gas Practitioner</t>
  </si>
  <si>
    <t>Goldsmith</t>
  </si>
  <si>
    <t>Gunsmith</t>
  </si>
  <si>
    <t>Hairdresser</t>
  </si>
  <si>
    <t>Heavy Equipment Mechanic</t>
  </si>
  <si>
    <t>Instrument  Mechanician</t>
  </si>
  <si>
    <t>Mechanical Fitter</t>
  </si>
  <si>
    <t>Pastry Cook</t>
  </si>
  <si>
    <t>Patternmaker</t>
  </si>
  <si>
    <t>Radar Mechanic</t>
  </si>
  <si>
    <t>Radiotrician</t>
  </si>
  <si>
    <t>Refractory Mason</t>
  </si>
  <si>
    <t>Sign Writer</t>
  </si>
  <si>
    <t>Small Engine Mechanic</t>
  </si>
  <si>
    <t>Stonemason</t>
  </si>
  <si>
    <t>Telecommunications Line Mechanic</t>
  </si>
  <si>
    <t>Tractor Mechanic</t>
  </si>
  <si>
    <t>Transportation Electrician</t>
  </si>
  <si>
    <t>Vehicle Body Builder</t>
  </si>
  <si>
    <t>Computer Engineering Mechanic / Service Person</t>
  </si>
  <si>
    <t>Subject Knowledge 
(Fundamentals, NC(V), Report 191, Skills Programmes)</t>
  </si>
  <si>
    <t>Classroom Practice 
(Fundamentals, NC(V), Report 191, Skills Programmes)</t>
  </si>
  <si>
    <r>
      <t xml:space="preserve">Enter your College Fee
</t>
    </r>
    <r>
      <rPr>
        <sz val="12"/>
        <rFont val="Arial"/>
        <family val="2"/>
      </rPr>
      <t>as per the 10% policy variance</t>
    </r>
  </si>
  <si>
    <t>South West Gauteng College</t>
  </si>
  <si>
    <t>Report 191 Programme</t>
  </si>
  <si>
    <t>BUDGET ANALYSIS</t>
  </si>
  <si>
    <t>COLLEGE BUDGET SUMMARY</t>
  </si>
  <si>
    <t>Certification (vs Enrolment)</t>
  </si>
  <si>
    <t>Certification (vs Written)</t>
  </si>
  <si>
    <t>General Teaching</t>
  </si>
  <si>
    <t>Specialised Teaching</t>
  </si>
  <si>
    <t>Room Name / Number</t>
  </si>
  <si>
    <t>Campus Name:</t>
  </si>
  <si>
    <t>Actual 2013 
Attendance %</t>
  </si>
  <si>
    <r>
      <t xml:space="preserve">Projected 2014 
Attendance % 
</t>
    </r>
    <r>
      <rPr>
        <b/>
        <sz val="8"/>
        <rFont val="Arial"/>
        <family val="2"/>
      </rPr>
      <t>(based on actual 
to end July)</t>
    </r>
  </si>
  <si>
    <t>Target 2015 
Attendance %</t>
  </si>
  <si>
    <t>Actual 2013 
Retention %</t>
  </si>
  <si>
    <r>
      <t>Projected 2014 
Retention %</t>
    </r>
    <r>
      <rPr>
        <b/>
        <sz val="8"/>
        <rFont val="Arial"/>
        <family val="2"/>
      </rPr>
      <t xml:space="preserve"> 
(based on actual 
to end July)</t>
    </r>
  </si>
  <si>
    <t>Target 2015 
Retention %</t>
  </si>
  <si>
    <t>Actual 2013 
Throughput %</t>
  </si>
  <si>
    <r>
      <t xml:space="preserve">Projected 2014 
Throughput % 
</t>
    </r>
    <r>
      <rPr>
        <b/>
        <sz val="8"/>
        <rFont val="Arial"/>
        <family val="2"/>
      </rPr>
      <t>(based on actual 
to end July)</t>
    </r>
  </si>
  <si>
    <t>Target 2015 
Throughput %</t>
  </si>
  <si>
    <t>Actual 2013 
Certification %</t>
  </si>
  <si>
    <r>
      <t xml:space="preserve">Projected 2014 
Certification % 
</t>
    </r>
    <r>
      <rPr>
        <b/>
        <sz val="8"/>
        <rFont val="Arial"/>
        <family val="2"/>
      </rPr>
      <t>(based on actual 
to end July)</t>
    </r>
  </si>
  <si>
    <t>Target 2015 
Certification %</t>
  </si>
  <si>
    <t>2015</t>
  </si>
  <si>
    <t>2015/2016</t>
  </si>
  <si>
    <t>NC(V) Programme Costs 2015   (Levels 2-4)</t>
  </si>
  <si>
    <t>Report 191 Programme Costs 2015   (N1-N3)</t>
  </si>
  <si>
    <t>Report 191 Programme Costs 2015   (N4-N6)</t>
  </si>
  <si>
    <t>Teaching and Learning Evaluation and Improvement for 2015</t>
  </si>
  <si>
    <t>Human Resource Development Plan for 2015</t>
  </si>
  <si>
    <t>2015 Planned</t>
  </si>
  <si>
    <t>2014 Actual</t>
  </si>
  <si>
    <t>2015 Planned Students 
(Headcount)</t>
  </si>
  <si>
    <t>2014 Actual Students 
(Headcount)</t>
  </si>
  <si>
    <t>Staffing Summary for 2015  -  Estimated Total Cost to Company (TCC)</t>
  </si>
  <si>
    <t>Planned Staffing Needs for 2015</t>
  </si>
  <si>
    <t>PERSAL Paid: Actual Employment Cost (April - August 2014)</t>
  </si>
  <si>
    <t>Totals for April - August 2014</t>
  </si>
  <si>
    <t>Estimate Cost for Full Year 2014</t>
  </si>
  <si>
    <t>Averages for April - August 2014</t>
  </si>
  <si>
    <t>Non-PERSAL Paid: Actual Employment Cost (April - August 2014)</t>
  </si>
  <si>
    <t>PERSAL Paid: College Allowance Cost (April - August 2014)</t>
  </si>
  <si>
    <t>CAPEX Summary for 2015</t>
  </si>
  <si>
    <t>Budget Summary for 2015</t>
  </si>
  <si>
    <t>Budgeted Income for 2015</t>
  </si>
  <si>
    <t>Budgeted Expenditure for 2015</t>
  </si>
  <si>
    <t>2015 Budget Allocation (from DHET)</t>
  </si>
  <si>
    <t>2015 NSF Funding</t>
  </si>
  <si>
    <t>Student Increase / Decrease in Bad Debt (Financial Year: 2013/2014 vs 2014/2015)</t>
  </si>
  <si>
    <t>Debt Written Off (Financial Year: 2014/2015)</t>
  </si>
  <si>
    <t>Total Estimated Surplus/Deficit based on DHET Allocation</t>
  </si>
  <si>
    <t>Total Estimated NSF Funding</t>
  </si>
  <si>
    <t>Total Estimated NSFAS Bursary Surplus/Deficit</t>
  </si>
  <si>
    <t>Total Planned Students (FTE)</t>
  </si>
  <si>
    <t>80% 
State Subsidy</t>
  </si>
  <si>
    <t>Total Cost 
of Programme</t>
  </si>
  <si>
    <t>Indicative 
State Budget</t>
  </si>
  <si>
    <t>TEACHING AND LEARNING INFRASTRUCTURE</t>
  </si>
  <si>
    <t>Theoretical Sitting Capacity</t>
  </si>
  <si>
    <t>Comment On Variance</t>
  </si>
  <si>
    <t>Length</t>
  </si>
  <si>
    <t>Breadth</t>
  </si>
  <si>
    <t>Property Owner:</t>
  </si>
  <si>
    <t>State Funded Programmes 
(Budget Summary)</t>
  </si>
  <si>
    <t>% College Actual</t>
  </si>
  <si>
    <t>Staff 
Development</t>
  </si>
  <si>
    <r>
      <t xml:space="preserve">State Subsidy 
</t>
    </r>
    <r>
      <rPr>
        <b/>
        <sz val="8"/>
        <rFont val="Arial"/>
        <family val="2"/>
      </rPr>
      <t>Shortfall / Surplus</t>
    </r>
  </si>
  <si>
    <r>
      <t xml:space="preserve">Funded Students 
</t>
    </r>
    <r>
      <rPr>
        <b/>
        <sz val="8"/>
        <rFont val="Arial"/>
        <family val="2"/>
      </rPr>
      <t>Shortfall / Surplus</t>
    </r>
  </si>
  <si>
    <t>Programme Funding</t>
  </si>
  <si>
    <t>Earmarked Capital Funding</t>
  </si>
  <si>
    <t>Capital Infrastructure</t>
  </si>
  <si>
    <t>Personnel (PERSAL)</t>
  </si>
  <si>
    <t>Personnel 
(ALL)</t>
  </si>
  <si>
    <r>
      <t xml:space="preserve">Remarks / Notes </t>
    </r>
    <r>
      <rPr>
        <b/>
        <sz val="10"/>
        <color theme="0"/>
        <rFont val="Arial"/>
        <family val="2"/>
      </rPr>
      <t>(if required)</t>
    </r>
  </si>
  <si>
    <r>
      <t xml:space="preserve">Remarks / Notes </t>
    </r>
    <r>
      <rPr>
        <b/>
        <sz val="10"/>
        <color theme="1"/>
        <rFont val="Arial"/>
        <family val="2"/>
      </rPr>
      <t>(if required)</t>
    </r>
  </si>
  <si>
    <t>Budget Analysis
vs 
Total Expenditure</t>
  </si>
  <si>
    <t>Remarks / Notes (if required)</t>
  </si>
  <si>
    <t>Private / Other Funding</t>
  </si>
  <si>
    <t>Room Type</t>
  </si>
  <si>
    <t>% Use of Facility</t>
  </si>
  <si>
    <t>08h00-15h00 Weekdays</t>
  </si>
  <si>
    <t>15h00-18h00 Weekdays</t>
  </si>
  <si>
    <t>18h00-22h00 Weekdays</t>
  </si>
  <si>
    <t>08h00-22h00 Saturdays</t>
  </si>
  <si>
    <t>Property Owner</t>
  </si>
  <si>
    <t>State</t>
  </si>
  <si>
    <t>College</t>
  </si>
  <si>
    <t>Rental</t>
  </si>
  <si>
    <t>Class Room</t>
  </si>
  <si>
    <r>
      <t>Rate/m</t>
    </r>
    <r>
      <rPr>
        <b/>
        <sz val="11"/>
        <rFont val="Calibri"/>
        <family val="2"/>
      </rPr>
      <t>²</t>
    </r>
  </si>
  <si>
    <t>General Teaching Area</t>
  </si>
  <si>
    <t>Specialised Teaching Area</t>
  </si>
  <si>
    <t>Remember Teaching Area Sheet</t>
  </si>
  <si>
    <r>
      <t xml:space="preserve">Room Type
</t>
    </r>
    <r>
      <rPr>
        <b/>
        <sz val="8"/>
        <rFont val="Arial"/>
        <family val="2"/>
      </rPr>
      <t>S = Single Purpose
T = Theory (Integrated)
P = Practical (Integrated)</t>
    </r>
  </si>
  <si>
    <t>-</t>
  </si>
  <si>
    <t>S: Computer Laboratory</t>
  </si>
  <si>
    <t>T: Computer Laboratory</t>
  </si>
  <si>
    <t>P: Computer Laboratory</t>
  </si>
  <si>
    <t>S: Art and Design</t>
  </si>
  <si>
    <t>T: Art and Design</t>
  </si>
  <si>
    <t>P: Art and Design</t>
  </si>
  <si>
    <t>S: Automotive</t>
  </si>
  <si>
    <t>T: Automotive</t>
  </si>
  <si>
    <t>P: Automotive</t>
  </si>
  <si>
    <t>S: Civil</t>
  </si>
  <si>
    <t>T: Civil</t>
  </si>
  <si>
    <t>P: Civil</t>
  </si>
  <si>
    <t>S: Clothing Production</t>
  </si>
  <si>
    <t>T: Clothing Production</t>
  </si>
  <si>
    <t>P: Clothing Production</t>
  </si>
  <si>
    <t>S: Electrical</t>
  </si>
  <si>
    <t>T: Electrical</t>
  </si>
  <si>
    <t>P: Electrical</t>
  </si>
  <si>
    <t>S: Electronics</t>
  </si>
  <si>
    <t>T: Electronics</t>
  </si>
  <si>
    <t>P: Electronics</t>
  </si>
  <si>
    <t>S: Fabrication</t>
  </si>
  <si>
    <t>T: Fabrication</t>
  </si>
  <si>
    <t>P: Fabrication</t>
  </si>
  <si>
    <t>S: Fitting and Turning</t>
  </si>
  <si>
    <t>T: Fitting and Turning</t>
  </si>
  <si>
    <t>P: Fitting and Turning</t>
  </si>
  <si>
    <t>S: Hospitality - Kitchen</t>
  </si>
  <si>
    <t>T: Hospitality - Kitchen</t>
  </si>
  <si>
    <t>P: Hospitality - Kitchen</t>
  </si>
  <si>
    <t>S: Hospitality - Restaurant</t>
  </si>
  <si>
    <t>T: Hospitality - Restaurant</t>
  </si>
  <si>
    <t>P: Hospitality - Restaurant</t>
  </si>
  <si>
    <t>S: Library / Resource Centre</t>
  </si>
  <si>
    <t>T: Library / Resource Centre</t>
  </si>
  <si>
    <t>P: Library / Resource Centre</t>
  </si>
  <si>
    <t>S: Machining</t>
  </si>
  <si>
    <t>T: Machining</t>
  </si>
  <si>
    <t>P: Machining</t>
  </si>
  <si>
    <t>S: Physical Science Laboratory</t>
  </si>
  <si>
    <t>T: Physical Science Laboratory</t>
  </si>
  <si>
    <t>P: Physical Science Laboratory</t>
  </si>
  <si>
    <t>S: Simulation - Accommodation</t>
  </si>
  <si>
    <t>T: Simulation - Accommodation</t>
  </si>
  <si>
    <t>P: Simulation - Accommodation</t>
  </si>
  <si>
    <t>S: Simulation - Business Studies</t>
  </si>
  <si>
    <t>T: Simulation - Business Studies</t>
  </si>
  <si>
    <t>P: Simulation - Business Studies</t>
  </si>
  <si>
    <t>S: Simulation - Health Care</t>
  </si>
  <si>
    <t>T: Simulation - Health Care</t>
  </si>
  <si>
    <t>P: Simulation - Health Care</t>
  </si>
  <si>
    <t>S: Simulation - Tourism</t>
  </si>
  <si>
    <t>T: Simulation - Tourism</t>
  </si>
  <si>
    <t>P: Simulation - Tourism</t>
  </si>
  <si>
    <t>S: Tool Making</t>
  </si>
  <si>
    <t>T: Tool Making</t>
  </si>
  <si>
    <t>P: Tool Making</t>
  </si>
  <si>
    <t>S: Welding</t>
  </si>
  <si>
    <t>T: Welding</t>
  </si>
  <si>
    <t>P: Welding</t>
  </si>
  <si>
    <t>S: Other</t>
  </si>
  <si>
    <t>T: Other</t>
  </si>
  <si>
    <t>P: Other</t>
  </si>
  <si>
    <t>Integrated Theory / Practical Facilities must be listed twice</t>
  </si>
  <si>
    <r>
      <t>Room Name / Number</t>
    </r>
    <r>
      <rPr>
        <b/>
        <sz val="2"/>
        <rFont val="Arial"/>
        <family val="2"/>
      </rPr>
      <t/>
    </r>
  </si>
  <si>
    <r>
      <t xml:space="preserve">
Total Area 
</t>
    </r>
    <r>
      <rPr>
        <b/>
        <sz val="9"/>
        <rFont val="Arial"/>
        <family val="2"/>
      </rPr>
      <t>(L x B = m²)</t>
    </r>
  </si>
  <si>
    <t>Average Usage</t>
  </si>
  <si>
    <t>Teaching and Learning Infrastructure Summary for 2015</t>
  </si>
  <si>
    <t>Quick Links</t>
  </si>
  <si>
    <r>
      <rPr>
        <b/>
        <sz val="10"/>
        <rFont val="Arial"/>
        <family val="2"/>
      </rPr>
      <t>General Teaching</t>
    </r>
    <r>
      <rPr>
        <sz val="10"/>
        <rFont val="Arial"/>
        <family val="2"/>
      </rPr>
      <t xml:space="preserve"> (Theory Facility)</t>
    </r>
  </si>
  <si>
    <t>% Use of Facility (Averages)</t>
  </si>
  <si>
    <t>College Averages</t>
  </si>
  <si>
    <t>Teaching Area Type</t>
  </si>
  <si>
    <t>College Summary by Teaching Area Type</t>
  </si>
  <si>
    <t>College Summary by Campus</t>
  </si>
  <si>
    <t>ENVIRONMENTAL PLAN</t>
  </si>
  <si>
    <t>Number of Staff Appointed / Trained in 2014</t>
  </si>
  <si>
    <t>Number of Staff to be Appointed / Trained in 2015</t>
  </si>
  <si>
    <t>Extending Modes 
of Delivery</t>
  </si>
  <si>
    <t>Adequate capacity in place to extend part time dellivery</t>
  </si>
  <si>
    <t>Adequate capacity in place to extend learnership and skills dellivery</t>
  </si>
  <si>
    <t xml:space="preserve">Adequate capacity in place to extend opend/distance learning </t>
  </si>
  <si>
    <t>S: Computer Workshop</t>
  </si>
  <si>
    <t>T: Computer Workshop</t>
  </si>
  <si>
    <t>P: Computer Workshop</t>
  </si>
  <si>
    <t>08h00-22h00 Sundays</t>
  </si>
  <si>
    <t>Adequate system and processes in place for planning various modes of delivery (example: full time, part time, learnership, skills, open / distance learning)</t>
  </si>
  <si>
    <t>A standardised process for providing career guidance to students</t>
  </si>
  <si>
    <t>Lecturer
Attendance</t>
  </si>
  <si>
    <t>A standardised process for recording lecturer attendance</t>
  </si>
  <si>
    <t>Capacity to analyse and report on lecturer attendance</t>
  </si>
  <si>
    <t>An effective process to improve lecturer attendance</t>
  </si>
  <si>
    <t>Student Exit  Support</t>
  </si>
  <si>
    <t>A standardised process for establishing linkages and partnerships with industry for work placement purposes</t>
  </si>
  <si>
    <t>A standardised process for monitoring students in work places</t>
  </si>
  <si>
    <t>Adequate resources and skills for student exit support</t>
  </si>
  <si>
    <t>A standardised process for identifying student exit support needs and requirements (example: work readiness programme, internship placement, type of internship)</t>
  </si>
  <si>
    <t>Actual 2013</t>
  </si>
  <si>
    <t>Target 2015</t>
  </si>
  <si>
    <t>Electricity</t>
  </si>
  <si>
    <t>Kwh</t>
  </si>
  <si>
    <t>Petrol</t>
  </si>
  <si>
    <t>Diesel</t>
  </si>
  <si>
    <t>Litres</t>
  </si>
  <si>
    <t>Paper</t>
  </si>
  <si>
    <t>Paper (A4)</t>
  </si>
  <si>
    <t>Paper (A3)</t>
  </si>
  <si>
    <t>Reams</t>
  </si>
  <si>
    <t>Printer, Copier, Classroom Stationery</t>
  </si>
  <si>
    <t>Water</t>
  </si>
  <si>
    <t>Waste (Food)</t>
  </si>
  <si>
    <t>Waste (General)</t>
  </si>
  <si>
    <t>Waste (Garden)</t>
  </si>
  <si>
    <t>Example of Items / Usage Areas</t>
  </si>
  <si>
    <t>Cars, Buses, Garden Tools</t>
  </si>
  <si>
    <t>KG</t>
  </si>
  <si>
    <t>2013 vs 2014 Variance</t>
  </si>
  <si>
    <t>2014 vs 2015 Variance</t>
  </si>
  <si>
    <t>Consumption</t>
  </si>
  <si>
    <t>Recycling</t>
  </si>
  <si>
    <t>Glass</t>
  </si>
  <si>
    <t>Plastic</t>
  </si>
  <si>
    <t>Metal</t>
  </si>
  <si>
    <t>Unit of 
Measure</t>
  </si>
  <si>
    <t>Projected 2014</t>
  </si>
  <si>
    <r>
      <t xml:space="preserve">The objective is to </t>
    </r>
    <r>
      <rPr>
        <b/>
        <sz val="11"/>
        <rFont val="Arial"/>
        <family val="2"/>
      </rPr>
      <t>decrease</t>
    </r>
    <r>
      <rPr>
        <sz val="11"/>
        <rFont val="Arial"/>
        <family val="2"/>
      </rPr>
      <t xml:space="preserve"> consumption in each operational year</t>
    </r>
  </si>
  <si>
    <r>
      <t xml:space="preserve">The objective is to </t>
    </r>
    <r>
      <rPr>
        <b/>
        <sz val="11"/>
        <rFont val="Arial"/>
        <family val="2"/>
      </rPr>
      <t>increase</t>
    </r>
    <r>
      <rPr>
        <sz val="11"/>
        <rFont val="Arial"/>
        <family val="2"/>
      </rPr>
      <t xml:space="preserve"> the amount of recycling done in each operational year</t>
    </r>
  </si>
  <si>
    <t>Offices, Classrooms, Residences</t>
  </si>
  <si>
    <t>Kitchens, Residences</t>
  </si>
  <si>
    <t>Bathrooms, Kitchens, Residences</t>
  </si>
  <si>
    <t>Units</t>
  </si>
  <si>
    <r>
      <t xml:space="preserve">Category / Type
</t>
    </r>
    <r>
      <rPr>
        <b/>
        <sz val="9"/>
        <rFont val="Arial"/>
        <family val="2"/>
      </rPr>
      <t>(if applicable)</t>
    </r>
  </si>
  <si>
    <t>Project Objectives</t>
  </si>
  <si>
    <t>Project Activities</t>
  </si>
  <si>
    <t>Project Timeline</t>
  </si>
  <si>
    <t>Project Name</t>
  </si>
  <si>
    <r>
      <t xml:space="preserve">Projects to Decrease Consumption </t>
    </r>
    <r>
      <rPr>
        <sz val="11"/>
        <rFont val="Arial"/>
        <family val="2"/>
      </rPr>
      <t>(Current and Planned)</t>
    </r>
  </si>
  <si>
    <r>
      <t xml:space="preserve">Projects to Increase Recycling </t>
    </r>
    <r>
      <rPr>
        <sz val="11"/>
        <rFont val="Arial"/>
        <family val="2"/>
      </rPr>
      <t>(Current and Planned)</t>
    </r>
  </si>
  <si>
    <t>Units %</t>
  </si>
  <si>
    <t>Section 14:</t>
  </si>
  <si>
    <t>Section 15:</t>
  </si>
  <si>
    <t>Teaching and Learning Infrastructure</t>
  </si>
  <si>
    <t>Environmental Plan</t>
  </si>
  <si>
    <t xml:space="preserve">Enrolment - NC(V) Programmes </t>
  </si>
  <si>
    <t xml:space="preserve">Enrolment - Report 191 Programmes </t>
  </si>
  <si>
    <t>Enrolment - Occupational and Other Programmes</t>
  </si>
  <si>
    <t>ENROLMENT - NC(V) PROGRAMMES</t>
  </si>
  <si>
    <t>ENROLMENT - REPORT 191 PROGRAMMES</t>
  </si>
  <si>
    <t>ENROLMENT - OCCUPATIONAL AND OTHER PROGRAMMES</t>
  </si>
  <si>
    <t>College Environmental Plan Summary for 2015</t>
  </si>
  <si>
    <t>Garden, Refuse</t>
  </si>
  <si>
    <t>Total Consumption (All Campuses)</t>
  </si>
  <si>
    <t>Total Recycling (All Campuses)</t>
  </si>
  <si>
    <r>
      <t xml:space="preserve">Quick Links </t>
    </r>
    <r>
      <rPr>
        <sz val="11"/>
        <color theme="1" tint="0.34998626667073579"/>
        <rFont val="Arial"/>
        <family val="2"/>
      </rPr>
      <t>(see more to the right)</t>
    </r>
  </si>
  <si>
    <t>Planned Sitting Capacity</t>
  </si>
  <si>
    <t xml:space="preserve">Theoretical vs Planned Variance </t>
  </si>
  <si>
    <t>Property Comments:</t>
  </si>
  <si>
    <t>Budget Analysis
vs 
Indicative Budget 
+ NSFAS Funding</t>
  </si>
  <si>
    <t>Green Skills Programmes</t>
  </si>
  <si>
    <t>Grand Total (Green Skills Programmes)</t>
  </si>
  <si>
    <t>S: Hall</t>
  </si>
  <si>
    <r>
      <rPr>
        <b/>
        <sz val="11"/>
        <rFont val="Arial"/>
        <family val="2"/>
      </rPr>
      <t>Theory Facility</t>
    </r>
    <r>
      <rPr>
        <sz val="11"/>
        <rFont val="Arial"/>
        <family val="2"/>
      </rPr>
      <t xml:space="preserve">  (example: class rooms)</t>
    </r>
  </si>
  <si>
    <r>
      <rPr>
        <b/>
        <sz val="11"/>
        <rFont val="Arial"/>
        <family val="2"/>
      </rPr>
      <t>Single Purpose</t>
    </r>
    <r>
      <rPr>
        <sz val="11"/>
        <rFont val="Arial"/>
        <family val="2"/>
      </rPr>
      <t xml:space="preserve"> OR </t>
    </r>
    <r>
      <rPr>
        <b/>
        <sz val="11"/>
        <rFont val="Arial"/>
        <family val="2"/>
      </rPr>
      <t>Integrated Theory / Practical Facility</t>
    </r>
    <r>
      <rPr>
        <sz val="11"/>
        <rFont val="Arial"/>
        <family val="2"/>
      </rPr>
      <t xml:space="preserve"> (example: halls, resource centres, workshops, kitchens, simulations, laboratories, etc…)</t>
    </r>
  </si>
  <si>
    <t>2013 Actual</t>
  </si>
  <si>
    <t>2014 Projected</t>
  </si>
  <si>
    <t>2015 Targets</t>
  </si>
  <si>
    <t>Number of Rooms</t>
  </si>
  <si>
    <t>Number of Theory Rooms</t>
  </si>
  <si>
    <t>Number of Specialised Rooms</t>
  </si>
  <si>
    <r>
      <rPr>
        <b/>
        <sz val="10"/>
        <rFont val="Arial"/>
        <family val="2"/>
      </rPr>
      <t>Specialised Teaching</t>
    </r>
    <r>
      <rPr>
        <sz val="10"/>
        <rFont val="Arial"/>
        <family val="2"/>
      </rPr>
      <t xml:space="preserve"> (Single Purpose OR Integrated Facility)</t>
    </r>
  </si>
  <si>
    <t>T: Hall</t>
  </si>
  <si>
    <t>P: Hall</t>
  </si>
  <si>
    <t>Campus Total</t>
  </si>
  <si>
    <t>Campus Usage Averages</t>
  </si>
  <si>
    <t>Number of Campus Rooms</t>
  </si>
  <si>
    <t>5.8    AET Programmes (Adult Education and Training)</t>
  </si>
  <si>
    <t>5.9    NSF Income</t>
  </si>
  <si>
    <t>5.11  Other fee-for-service income</t>
  </si>
  <si>
    <t>5.10  Residences</t>
  </si>
  <si>
    <t>5.7    Green Skills Programmes</t>
  </si>
  <si>
    <t>EMPLOYABILITY AND EXPERIENTIAL LEARNING TARGETS (WIL)</t>
  </si>
  <si>
    <t>Where your college support / efforts result in apprenticeship contracts of employment for students</t>
  </si>
  <si>
    <t>Where your college support / efforts result in learnership contracts of employment for students</t>
  </si>
  <si>
    <t>Work-Based Exposure for a minimum 5 days in a relevant workplace during the academic year (not required to be consecutive days)</t>
  </si>
  <si>
    <t>Where your college support / efforts result in contracts of employment for students (this includes Internships)</t>
  </si>
  <si>
    <t>Where your college support / efforts result in 18-24 month relevant work placement to complete N6 diploma studies</t>
  </si>
  <si>
    <t>Indicative Bursary of NSFAS 2015 (2014 + 5.6%)</t>
  </si>
  <si>
    <t>Employability and Experiential Learning Targets (WIL)</t>
  </si>
  <si>
    <t>Babanango</t>
  </si>
  <si>
    <t>Emandleni</t>
  </si>
  <si>
    <t>Nongoma KwaGqikazi</t>
  </si>
  <si>
    <t>Nongoma Engineering</t>
  </si>
  <si>
    <t>Nquthu</t>
  </si>
  <si>
    <t>Vryheid Business</t>
  </si>
  <si>
    <t>Vryheid Engineering</t>
  </si>
  <si>
    <t>computer equipment</t>
  </si>
  <si>
    <t>PA System</t>
  </si>
  <si>
    <t>Chairs (1200)</t>
  </si>
  <si>
    <t>Boardroom furniture</t>
  </si>
  <si>
    <t>desks(500)</t>
  </si>
  <si>
    <t>desks(200)</t>
  </si>
  <si>
    <t>Chairs (200)</t>
  </si>
  <si>
    <t>workbench - sewing (12)</t>
  </si>
  <si>
    <t>Chairs (1900)</t>
  </si>
  <si>
    <t>Chairs (1000)lecture theater(220)</t>
  </si>
  <si>
    <t>electrical workshop equipment</t>
  </si>
  <si>
    <t>Agricultural equipment</t>
  </si>
  <si>
    <t>Simulation room</t>
  </si>
  <si>
    <t>electrical and civil workshop equipment</t>
  </si>
  <si>
    <t>electrical and mechanical workshop equipment</t>
  </si>
  <si>
    <t>Plumbing</t>
  </si>
  <si>
    <t>2 months</t>
  </si>
  <si>
    <t>Bricklaying</t>
  </si>
  <si>
    <t>Sewing</t>
  </si>
  <si>
    <t>3 months</t>
  </si>
  <si>
    <t>Carpentry</t>
  </si>
  <si>
    <t xml:space="preserve">Catering </t>
  </si>
  <si>
    <t>Plant Production</t>
  </si>
  <si>
    <t>Computer Literacy</t>
  </si>
  <si>
    <t xml:space="preserve">Basic Electrical </t>
  </si>
  <si>
    <t>National Certificate Wholesale and Retail Operations ID 58206</t>
  </si>
  <si>
    <t>1 year</t>
  </si>
  <si>
    <t>W&amp;RSETA</t>
  </si>
  <si>
    <t>Store Person OFO Code 741101</t>
  </si>
  <si>
    <t>Shelf Packer / Store Assistant OFO Code 741101</t>
  </si>
  <si>
    <t>Cashier / Till Operator OFO Code 631102</t>
  </si>
  <si>
    <t>Driver OFO Code 732101</t>
  </si>
  <si>
    <t>Stockroom Clerk OFO 591105</t>
  </si>
  <si>
    <t>FMCG Merchandiser OFO Code 741101</t>
  </si>
  <si>
    <t>Help Desk Operator OFO Code 313102</t>
  </si>
  <si>
    <t>NSF</t>
  </si>
  <si>
    <t>Social Development</t>
  </si>
  <si>
    <t>1 month</t>
  </si>
  <si>
    <t>Welding</t>
  </si>
  <si>
    <t>Catering</t>
  </si>
  <si>
    <t>Business Administration</t>
  </si>
  <si>
    <t>Services Seta</t>
  </si>
  <si>
    <t>8 weeks</t>
  </si>
  <si>
    <t>MERSETA</t>
  </si>
  <si>
    <t>Vryheid (Central Office)</t>
  </si>
  <si>
    <t>0349801010</t>
  </si>
  <si>
    <t>0349801012</t>
  </si>
  <si>
    <t>ZuluP.mthcao@feta.gov.za</t>
  </si>
  <si>
    <t>0718898425</t>
  </si>
  <si>
    <t>CallaghanR.mthcao@feta.gov.za</t>
  </si>
  <si>
    <t>0828974875</t>
  </si>
  <si>
    <t>MsibiN.mthcao@feta.co.za</t>
  </si>
  <si>
    <t>0785670716</t>
  </si>
  <si>
    <t>Portia</t>
  </si>
  <si>
    <t>Zulu</t>
  </si>
  <si>
    <t>Ruelle</t>
  </si>
  <si>
    <t>Callaghan</t>
  </si>
  <si>
    <t>Nelly</t>
  </si>
  <si>
    <t>Msibi</t>
  </si>
  <si>
    <t>Mthethwa</t>
  </si>
  <si>
    <t>B</t>
  </si>
  <si>
    <t>Mpungose</t>
  </si>
  <si>
    <t>Musa</t>
  </si>
  <si>
    <t>MpungoseM.mthcao@feta.gov.za</t>
  </si>
  <si>
    <t>Licences</t>
  </si>
  <si>
    <t>5 years</t>
  </si>
  <si>
    <t>6 years</t>
  </si>
  <si>
    <t>7 years</t>
  </si>
  <si>
    <t>8 years</t>
  </si>
  <si>
    <t>9 years</t>
  </si>
  <si>
    <t>10 years</t>
  </si>
  <si>
    <t>11 years</t>
  </si>
  <si>
    <t>12 years</t>
  </si>
  <si>
    <t>Generator</t>
  </si>
  <si>
    <t>Carports</t>
  </si>
  <si>
    <t>guardroom</t>
  </si>
  <si>
    <t>Paving</t>
  </si>
  <si>
    <t>Refurbishments</t>
  </si>
  <si>
    <t>Fencing</t>
  </si>
  <si>
    <t>Maintenance</t>
  </si>
  <si>
    <t>Turnstile</t>
  </si>
  <si>
    <t xml:space="preserve">Land Donated to the college by the local community </t>
  </si>
  <si>
    <t xml:space="preserve">Ingonyama trust </t>
  </si>
  <si>
    <t xml:space="preserve">Ingonyama  Trust - has long term lease agreement </t>
  </si>
  <si>
    <t xml:space="preserve">Ingonyama Trust- College has long term  lease </t>
  </si>
  <si>
    <t xml:space="preserve">Building owned by dep of public works but built on ingonyama trust land </t>
  </si>
  <si>
    <t xml:space="preserve">Property fully owned by the college </t>
  </si>
  <si>
    <t>Capentry Workshop</t>
  </si>
  <si>
    <t xml:space="preserve">Basic hospitality kitchen </t>
  </si>
  <si>
    <t xml:space="preserve">Plumbing workshop </t>
  </si>
  <si>
    <t xml:space="preserve">Basic  hall </t>
  </si>
  <si>
    <t>Room 4</t>
  </si>
  <si>
    <t xml:space="preserve">Room 5 </t>
  </si>
  <si>
    <t xml:space="preserve">Room 6 </t>
  </si>
  <si>
    <t>Room 7</t>
  </si>
  <si>
    <t xml:space="preserve">Room 8 </t>
  </si>
  <si>
    <t xml:space="preserve">Room 9 </t>
  </si>
  <si>
    <t xml:space="preserve">Room 10 </t>
  </si>
  <si>
    <t>Room 11</t>
  </si>
  <si>
    <t xml:space="preserve">Room 12 </t>
  </si>
  <si>
    <t xml:space="preserve">Room 13 </t>
  </si>
  <si>
    <t xml:space="preserve">Room 14 </t>
  </si>
  <si>
    <t>Room number  1</t>
  </si>
  <si>
    <t>Room number 2</t>
  </si>
  <si>
    <t>Room number 3</t>
  </si>
  <si>
    <t>Room number 4</t>
  </si>
  <si>
    <t xml:space="preserve">Room number 5 </t>
  </si>
  <si>
    <t xml:space="preserve">Room number 6 </t>
  </si>
  <si>
    <t xml:space="preserve">Room number 7 </t>
  </si>
  <si>
    <t xml:space="preserve">Room number 8 </t>
  </si>
  <si>
    <t xml:space="preserve">Room number 9 </t>
  </si>
  <si>
    <t xml:space="preserve">Room number 10 </t>
  </si>
  <si>
    <t>Room number 11</t>
  </si>
  <si>
    <t>brick layer workshop</t>
  </si>
  <si>
    <t xml:space="preserve">computer room </t>
  </si>
  <si>
    <t xml:space="preserve">eletrical  workshop </t>
  </si>
  <si>
    <t>Room number 1</t>
  </si>
  <si>
    <t xml:space="preserve">Room number 3 </t>
  </si>
  <si>
    <t xml:space="preserve">Room number 4 </t>
  </si>
  <si>
    <t>Room number 5</t>
  </si>
  <si>
    <t>Room number 6</t>
  </si>
  <si>
    <t>room number 7</t>
  </si>
  <si>
    <t>Room number 8</t>
  </si>
  <si>
    <t>Room number 9</t>
  </si>
  <si>
    <t>Room numnber 11</t>
  </si>
  <si>
    <t xml:space="preserve">Room number 12 </t>
  </si>
  <si>
    <t>Room number 13</t>
  </si>
  <si>
    <t xml:space="preserve">Room number 14 </t>
  </si>
  <si>
    <t xml:space="preserve">Room number 15 </t>
  </si>
  <si>
    <t xml:space="preserve">Room number 16 </t>
  </si>
  <si>
    <t xml:space="preserve">Room number 17 </t>
  </si>
  <si>
    <t xml:space="preserve">Room number 18 </t>
  </si>
  <si>
    <t xml:space="preserve">Room number 19 </t>
  </si>
  <si>
    <t>Room number 20</t>
  </si>
  <si>
    <t xml:space="preserve">Room number 21 </t>
  </si>
  <si>
    <t>Room number 22</t>
  </si>
  <si>
    <t>Room number 23</t>
  </si>
  <si>
    <t xml:space="preserve">Room number 24 </t>
  </si>
  <si>
    <t xml:space="preserve">computer lab </t>
  </si>
  <si>
    <t xml:space="preserve">Hospitality kitchen </t>
  </si>
  <si>
    <t/>
  </si>
  <si>
    <t>A1</t>
  </si>
  <si>
    <t>A2</t>
  </si>
  <si>
    <t>A3</t>
  </si>
  <si>
    <t>A4</t>
  </si>
  <si>
    <t>A5</t>
  </si>
  <si>
    <t>B1</t>
  </si>
  <si>
    <t>B2</t>
  </si>
  <si>
    <t>B3</t>
  </si>
  <si>
    <t>B4</t>
  </si>
  <si>
    <t>B5</t>
  </si>
  <si>
    <t>computer lab 1</t>
  </si>
  <si>
    <t>computer lab 2</t>
  </si>
  <si>
    <t>computer lab 3</t>
  </si>
  <si>
    <t xml:space="preserve">computer  lab 4 </t>
  </si>
  <si>
    <t xml:space="preserve">mechanical workshop </t>
  </si>
  <si>
    <t xml:space="preserve">eletrical workshop </t>
  </si>
  <si>
    <t xml:space="preserve">plumbing workshop </t>
  </si>
  <si>
    <t>Classroom 1</t>
  </si>
  <si>
    <t>Classroom 2</t>
  </si>
  <si>
    <t>Classroom 3</t>
  </si>
  <si>
    <t>Classroom 4</t>
  </si>
  <si>
    <t>Classroom 5</t>
  </si>
  <si>
    <t>Classroom 6</t>
  </si>
  <si>
    <t>Classroom 7</t>
  </si>
  <si>
    <t>Classroom 8</t>
  </si>
  <si>
    <t>Classroom 9</t>
  </si>
  <si>
    <t>Classroom 10</t>
  </si>
  <si>
    <t>Classroom 11</t>
  </si>
  <si>
    <t>Classroom 12</t>
  </si>
  <si>
    <t>Classroom 13</t>
  </si>
  <si>
    <t>Classroom 14</t>
  </si>
  <si>
    <t>Classroom 15</t>
  </si>
  <si>
    <t>Classroom 16</t>
  </si>
  <si>
    <t>Computer Lab 1</t>
  </si>
  <si>
    <t>Computer Lab 2</t>
  </si>
  <si>
    <t>Computer Lab 3</t>
  </si>
  <si>
    <t>Computer Lab A</t>
  </si>
  <si>
    <t>Computer Lab B</t>
  </si>
  <si>
    <t>Workshop 1 Electrical</t>
  </si>
  <si>
    <t>Workshop 2 Bricklaying</t>
  </si>
  <si>
    <t>Workshop 3 Welding</t>
  </si>
  <si>
    <t>Workshop 4 Motor Machanic</t>
  </si>
  <si>
    <t>Workshop 5 Capentry</t>
  </si>
  <si>
    <t>Lecture Theater 1</t>
  </si>
  <si>
    <t>Lecture Theater 2</t>
  </si>
  <si>
    <t>Lecture Theater 3</t>
  </si>
  <si>
    <t>MthethwaB,mthcao@feta.gov.za</t>
  </si>
  <si>
    <t>0810168641</t>
  </si>
  <si>
    <t>Peter</t>
  </si>
  <si>
    <t>Wilson</t>
  </si>
  <si>
    <t>WilsonP.Mthcao@feta.gov.za</t>
  </si>
  <si>
    <t>0845562654</t>
  </si>
  <si>
    <t>Vacant</t>
  </si>
  <si>
    <t>SETA</t>
  </si>
  <si>
    <t>Green College</t>
  </si>
  <si>
    <t>Save Paper and Power</t>
  </si>
  <si>
    <t>Less printing, recycle used paper, print double side, use of energy saving lighting and equipment such as solar</t>
  </si>
  <si>
    <t>student travel and accommodation allowances</t>
  </si>
  <si>
    <t>This may increase with the AG fees</t>
  </si>
  <si>
    <t>actuals plus escalation</t>
  </si>
  <si>
    <t xml:space="preserve">security, water, copiers, </t>
  </si>
  <si>
    <t>Books, practicals consumables etc</t>
  </si>
  <si>
    <t>staff use own vehicles and claim to reduce costs</t>
  </si>
  <si>
    <t>Fair Value GRAP17</t>
  </si>
  <si>
    <t>Project Management Training</t>
  </si>
  <si>
    <t>project Management</t>
  </si>
  <si>
    <t>CAP Test training</t>
  </si>
  <si>
    <t>Career Guidance Training</t>
  </si>
  <si>
    <t>CAP software</t>
  </si>
  <si>
    <t>Data management</t>
  </si>
  <si>
    <t>Process Flow Management</t>
  </si>
  <si>
    <t>Data Capturing and SOP management</t>
  </si>
  <si>
    <t>Means Test and Computers</t>
  </si>
  <si>
    <t>Inhouse training on gaps identifications</t>
  </si>
  <si>
    <t>Inhouse training on pedagogy and subject knowledge</t>
  </si>
  <si>
    <t>Coaching and mentoring</t>
  </si>
  <si>
    <t>Planning</t>
  </si>
  <si>
    <t>inhouse training on gap identification</t>
  </si>
  <si>
    <t>inhouse training on audio-visual methods</t>
  </si>
  <si>
    <t>internet reseach metods</t>
  </si>
  <si>
    <t>switches, and connectivity</t>
  </si>
  <si>
    <t>none</t>
  </si>
  <si>
    <t>early warning systems training</t>
  </si>
  <si>
    <t>SESD programme in place</t>
  </si>
  <si>
    <t>Placing of engineering lecturers for trade testing</t>
  </si>
  <si>
    <t>additional staff</t>
  </si>
  <si>
    <t>templates and date capturing</t>
  </si>
  <si>
    <t>data anaysis</t>
  </si>
  <si>
    <t>data analysis and feedback</t>
  </si>
  <si>
    <t>inhouse training on asemments and moderation</t>
  </si>
  <si>
    <t>inhouse training on asemments</t>
  </si>
  <si>
    <t>early warning systems</t>
  </si>
  <si>
    <t xml:space="preserve">data capturing </t>
  </si>
  <si>
    <t>Invigilation and exams management</t>
  </si>
  <si>
    <t>moderation and assessment process</t>
  </si>
  <si>
    <t>data submission and courier process</t>
  </si>
  <si>
    <t>Workshops for work readiness programmes</t>
  </si>
  <si>
    <t>stakeholder management and liaison</t>
  </si>
  <si>
    <t>templates, reports and registers</t>
  </si>
  <si>
    <t>Work placement training</t>
  </si>
  <si>
    <t>COLLEGE</t>
  </si>
  <si>
    <t>This is below actual of 13m. Will restructure hostels</t>
  </si>
  <si>
    <t>No reserves just cash at hand</t>
  </si>
  <si>
    <t>Doubtful dept</t>
  </si>
  <si>
    <t>reduction from 2013</t>
  </si>
  <si>
    <t>Note the discrepancy in cell F1766 &amp; G1766 Enrolment-Occ &amp; Other</t>
  </si>
  <si>
    <t>This is the Grant that the college would wish to 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</si>
</sst>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quot;R&quot;\ #,##0;&quot;R&quot;\ \-#,##0"/>
    <numFmt numFmtId="165" formatCode="_ &quot;R&quot;\ * #,##0_ ;_ &quot;R&quot;\ * \-#,##0_ ;_ &quot;R&quot;\ * &quot;-&quot;_ ;_ @_ "/>
    <numFmt numFmtId="166" formatCode="_ &quot;R&quot;\ * #,##0.00_ ;_ &quot;R&quot;\ * \-#,##0.00_ ;_ &quot;R&quot;\ * &quot;-&quot;??_ ;_ @_ "/>
    <numFmt numFmtId="167" formatCode="_ * #,##0.00_ ;_ * \-#,##0.00_ ;_ * &quot;-&quot;??_ ;_ @_ "/>
    <numFmt numFmtId="168" formatCode="_ * #,##0_ ;_ * \-#,##0_ ;_ * &quot;-&quot;??_ ;_ @_ "/>
    <numFmt numFmtId="169" formatCode="&quot;R&quot;\ #,##0"/>
    <numFmt numFmtId="170" formatCode="_ &quot;R&quot;\ * #,##0_ ;_ &quot;R&quot;\ * \-#,##0_ ;_ &quot;R&quot;\ * &quot;-&quot;??_ ;_ @_ "/>
    <numFmt numFmtId="171" formatCode="[$R-1C09]\ #,##0.00"/>
    <numFmt numFmtId="172" formatCode="0.0%"/>
    <numFmt numFmtId="173" formatCode="#,##0_ ;\-#,##0\ "/>
    <numFmt numFmtId="174" formatCode="mmmm\ yyyy"/>
    <numFmt numFmtId="175" formatCode="[$-1C09]dd\ mmmm\ yyyy;@"/>
  </numFmts>
  <fonts count="87" x14ac:knownFonts="1">
    <font>
      <sz val="10"/>
      <name val="Arial"/>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b/>
      <sz val="16"/>
      <name val="Arial"/>
      <family val="2"/>
    </font>
    <font>
      <b/>
      <sz val="18"/>
      <name val="Arial"/>
      <family val="2"/>
    </font>
    <font>
      <b/>
      <sz val="12"/>
      <name val="Arial"/>
      <family val="2"/>
    </font>
    <font>
      <u/>
      <sz val="10"/>
      <color indexed="12"/>
      <name val="Arial"/>
      <family val="2"/>
    </font>
    <font>
      <b/>
      <sz val="9"/>
      <name val="Arial"/>
      <family val="2"/>
    </font>
    <font>
      <sz val="9"/>
      <name val="Arial"/>
      <family val="2"/>
    </font>
    <font>
      <b/>
      <sz val="11"/>
      <name val="Arial"/>
      <family val="2"/>
    </font>
    <font>
      <b/>
      <sz val="8"/>
      <name val="Arial"/>
      <family val="2"/>
    </font>
    <font>
      <sz val="12"/>
      <name val="Arial"/>
      <family val="2"/>
    </font>
    <font>
      <sz val="12"/>
      <color indexed="8"/>
      <name val="Arial"/>
      <family val="2"/>
    </font>
    <font>
      <b/>
      <sz val="14"/>
      <name val="Arial"/>
      <family val="2"/>
    </font>
    <font>
      <sz val="14"/>
      <name val="Arial"/>
      <family val="2"/>
    </font>
    <font>
      <sz val="10"/>
      <name val="Arial"/>
      <family val="2"/>
    </font>
    <font>
      <sz val="11"/>
      <name val="Arial"/>
      <family val="2"/>
    </font>
    <font>
      <shadow/>
      <sz val="10"/>
      <name val="Arial"/>
      <family val="2"/>
    </font>
    <font>
      <sz val="10"/>
      <name val="Arial"/>
      <family val="2"/>
    </font>
    <font>
      <sz val="9"/>
      <color indexed="8"/>
      <name val="Arial"/>
      <family val="2"/>
    </font>
    <font>
      <b/>
      <sz val="18"/>
      <color theme="3"/>
      <name val="Arial"/>
      <family val="2"/>
    </font>
    <font>
      <sz val="11"/>
      <name val="Calibri"/>
      <family val="2"/>
      <scheme val="minor"/>
    </font>
    <font>
      <b/>
      <sz val="11"/>
      <color theme="3"/>
      <name val="Arial"/>
      <family val="2"/>
    </font>
    <font>
      <sz val="10"/>
      <color rgb="FFFF0000"/>
      <name val="Arial"/>
      <family val="2"/>
    </font>
    <font>
      <b/>
      <sz val="11"/>
      <color rgb="FFFF0000"/>
      <name val="Arial"/>
      <family val="2"/>
    </font>
    <font>
      <b/>
      <sz val="12"/>
      <color theme="0"/>
      <name val="Arial"/>
      <family val="2"/>
    </font>
    <font>
      <sz val="10"/>
      <color theme="0"/>
      <name val="Arial"/>
      <family val="2"/>
    </font>
    <font>
      <b/>
      <sz val="26"/>
      <color theme="0"/>
      <name val="Arial"/>
      <family val="2"/>
    </font>
    <font>
      <b/>
      <sz val="20"/>
      <color theme="0"/>
      <name val="Arial"/>
      <family val="2"/>
    </font>
    <font>
      <b/>
      <sz val="24"/>
      <name val="Arial"/>
      <family val="2"/>
    </font>
    <font>
      <b/>
      <sz val="24"/>
      <color theme="0"/>
      <name val="Arial"/>
      <family val="2"/>
    </font>
    <font>
      <b/>
      <sz val="22"/>
      <name val="Arial"/>
      <family val="2"/>
    </font>
    <font>
      <b/>
      <sz val="48"/>
      <name val="Arial"/>
      <family val="2"/>
    </font>
    <font>
      <b/>
      <sz val="28"/>
      <name val="Arial"/>
      <family val="2"/>
    </font>
    <font>
      <b/>
      <sz val="16"/>
      <color theme="0"/>
      <name val="Arial"/>
      <family val="2"/>
    </font>
    <font>
      <sz val="16"/>
      <color theme="0"/>
      <name val="Arial"/>
      <family val="2"/>
    </font>
    <font>
      <sz val="13"/>
      <name val="Arial"/>
      <family val="2"/>
    </font>
    <font>
      <sz val="11"/>
      <color theme="1"/>
      <name val="Arial"/>
      <family val="2"/>
    </font>
    <font>
      <b/>
      <sz val="18"/>
      <color theme="0"/>
      <name val="Arial"/>
      <family val="2"/>
    </font>
    <font>
      <u/>
      <sz val="12"/>
      <name val="Arial"/>
      <family val="2"/>
    </font>
    <font>
      <sz val="9"/>
      <color theme="1"/>
      <name val="Arial"/>
      <family val="2"/>
    </font>
    <font>
      <b/>
      <sz val="9"/>
      <color theme="0"/>
      <name val="Arial"/>
      <family val="2"/>
    </font>
    <font>
      <b/>
      <sz val="10"/>
      <color theme="0"/>
      <name val="Arial"/>
      <family val="2"/>
    </font>
    <font>
      <b/>
      <sz val="10"/>
      <color theme="1" tint="0.34998626667073579"/>
      <name val="Arial"/>
      <family val="2"/>
    </font>
    <font>
      <b/>
      <sz val="9"/>
      <color theme="1" tint="0.34998626667073579"/>
      <name val="Arial"/>
      <family val="2"/>
    </font>
    <font>
      <sz val="10"/>
      <color theme="1" tint="0.34998626667073579"/>
      <name val="Arial"/>
      <family val="2"/>
    </font>
    <font>
      <sz val="9"/>
      <color theme="1" tint="0.34998626667073579"/>
      <name val="Arial"/>
      <family val="2"/>
    </font>
    <font>
      <sz val="12"/>
      <color theme="1" tint="0.34998626667073579"/>
      <name val="Arial"/>
      <family val="2"/>
    </font>
    <font>
      <sz val="14"/>
      <color theme="1" tint="0.34998626667073579"/>
      <name val="Arial"/>
      <family val="2"/>
    </font>
    <font>
      <b/>
      <sz val="10"/>
      <color theme="1"/>
      <name val="Arial"/>
      <family val="2"/>
    </font>
    <font>
      <b/>
      <sz val="16"/>
      <color rgb="FFFF0000"/>
      <name val="Arial"/>
      <family val="2"/>
    </font>
    <font>
      <b/>
      <sz val="11"/>
      <color theme="1"/>
      <name val="Arial"/>
      <family val="2"/>
    </font>
    <font>
      <sz val="10"/>
      <color rgb="FF000000"/>
      <name val="Arial"/>
      <family val="2"/>
    </font>
    <font>
      <sz val="10"/>
      <color theme="1" tint="0.14999847407452621"/>
      <name val="Arial"/>
      <family val="2"/>
    </font>
    <font>
      <b/>
      <sz val="16"/>
      <color theme="1"/>
      <name val="Arial"/>
      <family val="2"/>
    </font>
    <font>
      <b/>
      <sz val="12"/>
      <color theme="1"/>
      <name val="Arial"/>
      <family val="2"/>
    </font>
    <font>
      <sz val="11"/>
      <color theme="1" tint="0.14999847407452621"/>
      <name val="Arial"/>
      <family val="2"/>
    </font>
    <font>
      <sz val="10"/>
      <name val="Arial"/>
      <family val="2"/>
    </font>
    <font>
      <b/>
      <sz val="11"/>
      <color theme="0"/>
      <name val="Arial"/>
      <family val="2"/>
    </font>
    <font>
      <b/>
      <sz val="11"/>
      <color indexed="8"/>
      <name val="Arial"/>
      <family val="2"/>
    </font>
    <font>
      <b/>
      <sz val="10"/>
      <color indexed="8"/>
      <name val="Arial"/>
      <family val="2"/>
    </font>
    <font>
      <sz val="10"/>
      <color indexed="8"/>
      <name val="Arial"/>
      <family val="2"/>
    </font>
    <font>
      <b/>
      <sz val="9"/>
      <color indexed="8"/>
      <name val="Arial"/>
      <family val="2"/>
    </font>
    <font>
      <b/>
      <sz val="10"/>
      <color rgb="FFFF0000"/>
      <name val="Arial"/>
      <family val="2"/>
    </font>
    <font>
      <b/>
      <sz val="9"/>
      <color theme="1" tint="0.249977111117893"/>
      <name val="Arial"/>
      <family val="2"/>
    </font>
    <font>
      <sz val="9"/>
      <color indexed="81"/>
      <name val="Tahoma"/>
      <family val="2"/>
    </font>
    <font>
      <b/>
      <sz val="9"/>
      <color indexed="81"/>
      <name val="Tahoma"/>
      <family val="2"/>
    </font>
    <font>
      <b/>
      <sz val="12"/>
      <color rgb="FFFF0000"/>
      <name val="Arial"/>
      <family val="2"/>
    </font>
    <font>
      <b/>
      <sz val="36"/>
      <color theme="0"/>
      <name val="Arial"/>
      <family val="2"/>
    </font>
    <font>
      <sz val="11"/>
      <color rgb="FFFF0000"/>
      <name val="Arial"/>
      <family val="2"/>
    </font>
    <font>
      <b/>
      <sz val="11"/>
      <name val="Calibri"/>
      <family val="2"/>
    </font>
    <font>
      <b/>
      <sz val="2"/>
      <name val="Arial"/>
      <family val="2"/>
    </font>
    <font>
      <sz val="11"/>
      <color theme="1" tint="0.34998626667073579"/>
      <name val="Arial"/>
      <family val="2"/>
    </font>
    <font>
      <b/>
      <sz val="14"/>
      <color theme="1"/>
      <name val="Arial"/>
      <family val="2"/>
    </font>
  </fonts>
  <fills count="1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rgb="FF003F6B"/>
        <bgColor indexed="64"/>
      </patternFill>
    </fill>
    <fill>
      <patternFill patternType="solid">
        <fgColor rgb="FFD4E1F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1" tint="0.249977111117893"/>
        <bgColor indexed="64"/>
      </patternFill>
    </fill>
    <fill>
      <patternFill patternType="solid">
        <fgColor theme="8" tint="0.79998168889431442"/>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theme="0" tint="-0.499984740745262"/>
      </right>
      <top style="thin">
        <color indexed="64"/>
      </top>
      <bottom style="thin">
        <color indexed="64"/>
      </bottom>
      <diagonal/>
    </border>
    <border>
      <left style="medium">
        <color indexed="64"/>
      </left>
      <right style="thin">
        <color theme="0" tint="-0.499984740745262"/>
      </right>
      <top style="thin">
        <color indexed="64"/>
      </top>
      <bottom style="medium">
        <color indexed="64"/>
      </bottom>
      <diagonal/>
    </border>
    <border>
      <left style="medium">
        <color indexed="64"/>
      </left>
      <right style="thin">
        <color theme="0" tint="-0.499984740745262"/>
      </right>
      <top/>
      <bottom style="thin">
        <color indexed="64"/>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style="medium">
        <color theme="1" tint="0.34998626667073579"/>
      </left>
      <right/>
      <top style="thin">
        <color theme="0" tint="-0.24994659260841701"/>
      </top>
      <bottom style="thin">
        <color theme="0" tint="-0.24994659260841701"/>
      </bottom>
      <diagonal/>
    </border>
    <border>
      <left/>
      <right style="medium">
        <color theme="1" tint="0.34998626667073579"/>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theme="1" tint="0.34998626667073579"/>
      </left>
      <right/>
      <top style="medium">
        <color theme="1" tint="0.34998626667073579"/>
      </top>
      <bottom style="thin">
        <color indexed="64"/>
      </bottom>
      <diagonal/>
    </border>
    <border>
      <left/>
      <right/>
      <top style="medium">
        <color theme="1" tint="0.34998626667073579"/>
      </top>
      <bottom style="thin">
        <color indexed="64"/>
      </bottom>
      <diagonal/>
    </border>
    <border>
      <left/>
      <right style="medium">
        <color theme="1" tint="0.34998626667073579"/>
      </right>
      <top style="medium">
        <color theme="1" tint="0.34998626667073579"/>
      </top>
      <bottom style="thin">
        <color auto="1"/>
      </bottom>
      <diagonal/>
    </border>
    <border>
      <left style="medium">
        <color theme="1" tint="0.34998626667073579"/>
      </left>
      <right/>
      <top style="thin">
        <color auto="1"/>
      </top>
      <bottom style="thin">
        <color indexed="64"/>
      </bottom>
      <diagonal/>
    </border>
    <border>
      <left/>
      <right style="medium">
        <color theme="1" tint="0.34998626667073579"/>
      </right>
      <top style="thin">
        <color auto="1"/>
      </top>
      <bottom style="thin">
        <color indexed="64"/>
      </bottom>
      <diagonal/>
    </border>
    <border>
      <left style="medium">
        <color theme="1" tint="0.34998626667073579"/>
      </left>
      <right style="medium">
        <color theme="1" tint="0.34998626667073579"/>
      </right>
      <top style="medium">
        <color theme="1" tint="0.34998626667073579"/>
      </top>
      <bottom style="thin">
        <color auto="1"/>
      </bottom>
      <diagonal/>
    </border>
    <border>
      <left/>
      <right style="thin">
        <color indexed="64"/>
      </right>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theme="0" tint="-4.9989318521683403E-2"/>
      </right>
      <top style="medium">
        <color indexed="64"/>
      </top>
      <bottom style="medium">
        <color indexed="64"/>
      </bottom>
      <diagonal/>
    </border>
    <border>
      <left style="thin">
        <color theme="0" tint="-4.9989318521683403E-2"/>
      </left>
      <right style="thin">
        <color theme="0" tint="-4.9989318521683403E-2"/>
      </right>
      <top style="medium">
        <color indexed="64"/>
      </top>
      <bottom style="medium">
        <color indexed="64"/>
      </bottom>
      <diagonal/>
    </border>
    <border>
      <left style="thin">
        <color theme="0" tint="-4.9989318521683403E-2"/>
      </left>
      <right style="medium">
        <color indexed="64"/>
      </right>
      <top style="medium">
        <color indexed="64"/>
      </top>
      <bottom style="medium">
        <color indexed="64"/>
      </bottom>
      <diagonal/>
    </border>
    <border>
      <left style="thin">
        <color theme="0" tint="-4.9989318521683403E-2"/>
      </left>
      <right/>
      <top style="medium">
        <color indexed="64"/>
      </top>
      <bottom style="medium">
        <color indexed="64"/>
      </bottom>
      <diagonal/>
    </border>
    <border>
      <left style="medium">
        <color theme="1" tint="0.34998626667073579"/>
      </left>
      <right style="medium">
        <color theme="1" tint="0.34998626667073579"/>
      </right>
      <top style="thin">
        <color theme="0" tint="-0.24994659260841701"/>
      </top>
      <bottom style="thin">
        <color theme="0" tint="-0.24994659260841701"/>
      </bottom>
      <diagonal/>
    </border>
    <border>
      <left style="medium">
        <color theme="1" tint="0.34998626667073579"/>
      </left>
      <right style="medium">
        <color theme="1" tint="0.34998626667073579"/>
      </right>
      <top/>
      <bottom style="medium">
        <color theme="1" tint="0.34998626667073579"/>
      </bottom>
      <diagonal/>
    </border>
    <border>
      <left style="medium">
        <color theme="1" tint="0.34998626667073579"/>
      </left>
      <right/>
      <top style="thin">
        <color indexed="64"/>
      </top>
      <bottom style="thin">
        <color theme="0" tint="-0.24994659260841701"/>
      </bottom>
      <diagonal/>
    </border>
    <border>
      <left style="thin">
        <color indexed="64"/>
      </left>
      <right/>
      <top style="thin">
        <color indexed="64"/>
      </top>
      <bottom/>
      <diagonal/>
    </border>
    <border>
      <left/>
      <right/>
      <top style="thin">
        <color indexed="64"/>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medium">
        <color indexed="64"/>
      </left>
      <right style="thin">
        <color theme="0"/>
      </right>
      <top/>
      <bottom style="medium">
        <color indexed="64"/>
      </bottom>
      <diagonal/>
    </border>
    <border>
      <left style="thin">
        <color theme="0"/>
      </left>
      <right style="medium">
        <color indexed="64"/>
      </right>
      <top/>
      <bottom style="medium">
        <color indexed="64"/>
      </bottom>
      <diagonal/>
    </border>
    <border>
      <left style="medium">
        <color indexed="64"/>
      </left>
      <right style="thin">
        <color theme="0" tint="-4.9989318521683403E-2"/>
      </right>
      <top/>
      <bottom style="medium">
        <color indexed="64"/>
      </bottom>
      <diagonal/>
    </border>
    <border>
      <left style="thin">
        <color theme="0" tint="-4.9989318521683403E-2"/>
      </left>
      <right/>
      <top/>
      <bottom style="medium">
        <color indexed="64"/>
      </bottom>
      <diagonal/>
    </border>
    <border>
      <left style="double">
        <color theme="0" tint="-4.9989318521683403E-2"/>
      </left>
      <right style="thin">
        <color theme="0" tint="-4.9989318521683403E-2"/>
      </right>
      <top/>
      <bottom style="medium">
        <color indexed="64"/>
      </bottom>
      <diagonal/>
    </border>
    <border>
      <left style="thin">
        <color theme="0" tint="-4.9989318521683403E-2"/>
      </left>
      <right style="double">
        <color theme="0" tint="-4.9989318521683403E-2"/>
      </right>
      <top/>
      <bottom style="medium">
        <color indexed="64"/>
      </bottom>
      <diagonal/>
    </border>
    <border>
      <left/>
      <right style="thin">
        <color theme="0" tint="-4.9989318521683403E-2"/>
      </right>
      <top/>
      <bottom style="medium">
        <color indexed="64"/>
      </bottom>
      <diagonal/>
    </border>
    <border>
      <left style="thin">
        <color theme="0" tint="-4.9989318521683403E-2"/>
      </left>
      <right style="thin">
        <color theme="0" tint="-4.9989318521683403E-2"/>
      </right>
      <top/>
      <bottom style="medium">
        <color indexed="64"/>
      </bottom>
      <diagonal/>
    </border>
    <border>
      <left style="thin">
        <color theme="0" tint="-4.9989318521683403E-2"/>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s>
  <cellStyleXfs count="54189">
    <xf numFmtId="0" fontId="0" fillId="0" borderId="0"/>
    <xf numFmtId="167" fontId="12" fillId="0" borderId="0" applyFont="0" applyFill="0" applyBorder="0" applyAlignment="0" applyProtection="0"/>
    <xf numFmtId="167" fontId="28" fillId="0" borderId="0" applyFont="0" applyFill="0" applyBorder="0" applyAlignment="0" applyProtection="0"/>
    <xf numFmtId="0" fontId="19" fillId="0" borderId="0" applyNumberFormat="0" applyFill="0" applyBorder="0" applyAlignment="0" applyProtection="0">
      <alignment vertical="top"/>
      <protection locked="0"/>
    </xf>
    <xf numFmtId="0" fontId="28" fillId="0" borderId="0"/>
    <xf numFmtId="0" fontId="12" fillId="0" borderId="0"/>
    <xf numFmtId="9" fontId="31" fillId="0" borderId="0" applyFont="0" applyFill="0" applyBorder="0" applyAlignment="0" applyProtection="0"/>
    <xf numFmtId="0" fontId="11" fillId="0" borderId="0"/>
    <xf numFmtId="167" fontId="11" fillId="0" borderId="0" applyFont="0" applyFill="0" applyBorder="0" applyAlignment="0" applyProtection="0"/>
    <xf numFmtId="0" fontId="10" fillId="0" borderId="0"/>
    <xf numFmtId="0" fontId="9" fillId="0" borderId="0"/>
    <xf numFmtId="167" fontId="12" fillId="0" borderId="0" applyFont="0" applyFill="0" applyBorder="0" applyAlignment="0" applyProtection="0"/>
    <xf numFmtId="0" fontId="12" fillId="0" borderId="0"/>
    <xf numFmtId="9" fontId="12" fillId="0" borderId="0" applyFont="0" applyFill="0" applyBorder="0" applyAlignment="0" applyProtection="0"/>
    <xf numFmtId="167" fontId="9" fillId="0" borderId="0" applyFont="0" applyFill="0" applyBorder="0" applyAlignment="0" applyProtection="0"/>
    <xf numFmtId="0" fontId="9"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166" fontId="70" fillId="0" borderId="0" applyFont="0" applyFill="0" applyBorder="0" applyAlignment="0" applyProtection="0"/>
    <xf numFmtId="0" fontId="1" fillId="0" borderId="0"/>
  </cellStyleXfs>
  <cellXfs count="1534">
    <xf numFmtId="0" fontId="0" fillId="0" borderId="0" xfId="0"/>
    <xf numFmtId="0" fontId="12" fillId="0" borderId="0" xfId="0" applyFont="1"/>
    <xf numFmtId="0" fontId="21" fillId="0" borderId="0" xfId="0" applyFont="1"/>
    <xf numFmtId="49" fontId="21" fillId="10" borderId="1" xfId="0" applyNumberFormat="1" applyFont="1" applyFill="1" applyBorder="1" applyAlignment="1" applyProtection="1">
      <alignment horizontal="center" vertical="center" wrapText="1"/>
      <protection locked="0"/>
    </xf>
    <xf numFmtId="49" fontId="21" fillId="0" borderId="1" xfId="0" applyNumberFormat="1" applyFont="1" applyFill="1" applyBorder="1" applyAlignment="1" applyProtection="1">
      <alignment horizontal="center" vertical="center" wrapText="1"/>
      <protection locked="0"/>
    </xf>
    <xf numFmtId="0" fontId="21" fillId="0" borderId="0" xfId="0" applyFont="1" applyAlignment="1" applyProtection="1">
      <alignment vertical="center" wrapText="1"/>
    </xf>
    <xf numFmtId="0" fontId="21" fillId="4" borderId="0" xfId="0" applyFont="1" applyFill="1" applyAlignment="1" applyProtection="1">
      <alignment vertical="center" wrapText="1"/>
    </xf>
    <xf numFmtId="0" fontId="32" fillId="4" borderId="0" xfId="0" applyFont="1" applyFill="1" applyProtection="1"/>
    <xf numFmtId="0" fontId="21" fillId="4" borderId="0" xfId="0" applyFont="1" applyFill="1" applyProtection="1"/>
    <xf numFmtId="0" fontId="0" fillId="4" borderId="0" xfId="0" applyFill="1"/>
    <xf numFmtId="0" fontId="18" fillId="4" borderId="73" xfId="0" applyFont="1" applyFill="1" applyBorder="1" applyAlignment="1" applyProtection="1">
      <alignment horizontal="center" vertical="center"/>
    </xf>
    <xf numFmtId="49" fontId="25" fillId="4" borderId="71" xfId="0" applyNumberFormat="1" applyFont="1" applyFill="1" applyBorder="1" applyAlignment="1" applyProtection="1">
      <alignment horizontal="left" vertical="center" indent="1"/>
      <protection locked="0"/>
    </xf>
    <xf numFmtId="0" fontId="18" fillId="4" borderId="74" xfId="0" applyFont="1" applyFill="1" applyBorder="1" applyAlignment="1" applyProtection="1">
      <alignment horizontal="center" vertical="center"/>
    </xf>
    <xf numFmtId="49" fontId="25" fillId="4" borderId="72" xfId="0" applyNumberFormat="1" applyFont="1" applyFill="1" applyBorder="1" applyAlignment="1" applyProtection="1">
      <alignment horizontal="left" vertical="center" indent="1"/>
      <protection locked="0"/>
    </xf>
    <xf numFmtId="0" fontId="18" fillId="4" borderId="75" xfId="0" applyFont="1" applyFill="1" applyBorder="1" applyAlignment="1" applyProtection="1">
      <alignment horizontal="center" vertical="center"/>
    </xf>
    <xf numFmtId="0" fontId="12" fillId="4" borderId="0" xfId="0" applyFont="1" applyFill="1"/>
    <xf numFmtId="0" fontId="12" fillId="4" borderId="0" xfId="0" applyFont="1" applyFill="1" applyProtection="1"/>
    <xf numFmtId="0" fontId="22" fillId="7" borderId="1" xfId="0" applyFont="1" applyFill="1" applyBorder="1" applyAlignment="1" applyProtection="1">
      <alignment horizontal="center" vertical="center"/>
    </xf>
    <xf numFmtId="0" fontId="12" fillId="4" borderId="1" xfId="0" applyFont="1" applyFill="1" applyBorder="1" applyAlignment="1" applyProtection="1">
      <alignment horizontal="left" vertical="center"/>
    </xf>
    <xf numFmtId="0" fontId="12" fillId="4" borderId="0" xfId="0" applyFont="1" applyFill="1" applyAlignment="1" applyProtection="1">
      <alignment vertical="center" wrapText="1"/>
    </xf>
    <xf numFmtId="0" fontId="12" fillId="0" borderId="0" xfId="0" applyFont="1" applyAlignment="1" applyProtection="1">
      <alignment vertical="center" wrapText="1"/>
    </xf>
    <xf numFmtId="0" fontId="12" fillId="4"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22" fillId="8" borderId="1" xfId="0" applyFont="1" applyFill="1" applyBorder="1" applyAlignment="1" applyProtection="1">
      <alignment horizontal="center" vertical="center" wrapText="1"/>
    </xf>
    <xf numFmtId="49" fontId="38" fillId="9" borderId="21" xfId="0" applyNumberFormat="1" applyFont="1" applyFill="1" applyBorder="1" applyAlignment="1" applyProtection="1">
      <alignment horizontal="left" vertical="center" indent="1"/>
    </xf>
    <xf numFmtId="49" fontId="38" fillId="9" borderId="13" xfId="0" applyNumberFormat="1" applyFont="1" applyFill="1" applyBorder="1" applyAlignment="1" applyProtection="1">
      <alignment horizontal="left" vertical="center" indent="1"/>
    </xf>
    <xf numFmtId="0" fontId="39" fillId="9" borderId="0" xfId="0" applyFont="1" applyFill="1" applyBorder="1"/>
    <xf numFmtId="0" fontId="0" fillId="6" borderId="0" xfId="0" applyFill="1" applyBorder="1"/>
    <xf numFmtId="0" fontId="46" fillId="6" borderId="0" xfId="0" applyFont="1" applyFill="1" applyBorder="1" applyAlignment="1"/>
    <xf numFmtId="0" fontId="0" fillId="6" borderId="76" xfId="0" applyFill="1" applyBorder="1"/>
    <xf numFmtId="0" fontId="0" fillId="6" borderId="77" xfId="0" applyFill="1" applyBorder="1"/>
    <xf numFmtId="0" fontId="0" fillId="6" borderId="78" xfId="0" applyFill="1" applyBorder="1"/>
    <xf numFmtId="0" fontId="0" fillId="6" borderId="79" xfId="0" applyFill="1" applyBorder="1"/>
    <xf numFmtId="0" fontId="0" fillId="6" borderId="80" xfId="0" applyFill="1" applyBorder="1"/>
    <xf numFmtId="0" fontId="44" fillId="6" borderId="80" xfId="0" applyFont="1" applyFill="1" applyBorder="1" applyAlignment="1">
      <alignment vertical="center" wrapText="1"/>
    </xf>
    <xf numFmtId="0" fontId="0" fillId="6" borderId="81" xfId="0" applyFill="1" applyBorder="1"/>
    <xf numFmtId="0" fontId="0" fillId="6" borderId="82" xfId="0" applyFill="1" applyBorder="1"/>
    <xf numFmtId="0" fontId="0" fillId="6" borderId="83" xfId="0" applyFill="1" applyBorder="1"/>
    <xf numFmtId="0" fontId="35" fillId="4" borderId="0" xfId="0" applyFont="1" applyFill="1" applyAlignment="1">
      <alignment vertical="center" wrapText="1"/>
    </xf>
    <xf numFmtId="49" fontId="13" fillId="4" borderId="83" xfId="0" applyNumberFormat="1" applyFont="1" applyFill="1" applyBorder="1" applyAlignment="1">
      <alignment horizontal="center" vertical="center"/>
    </xf>
    <xf numFmtId="0" fontId="33" fillId="4" borderId="0" xfId="0" applyFont="1" applyFill="1" applyAlignment="1">
      <alignment horizontal="center" vertical="center" wrapText="1"/>
    </xf>
    <xf numFmtId="0" fontId="13" fillId="4" borderId="0" xfId="0" applyFont="1" applyFill="1"/>
    <xf numFmtId="0" fontId="12" fillId="4" borderId="0" xfId="0" applyFont="1" applyFill="1" applyAlignment="1">
      <alignment vertical="center" wrapText="1"/>
    </xf>
    <xf numFmtId="0" fontId="12" fillId="0" borderId="0" xfId="0" applyFont="1" applyAlignment="1">
      <alignment vertical="center" wrapText="1"/>
    </xf>
    <xf numFmtId="0" fontId="12" fillId="4" borderId="0" xfId="0" applyFont="1" applyFill="1" applyAlignment="1">
      <alignment vertical="center"/>
    </xf>
    <xf numFmtId="0" fontId="12" fillId="0" borderId="0" xfId="0" applyFont="1" applyAlignment="1">
      <alignment vertical="center"/>
    </xf>
    <xf numFmtId="49" fontId="12" fillId="4" borderId="82" xfId="0" applyNumberFormat="1" applyFont="1" applyFill="1" applyBorder="1"/>
    <xf numFmtId="0" fontId="12" fillId="4" borderId="0" xfId="0" applyFont="1" applyFill="1" applyAlignment="1">
      <alignment horizontal="center" vertical="center"/>
    </xf>
    <xf numFmtId="0" fontId="12" fillId="0" borderId="0" xfId="0" applyFont="1" applyAlignment="1">
      <alignment horizontal="center" vertical="center"/>
    </xf>
    <xf numFmtId="49" fontId="26" fillId="10" borderId="91" xfId="7" applyNumberFormat="1" applyFont="1" applyFill="1" applyBorder="1" applyAlignment="1">
      <alignment horizontal="center" vertical="center"/>
    </xf>
    <xf numFmtId="49" fontId="49" fillId="4" borderId="85" xfId="0" applyNumberFormat="1" applyFont="1" applyFill="1" applyBorder="1" applyAlignment="1">
      <alignment horizontal="center" vertical="center"/>
    </xf>
    <xf numFmtId="49" fontId="49" fillId="11" borderId="85" xfId="0" applyNumberFormat="1" applyFont="1" applyFill="1" applyBorder="1" applyAlignment="1">
      <alignment horizontal="center" vertical="center"/>
    </xf>
    <xf numFmtId="0" fontId="12" fillId="4" borderId="0" xfId="0" applyFont="1" applyFill="1" applyAlignment="1">
      <alignment horizontal="left" vertical="center"/>
    </xf>
    <xf numFmtId="0" fontId="13" fillId="4" borderId="0" xfId="0" applyFont="1" applyFill="1" applyBorder="1"/>
    <xf numFmtId="0" fontId="12" fillId="4" borderId="0" xfId="0" applyFont="1" applyFill="1" applyBorder="1" applyAlignment="1">
      <alignment horizontal="center" vertical="center"/>
    </xf>
    <xf numFmtId="0" fontId="51" fillId="9" borderId="1" xfId="7" applyFont="1" applyFill="1" applyBorder="1" applyAlignment="1" applyProtection="1">
      <alignment horizontal="left" vertical="center" indent="1"/>
    </xf>
    <xf numFmtId="0" fontId="50" fillId="4" borderId="0" xfId="7" applyFont="1" applyFill="1" applyProtection="1"/>
    <xf numFmtId="0" fontId="50" fillId="0" borderId="0" xfId="7" applyFont="1" applyProtection="1"/>
    <xf numFmtId="0" fontId="38" fillId="4" borderId="0" xfId="7" applyFont="1" applyFill="1" applyAlignment="1" applyProtection="1">
      <alignment vertical="center"/>
    </xf>
    <xf numFmtId="0" fontId="24" fillId="4" borderId="0" xfId="5" applyFont="1" applyFill="1" applyProtection="1"/>
    <xf numFmtId="0" fontId="18" fillId="5" borderId="21" xfId="5" applyFont="1" applyFill="1" applyBorder="1" applyAlignment="1" applyProtection="1">
      <alignment horizontal="center" vertical="center" wrapText="1"/>
    </xf>
    <xf numFmtId="0" fontId="18" fillId="5" borderId="33" xfId="5" applyFont="1" applyFill="1" applyBorder="1" applyAlignment="1" applyProtection="1">
      <alignment horizontal="center" vertical="center" wrapText="1"/>
    </xf>
    <xf numFmtId="0" fontId="18" fillId="12" borderId="21" xfId="5" applyFont="1" applyFill="1" applyBorder="1" applyAlignment="1" applyProtection="1">
      <alignment horizontal="center" vertical="center" wrapText="1"/>
    </xf>
    <xf numFmtId="0" fontId="18" fillId="12" borderId="33" xfId="5" applyFont="1" applyFill="1" applyBorder="1" applyAlignment="1" applyProtection="1">
      <alignment horizontal="center" vertical="center"/>
    </xf>
    <xf numFmtId="0" fontId="18" fillId="2" borderId="21" xfId="5" applyFont="1" applyFill="1" applyBorder="1" applyAlignment="1" applyProtection="1">
      <alignment horizontal="center" vertical="center"/>
    </xf>
    <xf numFmtId="0" fontId="18" fillId="2" borderId="33" xfId="5" applyFont="1" applyFill="1" applyBorder="1" applyAlignment="1" applyProtection="1">
      <alignment horizontal="center" vertical="center"/>
    </xf>
    <xf numFmtId="0" fontId="24" fillId="2" borderId="69" xfId="5" applyFont="1" applyFill="1" applyBorder="1" applyAlignment="1" applyProtection="1">
      <alignment vertical="center"/>
    </xf>
    <xf numFmtId="0" fontId="12" fillId="4" borderId="0" xfId="5" applyFont="1" applyFill="1" applyAlignment="1" applyProtection="1">
      <alignment vertical="center"/>
    </xf>
    <xf numFmtId="0" fontId="12" fillId="0" borderId="0" xfId="5" applyFont="1" applyAlignment="1" applyProtection="1">
      <alignment vertical="center"/>
    </xf>
    <xf numFmtId="0" fontId="13" fillId="5" borderId="64" xfId="5" applyFont="1" applyFill="1" applyBorder="1" applyAlignment="1" applyProtection="1">
      <alignment horizontal="center" wrapText="1"/>
    </xf>
    <xf numFmtId="0" fontId="13" fillId="5" borderId="51" xfId="5" applyFont="1" applyFill="1" applyBorder="1" applyAlignment="1" applyProtection="1">
      <alignment horizontal="center" wrapText="1"/>
    </xf>
    <xf numFmtId="0" fontId="13" fillId="12" borderId="64" xfId="5" applyFont="1" applyFill="1" applyBorder="1" applyAlignment="1" applyProtection="1">
      <alignment horizontal="center" wrapText="1"/>
    </xf>
    <xf numFmtId="0" fontId="13" fillId="12" borderId="51" xfId="5" applyFont="1" applyFill="1" applyBorder="1" applyAlignment="1" applyProtection="1">
      <alignment horizontal="center" wrapText="1"/>
    </xf>
    <xf numFmtId="0" fontId="13" fillId="2" borderId="64" xfId="5" applyFont="1" applyFill="1" applyBorder="1" applyAlignment="1" applyProtection="1">
      <alignment horizontal="center" wrapText="1"/>
    </xf>
    <xf numFmtId="0" fontId="13" fillId="2" borderId="51" xfId="5" applyFont="1" applyFill="1" applyBorder="1" applyAlignment="1" applyProtection="1">
      <alignment horizontal="center" wrapText="1"/>
    </xf>
    <xf numFmtId="0" fontId="13" fillId="2" borderId="28" xfId="5" applyFont="1" applyFill="1" applyBorder="1" applyAlignment="1" applyProtection="1">
      <alignment horizontal="center" wrapText="1"/>
    </xf>
    <xf numFmtId="0" fontId="12" fillId="4" borderId="0" xfId="5" applyFont="1" applyFill="1" applyProtection="1"/>
    <xf numFmtId="0" fontId="12" fillId="0" borderId="0" xfId="5" applyFont="1" applyProtection="1"/>
    <xf numFmtId="0" fontId="13" fillId="4" borderId="0" xfId="5" applyFont="1" applyFill="1" applyAlignment="1" applyProtection="1">
      <alignment vertical="center"/>
    </xf>
    <xf numFmtId="0" fontId="13" fillId="0" borderId="0" xfId="5" applyFont="1" applyAlignment="1" applyProtection="1">
      <alignment vertical="center"/>
    </xf>
    <xf numFmtId="0" fontId="12" fillId="4" borderId="0" xfId="5" applyFont="1" applyFill="1" applyBorder="1" applyProtection="1"/>
    <xf numFmtId="0" fontId="12" fillId="4" borderId="14" xfId="5" applyFont="1" applyFill="1" applyBorder="1" applyAlignment="1" applyProtection="1">
      <alignment horizontal="left" vertical="center" indent="1"/>
    </xf>
    <xf numFmtId="0" fontId="12" fillId="4" borderId="40" xfId="5" applyFont="1" applyFill="1" applyBorder="1" applyAlignment="1" applyProtection="1">
      <alignment horizontal="left" vertical="center" indent="1"/>
    </xf>
    <xf numFmtId="0" fontId="13" fillId="6" borderId="16" xfId="5" applyFont="1" applyFill="1" applyBorder="1" applyAlignment="1" applyProtection="1">
      <alignment horizontal="right" vertical="center" indent="1"/>
    </xf>
    <xf numFmtId="9" fontId="13" fillId="6" borderId="2" xfId="6" applyFont="1" applyFill="1" applyBorder="1" applyAlignment="1" applyProtection="1">
      <alignment horizontal="center" vertical="center"/>
    </xf>
    <xf numFmtId="9" fontId="13" fillId="6" borderId="26" xfId="6" applyFont="1" applyFill="1" applyBorder="1" applyAlignment="1" applyProtection="1">
      <alignment horizontal="center" vertical="center"/>
    </xf>
    <xf numFmtId="9" fontId="13" fillId="6" borderId="30" xfId="6" applyFont="1" applyFill="1" applyBorder="1" applyAlignment="1" applyProtection="1">
      <alignment horizontal="center" vertical="center"/>
    </xf>
    <xf numFmtId="0" fontId="12" fillId="0" borderId="0" xfId="0" applyFont="1" applyBorder="1"/>
    <xf numFmtId="0" fontId="12" fillId="8" borderId="49" xfId="0" applyFont="1" applyFill="1" applyBorder="1"/>
    <xf numFmtId="0" fontId="12" fillId="8" borderId="50" xfId="0" applyFont="1" applyFill="1" applyBorder="1"/>
    <xf numFmtId="0" fontId="37" fillId="4" borderId="0" xfId="7" applyFont="1" applyFill="1" applyAlignment="1" applyProtection="1">
      <alignment horizontal="left" vertical="center" indent="1"/>
    </xf>
    <xf numFmtId="0" fontId="53" fillId="0" borderId="0" xfId="0" applyFont="1" applyFill="1" applyBorder="1" applyAlignment="1">
      <alignment horizontal="left" vertical="center"/>
    </xf>
    <xf numFmtId="0" fontId="53" fillId="0" borderId="0" xfId="0" applyFont="1" applyFill="1" applyBorder="1" applyAlignment="1">
      <alignment horizontal="center" vertical="center"/>
    </xf>
    <xf numFmtId="0" fontId="12" fillId="4" borderId="6" xfId="0" applyFont="1" applyFill="1" applyBorder="1" applyAlignment="1">
      <alignment horizontal="left" vertical="center" indent="1"/>
    </xf>
    <xf numFmtId="0" fontId="12" fillId="4" borderId="55" xfId="0" applyFont="1" applyFill="1" applyBorder="1" applyAlignment="1">
      <alignment horizontal="center" vertical="center"/>
    </xf>
    <xf numFmtId="0" fontId="12" fillId="4" borderId="1" xfId="0" applyFont="1" applyFill="1" applyBorder="1" applyAlignment="1" applyProtection="1">
      <alignment horizontal="center" vertical="center"/>
      <protection locked="0"/>
    </xf>
    <xf numFmtId="0" fontId="12" fillId="4" borderId="0" xfId="0" applyFont="1" applyFill="1" applyBorder="1"/>
    <xf numFmtId="0" fontId="12" fillId="4" borderId="56" xfId="0" applyFont="1" applyFill="1" applyBorder="1"/>
    <xf numFmtId="0" fontId="13" fillId="4" borderId="46" xfId="0" applyFont="1" applyFill="1" applyBorder="1" applyAlignment="1">
      <alignment horizontal="left" vertical="top" wrapText="1"/>
    </xf>
    <xf numFmtId="0" fontId="12" fillId="4" borderId="49" xfId="0" applyFont="1" applyFill="1" applyBorder="1"/>
    <xf numFmtId="0" fontId="12" fillId="4" borderId="38" xfId="0" applyFont="1" applyFill="1" applyBorder="1"/>
    <xf numFmtId="0" fontId="12" fillId="4" borderId="46" xfId="0" applyFont="1" applyFill="1" applyBorder="1"/>
    <xf numFmtId="0" fontId="12" fillId="4" borderId="47" xfId="0" applyFont="1" applyFill="1" applyBorder="1"/>
    <xf numFmtId="0" fontId="12" fillId="4" borderId="48" xfId="0" applyFont="1" applyFill="1" applyBorder="1"/>
    <xf numFmtId="0" fontId="13" fillId="4" borderId="49" xfId="0" applyFont="1" applyFill="1" applyBorder="1"/>
    <xf numFmtId="0" fontId="13" fillId="6" borderId="26" xfId="0" applyFont="1" applyFill="1" applyBorder="1" applyAlignment="1">
      <alignment horizontal="center" vertical="center"/>
    </xf>
    <xf numFmtId="0" fontId="13" fillId="6" borderId="27" xfId="0" applyFont="1" applyFill="1" applyBorder="1" applyAlignment="1">
      <alignment horizontal="center" vertical="center"/>
    </xf>
    <xf numFmtId="0" fontId="13" fillId="4" borderId="47" xfId="0" applyFont="1" applyFill="1" applyBorder="1"/>
    <xf numFmtId="0" fontId="13" fillId="4" borderId="48" xfId="0" applyFont="1" applyFill="1" applyBorder="1"/>
    <xf numFmtId="0" fontId="27" fillId="8" borderId="49" xfId="0" applyFont="1" applyFill="1" applyBorder="1"/>
    <xf numFmtId="0" fontId="27" fillId="8" borderId="50" xfId="0" applyFont="1" applyFill="1" applyBorder="1"/>
    <xf numFmtId="0" fontId="12" fillId="4" borderId="38" xfId="0" applyFont="1" applyFill="1" applyBorder="1" applyAlignment="1">
      <alignment vertical="center"/>
    </xf>
    <xf numFmtId="0" fontId="12" fillId="4" borderId="56" xfId="0" applyFont="1" applyFill="1" applyBorder="1" applyAlignment="1">
      <alignment vertical="center"/>
    </xf>
    <xf numFmtId="0" fontId="13" fillId="4" borderId="38" xfId="0" applyFont="1" applyFill="1" applyBorder="1" applyAlignment="1">
      <alignment vertical="center"/>
    </xf>
    <xf numFmtId="0" fontId="13" fillId="4" borderId="56" xfId="0" applyFont="1" applyFill="1" applyBorder="1" applyAlignment="1">
      <alignment vertical="center"/>
    </xf>
    <xf numFmtId="0" fontId="13" fillId="10" borderId="31" xfId="0" applyFont="1" applyFill="1" applyBorder="1" applyAlignment="1">
      <alignment vertical="top" wrapText="1"/>
    </xf>
    <xf numFmtId="0" fontId="13" fillId="4" borderId="65" xfId="0" applyFont="1" applyFill="1" applyBorder="1" applyAlignment="1">
      <alignment horizontal="right" vertical="center" indent="1"/>
    </xf>
    <xf numFmtId="0" fontId="12" fillId="0" borderId="38" xfId="0" applyFont="1" applyBorder="1"/>
    <xf numFmtId="0" fontId="13" fillId="10" borderId="32" xfId="0" applyFont="1" applyFill="1" applyBorder="1" applyAlignment="1">
      <alignment vertical="center" wrapText="1"/>
    </xf>
    <xf numFmtId="0" fontId="13" fillId="4" borderId="37" xfId="0" applyFont="1" applyFill="1" applyBorder="1" applyAlignment="1">
      <alignment horizontal="right" vertical="center" indent="1"/>
    </xf>
    <xf numFmtId="0" fontId="13" fillId="6" borderId="2" xfId="0" applyFont="1" applyFill="1" applyBorder="1" applyAlignment="1">
      <alignment horizontal="center" vertical="center"/>
    </xf>
    <xf numFmtId="0" fontId="13" fillId="4" borderId="37" xfId="0" applyFont="1" applyFill="1" applyBorder="1" applyAlignment="1">
      <alignment vertical="center"/>
    </xf>
    <xf numFmtId="0" fontId="13" fillId="10" borderId="32" xfId="0" applyFont="1" applyFill="1" applyBorder="1" applyAlignment="1">
      <alignment horizontal="left" vertical="center" wrapText="1"/>
    </xf>
    <xf numFmtId="0" fontId="12" fillId="4" borderId="46" xfId="0" applyFont="1" applyFill="1" applyBorder="1" applyAlignment="1">
      <alignment horizontal="left" vertical="top" wrapText="1"/>
    </xf>
    <xf numFmtId="0" fontId="12" fillId="4" borderId="6" xfId="0" applyFont="1" applyFill="1" applyBorder="1" applyAlignment="1" applyProtection="1">
      <alignment horizontal="left" vertical="center" indent="1"/>
      <protection locked="0"/>
    </xf>
    <xf numFmtId="0" fontId="12" fillId="4" borderId="55" xfId="0" applyFont="1" applyFill="1" applyBorder="1" applyAlignment="1" applyProtection="1">
      <alignment horizontal="center" vertical="center"/>
      <protection locked="0"/>
    </xf>
    <xf numFmtId="0" fontId="12" fillId="4" borderId="55" xfId="0" applyFont="1" applyFill="1" applyBorder="1" applyAlignment="1" applyProtection="1">
      <alignment horizontal="center" vertical="center"/>
    </xf>
    <xf numFmtId="0" fontId="13" fillId="6" borderId="3" xfId="0" applyFont="1" applyFill="1" applyBorder="1" applyAlignment="1">
      <alignment horizontal="center" vertical="center"/>
    </xf>
    <xf numFmtId="0" fontId="13" fillId="6" borderId="63" xfId="0" applyFont="1" applyFill="1" applyBorder="1" applyAlignment="1">
      <alignment horizontal="center" vertical="center"/>
    </xf>
    <xf numFmtId="0" fontId="13" fillId="6" borderId="12" xfId="0" applyFont="1" applyFill="1" applyBorder="1" applyAlignment="1">
      <alignment horizontal="center" vertical="center"/>
    </xf>
    <xf numFmtId="0" fontId="13" fillId="6" borderId="54" xfId="0" applyFont="1" applyFill="1" applyBorder="1" applyAlignment="1">
      <alignment horizontal="center" vertical="center" wrapText="1"/>
    </xf>
    <xf numFmtId="3" fontId="13" fillId="0" borderId="1" xfId="0" applyNumberFormat="1" applyFont="1" applyBorder="1" applyAlignment="1">
      <alignment horizontal="center" vertical="center" wrapText="1"/>
    </xf>
    <xf numFmtId="0" fontId="51" fillId="9" borderId="1" xfId="7" applyFont="1" applyFill="1" applyBorder="1" applyAlignment="1" applyProtection="1">
      <alignment horizontal="center" vertical="center"/>
    </xf>
    <xf numFmtId="0" fontId="13" fillId="10" borderId="45" xfId="0" applyFont="1" applyFill="1" applyBorder="1" applyAlignment="1">
      <alignment vertical="center" wrapText="1"/>
    </xf>
    <xf numFmtId="0" fontId="13" fillId="6" borderId="45" xfId="0" applyFont="1" applyFill="1" applyBorder="1" applyAlignment="1">
      <alignment vertical="center" wrapText="1"/>
    </xf>
    <xf numFmtId="9" fontId="13" fillId="6" borderId="43" xfId="0" applyNumberFormat="1" applyFont="1" applyFill="1" applyBorder="1" applyAlignment="1">
      <alignment vertical="center" wrapText="1"/>
    </xf>
    <xf numFmtId="3" fontId="13" fillId="0" borderId="9" xfId="0" applyNumberFormat="1" applyFont="1" applyBorder="1" applyAlignment="1">
      <alignment horizontal="center" vertical="center" wrapText="1"/>
    </xf>
    <xf numFmtId="0" fontId="21" fillId="4" borderId="0" xfId="0" applyFont="1" applyFill="1"/>
    <xf numFmtId="0" fontId="24" fillId="4" borderId="38" xfId="0" applyFont="1" applyFill="1" applyBorder="1" applyAlignment="1">
      <alignment vertical="top" wrapText="1"/>
    </xf>
    <xf numFmtId="0" fontId="13" fillId="4" borderId="56" xfId="0" applyFont="1" applyFill="1" applyBorder="1" applyAlignment="1">
      <alignment horizontal="right" vertical="center" wrapText="1" indent="1"/>
    </xf>
    <xf numFmtId="3" fontId="13" fillId="6" borderId="2" xfId="0" applyNumberFormat="1" applyFont="1" applyFill="1" applyBorder="1" applyAlignment="1">
      <alignment horizontal="center" vertical="center" wrapText="1"/>
    </xf>
    <xf numFmtId="3" fontId="13" fillId="6" borderId="26" xfId="0" applyNumberFormat="1" applyFont="1" applyFill="1" applyBorder="1" applyAlignment="1">
      <alignment horizontal="center" vertical="center" wrapText="1"/>
    </xf>
    <xf numFmtId="4" fontId="13" fillId="6" borderId="26" xfId="0" applyNumberFormat="1" applyFont="1" applyFill="1" applyBorder="1" applyAlignment="1">
      <alignment horizontal="center" vertical="center" wrapText="1"/>
    </xf>
    <xf numFmtId="170" fontId="13" fillId="6" borderId="26" xfId="0" applyNumberFormat="1" applyFont="1" applyFill="1" applyBorder="1" applyAlignment="1">
      <alignment horizontal="center" vertical="center" wrapText="1"/>
    </xf>
    <xf numFmtId="170" fontId="13" fillId="6" borderId="30" xfId="0" applyNumberFormat="1" applyFont="1" applyFill="1" applyBorder="1" applyAlignment="1">
      <alignment horizontal="center" vertical="center" wrapText="1"/>
    </xf>
    <xf numFmtId="0" fontId="13" fillId="8" borderId="44" xfId="0" applyFont="1" applyFill="1" applyBorder="1" applyAlignment="1">
      <alignment vertical="center" wrapText="1"/>
    </xf>
    <xf numFmtId="0" fontId="13" fillId="8" borderId="64" xfId="0" applyFont="1" applyFill="1" applyBorder="1" applyAlignment="1">
      <alignment vertical="center" wrapText="1"/>
    </xf>
    <xf numFmtId="0" fontId="12" fillId="0" borderId="1" xfId="0" applyFont="1" applyBorder="1" applyAlignment="1" applyProtection="1">
      <alignment horizontal="left" vertical="center" wrapText="1" indent="1"/>
      <protection locked="0"/>
    </xf>
    <xf numFmtId="0" fontId="13" fillId="8" borderId="57" xfId="0" applyFont="1" applyFill="1" applyBorder="1" applyAlignment="1">
      <alignment horizontal="center" vertical="center" wrapText="1"/>
    </xf>
    <xf numFmtId="9" fontId="13" fillId="6" borderId="29" xfId="0" applyNumberFormat="1" applyFont="1" applyFill="1" applyBorder="1" applyAlignment="1">
      <alignment horizontal="center" vertical="center" wrapText="1"/>
    </xf>
    <xf numFmtId="3" fontId="13" fillId="0" borderId="11" xfId="0" applyNumberFormat="1" applyFont="1" applyBorder="1" applyAlignment="1">
      <alignment horizontal="center" vertical="center" wrapText="1"/>
    </xf>
    <xf numFmtId="0" fontId="21" fillId="4" borderId="46" xfId="0" applyFont="1" applyFill="1" applyBorder="1"/>
    <xf numFmtId="0" fontId="21" fillId="4" borderId="47" xfId="0" applyFont="1" applyFill="1" applyBorder="1"/>
    <xf numFmtId="0" fontId="21" fillId="4" borderId="48" xfId="0" applyFont="1" applyFill="1" applyBorder="1"/>
    <xf numFmtId="0" fontId="13" fillId="6" borderId="18" xfId="0" applyFont="1" applyFill="1" applyBorder="1" applyAlignment="1">
      <alignment horizontal="center" vertical="center" wrapText="1"/>
    </xf>
    <xf numFmtId="3" fontId="13" fillId="6" borderId="27" xfId="0" applyNumberFormat="1" applyFont="1" applyFill="1" applyBorder="1" applyAlignment="1">
      <alignment horizontal="center" vertical="center" wrapText="1"/>
    </xf>
    <xf numFmtId="0" fontId="13" fillId="6" borderId="62" xfId="0" applyFont="1" applyFill="1" applyBorder="1" applyAlignment="1">
      <alignment horizontal="center" vertical="center" wrapText="1"/>
    </xf>
    <xf numFmtId="3" fontId="12" fillId="0" borderId="55" xfId="0" applyNumberFormat="1" applyFont="1" applyBorder="1" applyAlignment="1" applyProtection="1">
      <alignment horizontal="center" vertical="center" wrapText="1"/>
      <protection locked="0"/>
    </xf>
    <xf numFmtId="3" fontId="12" fillId="0" borderId="62" xfId="0" applyNumberFormat="1" applyFont="1" applyBorder="1" applyAlignment="1" applyProtection="1">
      <alignment horizontal="center" vertical="center" wrapText="1"/>
      <protection locked="0"/>
    </xf>
    <xf numFmtId="3" fontId="13" fillId="6" borderId="66" xfId="0" applyNumberFormat="1" applyFont="1" applyFill="1" applyBorder="1" applyAlignment="1">
      <alignment horizontal="center" vertical="center" wrapText="1"/>
    </xf>
    <xf numFmtId="0" fontId="13" fillId="6" borderId="96" xfId="0" applyFont="1" applyFill="1" applyBorder="1" applyAlignment="1">
      <alignment horizontal="center" vertical="center" wrapText="1"/>
    </xf>
    <xf numFmtId="0" fontId="13" fillId="6" borderId="97" xfId="0" applyFont="1" applyFill="1" applyBorder="1" applyAlignment="1">
      <alignment horizontal="center" vertical="center" wrapText="1"/>
    </xf>
    <xf numFmtId="3" fontId="12" fillId="0" borderId="98" xfId="0" applyNumberFormat="1" applyFont="1" applyBorder="1" applyAlignment="1" applyProtection="1">
      <alignment horizontal="center" vertical="center" wrapText="1"/>
      <protection locked="0"/>
    </xf>
    <xf numFmtId="3" fontId="12" fillId="0" borderId="100" xfId="0" applyNumberFormat="1" applyFont="1" applyBorder="1" applyAlignment="1" applyProtection="1">
      <alignment horizontal="center" vertical="center" wrapText="1"/>
      <protection locked="0"/>
    </xf>
    <xf numFmtId="3" fontId="12" fillId="0" borderId="96" xfId="0" applyNumberFormat="1" applyFont="1" applyBorder="1" applyAlignment="1" applyProtection="1">
      <alignment horizontal="center" vertical="center" wrapText="1"/>
      <protection locked="0"/>
    </xf>
    <xf numFmtId="3" fontId="13" fillId="6" borderId="102" xfId="0" applyNumberFormat="1" applyFont="1" applyFill="1" applyBorder="1" applyAlignment="1">
      <alignment horizontal="center" vertical="center" wrapText="1"/>
    </xf>
    <xf numFmtId="3" fontId="13" fillId="6" borderId="103" xfId="0" applyNumberFormat="1" applyFont="1" applyFill="1" applyBorder="1" applyAlignment="1">
      <alignment horizontal="center" vertical="center" wrapText="1"/>
    </xf>
    <xf numFmtId="0" fontId="56" fillId="11" borderId="45" xfId="0" applyFont="1" applyFill="1" applyBorder="1" applyAlignment="1">
      <alignment vertical="center" wrapText="1"/>
    </xf>
    <xf numFmtId="0" fontId="12" fillId="0" borderId="11" xfId="0" applyFont="1" applyBorder="1" applyAlignment="1" applyProtection="1">
      <alignment horizontal="left" vertical="center" wrapText="1" indent="1"/>
      <protection locked="0"/>
    </xf>
    <xf numFmtId="0" fontId="12" fillId="0" borderId="9" xfId="0" applyFont="1" applyBorder="1" applyAlignment="1" applyProtection="1">
      <alignment horizontal="left" vertical="center" wrapText="1" indent="1"/>
      <protection locked="0"/>
    </xf>
    <xf numFmtId="170" fontId="57" fillId="0" borderId="11" xfId="1" applyNumberFormat="1" applyFont="1" applyBorder="1" applyAlignment="1">
      <alignment horizontal="center" vertical="center"/>
    </xf>
    <xf numFmtId="0" fontId="13" fillId="4" borderId="0" xfId="0" applyFont="1" applyFill="1" applyBorder="1" applyAlignment="1">
      <alignment horizontal="right" vertical="center" wrapText="1" indent="1"/>
    </xf>
    <xf numFmtId="0" fontId="21" fillId="4" borderId="0" xfId="0" applyNumberFormat="1" applyFont="1" applyFill="1"/>
    <xf numFmtId="0" fontId="21" fillId="4" borderId="46" xfId="0" applyNumberFormat="1" applyFont="1" applyFill="1" applyBorder="1"/>
    <xf numFmtId="0" fontId="13" fillId="4" borderId="23" xfId="0" applyFont="1" applyFill="1" applyBorder="1" applyAlignment="1">
      <alignment horizontal="right" vertical="center" indent="1"/>
    </xf>
    <xf numFmtId="170" fontId="55" fillId="13" borderId="106" xfId="0" applyNumberFormat="1" applyFont="1" applyFill="1" applyBorder="1" applyAlignment="1">
      <alignment horizontal="center" vertical="center" wrapText="1"/>
    </xf>
    <xf numFmtId="3" fontId="55" fillId="13" borderId="107" xfId="0" applyNumberFormat="1" applyFont="1" applyFill="1" applyBorder="1" applyAlignment="1">
      <alignment horizontal="center" vertical="center" wrapText="1"/>
    </xf>
    <xf numFmtId="0" fontId="21" fillId="4" borderId="41" xfId="0" applyFont="1" applyFill="1" applyBorder="1"/>
    <xf numFmtId="0" fontId="21" fillId="4" borderId="0" xfId="0" applyFont="1" applyFill="1" applyBorder="1"/>
    <xf numFmtId="0" fontId="21" fillId="4" borderId="23" xfId="0" applyFont="1" applyFill="1" applyBorder="1"/>
    <xf numFmtId="0" fontId="21" fillId="4" borderId="38" xfId="0" applyFont="1" applyFill="1" applyBorder="1"/>
    <xf numFmtId="0" fontId="21" fillId="4" borderId="41" xfId="0" applyNumberFormat="1" applyFont="1" applyFill="1" applyBorder="1"/>
    <xf numFmtId="0" fontId="21" fillId="4" borderId="38" xfId="0" applyNumberFormat="1" applyFont="1" applyFill="1" applyBorder="1"/>
    <xf numFmtId="0" fontId="60" fillId="4" borderId="0" xfId="7" applyFont="1" applyFill="1" applyAlignment="1" applyProtection="1">
      <alignment horizontal="left" vertical="center" indent="1"/>
    </xf>
    <xf numFmtId="0" fontId="51" fillId="9" borderId="1" xfId="7" applyNumberFormat="1" applyFont="1" applyFill="1" applyBorder="1" applyAlignment="1" applyProtection="1">
      <alignment horizontal="center" vertical="center"/>
    </xf>
    <xf numFmtId="0" fontId="37" fillId="4" borderId="0" xfId="7" applyNumberFormat="1" applyFont="1" applyFill="1" applyAlignment="1" applyProtection="1">
      <alignment horizontal="left" vertical="center" indent="1"/>
    </xf>
    <xf numFmtId="0" fontId="13" fillId="8" borderId="44" xfId="0" applyNumberFormat="1" applyFont="1" applyFill="1" applyBorder="1" applyAlignment="1">
      <alignment vertical="center" wrapText="1"/>
    </xf>
    <xf numFmtId="0" fontId="13" fillId="8" borderId="64" xfId="0" applyNumberFormat="1" applyFont="1" applyFill="1" applyBorder="1" applyAlignment="1">
      <alignment vertical="center" wrapText="1"/>
    </xf>
    <xf numFmtId="0" fontId="13" fillId="8" borderId="57" xfId="0" applyNumberFormat="1" applyFont="1" applyFill="1" applyBorder="1" applyAlignment="1">
      <alignment horizontal="center" vertical="center" wrapText="1"/>
    </xf>
    <xf numFmtId="0" fontId="24" fillId="4" borderId="38" xfId="0" applyNumberFormat="1" applyFont="1" applyFill="1" applyBorder="1" applyAlignment="1">
      <alignment vertical="top" wrapText="1"/>
    </xf>
    <xf numFmtId="0" fontId="21" fillId="0" borderId="0" xfId="0" applyNumberFormat="1" applyFont="1"/>
    <xf numFmtId="4" fontId="13" fillId="0" borderId="11" xfId="0" applyNumberFormat="1" applyFont="1" applyBorder="1" applyAlignment="1">
      <alignment horizontal="center" vertical="center" wrapText="1"/>
    </xf>
    <xf numFmtId="49" fontId="24" fillId="4" borderId="54" xfId="0" applyNumberFormat="1" applyFont="1" applyFill="1" applyBorder="1" applyAlignment="1" applyProtection="1">
      <alignment horizontal="center" vertical="center"/>
      <protection locked="0"/>
    </xf>
    <xf numFmtId="49" fontId="24" fillId="4" borderId="10" xfId="0" applyNumberFormat="1" applyFont="1" applyFill="1" applyBorder="1" applyAlignment="1" applyProtection="1">
      <alignment horizontal="center" vertical="center"/>
      <protection locked="0"/>
    </xf>
    <xf numFmtId="170" fontId="13" fillId="0" borderId="11" xfId="1" applyNumberFormat="1" applyFont="1" applyBorder="1" applyAlignment="1">
      <alignment horizontal="center" vertical="center"/>
    </xf>
    <xf numFmtId="170" fontId="12" fillId="0" borderId="11" xfId="1" applyNumberFormat="1" applyFont="1" applyBorder="1" applyAlignment="1">
      <alignment horizontal="center" vertical="center"/>
    </xf>
    <xf numFmtId="170" fontId="12" fillId="0" borderId="19" xfId="1" applyNumberFormat="1" applyFont="1" applyBorder="1" applyAlignment="1">
      <alignment horizontal="center" vertical="center"/>
    </xf>
    <xf numFmtId="0" fontId="12" fillId="4" borderId="23" xfId="0" applyFont="1" applyFill="1" applyBorder="1"/>
    <xf numFmtId="0" fontId="13" fillId="4" borderId="37" xfId="0" applyFont="1" applyFill="1" applyBorder="1" applyAlignment="1">
      <alignment horizontal="right" vertical="center" wrapText="1" indent="1"/>
    </xf>
    <xf numFmtId="0" fontId="13" fillId="4" borderId="0" xfId="0" applyFont="1" applyFill="1" applyBorder="1" applyAlignment="1">
      <alignment horizontal="right" vertical="center" indent="1"/>
    </xf>
    <xf numFmtId="170" fontId="56" fillId="6" borderId="26" xfId="0" applyNumberFormat="1" applyFont="1" applyFill="1" applyBorder="1" applyAlignment="1">
      <alignment horizontal="center" vertical="center" wrapText="1"/>
    </xf>
    <xf numFmtId="49" fontId="12" fillId="0" borderId="11" xfId="0" applyNumberFormat="1" applyFont="1" applyBorder="1" applyAlignment="1" applyProtection="1">
      <alignment horizontal="center" vertical="center" wrapText="1"/>
      <protection locked="0"/>
    </xf>
    <xf numFmtId="49" fontId="12" fillId="0" borderId="1" xfId="0" applyNumberFormat="1" applyFont="1" applyBorder="1" applyAlignment="1" applyProtection="1">
      <alignment horizontal="center" vertical="center" wrapText="1"/>
      <protection locked="0"/>
    </xf>
    <xf numFmtId="49" fontId="12" fillId="0" borderId="9" xfId="0" applyNumberFormat="1" applyFont="1" applyBorder="1" applyAlignment="1" applyProtection="1">
      <alignment horizontal="center" vertical="center" wrapText="1"/>
      <protection locked="0"/>
    </xf>
    <xf numFmtId="3" fontId="13" fillId="6" borderId="30" xfId="0" applyNumberFormat="1" applyFont="1" applyFill="1" applyBorder="1" applyAlignment="1">
      <alignment horizontal="center" vertical="center" wrapText="1"/>
    </xf>
    <xf numFmtId="170" fontId="56" fillId="6" borderId="2" xfId="0" applyNumberFormat="1" applyFont="1" applyFill="1" applyBorder="1" applyAlignment="1">
      <alignment horizontal="center" vertical="center" wrapText="1"/>
    </xf>
    <xf numFmtId="0" fontId="13" fillId="4" borderId="32" xfId="0" applyFont="1" applyFill="1" applyBorder="1" applyAlignment="1">
      <alignment horizontal="right" vertical="center" wrapText="1" indent="1"/>
    </xf>
    <xf numFmtId="170" fontId="56" fillId="6" borderId="104" xfId="0" applyNumberFormat="1" applyFont="1" applyFill="1" applyBorder="1" applyAlignment="1">
      <alignment horizontal="center" vertical="center" wrapText="1"/>
    </xf>
    <xf numFmtId="170" fontId="56" fillId="6" borderId="105" xfId="0" applyNumberFormat="1" applyFont="1" applyFill="1" applyBorder="1" applyAlignment="1">
      <alignment horizontal="center" vertical="center" wrapText="1"/>
    </xf>
    <xf numFmtId="0" fontId="13" fillId="4" borderId="38" xfId="0" applyFont="1" applyFill="1" applyBorder="1" applyAlignment="1">
      <alignment horizontal="right" vertical="center" wrapText="1" indent="1"/>
    </xf>
    <xf numFmtId="170" fontId="55" fillId="13" borderId="16" xfId="0" applyNumberFormat="1" applyFont="1" applyFill="1" applyBorder="1" applyAlignment="1">
      <alignment horizontal="center" vertical="center" wrapText="1"/>
    </xf>
    <xf numFmtId="0" fontId="13" fillId="10" borderId="70" xfId="0" applyFont="1" applyFill="1" applyBorder="1" applyAlignment="1">
      <alignment horizontal="center" vertical="center" wrapText="1"/>
    </xf>
    <xf numFmtId="3" fontId="12" fillId="11" borderId="53" xfId="0" applyNumberFormat="1" applyFont="1" applyFill="1" applyBorder="1" applyAlignment="1">
      <alignment horizontal="center" vertical="center" wrapText="1"/>
    </xf>
    <xf numFmtId="3" fontId="12" fillId="11" borderId="98" xfId="0" applyNumberFormat="1" applyFont="1" applyFill="1" applyBorder="1" applyAlignment="1">
      <alignment horizontal="center" vertical="center" wrapText="1"/>
    </xf>
    <xf numFmtId="3" fontId="12" fillId="11" borderId="99" xfId="0" applyNumberFormat="1" applyFont="1" applyFill="1" applyBorder="1" applyAlignment="1">
      <alignment horizontal="center" vertical="center" wrapText="1"/>
    </xf>
    <xf numFmtId="3" fontId="12" fillId="11" borderId="63" xfId="0" applyNumberFormat="1" applyFont="1" applyFill="1" applyBorder="1" applyAlignment="1">
      <alignment horizontal="center" vertical="center" wrapText="1"/>
    </xf>
    <xf numFmtId="3" fontId="12" fillId="11" borderId="12" xfId="0" applyNumberFormat="1" applyFont="1" applyFill="1" applyBorder="1" applyAlignment="1">
      <alignment horizontal="center" vertical="center" wrapText="1"/>
    </xf>
    <xf numFmtId="170" fontId="12" fillId="11" borderId="12" xfId="0" applyNumberFormat="1" applyFont="1" applyFill="1" applyBorder="1" applyAlignment="1">
      <alignment horizontal="center" vertical="center" wrapText="1"/>
    </xf>
    <xf numFmtId="170" fontId="12" fillId="11" borderId="54" xfId="0" applyNumberFormat="1" applyFont="1" applyFill="1" applyBorder="1" applyAlignment="1">
      <alignment horizontal="center" vertical="center" wrapText="1"/>
    </xf>
    <xf numFmtId="3" fontId="12" fillId="11" borderId="25" xfId="0" applyNumberFormat="1" applyFont="1" applyFill="1" applyBorder="1" applyAlignment="1">
      <alignment horizontal="center" vertical="center" wrapText="1"/>
    </xf>
    <xf numFmtId="3" fontId="12" fillId="11" borderId="100" xfId="0" applyNumberFormat="1" applyFont="1" applyFill="1" applyBorder="1" applyAlignment="1">
      <alignment horizontal="center" vertical="center" wrapText="1"/>
    </xf>
    <xf numFmtId="3" fontId="12" fillId="11" borderId="101" xfId="0" applyNumberFormat="1" applyFont="1" applyFill="1" applyBorder="1" applyAlignment="1">
      <alignment horizontal="center" vertical="center" wrapText="1"/>
    </xf>
    <xf numFmtId="3" fontId="12" fillId="11" borderId="55" xfId="0" applyNumberFormat="1" applyFont="1" applyFill="1" applyBorder="1" applyAlignment="1">
      <alignment horizontal="center" vertical="center" wrapText="1"/>
    </xf>
    <xf numFmtId="3" fontId="12" fillId="11" borderId="1" xfId="0" applyNumberFormat="1" applyFont="1" applyFill="1" applyBorder="1" applyAlignment="1">
      <alignment horizontal="center" vertical="center" wrapText="1"/>
    </xf>
    <xf numFmtId="170" fontId="12" fillId="11" borderId="1" xfId="0" applyNumberFormat="1" applyFont="1" applyFill="1" applyBorder="1" applyAlignment="1">
      <alignment horizontal="center" vertical="center" wrapText="1"/>
    </xf>
    <xf numFmtId="170" fontId="12" fillId="11" borderId="17" xfId="0" applyNumberFormat="1" applyFont="1" applyFill="1" applyBorder="1" applyAlignment="1">
      <alignment horizontal="center" vertical="center" wrapText="1"/>
    </xf>
    <xf numFmtId="3" fontId="12" fillId="11" borderId="18" xfId="0" applyNumberFormat="1" applyFont="1" applyFill="1" applyBorder="1" applyAlignment="1">
      <alignment horizontal="center" vertical="center" wrapText="1"/>
    </xf>
    <xf numFmtId="3" fontId="12" fillId="11" borderId="96" xfId="0" applyNumberFormat="1" applyFont="1" applyFill="1" applyBorder="1" applyAlignment="1">
      <alignment horizontal="center" vertical="center" wrapText="1"/>
    </xf>
    <xf numFmtId="3" fontId="12" fillId="11" borderId="97" xfId="0" applyNumberFormat="1" applyFont="1" applyFill="1" applyBorder="1" applyAlignment="1">
      <alignment horizontal="center" vertical="center" wrapText="1"/>
    </xf>
    <xf numFmtId="3" fontId="12" fillId="11" borderId="62" xfId="0" applyNumberFormat="1" applyFont="1" applyFill="1" applyBorder="1" applyAlignment="1">
      <alignment horizontal="center" vertical="center" wrapText="1"/>
    </xf>
    <xf numFmtId="3" fontId="12" fillId="11" borderId="9" xfId="0" applyNumberFormat="1" applyFont="1" applyFill="1" applyBorder="1" applyAlignment="1">
      <alignment horizontal="center" vertical="center" wrapText="1"/>
    </xf>
    <xf numFmtId="170" fontId="12" fillId="11" borderId="9" xfId="0" applyNumberFormat="1" applyFont="1" applyFill="1" applyBorder="1" applyAlignment="1">
      <alignment horizontal="center" vertical="center" wrapText="1"/>
    </xf>
    <xf numFmtId="170" fontId="12" fillId="11" borderId="10" xfId="0" applyNumberFormat="1" applyFont="1" applyFill="1" applyBorder="1" applyAlignment="1">
      <alignment horizontal="center" vertical="center" wrapText="1"/>
    </xf>
    <xf numFmtId="0" fontId="13" fillId="10" borderId="38" xfId="0" applyFont="1" applyFill="1" applyBorder="1" applyAlignment="1">
      <alignment vertical="center" wrapText="1"/>
    </xf>
    <xf numFmtId="0" fontId="13" fillId="10" borderId="65" xfId="0" applyFont="1" applyFill="1" applyBorder="1" applyAlignment="1">
      <alignment vertical="center" wrapText="1"/>
    </xf>
    <xf numFmtId="0" fontId="13" fillId="10" borderId="41" xfId="0" applyFont="1" applyFill="1" applyBorder="1" applyAlignment="1">
      <alignment vertical="center" wrapText="1"/>
    </xf>
    <xf numFmtId="4" fontId="12" fillId="11" borderId="12" xfId="0" applyNumberFormat="1" applyFont="1" applyFill="1" applyBorder="1" applyAlignment="1">
      <alignment horizontal="center" vertical="center" wrapText="1"/>
    </xf>
    <xf numFmtId="4" fontId="12" fillId="11" borderId="1" xfId="0" applyNumberFormat="1" applyFont="1" applyFill="1" applyBorder="1" applyAlignment="1">
      <alignment horizontal="center" vertical="center" wrapText="1"/>
    </xf>
    <xf numFmtId="4" fontId="12" fillId="11" borderId="9" xfId="0" applyNumberFormat="1" applyFont="1" applyFill="1" applyBorder="1" applyAlignment="1">
      <alignment horizontal="center" vertical="center" wrapText="1"/>
    </xf>
    <xf numFmtId="0" fontId="13" fillId="4" borderId="33" xfId="0" applyFont="1" applyFill="1" applyBorder="1" applyAlignment="1">
      <alignment horizontal="right" vertical="center" indent="1"/>
    </xf>
    <xf numFmtId="0" fontId="13" fillId="4" borderId="63" xfId="0" applyFont="1" applyFill="1" applyBorder="1" applyAlignment="1">
      <alignment horizontal="right" vertical="center" indent="1"/>
    </xf>
    <xf numFmtId="0" fontId="13" fillId="4" borderId="34" xfId="0" applyFont="1" applyFill="1" applyBorder="1" applyAlignment="1">
      <alignment horizontal="right" vertical="center" indent="1"/>
    </xf>
    <xf numFmtId="0" fontId="13" fillId="4" borderId="55" xfId="0" applyFont="1" applyFill="1" applyBorder="1" applyAlignment="1">
      <alignment horizontal="right" vertical="center" indent="1"/>
    </xf>
    <xf numFmtId="0" fontId="13" fillId="4" borderId="35" xfId="0" applyFont="1" applyFill="1" applyBorder="1" applyAlignment="1">
      <alignment horizontal="right" vertical="center" indent="1"/>
    </xf>
    <xf numFmtId="0" fontId="13" fillId="4" borderId="62" xfId="0" applyFont="1" applyFill="1" applyBorder="1" applyAlignment="1">
      <alignment horizontal="right" vertical="center" indent="1"/>
    </xf>
    <xf numFmtId="0" fontId="56" fillId="10" borderId="61" xfId="0" applyFont="1" applyFill="1" applyBorder="1" applyAlignment="1">
      <alignment vertical="center" wrapText="1"/>
    </xf>
    <xf numFmtId="0" fontId="56" fillId="10" borderId="37" xfId="0" applyFont="1" applyFill="1" applyBorder="1" applyAlignment="1">
      <alignment vertical="center" wrapText="1"/>
    </xf>
    <xf numFmtId="0" fontId="13" fillId="4" borderId="25" xfId="0" applyFont="1" applyFill="1" applyBorder="1" applyAlignment="1">
      <alignment horizontal="right" vertical="center" indent="1"/>
    </xf>
    <xf numFmtId="0" fontId="13" fillId="4" borderId="18" xfId="0" applyFont="1" applyFill="1" applyBorder="1" applyAlignment="1">
      <alignment horizontal="right" vertical="center" indent="1"/>
    </xf>
    <xf numFmtId="49" fontId="13" fillId="4" borderId="21" xfId="0" applyNumberFormat="1" applyFont="1" applyFill="1" applyBorder="1" applyAlignment="1">
      <alignment horizontal="left" vertical="center" indent="2"/>
    </xf>
    <xf numFmtId="49" fontId="13" fillId="4" borderId="5" xfId="0" applyNumberFormat="1" applyFont="1" applyFill="1" applyBorder="1" applyAlignment="1">
      <alignment horizontal="left" vertical="center" indent="2"/>
    </xf>
    <xf numFmtId="49" fontId="13" fillId="4" borderId="13" xfId="0" applyNumberFormat="1" applyFont="1" applyFill="1" applyBorder="1" applyAlignment="1">
      <alignment horizontal="left" vertical="center" indent="2"/>
    </xf>
    <xf numFmtId="0" fontId="13" fillId="4" borderId="21" xfId="0" applyNumberFormat="1" applyFont="1" applyFill="1" applyBorder="1" applyAlignment="1">
      <alignment horizontal="left" vertical="center" indent="2"/>
    </xf>
    <xf numFmtId="0" fontId="13" fillId="4" borderId="5" xfId="0" applyNumberFormat="1" applyFont="1" applyFill="1" applyBorder="1" applyAlignment="1">
      <alignment horizontal="left" vertical="center" indent="2"/>
    </xf>
    <xf numFmtId="0" fontId="13" fillId="4" borderId="13" xfId="0" applyNumberFormat="1" applyFont="1" applyFill="1" applyBorder="1" applyAlignment="1">
      <alignment horizontal="left" vertical="center" indent="2"/>
    </xf>
    <xf numFmtId="0" fontId="13" fillId="4" borderId="53" xfId="0" applyFont="1" applyFill="1" applyBorder="1" applyAlignment="1">
      <alignment horizontal="right" vertical="center" indent="1"/>
    </xf>
    <xf numFmtId="0" fontId="13" fillId="11" borderId="37" xfId="0" applyFont="1" applyFill="1" applyBorder="1" applyAlignment="1">
      <alignment vertical="center" wrapText="1"/>
    </xf>
    <xf numFmtId="0" fontId="13" fillId="11" borderId="47" xfId="0" applyFont="1" applyFill="1" applyBorder="1" applyAlignment="1">
      <alignment vertical="center" wrapText="1"/>
    </xf>
    <xf numFmtId="0" fontId="12" fillId="0" borderId="11" xfId="0" applyFont="1" applyBorder="1" applyAlignment="1" applyProtection="1">
      <alignment horizontal="left" vertical="center" wrapText="1" indent="1"/>
    </xf>
    <xf numFmtId="0" fontId="12" fillId="0" borderId="9" xfId="0" applyFont="1" applyBorder="1" applyAlignment="1" applyProtection="1">
      <alignment horizontal="left" vertical="center" wrapText="1" indent="1"/>
    </xf>
    <xf numFmtId="49" fontId="52" fillId="11" borderId="108" xfId="0" applyNumberFormat="1" applyFont="1" applyFill="1" applyBorder="1" applyAlignment="1">
      <alignment horizontal="center" vertical="center"/>
    </xf>
    <xf numFmtId="49" fontId="52" fillId="4" borderId="108" xfId="0" applyNumberFormat="1" applyFont="1" applyFill="1" applyBorder="1" applyAlignment="1">
      <alignment horizontal="center" vertical="center"/>
    </xf>
    <xf numFmtId="49" fontId="13" fillId="4" borderId="109" xfId="0" applyNumberFormat="1" applyFont="1" applyFill="1" applyBorder="1" applyAlignment="1">
      <alignment horizontal="center" vertical="center"/>
    </xf>
    <xf numFmtId="49" fontId="12" fillId="4" borderId="81" xfId="0" applyNumberFormat="1" applyFont="1" applyFill="1" applyBorder="1" applyAlignment="1">
      <alignment horizontal="left" indent="2"/>
    </xf>
    <xf numFmtId="0" fontId="13" fillId="11" borderId="92" xfId="0" applyFont="1" applyFill="1" applyBorder="1" applyAlignment="1">
      <alignment horizontal="center" wrapText="1"/>
    </xf>
    <xf numFmtId="0" fontId="0" fillId="4" borderId="0" xfId="0" applyFill="1" applyProtection="1"/>
    <xf numFmtId="0" fontId="0" fillId="0" borderId="0" xfId="0" applyProtection="1"/>
    <xf numFmtId="0" fontId="13" fillId="10" borderId="2" xfId="10" applyFont="1" applyFill="1" applyBorder="1" applyAlignment="1" applyProtection="1">
      <alignment horizontal="center" vertical="center" wrapText="1"/>
    </xf>
    <xf numFmtId="0" fontId="13" fillId="10" borderId="26" xfId="10" applyFont="1" applyFill="1" applyBorder="1" applyAlignment="1" applyProtection="1">
      <alignment horizontal="center" vertical="center" wrapText="1"/>
    </xf>
    <xf numFmtId="0" fontId="13" fillId="6" borderId="26" xfId="10" applyFont="1" applyFill="1" applyBorder="1" applyAlignment="1" applyProtection="1">
      <alignment horizontal="center" vertical="center" wrapText="1"/>
    </xf>
    <xf numFmtId="0" fontId="13" fillId="6" borderId="30" xfId="10" applyFont="1" applyFill="1" applyBorder="1" applyAlignment="1" applyProtection="1">
      <alignment horizontal="center" vertical="center" wrapText="1"/>
    </xf>
    <xf numFmtId="0" fontId="12" fillId="0" borderId="0" xfId="0" applyFont="1" applyProtection="1"/>
    <xf numFmtId="0" fontId="12" fillId="4" borderId="0" xfId="10" applyFont="1" applyFill="1" applyProtection="1"/>
    <xf numFmtId="0" fontId="12" fillId="4" borderId="0" xfId="10" applyFont="1" applyFill="1" applyAlignment="1" applyProtection="1">
      <alignment horizontal="left"/>
    </xf>
    <xf numFmtId="0" fontId="12" fillId="4" borderId="0" xfId="10" applyFont="1" applyFill="1" applyAlignment="1" applyProtection="1">
      <alignment vertical="top"/>
    </xf>
    <xf numFmtId="0" fontId="12" fillId="4" borderId="0" xfId="10" applyFont="1" applyFill="1" applyAlignment="1" applyProtection="1">
      <alignment horizontal="left" vertical="top"/>
    </xf>
    <xf numFmtId="0" fontId="12" fillId="4" borderId="0" xfId="10" applyFont="1" applyFill="1" applyAlignment="1" applyProtection="1">
      <alignment vertical="center"/>
    </xf>
    <xf numFmtId="0" fontId="12" fillId="4" borderId="12" xfId="10" applyFont="1" applyFill="1" applyBorder="1" applyAlignment="1" applyProtection="1">
      <alignment horizontal="left" vertical="center" wrapText="1" indent="1"/>
    </xf>
    <xf numFmtId="0" fontId="12" fillId="4" borderId="1" xfId="10" applyFont="1" applyFill="1" applyBorder="1" applyAlignment="1" applyProtection="1">
      <alignment horizontal="left" vertical="center" wrapText="1" indent="1"/>
    </xf>
    <xf numFmtId="0" fontId="12" fillId="4" borderId="9" xfId="10" applyFont="1" applyFill="1" applyBorder="1" applyAlignment="1" applyProtection="1">
      <alignment horizontal="left" vertical="center" wrapText="1" indent="1"/>
    </xf>
    <xf numFmtId="0" fontId="12" fillId="4" borderId="0" xfId="10" applyFont="1" applyFill="1" applyAlignment="1" applyProtection="1">
      <alignment horizontal="center" vertical="center"/>
    </xf>
    <xf numFmtId="0" fontId="34" fillId="4" borderId="0" xfId="10" applyFont="1" applyFill="1" applyProtection="1"/>
    <xf numFmtId="0" fontId="9" fillId="4" borderId="0" xfId="10" applyFill="1" applyProtection="1"/>
    <xf numFmtId="0" fontId="12" fillId="4" borderId="12" xfId="10" applyFont="1" applyFill="1" applyBorder="1" applyAlignment="1" applyProtection="1">
      <alignment horizontal="center" vertical="center" wrapText="1"/>
      <protection locked="0"/>
    </xf>
    <xf numFmtId="169" fontId="12" fillId="4" borderId="12" xfId="8" applyNumberFormat="1" applyFont="1" applyFill="1" applyBorder="1" applyAlignment="1" applyProtection="1">
      <alignment horizontal="left" vertical="center" wrapText="1" indent="1"/>
      <protection locked="0"/>
    </xf>
    <xf numFmtId="168" fontId="12" fillId="4" borderId="54" xfId="8" applyNumberFormat="1" applyFont="1" applyFill="1" applyBorder="1" applyAlignment="1" applyProtection="1">
      <alignment horizontal="left" vertical="center" wrapText="1" indent="1"/>
      <protection locked="0"/>
    </xf>
    <xf numFmtId="0" fontId="12" fillId="4" borderId="1" xfId="10" applyFont="1" applyFill="1" applyBorder="1" applyAlignment="1" applyProtection="1">
      <alignment horizontal="center" vertical="center" wrapText="1"/>
      <protection locked="0"/>
    </xf>
    <xf numFmtId="169" fontId="12" fillId="4" borderId="1" xfId="8" applyNumberFormat="1" applyFont="1" applyFill="1" applyBorder="1" applyAlignment="1" applyProtection="1">
      <alignment horizontal="left" vertical="center" wrapText="1" indent="1"/>
      <protection locked="0"/>
    </xf>
    <xf numFmtId="168" fontId="12" fillId="4" borderId="17" xfId="8" applyNumberFormat="1" applyFont="1" applyFill="1" applyBorder="1" applyAlignment="1" applyProtection="1">
      <alignment horizontal="left" vertical="center" wrapText="1" indent="1"/>
      <protection locked="0"/>
    </xf>
    <xf numFmtId="0" fontId="12" fillId="4" borderId="9" xfId="10" applyFont="1" applyFill="1" applyBorder="1" applyAlignment="1" applyProtection="1">
      <alignment horizontal="center" vertical="center" wrapText="1"/>
      <protection locked="0"/>
    </xf>
    <xf numFmtId="169" fontId="12" fillId="4" borderId="9" xfId="8" applyNumberFormat="1" applyFont="1" applyFill="1" applyBorder="1" applyAlignment="1" applyProtection="1">
      <alignment horizontal="left" vertical="center" wrapText="1" indent="1"/>
      <protection locked="0"/>
    </xf>
    <xf numFmtId="168" fontId="12" fillId="4" borderId="10" xfId="8" applyNumberFormat="1" applyFont="1" applyFill="1" applyBorder="1" applyAlignment="1" applyProtection="1">
      <alignment horizontal="left" vertical="center" wrapText="1" indent="1"/>
      <protection locked="0"/>
    </xf>
    <xf numFmtId="164" fontId="12" fillId="4" borderId="12" xfId="8" applyNumberFormat="1" applyFont="1" applyFill="1" applyBorder="1" applyAlignment="1" applyProtection="1">
      <alignment horizontal="left" vertical="center" wrapText="1" indent="1"/>
      <protection locked="0"/>
    </xf>
    <xf numFmtId="164" fontId="12" fillId="4" borderId="1" xfId="8" applyNumberFormat="1" applyFont="1" applyFill="1" applyBorder="1" applyAlignment="1" applyProtection="1">
      <alignment horizontal="left" vertical="center" wrapText="1" indent="1"/>
      <protection locked="0"/>
    </xf>
    <xf numFmtId="164" fontId="12" fillId="4" borderId="9" xfId="8" applyNumberFormat="1" applyFont="1" applyFill="1" applyBorder="1" applyAlignment="1" applyProtection="1">
      <alignment horizontal="left" vertical="center" wrapText="1" indent="1"/>
      <protection locked="0"/>
    </xf>
    <xf numFmtId="0" fontId="21" fillId="4" borderId="48" xfId="0" applyFont="1" applyFill="1" applyBorder="1" applyProtection="1"/>
    <xf numFmtId="0" fontId="21" fillId="0" borderId="0" xfId="0" applyFont="1" applyProtection="1"/>
    <xf numFmtId="0" fontId="13" fillId="10" borderId="38" xfId="0" applyFont="1" applyFill="1" applyBorder="1" applyAlignment="1" applyProtection="1">
      <alignment vertical="center" wrapText="1"/>
    </xf>
    <xf numFmtId="0" fontId="13" fillId="10" borderId="65" xfId="0" applyFont="1" applyFill="1" applyBorder="1" applyAlignment="1" applyProtection="1">
      <alignment vertical="center" wrapText="1"/>
    </xf>
    <xf numFmtId="0" fontId="13" fillId="6" borderId="45" xfId="0" applyFont="1" applyFill="1" applyBorder="1" applyAlignment="1" applyProtection="1">
      <alignment vertical="center" wrapText="1"/>
    </xf>
    <xf numFmtId="9" fontId="13" fillId="6" borderId="43" xfId="0" applyNumberFormat="1" applyFont="1" applyFill="1" applyBorder="1" applyAlignment="1" applyProtection="1">
      <alignment vertical="center" wrapText="1"/>
    </xf>
    <xf numFmtId="0" fontId="13" fillId="10" borderId="41" xfId="0" applyFont="1" applyFill="1" applyBorder="1" applyAlignment="1" applyProtection="1">
      <alignment vertical="center" wrapText="1"/>
    </xf>
    <xf numFmtId="0" fontId="13" fillId="10" borderId="42" xfId="0" applyFont="1" applyFill="1" applyBorder="1" applyAlignment="1" applyProtection="1">
      <alignment vertical="center" wrapText="1"/>
    </xf>
    <xf numFmtId="0" fontId="13" fillId="6" borderId="9" xfId="0" applyFont="1" applyFill="1" applyBorder="1" applyAlignment="1" applyProtection="1">
      <alignment horizontal="center" vertical="center" wrapText="1"/>
    </xf>
    <xf numFmtId="0" fontId="13" fillId="6" borderId="18" xfId="0" applyFont="1" applyFill="1" applyBorder="1" applyAlignment="1" applyProtection="1">
      <alignment horizontal="center" vertical="center" wrapText="1"/>
    </xf>
    <xf numFmtId="0" fontId="13" fillId="6" borderId="96" xfId="0" applyFont="1" applyFill="1" applyBorder="1" applyAlignment="1" applyProtection="1">
      <alignment horizontal="center" vertical="center" wrapText="1"/>
    </xf>
    <xf numFmtId="0" fontId="13" fillId="6" borderId="97" xfId="0" applyFont="1" applyFill="1" applyBorder="1" applyAlignment="1" applyProtection="1">
      <alignment horizontal="center" vertical="center" wrapText="1"/>
    </xf>
    <xf numFmtId="0" fontId="13" fillId="6" borderId="62" xfId="0" applyFont="1" applyFill="1" applyBorder="1" applyAlignment="1" applyProtection="1">
      <alignment horizontal="center" vertical="center" wrapText="1"/>
    </xf>
    <xf numFmtId="49" fontId="13" fillId="4" borderId="21" xfId="0" applyNumberFormat="1" applyFont="1" applyFill="1" applyBorder="1" applyAlignment="1" applyProtection="1">
      <alignment horizontal="left" vertical="center" indent="2"/>
    </xf>
    <xf numFmtId="0" fontId="13" fillId="4" borderId="33" xfId="0" applyFont="1" applyFill="1" applyBorder="1" applyAlignment="1" applyProtection="1">
      <alignment horizontal="right" vertical="center" indent="1"/>
    </xf>
    <xf numFmtId="3" fontId="12" fillId="11" borderId="12" xfId="0" applyNumberFormat="1" applyFont="1" applyFill="1" applyBorder="1" applyAlignment="1" applyProtection="1">
      <alignment horizontal="center" vertical="center" wrapText="1"/>
    </xf>
    <xf numFmtId="3" fontId="12" fillId="11" borderId="53" xfId="0" applyNumberFormat="1" applyFont="1" applyFill="1" applyBorder="1" applyAlignment="1" applyProtection="1">
      <alignment horizontal="center" vertical="center" wrapText="1"/>
    </xf>
    <xf numFmtId="3" fontId="12" fillId="11" borderId="98" xfId="0" applyNumberFormat="1" applyFont="1" applyFill="1" applyBorder="1" applyAlignment="1" applyProtection="1">
      <alignment horizontal="center" vertical="center" wrapText="1"/>
    </xf>
    <xf numFmtId="3" fontId="12" fillId="11" borderId="99" xfId="0" applyNumberFormat="1" applyFont="1" applyFill="1" applyBorder="1" applyAlignment="1" applyProtection="1">
      <alignment horizontal="center" vertical="center" wrapText="1"/>
    </xf>
    <xf numFmtId="3" fontId="12" fillId="11" borderId="63" xfId="0" applyNumberFormat="1" applyFont="1" applyFill="1" applyBorder="1" applyAlignment="1" applyProtection="1">
      <alignment horizontal="center" vertical="center" wrapText="1"/>
    </xf>
    <xf numFmtId="170" fontId="12" fillId="11" borderId="12" xfId="0" applyNumberFormat="1" applyFont="1" applyFill="1" applyBorder="1" applyAlignment="1" applyProtection="1">
      <alignment horizontal="center" vertical="center" wrapText="1"/>
    </xf>
    <xf numFmtId="170" fontId="12" fillId="11" borderId="54" xfId="0" applyNumberFormat="1" applyFont="1" applyFill="1" applyBorder="1" applyAlignment="1" applyProtection="1">
      <alignment horizontal="center" vertical="center" wrapText="1"/>
    </xf>
    <xf numFmtId="0" fontId="13" fillId="4" borderId="34" xfId="0" applyFont="1" applyFill="1" applyBorder="1" applyAlignment="1" applyProtection="1">
      <alignment horizontal="right" vertical="center" indent="1"/>
    </xf>
    <xf numFmtId="3" fontId="12" fillId="11" borderId="1" xfId="0" applyNumberFormat="1" applyFont="1" applyFill="1" applyBorder="1" applyAlignment="1" applyProtection="1">
      <alignment horizontal="center" vertical="center" wrapText="1"/>
    </xf>
    <xf numFmtId="3" fontId="12" fillId="11" borderId="25" xfId="0" applyNumberFormat="1" applyFont="1" applyFill="1" applyBorder="1" applyAlignment="1" applyProtection="1">
      <alignment horizontal="center" vertical="center" wrapText="1"/>
    </xf>
    <xf numFmtId="3" fontId="12" fillId="11" borderId="100" xfId="0" applyNumberFormat="1" applyFont="1" applyFill="1" applyBorder="1" applyAlignment="1" applyProtection="1">
      <alignment horizontal="center" vertical="center" wrapText="1"/>
    </xf>
    <xf numFmtId="3" fontId="12" fillId="11" borderId="101" xfId="0" applyNumberFormat="1" applyFont="1" applyFill="1" applyBorder="1" applyAlignment="1" applyProtection="1">
      <alignment horizontal="center" vertical="center" wrapText="1"/>
    </xf>
    <xf numFmtId="3" fontId="12" fillId="11" borderId="55" xfId="0" applyNumberFormat="1" applyFont="1" applyFill="1" applyBorder="1" applyAlignment="1" applyProtection="1">
      <alignment horizontal="center" vertical="center" wrapText="1"/>
    </xf>
    <xf numFmtId="170" fontId="12" fillId="11" borderId="1" xfId="0" applyNumberFormat="1" applyFont="1" applyFill="1" applyBorder="1" applyAlignment="1" applyProtection="1">
      <alignment horizontal="center" vertical="center" wrapText="1"/>
    </xf>
    <xf numFmtId="170" fontId="12" fillId="11" borderId="17" xfId="0" applyNumberFormat="1" applyFont="1" applyFill="1" applyBorder="1" applyAlignment="1" applyProtection="1">
      <alignment horizontal="center" vertical="center" wrapText="1"/>
    </xf>
    <xf numFmtId="0" fontId="13" fillId="4" borderId="35" xfId="0" applyFont="1" applyFill="1" applyBorder="1" applyAlignment="1" applyProtection="1">
      <alignment horizontal="right" vertical="center" indent="1"/>
    </xf>
    <xf numFmtId="3" fontId="12" fillId="11" borderId="9" xfId="0" applyNumberFormat="1" applyFont="1" applyFill="1" applyBorder="1" applyAlignment="1" applyProtection="1">
      <alignment horizontal="center" vertical="center" wrapText="1"/>
    </xf>
    <xf numFmtId="3" fontId="12" fillId="11" borderId="18" xfId="0" applyNumberFormat="1" applyFont="1" applyFill="1" applyBorder="1" applyAlignment="1" applyProtection="1">
      <alignment horizontal="center" vertical="center" wrapText="1"/>
    </xf>
    <xf numFmtId="3" fontId="12" fillId="11" borderId="96" xfId="0" applyNumberFormat="1" applyFont="1" applyFill="1" applyBorder="1" applyAlignment="1" applyProtection="1">
      <alignment horizontal="center" vertical="center" wrapText="1"/>
    </xf>
    <xf numFmtId="3" fontId="12" fillId="11" borderId="97" xfId="0" applyNumberFormat="1" applyFont="1" applyFill="1" applyBorder="1" applyAlignment="1" applyProtection="1">
      <alignment horizontal="center" vertical="center" wrapText="1"/>
    </xf>
    <xf numFmtId="3" fontId="12" fillId="11" borderId="62" xfId="0" applyNumberFormat="1" applyFont="1" applyFill="1" applyBorder="1" applyAlignment="1" applyProtection="1">
      <alignment horizontal="center" vertical="center" wrapText="1"/>
    </xf>
    <xf numFmtId="170" fontId="12" fillId="11" borderId="9" xfId="0" applyNumberFormat="1" applyFont="1" applyFill="1" applyBorder="1" applyAlignment="1" applyProtection="1">
      <alignment horizontal="center" vertical="center" wrapText="1"/>
    </xf>
    <xf numFmtId="170" fontId="12" fillId="11" borderId="10" xfId="0" applyNumberFormat="1" applyFont="1" applyFill="1" applyBorder="1" applyAlignment="1" applyProtection="1">
      <alignment horizontal="center" vertical="center" wrapText="1"/>
    </xf>
    <xf numFmtId="0" fontId="21" fillId="4" borderId="41" xfId="0" applyFont="1" applyFill="1" applyBorder="1" applyProtection="1"/>
    <xf numFmtId="0" fontId="13" fillId="4" borderId="23" xfId="0" applyFont="1" applyFill="1" applyBorder="1" applyAlignment="1" applyProtection="1">
      <alignment horizontal="right" vertical="center" indent="1"/>
    </xf>
    <xf numFmtId="170" fontId="55" fillId="13" borderId="106" xfId="0" applyNumberFormat="1" applyFont="1" applyFill="1" applyBorder="1" applyAlignment="1" applyProtection="1">
      <alignment horizontal="center" vertical="center" wrapText="1"/>
    </xf>
    <xf numFmtId="0" fontId="21" fillId="4" borderId="41" xfId="0" applyNumberFormat="1" applyFont="1" applyFill="1" applyBorder="1" applyProtection="1"/>
    <xf numFmtId="0" fontId="21" fillId="4" borderId="0" xfId="0" applyFont="1" applyFill="1" applyBorder="1" applyProtection="1"/>
    <xf numFmtId="0" fontId="59" fillId="4" borderId="0" xfId="0" applyFont="1" applyFill="1" applyBorder="1" applyProtection="1"/>
    <xf numFmtId="0" fontId="12" fillId="4" borderId="0" xfId="0" applyFont="1" applyFill="1" applyBorder="1" applyProtection="1"/>
    <xf numFmtId="0" fontId="12" fillId="4" borderId="23" xfId="0" applyFont="1" applyFill="1" applyBorder="1" applyProtection="1"/>
    <xf numFmtId="4" fontId="12" fillId="11" borderId="12" xfId="0" applyNumberFormat="1" applyFont="1" applyFill="1" applyBorder="1" applyAlignment="1" applyProtection="1">
      <alignment horizontal="center" vertical="center" wrapText="1"/>
    </xf>
    <xf numFmtId="0" fontId="13" fillId="4" borderId="5" xfId="0" applyNumberFormat="1" applyFont="1" applyFill="1" applyBorder="1" applyAlignment="1" applyProtection="1">
      <alignment horizontal="left" vertical="center" indent="2"/>
    </xf>
    <xf numFmtId="4" fontId="12" fillId="11" borderId="1" xfId="0" applyNumberFormat="1" applyFont="1" applyFill="1" applyBorder="1" applyAlignment="1" applyProtection="1">
      <alignment horizontal="center" vertical="center" wrapText="1"/>
    </xf>
    <xf numFmtId="0" fontId="13" fillId="4" borderId="13" xfId="0" applyNumberFormat="1" applyFont="1" applyFill="1" applyBorder="1" applyAlignment="1" applyProtection="1">
      <alignment horizontal="left" vertical="center" indent="2"/>
    </xf>
    <xf numFmtId="4" fontId="12" fillId="11" borderId="9" xfId="0" applyNumberFormat="1" applyFont="1" applyFill="1" applyBorder="1" applyAlignment="1" applyProtection="1">
      <alignment horizontal="center" vertical="center" wrapText="1"/>
    </xf>
    <xf numFmtId="0" fontId="21" fillId="4" borderId="23" xfId="0" applyFont="1" applyFill="1" applyBorder="1" applyProtection="1"/>
    <xf numFmtId="0" fontId="21" fillId="4" borderId="47" xfId="0" applyFont="1" applyFill="1" applyBorder="1" applyProtection="1"/>
    <xf numFmtId="0" fontId="13" fillId="4" borderId="53" xfId="0" applyFont="1" applyFill="1" applyBorder="1" applyAlignment="1" applyProtection="1">
      <alignment horizontal="right" vertical="center" indent="1"/>
    </xf>
    <xf numFmtId="3" fontId="8" fillId="11" borderId="12" xfId="0" applyNumberFormat="1" applyFont="1" applyFill="1" applyBorder="1" applyAlignment="1" applyProtection="1">
      <alignment horizontal="center" vertical="center" wrapText="1"/>
    </xf>
    <xf numFmtId="0" fontId="13" fillId="4" borderId="69" xfId="0" applyFont="1" applyFill="1" applyBorder="1" applyAlignment="1" applyProtection="1">
      <alignment horizontal="right" vertical="center" indent="1"/>
    </xf>
    <xf numFmtId="0" fontId="13" fillId="4" borderId="25" xfId="0" applyFont="1" applyFill="1" applyBorder="1" applyAlignment="1" applyProtection="1">
      <alignment horizontal="right" vertical="center" indent="1"/>
    </xf>
    <xf numFmtId="3" fontId="8" fillId="11" borderId="1" xfId="0" applyNumberFormat="1" applyFont="1" applyFill="1" applyBorder="1" applyAlignment="1" applyProtection="1">
      <alignment horizontal="center" vertical="center" wrapText="1"/>
    </xf>
    <xf numFmtId="0" fontId="13" fillId="4" borderId="71" xfId="0" applyFont="1" applyFill="1" applyBorder="1" applyAlignment="1" applyProtection="1">
      <alignment horizontal="right" vertical="center" indent="1"/>
    </xf>
    <xf numFmtId="0" fontId="13" fillId="4" borderId="18" xfId="0" applyFont="1" applyFill="1" applyBorder="1" applyAlignment="1" applyProtection="1">
      <alignment horizontal="right" vertical="center" indent="1"/>
    </xf>
    <xf numFmtId="0" fontId="13" fillId="4" borderId="72" xfId="0" applyFont="1" applyFill="1" applyBorder="1" applyAlignment="1" applyProtection="1">
      <alignment horizontal="right" vertical="center" indent="1"/>
    </xf>
    <xf numFmtId="0" fontId="13" fillId="4" borderId="0" xfId="0" applyFont="1" applyFill="1" applyBorder="1" applyAlignment="1" applyProtection="1">
      <alignment horizontal="right" vertical="center" indent="1"/>
    </xf>
    <xf numFmtId="0" fontId="21" fillId="4" borderId="46" xfId="0" applyFont="1" applyFill="1" applyBorder="1" applyProtection="1"/>
    <xf numFmtId="10" fontId="12" fillId="4" borderId="2" xfId="0" applyNumberFormat="1" applyFont="1" applyFill="1" applyBorder="1" applyAlignment="1" applyProtection="1">
      <alignment horizontal="center" vertical="center"/>
    </xf>
    <xf numFmtId="10" fontId="12" fillId="4" borderId="30" xfId="0" applyNumberFormat="1" applyFont="1" applyFill="1" applyBorder="1" applyAlignment="1" applyProtection="1">
      <alignment horizontal="center" vertical="center"/>
    </xf>
    <xf numFmtId="0" fontId="13" fillId="8" borderId="38" xfId="0" applyFont="1" applyFill="1" applyBorder="1" applyAlignment="1" applyProtection="1">
      <alignment vertical="center" wrapText="1"/>
    </xf>
    <xf numFmtId="0" fontId="13" fillId="8" borderId="65" xfId="0" applyFont="1" applyFill="1" applyBorder="1" applyAlignment="1" applyProtection="1">
      <alignment vertical="center" wrapText="1"/>
    </xf>
    <xf numFmtId="0" fontId="62" fillId="10" borderId="38" xfId="0" applyFont="1" applyFill="1" applyBorder="1" applyAlignment="1" applyProtection="1">
      <alignment vertical="center" wrapText="1"/>
    </xf>
    <xf numFmtId="0" fontId="62" fillId="6" borderId="45" xfId="0" applyFont="1" applyFill="1" applyBorder="1" applyAlignment="1" applyProtection="1">
      <alignment vertical="center" wrapText="1"/>
    </xf>
    <xf numFmtId="0" fontId="62" fillId="6" borderId="43" xfId="0" applyFont="1" applyFill="1" applyBorder="1" applyAlignment="1" applyProtection="1">
      <alignment vertical="center" wrapText="1"/>
    </xf>
    <xf numFmtId="0" fontId="62" fillId="10" borderId="41" xfId="0" applyFont="1" applyFill="1" applyBorder="1" applyAlignment="1" applyProtection="1">
      <alignment vertical="center" wrapText="1"/>
    </xf>
    <xf numFmtId="0" fontId="62" fillId="10" borderId="46" xfId="0" applyFont="1" applyFill="1" applyBorder="1" applyAlignment="1" applyProtection="1">
      <alignment horizontal="center" vertical="center" wrapText="1"/>
    </xf>
    <xf numFmtId="0" fontId="65" fillId="11" borderId="12" xfId="0" applyFont="1" applyFill="1" applyBorder="1" applyAlignment="1" applyProtection="1">
      <alignment horizontal="left" vertical="center" wrapText="1" indent="1"/>
    </xf>
    <xf numFmtId="0" fontId="62" fillId="4" borderId="12" xfId="0" applyFont="1" applyFill="1" applyBorder="1" applyAlignment="1" applyProtection="1">
      <alignment horizontal="center" vertical="center" wrapText="1"/>
    </xf>
    <xf numFmtId="0" fontId="65" fillId="11" borderId="1" xfId="0" applyFont="1" applyFill="1" applyBorder="1" applyAlignment="1" applyProtection="1">
      <alignment horizontal="left" vertical="center" wrapText="1" indent="1"/>
    </xf>
    <xf numFmtId="0" fontId="62" fillId="4" borderId="1" xfId="0" applyFont="1" applyFill="1" applyBorder="1" applyAlignment="1" applyProtection="1">
      <alignment horizontal="center" vertical="center" wrapText="1"/>
    </xf>
    <xf numFmtId="0" fontId="65" fillId="11" borderId="9" xfId="0" applyFont="1" applyFill="1" applyBorder="1" applyAlignment="1" applyProtection="1">
      <alignment horizontal="left" vertical="center" wrapText="1" indent="1"/>
    </xf>
    <xf numFmtId="0" fontId="62" fillId="4" borderId="9" xfId="0" applyFont="1" applyFill="1" applyBorder="1" applyAlignment="1" applyProtection="1">
      <alignment horizontal="center" vertical="center" wrapText="1"/>
    </xf>
    <xf numFmtId="0" fontId="62" fillId="4" borderId="37" xfId="0" applyFont="1" applyFill="1" applyBorder="1" applyAlignment="1" applyProtection="1">
      <alignment horizontal="right" vertical="center" wrapText="1" indent="1"/>
    </xf>
    <xf numFmtId="0" fontId="13" fillId="6" borderId="2" xfId="0" applyFont="1" applyFill="1" applyBorder="1" applyAlignment="1" applyProtection="1">
      <alignment horizontal="center" vertical="center"/>
    </xf>
    <xf numFmtId="0" fontId="13" fillId="6" borderId="26" xfId="0" applyFont="1" applyFill="1" applyBorder="1" applyAlignment="1" applyProtection="1">
      <alignment horizontal="center" vertical="center"/>
    </xf>
    <xf numFmtId="170" fontId="13" fillId="6" borderId="30" xfId="0" applyNumberFormat="1"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7" fillId="4" borderId="9" xfId="0" applyFont="1" applyFill="1" applyBorder="1" applyAlignment="1" applyProtection="1">
      <alignment horizontal="center" vertical="center"/>
      <protection locked="0"/>
    </xf>
    <xf numFmtId="165" fontId="7" fillId="4" borderId="54" xfId="0" applyNumberFormat="1" applyFont="1" applyFill="1" applyBorder="1" applyAlignment="1" applyProtection="1">
      <alignment horizontal="center" vertical="center"/>
      <protection locked="0"/>
    </xf>
    <xf numFmtId="165" fontId="7" fillId="4" borderId="17" xfId="0" applyNumberFormat="1" applyFont="1" applyFill="1" applyBorder="1" applyAlignment="1" applyProtection="1">
      <alignment horizontal="center" vertical="center"/>
      <protection locked="0"/>
    </xf>
    <xf numFmtId="165" fontId="7" fillId="4" borderId="10" xfId="0" applyNumberFormat="1" applyFont="1" applyFill="1" applyBorder="1" applyAlignment="1" applyProtection="1">
      <alignment horizontal="center" vertical="center"/>
      <protection locked="0"/>
    </xf>
    <xf numFmtId="0" fontId="12" fillId="4" borderId="0" xfId="10" applyFont="1" applyFill="1" applyBorder="1" applyAlignment="1" applyProtection="1">
      <alignment horizontal="left"/>
    </xf>
    <xf numFmtId="0" fontId="62" fillId="10" borderId="45" xfId="0" applyFont="1" applyFill="1" applyBorder="1" applyAlignment="1" applyProtection="1">
      <alignment vertical="center" wrapText="1"/>
    </xf>
    <xf numFmtId="0" fontId="62" fillId="10" borderId="51" xfId="0" applyFont="1" applyFill="1" applyBorder="1" applyAlignment="1" applyProtection="1">
      <alignment vertical="center" wrapText="1"/>
    </xf>
    <xf numFmtId="0" fontId="62" fillId="10" borderId="70" xfId="0" applyFont="1" applyFill="1" applyBorder="1" applyAlignment="1" applyProtection="1">
      <alignment horizontal="center" vertical="center" wrapText="1"/>
    </xf>
    <xf numFmtId="0" fontId="62" fillId="4" borderId="23" xfId="0" applyFont="1" applyFill="1" applyBorder="1" applyAlignment="1" applyProtection="1">
      <alignment horizontal="right" vertical="center" wrapText="1" indent="1"/>
    </xf>
    <xf numFmtId="0" fontId="12" fillId="4" borderId="41" xfId="10" applyFont="1" applyFill="1" applyBorder="1" applyProtection="1"/>
    <xf numFmtId="0" fontId="12" fillId="4" borderId="0" xfId="10" applyFont="1" applyFill="1" applyBorder="1" applyAlignment="1" applyProtection="1">
      <alignment vertical="top"/>
    </xf>
    <xf numFmtId="0" fontId="12" fillId="4" borderId="0" xfId="10" applyFont="1" applyFill="1" applyBorder="1" applyProtection="1"/>
    <xf numFmtId="0" fontId="12" fillId="4" borderId="0" xfId="10" applyFont="1" applyFill="1" applyBorder="1" applyAlignment="1" applyProtection="1">
      <alignment horizontal="left" vertical="top"/>
    </xf>
    <xf numFmtId="0" fontId="12" fillId="4" borderId="23" xfId="10" applyFont="1" applyFill="1" applyBorder="1" applyAlignment="1" applyProtection="1">
      <alignment vertical="center"/>
    </xf>
    <xf numFmtId="0" fontId="62" fillId="4" borderId="41" xfId="0" applyFont="1" applyFill="1" applyBorder="1" applyAlignment="1" applyProtection="1">
      <alignment vertical="center" wrapText="1"/>
    </xf>
    <xf numFmtId="0" fontId="12" fillId="4" borderId="46" xfId="0" applyFont="1" applyFill="1" applyBorder="1" applyProtection="1"/>
    <xf numFmtId="0" fontId="12" fillId="4" borderId="47" xfId="0" applyFont="1" applyFill="1" applyBorder="1" applyProtection="1"/>
    <xf numFmtId="0" fontId="12" fillId="4" borderId="48" xfId="0" applyFont="1" applyFill="1" applyBorder="1" applyProtection="1"/>
    <xf numFmtId="0" fontId="55" fillId="13" borderId="104" xfId="0" applyFont="1" applyFill="1" applyBorder="1" applyAlignment="1" applyProtection="1">
      <alignment horizontal="center" vertical="center"/>
    </xf>
    <xf numFmtId="0" fontId="55" fillId="13" borderId="105" xfId="0" applyFont="1" applyFill="1" applyBorder="1" applyAlignment="1" applyProtection="1">
      <alignment horizontal="center" vertical="center"/>
    </xf>
    <xf numFmtId="0" fontId="50" fillId="0" borderId="0" xfId="0" applyFont="1" applyProtection="1"/>
    <xf numFmtId="170" fontId="50" fillId="0" borderId="0" xfId="0" applyNumberFormat="1" applyFont="1" applyProtection="1"/>
    <xf numFmtId="0" fontId="66" fillId="0" borderId="34" xfId="0" applyFont="1" applyFill="1" applyBorder="1" applyAlignment="1" applyProtection="1">
      <alignment horizontal="left" vertical="center" wrapText="1" indent="3"/>
    </xf>
    <xf numFmtId="0" fontId="50" fillId="0" borderId="0" xfId="0" applyFont="1" applyAlignment="1" applyProtection="1">
      <alignment vertical="center"/>
    </xf>
    <xf numFmtId="0" fontId="66" fillId="0" borderId="34" xfId="0" applyFont="1" applyFill="1" applyBorder="1" applyAlignment="1" applyProtection="1">
      <alignment horizontal="left" vertical="center" indent="3"/>
    </xf>
    <xf numFmtId="0" fontId="50" fillId="4" borderId="0" xfId="0" applyFont="1" applyFill="1" applyAlignment="1" applyProtection="1">
      <alignment vertical="center"/>
    </xf>
    <xf numFmtId="170" fontId="62" fillId="6" borderId="16" xfId="0" applyNumberFormat="1" applyFont="1" applyFill="1" applyBorder="1" applyAlignment="1" applyProtection="1">
      <alignment vertical="center"/>
    </xf>
    <xf numFmtId="0" fontId="66" fillId="0" borderId="9" xfId="0" applyFont="1" applyFill="1" applyBorder="1" applyAlignment="1" applyProtection="1">
      <alignment horizontal="left" vertical="center" wrapText="1" indent="3"/>
    </xf>
    <xf numFmtId="0" fontId="50" fillId="4" borderId="0" xfId="0" applyFont="1" applyFill="1" applyProtection="1"/>
    <xf numFmtId="170" fontId="50" fillId="4" borderId="0" xfId="0" applyNumberFormat="1" applyFont="1" applyFill="1" applyProtection="1"/>
    <xf numFmtId="0" fontId="6" fillId="4" borderId="0" xfId="0" applyFont="1" applyFill="1" applyProtection="1"/>
    <xf numFmtId="0" fontId="62" fillId="10" borderId="64" xfId="0" applyFont="1" applyFill="1" applyBorder="1" applyAlignment="1" applyProtection="1">
      <alignment vertical="center" wrapText="1"/>
    </xf>
    <xf numFmtId="0" fontId="62" fillId="10" borderId="57" xfId="0" applyFont="1" applyFill="1" applyBorder="1" applyAlignment="1" applyProtection="1">
      <alignment vertical="center" wrapText="1"/>
    </xf>
    <xf numFmtId="0" fontId="50" fillId="4" borderId="38" xfId="0" applyFont="1" applyFill="1" applyBorder="1" applyAlignment="1" applyProtection="1">
      <alignment vertical="center"/>
    </xf>
    <xf numFmtId="0" fontId="50" fillId="4" borderId="46" xfId="0" applyFont="1" applyFill="1" applyBorder="1" applyAlignment="1" applyProtection="1">
      <alignment vertical="center"/>
    </xf>
    <xf numFmtId="0" fontId="50" fillId="4" borderId="46" xfId="0" applyFont="1" applyFill="1" applyBorder="1" applyAlignment="1" applyProtection="1">
      <alignment horizontal="center" vertical="center"/>
    </xf>
    <xf numFmtId="0" fontId="50" fillId="4" borderId="47" xfId="0" applyFont="1" applyFill="1" applyBorder="1" applyProtection="1"/>
    <xf numFmtId="170" fontId="50" fillId="4" borderId="48" xfId="0" applyNumberFormat="1" applyFont="1" applyFill="1" applyBorder="1" applyProtection="1"/>
    <xf numFmtId="9" fontId="36" fillId="4" borderId="0" xfId="6" applyFont="1" applyFill="1" applyAlignment="1" applyProtection="1">
      <alignment horizontal="center" vertical="center"/>
    </xf>
    <xf numFmtId="0" fontId="67" fillId="8" borderId="50" xfId="10" applyFont="1" applyFill="1" applyBorder="1" applyAlignment="1" applyProtection="1">
      <alignment horizontal="center" vertical="center"/>
    </xf>
    <xf numFmtId="170" fontId="62" fillId="11" borderId="53" xfId="0" applyNumberFormat="1" applyFont="1" applyFill="1" applyBorder="1" applyAlignment="1" applyProtection="1">
      <alignment vertical="center"/>
    </xf>
    <xf numFmtId="170" fontId="66" fillId="0" borderId="25" xfId="0" applyNumberFormat="1" applyFont="1" applyBorder="1" applyAlignment="1" applyProtection="1">
      <alignment vertical="center"/>
    </xf>
    <xf numFmtId="0" fontId="67" fillId="8" borderId="30" xfId="10" applyFont="1" applyFill="1" applyBorder="1" applyAlignment="1" applyProtection="1">
      <alignment horizontal="center" vertical="center"/>
    </xf>
    <xf numFmtId="0" fontId="50" fillId="4" borderId="49" xfId="0" applyFont="1" applyFill="1" applyBorder="1" applyAlignment="1" applyProtection="1">
      <alignment vertical="center"/>
    </xf>
    <xf numFmtId="0" fontId="50" fillId="4" borderId="56" xfId="0" applyFont="1" applyFill="1" applyBorder="1" applyAlignment="1" applyProtection="1">
      <alignment vertical="center"/>
    </xf>
    <xf numFmtId="0" fontId="50" fillId="4" borderId="23" xfId="0" applyFont="1" applyFill="1" applyBorder="1" applyAlignment="1" applyProtection="1">
      <alignment vertical="center"/>
    </xf>
    <xf numFmtId="0" fontId="17" fillId="4" borderId="0" xfId="7" applyFont="1" applyFill="1" applyBorder="1" applyAlignment="1" applyProtection="1">
      <alignment vertical="center"/>
    </xf>
    <xf numFmtId="0" fontId="47" fillId="13" borderId="30" xfId="10" applyFont="1" applyFill="1" applyBorder="1" applyAlignment="1" applyProtection="1">
      <alignment horizontal="center" vertical="center"/>
    </xf>
    <xf numFmtId="170" fontId="62" fillId="11" borderId="12" xfId="0" applyNumberFormat="1" applyFont="1" applyFill="1" applyBorder="1" applyAlignment="1" applyProtection="1">
      <alignment vertical="center"/>
    </xf>
    <xf numFmtId="170" fontId="66" fillId="0" borderId="1" xfId="0" applyNumberFormat="1" applyFont="1" applyBorder="1" applyAlignment="1" applyProtection="1">
      <alignment vertical="center"/>
    </xf>
    <xf numFmtId="170" fontId="62" fillId="11" borderId="1" xfId="0" applyNumberFormat="1" applyFont="1" applyFill="1" applyBorder="1" applyAlignment="1" applyProtection="1">
      <alignment vertical="center"/>
    </xf>
    <xf numFmtId="0" fontId="50" fillId="4" borderId="0" xfId="0" applyFont="1" applyFill="1" applyBorder="1" applyAlignment="1" applyProtection="1">
      <alignment vertical="center"/>
    </xf>
    <xf numFmtId="0" fontId="50" fillId="4" borderId="48" xfId="0" applyFont="1" applyFill="1" applyBorder="1" applyAlignment="1" applyProtection="1">
      <alignment vertical="center"/>
    </xf>
    <xf numFmtId="0" fontId="50" fillId="4" borderId="32" xfId="0" applyFont="1" applyFill="1" applyBorder="1" applyAlignment="1" applyProtection="1">
      <alignment vertical="center"/>
    </xf>
    <xf numFmtId="164" fontId="12" fillId="4" borderId="0" xfId="14" applyNumberFormat="1" applyFont="1" applyFill="1" applyBorder="1" applyProtection="1"/>
    <xf numFmtId="0" fontId="36" fillId="4" borderId="0" xfId="0" applyFont="1" applyFill="1" applyAlignment="1" applyProtection="1">
      <alignment horizontal="left" indent="1"/>
    </xf>
    <xf numFmtId="170" fontId="69" fillId="0" borderId="25" xfId="0" applyNumberFormat="1" applyFont="1" applyBorder="1" applyAlignment="1" applyProtection="1">
      <alignment vertical="center"/>
    </xf>
    <xf numFmtId="170" fontId="69" fillId="0" borderId="111" xfId="0" applyNumberFormat="1" applyFont="1" applyBorder="1" applyAlignment="1" applyProtection="1">
      <alignment vertical="center"/>
    </xf>
    <xf numFmtId="170" fontId="69" fillId="0" borderId="59" xfId="0" applyNumberFormat="1" applyFont="1" applyBorder="1" applyAlignment="1" applyProtection="1">
      <alignment vertical="center"/>
    </xf>
    <xf numFmtId="170" fontId="64" fillId="6" borderId="16" xfId="0" applyNumberFormat="1" applyFont="1" applyFill="1" applyBorder="1" applyAlignment="1" applyProtection="1">
      <alignment vertical="center"/>
    </xf>
    <xf numFmtId="0" fontId="62" fillId="4" borderId="33" xfId="0" applyFont="1" applyFill="1" applyBorder="1" applyAlignment="1" applyProtection="1">
      <alignment horizontal="left" vertical="center" indent="1"/>
    </xf>
    <xf numFmtId="0" fontId="13" fillId="4" borderId="34" xfId="0" applyFont="1" applyFill="1" applyBorder="1" applyAlignment="1" applyProtection="1">
      <alignment horizontal="left" vertical="center" indent="1"/>
    </xf>
    <xf numFmtId="0" fontId="13" fillId="4" borderId="35" xfId="0" applyFont="1" applyFill="1" applyBorder="1" applyAlignment="1" applyProtection="1">
      <alignment horizontal="left" vertical="center" wrapText="1" indent="1"/>
    </xf>
    <xf numFmtId="0" fontId="62" fillId="4" borderId="25" xfId="0" applyFont="1" applyFill="1" applyBorder="1" applyAlignment="1" applyProtection="1">
      <alignment horizontal="left" vertical="center" indent="1"/>
    </xf>
    <xf numFmtId="0" fontId="62" fillId="4" borderId="9" xfId="0" applyFont="1" applyFill="1" applyBorder="1" applyAlignment="1" applyProtection="1">
      <alignment horizontal="left" vertical="center" indent="1"/>
    </xf>
    <xf numFmtId="0" fontId="36" fillId="4" borderId="0" xfId="5" applyFont="1" applyFill="1" applyProtection="1"/>
    <xf numFmtId="170" fontId="62" fillId="12" borderId="9" xfId="0" applyNumberFormat="1" applyFont="1" applyFill="1" applyBorder="1" applyAlignment="1" applyProtection="1">
      <alignment vertical="center"/>
      <protection locked="0"/>
    </xf>
    <xf numFmtId="170" fontId="62" fillId="12" borderId="1" xfId="0" applyNumberFormat="1" applyFont="1" applyFill="1" applyBorder="1" applyAlignment="1" applyProtection="1">
      <alignment vertical="center"/>
      <protection locked="0"/>
    </xf>
    <xf numFmtId="0" fontId="5" fillId="4" borderId="0" xfId="0" applyFont="1" applyFill="1" applyProtection="1"/>
    <xf numFmtId="0" fontId="66" fillId="0" borderId="1" xfId="0" applyFont="1" applyFill="1" applyBorder="1" applyAlignment="1" applyProtection="1">
      <alignment horizontal="left" vertical="center" wrapText="1" indent="3"/>
    </xf>
    <xf numFmtId="170" fontId="12" fillId="4" borderId="1" xfId="0" applyNumberFormat="1" applyFont="1" applyFill="1" applyBorder="1" applyAlignment="1" applyProtection="1">
      <alignment horizontal="center" vertical="center" wrapText="1"/>
      <protection locked="0"/>
    </xf>
    <xf numFmtId="0" fontId="51" fillId="9" borderId="1" xfId="7" applyNumberFormat="1" applyFont="1" applyFill="1" applyBorder="1" applyAlignment="1" applyProtection="1">
      <alignment horizontal="left" vertical="center" indent="1"/>
    </xf>
    <xf numFmtId="170" fontId="71" fillId="13" borderId="16" xfId="0" applyNumberFormat="1" applyFont="1" applyFill="1" applyBorder="1" applyAlignment="1" applyProtection="1">
      <alignment vertical="center"/>
    </xf>
    <xf numFmtId="0" fontId="47" fillId="13" borderId="66" xfId="10" applyFont="1" applyFill="1" applyBorder="1" applyAlignment="1" applyProtection="1">
      <alignment horizontal="center" vertical="center"/>
    </xf>
    <xf numFmtId="0" fontId="67" fillId="8" borderId="66" xfId="10" applyFont="1" applyFill="1" applyBorder="1" applyAlignment="1" applyProtection="1">
      <alignment horizontal="center" vertical="center"/>
    </xf>
    <xf numFmtId="0" fontId="69" fillId="0" borderId="113" xfId="0" applyFont="1" applyFill="1" applyBorder="1" applyAlignment="1" applyProtection="1">
      <alignment horizontal="left" vertical="center" wrapText="1" indent="1"/>
    </xf>
    <xf numFmtId="0" fontId="69" fillId="0" borderId="0" xfId="0" applyFont="1" applyFill="1" applyBorder="1" applyAlignment="1" applyProtection="1">
      <alignment horizontal="left" vertical="center" wrapText="1" indent="1"/>
    </xf>
    <xf numFmtId="0" fontId="22" fillId="4" borderId="17" xfId="0" applyFont="1" applyFill="1" applyBorder="1" applyAlignment="1" applyProtection="1">
      <alignment horizontal="right" vertical="center" indent="1"/>
    </xf>
    <xf numFmtId="0" fontId="22" fillId="4" borderId="10" xfId="0" applyFont="1" applyFill="1" applyBorder="1" applyAlignment="1" applyProtection="1">
      <alignment horizontal="right" vertical="center" wrapText="1" indent="1"/>
    </xf>
    <xf numFmtId="0" fontId="18" fillId="3" borderId="21" xfId="5" applyFont="1" applyFill="1" applyBorder="1" applyAlignment="1" applyProtection="1">
      <alignment horizontal="center" vertical="center"/>
    </xf>
    <xf numFmtId="0" fontId="18" fillId="3" borderId="33" xfId="5" applyFont="1" applyFill="1" applyBorder="1" applyAlignment="1" applyProtection="1">
      <alignment horizontal="center" vertical="center"/>
    </xf>
    <xf numFmtId="0" fontId="24" fillId="3" borderId="69" xfId="5" applyFont="1" applyFill="1" applyBorder="1" applyAlignment="1" applyProtection="1">
      <alignment vertical="center"/>
    </xf>
    <xf numFmtId="0" fontId="13" fillId="3" borderId="64" xfId="5" applyFont="1" applyFill="1" applyBorder="1" applyAlignment="1" applyProtection="1">
      <alignment horizontal="center" wrapText="1"/>
    </xf>
    <xf numFmtId="0" fontId="13" fillId="3" borderId="51" xfId="5" applyFont="1" applyFill="1" applyBorder="1" applyAlignment="1" applyProtection="1">
      <alignment horizontal="center" wrapText="1"/>
    </xf>
    <xf numFmtId="0" fontId="13" fillId="3" borderId="28" xfId="5" applyFont="1" applyFill="1" applyBorder="1" applyAlignment="1" applyProtection="1">
      <alignment horizontal="center" wrapText="1"/>
    </xf>
    <xf numFmtId="0" fontId="24" fillId="12" borderId="69" xfId="5" applyFont="1" applyFill="1" applyBorder="1" applyAlignment="1" applyProtection="1">
      <alignment vertical="center"/>
    </xf>
    <xf numFmtId="0" fontId="13" fillId="12" borderId="68" xfId="5" applyFont="1" applyFill="1" applyBorder="1" applyAlignment="1" applyProtection="1">
      <alignment horizontal="center" wrapText="1"/>
    </xf>
    <xf numFmtId="0" fontId="61" fillId="4" borderId="0" xfId="5" applyFont="1" applyFill="1" applyAlignment="1" applyProtection="1">
      <alignment vertical="top" wrapText="1"/>
    </xf>
    <xf numFmtId="0" fontId="47" fillId="4" borderId="0" xfId="10" applyFont="1" applyFill="1" applyAlignment="1" applyProtection="1">
      <alignment vertical="center"/>
    </xf>
    <xf numFmtId="0" fontId="27" fillId="4" borderId="0" xfId="0" applyFont="1" applyFill="1" applyBorder="1" applyAlignment="1" applyProtection="1"/>
    <xf numFmtId="0" fontId="5" fillId="0" borderId="0" xfId="0" applyFont="1" applyProtection="1"/>
    <xf numFmtId="0" fontId="5" fillId="0" borderId="0" xfId="0" applyFont="1" applyAlignment="1" applyProtection="1">
      <alignment vertical="center"/>
    </xf>
    <xf numFmtId="0" fontId="5" fillId="4" borderId="0" xfId="0" applyFont="1" applyFill="1" applyAlignment="1" applyProtection="1">
      <alignment horizontal="left" vertical="center" indent="1"/>
    </xf>
    <xf numFmtId="0" fontId="5" fillId="4" borderId="0" xfId="0" applyFont="1" applyFill="1" applyAlignment="1" applyProtection="1">
      <alignment vertical="center"/>
    </xf>
    <xf numFmtId="0" fontId="62" fillId="6" borderId="111" xfId="0" applyFont="1" applyFill="1" applyBorder="1" applyAlignment="1" applyProtection="1">
      <alignment horizontal="center" vertical="center"/>
    </xf>
    <xf numFmtId="0" fontId="62" fillId="6" borderId="114" xfId="0" applyFont="1" applyFill="1" applyBorder="1" applyAlignment="1" applyProtection="1">
      <alignment horizontal="center" vertical="center"/>
    </xf>
    <xf numFmtId="170" fontId="13" fillId="11" borderId="8" xfId="0" applyNumberFormat="1" applyFont="1" applyFill="1" applyBorder="1" applyAlignment="1" applyProtection="1">
      <alignment horizontal="center" vertical="center" wrapText="1"/>
    </xf>
    <xf numFmtId="170" fontId="13" fillId="11" borderId="21" xfId="0" applyNumberFormat="1" applyFont="1" applyFill="1" applyBorder="1" applyAlignment="1" applyProtection="1">
      <alignment horizontal="center" vertical="center" wrapText="1"/>
    </xf>
    <xf numFmtId="0" fontId="62" fillId="6" borderId="39" xfId="0" applyFont="1" applyFill="1" applyBorder="1" applyAlignment="1" applyProtection="1">
      <alignment horizontal="center" vertical="center"/>
    </xf>
    <xf numFmtId="170" fontId="13" fillId="11" borderId="7" xfId="0" applyNumberFormat="1" applyFont="1" applyFill="1" applyBorder="1" applyAlignment="1" applyProtection="1">
      <alignment horizontal="center" vertical="center" wrapText="1"/>
    </xf>
    <xf numFmtId="0" fontId="5" fillId="4" borderId="41" xfId="0" applyFont="1" applyFill="1" applyBorder="1" applyAlignment="1" applyProtection="1">
      <alignment vertical="center"/>
    </xf>
    <xf numFmtId="0" fontId="5" fillId="4" borderId="23" xfId="0" applyFont="1" applyFill="1" applyBorder="1" applyAlignment="1" applyProtection="1">
      <alignment vertical="center"/>
    </xf>
    <xf numFmtId="0" fontId="62" fillId="4" borderId="41" xfId="0" applyFont="1" applyFill="1" applyBorder="1" applyAlignment="1" applyProtection="1">
      <alignment horizontal="right" vertical="center" indent="1"/>
    </xf>
    <xf numFmtId="0" fontId="62" fillId="10" borderId="38" xfId="0" applyFont="1" applyFill="1" applyBorder="1" applyAlignment="1" applyProtection="1">
      <alignment vertical="center"/>
    </xf>
    <xf numFmtId="0" fontId="5" fillId="10" borderId="41" xfId="0" applyFont="1" applyFill="1" applyBorder="1" applyAlignment="1" applyProtection="1">
      <alignment vertical="center"/>
    </xf>
    <xf numFmtId="0" fontId="62" fillId="10" borderId="41" xfId="0" applyFont="1" applyFill="1" applyBorder="1" applyAlignment="1" applyProtection="1">
      <alignment horizontal="center" vertical="center"/>
    </xf>
    <xf numFmtId="0" fontId="5" fillId="4" borderId="0" xfId="0" applyFont="1" applyFill="1" applyBorder="1" applyAlignment="1" applyProtection="1">
      <alignment vertical="center"/>
    </xf>
    <xf numFmtId="0" fontId="62" fillId="4" borderId="38" xfId="0" applyFont="1" applyFill="1" applyBorder="1" applyAlignment="1" applyProtection="1">
      <alignment horizontal="right" vertical="center" indent="1"/>
    </xf>
    <xf numFmtId="0" fontId="5" fillId="4" borderId="38" xfId="0" applyFont="1" applyFill="1" applyBorder="1" applyAlignment="1" applyProtection="1">
      <alignment vertical="center"/>
    </xf>
    <xf numFmtId="0" fontId="62" fillId="4" borderId="37" xfId="0" applyFont="1" applyFill="1" applyBorder="1" applyAlignment="1" applyProtection="1">
      <alignment horizontal="right" vertical="center" indent="1"/>
    </xf>
    <xf numFmtId="0" fontId="5" fillId="4" borderId="41" xfId="0" applyFont="1" applyFill="1" applyBorder="1" applyAlignment="1" applyProtection="1">
      <alignment horizontal="left" vertical="center" indent="1"/>
    </xf>
    <xf numFmtId="0" fontId="5" fillId="4" borderId="46" xfId="0" applyFont="1" applyFill="1" applyBorder="1" applyAlignment="1" applyProtection="1">
      <alignment horizontal="left" vertical="center" indent="1"/>
    </xf>
    <xf numFmtId="0" fontId="5" fillId="4" borderId="47" xfId="0" applyFont="1" applyFill="1" applyBorder="1" applyAlignment="1" applyProtection="1">
      <alignment vertical="center"/>
    </xf>
    <xf numFmtId="0" fontId="5" fillId="4" borderId="48" xfId="0" applyFont="1" applyFill="1" applyBorder="1" applyAlignment="1" applyProtection="1">
      <alignment vertical="center"/>
    </xf>
    <xf numFmtId="4" fontId="62" fillId="4" borderId="57" xfId="0" applyNumberFormat="1" applyFont="1" applyFill="1" applyBorder="1" applyAlignment="1" applyProtection="1">
      <alignment horizontal="center" vertical="center"/>
    </xf>
    <xf numFmtId="170" fontId="13" fillId="4" borderId="29" xfId="0" applyNumberFormat="1" applyFont="1" applyFill="1" applyBorder="1" applyAlignment="1" applyProtection="1">
      <alignment horizontal="center" vertical="center" wrapText="1"/>
    </xf>
    <xf numFmtId="0" fontId="62" fillId="6" borderId="63" xfId="0" applyFont="1" applyFill="1" applyBorder="1" applyAlignment="1" applyProtection="1">
      <alignment horizontal="center" vertical="center"/>
    </xf>
    <xf numFmtId="0" fontId="13" fillId="4" borderId="0" xfId="0" applyFont="1" applyFill="1" applyAlignment="1" applyProtection="1">
      <alignment wrapText="1"/>
    </xf>
    <xf numFmtId="0" fontId="12" fillId="0" borderId="6" xfId="0" applyFont="1" applyBorder="1" applyAlignment="1" applyProtection="1">
      <alignment horizontal="left" vertical="center" wrapText="1" indent="1"/>
      <protection locked="0"/>
    </xf>
    <xf numFmtId="0" fontId="36" fillId="4" borderId="0" xfId="0" applyFont="1" applyFill="1" applyProtection="1"/>
    <xf numFmtId="170" fontId="69" fillId="0" borderId="113" xfId="0" applyNumberFormat="1" applyFont="1" applyBorder="1" applyAlignment="1" applyProtection="1">
      <alignment vertical="center"/>
    </xf>
    <xf numFmtId="170" fontId="69" fillId="0" borderId="0" xfId="0" applyNumberFormat="1" applyFont="1" applyBorder="1" applyAlignment="1" applyProtection="1">
      <alignment vertical="center"/>
    </xf>
    <xf numFmtId="0" fontId="12" fillId="4" borderId="34" xfId="0" applyFont="1" applyFill="1" applyBorder="1" applyProtection="1"/>
    <xf numFmtId="0" fontId="12" fillId="4" borderId="34" xfId="0" applyFont="1" applyFill="1" applyBorder="1" applyAlignment="1" applyProtection="1">
      <alignment horizontal="left" vertical="center"/>
    </xf>
    <xf numFmtId="0" fontId="76" fillId="4" borderId="0" xfId="0" applyFont="1" applyFill="1"/>
    <xf numFmtId="0" fontId="12" fillId="0" borderId="0" xfId="0" applyFont="1" applyAlignment="1" applyProtection="1">
      <alignment vertical="center"/>
    </xf>
    <xf numFmtId="170" fontId="21" fillId="0" borderId="1" xfId="1" applyNumberFormat="1" applyFont="1" applyBorder="1" applyAlignment="1" applyProtection="1">
      <alignment horizontal="center" vertical="center"/>
    </xf>
    <xf numFmtId="0" fontId="21" fillId="0" borderId="0" xfId="0" applyFont="1" applyAlignment="1" applyProtection="1">
      <alignment vertical="center"/>
    </xf>
    <xf numFmtId="0" fontId="12" fillId="4" borderId="5" xfId="0" applyFont="1" applyFill="1" applyBorder="1" applyAlignment="1" applyProtection="1">
      <alignment horizontal="left" vertical="center" indent="1"/>
      <protection locked="0"/>
    </xf>
    <xf numFmtId="0" fontId="51" fillId="9" borderId="1" xfId="7" applyFont="1" applyFill="1" applyBorder="1" applyAlignment="1" applyProtection="1">
      <alignment horizontal="left" vertical="center" indent="1"/>
    </xf>
    <xf numFmtId="0" fontId="69" fillId="0" borderId="34" xfId="0" applyFont="1" applyFill="1" applyBorder="1" applyAlignment="1" applyProtection="1">
      <alignment horizontal="left" vertical="center" wrapText="1" indent="1"/>
    </xf>
    <xf numFmtId="0" fontId="21" fillId="4" borderId="0" xfId="0" applyFont="1" applyFill="1" applyAlignment="1" applyProtection="1">
      <alignment vertical="center"/>
    </xf>
    <xf numFmtId="0" fontId="12" fillId="4" borderId="0" xfId="0" applyFont="1" applyFill="1" applyAlignment="1" applyProtection="1">
      <alignment vertical="center"/>
    </xf>
    <xf numFmtId="0" fontId="21" fillId="4" borderId="0" xfId="0" applyFont="1" applyFill="1" applyBorder="1" applyAlignment="1" applyProtection="1">
      <alignment vertical="center"/>
    </xf>
    <xf numFmtId="0" fontId="20" fillId="4" borderId="0" xfId="0" applyFont="1" applyFill="1" applyBorder="1" applyAlignment="1" applyProtection="1">
      <alignment vertical="center"/>
    </xf>
    <xf numFmtId="0" fontId="63" fillId="4" borderId="0" xfId="0" applyFont="1" applyFill="1" applyAlignment="1" applyProtection="1">
      <alignment vertical="center"/>
    </xf>
    <xf numFmtId="0" fontId="12" fillId="4" borderId="55" xfId="0" applyFont="1" applyFill="1" applyBorder="1" applyAlignment="1" applyProtection="1">
      <alignment vertical="center"/>
    </xf>
    <xf numFmtId="0" fontId="12" fillId="4" borderId="62" xfId="0" applyFont="1" applyFill="1" applyBorder="1" applyAlignment="1" applyProtection="1">
      <alignment vertical="center"/>
    </xf>
    <xf numFmtId="0" fontId="12" fillId="4" borderId="13" xfId="0" applyFont="1" applyFill="1" applyBorder="1" applyAlignment="1" applyProtection="1">
      <alignment horizontal="left" vertical="center" indent="1"/>
      <protection locked="0"/>
    </xf>
    <xf numFmtId="0" fontId="13" fillId="6" borderId="63" xfId="0" applyFont="1" applyFill="1" applyBorder="1" applyAlignment="1">
      <alignment vertical="center"/>
    </xf>
    <xf numFmtId="0" fontId="13" fillId="6" borderId="21" xfId="0" applyFont="1" applyFill="1" applyBorder="1" applyAlignment="1">
      <alignment horizontal="center" vertical="center"/>
    </xf>
    <xf numFmtId="0" fontId="12" fillId="11" borderId="14" xfId="5" applyFont="1" applyFill="1" applyBorder="1" applyAlignment="1" applyProtection="1">
      <alignment horizontal="left" vertical="center" indent="1"/>
    </xf>
    <xf numFmtId="0" fontId="12" fillId="11" borderId="15" xfId="5" applyFont="1" applyFill="1" applyBorder="1" applyAlignment="1" applyProtection="1">
      <alignment horizontal="left" vertical="center" indent="1"/>
    </xf>
    <xf numFmtId="0" fontId="12" fillId="11" borderId="40" xfId="5" applyFont="1" applyFill="1" applyBorder="1" applyAlignment="1" applyProtection="1">
      <alignment horizontal="left" vertical="center" indent="1"/>
    </xf>
    <xf numFmtId="0" fontId="13" fillId="4" borderId="12" xfId="10" applyFont="1" applyFill="1" applyBorder="1" applyAlignment="1" applyProtection="1">
      <alignment horizontal="center" vertical="center" wrapText="1"/>
      <protection locked="0"/>
    </xf>
    <xf numFmtId="0" fontId="62" fillId="4" borderId="12" xfId="10" applyFont="1" applyFill="1" applyBorder="1" applyAlignment="1" applyProtection="1">
      <alignment horizontal="center" vertical="center" wrapText="1"/>
      <protection locked="0"/>
    </xf>
    <xf numFmtId="0" fontId="13" fillId="4" borderId="1" xfId="10" applyFont="1" applyFill="1" applyBorder="1" applyAlignment="1" applyProtection="1">
      <alignment horizontal="center" vertical="center" wrapText="1"/>
      <protection locked="0"/>
    </xf>
    <xf numFmtId="0" fontId="13" fillId="4" borderId="9" xfId="10" applyFont="1" applyFill="1" applyBorder="1" applyAlignment="1" applyProtection="1">
      <alignment horizontal="center" vertical="center" wrapText="1"/>
      <protection locked="0"/>
    </xf>
    <xf numFmtId="0" fontId="77" fillId="4" borderId="23" xfId="10" applyFont="1" applyFill="1" applyBorder="1" applyAlignment="1" applyProtection="1">
      <alignment horizontal="center" vertical="center" wrapText="1"/>
    </xf>
    <xf numFmtId="49" fontId="66" fillId="0" borderId="34" xfId="0" applyNumberFormat="1" applyFont="1" applyFill="1" applyBorder="1" applyAlignment="1" applyProtection="1">
      <alignment horizontal="left" vertical="center" wrapText="1" indent="4"/>
    </xf>
    <xf numFmtId="170" fontId="4" fillId="12" borderId="25" xfId="0" applyNumberFormat="1" applyFont="1" applyFill="1" applyBorder="1" applyAlignment="1" applyProtection="1">
      <alignment vertical="center"/>
      <protection locked="0"/>
    </xf>
    <xf numFmtId="170" fontId="4" fillId="12" borderId="1" xfId="0" applyNumberFormat="1" applyFont="1" applyFill="1" applyBorder="1" applyAlignment="1" applyProtection="1">
      <alignment vertical="center"/>
      <protection locked="0"/>
    </xf>
    <xf numFmtId="10" fontId="62" fillId="0" borderId="1" xfId="0" applyNumberFormat="1" applyFont="1" applyBorder="1" applyAlignment="1" applyProtection="1">
      <alignment horizontal="center" vertical="center"/>
    </xf>
    <xf numFmtId="0" fontId="58" fillId="4" borderId="0" xfId="0" applyFont="1" applyFill="1" applyAlignment="1" applyProtection="1">
      <alignment horizontal="left" vertical="center" indent="1"/>
    </xf>
    <xf numFmtId="0" fontId="4" fillId="4" borderId="0" xfId="0" applyFont="1" applyFill="1" applyProtection="1"/>
    <xf numFmtId="3" fontId="12" fillId="4" borderId="53" xfId="0" applyNumberFormat="1" applyFont="1" applyFill="1" applyBorder="1" applyAlignment="1" applyProtection="1">
      <alignment horizontal="center" vertical="center" wrapText="1"/>
    </xf>
    <xf numFmtId="3" fontId="12" fillId="4" borderId="25" xfId="0" applyNumberFormat="1" applyFont="1" applyFill="1" applyBorder="1" applyAlignment="1" applyProtection="1">
      <alignment horizontal="center" vertical="center" wrapText="1"/>
    </xf>
    <xf numFmtId="3" fontId="12" fillId="4" borderId="18" xfId="0" applyNumberFormat="1" applyFont="1" applyFill="1" applyBorder="1" applyAlignment="1" applyProtection="1">
      <alignment horizontal="center" vertical="center" wrapText="1"/>
    </xf>
    <xf numFmtId="0" fontId="62" fillId="12" borderId="46" xfId="0" applyFont="1" applyFill="1" applyBorder="1" applyAlignment="1" applyProtection="1">
      <alignment horizontal="center" vertical="center"/>
      <protection locked="0"/>
    </xf>
    <xf numFmtId="170" fontId="55" fillId="13" borderId="10" xfId="0" applyNumberFormat="1" applyFont="1" applyFill="1" applyBorder="1" applyAlignment="1" applyProtection="1">
      <alignment horizontal="center" vertical="center" wrapText="1"/>
    </xf>
    <xf numFmtId="0" fontId="5" fillId="12" borderId="6" xfId="0" applyFont="1" applyFill="1" applyBorder="1" applyAlignment="1" applyProtection="1">
      <alignment horizontal="center" vertical="center"/>
      <protection locked="0"/>
    </xf>
    <xf numFmtId="170" fontId="12" fillId="12" borderId="25" xfId="0" applyNumberFormat="1" applyFont="1" applyFill="1" applyBorder="1" applyAlignment="1" applyProtection="1">
      <alignment horizontal="center" vertical="center" wrapText="1"/>
      <protection locked="0"/>
    </xf>
    <xf numFmtId="170" fontId="12" fillId="12" borderId="17" xfId="0" applyNumberFormat="1" applyFont="1" applyFill="1" applyBorder="1" applyAlignment="1" applyProtection="1">
      <alignment horizontal="center" vertical="center" wrapText="1"/>
      <protection locked="0"/>
    </xf>
    <xf numFmtId="0" fontId="5" fillId="12" borderId="55" xfId="0" applyFont="1" applyFill="1" applyBorder="1" applyAlignment="1" applyProtection="1">
      <alignment horizontal="center" vertical="center"/>
      <protection locked="0"/>
    </xf>
    <xf numFmtId="170" fontId="12" fillId="12" borderId="18" xfId="0" applyNumberFormat="1" applyFont="1" applyFill="1" applyBorder="1" applyAlignment="1" applyProtection="1">
      <alignment horizontal="center" vertical="center" wrapText="1"/>
      <protection locked="0"/>
    </xf>
    <xf numFmtId="170" fontId="12" fillId="12" borderId="10" xfId="0" applyNumberFormat="1" applyFont="1" applyFill="1" applyBorder="1" applyAlignment="1" applyProtection="1">
      <alignment horizontal="center" vertical="center" wrapText="1"/>
      <protection locked="0"/>
    </xf>
    <xf numFmtId="0" fontId="5" fillId="12" borderId="62" xfId="0" applyFont="1" applyFill="1" applyBorder="1" applyAlignment="1" applyProtection="1">
      <alignment horizontal="center" vertical="center"/>
      <protection locked="0"/>
    </xf>
    <xf numFmtId="0" fontId="14" fillId="4" borderId="0" xfId="0" applyFont="1" applyFill="1" applyAlignment="1" applyProtection="1">
      <alignment vertical="center" wrapText="1"/>
    </xf>
    <xf numFmtId="0" fontId="14" fillId="0" borderId="0" xfId="0" applyFont="1" applyAlignment="1" applyProtection="1">
      <alignment vertical="center" wrapText="1"/>
    </xf>
    <xf numFmtId="0" fontId="22" fillId="10" borderId="52" xfId="0" applyFont="1" applyFill="1" applyBorder="1" applyAlignment="1" applyProtection="1">
      <alignment horizontal="left" vertical="center" wrapText="1" indent="1"/>
    </xf>
    <xf numFmtId="0" fontId="72" fillId="10" borderId="49" xfId="0" applyFont="1" applyFill="1" applyBorder="1" applyAlignment="1" applyProtection="1">
      <alignment horizontal="center" vertical="center" wrapText="1"/>
    </xf>
    <xf numFmtId="0" fontId="72" fillId="10" borderId="66" xfId="0" applyFont="1" applyFill="1" applyBorder="1" applyAlignment="1" applyProtection="1">
      <alignment horizontal="center" vertical="center" wrapText="1"/>
    </xf>
    <xf numFmtId="166" fontId="72" fillId="10" borderId="26" xfId="54187" applyFont="1" applyFill="1" applyBorder="1" applyAlignment="1" applyProtection="1">
      <alignment horizontal="center" vertical="center" wrapText="1"/>
    </xf>
    <xf numFmtId="166" fontId="72" fillId="10" borderId="30" xfId="54187" applyFont="1" applyFill="1" applyBorder="1" applyAlignment="1" applyProtection="1">
      <alignment horizontal="center" vertical="center" wrapText="1"/>
    </xf>
    <xf numFmtId="0" fontId="29" fillId="4" borderId="20" xfId="0" applyFont="1" applyFill="1" applyBorder="1" applyAlignment="1" applyProtection="1">
      <alignment horizontal="left" vertical="center" indent="1"/>
    </xf>
    <xf numFmtId="0" fontId="29" fillId="4" borderId="36" xfId="0" applyFont="1" applyFill="1" applyBorder="1" applyAlignment="1" applyProtection="1">
      <alignment vertical="center" wrapText="1"/>
    </xf>
    <xf numFmtId="170" fontId="29" fillId="4" borderId="67" xfId="0" applyNumberFormat="1" applyFont="1" applyFill="1" applyBorder="1" applyAlignment="1" applyProtection="1">
      <alignment vertical="center"/>
    </xf>
    <xf numFmtId="170" fontId="29" fillId="4" borderId="11" xfId="0" applyNumberFormat="1" applyFont="1" applyFill="1" applyBorder="1" applyAlignment="1" applyProtection="1">
      <alignment horizontal="center" vertical="center" wrapText="1"/>
    </xf>
    <xf numFmtId="0" fontId="29" fillId="4" borderId="5" xfId="0" applyFont="1" applyFill="1" applyBorder="1" applyAlignment="1" applyProtection="1">
      <alignment horizontal="left" vertical="center" indent="1"/>
    </xf>
    <xf numFmtId="0" fontId="29" fillId="4" borderId="34" xfId="0" applyFont="1" applyFill="1" applyBorder="1" applyAlignment="1" applyProtection="1">
      <alignment vertical="center" wrapText="1"/>
    </xf>
    <xf numFmtId="0" fontId="29" fillId="4" borderId="55" xfId="0" applyFont="1" applyFill="1" applyBorder="1" applyAlignment="1" applyProtection="1">
      <alignment vertical="center"/>
    </xf>
    <xf numFmtId="170" fontId="29" fillId="4" borderId="1" xfId="0" applyNumberFormat="1" applyFont="1" applyFill="1" applyBorder="1" applyAlignment="1" applyProtection="1">
      <alignment horizontal="center" vertical="center" wrapText="1"/>
    </xf>
    <xf numFmtId="0" fontId="29" fillId="4" borderId="13" xfId="0" applyFont="1" applyFill="1" applyBorder="1" applyAlignment="1" applyProtection="1">
      <alignment horizontal="left" vertical="center" indent="1"/>
    </xf>
    <xf numFmtId="0" fontId="29" fillId="4" borderId="35" xfId="0" applyFont="1" applyFill="1" applyBorder="1" applyAlignment="1" applyProtection="1">
      <alignment vertical="center" wrapText="1"/>
    </xf>
    <xf numFmtId="0" fontId="29" fillId="4" borderId="62" xfId="0" applyFont="1" applyFill="1" applyBorder="1" applyAlignment="1" applyProtection="1">
      <alignment vertical="center"/>
    </xf>
    <xf numFmtId="170" fontId="29" fillId="4" borderId="9" xfId="0" applyNumberFormat="1" applyFont="1" applyFill="1" applyBorder="1" applyAlignment="1" applyProtection="1">
      <alignment horizontal="center" vertical="center" wrapText="1"/>
    </xf>
    <xf numFmtId="0" fontId="72" fillId="4" borderId="0" xfId="0" applyFont="1" applyFill="1" applyBorder="1" applyAlignment="1" applyProtection="1">
      <alignment horizontal="left" vertical="center" wrapText="1"/>
    </xf>
    <xf numFmtId="0" fontId="29" fillId="4" borderId="0" xfId="0" applyFont="1" applyFill="1" applyAlignment="1" applyProtection="1">
      <alignment vertical="center" wrapText="1"/>
    </xf>
    <xf numFmtId="0" fontId="72" fillId="4" borderId="0" xfId="0" applyFont="1" applyFill="1" applyBorder="1" applyAlignment="1" applyProtection="1">
      <alignment horizontal="right" vertical="center" wrapText="1" indent="1"/>
    </xf>
    <xf numFmtId="0" fontId="29" fillId="0" borderId="0" xfId="0" applyFont="1" applyAlignment="1" applyProtection="1">
      <alignment vertical="center"/>
    </xf>
    <xf numFmtId="0" fontId="13" fillId="4" borderId="41"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17" fontId="73" fillId="4" borderId="0" xfId="0" applyNumberFormat="1" applyFont="1" applyFill="1" applyBorder="1" applyAlignment="1" applyProtection="1">
      <alignment horizontal="right" vertical="center" wrapText="1"/>
    </xf>
    <xf numFmtId="166" fontId="13" fillId="4" borderId="0" xfId="54187" applyFont="1" applyFill="1" applyBorder="1" applyAlignment="1" applyProtection="1">
      <alignment horizontal="right" vertical="center" wrapText="1"/>
    </xf>
    <xf numFmtId="166" fontId="13" fillId="4" borderId="23" xfId="54187" applyFont="1" applyFill="1" applyBorder="1" applyAlignment="1" applyProtection="1">
      <alignment horizontal="right" vertical="center" wrapText="1"/>
    </xf>
    <xf numFmtId="0" fontId="13" fillId="6" borderId="3" xfId="0" applyFont="1" applyFill="1" applyBorder="1" applyAlignment="1" applyProtection="1">
      <alignment horizontal="center" vertical="center" wrapText="1"/>
    </xf>
    <xf numFmtId="0" fontId="73" fillId="6" borderId="12" xfId="0" applyFont="1" applyFill="1" applyBorder="1" applyAlignment="1" applyProtection="1">
      <alignment horizontal="center" vertical="center" wrapText="1"/>
    </xf>
    <xf numFmtId="166" fontId="73" fillId="6" borderId="12" xfId="54187" applyFont="1" applyFill="1" applyBorder="1" applyAlignment="1" applyProtection="1">
      <alignment horizontal="center" vertical="center" wrapText="1"/>
    </xf>
    <xf numFmtId="166" fontId="73" fillId="6" borderId="54" xfId="54187" applyFont="1" applyFill="1" applyBorder="1" applyAlignment="1" applyProtection="1">
      <alignment horizontal="center" vertical="center" wrapText="1"/>
    </xf>
    <xf numFmtId="0" fontId="13" fillId="4" borderId="38" xfId="0" applyFont="1" applyFill="1" applyBorder="1" applyAlignment="1" applyProtection="1">
      <alignment vertical="center" wrapText="1"/>
    </xf>
    <xf numFmtId="0" fontId="73" fillId="4" borderId="37" xfId="0" applyFont="1" applyFill="1" applyBorder="1" applyAlignment="1" applyProtection="1">
      <alignment vertical="center" wrapText="1"/>
    </xf>
    <xf numFmtId="0" fontId="13" fillId="4" borderId="56" xfId="0" applyFont="1" applyFill="1" applyBorder="1" applyAlignment="1" applyProtection="1">
      <alignment horizontal="right" vertical="center" wrapText="1" indent="1"/>
    </xf>
    <xf numFmtId="166" fontId="13" fillId="4" borderId="32" xfId="54187" applyFont="1" applyFill="1" applyBorder="1" applyAlignment="1" applyProtection="1">
      <alignment horizontal="right" vertical="center" wrapText="1"/>
    </xf>
    <xf numFmtId="0" fontId="13" fillId="4" borderId="41" xfId="0" applyFont="1" applyFill="1" applyBorder="1" applyAlignment="1" applyProtection="1">
      <alignment vertical="center" wrapText="1"/>
    </xf>
    <xf numFmtId="0" fontId="73" fillId="4" borderId="0" xfId="0" applyFont="1" applyFill="1" applyBorder="1" applyAlignment="1" applyProtection="1">
      <alignment vertical="center" wrapText="1"/>
    </xf>
    <xf numFmtId="171" fontId="73" fillId="4" borderId="0" xfId="54187" applyNumberFormat="1" applyFont="1" applyFill="1" applyBorder="1" applyAlignment="1" applyProtection="1">
      <alignment horizontal="right" vertical="center" wrapText="1"/>
    </xf>
    <xf numFmtId="171" fontId="73" fillId="4" borderId="23" xfId="54187" applyNumberFormat="1" applyFont="1" applyFill="1" applyBorder="1" applyAlignment="1" applyProtection="1">
      <alignment horizontal="right" vertical="center" wrapText="1"/>
    </xf>
    <xf numFmtId="0" fontId="13" fillId="4" borderId="41" xfId="0" applyFont="1" applyFill="1" applyBorder="1" applyAlignment="1" applyProtection="1">
      <alignment horizontal="center" vertical="center" wrapText="1"/>
    </xf>
    <xf numFmtId="0" fontId="74" fillId="4" borderId="0" xfId="0" applyFont="1" applyFill="1" applyBorder="1" applyAlignment="1" applyProtection="1">
      <alignment vertical="top" wrapText="1"/>
    </xf>
    <xf numFmtId="17" fontId="74" fillId="4" borderId="0" xfId="0" applyNumberFormat="1" applyFont="1" applyFill="1" applyBorder="1" applyAlignment="1" applyProtection="1">
      <alignment horizontal="center" vertical="justify" wrapText="1"/>
    </xf>
    <xf numFmtId="166" fontId="74" fillId="4" borderId="0" xfId="54187" applyNumberFormat="1" applyFont="1" applyFill="1" applyBorder="1" applyAlignment="1" applyProtection="1">
      <alignment horizontal="right" vertical="center" wrapText="1"/>
    </xf>
    <xf numFmtId="166" fontId="74" fillId="4" borderId="23" xfId="54187" applyNumberFormat="1" applyFont="1" applyFill="1" applyBorder="1" applyAlignment="1" applyProtection="1">
      <alignment horizontal="right" vertical="center" wrapText="1"/>
    </xf>
    <xf numFmtId="0" fontId="12" fillId="4" borderId="41" xfId="0" applyFont="1" applyFill="1" applyBorder="1" applyProtection="1"/>
    <xf numFmtId="166" fontId="13" fillId="4" borderId="31" xfId="54187" applyFont="1" applyFill="1" applyBorder="1" applyAlignment="1" applyProtection="1">
      <alignment horizontal="right" vertical="center" wrapText="1"/>
    </xf>
    <xf numFmtId="0" fontId="13" fillId="4" borderId="41" xfId="0" applyFont="1" applyFill="1" applyBorder="1" applyAlignment="1" applyProtection="1">
      <alignment vertical="center"/>
    </xf>
    <xf numFmtId="0" fontId="13" fillId="4" borderId="46" xfId="0" applyFont="1" applyFill="1" applyBorder="1" applyAlignment="1" applyProtection="1">
      <alignment vertical="center" wrapText="1"/>
    </xf>
    <xf numFmtId="0" fontId="73" fillId="4" borderId="47" xfId="0" applyFont="1" applyFill="1" applyBorder="1" applyAlignment="1" applyProtection="1">
      <alignment vertical="center" wrapText="1"/>
    </xf>
    <xf numFmtId="17" fontId="73" fillId="4" borderId="47" xfId="0" applyNumberFormat="1" applyFont="1" applyFill="1" applyBorder="1" applyAlignment="1" applyProtection="1">
      <alignment horizontal="right" vertical="center" wrapText="1"/>
    </xf>
    <xf numFmtId="166" fontId="13" fillId="4" borderId="47" xfId="54187" applyFont="1" applyFill="1" applyBorder="1" applyAlignment="1" applyProtection="1">
      <alignment horizontal="right" vertical="center" wrapText="1"/>
    </xf>
    <xf numFmtId="166" fontId="13" fillId="4" borderId="48" xfId="54187" applyFont="1" applyFill="1" applyBorder="1" applyAlignment="1" applyProtection="1">
      <alignment horizontal="right" vertical="center" wrapText="1"/>
    </xf>
    <xf numFmtId="0" fontId="13" fillId="4" borderId="37" xfId="0" applyFont="1" applyFill="1" applyBorder="1" applyAlignment="1" applyProtection="1">
      <alignment vertical="center" wrapText="1"/>
    </xf>
    <xf numFmtId="0" fontId="13" fillId="4" borderId="47" xfId="0" applyFont="1" applyFill="1" applyBorder="1" applyAlignment="1" applyProtection="1">
      <alignment vertical="center" wrapText="1"/>
    </xf>
    <xf numFmtId="0" fontId="22" fillId="11" borderId="52" xfId="0" applyFont="1" applyFill="1" applyBorder="1" applyAlignment="1" applyProtection="1">
      <alignment horizontal="left" vertical="center" indent="1"/>
    </xf>
    <xf numFmtId="0" fontId="73" fillId="11" borderId="49" xfId="0" applyFont="1" applyFill="1" applyBorder="1" applyAlignment="1" applyProtection="1">
      <alignment horizontal="left" vertical="center" wrapText="1"/>
    </xf>
    <xf numFmtId="17" fontId="73" fillId="11" borderId="49" xfId="0" applyNumberFormat="1" applyFont="1" applyFill="1" applyBorder="1" applyAlignment="1" applyProtection="1">
      <alignment horizontal="left" vertical="center" wrapText="1"/>
    </xf>
    <xf numFmtId="169" fontId="73" fillId="11" borderId="49" xfId="54187" applyNumberFormat="1" applyFont="1" applyFill="1" applyBorder="1" applyAlignment="1" applyProtection="1">
      <alignment horizontal="right" vertical="center" wrapText="1"/>
    </xf>
    <xf numFmtId="166" fontId="73" fillId="11" borderId="50" xfId="54187" applyFont="1" applyFill="1" applyBorder="1" applyAlignment="1" applyProtection="1">
      <alignment horizontal="right" vertical="center" wrapText="1"/>
    </xf>
    <xf numFmtId="0" fontId="13" fillId="4" borderId="56" xfId="0" applyFont="1" applyFill="1" applyBorder="1" applyAlignment="1" applyProtection="1">
      <alignment horizontal="right" vertical="center" indent="1"/>
    </xf>
    <xf numFmtId="49" fontId="66" fillId="0" borderId="34" xfId="0" applyNumberFormat="1" applyFont="1" applyFill="1" applyBorder="1" applyAlignment="1" applyProtection="1">
      <alignment horizontal="left" vertical="center" wrapText="1" indent="8"/>
    </xf>
    <xf numFmtId="49" fontId="66" fillId="0" borderId="9" xfId="0" applyNumberFormat="1" applyFont="1" applyFill="1" applyBorder="1" applyAlignment="1" applyProtection="1">
      <alignment horizontal="left" vertical="center" wrapText="1" indent="8"/>
    </xf>
    <xf numFmtId="0" fontId="4" fillId="0" borderId="0" xfId="0" applyFont="1" applyProtection="1"/>
    <xf numFmtId="164" fontId="4" fillId="4" borderId="0" xfId="14" applyNumberFormat="1" applyFont="1" applyFill="1" applyBorder="1" applyProtection="1"/>
    <xf numFmtId="0" fontId="4" fillId="4" borderId="0" xfId="0" applyFont="1" applyFill="1" applyBorder="1" applyProtection="1"/>
    <xf numFmtId="170" fontId="4" fillId="4" borderId="0" xfId="0" applyNumberFormat="1" applyFont="1" applyFill="1" applyProtection="1"/>
    <xf numFmtId="0" fontId="12" fillId="4" borderId="55" xfId="0" applyFont="1" applyFill="1" applyBorder="1" applyProtection="1"/>
    <xf numFmtId="0" fontId="12" fillId="4" borderId="62" xfId="0" applyFont="1" applyFill="1" applyBorder="1" applyProtection="1"/>
    <xf numFmtId="170" fontId="62" fillId="6" borderId="2" xfId="0" applyNumberFormat="1" applyFont="1" applyFill="1" applyBorder="1" applyAlignment="1" applyProtection="1">
      <alignment vertical="center"/>
    </xf>
    <xf numFmtId="170" fontId="62" fillId="6" borderId="30" xfId="0" applyNumberFormat="1" applyFont="1" applyFill="1" applyBorder="1" applyAlignment="1" applyProtection="1">
      <alignment vertical="center"/>
    </xf>
    <xf numFmtId="0" fontId="12" fillId="4" borderId="25" xfId="0" applyFont="1" applyFill="1" applyBorder="1" applyAlignment="1" applyProtection="1">
      <alignment horizontal="left" vertical="center" indent="1"/>
    </xf>
    <xf numFmtId="0" fontId="12" fillId="4" borderId="18" xfId="0" applyFont="1" applyFill="1" applyBorder="1" applyAlignment="1" applyProtection="1">
      <alignment horizontal="left" vertical="center" indent="1"/>
    </xf>
    <xf numFmtId="0" fontId="13" fillId="6" borderId="53" xfId="0" applyFont="1" applyFill="1" applyBorder="1" applyAlignment="1" applyProtection="1">
      <alignment horizontal="left" vertical="center" indent="1"/>
    </xf>
    <xf numFmtId="0" fontId="13" fillId="6" borderId="63" xfId="0" applyFont="1" applyFill="1" applyBorder="1" applyProtection="1"/>
    <xf numFmtId="0" fontId="13" fillId="6" borderId="12" xfId="0" applyFont="1" applyFill="1" applyBorder="1" applyAlignment="1" applyProtection="1">
      <alignment horizontal="center" vertical="center"/>
    </xf>
    <xf numFmtId="0" fontId="13" fillId="6" borderId="54" xfId="0" applyFont="1" applyFill="1" applyBorder="1" applyAlignment="1" applyProtection="1">
      <alignment horizontal="center" vertical="center"/>
    </xf>
    <xf numFmtId="0" fontId="13" fillId="6" borderId="53" xfId="0" applyFont="1" applyFill="1" applyBorder="1" applyAlignment="1" applyProtection="1">
      <alignment horizontal="center" vertical="center"/>
    </xf>
    <xf numFmtId="170" fontId="4" fillId="12" borderId="18" xfId="0" applyNumberFormat="1" applyFont="1" applyFill="1" applyBorder="1" applyAlignment="1" applyProtection="1">
      <alignment vertical="center"/>
      <protection locked="0"/>
    </xf>
    <xf numFmtId="0" fontId="13" fillId="4" borderId="37" xfId="0" applyFont="1" applyFill="1" applyBorder="1" applyAlignment="1" applyProtection="1">
      <alignment horizontal="right" vertical="center" indent="1"/>
    </xf>
    <xf numFmtId="0" fontId="12" fillId="4" borderId="36" xfId="0" applyFont="1" applyFill="1" applyBorder="1" applyProtection="1"/>
    <xf numFmtId="0" fontId="12" fillId="4" borderId="67" xfId="0" applyFont="1" applyFill="1" applyBorder="1" applyProtection="1"/>
    <xf numFmtId="0" fontId="13" fillId="6" borderId="33" xfId="0" applyFont="1" applyFill="1" applyBorder="1" applyProtection="1"/>
    <xf numFmtId="0" fontId="12" fillId="4" borderId="36" xfId="0" applyFont="1" applyFill="1" applyBorder="1" applyAlignment="1" applyProtection="1">
      <alignment horizontal="left" vertical="center" indent="1"/>
    </xf>
    <xf numFmtId="0" fontId="12" fillId="4" borderId="35" xfId="0" applyFont="1" applyFill="1" applyBorder="1" applyAlignment="1" applyProtection="1">
      <alignment horizontal="left" vertical="center" indent="1"/>
    </xf>
    <xf numFmtId="0" fontId="36" fillId="4" borderId="0" xfId="0" applyFont="1" applyFill="1" applyAlignment="1" applyProtection="1">
      <alignment horizontal="left" vertical="center" indent="1"/>
    </xf>
    <xf numFmtId="0" fontId="13" fillId="6" borderId="37" xfId="0" applyFont="1" applyFill="1" applyBorder="1" applyProtection="1"/>
    <xf numFmtId="0" fontId="13" fillId="6" borderId="65" xfId="0" applyFont="1" applyFill="1" applyBorder="1" applyProtection="1"/>
    <xf numFmtId="0" fontId="30" fillId="4" borderId="34" xfId="0" applyFont="1" applyFill="1" applyBorder="1" applyAlignment="1" applyProtection="1">
      <alignment horizontal="left" wrapText="1" readingOrder="1"/>
    </xf>
    <xf numFmtId="0" fontId="30" fillId="4" borderId="55" xfId="0" applyFont="1" applyFill="1" applyBorder="1" applyAlignment="1" applyProtection="1">
      <alignment horizontal="left" wrapText="1" readingOrder="1"/>
    </xf>
    <xf numFmtId="0" fontId="12" fillId="4" borderId="34" xfId="0" applyFont="1" applyFill="1" applyBorder="1" applyAlignment="1" applyProtection="1">
      <alignment horizontal="left" wrapText="1" readingOrder="1"/>
    </xf>
    <xf numFmtId="0" fontId="12" fillId="4" borderId="55" xfId="0" applyFont="1" applyFill="1" applyBorder="1" applyAlignment="1" applyProtection="1">
      <alignment horizontal="left" wrapText="1" readingOrder="1"/>
    </xf>
    <xf numFmtId="9" fontId="4" fillId="12" borderId="1" xfId="6" applyFont="1" applyFill="1" applyBorder="1" applyAlignment="1" applyProtection="1">
      <alignment horizontal="center" vertical="center"/>
      <protection locked="0"/>
    </xf>
    <xf numFmtId="9" fontId="12" fillId="4" borderId="1" xfId="0" applyNumberFormat="1" applyFont="1" applyFill="1" applyBorder="1" applyAlignment="1" applyProtection="1">
      <alignment horizontal="center" vertical="center"/>
    </xf>
    <xf numFmtId="9" fontId="12" fillId="4" borderId="9" xfId="6" applyFont="1" applyFill="1" applyBorder="1" applyAlignment="1" applyProtection="1">
      <alignment horizontal="center" vertical="center"/>
    </xf>
    <xf numFmtId="0" fontId="12" fillId="4" borderId="62" xfId="0" applyFont="1" applyFill="1" applyBorder="1" applyAlignment="1" applyProtection="1">
      <alignment horizontal="left" wrapText="1" readingOrder="1"/>
    </xf>
    <xf numFmtId="0" fontId="13" fillId="6" borderId="33" xfId="0" applyFont="1" applyFill="1" applyBorder="1" applyAlignment="1" applyProtection="1">
      <alignment horizontal="left" vertical="center" indent="1"/>
    </xf>
    <xf numFmtId="0" fontId="12" fillId="4" borderId="47" xfId="0" applyFont="1" applyFill="1" applyBorder="1" applyAlignment="1" applyProtection="1">
      <alignment horizontal="left" vertical="center" indent="1"/>
    </xf>
    <xf numFmtId="49" fontId="12" fillId="4" borderId="1" xfId="0" applyNumberFormat="1" applyFont="1" applyFill="1" applyBorder="1" applyAlignment="1" applyProtection="1">
      <alignment horizontal="center" vertical="center"/>
    </xf>
    <xf numFmtId="49" fontId="12" fillId="4" borderId="9" xfId="0" applyNumberFormat="1" applyFont="1" applyFill="1" applyBorder="1" applyAlignment="1" applyProtection="1">
      <alignment horizontal="center" vertical="center"/>
    </xf>
    <xf numFmtId="0" fontId="13" fillId="4" borderId="36" xfId="0" applyFont="1" applyFill="1" applyBorder="1" applyAlignment="1" applyProtection="1">
      <alignment horizontal="right" vertical="center"/>
    </xf>
    <xf numFmtId="0" fontId="50" fillId="4" borderId="41" xfId="0" applyFont="1" applyFill="1" applyBorder="1" applyProtection="1"/>
    <xf numFmtId="0" fontId="50" fillId="4" borderId="0" xfId="0" applyFont="1" applyFill="1" applyBorder="1" applyProtection="1"/>
    <xf numFmtId="0" fontId="50" fillId="4" borderId="23" xfId="0" applyFont="1" applyFill="1" applyBorder="1" applyProtection="1"/>
    <xf numFmtId="0" fontId="4" fillId="4" borderId="41" xfId="0" applyFont="1" applyFill="1" applyBorder="1" applyProtection="1"/>
    <xf numFmtId="0" fontId="4" fillId="4" borderId="0" xfId="0" applyFont="1" applyFill="1" applyBorder="1" applyAlignment="1" applyProtection="1">
      <alignment vertical="top"/>
    </xf>
    <xf numFmtId="0" fontId="4" fillId="4" borderId="23" xfId="0" applyFont="1" applyFill="1" applyBorder="1" applyProtection="1"/>
    <xf numFmtId="0" fontId="65" fillId="11" borderId="24" xfId="0" applyFont="1" applyFill="1" applyBorder="1" applyAlignment="1" applyProtection="1">
      <alignment horizontal="left" vertical="center" wrapText="1" indent="1"/>
    </xf>
    <xf numFmtId="0" fontId="76" fillId="4" borderId="0" xfId="0" applyFont="1" applyFill="1" applyAlignment="1" applyProtection="1">
      <alignment vertical="center"/>
    </xf>
    <xf numFmtId="0" fontId="63" fillId="4" borderId="0" xfId="0" applyFont="1" applyFill="1" applyBorder="1" applyAlignment="1" applyProtection="1">
      <alignment horizontal="center" vertical="center"/>
    </xf>
    <xf numFmtId="170" fontId="21" fillId="0" borderId="25" xfId="1" applyNumberFormat="1" applyFont="1" applyBorder="1" applyAlignment="1" applyProtection="1">
      <alignment horizontal="center" vertical="center"/>
    </xf>
    <xf numFmtId="170" fontId="21" fillId="12" borderId="6" xfId="1" applyNumberFormat="1" applyFont="1" applyFill="1" applyBorder="1" applyAlignment="1" applyProtection="1">
      <alignment horizontal="center" vertical="center"/>
      <protection locked="0"/>
    </xf>
    <xf numFmtId="49" fontId="21" fillId="10" borderId="1" xfId="0" applyNumberFormat="1" applyFont="1" applyFill="1" applyBorder="1" applyAlignment="1" applyProtection="1">
      <alignment horizontal="left" vertical="center" wrapText="1" indent="1"/>
      <protection locked="0"/>
    </xf>
    <xf numFmtId="49" fontId="21" fillId="10" borderId="1" xfId="3" applyNumberFormat="1" applyFont="1" applyFill="1" applyBorder="1" applyAlignment="1" applyProtection="1">
      <alignment horizontal="left" vertical="center" wrapText="1" indent="1"/>
      <protection locked="0"/>
    </xf>
    <xf numFmtId="49" fontId="21" fillId="12" borderId="1" xfId="0" applyNumberFormat="1" applyFont="1" applyFill="1" applyBorder="1" applyAlignment="1" applyProtection="1">
      <alignment horizontal="left" vertical="center" wrapText="1" indent="1"/>
      <protection locked="0"/>
    </xf>
    <xf numFmtId="49" fontId="21" fillId="0" borderId="1" xfId="0" applyNumberFormat="1" applyFont="1" applyFill="1" applyBorder="1" applyAlignment="1" applyProtection="1">
      <alignment horizontal="left" vertical="center" wrapText="1" indent="1"/>
      <protection locked="0"/>
    </xf>
    <xf numFmtId="0" fontId="39" fillId="4" borderId="0" xfId="5" applyFont="1" applyFill="1" applyAlignment="1" applyProtection="1">
      <alignment horizontal="center" vertical="center"/>
    </xf>
    <xf numFmtId="0" fontId="24" fillId="4" borderId="0" xfId="5" applyFont="1" applyFill="1" applyAlignment="1" applyProtection="1">
      <alignment vertical="top" wrapText="1"/>
    </xf>
    <xf numFmtId="0" fontId="80" fillId="4" borderId="0" xfId="5" applyFont="1" applyFill="1" applyAlignment="1" applyProtection="1">
      <alignment vertical="top" wrapText="1"/>
    </xf>
    <xf numFmtId="9" fontId="3" fillId="11" borderId="6" xfId="6" applyFont="1" applyFill="1" applyBorder="1" applyAlignment="1" applyProtection="1">
      <alignment horizontal="center" vertical="center"/>
      <protection locked="0"/>
    </xf>
    <xf numFmtId="9" fontId="3" fillId="11" borderId="1" xfId="6" applyFont="1" applyFill="1" applyBorder="1" applyAlignment="1" applyProtection="1">
      <alignment horizontal="center" vertical="center"/>
      <protection locked="0"/>
    </xf>
    <xf numFmtId="9" fontId="3" fillId="11" borderId="17" xfId="6" applyFont="1" applyFill="1" applyBorder="1" applyAlignment="1" applyProtection="1">
      <alignment horizontal="center" vertical="center"/>
      <protection locked="0"/>
    </xf>
    <xf numFmtId="9" fontId="3" fillId="4" borderId="6" xfId="6" applyFont="1" applyFill="1" applyBorder="1" applyAlignment="1" applyProtection="1">
      <alignment horizontal="center" vertical="center"/>
      <protection locked="0"/>
    </xf>
    <xf numFmtId="9" fontId="3" fillId="4" borderId="1" xfId="6" applyFont="1" applyFill="1" applyBorder="1" applyAlignment="1" applyProtection="1">
      <alignment horizontal="center" vertical="center"/>
      <protection locked="0"/>
    </xf>
    <xf numFmtId="9" fontId="3" fillId="4" borderId="17" xfId="6" applyFont="1" applyFill="1" applyBorder="1" applyAlignment="1" applyProtection="1">
      <alignment horizontal="center" vertical="center"/>
      <protection locked="0"/>
    </xf>
    <xf numFmtId="9" fontId="3" fillId="4" borderId="39" xfId="6" applyFont="1" applyFill="1" applyBorder="1" applyAlignment="1" applyProtection="1">
      <alignment horizontal="center" vertical="center"/>
      <protection locked="0"/>
    </xf>
    <xf numFmtId="9" fontId="3" fillId="4" borderId="24" xfId="6" applyFont="1" applyFill="1" applyBorder="1" applyAlignment="1" applyProtection="1">
      <alignment horizontal="center" vertical="center"/>
      <protection locked="0"/>
    </xf>
    <xf numFmtId="9" fontId="3" fillId="4" borderId="28" xfId="6" applyFont="1" applyFill="1" applyBorder="1" applyAlignment="1" applyProtection="1">
      <alignment horizontal="center" vertical="center"/>
      <protection locked="0"/>
    </xf>
    <xf numFmtId="9" fontId="3" fillId="11" borderId="39" xfId="6" applyFont="1" applyFill="1" applyBorder="1" applyAlignment="1" applyProtection="1">
      <alignment horizontal="center" vertical="center"/>
      <protection locked="0"/>
    </xf>
    <xf numFmtId="9" fontId="3" fillId="11" borderId="24" xfId="6" applyFont="1" applyFill="1" applyBorder="1" applyAlignment="1" applyProtection="1">
      <alignment horizontal="center" vertical="center"/>
      <protection locked="0"/>
    </xf>
    <xf numFmtId="9" fontId="3" fillId="11" borderId="28" xfId="6" applyFont="1" applyFill="1" applyBorder="1" applyAlignment="1" applyProtection="1">
      <alignment horizontal="center" vertical="center"/>
      <protection locked="0"/>
    </xf>
    <xf numFmtId="170" fontId="53" fillId="0" borderId="1" xfId="1" applyNumberFormat="1" applyFont="1" applyBorder="1" applyAlignment="1" applyProtection="1">
      <alignment horizontal="center" vertical="center"/>
    </xf>
    <xf numFmtId="170" fontId="53" fillId="0" borderId="25" xfId="1" applyNumberFormat="1" applyFont="1" applyBorder="1" applyAlignment="1" applyProtection="1">
      <alignment horizontal="center" vertical="center"/>
    </xf>
    <xf numFmtId="170" fontId="53" fillId="12" borderId="6" xfId="1" applyNumberFormat="1" applyFont="1" applyFill="1" applyBorder="1" applyAlignment="1" applyProtection="1">
      <alignment horizontal="center" vertical="center"/>
      <protection locked="0"/>
    </xf>
    <xf numFmtId="0" fontId="12" fillId="0" borderId="25" xfId="0" applyFont="1" applyBorder="1" applyAlignment="1" applyProtection="1">
      <alignment horizontal="left" vertical="center" wrapText="1" indent="1"/>
      <protection locked="0"/>
    </xf>
    <xf numFmtId="0" fontId="12" fillId="0" borderId="18" xfId="0" applyFont="1" applyBorder="1" applyAlignment="1" applyProtection="1">
      <alignment horizontal="left" vertical="center" wrapText="1" indent="1"/>
      <protection locked="0"/>
    </xf>
    <xf numFmtId="0" fontId="12" fillId="0" borderId="53" xfId="0" applyFont="1" applyBorder="1" applyAlignment="1" applyProtection="1">
      <alignment horizontal="left" vertical="center" wrapText="1" indent="1"/>
      <protection locked="0"/>
    </xf>
    <xf numFmtId="0" fontId="13" fillId="10" borderId="58" xfId="0" applyFont="1" applyFill="1" applyBorder="1" applyAlignment="1">
      <alignment horizontal="center" vertical="center" wrapText="1"/>
    </xf>
    <xf numFmtId="3" fontId="12" fillId="12" borderId="25" xfId="0" applyNumberFormat="1" applyFont="1" applyFill="1" applyBorder="1" applyAlignment="1" applyProtection="1">
      <alignment horizontal="center" vertical="center" wrapText="1"/>
      <protection locked="0"/>
    </xf>
    <xf numFmtId="3" fontId="12" fillId="12" borderId="18" xfId="0" applyNumberFormat="1" applyFont="1" applyFill="1" applyBorder="1" applyAlignment="1" applyProtection="1">
      <alignment horizontal="center" vertical="center" wrapText="1"/>
      <protection locked="0"/>
    </xf>
    <xf numFmtId="3" fontId="12" fillId="12" borderId="101" xfId="0" applyNumberFormat="1" applyFont="1" applyFill="1" applyBorder="1" applyAlignment="1" applyProtection="1">
      <alignment horizontal="center" vertical="center" wrapText="1"/>
      <protection locked="0"/>
    </xf>
    <xf numFmtId="3" fontId="12" fillId="12" borderId="97" xfId="0" applyNumberFormat="1" applyFont="1" applyFill="1" applyBorder="1" applyAlignment="1" applyProtection="1">
      <alignment horizontal="center" vertical="center" wrapText="1"/>
      <protection locked="0"/>
    </xf>
    <xf numFmtId="0" fontId="76" fillId="4" borderId="0" xfId="7" applyFont="1" applyFill="1" applyAlignment="1" applyProtection="1">
      <alignment horizontal="left" vertical="center"/>
    </xf>
    <xf numFmtId="0" fontId="76" fillId="4" borderId="0" xfId="7" applyFont="1" applyFill="1" applyAlignment="1" applyProtection="1">
      <alignment horizontal="left"/>
    </xf>
    <xf numFmtId="0" fontId="13" fillId="10" borderId="37" xfId="0" applyFont="1" applyFill="1" applyBorder="1" applyAlignment="1">
      <alignment vertical="center" wrapText="1"/>
    </xf>
    <xf numFmtId="0" fontId="12" fillId="4" borderId="60" xfId="0" applyFont="1" applyFill="1" applyBorder="1" applyAlignment="1" applyProtection="1">
      <alignment horizontal="left" vertical="center" indent="2"/>
    </xf>
    <xf numFmtId="0" fontId="13" fillId="4" borderId="60" xfId="0" applyFont="1" applyFill="1" applyBorder="1" applyAlignment="1" applyProtection="1">
      <alignment horizontal="left" vertical="center" indent="1"/>
    </xf>
    <xf numFmtId="0" fontId="13" fillId="4" borderId="18" xfId="0" applyFont="1" applyFill="1" applyBorder="1" applyAlignment="1" applyProtection="1">
      <alignment horizontal="left" vertical="center" indent="1"/>
    </xf>
    <xf numFmtId="0" fontId="13" fillId="4" borderId="35" xfId="0" applyFont="1" applyFill="1" applyBorder="1" applyProtection="1"/>
    <xf numFmtId="0" fontId="13" fillId="4" borderId="62" xfId="0" applyFont="1" applyFill="1" applyBorder="1" applyProtection="1"/>
    <xf numFmtId="170" fontId="62" fillId="4" borderId="9" xfId="0" applyNumberFormat="1" applyFont="1" applyFill="1" applyBorder="1" applyAlignment="1" applyProtection="1">
      <alignment vertical="center"/>
    </xf>
    <xf numFmtId="0" fontId="13" fillId="4" borderId="36" xfId="0" applyFont="1" applyFill="1" applyBorder="1" applyProtection="1"/>
    <xf numFmtId="0" fontId="13" fillId="4" borderId="67" xfId="0" applyFont="1" applyFill="1" applyBorder="1" applyProtection="1"/>
    <xf numFmtId="0" fontId="62" fillId="6" borderId="3" xfId="0" applyFont="1" applyFill="1" applyBorder="1" applyAlignment="1" applyProtection="1">
      <alignment horizontal="center" vertical="center"/>
    </xf>
    <xf numFmtId="0" fontId="62" fillId="6" borderId="12" xfId="0" applyFont="1" applyFill="1" applyBorder="1" applyAlignment="1" applyProtection="1">
      <alignment horizontal="center" vertical="center"/>
    </xf>
    <xf numFmtId="0" fontId="62" fillId="6" borderId="54" xfId="0" applyFont="1" applyFill="1" applyBorder="1" applyAlignment="1" applyProtection="1">
      <alignment horizontal="center" vertical="center"/>
    </xf>
    <xf numFmtId="0" fontId="62" fillId="6" borderId="17" xfId="0" applyFont="1" applyFill="1" applyBorder="1" applyAlignment="1" applyProtection="1">
      <alignment horizontal="center" vertical="center"/>
    </xf>
    <xf numFmtId="170" fontId="12" fillId="0" borderId="67" xfId="1" applyNumberFormat="1" applyFont="1" applyBorder="1" applyAlignment="1" applyProtection="1">
      <alignment horizontal="center" vertical="center"/>
      <protection locked="0"/>
    </xf>
    <xf numFmtId="3" fontId="12" fillId="0" borderId="63" xfId="0" applyNumberFormat="1" applyFont="1" applyBorder="1" applyAlignment="1" applyProtection="1">
      <alignment horizontal="center" vertical="center" wrapText="1"/>
      <protection locked="0"/>
    </xf>
    <xf numFmtId="49" fontId="12" fillId="0" borderId="12" xfId="0" applyNumberFormat="1" applyFont="1" applyBorder="1" applyAlignment="1" applyProtection="1">
      <alignment horizontal="center" vertical="center" wrapText="1"/>
      <protection locked="0"/>
    </xf>
    <xf numFmtId="49" fontId="12" fillId="0" borderId="70" xfId="0" applyNumberFormat="1" applyFont="1" applyBorder="1" applyAlignment="1" applyProtection="1">
      <alignment horizontal="center" vertical="center" wrapText="1"/>
      <protection locked="0"/>
    </xf>
    <xf numFmtId="0" fontId="13" fillId="10" borderId="61" xfId="0" applyFont="1" applyFill="1" applyBorder="1" applyAlignment="1">
      <alignment vertical="center" wrapText="1"/>
    </xf>
    <xf numFmtId="3" fontId="12" fillId="0" borderId="33" xfId="0" applyNumberFormat="1" applyFont="1" applyBorder="1" applyAlignment="1" applyProtection="1">
      <alignment horizontal="center" vertical="center" wrapText="1"/>
      <protection locked="0"/>
    </xf>
    <xf numFmtId="3" fontId="12" fillId="0" borderId="34" xfId="0" applyNumberFormat="1" applyFont="1" applyBorder="1" applyAlignment="1" applyProtection="1">
      <alignment horizontal="center" vertical="center" wrapText="1"/>
      <protection locked="0"/>
    </xf>
    <xf numFmtId="3" fontId="12" fillId="0" borderId="35" xfId="0" applyNumberFormat="1" applyFont="1" applyBorder="1" applyAlignment="1" applyProtection="1">
      <alignment horizontal="center" vertical="center" wrapText="1"/>
      <protection locked="0"/>
    </xf>
    <xf numFmtId="3" fontId="12" fillId="12" borderId="99" xfId="0" applyNumberFormat="1" applyFont="1" applyFill="1" applyBorder="1" applyAlignment="1" applyProtection="1">
      <alignment horizontal="center" vertical="center" wrapText="1"/>
      <protection locked="0"/>
    </xf>
    <xf numFmtId="170" fontId="56" fillId="0" borderId="11" xfId="1" applyNumberFormat="1" applyFont="1" applyBorder="1" applyAlignment="1">
      <alignment horizontal="center" vertical="center"/>
    </xf>
    <xf numFmtId="170" fontId="13" fillId="11" borderId="11" xfId="1" applyNumberFormat="1" applyFont="1" applyFill="1" applyBorder="1" applyAlignment="1">
      <alignment horizontal="center" vertical="center"/>
    </xf>
    <xf numFmtId="0" fontId="12" fillId="0" borderId="53"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4" borderId="53" xfId="0" applyFont="1" applyFill="1" applyBorder="1" applyAlignment="1" applyProtection="1">
      <alignment vertical="center" wrapText="1"/>
    </xf>
    <xf numFmtId="0" fontId="12" fillId="4" borderId="18" xfId="0" applyFont="1" applyFill="1" applyBorder="1" applyAlignment="1" applyProtection="1">
      <alignment vertical="center" wrapText="1"/>
    </xf>
    <xf numFmtId="173" fontId="56" fillId="0" borderId="11" xfId="1" applyNumberFormat="1" applyFont="1" applyBorder="1" applyAlignment="1">
      <alignment horizontal="center" vertical="center"/>
    </xf>
    <xf numFmtId="173" fontId="56" fillId="6" borderId="2" xfId="0" applyNumberFormat="1" applyFont="1" applyFill="1" applyBorder="1" applyAlignment="1">
      <alignment horizontal="center" vertical="center" wrapText="1"/>
    </xf>
    <xf numFmtId="173" fontId="56" fillId="6" borderId="26" xfId="0" applyNumberFormat="1" applyFont="1" applyFill="1" applyBorder="1" applyAlignment="1">
      <alignment horizontal="center" vertical="center" wrapText="1"/>
    </xf>
    <xf numFmtId="173" fontId="56" fillId="6" borderId="104" xfId="0" applyNumberFormat="1" applyFont="1" applyFill="1" applyBorder="1" applyAlignment="1">
      <alignment horizontal="center" vertical="center" wrapText="1"/>
    </xf>
    <xf numFmtId="173" fontId="56" fillId="6" borderId="105" xfId="0" applyNumberFormat="1" applyFont="1" applyFill="1" applyBorder="1" applyAlignment="1">
      <alignment horizontal="center" vertical="center" wrapText="1"/>
    </xf>
    <xf numFmtId="3" fontId="8" fillId="11" borderId="9" xfId="0" applyNumberFormat="1" applyFont="1" applyFill="1" applyBorder="1" applyAlignment="1" applyProtection="1">
      <alignment horizontal="center" vertical="center" wrapText="1"/>
    </xf>
    <xf numFmtId="10" fontId="12" fillId="4" borderId="16" xfId="0" applyNumberFormat="1" applyFont="1" applyFill="1" applyBorder="1" applyAlignment="1" applyProtection="1">
      <alignment horizontal="center" vertical="center"/>
    </xf>
    <xf numFmtId="0" fontId="13" fillId="10" borderId="59" xfId="0" applyFont="1" applyFill="1" applyBorder="1" applyAlignment="1">
      <alignment vertical="center" wrapText="1"/>
    </xf>
    <xf numFmtId="0" fontId="12" fillId="0" borderId="60" xfId="0" applyFont="1" applyBorder="1" applyAlignment="1" applyProtection="1">
      <alignment horizontal="left" vertical="center" wrapText="1" indent="1"/>
      <protection locked="0"/>
    </xf>
    <xf numFmtId="0" fontId="13" fillId="10" borderId="0" xfId="0" applyFont="1" applyFill="1" applyBorder="1" applyAlignment="1">
      <alignment vertical="center" wrapText="1"/>
    </xf>
    <xf numFmtId="3" fontId="12" fillId="12" borderId="53" xfId="0" applyNumberFormat="1" applyFont="1" applyFill="1" applyBorder="1" applyAlignment="1" applyProtection="1">
      <alignment horizontal="center" vertical="center" wrapText="1"/>
      <protection locked="0"/>
    </xf>
    <xf numFmtId="0" fontId="54" fillId="9" borderId="3" xfId="4" applyFont="1" applyFill="1" applyBorder="1" applyAlignment="1" applyProtection="1">
      <alignment horizontal="left" vertical="center" indent="1"/>
    </xf>
    <xf numFmtId="0" fontId="54" fillId="9" borderId="12" xfId="4" applyFont="1" applyFill="1" applyBorder="1" applyAlignment="1" applyProtection="1">
      <alignment horizontal="center" vertical="center" wrapText="1"/>
    </xf>
    <xf numFmtId="9" fontId="54" fillId="9" borderId="12" xfId="4" applyNumberFormat="1" applyFont="1" applyFill="1" applyBorder="1" applyAlignment="1" applyProtection="1">
      <alignment horizontal="center" vertical="center" wrapText="1"/>
    </xf>
    <xf numFmtId="9" fontId="20" fillId="6" borderId="53" xfId="4" applyNumberFormat="1" applyFont="1" applyFill="1" applyBorder="1" applyAlignment="1" applyProtection="1">
      <alignment horizontal="center" vertical="center" wrapText="1"/>
    </xf>
    <xf numFmtId="9" fontId="20" fillId="8" borderId="3" xfId="4" applyNumberFormat="1" applyFont="1" applyFill="1" applyBorder="1" applyAlignment="1" applyProtection="1">
      <alignment horizontal="center" vertical="center" wrapText="1"/>
    </xf>
    <xf numFmtId="9" fontId="20" fillId="8" borderId="54" xfId="4" applyNumberFormat="1" applyFont="1" applyFill="1" applyBorder="1" applyAlignment="1" applyProtection="1">
      <alignment horizontal="center" vertical="center" wrapText="1"/>
    </xf>
    <xf numFmtId="0" fontId="21" fillId="0" borderId="6" xfId="0" applyFont="1" applyBorder="1" applyAlignment="1" applyProtection="1">
      <alignment horizontal="left" vertical="center" indent="1"/>
    </xf>
    <xf numFmtId="10" fontId="21" fillId="0" borderId="17" xfId="1" applyNumberFormat="1" applyFont="1" applyBorder="1" applyAlignment="1" applyProtection="1">
      <alignment horizontal="center" vertical="center"/>
    </xf>
    <xf numFmtId="3" fontId="21" fillId="0" borderId="6" xfId="0" applyNumberFormat="1" applyFont="1" applyFill="1" applyBorder="1" applyAlignment="1" applyProtection="1">
      <alignment horizontal="left" vertical="center" indent="1"/>
    </xf>
    <xf numFmtId="0" fontId="21" fillId="0" borderId="6" xfId="0" applyFont="1" applyFill="1" applyBorder="1" applyAlignment="1" applyProtection="1">
      <alignment horizontal="left" vertical="center" indent="1"/>
    </xf>
    <xf numFmtId="0" fontId="21" fillId="0" borderId="4" xfId="0" applyFont="1" applyFill="1" applyBorder="1" applyAlignment="1" applyProtection="1">
      <alignment horizontal="left" vertical="center" indent="1"/>
    </xf>
    <xf numFmtId="170" fontId="21" fillId="0" borderId="9" xfId="1" applyNumberFormat="1" applyFont="1" applyBorder="1" applyAlignment="1" applyProtection="1">
      <alignment horizontal="center" vertical="center"/>
    </xf>
    <xf numFmtId="170" fontId="21" fillId="0" borderId="18" xfId="1" applyNumberFormat="1" applyFont="1" applyBorder="1" applyAlignment="1" applyProtection="1">
      <alignment horizontal="center" vertical="center"/>
    </xf>
    <xf numFmtId="170" fontId="21" fillId="12" borderId="4" xfId="1" applyNumberFormat="1" applyFont="1" applyFill="1" applyBorder="1" applyAlignment="1" applyProtection="1">
      <alignment horizontal="center" vertical="center"/>
      <protection locked="0"/>
    </xf>
    <xf numFmtId="10" fontId="21" fillId="0" borderId="10" xfId="1" applyNumberFormat="1" applyFont="1" applyBorder="1" applyAlignment="1" applyProtection="1">
      <alignment horizontal="center" vertical="center"/>
    </xf>
    <xf numFmtId="0" fontId="54" fillId="9" borderId="3" xfId="0" applyFont="1" applyFill="1" applyBorder="1" applyAlignment="1" applyProtection="1">
      <alignment horizontal="left" vertical="center" indent="1"/>
    </xf>
    <xf numFmtId="3" fontId="21" fillId="0" borderId="4" xfId="0" applyNumberFormat="1" applyFont="1" applyFill="1" applyBorder="1" applyAlignment="1" applyProtection="1">
      <alignment horizontal="left" vertical="center" indent="1"/>
    </xf>
    <xf numFmtId="0" fontId="53" fillId="0" borderId="6" xfId="0" applyFont="1" applyBorder="1" applyAlignment="1" applyProtection="1">
      <alignment horizontal="left" vertical="center" indent="1"/>
    </xf>
    <xf numFmtId="10" fontId="53" fillId="0" borderId="17" xfId="1" applyNumberFormat="1" applyFont="1" applyBorder="1" applyAlignment="1" applyProtection="1">
      <alignment horizontal="center" vertical="center"/>
    </xf>
    <xf numFmtId="0" fontId="21" fillId="0" borderId="4" xfId="0" applyFont="1" applyBorder="1" applyAlignment="1" applyProtection="1">
      <alignment horizontal="left" vertical="center" indent="1"/>
    </xf>
    <xf numFmtId="0" fontId="39" fillId="0" borderId="0" xfId="0" applyFont="1" applyProtection="1"/>
    <xf numFmtId="9" fontId="12" fillId="4" borderId="1" xfId="0" applyNumberFormat="1" applyFont="1" applyFill="1" applyBorder="1" applyAlignment="1" applyProtection="1">
      <alignment horizontal="left" vertical="center"/>
    </xf>
    <xf numFmtId="0" fontId="12" fillId="4" borderId="1" xfId="0" applyNumberFormat="1" applyFont="1" applyFill="1" applyBorder="1" applyAlignment="1" applyProtection="1">
      <alignment horizontal="center" vertical="center"/>
    </xf>
    <xf numFmtId="9" fontId="36" fillId="4" borderId="1" xfId="0" applyNumberFormat="1" applyFont="1" applyFill="1" applyBorder="1" applyAlignment="1" applyProtection="1">
      <alignment horizontal="left" vertical="center"/>
    </xf>
    <xf numFmtId="49" fontId="12" fillId="0" borderId="0" xfId="0" applyNumberFormat="1" applyFont="1" applyProtection="1"/>
    <xf numFmtId="0" fontId="64" fillId="8" borderId="38" xfId="0" applyFont="1" applyFill="1" applyBorder="1" applyAlignment="1" applyProtection="1">
      <alignment vertical="center"/>
    </xf>
    <xf numFmtId="0" fontId="50" fillId="8" borderId="41" xfId="0" applyFont="1" applyFill="1" applyBorder="1" applyAlignment="1" applyProtection="1">
      <alignment vertical="center"/>
    </xf>
    <xf numFmtId="0" fontId="64" fillId="8" borderId="41" xfId="0" applyFont="1" applyFill="1" applyBorder="1" applyAlignment="1" applyProtection="1">
      <alignment horizontal="center" vertical="center"/>
    </xf>
    <xf numFmtId="0" fontId="64" fillId="10" borderId="6" xfId="0" applyFont="1" applyFill="1" applyBorder="1" applyAlignment="1" applyProtection="1">
      <alignment horizontal="center" vertical="center"/>
    </xf>
    <xf numFmtId="0" fontId="64" fillId="10" borderId="17" xfId="0" applyFont="1" applyFill="1" applyBorder="1" applyAlignment="1" applyProtection="1">
      <alignment horizontal="center" vertical="center"/>
    </xf>
    <xf numFmtId="0" fontId="50" fillId="4" borderId="5" xfId="0" applyFont="1" applyFill="1" applyBorder="1" applyAlignment="1" applyProtection="1">
      <alignment horizontal="left" vertical="center" indent="1"/>
    </xf>
    <xf numFmtId="3" fontId="50" fillId="4" borderId="6" xfId="0" applyNumberFormat="1" applyFont="1" applyFill="1" applyBorder="1" applyAlignment="1" applyProtection="1">
      <alignment horizontal="center" vertical="center"/>
    </xf>
    <xf numFmtId="170" fontId="29" fillId="4" borderId="17" xfId="0" applyNumberFormat="1" applyFont="1" applyFill="1" applyBorder="1" applyAlignment="1" applyProtection="1">
      <alignment horizontal="center" vertical="center" wrapText="1"/>
    </xf>
    <xf numFmtId="0" fontId="50" fillId="4" borderId="13" xfId="0" applyFont="1" applyFill="1" applyBorder="1" applyAlignment="1" applyProtection="1">
      <alignment horizontal="left" vertical="center" indent="1"/>
    </xf>
    <xf numFmtId="3" fontId="50" fillId="4" borderId="4" xfId="0" applyNumberFormat="1" applyFont="1" applyFill="1" applyBorder="1" applyAlignment="1" applyProtection="1">
      <alignment horizontal="center" vertical="center"/>
    </xf>
    <xf numFmtId="170" fontId="29" fillId="4" borderId="10" xfId="0" applyNumberFormat="1" applyFont="1" applyFill="1" applyBorder="1" applyAlignment="1" applyProtection="1">
      <alignment horizontal="center" vertical="center" wrapText="1"/>
    </xf>
    <xf numFmtId="0" fontId="64" fillId="4" borderId="41" xfId="0" applyFont="1" applyFill="1" applyBorder="1" applyAlignment="1" applyProtection="1">
      <alignment horizontal="right" vertical="center" indent="1"/>
    </xf>
    <xf numFmtId="3" fontId="64" fillId="6" borderId="57" xfId="0" applyNumberFormat="1" applyFont="1" applyFill="1" applyBorder="1" applyAlignment="1" applyProtection="1">
      <alignment horizontal="center" vertical="center"/>
    </xf>
    <xf numFmtId="170" fontId="64" fillId="6" borderId="29" xfId="0" applyNumberFormat="1" applyFont="1" applyFill="1" applyBorder="1" applyAlignment="1" applyProtection="1">
      <alignment horizontal="center" vertical="center" wrapText="1"/>
    </xf>
    <xf numFmtId="0" fontId="50" fillId="4" borderId="41" xfId="0" applyFont="1" applyFill="1" applyBorder="1" applyAlignment="1" applyProtection="1">
      <alignment horizontal="left" vertical="center" indent="1"/>
    </xf>
    <xf numFmtId="0" fontId="50" fillId="4" borderId="37" xfId="0" applyFont="1" applyFill="1" applyBorder="1" applyAlignment="1" applyProtection="1">
      <alignment vertical="center"/>
    </xf>
    <xf numFmtId="4" fontId="64" fillId="4" borderId="0" xfId="0" applyNumberFormat="1" applyFont="1" applyFill="1" applyBorder="1" applyAlignment="1" applyProtection="1">
      <alignment horizontal="center" vertical="center"/>
    </xf>
    <xf numFmtId="170" fontId="22" fillId="4" borderId="0" xfId="0" applyNumberFormat="1" applyFont="1" applyFill="1" applyBorder="1" applyAlignment="1" applyProtection="1">
      <alignment horizontal="center" vertical="center" wrapText="1"/>
    </xf>
    <xf numFmtId="0" fontId="64" fillId="4" borderId="23" xfId="0" applyFont="1" applyFill="1" applyBorder="1" applyAlignment="1" applyProtection="1">
      <alignment horizontal="right" vertical="center" indent="1"/>
    </xf>
    <xf numFmtId="3" fontId="71" fillId="13" borderId="117" xfId="0" applyNumberFormat="1" applyFont="1" applyFill="1" applyBorder="1" applyAlignment="1" applyProtection="1">
      <alignment horizontal="center" vertical="center"/>
    </xf>
    <xf numFmtId="170" fontId="71" fillId="13" borderId="118" xfId="0" applyNumberFormat="1" applyFont="1" applyFill="1" applyBorder="1" applyAlignment="1" applyProtection="1">
      <alignment horizontal="center" vertical="center" wrapText="1"/>
    </xf>
    <xf numFmtId="170" fontId="64" fillId="8" borderId="54" xfId="0" applyNumberFormat="1" applyFont="1" applyFill="1" applyBorder="1" applyAlignment="1" applyProtection="1">
      <alignment horizontal="center" vertical="center" wrapText="1"/>
    </xf>
    <xf numFmtId="174" fontId="5" fillId="4" borderId="5" xfId="0" applyNumberFormat="1" applyFont="1" applyFill="1" applyBorder="1" applyAlignment="1" applyProtection="1">
      <alignment horizontal="left" vertical="center" indent="2"/>
    </xf>
    <xf numFmtId="170" fontId="50" fillId="4" borderId="17" xfId="0" applyNumberFormat="1" applyFont="1" applyFill="1" applyBorder="1" applyAlignment="1" applyProtection="1">
      <alignment horizontal="center" vertical="center" wrapText="1"/>
    </xf>
    <xf numFmtId="170" fontId="50" fillId="4" borderId="10" xfId="0" applyNumberFormat="1" applyFont="1" applyFill="1" applyBorder="1" applyAlignment="1" applyProtection="1">
      <alignment horizontal="center" vertical="center" wrapText="1"/>
    </xf>
    <xf numFmtId="0" fontId="64" fillId="4" borderId="0" xfId="0" applyFont="1" applyFill="1" applyBorder="1" applyAlignment="1" applyProtection="1">
      <alignment horizontal="right" vertical="center" indent="1"/>
    </xf>
    <xf numFmtId="3" fontId="64" fillId="8" borderId="12" xfId="0" applyNumberFormat="1" applyFont="1" applyFill="1" applyBorder="1" applyAlignment="1" applyProtection="1">
      <alignment horizontal="center" vertical="center"/>
    </xf>
    <xf numFmtId="3" fontId="50" fillId="4" borderId="1" xfId="0" applyNumberFormat="1" applyFont="1" applyFill="1" applyBorder="1" applyAlignment="1" applyProtection="1">
      <alignment horizontal="center" vertical="center"/>
    </xf>
    <xf numFmtId="3" fontId="50" fillId="4" borderId="9" xfId="0" applyNumberFormat="1" applyFont="1" applyFill="1" applyBorder="1" applyAlignment="1" applyProtection="1">
      <alignment horizontal="center" vertical="center"/>
    </xf>
    <xf numFmtId="0" fontId="64" fillId="8" borderId="7" xfId="0" applyFont="1" applyFill="1" applyBorder="1" applyAlignment="1" applyProtection="1">
      <alignment horizontal="center" vertical="center"/>
    </xf>
    <xf numFmtId="0" fontId="64" fillId="10" borderId="54" xfId="0" applyFont="1" applyFill="1" applyBorder="1" applyAlignment="1" applyProtection="1">
      <alignment horizontal="center" vertical="center"/>
    </xf>
    <xf numFmtId="0" fontId="64" fillId="4" borderId="38" xfId="0" applyFont="1" applyFill="1" applyBorder="1" applyAlignment="1" applyProtection="1">
      <alignment horizontal="right" vertical="center" indent="1"/>
    </xf>
    <xf numFmtId="0" fontId="64" fillId="4" borderId="37" xfId="0" applyFont="1" applyFill="1" applyBorder="1" applyAlignment="1" applyProtection="1">
      <alignment horizontal="right" vertical="center" indent="1"/>
    </xf>
    <xf numFmtId="170" fontId="64" fillId="6" borderId="16" xfId="0" applyNumberFormat="1" applyFont="1" applyFill="1" applyBorder="1" applyAlignment="1" applyProtection="1">
      <alignment horizontal="center" vertical="center" wrapText="1"/>
    </xf>
    <xf numFmtId="0" fontId="64" fillId="11" borderId="44" xfId="0" applyFont="1" applyFill="1" applyBorder="1" applyAlignment="1" applyProtection="1">
      <alignment horizontal="center" vertical="center"/>
    </xf>
    <xf numFmtId="3" fontId="50" fillId="11" borderId="57" xfId="0" applyNumberFormat="1" applyFont="1" applyFill="1" applyBorder="1" applyAlignment="1" applyProtection="1">
      <alignment horizontal="center" vertical="center"/>
    </xf>
    <xf numFmtId="0" fontId="50" fillId="4" borderId="2" xfId="0" applyFont="1" applyFill="1" applyBorder="1" applyAlignment="1" applyProtection="1">
      <alignment horizontal="center" vertical="center"/>
    </xf>
    <xf numFmtId="3" fontId="64" fillId="8" borderId="21" xfId="0" applyNumberFormat="1" applyFont="1" applyFill="1" applyBorder="1" applyAlignment="1" applyProtection="1">
      <alignment horizontal="left" vertical="center" indent="1"/>
    </xf>
    <xf numFmtId="0" fontId="12" fillId="4" borderId="9" xfId="0" applyNumberFormat="1" applyFont="1" applyFill="1" applyBorder="1" applyAlignment="1" applyProtection="1">
      <alignment horizontal="center" vertical="center"/>
    </xf>
    <xf numFmtId="9" fontId="13" fillId="6" borderId="29" xfId="0" applyNumberFormat="1" applyFont="1" applyFill="1" applyBorder="1" applyAlignment="1">
      <alignment horizontal="center" vertical="center" wrapText="1"/>
    </xf>
    <xf numFmtId="0" fontId="76" fillId="4" borderId="0" xfId="0" applyFont="1" applyFill="1" applyProtection="1"/>
    <xf numFmtId="0" fontId="12" fillId="4" borderId="47" xfId="0" applyFont="1" applyFill="1" applyBorder="1" applyAlignment="1" applyProtection="1">
      <alignment wrapText="1"/>
    </xf>
    <xf numFmtId="0" fontId="12" fillId="4" borderId="93" xfId="0" applyFont="1" applyFill="1" applyBorder="1" applyAlignment="1" applyProtection="1">
      <alignment wrapText="1"/>
    </xf>
    <xf numFmtId="170" fontId="4" fillId="12" borderId="70" xfId="0" applyNumberFormat="1" applyFont="1" applyFill="1" applyBorder="1" applyAlignment="1" applyProtection="1">
      <alignment vertical="center"/>
      <protection locked="0"/>
    </xf>
    <xf numFmtId="0" fontId="12" fillId="4" borderId="34" xfId="0" applyFont="1" applyFill="1" applyBorder="1" applyAlignment="1" applyProtection="1">
      <alignment wrapText="1"/>
    </xf>
    <xf numFmtId="0" fontId="12" fillId="4" borderId="55" xfId="0" applyFont="1" applyFill="1" applyBorder="1" applyAlignment="1" applyProtection="1">
      <alignment wrapText="1"/>
    </xf>
    <xf numFmtId="0" fontId="6" fillId="4" borderId="17" xfId="0" applyFont="1" applyFill="1" applyBorder="1" applyAlignment="1" applyProtection="1">
      <alignment horizontal="left" vertical="center" wrapText="1" indent="1"/>
      <protection locked="0"/>
    </xf>
    <xf numFmtId="0" fontId="6" fillId="4" borderId="28" xfId="0" applyFont="1" applyFill="1" applyBorder="1" applyAlignment="1" applyProtection="1">
      <alignment horizontal="left" vertical="center" wrapText="1" indent="1"/>
      <protection locked="0"/>
    </xf>
    <xf numFmtId="0" fontId="6" fillId="4" borderId="71" xfId="0" applyFont="1" applyFill="1" applyBorder="1" applyAlignment="1" applyProtection="1">
      <alignment horizontal="left" vertical="center" wrapText="1" indent="1"/>
      <protection locked="0"/>
    </xf>
    <xf numFmtId="0" fontId="6" fillId="4" borderId="72" xfId="0" applyFont="1" applyFill="1" applyBorder="1" applyAlignment="1" applyProtection="1">
      <alignment horizontal="left" vertical="center" wrapText="1" indent="1"/>
      <protection locked="0"/>
    </xf>
    <xf numFmtId="0" fontId="2" fillId="4" borderId="71" xfId="0" applyFont="1" applyFill="1" applyBorder="1" applyAlignment="1" applyProtection="1">
      <alignment horizontal="left" vertical="center" wrapText="1" indent="1"/>
      <protection locked="0"/>
    </xf>
    <xf numFmtId="0" fontId="2" fillId="4" borderId="72" xfId="0" applyFont="1" applyFill="1" applyBorder="1" applyAlignment="1" applyProtection="1">
      <alignment horizontal="left" vertical="center" wrapText="1" indent="1"/>
      <protection locked="0"/>
    </xf>
    <xf numFmtId="0" fontId="50" fillId="4" borderId="54" xfId="0" applyFont="1" applyFill="1" applyBorder="1" applyAlignment="1" applyProtection="1">
      <alignment horizontal="left" vertical="center" wrapText="1" indent="1"/>
      <protection locked="0"/>
    </xf>
    <xf numFmtId="0" fontId="50" fillId="4" borderId="28" xfId="0" applyFont="1" applyFill="1" applyBorder="1" applyAlignment="1" applyProtection="1">
      <alignment horizontal="left" vertical="center" wrapText="1" indent="1"/>
      <protection locked="0"/>
    </xf>
    <xf numFmtId="0" fontId="50" fillId="4" borderId="71" xfId="0" applyFont="1" applyFill="1" applyBorder="1" applyAlignment="1" applyProtection="1">
      <alignment horizontal="left" vertical="center" wrapText="1" indent="1"/>
      <protection locked="0"/>
    </xf>
    <xf numFmtId="0" fontId="50" fillId="4" borderId="68" xfId="0" applyFont="1" applyFill="1" applyBorder="1" applyAlignment="1" applyProtection="1">
      <alignment horizontal="left" vertical="center" wrapText="1" indent="1"/>
      <protection locked="0"/>
    </xf>
    <xf numFmtId="0" fontId="6" fillId="4" borderId="10" xfId="0" applyFont="1" applyFill="1" applyBorder="1" applyAlignment="1" applyProtection="1">
      <alignment horizontal="left" vertical="center" wrapText="1" indent="1"/>
      <protection locked="0"/>
    </xf>
    <xf numFmtId="0" fontId="6" fillId="4" borderId="69" xfId="0" applyFont="1" applyFill="1" applyBorder="1" applyAlignment="1" applyProtection="1">
      <alignment horizontal="left" vertical="center" wrapText="1" indent="1"/>
      <protection locked="0"/>
    </xf>
    <xf numFmtId="0" fontId="12" fillId="4" borderId="1" xfId="0" applyFont="1" applyFill="1" applyBorder="1" applyAlignment="1" applyProtection="1">
      <alignment horizontal="left" vertical="center" wrapText="1" indent="1"/>
      <protection locked="0"/>
    </xf>
    <xf numFmtId="0" fontId="12" fillId="4" borderId="17" xfId="0" applyFont="1" applyFill="1" applyBorder="1" applyAlignment="1" applyProtection="1">
      <alignment horizontal="left" vertical="center" wrapText="1" indent="1"/>
      <protection locked="0"/>
    </xf>
    <xf numFmtId="0" fontId="12" fillId="4" borderId="6" xfId="0" applyFont="1" applyFill="1" applyBorder="1" applyAlignment="1" applyProtection="1">
      <alignment horizontal="left" vertical="center" wrapText="1" indent="1"/>
      <protection locked="0"/>
    </xf>
    <xf numFmtId="49" fontId="74" fillId="0" borderId="17" xfId="54187" applyNumberFormat="1" applyFont="1" applyBorder="1" applyAlignment="1" applyProtection="1">
      <alignment horizontal="left" vertical="center" wrapText="1"/>
      <protection locked="0"/>
    </xf>
    <xf numFmtId="49" fontId="74" fillId="0" borderId="1" xfId="0" applyNumberFormat="1" applyFont="1" applyBorder="1" applyAlignment="1" applyProtection="1">
      <alignment horizontal="left" vertical="center" wrapText="1"/>
      <protection locked="0"/>
    </xf>
    <xf numFmtId="0" fontId="50" fillId="4" borderId="54" xfId="0" applyFont="1" applyFill="1" applyBorder="1" applyAlignment="1" applyProtection="1">
      <alignment horizontal="left" vertical="center" wrapText="1" indent="1"/>
    </xf>
    <xf numFmtId="0" fontId="50" fillId="4" borderId="28" xfId="0" applyFont="1" applyFill="1" applyBorder="1" applyAlignment="1" applyProtection="1">
      <alignment horizontal="left" vertical="center" wrapText="1" indent="1"/>
    </xf>
    <xf numFmtId="0" fontId="50" fillId="4" borderId="71" xfId="0" applyFont="1" applyFill="1" applyBorder="1" applyAlignment="1" applyProtection="1">
      <alignment horizontal="left" vertical="center" wrapText="1" indent="1"/>
    </xf>
    <xf numFmtId="0" fontId="50" fillId="4" borderId="68" xfId="0" applyFont="1" applyFill="1" applyBorder="1" applyAlignment="1" applyProtection="1">
      <alignment horizontal="left" vertical="center" wrapText="1" indent="1"/>
    </xf>
    <xf numFmtId="0" fontId="50" fillId="4" borderId="72" xfId="0" applyFont="1" applyFill="1" applyBorder="1" applyAlignment="1" applyProtection="1">
      <alignment horizontal="left" vertical="center" wrapText="1" indent="1"/>
    </xf>
    <xf numFmtId="172" fontId="62" fillId="4" borderId="16" xfId="6" applyNumberFormat="1" applyFont="1" applyFill="1" applyBorder="1" applyAlignment="1" applyProtection="1">
      <alignment horizontal="center" vertical="center"/>
    </xf>
    <xf numFmtId="3" fontId="55" fillId="13" borderId="119" xfId="0" applyNumberFormat="1" applyFont="1" applyFill="1" applyBorder="1" applyAlignment="1">
      <alignment horizontal="center" vertical="center" wrapText="1"/>
    </xf>
    <xf numFmtId="3" fontId="55" fillId="13" borderId="120" xfId="0" applyNumberFormat="1" applyFont="1" applyFill="1" applyBorder="1" applyAlignment="1">
      <alignment horizontal="center" vertical="center" wrapText="1"/>
    </xf>
    <xf numFmtId="3" fontId="55" fillId="13" borderId="121" xfId="0" applyNumberFormat="1" applyFont="1" applyFill="1" applyBorder="1" applyAlignment="1">
      <alignment horizontal="center" vertical="center" wrapText="1"/>
    </xf>
    <xf numFmtId="3" fontId="55" fillId="13" borderId="122" xfId="0" applyNumberFormat="1" applyFont="1" applyFill="1" applyBorder="1" applyAlignment="1">
      <alignment horizontal="center" vertical="center" wrapText="1"/>
    </xf>
    <xf numFmtId="3" fontId="55" fillId="13" borderId="123" xfId="0" applyNumberFormat="1" applyFont="1" applyFill="1" applyBorder="1" applyAlignment="1">
      <alignment horizontal="center" vertical="center" wrapText="1"/>
    </xf>
    <xf numFmtId="3" fontId="55" fillId="13" borderId="124" xfId="0" applyNumberFormat="1" applyFont="1" applyFill="1" applyBorder="1" applyAlignment="1">
      <alignment horizontal="center" vertical="center" wrapText="1"/>
    </xf>
    <xf numFmtId="170" fontId="56" fillId="6" borderId="124" xfId="0" applyNumberFormat="1" applyFont="1" applyFill="1" applyBorder="1" applyAlignment="1">
      <alignment horizontal="center" vertical="center" wrapText="1"/>
    </xf>
    <xf numFmtId="170" fontId="55" fillId="13" borderId="124" xfId="0" applyNumberFormat="1" applyFont="1" applyFill="1" applyBorder="1" applyAlignment="1">
      <alignment horizontal="center" vertical="center" wrapText="1"/>
    </xf>
    <xf numFmtId="170" fontId="55" fillId="13" borderId="125" xfId="0" applyNumberFormat="1" applyFont="1" applyFill="1" applyBorder="1" applyAlignment="1">
      <alignment horizontal="center" vertical="center" wrapText="1"/>
    </xf>
    <xf numFmtId="4" fontId="55" fillId="13" borderId="124" xfId="0" applyNumberFormat="1" applyFont="1" applyFill="1" applyBorder="1" applyAlignment="1">
      <alignment horizontal="center" vertical="center" wrapText="1"/>
    </xf>
    <xf numFmtId="0" fontId="12" fillId="0" borderId="19" xfId="1" applyNumberFormat="1" applyFont="1" applyBorder="1" applyAlignment="1" applyProtection="1">
      <alignment horizontal="left" vertical="center" wrapText="1"/>
      <protection locked="0"/>
    </xf>
    <xf numFmtId="0" fontId="13" fillId="4" borderId="56" xfId="0" applyFont="1" applyFill="1" applyBorder="1" applyAlignment="1">
      <alignment horizontal="right" vertical="center" wrapText="1"/>
    </xf>
    <xf numFmtId="0" fontId="12" fillId="4" borderId="48" xfId="0" applyFont="1" applyFill="1" applyBorder="1" applyAlignment="1">
      <alignment wrapText="1"/>
    </xf>
    <xf numFmtId="0" fontId="12" fillId="4" borderId="23" xfId="0" applyFont="1" applyFill="1" applyBorder="1" applyAlignment="1">
      <alignment wrapText="1"/>
    </xf>
    <xf numFmtId="0" fontId="12" fillId="4" borderId="0" xfId="0" applyFont="1" applyFill="1" applyAlignment="1">
      <alignment wrapText="1"/>
    </xf>
    <xf numFmtId="0" fontId="12" fillId="4" borderId="0" xfId="5" applyFont="1" applyFill="1" applyAlignment="1" applyProtection="1">
      <alignment wrapText="1"/>
    </xf>
    <xf numFmtId="0" fontId="21" fillId="4" borderId="48" xfId="0" applyFont="1" applyFill="1" applyBorder="1" applyAlignment="1">
      <alignment wrapText="1"/>
    </xf>
    <xf numFmtId="0" fontId="21" fillId="4" borderId="0" xfId="0" applyFont="1" applyFill="1" applyAlignment="1">
      <alignment wrapText="1"/>
    </xf>
    <xf numFmtId="0" fontId="21" fillId="4" borderId="47" xfId="0" applyFont="1" applyFill="1" applyBorder="1" applyAlignment="1">
      <alignment wrapText="1"/>
    </xf>
    <xf numFmtId="0" fontId="13" fillId="4" borderId="69" xfId="0" applyFont="1" applyFill="1" applyBorder="1" applyAlignment="1">
      <alignment horizontal="right" vertical="center" wrapText="1"/>
    </xf>
    <xf numFmtId="0" fontId="13" fillId="4" borderId="71" xfId="0" applyFont="1" applyFill="1" applyBorder="1" applyAlignment="1">
      <alignment horizontal="right" vertical="center" wrapText="1"/>
    </xf>
    <xf numFmtId="0" fontId="13" fillId="4" borderId="72" xfId="0" applyFont="1" applyFill="1" applyBorder="1" applyAlignment="1">
      <alignment horizontal="right" vertical="center" wrapText="1"/>
    </xf>
    <xf numFmtId="3" fontId="55" fillId="13" borderId="52" xfId="0" applyNumberFormat="1" applyFont="1" applyFill="1" applyBorder="1" applyAlignment="1">
      <alignment horizontal="center" vertical="center" wrapText="1"/>
    </xf>
    <xf numFmtId="3" fontId="55" fillId="13" borderId="106" xfId="0" applyNumberFormat="1" applyFont="1" applyFill="1" applyBorder="1" applyAlignment="1">
      <alignment horizontal="center" vertical="center" wrapText="1"/>
    </xf>
    <xf numFmtId="170" fontId="57" fillId="0" borderId="51" xfId="1" applyNumberFormat="1" applyFont="1" applyBorder="1" applyAlignment="1">
      <alignment horizontal="center" vertical="center"/>
    </xf>
    <xf numFmtId="0" fontId="21" fillId="4" borderId="37" xfId="0" applyFont="1" applyFill="1" applyBorder="1"/>
    <xf numFmtId="170" fontId="13" fillId="6" borderId="16" xfId="0" applyNumberFormat="1" applyFont="1" applyFill="1" applyBorder="1" applyAlignment="1">
      <alignment horizontal="center" vertical="center" wrapText="1"/>
    </xf>
    <xf numFmtId="0" fontId="12" fillId="4" borderId="41" xfId="0" applyFont="1" applyFill="1" applyBorder="1"/>
    <xf numFmtId="3" fontId="55" fillId="13" borderId="119" xfId="0" applyNumberFormat="1" applyFont="1" applyFill="1" applyBorder="1" applyAlignment="1" applyProtection="1">
      <alignment horizontal="center" vertical="center" wrapText="1"/>
    </xf>
    <xf numFmtId="3" fontId="55" fillId="13" borderId="120" xfId="0" applyNumberFormat="1" applyFont="1" applyFill="1" applyBorder="1" applyAlignment="1" applyProtection="1">
      <alignment horizontal="center" vertical="center" wrapText="1"/>
    </xf>
    <xf numFmtId="3" fontId="55" fillId="13" borderId="121" xfId="0" applyNumberFormat="1" applyFont="1" applyFill="1" applyBorder="1" applyAlignment="1" applyProtection="1">
      <alignment horizontal="center" vertical="center" wrapText="1"/>
    </xf>
    <xf numFmtId="3" fontId="55" fillId="13" borderId="122" xfId="0" applyNumberFormat="1" applyFont="1" applyFill="1" applyBorder="1" applyAlignment="1" applyProtection="1">
      <alignment horizontal="center" vertical="center" wrapText="1"/>
    </xf>
    <xf numFmtId="3" fontId="55" fillId="13" borderId="123" xfId="0" applyNumberFormat="1" applyFont="1" applyFill="1" applyBorder="1" applyAlignment="1" applyProtection="1">
      <alignment horizontal="center" vertical="center" wrapText="1"/>
    </xf>
    <xf numFmtId="3" fontId="55" fillId="13" borderId="124" xfId="0" applyNumberFormat="1" applyFont="1" applyFill="1" applyBorder="1" applyAlignment="1" applyProtection="1">
      <alignment horizontal="center" vertical="center" wrapText="1"/>
    </xf>
    <xf numFmtId="170" fontId="55" fillId="13" borderId="124" xfId="0" applyNumberFormat="1" applyFont="1" applyFill="1" applyBorder="1" applyAlignment="1" applyProtection="1">
      <alignment horizontal="center" vertical="center" wrapText="1"/>
    </xf>
    <xf numFmtId="170" fontId="55" fillId="13" borderId="125" xfId="0" applyNumberFormat="1" applyFont="1" applyFill="1" applyBorder="1" applyAlignment="1" applyProtection="1">
      <alignment horizontal="center" vertical="center" wrapText="1"/>
    </xf>
    <xf numFmtId="4" fontId="13" fillId="6" borderId="70" xfId="0" applyNumberFormat="1" applyFont="1" applyFill="1" applyBorder="1" applyAlignment="1" applyProtection="1">
      <alignment horizontal="center" vertical="center" wrapText="1"/>
    </xf>
    <xf numFmtId="4" fontId="55" fillId="13" borderId="124" xfId="0" applyNumberFormat="1" applyFont="1" applyFill="1" applyBorder="1" applyAlignment="1" applyProtection="1">
      <alignment horizontal="center" vertical="center" wrapText="1"/>
    </xf>
    <xf numFmtId="0" fontId="13" fillId="4" borderId="0" xfId="0" applyFont="1" applyFill="1" applyBorder="1" applyAlignment="1" applyProtection="1">
      <alignment horizontal="right" vertical="center" wrapText="1" indent="1"/>
    </xf>
    <xf numFmtId="3" fontId="13" fillId="6" borderId="57" xfId="0" applyNumberFormat="1" applyFont="1" applyFill="1" applyBorder="1" applyAlignment="1" applyProtection="1">
      <alignment horizontal="center" vertical="center" wrapText="1"/>
    </xf>
    <xf numFmtId="3" fontId="55" fillId="13" borderId="22" xfId="0" applyNumberFormat="1" applyFont="1" applyFill="1" applyBorder="1" applyAlignment="1" applyProtection="1">
      <alignment horizontal="center" vertical="center" wrapText="1"/>
    </xf>
    <xf numFmtId="170" fontId="55" fillId="13" borderId="22" xfId="0" applyNumberFormat="1" applyFont="1" applyFill="1" applyBorder="1" applyAlignment="1" applyProtection="1">
      <alignment horizontal="center" vertical="center" wrapText="1"/>
    </xf>
    <xf numFmtId="0" fontId="20" fillId="4" borderId="1" xfId="0" applyFont="1" applyFill="1" applyBorder="1" applyAlignment="1">
      <alignment horizontal="center" vertical="center"/>
    </xf>
    <xf numFmtId="0" fontId="21" fillId="4" borderId="1" xfId="0" applyFont="1" applyFill="1" applyBorder="1" applyAlignment="1">
      <alignment horizontal="left" vertical="center"/>
    </xf>
    <xf numFmtId="0" fontId="21" fillId="4" borderId="1" xfId="0" applyNumberFormat="1" applyFont="1" applyFill="1" applyBorder="1" applyAlignment="1">
      <alignment horizontal="center" vertical="center"/>
    </xf>
    <xf numFmtId="0" fontId="12" fillId="4" borderId="37" xfId="0" applyFont="1" applyFill="1" applyBorder="1" applyProtection="1"/>
    <xf numFmtId="0" fontId="37" fillId="4" borderId="0" xfId="0" applyFont="1" applyFill="1" applyProtection="1"/>
    <xf numFmtId="0" fontId="18" fillId="14" borderId="21" xfId="5" applyFont="1" applyFill="1" applyBorder="1" applyAlignment="1" applyProtection="1">
      <alignment horizontal="center" vertical="center"/>
    </xf>
    <xf numFmtId="0" fontId="24" fillId="14" borderId="69" xfId="5" applyFont="1" applyFill="1" applyBorder="1" applyAlignment="1" applyProtection="1">
      <alignment vertical="center"/>
    </xf>
    <xf numFmtId="0" fontId="18" fillId="14" borderId="33" xfId="5" applyFont="1" applyFill="1" applyBorder="1" applyAlignment="1" applyProtection="1">
      <alignment horizontal="center" vertical="center"/>
    </xf>
    <xf numFmtId="0" fontId="13" fillId="14" borderId="64" xfId="5" applyFont="1" applyFill="1" applyBorder="1" applyAlignment="1" applyProtection="1">
      <alignment horizontal="center" wrapText="1"/>
    </xf>
    <xf numFmtId="0" fontId="13" fillId="14" borderId="51" xfId="5" applyFont="1" applyFill="1" applyBorder="1" applyAlignment="1" applyProtection="1">
      <alignment horizontal="center" wrapText="1"/>
    </xf>
    <xf numFmtId="0" fontId="13" fillId="14" borderId="28" xfId="5" applyFont="1" applyFill="1" applyBorder="1" applyAlignment="1" applyProtection="1">
      <alignment horizontal="center" wrapText="1"/>
    </xf>
    <xf numFmtId="0" fontId="76" fillId="4" borderId="0" xfId="0" applyFont="1" applyFill="1" applyAlignment="1">
      <alignment vertical="center"/>
    </xf>
    <xf numFmtId="0" fontId="82" fillId="4" borderId="0" xfId="7" applyFont="1" applyFill="1" applyAlignment="1" applyProtection="1">
      <alignment vertical="center"/>
    </xf>
    <xf numFmtId="0" fontId="12" fillId="4" borderId="1" xfId="0" applyNumberFormat="1" applyFont="1" applyFill="1" applyBorder="1" applyAlignment="1" applyProtection="1">
      <alignment horizontal="left" vertical="center"/>
    </xf>
    <xf numFmtId="0" fontId="12" fillId="4" borderId="35" xfId="0" applyFont="1" applyFill="1" applyBorder="1" applyProtection="1"/>
    <xf numFmtId="0" fontId="13" fillId="4" borderId="36" xfId="0" applyFont="1" applyFill="1" applyBorder="1" applyAlignment="1" applyProtection="1">
      <alignment horizontal="right" vertical="center" indent="1"/>
    </xf>
    <xf numFmtId="0" fontId="12" fillId="4" borderId="36"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13" fillId="10" borderId="58" xfId="0" applyFont="1" applyFill="1" applyBorder="1" applyAlignment="1">
      <alignment horizontal="center" vertical="center" wrapText="1"/>
    </xf>
    <xf numFmtId="0" fontId="29" fillId="4" borderId="19" xfId="0" applyFont="1" applyFill="1" applyBorder="1" applyAlignment="1" applyProtection="1">
      <alignment vertical="center" wrapText="1"/>
    </xf>
    <xf numFmtId="0" fontId="29" fillId="4" borderId="17" xfId="0" applyFont="1" applyFill="1" applyBorder="1" applyAlignment="1" applyProtection="1">
      <alignment vertical="center" wrapText="1"/>
    </xf>
    <xf numFmtId="0" fontId="29" fillId="4" borderId="10" xfId="0" applyFont="1" applyFill="1" applyBorder="1" applyAlignment="1" applyProtection="1">
      <alignment vertical="center" wrapText="1"/>
    </xf>
    <xf numFmtId="0" fontId="12" fillId="0" borderId="0" xfId="87" applyProtection="1"/>
    <xf numFmtId="0" fontId="12" fillId="0" borderId="11" xfId="87" applyFont="1" applyBorder="1" applyAlignment="1" applyProtection="1">
      <alignment horizontal="center" vertical="center" wrapText="1"/>
    </xf>
    <xf numFmtId="0" fontId="12" fillId="12" borderId="1" xfId="87" applyFont="1" applyFill="1" applyBorder="1" applyAlignment="1" applyProtection="1">
      <alignment horizontal="center" vertical="center" wrapText="1"/>
      <protection locked="0"/>
    </xf>
    <xf numFmtId="0" fontId="12" fillId="12" borderId="24" xfId="87" applyFont="1" applyFill="1" applyBorder="1" applyAlignment="1" applyProtection="1">
      <alignment horizontal="center" vertical="center" wrapText="1"/>
      <protection locked="0"/>
    </xf>
    <xf numFmtId="0" fontId="12" fillId="12" borderId="11" xfId="87" applyFont="1" applyFill="1" applyBorder="1" applyAlignment="1" applyProtection="1">
      <alignment horizontal="center" vertical="center" wrapText="1"/>
      <protection locked="0"/>
    </xf>
    <xf numFmtId="0" fontId="12" fillId="4" borderId="34" xfId="0" applyFont="1" applyFill="1" applyBorder="1" applyAlignment="1" applyProtection="1">
      <alignment horizontal="left" vertical="center" indent="1"/>
    </xf>
    <xf numFmtId="0" fontId="13" fillId="6" borderId="12" xfId="0" applyFont="1" applyFill="1" applyBorder="1" applyAlignment="1" applyProtection="1">
      <alignment horizontal="center" vertical="center" wrapText="1"/>
    </xf>
    <xf numFmtId="0" fontId="12" fillId="4" borderId="35" xfId="0" applyFont="1" applyFill="1" applyBorder="1" applyAlignment="1" applyProtection="1">
      <alignment horizontal="left" wrapText="1" readingOrder="1"/>
    </xf>
    <xf numFmtId="170" fontId="12" fillId="4" borderId="1" xfId="0" applyNumberFormat="1" applyFont="1" applyFill="1" applyBorder="1" applyAlignment="1" applyProtection="1">
      <alignment horizontal="center" vertical="center" wrapText="1"/>
    </xf>
    <xf numFmtId="170" fontId="12" fillId="4" borderId="9" xfId="0" applyNumberFormat="1" applyFont="1" applyFill="1" applyBorder="1" applyAlignment="1" applyProtection="1">
      <alignment horizontal="center" vertical="center" wrapText="1"/>
    </xf>
    <xf numFmtId="170" fontId="55" fillId="13" borderId="26" xfId="0" applyNumberFormat="1" applyFont="1" applyFill="1" applyBorder="1" applyAlignment="1" applyProtection="1">
      <alignment vertical="center"/>
    </xf>
    <xf numFmtId="170" fontId="12" fillId="4" borderId="25" xfId="0" applyNumberFormat="1" applyFont="1" applyFill="1" applyBorder="1" applyAlignment="1" applyProtection="1">
      <alignment horizontal="center" vertical="center" wrapText="1"/>
    </xf>
    <xf numFmtId="170" fontId="12" fillId="4" borderId="6" xfId="0" applyNumberFormat="1" applyFont="1" applyFill="1" applyBorder="1" applyAlignment="1" applyProtection="1">
      <alignment horizontal="center" vertical="center" wrapText="1"/>
    </xf>
    <xf numFmtId="170" fontId="55" fillId="13" borderId="2" xfId="0" applyNumberFormat="1" applyFont="1" applyFill="1" applyBorder="1" applyAlignment="1" applyProtection="1">
      <alignment vertical="center"/>
    </xf>
    <xf numFmtId="0" fontId="13" fillId="11" borderId="12" xfId="0" applyFont="1" applyFill="1" applyBorder="1" applyAlignment="1" applyProtection="1">
      <alignment horizontal="center" vertical="center" wrapText="1"/>
    </xf>
    <xf numFmtId="0" fontId="13" fillId="11" borderId="53" xfId="0" applyFont="1" applyFill="1" applyBorder="1" applyAlignment="1" applyProtection="1">
      <alignment horizontal="center" vertical="center" wrapText="1"/>
    </xf>
    <xf numFmtId="170" fontId="62" fillId="11" borderId="26" xfId="0" applyNumberFormat="1" applyFont="1" applyFill="1" applyBorder="1" applyAlignment="1" applyProtection="1">
      <alignment vertical="center"/>
    </xf>
    <xf numFmtId="170" fontId="62" fillId="11" borderId="27" xfId="0" applyNumberFormat="1" applyFont="1" applyFill="1" applyBorder="1" applyAlignment="1" applyProtection="1">
      <alignment vertical="center"/>
    </xf>
    <xf numFmtId="0" fontId="13" fillId="6" borderId="69" xfId="0" applyFont="1" applyFill="1" applyBorder="1" applyAlignment="1" applyProtection="1">
      <alignment horizontal="center" vertical="center"/>
    </xf>
    <xf numFmtId="0" fontId="13" fillId="6" borderId="54" xfId="0" applyFont="1" applyFill="1" applyBorder="1" applyAlignment="1" applyProtection="1">
      <alignment horizontal="center" vertical="center" wrapText="1"/>
    </xf>
    <xf numFmtId="3" fontId="2" fillId="4" borderId="1" xfId="0" applyNumberFormat="1" applyFont="1" applyFill="1" applyBorder="1" applyAlignment="1" applyProtection="1">
      <alignment horizontal="center" vertical="center"/>
    </xf>
    <xf numFmtId="3" fontId="62" fillId="11" borderId="2" xfId="0" applyNumberFormat="1" applyFont="1" applyFill="1" applyBorder="1" applyAlignment="1" applyProtection="1">
      <alignment horizontal="center" vertical="center"/>
    </xf>
    <xf numFmtId="3" fontId="2" fillId="4" borderId="17" xfId="0" applyNumberFormat="1" applyFont="1" applyFill="1" applyBorder="1" applyAlignment="1" applyProtection="1">
      <alignment horizontal="center" vertical="center"/>
    </xf>
    <xf numFmtId="3" fontId="2" fillId="4" borderId="10" xfId="0" applyNumberFormat="1" applyFont="1" applyFill="1" applyBorder="1" applyAlignment="1" applyProtection="1">
      <alignment horizontal="center" vertical="center"/>
    </xf>
    <xf numFmtId="3" fontId="55" fillId="13" borderId="30" xfId="0" applyNumberFormat="1" applyFont="1" applyFill="1" applyBorder="1" applyAlignment="1" applyProtection="1">
      <alignment horizontal="center" vertical="center"/>
    </xf>
    <xf numFmtId="9" fontId="12" fillId="4" borderId="1" xfId="6" applyFont="1" applyFill="1" applyBorder="1" applyAlignment="1" applyProtection="1">
      <alignment horizontal="center" vertical="center"/>
    </xf>
    <xf numFmtId="0" fontId="56" fillId="4" borderId="0" xfId="0" applyFont="1" applyFill="1" applyAlignment="1" applyProtection="1">
      <alignment horizontal="center" vertical="center"/>
    </xf>
    <xf numFmtId="170" fontId="71" fillId="13" borderId="2" xfId="0" applyNumberFormat="1" applyFont="1" applyFill="1" applyBorder="1" applyAlignment="1" applyProtection="1">
      <alignment vertical="center"/>
    </xf>
    <xf numFmtId="170" fontId="71" fillId="13" borderId="26" xfId="0" applyNumberFormat="1" applyFont="1" applyFill="1" applyBorder="1" applyAlignment="1" applyProtection="1">
      <alignment vertical="center"/>
    </xf>
    <xf numFmtId="170" fontId="71" fillId="13" borderId="30" xfId="0" applyNumberFormat="1" applyFont="1" applyFill="1" applyBorder="1" applyAlignment="1" applyProtection="1">
      <alignment vertical="center"/>
    </xf>
    <xf numFmtId="170" fontId="64" fillId="6" borderId="2" xfId="0" applyNumberFormat="1" applyFont="1" applyFill="1" applyBorder="1" applyAlignment="1" applyProtection="1">
      <alignment vertical="center"/>
    </xf>
    <xf numFmtId="170" fontId="64" fillId="6" borderId="26" xfId="0" applyNumberFormat="1" applyFont="1" applyFill="1" applyBorder="1" applyAlignment="1" applyProtection="1">
      <alignment vertical="center"/>
    </xf>
    <xf numFmtId="170" fontId="64" fillId="6" borderId="30" xfId="0" applyNumberFormat="1" applyFont="1" applyFill="1" applyBorder="1" applyAlignment="1" applyProtection="1">
      <alignment vertical="center"/>
    </xf>
    <xf numFmtId="9" fontId="12" fillId="0" borderId="11" xfId="87" applyNumberFormat="1" applyFont="1" applyBorder="1" applyAlignment="1" applyProtection="1">
      <alignment horizontal="center" vertical="center"/>
      <protection locked="0"/>
    </xf>
    <xf numFmtId="9" fontId="12" fillId="0" borderId="1" xfId="87" applyNumberFormat="1" applyFont="1" applyBorder="1" applyAlignment="1" applyProtection="1">
      <alignment horizontal="center" vertical="center"/>
      <protection locked="0"/>
    </xf>
    <xf numFmtId="9" fontId="12" fillId="0" borderId="19" xfId="87" applyNumberFormat="1" applyFont="1" applyBorder="1" applyAlignment="1" applyProtection="1">
      <alignment horizontal="center" vertical="center"/>
      <protection locked="0"/>
    </xf>
    <xf numFmtId="0" fontId="12" fillId="4" borderId="0" xfId="87" applyFont="1" applyFill="1" applyProtection="1"/>
    <xf numFmtId="0" fontId="12" fillId="4" borderId="0" xfId="87" applyFill="1" applyProtection="1"/>
    <xf numFmtId="0" fontId="13" fillId="10" borderId="64" xfId="87" applyFont="1" applyFill="1" applyBorder="1" applyAlignment="1" applyProtection="1">
      <alignment horizontal="center" vertical="center" wrapText="1"/>
    </xf>
    <xf numFmtId="0" fontId="13" fillId="10" borderId="70" xfId="87" applyFont="1" applyFill="1" applyBorder="1" applyAlignment="1" applyProtection="1">
      <alignment horizontal="center" vertical="center" wrapText="1"/>
    </xf>
    <xf numFmtId="0" fontId="13" fillId="10" borderId="51" xfId="87" applyFont="1" applyFill="1" applyBorder="1" applyAlignment="1" applyProtection="1">
      <alignment horizontal="center" vertical="center" wrapText="1"/>
    </xf>
    <xf numFmtId="0" fontId="12" fillId="12" borderId="9" xfId="87" applyFont="1" applyFill="1" applyBorder="1" applyAlignment="1" applyProtection="1">
      <alignment horizontal="center" vertical="center" wrapText="1"/>
      <protection locked="0"/>
    </xf>
    <xf numFmtId="9" fontId="12" fillId="0" borderId="9" xfId="87" applyNumberFormat="1" applyFont="1" applyBorder="1" applyAlignment="1" applyProtection="1">
      <alignment horizontal="center" vertical="center"/>
      <protection locked="0"/>
    </xf>
    <xf numFmtId="0" fontId="21" fillId="4" borderId="0" xfId="87" applyFont="1" applyFill="1" applyBorder="1" applyAlignment="1" applyProtection="1">
      <alignment vertical="center"/>
    </xf>
    <xf numFmtId="0" fontId="22" fillId="8" borderId="3" xfId="87" applyFont="1" applyFill="1" applyBorder="1" applyAlignment="1" applyProtection="1">
      <alignment horizontal="left" vertical="center" wrapText="1" indent="1"/>
    </xf>
    <xf numFmtId="0" fontId="12" fillId="4" borderId="48" xfId="87" applyFill="1" applyBorder="1" applyProtection="1"/>
    <xf numFmtId="9" fontId="12" fillId="0" borderId="70" xfId="87" applyNumberFormat="1" applyFont="1" applyBorder="1" applyAlignment="1" applyProtection="1">
      <alignment horizontal="center" vertical="center"/>
      <protection locked="0"/>
    </xf>
    <xf numFmtId="9" fontId="12" fillId="0" borderId="10" xfId="87" applyNumberFormat="1" applyFont="1" applyBorder="1" applyAlignment="1" applyProtection="1">
      <alignment horizontal="center" vertical="center"/>
      <protection locked="0"/>
    </xf>
    <xf numFmtId="0" fontId="12" fillId="0" borderId="11" xfId="87" applyFont="1" applyBorder="1" applyAlignment="1" applyProtection="1">
      <alignment horizontal="left" vertical="center" wrapText="1" indent="1"/>
      <protection locked="0"/>
    </xf>
    <xf numFmtId="0" fontId="12" fillId="0" borderId="1" xfId="87" applyFont="1" applyBorder="1" applyAlignment="1" applyProtection="1">
      <alignment horizontal="left" vertical="center" wrapText="1" indent="1"/>
      <protection locked="0"/>
    </xf>
    <xf numFmtId="0" fontId="12" fillId="0" borderId="24" xfId="87" applyFont="1" applyBorder="1" applyAlignment="1" applyProtection="1">
      <alignment horizontal="left" vertical="center" wrapText="1" indent="1"/>
      <protection locked="0"/>
    </xf>
    <xf numFmtId="0" fontId="12" fillId="0" borderId="9" xfId="87" applyFont="1" applyBorder="1" applyAlignment="1" applyProtection="1">
      <alignment horizontal="left" vertical="center" wrapText="1" indent="1"/>
      <protection locked="0"/>
    </xf>
    <xf numFmtId="0" fontId="20" fillId="4" borderId="46" xfId="87" applyFont="1" applyFill="1" applyBorder="1" applyAlignment="1" applyProtection="1">
      <alignment vertical="center"/>
    </xf>
    <xf numFmtId="0" fontId="38" fillId="13" borderId="2" xfId="0" applyFont="1" applyFill="1" applyBorder="1" applyAlignment="1" applyProtection="1">
      <alignment horizontal="left" vertical="center" indent="1"/>
    </xf>
    <xf numFmtId="0" fontId="12" fillId="0" borderId="126" xfId="87" applyFont="1" applyBorder="1" applyAlignment="1" applyProtection="1">
      <alignment horizontal="left" vertical="center" wrapText="1" indent="1"/>
      <protection locked="0"/>
    </xf>
    <xf numFmtId="0" fontId="12" fillId="0" borderId="57" xfId="87" applyFont="1" applyBorder="1" applyAlignment="1" applyProtection="1">
      <alignment horizontal="left" vertical="center" wrapText="1" indent="1"/>
      <protection locked="0"/>
    </xf>
    <xf numFmtId="0" fontId="12" fillId="4" borderId="0" xfId="87" applyFill="1" applyAlignment="1" applyProtection="1">
      <alignment wrapText="1"/>
    </xf>
    <xf numFmtId="0" fontId="12" fillId="4" borderId="0" xfId="87" applyFill="1" applyAlignment="1" applyProtection="1"/>
    <xf numFmtId="0" fontId="12" fillId="4" borderId="0" xfId="87" applyFont="1" applyFill="1" applyBorder="1" applyAlignment="1" applyProtection="1">
      <alignment vertical="center"/>
    </xf>
    <xf numFmtId="0" fontId="13" fillId="4" borderId="42" xfId="87" applyFont="1" applyFill="1" applyBorder="1" applyAlignment="1" applyProtection="1">
      <alignment horizontal="right" vertical="center" indent="1"/>
    </xf>
    <xf numFmtId="0" fontId="36" fillId="4" borderId="0" xfId="0" applyNumberFormat="1" applyFont="1" applyFill="1" applyBorder="1" applyAlignment="1" applyProtection="1">
      <alignment horizontal="left" vertical="center"/>
    </xf>
    <xf numFmtId="0" fontId="13" fillId="10" borderId="57" xfId="87" applyFont="1" applyFill="1" applyBorder="1" applyAlignment="1" applyProtection="1">
      <alignment horizontal="center" vertical="center" wrapText="1"/>
    </xf>
    <xf numFmtId="49" fontId="12" fillId="4" borderId="1" xfId="0" applyNumberFormat="1" applyFont="1" applyFill="1" applyBorder="1" applyAlignment="1" applyProtection="1">
      <alignment horizontal="left" vertical="center"/>
    </xf>
    <xf numFmtId="0" fontId="23" fillId="10" borderId="70" xfId="87" applyFont="1" applyFill="1" applyBorder="1" applyAlignment="1" applyProtection="1">
      <alignment horizontal="center" vertical="center" wrapText="1"/>
    </xf>
    <xf numFmtId="0" fontId="13" fillId="10" borderId="24" xfId="87" applyFont="1" applyFill="1" applyBorder="1" applyAlignment="1" applyProtection="1">
      <alignment horizontal="center" wrapText="1"/>
    </xf>
    <xf numFmtId="0" fontId="20" fillId="4" borderId="0" xfId="87" applyFont="1" applyFill="1" applyBorder="1" applyAlignment="1" applyProtection="1">
      <alignment vertical="center"/>
    </xf>
    <xf numFmtId="0" fontId="37" fillId="4" borderId="0" xfId="87" applyFont="1" applyFill="1" applyBorder="1" applyAlignment="1" applyProtection="1">
      <alignment vertical="center"/>
    </xf>
    <xf numFmtId="0" fontId="12" fillId="4" borderId="37" xfId="87" applyFont="1" applyFill="1" applyBorder="1" applyAlignment="1" applyProtection="1">
      <alignment vertical="center"/>
    </xf>
    <xf numFmtId="0" fontId="13" fillId="4" borderId="65" xfId="87" applyFont="1" applyFill="1" applyBorder="1" applyAlignment="1" applyProtection="1">
      <alignment horizontal="right" vertical="center" indent="1"/>
    </xf>
    <xf numFmtId="0" fontId="12" fillId="4" borderId="0" xfId="87" applyFont="1" applyFill="1" applyBorder="1" applyProtection="1"/>
    <xf numFmtId="0" fontId="12" fillId="4" borderId="0" xfId="87" applyFill="1" applyBorder="1" applyProtection="1"/>
    <xf numFmtId="0" fontId="12" fillId="4" borderId="23" xfId="87" applyFill="1" applyBorder="1" applyProtection="1"/>
    <xf numFmtId="0" fontId="12" fillId="4" borderId="47" xfId="87" applyFont="1" applyFill="1" applyBorder="1" applyProtection="1"/>
    <xf numFmtId="0" fontId="12" fillId="4" borderId="47" xfId="87" applyFill="1" applyBorder="1" applyProtection="1"/>
    <xf numFmtId="9" fontId="55" fillId="13" borderId="2" xfId="6" applyFont="1" applyFill="1" applyBorder="1" applyAlignment="1" applyProtection="1">
      <alignment horizontal="center" vertical="center"/>
    </xf>
    <xf numFmtId="9" fontId="55" fillId="13" borderId="26" xfId="6" applyFont="1" applyFill="1" applyBorder="1" applyAlignment="1" applyProtection="1">
      <alignment horizontal="center" vertical="center"/>
    </xf>
    <xf numFmtId="9" fontId="55" fillId="13" borderId="30" xfId="6" applyFont="1" applyFill="1" applyBorder="1" applyAlignment="1" applyProtection="1">
      <alignment horizontal="center" vertical="center"/>
    </xf>
    <xf numFmtId="3" fontId="55" fillId="13" borderId="2" xfId="0" applyNumberFormat="1" applyFont="1" applyFill="1" applyBorder="1" applyAlignment="1">
      <alignment horizontal="center" vertical="center" wrapText="1"/>
    </xf>
    <xf numFmtId="3" fontId="55" fillId="13" borderId="26" xfId="0" applyNumberFormat="1" applyFont="1" applyFill="1" applyBorder="1" applyAlignment="1">
      <alignment horizontal="center" vertical="center" wrapText="1"/>
    </xf>
    <xf numFmtId="3" fontId="55" fillId="13" borderId="30" xfId="0" applyNumberFormat="1" applyFont="1" applyFill="1" applyBorder="1" applyAlignment="1">
      <alignment horizontal="center" vertical="center" wrapText="1"/>
    </xf>
    <xf numFmtId="0" fontId="61" fillId="4" borderId="41" xfId="5" applyFont="1" applyFill="1" applyBorder="1" applyAlignment="1" applyProtection="1">
      <alignment vertical="center" wrapText="1"/>
    </xf>
    <xf numFmtId="0" fontId="13" fillId="10" borderId="47" xfId="87" applyFont="1" applyFill="1" applyBorder="1" applyAlignment="1" applyProtection="1">
      <alignment horizontal="center" vertical="center" wrapText="1"/>
    </xf>
    <xf numFmtId="0" fontId="13" fillId="10" borderId="93" xfId="87" applyFont="1" applyFill="1" applyBorder="1" applyAlignment="1" applyProtection="1">
      <alignment horizontal="center" vertical="center" wrapText="1"/>
    </xf>
    <xf numFmtId="0" fontId="12" fillId="4" borderId="36" xfId="87" applyFont="1" applyFill="1" applyBorder="1" applyAlignment="1" applyProtection="1">
      <alignment horizontal="center" vertical="center" wrapText="1"/>
    </xf>
    <xf numFmtId="0" fontId="12" fillId="4" borderId="67" xfId="87" applyFont="1" applyFill="1" applyBorder="1" applyAlignment="1" applyProtection="1">
      <alignment horizontal="center" vertical="center" wrapText="1"/>
    </xf>
    <xf numFmtId="0" fontId="13" fillId="10" borderId="41" xfId="87" applyFont="1" applyFill="1" applyBorder="1" applyAlignment="1" applyProtection="1">
      <alignment horizontal="center" vertical="center" wrapText="1"/>
    </xf>
    <xf numFmtId="0" fontId="13" fillId="10" borderId="0" xfId="87" applyFont="1" applyFill="1" applyBorder="1" applyAlignment="1" applyProtection="1">
      <alignment horizontal="center" vertical="center" wrapText="1"/>
    </xf>
    <xf numFmtId="0" fontId="29" fillId="4" borderId="0" xfId="87" applyFont="1" applyFill="1" applyBorder="1" applyAlignment="1" applyProtection="1">
      <alignment vertical="center"/>
    </xf>
    <xf numFmtId="0" fontId="29" fillId="4" borderId="23" xfId="87" applyFont="1" applyFill="1" applyBorder="1" applyAlignment="1" applyProtection="1">
      <alignment vertical="center"/>
    </xf>
    <xf numFmtId="0" fontId="13" fillId="10" borderId="46" xfId="87" applyFont="1" applyFill="1" applyBorder="1" applyAlignment="1" applyProtection="1">
      <alignment horizontal="left" vertical="center" wrapText="1" indent="1"/>
    </xf>
    <xf numFmtId="0" fontId="12" fillId="4" borderId="36" xfId="87" applyFont="1" applyFill="1" applyBorder="1" applyAlignment="1" applyProtection="1">
      <alignment horizontal="left" vertical="center" wrapText="1"/>
    </xf>
    <xf numFmtId="0" fontId="12" fillId="4" borderId="20" xfId="87" applyFont="1" applyFill="1" applyBorder="1" applyAlignment="1" applyProtection="1">
      <alignment horizontal="left" vertical="center" indent="1"/>
    </xf>
    <xf numFmtId="3" fontId="12" fillId="0" borderId="11" xfId="87" applyNumberFormat="1" applyFont="1" applyBorder="1" applyAlignment="1" applyProtection="1">
      <alignment horizontal="center" vertical="center" wrapText="1"/>
    </xf>
    <xf numFmtId="0" fontId="12" fillId="0" borderId="11" xfId="87" applyFont="1" applyBorder="1" applyAlignment="1" applyProtection="1">
      <alignment horizontal="left" vertical="center" wrapText="1"/>
      <protection locked="0"/>
    </xf>
    <xf numFmtId="0" fontId="12" fillId="0" borderId="1" xfId="87" applyFont="1" applyBorder="1" applyAlignment="1" applyProtection="1">
      <alignment horizontal="left" vertical="center" wrapText="1"/>
      <protection locked="0"/>
    </xf>
    <xf numFmtId="0" fontId="12" fillId="0" borderId="1" xfId="87" applyFont="1" applyBorder="1" applyAlignment="1" applyProtection="1">
      <alignment horizontal="center" vertical="center" wrapText="1"/>
    </xf>
    <xf numFmtId="0" fontId="12" fillId="0" borderId="24" xfId="87" applyFont="1" applyBorder="1" applyAlignment="1" applyProtection="1">
      <alignment horizontal="left" vertical="center" wrapText="1"/>
      <protection locked="0"/>
    </xf>
    <xf numFmtId="0" fontId="12" fillId="0" borderId="9" xfId="87" applyFont="1" applyBorder="1" applyAlignment="1" applyProtection="1">
      <alignment horizontal="left" vertical="center" wrapText="1"/>
      <protection locked="0"/>
    </xf>
    <xf numFmtId="0" fontId="12" fillId="0" borderId="9" xfId="87" applyFont="1" applyBorder="1" applyAlignment="1" applyProtection="1">
      <alignment horizontal="center" vertical="center" wrapText="1"/>
    </xf>
    <xf numFmtId="3" fontId="55" fillId="13" borderId="57" xfId="0" applyNumberFormat="1" applyFont="1" applyFill="1" applyBorder="1" applyAlignment="1">
      <alignment horizontal="center" vertical="center" wrapText="1"/>
    </xf>
    <xf numFmtId="3" fontId="55" fillId="13" borderId="70" xfId="0" applyNumberFormat="1" applyFont="1" applyFill="1" applyBorder="1" applyAlignment="1">
      <alignment horizontal="center" vertical="center" wrapText="1"/>
    </xf>
    <xf numFmtId="3" fontId="55" fillId="13" borderId="29" xfId="0" applyNumberFormat="1" applyFont="1" applyFill="1" applyBorder="1" applyAlignment="1">
      <alignment horizontal="center" vertical="center" wrapText="1"/>
    </xf>
    <xf numFmtId="9" fontId="55" fillId="13" borderId="57" xfId="6" applyFont="1" applyFill="1" applyBorder="1" applyAlignment="1" applyProtection="1">
      <alignment horizontal="center" vertical="center"/>
    </xf>
    <xf numFmtId="9" fontId="55" fillId="13" borderId="70" xfId="6" applyFont="1" applyFill="1" applyBorder="1" applyAlignment="1" applyProtection="1">
      <alignment horizontal="center" vertical="center"/>
    </xf>
    <xf numFmtId="9" fontId="55" fillId="13" borderId="29" xfId="6" applyFont="1" applyFill="1" applyBorder="1" applyAlignment="1" applyProtection="1">
      <alignment horizontal="center" vertical="center"/>
    </xf>
    <xf numFmtId="0" fontId="12" fillId="4" borderId="13" xfId="87" applyFont="1" applyFill="1" applyBorder="1" applyAlignment="1" applyProtection="1">
      <alignment horizontal="left" vertical="center" indent="1"/>
    </xf>
    <xf numFmtId="0" fontId="12" fillId="4" borderId="35" xfId="87" applyFont="1" applyFill="1" applyBorder="1" applyAlignment="1" applyProtection="1">
      <alignment horizontal="left" vertical="center"/>
    </xf>
    <xf numFmtId="0" fontId="12" fillId="4" borderId="35" xfId="87" applyFont="1" applyFill="1" applyBorder="1" applyAlignment="1" applyProtection="1">
      <alignment horizontal="center" vertical="center" wrapText="1"/>
    </xf>
    <xf numFmtId="0" fontId="12" fillId="4" borderId="62" xfId="87" applyFont="1" applyFill="1" applyBorder="1" applyAlignment="1" applyProtection="1">
      <alignment horizontal="center" vertical="center" wrapText="1"/>
    </xf>
    <xf numFmtId="3" fontId="12" fillId="0" borderId="9" xfId="87" applyNumberFormat="1" applyFont="1" applyBorder="1" applyAlignment="1" applyProtection="1">
      <alignment horizontal="center" vertical="center" wrapText="1"/>
    </xf>
    <xf numFmtId="0" fontId="12" fillId="0" borderId="11" xfId="87" applyFont="1" applyBorder="1" applyAlignment="1" applyProtection="1">
      <alignment horizontal="left" vertical="center" wrapText="1" indent="1"/>
    </xf>
    <xf numFmtId="0" fontId="12" fillId="0" borderId="9" xfId="87" applyFont="1" applyBorder="1" applyAlignment="1" applyProtection="1">
      <alignment horizontal="left" vertical="center" wrapText="1" indent="1"/>
    </xf>
    <xf numFmtId="0" fontId="13" fillId="11" borderId="45" xfId="87" applyFont="1" applyFill="1" applyBorder="1" applyAlignment="1" applyProtection="1">
      <alignment horizontal="center" vertical="center" wrapText="1"/>
    </xf>
    <xf numFmtId="0" fontId="13" fillId="11" borderId="70" xfId="87" applyFont="1" applyFill="1" applyBorder="1" applyAlignment="1" applyProtection="1">
      <alignment horizontal="center" vertical="center" wrapText="1"/>
    </xf>
    <xf numFmtId="49" fontId="12" fillId="4" borderId="20" xfId="87" applyNumberFormat="1" applyFont="1" applyFill="1" applyBorder="1" applyAlignment="1" applyProtection="1">
      <alignment horizontal="left" vertical="center" indent="1"/>
    </xf>
    <xf numFmtId="0" fontId="13" fillId="10" borderId="38" xfId="87" applyFont="1" applyFill="1" applyBorder="1" applyAlignment="1" applyProtection="1">
      <alignment horizontal="center" vertical="center" wrapText="1"/>
    </xf>
    <xf numFmtId="0" fontId="13" fillId="10" borderId="37" xfId="87" applyFont="1" applyFill="1" applyBorder="1" applyAlignment="1" applyProtection="1">
      <alignment horizontal="center" vertical="center" wrapText="1"/>
    </xf>
    <xf numFmtId="0" fontId="13" fillId="10" borderId="65" xfId="87" applyFont="1" applyFill="1" applyBorder="1" applyAlignment="1" applyProtection="1">
      <alignment horizontal="center" vertical="center" wrapText="1"/>
    </xf>
    <xf numFmtId="49" fontId="12" fillId="4" borderId="13" xfId="87" applyNumberFormat="1" applyFont="1" applyFill="1" applyBorder="1" applyAlignment="1" applyProtection="1">
      <alignment horizontal="left" vertical="center" indent="1"/>
    </xf>
    <xf numFmtId="0" fontId="12" fillId="4" borderId="46" xfId="87" applyFill="1" applyBorder="1" applyProtection="1"/>
    <xf numFmtId="0" fontId="72" fillId="4" borderId="38" xfId="0" applyFont="1" applyFill="1" applyBorder="1" applyAlignment="1" applyProtection="1">
      <alignment horizontal="left" vertical="center" wrapText="1"/>
    </xf>
    <xf numFmtId="0" fontId="13" fillId="6" borderId="11" xfId="87" applyFont="1" applyFill="1" applyBorder="1" applyAlignment="1" applyProtection="1">
      <alignment horizontal="center" vertical="center" wrapText="1"/>
    </xf>
    <xf numFmtId="0" fontId="29" fillId="4" borderId="53" xfId="87" applyFont="1" applyFill="1" applyBorder="1" applyAlignment="1" applyProtection="1">
      <alignment horizontal="left" vertical="center" indent="1"/>
    </xf>
    <xf numFmtId="0" fontId="13" fillId="6" borderId="60" xfId="87" applyFont="1" applyFill="1" applyBorder="1" applyAlignment="1" applyProtection="1">
      <alignment horizontal="center" vertical="center" wrapText="1"/>
    </xf>
    <xf numFmtId="0" fontId="23" fillId="6" borderId="9" xfId="87" applyFont="1" applyFill="1" applyBorder="1" applyAlignment="1" applyProtection="1">
      <alignment horizontal="center" vertical="center" wrapText="1"/>
    </xf>
    <xf numFmtId="0" fontId="23" fillId="6" borderId="10" xfId="87" applyFont="1" applyFill="1" applyBorder="1" applyAlignment="1" applyProtection="1">
      <alignment horizontal="center" vertical="center" wrapText="1"/>
    </xf>
    <xf numFmtId="0" fontId="58" fillId="4" borderId="0" xfId="87" applyNumberFormat="1" applyFont="1" applyFill="1" applyBorder="1" applyAlignment="1" applyProtection="1">
      <alignment horizontal="left" vertical="center"/>
    </xf>
    <xf numFmtId="0" fontId="60" fillId="4" borderId="0" xfId="5" applyFont="1" applyFill="1" applyBorder="1" applyAlignment="1" applyProtection="1">
      <alignment horizontal="left"/>
    </xf>
    <xf numFmtId="3" fontId="12" fillId="4" borderId="12" xfId="8" applyNumberFormat="1" applyFont="1" applyFill="1" applyBorder="1" applyAlignment="1" applyProtection="1">
      <alignment horizontal="center" vertical="center" wrapText="1"/>
      <protection locked="0"/>
    </xf>
    <xf numFmtId="3" fontId="12" fillId="4" borderId="1" xfId="8" applyNumberFormat="1" applyFont="1" applyFill="1" applyBorder="1" applyAlignment="1" applyProtection="1">
      <alignment horizontal="center" vertical="center" wrapText="1"/>
      <protection locked="0"/>
    </xf>
    <xf numFmtId="3" fontId="12" fillId="4" borderId="9" xfId="8" applyNumberFormat="1" applyFont="1" applyFill="1" applyBorder="1" applyAlignment="1" applyProtection="1">
      <alignment horizontal="center" vertical="center" wrapText="1"/>
      <protection locked="0"/>
    </xf>
    <xf numFmtId="3" fontId="12" fillId="12" borderId="11" xfId="87" applyNumberFormat="1" applyFont="1" applyFill="1" applyBorder="1" applyAlignment="1" applyProtection="1">
      <alignment horizontal="center" vertical="center" wrapText="1"/>
      <protection locked="0"/>
    </xf>
    <xf numFmtId="3" fontId="12" fillId="12" borderId="1" xfId="87" applyNumberFormat="1" applyFont="1" applyFill="1" applyBorder="1" applyAlignment="1" applyProtection="1">
      <alignment horizontal="center" vertical="center" wrapText="1"/>
      <protection locked="0"/>
    </xf>
    <xf numFmtId="0" fontId="29" fillId="4" borderId="33" xfId="87" applyFont="1" applyFill="1" applyBorder="1" applyAlignment="1" applyProtection="1">
      <alignment vertical="center"/>
    </xf>
    <xf numFmtId="0" fontId="29" fillId="4" borderId="69" xfId="87" applyFont="1" applyFill="1" applyBorder="1" applyAlignment="1" applyProtection="1">
      <alignment vertical="center"/>
    </xf>
    <xf numFmtId="3" fontId="12" fillId="12" borderId="9" xfId="87" applyNumberFormat="1" applyFont="1" applyFill="1" applyBorder="1" applyAlignment="1" applyProtection="1">
      <alignment horizontal="center" vertical="center" wrapText="1"/>
      <protection locked="0"/>
    </xf>
    <xf numFmtId="0" fontId="38" fillId="13" borderId="52" xfId="0" applyFont="1" applyFill="1" applyBorder="1" applyAlignment="1" applyProtection="1">
      <alignment horizontal="left" vertical="center" indent="1"/>
    </xf>
    <xf numFmtId="0" fontId="21" fillId="4" borderId="47" xfId="87" applyFont="1" applyFill="1" applyBorder="1" applyAlignment="1" applyProtection="1">
      <alignment vertical="center"/>
    </xf>
    <xf numFmtId="0" fontId="21" fillId="4" borderId="48" xfId="87" applyFont="1" applyFill="1" applyBorder="1" applyAlignment="1" applyProtection="1">
      <alignment vertical="center"/>
    </xf>
    <xf numFmtId="0" fontId="20" fillId="4" borderId="52" xfId="87" applyFont="1" applyFill="1" applyBorder="1" applyAlignment="1" applyProtection="1">
      <alignment vertical="center"/>
    </xf>
    <xf numFmtId="0" fontId="21" fillId="4" borderId="49" xfId="87" applyFont="1" applyFill="1" applyBorder="1" applyAlignment="1" applyProtection="1">
      <alignment vertical="center"/>
    </xf>
    <xf numFmtId="0" fontId="21" fillId="4" borderId="50" xfId="87" applyFont="1" applyFill="1" applyBorder="1" applyAlignment="1" applyProtection="1">
      <alignment vertical="center"/>
    </xf>
    <xf numFmtId="0" fontId="29" fillId="4" borderId="36" xfId="87" applyFont="1" applyFill="1" applyBorder="1" applyAlignment="1" applyProtection="1">
      <alignment vertical="center"/>
    </xf>
    <xf numFmtId="0" fontId="12" fillId="0" borderId="126" xfId="87" applyFont="1" applyBorder="1" applyAlignment="1" applyProtection="1">
      <alignment horizontal="left" vertical="center" wrapText="1" indent="1"/>
    </xf>
    <xf numFmtId="0" fontId="12" fillId="0" borderId="11" xfId="87" applyFont="1" applyBorder="1" applyAlignment="1" applyProtection="1">
      <alignment horizontal="left" vertical="center" indent="1"/>
    </xf>
    <xf numFmtId="0" fontId="12" fillId="0" borderId="1" xfId="87" applyFont="1" applyBorder="1" applyAlignment="1" applyProtection="1">
      <alignment horizontal="left" vertical="center" indent="1"/>
    </xf>
    <xf numFmtId="0" fontId="12" fillId="0" borderId="57" xfId="87" applyFont="1" applyBorder="1" applyAlignment="1" applyProtection="1">
      <alignment horizontal="left" vertical="center" wrapText="1" indent="1"/>
    </xf>
    <xf numFmtId="0" fontId="12" fillId="0" borderId="9" xfId="87" applyFont="1" applyBorder="1" applyAlignment="1" applyProtection="1">
      <alignment horizontal="left" vertical="center" indent="1"/>
    </xf>
    <xf numFmtId="0" fontId="13" fillId="10" borderId="24" xfId="87" applyFont="1" applyFill="1" applyBorder="1" applyAlignment="1" applyProtection="1">
      <alignment horizontal="center" vertical="center" wrapText="1"/>
    </xf>
    <xf numFmtId="0" fontId="13" fillId="10" borderId="11" xfId="87" applyFont="1" applyFill="1" applyBorder="1" applyAlignment="1" applyProtection="1">
      <alignment horizontal="center" vertical="top" wrapText="1"/>
    </xf>
    <xf numFmtId="0" fontId="13" fillId="6" borderId="67" xfId="87" applyFont="1" applyFill="1" applyBorder="1" applyAlignment="1" applyProtection="1">
      <alignment horizontal="center" vertical="center" wrapText="1"/>
    </xf>
    <xf numFmtId="3" fontId="12" fillId="12" borderId="67" xfId="87" applyNumberFormat="1" applyFont="1" applyFill="1" applyBorder="1" applyAlignment="1" applyProtection="1">
      <alignment horizontal="center" vertical="center" wrapText="1"/>
      <protection locked="0"/>
    </xf>
    <xf numFmtId="3" fontId="12" fillId="12" borderId="55" xfId="87" applyNumberFormat="1" applyFont="1" applyFill="1" applyBorder="1" applyAlignment="1" applyProtection="1">
      <alignment horizontal="center" vertical="center" wrapText="1"/>
      <protection locked="0"/>
    </xf>
    <xf numFmtId="3" fontId="12" fillId="12" borderId="62" xfId="87" applyNumberFormat="1" applyFont="1" applyFill="1" applyBorder="1" applyAlignment="1" applyProtection="1">
      <alignment horizontal="center" vertical="center" wrapText="1"/>
      <protection locked="0"/>
    </xf>
    <xf numFmtId="3" fontId="12" fillId="12" borderId="128" xfId="87" applyNumberFormat="1" applyFont="1" applyFill="1" applyBorder="1" applyAlignment="1" applyProtection="1">
      <alignment horizontal="center" vertical="center" wrapText="1"/>
      <protection locked="0"/>
    </xf>
    <xf numFmtId="3" fontId="12" fillId="12" borderId="100" xfId="87" applyNumberFormat="1" applyFont="1" applyFill="1" applyBorder="1" applyAlignment="1" applyProtection="1">
      <alignment horizontal="center" vertical="center" wrapText="1"/>
      <protection locked="0"/>
    </xf>
    <xf numFmtId="3" fontId="12" fillId="12" borderId="96" xfId="87" applyNumberFormat="1" applyFont="1" applyFill="1" applyBorder="1" applyAlignment="1" applyProtection="1">
      <alignment horizontal="center" vertical="center" wrapText="1"/>
      <protection locked="0"/>
    </xf>
    <xf numFmtId="10" fontId="12" fillId="0" borderId="67" xfId="87" applyNumberFormat="1" applyFont="1" applyBorder="1" applyAlignment="1" applyProtection="1">
      <alignment horizontal="center" vertical="center" wrapText="1"/>
    </xf>
    <xf numFmtId="10" fontId="12" fillId="0" borderId="93" xfId="87" applyNumberFormat="1" applyFont="1" applyBorder="1" applyAlignment="1" applyProtection="1">
      <alignment horizontal="center" vertical="center" wrapText="1"/>
    </xf>
    <xf numFmtId="10" fontId="12" fillId="0" borderId="126" xfId="87" applyNumberFormat="1" applyFont="1" applyBorder="1" applyAlignment="1" applyProtection="1">
      <alignment horizontal="center" vertical="center" wrapText="1"/>
    </xf>
    <xf numFmtId="10" fontId="12" fillId="0" borderId="57" xfId="87" applyNumberFormat="1" applyFont="1" applyBorder="1" applyAlignment="1" applyProtection="1">
      <alignment horizontal="center" vertical="center" wrapText="1"/>
    </xf>
    <xf numFmtId="170" fontId="12" fillId="12" borderId="97" xfId="0" applyNumberFormat="1" applyFont="1" applyFill="1" applyBorder="1" applyAlignment="1" applyProtection="1">
      <alignment horizontal="center" vertical="center" wrapText="1"/>
      <protection locked="0"/>
    </xf>
    <xf numFmtId="170" fontId="12" fillId="4" borderId="97" xfId="0" applyNumberFormat="1" applyFont="1" applyFill="1" applyBorder="1" applyAlignment="1" applyProtection="1">
      <alignment horizontal="center" vertical="center" wrapText="1"/>
    </xf>
    <xf numFmtId="170" fontId="12" fillId="4" borderId="17" xfId="0" applyNumberFormat="1" applyFont="1" applyFill="1" applyBorder="1" applyAlignment="1" applyProtection="1">
      <alignment horizontal="center" vertical="center" wrapText="1"/>
    </xf>
    <xf numFmtId="170" fontId="12" fillId="4" borderId="10" xfId="0" applyNumberFormat="1" applyFont="1" applyFill="1" applyBorder="1" applyAlignment="1" applyProtection="1">
      <alignment horizontal="center" vertical="center" wrapText="1"/>
    </xf>
    <xf numFmtId="170" fontId="12" fillId="12" borderId="101" xfId="0" applyNumberFormat="1" applyFont="1" applyFill="1" applyBorder="1" applyAlignment="1" applyProtection="1">
      <alignment horizontal="center" vertical="center" wrapText="1"/>
      <protection locked="0"/>
    </xf>
    <xf numFmtId="170" fontId="12" fillId="4" borderId="101" xfId="0" applyNumberFormat="1" applyFont="1" applyFill="1" applyBorder="1" applyAlignment="1" applyProtection="1">
      <alignment horizontal="center" vertical="center" wrapText="1"/>
    </xf>
    <xf numFmtId="0" fontId="13" fillId="6" borderId="128" xfId="87" applyFont="1" applyFill="1" applyBorder="1" applyAlignment="1" applyProtection="1">
      <alignment horizontal="center" vertical="center" wrapText="1"/>
    </xf>
    <xf numFmtId="0" fontId="13" fillId="6" borderId="129" xfId="87" applyFont="1" applyFill="1" applyBorder="1" applyAlignment="1" applyProtection="1">
      <alignment horizontal="center" vertical="center" wrapText="1"/>
    </xf>
    <xf numFmtId="0" fontId="13" fillId="8" borderId="6" xfId="87" applyFont="1" applyFill="1" applyBorder="1" applyAlignment="1" applyProtection="1">
      <alignment horizontal="center" vertical="center" wrapText="1"/>
    </xf>
    <xf numFmtId="0" fontId="13" fillId="8" borderId="17" xfId="87" applyFont="1" applyFill="1" applyBorder="1" applyAlignment="1" applyProtection="1">
      <alignment horizontal="center" vertical="center" wrapText="1"/>
    </xf>
    <xf numFmtId="0" fontId="0" fillId="4" borderId="38" xfId="0" applyFill="1" applyBorder="1" applyProtection="1"/>
    <xf numFmtId="0" fontId="12" fillId="4" borderId="37" xfId="87" applyFill="1" applyBorder="1" applyProtection="1"/>
    <xf numFmtId="0" fontId="0" fillId="4" borderId="37" xfId="0" applyFill="1" applyBorder="1" applyProtection="1"/>
    <xf numFmtId="0" fontId="29" fillId="4" borderId="130" xfId="87" applyFont="1" applyFill="1" applyBorder="1" applyAlignment="1" applyProtection="1">
      <alignment vertical="center"/>
    </xf>
    <xf numFmtId="0" fontId="0" fillId="4" borderId="0" xfId="0" applyFill="1" applyAlignment="1" applyProtection="1">
      <alignment vertical="top"/>
    </xf>
    <xf numFmtId="0" fontId="12" fillId="4" borderId="126" xfId="87" applyFont="1" applyFill="1" applyBorder="1" applyAlignment="1" applyProtection="1">
      <alignment horizontal="left" vertical="center" wrapText="1" indent="1"/>
      <protection locked="0"/>
    </xf>
    <xf numFmtId="0" fontId="12" fillId="4" borderId="6" xfId="87" applyFont="1" applyFill="1" applyBorder="1" applyAlignment="1" applyProtection="1">
      <alignment horizontal="left" vertical="center" wrapText="1" indent="1"/>
      <protection locked="0"/>
    </xf>
    <xf numFmtId="0" fontId="12" fillId="4" borderId="57" xfId="87" applyFont="1" applyFill="1" applyBorder="1" applyAlignment="1" applyProtection="1">
      <alignment horizontal="left" vertical="center" wrapText="1" indent="1"/>
      <protection locked="0"/>
    </xf>
    <xf numFmtId="0" fontId="13" fillId="6" borderId="6" xfId="87" applyFont="1" applyFill="1" applyBorder="1" applyAlignment="1" applyProtection="1">
      <alignment horizontal="left" vertical="center" wrapText="1" indent="1"/>
    </xf>
    <xf numFmtId="0" fontId="0" fillId="4" borderId="56" xfId="0" applyFill="1" applyBorder="1" applyProtection="1"/>
    <xf numFmtId="0" fontId="24" fillId="0" borderId="0" xfId="5" applyFont="1" applyFill="1" applyProtection="1"/>
    <xf numFmtId="0" fontId="50" fillId="0" borderId="0" xfId="7" applyFont="1" applyFill="1" applyProtection="1"/>
    <xf numFmtId="0" fontId="14" fillId="0" borderId="0" xfId="0" applyFont="1" applyFill="1" applyAlignment="1" applyProtection="1">
      <alignment vertical="center" wrapText="1"/>
    </xf>
    <xf numFmtId="0" fontId="12" fillId="0" borderId="0" xfId="87" applyFill="1" applyProtection="1"/>
    <xf numFmtId="0" fontId="12" fillId="0" borderId="0" xfId="0" applyFont="1" applyFill="1" applyAlignment="1" applyProtection="1">
      <alignment vertical="center" wrapText="1"/>
    </xf>
    <xf numFmtId="3" fontId="12" fillId="4" borderId="11" xfId="87" applyNumberFormat="1" applyFont="1" applyFill="1" applyBorder="1" applyAlignment="1" applyProtection="1">
      <alignment horizontal="center" vertical="center" wrapText="1"/>
    </xf>
    <xf numFmtId="3" fontId="12" fillId="4" borderId="128" xfId="87" applyNumberFormat="1" applyFont="1" applyFill="1" applyBorder="1" applyAlignment="1" applyProtection="1">
      <alignment horizontal="center" vertical="center" wrapText="1"/>
    </xf>
    <xf numFmtId="3" fontId="12" fillId="4" borderId="67" xfId="87" applyNumberFormat="1" applyFont="1" applyFill="1" applyBorder="1" applyAlignment="1" applyProtection="1">
      <alignment horizontal="center" vertical="center" wrapText="1"/>
    </xf>
    <xf numFmtId="3" fontId="12" fillId="4" borderId="1" xfId="87" applyNumberFormat="1" applyFont="1" applyFill="1" applyBorder="1" applyAlignment="1" applyProtection="1">
      <alignment horizontal="center" vertical="center" wrapText="1"/>
    </xf>
    <xf numFmtId="3" fontId="12" fillId="4" borderId="100" xfId="87" applyNumberFormat="1" applyFont="1" applyFill="1" applyBorder="1" applyAlignment="1" applyProtection="1">
      <alignment horizontal="center" vertical="center" wrapText="1"/>
    </xf>
    <xf numFmtId="3" fontId="12" fillId="4" borderId="55" xfId="87" applyNumberFormat="1" applyFont="1" applyFill="1" applyBorder="1" applyAlignment="1" applyProtection="1">
      <alignment horizontal="center" vertical="center" wrapText="1"/>
    </xf>
    <xf numFmtId="3" fontId="12" fillId="4" borderId="9" xfId="87" applyNumberFormat="1" applyFont="1" applyFill="1" applyBorder="1" applyAlignment="1" applyProtection="1">
      <alignment horizontal="center" vertical="center" wrapText="1"/>
    </xf>
    <xf numFmtId="170" fontId="12" fillId="4" borderId="18" xfId="0" applyNumberFormat="1" applyFont="1" applyFill="1" applyBorder="1" applyAlignment="1" applyProtection="1">
      <alignment horizontal="center" vertical="center" wrapText="1"/>
    </xf>
    <xf numFmtId="3" fontId="12" fillId="4" borderId="96" xfId="87" applyNumberFormat="1" applyFont="1" applyFill="1" applyBorder="1" applyAlignment="1" applyProtection="1">
      <alignment horizontal="center" vertical="center" wrapText="1"/>
    </xf>
    <xf numFmtId="3" fontId="12" fillId="4" borderId="62" xfId="87" applyNumberFormat="1" applyFont="1" applyFill="1" applyBorder="1" applyAlignment="1" applyProtection="1">
      <alignment horizontal="center" vertical="center" wrapText="1"/>
    </xf>
    <xf numFmtId="0" fontId="58" fillId="4" borderId="0" xfId="87" applyNumberFormat="1" applyFont="1" applyFill="1" applyBorder="1" applyAlignment="1" applyProtection="1">
      <alignment horizontal="left" vertical="top"/>
    </xf>
    <xf numFmtId="0" fontId="60" fillId="4" borderId="0" xfId="5" applyFont="1" applyFill="1" applyBorder="1" applyAlignment="1" applyProtection="1">
      <alignment horizontal="left" vertical="top"/>
    </xf>
    <xf numFmtId="0" fontId="13" fillId="10" borderId="51" xfId="87" applyFont="1" applyFill="1" applyBorder="1" applyAlignment="1" applyProtection="1">
      <alignment horizontal="center" vertical="center" wrapText="1"/>
    </xf>
    <xf numFmtId="0" fontId="13" fillId="10" borderId="70" xfId="87" applyFont="1" applyFill="1" applyBorder="1" applyAlignment="1" applyProtection="1">
      <alignment horizontal="center" vertical="center" wrapText="1"/>
    </xf>
    <xf numFmtId="9" fontId="13" fillId="6" borderId="29" xfId="0" applyNumberFormat="1" applyFont="1" applyFill="1" applyBorder="1" applyAlignment="1">
      <alignment horizontal="center" vertical="center" wrapText="1"/>
    </xf>
    <xf numFmtId="0" fontId="18" fillId="6" borderId="26" xfId="0" applyFont="1" applyFill="1" applyBorder="1" applyAlignment="1" applyProtection="1">
      <alignment horizontal="left" vertical="center" indent="1"/>
    </xf>
    <xf numFmtId="0" fontId="36" fillId="4" borderId="0" xfId="0" applyFont="1" applyFill="1" applyAlignment="1" applyProtection="1">
      <alignment vertical="center"/>
    </xf>
    <xf numFmtId="170" fontId="12" fillId="11" borderId="24" xfId="0" applyNumberFormat="1" applyFont="1" applyFill="1" applyBorder="1" applyAlignment="1">
      <alignment horizontal="center" vertical="center" wrapText="1"/>
    </xf>
    <xf numFmtId="0" fontId="12" fillId="0" borderId="64" xfId="87" applyFont="1" applyBorder="1" applyAlignment="1" applyProtection="1">
      <alignment horizontal="left" vertical="center" wrapText="1" indent="1"/>
    </xf>
    <xf numFmtId="0" fontId="13" fillId="4" borderId="44" xfId="87" applyFont="1" applyFill="1" applyBorder="1" applyAlignment="1" applyProtection="1">
      <alignment horizontal="right" vertical="center" indent="1"/>
    </xf>
    <xf numFmtId="3" fontId="13" fillId="6" borderId="16" xfId="0" applyNumberFormat="1" applyFont="1" applyFill="1" applyBorder="1" applyAlignment="1">
      <alignment horizontal="center" vertical="center" wrapText="1"/>
    </xf>
    <xf numFmtId="0" fontId="39" fillId="4" borderId="0" xfId="87" applyFont="1" applyFill="1" applyProtection="1"/>
    <xf numFmtId="0" fontId="13" fillId="4" borderId="0" xfId="87" applyFont="1" applyFill="1" applyBorder="1" applyAlignment="1" applyProtection="1">
      <alignment horizontal="right" vertical="center" indent="1"/>
    </xf>
    <xf numFmtId="3" fontId="55" fillId="13" borderId="93" xfId="0" applyNumberFormat="1" applyFont="1" applyFill="1" applyBorder="1" applyAlignment="1">
      <alignment horizontal="center" vertical="center" wrapText="1"/>
    </xf>
    <xf numFmtId="0" fontId="13" fillId="4" borderId="64" xfId="87" applyFont="1" applyFill="1" applyBorder="1" applyAlignment="1" applyProtection="1">
      <alignment horizontal="right" vertical="center" indent="1"/>
    </xf>
    <xf numFmtId="3" fontId="55" fillId="13" borderId="16" xfId="0" applyNumberFormat="1" applyFont="1" applyFill="1" applyBorder="1" applyAlignment="1">
      <alignment horizontal="center" vertical="center" wrapText="1"/>
    </xf>
    <xf numFmtId="3" fontId="12" fillId="0" borderId="67" xfId="0" applyNumberFormat="1" applyFont="1" applyBorder="1" applyAlignment="1">
      <alignment horizontal="center" vertical="center" wrapText="1"/>
    </xf>
    <xf numFmtId="3" fontId="12" fillId="0" borderId="55" xfId="0" applyNumberFormat="1" applyFont="1" applyBorder="1" applyAlignment="1">
      <alignment horizontal="center" vertical="center" wrapText="1"/>
    </xf>
    <xf numFmtId="3" fontId="12" fillId="0" borderId="62" xfId="0" applyNumberFormat="1" applyFont="1" applyBorder="1" applyAlignment="1">
      <alignment horizontal="center" vertical="center" wrapText="1"/>
    </xf>
    <xf numFmtId="3" fontId="13" fillId="0" borderId="67" xfId="0" applyNumberFormat="1" applyFont="1" applyBorder="1" applyAlignment="1">
      <alignment horizontal="center" vertical="center" wrapText="1"/>
    </xf>
    <xf numFmtId="3" fontId="13" fillId="0" borderId="55" xfId="0" applyNumberFormat="1" applyFont="1" applyBorder="1" applyAlignment="1">
      <alignment horizontal="center" vertical="center" wrapText="1"/>
    </xf>
    <xf numFmtId="3" fontId="13" fillId="0" borderId="62" xfId="0" applyNumberFormat="1" applyFont="1" applyBorder="1" applyAlignment="1">
      <alignment horizontal="center" vertical="center" wrapText="1"/>
    </xf>
    <xf numFmtId="3" fontId="12" fillId="11" borderId="3" xfId="0" applyNumberFormat="1" applyFont="1" applyFill="1" applyBorder="1" applyAlignment="1">
      <alignment horizontal="center" vertical="center" wrapText="1"/>
    </xf>
    <xf numFmtId="4" fontId="12" fillId="11" borderId="54" xfId="0" applyNumberFormat="1" applyFont="1" applyFill="1" applyBorder="1" applyAlignment="1">
      <alignment horizontal="center" vertical="center" wrapText="1"/>
    </xf>
    <xf numFmtId="3" fontId="12" fillId="11" borderId="6" xfId="0" applyNumberFormat="1" applyFont="1" applyFill="1" applyBorder="1" applyAlignment="1">
      <alignment horizontal="center" vertical="center" wrapText="1"/>
    </xf>
    <xf numFmtId="4" fontId="12" fillId="11" borderId="17" xfId="0" applyNumberFormat="1" applyFont="1" applyFill="1" applyBorder="1" applyAlignment="1">
      <alignment horizontal="center" vertical="center" wrapText="1"/>
    </xf>
    <xf numFmtId="3" fontId="12" fillId="11" borderId="4" xfId="0" applyNumberFormat="1" applyFont="1" applyFill="1" applyBorder="1" applyAlignment="1">
      <alignment horizontal="center" vertical="center" wrapText="1"/>
    </xf>
    <xf numFmtId="4" fontId="12" fillId="11" borderId="10" xfId="0" applyNumberFormat="1" applyFont="1" applyFill="1" applyBorder="1" applyAlignment="1">
      <alignment horizontal="center" vertical="center" wrapText="1"/>
    </xf>
    <xf numFmtId="4" fontId="13" fillId="6" borderId="30" xfId="0" applyNumberFormat="1" applyFont="1" applyFill="1" applyBorder="1" applyAlignment="1">
      <alignment horizontal="center" vertical="center" wrapText="1"/>
    </xf>
    <xf numFmtId="3" fontId="12" fillId="0" borderId="3" xfId="0" applyNumberFormat="1" applyFont="1" applyBorder="1" applyAlignment="1">
      <alignment horizontal="center" vertical="center" wrapText="1"/>
    </xf>
    <xf numFmtId="4" fontId="12" fillId="0" borderId="54"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4" fontId="12" fillId="0" borderId="19"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0" fontId="13" fillId="6" borderId="4" xfId="0" applyFont="1" applyFill="1" applyBorder="1" applyAlignment="1">
      <alignment horizontal="center" vertical="center" wrapText="1"/>
    </xf>
    <xf numFmtId="0" fontId="13" fillId="6" borderId="10" xfId="0" applyFont="1" applyFill="1" applyBorder="1" applyAlignment="1">
      <alignment horizontal="center" vertical="center" wrapText="1"/>
    </xf>
    <xf numFmtId="3" fontId="12" fillId="0" borderId="3" xfId="0" applyNumberFormat="1" applyFont="1" applyBorder="1" applyAlignment="1" applyProtection="1">
      <alignment horizontal="center" vertical="center" wrapText="1"/>
      <protection locked="0"/>
    </xf>
    <xf numFmtId="3" fontId="12" fillId="12" borderId="54" xfId="0" applyNumberFormat="1" applyFont="1" applyFill="1" applyBorder="1" applyAlignment="1" applyProtection="1">
      <alignment horizontal="center" vertical="center" wrapText="1"/>
      <protection locked="0"/>
    </xf>
    <xf numFmtId="3" fontId="12" fillId="0" borderId="6" xfId="0" applyNumberFormat="1" applyFont="1" applyBorder="1" applyAlignment="1" applyProtection="1">
      <alignment horizontal="center" vertical="center" wrapText="1"/>
      <protection locked="0"/>
    </xf>
    <xf numFmtId="3" fontId="12" fillId="12" borderId="17" xfId="0" applyNumberFormat="1" applyFont="1" applyFill="1" applyBorder="1" applyAlignment="1" applyProtection="1">
      <alignment horizontal="center" vertical="center" wrapText="1"/>
      <protection locked="0"/>
    </xf>
    <xf numFmtId="3" fontId="12" fillId="0" borderId="4" xfId="0" applyNumberFormat="1" applyFont="1" applyBorder="1" applyAlignment="1" applyProtection="1">
      <alignment horizontal="center" vertical="center" wrapText="1"/>
      <protection locked="0"/>
    </xf>
    <xf numFmtId="3" fontId="12" fillId="12" borderId="10" xfId="0" applyNumberFormat="1" applyFont="1" applyFill="1" applyBorder="1" applyAlignment="1" applyProtection="1">
      <alignment horizontal="center" vertical="center" wrapText="1"/>
      <protection locked="0"/>
    </xf>
    <xf numFmtId="3" fontId="12" fillId="11" borderId="54" xfId="0" applyNumberFormat="1" applyFont="1" applyFill="1" applyBorder="1" applyAlignment="1">
      <alignment horizontal="center" vertical="center" wrapText="1"/>
    </xf>
    <xf numFmtId="3" fontId="12" fillId="11" borderId="17" xfId="0" applyNumberFormat="1" applyFont="1" applyFill="1" applyBorder="1" applyAlignment="1">
      <alignment horizontal="center" vertical="center" wrapText="1"/>
    </xf>
    <xf numFmtId="3" fontId="12" fillId="11" borderId="10" xfId="0" applyNumberFormat="1" applyFont="1" applyFill="1" applyBorder="1" applyAlignment="1">
      <alignment horizontal="center" vertical="center" wrapText="1"/>
    </xf>
    <xf numFmtId="3" fontId="55" fillId="13" borderId="125" xfId="0" applyNumberFormat="1" applyFont="1" applyFill="1" applyBorder="1" applyAlignment="1">
      <alignment horizontal="center" vertical="center" wrapText="1"/>
    </xf>
    <xf numFmtId="3" fontId="12" fillId="0" borderId="54"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10" xfId="0" applyNumberFormat="1" applyFont="1" applyBorder="1" applyAlignment="1">
      <alignment horizontal="center" vertical="center" wrapText="1"/>
    </xf>
    <xf numFmtId="170" fontId="12" fillId="0" borderId="42" xfId="1" applyNumberFormat="1" applyFont="1" applyBorder="1" applyAlignment="1" applyProtection="1">
      <alignment horizontal="center" vertical="center"/>
      <protection locked="0"/>
    </xf>
    <xf numFmtId="0" fontId="12" fillId="4" borderId="37" xfId="0" applyFont="1" applyFill="1" applyBorder="1"/>
    <xf numFmtId="3" fontId="8" fillId="11" borderId="3" xfId="0" applyNumberFormat="1" applyFont="1" applyFill="1" applyBorder="1" applyAlignment="1">
      <alignment horizontal="center" vertical="center" wrapText="1"/>
    </xf>
    <xf numFmtId="3" fontId="8" fillId="11" borderId="54" xfId="0" applyNumberFormat="1" applyFont="1" applyFill="1" applyBorder="1" applyAlignment="1">
      <alignment horizontal="center" vertical="center" wrapText="1"/>
    </xf>
    <xf numFmtId="3" fontId="8" fillId="11" borderId="6" xfId="0" applyNumberFormat="1" applyFont="1" applyFill="1" applyBorder="1" applyAlignment="1">
      <alignment horizontal="center" vertical="center" wrapText="1"/>
    </xf>
    <xf numFmtId="3" fontId="8" fillId="11" borderId="17" xfId="0" applyNumberFormat="1" applyFont="1" applyFill="1" applyBorder="1" applyAlignment="1">
      <alignment horizontal="center" vertical="center" wrapText="1"/>
    </xf>
    <xf numFmtId="3" fontId="8" fillId="11" borderId="4" xfId="0" applyNumberFormat="1" applyFont="1" applyFill="1" applyBorder="1" applyAlignment="1">
      <alignment horizontal="center" vertical="center" wrapText="1"/>
    </xf>
    <xf numFmtId="3" fontId="8" fillId="11" borderId="10" xfId="0" applyNumberFormat="1" applyFont="1" applyFill="1" applyBorder="1" applyAlignment="1">
      <alignment horizontal="center" vertical="center" wrapText="1"/>
    </xf>
    <xf numFmtId="3" fontId="58" fillId="11" borderId="3" xfId="0" applyNumberFormat="1" applyFont="1" applyFill="1" applyBorder="1" applyAlignment="1" applyProtection="1">
      <alignment horizontal="center" vertical="center" wrapText="1"/>
    </xf>
    <xf numFmtId="3" fontId="58" fillId="11" borderId="54" xfId="0" applyNumberFormat="1" applyFont="1" applyFill="1" applyBorder="1" applyAlignment="1" applyProtection="1">
      <alignment horizontal="center" vertical="center" wrapText="1"/>
    </xf>
    <xf numFmtId="3" fontId="58" fillId="11" borderId="6" xfId="0" applyNumberFormat="1" applyFont="1" applyFill="1" applyBorder="1" applyAlignment="1" applyProtection="1">
      <alignment horizontal="center" vertical="center" wrapText="1"/>
    </xf>
    <xf numFmtId="3" fontId="58" fillId="11" borderId="17" xfId="0" applyNumberFormat="1" applyFont="1" applyFill="1" applyBorder="1" applyAlignment="1" applyProtection="1">
      <alignment horizontal="center" vertical="center" wrapText="1"/>
    </xf>
    <xf numFmtId="3" fontId="58" fillId="11" borderId="4" xfId="0" applyNumberFormat="1" applyFont="1" applyFill="1" applyBorder="1" applyAlignment="1" applyProtection="1">
      <alignment horizontal="center" vertical="center" wrapText="1"/>
    </xf>
    <xf numFmtId="3" fontId="58" fillId="11" borderId="10" xfId="0" applyNumberFormat="1" applyFont="1" applyFill="1" applyBorder="1" applyAlignment="1" applyProtection="1">
      <alignment horizontal="center" vertical="center" wrapText="1"/>
    </xf>
    <xf numFmtId="3" fontId="13" fillId="6" borderId="29" xfId="0" applyNumberFormat="1" applyFont="1" applyFill="1" applyBorder="1" applyAlignment="1" applyProtection="1">
      <alignment horizontal="center" vertical="center" wrapText="1"/>
    </xf>
    <xf numFmtId="4" fontId="58" fillId="11" borderId="54" xfId="0" applyNumberFormat="1" applyFont="1" applyFill="1" applyBorder="1" applyAlignment="1" applyProtection="1">
      <alignment horizontal="center" vertical="center" wrapText="1"/>
    </xf>
    <xf numFmtId="4" fontId="58" fillId="11" borderId="17" xfId="0" applyNumberFormat="1" applyFont="1" applyFill="1" applyBorder="1" applyAlignment="1" applyProtection="1">
      <alignment horizontal="center" vertical="center" wrapText="1"/>
    </xf>
    <xf numFmtId="4" fontId="58" fillId="11" borderId="10" xfId="0" applyNumberFormat="1" applyFont="1" applyFill="1" applyBorder="1" applyAlignment="1" applyProtection="1">
      <alignment horizontal="center" vertical="center" wrapText="1"/>
    </xf>
    <xf numFmtId="4" fontId="13" fillId="6" borderId="29" xfId="0" applyNumberFormat="1" applyFont="1" applyFill="1" applyBorder="1" applyAlignment="1" applyProtection="1">
      <alignment horizontal="center" vertical="center" wrapText="1"/>
    </xf>
    <xf numFmtId="0" fontId="86" fillId="8" borderId="52" xfId="0" applyFont="1" applyFill="1" applyBorder="1" applyAlignment="1">
      <alignment horizontal="left" vertical="center" indent="1"/>
    </xf>
    <xf numFmtId="0" fontId="2" fillId="4" borderId="29" xfId="0" applyFont="1" applyFill="1" applyBorder="1" applyAlignment="1" applyProtection="1">
      <alignment horizontal="left" vertical="center" wrapText="1" indent="1"/>
      <protection locked="0"/>
    </xf>
    <xf numFmtId="0" fontId="2" fillId="4" borderId="17" xfId="0" applyFont="1" applyFill="1" applyBorder="1" applyAlignment="1" applyProtection="1">
      <alignment horizontal="left" vertical="center" wrapText="1" indent="1"/>
      <protection locked="0"/>
    </xf>
    <xf numFmtId="0" fontId="6" fillId="4" borderId="32" xfId="0" applyFont="1" applyFill="1" applyBorder="1" applyAlignment="1" applyProtection="1">
      <alignment horizontal="left" vertical="center" wrapText="1" indent="1"/>
    </xf>
    <xf numFmtId="0" fontId="29" fillId="4" borderId="53" xfId="87" applyFont="1" applyFill="1" applyBorder="1" applyAlignment="1" applyProtection="1">
      <alignment horizontal="left" vertical="center" indent="1"/>
    </xf>
    <xf numFmtId="0" fontId="13" fillId="6" borderId="11" xfId="87" applyFont="1" applyFill="1" applyBorder="1" applyAlignment="1" applyProtection="1">
      <alignment horizontal="center" vertical="center" wrapText="1"/>
    </xf>
    <xf numFmtId="0" fontId="13" fillId="6" borderId="60" xfId="87" applyFont="1" applyFill="1" applyBorder="1" applyAlignment="1" applyProtection="1">
      <alignment horizontal="center" vertical="center" wrapText="1"/>
    </xf>
    <xf numFmtId="0" fontId="13" fillId="8" borderId="6" xfId="87" applyFont="1" applyFill="1" applyBorder="1" applyAlignment="1" applyProtection="1">
      <alignment horizontal="center" vertical="center" wrapText="1"/>
    </xf>
    <xf numFmtId="0" fontId="13" fillId="8" borderId="17" xfId="87" applyFont="1" applyFill="1" applyBorder="1" applyAlignment="1" applyProtection="1">
      <alignment horizontal="center" vertical="center" wrapText="1"/>
    </xf>
    <xf numFmtId="0" fontId="13" fillId="10" borderId="24" xfId="87" applyFont="1" applyFill="1" applyBorder="1" applyAlignment="1" applyProtection="1">
      <alignment horizontal="center" vertical="center" wrapText="1"/>
    </xf>
    <xf numFmtId="0" fontId="21" fillId="0" borderId="0" xfId="0" applyFont="1" applyProtection="1">
      <protection locked="0"/>
    </xf>
    <xf numFmtId="0" fontId="12" fillId="0" borderId="1" xfId="87" quotePrefix="1" applyFont="1" applyBorder="1" applyAlignment="1" applyProtection="1">
      <alignment horizontal="left" vertical="center" wrapText="1" indent="1"/>
      <protection locked="0"/>
    </xf>
    <xf numFmtId="0" fontId="2" fillId="0" borderId="114" xfId="0" applyFont="1" applyBorder="1" applyAlignment="1" applyProtection="1">
      <alignment vertical="top" wrapText="1"/>
      <protection locked="0"/>
    </xf>
    <xf numFmtId="0" fontId="21" fillId="0" borderId="1" xfId="87" applyFont="1" applyBorder="1" applyAlignment="1" applyProtection="1">
      <alignment horizontal="justify" vertical="center" wrapText="1"/>
      <protection locked="0"/>
    </xf>
    <xf numFmtId="0" fontId="2" fillId="0" borderId="126"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6" xfId="0" quotePrefix="1" applyFont="1" applyBorder="1" applyAlignment="1" applyProtection="1">
      <alignment horizontal="left" vertical="top" wrapText="1"/>
      <protection locked="0"/>
    </xf>
    <xf numFmtId="0" fontId="2" fillId="0" borderId="1" xfId="0" quotePrefix="1" applyFont="1" applyBorder="1" applyAlignment="1" applyProtection="1">
      <alignment horizontal="left" vertical="top" wrapText="1"/>
      <protection locked="0"/>
    </xf>
    <xf numFmtId="0" fontId="21" fillId="0" borderId="1" xfId="87" applyFont="1" applyBorder="1" applyAlignment="1" applyProtection="1">
      <alignment vertical="center" wrapText="1"/>
      <protection locked="0"/>
    </xf>
    <xf numFmtId="0" fontId="12" fillId="0" borderId="1" xfId="87" applyBorder="1" applyProtection="1">
      <protection locked="0"/>
    </xf>
    <xf numFmtId="0" fontId="2" fillId="0" borderId="114" xfId="0" quotePrefix="1" applyFont="1" applyBorder="1" applyAlignment="1" applyProtection="1">
      <alignment horizontal="left" vertical="top" wrapText="1"/>
      <protection locked="0"/>
    </xf>
    <xf numFmtId="0" fontId="2" fillId="4" borderId="11" xfId="0" quotePrefix="1" applyFont="1" applyFill="1" applyBorder="1" applyAlignment="1" applyProtection="1">
      <alignment horizontal="center" vertical="top" wrapText="1"/>
      <protection locked="0"/>
    </xf>
    <xf numFmtId="0" fontId="2" fillId="4" borderId="69" xfId="0" applyFont="1" applyFill="1" applyBorder="1" applyAlignment="1" applyProtection="1">
      <alignment horizontal="left" vertical="center" wrapText="1" indent="1"/>
      <protection locked="0"/>
    </xf>
    <xf numFmtId="0" fontId="2" fillId="4" borderId="54" xfId="0" applyFont="1" applyFill="1" applyBorder="1" applyAlignment="1" applyProtection="1">
      <alignment horizontal="left" vertical="center" wrapText="1" indent="1"/>
      <protection locked="0"/>
    </xf>
    <xf numFmtId="0" fontId="24" fillId="4" borderId="47" xfId="0" applyFont="1" applyFill="1" applyBorder="1" applyAlignment="1">
      <alignment horizontal="center" vertical="center" wrapText="1"/>
    </xf>
    <xf numFmtId="0" fontId="63" fillId="4" borderId="0" xfId="0" applyFont="1" applyFill="1" applyAlignment="1">
      <alignment horizontal="center" vertical="center"/>
    </xf>
    <xf numFmtId="49" fontId="38" fillId="9" borderId="21" xfId="0" applyNumberFormat="1" applyFont="1" applyFill="1" applyBorder="1" applyAlignment="1" applyProtection="1">
      <alignment horizontal="center" vertical="center"/>
    </xf>
    <xf numFmtId="49" fontId="38" fillId="9" borderId="69" xfId="0" applyNumberFormat="1" applyFont="1" applyFill="1" applyBorder="1" applyAlignment="1" applyProtection="1">
      <alignment horizontal="center" vertical="center"/>
    </xf>
    <xf numFmtId="0" fontId="24" fillId="4" borderId="13" xfId="0" applyFont="1" applyFill="1" applyBorder="1" applyAlignment="1" applyProtection="1">
      <alignment horizontal="center" vertical="center"/>
      <protection locked="0"/>
    </xf>
    <xf numFmtId="0" fontId="24" fillId="4" borderId="72" xfId="0" applyFont="1" applyFill="1" applyBorder="1" applyAlignment="1" applyProtection="1">
      <alignment horizontal="center" vertical="center"/>
      <protection locked="0"/>
    </xf>
    <xf numFmtId="0" fontId="63" fillId="4" borderId="0" xfId="0" applyFont="1" applyFill="1" applyBorder="1" applyAlignment="1" applyProtection="1">
      <alignment horizontal="center" vertical="center"/>
    </xf>
    <xf numFmtId="0" fontId="26" fillId="4" borderId="0" xfId="0" applyFont="1" applyFill="1" applyBorder="1" applyAlignment="1" applyProtection="1">
      <alignment horizontal="center" vertical="center" wrapText="1"/>
    </xf>
    <xf numFmtId="0" fontId="26" fillId="4" borderId="0" xfId="0" applyFont="1" applyFill="1" applyBorder="1" applyAlignment="1" applyProtection="1">
      <alignment horizontal="center" vertical="center"/>
    </xf>
    <xf numFmtId="0" fontId="81" fillId="9" borderId="0" xfId="0" applyFont="1" applyFill="1" applyBorder="1" applyAlignment="1">
      <alignment horizontal="center" vertical="center" wrapText="1"/>
    </xf>
    <xf numFmtId="0" fontId="18" fillId="6" borderId="0" xfId="0" applyFont="1" applyFill="1" applyBorder="1" applyAlignment="1">
      <alignment horizontal="center" vertical="center"/>
    </xf>
    <xf numFmtId="0" fontId="42" fillId="4" borderId="13" xfId="0" applyFont="1" applyFill="1" applyBorder="1" applyAlignment="1">
      <alignment horizontal="center" vertical="center"/>
    </xf>
    <xf numFmtId="0" fontId="42" fillId="4" borderId="35" xfId="0" applyFont="1" applyFill="1" applyBorder="1" applyAlignment="1">
      <alignment horizontal="center" vertical="center"/>
    </xf>
    <xf numFmtId="0" fontId="42" fillId="4" borderId="72" xfId="0" applyFont="1" applyFill="1" applyBorder="1" applyAlignment="1">
      <alignment horizontal="center" vertical="center"/>
    </xf>
    <xf numFmtId="0" fontId="40" fillId="13" borderId="21" xfId="0" applyFont="1" applyFill="1" applyBorder="1" applyAlignment="1">
      <alignment horizontal="center" vertical="center"/>
    </xf>
    <xf numFmtId="0" fontId="40" fillId="13" borderId="33" xfId="0" applyFont="1" applyFill="1" applyBorder="1" applyAlignment="1">
      <alignment horizontal="center" vertical="center"/>
    </xf>
    <xf numFmtId="0" fontId="40" fillId="13" borderId="69" xfId="0" applyFont="1" applyFill="1" applyBorder="1" applyAlignment="1">
      <alignment horizontal="center" vertical="center"/>
    </xf>
    <xf numFmtId="0" fontId="41" fillId="9" borderId="0" xfId="0" applyFont="1" applyFill="1" applyBorder="1" applyAlignment="1">
      <alignment horizontal="center" vertical="center" wrapText="1"/>
    </xf>
    <xf numFmtId="0" fontId="45" fillId="6" borderId="0" xfId="0" applyFont="1" applyFill="1" applyBorder="1" applyAlignment="1">
      <alignment horizontal="center"/>
    </xf>
    <xf numFmtId="0" fontId="0" fillId="4" borderId="111" xfId="0" applyFill="1" applyBorder="1" applyAlignment="1">
      <alignment horizontal="center"/>
    </xf>
    <xf numFmtId="0" fontId="0" fillId="4" borderId="113" xfId="0" applyFill="1" applyBorder="1" applyAlignment="1">
      <alignment horizontal="center"/>
    </xf>
    <xf numFmtId="0" fontId="0" fillId="4" borderId="114" xfId="0" applyFill="1" applyBorder="1" applyAlignment="1">
      <alignment horizontal="center"/>
    </xf>
    <xf numFmtId="0" fontId="0" fillId="4" borderId="59" xfId="0" applyFill="1" applyBorder="1" applyAlignment="1">
      <alignment horizontal="center"/>
    </xf>
    <xf numFmtId="0" fontId="0" fillId="4" borderId="0" xfId="0" applyFill="1" applyBorder="1" applyAlignment="1">
      <alignment horizontal="center"/>
    </xf>
    <xf numFmtId="0" fontId="0" fillId="4" borderId="42" xfId="0" applyFill="1" applyBorder="1" applyAlignment="1">
      <alignment horizontal="center"/>
    </xf>
    <xf numFmtId="0" fontId="0" fillId="4" borderId="60" xfId="0" applyFill="1" applyBorder="1" applyAlignment="1">
      <alignment horizontal="center"/>
    </xf>
    <xf numFmtId="0" fontId="0" fillId="4" borderId="36" xfId="0" applyFill="1" applyBorder="1" applyAlignment="1">
      <alignment horizontal="center"/>
    </xf>
    <xf numFmtId="0" fontId="0" fillId="4" borderId="67" xfId="0" applyFill="1" applyBorder="1" applyAlignment="1">
      <alignment horizontal="center"/>
    </xf>
    <xf numFmtId="175" fontId="24" fillId="4" borderId="111" xfId="0" applyNumberFormat="1" applyFont="1" applyFill="1" applyBorder="1" applyAlignment="1" applyProtection="1">
      <alignment horizontal="center" vertical="center"/>
      <protection locked="0"/>
    </xf>
    <xf numFmtId="175" fontId="24" fillId="4" borderId="113" xfId="0" applyNumberFormat="1" applyFont="1" applyFill="1" applyBorder="1" applyAlignment="1" applyProtection="1">
      <alignment horizontal="center" vertical="center"/>
      <protection locked="0"/>
    </xf>
    <xf numFmtId="175" fontId="24" fillId="4" borderId="114" xfId="0" applyNumberFormat="1" applyFont="1" applyFill="1" applyBorder="1" applyAlignment="1" applyProtection="1">
      <alignment horizontal="center" vertical="center"/>
      <protection locked="0"/>
    </xf>
    <xf numFmtId="175" fontId="24" fillId="4" borderId="60" xfId="0" applyNumberFormat="1" applyFont="1" applyFill="1" applyBorder="1" applyAlignment="1" applyProtection="1">
      <alignment horizontal="center" vertical="center"/>
      <protection locked="0"/>
    </xf>
    <xf numFmtId="175" fontId="24" fillId="4" borderId="36" xfId="0" applyNumberFormat="1" applyFont="1" applyFill="1" applyBorder="1" applyAlignment="1" applyProtection="1">
      <alignment horizontal="center" vertical="center"/>
      <protection locked="0"/>
    </xf>
    <xf numFmtId="175" fontId="24" fillId="4" borderId="67" xfId="0" applyNumberFormat="1" applyFont="1" applyFill="1" applyBorder="1" applyAlignment="1" applyProtection="1">
      <alignment horizontal="center" vertical="center"/>
      <protection locked="0"/>
    </xf>
    <xf numFmtId="49" fontId="49" fillId="4" borderId="84" xfId="0" applyNumberFormat="1" applyFont="1" applyFill="1" applyBorder="1" applyAlignment="1">
      <alignment horizontal="left" vertical="center" indent="2"/>
    </xf>
    <xf numFmtId="49" fontId="49" fillId="4" borderId="86" xfId="0" applyNumberFormat="1" applyFont="1" applyFill="1" applyBorder="1" applyAlignment="1">
      <alignment horizontal="left" vertical="center" indent="2"/>
    </xf>
    <xf numFmtId="0" fontId="47" fillId="9" borderId="87" xfId="0" applyNumberFormat="1" applyFont="1" applyFill="1" applyBorder="1" applyAlignment="1">
      <alignment horizontal="center" vertical="center" wrapText="1"/>
    </xf>
    <xf numFmtId="0" fontId="47" fillId="9" borderId="88" xfId="0" applyNumberFormat="1" applyFont="1" applyFill="1" applyBorder="1" applyAlignment="1">
      <alignment horizontal="center" vertical="center" wrapText="1"/>
    </xf>
    <xf numFmtId="0" fontId="48" fillId="9" borderId="89" xfId="0" applyNumberFormat="1" applyFont="1" applyFill="1" applyBorder="1" applyAlignment="1">
      <alignment horizontal="center" vertical="center" wrapText="1"/>
    </xf>
    <xf numFmtId="49" fontId="26" fillId="10" borderId="90" xfId="7" applyNumberFormat="1" applyFont="1" applyFill="1" applyBorder="1" applyAlignment="1">
      <alignment horizontal="left" vertical="center" indent="2"/>
    </xf>
    <xf numFmtId="49" fontId="26" fillId="10" borderId="34" xfId="7" applyNumberFormat="1" applyFont="1" applyFill="1" applyBorder="1" applyAlignment="1">
      <alignment horizontal="left" vertical="center" indent="2"/>
    </xf>
    <xf numFmtId="49" fontId="16" fillId="8" borderId="90" xfId="7" applyNumberFormat="1" applyFont="1" applyFill="1" applyBorder="1" applyAlignment="1">
      <alignment horizontal="center" vertical="center"/>
    </xf>
    <xf numFmtId="49" fontId="16" fillId="8" borderId="34" xfId="7" applyNumberFormat="1" applyFont="1" applyFill="1" applyBorder="1" applyAlignment="1">
      <alignment horizontal="center" vertical="center"/>
    </xf>
    <xf numFmtId="49" fontId="16" fillId="8" borderId="91" xfId="7" applyNumberFormat="1" applyFont="1" applyFill="1" applyBorder="1" applyAlignment="1">
      <alignment horizontal="center" vertical="center"/>
    </xf>
    <xf numFmtId="49" fontId="49" fillId="4" borderId="110" xfId="0" applyNumberFormat="1" applyFont="1" applyFill="1" applyBorder="1" applyAlignment="1">
      <alignment horizontal="left" vertical="center" indent="2"/>
    </xf>
    <xf numFmtId="49" fontId="49" fillId="4" borderId="112" xfId="0" applyNumberFormat="1" applyFont="1" applyFill="1" applyBorder="1" applyAlignment="1">
      <alignment horizontal="left" vertical="center" indent="2"/>
    </xf>
    <xf numFmtId="49" fontId="49" fillId="11" borderId="84" xfId="0" applyNumberFormat="1" applyFont="1" applyFill="1" applyBorder="1" applyAlignment="1">
      <alignment horizontal="left" vertical="center" indent="2"/>
    </xf>
    <xf numFmtId="49" fontId="49" fillId="11" borderId="86" xfId="0" applyNumberFormat="1" applyFont="1" applyFill="1" applyBorder="1" applyAlignment="1">
      <alignment horizontal="left" vertical="center" indent="2"/>
    </xf>
    <xf numFmtId="0" fontId="43" fillId="9" borderId="21" xfId="0" applyFont="1" applyFill="1" applyBorder="1" applyAlignment="1" applyProtection="1">
      <alignment horizontal="center" vertical="center" wrapText="1"/>
    </xf>
    <xf numFmtId="0" fontId="43" fillId="9" borderId="33" xfId="0" applyFont="1" applyFill="1" applyBorder="1" applyAlignment="1" applyProtection="1">
      <alignment horizontal="center" vertical="center" wrapText="1"/>
    </xf>
    <xf numFmtId="0" fontId="43" fillId="9" borderId="69" xfId="0" applyFont="1" applyFill="1" applyBorder="1" applyAlignment="1" applyProtection="1">
      <alignment horizontal="center" vertical="center" wrapText="1"/>
    </xf>
    <xf numFmtId="0" fontId="16" fillId="0" borderId="0" xfId="0" applyFont="1" applyAlignment="1" applyProtection="1">
      <alignment horizontal="left" vertical="center" wrapText="1" indent="1"/>
    </xf>
    <xf numFmtId="0" fontId="22" fillId="8" borderId="1" xfId="0" applyFont="1" applyFill="1" applyBorder="1" applyAlignment="1" applyProtection="1">
      <alignment horizontal="center" vertical="center" wrapText="1"/>
    </xf>
    <xf numFmtId="0" fontId="22" fillId="8" borderId="24" xfId="0" applyFont="1" applyFill="1" applyBorder="1" applyAlignment="1" applyProtection="1">
      <alignment horizontal="center" vertical="center" wrapText="1"/>
    </xf>
    <xf numFmtId="0" fontId="22" fillId="8" borderId="11" xfId="0" applyFont="1" applyFill="1" applyBorder="1" applyAlignment="1" applyProtection="1">
      <alignment horizontal="center" vertical="center" wrapText="1"/>
    </xf>
    <xf numFmtId="0" fontId="44" fillId="10" borderId="13" xfId="7" applyFont="1" applyFill="1" applyBorder="1" applyAlignment="1" applyProtection="1">
      <alignment horizontal="center" vertical="center"/>
    </xf>
    <xf numFmtId="0" fontId="44" fillId="10" borderId="35" xfId="7" applyFont="1" applyFill="1" applyBorder="1" applyAlignment="1" applyProtection="1">
      <alignment horizontal="center" vertical="center"/>
    </xf>
    <xf numFmtId="0" fontId="44" fillId="10" borderId="62" xfId="7" applyFont="1" applyFill="1" applyBorder="1" applyAlignment="1" applyProtection="1">
      <alignment horizontal="center" vertical="center"/>
    </xf>
    <xf numFmtId="0" fontId="44" fillId="4" borderId="58" xfId="0" applyFont="1" applyFill="1" applyBorder="1" applyAlignment="1" applyProtection="1">
      <alignment horizontal="left" vertical="center" wrapText="1" indent="1"/>
    </xf>
    <xf numFmtId="0" fontId="44" fillId="4" borderId="47" xfId="0" applyFont="1" applyFill="1" applyBorder="1" applyAlignment="1" applyProtection="1">
      <alignment horizontal="left" vertical="center" wrapText="1" indent="1"/>
    </xf>
    <xf numFmtId="0" fontId="44" fillId="4" borderId="48" xfId="0" applyFont="1" applyFill="1" applyBorder="1" applyAlignment="1" applyProtection="1">
      <alignment horizontal="left" vertical="center" wrapText="1" indent="1"/>
    </xf>
    <xf numFmtId="0" fontId="13" fillId="8" borderId="32" xfId="5" applyFont="1" applyFill="1" applyBorder="1" applyAlignment="1" applyProtection="1">
      <alignment horizontal="center" wrapText="1"/>
    </xf>
    <xf numFmtId="0" fontId="13" fillId="8" borderId="14" xfId="5" applyFont="1" applyFill="1" applyBorder="1" applyAlignment="1" applyProtection="1">
      <alignment horizontal="center" wrapText="1"/>
    </xf>
    <xf numFmtId="0" fontId="80" fillId="4" borderId="0" xfId="5" applyFont="1" applyFill="1" applyAlignment="1" applyProtection="1">
      <alignment horizontal="left" vertical="top" wrapText="1"/>
    </xf>
    <xf numFmtId="0" fontId="17" fillId="4" borderId="1" xfId="7" applyFont="1" applyFill="1" applyBorder="1" applyAlignment="1" applyProtection="1">
      <alignment horizontal="left" vertical="center" indent="1"/>
    </xf>
    <xf numFmtId="0" fontId="20" fillId="10" borderId="31" xfId="0" applyFont="1" applyFill="1" applyBorder="1" applyAlignment="1">
      <alignment horizontal="left" vertical="top" wrapText="1"/>
    </xf>
    <xf numFmtId="0" fontId="12" fillId="4" borderId="5" xfId="0" applyFont="1" applyFill="1" applyBorder="1" applyAlignment="1">
      <alignment horizontal="left" vertical="center" indent="1"/>
    </xf>
    <xf numFmtId="0" fontId="12" fillId="4" borderId="55" xfId="0" applyFont="1" applyFill="1" applyBorder="1" applyAlignment="1">
      <alignment horizontal="left" vertical="center" indent="1"/>
    </xf>
    <xf numFmtId="0" fontId="17" fillId="4" borderId="25" xfId="7" applyFont="1" applyFill="1" applyBorder="1" applyAlignment="1" applyProtection="1">
      <alignment horizontal="left" vertical="center" indent="1"/>
    </xf>
    <xf numFmtId="0" fontId="17" fillId="4" borderId="34" xfId="7" applyFont="1" applyFill="1" applyBorder="1" applyAlignment="1" applyProtection="1">
      <alignment horizontal="left" vertical="center" indent="1"/>
    </xf>
    <xf numFmtId="0" fontId="17" fillId="4" borderId="55" xfId="7" applyFont="1" applyFill="1" applyBorder="1" applyAlignment="1" applyProtection="1">
      <alignment horizontal="left" vertical="center" indent="1"/>
    </xf>
    <xf numFmtId="0" fontId="13" fillId="6" borderId="33" xfId="0" applyFont="1" applyFill="1" applyBorder="1" applyAlignment="1">
      <alignment horizontal="center" vertical="center"/>
    </xf>
    <xf numFmtId="0" fontId="13" fillId="6" borderId="63" xfId="0" applyFont="1" applyFill="1" applyBorder="1" applyAlignment="1">
      <alignment horizontal="center" vertical="center"/>
    </xf>
    <xf numFmtId="0" fontId="20" fillId="10" borderId="22" xfId="0" applyFont="1" applyFill="1" applyBorder="1" applyAlignment="1">
      <alignment horizontal="left" vertical="top" wrapText="1"/>
    </xf>
    <xf numFmtId="0" fontId="13" fillId="10" borderId="32" xfId="0" applyFont="1" applyFill="1" applyBorder="1" applyAlignment="1">
      <alignment horizontal="left" vertical="center" wrapText="1"/>
    </xf>
    <xf numFmtId="0" fontId="13" fillId="10" borderId="31" xfId="0" applyFont="1" applyFill="1" applyBorder="1" applyAlignment="1">
      <alignment horizontal="left" vertical="center" wrapText="1"/>
    </xf>
    <xf numFmtId="0" fontId="51" fillId="9" borderId="1" xfId="7" applyFont="1" applyFill="1" applyBorder="1" applyAlignment="1" applyProtection="1">
      <alignment horizontal="left" vertical="center" indent="1"/>
    </xf>
    <xf numFmtId="0" fontId="13" fillId="11" borderId="3" xfId="10" applyFont="1" applyFill="1" applyBorder="1" applyAlignment="1" applyProtection="1">
      <alignment horizontal="center" vertical="center" wrapText="1"/>
    </xf>
    <xf numFmtId="0" fontId="13" fillId="11" borderId="6" xfId="10" applyFont="1" applyFill="1" applyBorder="1" applyAlignment="1" applyProtection="1">
      <alignment horizontal="center" vertical="center" wrapText="1"/>
    </xf>
    <xf numFmtId="0" fontId="13" fillId="11" borderId="4" xfId="10" applyFont="1" applyFill="1" applyBorder="1" applyAlignment="1" applyProtection="1">
      <alignment horizontal="center" vertical="center" wrapText="1"/>
    </xf>
    <xf numFmtId="0" fontId="13" fillId="11" borderId="126" xfId="10" applyFont="1" applyFill="1" applyBorder="1" applyAlignment="1" applyProtection="1">
      <alignment horizontal="center" vertical="center" wrapText="1"/>
    </xf>
    <xf numFmtId="0" fontId="13" fillId="11" borderId="64" xfId="10" applyFont="1" applyFill="1" applyBorder="1" applyAlignment="1" applyProtection="1">
      <alignment horizontal="center" vertical="center" wrapText="1"/>
    </xf>
    <xf numFmtId="0" fontId="16" fillId="8" borderId="52" xfId="10" applyFont="1" applyFill="1" applyBorder="1" applyAlignment="1" applyProtection="1">
      <alignment horizontal="left" vertical="center" indent="1"/>
    </xf>
    <xf numFmtId="0" fontId="12" fillId="8" borderId="49" xfId="0" applyFont="1" applyFill="1" applyBorder="1" applyAlignment="1" applyProtection="1">
      <alignment horizontal="left" indent="1"/>
    </xf>
    <xf numFmtId="0" fontId="12" fillId="8" borderId="50" xfId="0" applyFont="1" applyFill="1" applyBorder="1" applyAlignment="1" applyProtection="1">
      <alignment horizontal="left" indent="1"/>
    </xf>
    <xf numFmtId="0" fontId="13" fillId="11" borderId="12" xfId="10" applyFont="1" applyFill="1" applyBorder="1" applyAlignment="1" applyProtection="1">
      <alignment horizontal="center" vertical="center" wrapText="1"/>
    </xf>
    <xf numFmtId="0" fontId="12" fillId="11" borderId="1" xfId="5" applyFont="1" applyFill="1" applyBorder="1" applyAlignment="1" applyProtection="1">
      <alignment horizontal="center" vertical="center" wrapText="1"/>
    </xf>
    <xf numFmtId="0" fontId="12" fillId="11" borderId="9" xfId="5" applyFont="1" applyFill="1" applyBorder="1" applyAlignment="1" applyProtection="1">
      <alignment horizontal="center" vertical="center" wrapText="1"/>
    </xf>
    <xf numFmtId="0" fontId="13" fillId="11" borderId="11" xfId="10" applyFont="1" applyFill="1" applyBorder="1" applyAlignment="1" applyProtection="1">
      <alignment horizontal="center" vertical="center" wrapText="1"/>
    </xf>
    <xf numFmtId="0" fontId="13" fillId="11" borderId="51" xfId="10" applyFont="1" applyFill="1" applyBorder="1" applyAlignment="1" applyProtection="1">
      <alignment horizontal="center" vertical="center" wrapText="1"/>
    </xf>
    <xf numFmtId="0" fontId="13" fillId="11" borderId="9" xfId="10" applyFont="1" applyFill="1" applyBorder="1" applyAlignment="1" applyProtection="1">
      <alignment horizontal="center" vertical="center" wrapText="1"/>
    </xf>
    <xf numFmtId="0" fontId="13" fillId="11" borderId="39" xfId="10" applyFont="1" applyFill="1" applyBorder="1" applyAlignment="1" applyProtection="1">
      <alignment horizontal="center" vertical="center" wrapText="1"/>
    </xf>
    <xf numFmtId="0" fontId="13" fillId="11" borderId="1" xfId="10" applyFont="1" applyFill="1" applyBorder="1" applyAlignment="1" applyProtection="1">
      <alignment horizontal="center" vertical="center" wrapText="1"/>
    </xf>
    <xf numFmtId="0" fontId="13" fillId="11" borderId="24" xfId="10" applyFont="1" applyFill="1" applyBorder="1" applyAlignment="1" applyProtection="1">
      <alignment horizontal="center" vertical="center" wrapText="1"/>
    </xf>
    <xf numFmtId="0" fontId="13" fillId="4" borderId="41" xfId="87" applyFont="1" applyFill="1" applyBorder="1" applyAlignment="1" applyProtection="1">
      <alignment horizontal="justify"/>
    </xf>
    <xf numFmtId="0" fontId="13" fillId="4" borderId="0" xfId="87" applyFont="1" applyFill="1" applyBorder="1" applyAlignment="1" applyProtection="1">
      <alignment horizontal="justify"/>
    </xf>
    <xf numFmtId="0" fontId="13" fillId="4" borderId="46" xfId="87" applyFont="1" applyFill="1" applyBorder="1" applyAlignment="1" applyProtection="1">
      <alignment horizontal="justify"/>
    </xf>
    <xf numFmtId="0" fontId="13" fillId="4" borderId="47" xfId="87" applyFont="1" applyFill="1" applyBorder="1" applyAlignment="1" applyProtection="1">
      <alignment horizontal="justify"/>
    </xf>
    <xf numFmtId="0" fontId="13" fillId="4" borderId="0" xfId="87" applyFont="1" applyFill="1" applyAlignment="1" applyProtection="1">
      <alignment horizontal="justify"/>
    </xf>
    <xf numFmtId="0" fontId="47" fillId="13" borderId="52" xfId="10" applyFont="1" applyFill="1" applyBorder="1" applyAlignment="1" applyProtection="1">
      <alignment horizontal="left" vertical="center" indent="1"/>
    </xf>
    <xf numFmtId="0" fontId="47" fillId="13" borderId="49" xfId="10" applyFont="1" applyFill="1" applyBorder="1" applyAlignment="1" applyProtection="1">
      <alignment horizontal="left" vertical="center" indent="1"/>
    </xf>
    <xf numFmtId="0" fontId="47" fillId="13" borderId="50" xfId="10" applyFont="1" applyFill="1" applyBorder="1" applyAlignment="1" applyProtection="1">
      <alignment horizontal="left" vertical="center" indent="1"/>
    </xf>
    <xf numFmtId="0" fontId="13" fillId="10" borderId="45" xfId="87" applyFont="1" applyFill="1" applyBorder="1" applyAlignment="1" applyProtection="1">
      <alignment horizontal="center" vertical="center" wrapText="1"/>
    </xf>
    <xf numFmtId="0" fontId="13" fillId="10" borderId="70" xfId="87" applyFont="1" applyFill="1" applyBorder="1" applyAlignment="1" applyProtection="1">
      <alignment horizontal="center" vertical="center" wrapText="1"/>
    </xf>
    <xf numFmtId="0" fontId="13" fillId="6" borderId="12" xfId="87" applyFont="1" applyFill="1" applyBorder="1" applyAlignment="1" applyProtection="1">
      <alignment horizontal="center" vertical="center" wrapText="1"/>
    </xf>
    <xf numFmtId="0" fontId="13" fillId="6" borderId="53" xfId="87" applyFont="1" applyFill="1" applyBorder="1" applyAlignment="1" applyProtection="1">
      <alignment horizontal="center" vertical="center" wrapText="1"/>
    </xf>
    <xf numFmtId="0" fontId="13" fillId="6" borderId="54" xfId="87" applyFont="1" applyFill="1" applyBorder="1" applyAlignment="1" applyProtection="1">
      <alignment horizontal="center" vertical="center" wrapText="1"/>
    </xf>
    <xf numFmtId="0" fontId="26" fillId="8" borderId="52" xfId="87" applyFont="1" applyFill="1" applyBorder="1" applyAlignment="1" applyProtection="1">
      <alignment horizontal="left" vertical="center" wrapText="1" indent="1"/>
    </xf>
    <xf numFmtId="0" fontId="26" fillId="8" borderId="49" xfId="87" applyFont="1" applyFill="1" applyBorder="1" applyAlignment="1" applyProtection="1">
      <alignment horizontal="left" vertical="center" wrapText="1" indent="1"/>
    </xf>
    <xf numFmtId="0" fontId="26" fillId="8" borderId="50" xfId="87" applyFont="1" applyFill="1" applyBorder="1" applyAlignment="1" applyProtection="1">
      <alignment horizontal="left" vertical="center" wrapText="1" indent="1"/>
    </xf>
    <xf numFmtId="0" fontId="29" fillId="4" borderId="12" xfId="87" applyFont="1" applyFill="1" applyBorder="1" applyAlignment="1" applyProtection="1">
      <alignment horizontal="left" vertical="center" indent="1"/>
    </xf>
    <xf numFmtId="0" fontId="29" fillId="4" borderId="53" xfId="87" applyFont="1" applyFill="1" applyBorder="1" applyAlignment="1" applyProtection="1">
      <alignment horizontal="left" vertical="center" indent="1"/>
    </xf>
    <xf numFmtId="0" fontId="29" fillId="4" borderId="54" xfId="87" applyFont="1" applyFill="1" applyBorder="1" applyAlignment="1" applyProtection="1">
      <alignment horizontal="left" vertical="center" indent="1"/>
    </xf>
    <xf numFmtId="0" fontId="13" fillId="10" borderId="127" xfId="87" applyFont="1" applyFill="1" applyBorder="1" applyAlignment="1" applyProtection="1">
      <alignment horizontal="center" vertical="center" wrapText="1"/>
    </xf>
    <xf numFmtId="0" fontId="13" fillId="10" borderId="46" xfId="87" applyFont="1" applyFill="1" applyBorder="1" applyAlignment="1" applyProtection="1">
      <alignment horizontal="center" vertical="center" wrapText="1"/>
    </xf>
    <xf numFmtId="0" fontId="13" fillId="10" borderId="51" xfId="87" applyFont="1" applyFill="1" applyBorder="1" applyAlignment="1" applyProtection="1">
      <alignment horizontal="center" vertical="center" wrapText="1"/>
    </xf>
    <xf numFmtId="0" fontId="13" fillId="6" borderId="11" xfId="87" applyFont="1" applyFill="1" applyBorder="1" applyAlignment="1" applyProtection="1">
      <alignment horizontal="center" vertical="center" wrapText="1"/>
    </xf>
    <xf numFmtId="0" fontId="13" fillId="6" borderId="60" xfId="87" applyFont="1" applyFill="1" applyBorder="1" applyAlignment="1" applyProtection="1">
      <alignment horizontal="center" vertical="center" wrapText="1"/>
    </xf>
    <xf numFmtId="0" fontId="13" fillId="6" borderId="19" xfId="87" applyFont="1" applyFill="1" applyBorder="1" applyAlignment="1" applyProtection="1">
      <alignment horizontal="center" vertical="center" wrapText="1"/>
    </xf>
    <xf numFmtId="0" fontId="18" fillId="6" borderId="27" xfId="0" applyFont="1" applyFill="1" applyBorder="1" applyAlignment="1" applyProtection="1">
      <alignment horizontal="right" vertical="center" indent="1"/>
    </xf>
    <xf numFmtId="0" fontId="18" fillId="6" borderId="66" xfId="0" applyFont="1" applyFill="1" applyBorder="1" applyAlignment="1" applyProtection="1">
      <alignment horizontal="right" vertical="center" indent="1"/>
    </xf>
    <xf numFmtId="0" fontId="24" fillId="12" borderId="27" xfId="87" applyFont="1" applyFill="1" applyBorder="1" applyAlignment="1" applyProtection="1">
      <alignment horizontal="left" vertical="center" indent="1"/>
      <protection locked="0"/>
    </xf>
    <xf numFmtId="0" fontId="24" fillId="12" borderId="49" xfId="87" applyFont="1" applyFill="1" applyBorder="1" applyAlignment="1" applyProtection="1">
      <alignment horizontal="left" vertical="center" indent="1"/>
      <protection locked="0"/>
    </xf>
    <xf numFmtId="0" fontId="24" fillId="12" borderId="50" xfId="87" applyFont="1" applyFill="1" applyBorder="1" applyAlignment="1" applyProtection="1">
      <alignment horizontal="left" vertical="center" indent="1"/>
      <protection locked="0"/>
    </xf>
    <xf numFmtId="49" fontId="24" fillId="4" borderId="27" xfId="87" applyNumberFormat="1" applyFont="1" applyFill="1" applyBorder="1" applyAlignment="1" applyProtection="1">
      <alignment horizontal="left" vertical="center" indent="1"/>
    </xf>
    <xf numFmtId="49" fontId="24" fillId="4" borderId="49" xfId="87" applyNumberFormat="1" applyFont="1" applyFill="1" applyBorder="1" applyAlignment="1" applyProtection="1">
      <alignment horizontal="left" vertical="center" indent="1"/>
    </xf>
    <xf numFmtId="49" fontId="24" fillId="4" borderId="66" xfId="87" applyNumberFormat="1" applyFont="1" applyFill="1" applyBorder="1" applyAlignment="1" applyProtection="1">
      <alignment horizontal="left" vertical="center" indent="1"/>
    </xf>
    <xf numFmtId="0" fontId="13" fillId="10" borderId="58" xfId="87" applyFont="1" applyFill="1" applyBorder="1" applyAlignment="1" applyProtection="1">
      <alignment horizontal="center" vertical="center" wrapText="1"/>
    </xf>
    <xf numFmtId="0" fontId="13" fillId="10" borderId="93" xfId="87" applyFont="1" applyFill="1" applyBorder="1" applyAlignment="1" applyProtection="1">
      <alignment horizontal="center" vertical="center" wrapText="1"/>
    </xf>
    <xf numFmtId="0" fontId="13" fillId="10" borderId="61" xfId="87" applyFont="1" applyFill="1" applyBorder="1" applyAlignment="1" applyProtection="1">
      <alignment horizontal="center" vertical="center" wrapText="1"/>
    </xf>
    <xf numFmtId="0" fontId="13" fillId="10" borderId="65" xfId="87" applyFont="1" applyFill="1" applyBorder="1" applyAlignment="1" applyProtection="1">
      <alignment horizontal="center" vertical="center" wrapText="1"/>
    </xf>
    <xf numFmtId="3" fontId="12" fillId="0" borderId="53" xfId="87" applyNumberFormat="1" applyFont="1" applyBorder="1" applyAlignment="1" applyProtection="1">
      <alignment horizontal="center" vertical="center" wrapText="1"/>
    </xf>
    <xf numFmtId="3" fontId="12" fillId="0" borderId="63" xfId="87" applyNumberFormat="1" applyFont="1" applyBorder="1" applyAlignment="1" applyProtection="1">
      <alignment horizontal="center" vertical="center" wrapText="1"/>
    </xf>
    <xf numFmtId="3" fontId="12" fillId="0" borderId="18" xfId="87" applyNumberFormat="1" applyFont="1" applyBorder="1" applyAlignment="1" applyProtection="1">
      <alignment horizontal="center" vertical="center" wrapText="1"/>
    </xf>
    <xf numFmtId="3" fontId="12" fillId="0" borderId="62" xfId="87" applyNumberFormat="1" applyFont="1" applyBorder="1" applyAlignment="1" applyProtection="1">
      <alignment horizontal="center" vertical="center" wrapText="1"/>
    </xf>
    <xf numFmtId="3" fontId="55" fillId="13" borderId="52" xfId="0" applyNumberFormat="1" applyFont="1" applyFill="1" applyBorder="1" applyAlignment="1">
      <alignment horizontal="center" vertical="center" wrapText="1"/>
    </xf>
    <xf numFmtId="3" fontId="55" fillId="13" borderId="66" xfId="0" applyNumberFormat="1" applyFont="1" applyFill="1" applyBorder="1" applyAlignment="1">
      <alignment horizontal="center" vertical="center" wrapText="1"/>
    </xf>
    <xf numFmtId="0" fontId="62" fillId="6" borderId="51" xfId="0" applyFont="1" applyFill="1" applyBorder="1" applyAlignment="1" applyProtection="1">
      <alignment horizontal="center" vertical="center" wrapText="1"/>
    </xf>
    <xf numFmtId="0" fontId="62" fillId="6" borderId="70" xfId="0" applyFont="1" applyFill="1" applyBorder="1" applyAlignment="1" applyProtection="1">
      <alignment horizontal="center" vertical="center" wrapText="1"/>
    </xf>
    <xf numFmtId="0" fontId="13" fillId="6" borderId="68" xfId="0" applyFont="1" applyFill="1" applyBorder="1" applyAlignment="1" applyProtection="1">
      <alignment horizontal="center" vertical="center" wrapText="1"/>
    </xf>
    <xf numFmtId="0" fontId="13" fillId="6" borderId="29" xfId="0" applyFont="1" applyFill="1" applyBorder="1" applyAlignment="1" applyProtection="1">
      <alignment horizontal="center" vertical="center" wrapText="1"/>
    </xf>
    <xf numFmtId="0" fontId="62" fillId="11" borderId="44" xfId="0" applyFont="1" applyFill="1" applyBorder="1" applyAlignment="1" applyProtection="1">
      <alignment horizontal="center" vertical="center" wrapText="1"/>
    </xf>
    <xf numFmtId="0" fontId="62" fillId="11" borderId="64" xfId="0" applyFont="1" applyFill="1" applyBorder="1" applyAlignment="1" applyProtection="1">
      <alignment horizontal="center" vertical="center" wrapText="1"/>
    </xf>
    <xf numFmtId="0" fontId="62" fillId="11" borderId="57" xfId="0" applyFont="1" applyFill="1" applyBorder="1" applyAlignment="1" applyProtection="1">
      <alignment horizontal="center" vertical="center" wrapText="1"/>
    </xf>
    <xf numFmtId="0" fontId="62" fillId="11" borderId="38" xfId="0" applyFont="1" applyFill="1" applyBorder="1" applyAlignment="1" applyProtection="1">
      <alignment horizontal="center" vertical="center" wrapText="1"/>
    </xf>
    <xf numFmtId="0" fontId="62" fillId="11" borderId="41" xfId="0" applyFont="1" applyFill="1" applyBorder="1" applyAlignment="1" applyProtection="1">
      <alignment horizontal="center" vertical="center" wrapText="1"/>
    </xf>
    <xf numFmtId="0" fontId="62" fillId="11" borderId="46" xfId="0" applyFont="1" applyFill="1" applyBorder="1" applyAlignment="1" applyProtection="1">
      <alignment horizontal="center" vertical="center" wrapText="1"/>
    </xf>
    <xf numFmtId="0" fontId="16" fillId="8" borderId="49" xfId="10" applyFont="1" applyFill="1" applyBorder="1" applyAlignment="1" applyProtection="1">
      <alignment horizontal="left" vertical="center" indent="1"/>
    </xf>
    <xf numFmtId="0" fontId="16" fillId="8" borderId="50" xfId="10" applyFont="1" applyFill="1" applyBorder="1" applyAlignment="1" applyProtection="1">
      <alignment horizontal="left" vertical="center" indent="1"/>
    </xf>
    <xf numFmtId="0" fontId="62" fillId="6" borderId="45" xfId="0" applyFont="1" applyFill="1" applyBorder="1" applyAlignment="1" applyProtection="1">
      <alignment horizontal="center" vertical="center" wrapText="1"/>
    </xf>
    <xf numFmtId="0" fontId="12" fillId="4" borderId="1" xfId="87" applyFont="1" applyFill="1" applyBorder="1" applyAlignment="1" applyProtection="1">
      <alignment horizontal="left" vertical="center" wrapText="1" indent="1"/>
      <protection locked="0"/>
    </xf>
    <xf numFmtId="0" fontId="12" fillId="4" borderId="25" xfId="87" applyFont="1" applyFill="1" applyBorder="1" applyAlignment="1" applyProtection="1">
      <alignment horizontal="left" vertical="center" wrapText="1" indent="1"/>
      <protection locked="0"/>
    </xf>
    <xf numFmtId="0" fontId="12" fillId="4" borderId="34" xfId="87" applyFont="1" applyFill="1" applyBorder="1" applyAlignment="1" applyProtection="1">
      <alignment horizontal="left" vertical="center" wrapText="1" indent="1"/>
      <protection locked="0"/>
    </xf>
    <xf numFmtId="0" fontId="12" fillId="4" borderId="71" xfId="87" applyFont="1" applyFill="1" applyBorder="1" applyAlignment="1" applyProtection="1">
      <alignment horizontal="left" vertical="center" wrapText="1" indent="1"/>
      <protection locked="0"/>
    </xf>
    <xf numFmtId="0" fontId="12" fillId="4" borderId="9" xfId="87" applyFont="1" applyFill="1" applyBorder="1" applyAlignment="1" applyProtection="1">
      <alignment horizontal="left" vertical="center" wrapText="1" indent="1"/>
      <protection locked="0"/>
    </xf>
    <xf numFmtId="0" fontId="12" fillId="4" borderId="18" xfId="87" applyFont="1" applyFill="1" applyBorder="1" applyAlignment="1" applyProtection="1">
      <alignment horizontal="left" vertical="center" wrapText="1" indent="1"/>
      <protection locked="0"/>
    </xf>
    <xf numFmtId="0" fontId="12" fillId="4" borderId="35" xfId="87" applyFont="1" applyFill="1" applyBorder="1" applyAlignment="1" applyProtection="1">
      <alignment horizontal="left" vertical="center" wrapText="1" indent="1"/>
      <protection locked="0"/>
    </xf>
    <xf numFmtId="0" fontId="12" fillId="4" borderId="72" xfId="87" applyFont="1" applyFill="1" applyBorder="1" applyAlignment="1" applyProtection="1">
      <alignment horizontal="left" vertical="center" wrapText="1" indent="1"/>
      <protection locked="0"/>
    </xf>
    <xf numFmtId="0" fontId="22" fillId="10" borderId="25" xfId="87" applyFont="1" applyFill="1" applyBorder="1" applyAlignment="1" applyProtection="1">
      <alignment horizontal="left" vertical="center" wrapText="1" indent="1"/>
    </xf>
    <xf numFmtId="0" fontId="22" fillId="10" borderId="34" xfId="87" applyFont="1" applyFill="1" applyBorder="1" applyAlignment="1" applyProtection="1">
      <alignment horizontal="left" vertical="center" wrapText="1" indent="1"/>
    </xf>
    <xf numFmtId="0" fontId="22" fillId="10" borderId="55" xfId="87" applyFont="1" applyFill="1" applyBorder="1" applyAlignment="1" applyProtection="1">
      <alignment horizontal="left" vertical="center" wrapText="1" indent="1"/>
    </xf>
    <xf numFmtId="0" fontId="13" fillId="6" borderId="25" xfId="87" applyFont="1" applyFill="1" applyBorder="1" applyAlignment="1" applyProtection="1">
      <alignment horizontal="center" vertical="center" wrapText="1"/>
    </xf>
    <xf numFmtId="0" fontId="13" fillId="6" borderId="55" xfId="87" applyFont="1" applyFill="1" applyBorder="1" applyAlignment="1" applyProtection="1">
      <alignment horizontal="center" vertical="center" wrapText="1"/>
    </xf>
    <xf numFmtId="0" fontId="13" fillId="6" borderId="34" xfId="87" applyFont="1" applyFill="1" applyBorder="1" applyAlignment="1" applyProtection="1">
      <alignment horizontal="center" vertical="center" wrapText="1"/>
    </xf>
    <xf numFmtId="0" fontId="13" fillId="6" borderId="71" xfId="87" applyFont="1" applyFill="1" applyBorder="1" applyAlignment="1" applyProtection="1">
      <alignment horizontal="center" vertical="center" wrapText="1"/>
    </xf>
    <xf numFmtId="0" fontId="12" fillId="4" borderId="111" xfId="87" applyFont="1" applyFill="1" applyBorder="1" applyAlignment="1" applyProtection="1">
      <alignment horizontal="left" vertical="center" wrapText="1" indent="1"/>
      <protection locked="0"/>
    </xf>
    <xf numFmtId="0" fontId="12" fillId="4" borderId="114" xfId="87" applyFont="1" applyFill="1" applyBorder="1" applyAlignment="1" applyProtection="1">
      <alignment horizontal="left" vertical="center" wrapText="1" indent="1"/>
      <protection locked="0"/>
    </xf>
    <xf numFmtId="0" fontId="12" fillId="4" borderId="59" xfId="87" applyFont="1" applyFill="1" applyBorder="1" applyAlignment="1" applyProtection="1">
      <alignment horizontal="left" vertical="center" wrapText="1" indent="1"/>
      <protection locked="0"/>
    </xf>
    <xf numFmtId="0" fontId="12" fillId="4" borderId="0" xfId="87" applyFont="1" applyFill="1" applyBorder="1" applyAlignment="1" applyProtection="1">
      <alignment horizontal="left" vertical="center" wrapText="1" indent="1"/>
      <protection locked="0"/>
    </xf>
    <xf numFmtId="0" fontId="12" fillId="4" borderId="42" xfId="87" applyFont="1" applyFill="1" applyBorder="1" applyAlignment="1" applyProtection="1">
      <alignment horizontal="left" vertical="center" wrapText="1" indent="1"/>
      <protection locked="0"/>
    </xf>
    <xf numFmtId="3" fontId="12" fillId="12" borderId="25" xfId="87" applyNumberFormat="1" applyFont="1" applyFill="1" applyBorder="1" applyAlignment="1" applyProtection="1">
      <alignment horizontal="center" vertical="center" wrapText="1"/>
      <protection locked="0"/>
    </xf>
    <xf numFmtId="3" fontId="12" fillId="12" borderId="95" xfId="87" applyNumberFormat="1" applyFont="1" applyFill="1" applyBorder="1" applyAlignment="1" applyProtection="1">
      <alignment horizontal="center" vertical="center" wrapText="1"/>
      <protection locked="0"/>
    </xf>
    <xf numFmtId="3" fontId="12" fillId="12" borderId="94" xfId="87" applyNumberFormat="1" applyFont="1" applyFill="1" applyBorder="1" applyAlignment="1" applyProtection="1">
      <alignment horizontal="center" vertical="center" wrapText="1"/>
      <protection locked="0"/>
    </xf>
    <xf numFmtId="3" fontId="12" fillId="12" borderId="71" xfId="87" applyNumberFormat="1" applyFont="1" applyFill="1" applyBorder="1" applyAlignment="1" applyProtection="1">
      <alignment horizontal="center" vertical="center" wrapText="1"/>
      <protection locked="0"/>
    </xf>
    <xf numFmtId="10" fontId="12" fillId="0" borderId="5" xfId="87" applyNumberFormat="1" applyFont="1" applyBorder="1" applyAlignment="1" applyProtection="1">
      <alignment horizontal="center" vertical="center" wrapText="1"/>
    </xf>
    <xf numFmtId="10" fontId="12" fillId="0" borderId="71" xfId="87" applyNumberFormat="1" applyFont="1" applyBorder="1" applyAlignment="1" applyProtection="1">
      <alignment horizontal="center" vertical="center" wrapText="1"/>
    </xf>
    <xf numFmtId="0" fontId="13" fillId="10" borderId="39" xfId="87" applyFont="1" applyFill="1" applyBorder="1" applyAlignment="1" applyProtection="1">
      <alignment horizontal="center" vertical="center" wrapText="1"/>
    </xf>
    <xf numFmtId="0" fontId="13" fillId="10" borderId="126" xfId="87" applyFont="1" applyFill="1" applyBorder="1" applyAlignment="1" applyProtection="1">
      <alignment horizontal="center" vertical="center" wrapText="1"/>
    </xf>
    <xf numFmtId="0" fontId="13" fillId="10" borderId="24" xfId="87" applyFont="1" applyFill="1" applyBorder="1" applyAlignment="1" applyProtection="1">
      <alignment horizontal="center" vertical="center" wrapText="1"/>
    </xf>
    <xf numFmtId="0" fontId="13" fillId="10" borderId="11" xfId="87" applyFont="1" applyFill="1" applyBorder="1" applyAlignment="1" applyProtection="1">
      <alignment horizontal="center" vertical="center" wrapText="1"/>
    </xf>
    <xf numFmtId="0" fontId="13" fillId="6" borderId="24" xfId="87" applyFont="1" applyFill="1" applyBorder="1" applyAlignment="1" applyProtection="1">
      <alignment horizontal="center" wrapText="1"/>
    </xf>
    <xf numFmtId="0" fontId="13" fillId="6" borderId="111" xfId="87" applyFont="1" applyFill="1" applyBorder="1" applyAlignment="1" applyProtection="1">
      <alignment horizontal="center" wrapText="1"/>
    </xf>
    <xf numFmtId="0" fontId="13" fillId="6" borderId="131" xfId="87" applyFont="1" applyFill="1" applyBorder="1" applyAlignment="1" applyProtection="1">
      <alignment horizontal="center" wrapText="1"/>
    </xf>
    <xf numFmtId="0" fontId="13" fillId="6" borderId="132" xfId="87" applyFont="1" applyFill="1" applyBorder="1" applyAlignment="1" applyProtection="1">
      <alignment horizontal="center" wrapText="1"/>
    </xf>
    <xf numFmtId="0" fontId="13" fillId="6" borderId="114" xfId="87" applyFont="1" applyFill="1" applyBorder="1" applyAlignment="1" applyProtection="1">
      <alignment horizontal="center" wrapText="1"/>
    </xf>
    <xf numFmtId="0" fontId="13" fillId="8" borderId="39" xfId="87" applyFont="1" applyFill="1" applyBorder="1" applyAlignment="1" applyProtection="1">
      <alignment horizontal="center" wrapText="1"/>
    </xf>
    <xf numFmtId="0" fontId="13" fillId="8" borderId="28" xfId="87" applyFont="1" applyFill="1" applyBorder="1" applyAlignment="1" applyProtection="1">
      <alignment horizontal="center" wrapText="1"/>
    </xf>
    <xf numFmtId="0" fontId="13" fillId="8" borderId="114" xfId="87" applyFont="1" applyFill="1" applyBorder="1" applyAlignment="1" applyProtection="1">
      <alignment horizontal="center" wrapText="1"/>
    </xf>
    <xf numFmtId="0" fontId="13" fillId="6" borderId="133" xfId="87" applyFont="1" applyFill="1" applyBorder="1" applyAlignment="1" applyProtection="1">
      <alignment horizontal="center" vertical="center" wrapText="1"/>
    </xf>
    <xf numFmtId="0" fontId="13" fillId="6" borderId="134" xfId="87" applyFont="1" applyFill="1" applyBorder="1" applyAlignment="1" applyProtection="1">
      <alignment horizontal="center" vertical="center" wrapText="1"/>
    </xf>
    <xf numFmtId="0" fontId="13" fillId="6" borderId="130" xfId="87" applyFont="1" applyFill="1" applyBorder="1" applyAlignment="1" applyProtection="1">
      <alignment horizontal="center" vertical="center" wrapText="1"/>
    </xf>
    <xf numFmtId="0" fontId="13" fillId="8" borderId="20" xfId="87" applyFont="1" applyFill="1" applyBorder="1" applyAlignment="1" applyProtection="1">
      <alignment horizontal="center" vertical="center" wrapText="1"/>
    </xf>
    <xf numFmtId="0" fontId="13" fillId="8" borderId="130" xfId="87" applyFont="1" applyFill="1" applyBorder="1" applyAlignment="1" applyProtection="1">
      <alignment horizontal="center" vertical="center" wrapText="1"/>
    </xf>
    <xf numFmtId="49" fontId="24" fillId="4" borderId="2" xfId="87" applyNumberFormat="1" applyFont="1" applyFill="1" applyBorder="1" applyAlignment="1" applyProtection="1">
      <alignment horizontal="left" vertical="center" indent="1"/>
    </xf>
    <xf numFmtId="0" fontId="24" fillId="4" borderId="26" xfId="87" applyNumberFormat="1" applyFont="1" applyFill="1" applyBorder="1" applyAlignment="1" applyProtection="1">
      <alignment horizontal="left" vertical="center" indent="1"/>
    </xf>
    <xf numFmtId="0" fontId="24" fillId="4" borderId="27" xfId="87" applyNumberFormat="1" applyFont="1" applyFill="1" applyBorder="1" applyAlignment="1" applyProtection="1">
      <alignment horizontal="left" vertical="center" indent="1"/>
    </xf>
    <xf numFmtId="0" fontId="24" fillId="4" borderId="30" xfId="87" applyNumberFormat="1" applyFont="1" applyFill="1" applyBorder="1" applyAlignment="1" applyProtection="1">
      <alignment horizontal="left" vertical="center" indent="1"/>
    </xf>
    <xf numFmtId="0" fontId="13" fillId="6" borderId="1" xfId="87" applyFont="1" applyFill="1" applyBorder="1" applyAlignment="1" applyProtection="1">
      <alignment horizontal="center" vertical="center" wrapText="1"/>
    </xf>
    <xf numFmtId="0" fontId="13" fillId="6" borderId="100" xfId="87" applyFont="1" applyFill="1" applyBorder="1" applyAlignment="1" applyProtection="1">
      <alignment horizontal="center" vertical="center" wrapText="1"/>
    </xf>
    <xf numFmtId="0" fontId="13" fillId="6" borderId="101" xfId="87" applyFont="1" applyFill="1" applyBorder="1" applyAlignment="1" applyProtection="1">
      <alignment horizontal="center" vertical="center" wrapText="1"/>
    </xf>
    <xf numFmtId="0" fontId="13" fillId="8" borderId="6" xfId="87" applyFont="1" applyFill="1" applyBorder="1" applyAlignment="1" applyProtection="1">
      <alignment horizontal="center" vertical="center" wrapText="1"/>
    </xf>
    <xf numFmtId="0" fontId="13" fillId="8" borderId="17" xfId="87" applyFont="1" applyFill="1" applyBorder="1" applyAlignment="1" applyProtection="1">
      <alignment horizontal="center" vertical="center" wrapText="1"/>
    </xf>
    <xf numFmtId="0" fontId="13" fillId="8" borderId="55" xfId="87" applyFont="1" applyFill="1" applyBorder="1" applyAlignment="1" applyProtection="1">
      <alignment horizontal="center" vertical="center" wrapText="1"/>
    </xf>
    <xf numFmtId="3" fontId="12" fillId="4" borderId="25" xfId="87" applyNumberFormat="1" applyFont="1" applyFill="1" applyBorder="1" applyAlignment="1" applyProtection="1">
      <alignment horizontal="center" vertical="center" wrapText="1"/>
    </xf>
    <xf numFmtId="3" fontId="12" fillId="4" borderId="95" xfId="87" applyNumberFormat="1" applyFont="1" applyFill="1" applyBorder="1" applyAlignment="1" applyProtection="1">
      <alignment horizontal="center" vertical="center" wrapText="1"/>
    </xf>
    <xf numFmtId="3" fontId="12" fillId="4" borderId="94" xfId="87" applyNumberFormat="1" applyFont="1" applyFill="1" applyBorder="1" applyAlignment="1" applyProtection="1">
      <alignment horizontal="center" vertical="center" wrapText="1"/>
    </xf>
    <xf numFmtId="3" fontId="12" fillId="4" borderId="71" xfId="87" applyNumberFormat="1" applyFont="1" applyFill="1" applyBorder="1" applyAlignment="1" applyProtection="1">
      <alignment horizontal="center" vertical="center" wrapText="1"/>
    </xf>
    <xf numFmtId="3" fontId="12" fillId="4" borderId="18" xfId="87" applyNumberFormat="1" applyFont="1" applyFill="1" applyBorder="1" applyAlignment="1" applyProtection="1">
      <alignment horizontal="center" vertical="center" wrapText="1"/>
    </xf>
    <xf numFmtId="3" fontId="12" fillId="4" borderId="135" xfId="87" applyNumberFormat="1" applyFont="1" applyFill="1" applyBorder="1" applyAlignment="1" applyProtection="1">
      <alignment horizontal="center" vertical="center" wrapText="1"/>
    </xf>
    <xf numFmtId="3" fontId="12" fillId="4" borderId="136" xfId="87" applyNumberFormat="1" applyFont="1" applyFill="1" applyBorder="1" applyAlignment="1" applyProtection="1">
      <alignment horizontal="center" vertical="center" wrapText="1"/>
    </xf>
    <xf numFmtId="3" fontId="12" fillId="4" borderId="72" xfId="87" applyNumberFormat="1" applyFont="1" applyFill="1" applyBorder="1" applyAlignment="1" applyProtection="1">
      <alignment horizontal="center" vertical="center" wrapText="1"/>
    </xf>
    <xf numFmtId="10" fontId="12" fillId="0" borderId="13" xfId="87" applyNumberFormat="1" applyFont="1" applyBorder="1" applyAlignment="1" applyProtection="1">
      <alignment horizontal="center" vertical="center" wrapText="1"/>
    </xf>
    <xf numFmtId="10" fontId="12" fillId="0" borderId="72" xfId="87" applyNumberFormat="1" applyFont="1" applyBorder="1" applyAlignment="1" applyProtection="1">
      <alignment horizontal="center" vertical="center" wrapText="1"/>
    </xf>
    <xf numFmtId="0" fontId="22" fillId="8" borderId="21" xfId="87" applyFont="1" applyFill="1" applyBorder="1" applyAlignment="1" applyProtection="1">
      <alignment horizontal="left" vertical="center" wrapText="1" indent="1"/>
    </xf>
    <xf numFmtId="0" fontId="22" fillId="8" borderId="63" xfId="87" applyFont="1" applyFill="1" applyBorder="1" applyAlignment="1" applyProtection="1">
      <alignment horizontal="left" vertical="center" wrapText="1" indent="1"/>
    </xf>
    <xf numFmtId="49" fontId="24" fillId="0" borderId="64" xfId="0" applyNumberFormat="1" applyFont="1" applyBorder="1" applyAlignment="1">
      <alignment horizontal="center" vertical="top" wrapText="1"/>
    </xf>
    <xf numFmtId="0" fontId="24" fillId="0" borderId="64" xfId="0" applyNumberFormat="1" applyFont="1" applyBorder="1" applyAlignment="1">
      <alignment horizontal="center" vertical="top" wrapText="1"/>
    </xf>
    <xf numFmtId="0" fontId="24" fillId="0" borderId="57" xfId="0" applyNumberFormat="1" applyFont="1" applyBorder="1" applyAlignment="1">
      <alignment horizontal="center" vertical="top" wrapText="1"/>
    </xf>
    <xf numFmtId="0" fontId="13" fillId="6" borderId="94" xfId="0" applyFont="1" applyFill="1" applyBorder="1" applyAlignment="1">
      <alignment horizontal="center" vertical="center" wrapText="1"/>
    </xf>
    <xf numFmtId="0" fontId="12" fillId="6" borderId="95"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2" fillId="6" borderId="71" xfId="0" applyFont="1" applyFill="1" applyBorder="1" applyAlignment="1">
      <alignment horizontal="center" vertical="center" wrapText="1"/>
    </xf>
    <xf numFmtId="0" fontId="13" fillId="6" borderId="51" xfId="0" applyFont="1" applyFill="1" applyBorder="1" applyAlignment="1">
      <alignment horizontal="center" vertical="center" wrapText="1"/>
    </xf>
    <xf numFmtId="0" fontId="13" fillId="6" borderId="70" xfId="0" applyFont="1" applyFill="1" applyBorder="1" applyAlignment="1">
      <alignment horizontal="center" vertical="center" wrapText="1"/>
    </xf>
    <xf numFmtId="0" fontId="13" fillId="6" borderId="65"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3" fillId="6" borderId="93" xfId="0" applyFont="1" applyFill="1" applyBorder="1" applyAlignment="1">
      <alignment horizontal="center" vertical="center" wrapText="1"/>
    </xf>
    <xf numFmtId="0" fontId="13" fillId="6" borderId="45" xfId="0" applyFont="1" applyFill="1" applyBorder="1" applyAlignment="1">
      <alignment horizontal="center" vertical="center" wrapText="1"/>
    </xf>
    <xf numFmtId="9" fontId="13" fillId="6" borderId="68" xfId="0" applyNumberFormat="1" applyFont="1" applyFill="1" applyBorder="1" applyAlignment="1">
      <alignment horizontal="center" vertical="center" wrapText="1"/>
    </xf>
    <xf numFmtId="9" fontId="13" fillId="6" borderId="29" xfId="0" applyNumberFormat="1"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69"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56" fillId="11" borderId="51" xfId="0" applyFont="1" applyFill="1" applyBorder="1" applyAlignment="1">
      <alignment horizontal="center" vertical="center" wrapText="1"/>
    </xf>
    <xf numFmtId="0" fontId="56" fillId="11" borderId="70" xfId="0" applyFont="1" applyFill="1" applyBorder="1" applyAlignment="1">
      <alignment horizontal="center" vertical="center" wrapText="1"/>
    </xf>
    <xf numFmtId="0" fontId="16" fillId="8" borderId="52" xfId="7" applyFont="1" applyFill="1" applyBorder="1" applyAlignment="1" applyProtection="1">
      <alignment horizontal="left" vertical="center" indent="1"/>
    </xf>
    <xf numFmtId="0" fontId="16" fillId="8" borderId="50" xfId="7" applyFont="1" applyFill="1" applyBorder="1" applyAlignment="1" applyProtection="1">
      <alignment horizontal="left" vertical="center" indent="1"/>
    </xf>
    <xf numFmtId="0" fontId="47" fillId="13" borderId="52" xfId="7" applyFont="1" applyFill="1" applyBorder="1" applyAlignment="1" applyProtection="1">
      <alignment horizontal="left" vertical="center" indent="1"/>
    </xf>
    <xf numFmtId="0" fontId="47" fillId="13" borderId="50" xfId="7" applyFont="1" applyFill="1" applyBorder="1" applyAlignment="1" applyProtection="1">
      <alignment horizontal="left" vertical="center" indent="1"/>
    </xf>
    <xf numFmtId="0" fontId="13" fillId="11" borderId="65" xfId="0" applyFont="1" applyFill="1" applyBorder="1" applyAlignment="1">
      <alignment horizontal="center" vertical="center" wrapText="1"/>
    </xf>
    <xf numFmtId="0" fontId="13" fillId="11" borderId="42" xfId="0" applyFont="1" applyFill="1" applyBorder="1" applyAlignment="1">
      <alignment horizontal="center" vertical="center" wrapText="1"/>
    </xf>
    <xf numFmtId="0" fontId="13" fillId="11" borderId="93" xfId="0" applyFont="1" applyFill="1" applyBorder="1" applyAlignment="1">
      <alignment horizontal="center" vertical="center" wrapText="1"/>
    </xf>
    <xf numFmtId="0" fontId="13" fillId="11" borderId="43" xfId="0" applyFont="1" applyFill="1" applyBorder="1" applyAlignment="1">
      <alignment horizontal="center" vertical="center" wrapText="1"/>
    </xf>
    <xf numFmtId="0" fontId="13" fillId="11" borderId="68" xfId="0" applyFont="1" applyFill="1" applyBorder="1" applyAlignment="1">
      <alignment horizontal="center" vertical="center" wrapText="1"/>
    </xf>
    <xf numFmtId="0" fontId="13" fillId="11" borderId="29" xfId="0" applyFont="1" applyFill="1" applyBorder="1" applyAlignment="1">
      <alignment horizontal="center" vertical="center" wrapText="1"/>
    </xf>
    <xf numFmtId="0" fontId="13" fillId="10" borderId="46" xfId="0" applyFont="1" applyFill="1" applyBorder="1" applyAlignment="1">
      <alignment horizontal="center" vertical="center" wrapText="1"/>
    </xf>
    <xf numFmtId="0" fontId="13" fillId="10" borderId="47" xfId="0" applyFont="1" applyFill="1" applyBorder="1" applyAlignment="1">
      <alignment horizontal="center" vertical="center" wrapText="1"/>
    </xf>
    <xf numFmtId="0" fontId="61" fillId="4" borderId="0" xfId="5" applyFont="1" applyFill="1" applyAlignment="1" applyProtection="1">
      <alignment horizontal="center" vertical="center" wrapText="1"/>
    </xf>
    <xf numFmtId="0" fontId="13" fillId="11" borderId="44" xfId="0" applyFont="1" applyFill="1" applyBorder="1" applyAlignment="1">
      <alignment horizontal="center" vertical="center" wrapText="1"/>
    </xf>
    <xf numFmtId="0" fontId="13" fillId="11" borderId="64"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47" fillId="13" borderId="52" xfId="7" applyFont="1" applyFill="1" applyBorder="1" applyAlignment="1" applyProtection="1">
      <alignment horizontal="left" vertical="center" wrapText="1" indent="1"/>
    </xf>
    <xf numFmtId="0" fontId="13" fillId="10" borderId="45" xfId="0" applyFont="1" applyFill="1" applyBorder="1" applyAlignment="1">
      <alignment horizontal="center" vertical="center" wrapText="1"/>
    </xf>
    <xf numFmtId="0" fontId="13" fillId="10" borderId="70" xfId="0" applyFont="1" applyFill="1" applyBorder="1" applyAlignment="1">
      <alignment horizontal="center" vertical="center" wrapText="1"/>
    </xf>
    <xf numFmtId="0" fontId="61" fillId="4" borderId="0" xfId="5" applyFont="1" applyFill="1" applyAlignment="1" applyProtection="1">
      <alignment horizontal="center" vertical="top" wrapText="1"/>
    </xf>
    <xf numFmtId="0" fontId="13" fillId="6" borderId="56"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56" fillId="11" borderId="45"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13" fillId="10" borderId="61" xfId="0" applyFont="1" applyFill="1" applyBorder="1" applyAlignment="1">
      <alignment horizontal="center" vertical="center" wrapText="1"/>
    </xf>
    <xf numFmtId="0" fontId="13" fillId="10" borderId="58" xfId="0" applyFont="1" applyFill="1" applyBorder="1" applyAlignment="1">
      <alignment horizontal="center" vertical="center" wrapText="1"/>
    </xf>
    <xf numFmtId="0" fontId="13" fillId="6" borderId="4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10" borderId="115" xfId="0" applyFont="1" applyFill="1" applyBorder="1" applyAlignment="1">
      <alignment horizontal="center" vertical="center" wrapText="1"/>
    </xf>
    <xf numFmtId="0" fontId="13" fillId="10" borderId="116" xfId="0" applyFont="1" applyFill="1" applyBorder="1" applyAlignment="1">
      <alignment horizontal="center" vertical="center" wrapText="1"/>
    </xf>
    <xf numFmtId="0" fontId="56" fillId="11" borderId="61" xfId="0" applyFont="1" applyFill="1" applyBorder="1" applyAlignment="1">
      <alignment horizontal="center" vertical="center" wrapText="1"/>
    </xf>
    <xf numFmtId="0" fontId="56" fillId="11" borderId="58" xfId="0" applyFont="1" applyFill="1" applyBorder="1" applyAlignment="1">
      <alignment horizontal="center" vertical="center" wrapText="1"/>
    </xf>
    <xf numFmtId="0" fontId="62" fillId="10" borderId="58" xfId="0" applyFont="1" applyFill="1" applyBorder="1" applyAlignment="1">
      <alignment horizontal="center" vertical="center" wrapText="1"/>
    </xf>
    <xf numFmtId="0" fontId="62" fillId="10" borderId="47" xfId="0" applyFont="1" applyFill="1" applyBorder="1" applyAlignment="1">
      <alignment horizontal="center" vertical="center" wrapText="1"/>
    </xf>
    <xf numFmtId="0" fontId="56" fillId="11" borderId="43" xfId="0" applyFont="1" applyFill="1" applyBorder="1" applyAlignment="1">
      <alignment horizontal="center" vertical="center" wrapText="1"/>
    </xf>
    <xf numFmtId="0" fontId="56" fillId="11" borderId="29" xfId="0" applyFont="1" applyFill="1" applyBorder="1" applyAlignment="1">
      <alignment horizontal="center" vertical="center" wrapText="1"/>
    </xf>
    <xf numFmtId="0" fontId="13" fillId="10" borderId="93" xfId="0" applyFont="1" applyFill="1" applyBorder="1" applyAlignment="1">
      <alignment horizontal="center" vertical="center" wrapText="1"/>
    </xf>
    <xf numFmtId="0" fontId="13" fillId="4" borderId="53" xfId="0" applyFont="1" applyFill="1" applyBorder="1" applyAlignment="1">
      <alignment horizontal="left" vertical="center" indent="1"/>
    </xf>
    <xf numFmtId="0" fontId="13" fillId="4" borderId="63" xfId="0" applyFont="1" applyFill="1" applyBorder="1" applyAlignment="1">
      <alignment horizontal="left" vertical="center" indent="1"/>
    </xf>
    <xf numFmtId="0" fontId="13" fillId="4" borderId="25" xfId="0" applyFont="1" applyFill="1" applyBorder="1" applyAlignment="1">
      <alignment horizontal="left" vertical="center" indent="1"/>
    </xf>
    <xf numFmtId="0" fontId="13" fillId="4" borderId="55" xfId="0" applyFont="1" applyFill="1" applyBorder="1" applyAlignment="1">
      <alignment horizontal="left" vertical="center" indent="1"/>
    </xf>
    <xf numFmtId="0" fontId="56" fillId="11" borderId="37" xfId="0" applyFont="1" applyFill="1" applyBorder="1" applyAlignment="1">
      <alignment horizontal="center" vertical="center" wrapText="1"/>
    </xf>
    <xf numFmtId="0" fontId="56" fillId="11" borderId="47" xfId="0" applyFont="1" applyFill="1" applyBorder="1" applyAlignment="1">
      <alignment horizontal="center" vertical="center" wrapText="1"/>
    </xf>
    <xf numFmtId="0" fontId="13" fillId="4" borderId="18" xfId="0" applyFont="1" applyFill="1" applyBorder="1" applyAlignment="1">
      <alignment horizontal="left" vertical="center" indent="1"/>
    </xf>
    <xf numFmtId="0" fontId="13" fillId="4" borderId="62" xfId="0" applyFont="1" applyFill="1" applyBorder="1" applyAlignment="1">
      <alignment horizontal="left" vertical="center" indent="1"/>
    </xf>
    <xf numFmtId="49" fontId="29" fillId="0" borderId="64" xfId="0" applyNumberFormat="1" applyFont="1" applyBorder="1" applyAlignment="1">
      <alignment horizontal="center" vertical="top" wrapText="1"/>
    </xf>
    <xf numFmtId="0" fontId="29" fillId="0" borderId="57" xfId="0" applyNumberFormat="1" applyFont="1" applyBorder="1" applyAlignment="1">
      <alignment horizontal="center" vertical="top" wrapText="1"/>
    </xf>
    <xf numFmtId="0" fontId="56" fillId="11" borderId="65" xfId="0" applyFont="1" applyFill="1" applyBorder="1" applyAlignment="1">
      <alignment horizontal="center" vertical="center" wrapText="1"/>
    </xf>
    <xf numFmtId="0" fontId="56" fillId="11" borderId="93" xfId="0" applyFont="1" applyFill="1" applyBorder="1" applyAlignment="1">
      <alignment horizontal="center" vertical="center" wrapText="1"/>
    </xf>
    <xf numFmtId="0" fontId="62" fillId="10" borderId="46" xfId="0" applyFont="1" applyFill="1" applyBorder="1" applyAlignment="1">
      <alignment horizontal="center" vertical="center" wrapText="1"/>
    </xf>
    <xf numFmtId="0" fontId="62" fillId="10" borderId="93" xfId="0" applyFont="1" applyFill="1" applyBorder="1" applyAlignment="1">
      <alignment horizontal="center" vertical="center" wrapText="1"/>
    </xf>
    <xf numFmtId="0" fontId="13" fillId="6" borderId="45" xfId="0" applyFont="1" applyFill="1" applyBorder="1" applyAlignment="1" applyProtection="1">
      <alignment horizontal="center" vertical="center" wrapText="1"/>
    </xf>
    <xf numFmtId="0" fontId="13" fillId="6" borderId="70" xfId="0" applyFont="1" applyFill="1" applyBorder="1" applyAlignment="1" applyProtection="1">
      <alignment horizontal="center" vertical="center" wrapText="1"/>
    </xf>
    <xf numFmtId="9" fontId="13" fillId="6" borderId="43" xfId="0" applyNumberFormat="1" applyFont="1" applyFill="1" applyBorder="1" applyAlignment="1" applyProtection="1">
      <alignment horizontal="center" vertical="center" wrapText="1"/>
    </xf>
    <xf numFmtId="9" fontId="13" fillId="6" borderId="29" xfId="0" applyNumberFormat="1" applyFont="1" applyFill="1" applyBorder="1" applyAlignment="1" applyProtection="1">
      <alignment horizontal="center" vertical="center" wrapText="1"/>
    </xf>
    <xf numFmtId="0" fontId="13" fillId="8" borderId="46" xfId="0" applyFont="1" applyFill="1" applyBorder="1" applyAlignment="1" applyProtection="1">
      <alignment horizontal="center" vertical="center" wrapText="1"/>
    </xf>
    <xf numFmtId="0" fontId="13" fillId="8" borderId="93" xfId="0" applyFont="1" applyFill="1" applyBorder="1" applyAlignment="1" applyProtection="1">
      <alignment horizontal="center" vertical="center" wrapText="1"/>
    </xf>
    <xf numFmtId="0" fontId="56" fillId="11" borderId="61" xfId="0" applyFont="1" applyFill="1" applyBorder="1" applyAlignment="1" applyProtection="1">
      <alignment horizontal="center" vertical="center" wrapText="1"/>
    </xf>
    <xf numFmtId="0" fontId="56" fillId="11" borderId="58" xfId="0" applyFont="1" applyFill="1" applyBorder="1" applyAlignment="1" applyProtection="1">
      <alignment horizontal="center" vertical="center" wrapText="1"/>
    </xf>
    <xf numFmtId="0" fontId="56" fillId="11" borderId="37" xfId="0" applyFont="1" applyFill="1" applyBorder="1" applyAlignment="1" applyProtection="1">
      <alignment horizontal="center" vertical="center" wrapText="1"/>
    </xf>
    <xf numFmtId="0" fontId="56" fillId="11" borderId="47" xfId="0" applyFont="1" applyFill="1" applyBorder="1" applyAlignment="1" applyProtection="1">
      <alignment horizontal="center" vertical="center" wrapText="1"/>
    </xf>
    <xf numFmtId="0" fontId="13" fillId="11" borderId="44" xfId="0" applyFont="1" applyFill="1" applyBorder="1" applyAlignment="1" applyProtection="1">
      <alignment horizontal="center" vertical="center" wrapText="1"/>
    </xf>
    <xf numFmtId="0" fontId="13" fillId="11" borderId="57" xfId="0" applyFont="1" applyFill="1" applyBorder="1" applyAlignment="1" applyProtection="1">
      <alignment horizontal="center" vertical="center" wrapText="1"/>
    </xf>
    <xf numFmtId="0" fontId="13" fillId="11" borderId="43" xfId="0" applyFont="1" applyFill="1" applyBorder="1" applyAlignment="1" applyProtection="1">
      <alignment horizontal="center" vertical="center" wrapText="1"/>
    </xf>
    <xf numFmtId="0" fontId="13" fillId="11" borderId="29" xfId="0" applyFont="1" applyFill="1" applyBorder="1" applyAlignment="1" applyProtection="1">
      <alignment horizontal="center" vertical="center" wrapText="1"/>
    </xf>
    <xf numFmtId="0" fontId="13" fillId="6" borderId="65" xfId="0" applyFont="1" applyFill="1" applyBorder="1" applyAlignment="1" applyProtection="1">
      <alignment horizontal="center" vertical="center" wrapText="1"/>
    </xf>
    <xf numFmtId="0" fontId="13" fillId="6" borderId="93" xfId="0" applyFont="1" applyFill="1" applyBorder="1" applyAlignment="1" applyProtection="1">
      <alignment horizontal="center" vertical="center" wrapText="1"/>
    </xf>
    <xf numFmtId="0" fontId="56" fillId="11" borderId="56" xfId="0" applyFont="1" applyFill="1" applyBorder="1" applyAlignment="1" applyProtection="1">
      <alignment horizontal="center" vertical="center" wrapText="1"/>
    </xf>
    <xf numFmtId="0" fontId="56" fillId="11" borderId="48" xfId="0" applyFont="1" applyFill="1" applyBorder="1" applyAlignment="1" applyProtection="1">
      <alignment horizontal="center" vertical="center" wrapText="1"/>
    </xf>
    <xf numFmtId="0" fontId="13" fillId="10" borderId="46" xfId="0" applyFont="1" applyFill="1" applyBorder="1" applyAlignment="1" applyProtection="1">
      <alignment horizontal="center" vertical="center" wrapText="1"/>
    </xf>
    <xf numFmtId="0" fontId="13" fillId="10" borderId="93" xfId="0" applyFont="1" applyFill="1" applyBorder="1" applyAlignment="1" applyProtection="1">
      <alignment horizontal="center" vertical="center" wrapText="1"/>
    </xf>
    <xf numFmtId="0" fontId="13" fillId="6" borderId="51" xfId="0" applyFont="1" applyFill="1" applyBorder="1" applyAlignment="1" applyProtection="1">
      <alignment horizontal="center" vertical="center" wrapText="1"/>
    </xf>
    <xf numFmtId="9" fontId="13" fillId="6" borderId="68" xfId="0" applyNumberFormat="1" applyFont="1" applyFill="1" applyBorder="1" applyAlignment="1" applyProtection="1">
      <alignment horizontal="center" vertical="center" wrapText="1"/>
    </xf>
    <xf numFmtId="0" fontId="13" fillId="11" borderId="64" xfId="0" applyFont="1" applyFill="1" applyBorder="1" applyAlignment="1" applyProtection="1">
      <alignment horizontal="center" vertical="center" wrapText="1"/>
    </xf>
    <xf numFmtId="0" fontId="13" fillId="11" borderId="68" xfId="0" applyFont="1" applyFill="1" applyBorder="1" applyAlignment="1" applyProtection="1">
      <alignment horizontal="center" vertical="center" wrapText="1"/>
    </xf>
    <xf numFmtId="0" fontId="13" fillId="6" borderId="42" xfId="0" applyFont="1" applyFill="1" applyBorder="1" applyAlignment="1" applyProtection="1">
      <alignment horizontal="center" vertical="center" wrapText="1"/>
    </xf>
    <xf numFmtId="0" fontId="13" fillId="6" borderId="25" xfId="0" applyFont="1" applyFill="1" applyBorder="1" applyAlignment="1" applyProtection="1">
      <alignment horizontal="center" vertical="center" wrapText="1"/>
    </xf>
    <xf numFmtId="0" fontId="12" fillId="6" borderId="34" xfId="0" applyFont="1" applyFill="1" applyBorder="1" applyAlignment="1" applyProtection="1">
      <alignment horizontal="center" vertical="center" wrapText="1"/>
    </xf>
    <xf numFmtId="0" fontId="13" fillId="6" borderId="94" xfId="0" applyFont="1" applyFill="1" applyBorder="1" applyAlignment="1" applyProtection="1">
      <alignment horizontal="center" vertical="center" wrapText="1"/>
    </xf>
    <xf numFmtId="0" fontId="13" fillId="6" borderId="95" xfId="0" applyFont="1" applyFill="1" applyBorder="1" applyAlignment="1" applyProtection="1">
      <alignment horizontal="center" vertical="center" wrapText="1"/>
    </xf>
    <xf numFmtId="0" fontId="13" fillId="6" borderId="34" xfId="0" applyFont="1" applyFill="1" applyBorder="1" applyAlignment="1" applyProtection="1">
      <alignment horizontal="center" vertical="center" wrapText="1"/>
    </xf>
    <xf numFmtId="0" fontId="13" fillId="6" borderId="53" xfId="0" applyFont="1" applyFill="1" applyBorder="1" applyAlignment="1" applyProtection="1">
      <alignment horizontal="center" vertical="center" wrapText="1"/>
    </xf>
    <xf numFmtId="0" fontId="13" fillId="6" borderId="33" xfId="0" applyFont="1" applyFill="1" applyBorder="1" applyAlignment="1" applyProtection="1">
      <alignment horizontal="center" vertical="center" wrapText="1"/>
    </xf>
    <xf numFmtId="0" fontId="62" fillId="6" borderId="3" xfId="0" applyFont="1" applyFill="1" applyBorder="1" applyAlignment="1" applyProtection="1">
      <alignment horizontal="center" vertical="center"/>
    </xf>
    <xf numFmtId="0" fontId="62" fillId="6" borderId="12" xfId="0" applyFont="1" applyFill="1" applyBorder="1" applyAlignment="1" applyProtection="1">
      <alignment horizontal="center" vertical="center"/>
    </xf>
    <xf numFmtId="0" fontId="62" fillId="6" borderId="54" xfId="0" applyFont="1" applyFill="1" applyBorder="1" applyAlignment="1" applyProtection="1">
      <alignment horizontal="center" vertical="center"/>
    </xf>
    <xf numFmtId="0" fontId="62" fillId="6" borderId="6" xfId="0" applyFont="1" applyFill="1" applyBorder="1" applyAlignment="1" applyProtection="1">
      <alignment horizontal="center" vertical="center"/>
    </xf>
    <xf numFmtId="0" fontId="62" fillId="6" borderId="25" xfId="0" applyFont="1" applyFill="1" applyBorder="1" applyAlignment="1" applyProtection="1">
      <alignment horizontal="center" vertical="center"/>
    </xf>
    <xf numFmtId="0" fontId="62" fillId="6" borderId="17" xfId="0" applyFont="1" applyFill="1" applyBorder="1" applyAlignment="1" applyProtection="1">
      <alignment horizontal="center" vertical="center"/>
    </xf>
    <xf numFmtId="0" fontId="62" fillId="6" borderId="55" xfId="0" applyFont="1" applyFill="1" applyBorder="1" applyAlignment="1" applyProtection="1">
      <alignment horizontal="center" vertical="center"/>
    </xf>
    <xf numFmtId="0" fontId="64" fillId="10" borderId="3" xfId="0" applyFont="1" applyFill="1" applyBorder="1" applyAlignment="1" applyProtection="1">
      <alignment horizontal="center" vertical="center"/>
    </xf>
    <xf numFmtId="0" fontId="64" fillId="10" borderId="12" xfId="0" applyFont="1" applyFill="1" applyBorder="1" applyAlignment="1" applyProtection="1">
      <alignment horizontal="center" vertical="center"/>
    </xf>
    <xf numFmtId="0" fontId="64" fillId="10" borderId="54" xfId="0" applyFont="1" applyFill="1" applyBorder="1" applyAlignment="1" applyProtection="1">
      <alignment horizontal="center" vertical="center"/>
    </xf>
    <xf numFmtId="0" fontId="64" fillId="10" borderId="6" xfId="0" applyFont="1" applyFill="1" applyBorder="1" applyAlignment="1" applyProtection="1">
      <alignment horizontal="center" vertical="center"/>
    </xf>
    <xf numFmtId="0" fontId="64" fillId="10" borderId="17" xfId="0" applyFont="1" applyFill="1" applyBorder="1" applyAlignment="1" applyProtection="1">
      <alignment horizontal="center" vertical="center"/>
    </xf>
    <xf numFmtId="0" fontId="61" fillId="4" borderId="41" xfId="5" applyFont="1" applyFill="1" applyBorder="1" applyAlignment="1" applyProtection="1">
      <alignment horizontal="center" vertical="center" wrapText="1"/>
    </xf>
    <xf numFmtId="0" fontId="72" fillId="10" borderId="3" xfId="0" applyFont="1" applyFill="1" applyBorder="1" applyAlignment="1" applyProtection="1">
      <alignment horizontal="left" vertical="center" wrapText="1" indent="1"/>
    </xf>
    <xf numFmtId="0" fontId="72" fillId="10" borderId="12" xfId="0" applyFont="1" applyFill="1" applyBorder="1" applyAlignment="1" applyProtection="1">
      <alignment horizontal="left" vertical="center" wrapText="1" indent="1"/>
    </xf>
    <xf numFmtId="0" fontId="72" fillId="10" borderId="54" xfId="0" applyFont="1" applyFill="1" applyBorder="1" applyAlignment="1" applyProtection="1">
      <alignment horizontal="left" vertical="center" wrapText="1" indent="1"/>
    </xf>
    <xf numFmtId="0" fontId="47" fillId="13" borderId="66" xfId="10" applyFont="1" applyFill="1" applyBorder="1" applyAlignment="1" applyProtection="1">
      <alignment horizontal="left" vertical="center" indent="1"/>
    </xf>
    <xf numFmtId="0" fontId="67" fillId="8" borderId="52" xfId="10" applyFont="1" applyFill="1" applyBorder="1" applyAlignment="1" applyProtection="1">
      <alignment horizontal="left" vertical="center" indent="1"/>
    </xf>
    <xf numFmtId="0" fontId="67" fillId="8" borderId="66" xfId="10" applyFont="1" applyFill="1" applyBorder="1" applyAlignment="1" applyProtection="1">
      <alignment horizontal="left" vertical="center" indent="1"/>
    </xf>
    <xf numFmtId="0" fontId="62" fillId="10" borderId="44" xfId="0" applyFont="1" applyFill="1" applyBorder="1" applyAlignment="1" applyProtection="1">
      <alignment horizontal="center" vertical="center" wrapText="1"/>
    </xf>
    <xf numFmtId="0" fontId="62" fillId="10" borderId="64" xfId="0" applyFont="1" applyFill="1" applyBorder="1" applyAlignment="1" applyProtection="1">
      <alignment horizontal="center" vertical="center" wrapText="1"/>
    </xf>
    <xf numFmtId="0" fontId="62" fillId="10" borderId="57" xfId="0" applyFont="1" applyFill="1" applyBorder="1" applyAlignment="1" applyProtection="1">
      <alignment horizontal="center" vertical="center" wrapText="1"/>
    </xf>
    <xf numFmtId="0" fontId="64" fillId="10" borderId="44" xfId="0" applyFont="1" applyFill="1" applyBorder="1" applyAlignment="1" applyProtection="1">
      <alignment horizontal="center" vertical="center" wrapText="1"/>
    </xf>
    <xf numFmtId="0" fontId="64" fillId="10" borderId="64" xfId="0" applyFont="1" applyFill="1" applyBorder="1" applyAlignment="1" applyProtection="1">
      <alignment horizontal="center" vertical="center" wrapText="1"/>
    </xf>
    <xf numFmtId="0" fontId="64" fillId="10" borderId="57" xfId="0" applyFont="1" applyFill="1" applyBorder="1" applyAlignment="1" applyProtection="1">
      <alignment horizontal="center" vertical="center" wrapText="1"/>
    </xf>
    <xf numFmtId="0" fontId="69" fillId="0" borderId="25" xfId="0" applyFont="1" applyFill="1" applyBorder="1" applyAlignment="1" applyProtection="1">
      <alignment horizontal="left" vertical="center" wrapText="1" indent="1"/>
    </xf>
    <xf numFmtId="0" fontId="69" fillId="0" borderId="34" xfId="0" applyFont="1" applyFill="1" applyBorder="1" applyAlignment="1" applyProtection="1">
      <alignment horizontal="left" vertical="center" wrapText="1" indent="1"/>
    </xf>
    <xf numFmtId="0" fontId="69" fillId="0" borderId="55" xfId="0" applyFont="1" applyFill="1" applyBorder="1" applyAlignment="1" applyProtection="1">
      <alignment horizontal="left" vertical="center" wrapText="1" indent="1"/>
    </xf>
    <xf numFmtId="0" fontId="67" fillId="8" borderId="49" xfId="10" applyFont="1" applyFill="1" applyBorder="1" applyAlignment="1" applyProtection="1">
      <alignment horizontal="left" vertical="center" indent="1"/>
    </xf>
    <xf numFmtId="0" fontId="69" fillId="0" borderId="53" xfId="0" applyFont="1" applyFill="1" applyBorder="1" applyAlignment="1" applyProtection="1">
      <alignment horizontal="left" vertical="center" wrapText="1" indent="1"/>
    </xf>
    <xf numFmtId="0" fontId="69" fillId="0" borderId="33" xfId="0" applyFont="1" applyFill="1" applyBorder="1" applyAlignment="1" applyProtection="1">
      <alignment horizontal="left" vertical="center" wrapText="1" indent="1"/>
    </xf>
    <xf numFmtId="0" fontId="69" fillId="0" borderId="63" xfId="0" applyFont="1" applyFill="1" applyBorder="1" applyAlignment="1" applyProtection="1">
      <alignment horizontal="left" vertical="center" wrapText="1" indent="1"/>
    </xf>
    <xf numFmtId="0" fontId="22" fillId="4" borderId="25" xfId="0" applyFont="1" applyFill="1" applyBorder="1" applyAlignment="1" applyProtection="1">
      <alignment horizontal="right" vertical="center" indent="1"/>
    </xf>
    <xf numFmtId="0" fontId="22" fillId="4" borderId="34" xfId="0" applyFont="1" applyFill="1" applyBorder="1" applyAlignment="1" applyProtection="1">
      <alignment horizontal="right" vertical="center" indent="1"/>
    </xf>
    <xf numFmtId="0" fontId="22" fillId="4" borderId="18" xfId="0" applyFont="1" applyFill="1" applyBorder="1" applyAlignment="1" applyProtection="1">
      <alignment horizontal="right" vertical="center" wrapText="1" indent="1"/>
    </xf>
    <xf numFmtId="0" fontId="22" fillId="4" borderId="35" xfId="0" applyFont="1" applyFill="1" applyBorder="1" applyAlignment="1" applyProtection="1">
      <alignment horizontal="right" vertical="center" wrapText="1" indent="1"/>
    </xf>
  </cellXfs>
  <cellStyles count="54189">
    <cellStyle name="Comma" xfId="1" builtinId="3"/>
    <cellStyle name="Comma 2" xfId="2"/>
    <cellStyle name="Comma 2 10" xfId="17"/>
    <cellStyle name="Comma 2 11" xfId="18"/>
    <cellStyle name="Comma 2 12" xfId="19"/>
    <cellStyle name="Comma 2 13" xfId="20"/>
    <cellStyle name="Comma 2 14" xfId="21"/>
    <cellStyle name="Comma 2 15" xfId="22"/>
    <cellStyle name="Comma 2 16" xfId="23"/>
    <cellStyle name="Comma 2 17" xfId="24"/>
    <cellStyle name="Comma 2 18" xfId="25"/>
    <cellStyle name="Comma 2 19" xfId="26"/>
    <cellStyle name="Comma 2 2" xfId="27"/>
    <cellStyle name="Comma 2 20" xfId="28"/>
    <cellStyle name="Comma 2 21" xfId="29"/>
    <cellStyle name="Comma 2 22" xfId="30"/>
    <cellStyle name="Comma 2 23" xfId="31"/>
    <cellStyle name="Comma 2 24" xfId="32"/>
    <cellStyle name="Comma 2 25" xfId="33"/>
    <cellStyle name="Comma 2 26" xfId="34"/>
    <cellStyle name="Comma 2 27" xfId="35"/>
    <cellStyle name="Comma 2 28" xfId="36"/>
    <cellStyle name="Comma 2 29" xfId="37"/>
    <cellStyle name="Comma 2 3" xfId="38"/>
    <cellStyle name="Comma 2 30" xfId="39"/>
    <cellStyle name="Comma 2 31" xfId="40"/>
    <cellStyle name="Comma 2 32" xfId="41"/>
    <cellStyle name="Comma 2 33" xfId="42"/>
    <cellStyle name="Comma 2 34" xfId="43"/>
    <cellStyle name="Comma 2 35" xfId="44"/>
    <cellStyle name="Comma 2 36" xfId="45"/>
    <cellStyle name="Comma 2 37" xfId="46"/>
    <cellStyle name="Comma 2 38" xfId="47"/>
    <cellStyle name="Comma 2 39" xfId="48"/>
    <cellStyle name="Comma 2 4" xfId="49"/>
    <cellStyle name="Comma 2 40" xfId="50"/>
    <cellStyle name="Comma 2 41" xfId="51"/>
    <cellStyle name="Comma 2 42" xfId="52"/>
    <cellStyle name="Comma 2 43" xfId="53"/>
    <cellStyle name="Comma 2 44" xfId="54"/>
    <cellStyle name="Comma 2 45" xfId="55"/>
    <cellStyle name="Comma 2 46" xfId="56"/>
    <cellStyle name="Comma 2 47" xfId="57"/>
    <cellStyle name="Comma 2 48" xfId="58"/>
    <cellStyle name="Comma 2 49" xfId="59"/>
    <cellStyle name="Comma 2 5" xfId="60"/>
    <cellStyle name="Comma 2 50" xfId="61"/>
    <cellStyle name="Comma 2 51" xfId="62"/>
    <cellStyle name="Comma 2 52" xfId="63"/>
    <cellStyle name="Comma 2 53" xfId="64"/>
    <cellStyle name="Comma 2 54" xfId="65"/>
    <cellStyle name="Comma 2 55" xfId="66"/>
    <cellStyle name="Comma 2 56" xfId="67"/>
    <cellStyle name="Comma 2 57" xfId="68"/>
    <cellStyle name="Comma 2 58" xfId="69"/>
    <cellStyle name="Comma 2 59" xfId="70"/>
    <cellStyle name="Comma 2 6" xfId="71"/>
    <cellStyle name="Comma 2 60" xfId="72"/>
    <cellStyle name="Comma 2 61" xfId="73"/>
    <cellStyle name="Comma 2 62" xfId="74"/>
    <cellStyle name="Comma 2 63" xfId="75"/>
    <cellStyle name="Comma 2 64" xfId="76"/>
    <cellStyle name="Comma 2 65" xfId="77"/>
    <cellStyle name="Comma 2 66" xfId="78"/>
    <cellStyle name="Comma 2 67" xfId="79"/>
    <cellStyle name="Comma 2 68" xfId="80"/>
    <cellStyle name="Comma 2 69" xfId="81"/>
    <cellStyle name="Comma 2 7" xfId="82"/>
    <cellStyle name="Comma 2 70" xfId="83"/>
    <cellStyle name="Comma 2 71" xfId="16"/>
    <cellStyle name="Comma 2 72" xfId="11"/>
    <cellStyle name="Comma 2 8" xfId="84"/>
    <cellStyle name="Comma 2 9" xfId="85"/>
    <cellStyle name="Comma 3" xfId="8"/>
    <cellStyle name="Comma 3 2" xfId="14"/>
    <cellStyle name="Currency" xfId="54187" builtinId="4"/>
    <cellStyle name="Currency 3" xfId="86"/>
    <cellStyle name="Hyperlink" xfId="3" builtinId="8"/>
    <cellStyle name="Normal" xfId="0" builtinId="0"/>
    <cellStyle name="Normal 10" xfId="87"/>
    <cellStyle name="Normal 11" xfId="88"/>
    <cellStyle name="Normal 12" xfId="89"/>
    <cellStyle name="Normal 12 10" xfId="90"/>
    <cellStyle name="Normal 12 10 10" xfId="91"/>
    <cellStyle name="Normal 12 10 11" xfId="92"/>
    <cellStyle name="Normal 12 10 12" xfId="93"/>
    <cellStyle name="Normal 12 10 13" xfId="94"/>
    <cellStyle name="Normal 12 10 14" xfId="95"/>
    <cellStyle name="Normal 12 10 15" xfId="96"/>
    <cellStyle name="Normal 12 10 16" xfId="97"/>
    <cellStyle name="Normal 12 10 17" xfId="98"/>
    <cellStyle name="Normal 12 10 18" xfId="99"/>
    <cellStyle name="Normal 12 10 19" xfId="100"/>
    <cellStyle name="Normal 12 10 2" xfId="101"/>
    <cellStyle name="Normal 12 10 20" xfId="102"/>
    <cellStyle name="Normal 12 10 21" xfId="103"/>
    <cellStyle name="Normal 12 10 22" xfId="104"/>
    <cellStyle name="Normal 12 10 23" xfId="105"/>
    <cellStyle name="Normal 12 10 24" xfId="106"/>
    <cellStyle name="Normal 12 10 25" xfId="107"/>
    <cellStyle name="Normal 12 10 26" xfId="108"/>
    <cellStyle name="Normal 12 10 27" xfId="109"/>
    <cellStyle name="Normal 12 10 28" xfId="110"/>
    <cellStyle name="Normal 12 10 29" xfId="111"/>
    <cellStyle name="Normal 12 10 3" xfId="112"/>
    <cellStyle name="Normal 12 10 30" xfId="113"/>
    <cellStyle name="Normal 12 10 4" xfId="114"/>
    <cellStyle name="Normal 12 10 5" xfId="115"/>
    <cellStyle name="Normal 12 10 6" xfId="116"/>
    <cellStyle name="Normal 12 10 7" xfId="117"/>
    <cellStyle name="Normal 12 10 8" xfId="118"/>
    <cellStyle name="Normal 12 10 9" xfId="119"/>
    <cellStyle name="Normal 12 11" xfId="120"/>
    <cellStyle name="Normal 12 11 10" xfId="121"/>
    <cellStyle name="Normal 12 11 11" xfId="122"/>
    <cellStyle name="Normal 12 11 12" xfId="123"/>
    <cellStyle name="Normal 12 11 13" xfId="124"/>
    <cellStyle name="Normal 12 11 14" xfId="125"/>
    <cellStyle name="Normal 12 11 15" xfId="126"/>
    <cellStyle name="Normal 12 11 16" xfId="127"/>
    <cellStyle name="Normal 12 11 17" xfId="128"/>
    <cellStyle name="Normal 12 11 18" xfId="129"/>
    <cellStyle name="Normal 12 11 19" xfId="130"/>
    <cellStyle name="Normal 12 11 2" xfId="131"/>
    <cellStyle name="Normal 12 11 20" xfId="132"/>
    <cellStyle name="Normal 12 11 21" xfId="133"/>
    <cellStyle name="Normal 12 11 22" xfId="134"/>
    <cellStyle name="Normal 12 11 23" xfId="135"/>
    <cellStyle name="Normal 12 11 24" xfId="136"/>
    <cellStyle name="Normal 12 11 25" xfId="137"/>
    <cellStyle name="Normal 12 11 26" xfId="138"/>
    <cellStyle name="Normal 12 11 27" xfId="139"/>
    <cellStyle name="Normal 12 11 28" xfId="140"/>
    <cellStyle name="Normal 12 11 29" xfId="141"/>
    <cellStyle name="Normal 12 11 3" xfId="142"/>
    <cellStyle name="Normal 12 11 30" xfId="143"/>
    <cellStyle name="Normal 12 11 4" xfId="144"/>
    <cellStyle name="Normal 12 11 5" xfId="145"/>
    <cellStyle name="Normal 12 11 6" xfId="146"/>
    <cellStyle name="Normal 12 11 7" xfId="147"/>
    <cellStyle name="Normal 12 11 8" xfId="148"/>
    <cellStyle name="Normal 12 11 9" xfId="149"/>
    <cellStyle name="Normal 12 12" xfId="150"/>
    <cellStyle name="Normal 12 12 10" xfId="151"/>
    <cellStyle name="Normal 12 12 11" xfId="152"/>
    <cellStyle name="Normal 12 12 12" xfId="153"/>
    <cellStyle name="Normal 12 12 13" xfId="154"/>
    <cellStyle name="Normal 12 12 14" xfId="155"/>
    <cellStyle name="Normal 12 12 15" xfId="156"/>
    <cellStyle name="Normal 12 12 16" xfId="157"/>
    <cellStyle name="Normal 12 12 17" xfId="158"/>
    <cellStyle name="Normal 12 12 18" xfId="159"/>
    <cellStyle name="Normal 12 12 19" xfId="160"/>
    <cellStyle name="Normal 12 12 2" xfId="161"/>
    <cellStyle name="Normal 12 12 20" xfId="162"/>
    <cellStyle name="Normal 12 12 21" xfId="163"/>
    <cellStyle name="Normal 12 12 22" xfId="164"/>
    <cellStyle name="Normal 12 12 23" xfId="165"/>
    <cellStyle name="Normal 12 12 24" xfId="166"/>
    <cellStyle name="Normal 12 12 25" xfId="167"/>
    <cellStyle name="Normal 12 12 26" xfId="168"/>
    <cellStyle name="Normal 12 12 27" xfId="169"/>
    <cellStyle name="Normal 12 12 28" xfId="170"/>
    <cellStyle name="Normal 12 12 29" xfId="171"/>
    <cellStyle name="Normal 12 12 3" xfId="172"/>
    <cellStyle name="Normal 12 12 30" xfId="173"/>
    <cellStyle name="Normal 12 12 4" xfId="174"/>
    <cellStyle name="Normal 12 12 5" xfId="175"/>
    <cellStyle name="Normal 12 12 6" xfId="176"/>
    <cellStyle name="Normal 12 12 7" xfId="177"/>
    <cellStyle name="Normal 12 12 8" xfId="178"/>
    <cellStyle name="Normal 12 12 9" xfId="179"/>
    <cellStyle name="Normal 12 13" xfId="180"/>
    <cellStyle name="Normal 12 13 10" xfId="181"/>
    <cellStyle name="Normal 12 13 11" xfId="182"/>
    <cellStyle name="Normal 12 13 12" xfId="183"/>
    <cellStyle name="Normal 12 13 13" xfId="184"/>
    <cellStyle name="Normal 12 13 14" xfId="185"/>
    <cellStyle name="Normal 12 13 15" xfId="186"/>
    <cellStyle name="Normal 12 13 16" xfId="187"/>
    <cellStyle name="Normal 12 13 17" xfId="188"/>
    <cellStyle name="Normal 12 13 18" xfId="189"/>
    <cellStyle name="Normal 12 13 19" xfId="190"/>
    <cellStyle name="Normal 12 13 2" xfId="191"/>
    <cellStyle name="Normal 12 13 20" xfId="192"/>
    <cellStyle name="Normal 12 13 21" xfId="193"/>
    <cellStyle name="Normal 12 13 22" xfId="194"/>
    <cellStyle name="Normal 12 13 23" xfId="195"/>
    <cellStyle name="Normal 12 13 24" xfId="196"/>
    <cellStyle name="Normal 12 13 25" xfId="197"/>
    <cellStyle name="Normal 12 13 26" xfId="198"/>
    <cellStyle name="Normal 12 13 27" xfId="199"/>
    <cellStyle name="Normal 12 13 28" xfId="200"/>
    <cellStyle name="Normal 12 13 29" xfId="201"/>
    <cellStyle name="Normal 12 13 3" xfId="202"/>
    <cellStyle name="Normal 12 13 30" xfId="203"/>
    <cellStyle name="Normal 12 13 4" xfId="204"/>
    <cellStyle name="Normal 12 13 5" xfId="205"/>
    <cellStyle name="Normal 12 13 6" xfId="206"/>
    <cellStyle name="Normal 12 13 7" xfId="207"/>
    <cellStyle name="Normal 12 13 8" xfId="208"/>
    <cellStyle name="Normal 12 13 9" xfId="209"/>
    <cellStyle name="Normal 12 14" xfId="210"/>
    <cellStyle name="Normal 12 14 10" xfId="211"/>
    <cellStyle name="Normal 12 14 11" xfId="212"/>
    <cellStyle name="Normal 12 14 12" xfId="213"/>
    <cellStyle name="Normal 12 14 13" xfId="214"/>
    <cellStyle name="Normal 12 14 14" xfId="215"/>
    <cellStyle name="Normal 12 14 15" xfId="216"/>
    <cellStyle name="Normal 12 14 16" xfId="217"/>
    <cellStyle name="Normal 12 14 17" xfId="218"/>
    <cellStyle name="Normal 12 14 18" xfId="219"/>
    <cellStyle name="Normal 12 14 19" xfId="220"/>
    <cellStyle name="Normal 12 14 2" xfId="221"/>
    <cellStyle name="Normal 12 14 20" xfId="222"/>
    <cellStyle name="Normal 12 14 21" xfId="223"/>
    <cellStyle name="Normal 12 14 22" xfId="224"/>
    <cellStyle name="Normal 12 14 23" xfId="225"/>
    <cellStyle name="Normal 12 14 24" xfId="226"/>
    <cellStyle name="Normal 12 14 25" xfId="227"/>
    <cellStyle name="Normal 12 14 26" xfId="228"/>
    <cellStyle name="Normal 12 14 27" xfId="229"/>
    <cellStyle name="Normal 12 14 28" xfId="230"/>
    <cellStyle name="Normal 12 14 29" xfId="231"/>
    <cellStyle name="Normal 12 14 3" xfId="232"/>
    <cellStyle name="Normal 12 14 30" xfId="233"/>
    <cellStyle name="Normal 12 14 4" xfId="234"/>
    <cellStyle name="Normal 12 14 5" xfId="235"/>
    <cellStyle name="Normal 12 14 6" xfId="236"/>
    <cellStyle name="Normal 12 14 7" xfId="237"/>
    <cellStyle name="Normal 12 14 8" xfId="238"/>
    <cellStyle name="Normal 12 14 9" xfId="239"/>
    <cellStyle name="Normal 12 15" xfId="240"/>
    <cellStyle name="Normal 12 15 10" xfId="241"/>
    <cellStyle name="Normal 12 15 11" xfId="242"/>
    <cellStyle name="Normal 12 15 12" xfId="243"/>
    <cellStyle name="Normal 12 15 13" xfId="244"/>
    <cellStyle name="Normal 12 15 14" xfId="245"/>
    <cellStyle name="Normal 12 15 15" xfId="246"/>
    <cellStyle name="Normal 12 15 16" xfId="247"/>
    <cellStyle name="Normal 12 15 17" xfId="248"/>
    <cellStyle name="Normal 12 15 18" xfId="249"/>
    <cellStyle name="Normal 12 15 19" xfId="250"/>
    <cellStyle name="Normal 12 15 2" xfId="251"/>
    <cellStyle name="Normal 12 15 20" xfId="252"/>
    <cellStyle name="Normal 12 15 21" xfId="253"/>
    <cellStyle name="Normal 12 15 22" xfId="254"/>
    <cellStyle name="Normal 12 15 23" xfId="255"/>
    <cellStyle name="Normal 12 15 24" xfId="256"/>
    <cellStyle name="Normal 12 15 25" xfId="257"/>
    <cellStyle name="Normal 12 15 26" xfId="258"/>
    <cellStyle name="Normal 12 15 27" xfId="259"/>
    <cellStyle name="Normal 12 15 28" xfId="260"/>
    <cellStyle name="Normal 12 15 29" xfId="261"/>
    <cellStyle name="Normal 12 15 3" xfId="262"/>
    <cellStyle name="Normal 12 15 30" xfId="263"/>
    <cellStyle name="Normal 12 15 4" xfId="264"/>
    <cellStyle name="Normal 12 15 5" xfId="265"/>
    <cellStyle name="Normal 12 15 6" xfId="266"/>
    <cellStyle name="Normal 12 15 7" xfId="267"/>
    <cellStyle name="Normal 12 15 8" xfId="268"/>
    <cellStyle name="Normal 12 15 9" xfId="269"/>
    <cellStyle name="Normal 12 16" xfId="270"/>
    <cellStyle name="Normal 12 16 10" xfId="271"/>
    <cellStyle name="Normal 12 16 11" xfId="272"/>
    <cellStyle name="Normal 12 16 12" xfId="273"/>
    <cellStyle name="Normal 12 16 13" xfId="274"/>
    <cellStyle name="Normal 12 16 14" xfId="275"/>
    <cellStyle name="Normal 12 16 15" xfId="276"/>
    <cellStyle name="Normal 12 16 16" xfId="277"/>
    <cellStyle name="Normal 12 16 17" xfId="278"/>
    <cellStyle name="Normal 12 16 18" xfId="279"/>
    <cellStyle name="Normal 12 16 19" xfId="280"/>
    <cellStyle name="Normal 12 16 2" xfId="281"/>
    <cellStyle name="Normal 12 16 20" xfId="282"/>
    <cellStyle name="Normal 12 16 21" xfId="283"/>
    <cellStyle name="Normal 12 16 22" xfId="284"/>
    <cellStyle name="Normal 12 16 23" xfId="285"/>
    <cellStyle name="Normal 12 16 24" xfId="286"/>
    <cellStyle name="Normal 12 16 25" xfId="287"/>
    <cellStyle name="Normal 12 16 26" xfId="288"/>
    <cellStyle name="Normal 12 16 27" xfId="289"/>
    <cellStyle name="Normal 12 16 28" xfId="290"/>
    <cellStyle name="Normal 12 16 29" xfId="291"/>
    <cellStyle name="Normal 12 16 3" xfId="292"/>
    <cellStyle name="Normal 12 16 30" xfId="293"/>
    <cellStyle name="Normal 12 16 4" xfId="294"/>
    <cellStyle name="Normal 12 16 5" xfId="295"/>
    <cellStyle name="Normal 12 16 6" xfId="296"/>
    <cellStyle name="Normal 12 16 7" xfId="297"/>
    <cellStyle name="Normal 12 16 8" xfId="298"/>
    <cellStyle name="Normal 12 16 9" xfId="299"/>
    <cellStyle name="Normal 12 17" xfId="300"/>
    <cellStyle name="Normal 12 17 10" xfId="301"/>
    <cellStyle name="Normal 12 17 11" xfId="302"/>
    <cellStyle name="Normal 12 17 12" xfId="303"/>
    <cellStyle name="Normal 12 17 13" xfId="304"/>
    <cellStyle name="Normal 12 17 14" xfId="305"/>
    <cellStyle name="Normal 12 17 15" xfId="306"/>
    <cellStyle name="Normal 12 17 16" xfId="307"/>
    <cellStyle name="Normal 12 17 17" xfId="308"/>
    <cellStyle name="Normal 12 17 18" xfId="309"/>
    <cellStyle name="Normal 12 17 19" xfId="310"/>
    <cellStyle name="Normal 12 17 2" xfId="311"/>
    <cellStyle name="Normal 12 17 20" xfId="312"/>
    <cellStyle name="Normal 12 17 21" xfId="313"/>
    <cellStyle name="Normal 12 17 22" xfId="314"/>
    <cellStyle name="Normal 12 17 23" xfId="315"/>
    <cellStyle name="Normal 12 17 24" xfId="316"/>
    <cellStyle name="Normal 12 17 25" xfId="317"/>
    <cellStyle name="Normal 12 17 26" xfId="318"/>
    <cellStyle name="Normal 12 17 27" xfId="319"/>
    <cellStyle name="Normal 12 17 28" xfId="320"/>
    <cellStyle name="Normal 12 17 29" xfId="321"/>
    <cellStyle name="Normal 12 17 3" xfId="322"/>
    <cellStyle name="Normal 12 17 30" xfId="323"/>
    <cellStyle name="Normal 12 17 4" xfId="324"/>
    <cellStyle name="Normal 12 17 5" xfId="325"/>
    <cellStyle name="Normal 12 17 6" xfId="326"/>
    <cellStyle name="Normal 12 17 7" xfId="327"/>
    <cellStyle name="Normal 12 17 8" xfId="328"/>
    <cellStyle name="Normal 12 17 9" xfId="329"/>
    <cellStyle name="Normal 12 18" xfId="330"/>
    <cellStyle name="Normal 12 18 10" xfId="331"/>
    <cellStyle name="Normal 12 18 11" xfId="332"/>
    <cellStyle name="Normal 12 18 12" xfId="333"/>
    <cellStyle name="Normal 12 18 13" xfId="334"/>
    <cellStyle name="Normal 12 18 14" xfId="335"/>
    <cellStyle name="Normal 12 18 15" xfId="336"/>
    <cellStyle name="Normal 12 18 16" xfId="337"/>
    <cellStyle name="Normal 12 18 17" xfId="338"/>
    <cellStyle name="Normal 12 18 18" xfId="339"/>
    <cellStyle name="Normal 12 18 19" xfId="340"/>
    <cellStyle name="Normal 12 18 2" xfId="341"/>
    <cellStyle name="Normal 12 18 20" xfId="342"/>
    <cellStyle name="Normal 12 18 21" xfId="343"/>
    <cellStyle name="Normal 12 18 22" xfId="344"/>
    <cellStyle name="Normal 12 18 23" xfId="345"/>
    <cellStyle name="Normal 12 18 24" xfId="346"/>
    <cellStyle name="Normal 12 18 25" xfId="347"/>
    <cellStyle name="Normal 12 18 26" xfId="348"/>
    <cellStyle name="Normal 12 18 27" xfId="349"/>
    <cellStyle name="Normal 12 18 28" xfId="350"/>
    <cellStyle name="Normal 12 18 29" xfId="351"/>
    <cellStyle name="Normal 12 18 3" xfId="352"/>
    <cellStyle name="Normal 12 18 30" xfId="353"/>
    <cellStyle name="Normal 12 18 4" xfId="354"/>
    <cellStyle name="Normal 12 18 5" xfId="355"/>
    <cellStyle name="Normal 12 18 6" xfId="356"/>
    <cellStyle name="Normal 12 18 7" xfId="357"/>
    <cellStyle name="Normal 12 18 8" xfId="358"/>
    <cellStyle name="Normal 12 18 9" xfId="359"/>
    <cellStyle name="Normal 12 19" xfId="360"/>
    <cellStyle name="Normal 12 19 10" xfId="361"/>
    <cellStyle name="Normal 12 19 11" xfId="362"/>
    <cellStyle name="Normal 12 19 12" xfId="363"/>
    <cellStyle name="Normal 12 19 13" xfId="364"/>
    <cellStyle name="Normal 12 19 14" xfId="365"/>
    <cellStyle name="Normal 12 19 15" xfId="366"/>
    <cellStyle name="Normal 12 19 16" xfId="367"/>
    <cellStyle name="Normal 12 19 17" xfId="368"/>
    <cellStyle name="Normal 12 19 18" xfId="369"/>
    <cellStyle name="Normal 12 19 19" xfId="370"/>
    <cellStyle name="Normal 12 19 2" xfId="371"/>
    <cellStyle name="Normal 12 19 20" xfId="372"/>
    <cellStyle name="Normal 12 19 21" xfId="373"/>
    <cellStyle name="Normal 12 19 22" xfId="374"/>
    <cellStyle name="Normal 12 19 23" xfId="375"/>
    <cellStyle name="Normal 12 19 24" xfId="376"/>
    <cellStyle name="Normal 12 19 25" xfId="377"/>
    <cellStyle name="Normal 12 19 26" xfId="378"/>
    <cellStyle name="Normal 12 19 27" xfId="379"/>
    <cellStyle name="Normal 12 19 28" xfId="380"/>
    <cellStyle name="Normal 12 19 29" xfId="381"/>
    <cellStyle name="Normal 12 19 3" xfId="382"/>
    <cellStyle name="Normal 12 19 30" xfId="383"/>
    <cellStyle name="Normal 12 19 4" xfId="384"/>
    <cellStyle name="Normal 12 19 5" xfId="385"/>
    <cellStyle name="Normal 12 19 6" xfId="386"/>
    <cellStyle name="Normal 12 19 7" xfId="387"/>
    <cellStyle name="Normal 12 19 8" xfId="388"/>
    <cellStyle name="Normal 12 19 9" xfId="389"/>
    <cellStyle name="Normal 12 2" xfId="390"/>
    <cellStyle name="Normal 12 2 10" xfId="391"/>
    <cellStyle name="Normal 12 2 10 10" xfId="392"/>
    <cellStyle name="Normal 12 2 10 11" xfId="393"/>
    <cellStyle name="Normal 12 2 10 12" xfId="394"/>
    <cellStyle name="Normal 12 2 10 13" xfId="395"/>
    <cellStyle name="Normal 12 2 10 14" xfId="396"/>
    <cellStyle name="Normal 12 2 10 15" xfId="397"/>
    <cellStyle name="Normal 12 2 10 16" xfId="398"/>
    <cellStyle name="Normal 12 2 10 17" xfId="399"/>
    <cellStyle name="Normal 12 2 10 18" xfId="400"/>
    <cellStyle name="Normal 12 2 10 19" xfId="401"/>
    <cellStyle name="Normal 12 2 10 2" xfId="402"/>
    <cellStyle name="Normal 12 2 10 20" xfId="403"/>
    <cellStyle name="Normal 12 2 10 21" xfId="404"/>
    <cellStyle name="Normal 12 2 10 22" xfId="405"/>
    <cellStyle name="Normal 12 2 10 23" xfId="406"/>
    <cellStyle name="Normal 12 2 10 24" xfId="407"/>
    <cellStyle name="Normal 12 2 10 25" xfId="408"/>
    <cellStyle name="Normal 12 2 10 26" xfId="409"/>
    <cellStyle name="Normal 12 2 10 27" xfId="410"/>
    <cellStyle name="Normal 12 2 10 28" xfId="411"/>
    <cellStyle name="Normal 12 2 10 29" xfId="412"/>
    <cellStyle name="Normal 12 2 10 3" xfId="413"/>
    <cellStyle name="Normal 12 2 10 30" xfId="414"/>
    <cellStyle name="Normal 12 2 10 4" xfId="415"/>
    <cellStyle name="Normal 12 2 10 5" xfId="416"/>
    <cellStyle name="Normal 12 2 10 6" xfId="417"/>
    <cellStyle name="Normal 12 2 10 7" xfId="418"/>
    <cellStyle name="Normal 12 2 10 8" xfId="419"/>
    <cellStyle name="Normal 12 2 10 9" xfId="420"/>
    <cellStyle name="Normal 12 2 11" xfId="421"/>
    <cellStyle name="Normal 12 2 11 10" xfId="422"/>
    <cellStyle name="Normal 12 2 11 11" xfId="423"/>
    <cellStyle name="Normal 12 2 11 12" xfId="424"/>
    <cellStyle name="Normal 12 2 11 13" xfId="425"/>
    <cellStyle name="Normal 12 2 11 14" xfId="426"/>
    <cellStyle name="Normal 12 2 11 15" xfId="427"/>
    <cellStyle name="Normal 12 2 11 16" xfId="428"/>
    <cellStyle name="Normal 12 2 11 17" xfId="429"/>
    <cellStyle name="Normal 12 2 11 18" xfId="430"/>
    <cellStyle name="Normal 12 2 11 19" xfId="431"/>
    <cellStyle name="Normal 12 2 11 2" xfId="432"/>
    <cellStyle name="Normal 12 2 11 20" xfId="433"/>
    <cellStyle name="Normal 12 2 11 21" xfId="434"/>
    <cellStyle name="Normal 12 2 11 22" xfId="435"/>
    <cellStyle name="Normal 12 2 11 23" xfId="436"/>
    <cellStyle name="Normal 12 2 11 24" xfId="437"/>
    <cellStyle name="Normal 12 2 11 25" xfId="438"/>
    <cellStyle name="Normal 12 2 11 26" xfId="439"/>
    <cellStyle name="Normal 12 2 11 27" xfId="440"/>
    <cellStyle name="Normal 12 2 11 28" xfId="441"/>
    <cellStyle name="Normal 12 2 11 29" xfId="442"/>
    <cellStyle name="Normal 12 2 11 3" xfId="443"/>
    <cellStyle name="Normal 12 2 11 30" xfId="444"/>
    <cellStyle name="Normal 12 2 11 4" xfId="445"/>
    <cellStyle name="Normal 12 2 11 5" xfId="446"/>
    <cellStyle name="Normal 12 2 11 6" xfId="447"/>
    <cellStyle name="Normal 12 2 11 7" xfId="448"/>
    <cellStyle name="Normal 12 2 11 8" xfId="449"/>
    <cellStyle name="Normal 12 2 11 9" xfId="450"/>
    <cellStyle name="Normal 12 2 12" xfId="451"/>
    <cellStyle name="Normal 12 2 12 10" xfId="452"/>
    <cellStyle name="Normal 12 2 12 11" xfId="453"/>
    <cellStyle name="Normal 12 2 12 12" xfId="454"/>
    <cellStyle name="Normal 12 2 12 13" xfId="455"/>
    <cellStyle name="Normal 12 2 12 14" xfId="456"/>
    <cellStyle name="Normal 12 2 12 15" xfId="457"/>
    <cellStyle name="Normal 12 2 12 16" xfId="458"/>
    <cellStyle name="Normal 12 2 12 17" xfId="459"/>
    <cellStyle name="Normal 12 2 12 18" xfId="460"/>
    <cellStyle name="Normal 12 2 12 19" xfId="461"/>
    <cellStyle name="Normal 12 2 12 2" xfId="462"/>
    <cellStyle name="Normal 12 2 12 20" xfId="463"/>
    <cellStyle name="Normal 12 2 12 21" xfId="464"/>
    <cellStyle name="Normal 12 2 12 22" xfId="465"/>
    <cellStyle name="Normal 12 2 12 23" xfId="466"/>
    <cellStyle name="Normal 12 2 12 24" xfId="467"/>
    <cellStyle name="Normal 12 2 12 25" xfId="468"/>
    <cellStyle name="Normal 12 2 12 26" xfId="469"/>
    <cellStyle name="Normal 12 2 12 27" xfId="470"/>
    <cellStyle name="Normal 12 2 12 28" xfId="471"/>
    <cellStyle name="Normal 12 2 12 29" xfId="472"/>
    <cellStyle name="Normal 12 2 12 3" xfId="473"/>
    <cellStyle name="Normal 12 2 12 30" xfId="474"/>
    <cellStyle name="Normal 12 2 12 4" xfId="475"/>
    <cellStyle name="Normal 12 2 12 5" xfId="476"/>
    <cellStyle name="Normal 12 2 12 6" xfId="477"/>
    <cellStyle name="Normal 12 2 12 7" xfId="478"/>
    <cellStyle name="Normal 12 2 12 8" xfId="479"/>
    <cellStyle name="Normal 12 2 12 9" xfId="480"/>
    <cellStyle name="Normal 12 2 13" xfId="481"/>
    <cellStyle name="Normal 12 2 13 10" xfId="482"/>
    <cellStyle name="Normal 12 2 13 11" xfId="483"/>
    <cellStyle name="Normal 12 2 13 12" xfId="484"/>
    <cellStyle name="Normal 12 2 13 13" xfId="485"/>
    <cellStyle name="Normal 12 2 13 14" xfId="486"/>
    <cellStyle name="Normal 12 2 13 15" xfId="487"/>
    <cellStyle name="Normal 12 2 13 16" xfId="488"/>
    <cellStyle name="Normal 12 2 13 17" xfId="489"/>
    <cellStyle name="Normal 12 2 13 18" xfId="490"/>
    <cellStyle name="Normal 12 2 13 19" xfId="491"/>
    <cellStyle name="Normal 12 2 13 2" xfId="492"/>
    <cellStyle name="Normal 12 2 13 20" xfId="493"/>
    <cellStyle name="Normal 12 2 13 21" xfId="494"/>
    <cellStyle name="Normal 12 2 13 22" xfId="495"/>
    <cellStyle name="Normal 12 2 13 23" xfId="496"/>
    <cellStyle name="Normal 12 2 13 24" xfId="497"/>
    <cellStyle name="Normal 12 2 13 25" xfId="498"/>
    <cellStyle name="Normal 12 2 13 26" xfId="499"/>
    <cellStyle name="Normal 12 2 13 27" xfId="500"/>
    <cellStyle name="Normal 12 2 13 28" xfId="501"/>
    <cellStyle name="Normal 12 2 13 29" xfId="502"/>
    <cellStyle name="Normal 12 2 13 3" xfId="503"/>
    <cellStyle name="Normal 12 2 13 30" xfId="504"/>
    <cellStyle name="Normal 12 2 13 4" xfId="505"/>
    <cellStyle name="Normal 12 2 13 5" xfId="506"/>
    <cellStyle name="Normal 12 2 13 6" xfId="507"/>
    <cellStyle name="Normal 12 2 13 7" xfId="508"/>
    <cellStyle name="Normal 12 2 13 8" xfId="509"/>
    <cellStyle name="Normal 12 2 13 9" xfId="510"/>
    <cellStyle name="Normal 12 2 14" xfId="511"/>
    <cellStyle name="Normal 12 2 14 10" xfId="512"/>
    <cellStyle name="Normal 12 2 14 11" xfId="513"/>
    <cellStyle name="Normal 12 2 14 12" xfId="514"/>
    <cellStyle name="Normal 12 2 14 13" xfId="515"/>
    <cellStyle name="Normal 12 2 14 14" xfId="516"/>
    <cellStyle name="Normal 12 2 14 15" xfId="517"/>
    <cellStyle name="Normal 12 2 14 16" xfId="518"/>
    <cellStyle name="Normal 12 2 14 17" xfId="519"/>
    <cellStyle name="Normal 12 2 14 18" xfId="520"/>
    <cellStyle name="Normal 12 2 14 19" xfId="521"/>
    <cellStyle name="Normal 12 2 14 2" xfId="522"/>
    <cellStyle name="Normal 12 2 14 20" xfId="523"/>
    <cellStyle name="Normal 12 2 14 21" xfId="524"/>
    <cellStyle name="Normal 12 2 14 22" xfId="525"/>
    <cellStyle name="Normal 12 2 14 23" xfId="526"/>
    <cellStyle name="Normal 12 2 14 24" xfId="527"/>
    <cellStyle name="Normal 12 2 14 25" xfId="528"/>
    <cellStyle name="Normal 12 2 14 26" xfId="529"/>
    <cellStyle name="Normal 12 2 14 27" xfId="530"/>
    <cellStyle name="Normal 12 2 14 28" xfId="531"/>
    <cellStyle name="Normal 12 2 14 29" xfId="532"/>
    <cellStyle name="Normal 12 2 14 3" xfId="533"/>
    <cellStyle name="Normal 12 2 14 30" xfId="534"/>
    <cellStyle name="Normal 12 2 14 4" xfId="535"/>
    <cellStyle name="Normal 12 2 14 5" xfId="536"/>
    <cellStyle name="Normal 12 2 14 6" xfId="537"/>
    <cellStyle name="Normal 12 2 14 7" xfId="538"/>
    <cellStyle name="Normal 12 2 14 8" xfId="539"/>
    <cellStyle name="Normal 12 2 14 9" xfId="540"/>
    <cellStyle name="Normal 12 2 15" xfId="541"/>
    <cellStyle name="Normal 12 2 15 10" xfId="542"/>
    <cellStyle name="Normal 12 2 15 11" xfId="543"/>
    <cellStyle name="Normal 12 2 15 12" xfId="544"/>
    <cellStyle name="Normal 12 2 15 13" xfId="545"/>
    <cellStyle name="Normal 12 2 15 14" xfId="546"/>
    <cellStyle name="Normal 12 2 15 15" xfId="547"/>
    <cellStyle name="Normal 12 2 15 16" xfId="548"/>
    <cellStyle name="Normal 12 2 15 17" xfId="549"/>
    <cellStyle name="Normal 12 2 15 18" xfId="550"/>
    <cellStyle name="Normal 12 2 15 19" xfId="551"/>
    <cellStyle name="Normal 12 2 15 2" xfId="552"/>
    <cellStyle name="Normal 12 2 15 20" xfId="553"/>
    <cellStyle name="Normal 12 2 15 21" xfId="554"/>
    <cellStyle name="Normal 12 2 15 22" xfId="555"/>
    <cellStyle name="Normal 12 2 15 23" xfId="556"/>
    <cellStyle name="Normal 12 2 15 24" xfId="557"/>
    <cellStyle name="Normal 12 2 15 25" xfId="558"/>
    <cellStyle name="Normal 12 2 15 26" xfId="559"/>
    <cellStyle name="Normal 12 2 15 27" xfId="560"/>
    <cellStyle name="Normal 12 2 15 28" xfId="561"/>
    <cellStyle name="Normal 12 2 15 29" xfId="562"/>
    <cellStyle name="Normal 12 2 15 3" xfId="563"/>
    <cellStyle name="Normal 12 2 15 30" xfId="564"/>
    <cellStyle name="Normal 12 2 15 4" xfId="565"/>
    <cellStyle name="Normal 12 2 15 5" xfId="566"/>
    <cellStyle name="Normal 12 2 15 6" xfId="567"/>
    <cellStyle name="Normal 12 2 15 7" xfId="568"/>
    <cellStyle name="Normal 12 2 15 8" xfId="569"/>
    <cellStyle name="Normal 12 2 15 9" xfId="570"/>
    <cellStyle name="Normal 12 2 16" xfId="571"/>
    <cellStyle name="Normal 12 2 16 10" xfId="572"/>
    <cellStyle name="Normal 12 2 16 11" xfId="573"/>
    <cellStyle name="Normal 12 2 16 12" xfId="574"/>
    <cellStyle name="Normal 12 2 16 13" xfId="575"/>
    <cellStyle name="Normal 12 2 16 14" xfId="576"/>
    <cellStyle name="Normal 12 2 16 15" xfId="577"/>
    <cellStyle name="Normal 12 2 16 16" xfId="578"/>
    <cellStyle name="Normal 12 2 16 17" xfId="579"/>
    <cellStyle name="Normal 12 2 16 18" xfId="580"/>
    <cellStyle name="Normal 12 2 16 19" xfId="581"/>
    <cellStyle name="Normal 12 2 16 2" xfId="582"/>
    <cellStyle name="Normal 12 2 16 20" xfId="583"/>
    <cellStyle name="Normal 12 2 16 21" xfId="584"/>
    <cellStyle name="Normal 12 2 16 22" xfId="585"/>
    <cellStyle name="Normal 12 2 16 23" xfId="586"/>
    <cellStyle name="Normal 12 2 16 24" xfId="587"/>
    <cellStyle name="Normal 12 2 16 25" xfId="588"/>
    <cellStyle name="Normal 12 2 16 26" xfId="589"/>
    <cellStyle name="Normal 12 2 16 27" xfId="590"/>
    <cellStyle name="Normal 12 2 16 28" xfId="591"/>
    <cellStyle name="Normal 12 2 16 29" xfId="592"/>
    <cellStyle name="Normal 12 2 16 3" xfId="593"/>
    <cellStyle name="Normal 12 2 16 30" xfId="594"/>
    <cellStyle name="Normal 12 2 16 4" xfId="595"/>
    <cellStyle name="Normal 12 2 16 5" xfId="596"/>
    <cellStyle name="Normal 12 2 16 6" xfId="597"/>
    <cellStyle name="Normal 12 2 16 7" xfId="598"/>
    <cellStyle name="Normal 12 2 16 8" xfId="599"/>
    <cellStyle name="Normal 12 2 16 9" xfId="600"/>
    <cellStyle name="Normal 12 2 17" xfId="601"/>
    <cellStyle name="Normal 12 2 17 10" xfId="602"/>
    <cellStyle name="Normal 12 2 17 11" xfId="603"/>
    <cellStyle name="Normal 12 2 17 12" xfId="604"/>
    <cellStyle name="Normal 12 2 17 13" xfId="605"/>
    <cellStyle name="Normal 12 2 17 14" xfId="606"/>
    <cellStyle name="Normal 12 2 17 15" xfId="607"/>
    <cellStyle name="Normal 12 2 17 16" xfId="608"/>
    <cellStyle name="Normal 12 2 17 17" xfId="609"/>
    <cellStyle name="Normal 12 2 17 18" xfId="610"/>
    <cellStyle name="Normal 12 2 17 19" xfId="611"/>
    <cellStyle name="Normal 12 2 17 2" xfId="612"/>
    <cellStyle name="Normal 12 2 17 20" xfId="613"/>
    <cellStyle name="Normal 12 2 17 21" xfId="614"/>
    <cellStyle name="Normal 12 2 17 22" xfId="615"/>
    <cellStyle name="Normal 12 2 17 23" xfId="616"/>
    <cellStyle name="Normal 12 2 17 24" xfId="617"/>
    <cellStyle name="Normal 12 2 17 25" xfId="618"/>
    <cellStyle name="Normal 12 2 17 26" xfId="619"/>
    <cellStyle name="Normal 12 2 17 27" xfId="620"/>
    <cellStyle name="Normal 12 2 17 28" xfId="621"/>
    <cellStyle name="Normal 12 2 17 29" xfId="622"/>
    <cellStyle name="Normal 12 2 17 3" xfId="623"/>
    <cellStyle name="Normal 12 2 17 30" xfId="624"/>
    <cellStyle name="Normal 12 2 17 4" xfId="625"/>
    <cellStyle name="Normal 12 2 17 5" xfId="626"/>
    <cellStyle name="Normal 12 2 17 6" xfId="627"/>
    <cellStyle name="Normal 12 2 17 7" xfId="628"/>
    <cellStyle name="Normal 12 2 17 8" xfId="629"/>
    <cellStyle name="Normal 12 2 17 9" xfId="630"/>
    <cellStyle name="Normal 12 2 18" xfId="631"/>
    <cellStyle name="Normal 12 2 18 10" xfId="632"/>
    <cellStyle name="Normal 12 2 18 11" xfId="633"/>
    <cellStyle name="Normal 12 2 18 12" xfId="634"/>
    <cellStyle name="Normal 12 2 18 13" xfId="635"/>
    <cellStyle name="Normal 12 2 18 14" xfId="636"/>
    <cellStyle name="Normal 12 2 18 15" xfId="637"/>
    <cellStyle name="Normal 12 2 18 16" xfId="638"/>
    <cellStyle name="Normal 12 2 18 17" xfId="639"/>
    <cellStyle name="Normal 12 2 18 18" xfId="640"/>
    <cellStyle name="Normal 12 2 18 19" xfId="641"/>
    <cellStyle name="Normal 12 2 18 2" xfId="642"/>
    <cellStyle name="Normal 12 2 18 20" xfId="643"/>
    <cellStyle name="Normal 12 2 18 21" xfId="644"/>
    <cellStyle name="Normal 12 2 18 22" xfId="645"/>
    <cellStyle name="Normal 12 2 18 23" xfId="646"/>
    <cellStyle name="Normal 12 2 18 24" xfId="647"/>
    <cellStyle name="Normal 12 2 18 25" xfId="648"/>
    <cellStyle name="Normal 12 2 18 26" xfId="649"/>
    <cellStyle name="Normal 12 2 18 27" xfId="650"/>
    <cellStyle name="Normal 12 2 18 28" xfId="651"/>
    <cellStyle name="Normal 12 2 18 29" xfId="652"/>
    <cellStyle name="Normal 12 2 18 3" xfId="653"/>
    <cellStyle name="Normal 12 2 18 30" xfId="654"/>
    <cellStyle name="Normal 12 2 18 4" xfId="655"/>
    <cellStyle name="Normal 12 2 18 5" xfId="656"/>
    <cellStyle name="Normal 12 2 18 6" xfId="657"/>
    <cellStyle name="Normal 12 2 18 7" xfId="658"/>
    <cellStyle name="Normal 12 2 18 8" xfId="659"/>
    <cellStyle name="Normal 12 2 18 9" xfId="660"/>
    <cellStyle name="Normal 12 2 19" xfId="661"/>
    <cellStyle name="Normal 12 2 19 10" xfId="662"/>
    <cellStyle name="Normal 12 2 19 11" xfId="663"/>
    <cellStyle name="Normal 12 2 19 12" xfId="664"/>
    <cellStyle name="Normal 12 2 19 13" xfId="665"/>
    <cellStyle name="Normal 12 2 19 14" xfId="666"/>
    <cellStyle name="Normal 12 2 19 15" xfId="667"/>
    <cellStyle name="Normal 12 2 19 16" xfId="668"/>
    <cellStyle name="Normal 12 2 19 17" xfId="669"/>
    <cellStyle name="Normal 12 2 19 18" xfId="670"/>
    <cellStyle name="Normal 12 2 19 19" xfId="671"/>
    <cellStyle name="Normal 12 2 19 2" xfId="672"/>
    <cellStyle name="Normal 12 2 19 20" xfId="673"/>
    <cellStyle name="Normal 12 2 19 21" xfId="674"/>
    <cellStyle name="Normal 12 2 19 22" xfId="675"/>
    <cellStyle name="Normal 12 2 19 23" xfId="676"/>
    <cellStyle name="Normal 12 2 19 24" xfId="677"/>
    <cellStyle name="Normal 12 2 19 25" xfId="678"/>
    <cellStyle name="Normal 12 2 19 26" xfId="679"/>
    <cellStyle name="Normal 12 2 19 27" xfId="680"/>
    <cellStyle name="Normal 12 2 19 28" xfId="681"/>
    <cellStyle name="Normal 12 2 19 29" xfId="682"/>
    <cellStyle name="Normal 12 2 19 3" xfId="683"/>
    <cellStyle name="Normal 12 2 19 30" xfId="684"/>
    <cellStyle name="Normal 12 2 19 4" xfId="685"/>
    <cellStyle name="Normal 12 2 19 5" xfId="686"/>
    <cellStyle name="Normal 12 2 19 6" xfId="687"/>
    <cellStyle name="Normal 12 2 19 7" xfId="688"/>
    <cellStyle name="Normal 12 2 19 8" xfId="689"/>
    <cellStyle name="Normal 12 2 19 9" xfId="690"/>
    <cellStyle name="Normal 12 2 2" xfId="691"/>
    <cellStyle name="Normal 12 2 2 10" xfId="692"/>
    <cellStyle name="Normal 12 2 2 11" xfId="693"/>
    <cellStyle name="Normal 12 2 2 12" xfId="694"/>
    <cellStyle name="Normal 12 2 2 13" xfId="695"/>
    <cellStyle name="Normal 12 2 2 14" xfId="696"/>
    <cellStyle name="Normal 12 2 2 15" xfId="697"/>
    <cellStyle name="Normal 12 2 2 16" xfId="698"/>
    <cellStyle name="Normal 12 2 2 17" xfId="699"/>
    <cellStyle name="Normal 12 2 2 18" xfId="700"/>
    <cellStyle name="Normal 12 2 2 19" xfId="701"/>
    <cellStyle name="Normal 12 2 2 2" xfId="702"/>
    <cellStyle name="Normal 12 2 2 20" xfId="703"/>
    <cellStyle name="Normal 12 2 2 21" xfId="704"/>
    <cellStyle name="Normal 12 2 2 22" xfId="705"/>
    <cellStyle name="Normal 12 2 2 23" xfId="706"/>
    <cellStyle name="Normal 12 2 2 24" xfId="707"/>
    <cellStyle name="Normal 12 2 2 25" xfId="708"/>
    <cellStyle name="Normal 12 2 2 26" xfId="709"/>
    <cellStyle name="Normal 12 2 2 27" xfId="710"/>
    <cellStyle name="Normal 12 2 2 28" xfId="711"/>
    <cellStyle name="Normal 12 2 2 29" xfId="712"/>
    <cellStyle name="Normal 12 2 2 3" xfId="713"/>
    <cellStyle name="Normal 12 2 2 30" xfId="714"/>
    <cellStyle name="Normal 12 2 2 4" xfId="715"/>
    <cellStyle name="Normal 12 2 2 5" xfId="716"/>
    <cellStyle name="Normal 12 2 2 6" xfId="717"/>
    <cellStyle name="Normal 12 2 2 7" xfId="718"/>
    <cellStyle name="Normal 12 2 2 8" xfId="719"/>
    <cellStyle name="Normal 12 2 2 9" xfId="720"/>
    <cellStyle name="Normal 12 2 20" xfId="721"/>
    <cellStyle name="Normal 12 2 20 10" xfId="722"/>
    <cellStyle name="Normal 12 2 20 11" xfId="723"/>
    <cellStyle name="Normal 12 2 20 12" xfId="724"/>
    <cellStyle name="Normal 12 2 20 13" xfId="725"/>
    <cellStyle name="Normal 12 2 20 14" xfId="726"/>
    <cellStyle name="Normal 12 2 20 15" xfId="727"/>
    <cellStyle name="Normal 12 2 20 16" xfId="728"/>
    <cellStyle name="Normal 12 2 20 17" xfId="729"/>
    <cellStyle name="Normal 12 2 20 18" xfId="730"/>
    <cellStyle name="Normal 12 2 20 19" xfId="731"/>
    <cellStyle name="Normal 12 2 20 2" xfId="732"/>
    <cellStyle name="Normal 12 2 20 20" xfId="733"/>
    <cellStyle name="Normal 12 2 20 21" xfId="734"/>
    <cellStyle name="Normal 12 2 20 22" xfId="735"/>
    <cellStyle name="Normal 12 2 20 23" xfId="736"/>
    <cellStyle name="Normal 12 2 20 24" xfId="737"/>
    <cellStyle name="Normal 12 2 20 25" xfId="738"/>
    <cellStyle name="Normal 12 2 20 26" xfId="739"/>
    <cellStyle name="Normal 12 2 20 27" xfId="740"/>
    <cellStyle name="Normal 12 2 20 28" xfId="741"/>
    <cellStyle name="Normal 12 2 20 29" xfId="742"/>
    <cellStyle name="Normal 12 2 20 3" xfId="743"/>
    <cellStyle name="Normal 12 2 20 30" xfId="744"/>
    <cellStyle name="Normal 12 2 20 4" xfId="745"/>
    <cellStyle name="Normal 12 2 20 5" xfId="746"/>
    <cellStyle name="Normal 12 2 20 6" xfId="747"/>
    <cellStyle name="Normal 12 2 20 7" xfId="748"/>
    <cellStyle name="Normal 12 2 20 8" xfId="749"/>
    <cellStyle name="Normal 12 2 20 9" xfId="750"/>
    <cellStyle name="Normal 12 2 21" xfId="751"/>
    <cellStyle name="Normal 12 2 21 10" xfId="752"/>
    <cellStyle name="Normal 12 2 21 11" xfId="753"/>
    <cellStyle name="Normal 12 2 21 12" xfId="754"/>
    <cellStyle name="Normal 12 2 21 13" xfId="755"/>
    <cellStyle name="Normal 12 2 21 14" xfId="756"/>
    <cellStyle name="Normal 12 2 21 15" xfId="757"/>
    <cellStyle name="Normal 12 2 21 16" xfId="758"/>
    <cellStyle name="Normal 12 2 21 17" xfId="759"/>
    <cellStyle name="Normal 12 2 21 18" xfId="760"/>
    <cellStyle name="Normal 12 2 21 19" xfId="761"/>
    <cellStyle name="Normal 12 2 21 2" xfId="762"/>
    <cellStyle name="Normal 12 2 21 20" xfId="763"/>
    <cellStyle name="Normal 12 2 21 21" xfId="764"/>
    <cellStyle name="Normal 12 2 21 22" xfId="765"/>
    <cellStyle name="Normal 12 2 21 23" xfId="766"/>
    <cellStyle name="Normal 12 2 21 24" xfId="767"/>
    <cellStyle name="Normal 12 2 21 25" xfId="768"/>
    <cellStyle name="Normal 12 2 21 26" xfId="769"/>
    <cellStyle name="Normal 12 2 21 27" xfId="770"/>
    <cellStyle name="Normal 12 2 21 28" xfId="771"/>
    <cellStyle name="Normal 12 2 21 29" xfId="772"/>
    <cellStyle name="Normal 12 2 21 3" xfId="773"/>
    <cellStyle name="Normal 12 2 21 30" xfId="774"/>
    <cellStyle name="Normal 12 2 21 4" xfId="775"/>
    <cellStyle name="Normal 12 2 21 5" xfId="776"/>
    <cellStyle name="Normal 12 2 21 6" xfId="777"/>
    <cellStyle name="Normal 12 2 21 7" xfId="778"/>
    <cellStyle name="Normal 12 2 21 8" xfId="779"/>
    <cellStyle name="Normal 12 2 21 9" xfId="780"/>
    <cellStyle name="Normal 12 2 22" xfId="781"/>
    <cellStyle name="Normal 12 2 22 10" xfId="782"/>
    <cellStyle name="Normal 12 2 22 11" xfId="783"/>
    <cellStyle name="Normal 12 2 22 12" xfId="784"/>
    <cellStyle name="Normal 12 2 22 13" xfId="785"/>
    <cellStyle name="Normal 12 2 22 14" xfId="786"/>
    <cellStyle name="Normal 12 2 22 15" xfId="787"/>
    <cellStyle name="Normal 12 2 22 16" xfId="788"/>
    <cellStyle name="Normal 12 2 22 17" xfId="789"/>
    <cellStyle name="Normal 12 2 22 18" xfId="790"/>
    <cellStyle name="Normal 12 2 22 19" xfId="791"/>
    <cellStyle name="Normal 12 2 22 2" xfId="792"/>
    <cellStyle name="Normal 12 2 22 20" xfId="793"/>
    <cellStyle name="Normal 12 2 22 21" xfId="794"/>
    <cellStyle name="Normal 12 2 22 22" xfId="795"/>
    <cellStyle name="Normal 12 2 22 23" xfId="796"/>
    <cellStyle name="Normal 12 2 22 24" xfId="797"/>
    <cellStyle name="Normal 12 2 22 25" xfId="798"/>
    <cellStyle name="Normal 12 2 22 26" xfId="799"/>
    <cellStyle name="Normal 12 2 22 27" xfId="800"/>
    <cellStyle name="Normal 12 2 22 28" xfId="801"/>
    <cellStyle name="Normal 12 2 22 29" xfId="802"/>
    <cellStyle name="Normal 12 2 22 3" xfId="803"/>
    <cellStyle name="Normal 12 2 22 30" xfId="804"/>
    <cellStyle name="Normal 12 2 22 4" xfId="805"/>
    <cellStyle name="Normal 12 2 22 5" xfId="806"/>
    <cellStyle name="Normal 12 2 22 6" xfId="807"/>
    <cellStyle name="Normal 12 2 22 7" xfId="808"/>
    <cellStyle name="Normal 12 2 22 8" xfId="809"/>
    <cellStyle name="Normal 12 2 22 9" xfId="810"/>
    <cellStyle name="Normal 12 2 23" xfId="811"/>
    <cellStyle name="Normal 12 2 23 10" xfId="812"/>
    <cellStyle name="Normal 12 2 23 11" xfId="813"/>
    <cellStyle name="Normal 12 2 23 12" xfId="814"/>
    <cellStyle name="Normal 12 2 23 13" xfId="815"/>
    <cellStyle name="Normal 12 2 23 14" xfId="816"/>
    <cellStyle name="Normal 12 2 23 15" xfId="817"/>
    <cellStyle name="Normal 12 2 23 16" xfId="818"/>
    <cellStyle name="Normal 12 2 23 17" xfId="819"/>
    <cellStyle name="Normal 12 2 23 18" xfId="820"/>
    <cellStyle name="Normal 12 2 23 19" xfId="821"/>
    <cellStyle name="Normal 12 2 23 2" xfId="822"/>
    <cellStyle name="Normal 12 2 23 20" xfId="823"/>
    <cellStyle name="Normal 12 2 23 21" xfId="824"/>
    <cellStyle name="Normal 12 2 23 22" xfId="825"/>
    <cellStyle name="Normal 12 2 23 23" xfId="826"/>
    <cellStyle name="Normal 12 2 23 24" xfId="827"/>
    <cellStyle name="Normal 12 2 23 25" xfId="828"/>
    <cellStyle name="Normal 12 2 23 26" xfId="829"/>
    <cellStyle name="Normal 12 2 23 27" xfId="830"/>
    <cellStyle name="Normal 12 2 23 28" xfId="831"/>
    <cellStyle name="Normal 12 2 23 29" xfId="832"/>
    <cellStyle name="Normal 12 2 23 3" xfId="833"/>
    <cellStyle name="Normal 12 2 23 30" xfId="834"/>
    <cellStyle name="Normal 12 2 23 4" xfId="835"/>
    <cellStyle name="Normal 12 2 23 5" xfId="836"/>
    <cellStyle name="Normal 12 2 23 6" xfId="837"/>
    <cellStyle name="Normal 12 2 23 7" xfId="838"/>
    <cellStyle name="Normal 12 2 23 8" xfId="839"/>
    <cellStyle name="Normal 12 2 23 9" xfId="840"/>
    <cellStyle name="Normal 12 2 24" xfId="841"/>
    <cellStyle name="Normal 12 2 24 10" xfId="842"/>
    <cellStyle name="Normal 12 2 24 11" xfId="843"/>
    <cellStyle name="Normal 12 2 24 12" xfId="844"/>
    <cellStyle name="Normal 12 2 24 13" xfId="845"/>
    <cellStyle name="Normal 12 2 24 14" xfId="846"/>
    <cellStyle name="Normal 12 2 24 15" xfId="847"/>
    <cellStyle name="Normal 12 2 24 16" xfId="848"/>
    <cellStyle name="Normal 12 2 24 17" xfId="849"/>
    <cellStyle name="Normal 12 2 24 18" xfId="850"/>
    <cellStyle name="Normal 12 2 24 19" xfId="851"/>
    <cellStyle name="Normal 12 2 24 2" xfId="852"/>
    <cellStyle name="Normal 12 2 24 20" xfId="853"/>
    <cellStyle name="Normal 12 2 24 21" xfId="854"/>
    <cellStyle name="Normal 12 2 24 22" xfId="855"/>
    <cellStyle name="Normal 12 2 24 23" xfId="856"/>
    <cellStyle name="Normal 12 2 24 24" xfId="857"/>
    <cellStyle name="Normal 12 2 24 25" xfId="858"/>
    <cellStyle name="Normal 12 2 24 26" xfId="859"/>
    <cellStyle name="Normal 12 2 24 27" xfId="860"/>
    <cellStyle name="Normal 12 2 24 28" xfId="861"/>
    <cellStyle name="Normal 12 2 24 29" xfId="862"/>
    <cellStyle name="Normal 12 2 24 3" xfId="863"/>
    <cellStyle name="Normal 12 2 24 30" xfId="864"/>
    <cellStyle name="Normal 12 2 24 4" xfId="865"/>
    <cellStyle name="Normal 12 2 24 5" xfId="866"/>
    <cellStyle name="Normal 12 2 24 6" xfId="867"/>
    <cellStyle name="Normal 12 2 24 7" xfId="868"/>
    <cellStyle name="Normal 12 2 24 8" xfId="869"/>
    <cellStyle name="Normal 12 2 24 9" xfId="870"/>
    <cellStyle name="Normal 12 2 25" xfId="871"/>
    <cellStyle name="Normal 12 2 25 10" xfId="872"/>
    <cellStyle name="Normal 12 2 25 11" xfId="873"/>
    <cellStyle name="Normal 12 2 25 12" xfId="874"/>
    <cellStyle name="Normal 12 2 25 13" xfId="875"/>
    <cellStyle name="Normal 12 2 25 14" xfId="876"/>
    <cellStyle name="Normal 12 2 25 15" xfId="877"/>
    <cellStyle name="Normal 12 2 25 16" xfId="878"/>
    <cellStyle name="Normal 12 2 25 17" xfId="879"/>
    <cellStyle name="Normal 12 2 25 18" xfId="880"/>
    <cellStyle name="Normal 12 2 25 19" xfId="881"/>
    <cellStyle name="Normal 12 2 25 2" xfId="882"/>
    <cellStyle name="Normal 12 2 25 20" xfId="883"/>
    <cellStyle name="Normal 12 2 25 21" xfId="884"/>
    <cellStyle name="Normal 12 2 25 22" xfId="885"/>
    <cellStyle name="Normal 12 2 25 23" xfId="886"/>
    <cellStyle name="Normal 12 2 25 24" xfId="887"/>
    <cellStyle name="Normal 12 2 25 25" xfId="888"/>
    <cellStyle name="Normal 12 2 25 26" xfId="889"/>
    <cellStyle name="Normal 12 2 25 27" xfId="890"/>
    <cellStyle name="Normal 12 2 25 28" xfId="891"/>
    <cellStyle name="Normal 12 2 25 29" xfId="892"/>
    <cellStyle name="Normal 12 2 25 3" xfId="893"/>
    <cellStyle name="Normal 12 2 25 30" xfId="894"/>
    <cellStyle name="Normal 12 2 25 4" xfId="895"/>
    <cellStyle name="Normal 12 2 25 5" xfId="896"/>
    <cellStyle name="Normal 12 2 25 6" xfId="897"/>
    <cellStyle name="Normal 12 2 25 7" xfId="898"/>
    <cellStyle name="Normal 12 2 25 8" xfId="899"/>
    <cellStyle name="Normal 12 2 25 9" xfId="900"/>
    <cellStyle name="Normal 12 2 26" xfId="901"/>
    <cellStyle name="Normal 12 2 26 10" xfId="902"/>
    <cellStyle name="Normal 12 2 26 11" xfId="903"/>
    <cellStyle name="Normal 12 2 26 12" xfId="904"/>
    <cellStyle name="Normal 12 2 26 13" xfId="905"/>
    <cellStyle name="Normal 12 2 26 14" xfId="906"/>
    <cellStyle name="Normal 12 2 26 15" xfId="907"/>
    <cellStyle name="Normal 12 2 26 16" xfId="908"/>
    <cellStyle name="Normal 12 2 26 17" xfId="909"/>
    <cellStyle name="Normal 12 2 26 18" xfId="910"/>
    <cellStyle name="Normal 12 2 26 19" xfId="911"/>
    <cellStyle name="Normal 12 2 26 2" xfId="912"/>
    <cellStyle name="Normal 12 2 26 20" xfId="913"/>
    <cellStyle name="Normal 12 2 26 21" xfId="914"/>
    <cellStyle name="Normal 12 2 26 22" xfId="915"/>
    <cellStyle name="Normal 12 2 26 23" xfId="916"/>
    <cellStyle name="Normal 12 2 26 24" xfId="917"/>
    <cellStyle name="Normal 12 2 26 25" xfId="918"/>
    <cellStyle name="Normal 12 2 26 26" xfId="919"/>
    <cellStyle name="Normal 12 2 26 27" xfId="920"/>
    <cellStyle name="Normal 12 2 26 28" xfId="921"/>
    <cellStyle name="Normal 12 2 26 29" xfId="922"/>
    <cellStyle name="Normal 12 2 26 3" xfId="923"/>
    <cellStyle name="Normal 12 2 26 30" xfId="924"/>
    <cellStyle name="Normal 12 2 26 4" xfId="925"/>
    <cellStyle name="Normal 12 2 26 5" xfId="926"/>
    <cellStyle name="Normal 12 2 26 6" xfId="927"/>
    <cellStyle name="Normal 12 2 26 7" xfId="928"/>
    <cellStyle name="Normal 12 2 26 8" xfId="929"/>
    <cellStyle name="Normal 12 2 26 9" xfId="930"/>
    <cellStyle name="Normal 12 2 27" xfId="931"/>
    <cellStyle name="Normal 12 2 27 10" xfId="932"/>
    <cellStyle name="Normal 12 2 27 11" xfId="933"/>
    <cellStyle name="Normal 12 2 27 12" xfId="934"/>
    <cellStyle name="Normal 12 2 27 13" xfId="935"/>
    <cellStyle name="Normal 12 2 27 14" xfId="936"/>
    <cellStyle name="Normal 12 2 27 15" xfId="937"/>
    <cellStyle name="Normal 12 2 27 16" xfId="938"/>
    <cellStyle name="Normal 12 2 27 17" xfId="939"/>
    <cellStyle name="Normal 12 2 27 18" xfId="940"/>
    <cellStyle name="Normal 12 2 27 19" xfId="941"/>
    <cellStyle name="Normal 12 2 27 2" xfId="942"/>
    <cellStyle name="Normal 12 2 27 20" xfId="943"/>
    <cellStyle name="Normal 12 2 27 21" xfId="944"/>
    <cellStyle name="Normal 12 2 27 22" xfId="945"/>
    <cellStyle name="Normal 12 2 27 23" xfId="946"/>
    <cellStyle name="Normal 12 2 27 24" xfId="947"/>
    <cellStyle name="Normal 12 2 27 25" xfId="948"/>
    <cellStyle name="Normal 12 2 27 26" xfId="949"/>
    <cellStyle name="Normal 12 2 27 27" xfId="950"/>
    <cellStyle name="Normal 12 2 27 28" xfId="951"/>
    <cellStyle name="Normal 12 2 27 29" xfId="952"/>
    <cellStyle name="Normal 12 2 27 3" xfId="953"/>
    <cellStyle name="Normal 12 2 27 30" xfId="954"/>
    <cellStyle name="Normal 12 2 27 4" xfId="955"/>
    <cellStyle name="Normal 12 2 27 5" xfId="956"/>
    <cellStyle name="Normal 12 2 27 6" xfId="957"/>
    <cellStyle name="Normal 12 2 27 7" xfId="958"/>
    <cellStyle name="Normal 12 2 27 8" xfId="959"/>
    <cellStyle name="Normal 12 2 27 9" xfId="960"/>
    <cellStyle name="Normal 12 2 28" xfId="961"/>
    <cellStyle name="Normal 12 2 28 10" xfId="962"/>
    <cellStyle name="Normal 12 2 28 11" xfId="963"/>
    <cellStyle name="Normal 12 2 28 12" xfId="964"/>
    <cellStyle name="Normal 12 2 28 13" xfId="965"/>
    <cellStyle name="Normal 12 2 28 14" xfId="966"/>
    <cellStyle name="Normal 12 2 28 15" xfId="967"/>
    <cellStyle name="Normal 12 2 28 16" xfId="968"/>
    <cellStyle name="Normal 12 2 28 17" xfId="969"/>
    <cellStyle name="Normal 12 2 28 18" xfId="970"/>
    <cellStyle name="Normal 12 2 28 19" xfId="971"/>
    <cellStyle name="Normal 12 2 28 2" xfId="972"/>
    <cellStyle name="Normal 12 2 28 20" xfId="973"/>
    <cellStyle name="Normal 12 2 28 21" xfId="974"/>
    <cellStyle name="Normal 12 2 28 22" xfId="975"/>
    <cellStyle name="Normal 12 2 28 23" xfId="976"/>
    <cellStyle name="Normal 12 2 28 24" xfId="977"/>
    <cellStyle name="Normal 12 2 28 25" xfId="978"/>
    <cellStyle name="Normal 12 2 28 26" xfId="979"/>
    <cellStyle name="Normal 12 2 28 27" xfId="980"/>
    <cellStyle name="Normal 12 2 28 28" xfId="981"/>
    <cellStyle name="Normal 12 2 28 29" xfId="982"/>
    <cellStyle name="Normal 12 2 28 3" xfId="983"/>
    <cellStyle name="Normal 12 2 28 30" xfId="984"/>
    <cellStyle name="Normal 12 2 28 4" xfId="985"/>
    <cellStyle name="Normal 12 2 28 5" xfId="986"/>
    <cellStyle name="Normal 12 2 28 6" xfId="987"/>
    <cellStyle name="Normal 12 2 28 7" xfId="988"/>
    <cellStyle name="Normal 12 2 28 8" xfId="989"/>
    <cellStyle name="Normal 12 2 28 9" xfId="990"/>
    <cellStyle name="Normal 12 2 29" xfId="991"/>
    <cellStyle name="Normal 12 2 29 10" xfId="992"/>
    <cellStyle name="Normal 12 2 29 11" xfId="993"/>
    <cellStyle name="Normal 12 2 29 12" xfId="994"/>
    <cellStyle name="Normal 12 2 29 13" xfId="995"/>
    <cellStyle name="Normal 12 2 29 14" xfId="996"/>
    <cellStyle name="Normal 12 2 29 15" xfId="997"/>
    <cellStyle name="Normal 12 2 29 16" xfId="998"/>
    <cellStyle name="Normal 12 2 29 17" xfId="999"/>
    <cellStyle name="Normal 12 2 29 18" xfId="1000"/>
    <cellStyle name="Normal 12 2 29 19" xfId="1001"/>
    <cellStyle name="Normal 12 2 29 2" xfId="1002"/>
    <cellStyle name="Normal 12 2 29 20" xfId="1003"/>
    <cellStyle name="Normal 12 2 29 21" xfId="1004"/>
    <cellStyle name="Normal 12 2 29 22" xfId="1005"/>
    <cellStyle name="Normal 12 2 29 23" xfId="1006"/>
    <cellStyle name="Normal 12 2 29 24" xfId="1007"/>
    <cellStyle name="Normal 12 2 29 25" xfId="1008"/>
    <cellStyle name="Normal 12 2 29 26" xfId="1009"/>
    <cellStyle name="Normal 12 2 29 27" xfId="1010"/>
    <cellStyle name="Normal 12 2 29 28" xfId="1011"/>
    <cellStyle name="Normal 12 2 29 29" xfId="1012"/>
    <cellStyle name="Normal 12 2 29 3" xfId="1013"/>
    <cellStyle name="Normal 12 2 29 30" xfId="1014"/>
    <cellStyle name="Normal 12 2 29 4" xfId="1015"/>
    <cellStyle name="Normal 12 2 29 5" xfId="1016"/>
    <cellStyle name="Normal 12 2 29 6" xfId="1017"/>
    <cellStyle name="Normal 12 2 29 7" xfId="1018"/>
    <cellStyle name="Normal 12 2 29 8" xfId="1019"/>
    <cellStyle name="Normal 12 2 29 9" xfId="1020"/>
    <cellStyle name="Normal 12 2 3" xfId="1021"/>
    <cellStyle name="Normal 12 2 3 10" xfId="1022"/>
    <cellStyle name="Normal 12 2 3 11" xfId="1023"/>
    <cellStyle name="Normal 12 2 3 12" xfId="1024"/>
    <cellStyle name="Normal 12 2 3 13" xfId="1025"/>
    <cellStyle name="Normal 12 2 3 14" xfId="1026"/>
    <cellStyle name="Normal 12 2 3 15" xfId="1027"/>
    <cellStyle name="Normal 12 2 3 16" xfId="1028"/>
    <cellStyle name="Normal 12 2 3 17" xfId="1029"/>
    <cellStyle name="Normal 12 2 3 18" xfId="1030"/>
    <cellStyle name="Normal 12 2 3 19" xfId="1031"/>
    <cellStyle name="Normal 12 2 3 2" xfId="1032"/>
    <cellStyle name="Normal 12 2 3 20" xfId="1033"/>
    <cellStyle name="Normal 12 2 3 21" xfId="1034"/>
    <cellStyle name="Normal 12 2 3 22" xfId="1035"/>
    <cellStyle name="Normal 12 2 3 23" xfId="1036"/>
    <cellStyle name="Normal 12 2 3 24" xfId="1037"/>
    <cellStyle name="Normal 12 2 3 25" xfId="1038"/>
    <cellStyle name="Normal 12 2 3 26" xfId="1039"/>
    <cellStyle name="Normal 12 2 3 27" xfId="1040"/>
    <cellStyle name="Normal 12 2 3 28" xfId="1041"/>
    <cellStyle name="Normal 12 2 3 29" xfId="1042"/>
    <cellStyle name="Normal 12 2 3 3" xfId="1043"/>
    <cellStyle name="Normal 12 2 3 30" xfId="1044"/>
    <cellStyle name="Normal 12 2 3 4" xfId="1045"/>
    <cellStyle name="Normal 12 2 3 5" xfId="1046"/>
    <cellStyle name="Normal 12 2 3 6" xfId="1047"/>
    <cellStyle name="Normal 12 2 3 7" xfId="1048"/>
    <cellStyle name="Normal 12 2 3 8" xfId="1049"/>
    <cellStyle name="Normal 12 2 3 9" xfId="1050"/>
    <cellStyle name="Normal 12 2 30" xfId="1051"/>
    <cellStyle name="Normal 12 2 30 10" xfId="1052"/>
    <cellStyle name="Normal 12 2 30 11" xfId="1053"/>
    <cellStyle name="Normal 12 2 30 12" xfId="1054"/>
    <cellStyle name="Normal 12 2 30 13" xfId="1055"/>
    <cellStyle name="Normal 12 2 30 14" xfId="1056"/>
    <cellStyle name="Normal 12 2 30 15" xfId="1057"/>
    <cellStyle name="Normal 12 2 30 16" xfId="1058"/>
    <cellStyle name="Normal 12 2 30 17" xfId="1059"/>
    <cellStyle name="Normal 12 2 30 18" xfId="1060"/>
    <cellStyle name="Normal 12 2 30 19" xfId="1061"/>
    <cellStyle name="Normal 12 2 30 2" xfId="1062"/>
    <cellStyle name="Normal 12 2 30 20" xfId="1063"/>
    <cellStyle name="Normal 12 2 30 21" xfId="1064"/>
    <cellStyle name="Normal 12 2 30 22" xfId="1065"/>
    <cellStyle name="Normal 12 2 30 23" xfId="1066"/>
    <cellStyle name="Normal 12 2 30 24" xfId="1067"/>
    <cellStyle name="Normal 12 2 30 25" xfId="1068"/>
    <cellStyle name="Normal 12 2 30 26" xfId="1069"/>
    <cellStyle name="Normal 12 2 30 27" xfId="1070"/>
    <cellStyle name="Normal 12 2 30 28" xfId="1071"/>
    <cellStyle name="Normal 12 2 30 29" xfId="1072"/>
    <cellStyle name="Normal 12 2 30 3" xfId="1073"/>
    <cellStyle name="Normal 12 2 30 30" xfId="1074"/>
    <cellStyle name="Normal 12 2 30 4" xfId="1075"/>
    <cellStyle name="Normal 12 2 30 5" xfId="1076"/>
    <cellStyle name="Normal 12 2 30 6" xfId="1077"/>
    <cellStyle name="Normal 12 2 30 7" xfId="1078"/>
    <cellStyle name="Normal 12 2 30 8" xfId="1079"/>
    <cellStyle name="Normal 12 2 30 9" xfId="1080"/>
    <cellStyle name="Normal 12 2 31" xfId="1081"/>
    <cellStyle name="Normal 12 2 31 10" xfId="1082"/>
    <cellStyle name="Normal 12 2 31 11" xfId="1083"/>
    <cellStyle name="Normal 12 2 31 12" xfId="1084"/>
    <cellStyle name="Normal 12 2 31 13" xfId="1085"/>
    <cellStyle name="Normal 12 2 31 14" xfId="1086"/>
    <cellStyle name="Normal 12 2 31 15" xfId="1087"/>
    <cellStyle name="Normal 12 2 31 16" xfId="1088"/>
    <cellStyle name="Normal 12 2 31 17" xfId="1089"/>
    <cellStyle name="Normal 12 2 31 18" xfId="1090"/>
    <cellStyle name="Normal 12 2 31 19" xfId="1091"/>
    <cellStyle name="Normal 12 2 31 2" xfId="1092"/>
    <cellStyle name="Normal 12 2 31 20" xfId="1093"/>
    <cellStyle name="Normal 12 2 31 21" xfId="1094"/>
    <cellStyle name="Normal 12 2 31 22" xfId="1095"/>
    <cellStyle name="Normal 12 2 31 23" xfId="1096"/>
    <cellStyle name="Normal 12 2 31 24" xfId="1097"/>
    <cellStyle name="Normal 12 2 31 25" xfId="1098"/>
    <cellStyle name="Normal 12 2 31 26" xfId="1099"/>
    <cellStyle name="Normal 12 2 31 27" xfId="1100"/>
    <cellStyle name="Normal 12 2 31 28" xfId="1101"/>
    <cellStyle name="Normal 12 2 31 29" xfId="1102"/>
    <cellStyle name="Normal 12 2 31 3" xfId="1103"/>
    <cellStyle name="Normal 12 2 31 30" xfId="1104"/>
    <cellStyle name="Normal 12 2 31 4" xfId="1105"/>
    <cellStyle name="Normal 12 2 31 5" xfId="1106"/>
    <cellStyle name="Normal 12 2 31 6" xfId="1107"/>
    <cellStyle name="Normal 12 2 31 7" xfId="1108"/>
    <cellStyle name="Normal 12 2 31 8" xfId="1109"/>
    <cellStyle name="Normal 12 2 31 9" xfId="1110"/>
    <cellStyle name="Normal 12 2 32" xfId="1111"/>
    <cellStyle name="Normal 12 2 33" xfId="1112"/>
    <cellStyle name="Normal 12 2 34" xfId="1113"/>
    <cellStyle name="Normal 12 2 35" xfId="1114"/>
    <cellStyle name="Normal 12 2 36" xfId="1115"/>
    <cellStyle name="Normal 12 2 37" xfId="1116"/>
    <cellStyle name="Normal 12 2 38" xfId="1117"/>
    <cellStyle name="Normal 12 2 39" xfId="1118"/>
    <cellStyle name="Normal 12 2 4" xfId="1119"/>
    <cellStyle name="Normal 12 2 4 10" xfId="1120"/>
    <cellStyle name="Normal 12 2 4 11" xfId="1121"/>
    <cellStyle name="Normal 12 2 4 12" xfId="1122"/>
    <cellStyle name="Normal 12 2 4 13" xfId="1123"/>
    <cellStyle name="Normal 12 2 4 14" xfId="1124"/>
    <cellStyle name="Normal 12 2 4 15" xfId="1125"/>
    <cellStyle name="Normal 12 2 4 16" xfId="1126"/>
    <cellStyle name="Normal 12 2 4 17" xfId="1127"/>
    <cellStyle name="Normal 12 2 4 18" xfId="1128"/>
    <cellStyle name="Normal 12 2 4 19" xfId="1129"/>
    <cellStyle name="Normal 12 2 4 2" xfId="1130"/>
    <cellStyle name="Normal 12 2 4 20" xfId="1131"/>
    <cellStyle name="Normal 12 2 4 21" xfId="1132"/>
    <cellStyle name="Normal 12 2 4 22" xfId="1133"/>
    <cellStyle name="Normal 12 2 4 23" xfId="1134"/>
    <cellStyle name="Normal 12 2 4 24" xfId="1135"/>
    <cellStyle name="Normal 12 2 4 25" xfId="1136"/>
    <cellStyle name="Normal 12 2 4 26" xfId="1137"/>
    <cellStyle name="Normal 12 2 4 27" xfId="1138"/>
    <cellStyle name="Normal 12 2 4 28" xfId="1139"/>
    <cellStyle name="Normal 12 2 4 29" xfId="1140"/>
    <cellStyle name="Normal 12 2 4 3" xfId="1141"/>
    <cellStyle name="Normal 12 2 4 30" xfId="1142"/>
    <cellStyle name="Normal 12 2 4 4" xfId="1143"/>
    <cellStyle name="Normal 12 2 4 5" xfId="1144"/>
    <cellStyle name="Normal 12 2 4 6" xfId="1145"/>
    <cellStyle name="Normal 12 2 4 7" xfId="1146"/>
    <cellStyle name="Normal 12 2 4 8" xfId="1147"/>
    <cellStyle name="Normal 12 2 4 9" xfId="1148"/>
    <cellStyle name="Normal 12 2 40" xfId="1149"/>
    <cellStyle name="Normal 12 2 41" xfId="1150"/>
    <cellStyle name="Normal 12 2 42" xfId="1151"/>
    <cellStyle name="Normal 12 2 43" xfId="1152"/>
    <cellStyle name="Normal 12 2 44" xfId="1153"/>
    <cellStyle name="Normal 12 2 45" xfId="1154"/>
    <cellStyle name="Normal 12 2 46" xfId="1155"/>
    <cellStyle name="Normal 12 2 47" xfId="1156"/>
    <cellStyle name="Normal 12 2 48" xfId="1157"/>
    <cellStyle name="Normal 12 2 49" xfId="1158"/>
    <cellStyle name="Normal 12 2 5" xfId="1159"/>
    <cellStyle name="Normal 12 2 5 10" xfId="1160"/>
    <cellStyle name="Normal 12 2 5 11" xfId="1161"/>
    <cellStyle name="Normal 12 2 5 12" xfId="1162"/>
    <cellStyle name="Normal 12 2 5 13" xfId="1163"/>
    <cellStyle name="Normal 12 2 5 14" xfId="1164"/>
    <cellStyle name="Normal 12 2 5 15" xfId="1165"/>
    <cellStyle name="Normal 12 2 5 16" xfId="1166"/>
    <cellStyle name="Normal 12 2 5 17" xfId="1167"/>
    <cellStyle name="Normal 12 2 5 18" xfId="1168"/>
    <cellStyle name="Normal 12 2 5 19" xfId="1169"/>
    <cellStyle name="Normal 12 2 5 2" xfId="1170"/>
    <cellStyle name="Normal 12 2 5 20" xfId="1171"/>
    <cellStyle name="Normal 12 2 5 21" xfId="1172"/>
    <cellStyle name="Normal 12 2 5 22" xfId="1173"/>
    <cellStyle name="Normal 12 2 5 23" xfId="1174"/>
    <cellStyle name="Normal 12 2 5 24" xfId="1175"/>
    <cellStyle name="Normal 12 2 5 25" xfId="1176"/>
    <cellStyle name="Normal 12 2 5 26" xfId="1177"/>
    <cellStyle name="Normal 12 2 5 27" xfId="1178"/>
    <cellStyle name="Normal 12 2 5 28" xfId="1179"/>
    <cellStyle name="Normal 12 2 5 29" xfId="1180"/>
    <cellStyle name="Normal 12 2 5 3" xfId="1181"/>
    <cellStyle name="Normal 12 2 5 30" xfId="1182"/>
    <cellStyle name="Normal 12 2 5 4" xfId="1183"/>
    <cellStyle name="Normal 12 2 5 5" xfId="1184"/>
    <cellStyle name="Normal 12 2 5 6" xfId="1185"/>
    <cellStyle name="Normal 12 2 5 7" xfId="1186"/>
    <cellStyle name="Normal 12 2 5 8" xfId="1187"/>
    <cellStyle name="Normal 12 2 5 9" xfId="1188"/>
    <cellStyle name="Normal 12 2 50" xfId="1189"/>
    <cellStyle name="Normal 12 2 51" xfId="1190"/>
    <cellStyle name="Normal 12 2 52" xfId="1191"/>
    <cellStyle name="Normal 12 2 53" xfId="1192"/>
    <cellStyle name="Normal 12 2 54" xfId="1193"/>
    <cellStyle name="Normal 12 2 55" xfId="1194"/>
    <cellStyle name="Normal 12 2 56" xfId="1195"/>
    <cellStyle name="Normal 12 2 57" xfId="1196"/>
    <cellStyle name="Normal 12 2 58" xfId="1197"/>
    <cellStyle name="Normal 12 2 59" xfId="1198"/>
    <cellStyle name="Normal 12 2 6" xfId="1199"/>
    <cellStyle name="Normal 12 2 6 10" xfId="1200"/>
    <cellStyle name="Normal 12 2 6 11" xfId="1201"/>
    <cellStyle name="Normal 12 2 6 12" xfId="1202"/>
    <cellStyle name="Normal 12 2 6 13" xfId="1203"/>
    <cellStyle name="Normal 12 2 6 14" xfId="1204"/>
    <cellStyle name="Normal 12 2 6 15" xfId="1205"/>
    <cellStyle name="Normal 12 2 6 16" xfId="1206"/>
    <cellStyle name="Normal 12 2 6 17" xfId="1207"/>
    <cellStyle name="Normal 12 2 6 18" xfId="1208"/>
    <cellStyle name="Normal 12 2 6 19" xfId="1209"/>
    <cellStyle name="Normal 12 2 6 2" xfId="1210"/>
    <cellStyle name="Normal 12 2 6 20" xfId="1211"/>
    <cellStyle name="Normal 12 2 6 21" xfId="1212"/>
    <cellStyle name="Normal 12 2 6 22" xfId="1213"/>
    <cellStyle name="Normal 12 2 6 23" xfId="1214"/>
    <cellStyle name="Normal 12 2 6 24" xfId="1215"/>
    <cellStyle name="Normal 12 2 6 25" xfId="1216"/>
    <cellStyle name="Normal 12 2 6 26" xfId="1217"/>
    <cellStyle name="Normal 12 2 6 27" xfId="1218"/>
    <cellStyle name="Normal 12 2 6 28" xfId="1219"/>
    <cellStyle name="Normal 12 2 6 29" xfId="1220"/>
    <cellStyle name="Normal 12 2 6 3" xfId="1221"/>
    <cellStyle name="Normal 12 2 6 30" xfId="1222"/>
    <cellStyle name="Normal 12 2 6 4" xfId="1223"/>
    <cellStyle name="Normal 12 2 6 5" xfId="1224"/>
    <cellStyle name="Normal 12 2 6 6" xfId="1225"/>
    <cellStyle name="Normal 12 2 6 7" xfId="1226"/>
    <cellStyle name="Normal 12 2 6 8" xfId="1227"/>
    <cellStyle name="Normal 12 2 6 9" xfId="1228"/>
    <cellStyle name="Normal 12 2 60" xfId="1229"/>
    <cellStyle name="Normal 12 2 7" xfId="1230"/>
    <cellStyle name="Normal 12 2 7 10" xfId="1231"/>
    <cellStyle name="Normal 12 2 7 11" xfId="1232"/>
    <cellStyle name="Normal 12 2 7 12" xfId="1233"/>
    <cellStyle name="Normal 12 2 7 13" xfId="1234"/>
    <cellStyle name="Normal 12 2 7 14" xfId="1235"/>
    <cellStyle name="Normal 12 2 7 15" xfId="1236"/>
    <cellStyle name="Normal 12 2 7 16" xfId="1237"/>
    <cellStyle name="Normal 12 2 7 17" xfId="1238"/>
    <cellStyle name="Normal 12 2 7 18" xfId="1239"/>
    <cellStyle name="Normal 12 2 7 19" xfId="1240"/>
    <cellStyle name="Normal 12 2 7 2" xfId="1241"/>
    <cellStyle name="Normal 12 2 7 20" xfId="1242"/>
    <cellStyle name="Normal 12 2 7 21" xfId="1243"/>
    <cellStyle name="Normal 12 2 7 22" xfId="1244"/>
    <cellStyle name="Normal 12 2 7 23" xfId="1245"/>
    <cellStyle name="Normal 12 2 7 24" xfId="1246"/>
    <cellStyle name="Normal 12 2 7 25" xfId="1247"/>
    <cellStyle name="Normal 12 2 7 26" xfId="1248"/>
    <cellStyle name="Normal 12 2 7 27" xfId="1249"/>
    <cellStyle name="Normal 12 2 7 28" xfId="1250"/>
    <cellStyle name="Normal 12 2 7 29" xfId="1251"/>
    <cellStyle name="Normal 12 2 7 3" xfId="1252"/>
    <cellStyle name="Normal 12 2 7 30" xfId="1253"/>
    <cellStyle name="Normal 12 2 7 4" xfId="1254"/>
    <cellStyle name="Normal 12 2 7 5" xfId="1255"/>
    <cellStyle name="Normal 12 2 7 6" xfId="1256"/>
    <cellStyle name="Normal 12 2 7 7" xfId="1257"/>
    <cellStyle name="Normal 12 2 7 8" xfId="1258"/>
    <cellStyle name="Normal 12 2 7 9" xfId="1259"/>
    <cellStyle name="Normal 12 2 8" xfId="1260"/>
    <cellStyle name="Normal 12 2 8 10" xfId="1261"/>
    <cellStyle name="Normal 12 2 8 11" xfId="1262"/>
    <cellStyle name="Normal 12 2 8 12" xfId="1263"/>
    <cellStyle name="Normal 12 2 8 13" xfId="1264"/>
    <cellStyle name="Normal 12 2 8 14" xfId="1265"/>
    <cellStyle name="Normal 12 2 8 15" xfId="1266"/>
    <cellStyle name="Normal 12 2 8 16" xfId="1267"/>
    <cellStyle name="Normal 12 2 8 17" xfId="1268"/>
    <cellStyle name="Normal 12 2 8 18" xfId="1269"/>
    <cellStyle name="Normal 12 2 8 19" xfId="1270"/>
    <cellStyle name="Normal 12 2 8 2" xfId="1271"/>
    <cellStyle name="Normal 12 2 8 20" xfId="1272"/>
    <cellStyle name="Normal 12 2 8 21" xfId="1273"/>
    <cellStyle name="Normal 12 2 8 22" xfId="1274"/>
    <cellStyle name="Normal 12 2 8 23" xfId="1275"/>
    <cellStyle name="Normal 12 2 8 24" xfId="1276"/>
    <cellStyle name="Normal 12 2 8 25" xfId="1277"/>
    <cellStyle name="Normal 12 2 8 26" xfId="1278"/>
    <cellStyle name="Normal 12 2 8 27" xfId="1279"/>
    <cellStyle name="Normal 12 2 8 28" xfId="1280"/>
    <cellStyle name="Normal 12 2 8 29" xfId="1281"/>
    <cellStyle name="Normal 12 2 8 3" xfId="1282"/>
    <cellStyle name="Normal 12 2 8 30" xfId="1283"/>
    <cellStyle name="Normal 12 2 8 4" xfId="1284"/>
    <cellStyle name="Normal 12 2 8 5" xfId="1285"/>
    <cellStyle name="Normal 12 2 8 6" xfId="1286"/>
    <cellStyle name="Normal 12 2 8 7" xfId="1287"/>
    <cellStyle name="Normal 12 2 8 8" xfId="1288"/>
    <cellStyle name="Normal 12 2 8 9" xfId="1289"/>
    <cellStyle name="Normal 12 2 9" xfId="1290"/>
    <cellStyle name="Normal 12 2 9 10" xfId="1291"/>
    <cellStyle name="Normal 12 2 9 11" xfId="1292"/>
    <cellStyle name="Normal 12 2 9 12" xfId="1293"/>
    <cellStyle name="Normal 12 2 9 13" xfId="1294"/>
    <cellStyle name="Normal 12 2 9 14" xfId="1295"/>
    <cellStyle name="Normal 12 2 9 15" xfId="1296"/>
    <cellStyle name="Normal 12 2 9 16" xfId="1297"/>
    <cellStyle name="Normal 12 2 9 17" xfId="1298"/>
    <cellStyle name="Normal 12 2 9 18" xfId="1299"/>
    <cellStyle name="Normal 12 2 9 19" xfId="1300"/>
    <cellStyle name="Normal 12 2 9 2" xfId="1301"/>
    <cellStyle name="Normal 12 2 9 20" xfId="1302"/>
    <cellStyle name="Normal 12 2 9 21" xfId="1303"/>
    <cellStyle name="Normal 12 2 9 22" xfId="1304"/>
    <cellStyle name="Normal 12 2 9 23" xfId="1305"/>
    <cellStyle name="Normal 12 2 9 24" xfId="1306"/>
    <cellStyle name="Normal 12 2 9 25" xfId="1307"/>
    <cellStyle name="Normal 12 2 9 26" xfId="1308"/>
    <cellStyle name="Normal 12 2 9 27" xfId="1309"/>
    <cellStyle name="Normal 12 2 9 28" xfId="1310"/>
    <cellStyle name="Normal 12 2 9 29" xfId="1311"/>
    <cellStyle name="Normal 12 2 9 3" xfId="1312"/>
    <cellStyle name="Normal 12 2 9 30" xfId="1313"/>
    <cellStyle name="Normal 12 2 9 4" xfId="1314"/>
    <cellStyle name="Normal 12 2 9 5" xfId="1315"/>
    <cellStyle name="Normal 12 2 9 6" xfId="1316"/>
    <cellStyle name="Normal 12 2 9 7" xfId="1317"/>
    <cellStyle name="Normal 12 2 9 8" xfId="1318"/>
    <cellStyle name="Normal 12 2 9 9" xfId="1319"/>
    <cellStyle name="Normal 12 20" xfId="1320"/>
    <cellStyle name="Normal 12 20 10" xfId="1321"/>
    <cellStyle name="Normal 12 20 11" xfId="1322"/>
    <cellStyle name="Normal 12 20 12" xfId="1323"/>
    <cellStyle name="Normal 12 20 13" xfId="1324"/>
    <cellStyle name="Normal 12 20 14" xfId="1325"/>
    <cellStyle name="Normal 12 20 15" xfId="1326"/>
    <cellStyle name="Normal 12 20 16" xfId="1327"/>
    <cellStyle name="Normal 12 20 17" xfId="1328"/>
    <cellStyle name="Normal 12 20 18" xfId="1329"/>
    <cellStyle name="Normal 12 20 19" xfId="1330"/>
    <cellStyle name="Normal 12 20 2" xfId="1331"/>
    <cellStyle name="Normal 12 20 20" xfId="1332"/>
    <cellStyle name="Normal 12 20 21" xfId="1333"/>
    <cellStyle name="Normal 12 20 22" xfId="1334"/>
    <cellStyle name="Normal 12 20 23" xfId="1335"/>
    <cellStyle name="Normal 12 20 24" xfId="1336"/>
    <cellStyle name="Normal 12 20 25" xfId="1337"/>
    <cellStyle name="Normal 12 20 26" xfId="1338"/>
    <cellStyle name="Normal 12 20 27" xfId="1339"/>
    <cellStyle name="Normal 12 20 28" xfId="1340"/>
    <cellStyle name="Normal 12 20 29" xfId="1341"/>
    <cellStyle name="Normal 12 20 3" xfId="1342"/>
    <cellStyle name="Normal 12 20 30" xfId="1343"/>
    <cellStyle name="Normal 12 20 4" xfId="1344"/>
    <cellStyle name="Normal 12 20 5" xfId="1345"/>
    <cellStyle name="Normal 12 20 6" xfId="1346"/>
    <cellStyle name="Normal 12 20 7" xfId="1347"/>
    <cellStyle name="Normal 12 20 8" xfId="1348"/>
    <cellStyle name="Normal 12 20 9" xfId="1349"/>
    <cellStyle name="Normal 12 21" xfId="1350"/>
    <cellStyle name="Normal 12 21 10" xfId="1351"/>
    <cellStyle name="Normal 12 21 11" xfId="1352"/>
    <cellStyle name="Normal 12 21 12" xfId="1353"/>
    <cellStyle name="Normal 12 21 13" xfId="1354"/>
    <cellStyle name="Normal 12 21 14" xfId="1355"/>
    <cellStyle name="Normal 12 21 15" xfId="1356"/>
    <cellStyle name="Normal 12 21 16" xfId="1357"/>
    <cellStyle name="Normal 12 21 17" xfId="1358"/>
    <cellStyle name="Normal 12 21 18" xfId="1359"/>
    <cellStyle name="Normal 12 21 19" xfId="1360"/>
    <cellStyle name="Normal 12 21 2" xfId="1361"/>
    <cellStyle name="Normal 12 21 20" xfId="1362"/>
    <cellStyle name="Normal 12 21 21" xfId="1363"/>
    <cellStyle name="Normal 12 21 22" xfId="1364"/>
    <cellStyle name="Normal 12 21 23" xfId="1365"/>
    <cellStyle name="Normal 12 21 24" xfId="1366"/>
    <cellStyle name="Normal 12 21 25" xfId="1367"/>
    <cellStyle name="Normal 12 21 26" xfId="1368"/>
    <cellStyle name="Normal 12 21 27" xfId="1369"/>
    <cellStyle name="Normal 12 21 28" xfId="1370"/>
    <cellStyle name="Normal 12 21 29" xfId="1371"/>
    <cellStyle name="Normal 12 21 3" xfId="1372"/>
    <cellStyle name="Normal 12 21 30" xfId="1373"/>
    <cellStyle name="Normal 12 21 4" xfId="1374"/>
    <cellStyle name="Normal 12 21 5" xfId="1375"/>
    <cellStyle name="Normal 12 21 6" xfId="1376"/>
    <cellStyle name="Normal 12 21 7" xfId="1377"/>
    <cellStyle name="Normal 12 21 8" xfId="1378"/>
    <cellStyle name="Normal 12 21 9" xfId="1379"/>
    <cellStyle name="Normal 12 22" xfId="1380"/>
    <cellStyle name="Normal 12 22 10" xfId="1381"/>
    <cellStyle name="Normal 12 22 11" xfId="1382"/>
    <cellStyle name="Normal 12 22 12" xfId="1383"/>
    <cellStyle name="Normal 12 22 13" xfId="1384"/>
    <cellStyle name="Normal 12 22 14" xfId="1385"/>
    <cellStyle name="Normal 12 22 15" xfId="1386"/>
    <cellStyle name="Normal 12 22 16" xfId="1387"/>
    <cellStyle name="Normal 12 22 17" xfId="1388"/>
    <cellStyle name="Normal 12 22 18" xfId="1389"/>
    <cellStyle name="Normal 12 22 19" xfId="1390"/>
    <cellStyle name="Normal 12 22 2" xfId="1391"/>
    <cellStyle name="Normal 12 22 20" xfId="1392"/>
    <cellStyle name="Normal 12 22 21" xfId="1393"/>
    <cellStyle name="Normal 12 22 22" xfId="1394"/>
    <cellStyle name="Normal 12 22 23" xfId="1395"/>
    <cellStyle name="Normal 12 22 24" xfId="1396"/>
    <cellStyle name="Normal 12 22 25" xfId="1397"/>
    <cellStyle name="Normal 12 22 26" xfId="1398"/>
    <cellStyle name="Normal 12 22 27" xfId="1399"/>
    <cellStyle name="Normal 12 22 28" xfId="1400"/>
    <cellStyle name="Normal 12 22 29" xfId="1401"/>
    <cellStyle name="Normal 12 22 3" xfId="1402"/>
    <cellStyle name="Normal 12 22 30" xfId="1403"/>
    <cellStyle name="Normal 12 22 4" xfId="1404"/>
    <cellStyle name="Normal 12 22 5" xfId="1405"/>
    <cellStyle name="Normal 12 22 6" xfId="1406"/>
    <cellStyle name="Normal 12 22 7" xfId="1407"/>
    <cellStyle name="Normal 12 22 8" xfId="1408"/>
    <cellStyle name="Normal 12 22 9" xfId="1409"/>
    <cellStyle name="Normal 12 23" xfId="1410"/>
    <cellStyle name="Normal 12 23 10" xfId="1411"/>
    <cellStyle name="Normal 12 23 11" xfId="1412"/>
    <cellStyle name="Normal 12 23 12" xfId="1413"/>
    <cellStyle name="Normal 12 23 13" xfId="1414"/>
    <cellStyle name="Normal 12 23 14" xfId="1415"/>
    <cellStyle name="Normal 12 23 15" xfId="1416"/>
    <cellStyle name="Normal 12 23 16" xfId="1417"/>
    <cellStyle name="Normal 12 23 17" xfId="1418"/>
    <cellStyle name="Normal 12 23 18" xfId="1419"/>
    <cellStyle name="Normal 12 23 19" xfId="1420"/>
    <cellStyle name="Normal 12 23 2" xfId="1421"/>
    <cellStyle name="Normal 12 23 20" xfId="1422"/>
    <cellStyle name="Normal 12 23 21" xfId="1423"/>
    <cellStyle name="Normal 12 23 22" xfId="1424"/>
    <cellStyle name="Normal 12 23 23" xfId="1425"/>
    <cellStyle name="Normal 12 23 24" xfId="1426"/>
    <cellStyle name="Normal 12 23 25" xfId="1427"/>
    <cellStyle name="Normal 12 23 26" xfId="1428"/>
    <cellStyle name="Normal 12 23 27" xfId="1429"/>
    <cellStyle name="Normal 12 23 28" xfId="1430"/>
    <cellStyle name="Normal 12 23 29" xfId="1431"/>
    <cellStyle name="Normal 12 23 3" xfId="1432"/>
    <cellStyle name="Normal 12 23 30" xfId="1433"/>
    <cellStyle name="Normal 12 23 4" xfId="1434"/>
    <cellStyle name="Normal 12 23 5" xfId="1435"/>
    <cellStyle name="Normal 12 23 6" xfId="1436"/>
    <cellStyle name="Normal 12 23 7" xfId="1437"/>
    <cellStyle name="Normal 12 23 8" xfId="1438"/>
    <cellStyle name="Normal 12 23 9" xfId="1439"/>
    <cellStyle name="Normal 12 24" xfId="1440"/>
    <cellStyle name="Normal 12 24 10" xfId="1441"/>
    <cellStyle name="Normal 12 24 11" xfId="1442"/>
    <cellStyle name="Normal 12 24 12" xfId="1443"/>
    <cellStyle name="Normal 12 24 13" xfId="1444"/>
    <cellStyle name="Normal 12 24 14" xfId="1445"/>
    <cellStyle name="Normal 12 24 15" xfId="1446"/>
    <cellStyle name="Normal 12 24 16" xfId="1447"/>
    <cellStyle name="Normal 12 24 17" xfId="1448"/>
    <cellStyle name="Normal 12 24 18" xfId="1449"/>
    <cellStyle name="Normal 12 24 19" xfId="1450"/>
    <cellStyle name="Normal 12 24 2" xfId="1451"/>
    <cellStyle name="Normal 12 24 20" xfId="1452"/>
    <cellStyle name="Normal 12 24 21" xfId="1453"/>
    <cellStyle name="Normal 12 24 22" xfId="1454"/>
    <cellStyle name="Normal 12 24 23" xfId="1455"/>
    <cellStyle name="Normal 12 24 24" xfId="1456"/>
    <cellStyle name="Normal 12 24 25" xfId="1457"/>
    <cellStyle name="Normal 12 24 26" xfId="1458"/>
    <cellStyle name="Normal 12 24 27" xfId="1459"/>
    <cellStyle name="Normal 12 24 28" xfId="1460"/>
    <cellStyle name="Normal 12 24 29" xfId="1461"/>
    <cellStyle name="Normal 12 24 3" xfId="1462"/>
    <cellStyle name="Normal 12 24 30" xfId="1463"/>
    <cellStyle name="Normal 12 24 4" xfId="1464"/>
    <cellStyle name="Normal 12 24 5" xfId="1465"/>
    <cellStyle name="Normal 12 24 6" xfId="1466"/>
    <cellStyle name="Normal 12 24 7" xfId="1467"/>
    <cellStyle name="Normal 12 24 8" xfId="1468"/>
    <cellStyle name="Normal 12 24 9" xfId="1469"/>
    <cellStyle name="Normal 12 25" xfId="1470"/>
    <cellStyle name="Normal 12 25 10" xfId="1471"/>
    <cellStyle name="Normal 12 25 11" xfId="1472"/>
    <cellStyle name="Normal 12 25 12" xfId="1473"/>
    <cellStyle name="Normal 12 25 13" xfId="1474"/>
    <cellStyle name="Normal 12 25 14" xfId="1475"/>
    <cellStyle name="Normal 12 25 15" xfId="1476"/>
    <cellStyle name="Normal 12 25 16" xfId="1477"/>
    <cellStyle name="Normal 12 25 17" xfId="1478"/>
    <cellStyle name="Normal 12 25 18" xfId="1479"/>
    <cellStyle name="Normal 12 25 19" xfId="1480"/>
    <cellStyle name="Normal 12 25 2" xfId="1481"/>
    <cellStyle name="Normal 12 25 20" xfId="1482"/>
    <cellStyle name="Normal 12 25 21" xfId="1483"/>
    <cellStyle name="Normal 12 25 22" xfId="1484"/>
    <cellStyle name="Normal 12 25 23" xfId="1485"/>
    <cellStyle name="Normal 12 25 24" xfId="1486"/>
    <cellStyle name="Normal 12 25 25" xfId="1487"/>
    <cellStyle name="Normal 12 25 26" xfId="1488"/>
    <cellStyle name="Normal 12 25 27" xfId="1489"/>
    <cellStyle name="Normal 12 25 28" xfId="1490"/>
    <cellStyle name="Normal 12 25 29" xfId="1491"/>
    <cellStyle name="Normal 12 25 3" xfId="1492"/>
    <cellStyle name="Normal 12 25 30" xfId="1493"/>
    <cellStyle name="Normal 12 25 4" xfId="1494"/>
    <cellStyle name="Normal 12 25 5" xfId="1495"/>
    <cellStyle name="Normal 12 25 6" xfId="1496"/>
    <cellStyle name="Normal 12 25 7" xfId="1497"/>
    <cellStyle name="Normal 12 25 8" xfId="1498"/>
    <cellStyle name="Normal 12 25 9" xfId="1499"/>
    <cellStyle name="Normal 12 26" xfId="1500"/>
    <cellStyle name="Normal 12 26 10" xfId="1501"/>
    <cellStyle name="Normal 12 26 11" xfId="1502"/>
    <cellStyle name="Normal 12 26 12" xfId="1503"/>
    <cellStyle name="Normal 12 26 13" xfId="1504"/>
    <cellStyle name="Normal 12 26 14" xfId="1505"/>
    <cellStyle name="Normal 12 26 15" xfId="1506"/>
    <cellStyle name="Normal 12 26 16" xfId="1507"/>
    <cellStyle name="Normal 12 26 17" xfId="1508"/>
    <cellStyle name="Normal 12 26 18" xfId="1509"/>
    <cellStyle name="Normal 12 26 19" xfId="1510"/>
    <cellStyle name="Normal 12 26 2" xfId="1511"/>
    <cellStyle name="Normal 12 26 20" xfId="1512"/>
    <cellStyle name="Normal 12 26 21" xfId="1513"/>
    <cellStyle name="Normal 12 26 22" xfId="1514"/>
    <cellStyle name="Normal 12 26 23" xfId="1515"/>
    <cellStyle name="Normal 12 26 24" xfId="1516"/>
    <cellStyle name="Normal 12 26 25" xfId="1517"/>
    <cellStyle name="Normal 12 26 26" xfId="1518"/>
    <cellStyle name="Normal 12 26 27" xfId="1519"/>
    <cellStyle name="Normal 12 26 28" xfId="1520"/>
    <cellStyle name="Normal 12 26 29" xfId="1521"/>
    <cellStyle name="Normal 12 26 3" xfId="1522"/>
    <cellStyle name="Normal 12 26 30" xfId="1523"/>
    <cellStyle name="Normal 12 26 4" xfId="1524"/>
    <cellStyle name="Normal 12 26 5" xfId="1525"/>
    <cellStyle name="Normal 12 26 6" xfId="1526"/>
    <cellStyle name="Normal 12 26 7" xfId="1527"/>
    <cellStyle name="Normal 12 26 8" xfId="1528"/>
    <cellStyle name="Normal 12 26 9" xfId="1529"/>
    <cellStyle name="Normal 12 27" xfId="1530"/>
    <cellStyle name="Normal 12 27 10" xfId="1531"/>
    <cellStyle name="Normal 12 27 11" xfId="1532"/>
    <cellStyle name="Normal 12 27 12" xfId="1533"/>
    <cellStyle name="Normal 12 27 13" xfId="1534"/>
    <cellStyle name="Normal 12 27 14" xfId="1535"/>
    <cellStyle name="Normal 12 27 15" xfId="1536"/>
    <cellStyle name="Normal 12 27 16" xfId="1537"/>
    <cellStyle name="Normal 12 27 17" xfId="1538"/>
    <cellStyle name="Normal 12 27 18" xfId="1539"/>
    <cellStyle name="Normal 12 27 19" xfId="1540"/>
    <cellStyle name="Normal 12 27 2" xfId="1541"/>
    <cellStyle name="Normal 12 27 20" xfId="1542"/>
    <cellStyle name="Normal 12 27 21" xfId="1543"/>
    <cellStyle name="Normal 12 27 22" xfId="1544"/>
    <cellStyle name="Normal 12 27 23" xfId="1545"/>
    <cellStyle name="Normal 12 27 24" xfId="1546"/>
    <cellStyle name="Normal 12 27 25" xfId="1547"/>
    <cellStyle name="Normal 12 27 26" xfId="1548"/>
    <cellStyle name="Normal 12 27 27" xfId="1549"/>
    <cellStyle name="Normal 12 27 28" xfId="1550"/>
    <cellStyle name="Normal 12 27 29" xfId="1551"/>
    <cellStyle name="Normal 12 27 3" xfId="1552"/>
    <cellStyle name="Normal 12 27 30" xfId="1553"/>
    <cellStyle name="Normal 12 27 4" xfId="1554"/>
    <cellStyle name="Normal 12 27 5" xfId="1555"/>
    <cellStyle name="Normal 12 27 6" xfId="1556"/>
    <cellStyle name="Normal 12 27 7" xfId="1557"/>
    <cellStyle name="Normal 12 27 8" xfId="1558"/>
    <cellStyle name="Normal 12 27 9" xfId="1559"/>
    <cellStyle name="Normal 12 28" xfId="1560"/>
    <cellStyle name="Normal 12 28 10" xfId="1561"/>
    <cellStyle name="Normal 12 28 11" xfId="1562"/>
    <cellStyle name="Normal 12 28 12" xfId="1563"/>
    <cellStyle name="Normal 12 28 13" xfId="1564"/>
    <cellStyle name="Normal 12 28 14" xfId="1565"/>
    <cellStyle name="Normal 12 28 15" xfId="1566"/>
    <cellStyle name="Normal 12 28 16" xfId="1567"/>
    <cellStyle name="Normal 12 28 17" xfId="1568"/>
    <cellStyle name="Normal 12 28 18" xfId="1569"/>
    <cellStyle name="Normal 12 28 19" xfId="1570"/>
    <cellStyle name="Normal 12 28 2" xfId="1571"/>
    <cellStyle name="Normal 12 28 20" xfId="1572"/>
    <cellStyle name="Normal 12 28 21" xfId="1573"/>
    <cellStyle name="Normal 12 28 22" xfId="1574"/>
    <cellStyle name="Normal 12 28 23" xfId="1575"/>
    <cellStyle name="Normal 12 28 24" xfId="1576"/>
    <cellStyle name="Normal 12 28 25" xfId="1577"/>
    <cellStyle name="Normal 12 28 26" xfId="1578"/>
    <cellStyle name="Normal 12 28 27" xfId="1579"/>
    <cellStyle name="Normal 12 28 28" xfId="1580"/>
    <cellStyle name="Normal 12 28 29" xfId="1581"/>
    <cellStyle name="Normal 12 28 3" xfId="1582"/>
    <cellStyle name="Normal 12 28 30" xfId="1583"/>
    <cellStyle name="Normal 12 28 4" xfId="1584"/>
    <cellStyle name="Normal 12 28 5" xfId="1585"/>
    <cellStyle name="Normal 12 28 6" xfId="1586"/>
    <cellStyle name="Normal 12 28 7" xfId="1587"/>
    <cellStyle name="Normal 12 28 8" xfId="1588"/>
    <cellStyle name="Normal 12 28 9" xfId="1589"/>
    <cellStyle name="Normal 12 29" xfId="1590"/>
    <cellStyle name="Normal 12 29 10" xfId="1591"/>
    <cellStyle name="Normal 12 29 11" xfId="1592"/>
    <cellStyle name="Normal 12 29 12" xfId="1593"/>
    <cellStyle name="Normal 12 29 13" xfId="1594"/>
    <cellStyle name="Normal 12 29 14" xfId="1595"/>
    <cellStyle name="Normal 12 29 15" xfId="1596"/>
    <cellStyle name="Normal 12 29 16" xfId="1597"/>
    <cellStyle name="Normal 12 29 17" xfId="1598"/>
    <cellStyle name="Normal 12 29 18" xfId="1599"/>
    <cellStyle name="Normal 12 29 19" xfId="1600"/>
    <cellStyle name="Normal 12 29 2" xfId="1601"/>
    <cellStyle name="Normal 12 29 20" xfId="1602"/>
    <cellStyle name="Normal 12 29 21" xfId="1603"/>
    <cellStyle name="Normal 12 29 22" xfId="1604"/>
    <cellStyle name="Normal 12 29 23" xfId="1605"/>
    <cellStyle name="Normal 12 29 24" xfId="1606"/>
    <cellStyle name="Normal 12 29 25" xfId="1607"/>
    <cellStyle name="Normal 12 29 26" xfId="1608"/>
    <cellStyle name="Normal 12 29 27" xfId="1609"/>
    <cellStyle name="Normal 12 29 28" xfId="1610"/>
    <cellStyle name="Normal 12 29 29" xfId="1611"/>
    <cellStyle name="Normal 12 29 3" xfId="1612"/>
    <cellStyle name="Normal 12 29 30" xfId="1613"/>
    <cellStyle name="Normal 12 29 4" xfId="1614"/>
    <cellStyle name="Normal 12 29 5" xfId="1615"/>
    <cellStyle name="Normal 12 29 6" xfId="1616"/>
    <cellStyle name="Normal 12 29 7" xfId="1617"/>
    <cellStyle name="Normal 12 29 8" xfId="1618"/>
    <cellStyle name="Normal 12 29 9" xfId="1619"/>
    <cellStyle name="Normal 12 3" xfId="1620"/>
    <cellStyle name="Normal 12 3 10" xfId="1621"/>
    <cellStyle name="Normal 12 3 11" xfId="1622"/>
    <cellStyle name="Normal 12 3 12" xfId="1623"/>
    <cellStyle name="Normal 12 3 13" xfId="1624"/>
    <cellStyle name="Normal 12 3 14" xfId="1625"/>
    <cellStyle name="Normal 12 3 15" xfId="1626"/>
    <cellStyle name="Normal 12 3 16" xfId="1627"/>
    <cellStyle name="Normal 12 3 17" xfId="1628"/>
    <cellStyle name="Normal 12 3 18" xfId="1629"/>
    <cellStyle name="Normal 12 3 19" xfId="1630"/>
    <cellStyle name="Normal 12 3 2" xfId="1631"/>
    <cellStyle name="Normal 12 3 20" xfId="1632"/>
    <cellStyle name="Normal 12 3 21" xfId="1633"/>
    <cellStyle name="Normal 12 3 22" xfId="1634"/>
    <cellStyle name="Normal 12 3 23" xfId="1635"/>
    <cellStyle name="Normal 12 3 24" xfId="1636"/>
    <cellStyle name="Normal 12 3 25" xfId="1637"/>
    <cellStyle name="Normal 12 3 26" xfId="1638"/>
    <cellStyle name="Normal 12 3 27" xfId="1639"/>
    <cellStyle name="Normal 12 3 28" xfId="1640"/>
    <cellStyle name="Normal 12 3 29" xfId="1641"/>
    <cellStyle name="Normal 12 3 3" xfId="1642"/>
    <cellStyle name="Normal 12 3 30" xfId="1643"/>
    <cellStyle name="Normal 12 3 4" xfId="1644"/>
    <cellStyle name="Normal 12 3 5" xfId="1645"/>
    <cellStyle name="Normal 12 3 6" xfId="1646"/>
    <cellStyle name="Normal 12 3 7" xfId="1647"/>
    <cellStyle name="Normal 12 3 8" xfId="1648"/>
    <cellStyle name="Normal 12 3 9" xfId="1649"/>
    <cellStyle name="Normal 12 30" xfId="1650"/>
    <cellStyle name="Normal 12 30 10" xfId="1651"/>
    <cellStyle name="Normal 12 30 11" xfId="1652"/>
    <cellStyle name="Normal 12 30 12" xfId="1653"/>
    <cellStyle name="Normal 12 30 13" xfId="1654"/>
    <cellStyle name="Normal 12 30 14" xfId="1655"/>
    <cellStyle name="Normal 12 30 15" xfId="1656"/>
    <cellStyle name="Normal 12 30 16" xfId="1657"/>
    <cellStyle name="Normal 12 30 17" xfId="1658"/>
    <cellStyle name="Normal 12 30 18" xfId="1659"/>
    <cellStyle name="Normal 12 30 19" xfId="1660"/>
    <cellStyle name="Normal 12 30 2" xfId="1661"/>
    <cellStyle name="Normal 12 30 20" xfId="1662"/>
    <cellStyle name="Normal 12 30 21" xfId="1663"/>
    <cellStyle name="Normal 12 30 22" xfId="1664"/>
    <cellStyle name="Normal 12 30 23" xfId="1665"/>
    <cellStyle name="Normal 12 30 24" xfId="1666"/>
    <cellStyle name="Normal 12 30 25" xfId="1667"/>
    <cellStyle name="Normal 12 30 26" xfId="1668"/>
    <cellStyle name="Normal 12 30 27" xfId="1669"/>
    <cellStyle name="Normal 12 30 28" xfId="1670"/>
    <cellStyle name="Normal 12 30 29" xfId="1671"/>
    <cellStyle name="Normal 12 30 3" xfId="1672"/>
    <cellStyle name="Normal 12 30 30" xfId="1673"/>
    <cellStyle name="Normal 12 30 4" xfId="1674"/>
    <cellStyle name="Normal 12 30 5" xfId="1675"/>
    <cellStyle name="Normal 12 30 6" xfId="1676"/>
    <cellStyle name="Normal 12 30 7" xfId="1677"/>
    <cellStyle name="Normal 12 30 8" xfId="1678"/>
    <cellStyle name="Normal 12 30 9" xfId="1679"/>
    <cellStyle name="Normal 12 31" xfId="1680"/>
    <cellStyle name="Normal 12 31 10" xfId="1681"/>
    <cellStyle name="Normal 12 31 11" xfId="1682"/>
    <cellStyle name="Normal 12 31 12" xfId="1683"/>
    <cellStyle name="Normal 12 31 13" xfId="1684"/>
    <cellStyle name="Normal 12 31 14" xfId="1685"/>
    <cellStyle name="Normal 12 31 15" xfId="1686"/>
    <cellStyle name="Normal 12 31 16" xfId="1687"/>
    <cellStyle name="Normal 12 31 17" xfId="1688"/>
    <cellStyle name="Normal 12 31 18" xfId="1689"/>
    <cellStyle name="Normal 12 31 19" xfId="1690"/>
    <cellStyle name="Normal 12 31 2" xfId="1691"/>
    <cellStyle name="Normal 12 31 20" xfId="1692"/>
    <cellStyle name="Normal 12 31 21" xfId="1693"/>
    <cellStyle name="Normal 12 31 22" xfId="1694"/>
    <cellStyle name="Normal 12 31 23" xfId="1695"/>
    <cellStyle name="Normal 12 31 24" xfId="1696"/>
    <cellStyle name="Normal 12 31 25" xfId="1697"/>
    <cellStyle name="Normal 12 31 26" xfId="1698"/>
    <cellStyle name="Normal 12 31 27" xfId="1699"/>
    <cellStyle name="Normal 12 31 28" xfId="1700"/>
    <cellStyle name="Normal 12 31 29" xfId="1701"/>
    <cellStyle name="Normal 12 31 3" xfId="1702"/>
    <cellStyle name="Normal 12 31 30" xfId="1703"/>
    <cellStyle name="Normal 12 31 4" xfId="1704"/>
    <cellStyle name="Normal 12 31 5" xfId="1705"/>
    <cellStyle name="Normal 12 31 6" xfId="1706"/>
    <cellStyle name="Normal 12 31 7" xfId="1707"/>
    <cellStyle name="Normal 12 31 8" xfId="1708"/>
    <cellStyle name="Normal 12 31 9" xfId="1709"/>
    <cellStyle name="Normal 12 32" xfId="1710"/>
    <cellStyle name="Normal 12 32 10" xfId="1711"/>
    <cellStyle name="Normal 12 32 11" xfId="1712"/>
    <cellStyle name="Normal 12 32 12" xfId="1713"/>
    <cellStyle name="Normal 12 32 13" xfId="1714"/>
    <cellStyle name="Normal 12 32 14" xfId="1715"/>
    <cellStyle name="Normal 12 32 15" xfId="1716"/>
    <cellStyle name="Normal 12 32 16" xfId="1717"/>
    <cellStyle name="Normal 12 32 17" xfId="1718"/>
    <cellStyle name="Normal 12 32 18" xfId="1719"/>
    <cellStyle name="Normal 12 32 19" xfId="1720"/>
    <cellStyle name="Normal 12 32 2" xfId="1721"/>
    <cellStyle name="Normal 12 32 20" xfId="1722"/>
    <cellStyle name="Normal 12 32 21" xfId="1723"/>
    <cellStyle name="Normal 12 32 22" xfId="1724"/>
    <cellStyle name="Normal 12 32 23" xfId="1725"/>
    <cellStyle name="Normal 12 32 24" xfId="1726"/>
    <cellStyle name="Normal 12 32 25" xfId="1727"/>
    <cellStyle name="Normal 12 32 26" xfId="1728"/>
    <cellStyle name="Normal 12 32 27" xfId="1729"/>
    <cellStyle name="Normal 12 32 28" xfId="1730"/>
    <cellStyle name="Normal 12 32 29" xfId="1731"/>
    <cellStyle name="Normal 12 32 3" xfId="1732"/>
    <cellStyle name="Normal 12 32 30" xfId="1733"/>
    <cellStyle name="Normal 12 32 4" xfId="1734"/>
    <cellStyle name="Normal 12 32 5" xfId="1735"/>
    <cellStyle name="Normal 12 32 6" xfId="1736"/>
    <cellStyle name="Normal 12 32 7" xfId="1737"/>
    <cellStyle name="Normal 12 32 8" xfId="1738"/>
    <cellStyle name="Normal 12 32 9" xfId="1739"/>
    <cellStyle name="Normal 12 33" xfId="1740"/>
    <cellStyle name="Normal 12 34" xfId="1741"/>
    <cellStyle name="Normal 12 35" xfId="1742"/>
    <cellStyle name="Normal 12 36" xfId="1743"/>
    <cellStyle name="Normal 12 37" xfId="1744"/>
    <cellStyle name="Normal 12 38" xfId="1745"/>
    <cellStyle name="Normal 12 39" xfId="1746"/>
    <cellStyle name="Normal 12 4" xfId="1747"/>
    <cellStyle name="Normal 12 4 10" xfId="1748"/>
    <cellStyle name="Normal 12 4 11" xfId="1749"/>
    <cellStyle name="Normal 12 4 12" xfId="1750"/>
    <cellStyle name="Normal 12 4 13" xfId="1751"/>
    <cellStyle name="Normal 12 4 14" xfId="1752"/>
    <cellStyle name="Normal 12 4 15" xfId="1753"/>
    <cellStyle name="Normal 12 4 16" xfId="1754"/>
    <cellStyle name="Normal 12 4 17" xfId="1755"/>
    <cellStyle name="Normal 12 4 18" xfId="1756"/>
    <cellStyle name="Normal 12 4 19" xfId="1757"/>
    <cellStyle name="Normal 12 4 2" xfId="1758"/>
    <cellStyle name="Normal 12 4 20" xfId="1759"/>
    <cellStyle name="Normal 12 4 21" xfId="1760"/>
    <cellStyle name="Normal 12 4 22" xfId="1761"/>
    <cellStyle name="Normal 12 4 23" xfId="1762"/>
    <cellStyle name="Normal 12 4 24" xfId="1763"/>
    <cellStyle name="Normal 12 4 25" xfId="1764"/>
    <cellStyle name="Normal 12 4 26" xfId="1765"/>
    <cellStyle name="Normal 12 4 27" xfId="1766"/>
    <cellStyle name="Normal 12 4 28" xfId="1767"/>
    <cellStyle name="Normal 12 4 29" xfId="1768"/>
    <cellStyle name="Normal 12 4 3" xfId="1769"/>
    <cellStyle name="Normal 12 4 30" xfId="1770"/>
    <cellStyle name="Normal 12 4 4" xfId="1771"/>
    <cellStyle name="Normal 12 4 5" xfId="1772"/>
    <cellStyle name="Normal 12 4 6" xfId="1773"/>
    <cellStyle name="Normal 12 4 7" xfId="1774"/>
    <cellStyle name="Normal 12 4 8" xfId="1775"/>
    <cellStyle name="Normal 12 4 9" xfId="1776"/>
    <cellStyle name="Normal 12 40" xfId="1777"/>
    <cellStyle name="Normal 12 41" xfId="1778"/>
    <cellStyle name="Normal 12 42" xfId="1779"/>
    <cellStyle name="Normal 12 43" xfId="1780"/>
    <cellStyle name="Normal 12 44" xfId="1781"/>
    <cellStyle name="Normal 12 45" xfId="1782"/>
    <cellStyle name="Normal 12 46" xfId="1783"/>
    <cellStyle name="Normal 12 47" xfId="1784"/>
    <cellStyle name="Normal 12 48" xfId="1785"/>
    <cellStyle name="Normal 12 49" xfId="1786"/>
    <cellStyle name="Normal 12 5" xfId="1787"/>
    <cellStyle name="Normal 12 5 10" xfId="1788"/>
    <cellStyle name="Normal 12 5 11" xfId="1789"/>
    <cellStyle name="Normal 12 5 12" xfId="1790"/>
    <cellStyle name="Normal 12 5 13" xfId="1791"/>
    <cellStyle name="Normal 12 5 14" xfId="1792"/>
    <cellStyle name="Normal 12 5 15" xfId="1793"/>
    <cellStyle name="Normal 12 5 16" xfId="1794"/>
    <cellStyle name="Normal 12 5 17" xfId="1795"/>
    <cellStyle name="Normal 12 5 18" xfId="1796"/>
    <cellStyle name="Normal 12 5 19" xfId="1797"/>
    <cellStyle name="Normal 12 5 2" xfId="1798"/>
    <cellStyle name="Normal 12 5 20" xfId="1799"/>
    <cellStyle name="Normal 12 5 21" xfId="1800"/>
    <cellStyle name="Normal 12 5 22" xfId="1801"/>
    <cellStyle name="Normal 12 5 23" xfId="1802"/>
    <cellStyle name="Normal 12 5 24" xfId="1803"/>
    <cellStyle name="Normal 12 5 25" xfId="1804"/>
    <cellStyle name="Normal 12 5 26" xfId="1805"/>
    <cellStyle name="Normal 12 5 27" xfId="1806"/>
    <cellStyle name="Normal 12 5 28" xfId="1807"/>
    <cellStyle name="Normal 12 5 29" xfId="1808"/>
    <cellStyle name="Normal 12 5 3" xfId="1809"/>
    <cellStyle name="Normal 12 5 30" xfId="1810"/>
    <cellStyle name="Normal 12 5 4" xfId="1811"/>
    <cellStyle name="Normal 12 5 5" xfId="1812"/>
    <cellStyle name="Normal 12 5 6" xfId="1813"/>
    <cellStyle name="Normal 12 5 7" xfId="1814"/>
    <cellStyle name="Normal 12 5 8" xfId="1815"/>
    <cellStyle name="Normal 12 5 9" xfId="1816"/>
    <cellStyle name="Normal 12 50" xfId="1817"/>
    <cellStyle name="Normal 12 51" xfId="1818"/>
    <cellStyle name="Normal 12 52" xfId="1819"/>
    <cellStyle name="Normal 12 53" xfId="1820"/>
    <cellStyle name="Normal 12 54" xfId="1821"/>
    <cellStyle name="Normal 12 55" xfId="1822"/>
    <cellStyle name="Normal 12 56" xfId="1823"/>
    <cellStyle name="Normal 12 57" xfId="1824"/>
    <cellStyle name="Normal 12 58" xfId="1825"/>
    <cellStyle name="Normal 12 59" xfId="1826"/>
    <cellStyle name="Normal 12 6" xfId="1827"/>
    <cellStyle name="Normal 12 6 10" xfId="1828"/>
    <cellStyle name="Normal 12 6 11" xfId="1829"/>
    <cellStyle name="Normal 12 6 12" xfId="1830"/>
    <cellStyle name="Normal 12 6 13" xfId="1831"/>
    <cellStyle name="Normal 12 6 14" xfId="1832"/>
    <cellStyle name="Normal 12 6 15" xfId="1833"/>
    <cellStyle name="Normal 12 6 16" xfId="1834"/>
    <cellStyle name="Normal 12 6 17" xfId="1835"/>
    <cellStyle name="Normal 12 6 18" xfId="1836"/>
    <cellStyle name="Normal 12 6 19" xfId="1837"/>
    <cellStyle name="Normal 12 6 2" xfId="1838"/>
    <cellStyle name="Normal 12 6 20" xfId="1839"/>
    <cellStyle name="Normal 12 6 21" xfId="1840"/>
    <cellStyle name="Normal 12 6 22" xfId="1841"/>
    <cellStyle name="Normal 12 6 23" xfId="1842"/>
    <cellStyle name="Normal 12 6 24" xfId="1843"/>
    <cellStyle name="Normal 12 6 25" xfId="1844"/>
    <cellStyle name="Normal 12 6 26" xfId="1845"/>
    <cellStyle name="Normal 12 6 27" xfId="1846"/>
    <cellStyle name="Normal 12 6 28" xfId="1847"/>
    <cellStyle name="Normal 12 6 29" xfId="1848"/>
    <cellStyle name="Normal 12 6 3" xfId="1849"/>
    <cellStyle name="Normal 12 6 30" xfId="1850"/>
    <cellStyle name="Normal 12 6 4" xfId="1851"/>
    <cellStyle name="Normal 12 6 5" xfId="1852"/>
    <cellStyle name="Normal 12 6 6" xfId="1853"/>
    <cellStyle name="Normal 12 6 7" xfId="1854"/>
    <cellStyle name="Normal 12 6 8" xfId="1855"/>
    <cellStyle name="Normal 12 6 9" xfId="1856"/>
    <cellStyle name="Normal 12 60" xfId="1857"/>
    <cellStyle name="Normal 12 61" xfId="1858"/>
    <cellStyle name="Normal 12 7" xfId="1859"/>
    <cellStyle name="Normal 12 7 10" xfId="1860"/>
    <cellStyle name="Normal 12 7 11" xfId="1861"/>
    <cellStyle name="Normal 12 7 12" xfId="1862"/>
    <cellStyle name="Normal 12 7 13" xfId="1863"/>
    <cellStyle name="Normal 12 7 14" xfId="1864"/>
    <cellStyle name="Normal 12 7 15" xfId="1865"/>
    <cellStyle name="Normal 12 7 16" xfId="1866"/>
    <cellStyle name="Normal 12 7 17" xfId="1867"/>
    <cellStyle name="Normal 12 7 18" xfId="1868"/>
    <cellStyle name="Normal 12 7 19" xfId="1869"/>
    <cellStyle name="Normal 12 7 2" xfId="1870"/>
    <cellStyle name="Normal 12 7 20" xfId="1871"/>
    <cellStyle name="Normal 12 7 21" xfId="1872"/>
    <cellStyle name="Normal 12 7 22" xfId="1873"/>
    <cellStyle name="Normal 12 7 23" xfId="1874"/>
    <cellStyle name="Normal 12 7 24" xfId="1875"/>
    <cellStyle name="Normal 12 7 25" xfId="1876"/>
    <cellStyle name="Normal 12 7 26" xfId="1877"/>
    <cellStyle name="Normal 12 7 27" xfId="1878"/>
    <cellStyle name="Normal 12 7 28" xfId="1879"/>
    <cellStyle name="Normal 12 7 29" xfId="1880"/>
    <cellStyle name="Normal 12 7 3" xfId="1881"/>
    <cellStyle name="Normal 12 7 30" xfId="1882"/>
    <cellStyle name="Normal 12 7 4" xfId="1883"/>
    <cellStyle name="Normal 12 7 5" xfId="1884"/>
    <cellStyle name="Normal 12 7 6" xfId="1885"/>
    <cellStyle name="Normal 12 7 7" xfId="1886"/>
    <cellStyle name="Normal 12 7 8" xfId="1887"/>
    <cellStyle name="Normal 12 7 9" xfId="1888"/>
    <cellStyle name="Normal 12 8" xfId="1889"/>
    <cellStyle name="Normal 12 8 10" xfId="1890"/>
    <cellStyle name="Normal 12 8 11" xfId="1891"/>
    <cellStyle name="Normal 12 8 12" xfId="1892"/>
    <cellStyle name="Normal 12 8 13" xfId="1893"/>
    <cellStyle name="Normal 12 8 14" xfId="1894"/>
    <cellStyle name="Normal 12 8 15" xfId="1895"/>
    <cellStyle name="Normal 12 8 16" xfId="1896"/>
    <cellStyle name="Normal 12 8 17" xfId="1897"/>
    <cellStyle name="Normal 12 8 18" xfId="1898"/>
    <cellStyle name="Normal 12 8 19" xfId="1899"/>
    <cellStyle name="Normal 12 8 2" xfId="1900"/>
    <cellStyle name="Normal 12 8 20" xfId="1901"/>
    <cellStyle name="Normal 12 8 21" xfId="1902"/>
    <cellStyle name="Normal 12 8 22" xfId="1903"/>
    <cellStyle name="Normal 12 8 23" xfId="1904"/>
    <cellStyle name="Normal 12 8 24" xfId="1905"/>
    <cellStyle name="Normal 12 8 25" xfId="1906"/>
    <cellStyle name="Normal 12 8 26" xfId="1907"/>
    <cellStyle name="Normal 12 8 27" xfId="1908"/>
    <cellStyle name="Normal 12 8 28" xfId="1909"/>
    <cellStyle name="Normal 12 8 29" xfId="1910"/>
    <cellStyle name="Normal 12 8 3" xfId="1911"/>
    <cellStyle name="Normal 12 8 30" xfId="1912"/>
    <cellStyle name="Normal 12 8 4" xfId="1913"/>
    <cellStyle name="Normal 12 8 5" xfId="1914"/>
    <cellStyle name="Normal 12 8 6" xfId="1915"/>
    <cellStyle name="Normal 12 8 7" xfId="1916"/>
    <cellStyle name="Normal 12 8 8" xfId="1917"/>
    <cellStyle name="Normal 12 8 9" xfId="1918"/>
    <cellStyle name="Normal 12 9" xfId="1919"/>
    <cellStyle name="Normal 12 9 10" xfId="1920"/>
    <cellStyle name="Normal 12 9 11" xfId="1921"/>
    <cellStyle name="Normal 12 9 12" xfId="1922"/>
    <cellStyle name="Normal 12 9 13" xfId="1923"/>
    <cellStyle name="Normal 12 9 14" xfId="1924"/>
    <cellStyle name="Normal 12 9 15" xfId="1925"/>
    <cellStyle name="Normal 12 9 16" xfId="1926"/>
    <cellStyle name="Normal 12 9 17" xfId="1927"/>
    <cellStyle name="Normal 12 9 18" xfId="1928"/>
    <cellStyle name="Normal 12 9 19" xfId="1929"/>
    <cellStyle name="Normal 12 9 2" xfId="1930"/>
    <cellStyle name="Normal 12 9 20" xfId="1931"/>
    <cellStyle name="Normal 12 9 21" xfId="1932"/>
    <cellStyle name="Normal 12 9 22" xfId="1933"/>
    <cellStyle name="Normal 12 9 23" xfId="1934"/>
    <cellStyle name="Normal 12 9 24" xfId="1935"/>
    <cellStyle name="Normal 12 9 25" xfId="1936"/>
    <cellStyle name="Normal 12 9 26" xfId="1937"/>
    <cellStyle name="Normal 12 9 27" xfId="1938"/>
    <cellStyle name="Normal 12 9 28" xfId="1939"/>
    <cellStyle name="Normal 12 9 29" xfId="1940"/>
    <cellStyle name="Normal 12 9 3" xfId="1941"/>
    <cellStyle name="Normal 12 9 30" xfId="1942"/>
    <cellStyle name="Normal 12 9 4" xfId="1943"/>
    <cellStyle name="Normal 12 9 5" xfId="1944"/>
    <cellStyle name="Normal 12 9 6" xfId="1945"/>
    <cellStyle name="Normal 12 9 7" xfId="1946"/>
    <cellStyle name="Normal 12 9 8" xfId="1947"/>
    <cellStyle name="Normal 12 9 9" xfId="1948"/>
    <cellStyle name="Normal 13" xfId="1949"/>
    <cellStyle name="Normal 13 10" xfId="1950"/>
    <cellStyle name="Normal 13 11" xfId="1951"/>
    <cellStyle name="Normal 13 12" xfId="1952"/>
    <cellStyle name="Normal 13 13" xfId="1953"/>
    <cellStyle name="Normal 13 14" xfId="1954"/>
    <cellStyle name="Normal 13 15" xfId="1955"/>
    <cellStyle name="Normal 13 16" xfId="1956"/>
    <cellStyle name="Normal 13 17" xfId="1957"/>
    <cellStyle name="Normal 13 18" xfId="1958"/>
    <cellStyle name="Normal 13 19" xfId="1959"/>
    <cellStyle name="Normal 13 2" xfId="1960"/>
    <cellStyle name="Normal 13 20" xfId="1961"/>
    <cellStyle name="Normal 13 21" xfId="1962"/>
    <cellStyle name="Normal 13 22" xfId="1963"/>
    <cellStyle name="Normal 13 23" xfId="1964"/>
    <cellStyle name="Normal 13 24" xfId="1965"/>
    <cellStyle name="Normal 13 25" xfId="1966"/>
    <cellStyle name="Normal 13 26" xfId="1967"/>
    <cellStyle name="Normal 13 27" xfId="1968"/>
    <cellStyle name="Normal 13 28" xfId="1969"/>
    <cellStyle name="Normal 13 29" xfId="1970"/>
    <cellStyle name="Normal 13 3" xfId="1971"/>
    <cellStyle name="Normal 13 30" xfId="1972"/>
    <cellStyle name="Normal 13 31" xfId="1973"/>
    <cellStyle name="Normal 13 4" xfId="1974"/>
    <cellStyle name="Normal 13 5" xfId="1975"/>
    <cellStyle name="Normal 13 6" xfId="1976"/>
    <cellStyle name="Normal 13 7" xfId="1977"/>
    <cellStyle name="Normal 13 8" xfId="1978"/>
    <cellStyle name="Normal 13 9" xfId="1979"/>
    <cellStyle name="Normal 14" xfId="1980"/>
    <cellStyle name="Normal 14 10" xfId="1981"/>
    <cellStyle name="Normal 14 10 10" xfId="1982"/>
    <cellStyle name="Normal 14 10 11" xfId="1983"/>
    <cellStyle name="Normal 14 10 12" xfId="1984"/>
    <cellStyle name="Normal 14 10 13" xfId="1985"/>
    <cellStyle name="Normal 14 10 14" xfId="1986"/>
    <cellStyle name="Normal 14 10 15" xfId="1987"/>
    <cellStyle name="Normal 14 10 16" xfId="1988"/>
    <cellStyle name="Normal 14 10 17" xfId="1989"/>
    <cellStyle name="Normal 14 10 18" xfId="1990"/>
    <cellStyle name="Normal 14 10 19" xfId="1991"/>
    <cellStyle name="Normal 14 10 2" xfId="1992"/>
    <cellStyle name="Normal 14 10 20" xfId="1993"/>
    <cellStyle name="Normal 14 10 21" xfId="1994"/>
    <cellStyle name="Normal 14 10 22" xfId="1995"/>
    <cellStyle name="Normal 14 10 23" xfId="1996"/>
    <cellStyle name="Normal 14 10 24" xfId="1997"/>
    <cellStyle name="Normal 14 10 25" xfId="1998"/>
    <cellStyle name="Normal 14 10 26" xfId="1999"/>
    <cellStyle name="Normal 14 10 27" xfId="2000"/>
    <cellStyle name="Normal 14 10 28" xfId="2001"/>
    <cellStyle name="Normal 14 10 29" xfId="2002"/>
    <cellStyle name="Normal 14 10 3" xfId="2003"/>
    <cellStyle name="Normal 14 10 30" xfId="2004"/>
    <cellStyle name="Normal 14 10 4" xfId="2005"/>
    <cellStyle name="Normal 14 10 5" xfId="2006"/>
    <cellStyle name="Normal 14 10 6" xfId="2007"/>
    <cellStyle name="Normal 14 10 7" xfId="2008"/>
    <cellStyle name="Normal 14 10 8" xfId="2009"/>
    <cellStyle name="Normal 14 10 9" xfId="2010"/>
    <cellStyle name="Normal 14 11" xfId="2011"/>
    <cellStyle name="Normal 14 11 10" xfId="2012"/>
    <cellStyle name="Normal 14 11 11" xfId="2013"/>
    <cellStyle name="Normal 14 11 12" xfId="2014"/>
    <cellStyle name="Normal 14 11 13" xfId="2015"/>
    <cellStyle name="Normal 14 11 14" xfId="2016"/>
    <cellStyle name="Normal 14 11 15" xfId="2017"/>
    <cellStyle name="Normal 14 11 16" xfId="2018"/>
    <cellStyle name="Normal 14 11 17" xfId="2019"/>
    <cellStyle name="Normal 14 11 18" xfId="2020"/>
    <cellStyle name="Normal 14 11 19" xfId="2021"/>
    <cellStyle name="Normal 14 11 2" xfId="2022"/>
    <cellStyle name="Normal 14 11 20" xfId="2023"/>
    <cellStyle name="Normal 14 11 21" xfId="2024"/>
    <cellStyle name="Normal 14 11 22" xfId="2025"/>
    <cellStyle name="Normal 14 11 23" xfId="2026"/>
    <cellStyle name="Normal 14 11 24" xfId="2027"/>
    <cellStyle name="Normal 14 11 25" xfId="2028"/>
    <cellStyle name="Normal 14 11 26" xfId="2029"/>
    <cellStyle name="Normal 14 11 27" xfId="2030"/>
    <cellStyle name="Normal 14 11 28" xfId="2031"/>
    <cellStyle name="Normal 14 11 29" xfId="2032"/>
    <cellStyle name="Normal 14 11 3" xfId="2033"/>
    <cellStyle name="Normal 14 11 30" xfId="2034"/>
    <cellStyle name="Normal 14 11 4" xfId="2035"/>
    <cellStyle name="Normal 14 11 5" xfId="2036"/>
    <cellStyle name="Normal 14 11 6" xfId="2037"/>
    <cellStyle name="Normal 14 11 7" xfId="2038"/>
    <cellStyle name="Normal 14 11 8" xfId="2039"/>
    <cellStyle name="Normal 14 11 9" xfId="2040"/>
    <cellStyle name="Normal 14 12" xfId="2041"/>
    <cellStyle name="Normal 14 12 10" xfId="2042"/>
    <cellStyle name="Normal 14 12 11" xfId="2043"/>
    <cellStyle name="Normal 14 12 12" xfId="2044"/>
    <cellStyle name="Normal 14 12 13" xfId="2045"/>
    <cellStyle name="Normal 14 12 14" xfId="2046"/>
    <cellStyle name="Normal 14 12 15" xfId="2047"/>
    <cellStyle name="Normal 14 12 16" xfId="2048"/>
    <cellStyle name="Normal 14 12 17" xfId="2049"/>
    <cellStyle name="Normal 14 12 18" xfId="2050"/>
    <cellStyle name="Normal 14 12 19" xfId="2051"/>
    <cellStyle name="Normal 14 12 2" xfId="2052"/>
    <cellStyle name="Normal 14 12 20" xfId="2053"/>
    <cellStyle name="Normal 14 12 21" xfId="2054"/>
    <cellStyle name="Normal 14 12 22" xfId="2055"/>
    <cellStyle name="Normal 14 12 23" xfId="2056"/>
    <cellStyle name="Normal 14 12 24" xfId="2057"/>
    <cellStyle name="Normal 14 12 25" xfId="2058"/>
    <cellStyle name="Normal 14 12 26" xfId="2059"/>
    <cellStyle name="Normal 14 12 27" xfId="2060"/>
    <cellStyle name="Normal 14 12 28" xfId="2061"/>
    <cellStyle name="Normal 14 12 29" xfId="2062"/>
    <cellStyle name="Normal 14 12 3" xfId="2063"/>
    <cellStyle name="Normal 14 12 30" xfId="2064"/>
    <cellStyle name="Normal 14 12 4" xfId="2065"/>
    <cellStyle name="Normal 14 12 5" xfId="2066"/>
    <cellStyle name="Normal 14 12 6" xfId="2067"/>
    <cellStyle name="Normal 14 12 7" xfId="2068"/>
    <cellStyle name="Normal 14 12 8" xfId="2069"/>
    <cellStyle name="Normal 14 12 9" xfId="2070"/>
    <cellStyle name="Normal 14 13" xfId="2071"/>
    <cellStyle name="Normal 14 13 10" xfId="2072"/>
    <cellStyle name="Normal 14 13 11" xfId="2073"/>
    <cellStyle name="Normal 14 13 12" xfId="2074"/>
    <cellStyle name="Normal 14 13 13" xfId="2075"/>
    <cellStyle name="Normal 14 13 14" xfId="2076"/>
    <cellStyle name="Normal 14 13 15" xfId="2077"/>
    <cellStyle name="Normal 14 13 16" xfId="2078"/>
    <cellStyle name="Normal 14 13 17" xfId="2079"/>
    <cellStyle name="Normal 14 13 18" xfId="2080"/>
    <cellStyle name="Normal 14 13 19" xfId="2081"/>
    <cellStyle name="Normal 14 13 2" xfId="2082"/>
    <cellStyle name="Normal 14 13 20" xfId="2083"/>
    <cellStyle name="Normal 14 13 21" xfId="2084"/>
    <cellStyle name="Normal 14 13 22" xfId="2085"/>
    <cellStyle name="Normal 14 13 23" xfId="2086"/>
    <cellStyle name="Normal 14 13 24" xfId="2087"/>
    <cellStyle name="Normal 14 13 25" xfId="2088"/>
    <cellStyle name="Normal 14 13 26" xfId="2089"/>
    <cellStyle name="Normal 14 13 27" xfId="2090"/>
    <cellStyle name="Normal 14 13 28" xfId="2091"/>
    <cellStyle name="Normal 14 13 29" xfId="2092"/>
    <cellStyle name="Normal 14 13 3" xfId="2093"/>
    <cellStyle name="Normal 14 13 30" xfId="2094"/>
    <cellStyle name="Normal 14 13 4" xfId="2095"/>
    <cellStyle name="Normal 14 13 5" xfId="2096"/>
    <cellStyle name="Normal 14 13 6" xfId="2097"/>
    <cellStyle name="Normal 14 13 7" xfId="2098"/>
    <cellStyle name="Normal 14 13 8" xfId="2099"/>
    <cellStyle name="Normal 14 13 9" xfId="2100"/>
    <cellStyle name="Normal 14 14" xfId="2101"/>
    <cellStyle name="Normal 14 14 10" xfId="2102"/>
    <cellStyle name="Normal 14 14 11" xfId="2103"/>
    <cellStyle name="Normal 14 14 12" xfId="2104"/>
    <cellStyle name="Normal 14 14 13" xfId="2105"/>
    <cellStyle name="Normal 14 14 14" xfId="2106"/>
    <cellStyle name="Normal 14 14 15" xfId="2107"/>
    <cellStyle name="Normal 14 14 16" xfId="2108"/>
    <cellStyle name="Normal 14 14 17" xfId="2109"/>
    <cellStyle name="Normal 14 14 18" xfId="2110"/>
    <cellStyle name="Normal 14 14 19" xfId="2111"/>
    <cellStyle name="Normal 14 14 2" xfId="2112"/>
    <cellStyle name="Normal 14 14 20" xfId="2113"/>
    <cellStyle name="Normal 14 14 21" xfId="2114"/>
    <cellStyle name="Normal 14 14 22" xfId="2115"/>
    <cellStyle name="Normal 14 14 23" xfId="2116"/>
    <cellStyle name="Normal 14 14 24" xfId="2117"/>
    <cellStyle name="Normal 14 14 25" xfId="2118"/>
    <cellStyle name="Normal 14 14 26" xfId="2119"/>
    <cellStyle name="Normal 14 14 27" xfId="2120"/>
    <cellStyle name="Normal 14 14 28" xfId="2121"/>
    <cellStyle name="Normal 14 14 29" xfId="2122"/>
    <cellStyle name="Normal 14 14 3" xfId="2123"/>
    <cellStyle name="Normal 14 14 30" xfId="2124"/>
    <cellStyle name="Normal 14 14 4" xfId="2125"/>
    <cellStyle name="Normal 14 14 5" xfId="2126"/>
    <cellStyle name="Normal 14 14 6" xfId="2127"/>
    <cellStyle name="Normal 14 14 7" xfId="2128"/>
    <cellStyle name="Normal 14 14 8" xfId="2129"/>
    <cellStyle name="Normal 14 14 9" xfId="2130"/>
    <cellStyle name="Normal 14 15" xfId="2131"/>
    <cellStyle name="Normal 14 15 10" xfId="2132"/>
    <cellStyle name="Normal 14 15 11" xfId="2133"/>
    <cellStyle name="Normal 14 15 12" xfId="2134"/>
    <cellStyle name="Normal 14 15 13" xfId="2135"/>
    <cellStyle name="Normal 14 15 14" xfId="2136"/>
    <cellStyle name="Normal 14 15 15" xfId="2137"/>
    <cellStyle name="Normal 14 15 16" xfId="2138"/>
    <cellStyle name="Normal 14 15 17" xfId="2139"/>
    <cellStyle name="Normal 14 15 18" xfId="2140"/>
    <cellStyle name="Normal 14 15 19" xfId="2141"/>
    <cellStyle name="Normal 14 15 2" xfId="2142"/>
    <cellStyle name="Normal 14 15 20" xfId="2143"/>
    <cellStyle name="Normal 14 15 21" xfId="2144"/>
    <cellStyle name="Normal 14 15 22" xfId="2145"/>
    <cellStyle name="Normal 14 15 23" xfId="2146"/>
    <cellStyle name="Normal 14 15 24" xfId="2147"/>
    <cellStyle name="Normal 14 15 25" xfId="2148"/>
    <cellStyle name="Normal 14 15 26" xfId="2149"/>
    <cellStyle name="Normal 14 15 27" xfId="2150"/>
    <cellStyle name="Normal 14 15 28" xfId="2151"/>
    <cellStyle name="Normal 14 15 29" xfId="2152"/>
    <cellStyle name="Normal 14 15 3" xfId="2153"/>
    <cellStyle name="Normal 14 15 30" xfId="2154"/>
    <cellStyle name="Normal 14 15 4" xfId="2155"/>
    <cellStyle name="Normal 14 15 5" xfId="2156"/>
    <cellStyle name="Normal 14 15 6" xfId="2157"/>
    <cellStyle name="Normal 14 15 7" xfId="2158"/>
    <cellStyle name="Normal 14 15 8" xfId="2159"/>
    <cellStyle name="Normal 14 15 9" xfId="2160"/>
    <cellStyle name="Normal 14 16" xfId="2161"/>
    <cellStyle name="Normal 14 16 10" xfId="2162"/>
    <cellStyle name="Normal 14 16 11" xfId="2163"/>
    <cellStyle name="Normal 14 16 12" xfId="2164"/>
    <cellStyle name="Normal 14 16 13" xfId="2165"/>
    <cellStyle name="Normal 14 16 14" xfId="2166"/>
    <cellStyle name="Normal 14 16 15" xfId="2167"/>
    <cellStyle name="Normal 14 16 16" xfId="2168"/>
    <cellStyle name="Normal 14 16 17" xfId="2169"/>
    <cellStyle name="Normal 14 16 18" xfId="2170"/>
    <cellStyle name="Normal 14 16 19" xfId="2171"/>
    <cellStyle name="Normal 14 16 2" xfId="2172"/>
    <cellStyle name="Normal 14 16 20" xfId="2173"/>
    <cellStyle name="Normal 14 16 21" xfId="2174"/>
    <cellStyle name="Normal 14 16 22" xfId="2175"/>
    <cellStyle name="Normal 14 16 23" xfId="2176"/>
    <cellStyle name="Normal 14 16 24" xfId="2177"/>
    <cellStyle name="Normal 14 16 25" xfId="2178"/>
    <cellStyle name="Normal 14 16 26" xfId="2179"/>
    <cellStyle name="Normal 14 16 27" xfId="2180"/>
    <cellStyle name="Normal 14 16 28" xfId="2181"/>
    <cellStyle name="Normal 14 16 29" xfId="2182"/>
    <cellStyle name="Normal 14 16 3" xfId="2183"/>
    <cellStyle name="Normal 14 16 30" xfId="2184"/>
    <cellStyle name="Normal 14 16 4" xfId="2185"/>
    <cellStyle name="Normal 14 16 5" xfId="2186"/>
    <cellStyle name="Normal 14 16 6" xfId="2187"/>
    <cellStyle name="Normal 14 16 7" xfId="2188"/>
    <cellStyle name="Normal 14 16 8" xfId="2189"/>
    <cellStyle name="Normal 14 16 9" xfId="2190"/>
    <cellStyle name="Normal 14 17" xfId="2191"/>
    <cellStyle name="Normal 14 17 10" xfId="2192"/>
    <cellStyle name="Normal 14 17 11" xfId="2193"/>
    <cellStyle name="Normal 14 17 12" xfId="2194"/>
    <cellStyle name="Normal 14 17 13" xfId="2195"/>
    <cellStyle name="Normal 14 17 14" xfId="2196"/>
    <cellStyle name="Normal 14 17 15" xfId="2197"/>
    <cellStyle name="Normal 14 17 16" xfId="2198"/>
    <cellStyle name="Normal 14 17 17" xfId="2199"/>
    <cellStyle name="Normal 14 17 18" xfId="2200"/>
    <cellStyle name="Normal 14 17 19" xfId="2201"/>
    <cellStyle name="Normal 14 17 2" xfId="2202"/>
    <cellStyle name="Normal 14 17 20" xfId="2203"/>
    <cellStyle name="Normal 14 17 21" xfId="2204"/>
    <cellStyle name="Normal 14 17 22" xfId="2205"/>
    <cellStyle name="Normal 14 17 23" xfId="2206"/>
    <cellStyle name="Normal 14 17 24" xfId="2207"/>
    <cellStyle name="Normal 14 17 25" xfId="2208"/>
    <cellStyle name="Normal 14 17 26" xfId="2209"/>
    <cellStyle name="Normal 14 17 27" xfId="2210"/>
    <cellStyle name="Normal 14 17 28" xfId="2211"/>
    <cellStyle name="Normal 14 17 29" xfId="2212"/>
    <cellStyle name="Normal 14 17 3" xfId="2213"/>
    <cellStyle name="Normal 14 17 30" xfId="2214"/>
    <cellStyle name="Normal 14 17 4" xfId="2215"/>
    <cellStyle name="Normal 14 17 5" xfId="2216"/>
    <cellStyle name="Normal 14 17 6" xfId="2217"/>
    <cellStyle name="Normal 14 17 7" xfId="2218"/>
    <cellStyle name="Normal 14 17 8" xfId="2219"/>
    <cellStyle name="Normal 14 17 9" xfId="2220"/>
    <cellStyle name="Normal 14 18" xfId="2221"/>
    <cellStyle name="Normal 14 18 10" xfId="2222"/>
    <cellStyle name="Normal 14 18 11" xfId="2223"/>
    <cellStyle name="Normal 14 18 12" xfId="2224"/>
    <cellStyle name="Normal 14 18 13" xfId="2225"/>
    <cellStyle name="Normal 14 18 14" xfId="2226"/>
    <cellStyle name="Normal 14 18 15" xfId="2227"/>
    <cellStyle name="Normal 14 18 16" xfId="2228"/>
    <cellStyle name="Normal 14 18 17" xfId="2229"/>
    <cellStyle name="Normal 14 18 18" xfId="2230"/>
    <cellStyle name="Normal 14 18 19" xfId="2231"/>
    <cellStyle name="Normal 14 18 2" xfId="2232"/>
    <cellStyle name="Normal 14 18 20" xfId="2233"/>
    <cellStyle name="Normal 14 18 21" xfId="2234"/>
    <cellStyle name="Normal 14 18 22" xfId="2235"/>
    <cellStyle name="Normal 14 18 23" xfId="2236"/>
    <cellStyle name="Normal 14 18 24" xfId="2237"/>
    <cellStyle name="Normal 14 18 25" xfId="2238"/>
    <cellStyle name="Normal 14 18 26" xfId="2239"/>
    <cellStyle name="Normal 14 18 27" xfId="2240"/>
    <cellStyle name="Normal 14 18 28" xfId="2241"/>
    <cellStyle name="Normal 14 18 29" xfId="2242"/>
    <cellStyle name="Normal 14 18 3" xfId="2243"/>
    <cellStyle name="Normal 14 18 30" xfId="2244"/>
    <cellStyle name="Normal 14 18 4" xfId="2245"/>
    <cellStyle name="Normal 14 18 5" xfId="2246"/>
    <cellStyle name="Normal 14 18 6" xfId="2247"/>
    <cellStyle name="Normal 14 18 7" xfId="2248"/>
    <cellStyle name="Normal 14 18 8" xfId="2249"/>
    <cellStyle name="Normal 14 18 9" xfId="2250"/>
    <cellStyle name="Normal 14 19" xfId="2251"/>
    <cellStyle name="Normal 14 19 10" xfId="2252"/>
    <cellStyle name="Normal 14 19 11" xfId="2253"/>
    <cellStyle name="Normal 14 19 12" xfId="2254"/>
    <cellStyle name="Normal 14 19 13" xfId="2255"/>
    <cellStyle name="Normal 14 19 14" xfId="2256"/>
    <cellStyle name="Normal 14 19 15" xfId="2257"/>
    <cellStyle name="Normal 14 19 16" xfId="2258"/>
    <cellStyle name="Normal 14 19 17" xfId="2259"/>
    <cellStyle name="Normal 14 19 18" xfId="2260"/>
    <cellStyle name="Normal 14 19 19" xfId="2261"/>
    <cellStyle name="Normal 14 19 2" xfId="2262"/>
    <cellStyle name="Normal 14 19 20" xfId="2263"/>
    <cellStyle name="Normal 14 19 21" xfId="2264"/>
    <cellStyle name="Normal 14 19 22" xfId="2265"/>
    <cellStyle name="Normal 14 19 23" xfId="2266"/>
    <cellStyle name="Normal 14 19 24" xfId="2267"/>
    <cellStyle name="Normal 14 19 25" xfId="2268"/>
    <cellStyle name="Normal 14 19 26" xfId="2269"/>
    <cellStyle name="Normal 14 19 27" xfId="2270"/>
    <cellStyle name="Normal 14 19 28" xfId="2271"/>
    <cellStyle name="Normal 14 19 29" xfId="2272"/>
    <cellStyle name="Normal 14 19 3" xfId="2273"/>
    <cellStyle name="Normal 14 19 30" xfId="2274"/>
    <cellStyle name="Normal 14 19 4" xfId="2275"/>
    <cellStyle name="Normal 14 19 5" xfId="2276"/>
    <cellStyle name="Normal 14 19 6" xfId="2277"/>
    <cellStyle name="Normal 14 19 7" xfId="2278"/>
    <cellStyle name="Normal 14 19 8" xfId="2279"/>
    <cellStyle name="Normal 14 19 9" xfId="2280"/>
    <cellStyle name="Normal 14 2" xfId="2281"/>
    <cellStyle name="Normal 14 2 10" xfId="2282"/>
    <cellStyle name="Normal 14 2 10 10" xfId="2283"/>
    <cellStyle name="Normal 14 2 10 11" xfId="2284"/>
    <cellStyle name="Normal 14 2 10 12" xfId="2285"/>
    <cellStyle name="Normal 14 2 10 13" xfId="2286"/>
    <cellStyle name="Normal 14 2 10 14" xfId="2287"/>
    <cellStyle name="Normal 14 2 10 15" xfId="2288"/>
    <cellStyle name="Normal 14 2 10 16" xfId="2289"/>
    <cellStyle name="Normal 14 2 10 17" xfId="2290"/>
    <cellStyle name="Normal 14 2 10 18" xfId="2291"/>
    <cellStyle name="Normal 14 2 10 19" xfId="2292"/>
    <cellStyle name="Normal 14 2 10 2" xfId="2293"/>
    <cellStyle name="Normal 14 2 10 20" xfId="2294"/>
    <cellStyle name="Normal 14 2 10 21" xfId="2295"/>
    <cellStyle name="Normal 14 2 10 22" xfId="2296"/>
    <cellStyle name="Normal 14 2 10 23" xfId="2297"/>
    <cellStyle name="Normal 14 2 10 24" xfId="2298"/>
    <cellStyle name="Normal 14 2 10 25" xfId="2299"/>
    <cellStyle name="Normal 14 2 10 26" xfId="2300"/>
    <cellStyle name="Normal 14 2 10 27" xfId="2301"/>
    <cellStyle name="Normal 14 2 10 28" xfId="2302"/>
    <cellStyle name="Normal 14 2 10 29" xfId="2303"/>
    <cellStyle name="Normal 14 2 10 3" xfId="2304"/>
    <cellStyle name="Normal 14 2 10 30" xfId="2305"/>
    <cellStyle name="Normal 14 2 10 4" xfId="2306"/>
    <cellStyle name="Normal 14 2 10 5" xfId="2307"/>
    <cellStyle name="Normal 14 2 10 6" xfId="2308"/>
    <cellStyle name="Normal 14 2 10 7" xfId="2309"/>
    <cellStyle name="Normal 14 2 10 8" xfId="2310"/>
    <cellStyle name="Normal 14 2 10 9" xfId="2311"/>
    <cellStyle name="Normal 14 2 11" xfId="2312"/>
    <cellStyle name="Normal 14 2 11 10" xfId="2313"/>
    <cellStyle name="Normal 14 2 11 11" xfId="2314"/>
    <cellStyle name="Normal 14 2 11 12" xfId="2315"/>
    <cellStyle name="Normal 14 2 11 13" xfId="2316"/>
    <cellStyle name="Normal 14 2 11 14" xfId="2317"/>
    <cellStyle name="Normal 14 2 11 15" xfId="2318"/>
    <cellStyle name="Normal 14 2 11 16" xfId="2319"/>
    <cellStyle name="Normal 14 2 11 17" xfId="2320"/>
    <cellStyle name="Normal 14 2 11 18" xfId="2321"/>
    <cellStyle name="Normal 14 2 11 19" xfId="2322"/>
    <cellStyle name="Normal 14 2 11 2" xfId="2323"/>
    <cellStyle name="Normal 14 2 11 20" xfId="2324"/>
    <cellStyle name="Normal 14 2 11 21" xfId="2325"/>
    <cellStyle name="Normal 14 2 11 22" xfId="2326"/>
    <cellStyle name="Normal 14 2 11 23" xfId="2327"/>
    <cellStyle name="Normal 14 2 11 24" xfId="2328"/>
    <cellStyle name="Normal 14 2 11 25" xfId="2329"/>
    <cellStyle name="Normal 14 2 11 26" xfId="2330"/>
    <cellStyle name="Normal 14 2 11 27" xfId="2331"/>
    <cellStyle name="Normal 14 2 11 28" xfId="2332"/>
    <cellStyle name="Normal 14 2 11 29" xfId="2333"/>
    <cellStyle name="Normal 14 2 11 3" xfId="2334"/>
    <cellStyle name="Normal 14 2 11 30" xfId="2335"/>
    <cellStyle name="Normal 14 2 11 4" xfId="2336"/>
    <cellStyle name="Normal 14 2 11 5" xfId="2337"/>
    <cellStyle name="Normal 14 2 11 6" xfId="2338"/>
    <cellStyle name="Normal 14 2 11 7" xfId="2339"/>
    <cellStyle name="Normal 14 2 11 8" xfId="2340"/>
    <cellStyle name="Normal 14 2 11 9" xfId="2341"/>
    <cellStyle name="Normal 14 2 12" xfId="2342"/>
    <cellStyle name="Normal 14 2 12 10" xfId="2343"/>
    <cellStyle name="Normal 14 2 12 11" xfId="2344"/>
    <cellStyle name="Normal 14 2 12 12" xfId="2345"/>
    <cellStyle name="Normal 14 2 12 13" xfId="2346"/>
    <cellStyle name="Normal 14 2 12 14" xfId="2347"/>
    <cellStyle name="Normal 14 2 12 15" xfId="2348"/>
    <cellStyle name="Normal 14 2 12 16" xfId="2349"/>
    <cellStyle name="Normal 14 2 12 17" xfId="2350"/>
    <cellStyle name="Normal 14 2 12 18" xfId="2351"/>
    <cellStyle name="Normal 14 2 12 19" xfId="2352"/>
    <cellStyle name="Normal 14 2 12 2" xfId="2353"/>
    <cellStyle name="Normal 14 2 12 20" xfId="2354"/>
    <cellStyle name="Normal 14 2 12 21" xfId="2355"/>
    <cellStyle name="Normal 14 2 12 22" xfId="2356"/>
    <cellStyle name="Normal 14 2 12 23" xfId="2357"/>
    <cellStyle name="Normal 14 2 12 24" xfId="2358"/>
    <cellStyle name="Normal 14 2 12 25" xfId="2359"/>
    <cellStyle name="Normal 14 2 12 26" xfId="2360"/>
    <cellStyle name="Normal 14 2 12 27" xfId="2361"/>
    <cellStyle name="Normal 14 2 12 28" xfId="2362"/>
    <cellStyle name="Normal 14 2 12 29" xfId="2363"/>
    <cellStyle name="Normal 14 2 12 3" xfId="2364"/>
    <cellStyle name="Normal 14 2 12 30" xfId="2365"/>
    <cellStyle name="Normal 14 2 12 4" xfId="2366"/>
    <cellStyle name="Normal 14 2 12 5" xfId="2367"/>
    <cellStyle name="Normal 14 2 12 6" xfId="2368"/>
    <cellStyle name="Normal 14 2 12 7" xfId="2369"/>
    <cellStyle name="Normal 14 2 12 8" xfId="2370"/>
    <cellStyle name="Normal 14 2 12 9" xfId="2371"/>
    <cellStyle name="Normal 14 2 13" xfId="2372"/>
    <cellStyle name="Normal 14 2 13 10" xfId="2373"/>
    <cellStyle name="Normal 14 2 13 11" xfId="2374"/>
    <cellStyle name="Normal 14 2 13 12" xfId="2375"/>
    <cellStyle name="Normal 14 2 13 13" xfId="2376"/>
    <cellStyle name="Normal 14 2 13 14" xfId="2377"/>
    <cellStyle name="Normal 14 2 13 15" xfId="2378"/>
    <cellStyle name="Normal 14 2 13 16" xfId="2379"/>
    <cellStyle name="Normal 14 2 13 17" xfId="2380"/>
    <cellStyle name="Normal 14 2 13 18" xfId="2381"/>
    <cellStyle name="Normal 14 2 13 19" xfId="2382"/>
    <cellStyle name="Normal 14 2 13 2" xfId="2383"/>
    <cellStyle name="Normal 14 2 13 20" xfId="2384"/>
    <cellStyle name="Normal 14 2 13 21" xfId="2385"/>
    <cellStyle name="Normal 14 2 13 22" xfId="2386"/>
    <cellStyle name="Normal 14 2 13 23" xfId="2387"/>
    <cellStyle name="Normal 14 2 13 24" xfId="2388"/>
    <cellStyle name="Normal 14 2 13 25" xfId="2389"/>
    <cellStyle name="Normal 14 2 13 26" xfId="2390"/>
    <cellStyle name="Normal 14 2 13 27" xfId="2391"/>
    <cellStyle name="Normal 14 2 13 28" xfId="2392"/>
    <cellStyle name="Normal 14 2 13 29" xfId="2393"/>
    <cellStyle name="Normal 14 2 13 3" xfId="2394"/>
    <cellStyle name="Normal 14 2 13 30" xfId="2395"/>
    <cellStyle name="Normal 14 2 13 4" xfId="2396"/>
    <cellStyle name="Normal 14 2 13 5" xfId="2397"/>
    <cellStyle name="Normal 14 2 13 6" xfId="2398"/>
    <cellStyle name="Normal 14 2 13 7" xfId="2399"/>
    <cellStyle name="Normal 14 2 13 8" xfId="2400"/>
    <cellStyle name="Normal 14 2 13 9" xfId="2401"/>
    <cellStyle name="Normal 14 2 14" xfId="2402"/>
    <cellStyle name="Normal 14 2 14 10" xfId="2403"/>
    <cellStyle name="Normal 14 2 14 11" xfId="2404"/>
    <cellStyle name="Normal 14 2 14 12" xfId="2405"/>
    <cellStyle name="Normal 14 2 14 13" xfId="2406"/>
    <cellStyle name="Normal 14 2 14 14" xfId="2407"/>
    <cellStyle name="Normal 14 2 14 15" xfId="2408"/>
    <cellStyle name="Normal 14 2 14 16" xfId="2409"/>
    <cellStyle name="Normal 14 2 14 17" xfId="2410"/>
    <cellStyle name="Normal 14 2 14 18" xfId="2411"/>
    <cellStyle name="Normal 14 2 14 19" xfId="2412"/>
    <cellStyle name="Normal 14 2 14 2" xfId="2413"/>
    <cellStyle name="Normal 14 2 14 20" xfId="2414"/>
    <cellStyle name="Normal 14 2 14 21" xfId="2415"/>
    <cellStyle name="Normal 14 2 14 22" xfId="2416"/>
    <cellStyle name="Normal 14 2 14 23" xfId="2417"/>
    <cellStyle name="Normal 14 2 14 24" xfId="2418"/>
    <cellStyle name="Normal 14 2 14 25" xfId="2419"/>
    <cellStyle name="Normal 14 2 14 26" xfId="2420"/>
    <cellStyle name="Normal 14 2 14 27" xfId="2421"/>
    <cellStyle name="Normal 14 2 14 28" xfId="2422"/>
    <cellStyle name="Normal 14 2 14 29" xfId="2423"/>
    <cellStyle name="Normal 14 2 14 3" xfId="2424"/>
    <cellStyle name="Normal 14 2 14 30" xfId="2425"/>
    <cellStyle name="Normal 14 2 14 4" xfId="2426"/>
    <cellStyle name="Normal 14 2 14 5" xfId="2427"/>
    <cellStyle name="Normal 14 2 14 6" xfId="2428"/>
    <cellStyle name="Normal 14 2 14 7" xfId="2429"/>
    <cellStyle name="Normal 14 2 14 8" xfId="2430"/>
    <cellStyle name="Normal 14 2 14 9" xfId="2431"/>
    <cellStyle name="Normal 14 2 15" xfId="2432"/>
    <cellStyle name="Normal 14 2 15 10" xfId="2433"/>
    <cellStyle name="Normal 14 2 15 11" xfId="2434"/>
    <cellStyle name="Normal 14 2 15 12" xfId="2435"/>
    <cellStyle name="Normal 14 2 15 13" xfId="2436"/>
    <cellStyle name="Normal 14 2 15 14" xfId="2437"/>
    <cellStyle name="Normal 14 2 15 15" xfId="2438"/>
    <cellStyle name="Normal 14 2 15 16" xfId="2439"/>
    <cellStyle name="Normal 14 2 15 17" xfId="2440"/>
    <cellStyle name="Normal 14 2 15 18" xfId="2441"/>
    <cellStyle name="Normal 14 2 15 19" xfId="2442"/>
    <cellStyle name="Normal 14 2 15 2" xfId="2443"/>
    <cellStyle name="Normal 14 2 15 20" xfId="2444"/>
    <cellStyle name="Normal 14 2 15 21" xfId="2445"/>
    <cellStyle name="Normal 14 2 15 22" xfId="2446"/>
    <cellStyle name="Normal 14 2 15 23" xfId="2447"/>
    <cellStyle name="Normal 14 2 15 24" xfId="2448"/>
    <cellStyle name="Normal 14 2 15 25" xfId="2449"/>
    <cellStyle name="Normal 14 2 15 26" xfId="2450"/>
    <cellStyle name="Normal 14 2 15 27" xfId="2451"/>
    <cellStyle name="Normal 14 2 15 28" xfId="2452"/>
    <cellStyle name="Normal 14 2 15 29" xfId="2453"/>
    <cellStyle name="Normal 14 2 15 3" xfId="2454"/>
    <cellStyle name="Normal 14 2 15 30" xfId="2455"/>
    <cellStyle name="Normal 14 2 15 4" xfId="2456"/>
    <cellStyle name="Normal 14 2 15 5" xfId="2457"/>
    <cellStyle name="Normal 14 2 15 6" xfId="2458"/>
    <cellStyle name="Normal 14 2 15 7" xfId="2459"/>
    <cellStyle name="Normal 14 2 15 8" xfId="2460"/>
    <cellStyle name="Normal 14 2 15 9" xfId="2461"/>
    <cellStyle name="Normal 14 2 16" xfId="2462"/>
    <cellStyle name="Normal 14 2 16 10" xfId="2463"/>
    <cellStyle name="Normal 14 2 16 11" xfId="2464"/>
    <cellStyle name="Normal 14 2 16 12" xfId="2465"/>
    <cellStyle name="Normal 14 2 16 13" xfId="2466"/>
    <cellStyle name="Normal 14 2 16 14" xfId="2467"/>
    <cellStyle name="Normal 14 2 16 15" xfId="2468"/>
    <cellStyle name="Normal 14 2 16 16" xfId="2469"/>
    <cellStyle name="Normal 14 2 16 17" xfId="2470"/>
    <cellStyle name="Normal 14 2 16 18" xfId="2471"/>
    <cellStyle name="Normal 14 2 16 19" xfId="2472"/>
    <cellStyle name="Normal 14 2 16 2" xfId="2473"/>
    <cellStyle name="Normal 14 2 16 20" xfId="2474"/>
    <cellStyle name="Normal 14 2 16 21" xfId="2475"/>
    <cellStyle name="Normal 14 2 16 22" xfId="2476"/>
    <cellStyle name="Normal 14 2 16 23" xfId="2477"/>
    <cellStyle name="Normal 14 2 16 24" xfId="2478"/>
    <cellStyle name="Normal 14 2 16 25" xfId="2479"/>
    <cellStyle name="Normal 14 2 16 26" xfId="2480"/>
    <cellStyle name="Normal 14 2 16 27" xfId="2481"/>
    <cellStyle name="Normal 14 2 16 28" xfId="2482"/>
    <cellStyle name="Normal 14 2 16 29" xfId="2483"/>
    <cellStyle name="Normal 14 2 16 3" xfId="2484"/>
    <cellStyle name="Normal 14 2 16 30" xfId="2485"/>
    <cellStyle name="Normal 14 2 16 4" xfId="2486"/>
    <cellStyle name="Normal 14 2 16 5" xfId="2487"/>
    <cellStyle name="Normal 14 2 16 6" xfId="2488"/>
    <cellStyle name="Normal 14 2 16 7" xfId="2489"/>
    <cellStyle name="Normal 14 2 16 8" xfId="2490"/>
    <cellStyle name="Normal 14 2 16 9" xfId="2491"/>
    <cellStyle name="Normal 14 2 17" xfId="2492"/>
    <cellStyle name="Normal 14 2 17 10" xfId="2493"/>
    <cellStyle name="Normal 14 2 17 11" xfId="2494"/>
    <cellStyle name="Normal 14 2 17 12" xfId="2495"/>
    <cellStyle name="Normal 14 2 17 13" xfId="2496"/>
    <cellStyle name="Normal 14 2 17 14" xfId="2497"/>
    <cellStyle name="Normal 14 2 17 15" xfId="2498"/>
    <cellStyle name="Normal 14 2 17 16" xfId="2499"/>
    <cellStyle name="Normal 14 2 17 17" xfId="2500"/>
    <cellStyle name="Normal 14 2 17 18" xfId="2501"/>
    <cellStyle name="Normal 14 2 17 19" xfId="2502"/>
    <cellStyle name="Normal 14 2 17 2" xfId="2503"/>
    <cellStyle name="Normal 14 2 17 20" xfId="2504"/>
    <cellStyle name="Normal 14 2 17 21" xfId="2505"/>
    <cellStyle name="Normal 14 2 17 22" xfId="2506"/>
    <cellStyle name="Normal 14 2 17 23" xfId="2507"/>
    <cellStyle name="Normal 14 2 17 24" xfId="2508"/>
    <cellStyle name="Normal 14 2 17 25" xfId="2509"/>
    <cellStyle name="Normal 14 2 17 26" xfId="2510"/>
    <cellStyle name="Normal 14 2 17 27" xfId="2511"/>
    <cellStyle name="Normal 14 2 17 28" xfId="2512"/>
    <cellStyle name="Normal 14 2 17 29" xfId="2513"/>
    <cellStyle name="Normal 14 2 17 3" xfId="2514"/>
    <cellStyle name="Normal 14 2 17 30" xfId="2515"/>
    <cellStyle name="Normal 14 2 17 4" xfId="2516"/>
    <cellStyle name="Normal 14 2 17 5" xfId="2517"/>
    <cellStyle name="Normal 14 2 17 6" xfId="2518"/>
    <cellStyle name="Normal 14 2 17 7" xfId="2519"/>
    <cellStyle name="Normal 14 2 17 8" xfId="2520"/>
    <cellStyle name="Normal 14 2 17 9" xfId="2521"/>
    <cellStyle name="Normal 14 2 18" xfId="2522"/>
    <cellStyle name="Normal 14 2 18 10" xfId="2523"/>
    <cellStyle name="Normal 14 2 18 11" xfId="2524"/>
    <cellStyle name="Normal 14 2 18 12" xfId="2525"/>
    <cellStyle name="Normal 14 2 18 13" xfId="2526"/>
    <cellStyle name="Normal 14 2 18 14" xfId="2527"/>
    <cellStyle name="Normal 14 2 18 15" xfId="2528"/>
    <cellStyle name="Normal 14 2 18 16" xfId="2529"/>
    <cellStyle name="Normal 14 2 18 17" xfId="2530"/>
    <cellStyle name="Normal 14 2 18 18" xfId="2531"/>
    <cellStyle name="Normal 14 2 18 19" xfId="2532"/>
    <cellStyle name="Normal 14 2 18 2" xfId="2533"/>
    <cellStyle name="Normal 14 2 18 20" xfId="2534"/>
    <cellStyle name="Normal 14 2 18 21" xfId="2535"/>
    <cellStyle name="Normal 14 2 18 22" xfId="2536"/>
    <cellStyle name="Normal 14 2 18 23" xfId="2537"/>
    <cellStyle name="Normal 14 2 18 24" xfId="2538"/>
    <cellStyle name="Normal 14 2 18 25" xfId="2539"/>
    <cellStyle name="Normal 14 2 18 26" xfId="2540"/>
    <cellStyle name="Normal 14 2 18 27" xfId="2541"/>
    <cellStyle name="Normal 14 2 18 28" xfId="2542"/>
    <cellStyle name="Normal 14 2 18 29" xfId="2543"/>
    <cellStyle name="Normal 14 2 18 3" xfId="2544"/>
    <cellStyle name="Normal 14 2 18 30" xfId="2545"/>
    <cellStyle name="Normal 14 2 18 4" xfId="2546"/>
    <cellStyle name="Normal 14 2 18 5" xfId="2547"/>
    <cellStyle name="Normal 14 2 18 6" xfId="2548"/>
    <cellStyle name="Normal 14 2 18 7" xfId="2549"/>
    <cellStyle name="Normal 14 2 18 8" xfId="2550"/>
    <cellStyle name="Normal 14 2 18 9" xfId="2551"/>
    <cellStyle name="Normal 14 2 19" xfId="2552"/>
    <cellStyle name="Normal 14 2 19 10" xfId="2553"/>
    <cellStyle name="Normal 14 2 19 11" xfId="2554"/>
    <cellStyle name="Normal 14 2 19 12" xfId="2555"/>
    <cellStyle name="Normal 14 2 19 13" xfId="2556"/>
    <cellStyle name="Normal 14 2 19 14" xfId="2557"/>
    <cellStyle name="Normal 14 2 19 15" xfId="2558"/>
    <cellStyle name="Normal 14 2 19 16" xfId="2559"/>
    <cellStyle name="Normal 14 2 19 17" xfId="2560"/>
    <cellStyle name="Normal 14 2 19 18" xfId="2561"/>
    <cellStyle name="Normal 14 2 19 19" xfId="2562"/>
    <cellStyle name="Normal 14 2 19 2" xfId="2563"/>
    <cellStyle name="Normal 14 2 19 20" xfId="2564"/>
    <cellStyle name="Normal 14 2 19 21" xfId="2565"/>
    <cellStyle name="Normal 14 2 19 22" xfId="2566"/>
    <cellStyle name="Normal 14 2 19 23" xfId="2567"/>
    <cellStyle name="Normal 14 2 19 24" xfId="2568"/>
    <cellStyle name="Normal 14 2 19 25" xfId="2569"/>
    <cellStyle name="Normal 14 2 19 26" xfId="2570"/>
    <cellStyle name="Normal 14 2 19 27" xfId="2571"/>
    <cellStyle name="Normal 14 2 19 28" xfId="2572"/>
    <cellStyle name="Normal 14 2 19 29" xfId="2573"/>
    <cellStyle name="Normal 14 2 19 3" xfId="2574"/>
    <cellStyle name="Normal 14 2 19 30" xfId="2575"/>
    <cellStyle name="Normal 14 2 19 4" xfId="2576"/>
    <cellStyle name="Normal 14 2 19 5" xfId="2577"/>
    <cellStyle name="Normal 14 2 19 6" xfId="2578"/>
    <cellStyle name="Normal 14 2 19 7" xfId="2579"/>
    <cellStyle name="Normal 14 2 19 8" xfId="2580"/>
    <cellStyle name="Normal 14 2 19 9" xfId="2581"/>
    <cellStyle name="Normal 14 2 2" xfId="2582"/>
    <cellStyle name="Normal 14 2 2 10" xfId="2583"/>
    <cellStyle name="Normal 14 2 2 10 10" xfId="2584"/>
    <cellStyle name="Normal 14 2 2 10 11" xfId="2585"/>
    <cellStyle name="Normal 14 2 2 10 12" xfId="2586"/>
    <cellStyle name="Normal 14 2 2 10 13" xfId="2587"/>
    <cellStyle name="Normal 14 2 2 10 14" xfId="2588"/>
    <cellStyle name="Normal 14 2 2 10 15" xfId="2589"/>
    <cellStyle name="Normal 14 2 2 10 16" xfId="2590"/>
    <cellStyle name="Normal 14 2 2 10 17" xfId="2591"/>
    <cellStyle name="Normal 14 2 2 10 18" xfId="2592"/>
    <cellStyle name="Normal 14 2 2 10 19" xfId="2593"/>
    <cellStyle name="Normal 14 2 2 10 2" xfId="2594"/>
    <cellStyle name="Normal 14 2 2 10 20" xfId="2595"/>
    <cellStyle name="Normal 14 2 2 10 21" xfId="2596"/>
    <cellStyle name="Normal 14 2 2 10 22" xfId="2597"/>
    <cellStyle name="Normal 14 2 2 10 23" xfId="2598"/>
    <cellStyle name="Normal 14 2 2 10 24" xfId="2599"/>
    <cellStyle name="Normal 14 2 2 10 25" xfId="2600"/>
    <cellStyle name="Normal 14 2 2 10 26" xfId="2601"/>
    <cellStyle name="Normal 14 2 2 10 27" xfId="2602"/>
    <cellStyle name="Normal 14 2 2 10 28" xfId="2603"/>
    <cellStyle name="Normal 14 2 2 10 29" xfId="2604"/>
    <cellStyle name="Normal 14 2 2 10 3" xfId="2605"/>
    <cellStyle name="Normal 14 2 2 10 30" xfId="2606"/>
    <cellStyle name="Normal 14 2 2 10 4" xfId="2607"/>
    <cellStyle name="Normal 14 2 2 10 5" xfId="2608"/>
    <cellStyle name="Normal 14 2 2 10 6" xfId="2609"/>
    <cellStyle name="Normal 14 2 2 10 7" xfId="2610"/>
    <cellStyle name="Normal 14 2 2 10 8" xfId="2611"/>
    <cellStyle name="Normal 14 2 2 10 9" xfId="2612"/>
    <cellStyle name="Normal 14 2 2 11" xfId="2613"/>
    <cellStyle name="Normal 14 2 2 11 10" xfId="2614"/>
    <cellStyle name="Normal 14 2 2 11 11" xfId="2615"/>
    <cellStyle name="Normal 14 2 2 11 12" xfId="2616"/>
    <cellStyle name="Normal 14 2 2 11 13" xfId="2617"/>
    <cellStyle name="Normal 14 2 2 11 14" xfId="2618"/>
    <cellStyle name="Normal 14 2 2 11 15" xfId="2619"/>
    <cellStyle name="Normal 14 2 2 11 16" xfId="2620"/>
    <cellStyle name="Normal 14 2 2 11 17" xfId="2621"/>
    <cellStyle name="Normal 14 2 2 11 18" xfId="2622"/>
    <cellStyle name="Normal 14 2 2 11 19" xfId="2623"/>
    <cellStyle name="Normal 14 2 2 11 2" xfId="2624"/>
    <cellStyle name="Normal 14 2 2 11 20" xfId="2625"/>
    <cellStyle name="Normal 14 2 2 11 21" xfId="2626"/>
    <cellStyle name="Normal 14 2 2 11 22" xfId="2627"/>
    <cellStyle name="Normal 14 2 2 11 23" xfId="2628"/>
    <cellStyle name="Normal 14 2 2 11 24" xfId="2629"/>
    <cellStyle name="Normal 14 2 2 11 25" xfId="2630"/>
    <cellStyle name="Normal 14 2 2 11 26" xfId="2631"/>
    <cellStyle name="Normal 14 2 2 11 27" xfId="2632"/>
    <cellStyle name="Normal 14 2 2 11 28" xfId="2633"/>
    <cellStyle name="Normal 14 2 2 11 29" xfId="2634"/>
    <cellStyle name="Normal 14 2 2 11 3" xfId="2635"/>
    <cellStyle name="Normal 14 2 2 11 30" xfId="2636"/>
    <cellStyle name="Normal 14 2 2 11 4" xfId="2637"/>
    <cellStyle name="Normal 14 2 2 11 5" xfId="2638"/>
    <cellStyle name="Normal 14 2 2 11 6" xfId="2639"/>
    <cellStyle name="Normal 14 2 2 11 7" xfId="2640"/>
    <cellStyle name="Normal 14 2 2 11 8" xfId="2641"/>
    <cellStyle name="Normal 14 2 2 11 9" xfId="2642"/>
    <cellStyle name="Normal 14 2 2 12" xfId="2643"/>
    <cellStyle name="Normal 14 2 2 12 10" xfId="2644"/>
    <cellStyle name="Normal 14 2 2 12 11" xfId="2645"/>
    <cellStyle name="Normal 14 2 2 12 12" xfId="2646"/>
    <cellStyle name="Normal 14 2 2 12 13" xfId="2647"/>
    <cellStyle name="Normal 14 2 2 12 14" xfId="2648"/>
    <cellStyle name="Normal 14 2 2 12 15" xfId="2649"/>
    <cellStyle name="Normal 14 2 2 12 16" xfId="2650"/>
    <cellStyle name="Normal 14 2 2 12 17" xfId="2651"/>
    <cellStyle name="Normal 14 2 2 12 18" xfId="2652"/>
    <cellStyle name="Normal 14 2 2 12 19" xfId="2653"/>
    <cellStyle name="Normal 14 2 2 12 2" xfId="2654"/>
    <cellStyle name="Normal 14 2 2 12 20" xfId="2655"/>
    <cellStyle name="Normal 14 2 2 12 21" xfId="2656"/>
    <cellStyle name="Normal 14 2 2 12 22" xfId="2657"/>
    <cellStyle name="Normal 14 2 2 12 23" xfId="2658"/>
    <cellStyle name="Normal 14 2 2 12 24" xfId="2659"/>
    <cellStyle name="Normal 14 2 2 12 25" xfId="2660"/>
    <cellStyle name="Normal 14 2 2 12 26" xfId="2661"/>
    <cellStyle name="Normal 14 2 2 12 27" xfId="2662"/>
    <cellStyle name="Normal 14 2 2 12 28" xfId="2663"/>
    <cellStyle name="Normal 14 2 2 12 29" xfId="2664"/>
    <cellStyle name="Normal 14 2 2 12 3" xfId="2665"/>
    <cellStyle name="Normal 14 2 2 12 30" xfId="2666"/>
    <cellStyle name="Normal 14 2 2 12 4" xfId="2667"/>
    <cellStyle name="Normal 14 2 2 12 5" xfId="2668"/>
    <cellStyle name="Normal 14 2 2 12 6" xfId="2669"/>
    <cellStyle name="Normal 14 2 2 12 7" xfId="2670"/>
    <cellStyle name="Normal 14 2 2 12 8" xfId="2671"/>
    <cellStyle name="Normal 14 2 2 12 9" xfId="2672"/>
    <cellStyle name="Normal 14 2 2 13" xfId="2673"/>
    <cellStyle name="Normal 14 2 2 13 10" xfId="2674"/>
    <cellStyle name="Normal 14 2 2 13 11" xfId="2675"/>
    <cellStyle name="Normal 14 2 2 13 12" xfId="2676"/>
    <cellStyle name="Normal 14 2 2 13 13" xfId="2677"/>
    <cellStyle name="Normal 14 2 2 13 14" xfId="2678"/>
    <cellStyle name="Normal 14 2 2 13 15" xfId="2679"/>
    <cellStyle name="Normal 14 2 2 13 16" xfId="2680"/>
    <cellStyle name="Normal 14 2 2 13 17" xfId="2681"/>
    <cellStyle name="Normal 14 2 2 13 18" xfId="2682"/>
    <cellStyle name="Normal 14 2 2 13 19" xfId="2683"/>
    <cellStyle name="Normal 14 2 2 13 2" xfId="2684"/>
    <cellStyle name="Normal 14 2 2 13 20" xfId="2685"/>
    <cellStyle name="Normal 14 2 2 13 21" xfId="2686"/>
    <cellStyle name="Normal 14 2 2 13 22" xfId="2687"/>
    <cellStyle name="Normal 14 2 2 13 23" xfId="2688"/>
    <cellStyle name="Normal 14 2 2 13 24" xfId="2689"/>
    <cellStyle name="Normal 14 2 2 13 25" xfId="2690"/>
    <cellStyle name="Normal 14 2 2 13 26" xfId="2691"/>
    <cellStyle name="Normal 14 2 2 13 27" xfId="2692"/>
    <cellStyle name="Normal 14 2 2 13 28" xfId="2693"/>
    <cellStyle name="Normal 14 2 2 13 29" xfId="2694"/>
    <cellStyle name="Normal 14 2 2 13 3" xfId="2695"/>
    <cellStyle name="Normal 14 2 2 13 30" xfId="2696"/>
    <cellStyle name="Normal 14 2 2 13 4" xfId="2697"/>
    <cellStyle name="Normal 14 2 2 13 5" xfId="2698"/>
    <cellStyle name="Normal 14 2 2 13 6" xfId="2699"/>
    <cellStyle name="Normal 14 2 2 13 7" xfId="2700"/>
    <cellStyle name="Normal 14 2 2 13 8" xfId="2701"/>
    <cellStyle name="Normal 14 2 2 13 9" xfId="2702"/>
    <cellStyle name="Normal 14 2 2 14" xfId="2703"/>
    <cellStyle name="Normal 14 2 2 14 10" xfId="2704"/>
    <cellStyle name="Normal 14 2 2 14 11" xfId="2705"/>
    <cellStyle name="Normal 14 2 2 14 12" xfId="2706"/>
    <cellStyle name="Normal 14 2 2 14 13" xfId="2707"/>
    <cellStyle name="Normal 14 2 2 14 14" xfId="2708"/>
    <cellStyle name="Normal 14 2 2 14 15" xfId="2709"/>
    <cellStyle name="Normal 14 2 2 14 16" xfId="2710"/>
    <cellStyle name="Normal 14 2 2 14 17" xfId="2711"/>
    <cellStyle name="Normal 14 2 2 14 18" xfId="2712"/>
    <cellStyle name="Normal 14 2 2 14 19" xfId="2713"/>
    <cellStyle name="Normal 14 2 2 14 2" xfId="2714"/>
    <cellStyle name="Normal 14 2 2 14 20" xfId="2715"/>
    <cellStyle name="Normal 14 2 2 14 21" xfId="2716"/>
    <cellStyle name="Normal 14 2 2 14 22" xfId="2717"/>
    <cellStyle name="Normal 14 2 2 14 23" xfId="2718"/>
    <cellStyle name="Normal 14 2 2 14 24" xfId="2719"/>
    <cellStyle name="Normal 14 2 2 14 25" xfId="2720"/>
    <cellStyle name="Normal 14 2 2 14 26" xfId="2721"/>
    <cellStyle name="Normal 14 2 2 14 27" xfId="2722"/>
    <cellStyle name="Normal 14 2 2 14 28" xfId="2723"/>
    <cellStyle name="Normal 14 2 2 14 29" xfId="2724"/>
    <cellStyle name="Normal 14 2 2 14 3" xfId="2725"/>
    <cellStyle name="Normal 14 2 2 14 30" xfId="2726"/>
    <cellStyle name="Normal 14 2 2 14 4" xfId="2727"/>
    <cellStyle name="Normal 14 2 2 14 5" xfId="2728"/>
    <cellStyle name="Normal 14 2 2 14 6" xfId="2729"/>
    <cellStyle name="Normal 14 2 2 14 7" xfId="2730"/>
    <cellStyle name="Normal 14 2 2 14 8" xfId="2731"/>
    <cellStyle name="Normal 14 2 2 14 9" xfId="2732"/>
    <cellStyle name="Normal 14 2 2 15" xfId="2733"/>
    <cellStyle name="Normal 14 2 2 15 10" xfId="2734"/>
    <cellStyle name="Normal 14 2 2 15 11" xfId="2735"/>
    <cellStyle name="Normal 14 2 2 15 12" xfId="2736"/>
    <cellStyle name="Normal 14 2 2 15 13" xfId="2737"/>
    <cellStyle name="Normal 14 2 2 15 14" xfId="2738"/>
    <cellStyle name="Normal 14 2 2 15 15" xfId="2739"/>
    <cellStyle name="Normal 14 2 2 15 16" xfId="2740"/>
    <cellStyle name="Normal 14 2 2 15 17" xfId="2741"/>
    <cellStyle name="Normal 14 2 2 15 18" xfId="2742"/>
    <cellStyle name="Normal 14 2 2 15 19" xfId="2743"/>
    <cellStyle name="Normal 14 2 2 15 2" xfId="2744"/>
    <cellStyle name="Normal 14 2 2 15 20" xfId="2745"/>
    <cellStyle name="Normal 14 2 2 15 21" xfId="2746"/>
    <cellStyle name="Normal 14 2 2 15 22" xfId="2747"/>
    <cellStyle name="Normal 14 2 2 15 23" xfId="2748"/>
    <cellStyle name="Normal 14 2 2 15 24" xfId="2749"/>
    <cellStyle name="Normal 14 2 2 15 25" xfId="2750"/>
    <cellStyle name="Normal 14 2 2 15 26" xfId="2751"/>
    <cellStyle name="Normal 14 2 2 15 27" xfId="2752"/>
    <cellStyle name="Normal 14 2 2 15 28" xfId="2753"/>
    <cellStyle name="Normal 14 2 2 15 29" xfId="2754"/>
    <cellStyle name="Normal 14 2 2 15 3" xfId="2755"/>
    <cellStyle name="Normal 14 2 2 15 30" xfId="2756"/>
    <cellStyle name="Normal 14 2 2 15 4" xfId="2757"/>
    <cellStyle name="Normal 14 2 2 15 5" xfId="2758"/>
    <cellStyle name="Normal 14 2 2 15 6" xfId="2759"/>
    <cellStyle name="Normal 14 2 2 15 7" xfId="2760"/>
    <cellStyle name="Normal 14 2 2 15 8" xfId="2761"/>
    <cellStyle name="Normal 14 2 2 15 9" xfId="2762"/>
    <cellStyle name="Normal 14 2 2 16" xfId="2763"/>
    <cellStyle name="Normal 14 2 2 16 10" xfId="2764"/>
    <cellStyle name="Normal 14 2 2 16 11" xfId="2765"/>
    <cellStyle name="Normal 14 2 2 16 12" xfId="2766"/>
    <cellStyle name="Normal 14 2 2 16 13" xfId="2767"/>
    <cellStyle name="Normal 14 2 2 16 14" xfId="2768"/>
    <cellStyle name="Normal 14 2 2 16 15" xfId="2769"/>
    <cellStyle name="Normal 14 2 2 16 16" xfId="2770"/>
    <cellStyle name="Normal 14 2 2 16 17" xfId="2771"/>
    <cellStyle name="Normal 14 2 2 16 18" xfId="2772"/>
    <cellStyle name="Normal 14 2 2 16 19" xfId="2773"/>
    <cellStyle name="Normal 14 2 2 16 2" xfId="2774"/>
    <cellStyle name="Normal 14 2 2 16 20" xfId="2775"/>
    <cellStyle name="Normal 14 2 2 16 21" xfId="2776"/>
    <cellStyle name="Normal 14 2 2 16 22" xfId="2777"/>
    <cellStyle name="Normal 14 2 2 16 23" xfId="2778"/>
    <cellStyle name="Normal 14 2 2 16 24" xfId="2779"/>
    <cellStyle name="Normal 14 2 2 16 25" xfId="2780"/>
    <cellStyle name="Normal 14 2 2 16 26" xfId="2781"/>
    <cellStyle name="Normal 14 2 2 16 27" xfId="2782"/>
    <cellStyle name="Normal 14 2 2 16 28" xfId="2783"/>
    <cellStyle name="Normal 14 2 2 16 29" xfId="2784"/>
    <cellStyle name="Normal 14 2 2 16 3" xfId="2785"/>
    <cellStyle name="Normal 14 2 2 16 30" xfId="2786"/>
    <cellStyle name="Normal 14 2 2 16 4" xfId="2787"/>
    <cellStyle name="Normal 14 2 2 16 5" xfId="2788"/>
    <cellStyle name="Normal 14 2 2 16 6" xfId="2789"/>
    <cellStyle name="Normal 14 2 2 16 7" xfId="2790"/>
    <cellStyle name="Normal 14 2 2 16 8" xfId="2791"/>
    <cellStyle name="Normal 14 2 2 16 9" xfId="2792"/>
    <cellStyle name="Normal 14 2 2 17" xfId="2793"/>
    <cellStyle name="Normal 14 2 2 17 10" xfId="2794"/>
    <cellStyle name="Normal 14 2 2 17 11" xfId="2795"/>
    <cellStyle name="Normal 14 2 2 17 12" xfId="2796"/>
    <cellStyle name="Normal 14 2 2 17 13" xfId="2797"/>
    <cellStyle name="Normal 14 2 2 17 14" xfId="2798"/>
    <cellStyle name="Normal 14 2 2 17 15" xfId="2799"/>
    <cellStyle name="Normal 14 2 2 17 16" xfId="2800"/>
    <cellStyle name="Normal 14 2 2 17 17" xfId="2801"/>
    <cellStyle name="Normal 14 2 2 17 18" xfId="2802"/>
    <cellStyle name="Normal 14 2 2 17 19" xfId="2803"/>
    <cellStyle name="Normal 14 2 2 17 2" xfId="2804"/>
    <cellStyle name="Normal 14 2 2 17 20" xfId="2805"/>
    <cellStyle name="Normal 14 2 2 17 21" xfId="2806"/>
    <cellStyle name="Normal 14 2 2 17 22" xfId="2807"/>
    <cellStyle name="Normal 14 2 2 17 23" xfId="2808"/>
    <cellStyle name="Normal 14 2 2 17 24" xfId="2809"/>
    <cellStyle name="Normal 14 2 2 17 25" xfId="2810"/>
    <cellStyle name="Normal 14 2 2 17 26" xfId="2811"/>
    <cellStyle name="Normal 14 2 2 17 27" xfId="2812"/>
    <cellStyle name="Normal 14 2 2 17 28" xfId="2813"/>
    <cellStyle name="Normal 14 2 2 17 29" xfId="2814"/>
    <cellStyle name="Normal 14 2 2 17 3" xfId="2815"/>
    <cellStyle name="Normal 14 2 2 17 30" xfId="2816"/>
    <cellStyle name="Normal 14 2 2 17 4" xfId="2817"/>
    <cellStyle name="Normal 14 2 2 17 5" xfId="2818"/>
    <cellStyle name="Normal 14 2 2 17 6" xfId="2819"/>
    <cellStyle name="Normal 14 2 2 17 7" xfId="2820"/>
    <cellStyle name="Normal 14 2 2 17 8" xfId="2821"/>
    <cellStyle name="Normal 14 2 2 17 9" xfId="2822"/>
    <cellStyle name="Normal 14 2 2 18" xfId="2823"/>
    <cellStyle name="Normal 14 2 2 18 10" xfId="2824"/>
    <cellStyle name="Normal 14 2 2 18 11" xfId="2825"/>
    <cellStyle name="Normal 14 2 2 18 12" xfId="2826"/>
    <cellStyle name="Normal 14 2 2 18 13" xfId="2827"/>
    <cellStyle name="Normal 14 2 2 18 14" xfId="2828"/>
    <cellStyle name="Normal 14 2 2 18 15" xfId="2829"/>
    <cellStyle name="Normal 14 2 2 18 16" xfId="2830"/>
    <cellStyle name="Normal 14 2 2 18 17" xfId="2831"/>
    <cellStyle name="Normal 14 2 2 18 18" xfId="2832"/>
    <cellStyle name="Normal 14 2 2 18 19" xfId="2833"/>
    <cellStyle name="Normal 14 2 2 18 2" xfId="2834"/>
    <cellStyle name="Normal 14 2 2 18 20" xfId="2835"/>
    <cellStyle name="Normal 14 2 2 18 21" xfId="2836"/>
    <cellStyle name="Normal 14 2 2 18 22" xfId="2837"/>
    <cellStyle name="Normal 14 2 2 18 23" xfId="2838"/>
    <cellStyle name="Normal 14 2 2 18 24" xfId="2839"/>
    <cellStyle name="Normal 14 2 2 18 25" xfId="2840"/>
    <cellStyle name="Normal 14 2 2 18 26" xfId="2841"/>
    <cellStyle name="Normal 14 2 2 18 27" xfId="2842"/>
    <cellStyle name="Normal 14 2 2 18 28" xfId="2843"/>
    <cellStyle name="Normal 14 2 2 18 29" xfId="2844"/>
    <cellStyle name="Normal 14 2 2 18 3" xfId="2845"/>
    <cellStyle name="Normal 14 2 2 18 30" xfId="2846"/>
    <cellStyle name="Normal 14 2 2 18 4" xfId="2847"/>
    <cellStyle name="Normal 14 2 2 18 5" xfId="2848"/>
    <cellStyle name="Normal 14 2 2 18 6" xfId="2849"/>
    <cellStyle name="Normal 14 2 2 18 7" xfId="2850"/>
    <cellStyle name="Normal 14 2 2 18 8" xfId="2851"/>
    <cellStyle name="Normal 14 2 2 18 9" xfId="2852"/>
    <cellStyle name="Normal 14 2 2 19" xfId="2853"/>
    <cellStyle name="Normal 14 2 2 19 10" xfId="2854"/>
    <cellStyle name="Normal 14 2 2 19 11" xfId="2855"/>
    <cellStyle name="Normal 14 2 2 19 12" xfId="2856"/>
    <cellStyle name="Normal 14 2 2 19 13" xfId="2857"/>
    <cellStyle name="Normal 14 2 2 19 14" xfId="2858"/>
    <cellStyle name="Normal 14 2 2 19 15" xfId="2859"/>
    <cellStyle name="Normal 14 2 2 19 16" xfId="2860"/>
    <cellStyle name="Normal 14 2 2 19 17" xfId="2861"/>
    <cellStyle name="Normal 14 2 2 19 18" xfId="2862"/>
    <cellStyle name="Normal 14 2 2 19 19" xfId="2863"/>
    <cellStyle name="Normal 14 2 2 19 2" xfId="2864"/>
    <cellStyle name="Normal 14 2 2 19 20" xfId="2865"/>
    <cellStyle name="Normal 14 2 2 19 21" xfId="2866"/>
    <cellStyle name="Normal 14 2 2 19 22" xfId="2867"/>
    <cellStyle name="Normal 14 2 2 19 23" xfId="2868"/>
    <cellStyle name="Normal 14 2 2 19 24" xfId="2869"/>
    <cellStyle name="Normal 14 2 2 19 25" xfId="2870"/>
    <cellStyle name="Normal 14 2 2 19 26" xfId="2871"/>
    <cellStyle name="Normal 14 2 2 19 27" xfId="2872"/>
    <cellStyle name="Normal 14 2 2 19 28" xfId="2873"/>
    <cellStyle name="Normal 14 2 2 19 29" xfId="2874"/>
    <cellStyle name="Normal 14 2 2 19 3" xfId="2875"/>
    <cellStyle name="Normal 14 2 2 19 30" xfId="2876"/>
    <cellStyle name="Normal 14 2 2 19 4" xfId="2877"/>
    <cellStyle name="Normal 14 2 2 19 5" xfId="2878"/>
    <cellStyle name="Normal 14 2 2 19 6" xfId="2879"/>
    <cellStyle name="Normal 14 2 2 19 7" xfId="2880"/>
    <cellStyle name="Normal 14 2 2 19 8" xfId="2881"/>
    <cellStyle name="Normal 14 2 2 19 9" xfId="2882"/>
    <cellStyle name="Normal 14 2 2 2" xfId="2883"/>
    <cellStyle name="Normal 14 2 2 2 10" xfId="2884"/>
    <cellStyle name="Normal 14 2 2 2 11" xfId="2885"/>
    <cellStyle name="Normal 14 2 2 2 12" xfId="2886"/>
    <cellStyle name="Normal 14 2 2 2 13" xfId="2887"/>
    <cellStyle name="Normal 14 2 2 2 14" xfId="2888"/>
    <cellStyle name="Normal 14 2 2 2 15" xfId="2889"/>
    <cellStyle name="Normal 14 2 2 2 16" xfId="2890"/>
    <cellStyle name="Normal 14 2 2 2 17" xfId="2891"/>
    <cellStyle name="Normal 14 2 2 2 18" xfId="2892"/>
    <cellStyle name="Normal 14 2 2 2 19" xfId="2893"/>
    <cellStyle name="Normal 14 2 2 2 2" xfId="2894"/>
    <cellStyle name="Normal 14 2 2 2 20" xfId="2895"/>
    <cellStyle name="Normal 14 2 2 2 21" xfId="2896"/>
    <cellStyle name="Normal 14 2 2 2 22" xfId="2897"/>
    <cellStyle name="Normal 14 2 2 2 23" xfId="2898"/>
    <cellStyle name="Normal 14 2 2 2 24" xfId="2899"/>
    <cellStyle name="Normal 14 2 2 2 25" xfId="2900"/>
    <cellStyle name="Normal 14 2 2 2 26" xfId="2901"/>
    <cellStyle name="Normal 14 2 2 2 27" xfId="2902"/>
    <cellStyle name="Normal 14 2 2 2 28" xfId="2903"/>
    <cellStyle name="Normal 14 2 2 2 29" xfId="2904"/>
    <cellStyle name="Normal 14 2 2 2 3" xfId="2905"/>
    <cellStyle name="Normal 14 2 2 2 30" xfId="2906"/>
    <cellStyle name="Normal 14 2 2 2 4" xfId="2907"/>
    <cellStyle name="Normal 14 2 2 2 5" xfId="2908"/>
    <cellStyle name="Normal 14 2 2 2 6" xfId="2909"/>
    <cellStyle name="Normal 14 2 2 2 7" xfId="2910"/>
    <cellStyle name="Normal 14 2 2 2 8" xfId="2911"/>
    <cellStyle name="Normal 14 2 2 2 9" xfId="2912"/>
    <cellStyle name="Normal 14 2 2 20" xfId="2913"/>
    <cellStyle name="Normal 14 2 2 20 10" xfId="2914"/>
    <cellStyle name="Normal 14 2 2 20 11" xfId="2915"/>
    <cellStyle name="Normal 14 2 2 20 12" xfId="2916"/>
    <cellStyle name="Normal 14 2 2 20 13" xfId="2917"/>
    <cellStyle name="Normal 14 2 2 20 14" xfId="2918"/>
    <cellStyle name="Normal 14 2 2 20 15" xfId="2919"/>
    <cellStyle name="Normal 14 2 2 20 16" xfId="2920"/>
    <cellStyle name="Normal 14 2 2 20 17" xfId="2921"/>
    <cellStyle name="Normal 14 2 2 20 18" xfId="2922"/>
    <cellStyle name="Normal 14 2 2 20 19" xfId="2923"/>
    <cellStyle name="Normal 14 2 2 20 2" xfId="2924"/>
    <cellStyle name="Normal 14 2 2 20 20" xfId="2925"/>
    <cellStyle name="Normal 14 2 2 20 21" xfId="2926"/>
    <cellStyle name="Normal 14 2 2 20 22" xfId="2927"/>
    <cellStyle name="Normal 14 2 2 20 23" xfId="2928"/>
    <cellStyle name="Normal 14 2 2 20 24" xfId="2929"/>
    <cellStyle name="Normal 14 2 2 20 25" xfId="2930"/>
    <cellStyle name="Normal 14 2 2 20 26" xfId="2931"/>
    <cellStyle name="Normal 14 2 2 20 27" xfId="2932"/>
    <cellStyle name="Normal 14 2 2 20 28" xfId="2933"/>
    <cellStyle name="Normal 14 2 2 20 29" xfId="2934"/>
    <cellStyle name="Normal 14 2 2 20 3" xfId="2935"/>
    <cellStyle name="Normal 14 2 2 20 30" xfId="2936"/>
    <cellStyle name="Normal 14 2 2 20 4" xfId="2937"/>
    <cellStyle name="Normal 14 2 2 20 5" xfId="2938"/>
    <cellStyle name="Normal 14 2 2 20 6" xfId="2939"/>
    <cellStyle name="Normal 14 2 2 20 7" xfId="2940"/>
    <cellStyle name="Normal 14 2 2 20 8" xfId="2941"/>
    <cellStyle name="Normal 14 2 2 20 9" xfId="2942"/>
    <cellStyle name="Normal 14 2 2 21" xfId="2943"/>
    <cellStyle name="Normal 14 2 2 21 10" xfId="2944"/>
    <cellStyle name="Normal 14 2 2 21 11" xfId="2945"/>
    <cellStyle name="Normal 14 2 2 21 12" xfId="2946"/>
    <cellStyle name="Normal 14 2 2 21 13" xfId="2947"/>
    <cellStyle name="Normal 14 2 2 21 14" xfId="2948"/>
    <cellStyle name="Normal 14 2 2 21 15" xfId="2949"/>
    <cellStyle name="Normal 14 2 2 21 16" xfId="2950"/>
    <cellStyle name="Normal 14 2 2 21 17" xfId="2951"/>
    <cellStyle name="Normal 14 2 2 21 18" xfId="2952"/>
    <cellStyle name="Normal 14 2 2 21 19" xfId="2953"/>
    <cellStyle name="Normal 14 2 2 21 2" xfId="2954"/>
    <cellStyle name="Normal 14 2 2 21 20" xfId="2955"/>
    <cellStyle name="Normal 14 2 2 21 21" xfId="2956"/>
    <cellStyle name="Normal 14 2 2 21 22" xfId="2957"/>
    <cellStyle name="Normal 14 2 2 21 23" xfId="2958"/>
    <cellStyle name="Normal 14 2 2 21 24" xfId="2959"/>
    <cellStyle name="Normal 14 2 2 21 25" xfId="2960"/>
    <cellStyle name="Normal 14 2 2 21 26" xfId="2961"/>
    <cellStyle name="Normal 14 2 2 21 27" xfId="2962"/>
    <cellStyle name="Normal 14 2 2 21 28" xfId="2963"/>
    <cellStyle name="Normal 14 2 2 21 29" xfId="2964"/>
    <cellStyle name="Normal 14 2 2 21 3" xfId="2965"/>
    <cellStyle name="Normal 14 2 2 21 30" xfId="2966"/>
    <cellStyle name="Normal 14 2 2 21 4" xfId="2967"/>
    <cellStyle name="Normal 14 2 2 21 5" xfId="2968"/>
    <cellStyle name="Normal 14 2 2 21 6" xfId="2969"/>
    <cellStyle name="Normal 14 2 2 21 7" xfId="2970"/>
    <cellStyle name="Normal 14 2 2 21 8" xfId="2971"/>
    <cellStyle name="Normal 14 2 2 21 9" xfId="2972"/>
    <cellStyle name="Normal 14 2 2 22" xfId="2973"/>
    <cellStyle name="Normal 14 2 2 22 10" xfId="2974"/>
    <cellStyle name="Normal 14 2 2 22 11" xfId="2975"/>
    <cellStyle name="Normal 14 2 2 22 12" xfId="2976"/>
    <cellStyle name="Normal 14 2 2 22 13" xfId="2977"/>
    <cellStyle name="Normal 14 2 2 22 14" xfId="2978"/>
    <cellStyle name="Normal 14 2 2 22 15" xfId="2979"/>
    <cellStyle name="Normal 14 2 2 22 16" xfId="2980"/>
    <cellStyle name="Normal 14 2 2 22 17" xfId="2981"/>
    <cellStyle name="Normal 14 2 2 22 18" xfId="2982"/>
    <cellStyle name="Normal 14 2 2 22 19" xfId="2983"/>
    <cellStyle name="Normal 14 2 2 22 2" xfId="2984"/>
    <cellStyle name="Normal 14 2 2 22 20" xfId="2985"/>
    <cellStyle name="Normal 14 2 2 22 21" xfId="2986"/>
    <cellStyle name="Normal 14 2 2 22 22" xfId="2987"/>
    <cellStyle name="Normal 14 2 2 22 23" xfId="2988"/>
    <cellStyle name="Normal 14 2 2 22 24" xfId="2989"/>
    <cellStyle name="Normal 14 2 2 22 25" xfId="2990"/>
    <cellStyle name="Normal 14 2 2 22 26" xfId="2991"/>
    <cellStyle name="Normal 14 2 2 22 27" xfId="2992"/>
    <cellStyle name="Normal 14 2 2 22 28" xfId="2993"/>
    <cellStyle name="Normal 14 2 2 22 29" xfId="2994"/>
    <cellStyle name="Normal 14 2 2 22 3" xfId="2995"/>
    <cellStyle name="Normal 14 2 2 22 30" xfId="2996"/>
    <cellStyle name="Normal 14 2 2 22 4" xfId="2997"/>
    <cellStyle name="Normal 14 2 2 22 5" xfId="2998"/>
    <cellStyle name="Normal 14 2 2 22 6" xfId="2999"/>
    <cellStyle name="Normal 14 2 2 22 7" xfId="3000"/>
    <cellStyle name="Normal 14 2 2 22 8" xfId="3001"/>
    <cellStyle name="Normal 14 2 2 22 9" xfId="3002"/>
    <cellStyle name="Normal 14 2 2 23" xfId="3003"/>
    <cellStyle name="Normal 14 2 2 23 10" xfId="3004"/>
    <cellStyle name="Normal 14 2 2 23 11" xfId="3005"/>
    <cellStyle name="Normal 14 2 2 23 12" xfId="3006"/>
    <cellStyle name="Normal 14 2 2 23 13" xfId="3007"/>
    <cellStyle name="Normal 14 2 2 23 14" xfId="3008"/>
    <cellStyle name="Normal 14 2 2 23 15" xfId="3009"/>
    <cellStyle name="Normal 14 2 2 23 16" xfId="3010"/>
    <cellStyle name="Normal 14 2 2 23 17" xfId="3011"/>
    <cellStyle name="Normal 14 2 2 23 18" xfId="3012"/>
    <cellStyle name="Normal 14 2 2 23 19" xfId="3013"/>
    <cellStyle name="Normal 14 2 2 23 2" xfId="3014"/>
    <cellStyle name="Normal 14 2 2 23 20" xfId="3015"/>
    <cellStyle name="Normal 14 2 2 23 21" xfId="3016"/>
    <cellStyle name="Normal 14 2 2 23 22" xfId="3017"/>
    <cellStyle name="Normal 14 2 2 23 23" xfId="3018"/>
    <cellStyle name="Normal 14 2 2 23 24" xfId="3019"/>
    <cellStyle name="Normal 14 2 2 23 25" xfId="3020"/>
    <cellStyle name="Normal 14 2 2 23 26" xfId="3021"/>
    <cellStyle name="Normal 14 2 2 23 27" xfId="3022"/>
    <cellStyle name="Normal 14 2 2 23 28" xfId="3023"/>
    <cellStyle name="Normal 14 2 2 23 29" xfId="3024"/>
    <cellStyle name="Normal 14 2 2 23 3" xfId="3025"/>
    <cellStyle name="Normal 14 2 2 23 30" xfId="3026"/>
    <cellStyle name="Normal 14 2 2 23 4" xfId="3027"/>
    <cellStyle name="Normal 14 2 2 23 5" xfId="3028"/>
    <cellStyle name="Normal 14 2 2 23 6" xfId="3029"/>
    <cellStyle name="Normal 14 2 2 23 7" xfId="3030"/>
    <cellStyle name="Normal 14 2 2 23 8" xfId="3031"/>
    <cellStyle name="Normal 14 2 2 23 9" xfId="3032"/>
    <cellStyle name="Normal 14 2 2 24" xfId="3033"/>
    <cellStyle name="Normal 14 2 2 24 10" xfId="3034"/>
    <cellStyle name="Normal 14 2 2 24 11" xfId="3035"/>
    <cellStyle name="Normal 14 2 2 24 12" xfId="3036"/>
    <cellStyle name="Normal 14 2 2 24 13" xfId="3037"/>
    <cellStyle name="Normal 14 2 2 24 14" xfId="3038"/>
    <cellStyle name="Normal 14 2 2 24 15" xfId="3039"/>
    <cellStyle name="Normal 14 2 2 24 16" xfId="3040"/>
    <cellStyle name="Normal 14 2 2 24 17" xfId="3041"/>
    <cellStyle name="Normal 14 2 2 24 18" xfId="3042"/>
    <cellStyle name="Normal 14 2 2 24 19" xfId="3043"/>
    <cellStyle name="Normal 14 2 2 24 2" xfId="3044"/>
    <cellStyle name="Normal 14 2 2 24 20" xfId="3045"/>
    <cellStyle name="Normal 14 2 2 24 21" xfId="3046"/>
    <cellStyle name="Normal 14 2 2 24 22" xfId="3047"/>
    <cellStyle name="Normal 14 2 2 24 23" xfId="3048"/>
    <cellStyle name="Normal 14 2 2 24 24" xfId="3049"/>
    <cellStyle name="Normal 14 2 2 24 25" xfId="3050"/>
    <cellStyle name="Normal 14 2 2 24 26" xfId="3051"/>
    <cellStyle name="Normal 14 2 2 24 27" xfId="3052"/>
    <cellStyle name="Normal 14 2 2 24 28" xfId="3053"/>
    <cellStyle name="Normal 14 2 2 24 29" xfId="3054"/>
    <cellStyle name="Normal 14 2 2 24 3" xfId="3055"/>
    <cellStyle name="Normal 14 2 2 24 30" xfId="3056"/>
    <cellStyle name="Normal 14 2 2 24 4" xfId="3057"/>
    <cellStyle name="Normal 14 2 2 24 5" xfId="3058"/>
    <cellStyle name="Normal 14 2 2 24 6" xfId="3059"/>
    <cellStyle name="Normal 14 2 2 24 7" xfId="3060"/>
    <cellStyle name="Normal 14 2 2 24 8" xfId="3061"/>
    <cellStyle name="Normal 14 2 2 24 9" xfId="3062"/>
    <cellStyle name="Normal 14 2 2 25" xfId="3063"/>
    <cellStyle name="Normal 14 2 2 25 10" xfId="3064"/>
    <cellStyle name="Normal 14 2 2 25 11" xfId="3065"/>
    <cellStyle name="Normal 14 2 2 25 12" xfId="3066"/>
    <cellStyle name="Normal 14 2 2 25 13" xfId="3067"/>
    <cellStyle name="Normal 14 2 2 25 14" xfId="3068"/>
    <cellStyle name="Normal 14 2 2 25 15" xfId="3069"/>
    <cellStyle name="Normal 14 2 2 25 16" xfId="3070"/>
    <cellStyle name="Normal 14 2 2 25 17" xfId="3071"/>
    <cellStyle name="Normal 14 2 2 25 18" xfId="3072"/>
    <cellStyle name="Normal 14 2 2 25 19" xfId="3073"/>
    <cellStyle name="Normal 14 2 2 25 2" xfId="3074"/>
    <cellStyle name="Normal 14 2 2 25 20" xfId="3075"/>
    <cellStyle name="Normal 14 2 2 25 21" xfId="3076"/>
    <cellStyle name="Normal 14 2 2 25 22" xfId="3077"/>
    <cellStyle name="Normal 14 2 2 25 23" xfId="3078"/>
    <cellStyle name="Normal 14 2 2 25 24" xfId="3079"/>
    <cellStyle name="Normal 14 2 2 25 25" xfId="3080"/>
    <cellStyle name="Normal 14 2 2 25 26" xfId="3081"/>
    <cellStyle name="Normal 14 2 2 25 27" xfId="3082"/>
    <cellStyle name="Normal 14 2 2 25 28" xfId="3083"/>
    <cellStyle name="Normal 14 2 2 25 29" xfId="3084"/>
    <cellStyle name="Normal 14 2 2 25 3" xfId="3085"/>
    <cellStyle name="Normal 14 2 2 25 30" xfId="3086"/>
    <cellStyle name="Normal 14 2 2 25 4" xfId="3087"/>
    <cellStyle name="Normal 14 2 2 25 5" xfId="3088"/>
    <cellStyle name="Normal 14 2 2 25 6" xfId="3089"/>
    <cellStyle name="Normal 14 2 2 25 7" xfId="3090"/>
    <cellStyle name="Normal 14 2 2 25 8" xfId="3091"/>
    <cellStyle name="Normal 14 2 2 25 9" xfId="3092"/>
    <cellStyle name="Normal 14 2 2 26" xfId="3093"/>
    <cellStyle name="Normal 14 2 2 26 10" xfId="3094"/>
    <cellStyle name="Normal 14 2 2 26 11" xfId="3095"/>
    <cellStyle name="Normal 14 2 2 26 12" xfId="3096"/>
    <cellStyle name="Normal 14 2 2 26 13" xfId="3097"/>
    <cellStyle name="Normal 14 2 2 26 14" xfId="3098"/>
    <cellStyle name="Normal 14 2 2 26 15" xfId="3099"/>
    <cellStyle name="Normal 14 2 2 26 16" xfId="3100"/>
    <cellStyle name="Normal 14 2 2 26 17" xfId="3101"/>
    <cellStyle name="Normal 14 2 2 26 18" xfId="3102"/>
    <cellStyle name="Normal 14 2 2 26 19" xfId="3103"/>
    <cellStyle name="Normal 14 2 2 26 2" xfId="3104"/>
    <cellStyle name="Normal 14 2 2 26 20" xfId="3105"/>
    <cellStyle name="Normal 14 2 2 26 21" xfId="3106"/>
    <cellStyle name="Normal 14 2 2 26 22" xfId="3107"/>
    <cellStyle name="Normal 14 2 2 26 23" xfId="3108"/>
    <cellStyle name="Normal 14 2 2 26 24" xfId="3109"/>
    <cellStyle name="Normal 14 2 2 26 25" xfId="3110"/>
    <cellStyle name="Normal 14 2 2 26 26" xfId="3111"/>
    <cellStyle name="Normal 14 2 2 26 27" xfId="3112"/>
    <cellStyle name="Normal 14 2 2 26 28" xfId="3113"/>
    <cellStyle name="Normal 14 2 2 26 29" xfId="3114"/>
    <cellStyle name="Normal 14 2 2 26 3" xfId="3115"/>
    <cellStyle name="Normal 14 2 2 26 30" xfId="3116"/>
    <cellStyle name="Normal 14 2 2 26 4" xfId="3117"/>
    <cellStyle name="Normal 14 2 2 26 5" xfId="3118"/>
    <cellStyle name="Normal 14 2 2 26 6" xfId="3119"/>
    <cellStyle name="Normal 14 2 2 26 7" xfId="3120"/>
    <cellStyle name="Normal 14 2 2 26 8" xfId="3121"/>
    <cellStyle name="Normal 14 2 2 26 9" xfId="3122"/>
    <cellStyle name="Normal 14 2 2 27" xfId="3123"/>
    <cellStyle name="Normal 14 2 2 27 10" xfId="3124"/>
    <cellStyle name="Normal 14 2 2 27 11" xfId="3125"/>
    <cellStyle name="Normal 14 2 2 27 12" xfId="3126"/>
    <cellStyle name="Normal 14 2 2 27 13" xfId="3127"/>
    <cellStyle name="Normal 14 2 2 27 14" xfId="3128"/>
    <cellStyle name="Normal 14 2 2 27 15" xfId="3129"/>
    <cellStyle name="Normal 14 2 2 27 16" xfId="3130"/>
    <cellStyle name="Normal 14 2 2 27 17" xfId="3131"/>
    <cellStyle name="Normal 14 2 2 27 18" xfId="3132"/>
    <cellStyle name="Normal 14 2 2 27 19" xfId="3133"/>
    <cellStyle name="Normal 14 2 2 27 2" xfId="3134"/>
    <cellStyle name="Normal 14 2 2 27 20" xfId="3135"/>
    <cellStyle name="Normal 14 2 2 27 21" xfId="3136"/>
    <cellStyle name="Normal 14 2 2 27 22" xfId="3137"/>
    <cellStyle name="Normal 14 2 2 27 23" xfId="3138"/>
    <cellStyle name="Normal 14 2 2 27 24" xfId="3139"/>
    <cellStyle name="Normal 14 2 2 27 25" xfId="3140"/>
    <cellStyle name="Normal 14 2 2 27 26" xfId="3141"/>
    <cellStyle name="Normal 14 2 2 27 27" xfId="3142"/>
    <cellStyle name="Normal 14 2 2 27 28" xfId="3143"/>
    <cellStyle name="Normal 14 2 2 27 29" xfId="3144"/>
    <cellStyle name="Normal 14 2 2 27 3" xfId="3145"/>
    <cellStyle name="Normal 14 2 2 27 30" xfId="3146"/>
    <cellStyle name="Normal 14 2 2 27 4" xfId="3147"/>
    <cellStyle name="Normal 14 2 2 27 5" xfId="3148"/>
    <cellStyle name="Normal 14 2 2 27 6" xfId="3149"/>
    <cellStyle name="Normal 14 2 2 27 7" xfId="3150"/>
    <cellStyle name="Normal 14 2 2 27 8" xfId="3151"/>
    <cellStyle name="Normal 14 2 2 27 9" xfId="3152"/>
    <cellStyle name="Normal 14 2 2 28" xfId="3153"/>
    <cellStyle name="Normal 14 2 2 28 10" xfId="3154"/>
    <cellStyle name="Normal 14 2 2 28 11" xfId="3155"/>
    <cellStyle name="Normal 14 2 2 28 12" xfId="3156"/>
    <cellStyle name="Normal 14 2 2 28 13" xfId="3157"/>
    <cellStyle name="Normal 14 2 2 28 14" xfId="3158"/>
    <cellStyle name="Normal 14 2 2 28 15" xfId="3159"/>
    <cellStyle name="Normal 14 2 2 28 16" xfId="3160"/>
    <cellStyle name="Normal 14 2 2 28 17" xfId="3161"/>
    <cellStyle name="Normal 14 2 2 28 18" xfId="3162"/>
    <cellStyle name="Normal 14 2 2 28 19" xfId="3163"/>
    <cellStyle name="Normal 14 2 2 28 2" xfId="3164"/>
    <cellStyle name="Normal 14 2 2 28 20" xfId="3165"/>
    <cellStyle name="Normal 14 2 2 28 21" xfId="3166"/>
    <cellStyle name="Normal 14 2 2 28 22" xfId="3167"/>
    <cellStyle name="Normal 14 2 2 28 23" xfId="3168"/>
    <cellStyle name="Normal 14 2 2 28 24" xfId="3169"/>
    <cellStyle name="Normal 14 2 2 28 25" xfId="3170"/>
    <cellStyle name="Normal 14 2 2 28 26" xfId="3171"/>
    <cellStyle name="Normal 14 2 2 28 27" xfId="3172"/>
    <cellStyle name="Normal 14 2 2 28 28" xfId="3173"/>
    <cellStyle name="Normal 14 2 2 28 29" xfId="3174"/>
    <cellStyle name="Normal 14 2 2 28 3" xfId="3175"/>
    <cellStyle name="Normal 14 2 2 28 30" xfId="3176"/>
    <cellStyle name="Normal 14 2 2 28 4" xfId="3177"/>
    <cellStyle name="Normal 14 2 2 28 5" xfId="3178"/>
    <cellStyle name="Normal 14 2 2 28 6" xfId="3179"/>
    <cellStyle name="Normal 14 2 2 28 7" xfId="3180"/>
    <cellStyle name="Normal 14 2 2 28 8" xfId="3181"/>
    <cellStyle name="Normal 14 2 2 28 9" xfId="3182"/>
    <cellStyle name="Normal 14 2 2 29" xfId="3183"/>
    <cellStyle name="Normal 14 2 2 29 10" xfId="3184"/>
    <cellStyle name="Normal 14 2 2 29 11" xfId="3185"/>
    <cellStyle name="Normal 14 2 2 29 12" xfId="3186"/>
    <cellStyle name="Normal 14 2 2 29 13" xfId="3187"/>
    <cellStyle name="Normal 14 2 2 29 14" xfId="3188"/>
    <cellStyle name="Normal 14 2 2 29 15" xfId="3189"/>
    <cellStyle name="Normal 14 2 2 29 16" xfId="3190"/>
    <cellStyle name="Normal 14 2 2 29 17" xfId="3191"/>
    <cellStyle name="Normal 14 2 2 29 18" xfId="3192"/>
    <cellStyle name="Normal 14 2 2 29 19" xfId="3193"/>
    <cellStyle name="Normal 14 2 2 29 2" xfId="3194"/>
    <cellStyle name="Normal 14 2 2 29 20" xfId="3195"/>
    <cellStyle name="Normal 14 2 2 29 21" xfId="3196"/>
    <cellStyle name="Normal 14 2 2 29 22" xfId="3197"/>
    <cellStyle name="Normal 14 2 2 29 23" xfId="3198"/>
    <cellStyle name="Normal 14 2 2 29 24" xfId="3199"/>
    <cellStyle name="Normal 14 2 2 29 25" xfId="3200"/>
    <cellStyle name="Normal 14 2 2 29 26" xfId="3201"/>
    <cellStyle name="Normal 14 2 2 29 27" xfId="3202"/>
    <cellStyle name="Normal 14 2 2 29 28" xfId="3203"/>
    <cellStyle name="Normal 14 2 2 29 29" xfId="3204"/>
    <cellStyle name="Normal 14 2 2 29 3" xfId="3205"/>
    <cellStyle name="Normal 14 2 2 29 30" xfId="3206"/>
    <cellStyle name="Normal 14 2 2 29 4" xfId="3207"/>
    <cellStyle name="Normal 14 2 2 29 5" xfId="3208"/>
    <cellStyle name="Normal 14 2 2 29 6" xfId="3209"/>
    <cellStyle name="Normal 14 2 2 29 7" xfId="3210"/>
    <cellStyle name="Normal 14 2 2 29 8" xfId="3211"/>
    <cellStyle name="Normal 14 2 2 29 9" xfId="3212"/>
    <cellStyle name="Normal 14 2 2 3" xfId="3213"/>
    <cellStyle name="Normal 14 2 2 3 10" xfId="3214"/>
    <cellStyle name="Normal 14 2 2 3 11" xfId="3215"/>
    <cellStyle name="Normal 14 2 2 3 12" xfId="3216"/>
    <cellStyle name="Normal 14 2 2 3 13" xfId="3217"/>
    <cellStyle name="Normal 14 2 2 3 14" xfId="3218"/>
    <cellStyle name="Normal 14 2 2 3 15" xfId="3219"/>
    <cellStyle name="Normal 14 2 2 3 16" xfId="3220"/>
    <cellStyle name="Normal 14 2 2 3 17" xfId="3221"/>
    <cellStyle name="Normal 14 2 2 3 18" xfId="3222"/>
    <cellStyle name="Normal 14 2 2 3 19" xfId="3223"/>
    <cellStyle name="Normal 14 2 2 3 2" xfId="3224"/>
    <cellStyle name="Normal 14 2 2 3 20" xfId="3225"/>
    <cellStyle name="Normal 14 2 2 3 21" xfId="3226"/>
    <cellStyle name="Normal 14 2 2 3 22" xfId="3227"/>
    <cellStyle name="Normal 14 2 2 3 23" xfId="3228"/>
    <cellStyle name="Normal 14 2 2 3 24" xfId="3229"/>
    <cellStyle name="Normal 14 2 2 3 25" xfId="3230"/>
    <cellStyle name="Normal 14 2 2 3 26" xfId="3231"/>
    <cellStyle name="Normal 14 2 2 3 27" xfId="3232"/>
    <cellStyle name="Normal 14 2 2 3 28" xfId="3233"/>
    <cellStyle name="Normal 14 2 2 3 29" xfId="3234"/>
    <cellStyle name="Normal 14 2 2 3 3" xfId="3235"/>
    <cellStyle name="Normal 14 2 2 3 30" xfId="3236"/>
    <cellStyle name="Normal 14 2 2 3 4" xfId="3237"/>
    <cellStyle name="Normal 14 2 2 3 5" xfId="3238"/>
    <cellStyle name="Normal 14 2 2 3 6" xfId="3239"/>
    <cellStyle name="Normal 14 2 2 3 7" xfId="3240"/>
    <cellStyle name="Normal 14 2 2 3 8" xfId="3241"/>
    <cellStyle name="Normal 14 2 2 3 9" xfId="3242"/>
    <cellStyle name="Normal 14 2 2 30" xfId="3243"/>
    <cellStyle name="Normal 14 2 2 30 10" xfId="3244"/>
    <cellStyle name="Normal 14 2 2 30 11" xfId="3245"/>
    <cellStyle name="Normal 14 2 2 30 12" xfId="3246"/>
    <cellStyle name="Normal 14 2 2 30 13" xfId="3247"/>
    <cellStyle name="Normal 14 2 2 30 14" xfId="3248"/>
    <cellStyle name="Normal 14 2 2 30 15" xfId="3249"/>
    <cellStyle name="Normal 14 2 2 30 16" xfId="3250"/>
    <cellStyle name="Normal 14 2 2 30 17" xfId="3251"/>
    <cellStyle name="Normal 14 2 2 30 18" xfId="3252"/>
    <cellStyle name="Normal 14 2 2 30 19" xfId="3253"/>
    <cellStyle name="Normal 14 2 2 30 2" xfId="3254"/>
    <cellStyle name="Normal 14 2 2 30 20" xfId="3255"/>
    <cellStyle name="Normal 14 2 2 30 21" xfId="3256"/>
    <cellStyle name="Normal 14 2 2 30 22" xfId="3257"/>
    <cellStyle name="Normal 14 2 2 30 23" xfId="3258"/>
    <cellStyle name="Normal 14 2 2 30 24" xfId="3259"/>
    <cellStyle name="Normal 14 2 2 30 25" xfId="3260"/>
    <cellStyle name="Normal 14 2 2 30 26" xfId="3261"/>
    <cellStyle name="Normal 14 2 2 30 27" xfId="3262"/>
    <cellStyle name="Normal 14 2 2 30 28" xfId="3263"/>
    <cellStyle name="Normal 14 2 2 30 29" xfId="3264"/>
    <cellStyle name="Normal 14 2 2 30 3" xfId="3265"/>
    <cellStyle name="Normal 14 2 2 30 30" xfId="3266"/>
    <cellStyle name="Normal 14 2 2 30 4" xfId="3267"/>
    <cellStyle name="Normal 14 2 2 30 5" xfId="3268"/>
    <cellStyle name="Normal 14 2 2 30 6" xfId="3269"/>
    <cellStyle name="Normal 14 2 2 30 7" xfId="3270"/>
    <cellStyle name="Normal 14 2 2 30 8" xfId="3271"/>
    <cellStyle name="Normal 14 2 2 30 9" xfId="3272"/>
    <cellStyle name="Normal 14 2 2 31" xfId="3273"/>
    <cellStyle name="Normal 14 2 2 31 10" xfId="3274"/>
    <cellStyle name="Normal 14 2 2 31 11" xfId="3275"/>
    <cellStyle name="Normal 14 2 2 31 12" xfId="3276"/>
    <cellStyle name="Normal 14 2 2 31 13" xfId="3277"/>
    <cellStyle name="Normal 14 2 2 31 14" xfId="3278"/>
    <cellStyle name="Normal 14 2 2 31 15" xfId="3279"/>
    <cellStyle name="Normal 14 2 2 31 16" xfId="3280"/>
    <cellStyle name="Normal 14 2 2 31 17" xfId="3281"/>
    <cellStyle name="Normal 14 2 2 31 18" xfId="3282"/>
    <cellStyle name="Normal 14 2 2 31 19" xfId="3283"/>
    <cellStyle name="Normal 14 2 2 31 2" xfId="3284"/>
    <cellStyle name="Normal 14 2 2 31 20" xfId="3285"/>
    <cellStyle name="Normal 14 2 2 31 21" xfId="3286"/>
    <cellStyle name="Normal 14 2 2 31 22" xfId="3287"/>
    <cellStyle name="Normal 14 2 2 31 23" xfId="3288"/>
    <cellStyle name="Normal 14 2 2 31 24" xfId="3289"/>
    <cellStyle name="Normal 14 2 2 31 25" xfId="3290"/>
    <cellStyle name="Normal 14 2 2 31 26" xfId="3291"/>
    <cellStyle name="Normal 14 2 2 31 27" xfId="3292"/>
    <cellStyle name="Normal 14 2 2 31 28" xfId="3293"/>
    <cellStyle name="Normal 14 2 2 31 29" xfId="3294"/>
    <cellStyle name="Normal 14 2 2 31 3" xfId="3295"/>
    <cellStyle name="Normal 14 2 2 31 30" xfId="3296"/>
    <cellStyle name="Normal 14 2 2 31 4" xfId="3297"/>
    <cellStyle name="Normal 14 2 2 31 5" xfId="3298"/>
    <cellStyle name="Normal 14 2 2 31 6" xfId="3299"/>
    <cellStyle name="Normal 14 2 2 31 7" xfId="3300"/>
    <cellStyle name="Normal 14 2 2 31 8" xfId="3301"/>
    <cellStyle name="Normal 14 2 2 31 9" xfId="3302"/>
    <cellStyle name="Normal 14 2 2 32" xfId="3303"/>
    <cellStyle name="Normal 14 2 2 33" xfId="3304"/>
    <cellStyle name="Normal 14 2 2 34" xfId="3305"/>
    <cellStyle name="Normal 14 2 2 35" xfId="3306"/>
    <cellStyle name="Normal 14 2 2 36" xfId="3307"/>
    <cellStyle name="Normal 14 2 2 37" xfId="3308"/>
    <cellStyle name="Normal 14 2 2 38" xfId="3309"/>
    <cellStyle name="Normal 14 2 2 39" xfId="3310"/>
    <cellStyle name="Normal 14 2 2 4" xfId="3311"/>
    <cellStyle name="Normal 14 2 2 4 10" xfId="3312"/>
    <cellStyle name="Normal 14 2 2 4 11" xfId="3313"/>
    <cellStyle name="Normal 14 2 2 4 12" xfId="3314"/>
    <cellStyle name="Normal 14 2 2 4 13" xfId="3315"/>
    <cellStyle name="Normal 14 2 2 4 14" xfId="3316"/>
    <cellStyle name="Normal 14 2 2 4 15" xfId="3317"/>
    <cellStyle name="Normal 14 2 2 4 16" xfId="3318"/>
    <cellStyle name="Normal 14 2 2 4 17" xfId="3319"/>
    <cellStyle name="Normal 14 2 2 4 18" xfId="3320"/>
    <cellStyle name="Normal 14 2 2 4 19" xfId="3321"/>
    <cellStyle name="Normal 14 2 2 4 2" xfId="3322"/>
    <cellStyle name="Normal 14 2 2 4 20" xfId="3323"/>
    <cellStyle name="Normal 14 2 2 4 21" xfId="3324"/>
    <cellStyle name="Normal 14 2 2 4 22" xfId="3325"/>
    <cellStyle name="Normal 14 2 2 4 23" xfId="3326"/>
    <cellStyle name="Normal 14 2 2 4 24" xfId="3327"/>
    <cellStyle name="Normal 14 2 2 4 25" xfId="3328"/>
    <cellStyle name="Normal 14 2 2 4 26" xfId="3329"/>
    <cellStyle name="Normal 14 2 2 4 27" xfId="3330"/>
    <cellStyle name="Normal 14 2 2 4 28" xfId="3331"/>
    <cellStyle name="Normal 14 2 2 4 29" xfId="3332"/>
    <cellStyle name="Normal 14 2 2 4 3" xfId="3333"/>
    <cellStyle name="Normal 14 2 2 4 30" xfId="3334"/>
    <cellStyle name="Normal 14 2 2 4 4" xfId="3335"/>
    <cellStyle name="Normal 14 2 2 4 5" xfId="3336"/>
    <cellStyle name="Normal 14 2 2 4 6" xfId="3337"/>
    <cellStyle name="Normal 14 2 2 4 7" xfId="3338"/>
    <cellStyle name="Normal 14 2 2 4 8" xfId="3339"/>
    <cellStyle name="Normal 14 2 2 4 9" xfId="3340"/>
    <cellStyle name="Normal 14 2 2 40" xfId="3341"/>
    <cellStyle name="Normal 14 2 2 41" xfId="3342"/>
    <cellStyle name="Normal 14 2 2 42" xfId="3343"/>
    <cellStyle name="Normal 14 2 2 43" xfId="3344"/>
    <cellStyle name="Normal 14 2 2 44" xfId="3345"/>
    <cellStyle name="Normal 14 2 2 45" xfId="3346"/>
    <cellStyle name="Normal 14 2 2 46" xfId="3347"/>
    <cellStyle name="Normal 14 2 2 47" xfId="3348"/>
    <cellStyle name="Normal 14 2 2 48" xfId="3349"/>
    <cellStyle name="Normal 14 2 2 49" xfId="3350"/>
    <cellStyle name="Normal 14 2 2 5" xfId="3351"/>
    <cellStyle name="Normal 14 2 2 5 10" xfId="3352"/>
    <cellStyle name="Normal 14 2 2 5 11" xfId="3353"/>
    <cellStyle name="Normal 14 2 2 5 12" xfId="3354"/>
    <cellStyle name="Normal 14 2 2 5 13" xfId="3355"/>
    <cellStyle name="Normal 14 2 2 5 14" xfId="3356"/>
    <cellStyle name="Normal 14 2 2 5 15" xfId="3357"/>
    <cellStyle name="Normal 14 2 2 5 16" xfId="3358"/>
    <cellStyle name="Normal 14 2 2 5 17" xfId="3359"/>
    <cellStyle name="Normal 14 2 2 5 18" xfId="3360"/>
    <cellStyle name="Normal 14 2 2 5 19" xfId="3361"/>
    <cellStyle name="Normal 14 2 2 5 2" xfId="3362"/>
    <cellStyle name="Normal 14 2 2 5 20" xfId="3363"/>
    <cellStyle name="Normal 14 2 2 5 21" xfId="3364"/>
    <cellStyle name="Normal 14 2 2 5 22" xfId="3365"/>
    <cellStyle name="Normal 14 2 2 5 23" xfId="3366"/>
    <cellStyle name="Normal 14 2 2 5 24" xfId="3367"/>
    <cellStyle name="Normal 14 2 2 5 25" xfId="3368"/>
    <cellStyle name="Normal 14 2 2 5 26" xfId="3369"/>
    <cellStyle name="Normal 14 2 2 5 27" xfId="3370"/>
    <cellStyle name="Normal 14 2 2 5 28" xfId="3371"/>
    <cellStyle name="Normal 14 2 2 5 29" xfId="3372"/>
    <cellStyle name="Normal 14 2 2 5 3" xfId="3373"/>
    <cellStyle name="Normal 14 2 2 5 30" xfId="3374"/>
    <cellStyle name="Normal 14 2 2 5 4" xfId="3375"/>
    <cellStyle name="Normal 14 2 2 5 5" xfId="3376"/>
    <cellStyle name="Normal 14 2 2 5 6" xfId="3377"/>
    <cellStyle name="Normal 14 2 2 5 7" xfId="3378"/>
    <cellStyle name="Normal 14 2 2 5 8" xfId="3379"/>
    <cellStyle name="Normal 14 2 2 5 9" xfId="3380"/>
    <cellStyle name="Normal 14 2 2 50" xfId="3381"/>
    <cellStyle name="Normal 14 2 2 51" xfId="3382"/>
    <cellStyle name="Normal 14 2 2 52" xfId="3383"/>
    <cellStyle name="Normal 14 2 2 53" xfId="3384"/>
    <cellStyle name="Normal 14 2 2 54" xfId="3385"/>
    <cellStyle name="Normal 14 2 2 55" xfId="3386"/>
    <cellStyle name="Normal 14 2 2 56" xfId="3387"/>
    <cellStyle name="Normal 14 2 2 57" xfId="3388"/>
    <cellStyle name="Normal 14 2 2 58" xfId="3389"/>
    <cellStyle name="Normal 14 2 2 59" xfId="3390"/>
    <cellStyle name="Normal 14 2 2 6" xfId="3391"/>
    <cellStyle name="Normal 14 2 2 6 10" xfId="3392"/>
    <cellStyle name="Normal 14 2 2 6 11" xfId="3393"/>
    <cellStyle name="Normal 14 2 2 6 12" xfId="3394"/>
    <cellStyle name="Normal 14 2 2 6 13" xfId="3395"/>
    <cellStyle name="Normal 14 2 2 6 14" xfId="3396"/>
    <cellStyle name="Normal 14 2 2 6 15" xfId="3397"/>
    <cellStyle name="Normal 14 2 2 6 16" xfId="3398"/>
    <cellStyle name="Normal 14 2 2 6 17" xfId="3399"/>
    <cellStyle name="Normal 14 2 2 6 18" xfId="3400"/>
    <cellStyle name="Normal 14 2 2 6 19" xfId="3401"/>
    <cellStyle name="Normal 14 2 2 6 2" xfId="3402"/>
    <cellStyle name="Normal 14 2 2 6 20" xfId="3403"/>
    <cellStyle name="Normal 14 2 2 6 21" xfId="3404"/>
    <cellStyle name="Normal 14 2 2 6 22" xfId="3405"/>
    <cellStyle name="Normal 14 2 2 6 23" xfId="3406"/>
    <cellStyle name="Normal 14 2 2 6 24" xfId="3407"/>
    <cellStyle name="Normal 14 2 2 6 25" xfId="3408"/>
    <cellStyle name="Normal 14 2 2 6 26" xfId="3409"/>
    <cellStyle name="Normal 14 2 2 6 27" xfId="3410"/>
    <cellStyle name="Normal 14 2 2 6 28" xfId="3411"/>
    <cellStyle name="Normal 14 2 2 6 29" xfId="3412"/>
    <cellStyle name="Normal 14 2 2 6 3" xfId="3413"/>
    <cellStyle name="Normal 14 2 2 6 30" xfId="3414"/>
    <cellStyle name="Normal 14 2 2 6 4" xfId="3415"/>
    <cellStyle name="Normal 14 2 2 6 5" xfId="3416"/>
    <cellStyle name="Normal 14 2 2 6 6" xfId="3417"/>
    <cellStyle name="Normal 14 2 2 6 7" xfId="3418"/>
    <cellStyle name="Normal 14 2 2 6 8" xfId="3419"/>
    <cellStyle name="Normal 14 2 2 6 9" xfId="3420"/>
    <cellStyle name="Normal 14 2 2 60" xfId="3421"/>
    <cellStyle name="Normal 14 2 2 7" xfId="3422"/>
    <cellStyle name="Normal 14 2 2 7 10" xfId="3423"/>
    <cellStyle name="Normal 14 2 2 7 11" xfId="3424"/>
    <cellStyle name="Normal 14 2 2 7 12" xfId="3425"/>
    <cellStyle name="Normal 14 2 2 7 13" xfId="3426"/>
    <cellStyle name="Normal 14 2 2 7 14" xfId="3427"/>
    <cellStyle name="Normal 14 2 2 7 15" xfId="3428"/>
    <cellStyle name="Normal 14 2 2 7 16" xfId="3429"/>
    <cellStyle name="Normal 14 2 2 7 17" xfId="3430"/>
    <cellStyle name="Normal 14 2 2 7 18" xfId="3431"/>
    <cellStyle name="Normal 14 2 2 7 19" xfId="3432"/>
    <cellStyle name="Normal 14 2 2 7 2" xfId="3433"/>
    <cellStyle name="Normal 14 2 2 7 20" xfId="3434"/>
    <cellStyle name="Normal 14 2 2 7 21" xfId="3435"/>
    <cellStyle name="Normal 14 2 2 7 22" xfId="3436"/>
    <cellStyle name="Normal 14 2 2 7 23" xfId="3437"/>
    <cellStyle name="Normal 14 2 2 7 24" xfId="3438"/>
    <cellStyle name="Normal 14 2 2 7 25" xfId="3439"/>
    <cellStyle name="Normal 14 2 2 7 26" xfId="3440"/>
    <cellStyle name="Normal 14 2 2 7 27" xfId="3441"/>
    <cellStyle name="Normal 14 2 2 7 28" xfId="3442"/>
    <cellStyle name="Normal 14 2 2 7 29" xfId="3443"/>
    <cellStyle name="Normal 14 2 2 7 3" xfId="3444"/>
    <cellStyle name="Normal 14 2 2 7 30" xfId="3445"/>
    <cellStyle name="Normal 14 2 2 7 4" xfId="3446"/>
    <cellStyle name="Normal 14 2 2 7 5" xfId="3447"/>
    <cellStyle name="Normal 14 2 2 7 6" xfId="3448"/>
    <cellStyle name="Normal 14 2 2 7 7" xfId="3449"/>
    <cellStyle name="Normal 14 2 2 7 8" xfId="3450"/>
    <cellStyle name="Normal 14 2 2 7 9" xfId="3451"/>
    <cellStyle name="Normal 14 2 2 8" xfId="3452"/>
    <cellStyle name="Normal 14 2 2 8 10" xfId="3453"/>
    <cellStyle name="Normal 14 2 2 8 11" xfId="3454"/>
    <cellStyle name="Normal 14 2 2 8 12" xfId="3455"/>
    <cellStyle name="Normal 14 2 2 8 13" xfId="3456"/>
    <cellStyle name="Normal 14 2 2 8 14" xfId="3457"/>
    <cellStyle name="Normal 14 2 2 8 15" xfId="3458"/>
    <cellStyle name="Normal 14 2 2 8 16" xfId="3459"/>
    <cellStyle name="Normal 14 2 2 8 17" xfId="3460"/>
    <cellStyle name="Normal 14 2 2 8 18" xfId="3461"/>
    <cellStyle name="Normal 14 2 2 8 19" xfId="3462"/>
    <cellStyle name="Normal 14 2 2 8 2" xfId="3463"/>
    <cellStyle name="Normal 14 2 2 8 20" xfId="3464"/>
    <cellStyle name="Normal 14 2 2 8 21" xfId="3465"/>
    <cellStyle name="Normal 14 2 2 8 22" xfId="3466"/>
    <cellStyle name="Normal 14 2 2 8 23" xfId="3467"/>
    <cellStyle name="Normal 14 2 2 8 24" xfId="3468"/>
    <cellStyle name="Normal 14 2 2 8 25" xfId="3469"/>
    <cellStyle name="Normal 14 2 2 8 26" xfId="3470"/>
    <cellStyle name="Normal 14 2 2 8 27" xfId="3471"/>
    <cellStyle name="Normal 14 2 2 8 28" xfId="3472"/>
    <cellStyle name="Normal 14 2 2 8 29" xfId="3473"/>
    <cellStyle name="Normal 14 2 2 8 3" xfId="3474"/>
    <cellStyle name="Normal 14 2 2 8 30" xfId="3475"/>
    <cellStyle name="Normal 14 2 2 8 4" xfId="3476"/>
    <cellStyle name="Normal 14 2 2 8 5" xfId="3477"/>
    <cellStyle name="Normal 14 2 2 8 6" xfId="3478"/>
    <cellStyle name="Normal 14 2 2 8 7" xfId="3479"/>
    <cellStyle name="Normal 14 2 2 8 8" xfId="3480"/>
    <cellStyle name="Normal 14 2 2 8 9" xfId="3481"/>
    <cellStyle name="Normal 14 2 2 9" xfId="3482"/>
    <cellStyle name="Normal 14 2 2 9 10" xfId="3483"/>
    <cellStyle name="Normal 14 2 2 9 11" xfId="3484"/>
    <cellStyle name="Normal 14 2 2 9 12" xfId="3485"/>
    <cellStyle name="Normal 14 2 2 9 13" xfId="3486"/>
    <cellStyle name="Normal 14 2 2 9 14" xfId="3487"/>
    <cellStyle name="Normal 14 2 2 9 15" xfId="3488"/>
    <cellStyle name="Normal 14 2 2 9 16" xfId="3489"/>
    <cellStyle name="Normal 14 2 2 9 17" xfId="3490"/>
    <cellStyle name="Normal 14 2 2 9 18" xfId="3491"/>
    <cellStyle name="Normal 14 2 2 9 19" xfId="3492"/>
    <cellStyle name="Normal 14 2 2 9 2" xfId="3493"/>
    <cellStyle name="Normal 14 2 2 9 20" xfId="3494"/>
    <cellStyle name="Normal 14 2 2 9 21" xfId="3495"/>
    <cellStyle name="Normal 14 2 2 9 22" xfId="3496"/>
    <cellStyle name="Normal 14 2 2 9 23" xfId="3497"/>
    <cellStyle name="Normal 14 2 2 9 24" xfId="3498"/>
    <cellStyle name="Normal 14 2 2 9 25" xfId="3499"/>
    <cellStyle name="Normal 14 2 2 9 26" xfId="3500"/>
    <cellStyle name="Normal 14 2 2 9 27" xfId="3501"/>
    <cellStyle name="Normal 14 2 2 9 28" xfId="3502"/>
    <cellStyle name="Normal 14 2 2 9 29" xfId="3503"/>
    <cellStyle name="Normal 14 2 2 9 3" xfId="3504"/>
    <cellStyle name="Normal 14 2 2 9 30" xfId="3505"/>
    <cellStyle name="Normal 14 2 2 9 4" xfId="3506"/>
    <cellStyle name="Normal 14 2 2 9 5" xfId="3507"/>
    <cellStyle name="Normal 14 2 2 9 6" xfId="3508"/>
    <cellStyle name="Normal 14 2 2 9 7" xfId="3509"/>
    <cellStyle name="Normal 14 2 2 9 8" xfId="3510"/>
    <cellStyle name="Normal 14 2 2 9 9" xfId="3511"/>
    <cellStyle name="Normal 14 2 20" xfId="3512"/>
    <cellStyle name="Normal 14 2 20 10" xfId="3513"/>
    <cellStyle name="Normal 14 2 20 11" xfId="3514"/>
    <cellStyle name="Normal 14 2 20 12" xfId="3515"/>
    <cellStyle name="Normal 14 2 20 13" xfId="3516"/>
    <cellStyle name="Normal 14 2 20 14" xfId="3517"/>
    <cellStyle name="Normal 14 2 20 15" xfId="3518"/>
    <cellStyle name="Normal 14 2 20 16" xfId="3519"/>
    <cellStyle name="Normal 14 2 20 17" xfId="3520"/>
    <cellStyle name="Normal 14 2 20 18" xfId="3521"/>
    <cellStyle name="Normal 14 2 20 19" xfId="3522"/>
    <cellStyle name="Normal 14 2 20 2" xfId="3523"/>
    <cellStyle name="Normal 14 2 20 20" xfId="3524"/>
    <cellStyle name="Normal 14 2 20 21" xfId="3525"/>
    <cellStyle name="Normal 14 2 20 22" xfId="3526"/>
    <cellStyle name="Normal 14 2 20 23" xfId="3527"/>
    <cellStyle name="Normal 14 2 20 24" xfId="3528"/>
    <cellStyle name="Normal 14 2 20 25" xfId="3529"/>
    <cellStyle name="Normal 14 2 20 26" xfId="3530"/>
    <cellStyle name="Normal 14 2 20 27" xfId="3531"/>
    <cellStyle name="Normal 14 2 20 28" xfId="3532"/>
    <cellStyle name="Normal 14 2 20 29" xfId="3533"/>
    <cellStyle name="Normal 14 2 20 3" xfId="3534"/>
    <cellStyle name="Normal 14 2 20 30" xfId="3535"/>
    <cellStyle name="Normal 14 2 20 4" xfId="3536"/>
    <cellStyle name="Normal 14 2 20 5" xfId="3537"/>
    <cellStyle name="Normal 14 2 20 6" xfId="3538"/>
    <cellStyle name="Normal 14 2 20 7" xfId="3539"/>
    <cellStyle name="Normal 14 2 20 8" xfId="3540"/>
    <cellStyle name="Normal 14 2 20 9" xfId="3541"/>
    <cellStyle name="Normal 14 2 21" xfId="3542"/>
    <cellStyle name="Normal 14 2 21 10" xfId="3543"/>
    <cellStyle name="Normal 14 2 21 11" xfId="3544"/>
    <cellStyle name="Normal 14 2 21 12" xfId="3545"/>
    <cellStyle name="Normal 14 2 21 13" xfId="3546"/>
    <cellStyle name="Normal 14 2 21 14" xfId="3547"/>
    <cellStyle name="Normal 14 2 21 15" xfId="3548"/>
    <cellStyle name="Normal 14 2 21 16" xfId="3549"/>
    <cellStyle name="Normal 14 2 21 17" xfId="3550"/>
    <cellStyle name="Normal 14 2 21 18" xfId="3551"/>
    <cellStyle name="Normal 14 2 21 19" xfId="3552"/>
    <cellStyle name="Normal 14 2 21 2" xfId="3553"/>
    <cellStyle name="Normal 14 2 21 20" xfId="3554"/>
    <cellStyle name="Normal 14 2 21 21" xfId="3555"/>
    <cellStyle name="Normal 14 2 21 22" xfId="3556"/>
    <cellStyle name="Normal 14 2 21 23" xfId="3557"/>
    <cellStyle name="Normal 14 2 21 24" xfId="3558"/>
    <cellStyle name="Normal 14 2 21 25" xfId="3559"/>
    <cellStyle name="Normal 14 2 21 26" xfId="3560"/>
    <cellStyle name="Normal 14 2 21 27" xfId="3561"/>
    <cellStyle name="Normal 14 2 21 28" xfId="3562"/>
    <cellStyle name="Normal 14 2 21 29" xfId="3563"/>
    <cellStyle name="Normal 14 2 21 3" xfId="3564"/>
    <cellStyle name="Normal 14 2 21 30" xfId="3565"/>
    <cellStyle name="Normal 14 2 21 4" xfId="3566"/>
    <cellStyle name="Normal 14 2 21 5" xfId="3567"/>
    <cellStyle name="Normal 14 2 21 6" xfId="3568"/>
    <cellStyle name="Normal 14 2 21 7" xfId="3569"/>
    <cellStyle name="Normal 14 2 21 8" xfId="3570"/>
    <cellStyle name="Normal 14 2 21 9" xfId="3571"/>
    <cellStyle name="Normal 14 2 22" xfId="3572"/>
    <cellStyle name="Normal 14 2 22 10" xfId="3573"/>
    <cellStyle name="Normal 14 2 22 11" xfId="3574"/>
    <cellStyle name="Normal 14 2 22 12" xfId="3575"/>
    <cellStyle name="Normal 14 2 22 13" xfId="3576"/>
    <cellStyle name="Normal 14 2 22 14" xfId="3577"/>
    <cellStyle name="Normal 14 2 22 15" xfId="3578"/>
    <cellStyle name="Normal 14 2 22 16" xfId="3579"/>
    <cellStyle name="Normal 14 2 22 17" xfId="3580"/>
    <cellStyle name="Normal 14 2 22 18" xfId="3581"/>
    <cellStyle name="Normal 14 2 22 19" xfId="3582"/>
    <cellStyle name="Normal 14 2 22 2" xfId="3583"/>
    <cellStyle name="Normal 14 2 22 20" xfId="3584"/>
    <cellStyle name="Normal 14 2 22 21" xfId="3585"/>
    <cellStyle name="Normal 14 2 22 22" xfId="3586"/>
    <cellStyle name="Normal 14 2 22 23" xfId="3587"/>
    <cellStyle name="Normal 14 2 22 24" xfId="3588"/>
    <cellStyle name="Normal 14 2 22 25" xfId="3589"/>
    <cellStyle name="Normal 14 2 22 26" xfId="3590"/>
    <cellStyle name="Normal 14 2 22 27" xfId="3591"/>
    <cellStyle name="Normal 14 2 22 28" xfId="3592"/>
    <cellStyle name="Normal 14 2 22 29" xfId="3593"/>
    <cellStyle name="Normal 14 2 22 3" xfId="3594"/>
    <cellStyle name="Normal 14 2 22 30" xfId="3595"/>
    <cellStyle name="Normal 14 2 22 4" xfId="3596"/>
    <cellStyle name="Normal 14 2 22 5" xfId="3597"/>
    <cellStyle name="Normal 14 2 22 6" xfId="3598"/>
    <cellStyle name="Normal 14 2 22 7" xfId="3599"/>
    <cellStyle name="Normal 14 2 22 8" xfId="3600"/>
    <cellStyle name="Normal 14 2 22 9" xfId="3601"/>
    <cellStyle name="Normal 14 2 23" xfId="3602"/>
    <cellStyle name="Normal 14 2 23 10" xfId="3603"/>
    <cellStyle name="Normal 14 2 23 11" xfId="3604"/>
    <cellStyle name="Normal 14 2 23 12" xfId="3605"/>
    <cellStyle name="Normal 14 2 23 13" xfId="3606"/>
    <cellStyle name="Normal 14 2 23 14" xfId="3607"/>
    <cellStyle name="Normal 14 2 23 15" xfId="3608"/>
    <cellStyle name="Normal 14 2 23 16" xfId="3609"/>
    <cellStyle name="Normal 14 2 23 17" xfId="3610"/>
    <cellStyle name="Normal 14 2 23 18" xfId="3611"/>
    <cellStyle name="Normal 14 2 23 19" xfId="3612"/>
    <cellStyle name="Normal 14 2 23 2" xfId="3613"/>
    <cellStyle name="Normal 14 2 23 20" xfId="3614"/>
    <cellStyle name="Normal 14 2 23 21" xfId="3615"/>
    <cellStyle name="Normal 14 2 23 22" xfId="3616"/>
    <cellStyle name="Normal 14 2 23 23" xfId="3617"/>
    <cellStyle name="Normal 14 2 23 24" xfId="3618"/>
    <cellStyle name="Normal 14 2 23 25" xfId="3619"/>
    <cellStyle name="Normal 14 2 23 26" xfId="3620"/>
    <cellStyle name="Normal 14 2 23 27" xfId="3621"/>
    <cellStyle name="Normal 14 2 23 28" xfId="3622"/>
    <cellStyle name="Normal 14 2 23 29" xfId="3623"/>
    <cellStyle name="Normal 14 2 23 3" xfId="3624"/>
    <cellStyle name="Normal 14 2 23 30" xfId="3625"/>
    <cellStyle name="Normal 14 2 23 4" xfId="3626"/>
    <cellStyle name="Normal 14 2 23 5" xfId="3627"/>
    <cellStyle name="Normal 14 2 23 6" xfId="3628"/>
    <cellStyle name="Normal 14 2 23 7" xfId="3629"/>
    <cellStyle name="Normal 14 2 23 8" xfId="3630"/>
    <cellStyle name="Normal 14 2 23 9" xfId="3631"/>
    <cellStyle name="Normal 14 2 24" xfId="3632"/>
    <cellStyle name="Normal 14 2 24 10" xfId="3633"/>
    <cellStyle name="Normal 14 2 24 11" xfId="3634"/>
    <cellStyle name="Normal 14 2 24 12" xfId="3635"/>
    <cellStyle name="Normal 14 2 24 13" xfId="3636"/>
    <cellStyle name="Normal 14 2 24 14" xfId="3637"/>
    <cellStyle name="Normal 14 2 24 15" xfId="3638"/>
    <cellStyle name="Normal 14 2 24 16" xfId="3639"/>
    <cellStyle name="Normal 14 2 24 17" xfId="3640"/>
    <cellStyle name="Normal 14 2 24 18" xfId="3641"/>
    <cellStyle name="Normal 14 2 24 19" xfId="3642"/>
    <cellStyle name="Normal 14 2 24 2" xfId="3643"/>
    <cellStyle name="Normal 14 2 24 20" xfId="3644"/>
    <cellStyle name="Normal 14 2 24 21" xfId="3645"/>
    <cellStyle name="Normal 14 2 24 22" xfId="3646"/>
    <cellStyle name="Normal 14 2 24 23" xfId="3647"/>
    <cellStyle name="Normal 14 2 24 24" xfId="3648"/>
    <cellStyle name="Normal 14 2 24 25" xfId="3649"/>
    <cellStyle name="Normal 14 2 24 26" xfId="3650"/>
    <cellStyle name="Normal 14 2 24 27" xfId="3651"/>
    <cellStyle name="Normal 14 2 24 28" xfId="3652"/>
    <cellStyle name="Normal 14 2 24 29" xfId="3653"/>
    <cellStyle name="Normal 14 2 24 3" xfId="3654"/>
    <cellStyle name="Normal 14 2 24 30" xfId="3655"/>
    <cellStyle name="Normal 14 2 24 4" xfId="3656"/>
    <cellStyle name="Normal 14 2 24 5" xfId="3657"/>
    <cellStyle name="Normal 14 2 24 6" xfId="3658"/>
    <cellStyle name="Normal 14 2 24 7" xfId="3659"/>
    <cellStyle name="Normal 14 2 24 8" xfId="3660"/>
    <cellStyle name="Normal 14 2 24 9" xfId="3661"/>
    <cellStyle name="Normal 14 2 25" xfId="3662"/>
    <cellStyle name="Normal 14 2 25 10" xfId="3663"/>
    <cellStyle name="Normal 14 2 25 11" xfId="3664"/>
    <cellStyle name="Normal 14 2 25 12" xfId="3665"/>
    <cellStyle name="Normal 14 2 25 13" xfId="3666"/>
    <cellStyle name="Normal 14 2 25 14" xfId="3667"/>
    <cellStyle name="Normal 14 2 25 15" xfId="3668"/>
    <cellStyle name="Normal 14 2 25 16" xfId="3669"/>
    <cellStyle name="Normal 14 2 25 17" xfId="3670"/>
    <cellStyle name="Normal 14 2 25 18" xfId="3671"/>
    <cellStyle name="Normal 14 2 25 19" xfId="3672"/>
    <cellStyle name="Normal 14 2 25 2" xfId="3673"/>
    <cellStyle name="Normal 14 2 25 20" xfId="3674"/>
    <cellStyle name="Normal 14 2 25 21" xfId="3675"/>
    <cellStyle name="Normal 14 2 25 22" xfId="3676"/>
    <cellStyle name="Normal 14 2 25 23" xfId="3677"/>
    <cellStyle name="Normal 14 2 25 24" xfId="3678"/>
    <cellStyle name="Normal 14 2 25 25" xfId="3679"/>
    <cellStyle name="Normal 14 2 25 26" xfId="3680"/>
    <cellStyle name="Normal 14 2 25 27" xfId="3681"/>
    <cellStyle name="Normal 14 2 25 28" xfId="3682"/>
    <cellStyle name="Normal 14 2 25 29" xfId="3683"/>
    <cellStyle name="Normal 14 2 25 3" xfId="3684"/>
    <cellStyle name="Normal 14 2 25 30" xfId="3685"/>
    <cellStyle name="Normal 14 2 25 4" xfId="3686"/>
    <cellStyle name="Normal 14 2 25 5" xfId="3687"/>
    <cellStyle name="Normal 14 2 25 6" xfId="3688"/>
    <cellStyle name="Normal 14 2 25 7" xfId="3689"/>
    <cellStyle name="Normal 14 2 25 8" xfId="3690"/>
    <cellStyle name="Normal 14 2 25 9" xfId="3691"/>
    <cellStyle name="Normal 14 2 26" xfId="3692"/>
    <cellStyle name="Normal 14 2 26 10" xfId="3693"/>
    <cellStyle name="Normal 14 2 26 11" xfId="3694"/>
    <cellStyle name="Normal 14 2 26 12" xfId="3695"/>
    <cellStyle name="Normal 14 2 26 13" xfId="3696"/>
    <cellStyle name="Normal 14 2 26 14" xfId="3697"/>
    <cellStyle name="Normal 14 2 26 15" xfId="3698"/>
    <cellStyle name="Normal 14 2 26 16" xfId="3699"/>
    <cellStyle name="Normal 14 2 26 17" xfId="3700"/>
    <cellStyle name="Normal 14 2 26 18" xfId="3701"/>
    <cellStyle name="Normal 14 2 26 19" xfId="3702"/>
    <cellStyle name="Normal 14 2 26 2" xfId="3703"/>
    <cellStyle name="Normal 14 2 26 20" xfId="3704"/>
    <cellStyle name="Normal 14 2 26 21" xfId="3705"/>
    <cellStyle name="Normal 14 2 26 22" xfId="3706"/>
    <cellStyle name="Normal 14 2 26 23" xfId="3707"/>
    <cellStyle name="Normal 14 2 26 24" xfId="3708"/>
    <cellStyle name="Normal 14 2 26 25" xfId="3709"/>
    <cellStyle name="Normal 14 2 26 26" xfId="3710"/>
    <cellStyle name="Normal 14 2 26 27" xfId="3711"/>
    <cellStyle name="Normal 14 2 26 28" xfId="3712"/>
    <cellStyle name="Normal 14 2 26 29" xfId="3713"/>
    <cellStyle name="Normal 14 2 26 3" xfId="3714"/>
    <cellStyle name="Normal 14 2 26 30" xfId="3715"/>
    <cellStyle name="Normal 14 2 26 4" xfId="3716"/>
    <cellStyle name="Normal 14 2 26 5" xfId="3717"/>
    <cellStyle name="Normal 14 2 26 6" xfId="3718"/>
    <cellStyle name="Normal 14 2 26 7" xfId="3719"/>
    <cellStyle name="Normal 14 2 26 8" xfId="3720"/>
    <cellStyle name="Normal 14 2 26 9" xfId="3721"/>
    <cellStyle name="Normal 14 2 27" xfId="3722"/>
    <cellStyle name="Normal 14 2 27 10" xfId="3723"/>
    <cellStyle name="Normal 14 2 27 11" xfId="3724"/>
    <cellStyle name="Normal 14 2 27 12" xfId="3725"/>
    <cellStyle name="Normal 14 2 27 13" xfId="3726"/>
    <cellStyle name="Normal 14 2 27 14" xfId="3727"/>
    <cellStyle name="Normal 14 2 27 15" xfId="3728"/>
    <cellStyle name="Normal 14 2 27 16" xfId="3729"/>
    <cellStyle name="Normal 14 2 27 17" xfId="3730"/>
    <cellStyle name="Normal 14 2 27 18" xfId="3731"/>
    <cellStyle name="Normal 14 2 27 19" xfId="3732"/>
    <cellStyle name="Normal 14 2 27 2" xfId="3733"/>
    <cellStyle name="Normal 14 2 27 20" xfId="3734"/>
    <cellStyle name="Normal 14 2 27 21" xfId="3735"/>
    <cellStyle name="Normal 14 2 27 22" xfId="3736"/>
    <cellStyle name="Normal 14 2 27 23" xfId="3737"/>
    <cellStyle name="Normal 14 2 27 24" xfId="3738"/>
    <cellStyle name="Normal 14 2 27 25" xfId="3739"/>
    <cellStyle name="Normal 14 2 27 26" xfId="3740"/>
    <cellStyle name="Normal 14 2 27 27" xfId="3741"/>
    <cellStyle name="Normal 14 2 27 28" xfId="3742"/>
    <cellStyle name="Normal 14 2 27 29" xfId="3743"/>
    <cellStyle name="Normal 14 2 27 3" xfId="3744"/>
    <cellStyle name="Normal 14 2 27 30" xfId="3745"/>
    <cellStyle name="Normal 14 2 27 4" xfId="3746"/>
    <cellStyle name="Normal 14 2 27 5" xfId="3747"/>
    <cellStyle name="Normal 14 2 27 6" xfId="3748"/>
    <cellStyle name="Normal 14 2 27 7" xfId="3749"/>
    <cellStyle name="Normal 14 2 27 8" xfId="3750"/>
    <cellStyle name="Normal 14 2 27 9" xfId="3751"/>
    <cellStyle name="Normal 14 2 28" xfId="3752"/>
    <cellStyle name="Normal 14 2 28 10" xfId="3753"/>
    <cellStyle name="Normal 14 2 28 11" xfId="3754"/>
    <cellStyle name="Normal 14 2 28 12" xfId="3755"/>
    <cellStyle name="Normal 14 2 28 13" xfId="3756"/>
    <cellStyle name="Normal 14 2 28 14" xfId="3757"/>
    <cellStyle name="Normal 14 2 28 15" xfId="3758"/>
    <cellStyle name="Normal 14 2 28 16" xfId="3759"/>
    <cellStyle name="Normal 14 2 28 17" xfId="3760"/>
    <cellStyle name="Normal 14 2 28 18" xfId="3761"/>
    <cellStyle name="Normal 14 2 28 19" xfId="3762"/>
    <cellStyle name="Normal 14 2 28 2" xfId="3763"/>
    <cellStyle name="Normal 14 2 28 20" xfId="3764"/>
    <cellStyle name="Normal 14 2 28 21" xfId="3765"/>
    <cellStyle name="Normal 14 2 28 22" xfId="3766"/>
    <cellStyle name="Normal 14 2 28 23" xfId="3767"/>
    <cellStyle name="Normal 14 2 28 24" xfId="3768"/>
    <cellStyle name="Normal 14 2 28 25" xfId="3769"/>
    <cellStyle name="Normal 14 2 28 26" xfId="3770"/>
    <cellStyle name="Normal 14 2 28 27" xfId="3771"/>
    <cellStyle name="Normal 14 2 28 28" xfId="3772"/>
    <cellStyle name="Normal 14 2 28 29" xfId="3773"/>
    <cellStyle name="Normal 14 2 28 3" xfId="3774"/>
    <cellStyle name="Normal 14 2 28 30" xfId="3775"/>
    <cellStyle name="Normal 14 2 28 4" xfId="3776"/>
    <cellStyle name="Normal 14 2 28 5" xfId="3777"/>
    <cellStyle name="Normal 14 2 28 6" xfId="3778"/>
    <cellStyle name="Normal 14 2 28 7" xfId="3779"/>
    <cellStyle name="Normal 14 2 28 8" xfId="3780"/>
    <cellStyle name="Normal 14 2 28 9" xfId="3781"/>
    <cellStyle name="Normal 14 2 29" xfId="3782"/>
    <cellStyle name="Normal 14 2 29 10" xfId="3783"/>
    <cellStyle name="Normal 14 2 29 11" xfId="3784"/>
    <cellStyle name="Normal 14 2 29 12" xfId="3785"/>
    <cellStyle name="Normal 14 2 29 13" xfId="3786"/>
    <cellStyle name="Normal 14 2 29 14" xfId="3787"/>
    <cellStyle name="Normal 14 2 29 15" xfId="3788"/>
    <cellStyle name="Normal 14 2 29 16" xfId="3789"/>
    <cellStyle name="Normal 14 2 29 17" xfId="3790"/>
    <cellStyle name="Normal 14 2 29 18" xfId="3791"/>
    <cellStyle name="Normal 14 2 29 19" xfId="3792"/>
    <cellStyle name="Normal 14 2 29 2" xfId="3793"/>
    <cellStyle name="Normal 14 2 29 20" xfId="3794"/>
    <cellStyle name="Normal 14 2 29 21" xfId="3795"/>
    <cellStyle name="Normal 14 2 29 22" xfId="3796"/>
    <cellStyle name="Normal 14 2 29 23" xfId="3797"/>
    <cellStyle name="Normal 14 2 29 24" xfId="3798"/>
    <cellStyle name="Normal 14 2 29 25" xfId="3799"/>
    <cellStyle name="Normal 14 2 29 26" xfId="3800"/>
    <cellStyle name="Normal 14 2 29 27" xfId="3801"/>
    <cellStyle name="Normal 14 2 29 28" xfId="3802"/>
    <cellStyle name="Normal 14 2 29 29" xfId="3803"/>
    <cellStyle name="Normal 14 2 29 3" xfId="3804"/>
    <cellStyle name="Normal 14 2 29 30" xfId="3805"/>
    <cellStyle name="Normal 14 2 29 4" xfId="3806"/>
    <cellStyle name="Normal 14 2 29 5" xfId="3807"/>
    <cellStyle name="Normal 14 2 29 6" xfId="3808"/>
    <cellStyle name="Normal 14 2 29 7" xfId="3809"/>
    <cellStyle name="Normal 14 2 29 8" xfId="3810"/>
    <cellStyle name="Normal 14 2 29 9" xfId="3811"/>
    <cellStyle name="Normal 14 2 3" xfId="3812"/>
    <cellStyle name="Normal 14 2 3 10" xfId="3813"/>
    <cellStyle name="Normal 14 2 3 11" xfId="3814"/>
    <cellStyle name="Normal 14 2 3 12" xfId="3815"/>
    <cellStyle name="Normal 14 2 3 13" xfId="3816"/>
    <cellStyle name="Normal 14 2 3 14" xfId="3817"/>
    <cellStyle name="Normal 14 2 3 15" xfId="3818"/>
    <cellStyle name="Normal 14 2 3 16" xfId="3819"/>
    <cellStyle name="Normal 14 2 3 17" xfId="3820"/>
    <cellStyle name="Normal 14 2 3 18" xfId="3821"/>
    <cellStyle name="Normal 14 2 3 19" xfId="3822"/>
    <cellStyle name="Normal 14 2 3 2" xfId="3823"/>
    <cellStyle name="Normal 14 2 3 20" xfId="3824"/>
    <cellStyle name="Normal 14 2 3 21" xfId="3825"/>
    <cellStyle name="Normal 14 2 3 22" xfId="3826"/>
    <cellStyle name="Normal 14 2 3 23" xfId="3827"/>
    <cellStyle name="Normal 14 2 3 24" xfId="3828"/>
    <cellStyle name="Normal 14 2 3 25" xfId="3829"/>
    <cellStyle name="Normal 14 2 3 26" xfId="3830"/>
    <cellStyle name="Normal 14 2 3 27" xfId="3831"/>
    <cellStyle name="Normal 14 2 3 28" xfId="3832"/>
    <cellStyle name="Normal 14 2 3 29" xfId="3833"/>
    <cellStyle name="Normal 14 2 3 3" xfId="3834"/>
    <cellStyle name="Normal 14 2 3 30" xfId="3835"/>
    <cellStyle name="Normal 14 2 3 4" xfId="3836"/>
    <cellStyle name="Normal 14 2 3 5" xfId="3837"/>
    <cellStyle name="Normal 14 2 3 6" xfId="3838"/>
    <cellStyle name="Normal 14 2 3 7" xfId="3839"/>
    <cellStyle name="Normal 14 2 3 8" xfId="3840"/>
    <cellStyle name="Normal 14 2 3 9" xfId="3841"/>
    <cellStyle name="Normal 14 2 30" xfId="3842"/>
    <cellStyle name="Normal 14 2 30 10" xfId="3843"/>
    <cellStyle name="Normal 14 2 30 11" xfId="3844"/>
    <cellStyle name="Normal 14 2 30 12" xfId="3845"/>
    <cellStyle name="Normal 14 2 30 13" xfId="3846"/>
    <cellStyle name="Normal 14 2 30 14" xfId="3847"/>
    <cellStyle name="Normal 14 2 30 15" xfId="3848"/>
    <cellStyle name="Normal 14 2 30 16" xfId="3849"/>
    <cellStyle name="Normal 14 2 30 17" xfId="3850"/>
    <cellStyle name="Normal 14 2 30 18" xfId="3851"/>
    <cellStyle name="Normal 14 2 30 19" xfId="3852"/>
    <cellStyle name="Normal 14 2 30 2" xfId="3853"/>
    <cellStyle name="Normal 14 2 30 20" xfId="3854"/>
    <cellStyle name="Normal 14 2 30 21" xfId="3855"/>
    <cellStyle name="Normal 14 2 30 22" xfId="3856"/>
    <cellStyle name="Normal 14 2 30 23" xfId="3857"/>
    <cellStyle name="Normal 14 2 30 24" xfId="3858"/>
    <cellStyle name="Normal 14 2 30 25" xfId="3859"/>
    <cellStyle name="Normal 14 2 30 26" xfId="3860"/>
    <cellStyle name="Normal 14 2 30 27" xfId="3861"/>
    <cellStyle name="Normal 14 2 30 28" xfId="3862"/>
    <cellStyle name="Normal 14 2 30 29" xfId="3863"/>
    <cellStyle name="Normal 14 2 30 3" xfId="3864"/>
    <cellStyle name="Normal 14 2 30 30" xfId="3865"/>
    <cellStyle name="Normal 14 2 30 4" xfId="3866"/>
    <cellStyle name="Normal 14 2 30 5" xfId="3867"/>
    <cellStyle name="Normal 14 2 30 6" xfId="3868"/>
    <cellStyle name="Normal 14 2 30 7" xfId="3869"/>
    <cellStyle name="Normal 14 2 30 8" xfId="3870"/>
    <cellStyle name="Normal 14 2 30 9" xfId="3871"/>
    <cellStyle name="Normal 14 2 31" xfId="3872"/>
    <cellStyle name="Normal 14 2 31 10" xfId="3873"/>
    <cellStyle name="Normal 14 2 31 11" xfId="3874"/>
    <cellStyle name="Normal 14 2 31 12" xfId="3875"/>
    <cellStyle name="Normal 14 2 31 13" xfId="3876"/>
    <cellStyle name="Normal 14 2 31 14" xfId="3877"/>
    <cellStyle name="Normal 14 2 31 15" xfId="3878"/>
    <cellStyle name="Normal 14 2 31 16" xfId="3879"/>
    <cellStyle name="Normal 14 2 31 17" xfId="3880"/>
    <cellStyle name="Normal 14 2 31 18" xfId="3881"/>
    <cellStyle name="Normal 14 2 31 19" xfId="3882"/>
    <cellStyle name="Normal 14 2 31 2" xfId="3883"/>
    <cellStyle name="Normal 14 2 31 20" xfId="3884"/>
    <cellStyle name="Normal 14 2 31 21" xfId="3885"/>
    <cellStyle name="Normal 14 2 31 22" xfId="3886"/>
    <cellStyle name="Normal 14 2 31 23" xfId="3887"/>
    <cellStyle name="Normal 14 2 31 24" xfId="3888"/>
    <cellStyle name="Normal 14 2 31 25" xfId="3889"/>
    <cellStyle name="Normal 14 2 31 26" xfId="3890"/>
    <cellStyle name="Normal 14 2 31 27" xfId="3891"/>
    <cellStyle name="Normal 14 2 31 28" xfId="3892"/>
    <cellStyle name="Normal 14 2 31 29" xfId="3893"/>
    <cellStyle name="Normal 14 2 31 3" xfId="3894"/>
    <cellStyle name="Normal 14 2 31 30" xfId="3895"/>
    <cellStyle name="Normal 14 2 31 4" xfId="3896"/>
    <cellStyle name="Normal 14 2 31 5" xfId="3897"/>
    <cellStyle name="Normal 14 2 31 6" xfId="3898"/>
    <cellStyle name="Normal 14 2 31 7" xfId="3899"/>
    <cellStyle name="Normal 14 2 31 8" xfId="3900"/>
    <cellStyle name="Normal 14 2 31 9" xfId="3901"/>
    <cellStyle name="Normal 14 2 32" xfId="3902"/>
    <cellStyle name="Normal 14 2 32 10" xfId="3903"/>
    <cellStyle name="Normal 14 2 32 11" xfId="3904"/>
    <cellStyle name="Normal 14 2 32 12" xfId="3905"/>
    <cellStyle name="Normal 14 2 32 13" xfId="3906"/>
    <cellStyle name="Normal 14 2 32 14" xfId="3907"/>
    <cellStyle name="Normal 14 2 32 15" xfId="3908"/>
    <cellStyle name="Normal 14 2 32 16" xfId="3909"/>
    <cellStyle name="Normal 14 2 32 17" xfId="3910"/>
    <cellStyle name="Normal 14 2 32 18" xfId="3911"/>
    <cellStyle name="Normal 14 2 32 19" xfId="3912"/>
    <cellStyle name="Normal 14 2 32 2" xfId="3913"/>
    <cellStyle name="Normal 14 2 32 20" xfId="3914"/>
    <cellStyle name="Normal 14 2 32 21" xfId="3915"/>
    <cellStyle name="Normal 14 2 32 22" xfId="3916"/>
    <cellStyle name="Normal 14 2 32 23" xfId="3917"/>
    <cellStyle name="Normal 14 2 32 24" xfId="3918"/>
    <cellStyle name="Normal 14 2 32 25" xfId="3919"/>
    <cellStyle name="Normal 14 2 32 26" xfId="3920"/>
    <cellStyle name="Normal 14 2 32 27" xfId="3921"/>
    <cellStyle name="Normal 14 2 32 28" xfId="3922"/>
    <cellStyle name="Normal 14 2 32 29" xfId="3923"/>
    <cellStyle name="Normal 14 2 32 3" xfId="3924"/>
    <cellStyle name="Normal 14 2 32 30" xfId="3925"/>
    <cellStyle name="Normal 14 2 32 4" xfId="3926"/>
    <cellStyle name="Normal 14 2 32 5" xfId="3927"/>
    <cellStyle name="Normal 14 2 32 6" xfId="3928"/>
    <cellStyle name="Normal 14 2 32 7" xfId="3929"/>
    <cellStyle name="Normal 14 2 32 8" xfId="3930"/>
    <cellStyle name="Normal 14 2 32 9" xfId="3931"/>
    <cellStyle name="Normal 14 2 33" xfId="3932"/>
    <cellStyle name="Normal 14 2 34" xfId="3933"/>
    <cellStyle name="Normal 14 2 35" xfId="3934"/>
    <cellStyle name="Normal 14 2 36" xfId="3935"/>
    <cellStyle name="Normal 14 2 37" xfId="3936"/>
    <cellStyle name="Normal 14 2 38" xfId="3937"/>
    <cellStyle name="Normal 14 2 39" xfId="3938"/>
    <cellStyle name="Normal 14 2 4" xfId="3939"/>
    <cellStyle name="Normal 14 2 4 10" xfId="3940"/>
    <cellStyle name="Normal 14 2 4 11" xfId="3941"/>
    <cellStyle name="Normal 14 2 4 12" xfId="3942"/>
    <cellStyle name="Normal 14 2 4 13" xfId="3943"/>
    <cellStyle name="Normal 14 2 4 14" xfId="3944"/>
    <cellStyle name="Normal 14 2 4 15" xfId="3945"/>
    <cellStyle name="Normal 14 2 4 16" xfId="3946"/>
    <cellStyle name="Normal 14 2 4 17" xfId="3947"/>
    <cellStyle name="Normal 14 2 4 18" xfId="3948"/>
    <cellStyle name="Normal 14 2 4 19" xfId="3949"/>
    <cellStyle name="Normal 14 2 4 2" xfId="3950"/>
    <cellStyle name="Normal 14 2 4 20" xfId="3951"/>
    <cellStyle name="Normal 14 2 4 21" xfId="3952"/>
    <cellStyle name="Normal 14 2 4 22" xfId="3953"/>
    <cellStyle name="Normal 14 2 4 23" xfId="3954"/>
    <cellStyle name="Normal 14 2 4 24" xfId="3955"/>
    <cellStyle name="Normal 14 2 4 25" xfId="3956"/>
    <cellStyle name="Normal 14 2 4 26" xfId="3957"/>
    <cellStyle name="Normal 14 2 4 27" xfId="3958"/>
    <cellStyle name="Normal 14 2 4 28" xfId="3959"/>
    <cellStyle name="Normal 14 2 4 29" xfId="3960"/>
    <cellStyle name="Normal 14 2 4 3" xfId="3961"/>
    <cellStyle name="Normal 14 2 4 30" xfId="3962"/>
    <cellStyle name="Normal 14 2 4 4" xfId="3963"/>
    <cellStyle name="Normal 14 2 4 5" xfId="3964"/>
    <cellStyle name="Normal 14 2 4 6" xfId="3965"/>
    <cellStyle name="Normal 14 2 4 7" xfId="3966"/>
    <cellStyle name="Normal 14 2 4 8" xfId="3967"/>
    <cellStyle name="Normal 14 2 4 9" xfId="3968"/>
    <cellStyle name="Normal 14 2 40" xfId="3969"/>
    <cellStyle name="Normal 14 2 41" xfId="3970"/>
    <cellStyle name="Normal 14 2 42" xfId="3971"/>
    <cellStyle name="Normal 14 2 43" xfId="3972"/>
    <cellStyle name="Normal 14 2 44" xfId="3973"/>
    <cellStyle name="Normal 14 2 45" xfId="3974"/>
    <cellStyle name="Normal 14 2 46" xfId="3975"/>
    <cellStyle name="Normal 14 2 47" xfId="3976"/>
    <cellStyle name="Normal 14 2 48" xfId="3977"/>
    <cellStyle name="Normal 14 2 49" xfId="3978"/>
    <cellStyle name="Normal 14 2 5" xfId="3979"/>
    <cellStyle name="Normal 14 2 5 10" xfId="3980"/>
    <cellStyle name="Normal 14 2 5 11" xfId="3981"/>
    <cellStyle name="Normal 14 2 5 12" xfId="3982"/>
    <cellStyle name="Normal 14 2 5 13" xfId="3983"/>
    <cellStyle name="Normal 14 2 5 14" xfId="3984"/>
    <cellStyle name="Normal 14 2 5 15" xfId="3985"/>
    <cellStyle name="Normal 14 2 5 16" xfId="3986"/>
    <cellStyle name="Normal 14 2 5 17" xfId="3987"/>
    <cellStyle name="Normal 14 2 5 18" xfId="3988"/>
    <cellStyle name="Normal 14 2 5 19" xfId="3989"/>
    <cellStyle name="Normal 14 2 5 2" xfId="3990"/>
    <cellStyle name="Normal 14 2 5 20" xfId="3991"/>
    <cellStyle name="Normal 14 2 5 21" xfId="3992"/>
    <cellStyle name="Normal 14 2 5 22" xfId="3993"/>
    <cellStyle name="Normal 14 2 5 23" xfId="3994"/>
    <cellStyle name="Normal 14 2 5 24" xfId="3995"/>
    <cellStyle name="Normal 14 2 5 25" xfId="3996"/>
    <cellStyle name="Normal 14 2 5 26" xfId="3997"/>
    <cellStyle name="Normal 14 2 5 27" xfId="3998"/>
    <cellStyle name="Normal 14 2 5 28" xfId="3999"/>
    <cellStyle name="Normal 14 2 5 29" xfId="4000"/>
    <cellStyle name="Normal 14 2 5 3" xfId="4001"/>
    <cellStyle name="Normal 14 2 5 30" xfId="4002"/>
    <cellStyle name="Normal 14 2 5 4" xfId="4003"/>
    <cellStyle name="Normal 14 2 5 5" xfId="4004"/>
    <cellStyle name="Normal 14 2 5 6" xfId="4005"/>
    <cellStyle name="Normal 14 2 5 7" xfId="4006"/>
    <cellStyle name="Normal 14 2 5 8" xfId="4007"/>
    <cellStyle name="Normal 14 2 5 9" xfId="4008"/>
    <cellStyle name="Normal 14 2 50" xfId="4009"/>
    <cellStyle name="Normal 14 2 51" xfId="4010"/>
    <cellStyle name="Normal 14 2 52" xfId="4011"/>
    <cellStyle name="Normal 14 2 53" xfId="4012"/>
    <cellStyle name="Normal 14 2 54" xfId="4013"/>
    <cellStyle name="Normal 14 2 55" xfId="4014"/>
    <cellStyle name="Normal 14 2 56" xfId="4015"/>
    <cellStyle name="Normal 14 2 57" xfId="4016"/>
    <cellStyle name="Normal 14 2 58" xfId="4017"/>
    <cellStyle name="Normal 14 2 59" xfId="4018"/>
    <cellStyle name="Normal 14 2 6" xfId="4019"/>
    <cellStyle name="Normal 14 2 6 10" xfId="4020"/>
    <cellStyle name="Normal 14 2 6 11" xfId="4021"/>
    <cellStyle name="Normal 14 2 6 12" xfId="4022"/>
    <cellStyle name="Normal 14 2 6 13" xfId="4023"/>
    <cellStyle name="Normal 14 2 6 14" xfId="4024"/>
    <cellStyle name="Normal 14 2 6 15" xfId="4025"/>
    <cellStyle name="Normal 14 2 6 16" xfId="4026"/>
    <cellStyle name="Normal 14 2 6 17" xfId="4027"/>
    <cellStyle name="Normal 14 2 6 18" xfId="4028"/>
    <cellStyle name="Normal 14 2 6 19" xfId="4029"/>
    <cellStyle name="Normal 14 2 6 2" xfId="4030"/>
    <cellStyle name="Normal 14 2 6 20" xfId="4031"/>
    <cellStyle name="Normal 14 2 6 21" xfId="4032"/>
    <cellStyle name="Normal 14 2 6 22" xfId="4033"/>
    <cellStyle name="Normal 14 2 6 23" xfId="4034"/>
    <cellStyle name="Normal 14 2 6 24" xfId="4035"/>
    <cellStyle name="Normal 14 2 6 25" xfId="4036"/>
    <cellStyle name="Normal 14 2 6 26" xfId="4037"/>
    <cellStyle name="Normal 14 2 6 27" xfId="4038"/>
    <cellStyle name="Normal 14 2 6 28" xfId="4039"/>
    <cellStyle name="Normal 14 2 6 29" xfId="4040"/>
    <cellStyle name="Normal 14 2 6 3" xfId="4041"/>
    <cellStyle name="Normal 14 2 6 30" xfId="4042"/>
    <cellStyle name="Normal 14 2 6 4" xfId="4043"/>
    <cellStyle name="Normal 14 2 6 5" xfId="4044"/>
    <cellStyle name="Normal 14 2 6 6" xfId="4045"/>
    <cellStyle name="Normal 14 2 6 7" xfId="4046"/>
    <cellStyle name="Normal 14 2 6 8" xfId="4047"/>
    <cellStyle name="Normal 14 2 6 9" xfId="4048"/>
    <cellStyle name="Normal 14 2 60" xfId="4049"/>
    <cellStyle name="Normal 14 2 61" xfId="4050"/>
    <cellStyle name="Normal 14 2 7" xfId="4051"/>
    <cellStyle name="Normal 14 2 7 10" xfId="4052"/>
    <cellStyle name="Normal 14 2 7 11" xfId="4053"/>
    <cellStyle name="Normal 14 2 7 12" xfId="4054"/>
    <cellStyle name="Normal 14 2 7 13" xfId="4055"/>
    <cellStyle name="Normal 14 2 7 14" xfId="4056"/>
    <cellStyle name="Normal 14 2 7 15" xfId="4057"/>
    <cellStyle name="Normal 14 2 7 16" xfId="4058"/>
    <cellStyle name="Normal 14 2 7 17" xfId="4059"/>
    <cellStyle name="Normal 14 2 7 18" xfId="4060"/>
    <cellStyle name="Normal 14 2 7 19" xfId="4061"/>
    <cellStyle name="Normal 14 2 7 2" xfId="4062"/>
    <cellStyle name="Normal 14 2 7 20" xfId="4063"/>
    <cellStyle name="Normal 14 2 7 21" xfId="4064"/>
    <cellStyle name="Normal 14 2 7 22" xfId="4065"/>
    <cellStyle name="Normal 14 2 7 23" xfId="4066"/>
    <cellStyle name="Normal 14 2 7 24" xfId="4067"/>
    <cellStyle name="Normal 14 2 7 25" xfId="4068"/>
    <cellStyle name="Normal 14 2 7 26" xfId="4069"/>
    <cellStyle name="Normal 14 2 7 27" xfId="4070"/>
    <cellStyle name="Normal 14 2 7 28" xfId="4071"/>
    <cellStyle name="Normal 14 2 7 29" xfId="4072"/>
    <cellStyle name="Normal 14 2 7 3" xfId="4073"/>
    <cellStyle name="Normal 14 2 7 30" xfId="4074"/>
    <cellStyle name="Normal 14 2 7 4" xfId="4075"/>
    <cellStyle name="Normal 14 2 7 5" xfId="4076"/>
    <cellStyle name="Normal 14 2 7 6" xfId="4077"/>
    <cellStyle name="Normal 14 2 7 7" xfId="4078"/>
    <cellStyle name="Normal 14 2 7 8" xfId="4079"/>
    <cellStyle name="Normal 14 2 7 9" xfId="4080"/>
    <cellStyle name="Normal 14 2 8" xfId="4081"/>
    <cellStyle name="Normal 14 2 8 10" xfId="4082"/>
    <cellStyle name="Normal 14 2 8 11" xfId="4083"/>
    <cellStyle name="Normal 14 2 8 12" xfId="4084"/>
    <cellStyle name="Normal 14 2 8 13" xfId="4085"/>
    <cellStyle name="Normal 14 2 8 14" xfId="4086"/>
    <cellStyle name="Normal 14 2 8 15" xfId="4087"/>
    <cellStyle name="Normal 14 2 8 16" xfId="4088"/>
    <cellStyle name="Normal 14 2 8 17" xfId="4089"/>
    <cellStyle name="Normal 14 2 8 18" xfId="4090"/>
    <cellStyle name="Normal 14 2 8 19" xfId="4091"/>
    <cellStyle name="Normal 14 2 8 2" xfId="4092"/>
    <cellStyle name="Normal 14 2 8 20" xfId="4093"/>
    <cellStyle name="Normal 14 2 8 21" xfId="4094"/>
    <cellStyle name="Normal 14 2 8 22" xfId="4095"/>
    <cellStyle name="Normal 14 2 8 23" xfId="4096"/>
    <cellStyle name="Normal 14 2 8 24" xfId="4097"/>
    <cellStyle name="Normal 14 2 8 25" xfId="4098"/>
    <cellStyle name="Normal 14 2 8 26" xfId="4099"/>
    <cellStyle name="Normal 14 2 8 27" xfId="4100"/>
    <cellStyle name="Normal 14 2 8 28" xfId="4101"/>
    <cellStyle name="Normal 14 2 8 29" xfId="4102"/>
    <cellStyle name="Normal 14 2 8 3" xfId="4103"/>
    <cellStyle name="Normal 14 2 8 30" xfId="4104"/>
    <cellStyle name="Normal 14 2 8 4" xfId="4105"/>
    <cellStyle name="Normal 14 2 8 5" xfId="4106"/>
    <cellStyle name="Normal 14 2 8 6" xfId="4107"/>
    <cellStyle name="Normal 14 2 8 7" xfId="4108"/>
    <cellStyle name="Normal 14 2 8 8" xfId="4109"/>
    <cellStyle name="Normal 14 2 8 9" xfId="4110"/>
    <cellStyle name="Normal 14 2 9" xfId="4111"/>
    <cellStyle name="Normal 14 2 9 10" xfId="4112"/>
    <cellStyle name="Normal 14 2 9 11" xfId="4113"/>
    <cellStyle name="Normal 14 2 9 12" xfId="4114"/>
    <cellStyle name="Normal 14 2 9 13" xfId="4115"/>
    <cellStyle name="Normal 14 2 9 14" xfId="4116"/>
    <cellStyle name="Normal 14 2 9 15" xfId="4117"/>
    <cellStyle name="Normal 14 2 9 16" xfId="4118"/>
    <cellStyle name="Normal 14 2 9 17" xfId="4119"/>
    <cellStyle name="Normal 14 2 9 18" xfId="4120"/>
    <cellStyle name="Normal 14 2 9 19" xfId="4121"/>
    <cellStyle name="Normal 14 2 9 2" xfId="4122"/>
    <cellStyle name="Normal 14 2 9 20" xfId="4123"/>
    <cellStyle name="Normal 14 2 9 21" xfId="4124"/>
    <cellStyle name="Normal 14 2 9 22" xfId="4125"/>
    <cellStyle name="Normal 14 2 9 23" xfId="4126"/>
    <cellStyle name="Normal 14 2 9 24" xfId="4127"/>
    <cellStyle name="Normal 14 2 9 25" xfId="4128"/>
    <cellStyle name="Normal 14 2 9 26" xfId="4129"/>
    <cellStyle name="Normal 14 2 9 27" xfId="4130"/>
    <cellStyle name="Normal 14 2 9 28" xfId="4131"/>
    <cellStyle name="Normal 14 2 9 29" xfId="4132"/>
    <cellStyle name="Normal 14 2 9 3" xfId="4133"/>
    <cellStyle name="Normal 14 2 9 30" xfId="4134"/>
    <cellStyle name="Normal 14 2 9 4" xfId="4135"/>
    <cellStyle name="Normal 14 2 9 5" xfId="4136"/>
    <cellStyle name="Normal 14 2 9 6" xfId="4137"/>
    <cellStyle name="Normal 14 2 9 7" xfId="4138"/>
    <cellStyle name="Normal 14 2 9 8" xfId="4139"/>
    <cellStyle name="Normal 14 2 9 9" xfId="4140"/>
    <cellStyle name="Normal 14 20" xfId="4141"/>
    <cellStyle name="Normal 14 20 10" xfId="4142"/>
    <cellStyle name="Normal 14 20 11" xfId="4143"/>
    <cellStyle name="Normal 14 20 12" xfId="4144"/>
    <cellStyle name="Normal 14 20 13" xfId="4145"/>
    <cellStyle name="Normal 14 20 14" xfId="4146"/>
    <cellStyle name="Normal 14 20 15" xfId="4147"/>
    <cellStyle name="Normal 14 20 16" xfId="4148"/>
    <cellStyle name="Normal 14 20 17" xfId="4149"/>
    <cellStyle name="Normal 14 20 18" xfId="4150"/>
    <cellStyle name="Normal 14 20 19" xfId="4151"/>
    <cellStyle name="Normal 14 20 2" xfId="4152"/>
    <cellStyle name="Normal 14 20 20" xfId="4153"/>
    <cellStyle name="Normal 14 20 21" xfId="4154"/>
    <cellStyle name="Normal 14 20 22" xfId="4155"/>
    <cellStyle name="Normal 14 20 23" xfId="4156"/>
    <cellStyle name="Normal 14 20 24" xfId="4157"/>
    <cellStyle name="Normal 14 20 25" xfId="4158"/>
    <cellStyle name="Normal 14 20 26" xfId="4159"/>
    <cellStyle name="Normal 14 20 27" xfId="4160"/>
    <cellStyle name="Normal 14 20 28" xfId="4161"/>
    <cellStyle name="Normal 14 20 29" xfId="4162"/>
    <cellStyle name="Normal 14 20 3" xfId="4163"/>
    <cellStyle name="Normal 14 20 30" xfId="4164"/>
    <cellStyle name="Normal 14 20 4" xfId="4165"/>
    <cellStyle name="Normal 14 20 5" xfId="4166"/>
    <cellStyle name="Normal 14 20 6" xfId="4167"/>
    <cellStyle name="Normal 14 20 7" xfId="4168"/>
    <cellStyle name="Normal 14 20 8" xfId="4169"/>
    <cellStyle name="Normal 14 20 9" xfId="4170"/>
    <cellStyle name="Normal 14 21" xfId="4171"/>
    <cellStyle name="Normal 14 21 10" xfId="4172"/>
    <cellStyle name="Normal 14 21 11" xfId="4173"/>
    <cellStyle name="Normal 14 21 12" xfId="4174"/>
    <cellStyle name="Normal 14 21 13" xfId="4175"/>
    <cellStyle name="Normal 14 21 14" xfId="4176"/>
    <cellStyle name="Normal 14 21 15" xfId="4177"/>
    <cellStyle name="Normal 14 21 16" xfId="4178"/>
    <cellStyle name="Normal 14 21 17" xfId="4179"/>
    <cellStyle name="Normal 14 21 18" xfId="4180"/>
    <cellStyle name="Normal 14 21 19" xfId="4181"/>
    <cellStyle name="Normal 14 21 2" xfId="4182"/>
    <cellStyle name="Normal 14 21 20" xfId="4183"/>
    <cellStyle name="Normal 14 21 21" xfId="4184"/>
    <cellStyle name="Normal 14 21 22" xfId="4185"/>
    <cellStyle name="Normal 14 21 23" xfId="4186"/>
    <cellStyle name="Normal 14 21 24" xfId="4187"/>
    <cellStyle name="Normal 14 21 25" xfId="4188"/>
    <cellStyle name="Normal 14 21 26" xfId="4189"/>
    <cellStyle name="Normal 14 21 27" xfId="4190"/>
    <cellStyle name="Normal 14 21 28" xfId="4191"/>
    <cellStyle name="Normal 14 21 29" xfId="4192"/>
    <cellStyle name="Normal 14 21 3" xfId="4193"/>
    <cellStyle name="Normal 14 21 30" xfId="4194"/>
    <cellStyle name="Normal 14 21 4" xfId="4195"/>
    <cellStyle name="Normal 14 21 5" xfId="4196"/>
    <cellStyle name="Normal 14 21 6" xfId="4197"/>
    <cellStyle name="Normal 14 21 7" xfId="4198"/>
    <cellStyle name="Normal 14 21 8" xfId="4199"/>
    <cellStyle name="Normal 14 21 9" xfId="4200"/>
    <cellStyle name="Normal 14 22" xfId="4201"/>
    <cellStyle name="Normal 14 22 10" xfId="4202"/>
    <cellStyle name="Normal 14 22 11" xfId="4203"/>
    <cellStyle name="Normal 14 22 12" xfId="4204"/>
    <cellStyle name="Normal 14 22 13" xfId="4205"/>
    <cellStyle name="Normal 14 22 14" xfId="4206"/>
    <cellStyle name="Normal 14 22 15" xfId="4207"/>
    <cellStyle name="Normal 14 22 16" xfId="4208"/>
    <cellStyle name="Normal 14 22 17" xfId="4209"/>
    <cellStyle name="Normal 14 22 18" xfId="4210"/>
    <cellStyle name="Normal 14 22 19" xfId="4211"/>
    <cellStyle name="Normal 14 22 2" xfId="4212"/>
    <cellStyle name="Normal 14 22 20" xfId="4213"/>
    <cellStyle name="Normal 14 22 21" xfId="4214"/>
    <cellStyle name="Normal 14 22 22" xfId="4215"/>
    <cellStyle name="Normal 14 22 23" xfId="4216"/>
    <cellStyle name="Normal 14 22 24" xfId="4217"/>
    <cellStyle name="Normal 14 22 25" xfId="4218"/>
    <cellStyle name="Normal 14 22 26" xfId="4219"/>
    <cellStyle name="Normal 14 22 27" xfId="4220"/>
    <cellStyle name="Normal 14 22 28" xfId="4221"/>
    <cellStyle name="Normal 14 22 29" xfId="4222"/>
    <cellStyle name="Normal 14 22 3" xfId="4223"/>
    <cellStyle name="Normal 14 22 30" xfId="4224"/>
    <cellStyle name="Normal 14 22 4" xfId="4225"/>
    <cellStyle name="Normal 14 22 5" xfId="4226"/>
    <cellStyle name="Normal 14 22 6" xfId="4227"/>
    <cellStyle name="Normal 14 22 7" xfId="4228"/>
    <cellStyle name="Normal 14 22 8" xfId="4229"/>
    <cellStyle name="Normal 14 22 9" xfId="4230"/>
    <cellStyle name="Normal 14 23" xfId="4231"/>
    <cellStyle name="Normal 14 23 10" xfId="4232"/>
    <cellStyle name="Normal 14 23 11" xfId="4233"/>
    <cellStyle name="Normal 14 23 12" xfId="4234"/>
    <cellStyle name="Normal 14 23 13" xfId="4235"/>
    <cellStyle name="Normal 14 23 14" xfId="4236"/>
    <cellStyle name="Normal 14 23 15" xfId="4237"/>
    <cellStyle name="Normal 14 23 16" xfId="4238"/>
    <cellStyle name="Normal 14 23 17" xfId="4239"/>
    <cellStyle name="Normal 14 23 18" xfId="4240"/>
    <cellStyle name="Normal 14 23 19" xfId="4241"/>
    <cellStyle name="Normal 14 23 2" xfId="4242"/>
    <cellStyle name="Normal 14 23 20" xfId="4243"/>
    <cellStyle name="Normal 14 23 21" xfId="4244"/>
    <cellStyle name="Normal 14 23 22" xfId="4245"/>
    <cellStyle name="Normal 14 23 23" xfId="4246"/>
    <cellStyle name="Normal 14 23 24" xfId="4247"/>
    <cellStyle name="Normal 14 23 25" xfId="4248"/>
    <cellStyle name="Normal 14 23 26" xfId="4249"/>
    <cellStyle name="Normal 14 23 27" xfId="4250"/>
    <cellStyle name="Normal 14 23 28" xfId="4251"/>
    <cellStyle name="Normal 14 23 29" xfId="4252"/>
    <cellStyle name="Normal 14 23 3" xfId="4253"/>
    <cellStyle name="Normal 14 23 30" xfId="4254"/>
    <cellStyle name="Normal 14 23 4" xfId="4255"/>
    <cellStyle name="Normal 14 23 5" xfId="4256"/>
    <cellStyle name="Normal 14 23 6" xfId="4257"/>
    <cellStyle name="Normal 14 23 7" xfId="4258"/>
    <cellStyle name="Normal 14 23 8" xfId="4259"/>
    <cellStyle name="Normal 14 23 9" xfId="4260"/>
    <cellStyle name="Normal 14 24" xfId="4261"/>
    <cellStyle name="Normal 14 24 10" xfId="4262"/>
    <cellStyle name="Normal 14 24 11" xfId="4263"/>
    <cellStyle name="Normal 14 24 12" xfId="4264"/>
    <cellStyle name="Normal 14 24 13" xfId="4265"/>
    <cellStyle name="Normal 14 24 14" xfId="4266"/>
    <cellStyle name="Normal 14 24 15" xfId="4267"/>
    <cellStyle name="Normal 14 24 16" xfId="4268"/>
    <cellStyle name="Normal 14 24 17" xfId="4269"/>
    <cellStyle name="Normal 14 24 18" xfId="4270"/>
    <cellStyle name="Normal 14 24 19" xfId="4271"/>
    <cellStyle name="Normal 14 24 2" xfId="4272"/>
    <cellStyle name="Normal 14 24 20" xfId="4273"/>
    <cellStyle name="Normal 14 24 21" xfId="4274"/>
    <cellStyle name="Normal 14 24 22" xfId="4275"/>
    <cellStyle name="Normal 14 24 23" xfId="4276"/>
    <cellStyle name="Normal 14 24 24" xfId="4277"/>
    <cellStyle name="Normal 14 24 25" xfId="4278"/>
    <cellStyle name="Normal 14 24 26" xfId="4279"/>
    <cellStyle name="Normal 14 24 27" xfId="4280"/>
    <cellStyle name="Normal 14 24 28" xfId="4281"/>
    <cellStyle name="Normal 14 24 29" xfId="4282"/>
    <cellStyle name="Normal 14 24 3" xfId="4283"/>
    <cellStyle name="Normal 14 24 30" xfId="4284"/>
    <cellStyle name="Normal 14 24 4" xfId="4285"/>
    <cellStyle name="Normal 14 24 5" xfId="4286"/>
    <cellStyle name="Normal 14 24 6" xfId="4287"/>
    <cellStyle name="Normal 14 24 7" xfId="4288"/>
    <cellStyle name="Normal 14 24 8" xfId="4289"/>
    <cellStyle name="Normal 14 24 9" xfId="4290"/>
    <cellStyle name="Normal 14 25" xfId="4291"/>
    <cellStyle name="Normal 14 25 10" xfId="4292"/>
    <cellStyle name="Normal 14 25 11" xfId="4293"/>
    <cellStyle name="Normal 14 25 12" xfId="4294"/>
    <cellStyle name="Normal 14 25 13" xfId="4295"/>
    <cellStyle name="Normal 14 25 14" xfId="4296"/>
    <cellStyle name="Normal 14 25 15" xfId="4297"/>
    <cellStyle name="Normal 14 25 16" xfId="4298"/>
    <cellStyle name="Normal 14 25 17" xfId="4299"/>
    <cellStyle name="Normal 14 25 18" xfId="4300"/>
    <cellStyle name="Normal 14 25 19" xfId="4301"/>
    <cellStyle name="Normal 14 25 2" xfId="4302"/>
    <cellStyle name="Normal 14 25 20" xfId="4303"/>
    <cellStyle name="Normal 14 25 21" xfId="4304"/>
    <cellStyle name="Normal 14 25 22" xfId="4305"/>
    <cellStyle name="Normal 14 25 23" xfId="4306"/>
    <cellStyle name="Normal 14 25 24" xfId="4307"/>
    <cellStyle name="Normal 14 25 25" xfId="4308"/>
    <cellStyle name="Normal 14 25 26" xfId="4309"/>
    <cellStyle name="Normal 14 25 27" xfId="4310"/>
    <cellStyle name="Normal 14 25 28" xfId="4311"/>
    <cellStyle name="Normal 14 25 29" xfId="4312"/>
    <cellStyle name="Normal 14 25 3" xfId="4313"/>
    <cellStyle name="Normal 14 25 30" xfId="4314"/>
    <cellStyle name="Normal 14 25 4" xfId="4315"/>
    <cellStyle name="Normal 14 25 5" xfId="4316"/>
    <cellStyle name="Normal 14 25 6" xfId="4317"/>
    <cellStyle name="Normal 14 25 7" xfId="4318"/>
    <cellStyle name="Normal 14 25 8" xfId="4319"/>
    <cellStyle name="Normal 14 25 9" xfId="4320"/>
    <cellStyle name="Normal 14 26" xfId="4321"/>
    <cellStyle name="Normal 14 26 10" xfId="4322"/>
    <cellStyle name="Normal 14 26 11" xfId="4323"/>
    <cellStyle name="Normal 14 26 12" xfId="4324"/>
    <cellStyle name="Normal 14 26 13" xfId="4325"/>
    <cellStyle name="Normal 14 26 14" xfId="4326"/>
    <cellStyle name="Normal 14 26 15" xfId="4327"/>
    <cellStyle name="Normal 14 26 16" xfId="4328"/>
    <cellStyle name="Normal 14 26 17" xfId="4329"/>
    <cellStyle name="Normal 14 26 18" xfId="4330"/>
    <cellStyle name="Normal 14 26 19" xfId="4331"/>
    <cellStyle name="Normal 14 26 2" xfId="4332"/>
    <cellStyle name="Normal 14 26 20" xfId="4333"/>
    <cellStyle name="Normal 14 26 21" xfId="4334"/>
    <cellStyle name="Normal 14 26 22" xfId="4335"/>
    <cellStyle name="Normal 14 26 23" xfId="4336"/>
    <cellStyle name="Normal 14 26 24" xfId="4337"/>
    <cellStyle name="Normal 14 26 25" xfId="4338"/>
    <cellStyle name="Normal 14 26 26" xfId="4339"/>
    <cellStyle name="Normal 14 26 27" xfId="4340"/>
    <cellStyle name="Normal 14 26 28" xfId="4341"/>
    <cellStyle name="Normal 14 26 29" xfId="4342"/>
    <cellStyle name="Normal 14 26 3" xfId="4343"/>
    <cellStyle name="Normal 14 26 30" xfId="4344"/>
    <cellStyle name="Normal 14 26 4" xfId="4345"/>
    <cellStyle name="Normal 14 26 5" xfId="4346"/>
    <cellStyle name="Normal 14 26 6" xfId="4347"/>
    <cellStyle name="Normal 14 26 7" xfId="4348"/>
    <cellStyle name="Normal 14 26 8" xfId="4349"/>
    <cellStyle name="Normal 14 26 9" xfId="4350"/>
    <cellStyle name="Normal 14 27" xfId="4351"/>
    <cellStyle name="Normal 14 27 10" xfId="4352"/>
    <cellStyle name="Normal 14 27 11" xfId="4353"/>
    <cellStyle name="Normal 14 27 12" xfId="4354"/>
    <cellStyle name="Normal 14 27 13" xfId="4355"/>
    <cellStyle name="Normal 14 27 14" xfId="4356"/>
    <cellStyle name="Normal 14 27 15" xfId="4357"/>
    <cellStyle name="Normal 14 27 16" xfId="4358"/>
    <cellStyle name="Normal 14 27 17" xfId="4359"/>
    <cellStyle name="Normal 14 27 18" xfId="4360"/>
    <cellStyle name="Normal 14 27 19" xfId="4361"/>
    <cellStyle name="Normal 14 27 2" xfId="4362"/>
    <cellStyle name="Normal 14 27 20" xfId="4363"/>
    <cellStyle name="Normal 14 27 21" xfId="4364"/>
    <cellStyle name="Normal 14 27 22" xfId="4365"/>
    <cellStyle name="Normal 14 27 23" xfId="4366"/>
    <cellStyle name="Normal 14 27 24" xfId="4367"/>
    <cellStyle name="Normal 14 27 25" xfId="4368"/>
    <cellStyle name="Normal 14 27 26" xfId="4369"/>
    <cellStyle name="Normal 14 27 27" xfId="4370"/>
    <cellStyle name="Normal 14 27 28" xfId="4371"/>
    <cellStyle name="Normal 14 27 29" xfId="4372"/>
    <cellStyle name="Normal 14 27 3" xfId="4373"/>
    <cellStyle name="Normal 14 27 30" xfId="4374"/>
    <cellStyle name="Normal 14 27 4" xfId="4375"/>
    <cellStyle name="Normal 14 27 5" xfId="4376"/>
    <cellStyle name="Normal 14 27 6" xfId="4377"/>
    <cellStyle name="Normal 14 27 7" xfId="4378"/>
    <cellStyle name="Normal 14 27 8" xfId="4379"/>
    <cellStyle name="Normal 14 27 9" xfId="4380"/>
    <cellStyle name="Normal 14 28" xfId="4381"/>
    <cellStyle name="Normal 14 28 10" xfId="4382"/>
    <cellStyle name="Normal 14 28 11" xfId="4383"/>
    <cellStyle name="Normal 14 28 12" xfId="4384"/>
    <cellStyle name="Normal 14 28 13" xfId="4385"/>
    <cellStyle name="Normal 14 28 14" xfId="4386"/>
    <cellStyle name="Normal 14 28 15" xfId="4387"/>
    <cellStyle name="Normal 14 28 16" xfId="4388"/>
    <cellStyle name="Normal 14 28 17" xfId="4389"/>
    <cellStyle name="Normal 14 28 18" xfId="4390"/>
    <cellStyle name="Normal 14 28 19" xfId="4391"/>
    <cellStyle name="Normal 14 28 2" xfId="4392"/>
    <cellStyle name="Normal 14 28 20" xfId="4393"/>
    <cellStyle name="Normal 14 28 21" xfId="4394"/>
    <cellStyle name="Normal 14 28 22" xfId="4395"/>
    <cellStyle name="Normal 14 28 23" xfId="4396"/>
    <cellStyle name="Normal 14 28 24" xfId="4397"/>
    <cellStyle name="Normal 14 28 25" xfId="4398"/>
    <cellStyle name="Normal 14 28 26" xfId="4399"/>
    <cellStyle name="Normal 14 28 27" xfId="4400"/>
    <cellStyle name="Normal 14 28 28" xfId="4401"/>
    <cellStyle name="Normal 14 28 29" xfId="4402"/>
    <cellStyle name="Normal 14 28 3" xfId="4403"/>
    <cellStyle name="Normal 14 28 30" xfId="4404"/>
    <cellStyle name="Normal 14 28 4" xfId="4405"/>
    <cellStyle name="Normal 14 28 5" xfId="4406"/>
    <cellStyle name="Normal 14 28 6" xfId="4407"/>
    <cellStyle name="Normal 14 28 7" xfId="4408"/>
    <cellStyle name="Normal 14 28 8" xfId="4409"/>
    <cellStyle name="Normal 14 28 9" xfId="4410"/>
    <cellStyle name="Normal 14 29" xfId="4411"/>
    <cellStyle name="Normal 14 29 10" xfId="4412"/>
    <cellStyle name="Normal 14 29 11" xfId="4413"/>
    <cellStyle name="Normal 14 29 12" xfId="4414"/>
    <cellStyle name="Normal 14 29 13" xfId="4415"/>
    <cellStyle name="Normal 14 29 14" xfId="4416"/>
    <cellStyle name="Normal 14 29 15" xfId="4417"/>
    <cellStyle name="Normal 14 29 16" xfId="4418"/>
    <cellStyle name="Normal 14 29 17" xfId="4419"/>
    <cellStyle name="Normal 14 29 18" xfId="4420"/>
    <cellStyle name="Normal 14 29 19" xfId="4421"/>
    <cellStyle name="Normal 14 29 2" xfId="4422"/>
    <cellStyle name="Normal 14 29 20" xfId="4423"/>
    <cellStyle name="Normal 14 29 21" xfId="4424"/>
    <cellStyle name="Normal 14 29 22" xfId="4425"/>
    <cellStyle name="Normal 14 29 23" xfId="4426"/>
    <cellStyle name="Normal 14 29 24" xfId="4427"/>
    <cellStyle name="Normal 14 29 25" xfId="4428"/>
    <cellStyle name="Normal 14 29 26" xfId="4429"/>
    <cellStyle name="Normal 14 29 27" xfId="4430"/>
    <cellStyle name="Normal 14 29 28" xfId="4431"/>
    <cellStyle name="Normal 14 29 29" xfId="4432"/>
    <cellStyle name="Normal 14 29 3" xfId="4433"/>
    <cellStyle name="Normal 14 29 30" xfId="4434"/>
    <cellStyle name="Normal 14 29 4" xfId="4435"/>
    <cellStyle name="Normal 14 29 5" xfId="4436"/>
    <cellStyle name="Normal 14 29 6" xfId="4437"/>
    <cellStyle name="Normal 14 29 7" xfId="4438"/>
    <cellStyle name="Normal 14 29 8" xfId="4439"/>
    <cellStyle name="Normal 14 29 9" xfId="4440"/>
    <cellStyle name="Normal 14 3" xfId="4441"/>
    <cellStyle name="Normal 14 3 10" xfId="4442"/>
    <cellStyle name="Normal 14 3 10 10" xfId="4443"/>
    <cellStyle name="Normal 14 3 10 11" xfId="4444"/>
    <cellStyle name="Normal 14 3 10 12" xfId="4445"/>
    <cellStyle name="Normal 14 3 10 13" xfId="4446"/>
    <cellStyle name="Normal 14 3 10 14" xfId="4447"/>
    <cellStyle name="Normal 14 3 10 15" xfId="4448"/>
    <cellStyle name="Normal 14 3 10 16" xfId="4449"/>
    <cellStyle name="Normal 14 3 10 17" xfId="4450"/>
    <cellStyle name="Normal 14 3 10 18" xfId="4451"/>
    <cellStyle name="Normal 14 3 10 19" xfId="4452"/>
    <cellStyle name="Normal 14 3 10 2" xfId="4453"/>
    <cellStyle name="Normal 14 3 10 20" xfId="4454"/>
    <cellStyle name="Normal 14 3 10 21" xfId="4455"/>
    <cellStyle name="Normal 14 3 10 22" xfId="4456"/>
    <cellStyle name="Normal 14 3 10 23" xfId="4457"/>
    <cellStyle name="Normal 14 3 10 24" xfId="4458"/>
    <cellStyle name="Normal 14 3 10 25" xfId="4459"/>
    <cellStyle name="Normal 14 3 10 26" xfId="4460"/>
    <cellStyle name="Normal 14 3 10 27" xfId="4461"/>
    <cellStyle name="Normal 14 3 10 28" xfId="4462"/>
    <cellStyle name="Normal 14 3 10 29" xfId="4463"/>
    <cellStyle name="Normal 14 3 10 3" xfId="4464"/>
    <cellStyle name="Normal 14 3 10 30" xfId="4465"/>
    <cellStyle name="Normal 14 3 10 4" xfId="4466"/>
    <cellStyle name="Normal 14 3 10 5" xfId="4467"/>
    <cellStyle name="Normal 14 3 10 6" xfId="4468"/>
    <cellStyle name="Normal 14 3 10 7" xfId="4469"/>
    <cellStyle name="Normal 14 3 10 8" xfId="4470"/>
    <cellStyle name="Normal 14 3 10 9" xfId="4471"/>
    <cellStyle name="Normal 14 3 11" xfId="4472"/>
    <cellStyle name="Normal 14 3 11 10" xfId="4473"/>
    <cellStyle name="Normal 14 3 11 11" xfId="4474"/>
    <cellStyle name="Normal 14 3 11 12" xfId="4475"/>
    <cellStyle name="Normal 14 3 11 13" xfId="4476"/>
    <cellStyle name="Normal 14 3 11 14" xfId="4477"/>
    <cellStyle name="Normal 14 3 11 15" xfId="4478"/>
    <cellStyle name="Normal 14 3 11 16" xfId="4479"/>
    <cellStyle name="Normal 14 3 11 17" xfId="4480"/>
    <cellStyle name="Normal 14 3 11 18" xfId="4481"/>
    <cellStyle name="Normal 14 3 11 19" xfId="4482"/>
    <cellStyle name="Normal 14 3 11 2" xfId="4483"/>
    <cellStyle name="Normal 14 3 11 20" xfId="4484"/>
    <cellStyle name="Normal 14 3 11 21" xfId="4485"/>
    <cellStyle name="Normal 14 3 11 22" xfId="4486"/>
    <cellStyle name="Normal 14 3 11 23" xfId="4487"/>
    <cellStyle name="Normal 14 3 11 24" xfId="4488"/>
    <cellStyle name="Normal 14 3 11 25" xfId="4489"/>
    <cellStyle name="Normal 14 3 11 26" xfId="4490"/>
    <cellStyle name="Normal 14 3 11 27" xfId="4491"/>
    <cellStyle name="Normal 14 3 11 28" xfId="4492"/>
    <cellStyle name="Normal 14 3 11 29" xfId="4493"/>
    <cellStyle name="Normal 14 3 11 3" xfId="4494"/>
    <cellStyle name="Normal 14 3 11 30" xfId="4495"/>
    <cellStyle name="Normal 14 3 11 4" xfId="4496"/>
    <cellStyle name="Normal 14 3 11 5" xfId="4497"/>
    <cellStyle name="Normal 14 3 11 6" xfId="4498"/>
    <cellStyle name="Normal 14 3 11 7" xfId="4499"/>
    <cellStyle name="Normal 14 3 11 8" xfId="4500"/>
    <cellStyle name="Normal 14 3 11 9" xfId="4501"/>
    <cellStyle name="Normal 14 3 12" xfId="4502"/>
    <cellStyle name="Normal 14 3 12 10" xfId="4503"/>
    <cellStyle name="Normal 14 3 12 11" xfId="4504"/>
    <cellStyle name="Normal 14 3 12 12" xfId="4505"/>
    <cellStyle name="Normal 14 3 12 13" xfId="4506"/>
    <cellStyle name="Normal 14 3 12 14" xfId="4507"/>
    <cellStyle name="Normal 14 3 12 15" xfId="4508"/>
    <cellStyle name="Normal 14 3 12 16" xfId="4509"/>
    <cellStyle name="Normal 14 3 12 17" xfId="4510"/>
    <cellStyle name="Normal 14 3 12 18" xfId="4511"/>
    <cellStyle name="Normal 14 3 12 19" xfId="4512"/>
    <cellStyle name="Normal 14 3 12 2" xfId="4513"/>
    <cellStyle name="Normal 14 3 12 20" xfId="4514"/>
    <cellStyle name="Normal 14 3 12 21" xfId="4515"/>
    <cellStyle name="Normal 14 3 12 22" xfId="4516"/>
    <cellStyle name="Normal 14 3 12 23" xfId="4517"/>
    <cellStyle name="Normal 14 3 12 24" xfId="4518"/>
    <cellStyle name="Normal 14 3 12 25" xfId="4519"/>
    <cellStyle name="Normal 14 3 12 26" xfId="4520"/>
    <cellStyle name="Normal 14 3 12 27" xfId="4521"/>
    <cellStyle name="Normal 14 3 12 28" xfId="4522"/>
    <cellStyle name="Normal 14 3 12 29" xfId="4523"/>
    <cellStyle name="Normal 14 3 12 3" xfId="4524"/>
    <cellStyle name="Normal 14 3 12 30" xfId="4525"/>
    <cellStyle name="Normal 14 3 12 4" xfId="4526"/>
    <cellStyle name="Normal 14 3 12 5" xfId="4527"/>
    <cellStyle name="Normal 14 3 12 6" xfId="4528"/>
    <cellStyle name="Normal 14 3 12 7" xfId="4529"/>
    <cellStyle name="Normal 14 3 12 8" xfId="4530"/>
    <cellStyle name="Normal 14 3 12 9" xfId="4531"/>
    <cellStyle name="Normal 14 3 13" xfId="4532"/>
    <cellStyle name="Normal 14 3 13 10" xfId="4533"/>
    <cellStyle name="Normal 14 3 13 11" xfId="4534"/>
    <cellStyle name="Normal 14 3 13 12" xfId="4535"/>
    <cellStyle name="Normal 14 3 13 13" xfId="4536"/>
    <cellStyle name="Normal 14 3 13 14" xfId="4537"/>
    <cellStyle name="Normal 14 3 13 15" xfId="4538"/>
    <cellStyle name="Normal 14 3 13 16" xfId="4539"/>
    <cellStyle name="Normal 14 3 13 17" xfId="4540"/>
    <cellStyle name="Normal 14 3 13 18" xfId="4541"/>
    <cellStyle name="Normal 14 3 13 19" xfId="4542"/>
    <cellStyle name="Normal 14 3 13 2" xfId="4543"/>
    <cellStyle name="Normal 14 3 13 20" xfId="4544"/>
    <cellStyle name="Normal 14 3 13 21" xfId="4545"/>
    <cellStyle name="Normal 14 3 13 22" xfId="4546"/>
    <cellStyle name="Normal 14 3 13 23" xfId="4547"/>
    <cellStyle name="Normal 14 3 13 24" xfId="4548"/>
    <cellStyle name="Normal 14 3 13 25" xfId="4549"/>
    <cellStyle name="Normal 14 3 13 26" xfId="4550"/>
    <cellStyle name="Normal 14 3 13 27" xfId="4551"/>
    <cellStyle name="Normal 14 3 13 28" xfId="4552"/>
    <cellStyle name="Normal 14 3 13 29" xfId="4553"/>
    <cellStyle name="Normal 14 3 13 3" xfId="4554"/>
    <cellStyle name="Normal 14 3 13 30" xfId="4555"/>
    <cellStyle name="Normal 14 3 13 4" xfId="4556"/>
    <cellStyle name="Normal 14 3 13 5" xfId="4557"/>
    <cellStyle name="Normal 14 3 13 6" xfId="4558"/>
    <cellStyle name="Normal 14 3 13 7" xfId="4559"/>
    <cellStyle name="Normal 14 3 13 8" xfId="4560"/>
    <cellStyle name="Normal 14 3 13 9" xfId="4561"/>
    <cellStyle name="Normal 14 3 14" xfId="4562"/>
    <cellStyle name="Normal 14 3 14 10" xfId="4563"/>
    <cellStyle name="Normal 14 3 14 11" xfId="4564"/>
    <cellStyle name="Normal 14 3 14 12" xfId="4565"/>
    <cellStyle name="Normal 14 3 14 13" xfId="4566"/>
    <cellStyle name="Normal 14 3 14 14" xfId="4567"/>
    <cellStyle name="Normal 14 3 14 15" xfId="4568"/>
    <cellStyle name="Normal 14 3 14 16" xfId="4569"/>
    <cellStyle name="Normal 14 3 14 17" xfId="4570"/>
    <cellStyle name="Normal 14 3 14 18" xfId="4571"/>
    <cellStyle name="Normal 14 3 14 19" xfId="4572"/>
    <cellStyle name="Normal 14 3 14 2" xfId="4573"/>
    <cellStyle name="Normal 14 3 14 20" xfId="4574"/>
    <cellStyle name="Normal 14 3 14 21" xfId="4575"/>
    <cellStyle name="Normal 14 3 14 22" xfId="4576"/>
    <cellStyle name="Normal 14 3 14 23" xfId="4577"/>
    <cellStyle name="Normal 14 3 14 24" xfId="4578"/>
    <cellStyle name="Normal 14 3 14 25" xfId="4579"/>
    <cellStyle name="Normal 14 3 14 26" xfId="4580"/>
    <cellStyle name="Normal 14 3 14 27" xfId="4581"/>
    <cellStyle name="Normal 14 3 14 28" xfId="4582"/>
    <cellStyle name="Normal 14 3 14 29" xfId="4583"/>
    <cellStyle name="Normal 14 3 14 3" xfId="4584"/>
    <cellStyle name="Normal 14 3 14 30" xfId="4585"/>
    <cellStyle name="Normal 14 3 14 4" xfId="4586"/>
    <cellStyle name="Normal 14 3 14 5" xfId="4587"/>
    <cellStyle name="Normal 14 3 14 6" xfId="4588"/>
    <cellStyle name="Normal 14 3 14 7" xfId="4589"/>
    <cellStyle name="Normal 14 3 14 8" xfId="4590"/>
    <cellStyle name="Normal 14 3 14 9" xfId="4591"/>
    <cellStyle name="Normal 14 3 15" xfId="4592"/>
    <cellStyle name="Normal 14 3 15 10" xfId="4593"/>
    <cellStyle name="Normal 14 3 15 11" xfId="4594"/>
    <cellStyle name="Normal 14 3 15 12" xfId="4595"/>
    <cellStyle name="Normal 14 3 15 13" xfId="4596"/>
    <cellStyle name="Normal 14 3 15 14" xfId="4597"/>
    <cellStyle name="Normal 14 3 15 15" xfId="4598"/>
    <cellStyle name="Normal 14 3 15 16" xfId="4599"/>
    <cellStyle name="Normal 14 3 15 17" xfId="4600"/>
    <cellStyle name="Normal 14 3 15 18" xfId="4601"/>
    <cellStyle name="Normal 14 3 15 19" xfId="4602"/>
    <cellStyle name="Normal 14 3 15 2" xfId="4603"/>
    <cellStyle name="Normal 14 3 15 20" xfId="4604"/>
    <cellStyle name="Normal 14 3 15 21" xfId="4605"/>
    <cellStyle name="Normal 14 3 15 22" xfId="4606"/>
    <cellStyle name="Normal 14 3 15 23" xfId="4607"/>
    <cellStyle name="Normal 14 3 15 24" xfId="4608"/>
    <cellStyle name="Normal 14 3 15 25" xfId="4609"/>
    <cellStyle name="Normal 14 3 15 26" xfId="4610"/>
    <cellStyle name="Normal 14 3 15 27" xfId="4611"/>
    <cellStyle name="Normal 14 3 15 28" xfId="4612"/>
    <cellStyle name="Normal 14 3 15 29" xfId="4613"/>
    <cellStyle name="Normal 14 3 15 3" xfId="4614"/>
    <cellStyle name="Normal 14 3 15 30" xfId="4615"/>
    <cellStyle name="Normal 14 3 15 4" xfId="4616"/>
    <cellStyle name="Normal 14 3 15 5" xfId="4617"/>
    <cellStyle name="Normal 14 3 15 6" xfId="4618"/>
    <cellStyle name="Normal 14 3 15 7" xfId="4619"/>
    <cellStyle name="Normal 14 3 15 8" xfId="4620"/>
    <cellStyle name="Normal 14 3 15 9" xfId="4621"/>
    <cellStyle name="Normal 14 3 16" xfId="4622"/>
    <cellStyle name="Normal 14 3 16 10" xfId="4623"/>
    <cellStyle name="Normal 14 3 16 11" xfId="4624"/>
    <cellStyle name="Normal 14 3 16 12" xfId="4625"/>
    <cellStyle name="Normal 14 3 16 13" xfId="4626"/>
    <cellStyle name="Normal 14 3 16 14" xfId="4627"/>
    <cellStyle name="Normal 14 3 16 15" xfId="4628"/>
    <cellStyle name="Normal 14 3 16 16" xfId="4629"/>
    <cellStyle name="Normal 14 3 16 17" xfId="4630"/>
    <cellStyle name="Normal 14 3 16 18" xfId="4631"/>
    <cellStyle name="Normal 14 3 16 19" xfId="4632"/>
    <cellStyle name="Normal 14 3 16 2" xfId="4633"/>
    <cellStyle name="Normal 14 3 16 20" xfId="4634"/>
    <cellStyle name="Normal 14 3 16 21" xfId="4635"/>
    <cellStyle name="Normal 14 3 16 22" xfId="4636"/>
    <cellStyle name="Normal 14 3 16 23" xfId="4637"/>
    <cellStyle name="Normal 14 3 16 24" xfId="4638"/>
    <cellStyle name="Normal 14 3 16 25" xfId="4639"/>
    <cellStyle name="Normal 14 3 16 26" xfId="4640"/>
    <cellStyle name="Normal 14 3 16 27" xfId="4641"/>
    <cellStyle name="Normal 14 3 16 28" xfId="4642"/>
    <cellStyle name="Normal 14 3 16 29" xfId="4643"/>
    <cellStyle name="Normal 14 3 16 3" xfId="4644"/>
    <cellStyle name="Normal 14 3 16 30" xfId="4645"/>
    <cellStyle name="Normal 14 3 16 4" xfId="4646"/>
    <cellStyle name="Normal 14 3 16 5" xfId="4647"/>
    <cellStyle name="Normal 14 3 16 6" xfId="4648"/>
    <cellStyle name="Normal 14 3 16 7" xfId="4649"/>
    <cellStyle name="Normal 14 3 16 8" xfId="4650"/>
    <cellStyle name="Normal 14 3 16 9" xfId="4651"/>
    <cellStyle name="Normal 14 3 17" xfId="4652"/>
    <cellStyle name="Normal 14 3 17 10" xfId="4653"/>
    <cellStyle name="Normal 14 3 17 11" xfId="4654"/>
    <cellStyle name="Normal 14 3 17 12" xfId="4655"/>
    <cellStyle name="Normal 14 3 17 13" xfId="4656"/>
    <cellStyle name="Normal 14 3 17 14" xfId="4657"/>
    <cellStyle name="Normal 14 3 17 15" xfId="4658"/>
    <cellStyle name="Normal 14 3 17 16" xfId="4659"/>
    <cellStyle name="Normal 14 3 17 17" xfId="4660"/>
    <cellStyle name="Normal 14 3 17 18" xfId="4661"/>
    <cellStyle name="Normal 14 3 17 19" xfId="4662"/>
    <cellStyle name="Normal 14 3 17 2" xfId="4663"/>
    <cellStyle name="Normal 14 3 17 20" xfId="4664"/>
    <cellStyle name="Normal 14 3 17 21" xfId="4665"/>
    <cellStyle name="Normal 14 3 17 22" xfId="4666"/>
    <cellStyle name="Normal 14 3 17 23" xfId="4667"/>
    <cellStyle name="Normal 14 3 17 24" xfId="4668"/>
    <cellStyle name="Normal 14 3 17 25" xfId="4669"/>
    <cellStyle name="Normal 14 3 17 26" xfId="4670"/>
    <cellStyle name="Normal 14 3 17 27" xfId="4671"/>
    <cellStyle name="Normal 14 3 17 28" xfId="4672"/>
    <cellStyle name="Normal 14 3 17 29" xfId="4673"/>
    <cellStyle name="Normal 14 3 17 3" xfId="4674"/>
    <cellStyle name="Normal 14 3 17 30" xfId="4675"/>
    <cellStyle name="Normal 14 3 17 4" xfId="4676"/>
    <cellStyle name="Normal 14 3 17 5" xfId="4677"/>
    <cellStyle name="Normal 14 3 17 6" xfId="4678"/>
    <cellStyle name="Normal 14 3 17 7" xfId="4679"/>
    <cellStyle name="Normal 14 3 17 8" xfId="4680"/>
    <cellStyle name="Normal 14 3 17 9" xfId="4681"/>
    <cellStyle name="Normal 14 3 18" xfId="4682"/>
    <cellStyle name="Normal 14 3 18 10" xfId="4683"/>
    <cellStyle name="Normal 14 3 18 11" xfId="4684"/>
    <cellStyle name="Normal 14 3 18 12" xfId="4685"/>
    <cellStyle name="Normal 14 3 18 13" xfId="4686"/>
    <cellStyle name="Normal 14 3 18 14" xfId="4687"/>
    <cellStyle name="Normal 14 3 18 15" xfId="4688"/>
    <cellStyle name="Normal 14 3 18 16" xfId="4689"/>
    <cellStyle name="Normal 14 3 18 17" xfId="4690"/>
    <cellStyle name="Normal 14 3 18 18" xfId="4691"/>
    <cellStyle name="Normal 14 3 18 19" xfId="4692"/>
    <cellStyle name="Normal 14 3 18 2" xfId="4693"/>
    <cellStyle name="Normal 14 3 18 20" xfId="4694"/>
    <cellStyle name="Normal 14 3 18 21" xfId="4695"/>
    <cellStyle name="Normal 14 3 18 22" xfId="4696"/>
    <cellStyle name="Normal 14 3 18 23" xfId="4697"/>
    <cellStyle name="Normal 14 3 18 24" xfId="4698"/>
    <cellStyle name="Normal 14 3 18 25" xfId="4699"/>
    <cellStyle name="Normal 14 3 18 26" xfId="4700"/>
    <cellStyle name="Normal 14 3 18 27" xfId="4701"/>
    <cellStyle name="Normal 14 3 18 28" xfId="4702"/>
    <cellStyle name="Normal 14 3 18 29" xfId="4703"/>
    <cellStyle name="Normal 14 3 18 3" xfId="4704"/>
    <cellStyle name="Normal 14 3 18 30" xfId="4705"/>
    <cellStyle name="Normal 14 3 18 4" xfId="4706"/>
    <cellStyle name="Normal 14 3 18 5" xfId="4707"/>
    <cellStyle name="Normal 14 3 18 6" xfId="4708"/>
    <cellStyle name="Normal 14 3 18 7" xfId="4709"/>
    <cellStyle name="Normal 14 3 18 8" xfId="4710"/>
    <cellStyle name="Normal 14 3 18 9" xfId="4711"/>
    <cellStyle name="Normal 14 3 19" xfId="4712"/>
    <cellStyle name="Normal 14 3 19 10" xfId="4713"/>
    <cellStyle name="Normal 14 3 19 11" xfId="4714"/>
    <cellStyle name="Normal 14 3 19 12" xfId="4715"/>
    <cellStyle name="Normal 14 3 19 13" xfId="4716"/>
    <cellStyle name="Normal 14 3 19 14" xfId="4717"/>
    <cellStyle name="Normal 14 3 19 15" xfId="4718"/>
    <cellStyle name="Normal 14 3 19 16" xfId="4719"/>
    <cellStyle name="Normal 14 3 19 17" xfId="4720"/>
    <cellStyle name="Normal 14 3 19 18" xfId="4721"/>
    <cellStyle name="Normal 14 3 19 19" xfId="4722"/>
    <cellStyle name="Normal 14 3 19 2" xfId="4723"/>
    <cellStyle name="Normal 14 3 19 20" xfId="4724"/>
    <cellStyle name="Normal 14 3 19 21" xfId="4725"/>
    <cellStyle name="Normal 14 3 19 22" xfId="4726"/>
    <cellStyle name="Normal 14 3 19 23" xfId="4727"/>
    <cellStyle name="Normal 14 3 19 24" xfId="4728"/>
    <cellStyle name="Normal 14 3 19 25" xfId="4729"/>
    <cellStyle name="Normal 14 3 19 26" xfId="4730"/>
    <cellStyle name="Normal 14 3 19 27" xfId="4731"/>
    <cellStyle name="Normal 14 3 19 28" xfId="4732"/>
    <cellStyle name="Normal 14 3 19 29" xfId="4733"/>
    <cellStyle name="Normal 14 3 19 3" xfId="4734"/>
    <cellStyle name="Normal 14 3 19 30" xfId="4735"/>
    <cellStyle name="Normal 14 3 19 4" xfId="4736"/>
    <cellStyle name="Normal 14 3 19 5" xfId="4737"/>
    <cellStyle name="Normal 14 3 19 6" xfId="4738"/>
    <cellStyle name="Normal 14 3 19 7" xfId="4739"/>
    <cellStyle name="Normal 14 3 19 8" xfId="4740"/>
    <cellStyle name="Normal 14 3 19 9" xfId="4741"/>
    <cellStyle name="Normal 14 3 2" xfId="4742"/>
    <cellStyle name="Normal 14 3 2 10" xfId="4743"/>
    <cellStyle name="Normal 14 3 2 10 10" xfId="4744"/>
    <cellStyle name="Normal 14 3 2 10 11" xfId="4745"/>
    <cellStyle name="Normal 14 3 2 10 12" xfId="4746"/>
    <cellStyle name="Normal 14 3 2 10 13" xfId="4747"/>
    <cellStyle name="Normal 14 3 2 10 14" xfId="4748"/>
    <cellStyle name="Normal 14 3 2 10 15" xfId="4749"/>
    <cellStyle name="Normal 14 3 2 10 16" xfId="4750"/>
    <cellStyle name="Normal 14 3 2 10 17" xfId="4751"/>
    <cellStyle name="Normal 14 3 2 10 18" xfId="4752"/>
    <cellStyle name="Normal 14 3 2 10 19" xfId="4753"/>
    <cellStyle name="Normal 14 3 2 10 2" xfId="4754"/>
    <cellStyle name="Normal 14 3 2 10 20" xfId="4755"/>
    <cellStyle name="Normal 14 3 2 10 21" xfId="4756"/>
    <cellStyle name="Normal 14 3 2 10 22" xfId="4757"/>
    <cellStyle name="Normal 14 3 2 10 23" xfId="4758"/>
    <cellStyle name="Normal 14 3 2 10 24" xfId="4759"/>
    <cellStyle name="Normal 14 3 2 10 25" xfId="4760"/>
    <cellStyle name="Normal 14 3 2 10 26" xfId="4761"/>
    <cellStyle name="Normal 14 3 2 10 27" xfId="4762"/>
    <cellStyle name="Normal 14 3 2 10 28" xfId="4763"/>
    <cellStyle name="Normal 14 3 2 10 29" xfId="4764"/>
    <cellStyle name="Normal 14 3 2 10 3" xfId="4765"/>
    <cellStyle name="Normal 14 3 2 10 30" xfId="4766"/>
    <cellStyle name="Normal 14 3 2 10 4" xfId="4767"/>
    <cellStyle name="Normal 14 3 2 10 5" xfId="4768"/>
    <cellStyle name="Normal 14 3 2 10 6" xfId="4769"/>
    <cellStyle name="Normal 14 3 2 10 7" xfId="4770"/>
    <cellStyle name="Normal 14 3 2 10 8" xfId="4771"/>
    <cellStyle name="Normal 14 3 2 10 9" xfId="4772"/>
    <cellStyle name="Normal 14 3 2 11" xfId="4773"/>
    <cellStyle name="Normal 14 3 2 11 10" xfId="4774"/>
    <cellStyle name="Normal 14 3 2 11 11" xfId="4775"/>
    <cellStyle name="Normal 14 3 2 11 12" xfId="4776"/>
    <cellStyle name="Normal 14 3 2 11 13" xfId="4777"/>
    <cellStyle name="Normal 14 3 2 11 14" xfId="4778"/>
    <cellStyle name="Normal 14 3 2 11 15" xfId="4779"/>
    <cellStyle name="Normal 14 3 2 11 16" xfId="4780"/>
    <cellStyle name="Normal 14 3 2 11 17" xfId="4781"/>
    <cellStyle name="Normal 14 3 2 11 18" xfId="4782"/>
    <cellStyle name="Normal 14 3 2 11 19" xfId="4783"/>
    <cellStyle name="Normal 14 3 2 11 2" xfId="4784"/>
    <cellStyle name="Normal 14 3 2 11 20" xfId="4785"/>
    <cellStyle name="Normal 14 3 2 11 21" xfId="4786"/>
    <cellStyle name="Normal 14 3 2 11 22" xfId="4787"/>
    <cellStyle name="Normal 14 3 2 11 23" xfId="4788"/>
    <cellStyle name="Normal 14 3 2 11 24" xfId="4789"/>
    <cellStyle name="Normal 14 3 2 11 25" xfId="4790"/>
    <cellStyle name="Normal 14 3 2 11 26" xfId="4791"/>
    <cellStyle name="Normal 14 3 2 11 27" xfId="4792"/>
    <cellStyle name="Normal 14 3 2 11 28" xfId="4793"/>
    <cellStyle name="Normal 14 3 2 11 29" xfId="4794"/>
    <cellStyle name="Normal 14 3 2 11 3" xfId="4795"/>
    <cellStyle name="Normal 14 3 2 11 30" xfId="4796"/>
    <cellStyle name="Normal 14 3 2 11 4" xfId="4797"/>
    <cellStyle name="Normal 14 3 2 11 5" xfId="4798"/>
    <cellStyle name="Normal 14 3 2 11 6" xfId="4799"/>
    <cellStyle name="Normal 14 3 2 11 7" xfId="4800"/>
    <cellStyle name="Normal 14 3 2 11 8" xfId="4801"/>
    <cellStyle name="Normal 14 3 2 11 9" xfId="4802"/>
    <cellStyle name="Normal 14 3 2 12" xfId="4803"/>
    <cellStyle name="Normal 14 3 2 12 10" xfId="4804"/>
    <cellStyle name="Normal 14 3 2 12 11" xfId="4805"/>
    <cellStyle name="Normal 14 3 2 12 12" xfId="4806"/>
    <cellStyle name="Normal 14 3 2 12 13" xfId="4807"/>
    <cellStyle name="Normal 14 3 2 12 14" xfId="4808"/>
    <cellStyle name="Normal 14 3 2 12 15" xfId="4809"/>
    <cellStyle name="Normal 14 3 2 12 16" xfId="4810"/>
    <cellStyle name="Normal 14 3 2 12 17" xfId="4811"/>
    <cellStyle name="Normal 14 3 2 12 18" xfId="4812"/>
    <cellStyle name="Normal 14 3 2 12 19" xfId="4813"/>
    <cellStyle name="Normal 14 3 2 12 2" xfId="4814"/>
    <cellStyle name="Normal 14 3 2 12 20" xfId="4815"/>
    <cellStyle name="Normal 14 3 2 12 21" xfId="4816"/>
    <cellStyle name="Normal 14 3 2 12 22" xfId="4817"/>
    <cellStyle name="Normal 14 3 2 12 23" xfId="4818"/>
    <cellStyle name="Normal 14 3 2 12 24" xfId="4819"/>
    <cellStyle name="Normal 14 3 2 12 25" xfId="4820"/>
    <cellStyle name="Normal 14 3 2 12 26" xfId="4821"/>
    <cellStyle name="Normal 14 3 2 12 27" xfId="4822"/>
    <cellStyle name="Normal 14 3 2 12 28" xfId="4823"/>
    <cellStyle name="Normal 14 3 2 12 29" xfId="4824"/>
    <cellStyle name="Normal 14 3 2 12 3" xfId="4825"/>
    <cellStyle name="Normal 14 3 2 12 30" xfId="4826"/>
    <cellStyle name="Normal 14 3 2 12 4" xfId="4827"/>
    <cellStyle name="Normal 14 3 2 12 5" xfId="4828"/>
    <cellStyle name="Normal 14 3 2 12 6" xfId="4829"/>
    <cellStyle name="Normal 14 3 2 12 7" xfId="4830"/>
    <cellStyle name="Normal 14 3 2 12 8" xfId="4831"/>
    <cellStyle name="Normal 14 3 2 12 9" xfId="4832"/>
    <cellStyle name="Normal 14 3 2 13" xfId="4833"/>
    <cellStyle name="Normal 14 3 2 13 10" xfId="4834"/>
    <cellStyle name="Normal 14 3 2 13 11" xfId="4835"/>
    <cellStyle name="Normal 14 3 2 13 12" xfId="4836"/>
    <cellStyle name="Normal 14 3 2 13 13" xfId="4837"/>
    <cellStyle name="Normal 14 3 2 13 14" xfId="4838"/>
    <cellStyle name="Normal 14 3 2 13 15" xfId="4839"/>
    <cellStyle name="Normal 14 3 2 13 16" xfId="4840"/>
    <cellStyle name="Normal 14 3 2 13 17" xfId="4841"/>
    <cellStyle name="Normal 14 3 2 13 18" xfId="4842"/>
    <cellStyle name="Normal 14 3 2 13 19" xfId="4843"/>
    <cellStyle name="Normal 14 3 2 13 2" xfId="4844"/>
    <cellStyle name="Normal 14 3 2 13 20" xfId="4845"/>
    <cellStyle name="Normal 14 3 2 13 21" xfId="4846"/>
    <cellStyle name="Normal 14 3 2 13 22" xfId="4847"/>
    <cellStyle name="Normal 14 3 2 13 23" xfId="4848"/>
    <cellStyle name="Normal 14 3 2 13 24" xfId="4849"/>
    <cellStyle name="Normal 14 3 2 13 25" xfId="4850"/>
    <cellStyle name="Normal 14 3 2 13 26" xfId="4851"/>
    <cellStyle name="Normal 14 3 2 13 27" xfId="4852"/>
    <cellStyle name="Normal 14 3 2 13 28" xfId="4853"/>
    <cellStyle name="Normal 14 3 2 13 29" xfId="4854"/>
    <cellStyle name="Normal 14 3 2 13 3" xfId="4855"/>
    <cellStyle name="Normal 14 3 2 13 30" xfId="4856"/>
    <cellStyle name="Normal 14 3 2 13 4" xfId="4857"/>
    <cellStyle name="Normal 14 3 2 13 5" xfId="4858"/>
    <cellStyle name="Normal 14 3 2 13 6" xfId="4859"/>
    <cellStyle name="Normal 14 3 2 13 7" xfId="4860"/>
    <cellStyle name="Normal 14 3 2 13 8" xfId="4861"/>
    <cellStyle name="Normal 14 3 2 13 9" xfId="4862"/>
    <cellStyle name="Normal 14 3 2 14" xfId="4863"/>
    <cellStyle name="Normal 14 3 2 14 10" xfId="4864"/>
    <cellStyle name="Normal 14 3 2 14 11" xfId="4865"/>
    <cellStyle name="Normal 14 3 2 14 12" xfId="4866"/>
    <cellStyle name="Normal 14 3 2 14 13" xfId="4867"/>
    <cellStyle name="Normal 14 3 2 14 14" xfId="4868"/>
    <cellStyle name="Normal 14 3 2 14 15" xfId="4869"/>
    <cellStyle name="Normal 14 3 2 14 16" xfId="4870"/>
    <cellStyle name="Normal 14 3 2 14 17" xfId="4871"/>
    <cellStyle name="Normal 14 3 2 14 18" xfId="4872"/>
    <cellStyle name="Normal 14 3 2 14 19" xfId="4873"/>
    <cellStyle name="Normal 14 3 2 14 2" xfId="4874"/>
    <cellStyle name="Normal 14 3 2 14 20" xfId="4875"/>
    <cellStyle name="Normal 14 3 2 14 21" xfId="4876"/>
    <cellStyle name="Normal 14 3 2 14 22" xfId="4877"/>
    <cellStyle name="Normal 14 3 2 14 23" xfId="4878"/>
    <cellStyle name="Normal 14 3 2 14 24" xfId="4879"/>
    <cellStyle name="Normal 14 3 2 14 25" xfId="4880"/>
    <cellStyle name="Normal 14 3 2 14 26" xfId="4881"/>
    <cellStyle name="Normal 14 3 2 14 27" xfId="4882"/>
    <cellStyle name="Normal 14 3 2 14 28" xfId="4883"/>
    <cellStyle name="Normal 14 3 2 14 29" xfId="4884"/>
    <cellStyle name="Normal 14 3 2 14 3" xfId="4885"/>
    <cellStyle name="Normal 14 3 2 14 30" xfId="4886"/>
    <cellStyle name="Normal 14 3 2 14 4" xfId="4887"/>
    <cellStyle name="Normal 14 3 2 14 5" xfId="4888"/>
    <cellStyle name="Normal 14 3 2 14 6" xfId="4889"/>
    <cellStyle name="Normal 14 3 2 14 7" xfId="4890"/>
    <cellStyle name="Normal 14 3 2 14 8" xfId="4891"/>
    <cellStyle name="Normal 14 3 2 14 9" xfId="4892"/>
    <cellStyle name="Normal 14 3 2 15" xfId="4893"/>
    <cellStyle name="Normal 14 3 2 15 10" xfId="4894"/>
    <cellStyle name="Normal 14 3 2 15 11" xfId="4895"/>
    <cellStyle name="Normal 14 3 2 15 12" xfId="4896"/>
    <cellStyle name="Normal 14 3 2 15 13" xfId="4897"/>
    <cellStyle name="Normal 14 3 2 15 14" xfId="4898"/>
    <cellStyle name="Normal 14 3 2 15 15" xfId="4899"/>
    <cellStyle name="Normal 14 3 2 15 16" xfId="4900"/>
    <cellStyle name="Normal 14 3 2 15 17" xfId="4901"/>
    <cellStyle name="Normal 14 3 2 15 18" xfId="4902"/>
    <cellStyle name="Normal 14 3 2 15 19" xfId="4903"/>
    <cellStyle name="Normal 14 3 2 15 2" xfId="4904"/>
    <cellStyle name="Normal 14 3 2 15 20" xfId="4905"/>
    <cellStyle name="Normal 14 3 2 15 21" xfId="4906"/>
    <cellStyle name="Normal 14 3 2 15 22" xfId="4907"/>
    <cellStyle name="Normal 14 3 2 15 23" xfId="4908"/>
    <cellStyle name="Normal 14 3 2 15 24" xfId="4909"/>
    <cellStyle name="Normal 14 3 2 15 25" xfId="4910"/>
    <cellStyle name="Normal 14 3 2 15 26" xfId="4911"/>
    <cellStyle name="Normal 14 3 2 15 27" xfId="4912"/>
    <cellStyle name="Normal 14 3 2 15 28" xfId="4913"/>
    <cellStyle name="Normal 14 3 2 15 29" xfId="4914"/>
    <cellStyle name="Normal 14 3 2 15 3" xfId="4915"/>
    <cellStyle name="Normal 14 3 2 15 30" xfId="4916"/>
    <cellStyle name="Normal 14 3 2 15 4" xfId="4917"/>
    <cellStyle name="Normal 14 3 2 15 5" xfId="4918"/>
    <cellStyle name="Normal 14 3 2 15 6" xfId="4919"/>
    <cellStyle name="Normal 14 3 2 15 7" xfId="4920"/>
    <cellStyle name="Normal 14 3 2 15 8" xfId="4921"/>
    <cellStyle name="Normal 14 3 2 15 9" xfId="4922"/>
    <cellStyle name="Normal 14 3 2 16" xfId="4923"/>
    <cellStyle name="Normal 14 3 2 16 10" xfId="4924"/>
    <cellStyle name="Normal 14 3 2 16 11" xfId="4925"/>
    <cellStyle name="Normal 14 3 2 16 12" xfId="4926"/>
    <cellStyle name="Normal 14 3 2 16 13" xfId="4927"/>
    <cellStyle name="Normal 14 3 2 16 14" xfId="4928"/>
    <cellStyle name="Normal 14 3 2 16 15" xfId="4929"/>
    <cellStyle name="Normal 14 3 2 16 16" xfId="4930"/>
    <cellStyle name="Normal 14 3 2 16 17" xfId="4931"/>
    <cellStyle name="Normal 14 3 2 16 18" xfId="4932"/>
    <cellStyle name="Normal 14 3 2 16 19" xfId="4933"/>
    <cellStyle name="Normal 14 3 2 16 2" xfId="4934"/>
    <cellStyle name="Normal 14 3 2 16 20" xfId="4935"/>
    <cellStyle name="Normal 14 3 2 16 21" xfId="4936"/>
    <cellStyle name="Normal 14 3 2 16 22" xfId="4937"/>
    <cellStyle name="Normal 14 3 2 16 23" xfId="4938"/>
    <cellStyle name="Normal 14 3 2 16 24" xfId="4939"/>
    <cellStyle name="Normal 14 3 2 16 25" xfId="4940"/>
    <cellStyle name="Normal 14 3 2 16 26" xfId="4941"/>
    <cellStyle name="Normal 14 3 2 16 27" xfId="4942"/>
    <cellStyle name="Normal 14 3 2 16 28" xfId="4943"/>
    <cellStyle name="Normal 14 3 2 16 29" xfId="4944"/>
    <cellStyle name="Normal 14 3 2 16 3" xfId="4945"/>
    <cellStyle name="Normal 14 3 2 16 30" xfId="4946"/>
    <cellStyle name="Normal 14 3 2 16 4" xfId="4947"/>
    <cellStyle name="Normal 14 3 2 16 5" xfId="4948"/>
    <cellStyle name="Normal 14 3 2 16 6" xfId="4949"/>
    <cellStyle name="Normal 14 3 2 16 7" xfId="4950"/>
    <cellStyle name="Normal 14 3 2 16 8" xfId="4951"/>
    <cellStyle name="Normal 14 3 2 16 9" xfId="4952"/>
    <cellStyle name="Normal 14 3 2 17" xfId="4953"/>
    <cellStyle name="Normal 14 3 2 17 10" xfId="4954"/>
    <cellStyle name="Normal 14 3 2 17 11" xfId="4955"/>
    <cellStyle name="Normal 14 3 2 17 12" xfId="4956"/>
    <cellStyle name="Normal 14 3 2 17 13" xfId="4957"/>
    <cellStyle name="Normal 14 3 2 17 14" xfId="4958"/>
    <cellStyle name="Normal 14 3 2 17 15" xfId="4959"/>
    <cellStyle name="Normal 14 3 2 17 16" xfId="4960"/>
    <cellStyle name="Normal 14 3 2 17 17" xfId="4961"/>
    <cellStyle name="Normal 14 3 2 17 18" xfId="4962"/>
    <cellStyle name="Normal 14 3 2 17 19" xfId="4963"/>
    <cellStyle name="Normal 14 3 2 17 2" xfId="4964"/>
    <cellStyle name="Normal 14 3 2 17 20" xfId="4965"/>
    <cellStyle name="Normal 14 3 2 17 21" xfId="4966"/>
    <cellStyle name="Normal 14 3 2 17 22" xfId="4967"/>
    <cellStyle name="Normal 14 3 2 17 23" xfId="4968"/>
    <cellStyle name="Normal 14 3 2 17 24" xfId="4969"/>
    <cellStyle name="Normal 14 3 2 17 25" xfId="4970"/>
    <cellStyle name="Normal 14 3 2 17 26" xfId="4971"/>
    <cellStyle name="Normal 14 3 2 17 27" xfId="4972"/>
    <cellStyle name="Normal 14 3 2 17 28" xfId="4973"/>
    <cellStyle name="Normal 14 3 2 17 29" xfId="4974"/>
    <cellStyle name="Normal 14 3 2 17 3" xfId="4975"/>
    <cellStyle name="Normal 14 3 2 17 30" xfId="4976"/>
    <cellStyle name="Normal 14 3 2 17 4" xfId="4977"/>
    <cellStyle name="Normal 14 3 2 17 5" xfId="4978"/>
    <cellStyle name="Normal 14 3 2 17 6" xfId="4979"/>
    <cellStyle name="Normal 14 3 2 17 7" xfId="4980"/>
    <cellStyle name="Normal 14 3 2 17 8" xfId="4981"/>
    <cellStyle name="Normal 14 3 2 17 9" xfId="4982"/>
    <cellStyle name="Normal 14 3 2 18" xfId="4983"/>
    <cellStyle name="Normal 14 3 2 18 10" xfId="4984"/>
    <cellStyle name="Normal 14 3 2 18 11" xfId="4985"/>
    <cellStyle name="Normal 14 3 2 18 12" xfId="4986"/>
    <cellStyle name="Normal 14 3 2 18 13" xfId="4987"/>
    <cellStyle name="Normal 14 3 2 18 14" xfId="4988"/>
    <cellStyle name="Normal 14 3 2 18 15" xfId="4989"/>
    <cellStyle name="Normal 14 3 2 18 16" xfId="4990"/>
    <cellStyle name="Normal 14 3 2 18 17" xfId="4991"/>
    <cellStyle name="Normal 14 3 2 18 18" xfId="4992"/>
    <cellStyle name="Normal 14 3 2 18 19" xfId="4993"/>
    <cellStyle name="Normal 14 3 2 18 2" xfId="4994"/>
    <cellStyle name="Normal 14 3 2 18 20" xfId="4995"/>
    <cellStyle name="Normal 14 3 2 18 21" xfId="4996"/>
    <cellStyle name="Normal 14 3 2 18 22" xfId="4997"/>
    <cellStyle name="Normal 14 3 2 18 23" xfId="4998"/>
    <cellStyle name="Normal 14 3 2 18 24" xfId="4999"/>
    <cellStyle name="Normal 14 3 2 18 25" xfId="5000"/>
    <cellStyle name="Normal 14 3 2 18 26" xfId="5001"/>
    <cellStyle name="Normal 14 3 2 18 27" xfId="5002"/>
    <cellStyle name="Normal 14 3 2 18 28" xfId="5003"/>
    <cellStyle name="Normal 14 3 2 18 29" xfId="5004"/>
    <cellStyle name="Normal 14 3 2 18 3" xfId="5005"/>
    <cellStyle name="Normal 14 3 2 18 30" xfId="5006"/>
    <cellStyle name="Normal 14 3 2 18 4" xfId="5007"/>
    <cellStyle name="Normal 14 3 2 18 5" xfId="5008"/>
    <cellStyle name="Normal 14 3 2 18 6" xfId="5009"/>
    <cellStyle name="Normal 14 3 2 18 7" xfId="5010"/>
    <cellStyle name="Normal 14 3 2 18 8" xfId="5011"/>
    <cellStyle name="Normal 14 3 2 18 9" xfId="5012"/>
    <cellStyle name="Normal 14 3 2 19" xfId="5013"/>
    <cellStyle name="Normal 14 3 2 19 10" xfId="5014"/>
    <cellStyle name="Normal 14 3 2 19 11" xfId="5015"/>
    <cellStyle name="Normal 14 3 2 19 12" xfId="5016"/>
    <cellStyle name="Normal 14 3 2 19 13" xfId="5017"/>
    <cellStyle name="Normal 14 3 2 19 14" xfId="5018"/>
    <cellStyle name="Normal 14 3 2 19 15" xfId="5019"/>
    <cellStyle name="Normal 14 3 2 19 16" xfId="5020"/>
    <cellStyle name="Normal 14 3 2 19 17" xfId="5021"/>
    <cellStyle name="Normal 14 3 2 19 18" xfId="5022"/>
    <cellStyle name="Normal 14 3 2 19 19" xfId="5023"/>
    <cellStyle name="Normal 14 3 2 19 2" xfId="5024"/>
    <cellStyle name="Normal 14 3 2 19 20" xfId="5025"/>
    <cellStyle name="Normal 14 3 2 19 21" xfId="5026"/>
    <cellStyle name="Normal 14 3 2 19 22" xfId="5027"/>
    <cellStyle name="Normal 14 3 2 19 23" xfId="5028"/>
    <cellStyle name="Normal 14 3 2 19 24" xfId="5029"/>
    <cellStyle name="Normal 14 3 2 19 25" xfId="5030"/>
    <cellStyle name="Normal 14 3 2 19 26" xfId="5031"/>
    <cellStyle name="Normal 14 3 2 19 27" xfId="5032"/>
    <cellStyle name="Normal 14 3 2 19 28" xfId="5033"/>
    <cellStyle name="Normal 14 3 2 19 29" xfId="5034"/>
    <cellStyle name="Normal 14 3 2 19 3" xfId="5035"/>
    <cellStyle name="Normal 14 3 2 19 30" xfId="5036"/>
    <cellStyle name="Normal 14 3 2 19 4" xfId="5037"/>
    <cellStyle name="Normal 14 3 2 19 5" xfId="5038"/>
    <cellStyle name="Normal 14 3 2 19 6" xfId="5039"/>
    <cellStyle name="Normal 14 3 2 19 7" xfId="5040"/>
    <cellStyle name="Normal 14 3 2 19 8" xfId="5041"/>
    <cellStyle name="Normal 14 3 2 19 9" xfId="5042"/>
    <cellStyle name="Normal 14 3 2 2" xfId="5043"/>
    <cellStyle name="Normal 14 3 2 2 10" xfId="5044"/>
    <cellStyle name="Normal 14 3 2 2 11" xfId="5045"/>
    <cellStyle name="Normal 14 3 2 2 12" xfId="5046"/>
    <cellStyle name="Normal 14 3 2 2 13" xfId="5047"/>
    <cellStyle name="Normal 14 3 2 2 14" xfId="5048"/>
    <cellStyle name="Normal 14 3 2 2 15" xfId="5049"/>
    <cellStyle name="Normal 14 3 2 2 16" xfId="5050"/>
    <cellStyle name="Normal 14 3 2 2 17" xfId="5051"/>
    <cellStyle name="Normal 14 3 2 2 18" xfId="5052"/>
    <cellStyle name="Normal 14 3 2 2 19" xfId="5053"/>
    <cellStyle name="Normal 14 3 2 2 2" xfId="5054"/>
    <cellStyle name="Normal 14 3 2 2 20" xfId="5055"/>
    <cellStyle name="Normal 14 3 2 2 21" xfId="5056"/>
    <cellStyle name="Normal 14 3 2 2 22" xfId="5057"/>
    <cellStyle name="Normal 14 3 2 2 23" xfId="5058"/>
    <cellStyle name="Normal 14 3 2 2 24" xfId="5059"/>
    <cellStyle name="Normal 14 3 2 2 25" xfId="5060"/>
    <cellStyle name="Normal 14 3 2 2 26" xfId="5061"/>
    <cellStyle name="Normal 14 3 2 2 27" xfId="5062"/>
    <cellStyle name="Normal 14 3 2 2 28" xfId="5063"/>
    <cellStyle name="Normal 14 3 2 2 29" xfId="5064"/>
    <cellStyle name="Normal 14 3 2 2 3" xfId="5065"/>
    <cellStyle name="Normal 14 3 2 2 30" xfId="5066"/>
    <cellStyle name="Normal 14 3 2 2 4" xfId="5067"/>
    <cellStyle name="Normal 14 3 2 2 5" xfId="5068"/>
    <cellStyle name="Normal 14 3 2 2 6" xfId="5069"/>
    <cellStyle name="Normal 14 3 2 2 7" xfId="5070"/>
    <cellStyle name="Normal 14 3 2 2 8" xfId="5071"/>
    <cellStyle name="Normal 14 3 2 2 9" xfId="5072"/>
    <cellStyle name="Normal 14 3 2 20" xfId="5073"/>
    <cellStyle name="Normal 14 3 2 20 10" xfId="5074"/>
    <cellStyle name="Normal 14 3 2 20 11" xfId="5075"/>
    <cellStyle name="Normal 14 3 2 20 12" xfId="5076"/>
    <cellStyle name="Normal 14 3 2 20 13" xfId="5077"/>
    <cellStyle name="Normal 14 3 2 20 14" xfId="5078"/>
    <cellStyle name="Normal 14 3 2 20 15" xfId="5079"/>
    <cellStyle name="Normal 14 3 2 20 16" xfId="5080"/>
    <cellStyle name="Normal 14 3 2 20 17" xfId="5081"/>
    <cellStyle name="Normal 14 3 2 20 18" xfId="5082"/>
    <cellStyle name="Normal 14 3 2 20 19" xfId="5083"/>
    <cellStyle name="Normal 14 3 2 20 2" xfId="5084"/>
    <cellStyle name="Normal 14 3 2 20 20" xfId="5085"/>
    <cellStyle name="Normal 14 3 2 20 21" xfId="5086"/>
    <cellStyle name="Normal 14 3 2 20 22" xfId="5087"/>
    <cellStyle name="Normal 14 3 2 20 23" xfId="5088"/>
    <cellStyle name="Normal 14 3 2 20 24" xfId="5089"/>
    <cellStyle name="Normal 14 3 2 20 25" xfId="5090"/>
    <cellStyle name="Normal 14 3 2 20 26" xfId="5091"/>
    <cellStyle name="Normal 14 3 2 20 27" xfId="5092"/>
    <cellStyle name="Normal 14 3 2 20 28" xfId="5093"/>
    <cellStyle name="Normal 14 3 2 20 29" xfId="5094"/>
    <cellStyle name="Normal 14 3 2 20 3" xfId="5095"/>
    <cellStyle name="Normal 14 3 2 20 30" xfId="5096"/>
    <cellStyle name="Normal 14 3 2 20 4" xfId="5097"/>
    <cellStyle name="Normal 14 3 2 20 5" xfId="5098"/>
    <cellStyle name="Normal 14 3 2 20 6" xfId="5099"/>
    <cellStyle name="Normal 14 3 2 20 7" xfId="5100"/>
    <cellStyle name="Normal 14 3 2 20 8" xfId="5101"/>
    <cellStyle name="Normal 14 3 2 20 9" xfId="5102"/>
    <cellStyle name="Normal 14 3 2 21" xfId="5103"/>
    <cellStyle name="Normal 14 3 2 21 10" xfId="5104"/>
    <cellStyle name="Normal 14 3 2 21 11" xfId="5105"/>
    <cellStyle name="Normal 14 3 2 21 12" xfId="5106"/>
    <cellStyle name="Normal 14 3 2 21 13" xfId="5107"/>
    <cellStyle name="Normal 14 3 2 21 14" xfId="5108"/>
    <cellStyle name="Normal 14 3 2 21 15" xfId="5109"/>
    <cellStyle name="Normal 14 3 2 21 16" xfId="5110"/>
    <cellStyle name="Normal 14 3 2 21 17" xfId="5111"/>
    <cellStyle name="Normal 14 3 2 21 18" xfId="5112"/>
    <cellStyle name="Normal 14 3 2 21 19" xfId="5113"/>
    <cellStyle name="Normal 14 3 2 21 2" xfId="5114"/>
    <cellStyle name="Normal 14 3 2 21 20" xfId="5115"/>
    <cellStyle name="Normal 14 3 2 21 21" xfId="5116"/>
    <cellStyle name="Normal 14 3 2 21 22" xfId="5117"/>
    <cellStyle name="Normal 14 3 2 21 23" xfId="5118"/>
    <cellStyle name="Normal 14 3 2 21 24" xfId="5119"/>
    <cellStyle name="Normal 14 3 2 21 25" xfId="5120"/>
    <cellStyle name="Normal 14 3 2 21 26" xfId="5121"/>
    <cellStyle name="Normal 14 3 2 21 27" xfId="5122"/>
    <cellStyle name="Normal 14 3 2 21 28" xfId="5123"/>
    <cellStyle name="Normal 14 3 2 21 29" xfId="5124"/>
    <cellStyle name="Normal 14 3 2 21 3" xfId="5125"/>
    <cellStyle name="Normal 14 3 2 21 30" xfId="5126"/>
    <cellStyle name="Normal 14 3 2 21 4" xfId="5127"/>
    <cellStyle name="Normal 14 3 2 21 5" xfId="5128"/>
    <cellStyle name="Normal 14 3 2 21 6" xfId="5129"/>
    <cellStyle name="Normal 14 3 2 21 7" xfId="5130"/>
    <cellStyle name="Normal 14 3 2 21 8" xfId="5131"/>
    <cellStyle name="Normal 14 3 2 21 9" xfId="5132"/>
    <cellStyle name="Normal 14 3 2 22" xfId="5133"/>
    <cellStyle name="Normal 14 3 2 22 10" xfId="5134"/>
    <cellStyle name="Normal 14 3 2 22 11" xfId="5135"/>
    <cellStyle name="Normal 14 3 2 22 12" xfId="5136"/>
    <cellStyle name="Normal 14 3 2 22 13" xfId="5137"/>
    <cellStyle name="Normal 14 3 2 22 14" xfId="5138"/>
    <cellStyle name="Normal 14 3 2 22 15" xfId="5139"/>
    <cellStyle name="Normal 14 3 2 22 16" xfId="5140"/>
    <cellStyle name="Normal 14 3 2 22 17" xfId="5141"/>
    <cellStyle name="Normal 14 3 2 22 18" xfId="5142"/>
    <cellStyle name="Normal 14 3 2 22 19" xfId="5143"/>
    <cellStyle name="Normal 14 3 2 22 2" xfId="5144"/>
    <cellStyle name="Normal 14 3 2 22 20" xfId="5145"/>
    <cellStyle name="Normal 14 3 2 22 21" xfId="5146"/>
    <cellStyle name="Normal 14 3 2 22 22" xfId="5147"/>
    <cellStyle name="Normal 14 3 2 22 23" xfId="5148"/>
    <cellStyle name="Normal 14 3 2 22 24" xfId="5149"/>
    <cellStyle name="Normal 14 3 2 22 25" xfId="5150"/>
    <cellStyle name="Normal 14 3 2 22 26" xfId="5151"/>
    <cellStyle name="Normal 14 3 2 22 27" xfId="5152"/>
    <cellStyle name="Normal 14 3 2 22 28" xfId="5153"/>
    <cellStyle name="Normal 14 3 2 22 29" xfId="5154"/>
    <cellStyle name="Normal 14 3 2 22 3" xfId="5155"/>
    <cellStyle name="Normal 14 3 2 22 30" xfId="5156"/>
    <cellStyle name="Normal 14 3 2 22 4" xfId="5157"/>
    <cellStyle name="Normal 14 3 2 22 5" xfId="5158"/>
    <cellStyle name="Normal 14 3 2 22 6" xfId="5159"/>
    <cellStyle name="Normal 14 3 2 22 7" xfId="5160"/>
    <cellStyle name="Normal 14 3 2 22 8" xfId="5161"/>
    <cellStyle name="Normal 14 3 2 22 9" xfId="5162"/>
    <cellStyle name="Normal 14 3 2 23" xfId="5163"/>
    <cellStyle name="Normal 14 3 2 23 10" xfId="5164"/>
    <cellStyle name="Normal 14 3 2 23 11" xfId="5165"/>
    <cellStyle name="Normal 14 3 2 23 12" xfId="5166"/>
    <cellStyle name="Normal 14 3 2 23 13" xfId="5167"/>
    <cellStyle name="Normal 14 3 2 23 14" xfId="5168"/>
    <cellStyle name="Normal 14 3 2 23 15" xfId="5169"/>
    <cellStyle name="Normal 14 3 2 23 16" xfId="5170"/>
    <cellStyle name="Normal 14 3 2 23 17" xfId="5171"/>
    <cellStyle name="Normal 14 3 2 23 18" xfId="5172"/>
    <cellStyle name="Normal 14 3 2 23 19" xfId="5173"/>
    <cellStyle name="Normal 14 3 2 23 2" xfId="5174"/>
    <cellStyle name="Normal 14 3 2 23 20" xfId="5175"/>
    <cellStyle name="Normal 14 3 2 23 21" xfId="5176"/>
    <cellStyle name="Normal 14 3 2 23 22" xfId="5177"/>
    <cellStyle name="Normal 14 3 2 23 23" xfId="5178"/>
    <cellStyle name="Normal 14 3 2 23 24" xfId="5179"/>
    <cellStyle name="Normal 14 3 2 23 25" xfId="5180"/>
    <cellStyle name="Normal 14 3 2 23 26" xfId="5181"/>
    <cellStyle name="Normal 14 3 2 23 27" xfId="5182"/>
    <cellStyle name="Normal 14 3 2 23 28" xfId="5183"/>
    <cellStyle name="Normal 14 3 2 23 29" xfId="5184"/>
    <cellStyle name="Normal 14 3 2 23 3" xfId="5185"/>
    <cellStyle name="Normal 14 3 2 23 30" xfId="5186"/>
    <cellStyle name="Normal 14 3 2 23 4" xfId="5187"/>
    <cellStyle name="Normal 14 3 2 23 5" xfId="5188"/>
    <cellStyle name="Normal 14 3 2 23 6" xfId="5189"/>
    <cellStyle name="Normal 14 3 2 23 7" xfId="5190"/>
    <cellStyle name="Normal 14 3 2 23 8" xfId="5191"/>
    <cellStyle name="Normal 14 3 2 23 9" xfId="5192"/>
    <cellStyle name="Normal 14 3 2 24" xfId="5193"/>
    <cellStyle name="Normal 14 3 2 24 10" xfId="5194"/>
    <cellStyle name="Normal 14 3 2 24 11" xfId="5195"/>
    <cellStyle name="Normal 14 3 2 24 12" xfId="5196"/>
    <cellStyle name="Normal 14 3 2 24 13" xfId="5197"/>
    <cellStyle name="Normal 14 3 2 24 14" xfId="5198"/>
    <cellStyle name="Normal 14 3 2 24 15" xfId="5199"/>
    <cellStyle name="Normal 14 3 2 24 16" xfId="5200"/>
    <cellStyle name="Normal 14 3 2 24 17" xfId="5201"/>
    <cellStyle name="Normal 14 3 2 24 18" xfId="5202"/>
    <cellStyle name="Normal 14 3 2 24 19" xfId="5203"/>
    <cellStyle name="Normal 14 3 2 24 2" xfId="5204"/>
    <cellStyle name="Normal 14 3 2 24 20" xfId="5205"/>
    <cellStyle name="Normal 14 3 2 24 21" xfId="5206"/>
    <cellStyle name="Normal 14 3 2 24 22" xfId="5207"/>
    <cellStyle name="Normal 14 3 2 24 23" xfId="5208"/>
    <cellStyle name="Normal 14 3 2 24 24" xfId="5209"/>
    <cellStyle name="Normal 14 3 2 24 25" xfId="5210"/>
    <cellStyle name="Normal 14 3 2 24 26" xfId="5211"/>
    <cellStyle name="Normal 14 3 2 24 27" xfId="5212"/>
    <cellStyle name="Normal 14 3 2 24 28" xfId="5213"/>
    <cellStyle name="Normal 14 3 2 24 29" xfId="5214"/>
    <cellStyle name="Normal 14 3 2 24 3" xfId="5215"/>
    <cellStyle name="Normal 14 3 2 24 30" xfId="5216"/>
    <cellStyle name="Normal 14 3 2 24 4" xfId="5217"/>
    <cellStyle name="Normal 14 3 2 24 5" xfId="5218"/>
    <cellStyle name="Normal 14 3 2 24 6" xfId="5219"/>
    <cellStyle name="Normal 14 3 2 24 7" xfId="5220"/>
    <cellStyle name="Normal 14 3 2 24 8" xfId="5221"/>
    <cellStyle name="Normal 14 3 2 24 9" xfId="5222"/>
    <cellStyle name="Normal 14 3 2 25" xfId="5223"/>
    <cellStyle name="Normal 14 3 2 25 10" xfId="5224"/>
    <cellStyle name="Normal 14 3 2 25 11" xfId="5225"/>
    <cellStyle name="Normal 14 3 2 25 12" xfId="5226"/>
    <cellStyle name="Normal 14 3 2 25 13" xfId="5227"/>
    <cellStyle name="Normal 14 3 2 25 14" xfId="5228"/>
    <cellStyle name="Normal 14 3 2 25 15" xfId="5229"/>
    <cellStyle name="Normal 14 3 2 25 16" xfId="5230"/>
    <cellStyle name="Normal 14 3 2 25 17" xfId="5231"/>
    <cellStyle name="Normal 14 3 2 25 18" xfId="5232"/>
    <cellStyle name="Normal 14 3 2 25 19" xfId="5233"/>
    <cellStyle name="Normal 14 3 2 25 2" xfId="5234"/>
    <cellStyle name="Normal 14 3 2 25 20" xfId="5235"/>
    <cellStyle name="Normal 14 3 2 25 21" xfId="5236"/>
    <cellStyle name="Normal 14 3 2 25 22" xfId="5237"/>
    <cellStyle name="Normal 14 3 2 25 23" xfId="5238"/>
    <cellStyle name="Normal 14 3 2 25 24" xfId="5239"/>
    <cellStyle name="Normal 14 3 2 25 25" xfId="5240"/>
    <cellStyle name="Normal 14 3 2 25 26" xfId="5241"/>
    <cellStyle name="Normal 14 3 2 25 27" xfId="5242"/>
    <cellStyle name="Normal 14 3 2 25 28" xfId="5243"/>
    <cellStyle name="Normal 14 3 2 25 29" xfId="5244"/>
    <cellStyle name="Normal 14 3 2 25 3" xfId="5245"/>
    <cellStyle name="Normal 14 3 2 25 30" xfId="5246"/>
    <cellStyle name="Normal 14 3 2 25 4" xfId="5247"/>
    <cellStyle name="Normal 14 3 2 25 5" xfId="5248"/>
    <cellStyle name="Normal 14 3 2 25 6" xfId="5249"/>
    <cellStyle name="Normal 14 3 2 25 7" xfId="5250"/>
    <cellStyle name="Normal 14 3 2 25 8" xfId="5251"/>
    <cellStyle name="Normal 14 3 2 25 9" xfId="5252"/>
    <cellStyle name="Normal 14 3 2 26" xfId="5253"/>
    <cellStyle name="Normal 14 3 2 26 10" xfId="5254"/>
    <cellStyle name="Normal 14 3 2 26 11" xfId="5255"/>
    <cellStyle name="Normal 14 3 2 26 12" xfId="5256"/>
    <cellStyle name="Normal 14 3 2 26 13" xfId="5257"/>
    <cellStyle name="Normal 14 3 2 26 14" xfId="5258"/>
    <cellStyle name="Normal 14 3 2 26 15" xfId="5259"/>
    <cellStyle name="Normal 14 3 2 26 16" xfId="5260"/>
    <cellStyle name="Normal 14 3 2 26 17" xfId="5261"/>
    <cellStyle name="Normal 14 3 2 26 18" xfId="5262"/>
    <cellStyle name="Normal 14 3 2 26 19" xfId="5263"/>
    <cellStyle name="Normal 14 3 2 26 2" xfId="5264"/>
    <cellStyle name="Normal 14 3 2 26 20" xfId="5265"/>
    <cellStyle name="Normal 14 3 2 26 21" xfId="5266"/>
    <cellStyle name="Normal 14 3 2 26 22" xfId="5267"/>
    <cellStyle name="Normal 14 3 2 26 23" xfId="5268"/>
    <cellStyle name="Normal 14 3 2 26 24" xfId="5269"/>
    <cellStyle name="Normal 14 3 2 26 25" xfId="5270"/>
    <cellStyle name="Normal 14 3 2 26 26" xfId="5271"/>
    <cellStyle name="Normal 14 3 2 26 27" xfId="5272"/>
    <cellStyle name="Normal 14 3 2 26 28" xfId="5273"/>
    <cellStyle name="Normal 14 3 2 26 29" xfId="5274"/>
    <cellStyle name="Normal 14 3 2 26 3" xfId="5275"/>
    <cellStyle name="Normal 14 3 2 26 30" xfId="5276"/>
    <cellStyle name="Normal 14 3 2 26 4" xfId="5277"/>
    <cellStyle name="Normal 14 3 2 26 5" xfId="5278"/>
    <cellStyle name="Normal 14 3 2 26 6" xfId="5279"/>
    <cellStyle name="Normal 14 3 2 26 7" xfId="5280"/>
    <cellStyle name="Normal 14 3 2 26 8" xfId="5281"/>
    <cellStyle name="Normal 14 3 2 26 9" xfId="5282"/>
    <cellStyle name="Normal 14 3 2 27" xfId="5283"/>
    <cellStyle name="Normal 14 3 2 27 10" xfId="5284"/>
    <cellStyle name="Normal 14 3 2 27 11" xfId="5285"/>
    <cellStyle name="Normal 14 3 2 27 12" xfId="5286"/>
    <cellStyle name="Normal 14 3 2 27 13" xfId="5287"/>
    <cellStyle name="Normal 14 3 2 27 14" xfId="5288"/>
    <cellStyle name="Normal 14 3 2 27 15" xfId="5289"/>
    <cellStyle name="Normal 14 3 2 27 16" xfId="5290"/>
    <cellStyle name="Normal 14 3 2 27 17" xfId="5291"/>
    <cellStyle name="Normal 14 3 2 27 18" xfId="5292"/>
    <cellStyle name="Normal 14 3 2 27 19" xfId="5293"/>
    <cellStyle name="Normal 14 3 2 27 2" xfId="5294"/>
    <cellStyle name="Normal 14 3 2 27 20" xfId="5295"/>
    <cellStyle name="Normal 14 3 2 27 21" xfId="5296"/>
    <cellStyle name="Normal 14 3 2 27 22" xfId="5297"/>
    <cellStyle name="Normal 14 3 2 27 23" xfId="5298"/>
    <cellStyle name="Normal 14 3 2 27 24" xfId="5299"/>
    <cellStyle name="Normal 14 3 2 27 25" xfId="5300"/>
    <cellStyle name="Normal 14 3 2 27 26" xfId="5301"/>
    <cellStyle name="Normal 14 3 2 27 27" xfId="5302"/>
    <cellStyle name="Normal 14 3 2 27 28" xfId="5303"/>
    <cellStyle name="Normal 14 3 2 27 29" xfId="5304"/>
    <cellStyle name="Normal 14 3 2 27 3" xfId="5305"/>
    <cellStyle name="Normal 14 3 2 27 30" xfId="5306"/>
    <cellStyle name="Normal 14 3 2 27 4" xfId="5307"/>
    <cellStyle name="Normal 14 3 2 27 5" xfId="5308"/>
    <cellStyle name="Normal 14 3 2 27 6" xfId="5309"/>
    <cellStyle name="Normal 14 3 2 27 7" xfId="5310"/>
    <cellStyle name="Normal 14 3 2 27 8" xfId="5311"/>
    <cellStyle name="Normal 14 3 2 27 9" xfId="5312"/>
    <cellStyle name="Normal 14 3 2 28" xfId="5313"/>
    <cellStyle name="Normal 14 3 2 28 10" xfId="5314"/>
    <cellStyle name="Normal 14 3 2 28 11" xfId="5315"/>
    <cellStyle name="Normal 14 3 2 28 12" xfId="5316"/>
    <cellStyle name="Normal 14 3 2 28 13" xfId="5317"/>
    <cellStyle name="Normal 14 3 2 28 14" xfId="5318"/>
    <cellStyle name="Normal 14 3 2 28 15" xfId="5319"/>
    <cellStyle name="Normal 14 3 2 28 16" xfId="5320"/>
    <cellStyle name="Normal 14 3 2 28 17" xfId="5321"/>
    <cellStyle name="Normal 14 3 2 28 18" xfId="5322"/>
    <cellStyle name="Normal 14 3 2 28 19" xfId="5323"/>
    <cellStyle name="Normal 14 3 2 28 2" xfId="5324"/>
    <cellStyle name="Normal 14 3 2 28 20" xfId="5325"/>
    <cellStyle name="Normal 14 3 2 28 21" xfId="5326"/>
    <cellStyle name="Normal 14 3 2 28 22" xfId="5327"/>
    <cellStyle name="Normal 14 3 2 28 23" xfId="5328"/>
    <cellStyle name="Normal 14 3 2 28 24" xfId="5329"/>
    <cellStyle name="Normal 14 3 2 28 25" xfId="5330"/>
    <cellStyle name="Normal 14 3 2 28 26" xfId="5331"/>
    <cellStyle name="Normal 14 3 2 28 27" xfId="5332"/>
    <cellStyle name="Normal 14 3 2 28 28" xfId="5333"/>
    <cellStyle name="Normal 14 3 2 28 29" xfId="5334"/>
    <cellStyle name="Normal 14 3 2 28 3" xfId="5335"/>
    <cellStyle name="Normal 14 3 2 28 30" xfId="5336"/>
    <cellStyle name="Normal 14 3 2 28 4" xfId="5337"/>
    <cellStyle name="Normal 14 3 2 28 5" xfId="5338"/>
    <cellStyle name="Normal 14 3 2 28 6" xfId="5339"/>
    <cellStyle name="Normal 14 3 2 28 7" xfId="5340"/>
    <cellStyle name="Normal 14 3 2 28 8" xfId="5341"/>
    <cellStyle name="Normal 14 3 2 28 9" xfId="5342"/>
    <cellStyle name="Normal 14 3 2 29" xfId="5343"/>
    <cellStyle name="Normal 14 3 2 29 10" xfId="5344"/>
    <cellStyle name="Normal 14 3 2 29 11" xfId="5345"/>
    <cellStyle name="Normal 14 3 2 29 12" xfId="5346"/>
    <cellStyle name="Normal 14 3 2 29 13" xfId="5347"/>
    <cellStyle name="Normal 14 3 2 29 14" xfId="5348"/>
    <cellStyle name="Normal 14 3 2 29 15" xfId="5349"/>
    <cellStyle name="Normal 14 3 2 29 16" xfId="5350"/>
    <cellStyle name="Normal 14 3 2 29 17" xfId="5351"/>
    <cellStyle name="Normal 14 3 2 29 18" xfId="5352"/>
    <cellStyle name="Normal 14 3 2 29 19" xfId="5353"/>
    <cellStyle name="Normal 14 3 2 29 2" xfId="5354"/>
    <cellStyle name="Normal 14 3 2 29 20" xfId="5355"/>
    <cellStyle name="Normal 14 3 2 29 21" xfId="5356"/>
    <cellStyle name="Normal 14 3 2 29 22" xfId="5357"/>
    <cellStyle name="Normal 14 3 2 29 23" xfId="5358"/>
    <cellStyle name="Normal 14 3 2 29 24" xfId="5359"/>
    <cellStyle name="Normal 14 3 2 29 25" xfId="5360"/>
    <cellStyle name="Normal 14 3 2 29 26" xfId="5361"/>
    <cellStyle name="Normal 14 3 2 29 27" xfId="5362"/>
    <cellStyle name="Normal 14 3 2 29 28" xfId="5363"/>
    <cellStyle name="Normal 14 3 2 29 29" xfId="5364"/>
    <cellStyle name="Normal 14 3 2 29 3" xfId="5365"/>
    <cellStyle name="Normal 14 3 2 29 30" xfId="5366"/>
    <cellStyle name="Normal 14 3 2 29 4" xfId="5367"/>
    <cellStyle name="Normal 14 3 2 29 5" xfId="5368"/>
    <cellStyle name="Normal 14 3 2 29 6" xfId="5369"/>
    <cellStyle name="Normal 14 3 2 29 7" xfId="5370"/>
    <cellStyle name="Normal 14 3 2 29 8" xfId="5371"/>
    <cellStyle name="Normal 14 3 2 29 9" xfId="5372"/>
    <cellStyle name="Normal 14 3 2 3" xfId="5373"/>
    <cellStyle name="Normal 14 3 2 3 10" xfId="5374"/>
    <cellStyle name="Normal 14 3 2 3 11" xfId="5375"/>
    <cellStyle name="Normal 14 3 2 3 12" xfId="5376"/>
    <cellStyle name="Normal 14 3 2 3 13" xfId="5377"/>
    <cellStyle name="Normal 14 3 2 3 14" xfId="5378"/>
    <cellStyle name="Normal 14 3 2 3 15" xfId="5379"/>
    <cellStyle name="Normal 14 3 2 3 16" xfId="5380"/>
    <cellStyle name="Normal 14 3 2 3 17" xfId="5381"/>
    <cellStyle name="Normal 14 3 2 3 18" xfId="5382"/>
    <cellStyle name="Normal 14 3 2 3 19" xfId="5383"/>
    <cellStyle name="Normal 14 3 2 3 2" xfId="5384"/>
    <cellStyle name="Normal 14 3 2 3 20" xfId="5385"/>
    <cellStyle name="Normal 14 3 2 3 21" xfId="5386"/>
    <cellStyle name="Normal 14 3 2 3 22" xfId="5387"/>
    <cellStyle name="Normal 14 3 2 3 23" xfId="5388"/>
    <cellStyle name="Normal 14 3 2 3 24" xfId="5389"/>
    <cellStyle name="Normal 14 3 2 3 25" xfId="5390"/>
    <cellStyle name="Normal 14 3 2 3 26" xfId="5391"/>
    <cellStyle name="Normal 14 3 2 3 27" xfId="5392"/>
    <cellStyle name="Normal 14 3 2 3 28" xfId="5393"/>
    <cellStyle name="Normal 14 3 2 3 29" xfId="5394"/>
    <cellStyle name="Normal 14 3 2 3 3" xfId="5395"/>
    <cellStyle name="Normal 14 3 2 3 30" xfId="5396"/>
    <cellStyle name="Normal 14 3 2 3 4" xfId="5397"/>
    <cellStyle name="Normal 14 3 2 3 5" xfId="5398"/>
    <cellStyle name="Normal 14 3 2 3 6" xfId="5399"/>
    <cellStyle name="Normal 14 3 2 3 7" xfId="5400"/>
    <cellStyle name="Normal 14 3 2 3 8" xfId="5401"/>
    <cellStyle name="Normal 14 3 2 3 9" xfId="5402"/>
    <cellStyle name="Normal 14 3 2 30" xfId="5403"/>
    <cellStyle name="Normal 14 3 2 30 10" xfId="5404"/>
    <cellStyle name="Normal 14 3 2 30 11" xfId="5405"/>
    <cellStyle name="Normal 14 3 2 30 12" xfId="5406"/>
    <cellStyle name="Normal 14 3 2 30 13" xfId="5407"/>
    <cellStyle name="Normal 14 3 2 30 14" xfId="5408"/>
    <cellStyle name="Normal 14 3 2 30 15" xfId="5409"/>
    <cellStyle name="Normal 14 3 2 30 16" xfId="5410"/>
    <cellStyle name="Normal 14 3 2 30 17" xfId="5411"/>
    <cellStyle name="Normal 14 3 2 30 18" xfId="5412"/>
    <cellStyle name="Normal 14 3 2 30 19" xfId="5413"/>
    <cellStyle name="Normal 14 3 2 30 2" xfId="5414"/>
    <cellStyle name="Normal 14 3 2 30 20" xfId="5415"/>
    <cellStyle name="Normal 14 3 2 30 21" xfId="5416"/>
    <cellStyle name="Normal 14 3 2 30 22" xfId="5417"/>
    <cellStyle name="Normal 14 3 2 30 23" xfId="5418"/>
    <cellStyle name="Normal 14 3 2 30 24" xfId="5419"/>
    <cellStyle name="Normal 14 3 2 30 25" xfId="5420"/>
    <cellStyle name="Normal 14 3 2 30 26" xfId="5421"/>
    <cellStyle name="Normal 14 3 2 30 27" xfId="5422"/>
    <cellStyle name="Normal 14 3 2 30 28" xfId="5423"/>
    <cellStyle name="Normal 14 3 2 30 29" xfId="5424"/>
    <cellStyle name="Normal 14 3 2 30 3" xfId="5425"/>
    <cellStyle name="Normal 14 3 2 30 30" xfId="5426"/>
    <cellStyle name="Normal 14 3 2 30 4" xfId="5427"/>
    <cellStyle name="Normal 14 3 2 30 5" xfId="5428"/>
    <cellStyle name="Normal 14 3 2 30 6" xfId="5429"/>
    <cellStyle name="Normal 14 3 2 30 7" xfId="5430"/>
    <cellStyle name="Normal 14 3 2 30 8" xfId="5431"/>
    <cellStyle name="Normal 14 3 2 30 9" xfId="5432"/>
    <cellStyle name="Normal 14 3 2 31" xfId="5433"/>
    <cellStyle name="Normal 14 3 2 31 10" xfId="5434"/>
    <cellStyle name="Normal 14 3 2 31 11" xfId="5435"/>
    <cellStyle name="Normal 14 3 2 31 12" xfId="5436"/>
    <cellStyle name="Normal 14 3 2 31 13" xfId="5437"/>
    <cellStyle name="Normal 14 3 2 31 14" xfId="5438"/>
    <cellStyle name="Normal 14 3 2 31 15" xfId="5439"/>
    <cellStyle name="Normal 14 3 2 31 16" xfId="5440"/>
    <cellStyle name="Normal 14 3 2 31 17" xfId="5441"/>
    <cellStyle name="Normal 14 3 2 31 18" xfId="5442"/>
    <cellStyle name="Normal 14 3 2 31 19" xfId="5443"/>
    <cellStyle name="Normal 14 3 2 31 2" xfId="5444"/>
    <cellStyle name="Normal 14 3 2 31 20" xfId="5445"/>
    <cellStyle name="Normal 14 3 2 31 21" xfId="5446"/>
    <cellStyle name="Normal 14 3 2 31 22" xfId="5447"/>
    <cellStyle name="Normal 14 3 2 31 23" xfId="5448"/>
    <cellStyle name="Normal 14 3 2 31 24" xfId="5449"/>
    <cellStyle name="Normal 14 3 2 31 25" xfId="5450"/>
    <cellStyle name="Normal 14 3 2 31 26" xfId="5451"/>
    <cellStyle name="Normal 14 3 2 31 27" xfId="5452"/>
    <cellStyle name="Normal 14 3 2 31 28" xfId="5453"/>
    <cellStyle name="Normal 14 3 2 31 29" xfId="5454"/>
    <cellStyle name="Normal 14 3 2 31 3" xfId="5455"/>
    <cellStyle name="Normal 14 3 2 31 30" xfId="5456"/>
    <cellStyle name="Normal 14 3 2 31 4" xfId="5457"/>
    <cellStyle name="Normal 14 3 2 31 5" xfId="5458"/>
    <cellStyle name="Normal 14 3 2 31 6" xfId="5459"/>
    <cellStyle name="Normal 14 3 2 31 7" xfId="5460"/>
    <cellStyle name="Normal 14 3 2 31 8" xfId="5461"/>
    <cellStyle name="Normal 14 3 2 31 9" xfId="5462"/>
    <cellStyle name="Normal 14 3 2 32" xfId="5463"/>
    <cellStyle name="Normal 14 3 2 33" xfId="5464"/>
    <cellStyle name="Normal 14 3 2 34" xfId="5465"/>
    <cellStyle name="Normal 14 3 2 35" xfId="5466"/>
    <cellStyle name="Normal 14 3 2 36" xfId="5467"/>
    <cellStyle name="Normal 14 3 2 37" xfId="5468"/>
    <cellStyle name="Normal 14 3 2 38" xfId="5469"/>
    <cellStyle name="Normal 14 3 2 39" xfId="5470"/>
    <cellStyle name="Normal 14 3 2 4" xfId="5471"/>
    <cellStyle name="Normal 14 3 2 4 10" xfId="5472"/>
    <cellStyle name="Normal 14 3 2 4 11" xfId="5473"/>
    <cellStyle name="Normal 14 3 2 4 12" xfId="5474"/>
    <cellStyle name="Normal 14 3 2 4 13" xfId="5475"/>
    <cellStyle name="Normal 14 3 2 4 14" xfId="5476"/>
    <cellStyle name="Normal 14 3 2 4 15" xfId="5477"/>
    <cellStyle name="Normal 14 3 2 4 16" xfId="5478"/>
    <cellStyle name="Normal 14 3 2 4 17" xfId="5479"/>
    <cellStyle name="Normal 14 3 2 4 18" xfId="5480"/>
    <cellStyle name="Normal 14 3 2 4 19" xfId="5481"/>
    <cellStyle name="Normal 14 3 2 4 2" xfId="5482"/>
    <cellStyle name="Normal 14 3 2 4 20" xfId="5483"/>
    <cellStyle name="Normal 14 3 2 4 21" xfId="5484"/>
    <cellStyle name="Normal 14 3 2 4 22" xfId="5485"/>
    <cellStyle name="Normal 14 3 2 4 23" xfId="5486"/>
    <cellStyle name="Normal 14 3 2 4 24" xfId="5487"/>
    <cellStyle name="Normal 14 3 2 4 25" xfId="5488"/>
    <cellStyle name="Normal 14 3 2 4 26" xfId="5489"/>
    <cellStyle name="Normal 14 3 2 4 27" xfId="5490"/>
    <cellStyle name="Normal 14 3 2 4 28" xfId="5491"/>
    <cellStyle name="Normal 14 3 2 4 29" xfId="5492"/>
    <cellStyle name="Normal 14 3 2 4 3" xfId="5493"/>
    <cellStyle name="Normal 14 3 2 4 30" xfId="5494"/>
    <cellStyle name="Normal 14 3 2 4 4" xfId="5495"/>
    <cellStyle name="Normal 14 3 2 4 5" xfId="5496"/>
    <cellStyle name="Normal 14 3 2 4 6" xfId="5497"/>
    <cellStyle name="Normal 14 3 2 4 7" xfId="5498"/>
    <cellStyle name="Normal 14 3 2 4 8" xfId="5499"/>
    <cellStyle name="Normal 14 3 2 4 9" xfId="5500"/>
    <cellStyle name="Normal 14 3 2 40" xfId="5501"/>
    <cellStyle name="Normal 14 3 2 41" xfId="5502"/>
    <cellStyle name="Normal 14 3 2 42" xfId="5503"/>
    <cellStyle name="Normal 14 3 2 43" xfId="5504"/>
    <cellStyle name="Normal 14 3 2 44" xfId="5505"/>
    <cellStyle name="Normal 14 3 2 45" xfId="5506"/>
    <cellStyle name="Normal 14 3 2 46" xfId="5507"/>
    <cellStyle name="Normal 14 3 2 47" xfId="5508"/>
    <cellStyle name="Normal 14 3 2 48" xfId="5509"/>
    <cellStyle name="Normal 14 3 2 49" xfId="5510"/>
    <cellStyle name="Normal 14 3 2 5" xfId="5511"/>
    <cellStyle name="Normal 14 3 2 5 10" xfId="5512"/>
    <cellStyle name="Normal 14 3 2 5 11" xfId="5513"/>
    <cellStyle name="Normal 14 3 2 5 12" xfId="5514"/>
    <cellStyle name="Normal 14 3 2 5 13" xfId="5515"/>
    <cellStyle name="Normal 14 3 2 5 14" xfId="5516"/>
    <cellStyle name="Normal 14 3 2 5 15" xfId="5517"/>
    <cellStyle name="Normal 14 3 2 5 16" xfId="5518"/>
    <cellStyle name="Normal 14 3 2 5 17" xfId="5519"/>
    <cellStyle name="Normal 14 3 2 5 18" xfId="5520"/>
    <cellStyle name="Normal 14 3 2 5 19" xfId="5521"/>
    <cellStyle name="Normal 14 3 2 5 2" xfId="5522"/>
    <cellStyle name="Normal 14 3 2 5 20" xfId="5523"/>
    <cellStyle name="Normal 14 3 2 5 21" xfId="5524"/>
    <cellStyle name="Normal 14 3 2 5 22" xfId="5525"/>
    <cellStyle name="Normal 14 3 2 5 23" xfId="5526"/>
    <cellStyle name="Normal 14 3 2 5 24" xfId="5527"/>
    <cellStyle name="Normal 14 3 2 5 25" xfId="5528"/>
    <cellStyle name="Normal 14 3 2 5 26" xfId="5529"/>
    <cellStyle name="Normal 14 3 2 5 27" xfId="5530"/>
    <cellStyle name="Normal 14 3 2 5 28" xfId="5531"/>
    <cellStyle name="Normal 14 3 2 5 29" xfId="5532"/>
    <cellStyle name="Normal 14 3 2 5 3" xfId="5533"/>
    <cellStyle name="Normal 14 3 2 5 30" xfId="5534"/>
    <cellStyle name="Normal 14 3 2 5 4" xfId="5535"/>
    <cellStyle name="Normal 14 3 2 5 5" xfId="5536"/>
    <cellStyle name="Normal 14 3 2 5 6" xfId="5537"/>
    <cellStyle name="Normal 14 3 2 5 7" xfId="5538"/>
    <cellStyle name="Normal 14 3 2 5 8" xfId="5539"/>
    <cellStyle name="Normal 14 3 2 5 9" xfId="5540"/>
    <cellStyle name="Normal 14 3 2 50" xfId="5541"/>
    <cellStyle name="Normal 14 3 2 51" xfId="5542"/>
    <cellStyle name="Normal 14 3 2 52" xfId="5543"/>
    <cellStyle name="Normal 14 3 2 53" xfId="5544"/>
    <cellStyle name="Normal 14 3 2 54" xfId="5545"/>
    <cellStyle name="Normal 14 3 2 55" xfId="5546"/>
    <cellStyle name="Normal 14 3 2 56" xfId="5547"/>
    <cellStyle name="Normal 14 3 2 57" xfId="5548"/>
    <cellStyle name="Normal 14 3 2 58" xfId="5549"/>
    <cellStyle name="Normal 14 3 2 59" xfId="5550"/>
    <cellStyle name="Normal 14 3 2 6" xfId="5551"/>
    <cellStyle name="Normal 14 3 2 6 10" xfId="5552"/>
    <cellStyle name="Normal 14 3 2 6 11" xfId="5553"/>
    <cellStyle name="Normal 14 3 2 6 12" xfId="5554"/>
    <cellStyle name="Normal 14 3 2 6 13" xfId="5555"/>
    <cellStyle name="Normal 14 3 2 6 14" xfId="5556"/>
    <cellStyle name="Normal 14 3 2 6 15" xfId="5557"/>
    <cellStyle name="Normal 14 3 2 6 16" xfId="5558"/>
    <cellStyle name="Normal 14 3 2 6 17" xfId="5559"/>
    <cellStyle name="Normal 14 3 2 6 18" xfId="5560"/>
    <cellStyle name="Normal 14 3 2 6 19" xfId="5561"/>
    <cellStyle name="Normal 14 3 2 6 2" xfId="5562"/>
    <cellStyle name="Normal 14 3 2 6 20" xfId="5563"/>
    <cellStyle name="Normal 14 3 2 6 21" xfId="5564"/>
    <cellStyle name="Normal 14 3 2 6 22" xfId="5565"/>
    <cellStyle name="Normal 14 3 2 6 23" xfId="5566"/>
    <cellStyle name="Normal 14 3 2 6 24" xfId="5567"/>
    <cellStyle name="Normal 14 3 2 6 25" xfId="5568"/>
    <cellStyle name="Normal 14 3 2 6 26" xfId="5569"/>
    <cellStyle name="Normal 14 3 2 6 27" xfId="5570"/>
    <cellStyle name="Normal 14 3 2 6 28" xfId="5571"/>
    <cellStyle name="Normal 14 3 2 6 29" xfId="5572"/>
    <cellStyle name="Normal 14 3 2 6 3" xfId="5573"/>
    <cellStyle name="Normal 14 3 2 6 30" xfId="5574"/>
    <cellStyle name="Normal 14 3 2 6 4" xfId="5575"/>
    <cellStyle name="Normal 14 3 2 6 5" xfId="5576"/>
    <cellStyle name="Normal 14 3 2 6 6" xfId="5577"/>
    <cellStyle name="Normal 14 3 2 6 7" xfId="5578"/>
    <cellStyle name="Normal 14 3 2 6 8" xfId="5579"/>
    <cellStyle name="Normal 14 3 2 6 9" xfId="5580"/>
    <cellStyle name="Normal 14 3 2 60" xfId="5581"/>
    <cellStyle name="Normal 14 3 2 7" xfId="5582"/>
    <cellStyle name="Normal 14 3 2 7 10" xfId="5583"/>
    <cellStyle name="Normal 14 3 2 7 11" xfId="5584"/>
    <cellStyle name="Normal 14 3 2 7 12" xfId="5585"/>
    <cellStyle name="Normal 14 3 2 7 13" xfId="5586"/>
    <cellStyle name="Normal 14 3 2 7 14" xfId="5587"/>
    <cellStyle name="Normal 14 3 2 7 15" xfId="5588"/>
    <cellStyle name="Normal 14 3 2 7 16" xfId="5589"/>
    <cellStyle name="Normal 14 3 2 7 17" xfId="5590"/>
    <cellStyle name="Normal 14 3 2 7 18" xfId="5591"/>
    <cellStyle name="Normal 14 3 2 7 19" xfId="5592"/>
    <cellStyle name="Normal 14 3 2 7 2" xfId="5593"/>
    <cellStyle name="Normal 14 3 2 7 20" xfId="5594"/>
    <cellStyle name="Normal 14 3 2 7 21" xfId="5595"/>
    <cellStyle name="Normal 14 3 2 7 22" xfId="5596"/>
    <cellStyle name="Normal 14 3 2 7 23" xfId="5597"/>
    <cellStyle name="Normal 14 3 2 7 24" xfId="5598"/>
    <cellStyle name="Normal 14 3 2 7 25" xfId="5599"/>
    <cellStyle name="Normal 14 3 2 7 26" xfId="5600"/>
    <cellStyle name="Normal 14 3 2 7 27" xfId="5601"/>
    <cellStyle name="Normal 14 3 2 7 28" xfId="5602"/>
    <cellStyle name="Normal 14 3 2 7 29" xfId="5603"/>
    <cellStyle name="Normal 14 3 2 7 3" xfId="5604"/>
    <cellStyle name="Normal 14 3 2 7 30" xfId="5605"/>
    <cellStyle name="Normal 14 3 2 7 4" xfId="5606"/>
    <cellStyle name="Normal 14 3 2 7 5" xfId="5607"/>
    <cellStyle name="Normal 14 3 2 7 6" xfId="5608"/>
    <cellStyle name="Normal 14 3 2 7 7" xfId="5609"/>
    <cellStyle name="Normal 14 3 2 7 8" xfId="5610"/>
    <cellStyle name="Normal 14 3 2 7 9" xfId="5611"/>
    <cellStyle name="Normal 14 3 2 8" xfId="5612"/>
    <cellStyle name="Normal 14 3 2 8 10" xfId="5613"/>
    <cellStyle name="Normal 14 3 2 8 11" xfId="5614"/>
    <cellStyle name="Normal 14 3 2 8 12" xfId="5615"/>
    <cellStyle name="Normal 14 3 2 8 13" xfId="5616"/>
    <cellStyle name="Normal 14 3 2 8 14" xfId="5617"/>
    <cellStyle name="Normal 14 3 2 8 15" xfId="5618"/>
    <cellStyle name="Normal 14 3 2 8 16" xfId="5619"/>
    <cellStyle name="Normal 14 3 2 8 17" xfId="5620"/>
    <cellStyle name="Normal 14 3 2 8 18" xfId="5621"/>
    <cellStyle name="Normal 14 3 2 8 19" xfId="5622"/>
    <cellStyle name="Normal 14 3 2 8 2" xfId="5623"/>
    <cellStyle name="Normal 14 3 2 8 20" xfId="5624"/>
    <cellStyle name="Normal 14 3 2 8 21" xfId="5625"/>
    <cellStyle name="Normal 14 3 2 8 22" xfId="5626"/>
    <cellStyle name="Normal 14 3 2 8 23" xfId="5627"/>
    <cellStyle name="Normal 14 3 2 8 24" xfId="5628"/>
    <cellStyle name="Normal 14 3 2 8 25" xfId="5629"/>
    <cellStyle name="Normal 14 3 2 8 26" xfId="5630"/>
    <cellStyle name="Normal 14 3 2 8 27" xfId="5631"/>
    <cellStyle name="Normal 14 3 2 8 28" xfId="5632"/>
    <cellStyle name="Normal 14 3 2 8 29" xfId="5633"/>
    <cellStyle name="Normal 14 3 2 8 3" xfId="5634"/>
    <cellStyle name="Normal 14 3 2 8 30" xfId="5635"/>
    <cellStyle name="Normal 14 3 2 8 4" xfId="5636"/>
    <cellStyle name="Normal 14 3 2 8 5" xfId="5637"/>
    <cellStyle name="Normal 14 3 2 8 6" xfId="5638"/>
    <cellStyle name="Normal 14 3 2 8 7" xfId="5639"/>
    <cellStyle name="Normal 14 3 2 8 8" xfId="5640"/>
    <cellStyle name="Normal 14 3 2 8 9" xfId="5641"/>
    <cellStyle name="Normal 14 3 2 9" xfId="5642"/>
    <cellStyle name="Normal 14 3 2 9 10" xfId="5643"/>
    <cellStyle name="Normal 14 3 2 9 11" xfId="5644"/>
    <cellStyle name="Normal 14 3 2 9 12" xfId="5645"/>
    <cellStyle name="Normal 14 3 2 9 13" xfId="5646"/>
    <cellStyle name="Normal 14 3 2 9 14" xfId="5647"/>
    <cellStyle name="Normal 14 3 2 9 15" xfId="5648"/>
    <cellStyle name="Normal 14 3 2 9 16" xfId="5649"/>
    <cellStyle name="Normal 14 3 2 9 17" xfId="5650"/>
    <cellStyle name="Normal 14 3 2 9 18" xfId="5651"/>
    <cellStyle name="Normal 14 3 2 9 19" xfId="5652"/>
    <cellStyle name="Normal 14 3 2 9 2" xfId="5653"/>
    <cellStyle name="Normal 14 3 2 9 20" xfId="5654"/>
    <cellStyle name="Normal 14 3 2 9 21" xfId="5655"/>
    <cellStyle name="Normal 14 3 2 9 22" xfId="5656"/>
    <cellStyle name="Normal 14 3 2 9 23" xfId="5657"/>
    <cellStyle name="Normal 14 3 2 9 24" xfId="5658"/>
    <cellStyle name="Normal 14 3 2 9 25" xfId="5659"/>
    <cellStyle name="Normal 14 3 2 9 26" xfId="5660"/>
    <cellStyle name="Normal 14 3 2 9 27" xfId="5661"/>
    <cellStyle name="Normal 14 3 2 9 28" xfId="5662"/>
    <cellStyle name="Normal 14 3 2 9 29" xfId="5663"/>
    <cellStyle name="Normal 14 3 2 9 3" xfId="5664"/>
    <cellStyle name="Normal 14 3 2 9 30" xfId="5665"/>
    <cellStyle name="Normal 14 3 2 9 4" xfId="5666"/>
    <cellStyle name="Normal 14 3 2 9 5" xfId="5667"/>
    <cellStyle name="Normal 14 3 2 9 6" xfId="5668"/>
    <cellStyle name="Normal 14 3 2 9 7" xfId="5669"/>
    <cellStyle name="Normal 14 3 2 9 8" xfId="5670"/>
    <cellStyle name="Normal 14 3 2 9 9" xfId="5671"/>
    <cellStyle name="Normal 14 3 20" xfId="5672"/>
    <cellStyle name="Normal 14 3 20 10" xfId="5673"/>
    <cellStyle name="Normal 14 3 20 11" xfId="5674"/>
    <cellStyle name="Normal 14 3 20 12" xfId="5675"/>
    <cellStyle name="Normal 14 3 20 13" xfId="5676"/>
    <cellStyle name="Normal 14 3 20 14" xfId="5677"/>
    <cellStyle name="Normal 14 3 20 15" xfId="5678"/>
    <cellStyle name="Normal 14 3 20 16" xfId="5679"/>
    <cellStyle name="Normal 14 3 20 17" xfId="5680"/>
    <cellStyle name="Normal 14 3 20 18" xfId="5681"/>
    <cellStyle name="Normal 14 3 20 19" xfId="5682"/>
    <cellStyle name="Normal 14 3 20 2" xfId="5683"/>
    <cellStyle name="Normal 14 3 20 20" xfId="5684"/>
    <cellStyle name="Normal 14 3 20 21" xfId="5685"/>
    <cellStyle name="Normal 14 3 20 22" xfId="5686"/>
    <cellStyle name="Normal 14 3 20 23" xfId="5687"/>
    <cellStyle name="Normal 14 3 20 24" xfId="5688"/>
    <cellStyle name="Normal 14 3 20 25" xfId="5689"/>
    <cellStyle name="Normal 14 3 20 26" xfId="5690"/>
    <cellStyle name="Normal 14 3 20 27" xfId="5691"/>
    <cellStyle name="Normal 14 3 20 28" xfId="5692"/>
    <cellStyle name="Normal 14 3 20 29" xfId="5693"/>
    <cellStyle name="Normal 14 3 20 3" xfId="5694"/>
    <cellStyle name="Normal 14 3 20 30" xfId="5695"/>
    <cellStyle name="Normal 14 3 20 4" xfId="5696"/>
    <cellStyle name="Normal 14 3 20 5" xfId="5697"/>
    <cellStyle name="Normal 14 3 20 6" xfId="5698"/>
    <cellStyle name="Normal 14 3 20 7" xfId="5699"/>
    <cellStyle name="Normal 14 3 20 8" xfId="5700"/>
    <cellStyle name="Normal 14 3 20 9" xfId="5701"/>
    <cellStyle name="Normal 14 3 21" xfId="5702"/>
    <cellStyle name="Normal 14 3 21 10" xfId="5703"/>
    <cellStyle name="Normal 14 3 21 11" xfId="5704"/>
    <cellStyle name="Normal 14 3 21 12" xfId="5705"/>
    <cellStyle name="Normal 14 3 21 13" xfId="5706"/>
    <cellStyle name="Normal 14 3 21 14" xfId="5707"/>
    <cellStyle name="Normal 14 3 21 15" xfId="5708"/>
    <cellStyle name="Normal 14 3 21 16" xfId="5709"/>
    <cellStyle name="Normal 14 3 21 17" xfId="5710"/>
    <cellStyle name="Normal 14 3 21 18" xfId="5711"/>
    <cellStyle name="Normal 14 3 21 19" xfId="5712"/>
    <cellStyle name="Normal 14 3 21 2" xfId="5713"/>
    <cellStyle name="Normal 14 3 21 20" xfId="5714"/>
    <cellStyle name="Normal 14 3 21 21" xfId="5715"/>
    <cellStyle name="Normal 14 3 21 22" xfId="5716"/>
    <cellStyle name="Normal 14 3 21 23" xfId="5717"/>
    <cellStyle name="Normal 14 3 21 24" xfId="5718"/>
    <cellStyle name="Normal 14 3 21 25" xfId="5719"/>
    <cellStyle name="Normal 14 3 21 26" xfId="5720"/>
    <cellStyle name="Normal 14 3 21 27" xfId="5721"/>
    <cellStyle name="Normal 14 3 21 28" xfId="5722"/>
    <cellStyle name="Normal 14 3 21 29" xfId="5723"/>
    <cellStyle name="Normal 14 3 21 3" xfId="5724"/>
    <cellStyle name="Normal 14 3 21 30" xfId="5725"/>
    <cellStyle name="Normal 14 3 21 4" xfId="5726"/>
    <cellStyle name="Normal 14 3 21 5" xfId="5727"/>
    <cellStyle name="Normal 14 3 21 6" xfId="5728"/>
    <cellStyle name="Normal 14 3 21 7" xfId="5729"/>
    <cellStyle name="Normal 14 3 21 8" xfId="5730"/>
    <cellStyle name="Normal 14 3 21 9" xfId="5731"/>
    <cellStyle name="Normal 14 3 22" xfId="5732"/>
    <cellStyle name="Normal 14 3 22 10" xfId="5733"/>
    <cellStyle name="Normal 14 3 22 11" xfId="5734"/>
    <cellStyle name="Normal 14 3 22 12" xfId="5735"/>
    <cellStyle name="Normal 14 3 22 13" xfId="5736"/>
    <cellStyle name="Normal 14 3 22 14" xfId="5737"/>
    <cellStyle name="Normal 14 3 22 15" xfId="5738"/>
    <cellStyle name="Normal 14 3 22 16" xfId="5739"/>
    <cellStyle name="Normal 14 3 22 17" xfId="5740"/>
    <cellStyle name="Normal 14 3 22 18" xfId="5741"/>
    <cellStyle name="Normal 14 3 22 19" xfId="5742"/>
    <cellStyle name="Normal 14 3 22 2" xfId="5743"/>
    <cellStyle name="Normal 14 3 22 20" xfId="5744"/>
    <cellStyle name="Normal 14 3 22 21" xfId="5745"/>
    <cellStyle name="Normal 14 3 22 22" xfId="5746"/>
    <cellStyle name="Normal 14 3 22 23" xfId="5747"/>
    <cellStyle name="Normal 14 3 22 24" xfId="5748"/>
    <cellStyle name="Normal 14 3 22 25" xfId="5749"/>
    <cellStyle name="Normal 14 3 22 26" xfId="5750"/>
    <cellStyle name="Normal 14 3 22 27" xfId="5751"/>
    <cellStyle name="Normal 14 3 22 28" xfId="5752"/>
    <cellStyle name="Normal 14 3 22 29" xfId="5753"/>
    <cellStyle name="Normal 14 3 22 3" xfId="5754"/>
    <cellStyle name="Normal 14 3 22 30" xfId="5755"/>
    <cellStyle name="Normal 14 3 22 4" xfId="5756"/>
    <cellStyle name="Normal 14 3 22 5" xfId="5757"/>
    <cellStyle name="Normal 14 3 22 6" xfId="5758"/>
    <cellStyle name="Normal 14 3 22 7" xfId="5759"/>
    <cellStyle name="Normal 14 3 22 8" xfId="5760"/>
    <cellStyle name="Normal 14 3 22 9" xfId="5761"/>
    <cellStyle name="Normal 14 3 23" xfId="5762"/>
    <cellStyle name="Normal 14 3 23 10" xfId="5763"/>
    <cellStyle name="Normal 14 3 23 11" xfId="5764"/>
    <cellStyle name="Normal 14 3 23 12" xfId="5765"/>
    <cellStyle name="Normal 14 3 23 13" xfId="5766"/>
    <cellStyle name="Normal 14 3 23 14" xfId="5767"/>
    <cellStyle name="Normal 14 3 23 15" xfId="5768"/>
    <cellStyle name="Normal 14 3 23 16" xfId="5769"/>
    <cellStyle name="Normal 14 3 23 17" xfId="5770"/>
    <cellStyle name="Normal 14 3 23 18" xfId="5771"/>
    <cellStyle name="Normal 14 3 23 19" xfId="5772"/>
    <cellStyle name="Normal 14 3 23 2" xfId="5773"/>
    <cellStyle name="Normal 14 3 23 20" xfId="5774"/>
    <cellStyle name="Normal 14 3 23 21" xfId="5775"/>
    <cellStyle name="Normal 14 3 23 22" xfId="5776"/>
    <cellStyle name="Normal 14 3 23 23" xfId="5777"/>
    <cellStyle name="Normal 14 3 23 24" xfId="5778"/>
    <cellStyle name="Normal 14 3 23 25" xfId="5779"/>
    <cellStyle name="Normal 14 3 23 26" xfId="5780"/>
    <cellStyle name="Normal 14 3 23 27" xfId="5781"/>
    <cellStyle name="Normal 14 3 23 28" xfId="5782"/>
    <cellStyle name="Normal 14 3 23 29" xfId="5783"/>
    <cellStyle name="Normal 14 3 23 3" xfId="5784"/>
    <cellStyle name="Normal 14 3 23 30" xfId="5785"/>
    <cellStyle name="Normal 14 3 23 4" xfId="5786"/>
    <cellStyle name="Normal 14 3 23 5" xfId="5787"/>
    <cellStyle name="Normal 14 3 23 6" xfId="5788"/>
    <cellStyle name="Normal 14 3 23 7" xfId="5789"/>
    <cellStyle name="Normal 14 3 23 8" xfId="5790"/>
    <cellStyle name="Normal 14 3 23 9" xfId="5791"/>
    <cellStyle name="Normal 14 3 24" xfId="5792"/>
    <cellStyle name="Normal 14 3 24 10" xfId="5793"/>
    <cellStyle name="Normal 14 3 24 11" xfId="5794"/>
    <cellStyle name="Normal 14 3 24 12" xfId="5795"/>
    <cellStyle name="Normal 14 3 24 13" xfId="5796"/>
    <cellStyle name="Normal 14 3 24 14" xfId="5797"/>
    <cellStyle name="Normal 14 3 24 15" xfId="5798"/>
    <cellStyle name="Normal 14 3 24 16" xfId="5799"/>
    <cellStyle name="Normal 14 3 24 17" xfId="5800"/>
    <cellStyle name="Normal 14 3 24 18" xfId="5801"/>
    <cellStyle name="Normal 14 3 24 19" xfId="5802"/>
    <cellStyle name="Normal 14 3 24 2" xfId="5803"/>
    <cellStyle name="Normal 14 3 24 20" xfId="5804"/>
    <cellStyle name="Normal 14 3 24 21" xfId="5805"/>
    <cellStyle name="Normal 14 3 24 22" xfId="5806"/>
    <cellStyle name="Normal 14 3 24 23" xfId="5807"/>
    <cellStyle name="Normal 14 3 24 24" xfId="5808"/>
    <cellStyle name="Normal 14 3 24 25" xfId="5809"/>
    <cellStyle name="Normal 14 3 24 26" xfId="5810"/>
    <cellStyle name="Normal 14 3 24 27" xfId="5811"/>
    <cellStyle name="Normal 14 3 24 28" xfId="5812"/>
    <cellStyle name="Normal 14 3 24 29" xfId="5813"/>
    <cellStyle name="Normal 14 3 24 3" xfId="5814"/>
    <cellStyle name="Normal 14 3 24 30" xfId="5815"/>
    <cellStyle name="Normal 14 3 24 4" xfId="5816"/>
    <cellStyle name="Normal 14 3 24 5" xfId="5817"/>
    <cellStyle name="Normal 14 3 24 6" xfId="5818"/>
    <cellStyle name="Normal 14 3 24 7" xfId="5819"/>
    <cellStyle name="Normal 14 3 24 8" xfId="5820"/>
    <cellStyle name="Normal 14 3 24 9" xfId="5821"/>
    <cellStyle name="Normal 14 3 25" xfId="5822"/>
    <cellStyle name="Normal 14 3 25 10" xfId="5823"/>
    <cellStyle name="Normal 14 3 25 11" xfId="5824"/>
    <cellStyle name="Normal 14 3 25 12" xfId="5825"/>
    <cellStyle name="Normal 14 3 25 13" xfId="5826"/>
    <cellStyle name="Normal 14 3 25 14" xfId="5827"/>
    <cellStyle name="Normal 14 3 25 15" xfId="5828"/>
    <cellStyle name="Normal 14 3 25 16" xfId="5829"/>
    <cellStyle name="Normal 14 3 25 17" xfId="5830"/>
    <cellStyle name="Normal 14 3 25 18" xfId="5831"/>
    <cellStyle name="Normal 14 3 25 19" xfId="5832"/>
    <cellStyle name="Normal 14 3 25 2" xfId="5833"/>
    <cellStyle name="Normal 14 3 25 20" xfId="5834"/>
    <cellStyle name="Normal 14 3 25 21" xfId="5835"/>
    <cellStyle name="Normal 14 3 25 22" xfId="5836"/>
    <cellStyle name="Normal 14 3 25 23" xfId="5837"/>
    <cellStyle name="Normal 14 3 25 24" xfId="5838"/>
    <cellStyle name="Normal 14 3 25 25" xfId="5839"/>
    <cellStyle name="Normal 14 3 25 26" xfId="5840"/>
    <cellStyle name="Normal 14 3 25 27" xfId="5841"/>
    <cellStyle name="Normal 14 3 25 28" xfId="5842"/>
    <cellStyle name="Normal 14 3 25 29" xfId="5843"/>
    <cellStyle name="Normal 14 3 25 3" xfId="5844"/>
    <cellStyle name="Normal 14 3 25 30" xfId="5845"/>
    <cellStyle name="Normal 14 3 25 4" xfId="5846"/>
    <cellStyle name="Normal 14 3 25 5" xfId="5847"/>
    <cellStyle name="Normal 14 3 25 6" xfId="5848"/>
    <cellStyle name="Normal 14 3 25 7" xfId="5849"/>
    <cellStyle name="Normal 14 3 25 8" xfId="5850"/>
    <cellStyle name="Normal 14 3 25 9" xfId="5851"/>
    <cellStyle name="Normal 14 3 26" xfId="5852"/>
    <cellStyle name="Normal 14 3 26 10" xfId="5853"/>
    <cellStyle name="Normal 14 3 26 11" xfId="5854"/>
    <cellStyle name="Normal 14 3 26 12" xfId="5855"/>
    <cellStyle name="Normal 14 3 26 13" xfId="5856"/>
    <cellStyle name="Normal 14 3 26 14" xfId="5857"/>
    <cellStyle name="Normal 14 3 26 15" xfId="5858"/>
    <cellStyle name="Normal 14 3 26 16" xfId="5859"/>
    <cellStyle name="Normal 14 3 26 17" xfId="5860"/>
    <cellStyle name="Normal 14 3 26 18" xfId="5861"/>
    <cellStyle name="Normal 14 3 26 19" xfId="5862"/>
    <cellStyle name="Normal 14 3 26 2" xfId="5863"/>
    <cellStyle name="Normal 14 3 26 20" xfId="5864"/>
    <cellStyle name="Normal 14 3 26 21" xfId="5865"/>
    <cellStyle name="Normal 14 3 26 22" xfId="5866"/>
    <cellStyle name="Normal 14 3 26 23" xfId="5867"/>
    <cellStyle name="Normal 14 3 26 24" xfId="5868"/>
    <cellStyle name="Normal 14 3 26 25" xfId="5869"/>
    <cellStyle name="Normal 14 3 26 26" xfId="5870"/>
    <cellStyle name="Normal 14 3 26 27" xfId="5871"/>
    <cellStyle name="Normal 14 3 26 28" xfId="5872"/>
    <cellStyle name="Normal 14 3 26 29" xfId="5873"/>
    <cellStyle name="Normal 14 3 26 3" xfId="5874"/>
    <cellStyle name="Normal 14 3 26 30" xfId="5875"/>
    <cellStyle name="Normal 14 3 26 4" xfId="5876"/>
    <cellStyle name="Normal 14 3 26 5" xfId="5877"/>
    <cellStyle name="Normal 14 3 26 6" xfId="5878"/>
    <cellStyle name="Normal 14 3 26 7" xfId="5879"/>
    <cellStyle name="Normal 14 3 26 8" xfId="5880"/>
    <cellStyle name="Normal 14 3 26 9" xfId="5881"/>
    <cellStyle name="Normal 14 3 27" xfId="5882"/>
    <cellStyle name="Normal 14 3 27 10" xfId="5883"/>
    <cellStyle name="Normal 14 3 27 11" xfId="5884"/>
    <cellStyle name="Normal 14 3 27 12" xfId="5885"/>
    <cellStyle name="Normal 14 3 27 13" xfId="5886"/>
    <cellStyle name="Normal 14 3 27 14" xfId="5887"/>
    <cellStyle name="Normal 14 3 27 15" xfId="5888"/>
    <cellStyle name="Normal 14 3 27 16" xfId="5889"/>
    <cellStyle name="Normal 14 3 27 17" xfId="5890"/>
    <cellStyle name="Normal 14 3 27 18" xfId="5891"/>
    <cellStyle name="Normal 14 3 27 19" xfId="5892"/>
    <cellStyle name="Normal 14 3 27 2" xfId="5893"/>
    <cellStyle name="Normal 14 3 27 20" xfId="5894"/>
    <cellStyle name="Normal 14 3 27 21" xfId="5895"/>
    <cellStyle name="Normal 14 3 27 22" xfId="5896"/>
    <cellStyle name="Normal 14 3 27 23" xfId="5897"/>
    <cellStyle name="Normal 14 3 27 24" xfId="5898"/>
    <cellStyle name="Normal 14 3 27 25" xfId="5899"/>
    <cellStyle name="Normal 14 3 27 26" xfId="5900"/>
    <cellStyle name="Normal 14 3 27 27" xfId="5901"/>
    <cellStyle name="Normal 14 3 27 28" xfId="5902"/>
    <cellStyle name="Normal 14 3 27 29" xfId="5903"/>
    <cellStyle name="Normal 14 3 27 3" xfId="5904"/>
    <cellStyle name="Normal 14 3 27 30" xfId="5905"/>
    <cellStyle name="Normal 14 3 27 4" xfId="5906"/>
    <cellStyle name="Normal 14 3 27 5" xfId="5907"/>
    <cellStyle name="Normal 14 3 27 6" xfId="5908"/>
    <cellStyle name="Normal 14 3 27 7" xfId="5909"/>
    <cellStyle name="Normal 14 3 27 8" xfId="5910"/>
    <cellStyle name="Normal 14 3 27 9" xfId="5911"/>
    <cellStyle name="Normal 14 3 28" xfId="5912"/>
    <cellStyle name="Normal 14 3 28 10" xfId="5913"/>
    <cellStyle name="Normal 14 3 28 11" xfId="5914"/>
    <cellStyle name="Normal 14 3 28 12" xfId="5915"/>
    <cellStyle name="Normal 14 3 28 13" xfId="5916"/>
    <cellStyle name="Normal 14 3 28 14" xfId="5917"/>
    <cellStyle name="Normal 14 3 28 15" xfId="5918"/>
    <cellStyle name="Normal 14 3 28 16" xfId="5919"/>
    <cellStyle name="Normal 14 3 28 17" xfId="5920"/>
    <cellStyle name="Normal 14 3 28 18" xfId="5921"/>
    <cellStyle name="Normal 14 3 28 19" xfId="5922"/>
    <cellStyle name="Normal 14 3 28 2" xfId="5923"/>
    <cellStyle name="Normal 14 3 28 20" xfId="5924"/>
    <cellStyle name="Normal 14 3 28 21" xfId="5925"/>
    <cellStyle name="Normal 14 3 28 22" xfId="5926"/>
    <cellStyle name="Normal 14 3 28 23" xfId="5927"/>
    <cellStyle name="Normal 14 3 28 24" xfId="5928"/>
    <cellStyle name="Normal 14 3 28 25" xfId="5929"/>
    <cellStyle name="Normal 14 3 28 26" xfId="5930"/>
    <cellStyle name="Normal 14 3 28 27" xfId="5931"/>
    <cellStyle name="Normal 14 3 28 28" xfId="5932"/>
    <cellStyle name="Normal 14 3 28 29" xfId="5933"/>
    <cellStyle name="Normal 14 3 28 3" xfId="5934"/>
    <cellStyle name="Normal 14 3 28 30" xfId="5935"/>
    <cellStyle name="Normal 14 3 28 4" xfId="5936"/>
    <cellStyle name="Normal 14 3 28 5" xfId="5937"/>
    <cellStyle name="Normal 14 3 28 6" xfId="5938"/>
    <cellStyle name="Normal 14 3 28 7" xfId="5939"/>
    <cellStyle name="Normal 14 3 28 8" xfId="5940"/>
    <cellStyle name="Normal 14 3 28 9" xfId="5941"/>
    <cellStyle name="Normal 14 3 29" xfId="5942"/>
    <cellStyle name="Normal 14 3 29 10" xfId="5943"/>
    <cellStyle name="Normal 14 3 29 11" xfId="5944"/>
    <cellStyle name="Normal 14 3 29 12" xfId="5945"/>
    <cellStyle name="Normal 14 3 29 13" xfId="5946"/>
    <cellStyle name="Normal 14 3 29 14" xfId="5947"/>
    <cellStyle name="Normal 14 3 29 15" xfId="5948"/>
    <cellStyle name="Normal 14 3 29 16" xfId="5949"/>
    <cellStyle name="Normal 14 3 29 17" xfId="5950"/>
    <cellStyle name="Normal 14 3 29 18" xfId="5951"/>
    <cellStyle name="Normal 14 3 29 19" xfId="5952"/>
    <cellStyle name="Normal 14 3 29 2" xfId="5953"/>
    <cellStyle name="Normal 14 3 29 20" xfId="5954"/>
    <cellStyle name="Normal 14 3 29 21" xfId="5955"/>
    <cellStyle name="Normal 14 3 29 22" xfId="5956"/>
    <cellStyle name="Normal 14 3 29 23" xfId="5957"/>
    <cellStyle name="Normal 14 3 29 24" xfId="5958"/>
    <cellStyle name="Normal 14 3 29 25" xfId="5959"/>
    <cellStyle name="Normal 14 3 29 26" xfId="5960"/>
    <cellStyle name="Normal 14 3 29 27" xfId="5961"/>
    <cellStyle name="Normal 14 3 29 28" xfId="5962"/>
    <cellStyle name="Normal 14 3 29 29" xfId="5963"/>
    <cellStyle name="Normal 14 3 29 3" xfId="5964"/>
    <cellStyle name="Normal 14 3 29 30" xfId="5965"/>
    <cellStyle name="Normal 14 3 29 4" xfId="5966"/>
    <cellStyle name="Normal 14 3 29 5" xfId="5967"/>
    <cellStyle name="Normal 14 3 29 6" xfId="5968"/>
    <cellStyle name="Normal 14 3 29 7" xfId="5969"/>
    <cellStyle name="Normal 14 3 29 8" xfId="5970"/>
    <cellStyle name="Normal 14 3 29 9" xfId="5971"/>
    <cellStyle name="Normal 14 3 3" xfId="5972"/>
    <cellStyle name="Normal 14 3 3 10" xfId="5973"/>
    <cellStyle name="Normal 14 3 3 11" xfId="5974"/>
    <cellStyle name="Normal 14 3 3 12" xfId="5975"/>
    <cellStyle name="Normal 14 3 3 13" xfId="5976"/>
    <cellStyle name="Normal 14 3 3 14" xfId="5977"/>
    <cellStyle name="Normal 14 3 3 15" xfId="5978"/>
    <cellStyle name="Normal 14 3 3 16" xfId="5979"/>
    <cellStyle name="Normal 14 3 3 17" xfId="5980"/>
    <cellStyle name="Normal 14 3 3 18" xfId="5981"/>
    <cellStyle name="Normal 14 3 3 19" xfId="5982"/>
    <cellStyle name="Normal 14 3 3 2" xfId="5983"/>
    <cellStyle name="Normal 14 3 3 20" xfId="5984"/>
    <cellStyle name="Normal 14 3 3 21" xfId="5985"/>
    <cellStyle name="Normal 14 3 3 22" xfId="5986"/>
    <cellStyle name="Normal 14 3 3 23" xfId="5987"/>
    <cellStyle name="Normal 14 3 3 24" xfId="5988"/>
    <cellStyle name="Normal 14 3 3 25" xfId="5989"/>
    <cellStyle name="Normal 14 3 3 26" xfId="5990"/>
    <cellStyle name="Normal 14 3 3 27" xfId="5991"/>
    <cellStyle name="Normal 14 3 3 28" xfId="5992"/>
    <cellStyle name="Normal 14 3 3 29" xfId="5993"/>
    <cellStyle name="Normal 14 3 3 3" xfId="5994"/>
    <cellStyle name="Normal 14 3 3 30" xfId="5995"/>
    <cellStyle name="Normal 14 3 3 4" xfId="5996"/>
    <cellStyle name="Normal 14 3 3 5" xfId="5997"/>
    <cellStyle name="Normal 14 3 3 6" xfId="5998"/>
    <cellStyle name="Normal 14 3 3 7" xfId="5999"/>
    <cellStyle name="Normal 14 3 3 8" xfId="6000"/>
    <cellStyle name="Normal 14 3 3 9" xfId="6001"/>
    <cellStyle name="Normal 14 3 30" xfId="6002"/>
    <cellStyle name="Normal 14 3 30 10" xfId="6003"/>
    <cellStyle name="Normal 14 3 30 11" xfId="6004"/>
    <cellStyle name="Normal 14 3 30 12" xfId="6005"/>
    <cellStyle name="Normal 14 3 30 13" xfId="6006"/>
    <cellStyle name="Normal 14 3 30 14" xfId="6007"/>
    <cellStyle name="Normal 14 3 30 15" xfId="6008"/>
    <cellStyle name="Normal 14 3 30 16" xfId="6009"/>
    <cellStyle name="Normal 14 3 30 17" xfId="6010"/>
    <cellStyle name="Normal 14 3 30 18" xfId="6011"/>
    <cellStyle name="Normal 14 3 30 19" xfId="6012"/>
    <cellStyle name="Normal 14 3 30 2" xfId="6013"/>
    <cellStyle name="Normal 14 3 30 20" xfId="6014"/>
    <cellStyle name="Normal 14 3 30 21" xfId="6015"/>
    <cellStyle name="Normal 14 3 30 22" xfId="6016"/>
    <cellStyle name="Normal 14 3 30 23" xfId="6017"/>
    <cellStyle name="Normal 14 3 30 24" xfId="6018"/>
    <cellStyle name="Normal 14 3 30 25" xfId="6019"/>
    <cellStyle name="Normal 14 3 30 26" xfId="6020"/>
    <cellStyle name="Normal 14 3 30 27" xfId="6021"/>
    <cellStyle name="Normal 14 3 30 28" xfId="6022"/>
    <cellStyle name="Normal 14 3 30 29" xfId="6023"/>
    <cellStyle name="Normal 14 3 30 3" xfId="6024"/>
    <cellStyle name="Normal 14 3 30 30" xfId="6025"/>
    <cellStyle name="Normal 14 3 30 4" xfId="6026"/>
    <cellStyle name="Normal 14 3 30 5" xfId="6027"/>
    <cellStyle name="Normal 14 3 30 6" xfId="6028"/>
    <cellStyle name="Normal 14 3 30 7" xfId="6029"/>
    <cellStyle name="Normal 14 3 30 8" xfId="6030"/>
    <cellStyle name="Normal 14 3 30 9" xfId="6031"/>
    <cellStyle name="Normal 14 3 31" xfId="6032"/>
    <cellStyle name="Normal 14 3 31 10" xfId="6033"/>
    <cellStyle name="Normal 14 3 31 11" xfId="6034"/>
    <cellStyle name="Normal 14 3 31 12" xfId="6035"/>
    <cellStyle name="Normal 14 3 31 13" xfId="6036"/>
    <cellStyle name="Normal 14 3 31 14" xfId="6037"/>
    <cellStyle name="Normal 14 3 31 15" xfId="6038"/>
    <cellStyle name="Normal 14 3 31 16" xfId="6039"/>
    <cellStyle name="Normal 14 3 31 17" xfId="6040"/>
    <cellStyle name="Normal 14 3 31 18" xfId="6041"/>
    <cellStyle name="Normal 14 3 31 19" xfId="6042"/>
    <cellStyle name="Normal 14 3 31 2" xfId="6043"/>
    <cellStyle name="Normal 14 3 31 20" xfId="6044"/>
    <cellStyle name="Normal 14 3 31 21" xfId="6045"/>
    <cellStyle name="Normal 14 3 31 22" xfId="6046"/>
    <cellStyle name="Normal 14 3 31 23" xfId="6047"/>
    <cellStyle name="Normal 14 3 31 24" xfId="6048"/>
    <cellStyle name="Normal 14 3 31 25" xfId="6049"/>
    <cellStyle name="Normal 14 3 31 26" xfId="6050"/>
    <cellStyle name="Normal 14 3 31 27" xfId="6051"/>
    <cellStyle name="Normal 14 3 31 28" xfId="6052"/>
    <cellStyle name="Normal 14 3 31 29" xfId="6053"/>
    <cellStyle name="Normal 14 3 31 3" xfId="6054"/>
    <cellStyle name="Normal 14 3 31 30" xfId="6055"/>
    <cellStyle name="Normal 14 3 31 4" xfId="6056"/>
    <cellStyle name="Normal 14 3 31 5" xfId="6057"/>
    <cellStyle name="Normal 14 3 31 6" xfId="6058"/>
    <cellStyle name="Normal 14 3 31 7" xfId="6059"/>
    <cellStyle name="Normal 14 3 31 8" xfId="6060"/>
    <cellStyle name="Normal 14 3 31 9" xfId="6061"/>
    <cellStyle name="Normal 14 3 32" xfId="6062"/>
    <cellStyle name="Normal 14 3 32 10" xfId="6063"/>
    <cellStyle name="Normal 14 3 32 11" xfId="6064"/>
    <cellStyle name="Normal 14 3 32 12" xfId="6065"/>
    <cellStyle name="Normal 14 3 32 13" xfId="6066"/>
    <cellStyle name="Normal 14 3 32 14" xfId="6067"/>
    <cellStyle name="Normal 14 3 32 15" xfId="6068"/>
    <cellStyle name="Normal 14 3 32 16" xfId="6069"/>
    <cellStyle name="Normal 14 3 32 17" xfId="6070"/>
    <cellStyle name="Normal 14 3 32 18" xfId="6071"/>
    <cellStyle name="Normal 14 3 32 19" xfId="6072"/>
    <cellStyle name="Normal 14 3 32 2" xfId="6073"/>
    <cellStyle name="Normal 14 3 32 20" xfId="6074"/>
    <cellStyle name="Normal 14 3 32 21" xfId="6075"/>
    <cellStyle name="Normal 14 3 32 22" xfId="6076"/>
    <cellStyle name="Normal 14 3 32 23" xfId="6077"/>
    <cellStyle name="Normal 14 3 32 24" xfId="6078"/>
    <cellStyle name="Normal 14 3 32 25" xfId="6079"/>
    <cellStyle name="Normal 14 3 32 26" xfId="6080"/>
    <cellStyle name="Normal 14 3 32 27" xfId="6081"/>
    <cellStyle name="Normal 14 3 32 28" xfId="6082"/>
    <cellStyle name="Normal 14 3 32 29" xfId="6083"/>
    <cellStyle name="Normal 14 3 32 3" xfId="6084"/>
    <cellStyle name="Normal 14 3 32 30" xfId="6085"/>
    <cellStyle name="Normal 14 3 32 4" xfId="6086"/>
    <cellStyle name="Normal 14 3 32 5" xfId="6087"/>
    <cellStyle name="Normal 14 3 32 6" xfId="6088"/>
    <cellStyle name="Normal 14 3 32 7" xfId="6089"/>
    <cellStyle name="Normal 14 3 32 8" xfId="6090"/>
    <cellStyle name="Normal 14 3 32 9" xfId="6091"/>
    <cellStyle name="Normal 14 3 33" xfId="6092"/>
    <cellStyle name="Normal 14 3 34" xfId="6093"/>
    <cellStyle name="Normal 14 3 35" xfId="6094"/>
    <cellStyle name="Normal 14 3 36" xfId="6095"/>
    <cellStyle name="Normal 14 3 37" xfId="6096"/>
    <cellStyle name="Normal 14 3 38" xfId="6097"/>
    <cellStyle name="Normal 14 3 39" xfId="6098"/>
    <cellStyle name="Normal 14 3 4" xfId="6099"/>
    <cellStyle name="Normal 14 3 4 10" xfId="6100"/>
    <cellStyle name="Normal 14 3 4 11" xfId="6101"/>
    <cellStyle name="Normal 14 3 4 12" xfId="6102"/>
    <cellStyle name="Normal 14 3 4 13" xfId="6103"/>
    <cellStyle name="Normal 14 3 4 14" xfId="6104"/>
    <cellStyle name="Normal 14 3 4 15" xfId="6105"/>
    <cellStyle name="Normal 14 3 4 16" xfId="6106"/>
    <cellStyle name="Normal 14 3 4 17" xfId="6107"/>
    <cellStyle name="Normal 14 3 4 18" xfId="6108"/>
    <cellStyle name="Normal 14 3 4 19" xfId="6109"/>
    <cellStyle name="Normal 14 3 4 2" xfId="6110"/>
    <cellStyle name="Normal 14 3 4 20" xfId="6111"/>
    <cellStyle name="Normal 14 3 4 21" xfId="6112"/>
    <cellStyle name="Normal 14 3 4 22" xfId="6113"/>
    <cellStyle name="Normal 14 3 4 23" xfId="6114"/>
    <cellStyle name="Normal 14 3 4 24" xfId="6115"/>
    <cellStyle name="Normal 14 3 4 25" xfId="6116"/>
    <cellStyle name="Normal 14 3 4 26" xfId="6117"/>
    <cellStyle name="Normal 14 3 4 27" xfId="6118"/>
    <cellStyle name="Normal 14 3 4 28" xfId="6119"/>
    <cellStyle name="Normal 14 3 4 29" xfId="6120"/>
    <cellStyle name="Normal 14 3 4 3" xfId="6121"/>
    <cellStyle name="Normal 14 3 4 30" xfId="6122"/>
    <cellStyle name="Normal 14 3 4 4" xfId="6123"/>
    <cellStyle name="Normal 14 3 4 5" xfId="6124"/>
    <cellStyle name="Normal 14 3 4 6" xfId="6125"/>
    <cellStyle name="Normal 14 3 4 7" xfId="6126"/>
    <cellStyle name="Normal 14 3 4 8" xfId="6127"/>
    <cellStyle name="Normal 14 3 4 9" xfId="6128"/>
    <cellStyle name="Normal 14 3 40" xfId="6129"/>
    <cellStyle name="Normal 14 3 41" xfId="6130"/>
    <cellStyle name="Normal 14 3 42" xfId="6131"/>
    <cellStyle name="Normal 14 3 43" xfId="6132"/>
    <cellStyle name="Normal 14 3 44" xfId="6133"/>
    <cellStyle name="Normal 14 3 45" xfId="6134"/>
    <cellStyle name="Normal 14 3 46" xfId="6135"/>
    <cellStyle name="Normal 14 3 47" xfId="6136"/>
    <cellStyle name="Normal 14 3 48" xfId="6137"/>
    <cellStyle name="Normal 14 3 49" xfId="6138"/>
    <cellStyle name="Normal 14 3 5" xfId="6139"/>
    <cellStyle name="Normal 14 3 5 10" xfId="6140"/>
    <cellStyle name="Normal 14 3 5 11" xfId="6141"/>
    <cellStyle name="Normal 14 3 5 12" xfId="6142"/>
    <cellStyle name="Normal 14 3 5 13" xfId="6143"/>
    <cellStyle name="Normal 14 3 5 14" xfId="6144"/>
    <cellStyle name="Normal 14 3 5 15" xfId="6145"/>
    <cellStyle name="Normal 14 3 5 16" xfId="6146"/>
    <cellStyle name="Normal 14 3 5 17" xfId="6147"/>
    <cellStyle name="Normal 14 3 5 18" xfId="6148"/>
    <cellStyle name="Normal 14 3 5 19" xfId="6149"/>
    <cellStyle name="Normal 14 3 5 2" xfId="6150"/>
    <cellStyle name="Normal 14 3 5 20" xfId="6151"/>
    <cellStyle name="Normal 14 3 5 21" xfId="6152"/>
    <cellStyle name="Normal 14 3 5 22" xfId="6153"/>
    <cellStyle name="Normal 14 3 5 23" xfId="6154"/>
    <cellStyle name="Normal 14 3 5 24" xfId="6155"/>
    <cellStyle name="Normal 14 3 5 25" xfId="6156"/>
    <cellStyle name="Normal 14 3 5 26" xfId="6157"/>
    <cellStyle name="Normal 14 3 5 27" xfId="6158"/>
    <cellStyle name="Normal 14 3 5 28" xfId="6159"/>
    <cellStyle name="Normal 14 3 5 29" xfId="6160"/>
    <cellStyle name="Normal 14 3 5 3" xfId="6161"/>
    <cellStyle name="Normal 14 3 5 30" xfId="6162"/>
    <cellStyle name="Normal 14 3 5 4" xfId="6163"/>
    <cellStyle name="Normal 14 3 5 5" xfId="6164"/>
    <cellStyle name="Normal 14 3 5 6" xfId="6165"/>
    <cellStyle name="Normal 14 3 5 7" xfId="6166"/>
    <cellStyle name="Normal 14 3 5 8" xfId="6167"/>
    <cellStyle name="Normal 14 3 5 9" xfId="6168"/>
    <cellStyle name="Normal 14 3 50" xfId="6169"/>
    <cellStyle name="Normal 14 3 51" xfId="6170"/>
    <cellStyle name="Normal 14 3 52" xfId="6171"/>
    <cellStyle name="Normal 14 3 53" xfId="6172"/>
    <cellStyle name="Normal 14 3 54" xfId="6173"/>
    <cellStyle name="Normal 14 3 55" xfId="6174"/>
    <cellStyle name="Normal 14 3 56" xfId="6175"/>
    <cellStyle name="Normal 14 3 57" xfId="6176"/>
    <cellStyle name="Normal 14 3 58" xfId="6177"/>
    <cellStyle name="Normal 14 3 59" xfId="6178"/>
    <cellStyle name="Normal 14 3 6" xfId="6179"/>
    <cellStyle name="Normal 14 3 6 10" xfId="6180"/>
    <cellStyle name="Normal 14 3 6 11" xfId="6181"/>
    <cellStyle name="Normal 14 3 6 12" xfId="6182"/>
    <cellStyle name="Normal 14 3 6 13" xfId="6183"/>
    <cellStyle name="Normal 14 3 6 14" xfId="6184"/>
    <cellStyle name="Normal 14 3 6 15" xfId="6185"/>
    <cellStyle name="Normal 14 3 6 16" xfId="6186"/>
    <cellStyle name="Normal 14 3 6 17" xfId="6187"/>
    <cellStyle name="Normal 14 3 6 18" xfId="6188"/>
    <cellStyle name="Normal 14 3 6 19" xfId="6189"/>
    <cellStyle name="Normal 14 3 6 2" xfId="6190"/>
    <cellStyle name="Normal 14 3 6 20" xfId="6191"/>
    <cellStyle name="Normal 14 3 6 21" xfId="6192"/>
    <cellStyle name="Normal 14 3 6 22" xfId="6193"/>
    <cellStyle name="Normal 14 3 6 23" xfId="6194"/>
    <cellStyle name="Normal 14 3 6 24" xfId="6195"/>
    <cellStyle name="Normal 14 3 6 25" xfId="6196"/>
    <cellStyle name="Normal 14 3 6 26" xfId="6197"/>
    <cellStyle name="Normal 14 3 6 27" xfId="6198"/>
    <cellStyle name="Normal 14 3 6 28" xfId="6199"/>
    <cellStyle name="Normal 14 3 6 29" xfId="6200"/>
    <cellStyle name="Normal 14 3 6 3" xfId="6201"/>
    <cellStyle name="Normal 14 3 6 30" xfId="6202"/>
    <cellStyle name="Normal 14 3 6 4" xfId="6203"/>
    <cellStyle name="Normal 14 3 6 5" xfId="6204"/>
    <cellStyle name="Normal 14 3 6 6" xfId="6205"/>
    <cellStyle name="Normal 14 3 6 7" xfId="6206"/>
    <cellStyle name="Normal 14 3 6 8" xfId="6207"/>
    <cellStyle name="Normal 14 3 6 9" xfId="6208"/>
    <cellStyle name="Normal 14 3 60" xfId="6209"/>
    <cellStyle name="Normal 14 3 61" xfId="6210"/>
    <cellStyle name="Normal 14 3 7" xfId="6211"/>
    <cellStyle name="Normal 14 3 7 10" xfId="6212"/>
    <cellStyle name="Normal 14 3 7 11" xfId="6213"/>
    <cellStyle name="Normal 14 3 7 12" xfId="6214"/>
    <cellStyle name="Normal 14 3 7 13" xfId="6215"/>
    <cellStyle name="Normal 14 3 7 14" xfId="6216"/>
    <cellStyle name="Normal 14 3 7 15" xfId="6217"/>
    <cellStyle name="Normal 14 3 7 16" xfId="6218"/>
    <cellStyle name="Normal 14 3 7 17" xfId="6219"/>
    <cellStyle name="Normal 14 3 7 18" xfId="6220"/>
    <cellStyle name="Normal 14 3 7 19" xfId="6221"/>
    <cellStyle name="Normal 14 3 7 2" xfId="6222"/>
    <cellStyle name="Normal 14 3 7 20" xfId="6223"/>
    <cellStyle name="Normal 14 3 7 21" xfId="6224"/>
    <cellStyle name="Normal 14 3 7 22" xfId="6225"/>
    <cellStyle name="Normal 14 3 7 23" xfId="6226"/>
    <cellStyle name="Normal 14 3 7 24" xfId="6227"/>
    <cellStyle name="Normal 14 3 7 25" xfId="6228"/>
    <cellStyle name="Normal 14 3 7 26" xfId="6229"/>
    <cellStyle name="Normal 14 3 7 27" xfId="6230"/>
    <cellStyle name="Normal 14 3 7 28" xfId="6231"/>
    <cellStyle name="Normal 14 3 7 29" xfId="6232"/>
    <cellStyle name="Normal 14 3 7 3" xfId="6233"/>
    <cellStyle name="Normal 14 3 7 30" xfId="6234"/>
    <cellStyle name="Normal 14 3 7 4" xfId="6235"/>
    <cellStyle name="Normal 14 3 7 5" xfId="6236"/>
    <cellStyle name="Normal 14 3 7 6" xfId="6237"/>
    <cellStyle name="Normal 14 3 7 7" xfId="6238"/>
    <cellStyle name="Normal 14 3 7 8" xfId="6239"/>
    <cellStyle name="Normal 14 3 7 9" xfId="6240"/>
    <cellStyle name="Normal 14 3 8" xfId="6241"/>
    <cellStyle name="Normal 14 3 8 10" xfId="6242"/>
    <cellStyle name="Normal 14 3 8 11" xfId="6243"/>
    <cellStyle name="Normal 14 3 8 12" xfId="6244"/>
    <cellStyle name="Normal 14 3 8 13" xfId="6245"/>
    <cellStyle name="Normal 14 3 8 14" xfId="6246"/>
    <cellStyle name="Normal 14 3 8 15" xfId="6247"/>
    <cellStyle name="Normal 14 3 8 16" xfId="6248"/>
    <cellStyle name="Normal 14 3 8 17" xfId="6249"/>
    <cellStyle name="Normal 14 3 8 18" xfId="6250"/>
    <cellStyle name="Normal 14 3 8 19" xfId="6251"/>
    <cellStyle name="Normal 14 3 8 2" xfId="6252"/>
    <cellStyle name="Normal 14 3 8 20" xfId="6253"/>
    <cellStyle name="Normal 14 3 8 21" xfId="6254"/>
    <cellStyle name="Normal 14 3 8 22" xfId="6255"/>
    <cellStyle name="Normal 14 3 8 23" xfId="6256"/>
    <cellStyle name="Normal 14 3 8 24" xfId="6257"/>
    <cellStyle name="Normal 14 3 8 25" xfId="6258"/>
    <cellStyle name="Normal 14 3 8 26" xfId="6259"/>
    <cellStyle name="Normal 14 3 8 27" xfId="6260"/>
    <cellStyle name="Normal 14 3 8 28" xfId="6261"/>
    <cellStyle name="Normal 14 3 8 29" xfId="6262"/>
    <cellStyle name="Normal 14 3 8 3" xfId="6263"/>
    <cellStyle name="Normal 14 3 8 30" xfId="6264"/>
    <cellStyle name="Normal 14 3 8 4" xfId="6265"/>
    <cellStyle name="Normal 14 3 8 5" xfId="6266"/>
    <cellStyle name="Normal 14 3 8 6" xfId="6267"/>
    <cellStyle name="Normal 14 3 8 7" xfId="6268"/>
    <cellStyle name="Normal 14 3 8 8" xfId="6269"/>
    <cellStyle name="Normal 14 3 8 9" xfId="6270"/>
    <cellStyle name="Normal 14 3 9" xfId="6271"/>
    <cellStyle name="Normal 14 3 9 10" xfId="6272"/>
    <cellStyle name="Normal 14 3 9 11" xfId="6273"/>
    <cellStyle name="Normal 14 3 9 12" xfId="6274"/>
    <cellStyle name="Normal 14 3 9 13" xfId="6275"/>
    <cellStyle name="Normal 14 3 9 14" xfId="6276"/>
    <cellStyle name="Normal 14 3 9 15" xfId="6277"/>
    <cellStyle name="Normal 14 3 9 16" xfId="6278"/>
    <cellStyle name="Normal 14 3 9 17" xfId="6279"/>
    <cellStyle name="Normal 14 3 9 18" xfId="6280"/>
    <cellStyle name="Normal 14 3 9 19" xfId="6281"/>
    <cellStyle name="Normal 14 3 9 2" xfId="6282"/>
    <cellStyle name="Normal 14 3 9 20" xfId="6283"/>
    <cellStyle name="Normal 14 3 9 21" xfId="6284"/>
    <cellStyle name="Normal 14 3 9 22" xfId="6285"/>
    <cellStyle name="Normal 14 3 9 23" xfId="6286"/>
    <cellStyle name="Normal 14 3 9 24" xfId="6287"/>
    <cellStyle name="Normal 14 3 9 25" xfId="6288"/>
    <cellStyle name="Normal 14 3 9 26" xfId="6289"/>
    <cellStyle name="Normal 14 3 9 27" xfId="6290"/>
    <cellStyle name="Normal 14 3 9 28" xfId="6291"/>
    <cellStyle name="Normal 14 3 9 29" xfId="6292"/>
    <cellStyle name="Normal 14 3 9 3" xfId="6293"/>
    <cellStyle name="Normal 14 3 9 30" xfId="6294"/>
    <cellStyle name="Normal 14 3 9 4" xfId="6295"/>
    <cellStyle name="Normal 14 3 9 5" xfId="6296"/>
    <cellStyle name="Normal 14 3 9 6" xfId="6297"/>
    <cellStyle name="Normal 14 3 9 7" xfId="6298"/>
    <cellStyle name="Normal 14 3 9 8" xfId="6299"/>
    <cellStyle name="Normal 14 3 9 9" xfId="6300"/>
    <cellStyle name="Normal 14 30" xfId="6301"/>
    <cellStyle name="Normal 14 30 10" xfId="6302"/>
    <cellStyle name="Normal 14 30 11" xfId="6303"/>
    <cellStyle name="Normal 14 30 12" xfId="6304"/>
    <cellStyle name="Normal 14 30 13" xfId="6305"/>
    <cellStyle name="Normal 14 30 14" xfId="6306"/>
    <cellStyle name="Normal 14 30 15" xfId="6307"/>
    <cellStyle name="Normal 14 30 16" xfId="6308"/>
    <cellStyle name="Normal 14 30 17" xfId="6309"/>
    <cellStyle name="Normal 14 30 18" xfId="6310"/>
    <cellStyle name="Normal 14 30 19" xfId="6311"/>
    <cellStyle name="Normal 14 30 2" xfId="6312"/>
    <cellStyle name="Normal 14 30 20" xfId="6313"/>
    <cellStyle name="Normal 14 30 21" xfId="6314"/>
    <cellStyle name="Normal 14 30 22" xfId="6315"/>
    <cellStyle name="Normal 14 30 23" xfId="6316"/>
    <cellStyle name="Normal 14 30 24" xfId="6317"/>
    <cellStyle name="Normal 14 30 25" xfId="6318"/>
    <cellStyle name="Normal 14 30 26" xfId="6319"/>
    <cellStyle name="Normal 14 30 27" xfId="6320"/>
    <cellStyle name="Normal 14 30 28" xfId="6321"/>
    <cellStyle name="Normal 14 30 29" xfId="6322"/>
    <cellStyle name="Normal 14 30 3" xfId="6323"/>
    <cellStyle name="Normal 14 30 30" xfId="6324"/>
    <cellStyle name="Normal 14 30 4" xfId="6325"/>
    <cellStyle name="Normal 14 30 5" xfId="6326"/>
    <cellStyle name="Normal 14 30 6" xfId="6327"/>
    <cellStyle name="Normal 14 30 7" xfId="6328"/>
    <cellStyle name="Normal 14 30 8" xfId="6329"/>
    <cellStyle name="Normal 14 30 9" xfId="6330"/>
    <cellStyle name="Normal 14 31" xfId="6331"/>
    <cellStyle name="Normal 14 31 10" xfId="6332"/>
    <cellStyle name="Normal 14 31 11" xfId="6333"/>
    <cellStyle name="Normal 14 31 12" xfId="6334"/>
    <cellStyle name="Normal 14 31 13" xfId="6335"/>
    <cellStyle name="Normal 14 31 14" xfId="6336"/>
    <cellStyle name="Normal 14 31 15" xfId="6337"/>
    <cellStyle name="Normal 14 31 16" xfId="6338"/>
    <cellStyle name="Normal 14 31 17" xfId="6339"/>
    <cellStyle name="Normal 14 31 18" xfId="6340"/>
    <cellStyle name="Normal 14 31 19" xfId="6341"/>
    <cellStyle name="Normal 14 31 2" xfId="6342"/>
    <cellStyle name="Normal 14 31 20" xfId="6343"/>
    <cellStyle name="Normal 14 31 21" xfId="6344"/>
    <cellStyle name="Normal 14 31 22" xfId="6345"/>
    <cellStyle name="Normal 14 31 23" xfId="6346"/>
    <cellStyle name="Normal 14 31 24" xfId="6347"/>
    <cellStyle name="Normal 14 31 25" xfId="6348"/>
    <cellStyle name="Normal 14 31 26" xfId="6349"/>
    <cellStyle name="Normal 14 31 27" xfId="6350"/>
    <cellStyle name="Normal 14 31 28" xfId="6351"/>
    <cellStyle name="Normal 14 31 29" xfId="6352"/>
    <cellStyle name="Normal 14 31 3" xfId="6353"/>
    <cellStyle name="Normal 14 31 30" xfId="6354"/>
    <cellStyle name="Normal 14 31 4" xfId="6355"/>
    <cellStyle name="Normal 14 31 5" xfId="6356"/>
    <cellStyle name="Normal 14 31 6" xfId="6357"/>
    <cellStyle name="Normal 14 31 7" xfId="6358"/>
    <cellStyle name="Normal 14 31 8" xfId="6359"/>
    <cellStyle name="Normal 14 31 9" xfId="6360"/>
    <cellStyle name="Normal 14 32" xfId="6361"/>
    <cellStyle name="Normal 14 32 10" xfId="6362"/>
    <cellStyle name="Normal 14 32 11" xfId="6363"/>
    <cellStyle name="Normal 14 32 12" xfId="6364"/>
    <cellStyle name="Normal 14 32 13" xfId="6365"/>
    <cellStyle name="Normal 14 32 14" xfId="6366"/>
    <cellStyle name="Normal 14 32 15" xfId="6367"/>
    <cellStyle name="Normal 14 32 16" xfId="6368"/>
    <cellStyle name="Normal 14 32 17" xfId="6369"/>
    <cellStyle name="Normal 14 32 18" xfId="6370"/>
    <cellStyle name="Normal 14 32 19" xfId="6371"/>
    <cellStyle name="Normal 14 32 2" xfId="6372"/>
    <cellStyle name="Normal 14 32 20" xfId="6373"/>
    <cellStyle name="Normal 14 32 21" xfId="6374"/>
    <cellStyle name="Normal 14 32 22" xfId="6375"/>
    <cellStyle name="Normal 14 32 23" xfId="6376"/>
    <cellStyle name="Normal 14 32 24" xfId="6377"/>
    <cellStyle name="Normal 14 32 25" xfId="6378"/>
    <cellStyle name="Normal 14 32 26" xfId="6379"/>
    <cellStyle name="Normal 14 32 27" xfId="6380"/>
    <cellStyle name="Normal 14 32 28" xfId="6381"/>
    <cellStyle name="Normal 14 32 29" xfId="6382"/>
    <cellStyle name="Normal 14 32 3" xfId="6383"/>
    <cellStyle name="Normal 14 32 30" xfId="6384"/>
    <cellStyle name="Normal 14 32 4" xfId="6385"/>
    <cellStyle name="Normal 14 32 5" xfId="6386"/>
    <cellStyle name="Normal 14 32 6" xfId="6387"/>
    <cellStyle name="Normal 14 32 7" xfId="6388"/>
    <cellStyle name="Normal 14 32 8" xfId="6389"/>
    <cellStyle name="Normal 14 32 9" xfId="6390"/>
    <cellStyle name="Normal 14 33" xfId="6391"/>
    <cellStyle name="Normal 14 33 10" xfId="6392"/>
    <cellStyle name="Normal 14 33 11" xfId="6393"/>
    <cellStyle name="Normal 14 33 12" xfId="6394"/>
    <cellStyle name="Normal 14 33 13" xfId="6395"/>
    <cellStyle name="Normal 14 33 14" xfId="6396"/>
    <cellStyle name="Normal 14 33 15" xfId="6397"/>
    <cellStyle name="Normal 14 33 16" xfId="6398"/>
    <cellStyle name="Normal 14 33 17" xfId="6399"/>
    <cellStyle name="Normal 14 33 18" xfId="6400"/>
    <cellStyle name="Normal 14 33 19" xfId="6401"/>
    <cellStyle name="Normal 14 33 2" xfId="6402"/>
    <cellStyle name="Normal 14 33 20" xfId="6403"/>
    <cellStyle name="Normal 14 33 21" xfId="6404"/>
    <cellStyle name="Normal 14 33 22" xfId="6405"/>
    <cellStyle name="Normal 14 33 23" xfId="6406"/>
    <cellStyle name="Normal 14 33 24" xfId="6407"/>
    <cellStyle name="Normal 14 33 25" xfId="6408"/>
    <cellStyle name="Normal 14 33 26" xfId="6409"/>
    <cellStyle name="Normal 14 33 27" xfId="6410"/>
    <cellStyle name="Normal 14 33 28" xfId="6411"/>
    <cellStyle name="Normal 14 33 29" xfId="6412"/>
    <cellStyle name="Normal 14 33 3" xfId="6413"/>
    <cellStyle name="Normal 14 33 30" xfId="6414"/>
    <cellStyle name="Normal 14 33 4" xfId="6415"/>
    <cellStyle name="Normal 14 33 5" xfId="6416"/>
    <cellStyle name="Normal 14 33 6" xfId="6417"/>
    <cellStyle name="Normal 14 33 7" xfId="6418"/>
    <cellStyle name="Normal 14 33 8" xfId="6419"/>
    <cellStyle name="Normal 14 33 9" xfId="6420"/>
    <cellStyle name="Normal 14 34" xfId="6421"/>
    <cellStyle name="Normal 14 34 10" xfId="6422"/>
    <cellStyle name="Normal 14 34 11" xfId="6423"/>
    <cellStyle name="Normal 14 34 12" xfId="6424"/>
    <cellStyle name="Normal 14 34 13" xfId="6425"/>
    <cellStyle name="Normal 14 34 14" xfId="6426"/>
    <cellStyle name="Normal 14 34 15" xfId="6427"/>
    <cellStyle name="Normal 14 34 16" xfId="6428"/>
    <cellStyle name="Normal 14 34 17" xfId="6429"/>
    <cellStyle name="Normal 14 34 18" xfId="6430"/>
    <cellStyle name="Normal 14 34 19" xfId="6431"/>
    <cellStyle name="Normal 14 34 2" xfId="6432"/>
    <cellStyle name="Normal 14 34 20" xfId="6433"/>
    <cellStyle name="Normal 14 34 21" xfId="6434"/>
    <cellStyle name="Normal 14 34 22" xfId="6435"/>
    <cellStyle name="Normal 14 34 23" xfId="6436"/>
    <cellStyle name="Normal 14 34 24" xfId="6437"/>
    <cellStyle name="Normal 14 34 25" xfId="6438"/>
    <cellStyle name="Normal 14 34 26" xfId="6439"/>
    <cellStyle name="Normal 14 34 27" xfId="6440"/>
    <cellStyle name="Normal 14 34 28" xfId="6441"/>
    <cellStyle name="Normal 14 34 29" xfId="6442"/>
    <cellStyle name="Normal 14 34 3" xfId="6443"/>
    <cellStyle name="Normal 14 34 30" xfId="6444"/>
    <cellStyle name="Normal 14 34 4" xfId="6445"/>
    <cellStyle name="Normal 14 34 5" xfId="6446"/>
    <cellStyle name="Normal 14 34 6" xfId="6447"/>
    <cellStyle name="Normal 14 34 7" xfId="6448"/>
    <cellStyle name="Normal 14 34 8" xfId="6449"/>
    <cellStyle name="Normal 14 34 9" xfId="6450"/>
    <cellStyle name="Normal 14 35" xfId="6451"/>
    <cellStyle name="Normal 14 35 10" xfId="6452"/>
    <cellStyle name="Normal 14 35 11" xfId="6453"/>
    <cellStyle name="Normal 14 35 12" xfId="6454"/>
    <cellStyle name="Normal 14 35 13" xfId="6455"/>
    <cellStyle name="Normal 14 35 14" xfId="6456"/>
    <cellStyle name="Normal 14 35 15" xfId="6457"/>
    <cellStyle name="Normal 14 35 16" xfId="6458"/>
    <cellStyle name="Normal 14 35 17" xfId="6459"/>
    <cellStyle name="Normal 14 35 18" xfId="6460"/>
    <cellStyle name="Normal 14 35 19" xfId="6461"/>
    <cellStyle name="Normal 14 35 2" xfId="6462"/>
    <cellStyle name="Normal 14 35 20" xfId="6463"/>
    <cellStyle name="Normal 14 35 21" xfId="6464"/>
    <cellStyle name="Normal 14 35 22" xfId="6465"/>
    <cellStyle name="Normal 14 35 23" xfId="6466"/>
    <cellStyle name="Normal 14 35 24" xfId="6467"/>
    <cellStyle name="Normal 14 35 25" xfId="6468"/>
    <cellStyle name="Normal 14 35 26" xfId="6469"/>
    <cellStyle name="Normal 14 35 27" xfId="6470"/>
    <cellStyle name="Normal 14 35 28" xfId="6471"/>
    <cellStyle name="Normal 14 35 29" xfId="6472"/>
    <cellStyle name="Normal 14 35 3" xfId="6473"/>
    <cellStyle name="Normal 14 35 30" xfId="6474"/>
    <cellStyle name="Normal 14 35 4" xfId="6475"/>
    <cellStyle name="Normal 14 35 5" xfId="6476"/>
    <cellStyle name="Normal 14 35 6" xfId="6477"/>
    <cellStyle name="Normal 14 35 7" xfId="6478"/>
    <cellStyle name="Normal 14 35 8" xfId="6479"/>
    <cellStyle name="Normal 14 35 9" xfId="6480"/>
    <cellStyle name="Normal 14 36" xfId="6481"/>
    <cellStyle name="Normal 14 36 10" xfId="6482"/>
    <cellStyle name="Normal 14 36 11" xfId="6483"/>
    <cellStyle name="Normal 14 36 12" xfId="6484"/>
    <cellStyle name="Normal 14 36 13" xfId="6485"/>
    <cellStyle name="Normal 14 36 14" xfId="6486"/>
    <cellStyle name="Normal 14 36 15" xfId="6487"/>
    <cellStyle name="Normal 14 36 16" xfId="6488"/>
    <cellStyle name="Normal 14 36 17" xfId="6489"/>
    <cellStyle name="Normal 14 36 18" xfId="6490"/>
    <cellStyle name="Normal 14 36 19" xfId="6491"/>
    <cellStyle name="Normal 14 36 2" xfId="6492"/>
    <cellStyle name="Normal 14 36 20" xfId="6493"/>
    <cellStyle name="Normal 14 36 21" xfId="6494"/>
    <cellStyle name="Normal 14 36 22" xfId="6495"/>
    <cellStyle name="Normal 14 36 23" xfId="6496"/>
    <cellStyle name="Normal 14 36 24" xfId="6497"/>
    <cellStyle name="Normal 14 36 25" xfId="6498"/>
    <cellStyle name="Normal 14 36 26" xfId="6499"/>
    <cellStyle name="Normal 14 36 27" xfId="6500"/>
    <cellStyle name="Normal 14 36 28" xfId="6501"/>
    <cellStyle name="Normal 14 36 29" xfId="6502"/>
    <cellStyle name="Normal 14 36 3" xfId="6503"/>
    <cellStyle name="Normal 14 36 30" xfId="6504"/>
    <cellStyle name="Normal 14 36 4" xfId="6505"/>
    <cellStyle name="Normal 14 36 5" xfId="6506"/>
    <cellStyle name="Normal 14 36 6" xfId="6507"/>
    <cellStyle name="Normal 14 36 7" xfId="6508"/>
    <cellStyle name="Normal 14 36 8" xfId="6509"/>
    <cellStyle name="Normal 14 36 9" xfId="6510"/>
    <cellStyle name="Normal 14 37" xfId="6511"/>
    <cellStyle name="Normal 14 37 10" xfId="6512"/>
    <cellStyle name="Normal 14 37 11" xfId="6513"/>
    <cellStyle name="Normal 14 37 12" xfId="6514"/>
    <cellStyle name="Normal 14 37 13" xfId="6515"/>
    <cellStyle name="Normal 14 37 14" xfId="6516"/>
    <cellStyle name="Normal 14 37 15" xfId="6517"/>
    <cellStyle name="Normal 14 37 16" xfId="6518"/>
    <cellStyle name="Normal 14 37 17" xfId="6519"/>
    <cellStyle name="Normal 14 37 18" xfId="6520"/>
    <cellStyle name="Normal 14 37 19" xfId="6521"/>
    <cellStyle name="Normal 14 37 2" xfId="6522"/>
    <cellStyle name="Normal 14 37 20" xfId="6523"/>
    <cellStyle name="Normal 14 37 21" xfId="6524"/>
    <cellStyle name="Normal 14 37 22" xfId="6525"/>
    <cellStyle name="Normal 14 37 23" xfId="6526"/>
    <cellStyle name="Normal 14 37 24" xfId="6527"/>
    <cellStyle name="Normal 14 37 25" xfId="6528"/>
    <cellStyle name="Normal 14 37 26" xfId="6529"/>
    <cellStyle name="Normal 14 37 27" xfId="6530"/>
    <cellStyle name="Normal 14 37 28" xfId="6531"/>
    <cellStyle name="Normal 14 37 29" xfId="6532"/>
    <cellStyle name="Normal 14 37 3" xfId="6533"/>
    <cellStyle name="Normal 14 37 30" xfId="6534"/>
    <cellStyle name="Normal 14 37 4" xfId="6535"/>
    <cellStyle name="Normal 14 37 5" xfId="6536"/>
    <cellStyle name="Normal 14 37 6" xfId="6537"/>
    <cellStyle name="Normal 14 37 7" xfId="6538"/>
    <cellStyle name="Normal 14 37 8" xfId="6539"/>
    <cellStyle name="Normal 14 37 9" xfId="6540"/>
    <cellStyle name="Normal 14 38" xfId="6541"/>
    <cellStyle name="Normal 14 38 10" xfId="6542"/>
    <cellStyle name="Normal 14 38 11" xfId="6543"/>
    <cellStyle name="Normal 14 38 12" xfId="6544"/>
    <cellStyle name="Normal 14 38 13" xfId="6545"/>
    <cellStyle name="Normal 14 38 14" xfId="6546"/>
    <cellStyle name="Normal 14 38 15" xfId="6547"/>
    <cellStyle name="Normal 14 38 16" xfId="6548"/>
    <cellStyle name="Normal 14 38 17" xfId="6549"/>
    <cellStyle name="Normal 14 38 18" xfId="6550"/>
    <cellStyle name="Normal 14 38 19" xfId="6551"/>
    <cellStyle name="Normal 14 38 2" xfId="6552"/>
    <cellStyle name="Normal 14 38 20" xfId="6553"/>
    <cellStyle name="Normal 14 38 21" xfId="6554"/>
    <cellStyle name="Normal 14 38 22" xfId="6555"/>
    <cellStyle name="Normal 14 38 23" xfId="6556"/>
    <cellStyle name="Normal 14 38 24" xfId="6557"/>
    <cellStyle name="Normal 14 38 25" xfId="6558"/>
    <cellStyle name="Normal 14 38 26" xfId="6559"/>
    <cellStyle name="Normal 14 38 27" xfId="6560"/>
    <cellStyle name="Normal 14 38 28" xfId="6561"/>
    <cellStyle name="Normal 14 38 29" xfId="6562"/>
    <cellStyle name="Normal 14 38 3" xfId="6563"/>
    <cellStyle name="Normal 14 38 30" xfId="6564"/>
    <cellStyle name="Normal 14 38 4" xfId="6565"/>
    <cellStyle name="Normal 14 38 5" xfId="6566"/>
    <cellStyle name="Normal 14 38 6" xfId="6567"/>
    <cellStyle name="Normal 14 38 7" xfId="6568"/>
    <cellStyle name="Normal 14 38 8" xfId="6569"/>
    <cellStyle name="Normal 14 38 9" xfId="6570"/>
    <cellStyle name="Normal 14 39" xfId="6571"/>
    <cellStyle name="Normal 14 4" xfId="6572"/>
    <cellStyle name="Normal 14 4 10" xfId="6573"/>
    <cellStyle name="Normal 14 4 10 10" xfId="6574"/>
    <cellStyle name="Normal 14 4 10 11" xfId="6575"/>
    <cellStyle name="Normal 14 4 10 12" xfId="6576"/>
    <cellStyle name="Normal 14 4 10 13" xfId="6577"/>
    <cellStyle name="Normal 14 4 10 14" xfId="6578"/>
    <cellStyle name="Normal 14 4 10 15" xfId="6579"/>
    <cellStyle name="Normal 14 4 10 16" xfId="6580"/>
    <cellStyle name="Normal 14 4 10 17" xfId="6581"/>
    <cellStyle name="Normal 14 4 10 18" xfId="6582"/>
    <cellStyle name="Normal 14 4 10 19" xfId="6583"/>
    <cellStyle name="Normal 14 4 10 2" xfId="6584"/>
    <cellStyle name="Normal 14 4 10 20" xfId="6585"/>
    <cellStyle name="Normal 14 4 10 21" xfId="6586"/>
    <cellStyle name="Normal 14 4 10 22" xfId="6587"/>
    <cellStyle name="Normal 14 4 10 23" xfId="6588"/>
    <cellStyle name="Normal 14 4 10 24" xfId="6589"/>
    <cellStyle name="Normal 14 4 10 25" xfId="6590"/>
    <cellStyle name="Normal 14 4 10 26" xfId="6591"/>
    <cellStyle name="Normal 14 4 10 27" xfId="6592"/>
    <cellStyle name="Normal 14 4 10 28" xfId="6593"/>
    <cellStyle name="Normal 14 4 10 29" xfId="6594"/>
    <cellStyle name="Normal 14 4 10 3" xfId="6595"/>
    <cellStyle name="Normal 14 4 10 30" xfId="6596"/>
    <cellStyle name="Normal 14 4 10 4" xfId="6597"/>
    <cellStyle name="Normal 14 4 10 5" xfId="6598"/>
    <cellStyle name="Normal 14 4 10 6" xfId="6599"/>
    <cellStyle name="Normal 14 4 10 7" xfId="6600"/>
    <cellStyle name="Normal 14 4 10 8" xfId="6601"/>
    <cellStyle name="Normal 14 4 10 9" xfId="6602"/>
    <cellStyle name="Normal 14 4 11" xfId="6603"/>
    <cellStyle name="Normal 14 4 11 10" xfId="6604"/>
    <cellStyle name="Normal 14 4 11 11" xfId="6605"/>
    <cellStyle name="Normal 14 4 11 12" xfId="6606"/>
    <cellStyle name="Normal 14 4 11 13" xfId="6607"/>
    <cellStyle name="Normal 14 4 11 14" xfId="6608"/>
    <cellStyle name="Normal 14 4 11 15" xfId="6609"/>
    <cellStyle name="Normal 14 4 11 16" xfId="6610"/>
    <cellStyle name="Normal 14 4 11 17" xfId="6611"/>
    <cellStyle name="Normal 14 4 11 18" xfId="6612"/>
    <cellStyle name="Normal 14 4 11 19" xfId="6613"/>
    <cellStyle name="Normal 14 4 11 2" xfId="6614"/>
    <cellStyle name="Normal 14 4 11 20" xfId="6615"/>
    <cellStyle name="Normal 14 4 11 21" xfId="6616"/>
    <cellStyle name="Normal 14 4 11 22" xfId="6617"/>
    <cellStyle name="Normal 14 4 11 23" xfId="6618"/>
    <cellStyle name="Normal 14 4 11 24" xfId="6619"/>
    <cellStyle name="Normal 14 4 11 25" xfId="6620"/>
    <cellStyle name="Normal 14 4 11 26" xfId="6621"/>
    <cellStyle name="Normal 14 4 11 27" xfId="6622"/>
    <cellStyle name="Normal 14 4 11 28" xfId="6623"/>
    <cellStyle name="Normal 14 4 11 29" xfId="6624"/>
    <cellStyle name="Normal 14 4 11 3" xfId="6625"/>
    <cellStyle name="Normal 14 4 11 30" xfId="6626"/>
    <cellStyle name="Normal 14 4 11 4" xfId="6627"/>
    <cellStyle name="Normal 14 4 11 5" xfId="6628"/>
    <cellStyle name="Normal 14 4 11 6" xfId="6629"/>
    <cellStyle name="Normal 14 4 11 7" xfId="6630"/>
    <cellStyle name="Normal 14 4 11 8" xfId="6631"/>
    <cellStyle name="Normal 14 4 11 9" xfId="6632"/>
    <cellStyle name="Normal 14 4 12" xfId="6633"/>
    <cellStyle name="Normal 14 4 12 10" xfId="6634"/>
    <cellStyle name="Normal 14 4 12 11" xfId="6635"/>
    <cellStyle name="Normal 14 4 12 12" xfId="6636"/>
    <cellStyle name="Normal 14 4 12 13" xfId="6637"/>
    <cellStyle name="Normal 14 4 12 14" xfId="6638"/>
    <cellStyle name="Normal 14 4 12 15" xfId="6639"/>
    <cellStyle name="Normal 14 4 12 16" xfId="6640"/>
    <cellStyle name="Normal 14 4 12 17" xfId="6641"/>
    <cellStyle name="Normal 14 4 12 18" xfId="6642"/>
    <cellStyle name="Normal 14 4 12 19" xfId="6643"/>
    <cellStyle name="Normal 14 4 12 2" xfId="6644"/>
    <cellStyle name="Normal 14 4 12 20" xfId="6645"/>
    <cellStyle name="Normal 14 4 12 21" xfId="6646"/>
    <cellStyle name="Normal 14 4 12 22" xfId="6647"/>
    <cellStyle name="Normal 14 4 12 23" xfId="6648"/>
    <cellStyle name="Normal 14 4 12 24" xfId="6649"/>
    <cellStyle name="Normal 14 4 12 25" xfId="6650"/>
    <cellStyle name="Normal 14 4 12 26" xfId="6651"/>
    <cellStyle name="Normal 14 4 12 27" xfId="6652"/>
    <cellStyle name="Normal 14 4 12 28" xfId="6653"/>
    <cellStyle name="Normal 14 4 12 29" xfId="6654"/>
    <cellStyle name="Normal 14 4 12 3" xfId="6655"/>
    <cellStyle name="Normal 14 4 12 30" xfId="6656"/>
    <cellStyle name="Normal 14 4 12 4" xfId="6657"/>
    <cellStyle name="Normal 14 4 12 5" xfId="6658"/>
    <cellStyle name="Normal 14 4 12 6" xfId="6659"/>
    <cellStyle name="Normal 14 4 12 7" xfId="6660"/>
    <cellStyle name="Normal 14 4 12 8" xfId="6661"/>
    <cellStyle name="Normal 14 4 12 9" xfId="6662"/>
    <cellStyle name="Normal 14 4 13" xfId="6663"/>
    <cellStyle name="Normal 14 4 13 10" xfId="6664"/>
    <cellStyle name="Normal 14 4 13 11" xfId="6665"/>
    <cellStyle name="Normal 14 4 13 12" xfId="6666"/>
    <cellStyle name="Normal 14 4 13 13" xfId="6667"/>
    <cellStyle name="Normal 14 4 13 14" xfId="6668"/>
    <cellStyle name="Normal 14 4 13 15" xfId="6669"/>
    <cellStyle name="Normal 14 4 13 16" xfId="6670"/>
    <cellStyle name="Normal 14 4 13 17" xfId="6671"/>
    <cellStyle name="Normal 14 4 13 18" xfId="6672"/>
    <cellStyle name="Normal 14 4 13 19" xfId="6673"/>
    <cellStyle name="Normal 14 4 13 2" xfId="6674"/>
    <cellStyle name="Normal 14 4 13 20" xfId="6675"/>
    <cellStyle name="Normal 14 4 13 21" xfId="6676"/>
    <cellStyle name="Normal 14 4 13 22" xfId="6677"/>
    <cellStyle name="Normal 14 4 13 23" xfId="6678"/>
    <cellStyle name="Normal 14 4 13 24" xfId="6679"/>
    <cellStyle name="Normal 14 4 13 25" xfId="6680"/>
    <cellStyle name="Normal 14 4 13 26" xfId="6681"/>
    <cellStyle name="Normal 14 4 13 27" xfId="6682"/>
    <cellStyle name="Normal 14 4 13 28" xfId="6683"/>
    <cellStyle name="Normal 14 4 13 29" xfId="6684"/>
    <cellStyle name="Normal 14 4 13 3" xfId="6685"/>
    <cellStyle name="Normal 14 4 13 30" xfId="6686"/>
    <cellStyle name="Normal 14 4 13 4" xfId="6687"/>
    <cellStyle name="Normal 14 4 13 5" xfId="6688"/>
    <cellStyle name="Normal 14 4 13 6" xfId="6689"/>
    <cellStyle name="Normal 14 4 13 7" xfId="6690"/>
    <cellStyle name="Normal 14 4 13 8" xfId="6691"/>
    <cellStyle name="Normal 14 4 13 9" xfId="6692"/>
    <cellStyle name="Normal 14 4 14" xfId="6693"/>
    <cellStyle name="Normal 14 4 14 10" xfId="6694"/>
    <cellStyle name="Normal 14 4 14 11" xfId="6695"/>
    <cellStyle name="Normal 14 4 14 12" xfId="6696"/>
    <cellStyle name="Normal 14 4 14 13" xfId="6697"/>
    <cellStyle name="Normal 14 4 14 14" xfId="6698"/>
    <cellStyle name="Normal 14 4 14 15" xfId="6699"/>
    <cellStyle name="Normal 14 4 14 16" xfId="6700"/>
    <cellStyle name="Normal 14 4 14 17" xfId="6701"/>
    <cellStyle name="Normal 14 4 14 18" xfId="6702"/>
    <cellStyle name="Normal 14 4 14 19" xfId="6703"/>
    <cellStyle name="Normal 14 4 14 2" xfId="6704"/>
    <cellStyle name="Normal 14 4 14 20" xfId="6705"/>
    <cellStyle name="Normal 14 4 14 21" xfId="6706"/>
    <cellStyle name="Normal 14 4 14 22" xfId="6707"/>
    <cellStyle name="Normal 14 4 14 23" xfId="6708"/>
    <cellStyle name="Normal 14 4 14 24" xfId="6709"/>
    <cellStyle name="Normal 14 4 14 25" xfId="6710"/>
    <cellStyle name="Normal 14 4 14 26" xfId="6711"/>
    <cellStyle name="Normal 14 4 14 27" xfId="6712"/>
    <cellStyle name="Normal 14 4 14 28" xfId="6713"/>
    <cellStyle name="Normal 14 4 14 29" xfId="6714"/>
    <cellStyle name="Normal 14 4 14 3" xfId="6715"/>
    <cellStyle name="Normal 14 4 14 30" xfId="6716"/>
    <cellStyle name="Normal 14 4 14 4" xfId="6717"/>
    <cellStyle name="Normal 14 4 14 5" xfId="6718"/>
    <cellStyle name="Normal 14 4 14 6" xfId="6719"/>
    <cellStyle name="Normal 14 4 14 7" xfId="6720"/>
    <cellStyle name="Normal 14 4 14 8" xfId="6721"/>
    <cellStyle name="Normal 14 4 14 9" xfId="6722"/>
    <cellStyle name="Normal 14 4 15" xfId="6723"/>
    <cellStyle name="Normal 14 4 15 10" xfId="6724"/>
    <cellStyle name="Normal 14 4 15 11" xfId="6725"/>
    <cellStyle name="Normal 14 4 15 12" xfId="6726"/>
    <cellStyle name="Normal 14 4 15 13" xfId="6727"/>
    <cellStyle name="Normal 14 4 15 14" xfId="6728"/>
    <cellStyle name="Normal 14 4 15 15" xfId="6729"/>
    <cellStyle name="Normal 14 4 15 16" xfId="6730"/>
    <cellStyle name="Normal 14 4 15 17" xfId="6731"/>
    <cellStyle name="Normal 14 4 15 18" xfId="6732"/>
    <cellStyle name="Normal 14 4 15 19" xfId="6733"/>
    <cellStyle name="Normal 14 4 15 2" xfId="6734"/>
    <cellStyle name="Normal 14 4 15 20" xfId="6735"/>
    <cellStyle name="Normal 14 4 15 21" xfId="6736"/>
    <cellStyle name="Normal 14 4 15 22" xfId="6737"/>
    <cellStyle name="Normal 14 4 15 23" xfId="6738"/>
    <cellStyle name="Normal 14 4 15 24" xfId="6739"/>
    <cellStyle name="Normal 14 4 15 25" xfId="6740"/>
    <cellStyle name="Normal 14 4 15 26" xfId="6741"/>
    <cellStyle name="Normal 14 4 15 27" xfId="6742"/>
    <cellStyle name="Normal 14 4 15 28" xfId="6743"/>
    <cellStyle name="Normal 14 4 15 29" xfId="6744"/>
    <cellStyle name="Normal 14 4 15 3" xfId="6745"/>
    <cellStyle name="Normal 14 4 15 30" xfId="6746"/>
    <cellStyle name="Normal 14 4 15 4" xfId="6747"/>
    <cellStyle name="Normal 14 4 15 5" xfId="6748"/>
    <cellStyle name="Normal 14 4 15 6" xfId="6749"/>
    <cellStyle name="Normal 14 4 15 7" xfId="6750"/>
    <cellStyle name="Normal 14 4 15 8" xfId="6751"/>
    <cellStyle name="Normal 14 4 15 9" xfId="6752"/>
    <cellStyle name="Normal 14 4 16" xfId="6753"/>
    <cellStyle name="Normal 14 4 16 10" xfId="6754"/>
    <cellStyle name="Normal 14 4 16 11" xfId="6755"/>
    <cellStyle name="Normal 14 4 16 12" xfId="6756"/>
    <cellStyle name="Normal 14 4 16 13" xfId="6757"/>
    <cellStyle name="Normal 14 4 16 14" xfId="6758"/>
    <cellStyle name="Normal 14 4 16 15" xfId="6759"/>
    <cellStyle name="Normal 14 4 16 16" xfId="6760"/>
    <cellStyle name="Normal 14 4 16 17" xfId="6761"/>
    <cellStyle name="Normal 14 4 16 18" xfId="6762"/>
    <cellStyle name="Normal 14 4 16 19" xfId="6763"/>
    <cellStyle name="Normal 14 4 16 2" xfId="6764"/>
    <cellStyle name="Normal 14 4 16 20" xfId="6765"/>
    <cellStyle name="Normal 14 4 16 21" xfId="6766"/>
    <cellStyle name="Normal 14 4 16 22" xfId="6767"/>
    <cellStyle name="Normal 14 4 16 23" xfId="6768"/>
    <cellStyle name="Normal 14 4 16 24" xfId="6769"/>
    <cellStyle name="Normal 14 4 16 25" xfId="6770"/>
    <cellStyle name="Normal 14 4 16 26" xfId="6771"/>
    <cellStyle name="Normal 14 4 16 27" xfId="6772"/>
    <cellStyle name="Normal 14 4 16 28" xfId="6773"/>
    <cellStyle name="Normal 14 4 16 29" xfId="6774"/>
    <cellStyle name="Normal 14 4 16 3" xfId="6775"/>
    <cellStyle name="Normal 14 4 16 30" xfId="6776"/>
    <cellStyle name="Normal 14 4 16 4" xfId="6777"/>
    <cellStyle name="Normal 14 4 16 5" xfId="6778"/>
    <cellStyle name="Normal 14 4 16 6" xfId="6779"/>
    <cellStyle name="Normal 14 4 16 7" xfId="6780"/>
    <cellStyle name="Normal 14 4 16 8" xfId="6781"/>
    <cellStyle name="Normal 14 4 16 9" xfId="6782"/>
    <cellStyle name="Normal 14 4 17" xfId="6783"/>
    <cellStyle name="Normal 14 4 17 10" xfId="6784"/>
    <cellStyle name="Normal 14 4 17 11" xfId="6785"/>
    <cellStyle name="Normal 14 4 17 12" xfId="6786"/>
    <cellStyle name="Normal 14 4 17 13" xfId="6787"/>
    <cellStyle name="Normal 14 4 17 14" xfId="6788"/>
    <cellStyle name="Normal 14 4 17 15" xfId="6789"/>
    <cellStyle name="Normal 14 4 17 16" xfId="6790"/>
    <cellStyle name="Normal 14 4 17 17" xfId="6791"/>
    <cellStyle name="Normal 14 4 17 18" xfId="6792"/>
    <cellStyle name="Normal 14 4 17 19" xfId="6793"/>
    <cellStyle name="Normal 14 4 17 2" xfId="6794"/>
    <cellStyle name="Normal 14 4 17 20" xfId="6795"/>
    <cellStyle name="Normal 14 4 17 21" xfId="6796"/>
    <cellStyle name="Normal 14 4 17 22" xfId="6797"/>
    <cellStyle name="Normal 14 4 17 23" xfId="6798"/>
    <cellStyle name="Normal 14 4 17 24" xfId="6799"/>
    <cellStyle name="Normal 14 4 17 25" xfId="6800"/>
    <cellStyle name="Normal 14 4 17 26" xfId="6801"/>
    <cellStyle name="Normal 14 4 17 27" xfId="6802"/>
    <cellStyle name="Normal 14 4 17 28" xfId="6803"/>
    <cellStyle name="Normal 14 4 17 29" xfId="6804"/>
    <cellStyle name="Normal 14 4 17 3" xfId="6805"/>
    <cellStyle name="Normal 14 4 17 30" xfId="6806"/>
    <cellStyle name="Normal 14 4 17 4" xfId="6807"/>
    <cellStyle name="Normal 14 4 17 5" xfId="6808"/>
    <cellStyle name="Normal 14 4 17 6" xfId="6809"/>
    <cellStyle name="Normal 14 4 17 7" xfId="6810"/>
    <cellStyle name="Normal 14 4 17 8" xfId="6811"/>
    <cellStyle name="Normal 14 4 17 9" xfId="6812"/>
    <cellStyle name="Normal 14 4 18" xfId="6813"/>
    <cellStyle name="Normal 14 4 18 10" xfId="6814"/>
    <cellStyle name="Normal 14 4 18 11" xfId="6815"/>
    <cellStyle name="Normal 14 4 18 12" xfId="6816"/>
    <cellStyle name="Normal 14 4 18 13" xfId="6817"/>
    <cellStyle name="Normal 14 4 18 14" xfId="6818"/>
    <cellStyle name="Normal 14 4 18 15" xfId="6819"/>
    <cellStyle name="Normal 14 4 18 16" xfId="6820"/>
    <cellStyle name="Normal 14 4 18 17" xfId="6821"/>
    <cellStyle name="Normal 14 4 18 18" xfId="6822"/>
    <cellStyle name="Normal 14 4 18 19" xfId="6823"/>
    <cellStyle name="Normal 14 4 18 2" xfId="6824"/>
    <cellStyle name="Normal 14 4 18 20" xfId="6825"/>
    <cellStyle name="Normal 14 4 18 21" xfId="6826"/>
    <cellStyle name="Normal 14 4 18 22" xfId="6827"/>
    <cellStyle name="Normal 14 4 18 23" xfId="6828"/>
    <cellStyle name="Normal 14 4 18 24" xfId="6829"/>
    <cellStyle name="Normal 14 4 18 25" xfId="6830"/>
    <cellStyle name="Normal 14 4 18 26" xfId="6831"/>
    <cellStyle name="Normal 14 4 18 27" xfId="6832"/>
    <cellStyle name="Normal 14 4 18 28" xfId="6833"/>
    <cellStyle name="Normal 14 4 18 29" xfId="6834"/>
    <cellStyle name="Normal 14 4 18 3" xfId="6835"/>
    <cellStyle name="Normal 14 4 18 30" xfId="6836"/>
    <cellStyle name="Normal 14 4 18 4" xfId="6837"/>
    <cellStyle name="Normal 14 4 18 5" xfId="6838"/>
    <cellStyle name="Normal 14 4 18 6" xfId="6839"/>
    <cellStyle name="Normal 14 4 18 7" xfId="6840"/>
    <cellStyle name="Normal 14 4 18 8" xfId="6841"/>
    <cellStyle name="Normal 14 4 18 9" xfId="6842"/>
    <cellStyle name="Normal 14 4 19" xfId="6843"/>
    <cellStyle name="Normal 14 4 19 10" xfId="6844"/>
    <cellStyle name="Normal 14 4 19 11" xfId="6845"/>
    <cellStyle name="Normal 14 4 19 12" xfId="6846"/>
    <cellStyle name="Normal 14 4 19 13" xfId="6847"/>
    <cellStyle name="Normal 14 4 19 14" xfId="6848"/>
    <cellStyle name="Normal 14 4 19 15" xfId="6849"/>
    <cellStyle name="Normal 14 4 19 16" xfId="6850"/>
    <cellStyle name="Normal 14 4 19 17" xfId="6851"/>
    <cellStyle name="Normal 14 4 19 18" xfId="6852"/>
    <cellStyle name="Normal 14 4 19 19" xfId="6853"/>
    <cellStyle name="Normal 14 4 19 2" xfId="6854"/>
    <cellStyle name="Normal 14 4 19 20" xfId="6855"/>
    <cellStyle name="Normal 14 4 19 21" xfId="6856"/>
    <cellStyle name="Normal 14 4 19 22" xfId="6857"/>
    <cellStyle name="Normal 14 4 19 23" xfId="6858"/>
    <cellStyle name="Normal 14 4 19 24" xfId="6859"/>
    <cellStyle name="Normal 14 4 19 25" xfId="6860"/>
    <cellStyle name="Normal 14 4 19 26" xfId="6861"/>
    <cellStyle name="Normal 14 4 19 27" xfId="6862"/>
    <cellStyle name="Normal 14 4 19 28" xfId="6863"/>
    <cellStyle name="Normal 14 4 19 29" xfId="6864"/>
    <cellStyle name="Normal 14 4 19 3" xfId="6865"/>
    <cellStyle name="Normal 14 4 19 30" xfId="6866"/>
    <cellStyle name="Normal 14 4 19 4" xfId="6867"/>
    <cellStyle name="Normal 14 4 19 5" xfId="6868"/>
    <cellStyle name="Normal 14 4 19 6" xfId="6869"/>
    <cellStyle name="Normal 14 4 19 7" xfId="6870"/>
    <cellStyle name="Normal 14 4 19 8" xfId="6871"/>
    <cellStyle name="Normal 14 4 19 9" xfId="6872"/>
    <cellStyle name="Normal 14 4 2" xfId="6873"/>
    <cellStyle name="Normal 14 4 2 10" xfId="6874"/>
    <cellStyle name="Normal 14 4 2 10 10" xfId="6875"/>
    <cellStyle name="Normal 14 4 2 10 11" xfId="6876"/>
    <cellStyle name="Normal 14 4 2 10 12" xfId="6877"/>
    <cellStyle name="Normal 14 4 2 10 13" xfId="6878"/>
    <cellStyle name="Normal 14 4 2 10 14" xfId="6879"/>
    <cellStyle name="Normal 14 4 2 10 15" xfId="6880"/>
    <cellStyle name="Normal 14 4 2 10 16" xfId="6881"/>
    <cellStyle name="Normal 14 4 2 10 17" xfId="6882"/>
    <cellStyle name="Normal 14 4 2 10 18" xfId="6883"/>
    <cellStyle name="Normal 14 4 2 10 19" xfId="6884"/>
    <cellStyle name="Normal 14 4 2 10 2" xfId="6885"/>
    <cellStyle name="Normal 14 4 2 10 20" xfId="6886"/>
    <cellStyle name="Normal 14 4 2 10 21" xfId="6887"/>
    <cellStyle name="Normal 14 4 2 10 22" xfId="6888"/>
    <cellStyle name="Normal 14 4 2 10 23" xfId="6889"/>
    <cellStyle name="Normal 14 4 2 10 24" xfId="6890"/>
    <cellStyle name="Normal 14 4 2 10 25" xfId="6891"/>
    <cellStyle name="Normal 14 4 2 10 26" xfId="6892"/>
    <cellStyle name="Normal 14 4 2 10 27" xfId="6893"/>
    <cellStyle name="Normal 14 4 2 10 28" xfId="6894"/>
    <cellStyle name="Normal 14 4 2 10 29" xfId="6895"/>
    <cellStyle name="Normal 14 4 2 10 3" xfId="6896"/>
    <cellStyle name="Normal 14 4 2 10 30" xfId="6897"/>
    <cellStyle name="Normal 14 4 2 10 4" xfId="6898"/>
    <cellStyle name="Normal 14 4 2 10 5" xfId="6899"/>
    <cellStyle name="Normal 14 4 2 10 6" xfId="6900"/>
    <cellStyle name="Normal 14 4 2 10 7" xfId="6901"/>
    <cellStyle name="Normal 14 4 2 10 8" xfId="6902"/>
    <cellStyle name="Normal 14 4 2 10 9" xfId="6903"/>
    <cellStyle name="Normal 14 4 2 11" xfId="6904"/>
    <cellStyle name="Normal 14 4 2 11 10" xfId="6905"/>
    <cellStyle name="Normal 14 4 2 11 11" xfId="6906"/>
    <cellStyle name="Normal 14 4 2 11 12" xfId="6907"/>
    <cellStyle name="Normal 14 4 2 11 13" xfId="6908"/>
    <cellStyle name="Normal 14 4 2 11 14" xfId="6909"/>
    <cellStyle name="Normal 14 4 2 11 15" xfId="6910"/>
    <cellStyle name="Normal 14 4 2 11 16" xfId="6911"/>
    <cellStyle name="Normal 14 4 2 11 17" xfId="6912"/>
    <cellStyle name="Normal 14 4 2 11 18" xfId="6913"/>
    <cellStyle name="Normal 14 4 2 11 19" xfId="6914"/>
    <cellStyle name="Normal 14 4 2 11 2" xfId="6915"/>
    <cellStyle name="Normal 14 4 2 11 20" xfId="6916"/>
    <cellStyle name="Normal 14 4 2 11 21" xfId="6917"/>
    <cellStyle name="Normal 14 4 2 11 22" xfId="6918"/>
    <cellStyle name="Normal 14 4 2 11 23" xfId="6919"/>
    <cellStyle name="Normal 14 4 2 11 24" xfId="6920"/>
    <cellStyle name="Normal 14 4 2 11 25" xfId="6921"/>
    <cellStyle name="Normal 14 4 2 11 26" xfId="6922"/>
    <cellStyle name="Normal 14 4 2 11 27" xfId="6923"/>
    <cellStyle name="Normal 14 4 2 11 28" xfId="6924"/>
    <cellStyle name="Normal 14 4 2 11 29" xfId="6925"/>
    <cellStyle name="Normal 14 4 2 11 3" xfId="6926"/>
    <cellStyle name="Normal 14 4 2 11 30" xfId="6927"/>
    <cellStyle name="Normal 14 4 2 11 4" xfId="6928"/>
    <cellStyle name="Normal 14 4 2 11 5" xfId="6929"/>
    <cellStyle name="Normal 14 4 2 11 6" xfId="6930"/>
    <cellStyle name="Normal 14 4 2 11 7" xfId="6931"/>
    <cellStyle name="Normal 14 4 2 11 8" xfId="6932"/>
    <cellStyle name="Normal 14 4 2 11 9" xfId="6933"/>
    <cellStyle name="Normal 14 4 2 12" xfId="6934"/>
    <cellStyle name="Normal 14 4 2 12 10" xfId="6935"/>
    <cellStyle name="Normal 14 4 2 12 11" xfId="6936"/>
    <cellStyle name="Normal 14 4 2 12 12" xfId="6937"/>
    <cellStyle name="Normal 14 4 2 12 13" xfId="6938"/>
    <cellStyle name="Normal 14 4 2 12 14" xfId="6939"/>
    <cellStyle name="Normal 14 4 2 12 15" xfId="6940"/>
    <cellStyle name="Normal 14 4 2 12 16" xfId="6941"/>
    <cellStyle name="Normal 14 4 2 12 17" xfId="6942"/>
    <cellStyle name="Normal 14 4 2 12 18" xfId="6943"/>
    <cellStyle name="Normal 14 4 2 12 19" xfId="6944"/>
    <cellStyle name="Normal 14 4 2 12 2" xfId="6945"/>
    <cellStyle name="Normal 14 4 2 12 20" xfId="6946"/>
    <cellStyle name="Normal 14 4 2 12 21" xfId="6947"/>
    <cellStyle name="Normal 14 4 2 12 22" xfId="6948"/>
    <cellStyle name="Normal 14 4 2 12 23" xfId="6949"/>
    <cellStyle name="Normal 14 4 2 12 24" xfId="6950"/>
    <cellStyle name="Normal 14 4 2 12 25" xfId="6951"/>
    <cellStyle name="Normal 14 4 2 12 26" xfId="6952"/>
    <cellStyle name="Normal 14 4 2 12 27" xfId="6953"/>
    <cellStyle name="Normal 14 4 2 12 28" xfId="6954"/>
    <cellStyle name="Normal 14 4 2 12 29" xfId="6955"/>
    <cellStyle name="Normal 14 4 2 12 3" xfId="6956"/>
    <cellStyle name="Normal 14 4 2 12 30" xfId="6957"/>
    <cellStyle name="Normal 14 4 2 12 4" xfId="6958"/>
    <cellStyle name="Normal 14 4 2 12 5" xfId="6959"/>
    <cellStyle name="Normal 14 4 2 12 6" xfId="6960"/>
    <cellStyle name="Normal 14 4 2 12 7" xfId="6961"/>
    <cellStyle name="Normal 14 4 2 12 8" xfId="6962"/>
    <cellStyle name="Normal 14 4 2 12 9" xfId="6963"/>
    <cellStyle name="Normal 14 4 2 13" xfId="6964"/>
    <cellStyle name="Normal 14 4 2 13 10" xfId="6965"/>
    <cellStyle name="Normal 14 4 2 13 11" xfId="6966"/>
    <cellStyle name="Normal 14 4 2 13 12" xfId="6967"/>
    <cellStyle name="Normal 14 4 2 13 13" xfId="6968"/>
    <cellStyle name="Normal 14 4 2 13 14" xfId="6969"/>
    <cellStyle name="Normal 14 4 2 13 15" xfId="6970"/>
    <cellStyle name="Normal 14 4 2 13 16" xfId="6971"/>
    <cellStyle name="Normal 14 4 2 13 17" xfId="6972"/>
    <cellStyle name="Normal 14 4 2 13 18" xfId="6973"/>
    <cellStyle name="Normal 14 4 2 13 19" xfId="6974"/>
    <cellStyle name="Normal 14 4 2 13 2" xfId="6975"/>
    <cellStyle name="Normal 14 4 2 13 20" xfId="6976"/>
    <cellStyle name="Normal 14 4 2 13 21" xfId="6977"/>
    <cellStyle name="Normal 14 4 2 13 22" xfId="6978"/>
    <cellStyle name="Normal 14 4 2 13 23" xfId="6979"/>
    <cellStyle name="Normal 14 4 2 13 24" xfId="6980"/>
    <cellStyle name="Normal 14 4 2 13 25" xfId="6981"/>
    <cellStyle name="Normal 14 4 2 13 26" xfId="6982"/>
    <cellStyle name="Normal 14 4 2 13 27" xfId="6983"/>
    <cellStyle name="Normal 14 4 2 13 28" xfId="6984"/>
    <cellStyle name="Normal 14 4 2 13 29" xfId="6985"/>
    <cellStyle name="Normal 14 4 2 13 3" xfId="6986"/>
    <cellStyle name="Normal 14 4 2 13 30" xfId="6987"/>
    <cellStyle name="Normal 14 4 2 13 4" xfId="6988"/>
    <cellStyle name="Normal 14 4 2 13 5" xfId="6989"/>
    <cellStyle name="Normal 14 4 2 13 6" xfId="6990"/>
    <cellStyle name="Normal 14 4 2 13 7" xfId="6991"/>
    <cellStyle name="Normal 14 4 2 13 8" xfId="6992"/>
    <cellStyle name="Normal 14 4 2 13 9" xfId="6993"/>
    <cellStyle name="Normal 14 4 2 14" xfId="6994"/>
    <cellStyle name="Normal 14 4 2 14 10" xfId="6995"/>
    <cellStyle name="Normal 14 4 2 14 11" xfId="6996"/>
    <cellStyle name="Normal 14 4 2 14 12" xfId="6997"/>
    <cellStyle name="Normal 14 4 2 14 13" xfId="6998"/>
    <cellStyle name="Normal 14 4 2 14 14" xfId="6999"/>
    <cellStyle name="Normal 14 4 2 14 15" xfId="7000"/>
    <cellStyle name="Normal 14 4 2 14 16" xfId="7001"/>
    <cellStyle name="Normal 14 4 2 14 17" xfId="7002"/>
    <cellStyle name="Normal 14 4 2 14 18" xfId="7003"/>
    <cellStyle name="Normal 14 4 2 14 19" xfId="7004"/>
    <cellStyle name="Normal 14 4 2 14 2" xfId="7005"/>
    <cellStyle name="Normal 14 4 2 14 20" xfId="7006"/>
    <cellStyle name="Normal 14 4 2 14 21" xfId="7007"/>
    <cellStyle name="Normal 14 4 2 14 22" xfId="7008"/>
    <cellStyle name="Normal 14 4 2 14 23" xfId="7009"/>
    <cellStyle name="Normal 14 4 2 14 24" xfId="7010"/>
    <cellStyle name="Normal 14 4 2 14 25" xfId="7011"/>
    <cellStyle name="Normal 14 4 2 14 26" xfId="7012"/>
    <cellStyle name="Normal 14 4 2 14 27" xfId="7013"/>
    <cellStyle name="Normal 14 4 2 14 28" xfId="7014"/>
    <cellStyle name="Normal 14 4 2 14 29" xfId="7015"/>
    <cellStyle name="Normal 14 4 2 14 3" xfId="7016"/>
    <cellStyle name="Normal 14 4 2 14 30" xfId="7017"/>
    <cellStyle name="Normal 14 4 2 14 4" xfId="7018"/>
    <cellStyle name="Normal 14 4 2 14 5" xfId="7019"/>
    <cellStyle name="Normal 14 4 2 14 6" xfId="7020"/>
    <cellStyle name="Normal 14 4 2 14 7" xfId="7021"/>
    <cellStyle name="Normal 14 4 2 14 8" xfId="7022"/>
    <cellStyle name="Normal 14 4 2 14 9" xfId="7023"/>
    <cellStyle name="Normal 14 4 2 15" xfId="7024"/>
    <cellStyle name="Normal 14 4 2 15 10" xfId="7025"/>
    <cellStyle name="Normal 14 4 2 15 11" xfId="7026"/>
    <cellStyle name="Normal 14 4 2 15 12" xfId="7027"/>
    <cellStyle name="Normal 14 4 2 15 13" xfId="7028"/>
    <cellStyle name="Normal 14 4 2 15 14" xfId="7029"/>
    <cellStyle name="Normal 14 4 2 15 15" xfId="7030"/>
    <cellStyle name="Normal 14 4 2 15 16" xfId="7031"/>
    <cellStyle name="Normal 14 4 2 15 17" xfId="7032"/>
    <cellStyle name="Normal 14 4 2 15 18" xfId="7033"/>
    <cellStyle name="Normal 14 4 2 15 19" xfId="7034"/>
    <cellStyle name="Normal 14 4 2 15 2" xfId="7035"/>
    <cellStyle name="Normal 14 4 2 15 20" xfId="7036"/>
    <cellStyle name="Normal 14 4 2 15 21" xfId="7037"/>
    <cellStyle name="Normal 14 4 2 15 22" xfId="7038"/>
    <cellStyle name="Normal 14 4 2 15 23" xfId="7039"/>
    <cellStyle name="Normal 14 4 2 15 24" xfId="7040"/>
    <cellStyle name="Normal 14 4 2 15 25" xfId="7041"/>
    <cellStyle name="Normal 14 4 2 15 26" xfId="7042"/>
    <cellStyle name="Normal 14 4 2 15 27" xfId="7043"/>
    <cellStyle name="Normal 14 4 2 15 28" xfId="7044"/>
    <cellStyle name="Normal 14 4 2 15 29" xfId="7045"/>
    <cellStyle name="Normal 14 4 2 15 3" xfId="7046"/>
    <cellStyle name="Normal 14 4 2 15 30" xfId="7047"/>
    <cellStyle name="Normal 14 4 2 15 4" xfId="7048"/>
    <cellStyle name="Normal 14 4 2 15 5" xfId="7049"/>
    <cellStyle name="Normal 14 4 2 15 6" xfId="7050"/>
    <cellStyle name="Normal 14 4 2 15 7" xfId="7051"/>
    <cellStyle name="Normal 14 4 2 15 8" xfId="7052"/>
    <cellStyle name="Normal 14 4 2 15 9" xfId="7053"/>
    <cellStyle name="Normal 14 4 2 16" xfId="7054"/>
    <cellStyle name="Normal 14 4 2 16 10" xfId="7055"/>
    <cellStyle name="Normal 14 4 2 16 11" xfId="7056"/>
    <cellStyle name="Normal 14 4 2 16 12" xfId="7057"/>
    <cellStyle name="Normal 14 4 2 16 13" xfId="7058"/>
    <cellStyle name="Normal 14 4 2 16 14" xfId="7059"/>
    <cellStyle name="Normal 14 4 2 16 15" xfId="7060"/>
    <cellStyle name="Normal 14 4 2 16 16" xfId="7061"/>
    <cellStyle name="Normal 14 4 2 16 17" xfId="7062"/>
    <cellStyle name="Normal 14 4 2 16 18" xfId="7063"/>
    <cellStyle name="Normal 14 4 2 16 19" xfId="7064"/>
    <cellStyle name="Normal 14 4 2 16 2" xfId="7065"/>
    <cellStyle name="Normal 14 4 2 16 20" xfId="7066"/>
    <cellStyle name="Normal 14 4 2 16 21" xfId="7067"/>
    <cellStyle name="Normal 14 4 2 16 22" xfId="7068"/>
    <cellStyle name="Normal 14 4 2 16 23" xfId="7069"/>
    <cellStyle name="Normal 14 4 2 16 24" xfId="7070"/>
    <cellStyle name="Normal 14 4 2 16 25" xfId="7071"/>
    <cellStyle name="Normal 14 4 2 16 26" xfId="7072"/>
    <cellStyle name="Normal 14 4 2 16 27" xfId="7073"/>
    <cellStyle name="Normal 14 4 2 16 28" xfId="7074"/>
    <cellStyle name="Normal 14 4 2 16 29" xfId="7075"/>
    <cellStyle name="Normal 14 4 2 16 3" xfId="7076"/>
    <cellStyle name="Normal 14 4 2 16 30" xfId="7077"/>
    <cellStyle name="Normal 14 4 2 16 4" xfId="7078"/>
    <cellStyle name="Normal 14 4 2 16 5" xfId="7079"/>
    <cellStyle name="Normal 14 4 2 16 6" xfId="7080"/>
    <cellStyle name="Normal 14 4 2 16 7" xfId="7081"/>
    <cellStyle name="Normal 14 4 2 16 8" xfId="7082"/>
    <cellStyle name="Normal 14 4 2 16 9" xfId="7083"/>
    <cellStyle name="Normal 14 4 2 17" xfId="7084"/>
    <cellStyle name="Normal 14 4 2 17 10" xfId="7085"/>
    <cellStyle name="Normal 14 4 2 17 11" xfId="7086"/>
    <cellStyle name="Normal 14 4 2 17 12" xfId="7087"/>
    <cellStyle name="Normal 14 4 2 17 13" xfId="7088"/>
    <cellStyle name="Normal 14 4 2 17 14" xfId="7089"/>
    <cellStyle name="Normal 14 4 2 17 15" xfId="7090"/>
    <cellStyle name="Normal 14 4 2 17 16" xfId="7091"/>
    <cellStyle name="Normal 14 4 2 17 17" xfId="7092"/>
    <cellStyle name="Normal 14 4 2 17 18" xfId="7093"/>
    <cellStyle name="Normal 14 4 2 17 19" xfId="7094"/>
    <cellStyle name="Normal 14 4 2 17 2" xfId="7095"/>
    <cellStyle name="Normal 14 4 2 17 20" xfId="7096"/>
    <cellStyle name="Normal 14 4 2 17 21" xfId="7097"/>
    <cellStyle name="Normal 14 4 2 17 22" xfId="7098"/>
    <cellStyle name="Normal 14 4 2 17 23" xfId="7099"/>
    <cellStyle name="Normal 14 4 2 17 24" xfId="7100"/>
    <cellStyle name="Normal 14 4 2 17 25" xfId="7101"/>
    <cellStyle name="Normal 14 4 2 17 26" xfId="7102"/>
    <cellStyle name="Normal 14 4 2 17 27" xfId="7103"/>
    <cellStyle name="Normal 14 4 2 17 28" xfId="7104"/>
    <cellStyle name="Normal 14 4 2 17 29" xfId="7105"/>
    <cellStyle name="Normal 14 4 2 17 3" xfId="7106"/>
    <cellStyle name="Normal 14 4 2 17 30" xfId="7107"/>
    <cellStyle name="Normal 14 4 2 17 4" xfId="7108"/>
    <cellStyle name="Normal 14 4 2 17 5" xfId="7109"/>
    <cellStyle name="Normal 14 4 2 17 6" xfId="7110"/>
    <cellStyle name="Normal 14 4 2 17 7" xfId="7111"/>
    <cellStyle name="Normal 14 4 2 17 8" xfId="7112"/>
    <cellStyle name="Normal 14 4 2 17 9" xfId="7113"/>
    <cellStyle name="Normal 14 4 2 18" xfId="7114"/>
    <cellStyle name="Normal 14 4 2 18 10" xfId="7115"/>
    <cellStyle name="Normal 14 4 2 18 11" xfId="7116"/>
    <cellStyle name="Normal 14 4 2 18 12" xfId="7117"/>
    <cellStyle name="Normal 14 4 2 18 13" xfId="7118"/>
    <cellStyle name="Normal 14 4 2 18 14" xfId="7119"/>
    <cellStyle name="Normal 14 4 2 18 15" xfId="7120"/>
    <cellStyle name="Normal 14 4 2 18 16" xfId="7121"/>
    <cellStyle name="Normal 14 4 2 18 17" xfId="7122"/>
    <cellStyle name="Normal 14 4 2 18 18" xfId="7123"/>
    <cellStyle name="Normal 14 4 2 18 19" xfId="7124"/>
    <cellStyle name="Normal 14 4 2 18 2" xfId="7125"/>
    <cellStyle name="Normal 14 4 2 18 20" xfId="7126"/>
    <cellStyle name="Normal 14 4 2 18 21" xfId="7127"/>
    <cellStyle name="Normal 14 4 2 18 22" xfId="7128"/>
    <cellStyle name="Normal 14 4 2 18 23" xfId="7129"/>
    <cellStyle name="Normal 14 4 2 18 24" xfId="7130"/>
    <cellStyle name="Normal 14 4 2 18 25" xfId="7131"/>
    <cellStyle name="Normal 14 4 2 18 26" xfId="7132"/>
    <cellStyle name="Normal 14 4 2 18 27" xfId="7133"/>
    <cellStyle name="Normal 14 4 2 18 28" xfId="7134"/>
    <cellStyle name="Normal 14 4 2 18 29" xfId="7135"/>
    <cellStyle name="Normal 14 4 2 18 3" xfId="7136"/>
    <cellStyle name="Normal 14 4 2 18 30" xfId="7137"/>
    <cellStyle name="Normal 14 4 2 18 4" xfId="7138"/>
    <cellStyle name="Normal 14 4 2 18 5" xfId="7139"/>
    <cellStyle name="Normal 14 4 2 18 6" xfId="7140"/>
    <cellStyle name="Normal 14 4 2 18 7" xfId="7141"/>
    <cellStyle name="Normal 14 4 2 18 8" xfId="7142"/>
    <cellStyle name="Normal 14 4 2 18 9" xfId="7143"/>
    <cellStyle name="Normal 14 4 2 19" xfId="7144"/>
    <cellStyle name="Normal 14 4 2 19 10" xfId="7145"/>
    <cellStyle name="Normal 14 4 2 19 11" xfId="7146"/>
    <cellStyle name="Normal 14 4 2 19 12" xfId="7147"/>
    <cellStyle name="Normal 14 4 2 19 13" xfId="7148"/>
    <cellStyle name="Normal 14 4 2 19 14" xfId="7149"/>
    <cellStyle name="Normal 14 4 2 19 15" xfId="7150"/>
    <cellStyle name="Normal 14 4 2 19 16" xfId="7151"/>
    <cellStyle name="Normal 14 4 2 19 17" xfId="7152"/>
    <cellStyle name="Normal 14 4 2 19 18" xfId="7153"/>
    <cellStyle name="Normal 14 4 2 19 19" xfId="7154"/>
    <cellStyle name="Normal 14 4 2 19 2" xfId="7155"/>
    <cellStyle name="Normal 14 4 2 19 20" xfId="7156"/>
    <cellStyle name="Normal 14 4 2 19 21" xfId="7157"/>
    <cellStyle name="Normal 14 4 2 19 22" xfId="7158"/>
    <cellStyle name="Normal 14 4 2 19 23" xfId="7159"/>
    <cellStyle name="Normal 14 4 2 19 24" xfId="7160"/>
    <cellStyle name="Normal 14 4 2 19 25" xfId="7161"/>
    <cellStyle name="Normal 14 4 2 19 26" xfId="7162"/>
    <cellStyle name="Normal 14 4 2 19 27" xfId="7163"/>
    <cellStyle name="Normal 14 4 2 19 28" xfId="7164"/>
    <cellStyle name="Normal 14 4 2 19 29" xfId="7165"/>
    <cellStyle name="Normal 14 4 2 19 3" xfId="7166"/>
    <cellStyle name="Normal 14 4 2 19 30" xfId="7167"/>
    <cellStyle name="Normal 14 4 2 19 4" xfId="7168"/>
    <cellStyle name="Normal 14 4 2 19 5" xfId="7169"/>
    <cellStyle name="Normal 14 4 2 19 6" xfId="7170"/>
    <cellStyle name="Normal 14 4 2 19 7" xfId="7171"/>
    <cellStyle name="Normal 14 4 2 19 8" xfId="7172"/>
    <cellStyle name="Normal 14 4 2 19 9" xfId="7173"/>
    <cellStyle name="Normal 14 4 2 2" xfId="7174"/>
    <cellStyle name="Normal 14 4 2 2 10" xfId="7175"/>
    <cellStyle name="Normal 14 4 2 2 11" xfId="7176"/>
    <cellStyle name="Normal 14 4 2 2 12" xfId="7177"/>
    <cellStyle name="Normal 14 4 2 2 13" xfId="7178"/>
    <cellStyle name="Normal 14 4 2 2 14" xfId="7179"/>
    <cellStyle name="Normal 14 4 2 2 15" xfId="7180"/>
    <cellStyle name="Normal 14 4 2 2 16" xfId="7181"/>
    <cellStyle name="Normal 14 4 2 2 17" xfId="7182"/>
    <cellStyle name="Normal 14 4 2 2 18" xfId="7183"/>
    <cellStyle name="Normal 14 4 2 2 19" xfId="7184"/>
    <cellStyle name="Normal 14 4 2 2 2" xfId="7185"/>
    <cellStyle name="Normal 14 4 2 2 20" xfId="7186"/>
    <cellStyle name="Normal 14 4 2 2 21" xfId="7187"/>
    <cellStyle name="Normal 14 4 2 2 22" xfId="7188"/>
    <cellStyle name="Normal 14 4 2 2 23" xfId="7189"/>
    <cellStyle name="Normal 14 4 2 2 24" xfId="7190"/>
    <cellStyle name="Normal 14 4 2 2 25" xfId="7191"/>
    <cellStyle name="Normal 14 4 2 2 26" xfId="7192"/>
    <cellStyle name="Normal 14 4 2 2 27" xfId="7193"/>
    <cellStyle name="Normal 14 4 2 2 28" xfId="7194"/>
    <cellStyle name="Normal 14 4 2 2 29" xfId="7195"/>
    <cellStyle name="Normal 14 4 2 2 3" xfId="7196"/>
    <cellStyle name="Normal 14 4 2 2 30" xfId="7197"/>
    <cellStyle name="Normal 14 4 2 2 4" xfId="7198"/>
    <cellStyle name="Normal 14 4 2 2 5" xfId="7199"/>
    <cellStyle name="Normal 14 4 2 2 6" xfId="7200"/>
    <cellStyle name="Normal 14 4 2 2 7" xfId="7201"/>
    <cellStyle name="Normal 14 4 2 2 8" xfId="7202"/>
    <cellStyle name="Normal 14 4 2 2 9" xfId="7203"/>
    <cellStyle name="Normal 14 4 2 20" xfId="7204"/>
    <cellStyle name="Normal 14 4 2 20 10" xfId="7205"/>
    <cellStyle name="Normal 14 4 2 20 11" xfId="7206"/>
    <cellStyle name="Normal 14 4 2 20 12" xfId="7207"/>
    <cellStyle name="Normal 14 4 2 20 13" xfId="7208"/>
    <cellStyle name="Normal 14 4 2 20 14" xfId="7209"/>
    <cellStyle name="Normal 14 4 2 20 15" xfId="7210"/>
    <cellStyle name="Normal 14 4 2 20 16" xfId="7211"/>
    <cellStyle name="Normal 14 4 2 20 17" xfId="7212"/>
    <cellStyle name="Normal 14 4 2 20 18" xfId="7213"/>
    <cellStyle name="Normal 14 4 2 20 19" xfId="7214"/>
    <cellStyle name="Normal 14 4 2 20 2" xfId="7215"/>
    <cellStyle name="Normal 14 4 2 20 20" xfId="7216"/>
    <cellStyle name="Normal 14 4 2 20 21" xfId="7217"/>
    <cellStyle name="Normal 14 4 2 20 22" xfId="7218"/>
    <cellStyle name="Normal 14 4 2 20 23" xfId="7219"/>
    <cellStyle name="Normal 14 4 2 20 24" xfId="7220"/>
    <cellStyle name="Normal 14 4 2 20 25" xfId="7221"/>
    <cellStyle name="Normal 14 4 2 20 26" xfId="7222"/>
    <cellStyle name="Normal 14 4 2 20 27" xfId="7223"/>
    <cellStyle name="Normal 14 4 2 20 28" xfId="7224"/>
    <cellStyle name="Normal 14 4 2 20 29" xfId="7225"/>
    <cellStyle name="Normal 14 4 2 20 3" xfId="7226"/>
    <cellStyle name="Normal 14 4 2 20 30" xfId="7227"/>
    <cellStyle name="Normal 14 4 2 20 4" xfId="7228"/>
    <cellStyle name="Normal 14 4 2 20 5" xfId="7229"/>
    <cellStyle name="Normal 14 4 2 20 6" xfId="7230"/>
    <cellStyle name="Normal 14 4 2 20 7" xfId="7231"/>
    <cellStyle name="Normal 14 4 2 20 8" xfId="7232"/>
    <cellStyle name="Normal 14 4 2 20 9" xfId="7233"/>
    <cellStyle name="Normal 14 4 2 21" xfId="7234"/>
    <cellStyle name="Normal 14 4 2 21 10" xfId="7235"/>
    <cellStyle name="Normal 14 4 2 21 11" xfId="7236"/>
    <cellStyle name="Normal 14 4 2 21 12" xfId="7237"/>
    <cellStyle name="Normal 14 4 2 21 13" xfId="7238"/>
    <cellStyle name="Normal 14 4 2 21 14" xfId="7239"/>
    <cellStyle name="Normal 14 4 2 21 15" xfId="7240"/>
    <cellStyle name="Normal 14 4 2 21 16" xfId="7241"/>
    <cellStyle name="Normal 14 4 2 21 17" xfId="7242"/>
    <cellStyle name="Normal 14 4 2 21 18" xfId="7243"/>
    <cellStyle name="Normal 14 4 2 21 19" xfId="7244"/>
    <cellStyle name="Normal 14 4 2 21 2" xfId="7245"/>
    <cellStyle name="Normal 14 4 2 21 20" xfId="7246"/>
    <cellStyle name="Normal 14 4 2 21 21" xfId="7247"/>
    <cellStyle name="Normal 14 4 2 21 22" xfId="7248"/>
    <cellStyle name="Normal 14 4 2 21 23" xfId="7249"/>
    <cellStyle name="Normal 14 4 2 21 24" xfId="7250"/>
    <cellStyle name="Normal 14 4 2 21 25" xfId="7251"/>
    <cellStyle name="Normal 14 4 2 21 26" xfId="7252"/>
    <cellStyle name="Normal 14 4 2 21 27" xfId="7253"/>
    <cellStyle name="Normal 14 4 2 21 28" xfId="7254"/>
    <cellStyle name="Normal 14 4 2 21 29" xfId="7255"/>
    <cellStyle name="Normal 14 4 2 21 3" xfId="7256"/>
    <cellStyle name="Normal 14 4 2 21 30" xfId="7257"/>
    <cellStyle name="Normal 14 4 2 21 4" xfId="7258"/>
    <cellStyle name="Normal 14 4 2 21 5" xfId="7259"/>
    <cellStyle name="Normal 14 4 2 21 6" xfId="7260"/>
    <cellStyle name="Normal 14 4 2 21 7" xfId="7261"/>
    <cellStyle name="Normal 14 4 2 21 8" xfId="7262"/>
    <cellStyle name="Normal 14 4 2 21 9" xfId="7263"/>
    <cellStyle name="Normal 14 4 2 22" xfId="7264"/>
    <cellStyle name="Normal 14 4 2 22 10" xfId="7265"/>
    <cellStyle name="Normal 14 4 2 22 11" xfId="7266"/>
    <cellStyle name="Normal 14 4 2 22 12" xfId="7267"/>
    <cellStyle name="Normal 14 4 2 22 13" xfId="7268"/>
    <cellStyle name="Normal 14 4 2 22 14" xfId="7269"/>
    <cellStyle name="Normal 14 4 2 22 15" xfId="7270"/>
    <cellStyle name="Normal 14 4 2 22 16" xfId="7271"/>
    <cellStyle name="Normal 14 4 2 22 17" xfId="7272"/>
    <cellStyle name="Normal 14 4 2 22 18" xfId="7273"/>
    <cellStyle name="Normal 14 4 2 22 19" xfId="7274"/>
    <cellStyle name="Normal 14 4 2 22 2" xfId="7275"/>
    <cellStyle name="Normal 14 4 2 22 20" xfId="7276"/>
    <cellStyle name="Normal 14 4 2 22 21" xfId="7277"/>
    <cellStyle name="Normal 14 4 2 22 22" xfId="7278"/>
    <cellStyle name="Normal 14 4 2 22 23" xfId="7279"/>
    <cellStyle name="Normal 14 4 2 22 24" xfId="7280"/>
    <cellStyle name="Normal 14 4 2 22 25" xfId="7281"/>
    <cellStyle name="Normal 14 4 2 22 26" xfId="7282"/>
    <cellStyle name="Normal 14 4 2 22 27" xfId="7283"/>
    <cellStyle name="Normal 14 4 2 22 28" xfId="7284"/>
    <cellStyle name="Normal 14 4 2 22 29" xfId="7285"/>
    <cellStyle name="Normal 14 4 2 22 3" xfId="7286"/>
    <cellStyle name="Normal 14 4 2 22 30" xfId="7287"/>
    <cellStyle name="Normal 14 4 2 22 4" xfId="7288"/>
    <cellStyle name="Normal 14 4 2 22 5" xfId="7289"/>
    <cellStyle name="Normal 14 4 2 22 6" xfId="7290"/>
    <cellStyle name="Normal 14 4 2 22 7" xfId="7291"/>
    <cellStyle name="Normal 14 4 2 22 8" xfId="7292"/>
    <cellStyle name="Normal 14 4 2 22 9" xfId="7293"/>
    <cellStyle name="Normal 14 4 2 23" xfId="7294"/>
    <cellStyle name="Normal 14 4 2 23 10" xfId="7295"/>
    <cellStyle name="Normal 14 4 2 23 11" xfId="7296"/>
    <cellStyle name="Normal 14 4 2 23 12" xfId="7297"/>
    <cellStyle name="Normal 14 4 2 23 13" xfId="7298"/>
    <cellStyle name="Normal 14 4 2 23 14" xfId="7299"/>
    <cellStyle name="Normal 14 4 2 23 15" xfId="7300"/>
    <cellStyle name="Normal 14 4 2 23 16" xfId="7301"/>
    <cellStyle name="Normal 14 4 2 23 17" xfId="7302"/>
    <cellStyle name="Normal 14 4 2 23 18" xfId="7303"/>
    <cellStyle name="Normal 14 4 2 23 19" xfId="7304"/>
    <cellStyle name="Normal 14 4 2 23 2" xfId="7305"/>
    <cellStyle name="Normal 14 4 2 23 20" xfId="7306"/>
    <cellStyle name="Normal 14 4 2 23 21" xfId="7307"/>
    <cellStyle name="Normal 14 4 2 23 22" xfId="7308"/>
    <cellStyle name="Normal 14 4 2 23 23" xfId="7309"/>
    <cellStyle name="Normal 14 4 2 23 24" xfId="7310"/>
    <cellStyle name="Normal 14 4 2 23 25" xfId="7311"/>
    <cellStyle name="Normal 14 4 2 23 26" xfId="7312"/>
    <cellStyle name="Normal 14 4 2 23 27" xfId="7313"/>
    <cellStyle name="Normal 14 4 2 23 28" xfId="7314"/>
    <cellStyle name="Normal 14 4 2 23 29" xfId="7315"/>
    <cellStyle name="Normal 14 4 2 23 3" xfId="7316"/>
    <cellStyle name="Normal 14 4 2 23 30" xfId="7317"/>
    <cellStyle name="Normal 14 4 2 23 4" xfId="7318"/>
    <cellStyle name="Normal 14 4 2 23 5" xfId="7319"/>
    <cellStyle name="Normal 14 4 2 23 6" xfId="7320"/>
    <cellStyle name="Normal 14 4 2 23 7" xfId="7321"/>
    <cellStyle name="Normal 14 4 2 23 8" xfId="7322"/>
    <cellStyle name="Normal 14 4 2 23 9" xfId="7323"/>
    <cellStyle name="Normal 14 4 2 24" xfId="7324"/>
    <cellStyle name="Normal 14 4 2 24 10" xfId="7325"/>
    <cellStyle name="Normal 14 4 2 24 11" xfId="7326"/>
    <cellStyle name="Normal 14 4 2 24 12" xfId="7327"/>
    <cellStyle name="Normal 14 4 2 24 13" xfId="7328"/>
    <cellStyle name="Normal 14 4 2 24 14" xfId="7329"/>
    <cellStyle name="Normal 14 4 2 24 15" xfId="7330"/>
    <cellStyle name="Normal 14 4 2 24 16" xfId="7331"/>
    <cellStyle name="Normal 14 4 2 24 17" xfId="7332"/>
    <cellStyle name="Normal 14 4 2 24 18" xfId="7333"/>
    <cellStyle name="Normal 14 4 2 24 19" xfId="7334"/>
    <cellStyle name="Normal 14 4 2 24 2" xfId="7335"/>
    <cellStyle name="Normal 14 4 2 24 20" xfId="7336"/>
    <cellStyle name="Normal 14 4 2 24 21" xfId="7337"/>
    <cellStyle name="Normal 14 4 2 24 22" xfId="7338"/>
    <cellStyle name="Normal 14 4 2 24 23" xfId="7339"/>
    <cellStyle name="Normal 14 4 2 24 24" xfId="7340"/>
    <cellStyle name="Normal 14 4 2 24 25" xfId="7341"/>
    <cellStyle name="Normal 14 4 2 24 26" xfId="7342"/>
    <cellStyle name="Normal 14 4 2 24 27" xfId="7343"/>
    <cellStyle name="Normal 14 4 2 24 28" xfId="7344"/>
    <cellStyle name="Normal 14 4 2 24 29" xfId="7345"/>
    <cellStyle name="Normal 14 4 2 24 3" xfId="7346"/>
    <cellStyle name="Normal 14 4 2 24 30" xfId="7347"/>
    <cellStyle name="Normal 14 4 2 24 4" xfId="7348"/>
    <cellStyle name="Normal 14 4 2 24 5" xfId="7349"/>
    <cellStyle name="Normal 14 4 2 24 6" xfId="7350"/>
    <cellStyle name="Normal 14 4 2 24 7" xfId="7351"/>
    <cellStyle name="Normal 14 4 2 24 8" xfId="7352"/>
    <cellStyle name="Normal 14 4 2 24 9" xfId="7353"/>
    <cellStyle name="Normal 14 4 2 25" xfId="7354"/>
    <cellStyle name="Normal 14 4 2 25 10" xfId="7355"/>
    <cellStyle name="Normal 14 4 2 25 11" xfId="7356"/>
    <cellStyle name="Normal 14 4 2 25 12" xfId="7357"/>
    <cellStyle name="Normal 14 4 2 25 13" xfId="7358"/>
    <cellStyle name="Normal 14 4 2 25 14" xfId="7359"/>
    <cellStyle name="Normal 14 4 2 25 15" xfId="7360"/>
    <cellStyle name="Normal 14 4 2 25 16" xfId="7361"/>
    <cellStyle name="Normal 14 4 2 25 17" xfId="7362"/>
    <cellStyle name="Normal 14 4 2 25 18" xfId="7363"/>
    <cellStyle name="Normal 14 4 2 25 19" xfId="7364"/>
    <cellStyle name="Normal 14 4 2 25 2" xfId="7365"/>
    <cellStyle name="Normal 14 4 2 25 20" xfId="7366"/>
    <cellStyle name="Normal 14 4 2 25 21" xfId="7367"/>
    <cellStyle name="Normal 14 4 2 25 22" xfId="7368"/>
    <cellStyle name="Normal 14 4 2 25 23" xfId="7369"/>
    <cellStyle name="Normal 14 4 2 25 24" xfId="7370"/>
    <cellStyle name="Normal 14 4 2 25 25" xfId="7371"/>
    <cellStyle name="Normal 14 4 2 25 26" xfId="7372"/>
    <cellStyle name="Normal 14 4 2 25 27" xfId="7373"/>
    <cellStyle name="Normal 14 4 2 25 28" xfId="7374"/>
    <cellStyle name="Normal 14 4 2 25 29" xfId="7375"/>
    <cellStyle name="Normal 14 4 2 25 3" xfId="7376"/>
    <cellStyle name="Normal 14 4 2 25 30" xfId="7377"/>
    <cellStyle name="Normal 14 4 2 25 4" xfId="7378"/>
    <cellStyle name="Normal 14 4 2 25 5" xfId="7379"/>
    <cellStyle name="Normal 14 4 2 25 6" xfId="7380"/>
    <cellStyle name="Normal 14 4 2 25 7" xfId="7381"/>
    <cellStyle name="Normal 14 4 2 25 8" xfId="7382"/>
    <cellStyle name="Normal 14 4 2 25 9" xfId="7383"/>
    <cellStyle name="Normal 14 4 2 26" xfId="7384"/>
    <cellStyle name="Normal 14 4 2 26 10" xfId="7385"/>
    <cellStyle name="Normal 14 4 2 26 11" xfId="7386"/>
    <cellStyle name="Normal 14 4 2 26 12" xfId="7387"/>
    <cellStyle name="Normal 14 4 2 26 13" xfId="7388"/>
    <cellStyle name="Normal 14 4 2 26 14" xfId="7389"/>
    <cellStyle name="Normal 14 4 2 26 15" xfId="7390"/>
    <cellStyle name="Normal 14 4 2 26 16" xfId="7391"/>
    <cellStyle name="Normal 14 4 2 26 17" xfId="7392"/>
    <cellStyle name="Normal 14 4 2 26 18" xfId="7393"/>
    <cellStyle name="Normal 14 4 2 26 19" xfId="7394"/>
    <cellStyle name="Normal 14 4 2 26 2" xfId="7395"/>
    <cellStyle name="Normal 14 4 2 26 20" xfId="7396"/>
    <cellStyle name="Normal 14 4 2 26 21" xfId="7397"/>
    <cellStyle name="Normal 14 4 2 26 22" xfId="7398"/>
    <cellStyle name="Normal 14 4 2 26 23" xfId="7399"/>
    <cellStyle name="Normal 14 4 2 26 24" xfId="7400"/>
    <cellStyle name="Normal 14 4 2 26 25" xfId="7401"/>
    <cellStyle name="Normal 14 4 2 26 26" xfId="7402"/>
    <cellStyle name="Normal 14 4 2 26 27" xfId="7403"/>
    <cellStyle name="Normal 14 4 2 26 28" xfId="7404"/>
    <cellStyle name="Normal 14 4 2 26 29" xfId="7405"/>
    <cellStyle name="Normal 14 4 2 26 3" xfId="7406"/>
    <cellStyle name="Normal 14 4 2 26 30" xfId="7407"/>
    <cellStyle name="Normal 14 4 2 26 4" xfId="7408"/>
    <cellStyle name="Normal 14 4 2 26 5" xfId="7409"/>
    <cellStyle name="Normal 14 4 2 26 6" xfId="7410"/>
    <cellStyle name="Normal 14 4 2 26 7" xfId="7411"/>
    <cellStyle name="Normal 14 4 2 26 8" xfId="7412"/>
    <cellStyle name="Normal 14 4 2 26 9" xfId="7413"/>
    <cellStyle name="Normal 14 4 2 27" xfId="7414"/>
    <cellStyle name="Normal 14 4 2 27 10" xfId="7415"/>
    <cellStyle name="Normal 14 4 2 27 11" xfId="7416"/>
    <cellStyle name="Normal 14 4 2 27 12" xfId="7417"/>
    <cellStyle name="Normal 14 4 2 27 13" xfId="7418"/>
    <cellStyle name="Normal 14 4 2 27 14" xfId="7419"/>
    <cellStyle name="Normal 14 4 2 27 15" xfId="7420"/>
    <cellStyle name="Normal 14 4 2 27 16" xfId="7421"/>
    <cellStyle name="Normal 14 4 2 27 17" xfId="7422"/>
    <cellStyle name="Normal 14 4 2 27 18" xfId="7423"/>
    <cellStyle name="Normal 14 4 2 27 19" xfId="7424"/>
    <cellStyle name="Normal 14 4 2 27 2" xfId="7425"/>
    <cellStyle name="Normal 14 4 2 27 20" xfId="7426"/>
    <cellStyle name="Normal 14 4 2 27 21" xfId="7427"/>
    <cellStyle name="Normal 14 4 2 27 22" xfId="7428"/>
    <cellStyle name="Normal 14 4 2 27 23" xfId="7429"/>
    <cellStyle name="Normal 14 4 2 27 24" xfId="7430"/>
    <cellStyle name="Normal 14 4 2 27 25" xfId="7431"/>
    <cellStyle name="Normal 14 4 2 27 26" xfId="7432"/>
    <cellStyle name="Normal 14 4 2 27 27" xfId="7433"/>
    <cellStyle name="Normal 14 4 2 27 28" xfId="7434"/>
    <cellStyle name="Normal 14 4 2 27 29" xfId="7435"/>
    <cellStyle name="Normal 14 4 2 27 3" xfId="7436"/>
    <cellStyle name="Normal 14 4 2 27 30" xfId="7437"/>
    <cellStyle name="Normal 14 4 2 27 4" xfId="7438"/>
    <cellStyle name="Normal 14 4 2 27 5" xfId="7439"/>
    <cellStyle name="Normal 14 4 2 27 6" xfId="7440"/>
    <cellStyle name="Normal 14 4 2 27 7" xfId="7441"/>
    <cellStyle name="Normal 14 4 2 27 8" xfId="7442"/>
    <cellStyle name="Normal 14 4 2 27 9" xfId="7443"/>
    <cellStyle name="Normal 14 4 2 28" xfId="7444"/>
    <cellStyle name="Normal 14 4 2 28 10" xfId="7445"/>
    <cellStyle name="Normal 14 4 2 28 11" xfId="7446"/>
    <cellStyle name="Normal 14 4 2 28 12" xfId="7447"/>
    <cellStyle name="Normal 14 4 2 28 13" xfId="7448"/>
    <cellStyle name="Normal 14 4 2 28 14" xfId="7449"/>
    <cellStyle name="Normal 14 4 2 28 15" xfId="7450"/>
    <cellStyle name="Normal 14 4 2 28 16" xfId="7451"/>
    <cellStyle name="Normal 14 4 2 28 17" xfId="7452"/>
    <cellStyle name="Normal 14 4 2 28 18" xfId="7453"/>
    <cellStyle name="Normal 14 4 2 28 19" xfId="7454"/>
    <cellStyle name="Normal 14 4 2 28 2" xfId="7455"/>
    <cellStyle name="Normal 14 4 2 28 20" xfId="7456"/>
    <cellStyle name="Normal 14 4 2 28 21" xfId="7457"/>
    <cellStyle name="Normal 14 4 2 28 22" xfId="7458"/>
    <cellStyle name="Normal 14 4 2 28 23" xfId="7459"/>
    <cellStyle name="Normal 14 4 2 28 24" xfId="7460"/>
    <cellStyle name="Normal 14 4 2 28 25" xfId="7461"/>
    <cellStyle name="Normal 14 4 2 28 26" xfId="7462"/>
    <cellStyle name="Normal 14 4 2 28 27" xfId="7463"/>
    <cellStyle name="Normal 14 4 2 28 28" xfId="7464"/>
    <cellStyle name="Normal 14 4 2 28 29" xfId="7465"/>
    <cellStyle name="Normal 14 4 2 28 3" xfId="7466"/>
    <cellStyle name="Normal 14 4 2 28 30" xfId="7467"/>
    <cellStyle name="Normal 14 4 2 28 4" xfId="7468"/>
    <cellStyle name="Normal 14 4 2 28 5" xfId="7469"/>
    <cellStyle name="Normal 14 4 2 28 6" xfId="7470"/>
    <cellStyle name="Normal 14 4 2 28 7" xfId="7471"/>
    <cellStyle name="Normal 14 4 2 28 8" xfId="7472"/>
    <cellStyle name="Normal 14 4 2 28 9" xfId="7473"/>
    <cellStyle name="Normal 14 4 2 29" xfId="7474"/>
    <cellStyle name="Normal 14 4 2 29 10" xfId="7475"/>
    <cellStyle name="Normal 14 4 2 29 11" xfId="7476"/>
    <cellStyle name="Normal 14 4 2 29 12" xfId="7477"/>
    <cellStyle name="Normal 14 4 2 29 13" xfId="7478"/>
    <cellStyle name="Normal 14 4 2 29 14" xfId="7479"/>
    <cellStyle name="Normal 14 4 2 29 15" xfId="7480"/>
    <cellStyle name="Normal 14 4 2 29 16" xfId="7481"/>
    <cellStyle name="Normal 14 4 2 29 17" xfId="7482"/>
    <cellStyle name="Normal 14 4 2 29 18" xfId="7483"/>
    <cellStyle name="Normal 14 4 2 29 19" xfId="7484"/>
    <cellStyle name="Normal 14 4 2 29 2" xfId="7485"/>
    <cellStyle name="Normal 14 4 2 29 20" xfId="7486"/>
    <cellStyle name="Normal 14 4 2 29 21" xfId="7487"/>
    <cellStyle name="Normal 14 4 2 29 22" xfId="7488"/>
    <cellStyle name="Normal 14 4 2 29 23" xfId="7489"/>
    <cellStyle name="Normal 14 4 2 29 24" xfId="7490"/>
    <cellStyle name="Normal 14 4 2 29 25" xfId="7491"/>
    <cellStyle name="Normal 14 4 2 29 26" xfId="7492"/>
    <cellStyle name="Normal 14 4 2 29 27" xfId="7493"/>
    <cellStyle name="Normal 14 4 2 29 28" xfId="7494"/>
    <cellStyle name="Normal 14 4 2 29 29" xfId="7495"/>
    <cellStyle name="Normal 14 4 2 29 3" xfId="7496"/>
    <cellStyle name="Normal 14 4 2 29 30" xfId="7497"/>
    <cellStyle name="Normal 14 4 2 29 4" xfId="7498"/>
    <cellStyle name="Normal 14 4 2 29 5" xfId="7499"/>
    <cellStyle name="Normal 14 4 2 29 6" xfId="7500"/>
    <cellStyle name="Normal 14 4 2 29 7" xfId="7501"/>
    <cellStyle name="Normal 14 4 2 29 8" xfId="7502"/>
    <cellStyle name="Normal 14 4 2 29 9" xfId="7503"/>
    <cellStyle name="Normal 14 4 2 3" xfId="7504"/>
    <cellStyle name="Normal 14 4 2 3 10" xfId="7505"/>
    <cellStyle name="Normal 14 4 2 3 11" xfId="7506"/>
    <cellStyle name="Normal 14 4 2 3 12" xfId="7507"/>
    <cellStyle name="Normal 14 4 2 3 13" xfId="7508"/>
    <cellStyle name="Normal 14 4 2 3 14" xfId="7509"/>
    <cellStyle name="Normal 14 4 2 3 15" xfId="7510"/>
    <cellStyle name="Normal 14 4 2 3 16" xfId="7511"/>
    <cellStyle name="Normal 14 4 2 3 17" xfId="7512"/>
    <cellStyle name="Normal 14 4 2 3 18" xfId="7513"/>
    <cellStyle name="Normal 14 4 2 3 19" xfId="7514"/>
    <cellStyle name="Normal 14 4 2 3 2" xfId="7515"/>
    <cellStyle name="Normal 14 4 2 3 20" xfId="7516"/>
    <cellStyle name="Normal 14 4 2 3 21" xfId="7517"/>
    <cellStyle name="Normal 14 4 2 3 22" xfId="7518"/>
    <cellStyle name="Normal 14 4 2 3 23" xfId="7519"/>
    <cellStyle name="Normal 14 4 2 3 24" xfId="7520"/>
    <cellStyle name="Normal 14 4 2 3 25" xfId="7521"/>
    <cellStyle name="Normal 14 4 2 3 26" xfId="7522"/>
    <cellStyle name="Normal 14 4 2 3 27" xfId="7523"/>
    <cellStyle name="Normal 14 4 2 3 28" xfId="7524"/>
    <cellStyle name="Normal 14 4 2 3 29" xfId="7525"/>
    <cellStyle name="Normal 14 4 2 3 3" xfId="7526"/>
    <cellStyle name="Normal 14 4 2 3 30" xfId="7527"/>
    <cellStyle name="Normal 14 4 2 3 4" xfId="7528"/>
    <cellStyle name="Normal 14 4 2 3 5" xfId="7529"/>
    <cellStyle name="Normal 14 4 2 3 6" xfId="7530"/>
    <cellStyle name="Normal 14 4 2 3 7" xfId="7531"/>
    <cellStyle name="Normal 14 4 2 3 8" xfId="7532"/>
    <cellStyle name="Normal 14 4 2 3 9" xfId="7533"/>
    <cellStyle name="Normal 14 4 2 30" xfId="7534"/>
    <cellStyle name="Normal 14 4 2 30 10" xfId="7535"/>
    <cellStyle name="Normal 14 4 2 30 11" xfId="7536"/>
    <cellStyle name="Normal 14 4 2 30 12" xfId="7537"/>
    <cellStyle name="Normal 14 4 2 30 13" xfId="7538"/>
    <cellStyle name="Normal 14 4 2 30 14" xfId="7539"/>
    <cellStyle name="Normal 14 4 2 30 15" xfId="7540"/>
    <cellStyle name="Normal 14 4 2 30 16" xfId="7541"/>
    <cellStyle name="Normal 14 4 2 30 17" xfId="7542"/>
    <cellStyle name="Normal 14 4 2 30 18" xfId="7543"/>
    <cellStyle name="Normal 14 4 2 30 19" xfId="7544"/>
    <cellStyle name="Normal 14 4 2 30 2" xfId="7545"/>
    <cellStyle name="Normal 14 4 2 30 20" xfId="7546"/>
    <cellStyle name="Normal 14 4 2 30 21" xfId="7547"/>
    <cellStyle name="Normal 14 4 2 30 22" xfId="7548"/>
    <cellStyle name="Normal 14 4 2 30 23" xfId="7549"/>
    <cellStyle name="Normal 14 4 2 30 24" xfId="7550"/>
    <cellStyle name="Normal 14 4 2 30 25" xfId="7551"/>
    <cellStyle name="Normal 14 4 2 30 26" xfId="7552"/>
    <cellStyle name="Normal 14 4 2 30 27" xfId="7553"/>
    <cellStyle name="Normal 14 4 2 30 28" xfId="7554"/>
    <cellStyle name="Normal 14 4 2 30 29" xfId="7555"/>
    <cellStyle name="Normal 14 4 2 30 3" xfId="7556"/>
    <cellStyle name="Normal 14 4 2 30 30" xfId="7557"/>
    <cellStyle name="Normal 14 4 2 30 4" xfId="7558"/>
    <cellStyle name="Normal 14 4 2 30 5" xfId="7559"/>
    <cellStyle name="Normal 14 4 2 30 6" xfId="7560"/>
    <cellStyle name="Normal 14 4 2 30 7" xfId="7561"/>
    <cellStyle name="Normal 14 4 2 30 8" xfId="7562"/>
    <cellStyle name="Normal 14 4 2 30 9" xfId="7563"/>
    <cellStyle name="Normal 14 4 2 31" xfId="7564"/>
    <cellStyle name="Normal 14 4 2 31 10" xfId="7565"/>
    <cellStyle name="Normal 14 4 2 31 11" xfId="7566"/>
    <cellStyle name="Normal 14 4 2 31 12" xfId="7567"/>
    <cellStyle name="Normal 14 4 2 31 13" xfId="7568"/>
    <cellStyle name="Normal 14 4 2 31 14" xfId="7569"/>
    <cellStyle name="Normal 14 4 2 31 15" xfId="7570"/>
    <cellStyle name="Normal 14 4 2 31 16" xfId="7571"/>
    <cellStyle name="Normal 14 4 2 31 17" xfId="7572"/>
    <cellStyle name="Normal 14 4 2 31 18" xfId="7573"/>
    <cellStyle name="Normal 14 4 2 31 19" xfId="7574"/>
    <cellStyle name="Normal 14 4 2 31 2" xfId="7575"/>
    <cellStyle name="Normal 14 4 2 31 20" xfId="7576"/>
    <cellStyle name="Normal 14 4 2 31 21" xfId="7577"/>
    <cellStyle name="Normal 14 4 2 31 22" xfId="7578"/>
    <cellStyle name="Normal 14 4 2 31 23" xfId="7579"/>
    <cellStyle name="Normal 14 4 2 31 24" xfId="7580"/>
    <cellStyle name="Normal 14 4 2 31 25" xfId="7581"/>
    <cellStyle name="Normal 14 4 2 31 26" xfId="7582"/>
    <cellStyle name="Normal 14 4 2 31 27" xfId="7583"/>
    <cellStyle name="Normal 14 4 2 31 28" xfId="7584"/>
    <cellStyle name="Normal 14 4 2 31 29" xfId="7585"/>
    <cellStyle name="Normal 14 4 2 31 3" xfId="7586"/>
    <cellStyle name="Normal 14 4 2 31 30" xfId="7587"/>
    <cellStyle name="Normal 14 4 2 31 4" xfId="7588"/>
    <cellStyle name="Normal 14 4 2 31 5" xfId="7589"/>
    <cellStyle name="Normal 14 4 2 31 6" xfId="7590"/>
    <cellStyle name="Normal 14 4 2 31 7" xfId="7591"/>
    <cellStyle name="Normal 14 4 2 31 8" xfId="7592"/>
    <cellStyle name="Normal 14 4 2 31 9" xfId="7593"/>
    <cellStyle name="Normal 14 4 2 32" xfId="7594"/>
    <cellStyle name="Normal 14 4 2 33" xfId="7595"/>
    <cellStyle name="Normal 14 4 2 34" xfId="7596"/>
    <cellStyle name="Normal 14 4 2 35" xfId="7597"/>
    <cellStyle name="Normal 14 4 2 36" xfId="7598"/>
    <cellStyle name="Normal 14 4 2 37" xfId="7599"/>
    <cellStyle name="Normal 14 4 2 38" xfId="7600"/>
    <cellStyle name="Normal 14 4 2 39" xfId="7601"/>
    <cellStyle name="Normal 14 4 2 4" xfId="7602"/>
    <cellStyle name="Normal 14 4 2 4 10" xfId="7603"/>
    <cellStyle name="Normal 14 4 2 4 11" xfId="7604"/>
    <cellStyle name="Normal 14 4 2 4 12" xfId="7605"/>
    <cellStyle name="Normal 14 4 2 4 13" xfId="7606"/>
    <cellStyle name="Normal 14 4 2 4 14" xfId="7607"/>
    <cellStyle name="Normal 14 4 2 4 15" xfId="7608"/>
    <cellStyle name="Normal 14 4 2 4 16" xfId="7609"/>
    <cellStyle name="Normal 14 4 2 4 17" xfId="7610"/>
    <cellStyle name="Normal 14 4 2 4 18" xfId="7611"/>
    <cellStyle name="Normal 14 4 2 4 19" xfId="7612"/>
    <cellStyle name="Normal 14 4 2 4 2" xfId="7613"/>
    <cellStyle name="Normal 14 4 2 4 20" xfId="7614"/>
    <cellStyle name="Normal 14 4 2 4 21" xfId="7615"/>
    <cellStyle name="Normal 14 4 2 4 22" xfId="7616"/>
    <cellStyle name="Normal 14 4 2 4 23" xfId="7617"/>
    <cellStyle name="Normal 14 4 2 4 24" xfId="7618"/>
    <cellStyle name="Normal 14 4 2 4 25" xfId="7619"/>
    <cellStyle name="Normal 14 4 2 4 26" xfId="7620"/>
    <cellStyle name="Normal 14 4 2 4 27" xfId="7621"/>
    <cellStyle name="Normal 14 4 2 4 28" xfId="7622"/>
    <cellStyle name="Normal 14 4 2 4 29" xfId="7623"/>
    <cellStyle name="Normal 14 4 2 4 3" xfId="7624"/>
    <cellStyle name="Normal 14 4 2 4 30" xfId="7625"/>
    <cellStyle name="Normal 14 4 2 4 4" xfId="7626"/>
    <cellStyle name="Normal 14 4 2 4 5" xfId="7627"/>
    <cellStyle name="Normal 14 4 2 4 6" xfId="7628"/>
    <cellStyle name="Normal 14 4 2 4 7" xfId="7629"/>
    <cellStyle name="Normal 14 4 2 4 8" xfId="7630"/>
    <cellStyle name="Normal 14 4 2 4 9" xfId="7631"/>
    <cellStyle name="Normal 14 4 2 40" xfId="7632"/>
    <cellStyle name="Normal 14 4 2 41" xfId="7633"/>
    <cellStyle name="Normal 14 4 2 42" xfId="7634"/>
    <cellStyle name="Normal 14 4 2 43" xfId="7635"/>
    <cellStyle name="Normal 14 4 2 44" xfId="7636"/>
    <cellStyle name="Normal 14 4 2 45" xfId="7637"/>
    <cellStyle name="Normal 14 4 2 46" xfId="7638"/>
    <cellStyle name="Normal 14 4 2 47" xfId="7639"/>
    <cellStyle name="Normal 14 4 2 48" xfId="7640"/>
    <cellStyle name="Normal 14 4 2 49" xfId="7641"/>
    <cellStyle name="Normal 14 4 2 5" xfId="7642"/>
    <cellStyle name="Normal 14 4 2 5 10" xfId="7643"/>
    <cellStyle name="Normal 14 4 2 5 11" xfId="7644"/>
    <cellStyle name="Normal 14 4 2 5 12" xfId="7645"/>
    <cellStyle name="Normal 14 4 2 5 13" xfId="7646"/>
    <cellStyle name="Normal 14 4 2 5 14" xfId="7647"/>
    <cellStyle name="Normal 14 4 2 5 15" xfId="7648"/>
    <cellStyle name="Normal 14 4 2 5 16" xfId="7649"/>
    <cellStyle name="Normal 14 4 2 5 17" xfId="7650"/>
    <cellStyle name="Normal 14 4 2 5 18" xfId="7651"/>
    <cellStyle name="Normal 14 4 2 5 19" xfId="7652"/>
    <cellStyle name="Normal 14 4 2 5 2" xfId="7653"/>
    <cellStyle name="Normal 14 4 2 5 20" xfId="7654"/>
    <cellStyle name="Normal 14 4 2 5 21" xfId="7655"/>
    <cellStyle name="Normal 14 4 2 5 22" xfId="7656"/>
    <cellStyle name="Normal 14 4 2 5 23" xfId="7657"/>
    <cellStyle name="Normal 14 4 2 5 24" xfId="7658"/>
    <cellStyle name="Normal 14 4 2 5 25" xfId="7659"/>
    <cellStyle name="Normal 14 4 2 5 26" xfId="7660"/>
    <cellStyle name="Normal 14 4 2 5 27" xfId="7661"/>
    <cellStyle name="Normal 14 4 2 5 28" xfId="7662"/>
    <cellStyle name="Normal 14 4 2 5 29" xfId="7663"/>
    <cellStyle name="Normal 14 4 2 5 3" xfId="7664"/>
    <cellStyle name="Normal 14 4 2 5 30" xfId="7665"/>
    <cellStyle name="Normal 14 4 2 5 4" xfId="7666"/>
    <cellStyle name="Normal 14 4 2 5 5" xfId="7667"/>
    <cellStyle name="Normal 14 4 2 5 6" xfId="7668"/>
    <cellStyle name="Normal 14 4 2 5 7" xfId="7669"/>
    <cellStyle name="Normal 14 4 2 5 8" xfId="7670"/>
    <cellStyle name="Normal 14 4 2 5 9" xfId="7671"/>
    <cellStyle name="Normal 14 4 2 50" xfId="7672"/>
    <cellStyle name="Normal 14 4 2 51" xfId="7673"/>
    <cellStyle name="Normal 14 4 2 52" xfId="7674"/>
    <cellStyle name="Normal 14 4 2 53" xfId="7675"/>
    <cellStyle name="Normal 14 4 2 54" xfId="7676"/>
    <cellStyle name="Normal 14 4 2 55" xfId="7677"/>
    <cellStyle name="Normal 14 4 2 56" xfId="7678"/>
    <cellStyle name="Normal 14 4 2 57" xfId="7679"/>
    <cellStyle name="Normal 14 4 2 58" xfId="7680"/>
    <cellStyle name="Normal 14 4 2 59" xfId="7681"/>
    <cellStyle name="Normal 14 4 2 6" xfId="7682"/>
    <cellStyle name="Normal 14 4 2 6 10" xfId="7683"/>
    <cellStyle name="Normal 14 4 2 6 11" xfId="7684"/>
    <cellStyle name="Normal 14 4 2 6 12" xfId="7685"/>
    <cellStyle name="Normal 14 4 2 6 13" xfId="7686"/>
    <cellStyle name="Normal 14 4 2 6 14" xfId="7687"/>
    <cellStyle name="Normal 14 4 2 6 15" xfId="7688"/>
    <cellStyle name="Normal 14 4 2 6 16" xfId="7689"/>
    <cellStyle name="Normal 14 4 2 6 17" xfId="7690"/>
    <cellStyle name="Normal 14 4 2 6 18" xfId="7691"/>
    <cellStyle name="Normal 14 4 2 6 19" xfId="7692"/>
    <cellStyle name="Normal 14 4 2 6 2" xfId="7693"/>
    <cellStyle name="Normal 14 4 2 6 20" xfId="7694"/>
    <cellStyle name="Normal 14 4 2 6 21" xfId="7695"/>
    <cellStyle name="Normal 14 4 2 6 22" xfId="7696"/>
    <cellStyle name="Normal 14 4 2 6 23" xfId="7697"/>
    <cellStyle name="Normal 14 4 2 6 24" xfId="7698"/>
    <cellStyle name="Normal 14 4 2 6 25" xfId="7699"/>
    <cellStyle name="Normal 14 4 2 6 26" xfId="7700"/>
    <cellStyle name="Normal 14 4 2 6 27" xfId="7701"/>
    <cellStyle name="Normal 14 4 2 6 28" xfId="7702"/>
    <cellStyle name="Normal 14 4 2 6 29" xfId="7703"/>
    <cellStyle name="Normal 14 4 2 6 3" xfId="7704"/>
    <cellStyle name="Normal 14 4 2 6 30" xfId="7705"/>
    <cellStyle name="Normal 14 4 2 6 4" xfId="7706"/>
    <cellStyle name="Normal 14 4 2 6 5" xfId="7707"/>
    <cellStyle name="Normal 14 4 2 6 6" xfId="7708"/>
    <cellStyle name="Normal 14 4 2 6 7" xfId="7709"/>
    <cellStyle name="Normal 14 4 2 6 8" xfId="7710"/>
    <cellStyle name="Normal 14 4 2 6 9" xfId="7711"/>
    <cellStyle name="Normal 14 4 2 60" xfId="7712"/>
    <cellStyle name="Normal 14 4 2 7" xfId="7713"/>
    <cellStyle name="Normal 14 4 2 7 10" xfId="7714"/>
    <cellStyle name="Normal 14 4 2 7 11" xfId="7715"/>
    <cellStyle name="Normal 14 4 2 7 12" xfId="7716"/>
    <cellStyle name="Normal 14 4 2 7 13" xfId="7717"/>
    <cellStyle name="Normal 14 4 2 7 14" xfId="7718"/>
    <cellStyle name="Normal 14 4 2 7 15" xfId="7719"/>
    <cellStyle name="Normal 14 4 2 7 16" xfId="7720"/>
    <cellStyle name="Normal 14 4 2 7 17" xfId="7721"/>
    <cellStyle name="Normal 14 4 2 7 18" xfId="7722"/>
    <cellStyle name="Normal 14 4 2 7 19" xfId="7723"/>
    <cellStyle name="Normal 14 4 2 7 2" xfId="7724"/>
    <cellStyle name="Normal 14 4 2 7 20" xfId="7725"/>
    <cellStyle name="Normal 14 4 2 7 21" xfId="7726"/>
    <cellStyle name="Normal 14 4 2 7 22" xfId="7727"/>
    <cellStyle name="Normal 14 4 2 7 23" xfId="7728"/>
    <cellStyle name="Normal 14 4 2 7 24" xfId="7729"/>
    <cellStyle name="Normal 14 4 2 7 25" xfId="7730"/>
    <cellStyle name="Normal 14 4 2 7 26" xfId="7731"/>
    <cellStyle name="Normal 14 4 2 7 27" xfId="7732"/>
    <cellStyle name="Normal 14 4 2 7 28" xfId="7733"/>
    <cellStyle name="Normal 14 4 2 7 29" xfId="7734"/>
    <cellStyle name="Normal 14 4 2 7 3" xfId="7735"/>
    <cellStyle name="Normal 14 4 2 7 30" xfId="7736"/>
    <cellStyle name="Normal 14 4 2 7 4" xfId="7737"/>
    <cellStyle name="Normal 14 4 2 7 5" xfId="7738"/>
    <cellStyle name="Normal 14 4 2 7 6" xfId="7739"/>
    <cellStyle name="Normal 14 4 2 7 7" xfId="7740"/>
    <cellStyle name="Normal 14 4 2 7 8" xfId="7741"/>
    <cellStyle name="Normal 14 4 2 7 9" xfId="7742"/>
    <cellStyle name="Normal 14 4 2 8" xfId="7743"/>
    <cellStyle name="Normal 14 4 2 8 10" xfId="7744"/>
    <cellStyle name="Normal 14 4 2 8 11" xfId="7745"/>
    <cellStyle name="Normal 14 4 2 8 12" xfId="7746"/>
    <cellStyle name="Normal 14 4 2 8 13" xfId="7747"/>
    <cellStyle name="Normal 14 4 2 8 14" xfId="7748"/>
    <cellStyle name="Normal 14 4 2 8 15" xfId="7749"/>
    <cellStyle name="Normal 14 4 2 8 16" xfId="7750"/>
    <cellStyle name="Normal 14 4 2 8 17" xfId="7751"/>
    <cellStyle name="Normal 14 4 2 8 18" xfId="7752"/>
    <cellStyle name="Normal 14 4 2 8 19" xfId="7753"/>
    <cellStyle name="Normal 14 4 2 8 2" xfId="7754"/>
    <cellStyle name="Normal 14 4 2 8 20" xfId="7755"/>
    <cellStyle name="Normal 14 4 2 8 21" xfId="7756"/>
    <cellStyle name="Normal 14 4 2 8 22" xfId="7757"/>
    <cellStyle name="Normal 14 4 2 8 23" xfId="7758"/>
    <cellStyle name="Normal 14 4 2 8 24" xfId="7759"/>
    <cellStyle name="Normal 14 4 2 8 25" xfId="7760"/>
    <cellStyle name="Normal 14 4 2 8 26" xfId="7761"/>
    <cellStyle name="Normal 14 4 2 8 27" xfId="7762"/>
    <cellStyle name="Normal 14 4 2 8 28" xfId="7763"/>
    <cellStyle name="Normal 14 4 2 8 29" xfId="7764"/>
    <cellStyle name="Normal 14 4 2 8 3" xfId="7765"/>
    <cellStyle name="Normal 14 4 2 8 30" xfId="7766"/>
    <cellStyle name="Normal 14 4 2 8 4" xfId="7767"/>
    <cellStyle name="Normal 14 4 2 8 5" xfId="7768"/>
    <cellStyle name="Normal 14 4 2 8 6" xfId="7769"/>
    <cellStyle name="Normal 14 4 2 8 7" xfId="7770"/>
    <cellStyle name="Normal 14 4 2 8 8" xfId="7771"/>
    <cellStyle name="Normal 14 4 2 8 9" xfId="7772"/>
    <cellStyle name="Normal 14 4 2 9" xfId="7773"/>
    <cellStyle name="Normal 14 4 2 9 10" xfId="7774"/>
    <cellStyle name="Normal 14 4 2 9 11" xfId="7775"/>
    <cellStyle name="Normal 14 4 2 9 12" xfId="7776"/>
    <cellStyle name="Normal 14 4 2 9 13" xfId="7777"/>
    <cellStyle name="Normal 14 4 2 9 14" xfId="7778"/>
    <cellStyle name="Normal 14 4 2 9 15" xfId="7779"/>
    <cellStyle name="Normal 14 4 2 9 16" xfId="7780"/>
    <cellStyle name="Normal 14 4 2 9 17" xfId="7781"/>
    <cellStyle name="Normal 14 4 2 9 18" xfId="7782"/>
    <cellStyle name="Normal 14 4 2 9 19" xfId="7783"/>
    <cellStyle name="Normal 14 4 2 9 2" xfId="7784"/>
    <cellStyle name="Normal 14 4 2 9 20" xfId="7785"/>
    <cellStyle name="Normal 14 4 2 9 21" xfId="7786"/>
    <cellStyle name="Normal 14 4 2 9 22" xfId="7787"/>
    <cellStyle name="Normal 14 4 2 9 23" xfId="7788"/>
    <cellStyle name="Normal 14 4 2 9 24" xfId="7789"/>
    <cellStyle name="Normal 14 4 2 9 25" xfId="7790"/>
    <cellStyle name="Normal 14 4 2 9 26" xfId="7791"/>
    <cellStyle name="Normal 14 4 2 9 27" xfId="7792"/>
    <cellStyle name="Normal 14 4 2 9 28" xfId="7793"/>
    <cellStyle name="Normal 14 4 2 9 29" xfId="7794"/>
    <cellStyle name="Normal 14 4 2 9 3" xfId="7795"/>
    <cellStyle name="Normal 14 4 2 9 30" xfId="7796"/>
    <cellStyle name="Normal 14 4 2 9 4" xfId="7797"/>
    <cellStyle name="Normal 14 4 2 9 5" xfId="7798"/>
    <cellStyle name="Normal 14 4 2 9 6" xfId="7799"/>
    <cellStyle name="Normal 14 4 2 9 7" xfId="7800"/>
    <cellStyle name="Normal 14 4 2 9 8" xfId="7801"/>
    <cellStyle name="Normal 14 4 2 9 9" xfId="7802"/>
    <cellStyle name="Normal 14 4 20" xfId="7803"/>
    <cellStyle name="Normal 14 4 20 10" xfId="7804"/>
    <cellStyle name="Normal 14 4 20 11" xfId="7805"/>
    <cellStyle name="Normal 14 4 20 12" xfId="7806"/>
    <cellStyle name="Normal 14 4 20 13" xfId="7807"/>
    <cellStyle name="Normal 14 4 20 14" xfId="7808"/>
    <cellStyle name="Normal 14 4 20 15" xfId="7809"/>
    <cellStyle name="Normal 14 4 20 16" xfId="7810"/>
    <cellStyle name="Normal 14 4 20 17" xfId="7811"/>
    <cellStyle name="Normal 14 4 20 18" xfId="7812"/>
    <cellStyle name="Normal 14 4 20 19" xfId="7813"/>
    <cellStyle name="Normal 14 4 20 2" xfId="7814"/>
    <cellStyle name="Normal 14 4 20 20" xfId="7815"/>
    <cellStyle name="Normal 14 4 20 21" xfId="7816"/>
    <cellStyle name="Normal 14 4 20 22" xfId="7817"/>
    <cellStyle name="Normal 14 4 20 23" xfId="7818"/>
    <cellStyle name="Normal 14 4 20 24" xfId="7819"/>
    <cellStyle name="Normal 14 4 20 25" xfId="7820"/>
    <cellStyle name="Normal 14 4 20 26" xfId="7821"/>
    <cellStyle name="Normal 14 4 20 27" xfId="7822"/>
    <cellStyle name="Normal 14 4 20 28" xfId="7823"/>
    <cellStyle name="Normal 14 4 20 29" xfId="7824"/>
    <cellStyle name="Normal 14 4 20 3" xfId="7825"/>
    <cellStyle name="Normal 14 4 20 30" xfId="7826"/>
    <cellStyle name="Normal 14 4 20 4" xfId="7827"/>
    <cellStyle name="Normal 14 4 20 5" xfId="7828"/>
    <cellStyle name="Normal 14 4 20 6" xfId="7829"/>
    <cellStyle name="Normal 14 4 20 7" xfId="7830"/>
    <cellStyle name="Normal 14 4 20 8" xfId="7831"/>
    <cellStyle name="Normal 14 4 20 9" xfId="7832"/>
    <cellStyle name="Normal 14 4 21" xfId="7833"/>
    <cellStyle name="Normal 14 4 21 10" xfId="7834"/>
    <cellStyle name="Normal 14 4 21 11" xfId="7835"/>
    <cellStyle name="Normal 14 4 21 12" xfId="7836"/>
    <cellStyle name="Normal 14 4 21 13" xfId="7837"/>
    <cellStyle name="Normal 14 4 21 14" xfId="7838"/>
    <cellStyle name="Normal 14 4 21 15" xfId="7839"/>
    <cellStyle name="Normal 14 4 21 16" xfId="7840"/>
    <cellStyle name="Normal 14 4 21 17" xfId="7841"/>
    <cellStyle name="Normal 14 4 21 18" xfId="7842"/>
    <cellStyle name="Normal 14 4 21 19" xfId="7843"/>
    <cellStyle name="Normal 14 4 21 2" xfId="7844"/>
    <cellStyle name="Normal 14 4 21 20" xfId="7845"/>
    <cellStyle name="Normal 14 4 21 21" xfId="7846"/>
    <cellStyle name="Normal 14 4 21 22" xfId="7847"/>
    <cellStyle name="Normal 14 4 21 23" xfId="7848"/>
    <cellStyle name="Normal 14 4 21 24" xfId="7849"/>
    <cellStyle name="Normal 14 4 21 25" xfId="7850"/>
    <cellStyle name="Normal 14 4 21 26" xfId="7851"/>
    <cellStyle name="Normal 14 4 21 27" xfId="7852"/>
    <cellStyle name="Normal 14 4 21 28" xfId="7853"/>
    <cellStyle name="Normal 14 4 21 29" xfId="7854"/>
    <cellStyle name="Normal 14 4 21 3" xfId="7855"/>
    <cellStyle name="Normal 14 4 21 30" xfId="7856"/>
    <cellStyle name="Normal 14 4 21 4" xfId="7857"/>
    <cellStyle name="Normal 14 4 21 5" xfId="7858"/>
    <cellStyle name="Normal 14 4 21 6" xfId="7859"/>
    <cellStyle name="Normal 14 4 21 7" xfId="7860"/>
    <cellStyle name="Normal 14 4 21 8" xfId="7861"/>
    <cellStyle name="Normal 14 4 21 9" xfId="7862"/>
    <cellStyle name="Normal 14 4 22" xfId="7863"/>
    <cellStyle name="Normal 14 4 22 10" xfId="7864"/>
    <cellStyle name="Normal 14 4 22 11" xfId="7865"/>
    <cellStyle name="Normal 14 4 22 12" xfId="7866"/>
    <cellStyle name="Normal 14 4 22 13" xfId="7867"/>
    <cellStyle name="Normal 14 4 22 14" xfId="7868"/>
    <cellStyle name="Normal 14 4 22 15" xfId="7869"/>
    <cellStyle name="Normal 14 4 22 16" xfId="7870"/>
    <cellStyle name="Normal 14 4 22 17" xfId="7871"/>
    <cellStyle name="Normal 14 4 22 18" xfId="7872"/>
    <cellStyle name="Normal 14 4 22 19" xfId="7873"/>
    <cellStyle name="Normal 14 4 22 2" xfId="7874"/>
    <cellStyle name="Normal 14 4 22 20" xfId="7875"/>
    <cellStyle name="Normal 14 4 22 21" xfId="7876"/>
    <cellStyle name="Normal 14 4 22 22" xfId="7877"/>
    <cellStyle name="Normal 14 4 22 23" xfId="7878"/>
    <cellStyle name="Normal 14 4 22 24" xfId="7879"/>
    <cellStyle name="Normal 14 4 22 25" xfId="7880"/>
    <cellStyle name="Normal 14 4 22 26" xfId="7881"/>
    <cellStyle name="Normal 14 4 22 27" xfId="7882"/>
    <cellStyle name="Normal 14 4 22 28" xfId="7883"/>
    <cellStyle name="Normal 14 4 22 29" xfId="7884"/>
    <cellStyle name="Normal 14 4 22 3" xfId="7885"/>
    <cellStyle name="Normal 14 4 22 30" xfId="7886"/>
    <cellStyle name="Normal 14 4 22 4" xfId="7887"/>
    <cellStyle name="Normal 14 4 22 5" xfId="7888"/>
    <cellStyle name="Normal 14 4 22 6" xfId="7889"/>
    <cellStyle name="Normal 14 4 22 7" xfId="7890"/>
    <cellStyle name="Normal 14 4 22 8" xfId="7891"/>
    <cellStyle name="Normal 14 4 22 9" xfId="7892"/>
    <cellStyle name="Normal 14 4 23" xfId="7893"/>
    <cellStyle name="Normal 14 4 23 10" xfId="7894"/>
    <cellStyle name="Normal 14 4 23 11" xfId="7895"/>
    <cellStyle name="Normal 14 4 23 12" xfId="7896"/>
    <cellStyle name="Normal 14 4 23 13" xfId="7897"/>
    <cellStyle name="Normal 14 4 23 14" xfId="7898"/>
    <cellStyle name="Normal 14 4 23 15" xfId="7899"/>
    <cellStyle name="Normal 14 4 23 16" xfId="7900"/>
    <cellStyle name="Normal 14 4 23 17" xfId="7901"/>
    <cellStyle name="Normal 14 4 23 18" xfId="7902"/>
    <cellStyle name="Normal 14 4 23 19" xfId="7903"/>
    <cellStyle name="Normal 14 4 23 2" xfId="7904"/>
    <cellStyle name="Normal 14 4 23 20" xfId="7905"/>
    <cellStyle name="Normal 14 4 23 21" xfId="7906"/>
    <cellStyle name="Normal 14 4 23 22" xfId="7907"/>
    <cellStyle name="Normal 14 4 23 23" xfId="7908"/>
    <cellStyle name="Normal 14 4 23 24" xfId="7909"/>
    <cellStyle name="Normal 14 4 23 25" xfId="7910"/>
    <cellStyle name="Normal 14 4 23 26" xfId="7911"/>
    <cellStyle name="Normal 14 4 23 27" xfId="7912"/>
    <cellStyle name="Normal 14 4 23 28" xfId="7913"/>
    <cellStyle name="Normal 14 4 23 29" xfId="7914"/>
    <cellStyle name="Normal 14 4 23 3" xfId="7915"/>
    <cellStyle name="Normal 14 4 23 30" xfId="7916"/>
    <cellStyle name="Normal 14 4 23 4" xfId="7917"/>
    <cellStyle name="Normal 14 4 23 5" xfId="7918"/>
    <cellStyle name="Normal 14 4 23 6" xfId="7919"/>
    <cellStyle name="Normal 14 4 23 7" xfId="7920"/>
    <cellStyle name="Normal 14 4 23 8" xfId="7921"/>
    <cellStyle name="Normal 14 4 23 9" xfId="7922"/>
    <cellStyle name="Normal 14 4 24" xfId="7923"/>
    <cellStyle name="Normal 14 4 24 10" xfId="7924"/>
    <cellStyle name="Normal 14 4 24 11" xfId="7925"/>
    <cellStyle name="Normal 14 4 24 12" xfId="7926"/>
    <cellStyle name="Normal 14 4 24 13" xfId="7927"/>
    <cellStyle name="Normal 14 4 24 14" xfId="7928"/>
    <cellStyle name="Normal 14 4 24 15" xfId="7929"/>
    <cellStyle name="Normal 14 4 24 16" xfId="7930"/>
    <cellStyle name="Normal 14 4 24 17" xfId="7931"/>
    <cellStyle name="Normal 14 4 24 18" xfId="7932"/>
    <cellStyle name="Normal 14 4 24 19" xfId="7933"/>
    <cellStyle name="Normal 14 4 24 2" xfId="7934"/>
    <cellStyle name="Normal 14 4 24 20" xfId="7935"/>
    <cellStyle name="Normal 14 4 24 21" xfId="7936"/>
    <cellStyle name="Normal 14 4 24 22" xfId="7937"/>
    <cellStyle name="Normal 14 4 24 23" xfId="7938"/>
    <cellStyle name="Normal 14 4 24 24" xfId="7939"/>
    <cellStyle name="Normal 14 4 24 25" xfId="7940"/>
    <cellStyle name="Normal 14 4 24 26" xfId="7941"/>
    <cellStyle name="Normal 14 4 24 27" xfId="7942"/>
    <cellStyle name="Normal 14 4 24 28" xfId="7943"/>
    <cellStyle name="Normal 14 4 24 29" xfId="7944"/>
    <cellStyle name="Normal 14 4 24 3" xfId="7945"/>
    <cellStyle name="Normal 14 4 24 30" xfId="7946"/>
    <cellStyle name="Normal 14 4 24 4" xfId="7947"/>
    <cellStyle name="Normal 14 4 24 5" xfId="7948"/>
    <cellStyle name="Normal 14 4 24 6" xfId="7949"/>
    <cellStyle name="Normal 14 4 24 7" xfId="7950"/>
    <cellStyle name="Normal 14 4 24 8" xfId="7951"/>
    <cellStyle name="Normal 14 4 24 9" xfId="7952"/>
    <cellStyle name="Normal 14 4 25" xfId="7953"/>
    <cellStyle name="Normal 14 4 25 10" xfId="7954"/>
    <cellStyle name="Normal 14 4 25 11" xfId="7955"/>
    <cellStyle name="Normal 14 4 25 12" xfId="7956"/>
    <cellStyle name="Normal 14 4 25 13" xfId="7957"/>
    <cellStyle name="Normal 14 4 25 14" xfId="7958"/>
    <cellStyle name="Normal 14 4 25 15" xfId="7959"/>
    <cellStyle name="Normal 14 4 25 16" xfId="7960"/>
    <cellStyle name="Normal 14 4 25 17" xfId="7961"/>
    <cellStyle name="Normal 14 4 25 18" xfId="7962"/>
    <cellStyle name="Normal 14 4 25 19" xfId="7963"/>
    <cellStyle name="Normal 14 4 25 2" xfId="7964"/>
    <cellStyle name="Normal 14 4 25 20" xfId="7965"/>
    <cellStyle name="Normal 14 4 25 21" xfId="7966"/>
    <cellStyle name="Normal 14 4 25 22" xfId="7967"/>
    <cellStyle name="Normal 14 4 25 23" xfId="7968"/>
    <cellStyle name="Normal 14 4 25 24" xfId="7969"/>
    <cellStyle name="Normal 14 4 25 25" xfId="7970"/>
    <cellStyle name="Normal 14 4 25 26" xfId="7971"/>
    <cellStyle name="Normal 14 4 25 27" xfId="7972"/>
    <cellStyle name="Normal 14 4 25 28" xfId="7973"/>
    <cellStyle name="Normal 14 4 25 29" xfId="7974"/>
    <cellStyle name="Normal 14 4 25 3" xfId="7975"/>
    <cellStyle name="Normal 14 4 25 30" xfId="7976"/>
    <cellStyle name="Normal 14 4 25 4" xfId="7977"/>
    <cellStyle name="Normal 14 4 25 5" xfId="7978"/>
    <cellStyle name="Normal 14 4 25 6" xfId="7979"/>
    <cellStyle name="Normal 14 4 25 7" xfId="7980"/>
    <cellStyle name="Normal 14 4 25 8" xfId="7981"/>
    <cellStyle name="Normal 14 4 25 9" xfId="7982"/>
    <cellStyle name="Normal 14 4 26" xfId="7983"/>
    <cellStyle name="Normal 14 4 26 10" xfId="7984"/>
    <cellStyle name="Normal 14 4 26 11" xfId="7985"/>
    <cellStyle name="Normal 14 4 26 12" xfId="7986"/>
    <cellStyle name="Normal 14 4 26 13" xfId="7987"/>
    <cellStyle name="Normal 14 4 26 14" xfId="7988"/>
    <cellStyle name="Normal 14 4 26 15" xfId="7989"/>
    <cellStyle name="Normal 14 4 26 16" xfId="7990"/>
    <cellStyle name="Normal 14 4 26 17" xfId="7991"/>
    <cellStyle name="Normal 14 4 26 18" xfId="7992"/>
    <cellStyle name="Normal 14 4 26 19" xfId="7993"/>
    <cellStyle name="Normal 14 4 26 2" xfId="7994"/>
    <cellStyle name="Normal 14 4 26 20" xfId="7995"/>
    <cellStyle name="Normal 14 4 26 21" xfId="7996"/>
    <cellStyle name="Normal 14 4 26 22" xfId="7997"/>
    <cellStyle name="Normal 14 4 26 23" xfId="7998"/>
    <cellStyle name="Normal 14 4 26 24" xfId="7999"/>
    <cellStyle name="Normal 14 4 26 25" xfId="8000"/>
    <cellStyle name="Normal 14 4 26 26" xfId="8001"/>
    <cellStyle name="Normal 14 4 26 27" xfId="8002"/>
    <cellStyle name="Normal 14 4 26 28" xfId="8003"/>
    <cellStyle name="Normal 14 4 26 29" xfId="8004"/>
    <cellStyle name="Normal 14 4 26 3" xfId="8005"/>
    <cellStyle name="Normal 14 4 26 30" xfId="8006"/>
    <cellStyle name="Normal 14 4 26 4" xfId="8007"/>
    <cellStyle name="Normal 14 4 26 5" xfId="8008"/>
    <cellStyle name="Normal 14 4 26 6" xfId="8009"/>
    <cellStyle name="Normal 14 4 26 7" xfId="8010"/>
    <cellStyle name="Normal 14 4 26 8" xfId="8011"/>
    <cellStyle name="Normal 14 4 26 9" xfId="8012"/>
    <cellStyle name="Normal 14 4 27" xfId="8013"/>
    <cellStyle name="Normal 14 4 27 10" xfId="8014"/>
    <cellStyle name="Normal 14 4 27 11" xfId="8015"/>
    <cellStyle name="Normal 14 4 27 12" xfId="8016"/>
    <cellStyle name="Normal 14 4 27 13" xfId="8017"/>
    <cellStyle name="Normal 14 4 27 14" xfId="8018"/>
    <cellStyle name="Normal 14 4 27 15" xfId="8019"/>
    <cellStyle name="Normal 14 4 27 16" xfId="8020"/>
    <cellStyle name="Normal 14 4 27 17" xfId="8021"/>
    <cellStyle name="Normal 14 4 27 18" xfId="8022"/>
    <cellStyle name="Normal 14 4 27 19" xfId="8023"/>
    <cellStyle name="Normal 14 4 27 2" xfId="8024"/>
    <cellStyle name="Normal 14 4 27 20" xfId="8025"/>
    <cellStyle name="Normal 14 4 27 21" xfId="8026"/>
    <cellStyle name="Normal 14 4 27 22" xfId="8027"/>
    <cellStyle name="Normal 14 4 27 23" xfId="8028"/>
    <cellStyle name="Normal 14 4 27 24" xfId="8029"/>
    <cellStyle name="Normal 14 4 27 25" xfId="8030"/>
    <cellStyle name="Normal 14 4 27 26" xfId="8031"/>
    <cellStyle name="Normal 14 4 27 27" xfId="8032"/>
    <cellStyle name="Normal 14 4 27 28" xfId="8033"/>
    <cellStyle name="Normal 14 4 27 29" xfId="8034"/>
    <cellStyle name="Normal 14 4 27 3" xfId="8035"/>
    <cellStyle name="Normal 14 4 27 30" xfId="8036"/>
    <cellStyle name="Normal 14 4 27 4" xfId="8037"/>
    <cellStyle name="Normal 14 4 27 5" xfId="8038"/>
    <cellStyle name="Normal 14 4 27 6" xfId="8039"/>
    <cellStyle name="Normal 14 4 27 7" xfId="8040"/>
    <cellStyle name="Normal 14 4 27 8" xfId="8041"/>
    <cellStyle name="Normal 14 4 27 9" xfId="8042"/>
    <cellStyle name="Normal 14 4 28" xfId="8043"/>
    <cellStyle name="Normal 14 4 28 10" xfId="8044"/>
    <cellStyle name="Normal 14 4 28 11" xfId="8045"/>
    <cellStyle name="Normal 14 4 28 12" xfId="8046"/>
    <cellStyle name="Normal 14 4 28 13" xfId="8047"/>
    <cellStyle name="Normal 14 4 28 14" xfId="8048"/>
    <cellStyle name="Normal 14 4 28 15" xfId="8049"/>
    <cellStyle name="Normal 14 4 28 16" xfId="8050"/>
    <cellStyle name="Normal 14 4 28 17" xfId="8051"/>
    <cellStyle name="Normal 14 4 28 18" xfId="8052"/>
    <cellStyle name="Normal 14 4 28 19" xfId="8053"/>
    <cellStyle name="Normal 14 4 28 2" xfId="8054"/>
    <cellStyle name="Normal 14 4 28 20" xfId="8055"/>
    <cellStyle name="Normal 14 4 28 21" xfId="8056"/>
    <cellStyle name="Normal 14 4 28 22" xfId="8057"/>
    <cellStyle name="Normal 14 4 28 23" xfId="8058"/>
    <cellStyle name="Normal 14 4 28 24" xfId="8059"/>
    <cellStyle name="Normal 14 4 28 25" xfId="8060"/>
    <cellStyle name="Normal 14 4 28 26" xfId="8061"/>
    <cellStyle name="Normal 14 4 28 27" xfId="8062"/>
    <cellStyle name="Normal 14 4 28 28" xfId="8063"/>
    <cellStyle name="Normal 14 4 28 29" xfId="8064"/>
    <cellStyle name="Normal 14 4 28 3" xfId="8065"/>
    <cellStyle name="Normal 14 4 28 30" xfId="8066"/>
    <cellStyle name="Normal 14 4 28 4" xfId="8067"/>
    <cellStyle name="Normal 14 4 28 5" xfId="8068"/>
    <cellStyle name="Normal 14 4 28 6" xfId="8069"/>
    <cellStyle name="Normal 14 4 28 7" xfId="8070"/>
    <cellStyle name="Normal 14 4 28 8" xfId="8071"/>
    <cellStyle name="Normal 14 4 28 9" xfId="8072"/>
    <cellStyle name="Normal 14 4 29" xfId="8073"/>
    <cellStyle name="Normal 14 4 29 10" xfId="8074"/>
    <cellStyle name="Normal 14 4 29 11" xfId="8075"/>
    <cellStyle name="Normal 14 4 29 12" xfId="8076"/>
    <cellStyle name="Normal 14 4 29 13" xfId="8077"/>
    <cellStyle name="Normal 14 4 29 14" xfId="8078"/>
    <cellStyle name="Normal 14 4 29 15" xfId="8079"/>
    <cellStyle name="Normal 14 4 29 16" xfId="8080"/>
    <cellStyle name="Normal 14 4 29 17" xfId="8081"/>
    <cellStyle name="Normal 14 4 29 18" xfId="8082"/>
    <cellStyle name="Normal 14 4 29 19" xfId="8083"/>
    <cellStyle name="Normal 14 4 29 2" xfId="8084"/>
    <cellStyle name="Normal 14 4 29 20" xfId="8085"/>
    <cellStyle name="Normal 14 4 29 21" xfId="8086"/>
    <cellStyle name="Normal 14 4 29 22" xfId="8087"/>
    <cellStyle name="Normal 14 4 29 23" xfId="8088"/>
    <cellStyle name="Normal 14 4 29 24" xfId="8089"/>
    <cellStyle name="Normal 14 4 29 25" xfId="8090"/>
    <cellStyle name="Normal 14 4 29 26" xfId="8091"/>
    <cellStyle name="Normal 14 4 29 27" xfId="8092"/>
    <cellStyle name="Normal 14 4 29 28" xfId="8093"/>
    <cellStyle name="Normal 14 4 29 29" xfId="8094"/>
    <cellStyle name="Normal 14 4 29 3" xfId="8095"/>
    <cellStyle name="Normal 14 4 29 30" xfId="8096"/>
    <cellStyle name="Normal 14 4 29 4" xfId="8097"/>
    <cellStyle name="Normal 14 4 29 5" xfId="8098"/>
    <cellStyle name="Normal 14 4 29 6" xfId="8099"/>
    <cellStyle name="Normal 14 4 29 7" xfId="8100"/>
    <cellStyle name="Normal 14 4 29 8" xfId="8101"/>
    <cellStyle name="Normal 14 4 29 9" xfId="8102"/>
    <cellStyle name="Normal 14 4 3" xfId="8103"/>
    <cellStyle name="Normal 14 4 3 10" xfId="8104"/>
    <cellStyle name="Normal 14 4 3 11" xfId="8105"/>
    <cellStyle name="Normal 14 4 3 12" xfId="8106"/>
    <cellStyle name="Normal 14 4 3 13" xfId="8107"/>
    <cellStyle name="Normal 14 4 3 14" xfId="8108"/>
    <cellStyle name="Normal 14 4 3 15" xfId="8109"/>
    <cellStyle name="Normal 14 4 3 16" xfId="8110"/>
    <cellStyle name="Normal 14 4 3 17" xfId="8111"/>
    <cellStyle name="Normal 14 4 3 18" xfId="8112"/>
    <cellStyle name="Normal 14 4 3 19" xfId="8113"/>
    <cellStyle name="Normal 14 4 3 2" xfId="8114"/>
    <cellStyle name="Normal 14 4 3 20" xfId="8115"/>
    <cellStyle name="Normal 14 4 3 21" xfId="8116"/>
    <cellStyle name="Normal 14 4 3 22" xfId="8117"/>
    <cellStyle name="Normal 14 4 3 23" xfId="8118"/>
    <cellStyle name="Normal 14 4 3 24" xfId="8119"/>
    <cellStyle name="Normal 14 4 3 25" xfId="8120"/>
    <cellStyle name="Normal 14 4 3 26" xfId="8121"/>
    <cellStyle name="Normal 14 4 3 27" xfId="8122"/>
    <cellStyle name="Normal 14 4 3 28" xfId="8123"/>
    <cellStyle name="Normal 14 4 3 29" xfId="8124"/>
    <cellStyle name="Normal 14 4 3 3" xfId="8125"/>
    <cellStyle name="Normal 14 4 3 30" xfId="8126"/>
    <cellStyle name="Normal 14 4 3 4" xfId="8127"/>
    <cellStyle name="Normal 14 4 3 5" xfId="8128"/>
    <cellStyle name="Normal 14 4 3 6" xfId="8129"/>
    <cellStyle name="Normal 14 4 3 7" xfId="8130"/>
    <cellStyle name="Normal 14 4 3 8" xfId="8131"/>
    <cellStyle name="Normal 14 4 3 9" xfId="8132"/>
    <cellStyle name="Normal 14 4 30" xfId="8133"/>
    <cellStyle name="Normal 14 4 30 10" xfId="8134"/>
    <cellStyle name="Normal 14 4 30 11" xfId="8135"/>
    <cellStyle name="Normal 14 4 30 12" xfId="8136"/>
    <cellStyle name="Normal 14 4 30 13" xfId="8137"/>
    <cellStyle name="Normal 14 4 30 14" xfId="8138"/>
    <cellStyle name="Normal 14 4 30 15" xfId="8139"/>
    <cellStyle name="Normal 14 4 30 16" xfId="8140"/>
    <cellStyle name="Normal 14 4 30 17" xfId="8141"/>
    <cellStyle name="Normal 14 4 30 18" xfId="8142"/>
    <cellStyle name="Normal 14 4 30 19" xfId="8143"/>
    <cellStyle name="Normal 14 4 30 2" xfId="8144"/>
    <cellStyle name="Normal 14 4 30 20" xfId="8145"/>
    <cellStyle name="Normal 14 4 30 21" xfId="8146"/>
    <cellStyle name="Normal 14 4 30 22" xfId="8147"/>
    <cellStyle name="Normal 14 4 30 23" xfId="8148"/>
    <cellStyle name="Normal 14 4 30 24" xfId="8149"/>
    <cellStyle name="Normal 14 4 30 25" xfId="8150"/>
    <cellStyle name="Normal 14 4 30 26" xfId="8151"/>
    <cellStyle name="Normal 14 4 30 27" xfId="8152"/>
    <cellStyle name="Normal 14 4 30 28" xfId="8153"/>
    <cellStyle name="Normal 14 4 30 29" xfId="8154"/>
    <cellStyle name="Normal 14 4 30 3" xfId="8155"/>
    <cellStyle name="Normal 14 4 30 30" xfId="8156"/>
    <cellStyle name="Normal 14 4 30 4" xfId="8157"/>
    <cellStyle name="Normal 14 4 30 5" xfId="8158"/>
    <cellStyle name="Normal 14 4 30 6" xfId="8159"/>
    <cellStyle name="Normal 14 4 30 7" xfId="8160"/>
    <cellStyle name="Normal 14 4 30 8" xfId="8161"/>
    <cellStyle name="Normal 14 4 30 9" xfId="8162"/>
    <cellStyle name="Normal 14 4 31" xfId="8163"/>
    <cellStyle name="Normal 14 4 31 10" xfId="8164"/>
    <cellStyle name="Normal 14 4 31 11" xfId="8165"/>
    <cellStyle name="Normal 14 4 31 12" xfId="8166"/>
    <cellStyle name="Normal 14 4 31 13" xfId="8167"/>
    <cellStyle name="Normal 14 4 31 14" xfId="8168"/>
    <cellStyle name="Normal 14 4 31 15" xfId="8169"/>
    <cellStyle name="Normal 14 4 31 16" xfId="8170"/>
    <cellStyle name="Normal 14 4 31 17" xfId="8171"/>
    <cellStyle name="Normal 14 4 31 18" xfId="8172"/>
    <cellStyle name="Normal 14 4 31 19" xfId="8173"/>
    <cellStyle name="Normal 14 4 31 2" xfId="8174"/>
    <cellStyle name="Normal 14 4 31 20" xfId="8175"/>
    <cellStyle name="Normal 14 4 31 21" xfId="8176"/>
    <cellStyle name="Normal 14 4 31 22" xfId="8177"/>
    <cellStyle name="Normal 14 4 31 23" xfId="8178"/>
    <cellStyle name="Normal 14 4 31 24" xfId="8179"/>
    <cellStyle name="Normal 14 4 31 25" xfId="8180"/>
    <cellStyle name="Normal 14 4 31 26" xfId="8181"/>
    <cellStyle name="Normal 14 4 31 27" xfId="8182"/>
    <cellStyle name="Normal 14 4 31 28" xfId="8183"/>
    <cellStyle name="Normal 14 4 31 29" xfId="8184"/>
    <cellStyle name="Normal 14 4 31 3" xfId="8185"/>
    <cellStyle name="Normal 14 4 31 30" xfId="8186"/>
    <cellStyle name="Normal 14 4 31 4" xfId="8187"/>
    <cellStyle name="Normal 14 4 31 5" xfId="8188"/>
    <cellStyle name="Normal 14 4 31 6" xfId="8189"/>
    <cellStyle name="Normal 14 4 31 7" xfId="8190"/>
    <cellStyle name="Normal 14 4 31 8" xfId="8191"/>
    <cellStyle name="Normal 14 4 31 9" xfId="8192"/>
    <cellStyle name="Normal 14 4 32" xfId="8193"/>
    <cellStyle name="Normal 14 4 32 10" xfId="8194"/>
    <cellStyle name="Normal 14 4 32 11" xfId="8195"/>
    <cellStyle name="Normal 14 4 32 12" xfId="8196"/>
    <cellStyle name="Normal 14 4 32 13" xfId="8197"/>
    <cellStyle name="Normal 14 4 32 14" xfId="8198"/>
    <cellStyle name="Normal 14 4 32 15" xfId="8199"/>
    <cellStyle name="Normal 14 4 32 16" xfId="8200"/>
    <cellStyle name="Normal 14 4 32 17" xfId="8201"/>
    <cellStyle name="Normal 14 4 32 18" xfId="8202"/>
    <cellStyle name="Normal 14 4 32 19" xfId="8203"/>
    <cellStyle name="Normal 14 4 32 2" xfId="8204"/>
    <cellStyle name="Normal 14 4 32 20" xfId="8205"/>
    <cellStyle name="Normal 14 4 32 21" xfId="8206"/>
    <cellStyle name="Normal 14 4 32 22" xfId="8207"/>
    <cellStyle name="Normal 14 4 32 23" xfId="8208"/>
    <cellStyle name="Normal 14 4 32 24" xfId="8209"/>
    <cellStyle name="Normal 14 4 32 25" xfId="8210"/>
    <cellStyle name="Normal 14 4 32 26" xfId="8211"/>
    <cellStyle name="Normal 14 4 32 27" xfId="8212"/>
    <cellStyle name="Normal 14 4 32 28" xfId="8213"/>
    <cellStyle name="Normal 14 4 32 29" xfId="8214"/>
    <cellStyle name="Normal 14 4 32 3" xfId="8215"/>
    <cellStyle name="Normal 14 4 32 30" xfId="8216"/>
    <cellStyle name="Normal 14 4 32 4" xfId="8217"/>
    <cellStyle name="Normal 14 4 32 5" xfId="8218"/>
    <cellStyle name="Normal 14 4 32 6" xfId="8219"/>
    <cellStyle name="Normal 14 4 32 7" xfId="8220"/>
    <cellStyle name="Normal 14 4 32 8" xfId="8221"/>
    <cellStyle name="Normal 14 4 32 9" xfId="8222"/>
    <cellStyle name="Normal 14 4 33" xfId="8223"/>
    <cellStyle name="Normal 14 4 34" xfId="8224"/>
    <cellStyle name="Normal 14 4 35" xfId="8225"/>
    <cellStyle name="Normal 14 4 36" xfId="8226"/>
    <cellStyle name="Normal 14 4 37" xfId="8227"/>
    <cellStyle name="Normal 14 4 38" xfId="8228"/>
    <cellStyle name="Normal 14 4 39" xfId="8229"/>
    <cellStyle name="Normal 14 4 4" xfId="8230"/>
    <cellStyle name="Normal 14 4 4 10" xfId="8231"/>
    <cellStyle name="Normal 14 4 4 11" xfId="8232"/>
    <cellStyle name="Normal 14 4 4 12" xfId="8233"/>
    <cellStyle name="Normal 14 4 4 13" xfId="8234"/>
    <cellStyle name="Normal 14 4 4 14" xfId="8235"/>
    <cellStyle name="Normal 14 4 4 15" xfId="8236"/>
    <cellStyle name="Normal 14 4 4 16" xfId="8237"/>
    <cellStyle name="Normal 14 4 4 17" xfId="8238"/>
    <cellStyle name="Normal 14 4 4 18" xfId="8239"/>
    <cellStyle name="Normal 14 4 4 19" xfId="8240"/>
    <cellStyle name="Normal 14 4 4 2" xfId="8241"/>
    <cellStyle name="Normal 14 4 4 20" xfId="8242"/>
    <cellStyle name="Normal 14 4 4 21" xfId="8243"/>
    <cellStyle name="Normal 14 4 4 22" xfId="8244"/>
    <cellStyle name="Normal 14 4 4 23" xfId="8245"/>
    <cellStyle name="Normal 14 4 4 24" xfId="8246"/>
    <cellStyle name="Normal 14 4 4 25" xfId="8247"/>
    <cellStyle name="Normal 14 4 4 26" xfId="8248"/>
    <cellStyle name="Normal 14 4 4 27" xfId="8249"/>
    <cellStyle name="Normal 14 4 4 28" xfId="8250"/>
    <cellStyle name="Normal 14 4 4 29" xfId="8251"/>
    <cellStyle name="Normal 14 4 4 3" xfId="8252"/>
    <cellStyle name="Normal 14 4 4 30" xfId="8253"/>
    <cellStyle name="Normal 14 4 4 4" xfId="8254"/>
    <cellStyle name="Normal 14 4 4 5" xfId="8255"/>
    <cellStyle name="Normal 14 4 4 6" xfId="8256"/>
    <cellStyle name="Normal 14 4 4 7" xfId="8257"/>
    <cellStyle name="Normal 14 4 4 8" xfId="8258"/>
    <cellStyle name="Normal 14 4 4 9" xfId="8259"/>
    <cellStyle name="Normal 14 4 40" xfId="8260"/>
    <cellStyle name="Normal 14 4 41" xfId="8261"/>
    <cellStyle name="Normal 14 4 42" xfId="8262"/>
    <cellStyle name="Normal 14 4 43" xfId="8263"/>
    <cellStyle name="Normal 14 4 44" xfId="8264"/>
    <cellStyle name="Normal 14 4 45" xfId="8265"/>
    <cellStyle name="Normal 14 4 46" xfId="8266"/>
    <cellStyle name="Normal 14 4 47" xfId="8267"/>
    <cellStyle name="Normal 14 4 48" xfId="8268"/>
    <cellStyle name="Normal 14 4 49" xfId="8269"/>
    <cellStyle name="Normal 14 4 5" xfId="8270"/>
    <cellStyle name="Normal 14 4 5 10" xfId="8271"/>
    <cellStyle name="Normal 14 4 5 11" xfId="8272"/>
    <cellStyle name="Normal 14 4 5 12" xfId="8273"/>
    <cellStyle name="Normal 14 4 5 13" xfId="8274"/>
    <cellStyle name="Normal 14 4 5 14" xfId="8275"/>
    <cellStyle name="Normal 14 4 5 15" xfId="8276"/>
    <cellStyle name="Normal 14 4 5 16" xfId="8277"/>
    <cellStyle name="Normal 14 4 5 17" xfId="8278"/>
    <cellStyle name="Normal 14 4 5 18" xfId="8279"/>
    <cellStyle name="Normal 14 4 5 19" xfId="8280"/>
    <cellStyle name="Normal 14 4 5 2" xfId="8281"/>
    <cellStyle name="Normal 14 4 5 20" xfId="8282"/>
    <cellStyle name="Normal 14 4 5 21" xfId="8283"/>
    <cellStyle name="Normal 14 4 5 22" xfId="8284"/>
    <cellStyle name="Normal 14 4 5 23" xfId="8285"/>
    <cellStyle name="Normal 14 4 5 24" xfId="8286"/>
    <cellStyle name="Normal 14 4 5 25" xfId="8287"/>
    <cellStyle name="Normal 14 4 5 26" xfId="8288"/>
    <cellStyle name="Normal 14 4 5 27" xfId="8289"/>
    <cellStyle name="Normal 14 4 5 28" xfId="8290"/>
    <cellStyle name="Normal 14 4 5 29" xfId="8291"/>
    <cellStyle name="Normal 14 4 5 3" xfId="8292"/>
    <cellStyle name="Normal 14 4 5 30" xfId="8293"/>
    <cellStyle name="Normal 14 4 5 4" xfId="8294"/>
    <cellStyle name="Normal 14 4 5 5" xfId="8295"/>
    <cellStyle name="Normal 14 4 5 6" xfId="8296"/>
    <cellStyle name="Normal 14 4 5 7" xfId="8297"/>
    <cellStyle name="Normal 14 4 5 8" xfId="8298"/>
    <cellStyle name="Normal 14 4 5 9" xfId="8299"/>
    <cellStyle name="Normal 14 4 50" xfId="8300"/>
    <cellStyle name="Normal 14 4 51" xfId="8301"/>
    <cellStyle name="Normal 14 4 52" xfId="8302"/>
    <cellStyle name="Normal 14 4 53" xfId="8303"/>
    <cellStyle name="Normal 14 4 54" xfId="8304"/>
    <cellStyle name="Normal 14 4 55" xfId="8305"/>
    <cellStyle name="Normal 14 4 56" xfId="8306"/>
    <cellStyle name="Normal 14 4 57" xfId="8307"/>
    <cellStyle name="Normal 14 4 58" xfId="8308"/>
    <cellStyle name="Normal 14 4 59" xfId="8309"/>
    <cellStyle name="Normal 14 4 6" xfId="8310"/>
    <cellStyle name="Normal 14 4 6 10" xfId="8311"/>
    <cellStyle name="Normal 14 4 6 11" xfId="8312"/>
    <cellStyle name="Normal 14 4 6 12" xfId="8313"/>
    <cellStyle name="Normal 14 4 6 13" xfId="8314"/>
    <cellStyle name="Normal 14 4 6 14" xfId="8315"/>
    <cellStyle name="Normal 14 4 6 15" xfId="8316"/>
    <cellStyle name="Normal 14 4 6 16" xfId="8317"/>
    <cellStyle name="Normal 14 4 6 17" xfId="8318"/>
    <cellStyle name="Normal 14 4 6 18" xfId="8319"/>
    <cellStyle name="Normal 14 4 6 19" xfId="8320"/>
    <cellStyle name="Normal 14 4 6 2" xfId="8321"/>
    <cellStyle name="Normal 14 4 6 20" xfId="8322"/>
    <cellStyle name="Normal 14 4 6 21" xfId="8323"/>
    <cellStyle name="Normal 14 4 6 22" xfId="8324"/>
    <cellStyle name="Normal 14 4 6 23" xfId="8325"/>
    <cellStyle name="Normal 14 4 6 24" xfId="8326"/>
    <cellStyle name="Normal 14 4 6 25" xfId="8327"/>
    <cellStyle name="Normal 14 4 6 26" xfId="8328"/>
    <cellStyle name="Normal 14 4 6 27" xfId="8329"/>
    <cellStyle name="Normal 14 4 6 28" xfId="8330"/>
    <cellStyle name="Normal 14 4 6 29" xfId="8331"/>
    <cellStyle name="Normal 14 4 6 3" xfId="8332"/>
    <cellStyle name="Normal 14 4 6 30" xfId="8333"/>
    <cellStyle name="Normal 14 4 6 4" xfId="8334"/>
    <cellStyle name="Normal 14 4 6 5" xfId="8335"/>
    <cellStyle name="Normal 14 4 6 6" xfId="8336"/>
    <cellStyle name="Normal 14 4 6 7" xfId="8337"/>
    <cellStyle name="Normal 14 4 6 8" xfId="8338"/>
    <cellStyle name="Normal 14 4 6 9" xfId="8339"/>
    <cellStyle name="Normal 14 4 60" xfId="8340"/>
    <cellStyle name="Normal 14 4 61" xfId="8341"/>
    <cellStyle name="Normal 14 4 7" xfId="8342"/>
    <cellStyle name="Normal 14 4 7 10" xfId="8343"/>
    <cellStyle name="Normal 14 4 7 11" xfId="8344"/>
    <cellStyle name="Normal 14 4 7 12" xfId="8345"/>
    <cellStyle name="Normal 14 4 7 13" xfId="8346"/>
    <cellStyle name="Normal 14 4 7 14" xfId="8347"/>
    <cellStyle name="Normal 14 4 7 15" xfId="8348"/>
    <cellStyle name="Normal 14 4 7 16" xfId="8349"/>
    <cellStyle name="Normal 14 4 7 17" xfId="8350"/>
    <cellStyle name="Normal 14 4 7 18" xfId="8351"/>
    <cellStyle name="Normal 14 4 7 19" xfId="8352"/>
    <cellStyle name="Normal 14 4 7 2" xfId="8353"/>
    <cellStyle name="Normal 14 4 7 20" xfId="8354"/>
    <cellStyle name="Normal 14 4 7 21" xfId="8355"/>
    <cellStyle name="Normal 14 4 7 22" xfId="8356"/>
    <cellStyle name="Normal 14 4 7 23" xfId="8357"/>
    <cellStyle name="Normal 14 4 7 24" xfId="8358"/>
    <cellStyle name="Normal 14 4 7 25" xfId="8359"/>
    <cellStyle name="Normal 14 4 7 26" xfId="8360"/>
    <cellStyle name="Normal 14 4 7 27" xfId="8361"/>
    <cellStyle name="Normal 14 4 7 28" xfId="8362"/>
    <cellStyle name="Normal 14 4 7 29" xfId="8363"/>
    <cellStyle name="Normal 14 4 7 3" xfId="8364"/>
    <cellStyle name="Normal 14 4 7 30" xfId="8365"/>
    <cellStyle name="Normal 14 4 7 4" xfId="8366"/>
    <cellStyle name="Normal 14 4 7 5" xfId="8367"/>
    <cellStyle name="Normal 14 4 7 6" xfId="8368"/>
    <cellStyle name="Normal 14 4 7 7" xfId="8369"/>
    <cellStyle name="Normal 14 4 7 8" xfId="8370"/>
    <cellStyle name="Normal 14 4 7 9" xfId="8371"/>
    <cellStyle name="Normal 14 4 8" xfId="8372"/>
    <cellStyle name="Normal 14 4 8 10" xfId="8373"/>
    <cellStyle name="Normal 14 4 8 11" xfId="8374"/>
    <cellStyle name="Normal 14 4 8 12" xfId="8375"/>
    <cellStyle name="Normal 14 4 8 13" xfId="8376"/>
    <cellStyle name="Normal 14 4 8 14" xfId="8377"/>
    <cellStyle name="Normal 14 4 8 15" xfId="8378"/>
    <cellStyle name="Normal 14 4 8 16" xfId="8379"/>
    <cellStyle name="Normal 14 4 8 17" xfId="8380"/>
    <cellStyle name="Normal 14 4 8 18" xfId="8381"/>
    <cellStyle name="Normal 14 4 8 19" xfId="8382"/>
    <cellStyle name="Normal 14 4 8 2" xfId="8383"/>
    <cellStyle name="Normal 14 4 8 20" xfId="8384"/>
    <cellStyle name="Normal 14 4 8 21" xfId="8385"/>
    <cellStyle name="Normal 14 4 8 22" xfId="8386"/>
    <cellStyle name="Normal 14 4 8 23" xfId="8387"/>
    <cellStyle name="Normal 14 4 8 24" xfId="8388"/>
    <cellStyle name="Normal 14 4 8 25" xfId="8389"/>
    <cellStyle name="Normal 14 4 8 26" xfId="8390"/>
    <cellStyle name="Normal 14 4 8 27" xfId="8391"/>
    <cellStyle name="Normal 14 4 8 28" xfId="8392"/>
    <cellStyle name="Normal 14 4 8 29" xfId="8393"/>
    <cellStyle name="Normal 14 4 8 3" xfId="8394"/>
    <cellStyle name="Normal 14 4 8 30" xfId="8395"/>
    <cellStyle name="Normal 14 4 8 4" xfId="8396"/>
    <cellStyle name="Normal 14 4 8 5" xfId="8397"/>
    <cellStyle name="Normal 14 4 8 6" xfId="8398"/>
    <cellStyle name="Normal 14 4 8 7" xfId="8399"/>
    <cellStyle name="Normal 14 4 8 8" xfId="8400"/>
    <cellStyle name="Normal 14 4 8 9" xfId="8401"/>
    <cellStyle name="Normal 14 4 9" xfId="8402"/>
    <cellStyle name="Normal 14 4 9 10" xfId="8403"/>
    <cellStyle name="Normal 14 4 9 11" xfId="8404"/>
    <cellStyle name="Normal 14 4 9 12" xfId="8405"/>
    <cellStyle name="Normal 14 4 9 13" xfId="8406"/>
    <cellStyle name="Normal 14 4 9 14" xfId="8407"/>
    <cellStyle name="Normal 14 4 9 15" xfId="8408"/>
    <cellStyle name="Normal 14 4 9 16" xfId="8409"/>
    <cellStyle name="Normal 14 4 9 17" xfId="8410"/>
    <cellStyle name="Normal 14 4 9 18" xfId="8411"/>
    <cellStyle name="Normal 14 4 9 19" xfId="8412"/>
    <cellStyle name="Normal 14 4 9 2" xfId="8413"/>
    <cellStyle name="Normal 14 4 9 20" xfId="8414"/>
    <cellStyle name="Normal 14 4 9 21" xfId="8415"/>
    <cellStyle name="Normal 14 4 9 22" xfId="8416"/>
    <cellStyle name="Normal 14 4 9 23" xfId="8417"/>
    <cellStyle name="Normal 14 4 9 24" xfId="8418"/>
    <cellStyle name="Normal 14 4 9 25" xfId="8419"/>
    <cellStyle name="Normal 14 4 9 26" xfId="8420"/>
    <cellStyle name="Normal 14 4 9 27" xfId="8421"/>
    <cellStyle name="Normal 14 4 9 28" xfId="8422"/>
    <cellStyle name="Normal 14 4 9 29" xfId="8423"/>
    <cellStyle name="Normal 14 4 9 3" xfId="8424"/>
    <cellStyle name="Normal 14 4 9 30" xfId="8425"/>
    <cellStyle name="Normal 14 4 9 4" xfId="8426"/>
    <cellStyle name="Normal 14 4 9 5" xfId="8427"/>
    <cellStyle name="Normal 14 4 9 6" xfId="8428"/>
    <cellStyle name="Normal 14 4 9 7" xfId="8429"/>
    <cellStyle name="Normal 14 4 9 8" xfId="8430"/>
    <cellStyle name="Normal 14 4 9 9" xfId="8431"/>
    <cellStyle name="Normal 14 40" xfId="8432"/>
    <cellStyle name="Normal 14 41" xfId="8433"/>
    <cellStyle name="Normal 14 42" xfId="8434"/>
    <cellStyle name="Normal 14 43" xfId="8435"/>
    <cellStyle name="Normal 14 44" xfId="8436"/>
    <cellStyle name="Normal 14 45" xfId="8437"/>
    <cellStyle name="Normal 14 46" xfId="8438"/>
    <cellStyle name="Normal 14 47" xfId="8439"/>
    <cellStyle name="Normal 14 48" xfId="8440"/>
    <cellStyle name="Normal 14 49" xfId="8441"/>
    <cellStyle name="Normal 14 5" xfId="8442"/>
    <cellStyle name="Normal 14 5 10" xfId="8443"/>
    <cellStyle name="Normal 14 5 10 10" xfId="8444"/>
    <cellStyle name="Normal 14 5 10 11" xfId="8445"/>
    <cellStyle name="Normal 14 5 10 12" xfId="8446"/>
    <cellStyle name="Normal 14 5 10 13" xfId="8447"/>
    <cellStyle name="Normal 14 5 10 14" xfId="8448"/>
    <cellStyle name="Normal 14 5 10 15" xfId="8449"/>
    <cellStyle name="Normal 14 5 10 16" xfId="8450"/>
    <cellStyle name="Normal 14 5 10 17" xfId="8451"/>
    <cellStyle name="Normal 14 5 10 18" xfId="8452"/>
    <cellStyle name="Normal 14 5 10 19" xfId="8453"/>
    <cellStyle name="Normal 14 5 10 2" xfId="8454"/>
    <cellStyle name="Normal 14 5 10 20" xfId="8455"/>
    <cellStyle name="Normal 14 5 10 21" xfId="8456"/>
    <cellStyle name="Normal 14 5 10 22" xfId="8457"/>
    <cellStyle name="Normal 14 5 10 23" xfId="8458"/>
    <cellStyle name="Normal 14 5 10 24" xfId="8459"/>
    <cellStyle name="Normal 14 5 10 25" xfId="8460"/>
    <cellStyle name="Normal 14 5 10 26" xfId="8461"/>
    <cellStyle name="Normal 14 5 10 27" xfId="8462"/>
    <cellStyle name="Normal 14 5 10 28" xfId="8463"/>
    <cellStyle name="Normal 14 5 10 29" xfId="8464"/>
    <cellStyle name="Normal 14 5 10 3" xfId="8465"/>
    <cellStyle name="Normal 14 5 10 30" xfId="8466"/>
    <cellStyle name="Normal 14 5 10 4" xfId="8467"/>
    <cellStyle name="Normal 14 5 10 5" xfId="8468"/>
    <cellStyle name="Normal 14 5 10 6" xfId="8469"/>
    <cellStyle name="Normal 14 5 10 7" xfId="8470"/>
    <cellStyle name="Normal 14 5 10 8" xfId="8471"/>
    <cellStyle name="Normal 14 5 10 9" xfId="8472"/>
    <cellStyle name="Normal 14 5 11" xfId="8473"/>
    <cellStyle name="Normal 14 5 11 10" xfId="8474"/>
    <cellStyle name="Normal 14 5 11 11" xfId="8475"/>
    <cellStyle name="Normal 14 5 11 12" xfId="8476"/>
    <cellStyle name="Normal 14 5 11 13" xfId="8477"/>
    <cellStyle name="Normal 14 5 11 14" xfId="8478"/>
    <cellStyle name="Normal 14 5 11 15" xfId="8479"/>
    <cellStyle name="Normal 14 5 11 16" xfId="8480"/>
    <cellStyle name="Normal 14 5 11 17" xfId="8481"/>
    <cellStyle name="Normal 14 5 11 18" xfId="8482"/>
    <cellStyle name="Normal 14 5 11 19" xfId="8483"/>
    <cellStyle name="Normal 14 5 11 2" xfId="8484"/>
    <cellStyle name="Normal 14 5 11 20" xfId="8485"/>
    <cellStyle name="Normal 14 5 11 21" xfId="8486"/>
    <cellStyle name="Normal 14 5 11 22" xfId="8487"/>
    <cellStyle name="Normal 14 5 11 23" xfId="8488"/>
    <cellStyle name="Normal 14 5 11 24" xfId="8489"/>
    <cellStyle name="Normal 14 5 11 25" xfId="8490"/>
    <cellStyle name="Normal 14 5 11 26" xfId="8491"/>
    <cellStyle name="Normal 14 5 11 27" xfId="8492"/>
    <cellStyle name="Normal 14 5 11 28" xfId="8493"/>
    <cellStyle name="Normal 14 5 11 29" xfId="8494"/>
    <cellStyle name="Normal 14 5 11 3" xfId="8495"/>
    <cellStyle name="Normal 14 5 11 30" xfId="8496"/>
    <cellStyle name="Normal 14 5 11 4" xfId="8497"/>
    <cellStyle name="Normal 14 5 11 5" xfId="8498"/>
    <cellStyle name="Normal 14 5 11 6" xfId="8499"/>
    <cellStyle name="Normal 14 5 11 7" xfId="8500"/>
    <cellStyle name="Normal 14 5 11 8" xfId="8501"/>
    <cellStyle name="Normal 14 5 11 9" xfId="8502"/>
    <cellStyle name="Normal 14 5 12" xfId="8503"/>
    <cellStyle name="Normal 14 5 12 10" xfId="8504"/>
    <cellStyle name="Normal 14 5 12 11" xfId="8505"/>
    <cellStyle name="Normal 14 5 12 12" xfId="8506"/>
    <cellStyle name="Normal 14 5 12 13" xfId="8507"/>
    <cellStyle name="Normal 14 5 12 14" xfId="8508"/>
    <cellStyle name="Normal 14 5 12 15" xfId="8509"/>
    <cellStyle name="Normal 14 5 12 16" xfId="8510"/>
    <cellStyle name="Normal 14 5 12 17" xfId="8511"/>
    <cellStyle name="Normal 14 5 12 18" xfId="8512"/>
    <cellStyle name="Normal 14 5 12 19" xfId="8513"/>
    <cellStyle name="Normal 14 5 12 2" xfId="8514"/>
    <cellStyle name="Normal 14 5 12 20" xfId="8515"/>
    <cellStyle name="Normal 14 5 12 21" xfId="8516"/>
    <cellStyle name="Normal 14 5 12 22" xfId="8517"/>
    <cellStyle name="Normal 14 5 12 23" xfId="8518"/>
    <cellStyle name="Normal 14 5 12 24" xfId="8519"/>
    <cellStyle name="Normal 14 5 12 25" xfId="8520"/>
    <cellStyle name="Normal 14 5 12 26" xfId="8521"/>
    <cellStyle name="Normal 14 5 12 27" xfId="8522"/>
    <cellStyle name="Normal 14 5 12 28" xfId="8523"/>
    <cellStyle name="Normal 14 5 12 29" xfId="8524"/>
    <cellStyle name="Normal 14 5 12 3" xfId="8525"/>
    <cellStyle name="Normal 14 5 12 30" xfId="8526"/>
    <cellStyle name="Normal 14 5 12 4" xfId="8527"/>
    <cellStyle name="Normal 14 5 12 5" xfId="8528"/>
    <cellStyle name="Normal 14 5 12 6" xfId="8529"/>
    <cellStyle name="Normal 14 5 12 7" xfId="8530"/>
    <cellStyle name="Normal 14 5 12 8" xfId="8531"/>
    <cellStyle name="Normal 14 5 12 9" xfId="8532"/>
    <cellStyle name="Normal 14 5 13" xfId="8533"/>
    <cellStyle name="Normal 14 5 13 10" xfId="8534"/>
    <cellStyle name="Normal 14 5 13 11" xfId="8535"/>
    <cellStyle name="Normal 14 5 13 12" xfId="8536"/>
    <cellStyle name="Normal 14 5 13 13" xfId="8537"/>
    <cellStyle name="Normal 14 5 13 14" xfId="8538"/>
    <cellStyle name="Normal 14 5 13 15" xfId="8539"/>
    <cellStyle name="Normal 14 5 13 16" xfId="8540"/>
    <cellStyle name="Normal 14 5 13 17" xfId="8541"/>
    <cellStyle name="Normal 14 5 13 18" xfId="8542"/>
    <cellStyle name="Normal 14 5 13 19" xfId="8543"/>
    <cellStyle name="Normal 14 5 13 2" xfId="8544"/>
    <cellStyle name="Normal 14 5 13 20" xfId="8545"/>
    <cellStyle name="Normal 14 5 13 21" xfId="8546"/>
    <cellStyle name="Normal 14 5 13 22" xfId="8547"/>
    <cellStyle name="Normal 14 5 13 23" xfId="8548"/>
    <cellStyle name="Normal 14 5 13 24" xfId="8549"/>
    <cellStyle name="Normal 14 5 13 25" xfId="8550"/>
    <cellStyle name="Normal 14 5 13 26" xfId="8551"/>
    <cellStyle name="Normal 14 5 13 27" xfId="8552"/>
    <cellStyle name="Normal 14 5 13 28" xfId="8553"/>
    <cellStyle name="Normal 14 5 13 29" xfId="8554"/>
    <cellStyle name="Normal 14 5 13 3" xfId="8555"/>
    <cellStyle name="Normal 14 5 13 30" xfId="8556"/>
    <cellStyle name="Normal 14 5 13 4" xfId="8557"/>
    <cellStyle name="Normal 14 5 13 5" xfId="8558"/>
    <cellStyle name="Normal 14 5 13 6" xfId="8559"/>
    <cellStyle name="Normal 14 5 13 7" xfId="8560"/>
    <cellStyle name="Normal 14 5 13 8" xfId="8561"/>
    <cellStyle name="Normal 14 5 13 9" xfId="8562"/>
    <cellStyle name="Normal 14 5 14" xfId="8563"/>
    <cellStyle name="Normal 14 5 14 10" xfId="8564"/>
    <cellStyle name="Normal 14 5 14 11" xfId="8565"/>
    <cellStyle name="Normal 14 5 14 12" xfId="8566"/>
    <cellStyle name="Normal 14 5 14 13" xfId="8567"/>
    <cellStyle name="Normal 14 5 14 14" xfId="8568"/>
    <cellStyle name="Normal 14 5 14 15" xfId="8569"/>
    <cellStyle name="Normal 14 5 14 16" xfId="8570"/>
    <cellStyle name="Normal 14 5 14 17" xfId="8571"/>
    <cellStyle name="Normal 14 5 14 18" xfId="8572"/>
    <cellStyle name="Normal 14 5 14 19" xfId="8573"/>
    <cellStyle name="Normal 14 5 14 2" xfId="8574"/>
    <cellStyle name="Normal 14 5 14 20" xfId="8575"/>
    <cellStyle name="Normal 14 5 14 21" xfId="8576"/>
    <cellStyle name="Normal 14 5 14 22" xfId="8577"/>
    <cellStyle name="Normal 14 5 14 23" xfId="8578"/>
    <cellStyle name="Normal 14 5 14 24" xfId="8579"/>
    <cellStyle name="Normal 14 5 14 25" xfId="8580"/>
    <cellStyle name="Normal 14 5 14 26" xfId="8581"/>
    <cellStyle name="Normal 14 5 14 27" xfId="8582"/>
    <cellStyle name="Normal 14 5 14 28" xfId="8583"/>
    <cellStyle name="Normal 14 5 14 29" xfId="8584"/>
    <cellStyle name="Normal 14 5 14 3" xfId="8585"/>
    <cellStyle name="Normal 14 5 14 30" xfId="8586"/>
    <cellStyle name="Normal 14 5 14 4" xfId="8587"/>
    <cellStyle name="Normal 14 5 14 5" xfId="8588"/>
    <cellStyle name="Normal 14 5 14 6" xfId="8589"/>
    <cellStyle name="Normal 14 5 14 7" xfId="8590"/>
    <cellStyle name="Normal 14 5 14 8" xfId="8591"/>
    <cellStyle name="Normal 14 5 14 9" xfId="8592"/>
    <cellStyle name="Normal 14 5 15" xfId="8593"/>
    <cellStyle name="Normal 14 5 15 10" xfId="8594"/>
    <cellStyle name="Normal 14 5 15 11" xfId="8595"/>
    <cellStyle name="Normal 14 5 15 12" xfId="8596"/>
    <cellStyle name="Normal 14 5 15 13" xfId="8597"/>
    <cellStyle name="Normal 14 5 15 14" xfId="8598"/>
    <cellStyle name="Normal 14 5 15 15" xfId="8599"/>
    <cellStyle name="Normal 14 5 15 16" xfId="8600"/>
    <cellStyle name="Normal 14 5 15 17" xfId="8601"/>
    <cellStyle name="Normal 14 5 15 18" xfId="8602"/>
    <cellStyle name="Normal 14 5 15 19" xfId="8603"/>
    <cellStyle name="Normal 14 5 15 2" xfId="8604"/>
    <cellStyle name="Normal 14 5 15 20" xfId="8605"/>
    <cellStyle name="Normal 14 5 15 21" xfId="8606"/>
    <cellStyle name="Normal 14 5 15 22" xfId="8607"/>
    <cellStyle name="Normal 14 5 15 23" xfId="8608"/>
    <cellStyle name="Normal 14 5 15 24" xfId="8609"/>
    <cellStyle name="Normal 14 5 15 25" xfId="8610"/>
    <cellStyle name="Normal 14 5 15 26" xfId="8611"/>
    <cellStyle name="Normal 14 5 15 27" xfId="8612"/>
    <cellStyle name="Normal 14 5 15 28" xfId="8613"/>
    <cellStyle name="Normal 14 5 15 29" xfId="8614"/>
    <cellStyle name="Normal 14 5 15 3" xfId="8615"/>
    <cellStyle name="Normal 14 5 15 30" xfId="8616"/>
    <cellStyle name="Normal 14 5 15 4" xfId="8617"/>
    <cellStyle name="Normal 14 5 15 5" xfId="8618"/>
    <cellStyle name="Normal 14 5 15 6" xfId="8619"/>
    <cellStyle name="Normal 14 5 15 7" xfId="8620"/>
    <cellStyle name="Normal 14 5 15 8" xfId="8621"/>
    <cellStyle name="Normal 14 5 15 9" xfId="8622"/>
    <cellStyle name="Normal 14 5 16" xfId="8623"/>
    <cellStyle name="Normal 14 5 16 10" xfId="8624"/>
    <cellStyle name="Normal 14 5 16 11" xfId="8625"/>
    <cellStyle name="Normal 14 5 16 12" xfId="8626"/>
    <cellStyle name="Normal 14 5 16 13" xfId="8627"/>
    <cellStyle name="Normal 14 5 16 14" xfId="8628"/>
    <cellStyle name="Normal 14 5 16 15" xfId="8629"/>
    <cellStyle name="Normal 14 5 16 16" xfId="8630"/>
    <cellStyle name="Normal 14 5 16 17" xfId="8631"/>
    <cellStyle name="Normal 14 5 16 18" xfId="8632"/>
    <cellStyle name="Normal 14 5 16 19" xfId="8633"/>
    <cellStyle name="Normal 14 5 16 2" xfId="8634"/>
    <cellStyle name="Normal 14 5 16 20" xfId="8635"/>
    <cellStyle name="Normal 14 5 16 21" xfId="8636"/>
    <cellStyle name="Normal 14 5 16 22" xfId="8637"/>
    <cellStyle name="Normal 14 5 16 23" xfId="8638"/>
    <cellStyle name="Normal 14 5 16 24" xfId="8639"/>
    <cellStyle name="Normal 14 5 16 25" xfId="8640"/>
    <cellStyle name="Normal 14 5 16 26" xfId="8641"/>
    <cellStyle name="Normal 14 5 16 27" xfId="8642"/>
    <cellStyle name="Normal 14 5 16 28" xfId="8643"/>
    <cellStyle name="Normal 14 5 16 29" xfId="8644"/>
    <cellStyle name="Normal 14 5 16 3" xfId="8645"/>
    <cellStyle name="Normal 14 5 16 30" xfId="8646"/>
    <cellStyle name="Normal 14 5 16 4" xfId="8647"/>
    <cellStyle name="Normal 14 5 16 5" xfId="8648"/>
    <cellStyle name="Normal 14 5 16 6" xfId="8649"/>
    <cellStyle name="Normal 14 5 16 7" xfId="8650"/>
    <cellStyle name="Normal 14 5 16 8" xfId="8651"/>
    <cellStyle name="Normal 14 5 16 9" xfId="8652"/>
    <cellStyle name="Normal 14 5 17" xfId="8653"/>
    <cellStyle name="Normal 14 5 17 10" xfId="8654"/>
    <cellStyle name="Normal 14 5 17 11" xfId="8655"/>
    <cellStyle name="Normal 14 5 17 12" xfId="8656"/>
    <cellStyle name="Normal 14 5 17 13" xfId="8657"/>
    <cellStyle name="Normal 14 5 17 14" xfId="8658"/>
    <cellStyle name="Normal 14 5 17 15" xfId="8659"/>
    <cellStyle name="Normal 14 5 17 16" xfId="8660"/>
    <cellStyle name="Normal 14 5 17 17" xfId="8661"/>
    <cellStyle name="Normal 14 5 17 18" xfId="8662"/>
    <cellStyle name="Normal 14 5 17 19" xfId="8663"/>
    <cellStyle name="Normal 14 5 17 2" xfId="8664"/>
    <cellStyle name="Normal 14 5 17 20" xfId="8665"/>
    <cellStyle name="Normal 14 5 17 21" xfId="8666"/>
    <cellStyle name="Normal 14 5 17 22" xfId="8667"/>
    <cellStyle name="Normal 14 5 17 23" xfId="8668"/>
    <cellStyle name="Normal 14 5 17 24" xfId="8669"/>
    <cellStyle name="Normal 14 5 17 25" xfId="8670"/>
    <cellStyle name="Normal 14 5 17 26" xfId="8671"/>
    <cellStyle name="Normal 14 5 17 27" xfId="8672"/>
    <cellStyle name="Normal 14 5 17 28" xfId="8673"/>
    <cellStyle name="Normal 14 5 17 29" xfId="8674"/>
    <cellStyle name="Normal 14 5 17 3" xfId="8675"/>
    <cellStyle name="Normal 14 5 17 30" xfId="8676"/>
    <cellStyle name="Normal 14 5 17 4" xfId="8677"/>
    <cellStyle name="Normal 14 5 17 5" xfId="8678"/>
    <cellStyle name="Normal 14 5 17 6" xfId="8679"/>
    <cellStyle name="Normal 14 5 17 7" xfId="8680"/>
    <cellStyle name="Normal 14 5 17 8" xfId="8681"/>
    <cellStyle name="Normal 14 5 17 9" xfId="8682"/>
    <cellStyle name="Normal 14 5 18" xfId="8683"/>
    <cellStyle name="Normal 14 5 18 10" xfId="8684"/>
    <cellStyle name="Normal 14 5 18 11" xfId="8685"/>
    <cellStyle name="Normal 14 5 18 12" xfId="8686"/>
    <cellStyle name="Normal 14 5 18 13" xfId="8687"/>
    <cellStyle name="Normal 14 5 18 14" xfId="8688"/>
    <cellStyle name="Normal 14 5 18 15" xfId="8689"/>
    <cellStyle name="Normal 14 5 18 16" xfId="8690"/>
    <cellStyle name="Normal 14 5 18 17" xfId="8691"/>
    <cellStyle name="Normal 14 5 18 18" xfId="8692"/>
    <cellStyle name="Normal 14 5 18 19" xfId="8693"/>
    <cellStyle name="Normal 14 5 18 2" xfId="8694"/>
    <cellStyle name="Normal 14 5 18 20" xfId="8695"/>
    <cellStyle name="Normal 14 5 18 21" xfId="8696"/>
    <cellStyle name="Normal 14 5 18 22" xfId="8697"/>
    <cellStyle name="Normal 14 5 18 23" xfId="8698"/>
    <cellStyle name="Normal 14 5 18 24" xfId="8699"/>
    <cellStyle name="Normal 14 5 18 25" xfId="8700"/>
    <cellStyle name="Normal 14 5 18 26" xfId="8701"/>
    <cellStyle name="Normal 14 5 18 27" xfId="8702"/>
    <cellStyle name="Normal 14 5 18 28" xfId="8703"/>
    <cellStyle name="Normal 14 5 18 29" xfId="8704"/>
    <cellStyle name="Normal 14 5 18 3" xfId="8705"/>
    <cellStyle name="Normal 14 5 18 30" xfId="8706"/>
    <cellStyle name="Normal 14 5 18 4" xfId="8707"/>
    <cellStyle name="Normal 14 5 18 5" xfId="8708"/>
    <cellStyle name="Normal 14 5 18 6" xfId="8709"/>
    <cellStyle name="Normal 14 5 18 7" xfId="8710"/>
    <cellStyle name="Normal 14 5 18 8" xfId="8711"/>
    <cellStyle name="Normal 14 5 18 9" xfId="8712"/>
    <cellStyle name="Normal 14 5 19" xfId="8713"/>
    <cellStyle name="Normal 14 5 19 10" xfId="8714"/>
    <cellStyle name="Normal 14 5 19 11" xfId="8715"/>
    <cellStyle name="Normal 14 5 19 12" xfId="8716"/>
    <cellStyle name="Normal 14 5 19 13" xfId="8717"/>
    <cellStyle name="Normal 14 5 19 14" xfId="8718"/>
    <cellStyle name="Normal 14 5 19 15" xfId="8719"/>
    <cellStyle name="Normal 14 5 19 16" xfId="8720"/>
    <cellStyle name="Normal 14 5 19 17" xfId="8721"/>
    <cellStyle name="Normal 14 5 19 18" xfId="8722"/>
    <cellStyle name="Normal 14 5 19 19" xfId="8723"/>
    <cellStyle name="Normal 14 5 19 2" xfId="8724"/>
    <cellStyle name="Normal 14 5 19 20" xfId="8725"/>
    <cellStyle name="Normal 14 5 19 21" xfId="8726"/>
    <cellStyle name="Normal 14 5 19 22" xfId="8727"/>
    <cellStyle name="Normal 14 5 19 23" xfId="8728"/>
    <cellStyle name="Normal 14 5 19 24" xfId="8729"/>
    <cellStyle name="Normal 14 5 19 25" xfId="8730"/>
    <cellStyle name="Normal 14 5 19 26" xfId="8731"/>
    <cellStyle name="Normal 14 5 19 27" xfId="8732"/>
    <cellStyle name="Normal 14 5 19 28" xfId="8733"/>
    <cellStyle name="Normal 14 5 19 29" xfId="8734"/>
    <cellStyle name="Normal 14 5 19 3" xfId="8735"/>
    <cellStyle name="Normal 14 5 19 30" xfId="8736"/>
    <cellStyle name="Normal 14 5 19 4" xfId="8737"/>
    <cellStyle name="Normal 14 5 19 5" xfId="8738"/>
    <cellStyle name="Normal 14 5 19 6" xfId="8739"/>
    <cellStyle name="Normal 14 5 19 7" xfId="8740"/>
    <cellStyle name="Normal 14 5 19 8" xfId="8741"/>
    <cellStyle name="Normal 14 5 19 9" xfId="8742"/>
    <cellStyle name="Normal 14 5 2" xfId="8743"/>
    <cellStyle name="Normal 14 5 2 10" xfId="8744"/>
    <cellStyle name="Normal 14 5 2 10 10" xfId="8745"/>
    <cellStyle name="Normal 14 5 2 10 11" xfId="8746"/>
    <cellStyle name="Normal 14 5 2 10 12" xfId="8747"/>
    <cellStyle name="Normal 14 5 2 10 13" xfId="8748"/>
    <cellStyle name="Normal 14 5 2 10 14" xfId="8749"/>
    <cellStyle name="Normal 14 5 2 10 15" xfId="8750"/>
    <cellStyle name="Normal 14 5 2 10 16" xfId="8751"/>
    <cellStyle name="Normal 14 5 2 10 17" xfId="8752"/>
    <cellStyle name="Normal 14 5 2 10 18" xfId="8753"/>
    <cellStyle name="Normal 14 5 2 10 19" xfId="8754"/>
    <cellStyle name="Normal 14 5 2 10 2" xfId="8755"/>
    <cellStyle name="Normal 14 5 2 10 20" xfId="8756"/>
    <cellStyle name="Normal 14 5 2 10 21" xfId="8757"/>
    <cellStyle name="Normal 14 5 2 10 22" xfId="8758"/>
    <cellStyle name="Normal 14 5 2 10 23" xfId="8759"/>
    <cellStyle name="Normal 14 5 2 10 24" xfId="8760"/>
    <cellStyle name="Normal 14 5 2 10 25" xfId="8761"/>
    <cellStyle name="Normal 14 5 2 10 26" xfId="8762"/>
    <cellStyle name="Normal 14 5 2 10 27" xfId="8763"/>
    <cellStyle name="Normal 14 5 2 10 28" xfId="8764"/>
    <cellStyle name="Normal 14 5 2 10 29" xfId="8765"/>
    <cellStyle name="Normal 14 5 2 10 3" xfId="8766"/>
    <cellStyle name="Normal 14 5 2 10 30" xfId="8767"/>
    <cellStyle name="Normal 14 5 2 10 4" xfId="8768"/>
    <cellStyle name="Normal 14 5 2 10 5" xfId="8769"/>
    <cellStyle name="Normal 14 5 2 10 6" xfId="8770"/>
    <cellStyle name="Normal 14 5 2 10 7" xfId="8771"/>
    <cellStyle name="Normal 14 5 2 10 8" xfId="8772"/>
    <cellStyle name="Normal 14 5 2 10 9" xfId="8773"/>
    <cellStyle name="Normal 14 5 2 11" xfId="8774"/>
    <cellStyle name="Normal 14 5 2 11 10" xfId="8775"/>
    <cellStyle name="Normal 14 5 2 11 11" xfId="8776"/>
    <cellStyle name="Normal 14 5 2 11 12" xfId="8777"/>
    <cellStyle name="Normal 14 5 2 11 13" xfId="8778"/>
    <cellStyle name="Normal 14 5 2 11 14" xfId="8779"/>
    <cellStyle name="Normal 14 5 2 11 15" xfId="8780"/>
    <cellStyle name="Normal 14 5 2 11 16" xfId="8781"/>
    <cellStyle name="Normal 14 5 2 11 17" xfId="8782"/>
    <cellStyle name="Normal 14 5 2 11 18" xfId="8783"/>
    <cellStyle name="Normal 14 5 2 11 19" xfId="8784"/>
    <cellStyle name="Normal 14 5 2 11 2" xfId="8785"/>
    <cellStyle name="Normal 14 5 2 11 20" xfId="8786"/>
    <cellStyle name="Normal 14 5 2 11 21" xfId="8787"/>
    <cellStyle name="Normal 14 5 2 11 22" xfId="8788"/>
    <cellStyle name="Normal 14 5 2 11 23" xfId="8789"/>
    <cellStyle name="Normal 14 5 2 11 24" xfId="8790"/>
    <cellStyle name="Normal 14 5 2 11 25" xfId="8791"/>
    <cellStyle name="Normal 14 5 2 11 26" xfId="8792"/>
    <cellStyle name="Normal 14 5 2 11 27" xfId="8793"/>
    <cellStyle name="Normal 14 5 2 11 28" xfId="8794"/>
    <cellStyle name="Normal 14 5 2 11 29" xfId="8795"/>
    <cellStyle name="Normal 14 5 2 11 3" xfId="8796"/>
    <cellStyle name="Normal 14 5 2 11 30" xfId="8797"/>
    <cellStyle name="Normal 14 5 2 11 4" xfId="8798"/>
    <cellStyle name="Normal 14 5 2 11 5" xfId="8799"/>
    <cellStyle name="Normal 14 5 2 11 6" xfId="8800"/>
    <cellStyle name="Normal 14 5 2 11 7" xfId="8801"/>
    <cellStyle name="Normal 14 5 2 11 8" xfId="8802"/>
    <cellStyle name="Normal 14 5 2 11 9" xfId="8803"/>
    <cellStyle name="Normal 14 5 2 12" xfId="8804"/>
    <cellStyle name="Normal 14 5 2 12 10" xfId="8805"/>
    <cellStyle name="Normal 14 5 2 12 11" xfId="8806"/>
    <cellStyle name="Normal 14 5 2 12 12" xfId="8807"/>
    <cellStyle name="Normal 14 5 2 12 13" xfId="8808"/>
    <cellStyle name="Normal 14 5 2 12 14" xfId="8809"/>
    <cellStyle name="Normal 14 5 2 12 15" xfId="8810"/>
    <cellStyle name="Normal 14 5 2 12 16" xfId="8811"/>
    <cellStyle name="Normal 14 5 2 12 17" xfId="8812"/>
    <cellStyle name="Normal 14 5 2 12 18" xfId="8813"/>
    <cellStyle name="Normal 14 5 2 12 19" xfId="8814"/>
    <cellStyle name="Normal 14 5 2 12 2" xfId="8815"/>
    <cellStyle name="Normal 14 5 2 12 20" xfId="8816"/>
    <cellStyle name="Normal 14 5 2 12 21" xfId="8817"/>
    <cellStyle name="Normal 14 5 2 12 22" xfId="8818"/>
    <cellStyle name="Normal 14 5 2 12 23" xfId="8819"/>
    <cellStyle name="Normal 14 5 2 12 24" xfId="8820"/>
    <cellStyle name="Normal 14 5 2 12 25" xfId="8821"/>
    <cellStyle name="Normal 14 5 2 12 26" xfId="8822"/>
    <cellStyle name="Normal 14 5 2 12 27" xfId="8823"/>
    <cellStyle name="Normal 14 5 2 12 28" xfId="8824"/>
    <cellStyle name="Normal 14 5 2 12 29" xfId="8825"/>
    <cellStyle name="Normal 14 5 2 12 3" xfId="8826"/>
    <cellStyle name="Normal 14 5 2 12 30" xfId="8827"/>
    <cellStyle name="Normal 14 5 2 12 4" xfId="8828"/>
    <cellStyle name="Normal 14 5 2 12 5" xfId="8829"/>
    <cellStyle name="Normal 14 5 2 12 6" xfId="8830"/>
    <cellStyle name="Normal 14 5 2 12 7" xfId="8831"/>
    <cellStyle name="Normal 14 5 2 12 8" xfId="8832"/>
    <cellStyle name="Normal 14 5 2 12 9" xfId="8833"/>
    <cellStyle name="Normal 14 5 2 13" xfId="8834"/>
    <cellStyle name="Normal 14 5 2 13 10" xfId="8835"/>
    <cellStyle name="Normal 14 5 2 13 11" xfId="8836"/>
    <cellStyle name="Normal 14 5 2 13 12" xfId="8837"/>
    <cellStyle name="Normal 14 5 2 13 13" xfId="8838"/>
    <cellStyle name="Normal 14 5 2 13 14" xfId="8839"/>
    <cellStyle name="Normal 14 5 2 13 15" xfId="8840"/>
    <cellStyle name="Normal 14 5 2 13 16" xfId="8841"/>
    <cellStyle name="Normal 14 5 2 13 17" xfId="8842"/>
    <cellStyle name="Normal 14 5 2 13 18" xfId="8843"/>
    <cellStyle name="Normal 14 5 2 13 19" xfId="8844"/>
    <cellStyle name="Normal 14 5 2 13 2" xfId="8845"/>
    <cellStyle name="Normal 14 5 2 13 20" xfId="8846"/>
    <cellStyle name="Normal 14 5 2 13 21" xfId="8847"/>
    <cellStyle name="Normal 14 5 2 13 22" xfId="8848"/>
    <cellStyle name="Normal 14 5 2 13 23" xfId="8849"/>
    <cellStyle name="Normal 14 5 2 13 24" xfId="8850"/>
    <cellStyle name="Normal 14 5 2 13 25" xfId="8851"/>
    <cellStyle name="Normal 14 5 2 13 26" xfId="8852"/>
    <cellStyle name="Normal 14 5 2 13 27" xfId="8853"/>
    <cellStyle name="Normal 14 5 2 13 28" xfId="8854"/>
    <cellStyle name="Normal 14 5 2 13 29" xfId="8855"/>
    <cellStyle name="Normal 14 5 2 13 3" xfId="8856"/>
    <cellStyle name="Normal 14 5 2 13 30" xfId="8857"/>
    <cellStyle name="Normal 14 5 2 13 4" xfId="8858"/>
    <cellStyle name="Normal 14 5 2 13 5" xfId="8859"/>
    <cellStyle name="Normal 14 5 2 13 6" xfId="8860"/>
    <cellStyle name="Normal 14 5 2 13 7" xfId="8861"/>
    <cellStyle name="Normal 14 5 2 13 8" xfId="8862"/>
    <cellStyle name="Normal 14 5 2 13 9" xfId="8863"/>
    <cellStyle name="Normal 14 5 2 14" xfId="8864"/>
    <cellStyle name="Normal 14 5 2 14 10" xfId="8865"/>
    <cellStyle name="Normal 14 5 2 14 11" xfId="8866"/>
    <cellStyle name="Normal 14 5 2 14 12" xfId="8867"/>
    <cellStyle name="Normal 14 5 2 14 13" xfId="8868"/>
    <cellStyle name="Normal 14 5 2 14 14" xfId="8869"/>
    <cellStyle name="Normal 14 5 2 14 15" xfId="8870"/>
    <cellStyle name="Normal 14 5 2 14 16" xfId="8871"/>
    <cellStyle name="Normal 14 5 2 14 17" xfId="8872"/>
    <cellStyle name="Normal 14 5 2 14 18" xfId="8873"/>
    <cellStyle name="Normal 14 5 2 14 19" xfId="8874"/>
    <cellStyle name="Normal 14 5 2 14 2" xfId="8875"/>
    <cellStyle name="Normal 14 5 2 14 20" xfId="8876"/>
    <cellStyle name="Normal 14 5 2 14 21" xfId="8877"/>
    <cellStyle name="Normal 14 5 2 14 22" xfId="8878"/>
    <cellStyle name="Normal 14 5 2 14 23" xfId="8879"/>
    <cellStyle name="Normal 14 5 2 14 24" xfId="8880"/>
    <cellStyle name="Normal 14 5 2 14 25" xfId="8881"/>
    <cellStyle name="Normal 14 5 2 14 26" xfId="8882"/>
    <cellStyle name="Normal 14 5 2 14 27" xfId="8883"/>
    <cellStyle name="Normal 14 5 2 14 28" xfId="8884"/>
    <cellStyle name="Normal 14 5 2 14 29" xfId="8885"/>
    <cellStyle name="Normal 14 5 2 14 3" xfId="8886"/>
    <cellStyle name="Normal 14 5 2 14 30" xfId="8887"/>
    <cellStyle name="Normal 14 5 2 14 4" xfId="8888"/>
    <cellStyle name="Normal 14 5 2 14 5" xfId="8889"/>
    <cellStyle name="Normal 14 5 2 14 6" xfId="8890"/>
    <cellStyle name="Normal 14 5 2 14 7" xfId="8891"/>
    <cellStyle name="Normal 14 5 2 14 8" xfId="8892"/>
    <cellStyle name="Normal 14 5 2 14 9" xfId="8893"/>
    <cellStyle name="Normal 14 5 2 15" xfId="8894"/>
    <cellStyle name="Normal 14 5 2 15 10" xfId="8895"/>
    <cellStyle name="Normal 14 5 2 15 11" xfId="8896"/>
    <cellStyle name="Normal 14 5 2 15 12" xfId="8897"/>
    <cellStyle name="Normal 14 5 2 15 13" xfId="8898"/>
    <cellStyle name="Normal 14 5 2 15 14" xfId="8899"/>
    <cellStyle name="Normal 14 5 2 15 15" xfId="8900"/>
    <cellStyle name="Normal 14 5 2 15 16" xfId="8901"/>
    <cellStyle name="Normal 14 5 2 15 17" xfId="8902"/>
    <cellStyle name="Normal 14 5 2 15 18" xfId="8903"/>
    <cellStyle name="Normal 14 5 2 15 19" xfId="8904"/>
    <cellStyle name="Normal 14 5 2 15 2" xfId="8905"/>
    <cellStyle name="Normal 14 5 2 15 20" xfId="8906"/>
    <cellStyle name="Normal 14 5 2 15 21" xfId="8907"/>
    <cellStyle name="Normal 14 5 2 15 22" xfId="8908"/>
    <cellStyle name="Normal 14 5 2 15 23" xfId="8909"/>
    <cellStyle name="Normal 14 5 2 15 24" xfId="8910"/>
    <cellStyle name="Normal 14 5 2 15 25" xfId="8911"/>
    <cellStyle name="Normal 14 5 2 15 26" xfId="8912"/>
    <cellStyle name="Normal 14 5 2 15 27" xfId="8913"/>
    <cellStyle name="Normal 14 5 2 15 28" xfId="8914"/>
    <cellStyle name="Normal 14 5 2 15 29" xfId="8915"/>
    <cellStyle name="Normal 14 5 2 15 3" xfId="8916"/>
    <cellStyle name="Normal 14 5 2 15 30" xfId="8917"/>
    <cellStyle name="Normal 14 5 2 15 4" xfId="8918"/>
    <cellStyle name="Normal 14 5 2 15 5" xfId="8919"/>
    <cellStyle name="Normal 14 5 2 15 6" xfId="8920"/>
    <cellStyle name="Normal 14 5 2 15 7" xfId="8921"/>
    <cellStyle name="Normal 14 5 2 15 8" xfId="8922"/>
    <cellStyle name="Normal 14 5 2 15 9" xfId="8923"/>
    <cellStyle name="Normal 14 5 2 16" xfId="8924"/>
    <cellStyle name="Normal 14 5 2 16 10" xfId="8925"/>
    <cellStyle name="Normal 14 5 2 16 11" xfId="8926"/>
    <cellStyle name="Normal 14 5 2 16 12" xfId="8927"/>
    <cellStyle name="Normal 14 5 2 16 13" xfId="8928"/>
    <cellStyle name="Normal 14 5 2 16 14" xfId="8929"/>
    <cellStyle name="Normal 14 5 2 16 15" xfId="8930"/>
    <cellStyle name="Normal 14 5 2 16 16" xfId="8931"/>
    <cellStyle name="Normal 14 5 2 16 17" xfId="8932"/>
    <cellStyle name="Normal 14 5 2 16 18" xfId="8933"/>
    <cellStyle name="Normal 14 5 2 16 19" xfId="8934"/>
    <cellStyle name="Normal 14 5 2 16 2" xfId="8935"/>
    <cellStyle name="Normal 14 5 2 16 20" xfId="8936"/>
    <cellStyle name="Normal 14 5 2 16 21" xfId="8937"/>
    <cellStyle name="Normal 14 5 2 16 22" xfId="8938"/>
    <cellStyle name="Normal 14 5 2 16 23" xfId="8939"/>
    <cellStyle name="Normal 14 5 2 16 24" xfId="8940"/>
    <cellStyle name="Normal 14 5 2 16 25" xfId="8941"/>
    <cellStyle name="Normal 14 5 2 16 26" xfId="8942"/>
    <cellStyle name="Normal 14 5 2 16 27" xfId="8943"/>
    <cellStyle name="Normal 14 5 2 16 28" xfId="8944"/>
    <cellStyle name="Normal 14 5 2 16 29" xfId="8945"/>
    <cellStyle name="Normal 14 5 2 16 3" xfId="8946"/>
    <cellStyle name="Normal 14 5 2 16 30" xfId="8947"/>
    <cellStyle name="Normal 14 5 2 16 4" xfId="8948"/>
    <cellStyle name="Normal 14 5 2 16 5" xfId="8949"/>
    <cellStyle name="Normal 14 5 2 16 6" xfId="8950"/>
    <cellStyle name="Normal 14 5 2 16 7" xfId="8951"/>
    <cellStyle name="Normal 14 5 2 16 8" xfId="8952"/>
    <cellStyle name="Normal 14 5 2 16 9" xfId="8953"/>
    <cellStyle name="Normal 14 5 2 17" xfId="8954"/>
    <cellStyle name="Normal 14 5 2 17 10" xfId="8955"/>
    <cellStyle name="Normal 14 5 2 17 11" xfId="8956"/>
    <cellStyle name="Normal 14 5 2 17 12" xfId="8957"/>
    <cellStyle name="Normal 14 5 2 17 13" xfId="8958"/>
    <cellStyle name="Normal 14 5 2 17 14" xfId="8959"/>
    <cellStyle name="Normal 14 5 2 17 15" xfId="8960"/>
    <cellStyle name="Normal 14 5 2 17 16" xfId="8961"/>
    <cellStyle name="Normal 14 5 2 17 17" xfId="8962"/>
    <cellStyle name="Normal 14 5 2 17 18" xfId="8963"/>
    <cellStyle name="Normal 14 5 2 17 19" xfId="8964"/>
    <cellStyle name="Normal 14 5 2 17 2" xfId="8965"/>
    <cellStyle name="Normal 14 5 2 17 20" xfId="8966"/>
    <cellStyle name="Normal 14 5 2 17 21" xfId="8967"/>
    <cellStyle name="Normal 14 5 2 17 22" xfId="8968"/>
    <cellStyle name="Normal 14 5 2 17 23" xfId="8969"/>
    <cellStyle name="Normal 14 5 2 17 24" xfId="8970"/>
    <cellStyle name="Normal 14 5 2 17 25" xfId="8971"/>
    <cellStyle name="Normal 14 5 2 17 26" xfId="8972"/>
    <cellStyle name="Normal 14 5 2 17 27" xfId="8973"/>
    <cellStyle name="Normal 14 5 2 17 28" xfId="8974"/>
    <cellStyle name="Normal 14 5 2 17 29" xfId="8975"/>
    <cellStyle name="Normal 14 5 2 17 3" xfId="8976"/>
    <cellStyle name="Normal 14 5 2 17 30" xfId="8977"/>
    <cellStyle name="Normal 14 5 2 17 4" xfId="8978"/>
    <cellStyle name="Normal 14 5 2 17 5" xfId="8979"/>
    <cellStyle name="Normal 14 5 2 17 6" xfId="8980"/>
    <cellStyle name="Normal 14 5 2 17 7" xfId="8981"/>
    <cellStyle name="Normal 14 5 2 17 8" xfId="8982"/>
    <cellStyle name="Normal 14 5 2 17 9" xfId="8983"/>
    <cellStyle name="Normal 14 5 2 18" xfId="8984"/>
    <cellStyle name="Normal 14 5 2 18 10" xfId="8985"/>
    <cellStyle name="Normal 14 5 2 18 11" xfId="8986"/>
    <cellStyle name="Normal 14 5 2 18 12" xfId="8987"/>
    <cellStyle name="Normal 14 5 2 18 13" xfId="8988"/>
    <cellStyle name="Normal 14 5 2 18 14" xfId="8989"/>
    <cellStyle name="Normal 14 5 2 18 15" xfId="8990"/>
    <cellStyle name="Normal 14 5 2 18 16" xfId="8991"/>
    <cellStyle name="Normal 14 5 2 18 17" xfId="8992"/>
    <cellStyle name="Normal 14 5 2 18 18" xfId="8993"/>
    <cellStyle name="Normal 14 5 2 18 19" xfId="8994"/>
    <cellStyle name="Normal 14 5 2 18 2" xfId="8995"/>
    <cellStyle name="Normal 14 5 2 18 20" xfId="8996"/>
    <cellStyle name="Normal 14 5 2 18 21" xfId="8997"/>
    <cellStyle name="Normal 14 5 2 18 22" xfId="8998"/>
    <cellStyle name="Normal 14 5 2 18 23" xfId="8999"/>
    <cellStyle name="Normal 14 5 2 18 24" xfId="9000"/>
    <cellStyle name="Normal 14 5 2 18 25" xfId="9001"/>
    <cellStyle name="Normal 14 5 2 18 26" xfId="9002"/>
    <cellStyle name="Normal 14 5 2 18 27" xfId="9003"/>
    <cellStyle name="Normal 14 5 2 18 28" xfId="9004"/>
    <cellStyle name="Normal 14 5 2 18 29" xfId="9005"/>
    <cellStyle name="Normal 14 5 2 18 3" xfId="9006"/>
    <cellStyle name="Normal 14 5 2 18 30" xfId="9007"/>
    <cellStyle name="Normal 14 5 2 18 4" xfId="9008"/>
    <cellStyle name="Normal 14 5 2 18 5" xfId="9009"/>
    <cellStyle name="Normal 14 5 2 18 6" xfId="9010"/>
    <cellStyle name="Normal 14 5 2 18 7" xfId="9011"/>
    <cellStyle name="Normal 14 5 2 18 8" xfId="9012"/>
    <cellStyle name="Normal 14 5 2 18 9" xfId="9013"/>
    <cellStyle name="Normal 14 5 2 19" xfId="9014"/>
    <cellStyle name="Normal 14 5 2 19 10" xfId="9015"/>
    <cellStyle name="Normal 14 5 2 19 11" xfId="9016"/>
    <cellStyle name="Normal 14 5 2 19 12" xfId="9017"/>
    <cellStyle name="Normal 14 5 2 19 13" xfId="9018"/>
    <cellStyle name="Normal 14 5 2 19 14" xfId="9019"/>
    <cellStyle name="Normal 14 5 2 19 15" xfId="9020"/>
    <cellStyle name="Normal 14 5 2 19 16" xfId="9021"/>
    <cellStyle name="Normal 14 5 2 19 17" xfId="9022"/>
    <cellStyle name="Normal 14 5 2 19 18" xfId="9023"/>
    <cellStyle name="Normal 14 5 2 19 19" xfId="9024"/>
    <cellStyle name="Normal 14 5 2 19 2" xfId="9025"/>
    <cellStyle name="Normal 14 5 2 19 20" xfId="9026"/>
    <cellStyle name="Normal 14 5 2 19 21" xfId="9027"/>
    <cellStyle name="Normal 14 5 2 19 22" xfId="9028"/>
    <cellStyle name="Normal 14 5 2 19 23" xfId="9029"/>
    <cellStyle name="Normal 14 5 2 19 24" xfId="9030"/>
    <cellStyle name="Normal 14 5 2 19 25" xfId="9031"/>
    <cellStyle name="Normal 14 5 2 19 26" xfId="9032"/>
    <cellStyle name="Normal 14 5 2 19 27" xfId="9033"/>
    <cellStyle name="Normal 14 5 2 19 28" xfId="9034"/>
    <cellStyle name="Normal 14 5 2 19 29" xfId="9035"/>
    <cellStyle name="Normal 14 5 2 19 3" xfId="9036"/>
    <cellStyle name="Normal 14 5 2 19 30" xfId="9037"/>
    <cellStyle name="Normal 14 5 2 19 4" xfId="9038"/>
    <cellStyle name="Normal 14 5 2 19 5" xfId="9039"/>
    <cellStyle name="Normal 14 5 2 19 6" xfId="9040"/>
    <cellStyle name="Normal 14 5 2 19 7" xfId="9041"/>
    <cellStyle name="Normal 14 5 2 19 8" xfId="9042"/>
    <cellStyle name="Normal 14 5 2 19 9" xfId="9043"/>
    <cellStyle name="Normal 14 5 2 2" xfId="9044"/>
    <cellStyle name="Normal 14 5 2 2 10" xfId="9045"/>
    <cellStyle name="Normal 14 5 2 2 11" xfId="9046"/>
    <cellStyle name="Normal 14 5 2 2 12" xfId="9047"/>
    <cellStyle name="Normal 14 5 2 2 13" xfId="9048"/>
    <cellStyle name="Normal 14 5 2 2 14" xfId="9049"/>
    <cellStyle name="Normal 14 5 2 2 15" xfId="9050"/>
    <cellStyle name="Normal 14 5 2 2 16" xfId="9051"/>
    <cellStyle name="Normal 14 5 2 2 17" xfId="9052"/>
    <cellStyle name="Normal 14 5 2 2 18" xfId="9053"/>
    <cellStyle name="Normal 14 5 2 2 19" xfId="9054"/>
    <cellStyle name="Normal 14 5 2 2 2" xfId="9055"/>
    <cellStyle name="Normal 14 5 2 2 20" xfId="9056"/>
    <cellStyle name="Normal 14 5 2 2 21" xfId="9057"/>
    <cellStyle name="Normal 14 5 2 2 22" xfId="9058"/>
    <cellStyle name="Normal 14 5 2 2 23" xfId="9059"/>
    <cellStyle name="Normal 14 5 2 2 24" xfId="9060"/>
    <cellStyle name="Normal 14 5 2 2 25" xfId="9061"/>
    <cellStyle name="Normal 14 5 2 2 26" xfId="9062"/>
    <cellStyle name="Normal 14 5 2 2 27" xfId="9063"/>
    <cellStyle name="Normal 14 5 2 2 28" xfId="9064"/>
    <cellStyle name="Normal 14 5 2 2 29" xfId="9065"/>
    <cellStyle name="Normal 14 5 2 2 3" xfId="9066"/>
    <cellStyle name="Normal 14 5 2 2 30" xfId="9067"/>
    <cellStyle name="Normal 14 5 2 2 4" xfId="9068"/>
    <cellStyle name="Normal 14 5 2 2 5" xfId="9069"/>
    <cellStyle name="Normal 14 5 2 2 6" xfId="9070"/>
    <cellStyle name="Normal 14 5 2 2 7" xfId="9071"/>
    <cellStyle name="Normal 14 5 2 2 8" xfId="9072"/>
    <cellStyle name="Normal 14 5 2 2 9" xfId="9073"/>
    <cellStyle name="Normal 14 5 2 20" xfId="9074"/>
    <cellStyle name="Normal 14 5 2 20 10" xfId="9075"/>
    <cellStyle name="Normal 14 5 2 20 11" xfId="9076"/>
    <cellStyle name="Normal 14 5 2 20 12" xfId="9077"/>
    <cellStyle name="Normal 14 5 2 20 13" xfId="9078"/>
    <cellStyle name="Normal 14 5 2 20 14" xfId="9079"/>
    <cellStyle name="Normal 14 5 2 20 15" xfId="9080"/>
    <cellStyle name="Normal 14 5 2 20 16" xfId="9081"/>
    <cellStyle name="Normal 14 5 2 20 17" xfId="9082"/>
    <cellStyle name="Normal 14 5 2 20 18" xfId="9083"/>
    <cellStyle name="Normal 14 5 2 20 19" xfId="9084"/>
    <cellStyle name="Normal 14 5 2 20 2" xfId="9085"/>
    <cellStyle name="Normal 14 5 2 20 20" xfId="9086"/>
    <cellStyle name="Normal 14 5 2 20 21" xfId="9087"/>
    <cellStyle name="Normal 14 5 2 20 22" xfId="9088"/>
    <cellStyle name="Normal 14 5 2 20 23" xfId="9089"/>
    <cellStyle name="Normal 14 5 2 20 24" xfId="9090"/>
    <cellStyle name="Normal 14 5 2 20 25" xfId="9091"/>
    <cellStyle name="Normal 14 5 2 20 26" xfId="9092"/>
    <cellStyle name="Normal 14 5 2 20 27" xfId="9093"/>
    <cellStyle name="Normal 14 5 2 20 28" xfId="9094"/>
    <cellStyle name="Normal 14 5 2 20 29" xfId="9095"/>
    <cellStyle name="Normal 14 5 2 20 3" xfId="9096"/>
    <cellStyle name="Normal 14 5 2 20 30" xfId="9097"/>
    <cellStyle name="Normal 14 5 2 20 4" xfId="9098"/>
    <cellStyle name="Normal 14 5 2 20 5" xfId="9099"/>
    <cellStyle name="Normal 14 5 2 20 6" xfId="9100"/>
    <cellStyle name="Normal 14 5 2 20 7" xfId="9101"/>
    <cellStyle name="Normal 14 5 2 20 8" xfId="9102"/>
    <cellStyle name="Normal 14 5 2 20 9" xfId="9103"/>
    <cellStyle name="Normal 14 5 2 21" xfId="9104"/>
    <cellStyle name="Normal 14 5 2 21 10" xfId="9105"/>
    <cellStyle name="Normal 14 5 2 21 11" xfId="9106"/>
    <cellStyle name="Normal 14 5 2 21 12" xfId="9107"/>
    <cellStyle name="Normal 14 5 2 21 13" xfId="9108"/>
    <cellStyle name="Normal 14 5 2 21 14" xfId="9109"/>
    <cellStyle name="Normal 14 5 2 21 15" xfId="9110"/>
    <cellStyle name="Normal 14 5 2 21 16" xfId="9111"/>
    <cellStyle name="Normal 14 5 2 21 17" xfId="9112"/>
    <cellStyle name="Normal 14 5 2 21 18" xfId="9113"/>
    <cellStyle name="Normal 14 5 2 21 19" xfId="9114"/>
    <cellStyle name="Normal 14 5 2 21 2" xfId="9115"/>
    <cellStyle name="Normal 14 5 2 21 20" xfId="9116"/>
    <cellStyle name="Normal 14 5 2 21 21" xfId="9117"/>
    <cellStyle name="Normal 14 5 2 21 22" xfId="9118"/>
    <cellStyle name="Normal 14 5 2 21 23" xfId="9119"/>
    <cellStyle name="Normal 14 5 2 21 24" xfId="9120"/>
    <cellStyle name="Normal 14 5 2 21 25" xfId="9121"/>
    <cellStyle name="Normal 14 5 2 21 26" xfId="9122"/>
    <cellStyle name="Normal 14 5 2 21 27" xfId="9123"/>
    <cellStyle name="Normal 14 5 2 21 28" xfId="9124"/>
    <cellStyle name="Normal 14 5 2 21 29" xfId="9125"/>
    <cellStyle name="Normal 14 5 2 21 3" xfId="9126"/>
    <cellStyle name="Normal 14 5 2 21 30" xfId="9127"/>
    <cellStyle name="Normal 14 5 2 21 4" xfId="9128"/>
    <cellStyle name="Normal 14 5 2 21 5" xfId="9129"/>
    <cellStyle name="Normal 14 5 2 21 6" xfId="9130"/>
    <cellStyle name="Normal 14 5 2 21 7" xfId="9131"/>
    <cellStyle name="Normal 14 5 2 21 8" xfId="9132"/>
    <cellStyle name="Normal 14 5 2 21 9" xfId="9133"/>
    <cellStyle name="Normal 14 5 2 22" xfId="9134"/>
    <cellStyle name="Normal 14 5 2 22 10" xfId="9135"/>
    <cellStyle name="Normal 14 5 2 22 11" xfId="9136"/>
    <cellStyle name="Normal 14 5 2 22 12" xfId="9137"/>
    <cellStyle name="Normal 14 5 2 22 13" xfId="9138"/>
    <cellStyle name="Normal 14 5 2 22 14" xfId="9139"/>
    <cellStyle name="Normal 14 5 2 22 15" xfId="9140"/>
    <cellStyle name="Normal 14 5 2 22 16" xfId="9141"/>
    <cellStyle name="Normal 14 5 2 22 17" xfId="9142"/>
    <cellStyle name="Normal 14 5 2 22 18" xfId="9143"/>
    <cellStyle name="Normal 14 5 2 22 19" xfId="9144"/>
    <cellStyle name="Normal 14 5 2 22 2" xfId="9145"/>
    <cellStyle name="Normal 14 5 2 22 20" xfId="9146"/>
    <cellStyle name="Normal 14 5 2 22 21" xfId="9147"/>
    <cellStyle name="Normal 14 5 2 22 22" xfId="9148"/>
    <cellStyle name="Normal 14 5 2 22 23" xfId="9149"/>
    <cellStyle name="Normal 14 5 2 22 24" xfId="9150"/>
    <cellStyle name="Normal 14 5 2 22 25" xfId="9151"/>
    <cellStyle name="Normal 14 5 2 22 26" xfId="9152"/>
    <cellStyle name="Normal 14 5 2 22 27" xfId="9153"/>
    <cellStyle name="Normal 14 5 2 22 28" xfId="9154"/>
    <cellStyle name="Normal 14 5 2 22 29" xfId="9155"/>
    <cellStyle name="Normal 14 5 2 22 3" xfId="9156"/>
    <cellStyle name="Normal 14 5 2 22 30" xfId="9157"/>
    <cellStyle name="Normal 14 5 2 22 4" xfId="9158"/>
    <cellStyle name="Normal 14 5 2 22 5" xfId="9159"/>
    <cellStyle name="Normal 14 5 2 22 6" xfId="9160"/>
    <cellStyle name="Normal 14 5 2 22 7" xfId="9161"/>
    <cellStyle name="Normal 14 5 2 22 8" xfId="9162"/>
    <cellStyle name="Normal 14 5 2 22 9" xfId="9163"/>
    <cellStyle name="Normal 14 5 2 23" xfId="9164"/>
    <cellStyle name="Normal 14 5 2 23 10" xfId="9165"/>
    <cellStyle name="Normal 14 5 2 23 11" xfId="9166"/>
    <cellStyle name="Normal 14 5 2 23 12" xfId="9167"/>
    <cellStyle name="Normal 14 5 2 23 13" xfId="9168"/>
    <cellStyle name="Normal 14 5 2 23 14" xfId="9169"/>
    <cellStyle name="Normal 14 5 2 23 15" xfId="9170"/>
    <cellStyle name="Normal 14 5 2 23 16" xfId="9171"/>
    <cellStyle name="Normal 14 5 2 23 17" xfId="9172"/>
    <cellStyle name="Normal 14 5 2 23 18" xfId="9173"/>
    <cellStyle name="Normal 14 5 2 23 19" xfId="9174"/>
    <cellStyle name="Normal 14 5 2 23 2" xfId="9175"/>
    <cellStyle name="Normal 14 5 2 23 20" xfId="9176"/>
    <cellStyle name="Normal 14 5 2 23 21" xfId="9177"/>
    <cellStyle name="Normal 14 5 2 23 22" xfId="9178"/>
    <cellStyle name="Normal 14 5 2 23 23" xfId="9179"/>
    <cellStyle name="Normal 14 5 2 23 24" xfId="9180"/>
    <cellStyle name="Normal 14 5 2 23 25" xfId="9181"/>
    <cellStyle name="Normal 14 5 2 23 26" xfId="9182"/>
    <cellStyle name="Normal 14 5 2 23 27" xfId="9183"/>
    <cellStyle name="Normal 14 5 2 23 28" xfId="9184"/>
    <cellStyle name="Normal 14 5 2 23 29" xfId="9185"/>
    <cellStyle name="Normal 14 5 2 23 3" xfId="9186"/>
    <cellStyle name="Normal 14 5 2 23 30" xfId="9187"/>
    <cellStyle name="Normal 14 5 2 23 4" xfId="9188"/>
    <cellStyle name="Normal 14 5 2 23 5" xfId="9189"/>
    <cellStyle name="Normal 14 5 2 23 6" xfId="9190"/>
    <cellStyle name="Normal 14 5 2 23 7" xfId="9191"/>
    <cellStyle name="Normal 14 5 2 23 8" xfId="9192"/>
    <cellStyle name="Normal 14 5 2 23 9" xfId="9193"/>
    <cellStyle name="Normal 14 5 2 24" xfId="9194"/>
    <cellStyle name="Normal 14 5 2 24 10" xfId="9195"/>
    <cellStyle name="Normal 14 5 2 24 11" xfId="9196"/>
    <cellStyle name="Normal 14 5 2 24 12" xfId="9197"/>
    <cellStyle name="Normal 14 5 2 24 13" xfId="9198"/>
    <cellStyle name="Normal 14 5 2 24 14" xfId="9199"/>
    <cellStyle name="Normal 14 5 2 24 15" xfId="9200"/>
    <cellStyle name="Normal 14 5 2 24 16" xfId="9201"/>
    <cellStyle name="Normal 14 5 2 24 17" xfId="9202"/>
    <cellStyle name="Normal 14 5 2 24 18" xfId="9203"/>
    <cellStyle name="Normal 14 5 2 24 19" xfId="9204"/>
    <cellStyle name="Normal 14 5 2 24 2" xfId="9205"/>
    <cellStyle name="Normal 14 5 2 24 20" xfId="9206"/>
    <cellStyle name="Normal 14 5 2 24 21" xfId="9207"/>
    <cellStyle name="Normal 14 5 2 24 22" xfId="9208"/>
    <cellStyle name="Normal 14 5 2 24 23" xfId="9209"/>
    <cellStyle name="Normal 14 5 2 24 24" xfId="9210"/>
    <cellStyle name="Normal 14 5 2 24 25" xfId="9211"/>
    <cellStyle name="Normal 14 5 2 24 26" xfId="9212"/>
    <cellStyle name="Normal 14 5 2 24 27" xfId="9213"/>
    <cellStyle name="Normal 14 5 2 24 28" xfId="9214"/>
    <cellStyle name="Normal 14 5 2 24 29" xfId="9215"/>
    <cellStyle name="Normal 14 5 2 24 3" xfId="9216"/>
    <cellStyle name="Normal 14 5 2 24 30" xfId="9217"/>
    <cellStyle name="Normal 14 5 2 24 4" xfId="9218"/>
    <cellStyle name="Normal 14 5 2 24 5" xfId="9219"/>
    <cellStyle name="Normal 14 5 2 24 6" xfId="9220"/>
    <cellStyle name="Normal 14 5 2 24 7" xfId="9221"/>
    <cellStyle name="Normal 14 5 2 24 8" xfId="9222"/>
    <cellStyle name="Normal 14 5 2 24 9" xfId="9223"/>
    <cellStyle name="Normal 14 5 2 25" xfId="9224"/>
    <cellStyle name="Normal 14 5 2 25 10" xfId="9225"/>
    <cellStyle name="Normal 14 5 2 25 11" xfId="9226"/>
    <cellStyle name="Normal 14 5 2 25 12" xfId="9227"/>
    <cellStyle name="Normal 14 5 2 25 13" xfId="9228"/>
    <cellStyle name="Normal 14 5 2 25 14" xfId="9229"/>
    <cellStyle name="Normal 14 5 2 25 15" xfId="9230"/>
    <cellStyle name="Normal 14 5 2 25 16" xfId="9231"/>
    <cellStyle name="Normal 14 5 2 25 17" xfId="9232"/>
    <cellStyle name="Normal 14 5 2 25 18" xfId="9233"/>
    <cellStyle name="Normal 14 5 2 25 19" xfId="9234"/>
    <cellStyle name="Normal 14 5 2 25 2" xfId="9235"/>
    <cellStyle name="Normal 14 5 2 25 20" xfId="9236"/>
    <cellStyle name="Normal 14 5 2 25 21" xfId="9237"/>
    <cellStyle name="Normal 14 5 2 25 22" xfId="9238"/>
    <cellStyle name="Normal 14 5 2 25 23" xfId="9239"/>
    <cellStyle name="Normal 14 5 2 25 24" xfId="9240"/>
    <cellStyle name="Normal 14 5 2 25 25" xfId="9241"/>
    <cellStyle name="Normal 14 5 2 25 26" xfId="9242"/>
    <cellStyle name="Normal 14 5 2 25 27" xfId="9243"/>
    <cellStyle name="Normal 14 5 2 25 28" xfId="9244"/>
    <cellStyle name="Normal 14 5 2 25 29" xfId="9245"/>
    <cellStyle name="Normal 14 5 2 25 3" xfId="9246"/>
    <cellStyle name="Normal 14 5 2 25 30" xfId="9247"/>
    <cellStyle name="Normal 14 5 2 25 4" xfId="9248"/>
    <cellStyle name="Normal 14 5 2 25 5" xfId="9249"/>
    <cellStyle name="Normal 14 5 2 25 6" xfId="9250"/>
    <cellStyle name="Normal 14 5 2 25 7" xfId="9251"/>
    <cellStyle name="Normal 14 5 2 25 8" xfId="9252"/>
    <cellStyle name="Normal 14 5 2 25 9" xfId="9253"/>
    <cellStyle name="Normal 14 5 2 26" xfId="9254"/>
    <cellStyle name="Normal 14 5 2 26 10" xfId="9255"/>
    <cellStyle name="Normal 14 5 2 26 11" xfId="9256"/>
    <cellStyle name="Normal 14 5 2 26 12" xfId="9257"/>
    <cellStyle name="Normal 14 5 2 26 13" xfId="9258"/>
    <cellStyle name="Normal 14 5 2 26 14" xfId="9259"/>
    <cellStyle name="Normal 14 5 2 26 15" xfId="9260"/>
    <cellStyle name="Normal 14 5 2 26 16" xfId="9261"/>
    <cellStyle name="Normal 14 5 2 26 17" xfId="9262"/>
    <cellStyle name="Normal 14 5 2 26 18" xfId="9263"/>
    <cellStyle name="Normal 14 5 2 26 19" xfId="9264"/>
    <cellStyle name="Normal 14 5 2 26 2" xfId="9265"/>
    <cellStyle name="Normal 14 5 2 26 20" xfId="9266"/>
    <cellStyle name="Normal 14 5 2 26 21" xfId="9267"/>
    <cellStyle name="Normal 14 5 2 26 22" xfId="9268"/>
    <cellStyle name="Normal 14 5 2 26 23" xfId="9269"/>
    <cellStyle name="Normal 14 5 2 26 24" xfId="9270"/>
    <cellStyle name="Normal 14 5 2 26 25" xfId="9271"/>
    <cellStyle name="Normal 14 5 2 26 26" xfId="9272"/>
    <cellStyle name="Normal 14 5 2 26 27" xfId="9273"/>
    <cellStyle name="Normal 14 5 2 26 28" xfId="9274"/>
    <cellStyle name="Normal 14 5 2 26 29" xfId="9275"/>
    <cellStyle name="Normal 14 5 2 26 3" xfId="9276"/>
    <cellStyle name="Normal 14 5 2 26 30" xfId="9277"/>
    <cellStyle name="Normal 14 5 2 26 4" xfId="9278"/>
    <cellStyle name="Normal 14 5 2 26 5" xfId="9279"/>
    <cellStyle name="Normal 14 5 2 26 6" xfId="9280"/>
    <cellStyle name="Normal 14 5 2 26 7" xfId="9281"/>
    <cellStyle name="Normal 14 5 2 26 8" xfId="9282"/>
    <cellStyle name="Normal 14 5 2 26 9" xfId="9283"/>
    <cellStyle name="Normal 14 5 2 27" xfId="9284"/>
    <cellStyle name="Normal 14 5 2 27 10" xfId="9285"/>
    <cellStyle name="Normal 14 5 2 27 11" xfId="9286"/>
    <cellStyle name="Normal 14 5 2 27 12" xfId="9287"/>
    <cellStyle name="Normal 14 5 2 27 13" xfId="9288"/>
    <cellStyle name="Normal 14 5 2 27 14" xfId="9289"/>
    <cellStyle name="Normal 14 5 2 27 15" xfId="9290"/>
    <cellStyle name="Normal 14 5 2 27 16" xfId="9291"/>
    <cellStyle name="Normal 14 5 2 27 17" xfId="9292"/>
    <cellStyle name="Normal 14 5 2 27 18" xfId="9293"/>
    <cellStyle name="Normal 14 5 2 27 19" xfId="9294"/>
    <cellStyle name="Normal 14 5 2 27 2" xfId="9295"/>
    <cellStyle name="Normal 14 5 2 27 20" xfId="9296"/>
    <cellStyle name="Normal 14 5 2 27 21" xfId="9297"/>
    <cellStyle name="Normal 14 5 2 27 22" xfId="9298"/>
    <cellStyle name="Normal 14 5 2 27 23" xfId="9299"/>
    <cellStyle name="Normal 14 5 2 27 24" xfId="9300"/>
    <cellStyle name="Normal 14 5 2 27 25" xfId="9301"/>
    <cellStyle name="Normal 14 5 2 27 26" xfId="9302"/>
    <cellStyle name="Normal 14 5 2 27 27" xfId="9303"/>
    <cellStyle name="Normal 14 5 2 27 28" xfId="9304"/>
    <cellStyle name="Normal 14 5 2 27 29" xfId="9305"/>
    <cellStyle name="Normal 14 5 2 27 3" xfId="9306"/>
    <cellStyle name="Normal 14 5 2 27 30" xfId="9307"/>
    <cellStyle name="Normal 14 5 2 27 4" xfId="9308"/>
    <cellStyle name="Normal 14 5 2 27 5" xfId="9309"/>
    <cellStyle name="Normal 14 5 2 27 6" xfId="9310"/>
    <cellStyle name="Normal 14 5 2 27 7" xfId="9311"/>
    <cellStyle name="Normal 14 5 2 27 8" xfId="9312"/>
    <cellStyle name="Normal 14 5 2 27 9" xfId="9313"/>
    <cellStyle name="Normal 14 5 2 28" xfId="9314"/>
    <cellStyle name="Normal 14 5 2 28 10" xfId="9315"/>
    <cellStyle name="Normal 14 5 2 28 11" xfId="9316"/>
    <cellStyle name="Normal 14 5 2 28 12" xfId="9317"/>
    <cellStyle name="Normal 14 5 2 28 13" xfId="9318"/>
    <cellStyle name="Normal 14 5 2 28 14" xfId="9319"/>
    <cellStyle name="Normal 14 5 2 28 15" xfId="9320"/>
    <cellStyle name="Normal 14 5 2 28 16" xfId="9321"/>
    <cellStyle name="Normal 14 5 2 28 17" xfId="9322"/>
    <cellStyle name="Normal 14 5 2 28 18" xfId="9323"/>
    <cellStyle name="Normal 14 5 2 28 19" xfId="9324"/>
    <cellStyle name="Normal 14 5 2 28 2" xfId="9325"/>
    <cellStyle name="Normal 14 5 2 28 20" xfId="9326"/>
    <cellStyle name="Normal 14 5 2 28 21" xfId="9327"/>
    <cellStyle name="Normal 14 5 2 28 22" xfId="9328"/>
    <cellStyle name="Normal 14 5 2 28 23" xfId="9329"/>
    <cellStyle name="Normal 14 5 2 28 24" xfId="9330"/>
    <cellStyle name="Normal 14 5 2 28 25" xfId="9331"/>
    <cellStyle name="Normal 14 5 2 28 26" xfId="9332"/>
    <cellStyle name="Normal 14 5 2 28 27" xfId="9333"/>
    <cellStyle name="Normal 14 5 2 28 28" xfId="9334"/>
    <cellStyle name="Normal 14 5 2 28 29" xfId="9335"/>
    <cellStyle name="Normal 14 5 2 28 3" xfId="9336"/>
    <cellStyle name="Normal 14 5 2 28 30" xfId="9337"/>
    <cellStyle name="Normal 14 5 2 28 4" xfId="9338"/>
    <cellStyle name="Normal 14 5 2 28 5" xfId="9339"/>
    <cellStyle name="Normal 14 5 2 28 6" xfId="9340"/>
    <cellStyle name="Normal 14 5 2 28 7" xfId="9341"/>
    <cellStyle name="Normal 14 5 2 28 8" xfId="9342"/>
    <cellStyle name="Normal 14 5 2 28 9" xfId="9343"/>
    <cellStyle name="Normal 14 5 2 29" xfId="9344"/>
    <cellStyle name="Normal 14 5 2 29 10" xfId="9345"/>
    <cellStyle name="Normal 14 5 2 29 11" xfId="9346"/>
    <cellStyle name="Normal 14 5 2 29 12" xfId="9347"/>
    <cellStyle name="Normal 14 5 2 29 13" xfId="9348"/>
    <cellStyle name="Normal 14 5 2 29 14" xfId="9349"/>
    <cellStyle name="Normal 14 5 2 29 15" xfId="9350"/>
    <cellStyle name="Normal 14 5 2 29 16" xfId="9351"/>
    <cellStyle name="Normal 14 5 2 29 17" xfId="9352"/>
    <cellStyle name="Normal 14 5 2 29 18" xfId="9353"/>
    <cellStyle name="Normal 14 5 2 29 19" xfId="9354"/>
    <cellStyle name="Normal 14 5 2 29 2" xfId="9355"/>
    <cellStyle name="Normal 14 5 2 29 20" xfId="9356"/>
    <cellStyle name="Normal 14 5 2 29 21" xfId="9357"/>
    <cellStyle name="Normal 14 5 2 29 22" xfId="9358"/>
    <cellStyle name="Normal 14 5 2 29 23" xfId="9359"/>
    <cellStyle name="Normal 14 5 2 29 24" xfId="9360"/>
    <cellStyle name="Normal 14 5 2 29 25" xfId="9361"/>
    <cellStyle name="Normal 14 5 2 29 26" xfId="9362"/>
    <cellStyle name="Normal 14 5 2 29 27" xfId="9363"/>
    <cellStyle name="Normal 14 5 2 29 28" xfId="9364"/>
    <cellStyle name="Normal 14 5 2 29 29" xfId="9365"/>
    <cellStyle name="Normal 14 5 2 29 3" xfId="9366"/>
    <cellStyle name="Normal 14 5 2 29 30" xfId="9367"/>
    <cellStyle name="Normal 14 5 2 29 4" xfId="9368"/>
    <cellStyle name="Normal 14 5 2 29 5" xfId="9369"/>
    <cellStyle name="Normal 14 5 2 29 6" xfId="9370"/>
    <cellStyle name="Normal 14 5 2 29 7" xfId="9371"/>
    <cellStyle name="Normal 14 5 2 29 8" xfId="9372"/>
    <cellStyle name="Normal 14 5 2 29 9" xfId="9373"/>
    <cellStyle name="Normal 14 5 2 3" xfId="9374"/>
    <cellStyle name="Normal 14 5 2 3 10" xfId="9375"/>
    <cellStyle name="Normal 14 5 2 3 11" xfId="9376"/>
    <cellStyle name="Normal 14 5 2 3 12" xfId="9377"/>
    <cellStyle name="Normal 14 5 2 3 13" xfId="9378"/>
    <cellStyle name="Normal 14 5 2 3 14" xfId="9379"/>
    <cellStyle name="Normal 14 5 2 3 15" xfId="9380"/>
    <cellStyle name="Normal 14 5 2 3 16" xfId="9381"/>
    <cellStyle name="Normal 14 5 2 3 17" xfId="9382"/>
    <cellStyle name="Normal 14 5 2 3 18" xfId="9383"/>
    <cellStyle name="Normal 14 5 2 3 19" xfId="9384"/>
    <cellStyle name="Normal 14 5 2 3 2" xfId="9385"/>
    <cellStyle name="Normal 14 5 2 3 20" xfId="9386"/>
    <cellStyle name="Normal 14 5 2 3 21" xfId="9387"/>
    <cellStyle name="Normal 14 5 2 3 22" xfId="9388"/>
    <cellStyle name="Normal 14 5 2 3 23" xfId="9389"/>
    <cellStyle name="Normal 14 5 2 3 24" xfId="9390"/>
    <cellStyle name="Normal 14 5 2 3 25" xfId="9391"/>
    <cellStyle name="Normal 14 5 2 3 26" xfId="9392"/>
    <cellStyle name="Normal 14 5 2 3 27" xfId="9393"/>
    <cellStyle name="Normal 14 5 2 3 28" xfId="9394"/>
    <cellStyle name="Normal 14 5 2 3 29" xfId="9395"/>
    <cellStyle name="Normal 14 5 2 3 3" xfId="9396"/>
    <cellStyle name="Normal 14 5 2 3 30" xfId="9397"/>
    <cellStyle name="Normal 14 5 2 3 4" xfId="9398"/>
    <cellStyle name="Normal 14 5 2 3 5" xfId="9399"/>
    <cellStyle name="Normal 14 5 2 3 6" xfId="9400"/>
    <cellStyle name="Normal 14 5 2 3 7" xfId="9401"/>
    <cellStyle name="Normal 14 5 2 3 8" xfId="9402"/>
    <cellStyle name="Normal 14 5 2 3 9" xfId="9403"/>
    <cellStyle name="Normal 14 5 2 30" xfId="9404"/>
    <cellStyle name="Normal 14 5 2 30 10" xfId="9405"/>
    <cellStyle name="Normal 14 5 2 30 11" xfId="9406"/>
    <cellStyle name="Normal 14 5 2 30 12" xfId="9407"/>
    <cellStyle name="Normal 14 5 2 30 13" xfId="9408"/>
    <cellStyle name="Normal 14 5 2 30 14" xfId="9409"/>
    <cellStyle name="Normal 14 5 2 30 15" xfId="9410"/>
    <cellStyle name="Normal 14 5 2 30 16" xfId="9411"/>
    <cellStyle name="Normal 14 5 2 30 17" xfId="9412"/>
    <cellStyle name="Normal 14 5 2 30 18" xfId="9413"/>
    <cellStyle name="Normal 14 5 2 30 19" xfId="9414"/>
    <cellStyle name="Normal 14 5 2 30 2" xfId="9415"/>
    <cellStyle name="Normal 14 5 2 30 20" xfId="9416"/>
    <cellStyle name="Normal 14 5 2 30 21" xfId="9417"/>
    <cellStyle name="Normal 14 5 2 30 22" xfId="9418"/>
    <cellStyle name="Normal 14 5 2 30 23" xfId="9419"/>
    <cellStyle name="Normal 14 5 2 30 24" xfId="9420"/>
    <cellStyle name="Normal 14 5 2 30 25" xfId="9421"/>
    <cellStyle name="Normal 14 5 2 30 26" xfId="9422"/>
    <cellStyle name="Normal 14 5 2 30 27" xfId="9423"/>
    <cellStyle name="Normal 14 5 2 30 28" xfId="9424"/>
    <cellStyle name="Normal 14 5 2 30 29" xfId="9425"/>
    <cellStyle name="Normal 14 5 2 30 3" xfId="9426"/>
    <cellStyle name="Normal 14 5 2 30 30" xfId="9427"/>
    <cellStyle name="Normal 14 5 2 30 4" xfId="9428"/>
    <cellStyle name="Normal 14 5 2 30 5" xfId="9429"/>
    <cellStyle name="Normal 14 5 2 30 6" xfId="9430"/>
    <cellStyle name="Normal 14 5 2 30 7" xfId="9431"/>
    <cellStyle name="Normal 14 5 2 30 8" xfId="9432"/>
    <cellStyle name="Normal 14 5 2 30 9" xfId="9433"/>
    <cellStyle name="Normal 14 5 2 31" xfId="9434"/>
    <cellStyle name="Normal 14 5 2 31 10" xfId="9435"/>
    <cellStyle name="Normal 14 5 2 31 11" xfId="9436"/>
    <cellStyle name="Normal 14 5 2 31 12" xfId="9437"/>
    <cellStyle name="Normal 14 5 2 31 13" xfId="9438"/>
    <cellStyle name="Normal 14 5 2 31 14" xfId="9439"/>
    <cellStyle name="Normal 14 5 2 31 15" xfId="9440"/>
    <cellStyle name="Normal 14 5 2 31 16" xfId="9441"/>
    <cellStyle name="Normal 14 5 2 31 17" xfId="9442"/>
    <cellStyle name="Normal 14 5 2 31 18" xfId="9443"/>
    <cellStyle name="Normal 14 5 2 31 19" xfId="9444"/>
    <cellStyle name="Normal 14 5 2 31 2" xfId="9445"/>
    <cellStyle name="Normal 14 5 2 31 20" xfId="9446"/>
    <cellStyle name="Normal 14 5 2 31 21" xfId="9447"/>
    <cellStyle name="Normal 14 5 2 31 22" xfId="9448"/>
    <cellStyle name="Normal 14 5 2 31 23" xfId="9449"/>
    <cellStyle name="Normal 14 5 2 31 24" xfId="9450"/>
    <cellStyle name="Normal 14 5 2 31 25" xfId="9451"/>
    <cellStyle name="Normal 14 5 2 31 26" xfId="9452"/>
    <cellStyle name="Normal 14 5 2 31 27" xfId="9453"/>
    <cellStyle name="Normal 14 5 2 31 28" xfId="9454"/>
    <cellStyle name="Normal 14 5 2 31 29" xfId="9455"/>
    <cellStyle name="Normal 14 5 2 31 3" xfId="9456"/>
    <cellStyle name="Normal 14 5 2 31 30" xfId="9457"/>
    <cellStyle name="Normal 14 5 2 31 4" xfId="9458"/>
    <cellStyle name="Normal 14 5 2 31 5" xfId="9459"/>
    <cellStyle name="Normal 14 5 2 31 6" xfId="9460"/>
    <cellStyle name="Normal 14 5 2 31 7" xfId="9461"/>
    <cellStyle name="Normal 14 5 2 31 8" xfId="9462"/>
    <cellStyle name="Normal 14 5 2 31 9" xfId="9463"/>
    <cellStyle name="Normal 14 5 2 32" xfId="9464"/>
    <cellStyle name="Normal 14 5 2 33" xfId="9465"/>
    <cellStyle name="Normal 14 5 2 34" xfId="9466"/>
    <cellStyle name="Normal 14 5 2 35" xfId="9467"/>
    <cellStyle name="Normal 14 5 2 36" xfId="9468"/>
    <cellStyle name="Normal 14 5 2 37" xfId="9469"/>
    <cellStyle name="Normal 14 5 2 38" xfId="9470"/>
    <cellStyle name="Normal 14 5 2 39" xfId="9471"/>
    <cellStyle name="Normal 14 5 2 4" xfId="9472"/>
    <cellStyle name="Normal 14 5 2 4 10" xfId="9473"/>
    <cellStyle name="Normal 14 5 2 4 11" xfId="9474"/>
    <cellStyle name="Normal 14 5 2 4 12" xfId="9475"/>
    <cellStyle name="Normal 14 5 2 4 13" xfId="9476"/>
    <cellStyle name="Normal 14 5 2 4 14" xfId="9477"/>
    <cellStyle name="Normal 14 5 2 4 15" xfId="9478"/>
    <cellStyle name="Normal 14 5 2 4 16" xfId="9479"/>
    <cellStyle name="Normal 14 5 2 4 17" xfId="9480"/>
    <cellStyle name="Normal 14 5 2 4 18" xfId="9481"/>
    <cellStyle name="Normal 14 5 2 4 19" xfId="9482"/>
    <cellStyle name="Normal 14 5 2 4 2" xfId="9483"/>
    <cellStyle name="Normal 14 5 2 4 20" xfId="9484"/>
    <cellStyle name="Normal 14 5 2 4 21" xfId="9485"/>
    <cellStyle name="Normal 14 5 2 4 22" xfId="9486"/>
    <cellStyle name="Normal 14 5 2 4 23" xfId="9487"/>
    <cellStyle name="Normal 14 5 2 4 24" xfId="9488"/>
    <cellStyle name="Normal 14 5 2 4 25" xfId="9489"/>
    <cellStyle name="Normal 14 5 2 4 26" xfId="9490"/>
    <cellStyle name="Normal 14 5 2 4 27" xfId="9491"/>
    <cellStyle name="Normal 14 5 2 4 28" xfId="9492"/>
    <cellStyle name="Normal 14 5 2 4 29" xfId="9493"/>
    <cellStyle name="Normal 14 5 2 4 3" xfId="9494"/>
    <cellStyle name="Normal 14 5 2 4 30" xfId="9495"/>
    <cellStyle name="Normal 14 5 2 4 4" xfId="9496"/>
    <cellStyle name="Normal 14 5 2 4 5" xfId="9497"/>
    <cellStyle name="Normal 14 5 2 4 6" xfId="9498"/>
    <cellStyle name="Normal 14 5 2 4 7" xfId="9499"/>
    <cellStyle name="Normal 14 5 2 4 8" xfId="9500"/>
    <cellStyle name="Normal 14 5 2 4 9" xfId="9501"/>
    <cellStyle name="Normal 14 5 2 40" xfId="9502"/>
    <cellStyle name="Normal 14 5 2 41" xfId="9503"/>
    <cellStyle name="Normal 14 5 2 42" xfId="9504"/>
    <cellStyle name="Normal 14 5 2 43" xfId="9505"/>
    <cellStyle name="Normal 14 5 2 44" xfId="9506"/>
    <cellStyle name="Normal 14 5 2 45" xfId="9507"/>
    <cellStyle name="Normal 14 5 2 46" xfId="9508"/>
    <cellStyle name="Normal 14 5 2 47" xfId="9509"/>
    <cellStyle name="Normal 14 5 2 48" xfId="9510"/>
    <cellStyle name="Normal 14 5 2 49" xfId="9511"/>
    <cellStyle name="Normal 14 5 2 5" xfId="9512"/>
    <cellStyle name="Normal 14 5 2 5 10" xfId="9513"/>
    <cellStyle name="Normal 14 5 2 5 11" xfId="9514"/>
    <cellStyle name="Normal 14 5 2 5 12" xfId="9515"/>
    <cellStyle name="Normal 14 5 2 5 13" xfId="9516"/>
    <cellStyle name="Normal 14 5 2 5 14" xfId="9517"/>
    <cellStyle name="Normal 14 5 2 5 15" xfId="9518"/>
    <cellStyle name="Normal 14 5 2 5 16" xfId="9519"/>
    <cellStyle name="Normal 14 5 2 5 17" xfId="9520"/>
    <cellStyle name="Normal 14 5 2 5 18" xfId="9521"/>
    <cellStyle name="Normal 14 5 2 5 19" xfId="9522"/>
    <cellStyle name="Normal 14 5 2 5 2" xfId="9523"/>
    <cellStyle name="Normal 14 5 2 5 20" xfId="9524"/>
    <cellStyle name="Normal 14 5 2 5 21" xfId="9525"/>
    <cellStyle name="Normal 14 5 2 5 22" xfId="9526"/>
    <cellStyle name="Normal 14 5 2 5 23" xfId="9527"/>
    <cellStyle name="Normal 14 5 2 5 24" xfId="9528"/>
    <cellStyle name="Normal 14 5 2 5 25" xfId="9529"/>
    <cellStyle name="Normal 14 5 2 5 26" xfId="9530"/>
    <cellStyle name="Normal 14 5 2 5 27" xfId="9531"/>
    <cellStyle name="Normal 14 5 2 5 28" xfId="9532"/>
    <cellStyle name="Normal 14 5 2 5 29" xfId="9533"/>
    <cellStyle name="Normal 14 5 2 5 3" xfId="9534"/>
    <cellStyle name="Normal 14 5 2 5 30" xfId="9535"/>
    <cellStyle name="Normal 14 5 2 5 4" xfId="9536"/>
    <cellStyle name="Normal 14 5 2 5 5" xfId="9537"/>
    <cellStyle name="Normal 14 5 2 5 6" xfId="9538"/>
    <cellStyle name="Normal 14 5 2 5 7" xfId="9539"/>
    <cellStyle name="Normal 14 5 2 5 8" xfId="9540"/>
    <cellStyle name="Normal 14 5 2 5 9" xfId="9541"/>
    <cellStyle name="Normal 14 5 2 50" xfId="9542"/>
    <cellStyle name="Normal 14 5 2 51" xfId="9543"/>
    <cellStyle name="Normal 14 5 2 52" xfId="9544"/>
    <cellStyle name="Normal 14 5 2 53" xfId="9545"/>
    <cellStyle name="Normal 14 5 2 54" xfId="9546"/>
    <cellStyle name="Normal 14 5 2 55" xfId="9547"/>
    <cellStyle name="Normal 14 5 2 56" xfId="9548"/>
    <cellStyle name="Normal 14 5 2 57" xfId="9549"/>
    <cellStyle name="Normal 14 5 2 58" xfId="9550"/>
    <cellStyle name="Normal 14 5 2 59" xfId="9551"/>
    <cellStyle name="Normal 14 5 2 6" xfId="9552"/>
    <cellStyle name="Normal 14 5 2 6 10" xfId="9553"/>
    <cellStyle name="Normal 14 5 2 6 11" xfId="9554"/>
    <cellStyle name="Normal 14 5 2 6 12" xfId="9555"/>
    <cellStyle name="Normal 14 5 2 6 13" xfId="9556"/>
    <cellStyle name="Normal 14 5 2 6 14" xfId="9557"/>
    <cellStyle name="Normal 14 5 2 6 15" xfId="9558"/>
    <cellStyle name="Normal 14 5 2 6 16" xfId="9559"/>
    <cellStyle name="Normal 14 5 2 6 17" xfId="9560"/>
    <cellStyle name="Normal 14 5 2 6 18" xfId="9561"/>
    <cellStyle name="Normal 14 5 2 6 19" xfId="9562"/>
    <cellStyle name="Normal 14 5 2 6 2" xfId="9563"/>
    <cellStyle name="Normal 14 5 2 6 20" xfId="9564"/>
    <cellStyle name="Normal 14 5 2 6 21" xfId="9565"/>
    <cellStyle name="Normal 14 5 2 6 22" xfId="9566"/>
    <cellStyle name="Normal 14 5 2 6 23" xfId="9567"/>
    <cellStyle name="Normal 14 5 2 6 24" xfId="9568"/>
    <cellStyle name="Normal 14 5 2 6 25" xfId="9569"/>
    <cellStyle name="Normal 14 5 2 6 26" xfId="9570"/>
    <cellStyle name="Normal 14 5 2 6 27" xfId="9571"/>
    <cellStyle name="Normal 14 5 2 6 28" xfId="9572"/>
    <cellStyle name="Normal 14 5 2 6 29" xfId="9573"/>
    <cellStyle name="Normal 14 5 2 6 3" xfId="9574"/>
    <cellStyle name="Normal 14 5 2 6 30" xfId="9575"/>
    <cellStyle name="Normal 14 5 2 6 4" xfId="9576"/>
    <cellStyle name="Normal 14 5 2 6 5" xfId="9577"/>
    <cellStyle name="Normal 14 5 2 6 6" xfId="9578"/>
    <cellStyle name="Normal 14 5 2 6 7" xfId="9579"/>
    <cellStyle name="Normal 14 5 2 6 8" xfId="9580"/>
    <cellStyle name="Normal 14 5 2 6 9" xfId="9581"/>
    <cellStyle name="Normal 14 5 2 60" xfId="9582"/>
    <cellStyle name="Normal 14 5 2 7" xfId="9583"/>
    <cellStyle name="Normal 14 5 2 7 10" xfId="9584"/>
    <cellStyle name="Normal 14 5 2 7 11" xfId="9585"/>
    <cellStyle name="Normal 14 5 2 7 12" xfId="9586"/>
    <cellStyle name="Normal 14 5 2 7 13" xfId="9587"/>
    <cellStyle name="Normal 14 5 2 7 14" xfId="9588"/>
    <cellStyle name="Normal 14 5 2 7 15" xfId="9589"/>
    <cellStyle name="Normal 14 5 2 7 16" xfId="9590"/>
    <cellStyle name="Normal 14 5 2 7 17" xfId="9591"/>
    <cellStyle name="Normal 14 5 2 7 18" xfId="9592"/>
    <cellStyle name="Normal 14 5 2 7 19" xfId="9593"/>
    <cellStyle name="Normal 14 5 2 7 2" xfId="9594"/>
    <cellStyle name="Normal 14 5 2 7 20" xfId="9595"/>
    <cellStyle name="Normal 14 5 2 7 21" xfId="9596"/>
    <cellStyle name="Normal 14 5 2 7 22" xfId="9597"/>
    <cellStyle name="Normal 14 5 2 7 23" xfId="9598"/>
    <cellStyle name="Normal 14 5 2 7 24" xfId="9599"/>
    <cellStyle name="Normal 14 5 2 7 25" xfId="9600"/>
    <cellStyle name="Normal 14 5 2 7 26" xfId="9601"/>
    <cellStyle name="Normal 14 5 2 7 27" xfId="9602"/>
    <cellStyle name="Normal 14 5 2 7 28" xfId="9603"/>
    <cellStyle name="Normal 14 5 2 7 29" xfId="9604"/>
    <cellStyle name="Normal 14 5 2 7 3" xfId="9605"/>
    <cellStyle name="Normal 14 5 2 7 30" xfId="9606"/>
    <cellStyle name="Normal 14 5 2 7 4" xfId="9607"/>
    <cellStyle name="Normal 14 5 2 7 5" xfId="9608"/>
    <cellStyle name="Normal 14 5 2 7 6" xfId="9609"/>
    <cellStyle name="Normal 14 5 2 7 7" xfId="9610"/>
    <cellStyle name="Normal 14 5 2 7 8" xfId="9611"/>
    <cellStyle name="Normal 14 5 2 7 9" xfId="9612"/>
    <cellStyle name="Normal 14 5 2 8" xfId="9613"/>
    <cellStyle name="Normal 14 5 2 8 10" xfId="9614"/>
    <cellStyle name="Normal 14 5 2 8 11" xfId="9615"/>
    <cellStyle name="Normal 14 5 2 8 12" xfId="9616"/>
    <cellStyle name="Normal 14 5 2 8 13" xfId="9617"/>
    <cellStyle name="Normal 14 5 2 8 14" xfId="9618"/>
    <cellStyle name="Normal 14 5 2 8 15" xfId="9619"/>
    <cellStyle name="Normal 14 5 2 8 16" xfId="9620"/>
    <cellStyle name="Normal 14 5 2 8 17" xfId="9621"/>
    <cellStyle name="Normal 14 5 2 8 18" xfId="9622"/>
    <cellStyle name="Normal 14 5 2 8 19" xfId="9623"/>
    <cellStyle name="Normal 14 5 2 8 2" xfId="9624"/>
    <cellStyle name="Normal 14 5 2 8 20" xfId="9625"/>
    <cellStyle name="Normal 14 5 2 8 21" xfId="9626"/>
    <cellStyle name="Normal 14 5 2 8 22" xfId="9627"/>
    <cellStyle name="Normal 14 5 2 8 23" xfId="9628"/>
    <cellStyle name="Normal 14 5 2 8 24" xfId="9629"/>
    <cellStyle name="Normal 14 5 2 8 25" xfId="9630"/>
    <cellStyle name="Normal 14 5 2 8 26" xfId="9631"/>
    <cellStyle name="Normal 14 5 2 8 27" xfId="9632"/>
    <cellStyle name="Normal 14 5 2 8 28" xfId="9633"/>
    <cellStyle name="Normal 14 5 2 8 29" xfId="9634"/>
    <cellStyle name="Normal 14 5 2 8 3" xfId="9635"/>
    <cellStyle name="Normal 14 5 2 8 30" xfId="9636"/>
    <cellStyle name="Normal 14 5 2 8 4" xfId="9637"/>
    <cellStyle name="Normal 14 5 2 8 5" xfId="9638"/>
    <cellStyle name="Normal 14 5 2 8 6" xfId="9639"/>
    <cellStyle name="Normal 14 5 2 8 7" xfId="9640"/>
    <cellStyle name="Normal 14 5 2 8 8" xfId="9641"/>
    <cellStyle name="Normal 14 5 2 8 9" xfId="9642"/>
    <cellStyle name="Normal 14 5 2 9" xfId="9643"/>
    <cellStyle name="Normal 14 5 2 9 10" xfId="9644"/>
    <cellStyle name="Normal 14 5 2 9 11" xfId="9645"/>
    <cellStyle name="Normal 14 5 2 9 12" xfId="9646"/>
    <cellStyle name="Normal 14 5 2 9 13" xfId="9647"/>
    <cellStyle name="Normal 14 5 2 9 14" xfId="9648"/>
    <cellStyle name="Normal 14 5 2 9 15" xfId="9649"/>
    <cellStyle name="Normal 14 5 2 9 16" xfId="9650"/>
    <cellStyle name="Normal 14 5 2 9 17" xfId="9651"/>
    <cellStyle name="Normal 14 5 2 9 18" xfId="9652"/>
    <cellStyle name="Normal 14 5 2 9 19" xfId="9653"/>
    <cellStyle name="Normal 14 5 2 9 2" xfId="9654"/>
    <cellStyle name="Normal 14 5 2 9 20" xfId="9655"/>
    <cellStyle name="Normal 14 5 2 9 21" xfId="9656"/>
    <cellStyle name="Normal 14 5 2 9 22" xfId="9657"/>
    <cellStyle name="Normal 14 5 2 9 23" xfId="9658"/>
    <cellStyle name="Normal 14 5 2 9 24" xfId="9659"/>
    <cellStyle name="Normal 14 5 2 9 25" xfId="9660"/>
    <cellStyle name="Normal 14 5 2 9 26" xfId="9661"/>
    <cellStyle name="Normal 14 5 2 9 27" xfId="9662"/>
    <cellStyle name="Normal 14 5 2 9 28" xfId="9663"/>
    <cellStyle name="Normal 14 5 2 9 29" xfId="9664"/>
    <cellStyle name="Normal 14 5 2 9 3" xfId="9665"/>
    <cellStyle name="Normal 14 5 2 9 30" xfId="9666"/>
    <cellStyle name="Normal 14 5 2 9 4" xfId="9667"/>
    <cellStyle name="Normal 14 5 2 9 5" xfId="9668"/>
    <cellStyle name="Normal 14 5 2 9 6" xfId="9669"/>
    <cellStyle name="Normal 14 5 2 9 7" xfId="9670"/>
    <cellStyle name="Normal 14 5 2 9 8" xfId="9671"/>
    <cellStyle name="Normal 14 5 2 9 9" xfId="9672"/>
    <cellStyle name="Normal 14 5 20" xfId="9673"/>
    <cellStyle name="Normal 14 5 20 10" xfId="9674"/>
    <cellStyle name="Normal 14 5 20 11" xfId="9675"/>
    <cellStyle name="Normal 14 5 20 12" xfId="9676"/>
    <cellStyle name="Normal 14 5 20 13" xfId="9677"/>
    <cellStyle name="Normal 14 5 20 14" xfId="9678"/>
    <cellStyle name="Normal 14 5 20 15" xfId="9679"/>
    <cellStyle name="Normal 14 5 20 16" xfId="9680"/>
    <cellStyle name="Normal 14 5 20 17" xfId="9681"/>
    <cellStyle name="Normal 14 5 20 18" xfId="9682"/>
    <cellStyle name="Normal 14 5 20 19" xfId="9683"/>
    <cellStyle name="Normal 14 5 20 2" xfId="9684"/>
    <cellStyle name="Normal 14 5 20 20" xfId="9685"/>
    <cellStyle name="Normal 14 5 20 21" xfId="9686"/>
    <cellStyle name="Normal 14 5 20 22" xfId="9687"/>
    <cellStyle name="Normal 14 5 20 23" xfId="9688"/>
    <cellStyle name="Normal 14 5 20 24" xfId="9689"/>
    <cellStyle name="Normal 14 5 20 25" xfId="9690"/>
    <cellStyle name="Normal 14 5 20 26" xfId="9691"/>
    <cellStyle name="Normal 14 5 20 27" xfId="9692"/>
    <cellStyle name="Normal 14 5 20 28" xfId="9693"/>
    <cellStyle name="Normal 14 5 20 29" xfId="9694"/>
    <cellStyle name="Normal 14 5 20 3" xfId="9695"/>
    <cellStyle name="Normal 14 5 20 30" xfId="9696"/>
    <cellStyle name="Normal 14 5 20 4" xfId="9697"/>
    <cellStyle name="Normal 14 5 20 5" xfId="9698"/>
    <cellStyle name="Normal 14 5 20 6" xfId="9699"/>
    <cellStyle name="Normal 14 5 20 7" xfId="9700"/>
    <cellStyle name="Normal 14 5 20 8" xfId="9701"/>
    <cellStyle name="Normal 14 5 20 9" xfId="9702"/>
    <cellStyle name="Normal 14 5 21" xfId="9703"/>
    <cellStyle name="Normal 14 5 21 10" xfId="9704"/>
    <cellStyle name="Normal 14 5 21 11" xfId="9705"/>
    <cellStyle name="Normal 14 5 21 12" xfId="9706"/>
    <cellStyle name="Normal 14 5 21 13" xfId="9707"/>
    <cellStyle name="Normal 14 5 21 14" xfId="9708"/>
    <cellStyle name="Normal 14 5 21 15" xfId="9709"/>
    <cellStyle name="Normal 14 5 21 16" xfId="9710"/>
    <cellStyle name="Normal 14 5 21 17" xfId="9711"/>
    <cellStyle name="Normal 14 5 21 18" xfId="9712"/>
    <cellStyle name="Normal 14 5 21 19" xfId="9713"/>
    <cellStyle name="Normal 14 5 21 2" xfId="9714"/>
    <cellStyle name="Normal 14 5 21 20" xfId="9715"/>
    <cellStyle name="Normal 14 5 21 21" xfId="9716"/>
    <cellStyle name="Normal 14 5 21 22" xfId="9717"/>
    <cellStyle name="Normal 14 5 21 23" xfId="9718"/>
    <cellStyle name="Normal 14 5 21 24" xfId="9719"/>
    <cellStyle name="Normal 14 5 21 25" xfId="9720"/>
    <cellStyle name="Normal 14 5 21 26" xfId="9721"/>
    <cellStyle name="Normal 14 5 21 27" xfId="9722"/>
    <cellStyle name="Normal 14 5 21 28" xfId="9723"/>
    <cellStyle name="Normal 14 5 21 29" xfId="9724"/>
    <cellStyle name="Normal 14 5 21 3" xfId="9725"/>
    <cellStyle name="Normal 14 5 21 30" xfId="9726"/>
    <cellStyle name="Normal 14 5 21 4" xfId="9727"/>
    <cellStyle name="Normal 14 5 21 5" xfId="9728"/>
    <cellStyle name="Normal 14 5 21 6" xfId="9729"/>
    <cellStyle name="Normal 14 5 21 7" xfId="9730"/>
    <cellStyle name="Normal 14 5 21 8" xfId="9731"/>
    <cellStyle name="Normal 14 5 21 9" xfId="9732"/>
    <cellStyle name="Normal 14 5 22" xfId="9733"/>
    <cellStyle name="Normal 14 5 22 10" xfId="9734"/>
    <cellStyle name="Normal 14 5 22 11" xfId="9735"/>
    <cellStyle name="Normal 14 5 22 12" xfId="9736"/>
    <cellStyle name="Normal 14 5 22 13" xfId="9737"/>
    <cellStyle name="Normal 14 5 22 14" xfId="9738"/>
    <cellStyle name="Normal 14 5 22 15" xfId="9739"/>
    <cellStyle name="Normal 14 5 22 16" xfId="9740"/>
    <cellStyle name="Normal 14 5 22 17" xfId="9741"/>
    <cellStyle name="Normal 14 5 22 18" xfId="9742"/>
    <cellStyle name="Normal 14 5 22 19" xfId="9743"/>
    <cellStyle name="Normal 14 5 22 2" xfId="9744"/>
    <cellStyle name="Normal 14 5 22 20" xfId="9745"/>
    <cellStyle name="Normal 14 5 22 21" xfId="9746"/>
    <cellStyle name="Normal 14 5 22 22" xfId="9747"/>
    <cellStyle name="Normal 14 5 22 23" xfId="9748"/>
    <cellStyle name="Normal 14 5 22 24" xfId="9749"/>
    <cellStyle name="Normal 14 5 22 25" xfId="9750"/>
    <cellStyle name="Normal 14 5 22 26" xfId="9751"/>
    <cellStyle name="Normal 14 5 22 27" xfId="9752"/>
    <cellStyle name="Normal 14 5 22 28" xfId="9753"/>
    <cellStyle name="Normal 14 5 22 29" xfId="9754"/>
    <cellStyle name="Normal 14 5 22 3" xfId="9755"/>
    <cellStyle name="Normal 14 5 22 30" xfId="9756"/>
    <cellStyle name="Normal 14 5 22 4" xfId="9757"/>
    <cellStyle name="Normal 14 5 22 5" xfId="9758"/>
    <cellStyle name="Normal 14 5 22 6" xfId="9759"/>
    <cellStyle name="Normal 14 5 22 7" xfId="9760"/>
    <cellStyle name="Normal 14 5 22 8" xfId="9761"/>
    <cellStyle name="Normal 14 5 22 9" xfId="9762"/>
    <cellStyle name="Normal 14 5 23" xfId="9763"/>
    <cellStyle name="Normal 14 5 23 10" xfId="9764"/>
    <cellStyle name="Normal 14 5 23 11" xfId="9765"/>
    <cellStyle name="Normal 14 5 23 12" xfId="9766"/>
    <cellStyle name="Normal 14 5 23 13" xfId="9767"/>
    <cellStyle name="Normal 14 5 23 14" xfId="9768"/>
    <cellStyle name="Normal 14 5 23 15" xfId="9769"/>
    <cellStyle name="Normal 14 5 23 16" xfId="9770"/>
    <cellStyle name="Normal 14 5 23 17" xfId="9771"/>
    <cellStyle name="Normal 14 5 23 18" xfId="9772"/>
    <cellStyle name="Normal 14 5 23 19" xfId="9773"/>
    <cellStyle name="Normal 14 5 23 2" xfId="9774"/>
    <cellStyle name="Normal 14 5 23 20" xfId="9775"/>
    <cellStyle name="Normal 14 5 23 21" xfId="9776"/>
    <cellStyle name="Normal 14 5 23 22" xfId="9777"/>
    <cellStyle name="Normal 14 5 23 23" xfId="9778"/>
    <cellStyle name="Normal 14 5 23 24" xfId="9779"/>
    <cellStyle name="Normal 14 5 23 25" xfId="9780"/>
    <cellStyle name="Normal 14 5 23 26" xfId="9781"/>
    <cellStyle name="Normal 14 5 23 27" xfId="9782"/>
    <cellStyle name="Normal 14 5 23 28" xfId="9783"/>
    <cellStyle name="Normal 14 5 23 29" xfId="9784"/>
    <cellStyle name="Normal 14 5 23 3" xfId="9785"/>
    <cellStyle name="Normal 14 5 23 30" xfId="9786"/>
    <cellStyle name="Normal 14 5 23 4" xfId="9787"/>
    <cellStyle name="Normal 14 5 23 5" xfId="9788"/>
    <cellStyle name="Normal 14 5 23 6" xfId="9789"/>
    <cellStyle name="Normal 14 5 23 7" xfId="9790"/>
    <cellStyle name="Normal 14 5 23 8" xfId="9791"/>
    <cellStyle name="Normal 14 5 23 9" xfId="9792"/>
    <cellStyle name="Normal 14 5 24" xfId="9793"/>
    <cellStyle name="Normal 14 5 24 10" xfId="9794"/>
    <cellStyle name="Normal 14 5 24 11" xfId="9795"/>
    <cellStyle name="Normal 14 5 24 12" xfId="9796"/>
    <cellStyle name="Normal 14 5 24 13" xfId="9797"/>
    <cellStyle name="Normal 14 5 24 14" xfId="9798"/>
    <cellStyle name="Normal 14 5 24 15" xfId="9799"/>
    <cellStyle name="Normal 14 5 24 16" xfId="9800"/>
    <cellStyle name="Normal 14 5 24 17" xfId="9801"/>
    <cellStyle name="Normal 14 5 24 18" xfId="9802"/>
    <cellStyle name="Normal 14 5 24 19" xfId="9803"/>
    <cellStyle name="Normal 14 5 24 2" xfId="9804"/>
    <cellStyle name="Normal 14 5 24 20" xfId="9805"/>
    <cellStyle name="Normal 14 5 24 21" xfId="9806"/>
    <cellStyle name="Normal 14 5 24 22" xfId="9807"/>
    <cellStyle name="Normal 14 5 24 23" xfId="9808"/>
    <cellStyle name="Normal 14 5 24 24" xfId="9809"/>
    <cellStyle name="Normal 14 5 24 25" xfId="9810"/>
    <cellStyle name="Normal 14 5 24 26" xfId="9811"/>
    <cellStyle name="Normal 14 5 24 27" xfId="9812"/>
    <cellStyle name="Normal 14 5 24 28" xfId="9813"/>
    <cellStyle name="Normal 14 5 24 29" xfId="9814"/>
    <cellStyle name="Normal 14 5 24 3" xfId="9815"/>
    <cellStyle name="Normal 14 5 24 30" xfId="9816"/>
    <cellStyle name="Normal 14 5 24 4" xfId="9817"/>
    <cellStyle name="Normal 14 5 24 5" xfId="9818"/>
    <cellStyle name="Normal 14 5 24 6" xfId="9819"/>
    <cellStyle name="Normal 14 5 24 7" xfId="9820"/>
    <cellStyle name="Normal 14 5 24 8" xfId="9821"/>
    <cellStyle name="Normal 14 5 24 9" xfId="9822"/>
    <cellStyle name="Normal 14 5 25" xfId="9823"/>
    <cellStyle name="Normal 14 5 25 10" xfId="9824"/>
    <cellStyle name="Normal 14 5 25 11" xfId="9825"/>
    <cellStyle name="Normal 14 5 25 12" xfId="9826"/>
    <cellStyle name="Normal 14 5 25 13" xfId="9827"/>
    <cellStyle name="Normal 14 5 25 14" xfId="9828"/>
    <cellStyle name="Normal 14 5 25 15" xfId="9829"/>
    <cellStyle name="Normal 14 5 25 16" xfId="9830"/>
    <cellStyle name="Normal 14 5 25 17" xfId="9831"/>
    <cellStyle name="Normal 14 5 25 18" xfId="9832"/>
    <cellStyle name="Normal 14 5 25 19" xfId="9833"/>
    <cellStyle name="Normal 14 5 25 2" xfId="9834"/>
    <cellStyle name="Normal 14 5 25 20" xfId="9835"/>
    <cellStyle name="Normal 14 5 25 21" xfId="9836"/>
    <cellStyle name="Normal 14 5 25 22" xfId="9837"/>
    <cellStyle name="Normal 14 5 25 23" xfId="9838"/>
    <cellStyle name="Normal 14 5 25 24" xfId="9839"/>
    <cellStyle name="Normal 14 5 25 25" xfId="9840"/>
    <cellStyle name="Normal 14 5 25 26" xfId="9841"/>
    <cellStyle name="Normal 14 5 25 27" xfId="9842"/>
    <cellStyle name="Normal 14 5 25 28" xfId="9843"/>
    <cellStyle name="Normal 14 5 25 29" xfId="9844"/>
    <cellStyle name="Normal 14 5 25 3" xfId="9845"/>
    <cellStyle name="Normal 14 5 25 30" xfId="9846"/>
    <cellStyle name="Normal 14 5 25 4" xfId="9847"/>
    <cellStyle name="Normal 14 5 25 5" xfId="9848"/>
    <cellStyle name="Normal 14 5 25 6" xfId="9849"/>
    <cellStyle name="Normal 14 5 25 7" xfId="9850"/>
    <cellStyle name="Normal 14 5 25 8" xfId="9851"/>
    <cellStyle name="Normal 14 5 25 9" xfId="9852"/>
    <cellStyle name="Normal 14 5 26" xfId="9853"/>
    <cellStyle name="Normal 14 5 26 10" xfId="9854"/>
    <cellStyle name="Normal 14 5 26 11" xfId="9855"/>
    <cellStyle name="Normal 14 5 26 12" xfId="9856"/>
    <cellStyle name="Normal 14 5 26 13" xfId="9857"/>
    <cellStyle name="Normal 14 5 26 14" xfId="9858"/>
    <cellStyle name="Normal 14 5 26 15" xfId="9859"/>
    <cellStyle name="Normal 14 5 26 16" xfId="9860"/>
    <cellStyle name="Normal 14 5 26 17" xfId="9861"/>
    <cellStyle name="Normal 14 5 26 18" xfId="9862"/>
    <cellStyle name="Normal 14 5 26 19" xfId="9863"/>
    <cellStyle name="Normal 14 5 26 2" xfId="9864"/>
    <cellStyle name="Normal 14 5 26 20" xfId="9865"/>
    <cellStyle name="Normal 14 5 26 21" xfId="9866"/>
    <cellStyle name="Normal 14 5 26 22" xfId="9867"/>
    <cellStyle name="Normal 14 5 26 23" xfId="9868"/>
    <cellStyle name="Normal 14 5 26 24" xfId="9869"/>
    <cellStyle name="Normal 14 5 26 25" xfId="9870"/>
    <cellStyle name="Normal 14 5 26 26" xfId="9871"/>
    <cellStyle name="Normal 14 5 26 27" xfId="9872"/>
    <cellStyle name="Normal 14 5 26 28" xfId="9873"/>
    <cellStyle name="Normal 14 5 26 29" xfId="9874"/>
    <cellStyle name="Normal 14 5 26 3" xfId="9875"/>
    <cellStyle name="Normal 14 5 26 30" xfId="9876"/>
    <cellStyle name="Normal 14 5 26 4" xfId="9877"/>
    <cellStyle name="Normal 14 5 26 5" xfId="9878"/>
    <cellStyle name="Normal 14 5 26 6" xfId="9879"/>
    <cellStyle name="Normal 14 5 26 7" xfId="9880"/>
    <cellStyle name="Normal 14 5 26 8" xfId="9881"/>
    <cellStyle name="Normal 14 5 26 9" xfId="9882"/>
    <cellStyle name="Normal 14 5 27" xfId="9883"/>
    <cellStyle name="Normal 14 5 27 10" xfId="9884"/>
    <cellStyle name="Normal 14 5 27 11" xfId="9885"/>
    <cellStyle name="Normal 14 5 27 12" xfId="9886"/>
    <cellStyle name="Normal 14 5 27 13" xfId="9887"/>
    <cellStyle name="Normal 14 5 27 14" xfId="9888"/>
    <cellStyle name="Normal 14 5 27 15" xfId="9889"/>
    <cellStyle name="Normal 14 5 27 16" xfId="9890"/>
    <cellStyle name="Normal 14 5 27 17" xfId="9891"/>
    <cellStyle name="Normal 14 5 27 18" xfId="9892"/>
    <cellStyle name="Normal 14 5 27 19" xfId="9893"/>
    <cellStyle name="Normal 14 5 27 2" xfId="9894"/>
    <cellStyle name="Normal 14 5 27 20" xfId="9895"/>
    <cellStyle name="Normal 14 5 27 21" xfId="9896"/>
    <cellStyle name="Normal 14 5 27 22" xfId="9897"/>
    <cellStyle name="Normal 14 5 27 23" xfId="9898"/>
    <cellStyle name="Normal 14 5 27 24" xfId="9899"/>
    <cellStyle name="Normal 14 5 27 25" xfId="9900"/>
    <cellStyle name="Normal 14 5 27 26" xfId="9901"/>
    <cellStyle name="Normal 14 5 27 27" xfId="9902"/>
    <cellStyle name="Normal 14 5 27 28" xfId="9903"/>
    <cellStyle name="Normal 14 5 27 29" xfId="9904"/>
    <cellStyle name="Normal 14 5 27 3" xfId="9905"/>
    <cellStyle name="Normal 14 5 27 30" xfId="9906"/>
    <cellStyle name="Normal 14 5 27 4" xfId="9907"/>
    <cellStyle name="Normal 14 5 27 5" xfId="9908"/>
    <cellStyle name="Normal 14 5 27 6" xfId="9909"/>
    <cellStyle name="Normal 14 5 27 7" xfId="9910"/>
    <cellStyle name="Normal 14 5 27 8" xfId="9911"/>
    <cellStyle name="Normal 14 5 27 9" xfId="9912"/>
    <cellStyle name="Normal 14 5 28" xfId="9913"/>
    <cellStyle name="Normal 14 5 28 10" xfId="9914"/>
    <cellStyle name="Normal 14 5 28 11" xfId="9915"/>
    <cellStyle name="Normal 14 5 28 12" xfId="9916"/>
    <cellStyle name="Normal 14 5 28 13" xfId="9917"/>
    <cellStyle name="Normal 14 5 28 14" xfId="9918"/>
    <cellStyle name="Normal 14 5 28 15" xfId="9919"/>
    <cellStyle name="Normal 14 5 28 16" xfId="9920"/>
    <cellStyle name="Normal 14 5 28 17" xfId="9921"/>
    <cellStyle name="Normal 14 5 28 18" xfId="9922"/>
    <cellStyle name="Normal 14 5 28 19" xfId="9923"/>
    <cellStyle name="Normal 14 5 28 2" xfId="9924"/>
    <cellStyle name="Normal 14 5 28 20" xfId="9925"/>
    <cellStyle name="Normal 14 5 28 21" xfId="9926"/>
    <cellStyle name="Normal 14 5 28 22" xfId="9927"/>
    <cellStyle name="Normal 14 5 28 23" xfId="9928"/>
    <cellStyle name="Normal 14 5 28 24" xfId="9929"/>
    <cellStyle name="Normal 14 5 28 25" xfId="9930"/>
    <cellStyle name="Normal 14 5 28 26" xfId="9931"/>
    <cellStyle name="Normal 14 5 28 27" xfId="9932"/>
    <cellStyle name="Normal 14 5 28 28" xfId="9933"/>
    <cellStyle name="Normal 14 5 28 29" xfId="9934"/>
    <cellStyle name="Normal 14 5 28 3" xfId="9935"/>
    <cellStyle name="Normal 14 5 28 30" xfId="9936"/>
    <cellStyle name="Normal 14 5 28 4" xfId="9937"/>
    <cellStyle name="Normal 14 5 28 5" xfId="9938"/>
    <cellStyle name="Normal 14 5 28 6" xfId="9939"/>
    <cellStyle name="Normal 14 5 28 7" xfId="9940"/>
    <cellStyle name="Normal 14 5 28 8" xfId="9941"/>
    <cellStyle name="Normal 14 5 28 9" xfId="9942"/>
    <cellStyle name="Normal 14 5 29" xfId="9943"/>
    <cellStyle name="Normal 14 5 29 10" xfId="9944"/>
    <cellStyle name="Normal 14 5 29 11" xfId="9945"/>
    <cellStyle name="Normal 14 5 29 12" xfId="9946"/>
    <cellStyle name="Normal 14 5 29 13" xfId="9947"/>
    <cellStyle name="Normal 14 5 29 14" xfId="9948"/>
    <cellStyle name="Normal 14 5 29 15" xfId="9949"/>
    <cellStyle name="Normal 14 5 29 16" xfId="9950"/>
    <cellStyle name="Normal 14 5 29 17" xfId="9951"/>
    <cellStyle name="Normal 14 5 29 18" xfId="9952"/>
    <cellStyle name="Normal 14 5 29 19" xfId="9953"/>
    <cellStyle name="Normal 14 5 29 2" xfId="9954"/>
    <cellStyle name="Normal 14 5 29 20" xfId="9955"/>
    <cellStyle name="Normal 14 5 29 21" xfId="9956"/>
    <cellStyle name="Normal 14 5 29 22" xfId="9957"/>
    <cellStyle name="Normal 14 5 29 23" xfId="9958"/>
    <cellStyle name="Normal 14 5 29 24" xfId="9959"/>
    <cellStyle name="Normal 14 5 29 25" xfId="9960"/>
    <cellStyle name="Normal 14 5 29 26" xfId="9961"/>
    <cellStyle name="Normal 14 5 29 27" xfId="9962"/>
    <cellStyle name="Normal 14 5 29 28" xfId="9963"/>
    <cellStyle name="Normal 14 5 29 29" xfId="9964"/>
    <cellStyle name="Normal 14 5 29 3" xfId="9965"/>
    <cellStyle name="Normal 14 5 29 30" xfId="9966"/>
    <cellStyle name="Normal 14 5 29 4" xfId="9967"/>
    <cellStyle name="Normal 14 5 29 5" xfId="9968"/>
    <cellStyle name="Normal 14 5 29 6" xfId="9969"/>
    <cellStyle name="Normal 14 5 29 7" xfId="9970"/>
    <cellStyle name="Normal 14 5 29 8" xfId="9971"/>
    <cellStyle name="Normal 14 5 29 9" xfId="9972"/>
    <cellStyle name="Normal 14 5 3" xfId="9973"/>
    <cellStyle name="Normal 14 5 3 10" xfId="9974"/>
    <cellStyle name="Normal 14 5 3 11" xfId="9975"/>
    <cellStyle name="Normal 14 5 3 12" xfId="9976"/>
    <cellStyle name="Normal 14 5 3 13" xfId="9977"/>
    <cellStyle name="Normal 14 5 3 14" xfId="9978"/>
    <cellStyle name="Normal 14 5 3 15" xfId="9979"/>
    <cellStyle name="Normal 14 5 3 16" xfId="9980"/>
    <cellStyle name="Normal 14 5 3 17" xfId="9981"/>
    <cellStyle name="Normal 14 5 3 18" xfId="9982"/>
    <cellStyle name="Normal 14 5 3 19" xfId="9983"/>
    <cellStyle name="Normal 14 5 3 2" xfId="9984"/>
    <cellStyle name="Normal 14 5 3 20" xfId="9985"/>
    <cellStyle name="Normal 14 5 3 21" xfId="9986"/>
    <cellStyle name="Normal 14 5 3 22" xfId="9987"/>
    <cellStyle name="Normal 14 5 3 23" xfId="9988"/>
    <cellStyle name="Normal 14 5 3 24" xfId="9989"/>
    <cellStyle name="Normal 14 5 3 25" xfId="9990"/>
    <cellStyle name="Normal 14 5 3 26" xfId="9991"/>
    <cellStyle name="Normal 14 5 3 27" xfId="9992"/>
    <cellStyle name="Normal 14 5 3 28" xfId="9993"/>
    <cellStyle name="Normal 14 5 3 29" xfId="9994"/>
    <cellStyle name="Normal 14 5 3 3" xfId="9995"/>
    <cellStyle name="Normal 14 5 3 30" xfId="9996"/>
    <cellStyle name="Normal 14 5 3 4" xfId="9997"/>
    <cellStyle name="Normal 14 5 3 5" xfId="9998"/>
    <cellStyle name="Normal 14 5 3 6" xfId="9999"/>
    <cellStyle name="Normal 14 5 3 7" xfId="10000"/>
    <cellStyle name="Normal 14 5 3 8" xfId="10001"/>
    <cellStyle name="Normal 14 5 3 9" xfId="10002"/>
    <cellStyle name="Normal 14 5 30" xfId="10003"/>
    <cellStyle name="Normal 14 5 30 10" xfId="10004"/>
    <cellStyle name="Normal 14 5 30 11" xfId="10005"/>
    <cellStyle name="Normal 14 5 30 12" xfId="10006"/>
    <cellStyle name="Normal 14 5 30 13" xfId="10007"/>
    <cellStyle name="Normal 14 5 30 14" xfId="10008"/>
    <cellStyle name="Normal 14 5 30 15" xfId="10009"/>
    <cellStyle name="Normal 14 5 30 16" xfId="10010"/>
    <cellStyle name="Normal 14 5 30 17" xfId="10011"/>
    <cellStyle name="Normal 14 5 30 18" xfId="10012"/>
    <cellStyle name="Normal 14 5 30 19" xfId="10013"/>
    <cellStyle name="Normal 14 5 30 2" xfId="10014"/>
    <cellStyle name="Normal 14 5 30 20" xfId="10015"/>
    <cellStyle name="Normal 14 5 30 21" xfId="10016"/>
    <cellStyle name="Normal 14 5 30 22" xfId="10017"/>
    <cellStyle name="Normal 14 5 30 23" xfId="10018"/>
    <cellStyle name="Normal 14 5 30 24" xfId="10019"/>
    <cellStyle name="Normal 14 5 30 25" xfId="10020"/>
    <cellStyle name="Normal 14 5 30 26" xfId="10021"/>
    <cellStyle name="Normal 14 5 30 27" xfId="10022"/>
    <cellStyle name="Normal 14 5 30 28" xfId="10023"/>
    <cellStyle name="Normal 14 5 30 29" xfId="10024"/>
    <cellStyle name="Normal 14 5 30 3" xfId="10025"/>
    <cellStyle name="Normal 14 5 30 30" xfId="10026"/>
    <cellStyle name="Normal 14 5 30 4" xfId="10027"/>
    <cellStyle name="Normal 14 5 30 5" xfId="10028"/>
    <cellStyle name="Normal 14 5 30 6" xfId="10029"/>
    <cellStyle name="Normal 14 5 30 7" xfId="10030"/>
    <cellStyle name="Normal 14 5 30 8" xfId="10031"/>
    <cellStyle name="Normal 14 5 30 9" xfId="10032"/>
    <cellStyle name="Normal 14 5 31" xfId="10033"/>
    <cellStyle name="Normal 14 5 31 10" xfId="10034"/>
    <cellStyle name="Normal 14 5 31 11" xfId="10035"/>
    <cellStyle name="Normal 14 5 31 12" xfId="10036"/>
    <cellStyle name="Normal 14 5 31 13" xfId="10037"/>
    <cellStyle name="Normal 14 5 31 14" xfId="10038"/>
    <cellStyle name="Normal 14 5 31 15" xfId="10039"/>
    <cellStyle name="Normal 14 5 31 16" xfId="10040"/>
    <cellStyle name="Normal 14 5 31 17" xfId="10041"/>
    <cellStyle name="Normal 14 5 31 18" xfId="10042"/>
    <cellStyle name="Normal 14 5 31 19" xfId="10043"/>
    <cellStyle name="Normal 14 5 31 2" xfId="10044"/>
    <cellStyle name="Normal 14 5 31 20" xfId="10045"/>
    <cellStyle name="Normal 14 5 31 21" xfId="10046"/>
    <cellStyle name="Normal 14 5 31 22" xfId="10047"/>
    <cellStyle name="Normal 14 5 31 23" xfId="10048"/>
    <cellStyle name="Normal 14 5 31 24" xfId="10049"/>
    <cellStyle name="Normal 14 5 31 25" xfId="10050"/>
    <cellStyle name="Normal 14 5 31 26" xfId="10051"/>
    <cellStyle name="Normal 14 5 31 27" xfId="10052"/>
    <cellStyle name="Normal 14 5 31 28" xfId="10053"/>
    <cellStyle name="Normal 14 5 31 29" xfId="10054"/>
    <cellStyle name="Normal 14 5 31 3" xfId="10055"/>
    <cellStyle name="Normal 14 5 31 30" xfId="10056"/>
    <cellStyle name="Normal 14 5 31 4" xfId="10057"/>
    <cellStyle name="Normal 14 5 31 5" xfId="10058"/>
    <cellStyle name="Normal 14 5 31 6" xfId="10059"/>
    <cellStyle name="Normal 14 5 31 7" xfId="10060"/>
    <cellStyle name="Normal 14 5 31 8" xfId="10061"/>
    <cellStyle name="Normal 14 5 31 9" xfId="10062"/>
    <cellStyle name="Normal 14 5 32" xfId="10063"/>
    <cellStyle name="Normal 14 5 32 10" xfId="10064"/>
    <cellStyle name="Normal 14 5 32 11" xfId="10065"/>
    <cellStyle name="Normal 14 5 32 12" xfId="10066"/>
    <cellStyle name="Normal 14 5 32 13" xfId="10067"/>
    <cellStyle name="Normal 14 5 32 14" xfId="10068"/>
    <cellStyle name="Normal 14 5 32 15" xfId="10069"/>
    <cellStyle name="Normal 14 5 32 16" xfId="10070"/>
    <cellStyle name="Normal 14 5 32 17" xfId="10071"/>
    <cellStyle name="Normal 14 5 32 18" xfId="10072"/>
    <cellStyle name="Normal 14 5 32 19" xfId="10073"/>
    <cellStyle name="Normal 14 5 32 2" xfId="10074"/>
    <cellStyle name="Normal 14 5 32 20" xfId="10075"/>
    <cellStyle name="Normal 14 5 32 21" xfId="10076"/>
    <cellStyle name="Normal 14 5 32 22" xfId="10077"/>
    <cellStyle name="Normal 14 5 32 23" xfId="10078"/>
    <cellStyle name="Normal 14 5 32 24" xfId="10079"/>
    <cellStyle name="Normal 14 5 32 25" xfId="10080"/>
    <cellStyle name="Normal 14 5 32 26" xfId="10081"/>
    <cellStyle name="Normal 14 5 32 27" xfId="10082"/>
    <cellStyle name="Normal 14 5 32 28" xfId="10083"/>
    <cellStyle name="Normal 14 5 32 29" xfId="10084"/>
    <cellStyle name="Normal 14 5 32 3" xfId="10085"/>
    <cellStyle name="Normal 14 5 32 30" xfId="10086"/>
    <cellStyle name="Normal 14 5 32 4" xfId="10087"/>
    <cellStyle name="Normal 14 5 32 5" xfId="10088"/>
    <cellStyle name="Normal 14 5 32 6" xfId="10089"/>
    <cellStyle name="Normal 14 5 32 7" xfId="10090"/>
    <cellStyle name="Normal 14 5 32 8" xfId="10091"/>
    <cellStyle name="Normal 14 5 32 9" xfId="10092"/>
    <cellStyle name="Normal 14 5 33" xfId="10093"/>
    <cellStyle name="Normal 14 5 34" xfId="10094"/>
    <cellStyle name="Normal 14 5 35" xfId="10095"/>
    <cellStyle name="Normal 14 5 36" xfId="10096"/>
    <cellStyle name="Normal 14 5 37" xfId="10097"/>
    <cellStyle name="Normal 14 5 38" xfId="10098"/>
    <cellStyle name="Normal 14 5 39" xfId="10099"/>
    <cellStyle name="Normal 14 5 4" xfId="10100"/>
    <cellStyle name="Normal 14 5 4 10" xfId="10101"/>
    <cellStyle name="Normal 14 5 4 11" xfId="10102"/>
    <cellStyle name="Normal 14 5 4 12" xfId="10103"/>
    <cellStyle name="Normal 14 5 4 13" xfId="10104"/>
    <cellStyle name="Normal 14 5 4 14" xfId="10105"/>
    <cellStyle name="Normal 14 5 4 15" xfId="10106"/>
    <cellStyle name="Normal 14 5 4 16" xfId="10107"/>
    <cellStyle name="Normal 14 5 4 17" xfId="10108"/>
    <cellStyle name="Normal 14 5 4 18" xfId="10109"/>
    <cellStyle name="Normal 14 5 4 19" xfId="10110"/>
    <cellStyle name="Normal 14 5 4 2" xfId="10111"/>
    <cellStyle name="Normal 14 5 4 20" xfId="10112"/>
    <cellStyle name="Normal 14 5 4 21" xfId="10113"/>
    <cellStyle name="Normal 14 5 4 22" xfId="10114"/>
    <cellStyle name="Normal 14 5 4 23" xfId="10115"/>
    <cellStyle name="Normal 14 5 4 24" xfId="10116"/>
    <cellStyle name="Normal 14 5 4 25" xfId="10117"/>
    <cellStyle name="Normal 14 5 4 26" xfId="10118"/>
    <cellStyle name="Normal 14 5 4 27" xfId="10119"/>
    <cellStyle name="Normal 14 5 4 28" xfId="10120"/>
    <cellStyle name="Normal 14 5 4 29" xfId="10121"/>
    <cellStyle name="Normal 14 5 4 3" xfId="10122"/>
    <cellStyle name="Normal 14 5 4 30" xfId="10123"/>
    <cellStyle name="Normal 14 5 4 4" xfId="10124"/>
    <cellStyle name="Normal 14 5 4 5" xfId="10125"/>
    <cellStyle name="Normal 14 5 4 6" xfId="10126"/>
    <cellStyle name="Normal 14 5 4 7" xfId="10127"/>
    <cellStyle name="Normal 14 5 4 8" xfId="10128"/>
    <cellStyle name="Normal 14 5 4 9" xfId="10129"/>
    <cellStyle name="Normal 14 5 40" xfId="10130"/>
    <cellStyle name="Normal 14 5 41" xfId="10131"/>
    <cellStyle name="Normal 14 5 42" xfId="10132"/>
    <cellStyle name="Normal 14 5 43" xfId="10133"/>
    <cellStyle name="Normal 14 5 44" xfId="10134"/>
    <cellStyle name="Normal 14 5 45" xfId="10135"/>
    <cellStyle name="Normal 14 5 46" xfId="10136"/>
    <cellStyle name="Normal 14 5 47" xfId="10137"/>
    <cellStyle name="Normal 14 5 48" xfId="10138"/>
    <cellStyle name="Normal 14 5 49" xfId="10139"/>
    <cellStyle name="Normal 14 5 5" xfId="10140"/>
    <cellStyle name="Normal 14 5 5 10" xfId="10141"/>
    <cellStyle name="Normal 14 5 5 11" xfId="10142"/>
    <cellStyle name="Normal 14 5 5 12" xfId="10143"/>
    <cellStyle name="Normal 14 5 5 13" xfId="10144"/>
    <cellStyle name="Normal 14 5 5 14" xfId="10145"/>
    <cellStyle name="Normal 14 5 5 15" xfId="10146"/>
    <cellStyle name="Normal 14 5 5 16" xfId="10147"/>
    <cellStyle name="Normal 14 5 5 17" xfId="10148"/>
    <cellStyle name="Normal 14 5 5 18" xfId="10149"/>
    <cellStyle name="Normal 14 5 5 19" xfId="10150"/>
    <cellStyle name="Normal 14 5 5 2" xfId="10151"/>
    <cellStyle name="Normal 14 5 5 20" xfId="10152"/>
    <cellStyle name="Normal 14 5 5 21" xfId="10153"/>
    <cellStyle name="Normal 14 5 5 22" xfId="10154"/>
    <cellStyle name="Normal 14 5 5 23" xfId="10155"/>
    <cellStyle name="Normal 14 5 5 24" xfId="10156"/>
    <cellStyle name="Normal 14 5 5 25" xfId="10157"/>
    <cellStyle name="Normal 14 5 5 26" xfId="10158"/>
    <cellStyle name="Normal 14 5 5 27" xfId="10159"/>
    <cellStyle name="Normal 14 5 5 28" xfId="10160"/>
    <cellStyle name="Normal 14 5 5 29" xfId="10161"/>
    <cellStyle name="Normal 14 5 5 3" xfId="10162"/>
    <cellStyle name="Normal 14 5 5 30" xfId="10163"/>
    <cellStyle name="Normal 14 5 5 4" xfId="10164"/>
    <cellStyle name="Normal 14 5 5 5" xfId="10165"/>
    <cellStyle name="Normal 14 5 5 6" xfId="10166"/>
    <cellStyle name="Normal 14 5 5 7" xfId="10167"/>
    <cellStyle name="Normal 14 5 5 8" xfId="10168"/>
    <cellStyle name="Normal 14 5 5 9" xfId="10169"/>
    <cellStyle name="Normal 14 5 50" xfId="10170"/>
    <cellStyle name="Normal 14 5 51" xfId="10171"/>
    <cellStyle name="Normal 14 5 52" xfId="10172"/>
    <cellStyle name="Normal 14 5 53" xfId="10173"/>
    <cellStyle name="Normal 14 5 54" xfId="10174"/>
    <cellStyle name="Normal 14 5 55" xfId="10175"/>
    <cellStyle name="Normal 14 5 56" xfId="10176"/>
    <cellStyle name="Normal 14 5 57" xfId="10177"/>
    <cellStyle name="Normal 14 5 58" xfId="10178"/>
    <cellStyle name="Normal 14 5 59" xfId="10179"/>
    <cellStyle name="Normal 14 5 6" xfId="10180"/>
    <cellStyle name="Normal 14 5 6 10" xfId="10181"/>
    <cellStyle name="Normal 14 5 6 11" xfId="10182"/>
    <cellStyle name="Normal 14 5 6 12" xfId="10183"/>
    <cellStyle name="Normal 14 5 6 13" xfId="10184"/>
    <cellStyle name="Normal 14 5 6 14" xfId="10185"/>
    <cellStyle name="Normal 14 5 6 15" xfId="10186"/>
    <cellStyle name="Normal 14 5 6 16" xfId="10187"/>
    <cellStyle name="Normal 14 5 6 17" xfId="10188"/>
    <cellStyle name="Normal 14 5 6 18" xfId="10189"/>
    <cellStyle name="Normal 14 5 6 19" xfId="10190"/>
    <cellStyle name="Normal 14 5 6 2" xfId="10191"/>
    <cellStyle name="Normal 14 5 6 20" xfId="10192"/>
    <cellStyle name="Normal 14 5 6 21" xfId="10193"/>
    <cellStyle name="Normal 14 5 6 22" xfId="10194"/>
    <cellStyle name="Normal 14 5 6 23" xfId="10195"/>
    <cellStyle name="Normal 14 5 6 24" xfId="10196"/>
    <cellStyle name="Normal 14 5 6 25" xfId="10197"/>
    <cellStyle name="Normal 14 5 6 26" xfId="10198"/>
    <cellStyle name="Normal 14 5 6 27" xfId="10199"/>
    <cellStyle name="Normal 14 5 6 28" xfId="10200"/>
    <cellStyle name="Normal 14 5 6 29" xfId="10201"/>
    <cellStyle name="Normal 14 5 6 3" xfId="10202"/>
    <cellStyle name="Normal 14 5 6 30" xfId="10203"/>
    <cellStyle name="Normal 14 5 6 4" xfId="10204"/>
    <cellStyle name="Normal 14 5 6 5" xfId="10205"/>
    <cellStyle name="Normal 14 5 6 6" xfId="10206"/>
    <cellStyle name="Normal 14 5 6 7" xfId="10207"/>
    <cellStyle name="Normal 14 5 6 8" xfId="10208"/>
    <cellStyle name="Normal 14 5 6 9" xfId="10209"/>
    <cellStyle name="Normal 14 5 60" xfId="10210"/>
    <cellStyle name="Normal 14 5 61" xfId="10211"/>
    <cellStyle name="Normal 14 5 7" xfId="10212"/>
    <cellStyle name="Normal 14 5 7 10" xfId="10213"/>
    <cellStyle name="Normal 14 5 7 11" xfId="10214"/>
    <cellStyle name="Normal 14 5 7 12" xfId="10215"/>
    <cellStyle name="Normal 14 5 7 13" xfId="10216"/>
    <cellStyle name="Normal 14 5 7 14" xfId="10217"/>
    <cellStyle name="Normal 14 5 7 15" xfId="10218"/>
    <cellStyle name="Normal 14 5 7 16" xfId="10219"/>
    <cellStyle name="Normal 14 5 7 17" xfId="10220"/>
    <cellStyle name="Normal 14 5 7 18" xfId="10221"/>
    <cellStyle name="Normal 14 5 7 19" xfId="10222"/>
    <cellStyle name="Normal 14 5 7 2" xfId="10223"/>
    <cellStyle name="Normal 14 5 7 20" xfId="10224"/>
    <cellStyle name="Normal 14 5 7 21" xfId="10225"/>
    <cellStyle name="Normal 14 5 7 22" xfId="10226"/>
    <cellStyle name="Normal 14 5 7 23" xfId="10227"/>
    <cellStyle name="Normal 14 5 7 24" xfId="10228"/>
    <cellStyle name="Normal 14 5 7 25" xfId="10229"/>
    <cellStyle name="Normal 14 5 7 26" xfId="10230"/>
    <cellStyle name="Normal 14 5 7 27" xfId="10231"/>
    <cellStyle name="Normal 14 5 7 28" xfId="10232"/>
    <cellStyle name="Normal 14 5 7 29" xfId="10233"/>
    <cellStyle name="Normal 14 5 7 3" xfId="10234"/>
    <cellStyle name="Normal 14 5 7 30" xfId="10235"/>
    <cellStyle name="Normal 14 5 7 4" xfId="10236"/>
    <cellStyle name="Normal 14 5 7 5" xfId="10237"/>
    <cellStyle name="Normal 14 5 7 6" xfId="10238"/>
    <cellStyle name="Normal 14 5 7 7" xfId="10239"/>
    <cellStyle name="Normal 14 5 7 8" xfId="10240"/>
    <cellStyle name="Normal 14 5 7 9" xfId="10241"/>
    <cellStyle name="Normal 14 5 8" xfId="10242"/>
    <cellStyle name="Normal 14 5 8 10" xfId="10243"/>
    <cellStyle name="Normal 14 5 8 11" xfId="10244"/>
    <cellStyle name="Normal 14 5 8 12" xfId="10245"/>
    <cellStyle name="Normal 14 5 8 13" xfId="10246"/>
    <cellStyle name="Normal 14 5 8 14" xfId="10247"/>
    <cellStyle name="Normal 14 5 8 15" xfId="10248"/>
    <cellStyle name="Normal 14 5 8 16" xfId="10249"/>
    <cellStyle name="Normal 14 5 8 17" xfId="10250"/>
    <cellStyle name="Normal 14 5 8 18" xfId="10251"/>
    <cellStyle name="Normal 14 5 8 19" xfId="10252"/>
    <cellStyle name="Normal 14 5 8 2" xfId="10253"/>
    <cellStyle name="Normal 14 5 8 20" xfId="10254"/>
    <cellStyle name="Normal 14 5 8 21" xfId="10255"/>
    <cellStyle name="Normal 14 5 8 22" xfId="10256"/>
    <cellStyle name="Normal 14 5 8 23" xfId="10257"/>
    <cellStyle name="Normal 14 5 8 24" xfId="10258"/>
    <cellStyle name="Normal 14 5 8 25" xfId="10259"/>
    <cellStyle name="Normal 14 5 8 26" xfId="10260"/>
    <cellStyle name="Normal 14 5 8 27" xfId="10261"/>
    <cellStyle name="Normal 14 5 8 28" xfId="10262"/>
    <cellStyle name="Normal 14 5 8 29" xfId="10263"/>
    <cellStyle name="Normal 14 5 8 3" xfId="10264"/>
    <cellStyle name="Normal 14 5 8 30" xfId="10265"/>
    <cellStyle name="Normal 14 5 8 4" xfId="10266"/>
    <cellStyle name="Normal 14 5 8 5" xfId="10267"/>
    <cellStyle name="Normal 14 5 8 6" xfId="10268"/>
    <cellStyle name="Normal 14 5 8 7" xfId="10269"/>
    <cellStyle name="Normal 14 5 8 8" xfId="10270"/>
    <cellStyle name="Normal 14 5 8 9" xfId="10271"/>
    <cellStyle name="Normal 14 5 9" xfId="10272"/>
    <cellStyle name="Normal 14 5 9 10" xfId="10273"/>
    <cellStyle name="Normal 14 5 9 11" xfId="10274"/>
    <cellStyle name="Normal 14 5 9 12" xfId="10275"/>
    <cellStyle name="Normal 14 5 9 13" xfId="10276"/>
    <cellStyle name="Normal 14 5 9 14" xfId="10277"/>
    <cellStyle name="Normal 14 5 9 15" xfId="10278"/>
    <cellStyle name="Normal 14 5 9 16" xfId="10279"/>
    <cellStyle name="Normal 14 5 9 17" xfId="10280"/>
    <cellStyle name="Normal 14 5 9 18" xfId="10281"/>
    <cellStyle name="Normal 14 5 9 19" xfId="10282"/>
    <cellStyle name="Normal 14 5 9 2" xfId="10283"/>
    <cellStyle name="Normal 14 5 9 20" xfId="10284"/>
    <cellStyle name="Normal 14 5 9 21" xfId="10285"/>
    <cellStyle name="Normal 14 5 9 22" xfId="10286"/>
    <cellStyle name="Normal 14 5 9 23" xfId="10287"/>
    <cellStyle name="Normal 14 5 9 24" xfId="10288"/>
    <cellStyle name="Normal 14 5 9 25" xfId="10289"/>
    <cellStyle name="Normal 14 5 9 26" xfId="10290"/>
    <cellStyle name="Normal 14 5 9 27" xfId="10291"/>
    <cellStyle name="Normal 14 5 9 28" xfId="10292"/>
    <cellStyle name="Normal 14 5 9 29" xfId="10293"/>
    <cellStyle name="Normal 14 5 9 3" xfId="10294"/>
    <cellStyle name="Normal 14 5 9 30" xfId="10295"/>
    <cellStyle name="Normal 14 5 9 4" xfId="10296"/>
    <cellStyle name="Normal 14 5 9 5" xfId="10297"/>
    <cellStyle name="Normal 14 5 9 6" xfId="10298"/>
    <cellStyle name="Normal 14 5 9 7" xfId="10299"/>
    <cellStyle name="Normal 14 5 9 8" xfId="10300"/>
    <cellStyle name="Normal 14 5 9 9" xfId="10301"/>
    <cellStyle name="Normal 14 50" xfId="10302"/>
    <cellStyle name="Normal 14 51" xfId="10303"/>
    <cellStyle name="Normal 14 52" xfId="10304"/>
    <cellStyle name="Normal 14 53" xfId="10305"/>
    <cellStyle name="Normal 14 54" xfId="10306"/>
    <cellStyle name="Normal 14 55" xfId="10307"/>
    <cellStyle name="Normal 14 56" xfId="10308"/>
    <cellStyle name="Normal 14 57" xfId="10309"/>
    <cellStyle name="Normal 14 58" xfId="10310"/>
    <cellStyle name="Normal 14 59" xfId="10311"/>
    <cellStyle name="Normal 14 6" xfId="10312"/>
    <cellStyle name="Normal 14 6 10" xfId="10313"/>
    <cellStyle name="Normal 14 6 10 10" xfId="10314"/>
    <cellStyle name="Normal 14 6 10 11" xfId="10315"/>
    <cellStyle name="Normal 14 6 10 12" xfId="10316"/>
    <cellStyle name="Normal 14 6 10 13" xfId="10317"/>
    <cellStyle name="Normal 14 6 10 14" xfId="10318"/>
    <cellStyle name="Normal 14 6 10 15" xfId="10319"/>
    <cellStyle name="Normal 14 6 10 16" xfId="10320"/>
    <cellStyle name="Normal 14 6 10 17" xfId="10321"/>
    <cellStyle name="Normal 14 6 10 18" xfId="10322"/>
    <cellStyle name="Normal 14 6 10 19" xfId="10323"/>
    <cellStyle name="Normal 14 6 10 2" xfId="10324"/>
    <cellStyle name="Normal 14 6 10 20" xfId="10325"/>
    <cellStyle name="Normal 14 6 10 21" xfId="10326"/>
    <cellStyle name="Normal 14 6 10 22" xfId="10327"/>
    <cellStyle name="Normal 14 6 10 23" xfId="10328"/>
    <cellStyle name="Normal 14 6 10 24" xfId="10329"/>
    <cellStyle name="Normal 14 6 10 25" xfId="10330"/>
    <cellStyle name="Normal 14 6 10 26" xfId="10331"/>
    <cellStyle name="Normal 14 6 10 27" xfId="10332"/>
    <cellStyle name="Normal 14 6 10 28" xfId="10333"/>
    <cellStyle name="Normal 14 6 10 29" xfId="10334"/>
    <cellStyle name="Normal 14 6 10 3" xfId="10335"/>
    <cellStyle name="Normal 14 6 10 30" xfId="10336"/>
    <cellStyle name="Normal 14 6 10 4" xfId="10337"/>
    <cellStyle name="Normal 14 6 10 5" xfId="10338"/>
    <cellStyle name="Normal 14 6 10 6" xfId="10339"/>
    <cellStyle name="Normal 14 6 10 7" xfId="10340"/>
    <cellStyle name="Normal 14 6 10 8" xfId="10341"/>
    <cellStyle name="Normal 14 6 10 9" xfId="10342"/>
    <cellStyle name="Normal 14 6 11" xfId="10343"/>
    <cellStyle name="Normal 14 6 11 10" xfId="10344"/>
    <cellStyle name="Normal 14 6 11 11" xfId="10345"/>
    <cellStyle name="Normal 14 6 11 12" xfId="10346"/>
    <cellStyle name="Normal 14 6 11 13" xfId="10347"/>
    <cellStyle name="Normal 14 6 11 14" xfId="10348"/>
    <cellStyle name="Normal 14 6 11 15" xfId="10349"/>
    <cellStyle name="Normal 14 6 11 16" xfId="10350"/>
    <cellStyle name="Normal 14 6 11 17" xfId="10351"/>
    <cellStyle name="Normal 14 6 11 18" xfId="10352"/>
    <cellStyle name="Normal 14 6 11 19" xfId="10353"/>
    <cellStyle name="Normal 14 6 11 2" xfId="10354"/>
    <cellStyle name="Normal 14 6 11 20" xfId="10355"/>
    <cellStyle name="Normal 14 6 11 21" xfId="10356"/>
    <cellStyle name="Normal 14 6 11 22" xfId="10357"/>
    <cellStyle name="Normal 14 6 11 23" xfId="10358"/>
    <cellStyle name="Normal 14 6 11 24" xfId="10359"/>
    <cellStyle name="Normal 14 6 11 25" xfId="10360"/>
    <cellStyle name="Normal 14 6 11 26" xfId="10361"/>
    <cellStyle name="Normal 14 6 11 27" xfId="10362"/>
    <cellStyle name="Normal 14 6 11 28" xfId="10363"/>
    <cellStyle name="Normal 14 6 11 29" xfId="10364"/>
    <cellStyle name="Normal 14 6 11 3" xfId="10365"/>
    <cellStyle name="Normal 14 6 11 30" xfId="10366"/>
    <cellStyle name="Normal 14 6 11 4" xfId="10367"/>
    <cellStyle name="Normal 14 6 11 5" xfId="10368"/>
    <cellStyle name="Normal 14 6 11 6" xfId="10369"/>
    <cellStyle name="Normal 14 6 11 7" xfId="10370"/>
    <cellStyle name="Normal 14 6 11 8" xfId="10371"/>
    <cellStyle name="Normal 14 6 11 9" xfId="10372"/>
    <cellStyle name="Normal 14 6 12" xfId="10373"/>
    <cellStyle name="Normal 14 6 12 10" xfId="10374"/>
    <cellStyle name="Normal 14 6 12 11" xfId="10375"/>
    <cellStyle name="Normal 14 6 12 12" xfId="10376"/>
    <cellStyle name="Normal 14 6 12 13" xfId="10377"/>
    <cellStyle name="Normal 14 6 12 14" xfId="10378"/>
    <cellStyle name="Normal 14 6 12 15" xfId="10379"/>
    <cellStyle name="Normal 14 6 12 16" xfId="10380"/>
    <cellStyle name="Normal 14 6 12 17" xfId="10381"/>
    <cellStyle name="Normal 14 6 12 18" xfId="10382"/>
    <cellStyle name="Normal 14 6 12 19" xfId="10383"/>
    <cellStyle name="Normal 14 6 12 2" xfId="10384"/>
    <cellStyle name="Normal 14 6 12 20" xfId="10385"/>
    <cellStyle name="Normal 14 6 12 21" xfId="10386"/>
    <cellStyle name="Normal 14 6 12 22" xfId="10387"/>
    <cellStyle name="Normal 14 6 12 23" xfId="10388"/>
    <cellStyle name="Normal 14 6 12 24" xfId="10389"/>
    <cellStyle name="Normal 14 6 12 25" xfId="10390"/>
    <cellStyle name="Normal 14 6 12 26" xfId="10391"/>
    <cellStyle name="Normal 14 6 12 27" xfId="10392"/>
    <cellStyle name="Normal 14 6 12 28" xfId="10393"/>
    <cellStyle name="Normal 14 6 12 29" xfId="10394"/>
    <cellStyle name="Normal 14 6 12 3" xfId="10395"/>
    <cellStyle name="Normal 14 6 12 30" xfId="10396"/>
    <cellStyle name="Normal 14 6 12 4" xfId="10397"/>
    <cellStyle name="Normal 14 6 12 5" xfId="10398"/>
    <cellStyle name="Normal 14 6 12 6" xfId="10399"/>
    <cellStyle name="Normal 14 6 12 7" xfId="10400"/>
    <cellStyle name="Normal 14 6 12 8" xfId="10401"/>
    <cellStyle name="Normal 14 6 12 9" xfId="10402"/>
    <cellStyle name="Normal 14 6 13" xfId="10403"/>
    <cellStyle name="Normal 14 6 13 10" xfId="10404"/>
    <cellStyle name="Normal 14 6 13 11" xfId="10405"/>
    <cellStyle name="Normal 14 6 13 12" xfId="10406"/>
    <cellStyle name="Normal 14 6 13 13" xfId="10407"/>
    <cellStyle name="Normal 14 6 13 14" xfId="10408"/>
    <cellStyle name="Normal 14 6 13 15" xfId="10409"/>
    <cellStyle name="Normal 14 6 13 16" xfId="10410"/>
    <cellStyle name="Normal 14 6 13 17" xfId="10411"/>
    <cellStyle name="Normal 14 6 13 18" xfId="10412"/>
    <cellStyle name="Normal 14 6 13 19" xfId="10413"/>
    <cellStyle name="Normal 14 6 13 2" xfId="10414"/>
    <cellStyle name="Normal 14 6 13 20" xfId="10415"/>
    <cellStyle name="Normal 14 6 13 21" xfId="10416"/>
    <cellStyle name="Normal 14 6 13 22" xfId="10417"/>
    <cellStyle name="Normal 14 6 13 23" xfId="10418"/>
    <cellStyle name="Normal 14 6 13 24" xfId="10419"/>
    <cellStyle name="Normal 14 6 13 25" xfId="10420"/>
    <cellStyle name="Normal 14 6 13 26" xfId="10421"/>
    <cellStyle name="Normal 14 6 13 27" xfId="10422"/>
    <cellStyle name="Normal 14 6 13 28" xfId="10423"/>
    <cellStyle name="Normal 14 6 13 29" xfId="10424"/>
    <cellStyle name="Normal 14 6 13 3" xfId="10425"/>
    <cellStyle name="Normal 14 6 13 30" xfId="10426"/>
    <cellStyle name="Normal 14 6 13 4" xfId="10427"/>
    <cellStyle name="Normal 14 6 13 5" xfId="10428"/>
    <cellStyle name="Normal 14 6 13 6" xfId="10429"/>
    <cellStyle name="Normal 14 6 13 7" xfId="10430"/>
    <cellStyle name="Normal 14 6 13 8" xfId="10431"/>
    <cellStyle name="Normal 14 6 13 9" xfId="10432"/>
    <cellStyle name="Normal 14 6 14" xfId="10433"/>
    <cellStyle name="Normal 14 6 14 10" xfId="10434"/>
    <cellStyle name="Normal 14 6 14 11" xfId="10435"/>
    <cellStyle name="Normal 14 6 14 12" xfId="10436"/>
    <cellStyle name="Normal 14 6 14 13" xfId="10437"/>
    <cellStyle name="Normal 14 6 14 14" xfId="10438"/>
    <cellStyle name="Normal 14 6 14 15" xfId="10439"/>
    <cellStyle name="Normal 14 6 14 16" xfId="10440"/>
    <cellStyle name="Normal 14 6 14 17" xfId="10441"/>
    <cellStyle name="Normal 14 6 14 18" xfId="10442"/>
    <cellStyle name="Normal 14 6 14 19" xfId="10443"/>
    <cellStyle name="Normal 14 6 14 2" xfId="10444"/>
    <cellStyle name="Normal 14 6 14 20" xfId="10445"/>
    <cellStyle name="Normal 14 6 14 21" xfId="10446"/>
    <cellStyle name="Normal 14 6 14 22" xfId="10447"/>
    <cellStyle name="Normal 14 6 14 23" xfId="10448"/>
    <cellStyle name="Normal 14 6 14 24" xfId="10449"/>
    <cellStyle name="Normal 14 6 14 25" xfId="10450"/>
    <cellStyle name="Normal 14 6 14 26" xfId="10451"/>
    <cellStyle name="Normal 14 6 14 27" xfId="10452"/>
    <cellStyle name="Normal 14 6 14 28" xfId="10453"/>
    <cellStyle name="Normal 14 6 14 29" xfId="10454"/>
    <cellStyle name="Normal 14 6 14 3" xfId="10455"/>
    <cellStyle name="Normal 14 6 14 30" xfId="10456"/>
    <cellStyle name="Normal 14 6 14 4" xfId="10457"/>
    <cellStyle name="Normal 14 6 14 5" xfId="10458"/>
    <cellStyle name="Normal 14 6 14 6" xfId="10459"/>
    <cellStyle name="Normal 14 6 14 7" xfId="10460"/>
    <cellStyle name="Normal 14 6 14 8" xfId="10461"/>
    <cellStyle name="Normal 14 6 14 9" xfId="10462"/>
    <cellStyle name="Normal 14 6 15" xfId="10463"/>
    <cellStyle name="Normal 14 6 15 10" xfId="10464"/>
    <cellStyle name="Normal 14 6 15 11" xfId="10465"/>
    <cellStyle name="Normal 14 6 15 12" xfId="10466"/>
    <cellStyle name="Normal 14 6 15 13" xfId="10467"/>
    <cellStyle name="Normal 14 6 15 14" xfId="10468"/>
    <cellStyle name="Normal 14 6 15 15" xfId="10469"/>
    <cellStyle name="Normal 14 6 15 16" xfId="10470"/>
    <cellStyle name="Normal 14 6 15 17" xfId="10471"/>
    <cellStyle name="Normal 14 6 15 18" xfId="10472"/>
    <cellStyle name="Normal 14 6 15 19" xfId="10473"/>
    <cellStyle name="Normal 14 6 15 2" xfId="10474"/>
    <cellStyle name="Normal 14 6 15 20" xfId="10475"/>
    <cellStyle name="Normal 14 6 15 21" xfId="10476"/>
    <cellStyle name="Normal 14 6 15 22" xfId="10477"/>
    <cellStyle name="Normal 14 6 15 23" xfId="10478"/>
    <cellStyle name="Normal 14 6 15 24" xfId="10479"/>
    <cellStyle name="Normal 14 6 15 25" xfId="10480"/>
    <cellStyle name="Normal 14 6 15 26" xfId="10481"/>
    <cellStyle name="Normal 14 6 15 27" xfId="10482"/>
    <cellStyle name="Normal 14 6 15 28" xfId="10483"/>
    <cellStyle name="Normal 14 6 15 29" xfId="10484"/>
    <cellStyle name="Normal 14 6 15 3" xfId="10485"/>
    <cellStyle name="Normal 14 6 15 30" xfId="10486"/>
    <cellStyle name="Normal 14 6 15 4" xfId="10487"/>
    <cellStyle name="Normal 14 6 15 5" xfId="10488"/>
    <cellStyle name="Normal 14 6 15 6" xfId="10489"/>
    <cellStyle name="Normal 14 6 15 7" xfId="10490"/>
    <cellStyle name="Normal 14 6 15 8" xfId="10491"/>
    <cellStyle name="Normal 14 6 15 9" xfId="10492"/>
    <cellStyle name="Normal 14 6 16" xfId="10493"/>
    <cellStyle name="Normal 14 6 16 10" xfId="10494"/>
    <cellStyle name="Normal 14 6 16 11" xfId="10495"/>
    <cellStyle name="Normal 14 6 16 12" xfId="10496"/>
    <cellStyle name="Normal 14 6 16 13" xfId="10497"/>
    <cellStyle name="Normal 14 6 16 14" xfId="10498"/>
    <cellStyle name="Normal 14 6 16 15" xfId="10499"/>
    <cellStyle name="Normal 14 6 16 16" xfId="10500"/>
    <cellStyle name="Normal 14 6 16 17" xfId="10501"/>
    <cellStyle name="Normal 14 6 16 18" xfId="10502"/>
    <cellStyle name="Normal 14 6 16 19" xfId="10503"/>
    <cellStyle name="Normal 14 6 16 2" xfId="10504"/>
    <cellStyle name="Normal 14 6 16 20" xfId="10505"/>
    <cellStyle name="Normal 14 6 16 21" xfId="10506"/>
    <cellStyle name="Normal 14 6 16 22" xfId="10507"/>
    <cellStyle name="Normal 14 6 16 23" xfId="10508"/>
    <cellStyle name="Normal 14 6 16 24" xfId="10509"/>
    <cellStyle name="Normal 14 6 16 25" xfId="10510"/>
    <cellStyle name="Normal 14 6 16 26" xfId="10511"/>
    <cellStyle name="Normal 14 6 16 27" xfId="10512"/>
    <cellStyle name="Normal 14 6 16 28" xfId="10513"/>
    <cellStyle name="Normal 14 6 16 29" xfId="10514"/>
    <cellStyle name="Normal 14 6 16 3" xfId="10515"/>
    <cellStyle name="Normal 14 6 16 30" xfId="10516"/>
    <cellStyle name="Normal 14 6 16 4" xfId="10517"/>
    <cellStyle name="Normal 14 6 16 5" xfId="10518"/>
    <cellStyle name="Normal 14 6 16 6" xfId="10519"/>
    <cellStyle name="Normal 14 6 16 7" xfId="10520"/>
    <cellStyle name="Normal 14 6 16 8" xfId="10521"/>
    <cellStyle name="Normal 14 6 16 9" xfId="10522"/>
    <cellStyle name="Normal 14 6 17" xfId="10523"/>
    <cellStyle name="Normal 14 6 17 10" xfId="10524"/>
    <cellStyle name="Normal 14 6 17 11" xfId="10525"/>
    <cellStyle name="Normal 14 6 17 12" xfId="10526"/>
    <cellStyle name="Normal 14 6 17 13" xfId="10527"/>
    <cellStyle name="Normal 14 6 17 14" xfId="10528"/>
    <cellStyle name="Normal 14 6 17 15" xfId="10529"/>
    <cellStyle name="Normal 14 6 17 16" xfId="10530"/>
    <cellStyle name="Normal 14 6 17 17" xfId="10531"/>
    <cellStyle name="Normal 14 6 17 18" xfId="10532"/>
    <cellStyle name="Normal 14 6 17 19" xfId="10533"/>
    <cellStyle name="Normal 14 6 17 2" xfId="10534"/>
    <cellStyle name="Normal 14 6 17 20" xfId="10535"/>
    <cellStyle name="Normal 14 6 17 21" xfId="10536"/>
    <cellStyle name="Normal 14 6 17 22" xfId="10537"/>
    <cellStyle name="Normal 14 6 17 23" xfId="10538"/>
    <cellStyle name="Normal 14 6 17 24" xfId="10539"/>
    <cellStyle name="Normal 14 6 17 25" xfId="10540"/>
    <cellStyle name="Normal 14 6 17 26" xfId="10541"/>
    <cellStyle name="Normal 14 6 17 27" xfId="10542"/>
    <cellStyle name="Normal 14 6 17 28" xfId="10543"/>
    <cellStyle name="Normal 14 6 17 29" xfId="10544"/>
    <cellStyle name="Normal 14 6 17 3" xfId="10545"/>
    <cellStyle name="Normal 14 6 17 30" xfId="10546"/>
    <cellStyle name="Normal 14 6 17 4" xfId="10547"/>
    <cellStyle name="Normal 14 6 17 5" xfId="10548"/>
    <cellStyle name="Normal 14 6 17 6" xfId="10549"/>
    <cellStyle name="Normal 14 6 17 7" xfId="10550"/>
    <cellStyle name="Normal 14 6 17 8" xfId="10551"/>
    <cellStyle name="Normal 14 6 17 9" xfId="10552"/>
    <cellStyle name="Normal 14 6 18" xfId="10553"/>
    <cellStyle name="Normal 14 6 18 10" xfId="10554"/>
    <cellStyle name="Normal 14 6 18 11" xfId="10555"/>
    <cellStyle name="Normal 14 6 18 12" xfId="10556"/>
    <cellStyle name="Normal 14 6 18 13" xfId="10557"/>
    <cellStyle name="Normal 14 6 18 14" xfId="10558"/>
    <cellStyle name="Normal 14 6 18 15" xfId="10559"/>
    <cellStyle name="Normal 14 6 18 16" xfId="10560"/>
    <cellStyle name="Normal 14 6 18 17" xfId="10561"/>
    <cellStyle name="Normal 14 6 18 18" xfId="10562"/>
    <cellStyle name="Normal 14 6 18 19" xfId="10563"/>
    <cellStyle name="Normal 14 6 18 2" xfId="10564"/>
    <cellStyle name="Normal 14 6 18 20" xfId="10565"/>
    <cellStyle name="Normal 14 6 18 21" xfId="10566"/>
    <cellStyle name="Normal 14 6 18 22" xfId="10567"/>
    <cellStyle name="Normal 14 6 18 23" xfId="10568"/>
    <cellStyle name="Normal 14 6 18 24" xfId="10569"/>
    <cellStyle name="Normal 14 6 18 25" xfId="10570"/>
    <cellStyle name="Normal 14 6 18 26" xfId="10571"/>
    <cellStyle name="Normal 14 6 18 27" xfId="10572"/>
    <cellStyle name="Normal 14 6 18 28" xfId="10573"/>
    <cellStyle name="Normal 14 6 18 29" xfId="10574"/>
    <cellStyle name="Normal 14 6 18 3" xfId="10575"/>
    <cellStyle name="Normal 14 6 18 30" xfId="10576"/>
    <cellStyle name="Normal 14 6 18 4" xfId="10577"/>
    <cellStyle name="Normal 14 6 18 5" xfId="10578"/>
    <cellStyle name="Normal 14 6 18 6" xfId="10579"/>
    <cellStyle name="Normal 14 6 18 7" xfId="10580"/>
    <cellStyle name="Normal 14 6 18 8" xfId="10581"/>
    <cellStyle name="Normal 14 6 18 9" xfId="10582"/>
    <cellStyle name="Normal 14 6 19" xfId="10583"/>
    <cellStyle name="Normal 14 6 19 10" xfId="10584"/>
    <cellStyle name="Normal 14 6 19 11" xfId="10585"/>
    <cellStyle name="Normal 14 6 19 12" xfId="10586"/>
    <cellStyle name="Normal 14 6 19 13" xfId="10587"/>
    <cellStyle name="Normal 14 6 19 14" xfId="10588"/>
    <cellStyle name="Normal 14 6 19 15" xfId="10589"/>
    <cellStyle name="Normal 14 6 19 16" xfId="10590"/>
    <cellStyle name="Normal 14 6 19 17" xfId="10591"/>
    <cellStyle name="Normal 14 6 19 18" xfId="10592"/>
    <cellStyle name="Normal 14 6 19 19" xfId="10593"/>
    <cellStyle name="Normal 14 6 19 2" xfId="10594"/>
    <cellStyle name="Normal 14 6 19 20" xfId="10595"/>
    <cellStyle name="Normal 14 6 19 21" xfId="10596"/>
    <cellStyle name="Normal 14 6 19 22" xfId="10597"/>
    <cellStyle name="Normal 14 6 19 23" xfId="10598"/>
    <cellStyle name="Normal 14 6 19 24" xfId="10599"/>
    <cellStyle name="Normal 14 6 19 25" xfId="10600"/>
    <cellStyle name="Normal 14 6 19 26" xfId="10601"/>
    <cellStyle name="Normal 14 6 19 27" xfId="10602"/>
    <cellStyle name="Normal 14 6 19 28" xfId="10603"/>
    <cellStyle name="Normal 14 6 19 29" xfId="10604"/>
    <cellStyle name="Normal 14 6 19 3" xfId="10605"/>
    <cellStyle name="Normal 14 6 19 30" xfId="10606"/>
    <cellStyle name="Normal 14 6 19 4" xfId="10607"/>
    <cellStyle name="Normal 14 6 19 5" xfId="10608"/>
    <cellStyle name="Normal 14 6 19 6" xfId="10609"/>
    <cellStyle name="Normal 14 6 19 7" xfId="10610"/>
    <cellStyle name="Normal 14 6 19 8" xfId="10611"/>
    <cellStyle name="Normal 14 6 19 9" xfId="10612"/>
    <cellStyle name="Normal 14 6 2" xfId="10613"/>
    <cellStyle name="Normal 14 6 2 10" xfId="10614"/>
    <cellStyle name="Normal 14 6 2 10 10" xfId="10615"/>
    <cellStyle name="Normal 14 6 2 10 11" xfId="10616"/>
    <cellStyle name="Normal 14 6 2 10 12" xfId="10617"/>
    <cellStyle name="Normal 14 6 2 10 13" xfId="10618"/>
    <cellStyle name="Normal 14 6 2 10 14" xfId="10619"/>
    <cellStyle name="Normal 14 6 2 10 15" xfId="10620"/>
    <cellStyle name="Normal 14 6 2 10 16" xfId="10621"/>
    <cellStyle name="Normal 14 6 2 10 17" xfId="10622"/>
    <cellStyle name="Normal 14 6 2 10 18" xfId="10623"/>
    <cellStyle name="Normal 14 6 2 10 19" xfId="10624"/>
    <cellStyle name="Normal 14 6 2 10 2" xfId="10625"/>
    <cellStyle name="Normal 14 6 2 10 20" xfId="10626"/>
    <cellStyle name="Normal 14 6 2 10 21" xfId="10627"/>
    <cellStyle name="Normal 14 6 2 10 22" xfId="10628"/>
    <cellStyle name="Normal 14 6 2 10 23" xfId="10629"/>
    <cellStyle name="Normal 14 6 2 10 24" xfId="10630"/>
    <cellStyle name="Normal 14 6 2 10 25" xfId="10631"/>
    <cellStyle name="Normal 14 6 2 10 26" xfId="10632"/>
    <cellStyle name="Normal 14 6 2 10 27" xfId="10633"/>
    <cellStyle name="Normal 14 6 2 10 28" xfId="10634"/>
    <cellStyle name="Normal 14 6 2 10 29" xfId="10635"/>
    <cellStyle name="Normal 14 6 2 10 3" xfId="10636"/>
    <cellStyle name="Normal 14 6 2 10 30" xfId="10637"/>
    <cellStyle name="Normal 14 6 2 10 4" xfId="10638"/>
    <cellStyle name="Normal 14 6 2 10 5" xfId="10639"/>
    <cellStyle name="Normal 14 6 2 10 6" xfId="10640"/>
    <cellStyle name="Normal 14 6 2 10 7" xfId="10641"/>
    <cellStyle name="Normal 14 6 2 10 8" xfId="10642"/>
    <cellStyle name="Normal 14 6 2 10 9" xfId="10643"/>
    <cellStyle name="Normal 14 6 2 11" xfId="10644"/>
    <cellStyle name="Normal 14 6 2 11 10" xfId="10645"/>
    <cellStyle name="Normal 14 6 2 11 11" xfId="10646"/>
    <cellStyle name="Normal 14 6 2 11 12" xfId="10647"/>
    <cellStyle name="Normal 14 6 2 11 13" xfId="10648"/>
    <cellStyle name="Normal 14 6 2 11 14" xfId="10649"/>
    <cellStyle name="Normal 14 6 2 11 15" xfId="10650"/>
    <cellStyle name="Normal 14 6 2 11 16" xfId="10651"/>
    <cellStyle name="Normal 14 6 2 11 17" xfId="10652"/>
    <cellStyle name="Normal 14 6 2 11 18" xfId="10653"/>
    <cellStyle name="Normal 14 6 2 11 19" xfId="10654"/>
    <cellStyle name="Normal 14 6 2 11 2" xfId="10655"/>
    <cellStyle name="Normal 14 6 2 11 20" xfId="10656"/>
    <cellStyle name="Normal 14 6 2 11 21" xfId="10657"/>
    <cellStyle name="Normal 14 6 2 11 22" xfId="10658"/>
    <cellStyle name="Normal 14 6 2 11 23" xfId="10659"/>
    <cellStyle name="Normal 14 6 2 11 24" xfId="10660"/>
    <cellStyle name="Normal 14 6 2 11 25" xfId="10661"/>
    <cellStyle name="Normal 14 6 2 11 26" xfId="10662"/>
    <cellStyle name="Normal 14 6 2 11 27" xfId="10663"/>
    <cellStyle name="Normal 14 6 2 11 28" xfId="10664"/>
    <cellStyle name="Normal 14 6 2 11 29" xfId="10665"/>
    <cellStyle name="Normal 14 6 2 11 3" xfId="10666"/>
    <cellStyle name="Normal 14 6 2 11 30" xfId="10667"/>
    <cellStyle name="Normal 14 6 2 11 4" xfId="10668"/>
    <cellStyle name="Normal 14 6 2 11 5" xfId="10669"/>
    <cellStyle name="Normal 14 6 2 11 6" xfId="10670"/>
    <cellStyle name="Normal 14 6 2 11 7" xfId="10671"/>
    <cellStyle name="Normal 14 6 2 11 8" xfId="10672"/>
    <cellStyle name="Normal 14 6 2 11 9" xfId="10673"/>
    <cellStyle name="Normal 14 6 2 12" xfId="10674"/>
    <cellStyle name="Normal 14 6 2 12 10" xfId="10675"/>
    <cellStyle name="Normal 14 6 2 12 11" xfId="10676"/>
    <cellStyle name="Normal 14 6 2 12 12" xfId="10677"/>
    <cellStyle name="Normal 14 6 2 12 13" xfId="10678"/>
    <cellStyle name="Normal 14 6 2 12 14" xfId="10679"/>
    <cellStyle name="Normal 14 6 2 12 15" xfId="10680"/>
    <cellStyle name="Normal 14 6 2 12 16" xfId="10681"/>
    <cellStyle name="Normal 14 6 2 12 17" xfId="10682"/>
    <cellStyle name="Normal 14 6 2 12 18" xfId="10683"/>
    <cellStyle name="Normal 14 6 2 12 19" xfId="10684"/>
    <cellStyle name="Normal 14 6 2 12 2" xfId="10685"/>
    <cellStyle name="Normal 14 6 2 12 20" xfId="10686"/>
    <cellStyle name="Normal 14 6 2 12 21" xfId="10687"/>
    <cellStyle name="Normal 14 6 2 12 22" xfId="10688"/>
    <cellStyle name="Normal 14 6 2 12 23" xfId="10689"/>
    <cellStyle name="Normal 14 6 2 12 24" xfId="10690"/>
    <cellStyle name="Normal 14 6 2 12 25" xfId="10691"/>
    <cellStyle name="Normal 14 6 2 12 26" xfId="10692"/>
    <cellStyle name="Normal 14 6 2 12 27" xfId="10693"/>
    <cellStyle name="Normal 14 6 2 12 28" xfId="10694"/>
    <cellStyle name="Normal 14 6 2 12 29" xfId="10695"/>
    <cellStyle name="Normal 14 6 2 12 3" xfId="10696"/>
    <cellStyle name="Normal 14 6 2 12 30" xfId="10697"/>
    <cellStyle name="Normal 14 6 2 12 4" xfId="10698"/>
    <cellStyle name="Normal 14 6 2 12 5" xfId="10699"/>
    <cellStyle name="Normal 14 6 2 12 6" xfId="10700"/>
    <cellStyle name="Normal 14 6 2 12 7" xfId="10701"/>
    <cellStyle name="Normal 14 6 2 12 8" xfId="10702"/>
    <cellStyle name="Normal 14 6 2 12 9" xfId="10703"/>
    <cellStyle name="Normal 14 6 2 13" xfId="10704"/>
    <cellStyle name="Normal 14 6 2 13 10" xfId="10705"/>
    <cellStyle name="Normal 14 6 2 13 11" xfId="10706"/>
    <cellStyle name="Normal 14 6 2 13 12" xfId="10707"/>
    <cellStyle name="Normal 14 6 2 13 13" xfId="10708"/>
    <cellStyle name="Normal 14 6 2 13 14" xfId="10709"/>
    <cellStyle name="Normal 14 6 2 13 15" xfId="10710"/>
    <cellStyle name="Normal 14 6 2 13 16" xfId="10711"/>
    <cellStyle name="Normal 14 6 2 13 17" xfId="10712"/>
    <cellStyle name="Normal 14 6 2 13 18" xfId="10713"/>
    <cellStyle name="Normal 14 6 2 13 19" xfId="10714"/>
    <cellStyle name="Normal 14 6 2 13 2" xfId="10715"/>
    <cellStyle name="Normal 14 6 2 13 20" xfId="10716"/>
    <cellStyle name="Normal 14 6 2 13 21" xfId="10717"/>
    <cellStyle name="Normal 14 6 2 13 22" xfId="10718"/>
    <cellStyle name="Normal 14 6 2 13 23" xfId="10719"/>
    <cellStyle name="Normal 14 6 2 13 24" xfId="10720"/>
    <cellStyle name="Normal 14 6 2 13 25" xfId="10721"/>
    <cellStyle name="Normal 14 6 2 13 26" xfId="10722"/>
    <cellStyle name="Normal 14 6 2 13 27" xfId="10723"/>
    <cellStyle name="Normal 14 6 2 13 28" xfId="10724"/>
    <cellStyle name="Normal 14 6 2 13 29" xfId="10725"/>
    <cellStyle name="Normal 14 6 2 13 3" xfId="10726"/>
    <cellStyle name="Normal 14 6 2 13 30" xfId="10727"/>
    <cellStyle name="Normal 14 6 2 13 4" xfId="10728"/>
    <cellStyle name="Normal 14 6 2 13 5" xfId="10729"/>
    <cellStyle name="Normal 14 6 2 13 6" xfId="10730"/>
    <cellStyle name="Normal 14 6 2 13 7" xfId="10731"/>
    <cellStyle name="Normal 14 6 2 13 8" xfId="10732"/>
    <cellStyle name="Normal 14 6 2 13 9" xfId="10733"/>
    <cellStyle name="Normal 14 6 2 14" xfId="10734"/>
    <cellStyle name="Normal 14 6 2 14 10" xfId="10735"/>
    <cellStyle name="Normal 14 6 2 14 11" xfId="10736"/>
    <cellStyle name="Normal 14 6 2 14 12" xfId="10737"/>
    <cellStyle name="Normal 14 6 2 14 13" xfId="10738"/>
    <cellStyle name="Normal 14 6 2 14 14" xfId="10739"/>
    <cellStyle name="Normal 14 6 2 14 15" xfId="10740"/>
    <cellStyle name="Normal 14 6 2 14 16" xfId="10741"/>
    <cellStyle name="Normal 14 6 2 14 17" xfId="10742"/>
    <cellStyle name="Normal 14 6 2 14 18" xfId="10743"/>
    <cellStyle name="Normal 14 6 2 14 19" xfId="10744"/>
    <cellStyle name="Normal 14 6 2 14 2" xfId="10745"/>
    <cellStyle name="Normal 14 6 2 14 20" xfId="10746"/>
    <cellStyle name="Normal 14 6 2 14 21" xfId="10747"/>
    <cellStyle name="Normal 14 6 2 14 22" xfId="10748"/>
    <cellStyle name="Normal 14 6 2 14 23" xfId="10749"/>
    <cellStyle name="Normal 14 6 2 14 24" xfId="10750"/>
    <cellStyle name="Normal 14 6 2 14 25" xfId="10751"/>
    <cellStyle name="Normal 14 6 2 14 26" xfId="10752"/>
    <cellStyle name="Normal 14 6 2 14 27" xfId="10753"/>
    <cellStyle name="Normal 14 6 2 14 28" xfId="10754"/>
    <cellStyle name="Normal 14 6 2 14 29" xfId="10755"/>
    <cellStyle name="Normal 14 6 2 14 3" xfId="10756"/>
    <cellStyle name="Normal 14 6 2 14 30" xfId="10757"/>
    <cellStyle name="Normal 14 6 2 14 4" xfId="10758"/>
    <cellStyle name="Normal 14 6 2 14 5" xfId="10759"/>
    <cellStyle name="Normal 14 6 2 14 6" xfId="10760"/>
    <cellStyle name="Normal 14 6 2 14 7" xfId="10761"/>
    <cellStyle name="Normal 14 6 2 14 8" xfId="10762"/>
    <cellStyle name="Normal 14 6 2 14 9" xfId="10763"/>
    <cellStyle name="Normal 14 6 2 15" xfId="10764"/>
    <cellStyle name="Normal 14 6 2 15 10" xfId="10765"/>
    <cellStyle name="Normal 14 6 2 15 11" xfId="10766"/>
    <cellStyle name="Normal 14 6 2 15 12" xfId="10767"/>
    <cellStyle name="Normal 14 6 2 15 13" xfId="10768"/>
    <cellStyle name="Normal 14 6 2 15 14" xfId="10769"/>
    <cellStyle name="Normal 14 6 2 15 15" xfId="10770"/>
    <cellStyle name="Normal 14 6 2 15 16" xfId="10771"/>
    <cellStyle name="Normal 14 6 2 15 17" xfId="10772"/>
    <cellStyle name="Normal 14 6 2 15 18" xfId="10773"/>
    <cellStyle name="Normal 14 6 2 15 19" xfId="10774"/>
    <cellStyle name="Normal 14 6 2 15 2" xfId="10775"/>
    <cellStyle name="Normal 14 6 2 15 20" xfId="10776"/>
    <cellStyle name="Normal 14 6 2 15 21" xfId="10777"/>
    <cellStyle name="Normal 14 6 2 15 22" xfId="10778"/>
    <cellStyle name="Normal 14 6 2 15 23" xfId="10779"/>
    <cellStyle name="Normal 14 6 2 15 24" xfId="10780"/>
    <cellStyle name="Normal 14 6 2 15 25" xfId="10781"/>
    <cellStyle name="Normal 14 6 2 15 26" xfId="10782"/>
    <cellStyle name="Normal 14 6 2 15 27" xfId="10783"/>
    <cellStyle name="Normal 14 6 2 15 28" xfId="10784"/>
    <cellStyle name="Normal 14 6 2 15 29" xfId="10785"/>
    <cellStyle name="Normal 14 6 2 15 3" xfId="10786"/>
    <cellStyle name="Normal 14 6 2 15 30" xfId="10787"/>
    <cellStyle name="Normal 14 6 2 15 4" xfId="10788"/>
    <cellStyle name="Normal 14 6 2 15 5" xfId="10789"/>
    <cellStyle name="Normal 14 6 2 15 6" xfId="10790"/>
    <cellStyle name="Normal 14 6 2 15 7" xfId="10791"/>
    <cellStyle name="Normal 14 6 2 15 8" xfId="10792"/>
    <cellStyle name="Normal 14 6 2 15 9" xfId="10793"/>
    <cellStyle name="Normal 14 6 2 16" xfId="10794"/>
    <cellStyle name="Normal 14 6 2 16 10" xfId="10795"/>
    <cellStyle name="Normal 14 6 2 16 11" xfId="10796"/>
    <cellStyle name="Normal 14 6 2 16 12" xfId="10797"/>
    <cellStyle name="Normal 14 6 2 16 13" xfId="10798"/>
    <cellStyle name="Normal 14 6 2 16 14" xfId="10799"/>
    <cellStyle name="Normal 14 6 2 16 15" xfId="10800"/>
    <cellStyle name="Normal 14 6 2 16 16" xfId="10801"/>
    <cellStyle name="Normal 14 6 2 16 17" xfId="10802"/>
    <cellStyle name="Normal 14 6 2 16 18" xfId="10803"/>
    <cellStyle name="Normal 14 6 2 16 19" xfId="10804"/>
    <cellStyle name="Normal 14 6 2 16 2" xfId="10805"/>
    <cellStyle name="Normal 14 6 2 16 20" xfId="10806"/>
    <cellStyle name="Normal 14 6 2 16 21" xfId="10807"/>
    <cellStyle name="Normal 14 6 2 16 22" xfId="10808"/>
    <cellStyle name="Normal 14 6 2 16 23" xfId="10809"/>
    <cellStyle name="Normal 14 6 2 16 24" xfId="10810"/>
    <cellStyle name="Normal 14 6 2 16 25" xfId="10811"/>
    <cellStyle name="Normal 14 6 2 16 26" xfId="10812"/>
    <cellStyle name="Normal 14 6 2 16 27" xfId="10813"/>
    <cellStyle name="Normal 14 6 2 16 28" xfId="10814"/>
    <cellStyle name="Normal 14 6 2 16 29" xfId="10815"/>
    <cellStyle name="Normal 14 6 2 16 3" xfId="10816"/>
    <cellStyle name="Normal 14 6 2 16 30" xfId="10817"/>
    <cellStyle name="Normal 14 6 2 16 4" xfId="10818"/>
    <cellStyle name="Normal 14 6 2 16 5" xfId="10819"/>
    <cellStyle name="Normal 14 6 2 16 6" xfId="10820"/>
    <cellStyle name="Normal 14 6 2 16 7" xfId="10821"/>
    <cellStyle name="Normal 14 6 2 16 8" xfId="10822"/>
    <cellStyle name="Normal 14 6 2 16 9" xfId="10823"/>
    <cellStyle name="Normal 14 6 2 17" xfId="10824"/>
    <cellStyle name="Normal 14 6 2 17 10" xfId="10825"/>
    <cellStyle name="Normal 14 6 2 17 11" xfId="10826"/>
    <cellStyle name="Normal 14 6 2 17 12" xfId="10827"/>
    <cellStyle name="Normal 14 6 2 17 13" xfId="10828"/>
    <cellStyle name="Normal 14 6 2 17 14" xfId="10829"/>
    <cellStyle name="Normal 14 6 2 17 15" xfId="10830"/>
    <cellStyle name="Normal 14 6 2 17 16" xfId="10831"/>
    <cellStyle name="Normal 14 6 2 17 17" xfId="10832"/>
    <cellStyle name="Normal 14 6 2 17 18" xfId="10833"/>
    <cellStyle name="Normal 14 6 2 17 19" xfId="10834"/>
    <cellStyle name="Normal 14 6 2 17 2" xfId="10835"/>
    <cellStyle name="Normal 14 6 2 17 20" xfId="10836"/>
    <cellStyle name="Normal 14 6 2 17 21" xfId="10837"/>
    <cellStyle name="Normal 14 6 2 17 22" xfId="10838"/>
    <cellStyle name="Normal 14 6 2 17 23" xfId="10839"/>
    <cellStyle name="Normal 14 6 2 17 24" xfId="10840"/>
    <cellStyle name="Normal 14 6 2 17 25" xfId="10841"/>
    <cellStyle name="Normal 14 6 2 17 26" xfId="10842"/>
    <cellStyle name="Normal 14 6 2 17 27" xfId="10843"/>
    <cellStyle name="Normal 14 6 2 17 28" xfId="10844"/>
    <cellStyle name="Normal 14 6 2 17 29" xfId="10845"/>
    <cellStyle name="Normal 14 6 2 17 3" xfId="10846"/>
    <cellStyle name="Normal 14 6 2 17 30" xfId="10847"/>
    <cellStyle name="Normal 14 6 2 17 4" xfId="10848"/>
    <cellStyle name="Normal 14 6 2 17 5" xfId="10849"/>
    <cellStyle name="Normal 14 6 2 17 6" xfId="10850"/>
    <cellStyle name="Normal 14 6 2 17 7" xfId="10851"/>
    <cellStyle name="Normal 14 6 2 17 8" xfId="10852"/>
    <cellStyle name="Normal 14 6 2 17 9" xfId="10853"/>
    <cellStyle name="Normal 14 6 2 18" xfId="10854"/>
    <cellStyle name="Normal 14 6 2 18 10" xfId="10855"/>
    <cellStyle name="Normal 14 6 2 18 11" xfId="10856"/>
    <cellStyle name="Normal 14 6 2 18 12" xfId="10857"/>
    <cellStyle name="Normal 14 6 2 18 13" xfId="10858"/>
    <cellStyle name="Normal 14 6 2 18 14" xfId="10859"/>
    <cellStyle name="Normal 14 6 2 18 15" xfId="10860"/>
    <cellStyle name="Normal 14 6 2 18 16" xfId="10861"/>
    <cellStyle name="Normal 14 6 2 18 17" xfId="10862"/>
    <cellStyle name="Normal 14 6 2 18 18" xfId="10863"/>
    <cellStyle name="Normal 14 6 2 18 19" xfId="10864"/>
    <cellStyle name="Normal 14 6 2 18 2" xfId="10865"/>
    <cellStyle name="Normal 14 6 2 18 20" xfId="10866"/>
    <cellStyle name="Normal 14 6 2 18 21" xfId="10867"/>
    <cellStyle name="Normal 14 6 2 18 22" xfId="10868"/>
    <cellStyle name="Normal 14 6 2 18 23" xfId="10869"/>
    <cellStyle name="Normal 14 6 2 18 24" xfId="10870"/>
    <cellStyle name="Normal 14 6 2 18 25" xfId="10871"/>
    <cellStyle name="Normal 14 6 2 18 26" xfId="10872"/>
    <cellStyle name="Normal 14 6 2 18 27" xfId="10873"/>
    <cellStyle name="Normal 14 6 2 18 28" xfId="10874"/>
    <cellStyle name="Normal 14 6 2 18 29" xfId="10875"/>
    <cellStyle name="Normal 14 6 2 18 3" xfId="10876"/>
    <cellStyle name="Normal 14 6 2 18 30" xfId="10877"/>
    <cellStyle name="Normal 14 6 2 18 4" xfId="10878"/>
    <cellStyle name="Normal 14 6 2 18 5" xfId="10879"/>
    <cellStyle name="Normal 14 6 2 18 6" xfId="10880"/>
    <cellStyle name="Normal 14 6 2 18 7" xfId="10881"/>
    <cellStyle name="Normal 14 6 2 18 8" xfId="10882"/>
    <cellStyle name="Normal 14 6 2 18 9" xfId="10883"/>
    <cellStyle name="Normal 14 6 2 19" xfId="10884"/>
    <cellStyle name="Normal 14 6 2 19 10" xfId="10885"/>
    <cellStyle name="Normal 14 6 2 19 11" xfId="10886"/>
    <cellStyle name="Normal 14 6 2 19 12" xfId="10887"/>
    <cellStyle name="Normal 14 6 2 19 13" xfId="10888"/>
    <cellStyle name="Normal 14 6 2 19 14" xfId="10889"/>
    <cellStyle name="Normal 14 6 2 19 15" xfId="10890"/>
    <cellStyle name="Normal 14 6 2 19 16" xfId="10891"/>
    <cellStyle name="Normal 14 6 2 19 17" xfId="10892"/>
    <cellStyle name="Normal 14 6 2 19 18" xfId="10893"/>
    <cellStyle name="Normal 14 6 2 19 19" xfId="10894"/>
    <cellStyle name="Normal 14 6 2 19 2" xfId="10895"/>
    <cellStyle name="Normal 14 6 2 19 20" xfId="10896"/>
    <cellStyle name="Normal 14 6 2 19 21" xfId="10897"/>
    <cellStyle name="Normal 14 6 2 19 22" xfId="10898"/>
    <cellStyle name="Normal 14 6 2 19 23" xfId="10899"/>
    <cellStyle name="Normal 14 6 2 19 24" xfId="10900"/>
    <cellStyle name="Normal 14 6 2 19 25" xfId="10901"/>
    <cellStyle name="Normal 14 6 2 19 26" xfId="10902"/>
    <cellStyle name="Normal 14 6 2 19 27" xfId="10903"/>
    <cellStyle name="Normal 14 6 2 19 28" xfId="10904"/>
    <cellStyle name="Normal 14 6 2 19 29" xfId="10905"/>
    <cellStyle name="Normal 14 6 2 19 3" xfId="10906"/>
    <cellStyle name="Normal 14 6 2 19 30" xfId="10907"/>
    <cellStyle name="Normal 14 6 2 19 4" xfId="10908"/>
    <cellStyle name="Normal 14 6 2 19 5" xfId="10909"/>
    <cellStyle name="Normal 14 6 2 19 6" xfId="10910"/>
    <cellStyle name="Normal 14 6 2 19 7" xfId="10911"/>
    <cellStyle name="Normal 14 6 2 19 8" xfId="10912"/>
    <cellStyle name="Normal 14 6 2 19 9" xfId="10913"/>
    <cellStyle name="Normal 14 6 2 2" xfId="10914"/>
    <cellStyle name="Normal 14 6 2 2 10" xfId="10915"/>
    <cellStyle name="Normal 14 6 2 2 11" xfId="10916"/>
    <cellStyle name="Normal 14 6 2 2 12" xfId="10917"/>
    <cellStyle name="Normal 14 6 2 2 13" xfId="10918"/>
    <cellStyle name="Normal 14 6 2 2 14" xfId="10919"/>
    <cellStyle name="Normal 14 6 2 2 15" xfId="10920"/>
    <cellStyle name="Normal 14 6 2 2 16" xfId="10921"/>
    <cellStyle name="Normal 14 6 2 2 17" xfId="10922"/>
    <cellStyle name="Normal 14 6 2 2 18" xfId="10923"/>
    <cellStyle name="Normal 14 6 2 2 19" xfId="10924"/>
    <cellStyle name="Normal 14 6 2 2 2" xfId="10925"/>
    <cellStyle name="Normal 14 6 2 2 20" xfId="10926"/>
    <cellStyle name="Normal 14 6 2 2 21" xfId="10927"/>
    <cellStyle name="Normal 14 6 2 2 22" xfId="10928"/>
    <cellStyle name="Normal 14 6 2 2 23" xfId="10929"/>
    <cellStyle name="Normal 14 6 2 2 24" xfId="10930"/>
    <cellStyle name="Normal 14 6 2 2 25" xfId="10931"/>
    <cellStyle name="Normal 14 6 2 2 26" xfId="10932"/>
    <cellStyle name="Normal 14 6 2 2 27" xfId="10933"/>
    <cellStyle name="Normal 14 6 2 2 28" xfId="10934"/>
    <cellStyle name="Normal 14 6 2 2 29" xfId="10935"/>
    <cellStyle name="Normal 14 6 2 2 3" xfId="10936"/>
    <cellStyle name="Normal 14 6 2 2 30" xfId="10937"/>
    <cellStyle name="Normal 14 6 2 2 4" xfId="10938"/>
    <cellStyle name="Normal 14 6 2 2 5" xfId="10939"/>
    <cellStyle name="Normal 14 6 2 2 6" xfId="10940"/>
    <cellStyle name="Normal 14 6 2 2 7" xfId="10941"/>
    <cellStyle name="Normal 14 6 2 2 8" xfId="10942"/>
    <cellStyle name="Normal 14 6 2 2 9" xfId="10943"/>
    <cellStyle name="Normal 14 6 2 20" xfId="10944"/>
    <cellStyle name="Normal 14 6 2 20 10" xfId="10945"/>
    <cellStyle name="Normal 14 6 2 20 11" xfId="10946"/>
    <cellStyle name="Normal 14 6 2 20 12" xfId="10947"/>
    <cellStyle name="Normal 14 6 2 20 13" xfId="10948"/>
    <cellStyle name="Normal 14 6 2 20 14" xfId="10949"/>
    <cellStyle name="Normal 14 6 2 20 15" xfId="10950"/>
    <cellStyle name="Normal 14 6 2 20 16" xfId="10951"/>
    <cellStyle name="Normal 14 6 2 20 17" xfId="10952"/>
    <cellStyle name="Normal 14 6 2 20 18" xfId="10953"/>
    <cellStyle name="Normal 14 6 2 20 19" xfId="10954"/>
    <cellStyle name="Normal 14 6 2 20 2" xfId="10955"/>
    <cellStyle name="Normal 14 6 2 20 20" xfId="10956"/>
    <cellStyle name="Normal 14 6 2 20 21" xfId="10957"/>
    <cellStyle name="Normal 14 6 2 20 22" xfId="10958"/>
    <cellStyle name="Normal 14 6 2 20 23" xfId="10959"/>
    <cellStyle name="Normal 14 6 2 20 24" xfId="10960"/>
    <cellStyle name="Normal 14 6 2 20 25" xfId="10961"/>
    <cellStyle name="Normal 14 6 2 20 26" xfId="10962"/>
    <cellStyle name="Normal 14 6 2 20 27" xfId="10963"/>
    <cellStyle name="Normal 14 6 2 20 28" xfId="10964"/>
    <cellStyle name="Normal 14 6 2 20 29" xfId="10965"/>
    <cellStyle name="Normal 14 6 2 20 3" xfId="10966"/>
    <cellStyle name="Normal 14 6 2 20 30" xfId="10967"/>
    <cellStyle name="Normal 14 6 2 20 4" xfId="10968"/>
    <cellStyle name="Normal 14 6 2 20 5" xfId="10969"/>
    <cellStyle name="Normal 14 6 2 20 6" xfId="10970"/>
    <cellStyle name="Normal 14 6 2 20 7" xfId="10971"/>
    <cellStyle name="Normal 14 6 2 20 8" xfId="10972"/>
    <cellStyle name="Normal 14 6 2 20 9" xfId="10973"/>
    <cellStyle name="Normal 14 6 2 21" xfId="10974"/>
    <cellStyle name="Normal 14 6 2 21 10" xfId="10975"/>
    <cellStyle name="Normal 14 6 2 21 11" xfId="10976"/>
    <cellStyle name="Normal 14 6 2 21 12" xfId="10977"/>
    <cellStyle name="Normal 14 6 2 21 13" xfId="10978"/>
    <cellStyle name="Normal 14 6 2 21 14" xfId="10979"/>
    <cellStyle name="Normal 14 6 2 21 15" xfId="10980"/>
    <cellStyle name="Normal 14 6 2 21 16" xfId="10981"/>
    <cellStyle name="Normal 14 6 2 21 17" xfId="10982"/>
    <cellStyle name="Normal 14 6 2 21 18" xfId="10983"/>
    <cellStyle name="Normal 14 6 2 21 19" xfId="10984"/>
    <cellStyle name="Normal 14 6 2 21 2" xfId="10985"/>
    <cellStyle name="Normal 14 6 2 21 20" xfId="10986"/>
    <cellStyle name="Normal 14 6 2 21 21" xfId="10987"/>
    <cellStyle name="Normal 14 6 2 21 22" xfId="10988"/>
    <cellStyle name="Normal 14 6 2 21 23" xfId="10989"/>
    <cellStyle name="Normal 14 6 2 21 24" xfId="10990"/>
    <cellStyle name="Normal 14 6 2 21 25" xfId="10991"/>
    <cellStyle name="Normal 14 6 2 21 26" xfId="10992"/>
    <cellStyle name="Normal 14 6 2 21 27" xfId="10993"/>
    <cellStyle name="Normal 14 6 2 21 28" xfId="10994"/>
    <cellStyle name="Normal 14 6 2 21 29" xfId="10995"/>
    <cellStyle name="Normal 14 6 2 21 3" xfId="10996"/>
    <cellStyle name="Normal 14 6 2 21 30" xfId="10997"/>
    <cellStyle name="Normal 14 6 2 21 4" xfId="10998"/>
    <cellStyle name="Normal 14 6 2 21 5" xfId="10999"/>
    <cellStyle name="Normal 14 6 2 21 6" xfId="11000"/>
    <cellStyle name="Normal 14 6 2 21 7" xfId="11001"/>
    <cellStyle name="Normal 14 6 2 21 8" xfId="11002"/>
    <cellStyle name="Normal 14 6 2 21 9" xfId="11003"/>
    <cellStyle name="Normal 14 6 2 22" xfId="11004"/>
    <cellStyle name="Normal 14 6 2 22 10" xfId="11005"/>
    <cellStyle name="Normal 14 6 2 22 11" xfId="11006"/>
    <cellStyle name="Normal 14 6 2 22 12" xfId="11007"/>
    <cellStyle name="Normal 14 6 2 22 13" xfId="11008"/>
    <cellStyle name="Normal 14 6 2 22 14" xfId="11009"/>
    <cellStyle name="Normal 14 6 2 22 15" xfId="11010"/>
    <cellStyle name="Normal 14 6 2 22 16" xfId="11011"/>
    <cellStyle name="Normal 14 6 2 22 17" xfId="11012"/>
    <cellStyle name="Normal 14 6 2 22 18" xfId="11013"/>
    <cellStyle name="Normal 14 6 2 22 19" xfId="11014"/>
    <cellStyle name="Normal 14 6 2 22 2" xfId="11015"/>
    <cellStyle name="Normal 14 6 2 22 20" xfId="11016"/>
    <cellStyle name="Normal 14 6 2 22 21" xfId="11017"/>
    <cellStyle name="Normal 14 6 2 22 22" xfId="11018"/>
    <cellStyle name="Normal 14 6 2 22 23" xfId="11019"/>
    <cellStyle name="Normal 14 6 2 22 24" xfId="11020"/>
    <cellStyle name="Normal 14 6 2 22 25" xfId="11021"/>
    <cellStyle name="Normal 14 6 2 22 26" xfId="11022"/>
    <cellStyle name="Normal 14 6 2 22 27" xfId="11023"/>
    <cellStyle name="Normal 14 6 2 22 28" xfId="11024"/>
    <cellStyle name="Normal 14 6 2 22 29" xfId="11025"/>
    <cellStyle name="Normal 14 6 2 22 3" xfId="11026"/>
    <cellStyle name="Normal 14 6 2 22 30" xfId="11027"/>
    <cellStyle name="Normal 14 6 2 22 4" xfId="11028"/>
    <cellStyle name="Normal 14 6 2 22 5" xfId="11029"/>
    <cellStyle name="Normal 14 6 2 22 6" xfId="11030"/>
    <cellStyle name="Normal 14 6 2 22 7" xfId="11031"/>
    <cellStyle name="Normal 14 6 2 22 8" xfId="11032"/>
    <cellStyle name="Normal 14 6 2 22 9" xfId="11033"/>
    <cellStyle name="Normal 14 6 2 23" xfId="11034"/>
    <cellStyle name="Normal 14 6 2 23 10" xfId="11035"/>
    <cellStyle name="Normal 14 6 2 23 11" xfId="11036"/>
    <cellStyle name="Normal 14 6 2 23 12" xfId="11037"/>
    <cellStyle name="Normal 14 6 2 23 13" xfId="11038"/>
    <cellStyle name="Normal 14 6 2 23 14" xfId="11039"/>
    <cellStyle name="Normal 14 6 2 23 15" xfId="11040"/>
    <cellStyle name="Normal 14 6 2 23 16" xfId="11041"/>
    <cellStyle name="Normal 14 6 2 23 17" xfId="11042"/>
    <cellStyle name="Normal 14 6 2 23 18" xfId="11043"/>
    <cellStyle name="Normal 14 6 2 23 19" xfId="11044"/>
    <cellStyle name="Normal 14 6 2 23 2" xfId="11045"/>
    <cellStyle name="Normal 14 6 2 23 20" xfId="11046"/>
    <cellStyle name="Normal 14 6 2 23 21" xfId="11047"/>
    <cellStyle name="Normal 14 6 2 23 22" xfId="11048"/>
    <cellStyle name="Normal 14 6 2 23 23" xfId="11049"/>
    <cellStyle name="Normal 14 6 2 23 24" xfId="11050"/>
    <cellStyle name="Normal 14 6 2 23 25" xfId="11051"/>
    <cellStyle name="Normal 14 6 2 23 26" xfId="11052"/>
    <cellStyle name="Normal 14 6 2 23 27" xfId="11053"/>
    <cellStyle name="Normal 14 6 2 23 28" xfId="11054"/>
    <cellStyle name="Normal 14 6 2 23 29" xfId="11055"/>
    <cellStyle name="Normal 14 6 2 23 3" xfId="11056"/>
    <cellStyle name="Normal 14 6 2 23 30" xfId="11057"/>
    <cellStyle name="Normal 14 6 2 23 4" xfId="11058"/>
    <cellStyle name="Normal 14 6 2 23 5" xfId="11059"/>
    <cellStyle name="Normal 14 6 2 23 6" xfId="11060"/>
    <cellStyle name="Normal 14 6 2 23 7" xfId="11061"/>
    <cellStyle name="Normal 14 6 2 23 8" xfId="11062"/>
    <cellStyle name="Normal 14 6 2 23 9" xfId="11063"/>
    <cellStyle name="Normal 14 6 2 24" xfId="11064"/>
    <cellStyle name="Normal 14 6 2 24 10" xfId="11065"/>
    <cellStyle name="Normal 14 6 2 24 11" xfId="11066"/>
    <cellStyle name="Normal 14 6 2 24 12" xfId="11067"/>
    <cellStyle name="Normal 14 6 2 24 13" xfId="11068"/>
    <cellStyle name="Normal 14 6 2 24 14" xfId="11069"/>
    <cellStyle name="Normal 14 6 2 24 15" xfId="11070"/>
    <cellStyle name="Normal 14 6 2 24 16" xfId="11071"/>
    <cellStyle name="Normal 14 6 2 24 17" xfId="11072"/>
    <cellStyle name="Normal 14 6 2 24 18" xfId="11073"/>
    <cellStyle name="Normal 14 6 2 24 19" xfId="11074"/>
    <cellStyle name="Normal 14 6 2 24 2" xfId="11075"/>
    <cellStyle name="Normal 14 6 2 24 20" xfId="11076"/>
    <cellStyle name="Normal 14 6 2 24 21" xfId="11077"/>
    <cellStyle name="Normal 14 6 2 24 22" xfId="11078"/>
    <cellStyle name="Normal 14 6 2 24 23" xfId="11079"/>
    <cellStyle name="Normal 14 6 2 24 24" xfId="11080"/>
    <cellStyle name="Normal 14 6 2 24 25" xfId="11081"/>
    <cellStyle name="Normal 14 6 2 24 26" xfId="11082"/>
    <cellStyle name="Normal 14 6 2 24 27" xfId="11083"/>
    <cellStyle name="Normal 14 6 2 24 28" xfId="11084"/>
    <cellStyle name="Normal 14 6 2 24 29" xfId="11085"/>
    <cellStyle name="Normal 14 6 2 24 3" xfId="11086"/>
    <cellStyle name="Normal 14 6 2 24 30" xfId="11087"/>
    <cellStyle name="Normal 14 6 2 24 4" xfId="11088"/>
    <cellStyle name="Normal 14 6 2 24 5" xfId="11089"/>
    <cellStyle name="Normal 14 6 2 24 6" xfId="11090"/>
    <cellStyle name="Normal 14 6 2 24 7" xfId="11091"/>
    <cellStyle name="Normal 14 6 2 24 8" xfId="11092"/>
    <cellStyle name="Normal 14 6 2 24 9" xfId="11093"/>
    <cellStyle name="Normal 14 6 2 25" xfId="11094"/>
    <cellStyle name="Normal 14 6 2 25 10" xfId="11095"/>
    <cellStyle name="Normal 14 6 2 25 11" xfId="11096"/>
    <cellStyle name="Normal 14 6 2 25 12" xfId="11097"/>
    <cellStyle name="Normal 14 6 2 25 13" xfId="11098"/>
    <cellStyle name="Normal 14 6 2 25 14" xfId="11099"/>
    <cellStyle name="Normal 14 6 2 25 15" xfId="11100"/>
    <cellStyle name="Normal 14 6 2 25 16" xfId="11101"/>
    <cellStyle name="Normal 14 6 2 25 17" xfId="11102"/>
    <cellStyle name="Normal 14 6 2 25 18" xfId="11103"/>
    <cellStyle name="Normal 14 6 2 25 19" xfId="11104"/>
    <cellStyle name="Normal 14 6 2 25 2" xfId="11105"/>
    <cellStyle name="Normal 14 6 2 25 20" xfId="11106"/>
    <cellStyle name="Normal 14 6 2 25 21" xfId="11107"/>
    <cellStyle name="Normal 14 6 2 25 22" xfId="11108"/>
    <cellStyle name="Normal 14 6 2 25 23" xfId="11109"/>
    <cellStyle name="Normal 14 6 2 25 24" xfId="11110"/>
    <cellStyle name="Normal 14 6 2 25 25" xfId="11111"/>
    <cellStyle name="Normal 14 6 2 25 26" xfId="11112"/>
    <cellStyle name="Normal 14 6 2 25 27" xfId="11113"/>
    <cellStyle name="Normal 14 6 2 25 28" xfId="11114"/>
    <cellStyle name="Normal 14 6 2 25 29" xfId="11115"/>
    <cellStyle name="Normal 14 6 2 25 3" xfId="11116"/>
    <cellStyle name="Normal 14 6 2 25 30" xfId="11117"/>
    <cellStyle name="Normal 14 6 2 25 4" xfId="11118"/>
    <cellStyle name="Normal 14 6 2 25 5" xfId="11119"/>
    <cellStyle name="Normal 14 6 2 25 6" xfId="11120"/>
    <cellStyle name="Normal 14 6 2 25 7" xfId="11121"/>
    <cellStyle name="Normal 14 6 2 25 8" xfId="11122"/>
    <cellStyle name="Normal 14 6 2 25 9" xfId="11123"/>
    <cellStyle name="Normal 14 6 2 26" xfId="11124"/>
    <cellStyle name="Normal 14 6 2 26 10" xfId="11125"/>
    <cellStyle name="Normal 14 6 2 26 11" xfId="11126"/>
    <cellStyle name="Normal 14 6 2 26 12" xfId="11127"/>
    <cellStyle name="Normal 14 6 2 26 13" xfId="11128"/>
    <cellStyle name="Normal 14 6 2 26 14" xfId="11129"/>
    <cellStyle name="Normal 14 6 2 26 15" xfId="11130"/>
    <cellStyle name="Normal 14 6 2 26 16" xfId="11131"/>
    <cellStyle name="Normal 14 6 2 26 17" xfId="11132"/>
    <cellStyle name="Normal 14 6 2 26 18" xfId="11133"/>
    <cellStyle name="Normal 14 6 2 26 19" xfId="11134"/>
    <cellStyle name="Normal 14 6 2 26 2" xfId="11135"/>
    <cellStyle name="Normal 14 6 2 26 20" xfId="11136"/>
    <cellStyle name="Normal 14 6 2 26 21" xfId="11137"/>
    <cellStyle name="Normal 14 6 2 26 22" xfId="11138"/>
    <cellStyle name="Normal 14 6 2 26 23" xfId="11139"/>
    <cellStyle name="Normal 14 6 2 26 24" xfId="11140"/>
    <cellStyle name="Normal 14 6 2 26 25" xfId="11141"/>
    <cellStyle name="Normal 14 6 2 26 26" xfId="11142"/>
    <cellStyle name="Normal 14 6 2 26 27" xfId="11143"/>
    <cellStyle name="Normal 14 6 2 26 28" xfId="11144"/>
    <cellStyle name="Normal 14 6 2 26 29" xfId="11145"/>
    <cellStyle name="Normal 14 6 2 26 3" xfId="11146"/>
    <cellStyle name="Normal 14 6 2 26 30" xfId="11147"/>
    <cellStyle name="Normal 14 6 2 26 4" xfId="11148"/>
    <cellStyle name="Normal 14 6 2 26 5" xfId="11149"/>
    <cellStyle name="Normal 14 6 2 26 6" xfId="11150"/>
    <cellStyle name="Normal 14 6 2 26 7" xfId="11151"/>
    <cellStyle name="Normal 14 6 2 26 8" xfId="11152"/>
    <cellStyle name="Normal 14 6 2 26 9" xfId="11153"/>
    <cellStyle name="Normal 14 6 2 27" xfId="11154"/>
    <cellStyle name="Normal 14 6 2 27 10" xfId="11155"/>
    <cellStyle name="Normal 14 6 2 27 11" xfId="11156"/>
    <cellStyle name="Normal 14 6 2 27 12" xfId="11157"/>
    <cellStyle name="Normal 14 6 2 27 13" xfId="11158"/>
    <cellStyle name="Normal 14 6 2 27 14" xfId="11159"/>
    <cellStyle name="Normal 14 6 2 27 15" xfId="11160"/>
    <cellStyle name="Normal 14 6 2 27 16" xfId="11161"/>
    <cellStyle name="Normal 14 6 2 27 17" xfId="11162"/>
    <cellStyle name="Normal 14 6 2 27 18" xfId="11163"/>
    <cellStyle name="Normal 14 6 2 27 19" xfId="11164"/>
    <cellStyle name="Normal 14 6 2 27 2" xfId="11165"/>
    <cellStyle name="Normal 14 6 2 27 20" xfId="11166"/>
    <cellStyle name="Normal 14 6 2 27 21" xfId="11167"/>
    <cellStyle name="Normal 14 6 2 27 22" xfId="11168"/>
    <cellStyle name="Normal 14 6 2 27 23" xfId="11169"/>
    <cellStyle name="Normal 14 6 2 27 24" xfId="11170"/>
    <cellStyle name="Normal 14 6 2 27 25" xfId="11171"/>
    <cellStyle name="Normal 14 6 2 27 26" xfId="11172"/>
    <cellStyle name="Normal 14 6 2 27 27" xfId="11173"/>
    <cellStyle name="Normal 14 6 2 27 28" xfId="11174"/>
    <cellStyle name="Normal 14 6 2 27 29" xfId="11175"/>
    <cellStyle name="Normal 14 6 2 27 3" xfId="11176"/>
    <cellStyle name="Normal 14 6 2 27 30" xfId="11177"/>
    <cellStyle name="Normal 14 6 2 27 4" xfId="11178"/>
    <cellStyle name="Normal 14 6 2 27 5" xfId="11179"/>
    <cellStyle name="Normal 14 6 2 27 6" xfId="11180"/>
    <cellStyle name="Normal 14 6 2 27 7" xfId="11181"/>
    <cellStyle name="Normal 14 6 2 27 8" xfId="11182"/>
    <cellStyle name="Normal 14 6 2 27 9" xfId="11183"/>
    <cellStyle name="Normal 14 6 2 28" xfId="11184"/>
    <cellStyle name="Normal 14 6 2 28 10" xfId="11185"/>
    <cellStyle name="Normal 14 6 2 28 11" xfId="11186"/>
    <cellStyle name="Normal 14 6 2 28 12" xfId="11187"/>
    <cellStyle name="Normal 14 6 2 28 13" xfId="11188"/>
    <cellStyle name="Normal 14 6 2 28 14" xfId="11189"/>
    <cellStyle name="Normal 14 6 2 28 15" xfId="11190"/>
    <cellStyle name="Normal 14 6 2 28 16" xfId="11191"/>
    <cellStyle name="Normal 14 6 2 28 17" xfId="11192"/>
    <cellStyle name="Normal 14 6 2 28 18" xfId="11193"/>
    <cellStyle name="Normal 14 6 2 28 19" xfId="11194"/>
    <cellStyle name="Normal 14 6 2 28 2" xfId="11195"/>
    <cellStyle name="Normal 14 6 2 28 20" xfId="11196"/>
    <cellStyle name="Normal 14 6 2 28 21" xfId="11197"/>
    <cellStyle name="Normal 14 6 2 28 22" xfId="11198"/>
    <cellStyle name="Normal 14 6 2 28 23" xfId="11199"/>
    <cellStyle name="Normal 14 6 2 28 24" xfId="11200"/>
    <cellStyle name="Normal 14 6 2 28 25" xfId="11201"/>
    <cellStyle name="Normal 14 6 2 28 26" xfId="11202"/>
    <cellStyle name="Normal 14 6 2 28 27" xfId="11203"/>
    <cellStyle name="Normal 14 6 2 28 28" xfId="11204"/>
    <cellStyle name="Normal 14 6 2 28 29" xfId="11205"/>
    <cellStyle name="Normal 14 6 2 28 3" xfId="11206"/>
    <cellStyle name="Normal 14 6 2 28 30" xfId="11207"/>
    <cellStyle name="Normal 14 6 2 28 4" xfId="11208"/>
    <cellStyle name="Normal 14 6 2 28 5" xfId="11209"/>
    <cellStyle name="Normal 14 6 2 28 6" xfId="11210"/>
    <cellStyle name="Normal 14 6 2 28 7" xfId="11211"/>
    <cellStyle name="Normal 14 6 2 28 8" xfId="11212"/>
    <cellStyle name="Normal 14 6 2 28 9" xfId="11213"/>
    <cellStyle name="Normal 14 6 2 29" xfId="11214"/>
    <cellStyle name="Normal 14 6 2 29 10" xfId="11215"/>
    <cellStyle name="Normal 14 6 2 29 11" xfId="11216"/>
    <cellStyle name="Normal 14 6 2 29 12" xfId="11217"/>
    <cellStyle name="Normal 14 6 2 29 13" xfId="11218"/>
    <cellStyle name="Normal 14 6 2 29 14" xfId="11219"/>
    <cellStyle name="Normal 14 6 2 29 15" xfId="11220"/>
    <cellStyle name="Normal 14 6 2 29 16" xfId="11221"/>
    <cellStyle name="Normal 14 6 2 29 17" xfId="11222"/>
    <cellStyle name="Normal 14 6 2 29 18" xfId="11223"/>
    <cellStyle name="Normal 14 6 2 29 19" xfId="11224"/>
    <cellStyle name="Normal 14 6 2 29 2" xfId="11225"/>
    <cellStyle name="Normal 14 6 2 29 20" xfId="11226"/>
    <cellStyle name="Normal 14 6 2 29 21" xfId="11227"/>
    <cellStyle name="Normal 14 6 2 29 22" xfId="11228"/>
    <cellStyle name="Normal 14 6 2 29 23" xfId="11229"/>
    <cellStyle name="Normal 14 6 2 29 24" xfId="11230"/>
    <cellStyle name="Normal 14 6 2 29 25" xfId="11231"/>
    <cellStyle name="Normal 14 6 2 29 26" xfId="11232"/>
    <cellStyle name="Normal 14 6 2 29 27" xfId="11233"/>
    <cellStyle name="Normal 14 6 2 29 28" xfId="11234"/>
    <cellStyle name="Normal 14 6 2 29 29" xfId="11235"/>
    <cellStyle name="Normal 14 6 2 29 3" xfId="11236"/>
    <cellStyle name="Normal 14 6 2 29 30" xfId="11237"/>
    <cellStyle name="Normal 14 6 2 29 4" xfId="11238"/>
    <cellStyle name="Normal 14 6 2 29 5" xfId="11239"/>
    <cellStyle name="Normal 14 6 2 29 6" xfId="11240"/>
    <cellStyle name="Normal 14 6 2 29 7" xfId="11241"/>
    <cellStyle name="Normal 14 6 2 29 8" xfId="11242"/>
    <cellStyle name="Normal 14 6 2 29 9" xfId="11243"/>
    <cellStyle name="Normal 14 6 2 3" xfId="11244"/>
    <cellStyle name="Normal 14 6 2 3 10" xfId="11245"/>
    <cellStyle name="Normal 14 6 2 3 11" xfId="11246"/>
    <cellStyle name="Normal 14 6 2 3 12" xfId="11247"/>
    <cellStyle name="Normal 14 6 2 3 13" xfId="11248"/>
    <cellStyle name="Normal 14 6 2 3 14" xfId="11249"/>
    <cellStyle name="Normal 14 6 2 3 15" xfId="11250"/>
    <cellStyle name="Normal 14 6 2 3 16" xfId="11251"/>
    <cellStyle name="Normal 14 6 2 3 17" xfId="11252"/>
    <cellStyle name="Normal 14 6 2 3 18" xfId="11253"/>
    <cellStyle name="Normal 14 6 2 3 19" xfId="11254"/>
    <cellStyle name="Normal 14 6 2 3 2" xfId="11255"/>
    <cellStyle name="Normal 14 6 2 3 20" xfId="11256"/>
    <cellStyle name="Normal 14 6 2 3 21" xfId="11257"/>
    <cellStyle name="Normal 14 6 2 3 22" xfId="11258"/>
    <cellStyle name="Normal 14 6 2 3 23" xfId="11259"/>
    <cellStyle name="Normal 14 6 2 3 24" xfId="11260"/>
    <cellStyle name="Normal 14 6 2 3 25" xfId="11261"/>
    <cellStyle name="Normal 14 6 2 3 26" xfId="11262"/>
    <cellStyle name="Normal 14 6 2 3 27" xfId="11263"/>
    <cellStyle name="Normal 14 6 2 3 28" xfId="11264"/>
    <cellStyle name="Normal 14 6 2 3 29" xfId="11265"/>
    <cellStyle name="Normal 14 6 2 3 3" xfId="11266"/>
    <cellStyle name="Normal 14 6 2 3 30" xfId="11267"/>
    <cellStyle name="Normal 14 6 2 3 4" xfId="11268"/>
    <cellStyle name="Normal 14 6 2 3 5" xfId="11269"/>
    <cellStyle name="Normal 14 6 2 3 6" xfId="11270"/>
    <cellStyle name="Normal 14 6 2 3 7" xfId="11271"/>
    <cellStyle name="Normal 14 6 2 3 8" xfId="11272"/>
    <cellStyle name="Normal 14 6 2 3 9" xfId="11273"/>
    <cellStyle name="Normal 14 6 2 30" xfId="11274"/>
    <cellStyle name="Normal 14 6 2 30 10" xfId="11275"/>
    <cellStyle name="Normal 14 6 2 30 11" xfId="11276"/>
    <cellStyle name="Normal 14 6 2 30 12" xfId="11277"/>
    <cellStyle name="Normal 14 6 2 30 13" xfId="11278"/>
    <cellStyle name="Normal 14 6 2 30 14" xfId="11279"/>
    <cellStyle name="Normal 14 6 2 30 15" xfId="11280"/>
    <cellStyle name="Normal 14 6 2 30 16" xfId="11281"/>
    <cellStyle name="Normal 14 6 2 30 17" xfId="11282"/>
    <cellStyle name="Normal 14 6 2 30 18" xfId="11283"/>
    <cellStyle name="Normal 14 6 2 30 19" xfId="11284"/>
    <cellStyle name="Normal 14 6 2 30 2" xfId="11285"/>
    <cellStyle name="Normal 14 6 2 30 20" xfId="11286"/>
    <cellStyle name="Normal 14 6 2 30 21" xfId="11287"/>
    <cellStyle name="Normal 14 6 2 30 22" xfId="11288"/>
    <cellStyle name="Normal 14 6 2 30 23" xfId="11289"/>
    <cellStyle name="Normal 14 6 2 30 24" xfId="11290"/>
    <cellStyle name="Normal 14 6 2 30 25" xfId="11291"/>
    <cellStyle name="Normal 14 6 2 30 26" xfId="11292"/>
    <cellStyle name="Normal 14 6 2 30 27" xfId="11293"/>
    <cellStyle name="Normal 14 6 2 30 28" xfId="11294"/>
    <cellStyle name="Normal 14 6 2 30 29" xfId="11295"/>
    <cellStyle name="Normal 14 6 2 30 3" xfId="11296"/>
    <cellStyle name="Normal 14 6 2 30 30" xfId="11297"/>
    <cellStyle name="Normal 14 6 2 30 4" xfId="11298"/>
    <cellStyle name="Normal 14 6 2 30 5" xfId="11299"/>
    <cellStyle name="Normal 14 6 2 30 6" xfId="11300"/>
    <cellStyle name="Normal 14 6 2 30 7" xfId="11301"/>
    <cellStyle name="Normal 14 6 2 30 8" xfId="11302"/>
    <cellStyle name="Normal 14 6 2 30 9" xfId="11303"/>
    <cellStyle name="Normal 14 6 2 31" xfId="11304"/>
    <cellStyle name="Normal 14 6 2 31 10" xfId="11305"/>
    <cellStyle name="Normal 14 6 2 31 11" xfId="11306"/>
    <cellStyle name="Normal 14 6 2 31 12" xfId="11307"/>
    <cellStyle name="Normal 14 6 2 31 13" xfId="11308"/>
    <cellStyle name="Normal 14 6 2 31 14" xfId="11309"/>
    <cellStyle name="Normal 14 6 2 31 15" xfId="11310"/>
    <cellStyle name="Normal 14 6 2 31 16" xfId="11311"/>
    <cellStyle name="Normal 14 6 2 31 17" xfId="11312"/>
    <cellStyle name="Normal 14 6 2 31 18" xfId="11313"/>
    <cellStyle name="Normal 14 6 2 31 19" xfId="11314"/>
    <cellStyle name="Normal 14 6 2 31 2" xfId="11315"/>
    <cellStyle name="Normal 14 6 2 31 20" xfId="11316"/>
    <cellStyle name="Normal 14 6 2 31 21" xfId="11317"/>
    <cellStyle name="Normal 14 6 2 31 22" xfId="11318"/>
    <cellStyle name="Normal 14 6 2 31 23" xfId="11319"/>
    <cellStyle name="Normal 14 6 2 31 24" xfId="11320"/>
    <cellStyle name="Normal 14 6 2 31 25" xfId="11321"/>
    <cellStyle name="Normal 14 6 2 31 26" xfId="11322"/>
    <cellStyle name="Normal 14 6 2 31 27" xfId="11323"/>
    <cellStyle name="Normal 14 6 2 31 28" xfId="11324"/>
    <cellStyle name="Normal 14 6 2 31 29" xfId="11325"/>
    <cellStyle name="Normal 14 6 2 31 3" xfId="11326"/>
    <cellStyle name="Normal 14 6 2 31 30" xfId="11327"/>
    <cellStyle name="Normal 14 6 2 31 4" xfId="11328"/>
    <cellStyle name="Normal 14 6 2 31 5" xfId="11329"/>
    <cellStyle name="Normal 14 6 2 31 6" xfId="11330"/>
    <cellStyle name="Normal 14 6 2 31 7" xfId="11331"/>
    <cellStyle name="Normal 14 6 2 31 8" xfId="11332"/>
    <cellStyle name="Normal 14 6 2 31 9" xfId="11333"/>
    <cellStyle name="Normal 14 6 2 32" xfId="11334"/>
    <cellStyle name="Normal 14 6 2 33" xfId="11335"/>
    <cellStyle name="Normal 14 6 2 34" xfId="11336"/>
    <cellStyle name="Normal 14 6 2 35" xfId="11337"/>
    <cellStyle name="Normal 14 6 2 36" xfId="11338"/>
    <cellStyle name="Normal 14 6 2 37" xfId="11339"/>
    <cellStyle name="Normal 14 6 2 38" xfId="11340"/>
    <cellStyle name="Normal 14 6 2 39" xfId="11341"/>
    <cellStyle name="Normal 14 6 2 4" xfId="11342"/>
    <cellStyle name="Normal 14 6 2 4 10" xfId="11343"/>
    <cellStyle name="Normal 14 6 2 4 11" xfId="11344"/>
    <cellStyle name="Normal 14 6 2 4 12" xfId="11345"/>
    <cellStyle name="Normal 14 6 2 4 13" xfId="11346"/>
    <cellStyle name="Normal 14 6 2 4 14" xfId="11347"/>
    <cellStyle name="Normal 14 6 2 4 15" xfId="11348"/>
    <cellStyle name="Normal 14 6 2 4 16" xfId="11349"/>
    <cellStyle name="Normal 14 6 2 4 17" xfId="11350"/>
    <cellStyle name="Normal 14 6 2 4 18" xfId="11351"/>
    <cellStyle name="Normal 14 6 2 4 19" xfId="11352"/>
    <cellStyle name="Normal 14 6 2 4 2" xfId="11353"/>
    <cellStyle name="Normal 14 6 2 4 20" xfId="11354"/>
    <cellStyle name="Normal 14 6 2 4 21" xfId="11355"/>
    <cellStyle name="Normal 14 6 2 4 22" xfId="11356"/>
    <cellStyle name="Normal 14 6 2 4 23" xfId="11357"/>
    <cellStyle name="Normal 14 6 2 4 24" xfId="11358"/>
    <cellStyle name="Normal 14 6 2 4 25" xfId="11359"/>
    <cellStyle name="Normal 14 6 2 4 26" xfId="11360"/>
    <cellStyle name="Normal 14 6 2 4 27" xfId="11361"/>
    <cellStyle name="Normal 14 6 2 4 28" xfId="11362"/>
    <cellStyle name="Normal 14 6 2 4 29" xfId="11363"/>
    <cellStyle name="Normal 14 6 2 4 3" xfId="11364"/>
    <cellStyle name="Normal 14 6 2 4 30" xfId="11365"/>
    <cellStyle name="Normal 14 6 2 4 4" xfId="11366"/>
    <cellStyle name="Normal 14 6 2 4 5" xfId="11367"/>
    <cellStyle name="Normal 14 6 2 4 6" xfId="11368"/>
    <cellStyle name="Normal 14 6 2 4 7" xfId="11369"/>
    <cellStyle name="Normal 14 6 2 4 8" xfId="11370"/>
    <cellStyle name="Normal 14 6 2 4 9" xfId="11371"/>
    <cellStyle name="Normal 14 6 2 40" xfId="11372"/>
    <cellStyle name="Normal 14 6 2 41" xfId="11373"/>
    <cellStyle name="Normal 14 6 2 42" xfId="11374"/>
    <cellStyle name="Normal 14 6 2 43" xfId="11375"/>
    <cellStyle name="Normal 14 6 2 44" xfId="11376"/>
    <cellStyle name="Normal 14 6 2 45" xfId="11377"/>
    <cellStyle name="Normal 14 6 2 46" xfId="11378"/>
    <cellStyle name="Normal 14 6 2 47" xfId="11379"/>
    <cellStyle name="Normal 14 6 2 48" xfId="11380"/>
    <cellStyle name="Normal 14 6 2 49" xfId="11381"/>
    <cellStyle name="Normal 14 6 2 5" xfId="11382"/>
    <cellStyle name="Normal 14 6 2 5 10" xfId="11383"/>
    <cellStyle name="Normal 14 6 2 5 11" xfId="11384"/>
    <cellStyle name="Normal 14 6 2 5 12" xfId="11385"/>
    <cellStyle name="Normal 14 6 2 5 13" xfId="11386"/>
    <cellStyle name="Normal 14 6 2 5 14" xfId="11387"/>
    <cellStyle name="Normal 14 6 2 5 15" xfId="11388"/>
    <cellStyle name="Normal 14 6 2 5 16" xfId="11389"/>
    <cellStyle name="Normal 14 6 2 5 17" xfId="11390"/>
    <cellStyle name="Normal 14 6 2 5 18" xfId="11391"/>
    <cellStyle name="Normal 14 6 2 5 19" xfId="11392"/>
    <cellStyle name="Normal 14 6 2 5 2" xfId="11393"/>
    <cellStyle name="Normal 14 6 2 5 20" xfId="11394"/>
    <cellStyle name="Normal 14 6 2 5 21" xfId="11395"/>
    <cellStyle name="Normal 14 6 2 5 22" xfId="11396"/>
    <cellStyle name="Normal 14 6 2 5 23" xfId="11397"/>
    <cellStyle name="Normal 14 6 2 5 24" xfId="11398"/>
    <cellStyle name="Normal 14 6 2 5 25" xfId="11399"/>
    <cellStyle name="Normal 14 6 2 5 26" xfId="11400"/>
    <cellStyle name="Normal 14 6 2 5 27" xfId="11401"/>
    <cellStyle name="Normal 14 6 2 5 28" xfId="11402"/>
    <cellStyle name="Normal 14 6 2 5 29" xfId="11403"/>
    <cellStyle name="Normal 14 6 2 5 3" xfId="11404"/>
    <cellStyle name="Normal 14 6 2 5 30" xfId="11405"/>
    <cellStyle name="Normal 14 6 2 5 4" xfId="11406"/>
    <cellStyle name="Normal 14 6 2 5 5" xfId="11407"/>
    <cellStyle name="Normal 14 6 2 5 6" xfId="11408"/>
    <cellStyle name="Normal 14 6 2 5 7" xfId="11409"/>
    <cellStyle name="Normal 14 6 2 5 8" xfId="11410"/>
    <cellStyle name="Normal 14 6 2 5 9" xfId="11411"/>
    <cellStyle name="Normal 14 6 2 50" xfId="11412"/>
    <cellStyle name="Normal 14 6 2 51" xfId="11413"/>
    <cellStyle name="Normal 14 6 2 52" xfId="11414"/>
    <cellStyle name="Normal 14 6 2 53" xfId="11415"/>
    <cellStyle name="Normal 14 6 2 54" xfId="11416"/>
    <cellStyle name="Normal 14 6 2 55" xfId="11417"/>
    <cellStyle name="Normal 14 6 2 56" xfId="11418"/>
    <cellStyle name="Normal 14 6 2 57" xfId="11419"/>
    <cellStyle name="Normal 14 6 2 58" xfId="11420"/>
    <cellStyle name="Normal 14 6 2 59" xfId="11421"/>
    <cellStyle name="Normal 14 6 2 6" xfId="11422"/>
    <cellStyle name="Normal 14 6 2 6 10" xfId="11423"/>
    <cellStyle name="Normal 14 6 2 6 11" xfId="11424"/>
    <cellStyle name="Normal 14 6 2 6 12" xfId="11425"/>
    <cellStyle name="Normal 14 6 2 6 13" xfId="11426"/>
    <cellStyle name="Normal 14 6 2 6 14" xfId="11427"/>
    <cellStyle name="Normal 14 6 2 6 15" xfId="11428"/>
    <cellStyle name="Normal 14 6 2 6 16" xfId="11429"/>
    <cellStyle name="Normal 14 6 2 6 17" xfId="11430"/>
    <cellStyle name="Normal 14 6 2 6 18" xfId="11431"/>
    <cellStyle name="Normal 14 6 2 6 19" xfId="11432"/>
    <cellStyle name="Normal 14 6 2 6 2" xfId="11433"/>
    <cellStyle name="Normal 14 6 2 6 20" xfId="11434"/>
    <cellStyle name="Normal 14 6 2 6 21" xfId="11435"/>
    <cellStyle name="Normal 14 6 2 6 22" xfId="11436"/>
    <cellStyle name="Normal 14 6 2 6 23" xfId="11437"/>
    <cellStyle name="Normal 14 6 2 6 24" xfId="11438"/>
    <cellStyle name="Normal 14 6 2 6 25" xfId="11439"/>
    <cellStyle name="Normal 14 6 2 6 26" xfId="11440"/>
    <cellStyle name="Normal 14 6 2 6 27" xfId="11441"/>
    <cellStyle name="Normal 14 6 2 6 28" xfId="11442"/>
    <cellStyle name="Normal 14 6 2 6 29" xfId="11443"/>
    <cellStyle name="Normal 14 6 2 6 3" xfId="11444"/>
    <cellStyle name="Normal 14 6 2 6 30" xfId="11445"/>
    <cellStyle name="Normal 14 6 2 6 4" xfId="11446"/>
    <cellStyle name="Normal 14 6 2 6 5" xfId="11447"/>
    <cellStyle name="Normal 14 6 2 6 6" xfId="11448"/>
    <cellStyle name="Normal 14 6 2 6 7" xfId="11449"/>
    <cellStyle name="Normal 14 6 2 6 8" xfId="11450"/>
    <cellStyle name="Normal 14 6 2 6 9" xfId="11451"/>
    <cellStyle name="Normal 14 6 2 60" xfId="11452"/>
    <cellStyle name="Normal 14 6 2 7" xfId="11453"/>
    <cellStyle name="Normal 14 6 2 7 10" xfId="11454"/>
    <cellStyle name="Normal 14 6 2 7 11" xfId="11455"/>
    <cellStyle name="Normal 14 6 2 7 12" xfId="11456"/>
    <cellStyle name="Normal 14 6 2 7 13" xfId="11457"/>
    <cellStyle name="Normal 14 6 2 7 14" xfId="11458"/>
    <cellStyle name="Normal 14 6 2 7 15" xfId="11459"/>
    <cellStyle name="Normal 14 6 2 7 16" xfId="11460"/>
    <cellStyle name="Normal 14 6 2 7 17" xfId="11461"/>
    <cellStyle name="Normal 14 6 2 7 18" xfId="11462"/>
    <cellStyle name="Normal 14 6 2 7 19" xfId="11463"/>
    <cellStyle name="Normal 14 6 2 7 2" xfId="11464"/>
    <cellStyle name="Normal 14 6 2 7 20" xfId="11465"/>
    <cellStyle name="Normal 14 6 2 7 21" xfId="11466"/>
    <cellStyle name="Normal 14 6 2 7 22" xfId="11467"/>
    <cellStyle name="Normal 14 6 2 7 23" xfId="11468"/>
    <cellStyle name="Normal 14 6 2 7 24" xfId="11469"/>
    <cellStyle name="Normal 14 6 2 7 25" xfId="11470"/>
    <cellStyle name="Normal 14 6 2 7 26" xfId="11471"/>
    <cellStyle name="Normal 14 6 2 7 27" xfId="11472"/>
    <cellStyle name="Normal 14 6 2 7 28" xfId="11473"/>
    <cellStyle name="Normal 14 6 2 7 29" xfId="11474"/>
    <cellStyle name="Normal 14 6 2 7 3" xfId="11475"/>
    <cellStyle name="Normal 14 6 2 7 30" xfId="11476"/>
    <cellStyle name="Normal 14 6 2 7 4" xfId="11477"/>
    <cellStyle name="Normal 14 6 2 7 5" xfId="11478"/>
    <cellStyle name="Normal 14 6 2 7 6" xfId="11479"/>
    <cellStyle name="Normal 14 6 2 7 7" xfId="11480"/>
    <cellStyle name="Normal 14 6 2 7 8" xfId="11481"/>
    <cellStyle name="Normal 14 6 2 7 9" xfId="11482"/>
    <cellStyle name="Normal 14 6 2 8" xfId="11483"/>
    <cellStyle name="Normal 14 6 2 8 10" xfId="11484"/>
    <cellStyle name="Normal 14 6 2 8 11" xfId="11485"/>
    <cellStyle name="Normal 14 6 2 8 12" xfId="11486"/>
    <cellStyle name="Normal 14 6 2 8 13" xfId="11487"/>
    <cellStyle name="Normal 14 6 2 8 14" xfId="11488"/>
    <cellStyle name="Normal 14 6 2 8 15" xfId="11489"/>
    <cellStyle name="Normal 14 6 2 8 16" xfId="11490"/>
    <cellStyle name="Normal 14 6 2 8 17" xfId="11491"/>
    <cellStyle name="Normal 14 6 2 8 18" xfId="11492"/>
    <cellStyle name="Normal 14 6 2 8 19" xfId="11493"/>
    <cellStyle name="Normal 14 6 2 8 2" xfId="11494"/>
    <cellStyle name="Normal 14 6 2 8 20" xfId="11495"/>
    <cellStyle name="Normal 14 6 2 8 21" xfId="11496"/>
    <cellStyle name="Normal 14 6 2 8 22" xfId="11497"/>
    <cellStyle name="Normal 14 6 2 8 23" xfId="11498"/>
    <cellStyle name="Normal 14 6 2 8 24" xfId="11499"/>
    <cellStyle name="Normal 14 6 2 8 25" xfId="11500"/>
    <cellStyle name="Normal 14 6 2 8 26" xfId="11501"/>
    <cellStyle name="Normal 14 6 2 8 27" xfId="11502"/>
    <cellStyle name="Normal 14 6 2 8 28" xfId="11503"/>
    <cellStyle name="Normal 14 6 2 8 29" xfId="11504"/>
    <cellStyle name="Normal 14 6 2 8 3" xfId="11505"/>
    <cellStyle name="Normal 14 6 2 8 30" xfId="11506"/>
    <cellStyle name="Normal 14 6 2 8 4" xfId="11507"/>
    <cellStyle name="Normal 14 6 2 8 5" xfId="11508"/>
    <cellStyle name="Normal 14 6 2 8 6" xfId="11509"/>
    <cellStyle name="Normal 14 6 2 8 7" xfId="11510"/>
    <cellStyle name="Normal 14 6 2 8 8" xfId="11511"/>
    <cellStyle name="Normal 14 6 2 8 9" xfId="11512"/>
    <cellStyle name="Normal 14 6 2 9" xfId="11513"/>
    <cellStyle name="Normal 14 6 2 9 10" xfId="11514"/>
    <cellStyle name="Normal 14 6 2 9 11" xfId="11515"/>
    <cellStyle name="Normal 14 6 2 9 12" xfId="11516"/>
    <cellStyle name="Normal 14 6 2 9 13" xfId="11517"/>
    <cellStyle name="Normal 14 6 2 9 14" xfId="11518"/>
    <cellStyle name="Normal 14 6 2 9 15" xfId="11519"/>
    <cellStyle name="Normal 14 6 2 9 16" xfId="11520"/>
    <cellStyle name="Normal 14 6 2 9 17" xfId="11521"/>
    <cellStyle name="Normal 14 6 2 9 18" xfId="11522"/>
    <cellStyle name="Normal 14 6 2 9 19" xfId="11523"/>
    <cellStyle name="Normal 14 6 2 9 2" xfId="11524"/>
    <cellStyle name="Normal 14 6 2 9 20" xfId="11525"/>
    <cellStyle name="Normal 14 6 2 9 21" xfId="11526"/>
    <cellStyle name="Normal 14 6 2 9 22" xfId="11527"/>
    <cellStyle name="Normal 14 6 2 9 23" xfId="11528"/>
    <cellStyle name="Normal 14 6 2 9 24" xfId="11529"/>
    <cellStyle name="Normal 14 6 2 9 25" xfId="11530"/>
    <cellStyle name="Normal 14 6 2 9 26" xfId="11531"/>
    <cellStyle name="Normal 14 6 2 9 27" xfId="11532"/>
    <cellStyle name="Normal 14 6 2 9 28" xfId="11533"/>
    <cellStyle name="Normal 14 6 2 9 29" xfId="11534"/>
    <cellStyle name="Normal 14 6 2 9 3" xfId="11535"/>
    <cellStyle name="Normal 14 6 2 9 30" xfId="11536"/>
    <cellStyle name="Normal 14 6 2 9 4" xfId="11537"/>
    <cellStyle name="Normal 14 6 2 9 5" xfId="11538"/>
    <cellStyle name="Normal 14 6 2 9 6" xfId="11539"/>
    <cellStyle name="Normal 14 6 2 9 7" xfId="11540"/>
    <cellStyle name="Normal 14 6 2 9 8" xfId="11541"/>
    <cellStyle name="Normal 14 6 2 9 9" xfId="11542"/>
    <cellStyle name="Normal 14 6 20" xfId="11543"/>
    <cellStyle name="Normal 14 6 20 10" xfId="11544"/>
    <cellStyle name="Normal 14 6 20 11" xfId="11545"/>
    <cellStyle name="Normal 14 6 20 12" xfId="11546"/>
    <cellStyle name="Normal 14 6 20 13" xfId="11547"/>
    <cellStyle name="Normal 14 6 20 14" xfId="11548"/>
    <cellStyle name="Normal 14 6 20 15" xfId="11549"/>
    <cellStyle name="Normal 14 6 20 16" xfId="11550"/>
    <cellStyle name="Normal 14 6 20 17" xfId="11551"/>
    <cellStyle name="Normal 14 6 20 18" xfId="11552"/>
    <cellStyle name="Normal 14 6 20 19" xfId="11553"/>
    <cellStyle name="Normal 14 6 20 2" xfId="11554"/>
    <cellStyle name="Normal 14 6 20 20" xfId="11555"/>
    <cellStyle name="Normal 14 6 20 21" xfId="11556"/>
    <cellStyle name="Normal 14 6 20 22" xfId="11557"/>
    <cellStyle name="Normal 14 6 20 23" xfId="11558"/>
    <cellStyle name="Normal 14 6 20 24" xfId="11559"/>
    <cellStyle name="Normal 14 6 20 25" xfId="11560"/>
    <cellStyle name="Normal 14 6 20 26" xfId="11561"/>
    <cellStyle name="Normal 14 6 20 27" xfId="11562"/>
    <cellStyle name="Normal 14 6 20 28" xfId="11563"/>
    <cellStyle name="Normal 14 6 20 29" xfId="11564"/>
    <cellStyle name="Normal 14 6 20 3" xfId="11565"/>
    <cellStyle name="Normal 14 6 20 30" xfId="11566"/>
    <cellStyle name="Normal 14 6 20 4" xfId="11567"/>
    <cellStyle name="Normal 14 6 20 5" xfId="11568"/>
    <cellStyle name="Normal 14 6 20 6" xfId="11569"/>
    <cellStyle name="Normal 14 6 20 7" xfId="11570"/>
    <cellStyle name="Normal 14 6 20 8" xfId="11571"/>
    <cellStyle name="Normal 14 6 20 9" xfId="11572"/>
    <cellStyle name="Normal 14 6 21" xfId="11573"/>
    <cellStyle name="Normal 14 6 21 10" xfId="11574"/>
    <cellStyle name="Normal 14 6 21 11" xfId="11575"/>
    <cellStyle name="Normal 14 6 21 12" xfId="11576"/>
    <cellStyle name="Normal 14 6 21 13" xfId="11577"/>
    <cellStyle name="Normal 14 6 21 14" xfId="11578"/>
    <cellStyle name="Normal 14 6 21 15" xfId="11579"/>
    <cellStyle name="Normal 14 6 21 16" xfId="11580"/>
    <cellStyle name="Normal 14 6 21 17" xfId="11581"/>
    <cellStyle name="Normal 14 6 21 18" xfId="11582"/>
    <cellStyle name="Normal 14 6 21 19" xfId="11583"/>
    <cellStyle name="Normal 14 6 21 2" xfId="11584"/>
    <cellStyle name="Normal 14 6 21 20" xfId="11585"/>
    <cellStyle name="Normal 14 6 21 21" xfId="11586"/>
    <cellStyle name="Normal 14 6 21 22" xfId="11587"/>
    <cellStyle name="Normal 14 6 21 23" xfId="11588"/>
    <cellStyle name="Normal 14 6 21 24" xfId="11589"/>
    <cellStyle name="Normal 14 6 21 25" xfId="11590"/>
    <cellStyle name="Normal 14 6 21 26" xfId="11591"/>
    <cellStyle name="Normal 14 6 21 27" xfId="11592"/>
    <cellStyle name="Normal 14 6 21 28" xfId="11593"/>
    <cellStyle name="Normal 14 6 21 29" xfId="11594"/>
    <cellStyle name="Normal 14 6 21 3" xfId="11595"/>
    <cellStyle name="Normal 14 6 21 30" xfId="11596"/>
    <cellStyle name="Normal 14 6 21 4" xfId="11597"/>
    <cellStyle name="Normal 14 6 21 5" xfId="11598"/>
    <cellStyle name="Normal 14 6 21 6" xfId="11599"/>
    <cellStyle name="Normal 14 6 21 7" xfId="11600"/>
    <cellStyle name="Normal 14 6 21 8" xfId="11601"/>
    <cellStyle name="Normal 14 6 21 9" xfId="11602"/>
    <cellStyle name="Normal 14 6 22" xfId="11603"/>
    <cellStyle name="Normal 14 6 22 10" xfId="11604"/>
    <cellStyle name="Normal 14 6 22 11" xfId="11605"/>
    <cellStyle name="Normal 14 6 22 12" xfId="11606"/>
    <cellStyle name="Normal 14 6 22 13" xfId="11607"/>
    <cellStyle name="Normal 14 6 22 14" xfId="11608"/>
    <cellStyle name="Normal 14 6 22 15" xfId="11609"/>
    <cellStyle name="Normal 14 6 22 16" xfId="11610"/>
    <cellStyle name="Normal 14 6 22 17" xfId="11611"/>
    <cellStyle name="Normal 14 6 22 18" xfId="11612"/>
    <cellStyle name="Normal 14 6 22 19" xfId="11613"/>
    <cellStyle name="Normal 14 6 22 2" xfId="11614"/>
    <cellStyle name="Normal 14 6 22 20" xfId="11615"/>
    <cellStyle name="Normal 14 6 22 21" xfId="11616"/>
    <cellStyle name="Normal 14 6 22 22" xfId="11617"/>
    <cellStyle name="Normal 14 6 22 23" xfId="11618"/>
    <cellStyle name="Normal 14 6 22 24" xfId="11619"/>
    <cellStyle name="Normal 14 6 22 25" xfId="11620"/>
    <cellStyle name="Normal 14 6 22 26" xfId="11621"/>
    <cellStyle name="Normal 14 6 22 27" xfId="11622"/>
    <cellStyle name="Normal 14 6 22 28" xfId="11623"/>
    <cellStyle name="Normal 14 6 22 29" xfId="11624"/>
    <cellStyle name="Normal 14 6 22 3" xfId="11625"/>
    <cellStyle name="Normal 14 6 22 30" xfId="11626"/>
    <cellStyle name="Normal 14 6 22 4" xfId="11627"/>
    <cellStyle name="Normal 14 6 22 5" xfId="11628"/>
    <cellStyle name="Normal 14 6 22 6" xfId="11629"/>
    <cellStyle name="Normal 14 6 22 7" xfId="11630"/>
    <cellStyle name="Normal 14 6 22 8" xfId="11631"/>
    <cellStyle name="Normal 14 6 22 9" xfId="11632"/>
    <cellStyle name="Normal 14 6 23" xfId="11633"/>
    <cellStyle name="Normal 14 6 23 10" xfId="11634"/>
    <cellStyle name="Normal 14 6 23 11" xfId="11635"/>
    <cellStyle name="Normal 14 6 23 12" xfId="11636"/>
    <cellStyle name="Normal 14 6 23 13" xfId="11637"/>
    <cellStyle name="Normal 14 6 23 14" xfId="11638"/>
    <cellStyle name="Normal 14 6 23 15" xfId="11639"/>
    <cellStyle name="Normal 14 6 23 16" xfId="11640"/>
    <cellStyle name="Normal 14 6 23 17" xfId="11641"/>
    <cellStyle name="Normal 14 6 23 18" xfId="11642"/>
    <cellStyle name="Normal 14 6 23 19" xfId="11643"/>
    <cellStyle name="Normal 14 6 23 2" xfId="11644"/>
    <cellStyle name="Normal 14 6 23 20" xfId="11645"/>
    <cellStyle name="Normal 14 6 23 21" xfId="11646"/>
    <cellStyle name="Normal 14 6 23 22" xfId="11647"/>
    <cellStyle name="Normal 14 6 23 23" xfId="11648"/>
    <cellStyle name="Normal 14 6 23 24" xfId="11649"/>
    <cellStyle name="Normal 14 6 23 25" xfId="11650"/>
    <cellStyle name="Normal 14 6 23 26" xfId="11651"/>
    <cellStyle name="Normal 14 6 23 27" xfId="11652"/>
    <cellStyle name="Normal 14 6 23 28" xfId="11653"/>
    <cellStyle name="Normal 14 6 23 29" xfId="11654"/>
    <cellStyle name="Normal 14 6 23 3" xfId="11655"/>
    <cellStyle name="Normal 14 6 23 30" xfId="11656"/>
    <cellStyle name="Normal 14 6 23 4" xfId="11657"/>
    <cellStyle name="Normal 14 6 23 5" xfId="11658"/>
    <cellStyle name="Normal 14 6 23 6" xfId="11659"/>
    <cellStyle name="Normal 14 6 23 7" xfId="11660"/>
    <cellStyle name="Normal 14 6 23 8" xfId="11661"/>
    <cellStyle name="Normal 14 6 23 9" xfId="11662"/>
    <cellStyle name="Normal 14 6 24" xfId="11663"/>
    <cellStyle name="Normal 14 6 24 10" xfId="11664"/>
    <cellStyle name="Normal 14 6 24 11" xfId="11665"/>
    <cellStyle name="Normal 14 6 24 12" xfId="11666"/>
    <cellStyle name="Normal 14 6 24 13" xfId="11667"/>
    <cellStyle name="Normal 14 6 24 14" xfId="11668"/>
    <cellStyle name="Normal 14 6 24 15" xfId="11669"/>
    <cellStyle name="Normal 14 6 24 16" xfId="11670"/>
    <cellStyle name="Normal 14 6 24 17" xfId="11671"/>
    <cellStyle name="Normal 14 6 24 18" xfId="11672"/>
    <cellStyle name="Normal 14 6 24 19" xfId="11673"/>
    <cellStyle name="Normal 14 6 24 2" xfId="11674"/>
    <cellStyle name="Normal 14 6 24 20" xfId="11675"/>
    <cellStyle name="Normal 14 6 24 21" xfId="11676"/>
    <cellStyle name="Normal 14 6 24 22" xfId="11677"/>
    <cellStyle name="Normal 14 6 24 23" xfId="11678"/>
    <cellStyle name="Normal 14 6 24 24" xfId="11679"/>
    <cellStyle name="Normal 14 6 24 25" xfId="11680"/>
    <cellStyle name="Normal 14 6 24 26" xfId="11681"/>
    <cellStyle name="Normal 14 6 24 27" xfId="11682"/>
    <cellStyle name="Normal 14 6 24 28" xfId="11683"/>
    <cellStyle name="Normal 14 6 24 29" xfId="11684"/>
    <cellStyle name="Normal 14 6 24 3" xfId="11685"/>
    <cellStyle name="Normal 14 6 24 30" xfId="11686"/>
    <cellStyle name="Normal 14 6 24 4" xfId="11687"/>
    <cellStyle name="Normal 14 6 24 5" xfId="11688"/>
    <cellStyle name="Normal 14 6 24 6" xfId="11689"/>
    <cellStyle name="Normal 14 6 24 7" xfId="11690"/>
    <cellStyle name="Normal 14 6 24 8" xfId="11691"/>
    <cellStyle name="Normal 14 6 24 9" xfId="11692"/>
    <cellStyle name="Normal 14 6 25" xfId="11693"/>
    <cellStyle name="Normal 14 6 25 10" xfId="11694"/>
    <cellStyle name="Normal 14 6 25 11" xfId="11695"/>
    <cellStyle name="Normal 14 6 25 12" xfId="11696"/>
    <cellStyle name="Normal 14 6 25 13" xfId="11697"/>
    <cellStyle name="Normal 14 6 25 14" xfId="11698"/>
    <cellStyle name="Normal 14 6 25 15" xfId="11699"/>
    <cellStyle name="Normal 14 6 25 16" xfId="11700"/>
    <cellStyle name="Normal 14 6 25 17" xfId="11701"/>
    <cellStyle name="Normal 14 6 25 18" xfId="11702"/>
    <cellStyle name="Normal 14 6 25 19" xfId="11703"/>
    <cellStyle name="Normal 14 6 25 2" xfId="11704"/>
    <cellStyle name="Normal 14 6 25 20" xfId="11705"/>
    <cellStyle name="Normal 14 6 25 21" xfId="11706"/>
    <cellStyle name="Normal 14 6 25 22" xfId="11707"/>
    <cellStyle name="Normal 14 6 25 23" xfId="11708"/>
    <cellStyle name="Normal 14 6 25 24" xfId="11709"/>
    <cellStyle name="Normal 14 6 25 25" xfId="11710"/>
    <cellStyle name="Normal 14 6 25 26" xfId="11711"/>
    <cellStyle name="Normal 14 6 25 27" xfId="11712"/>
    <cellStyle name="Normal 14 6 25 28" xfId="11713"/>
    <cellStyle name="Normal 14 6 25 29" xfId="11714"/>
    <cellStyle name="Normal 14 6 25 3" xfId="11715"/>
    <cellStyle name="Normal 14 6 25 30" xfId="11716"/>
    <cellStyle name="Normal 14 6 25 4" xfId="11717"/>
    <cellStyle name="Normal 14 6 25 5" xfId="11718"/>
    <cellStyle name="Normal 14 6 25 6" xfId="11719"/>
    <cellStyle name="Normal 14 6 25 7" xfId="11720"/>
    <cellStyle name="Normal 14 6 25 8" xfId="11721"/>
    <cellStyle name="Normal 14 6 25 9" xfId="11722"/>
    <cellStyle name="Normal 14 6 26" xfId="11723"/>
    <cellStyle name="Normal 14 6 26 10" xfId="11724"/>
    <cellStyle name="Normal 14 6 26 11" xfId="11725"/>
    <cellStyle name="Normal 14 6 26 12" xfId="11726"/>
    <cellStyle name="Normal 14 6 26 13" xfId="11727"/>
    <cellStyle name="Normal 14 6 26 14" xfId="11728"/>
    <cellStyle name="Normal 14 6 26 15" xfId="11729"/>
    <cellStyle name="Normal 14 6 26 16" xfId="11730"/>
    <cellStyle name="Normal 14 6 26 17" xfId="11731"/>
    <cellStyle name="Normal 14 6 26 18" xfId="11732"/>
    <cellStyle name="Normal 14 6 26 19" xfId="11733"/>
    <cellStyle name="Normal 14 6 26 2" xfId="11734"/>
    <cellStyle name="Normal 14 6 26 20" xfId="11735"/>
    <cellStyle name="Normal 14 6 26 21" xfId="11736"/>
    <cellStyle name="Normal 14 6 26 22" xfId="11737"/>
    <cellStyle name="Normal 14 6 26 23" xfId="11738"/>
    <cellStyle name="Normal 14 6 26 24" xfId="11739"/>
    <cellStyle name="Normal 14 6 26 25" xfId="11740"/>
    <cellStyle name="Normal 14 6 26 26" xfId="11741"/>
    <cellStyle name="Normal 14 6 26 27" xfId="11742"/>
    <cellStyle name="Normal 14 6 26 28" xfId="11743"/>
    <cellStyle name="Normal 14 6 26 29" xfId="11744"/>
    <cellStyle name="Normal 14 6 26 3" xfId="11745"/>
    <cellStyle name="Normal 14 6 26 30" xfId="11746"/>
    <cellStyle name="Normal 14 6 26 4" xfId="11747"/>
    <cellStyle name="Normal 14 6 26 5" xfId="11748"/>
    <cellStyle name="Normal 14 6 26 6" xfId="11749"/>
    <cellStyle name="Normal 14 6 26 7" xfId="11750"/>
    <cellStyle name="Normal 14 6 26 8" xfId="11751"/>
    <cellStyle name="Normal 14 6 26 9" xfId="11752"/>
    <cellStyle name="Normal 14 6 27" xfId="11753"/>
    <cellStyle name="Normal 14 6 27 10" xfId="11754"/>
    <cellStyle name="Normal 14 6 27 11" xfId="11755"/>
    <cellStyle name="Normal 14 6 27 12" xfId="11756"/>
    <cellStyle name="Normal 14 6 27 13" xfId="11757"/>
    <cellStyle name="Normal 14 6 27 14" xfId="11758"/>
    <cellStyle name="Normal 14 6 27 15" xfId="11759"/>
    <cellStyle name="Normal 14 6 27 16" xfId="11760"/>
    <cellStyle name="Normal 14 6 27 17" xfId="11761"/>
    <cellStyle name="Normal 14 6 27 18" xfId="11762"/>
    <cellStyle name="Normal 14 6 27 19" xfId="11763"/>
    <cellStyle name="Normal 14 6 27 2" xfId="11764"/>
    <cellStyle name="Normal 14 6 27 20" xfId="11765"/>
    <cellStyle name="Normal 14 6 27 21" xfId="11766"/>
    <cellStyle name="Normal 14 6 27 22" xfId="11767"/>
    <cellStyle name="Normal 14 6 27 23" xfId="11768"/>
    <cellStyle name="Normal 14 6 27 24" xfId="11769"/>
    <cellStyle name="Normal 14 6 27 25" xfId="11770"/>
    <cellStyle name="Normal 14 6 27 26" xfId="11771"/>
    <cellStyle name="Normal 14 6 27 27" xfId="11772"/>
    <cellStyle name="Normal 14 6 27 28" xfId="11773"/>
    <cellStyle name="Normal 14 6 27 29" xfId="11774"/>
    <cellStyle name="Normal 14 6 27 3" xfId="11775"/>
    <cellStyle name="Normal 14 6 27 30" xfId="11776"/>
    <cellStyle name="Normal 14 6 27 4" xfId="11777"/>
    <cellStyle name="Normal 14 6 27 5" xfId="11778"/>
    <cellStyle name="Normal 14 6 27 6" xfId="11779"/>
    <cellStyle name="Normal 14 6 27 7" xfId="11780"/>
    <cellStyle name="Normal 14 6 27 8" xfId="11781"/>
    <cellStyle name="Normal 14 6 27 9" xfId="11782"/>
    <cellStyle name="Normal 14 6 28" xfId="11783"/>
    <cellStyle name="Normal 14 6 28 10" xfId="11784"/>
    <cellStyle name="Normal 14 6 28 11" xfId="11785"/>
    <cellStyle name="Normal 14 6 28 12" xfId="11786"/>
    <cellStyle name="Normal 14 6 28 13" xfId="11787"/>
    <cellStyle name="Normal 14 6 28 14" xfId="11788"/>
    <cellStyle name="Normal 14 6 28 15" xfId="11789"/>
    <cellStyle name="Normal 14 6 28 16" xfId="11790"/>
    <cellStyle name="Normal 14 6 28 17" xfId="11791"/>
    <cellStyle name="Normal 14 6 28 18" xfId="11792"/>
    <cellStyle name="Normal 14 6 28 19" xfId="11793"/>
    <cellStyle name="Normal 14 6 28 2" xfId="11794"/>
    <cellStyle name="Normal 14 6 28 20" xfId="11795"/>
    <cellStyle name="Normal 14 6 28 21" xfId="11796"/>
    <cellStyle name="Normal 14 6 28 22" xfId="11797"/>
    <cellStyle name="Normal 14 6 28 23" xfId="11798"/>
    <cellStyle name="Normal 14 6 28 24" xfId="11799"/>
    <cellStyle name="Normal 14 6 28 25" xfId="11800"/>
    <cellStyle name="Normal 14 6 28 26" xfId="11801"/>
    <cellStyle name="Normal 14 6 28 27" xfId="11802"/>
    <cellStyle name="Normal 14 6 28 28" xfId="11803"/>
    <cellStyle name="Normal 14 6 28 29" xfId="11804"/>
    <cellStyle name="Normal 14 6 28 3" xfId="11805"/>
    <cellStyle name="Normal 14 6 28 30" xfId="11806"/>
    <cellStyle name="Normal 14 6 28 4" xfId="11807"/>
    <cellStyle name="Normal 14 6 28 5" xfId="11808"/>
    <cellStyle name="Normal 14 6 28 6" xfId="11809"/>
    <cellStyle name="Normal 14 6 28 7" xfId="11810"/>
    <cellStyle name="Normal 14 6 28 8" xfId="11811"/>
    <cellStyle name="Normal 14 6 28 9" xfId="11812"/>
    <cellStyle name="Normal 14 6 29" xfId="11813"/>
    <cellStyle name="Normal 14 6 29 10" xfId="11814"/>
    <cellStyle name="Normal 14 6 29 11" xfId="11815"/>
    <cellStyle name="Normal 14 6 29 12" xfId="11816"/>
    <cellStyle name="Normal 14 6 29 13" xfId="11817"/>
    <cellStyle name="Normal 14 6 29 14" xfId="11818"/>
    <cellStyle name="Normal 14 6 29 15" xfId="11819"/>
    <cellStyle name="Normal 14 6 29 16" xfId="11820"/>
    <cellStyle name="Normal 14 6 29 17" xfId="11821"/>
    <cellStyle name="Normal 14 6 29 18" xfId="11822"/>
    <cellStyle name="Normal 14 6 29 19" xfId="11823"/>
    <cellStyle name="Normal 14 6 29 2" xfId="11824"/>
    <cellStyle name="Normal 14 6 29 20" xfId="11825"/>
    <cellStyle name="Normal 14 6 29 21" xfId="11826"/>
    <cellStyle name="Normal 14 6 29 22" xfId="11827"/>
    <cellStyle name="Normal 14 6 29 23" xfId="11828"/>
    <cellStyle name="Normal 14 6 29 24" xfId="11829"/>
    <cellStyle name="Normal 14 6 29 25" xfId="11830"/>
    <cellStyle name="Normal 14 6 29 26" xfId="11831"/>
    <cellStyle name="Normal 14 6 29 27" xfId="11832"/>
    <cellStyle name="Normal 14 6 29 28" xfId="11833"/>
    <cellStyle name="Normal 14 6 29 29" xfId="11834"/>
    <cellStyle name="Normal 14 6 29 3" xfId="11835"/>
    <cellStyle name="Normal 14 6 29 30" xfId="11836"/>
    <cellStyle name="Normal 14 6 29 4" xfId="11837"/>
    <cellStyle name="Normal 14 6 29 5" xfId="11838"/>
    <cellStyle name="Normal 14 6 29 6" xfId="11839"/>
    <cellStyle name="Normal 14 6 29 7" xfId="11840"/>
    <cellStyle name="Normal 14 6 29 8" xfId="11841"/>
    <cellStyle name="Normal 14 6 29 9" xfId="11842"/>
    <cellStyle name="Normal 14 6 3" xfId="11843"/>
    <cellStyle name="Normal 14 6 3 10" xfId="11844"/>
    <cellStyle name="Normal 14 6 3 11" xfId="11845"/>
    <cellStyle name="Normal 14 6 3 12" xfId="11846"/>
    <cellStyle name="Normal 14 6 3 13" xfId="11847"/>
    <cellStyle name="Normal 14 6 3 14" xfId="11848"/>
    <cellStyle name="Normal 14 6 3 15" xfId="11849"/>
    <cellStyle name="Normal 14 6 3 16" xfId="11850"/>
    <cellStyle name="Normal 14 6 3 17" xfId="11851"/>
    <cellStyle name="Normal 14 6 3 18" xfId="11852"/>
    <cellStyle name="Normal 14 6 3 19" xfId="11853"/>
    <cellStyle name="Normal 14 6 3 2" xfId="11854"/>
    <cellStyle name="Normal 14 6 3 20" xfId="11855"/>
    <cellStyle name="Normal 14 6 3 21" xfId="11856"/>
    <cellStyle name="Normal 14 6 3 22" xfId="11857"/>
    <cellStyle name="Normal 14 6 3 23" xfId="11858"/>
    <cellStyle name="Normal 14 6 3 24" xfId="11859"/>
    <cellStyle name="Normal 14 6 3 25" xfId="11860"/>
    <cellStyle name="Normal 14 6 3 26" xfId="11861"/>
    <cellStyle name="Normal 14 6 3 27" xfId="11862"/>
    <cellStyle name="Normal 14 6 3 28" xfId="11863"/>
    <cellStyle name="Normal 14 6 3 29" xfId="11864"/>
    <cellStyle name="Normal 14 6 3 3" xfId="11865"/>
    <cellStyle name="Normal 14 6 3 30" xfId="11866"/>
    <cellStyle name="Normal 14 6 3 4" xfId="11867"/>
    <cellStyle name="Normal 14 6 3 5" xfId="11868"/>
    <cellStyle name="Normal 14 6 3 6" xfId="11869"/>
    <cellStyle name="Normal 14 6 3 7" xfId="11870"/>
    <cellStyle name="Normal 14 6 3 8" xfId="11871"/>
    <cellStyle name="Normal 14 6 3 9" xfId="11872"/>
    <cellStyle name="Normal 14 6 30" xfId="11873"/>
    <cellStyle name="Normal 14 6 30 10" xfId="11874"/>
    <cellStyle name="Normal 14 6 30 11" xfId="11875"/>
    <cellStyle name="Normal 14 6 30 12" xfId="11876"/>
    <cellStyle name="Normal 14 6 30 13" xfId="11877"/>
    <cellStyle name="Normal 14 6 30 14" xfId="11878"/>
    <cellStyle name="Normal 14 6 30 15" xfId="11879"/>
    <cellStyle name="Normal 14 6 30 16" xfId="11880"/>
    <cellStyle name="Normal 14 6 30 17" xfId="11881"/>
    <cellStyle name="Normal 14 6 30 18" xfId="11882"/>
    <cellStyle name="Normal 14 6 30 19" xfId="11883"/>
    <cellStyle name="Normal 14 6 30 2" xfId="11884"/>
    <cellStyle name="Normal 14 6 30 20" xfId="11885"/>
    <cellStyle name="Normal 14 6 30 21" xfId="11886"/>
    <cellStyle name="Normal 14 6 30 22" xfId="11887"/>
    <cellStyle name="Normal 14 6 30 23" xfId="11888"/>
    <cellStyle name="Normal 14 6 30 24" xfId="11889"/>
    <cellStyle name="Normal 14 6 30 25" xfId="11890"/>
    <cellStyle name="Normal 14 6 30 26" xfId="11891"/>
    <cellStyle name="Normal 14 6 30 27" xfId="11892"/>
    <cellStyle name="Normal 14 6 30 28" xfId="11893"/>
    <cellStyle name="Normal 14 6 30 29" xfId="11894"/>
    <cellStyle name="Normal 14 6 30 3" xfId="11895"/>
    <cellStyle name="Normal 14 6 30 30" xfId="11896"/>
    <cellStyle name="Normal 14 6 30 4" xfId="11897"/>
    <cellStyle name="Normal 14 6 30 5" xfId="11898"/>
    <cellStyle name="Normal 14 6 30 6" xfId="11899"/>
    <cellStyle name="Normal 14 6 30 7" xfId="11900"/>
    <cellStyle name="Normal 14 6 30 8" xfId="11901"/>
    <cellStyle name="Normal 14 6 30 9" xfId="11902"/>
    <cellStyle name="Normal 14 6 31" xfId="11903"/>
    <cellStyle name="Normal 14 6 31 10" xfId="11904"/>
    <cellStyle name="Normal 14 6 31 11" xfId="11905"/>
    <cellStyle name="Normal 14 6 31 12" xfId="11906"/>
    <cellStyle name="Normal 14 6 31 13" xfId="11907"/>
    <cellStyle name="Normal 14 6 31 14" xfId="11908"/>
    <cellStyle name="Normal 14 6 31 15" xfId="11909"/>
    <cellStyle name="Normal 14 6 31 16" xfId="11910"/>
    <cellStyle name="Normal 14 6 31 17" xfId="11911"/>
    <cellStyle name="Normal 14 6 31 18" xfId="11912"/>
    <cellStyle name="Normal 14 6 31 19" xfId="11913"/>
    <cellStyle name="Normal 14 6 31 2" xfId="11914"/>
    <cellStyle name="Normal 14 6 31 20" xfId="11915"/>
    <cellStyle name="Normal 14 6 31 21" xfId="11916"/>
    <cellStyle name="Normal 14 6 31 22" xfId="11917"/>
    <cellStyle name="Normal 14 6 31 23" xfId="11918"/>
    <cellStyle name="Normal 14 6 31 24" xfId="11919"/>
    <cellStyle name="Normal 14 6 31 25" xfId="11920"/>
    <cellStyle name="Normal 14 6 31 26" xfId="11921"/>
    <cellStyle name="Normal 14 6 31 27" xfId="11922"/>
    <cellStyle name="Normal 14 6 31 28" xfId="11923"/>
    <cellStyle name="Normal 14 6 31 29" xfId="11924"/>
    <cellStyle name="Normal 14 6 31 3" xfId="11925"/>
    <cellStyle name="Normal 14 6 31 30" xfId="11926"/>
    <cellStyle name="Normal 14 6 31 4" xfId="11927"/>
    <cellStyle name="Normal 14 6 31 5" xfId="11928"/>
    <cellStyle name="Normal 14 6 31 6" xfId="11929"/>
    <cellStyle name="Normal 14 6 31 7" xfId="11930"/>
    <cellStyle name="Normal 14 6 31 8" xfId="11931"/>
    <cellStyle name="Normal 14 6 31 9" xfId="11932"/>
    <cellStyle name="Normal 14 6 32" xfId="11933"/>
    <cellStyle name="Normal 14 6 32 10" xfId="11934"/>
    <cellStyle name="Normal 14 6 32 11" xfId="11935"/>
    <cellStyle name="Normal 14 6 32 12" xfId="11936"/>
    <cellStyle name="Normal 14 6 32 13" xfId="11937"/>
    <cellStyle name="Normal 14 6 32 14" xfId="11938"/>
    <cellStyle name="Normal 14 6 32 15" xfId="11939"/>
    <cellStyle name="Normal 14 6 32 16" xfId="11940"/>
    <cellStyle name="Normal 14 6 32 17" xfId="11941"/>
    <cellStyle name="Normal 14 6 32 18" xfId="11942"/>
    <cellStyle name="Normal 14 6 32 19" xfId="11943"/>
    <cellStyle name="Normal 14 6 32 2" xfId="11944"/>
    <cellStyle name="Normal 14 6 32 20" xfId="11945"/>
    <cellStyle name="Normal 14 6 32 21" xfId="11946"/>
    <cellStyle name="Normal 14 6 32 22" xfId="11947"/>
    <cellStyle name="Normal 14 6 32 23" xfId="11948"/>
    <cellStyle name="Normal 14 6 32 24" xfId="11949"/>
    <cellStyle name="Normal 14 6 32 25" xfId="11950"/>
    <cellStyle name="Normal 14 6 32 26" xfId="11951"/>
    <cellStyle name="Normal 14 6 32 27" xfId="11952"/>
    <cellStyle name="Normal 14 6 32 28" xfId="11953"/>
    <cellStyle name="Normal 14 6 32 29" xfId="11954"/>
    <cellStyle name="Normal 14 6 32 3" xfId="11955"/>
    <cellStyle name="Normal 14 6 32 30" xfId="11956"/>
    <cellStyle name="Normal 14 6 32 4" xfId="11957"/>
    <cellStyle name="Normal 14 6 32 5" xfId="11958"/>
    <cellStyle name="Normal 14 6 32 6" xfId="11959"/>
    <cellStyle name="Normal 14 6 32 7" xfId="11960"/>
    <cellStyle name="Normal 14 6 32 8" xfId="11961"/>
    <cellStyle name="Normal 14 6 32 9" xfId="11962"/>
    <cellStyle name="Normal 14 6 33" xfId="11963"/>
    <cellStyle name="Normal 14 6 34" xfId="11964"/>
    <cellStyle name="Normal 14 6 35" xfId="11965"/>
    <cellStyle name="Normal 14 6 36" xfId="11966"/>
    <cellStyle name="Normal 14 6 37" xfId="11967"/>
    <cellStyle name="Normal 14 6 38" xfId="11968"/>
    <cellStyle name="Normal 14 6 39" xfId="11969"/>
    <cellStyle name="Normal 14 6 4" xfId="11970"/>
    <cellStyle name="Normal 14 6 4 10" xfId="11971"/>
    <cellStyle name="Normal 14 6 4 11" xfId="11972"/>
    <cellStyle name="Normal 14 6 4 12" xfId="11973"/>
    <cellStyle name="Normal 14 6 4 13" xfId="11974"/>
    <cellStyle name="Normal 14 6 4 14" xfId="11975"/>
    <cellStyle name="Normal 14 6 4 15" xfId="11976"/>
    <cellStyle name="Normal 14 6 4 16" xfId="11977"/>
    <cellStyle name="Normal 14 6 4 17" xfId="11978"/>
    <cellStyle name="Normal 14 6 4 18" xfId="11979"/>
    <cellStyle name="Normal 14 6 4 19" xfId="11980"/>
    <cellStyle name="Normal 14 6 4 2" xfId="11981"/>
    <cellStyle name="Normal 14 6 4 20" xfId="11982"/>
    <cellStyle name="Normal 14 6 4 21" xfId="11983"/>
    <cellStyle name="Normal 14 6 4 22" xfId="11984"/>
    <cellStyle name="Normal 14 6 4 23" xfId="11985"/>
    <cellStyle name="Normal 14 6 4 24" xfId="11986"/>
    <cellStyle name="Normal 14 6 4 25" xfId="11987"/>
    <cellStyle name="Normal 14 6 4 26" xfId="11988"/>
    <cellStyle name="Normal 14 6 4 27" xfId="11989"/>
    <cellStyle name="Normal 14 6 4 28" xfId="11990"/>
    <cellStyle name="Normal 14 6 4 29" xfId="11991"/>
    <cellStyle name="Normal 14 6 4 3" xfId="11992"/>
    <cellStyle name="Normal 14 6 4 30" xfId="11993"/>
    <cellStyle name="Normal 14 6 4 4" xfId="11994"/>
    <cellStyle name="Normal 14 6 4 5" xfId="11995"/>
    <cellStyle name="Normal 14 6 4 6" xfId="11996"/>
    <cellStyle name="Normal 14 6 4 7" xfId="11997"/>
    <cellStyle name="Normal 14 6 4 8" xfId="11998"/>
    <cellStyle name="Normal 14 6 4 9" xfId="11999"/>
    <cellStyle name="Normal 14 6 40" xfId="12000"/>
    <cellStyle name="Normal 14 6 41" xfId="12001"/>
    <cellStyle name="Normal 14 6 42" xfId="12002"/>
    <cellStyle name="Normal 14 6 43" xfId="12003"/>
    <cellStyle name="Normal 14 6 44" xfId="12004"/>
    <cellStyle name="Normal 14 6 45" xfId="12005"/>
    <cellStyle name="Normal 14 6 46" xfId="12006"/>
    <cellStyle name="Normal 14 6 47" xfId="12007"/>
    <cellStyle name="Normal 14 6 48" xfId="12008"/>
    <cellStyle name="Normal 14 6 49" xfId="12009"/>
    <cellStyle name="Normal 14 6 5" xfId="12010"/>
    <cellStyle name="Normal 14 6 5 10" xfId="12011"/>
    <cellStyle name="Normal 14 6 5 11" xfId="12012"/>
    <cellStyle name="Normal 14 6 5 12" xfId="12013"/>
    <cellStyle name="Normal 14 6 5 13" xfId="12014"/>
    <cellStyle name="Normal 14 6 5 14" xfId="12015"/>
    <cellStyle name="Normal 14 6 5 15" xfId="12016"/>
    <cellStyle name="Normal 14 6 5 16" xfId="12017"/>
    <cellStyle name="Normal 14 6 5 17" xfId="12018"/>
    <cellStyle name="Normal 14 6 5 18" xfId="12019"/>
    <cellStyle name="Normal 14 6 5 19" xfId="12020"/>
    <cellStyle name="Normal 14 6 5 2" xfId="12021"/>
    <cellStyle name="Normal 14 6 5 20" xfId="12022"/>
    <cellStyle name="Normal 14 6 5 21" xfId="12023"/>
    <cellStyle name="Normal 14 6 5 22" xfId="12024"/>
    <cellStyle name="Normal 14 6 5 23" xfId="12025"/>
    <cellStyle name="Normal 14 6 5 24" xfId="12026"/>
    <cellStyle name="Normal 14 6 5 25" xfId="12027"/>
    <cellStyle name="Normal 14 6 5 26" xfId="12028"/>
    <cellStyle name="Normal 14 6 5 27" xfId="12029"/>
    <cellStyle name="Normal 14 6 5 28" xfId="12030"/>
    <cellStyle name="Normal 14 6 5 29" xfId="12031"/>
    <cellStyle name="Normal 14 6 5 3" xfId="12032"/>
    <cellStyle name="Normal 14 6 5 30" xfId="12033"/>
    <cellStyle name="Normal 14 6 5 4" xfId="12034"/>
    <cellStyle name="Normal 14 6 5 5" xfId="12035"/>
    <cellStyle name="Normal 14 6 5 6" xfId="12036"/>
    <cellStyle name="Normal 14 6 5 7" xfId="12037"/>
    <cellStyle name="Normal 14 6 5 8" xfId="12038"/>
    <cellStyle name="Normal 14 6 5 9" xfId="12039"/>
    <cellStyle name="Normal 14 6 50" xfId="12040"/>
    <cellStyle name="Normal 14 6 51" xfId="12041"/>
    <cellStyle name="Normal 14 6 52" xfId="12042"/>
    <cellStyle name="Normal 14 6 53" xfId="12043"/>
    <cellStyle name="Normal 14 6 54" xfId="12044"/>
    <cellStyle name="Normal 14 6 55" xfId="12045"/>
    <cellStyle name="Normal 14 6 56" xfId="12046"/>
    <cellStyle name="Normal 14 6 57" xfId="12047"/>
    <cellStyle name="Normal 14 6 58" xfId="12048"/>
    <cellStyle name="Normal 14 6 59" xfId="12049"/>
    <cellStyle name="Normal 14 6 6" xfId="12050"/>
    <cellStyle name="Normal 14 6 6 10" xfId="12051"/>
    <cellStyle name="Normal 14 6 6 11" xfId="12052"/>
    <cellStyle name="Normal 14 6 6 12" xfId="12053"/>
    <cellStyle name="Normal 14 6 6 13" xfId="12054"/>
    <cellStyle name="Normal 14 6 6 14" xfId="12055"/>
    <cellStyle name="Normal 14 6 6 15" xfId="12056"/>
    <cellStyle name="Normal 14 6 6 16" xfId="12057"/>
    <cellStyle name="Normal 14 6 6 17" xfId="12058"/>
    <cellStyle name="Normal 14 6 6 18" xfId="12059"/>
    <cellStyle name="Normal 14 6 6 19" xfId="12060"/>
    <cellStyle name="Normal 14 6 6 2" xfId="12061"/>
    <cellStyle name="Normal 14 6 6 20" xfId="12062"/>
    <cellStyle name="Normal 14 6 6 21" xfId="12063"/>
    <cellStyle name="Normal 14 6 6 22" xfId="12064"/>
    <cellStyle name="Normal 14 6 6 23" xfId="12065"/>
    <cellStyle name="Normal 14 6 6 24" xfId="12066"/>
    <cellStyle name="Normal 14 6 6 25" xfId="12067"/>
    <cellStyle name="Normal 14 6 6 26" xfId="12068"/>
    <cellStyle name="Normal 14 6 6 27" xfId="12069"/>
    <cellStyle name="Normal 14 6 6 28" xfId="12070"/>
    <cellStyle name="Normal 14 6 6 29" xfId="12071"/>
    <cellStyle name="Normal 14 6 6 3" xfId="12072"/>
    <cellStyle name="Normal 14 6 6 30" xfId="12073"/>
    <cellStyle name="Normal 14 6 6 4" xfId="12074"/>
    <cellStyle name="Normal 14 6 6 5" xfId="12075"/>
    <cellStyle name="Normal 14 6 6 6" xfId="12076"/>
    <cellStyle name="Normal 14 6 6 7" xfId="12077"/>
    <cellStyle name="Normal 14 6 6 8" xfId="12078"/>
    <cellStyle name="Normal 14 6 6 9" xfId="12079"/>
    <cellStyle name="Normal 14 6 60" xfId="12080"/>
    <cellStyle name="Normal 14 6 61" xfId="12081"/>
    <cellStyle name="Normal 14 6 7" xfId="12082"/>
    <cellStyle name="Normal 14 6 7 10" xfId="12083"/>
    <cellStyle name="Normal 14 6 7 11" xfId="12084"/>
    <cellStyle name="Normal 14 6 7 12" xfId="12085"/>
    <cellStyle name="Normal 14 6 7 13" xfId="12086"/>
    <cellStyle name="Normal 14 6 7 14" xfId="12087"/>
    <cellStyle name="Normal 14 6 7 15" xfId="12088"/>
    <cellStyle name="Normal 14 6 7 16" xfId="12089"/>
    <cellStyle name="Normal 14 6 7 17" xfId="12090"/>
    <cellStyle name="Normal 14 6 7 18" xfId="12091"/>
    <cellStyle name="Normal 14 6 7 19" xfId="12092"/>
    <cellStyle name="Normal 14 6 7 2" xfId="12093"/>
    <cellStyle name="Normal 14 6 7 20" xfId="12094"/>
    <cellStyle name="Normal 14 6 7 21" xfId="12095"/>
    <cellStyle name="Normal 14 6 7 22" xfId="12096"/>
    <cellStyle name="Normal 14 6 7 23" xfId="12097"/>
    <cellStyle name="Normal 14 6 7 24" xfId="12098"/>
    <cellStyle name="Normal 14 6 7 25" xfId="12099"/>
    <cellStyle name="Normal 14 6 7 26" xfId="12100"/>
    <cellStyle name="Normal 14 6 7 27" xfId="12101"/>
    <cellStyle name="Normal 14 6 7 28" xfId="12102"/>
    <cellStyle name="Normal 14 6 7 29" xfId="12103"/>
    <cellStyle name="Normal 14 6 7 3" xfId="12104"/>
    <cellStyle name="Normal 14 6 7 30" xfId="12105"/>
    <cellStyle name="Normal 14 6 7 4" xfId="12106"/>
    <cellStyle name="Normal 14 6 7 5" xfId="12107"/>
    <cellStyle name="Normal 14 6 7 6" xfId="12108"/>
    <cellStyle name="Normal 14 6 7 7" xfId="12109"/>
    <cellStyle name="Normal 14 6 7 8" xfId="12110"/>
    <cellStyle name="Normal 14 6 7 9" xfId="12111"/>
    <cellStyle name="Normal 14 6 8" xfId="12112"/>
    <cellStyle name="Normal 14 6 8 10" xfId="12113"/>
    <cellStyle name="Normal 14 6 8 11" xfId="12114"/>
    <cellStyle name="Normal 14 6 8 12" xfId="12115"/>
    <cellStyle name="Normal 14 6 8 13" xfId="12116"/>
    <cellStyle name="Normal 14 6 8 14" xfId="12117"/>
    <cellStyle name="Normal 14 6 8 15" xfId="12118"/>
    <cellStyle name="Normal 14 6 8 16" xfId="12119"/>
    <cellStyle name="Normal 14 6 8 17" xfId="12120"/>
    <cellStyle name="Normal 14 6 8 18" xfId="12121"/>
    <cellStyle name="Normal 14 6 8 19" xfId="12122"/>
    <cellStyle name="Normal 14 6 8 2" xfId="12123"/>
    <cellStyle name="Normal 14 6 8 20" xfId="12124"/>
    <cellStyle name="Normal 14 6 8 21" xfId="12125"/>
    <cellStyle name="Normal 14 6 8 22" xfId="12126"/>
    <cellStyle name="Normal 14 6 8 23" xfId="12127"/>
    <cellStyle name="Normal 14 6 8 24" xfId="12128"/>
    <cellStyle name="Normal 14 6 8 25" xfId="12129"/>
    <cellStyle name="Normal 14 6 8 26" xfId="12130"/>
    <cellStyle name="Normal 14 6 8 27" xfId="12131"/>
    <cellStyle name="Normal 14 6 8 28" xfId="12132"/>
    <cellStyle name="Normal 14 6 8 29" xfId="12133"/>
    <cellStyle name="Normal 14 6 8 3" xfId="12134"/>
    <cellStyle name="Normal 14 6 8 30" xfId="12135"/>
    <cellStyle name="Normal 14 6 8 4" xfId="12136"/>
    <cellStyle name="Normal 14 6 8 5" xfId="12137"/>
    <cellStyle name="Normal 14 6 8 6" xfId="12138"/>
    <cellStyle name="Normal 14 6 8 7" xfId="12139"/>
    <cellStyle name="Normal 14 6 8 8" xfId="12140"/>
    <cellStyle name="Normal 14 6 8 9" xfId="12141"/>
    <cellStyle name="Normal 14 6 9" xfId="12142"/>
    <cellStyle name="Normal 14 6 9 10" xfId="12143"/>
    <cellStyle name="Normal 14 6 9 11" xfId="12144"/>
    <cellStyle name="Normal 14 6 9 12" xfId="12145"/>
    <cellStyle name="Normal 14 6 9 13" xfId="12146"/>
    <cellStyle name="Normal 14 6 9 14" xfId="12147"/>
    <cellStyle name="Normal 14 6 9 15" xfId="12148"/>
    <cellStyle name="Normal 14 6 9 16" xfId="12149"/>
    <cellStyle name="Normal 14 6 9 17" xfId="12150"/>
    <cellStyle name="Normal 14 6 9 18" xfId="12151"/>
    <cellStyle name="Normal 14 6 9 19" xfId="12152"/>
    <cellStyle name="Normal 14 6 9 2" xfId="12153"/>
    <cellStyle name="Normal 14 6 9 20" xfId="12154"/>
    <cellStyle name="Normal 14 6 9 21" xfId="12155"/>
    <cellStyle name="Normal 14 6 9 22" xfId="12156"/>
    <cellStyle name="Normal 14 6 9 23" xfId="12157"/>
    <cellStyle name="Normal 14 6 9 24" xfId="12158"/>
    <cellStyle name="Normal 14 6 9 25" xfId="12159"/>
    <cellStyle name="Normal 14 6 9 26" xfId="12160"/>
    <cellStyle name="Normal 14 6 9 27" xfId="12161"/>
    <cellStyle name="Normal 14 6 9 28" xfId="12162"/>
    <cellStyle name="Normal 14 6 9 29" xfId="12163"/>
    <cellStyle name="Normal 14 6 9 3" xfId="12164"/>
    <cellStyle name="Normal 14 6 9 30" xfId="12165"/>
    <cellStyle name="Normal 14 6 9 4" xfId="12166"/>
    <cellStyle name="Normal 14 6 9 5" xfId="12167"/>
    <cellStyle name="Normal 14 6 9 6" xfId="12168"/>
    <cellStyle name="Normal 14 6 9 7" xfId="12169"/>
    <cellStyle name="Normal 14 6 9 8" xfId="12170"/>
    <cellStyle name="Normal 14 6 9 9" xfId="12171"/>
    <cellStyle name="Normal 14 60" xfId="12172"/>
    <cellStyle name="Normal 14 61" xfId="12173"/>
    <cellStyle name="Normal 14 62" xfId="12174"/>
    <cellStyle name="Normal 14 63" xfId="12175"/>
    <cellStyle name="Normal 14 64" xfId="12176"/>
    <cellStyle name="Normal 14 65" xfId="12177"/>
    <cellStyle name="Normal 14 66" xfId="12178"/>
    <cellStyle name="Normal 14 67" xfId="12179"/>
    <cellStyle name="Normal 14 7" xfId="12180"/>
    <cellStyle name="Normal 14 7 10" xfId="12181"/>
    <cellStyle name="Normal 14 7 10 10" xfId="12182"/>
    <cellStyle name="Normal 14 7 10 11" xfId="12183"/>
    <cellStyle name="Normal 14 7 10 12" xfId="12184"/>
    <cellStyle name="Normal 14 7 10 13" xfId="12185"/>
    <cellStyle name="Normal 14 7 10 14" xfId="12186"/>
    <cellStyle name="Normal 14 7 10 15" xfId="12187"/>
    <cellStyle name="Normal 14 7 10 16" xfId="12188"/>
    <cellStyle name="Normal 14 7 10 17" xfId="12189"/>
    <cellStyle name="Normal 14 7 10 18" xfId="12190"/>
    <cellStyle name="Normal 14 7 10 19" xfId="12191"/>
    <cellStyle name="Normal 14 7 10 2" xfId="12192"/>
    <cellStyle name="Normal 14 7 10 20" xfId="12193"/>
    <cellStyle name="Normal 14 7 10 21" xfId="12194"/>
    <cellStyle name="Normal 14 7 10 22" xfId="12195"/>
    <cellStyle name="Normal 14 7 10 23" xfId="12196"/>
    <cellStyle name="Normal 14 7 10 24" xfId="12197"/>
    <cellStyle name="Normal 14 7 10 25" xfId="12198"/>
    <cellStyle name="Normal 14 7 10 26" xfId="12199"/>
    <cellStyle name="Normal 14 7 10 27" xfId="12200"/>
    <cellStyle name="Normal 14 7 10 28" xfId="12201"/>
    <cellStyle name="Normal 14 7 10 29" xfId="12202"/>
    <cellStyle name="Normal 14 7 10 3" xfId="12203"/>
    <cellStyle name="Normal 14 7 10 30" xfId="12204"/>
    <cellStyle name="Normal 14 7 10 4" xfId="12205"/>
    <cellStyle name="Normal 14 7 10 5" xfId="12206"/>
    <cellStyle name="Normal 14 7 10 6" xfId="12207"/>
    <cellStyle name="Normal 14 7 10 7" xfId="12208"/>
    <cellStyle name="Normal 14 7 10 8" xfId="12209"/>
    <cellStyle name="Normal 14 7 10 9" xfId="12210"/>
    <cellStyle name="Normal 14 7 11" xfId="12211"/>
    <cellStyle name="Normal 14 7 11 10" xfId="12212"/>
    <cellStyle name="Normal 14 7 11 11" xfId="12213"/>
    <cellStyle name="Normal 14 7 11 12" xfId="12214"/>
    <cellStyle name="Normal 14 7 11 13" xfId="12215"/>
    <cellStyle name="Normal 14 7 11 14" xfId="12216"/>
    <cellStyle name="Normal 14 7 11 15" xfId="12217"/>
    <cellStyle name="Normal 14 7 11 16" xfId="12218"/>
    <cellStyle name="Normal 14 7 11 17" xfId="12219"/>
    <cellStyle name="Normal 14 7 11 18" xfId="12220"/>
    <cellStyle name="Normal 14 7 11 19" xfId="12221"/>
    <cellStyle name="Normal 14 7 11 2" xfId="12222"/>
    <cellStyle name="Normal 14 7 11 20" xfId="12223"/>
    <cellStyle name="Normal 14 7 11 21" xfId="12224"/>
    <cellStyle name="Normal 14 7 11 22" xfId="12225"/>
    <cellStyle name="Normal 14 7 11 23" xfId="12226"/>
    <cellStyle name="Normal 14 7 11 24" xfId="12227"/>
    <cellStyle name="Normal 14 7 11 25" xfId="12228"/>
    <cellStyle name="Normal 14 7 11 26" xfId="12229"/>
    <cellStyle name="Normal 14 7 11 27" xfId="12230"/>
    <cellStyle name="Normal 14 7 11 28" xfId="12231"/>
    <cellStyle name="Normal 14 7 11 29" xfId="12232"/>
    <cellStyle name="Normal 14 7 11 3" xfId="12233"/>
    <cellStyle name="Normal 14 7 11 30" xfId="12234"/>
    <cellStyle name="Normal 14 7 11 4" xfId="12235"/>
    <cellStyle name="Normal 14 7 11 5" xfId="12236"/>
    <cellStyle name="Normal 14 7 11 6" xfId="12237"/>
    <cellStyle name="Normal 14 7 11 7" xfId="12238"/>
    <cellStyle name="Normal 14 7 11 8" xfId="12239"/>
    <cellStyle name="Normal 14 7 11 9" xfId="12240"/>
    <cellStyle name="Normal 14 7 12" xfId="12241"/>
    <cellStyle name="Normal 14 7 12 10" xfId="12242"/>
    <cellStyle name="Normal 14 7 12 11" xfId="12243"/>
    <cellStyle name="Normal 14 7 12 12" xfId="12244"/>
    <cellStyle name="Normal 14 7 12 13" xfId="12245"/>
    <cellStyle name="Normal 14 7 12 14" xfId="12246"/>
    <cellStyle name="Normal 14 7 12 15" xfId="12247"/>
    <cellStyle name="Normal 14 7 12 16" xfId="12248"/>
    <cellStyle name="Normal 14 7 12 17" xfId="12249"/>
    <cellStyle name="Normal 14 7 12 18" xfId="12250"/>
    <cellStyle name="Normal 14 7 12 19" xfId="12251"/>
    <cellStyle name="Normal 14 7 12 2" xfId="12252"/>
    <cellStyle name="Normal 14 7 12 20" xfId="12253"/>
    <cellStyle name="Normal 14 7 12 21" xfId="12254"/>
    <cellStyle name="Normal 14 7 12 22" xfId="12255"/>
    <cellStyle name="Normal 14 7 12 23" xfId="12256"/>
    <cellStyle name="Normal 14 7 12 24" xfId="12257"/>
    <cellStyle name="Normal 14 7 12 25" xfId="12258"/>
    <cellStyle name="Normal 14 7 12 26" xfId="12259"/>
    <cellStyle name="Normal 14 7 12 27" xfId="12260"/>
    <cellStyle name="Normal 14 7 12 28" xfId="12261"/>
    <cellStyle name="Normal 14 7 12 29" xfId="12262"/>
    <cellStyle name="Normal 14 7 12 3" xfId="12263"/>
    <cellStyle name="Normal 14 7 12 30" xfId="12264"/>
    <cellStyle name="Normal 14 7 12 4" xfId="12265"/>
    <cellStyle name="Normal 14 7 12 5" xfId="12266"/>
    <cellStyle name="Normal 14 7 12 6" xfId="12267"/>
    <cellStyle name="Normal 14 7 12 7" xfId="12268"/>
    <cellStyle name="Normal 14 7 12 8" xfId="12269"/>
    <cellStyle name="Normal 14 7 12 9" xfId="12270"/>
    <cellStyle name="Normal 14 7 13" xfId="12271"/>
    <cellStyle name="Normal 14 7 13 10" xfId="12272"/>
    <cellStyle name="Normal 14 7 13 11" xfId="12273"/>
    <cellStyle name="Normal 14 7 13 12" xfId="12274"/>
    <cellStyle name="Normal 14 7 13 13" xfId="12275"/>
    <cellStyle name="Normal 14 7 13 14" xfId="12276"/>
    <cellStyle name="Normal 14 7 13 15" xfId="12277"/>
    <cellStyle name="Normal 14 7 13 16" xfId="12278"/>
    <cellStyle name="Normal 14 7 13 17" xfId="12279"/>
    <cellStyle name="Normal 14 7 13 18" xfId="12280"/>
    <cellStyle name="Normal 14 7 13 19" xfId="12281"/>
    <cellStyle name="Normal 14 7 13 2" xfId="12282"/>
    <cellStyle name="Normal 14 7 13 20" xfId="12283"/>
    <cellStyle name="Normal 14 7 13 21" xfId="12284"/>
    <cellStyle name="Normal 14 7 13 22" xfId="12285"/>
    <cellStyle name="Normal 14 7 13 23" xfId="12286"/>
    <cellStyle name="Normal 14 7 13 24" xfId="12287"/>
    <cellStyle name="Normal 14 7 13 25" xfId="12288"/>
    <cellStyle name="Normal 14 7 13 26" xfId="12289"/>
    <cellStyle name="Normal 14 7 13 27" xfId="12290"/>
    <cellStyle name="Normal 14 7 13 28" xfId="12291"/>
    <cellStyle name="Normal 14 7 13 29" xfId="12292"/>
    <cellStyle name="Normal 14 7 13 3" xfId="12293"/>
    <cellStyle name="Normal 14 7 13 30" xfId="12294"/>
    <cellStyle name="Normal 14 7 13 4" xfId="12295"/>
    <cellStyle name="Normal 14 7 13 5" xfId="12296"/>
    <cellStyle name="Normal 14 7 13 6" xfId="12297"/>
    <cellStyle name="Normal 14 7 13 7" xfId="12298"/>
    <cellStyle name="Normal 14 7 13 8" xfId="12299"/>
    <cellStyle name="Normal 14 7 13 9" xfId="12300"/>
    <cellStyle name="Normal 14 7 14" xfId="12301"/>
    <cellStyle name="Normal 14 7 14 10" xfId="12302"/>
    <cellStyle name="Normal 14 7 14 11" xfId="12303"/>
    <cellStyle name="Normal 14 7 14 12" xfId="12304"/>
    <cellStyle name="Normal 14 7 14 13" xfId="12305"/>
    <cellStyle name="Normal 14 7 14 14" xfId="12306"/>
    <cellStyle name="Normal 14 7 14 15" xfId="12307"/>
    <cellStyle name="Normal 14 7 14 16" xfId="12308"/>
    <cellStyle name="Normal 14 7 14 17" xfId="12309"/>
    <cellStyle name="Normal 14 7 14 18" xfId="12310"/>
    <cellStyle name="Normal 14 7 14 19" xfId="12311"/>
    <cellStyle name="Normal 14 7 14 2" xfId="12312"/>
    <cellStyle name="Normal 14 7 14 20" xfId="12313"/>
    <cellStyle name="Normal 14 7 14 21" xfId="12314"/>
    <cellStyle name="Normal 14 7 14 22" xfId="12315"/>
    <cellStyle name="Normal 14 7 14 23" xfId="12316"/>
    <cellStyle name="Normal 14 7 14 24" xfId="12317"/>
    <cellStyle name="Normal 14 7 14 25" xfId="12318"/>
    <cellStyle name="Normal 14 7 14 26" xfId="12319"/>
    <cellStyle name="Normal 14 7 14 27" xfId="12320"/>
    <cellStyle name="Normal 14 7 14 28" xfId="12321"/>
    <cellStyle name="Normal 14 7 14 29" xfId="12322"/>
    <cellStyle name="Normal 14 7 14 3" xfId="12323"/>
    <cellStyle name="Normal 14 7 14 30" xfId="12324"/>
    <cellStyle name="Normal 14 7 14 4" xfId="12325"/>
    <cellStyle name="Normal 14 7 14 5" xfId="12326"/>
    <cellStyle name="Normal 14 7 14 6" xfId="12327"/>
    <cellStyle name="Normal 14 7 14 7" xfId="12328"/>
    <cellStyle name="Normal 14 7 14 8" xfId="12329"/>
    <cellStyle name="Normal 14 7 14 9" xfId="12330"/>
    <cellStyle name="Normal 14 7 15" xfId="12331"/>
    <cellStyle name="Normal 14 7 15 10" xfId="12332"/>
    <cellStyle name="Normal 14 7 15 11" xfId="12333"/>
    <cellStyle name="Normal 14 7 15 12" xfId="12334"/>
    <cellStyle name="Normal 14 7 15 13" xfId="12335"/>
    <cellStyle name="Normal 14 7 15 14" xfId="12336"/>
    <cellStyle name="Normal 14 7 15 15" xfId="12337"/>
    <cellStyle name="Normal 14 7 15 16" xfId="12338"/>
    <cellStyle name="Normal 14 7 15 17" xfId="12339"/>
    <cellStyle name="Normal 14 7 15 18" xfId="12340"/>
    <cellStyle name="Normal 14 7 15 19" xfId="12341"/>
    <cellStyle name="Normal 14 7 15 2" xfId="12342"/>
    <cellStyle name="Normal 14 7 15 20" xfId="12343"/>
    <cellStyle name="Normal 14 7 15 21" xfId="12344"/>
    <cellStyle name="Normal 14 7 15 22" xfId="12345"/>
    <cellStyle name="Normal 14 7 15 23" xfId="12346"/>
    <cellStyle name="Normal 14 7 15 24" xfId="12347"/>
    <cellStyle name="Normal 14 7 15 25" xfId="12348"/>
    <cellStyle name="Normal 14 7 15 26" xfId="12349"/>
    <cellStyle name="Normal 14 7 15 27" xfId="12350"/>
    <cellStyle name="Normal 14 7 15 28" xfId="12351"/>
    <cellStyle name="Normal 14 7 15 29" xfId="12352"/>
    <cellStyle name="Normal 14 7 15 3" xfId="12353"/>
    <cellStyle name="Normal 14 7 15 30" xfId="12354"/>
    <cellStyle name="Normal 14 7 15 4" xfId="12355"/>
    <cellStyle name="Normal 14 7 15 5" xfId="12356"/>
    <cellStyle name="Normal 14 7 15 6" xfId="12357"/>
    <cellStyle name="Normal 14 7 15 7" xfId="12358"/>
    <cellStyle name="Normal 14 7 15 8" xfId="12359"/>
    <cellStyle name="Normal 14 7 15 9" xfId="12360"/>
    <cellStyle name="Normal 14 7 16" xfId="12361"/>
    <cellStyle name="Normal 14 7 16 10" xfId="12362"/>
    <cellStyle name="Normal 14 7 16 11" xfId="12363"/>
    <cellStyle name="Normal 14 7 16 12" xfId="12364"/>
    <cellStyle name="Normal 14 7 16 13" xfId="12365"/>
    <cellStyle name="Normal 14 7 16 14" xfId="12366"/>
    <cellStyle name="Normal 14 7 16 15" xfId="12367"/>
    <cellStyle name="Normal 14 7 16 16" xfId="12368"/>
    <cellStyle name="Normal 14 7 16 17" xfId="12369"/>
    <cellStyle name="Normal 14 7 16 18" xfId="12370"/>
    <cellStyle name="Normal 14 7 16 19" xfId="12371"/>
    <cellStyle name="Normal 14 7 16 2" xfId="12372"/>
    <cellStyle name="Normal 14 7 16 20" xfId="12373"/>
    <cellStyle name="Normal 14 7 16 21" xfId="12374"/>
    <cellStyle name="Normal 14 7 16 22" xfId="12375"/>
    <cellStyle name="Normal 14 7 16 23" xfId="12376"/>
    <cellStyle name="Normal 14 7 16 24" xfId="12377"/>
    <cellStyle name="Normal 14 7 16 25" xfId="12378"/>
    <cellStyle name="Normal 14 7 16 26" xfId="12379"/>
    <cellStyle name="Normal 14 7 16 27" xfId="12380"/>
    <cellStyle name="Normal 14 7 16 28" xfId="12381"/>
    <cellStyle name="Normal 14 7 16 29" xfId="12382"/>
    <cellStyle name="Normal 14 7 16 3" xfId="12383"/>
    <cellStyle name="Normal 14 7 16 30" xfId="12384"/>
    <cellStyle name="Normal 14 7 16 4" xfId="12385"/>
    <cellStyle name="Normal 14 7 16 5" xfId="12386"/>
    <cellStyle name="Normal 14 7 16 6" xfId="12387"/>
    <cellStyle name="Normal 14 7 16 7" xfId="12388"/>
    <cellStyle name="Normal 14 7 16 8" xfId="12389"/>
    <cellStyle name="Normal 14 7 16 9" xfId="12390"/>
    <cellStyle name="Normal 14 7 17" xfId="12391"/>
    <cellStyle name="Normal 14 7 17 10" xfId="12392"/>
    <cellStyle name="Normal 14 7 17 11" xfId="12393"/>
    <cellStyle name="Normal 14 7 17 12" xfId="12394"/>
    <cellStyle name="Normal 14 7 17 13" xfId="12395"/>
    <cellStyle name="Normal 14 7 17 14" xfId="12396"/>
    <cellStyle name="Normal 14 7 17 15" xfId="12397"/>
    <cellStyle name="Normal 14 7 17 16" xfId="12398"/>
    <cellStyle name="Normal 14 7 17 17" xfId="12399"/>
    <cellStyle name="Normal 14 7 17 18" xfId="12400"/>
    <cellStyle name="Normal 14 7 17 19" xfId="12401"/>
    <cellStyle name="Normal 14 7 17 2" xfId="12402"/>
    <cellStyle name="Normal 14 7 17 20" xfId="12403"/>
    <cellStyle name="Normal 14 7 17 21" xfId="12404"/>
    <cellStyle name="Normal 14 7 17 22" xfId="12405"/>
    <cellStyle name="Normal 14 7 17 23" xfId="12406"/>
    <cellStyle name="Normal 14 7 17 24" xfId="12407"/>
    <cellStyle name="Normal 14 7 17 25" xfId="12408"/>
    <cellStyle name="Normal 14 7 17 26" xfId="12409"/>
    <cellStyle name="Normal 14 7 17 27" xfId="12410"/>
    <cellStyle name="Normal 14 7 17 28" xfId="12411"/>
    <cellStyle name="Normal 14 7 17 29" xfId="12412"/>
    <cellStyle name="Normal 14 7 17 3" xfId="12413"/>
    <cellStyle name="Normal 14 7 17 30" xfId="12414"/>
    <cellStyle name="Normal 14 7 17 4" xfId="12415"/>
    <cellStyle name="Normal 14 7 17 5" xfId="12416"/>
    <cellStyle name="Normal 14 7 17 6" xfId="12417"/>
    <cellStyle name="Normal 14 7 17 7" xfId="12418"/>
    <cellStyle name="Normal 14 7 17 8" xfId="12419"/>
    <cellStyle name="Normal 14 7 17 9" xfId="12420"/>
    <cellStyle name="Normal 14 7 18" xfId="12421"/>
    <cellStyle name="Normal 14 7 18 10" xfId="12422"/>
    <cellStyle name="Normal 14 7 18 11" xfId="12423"/>
    <cellStyle name="Normal 14 7 18 12" xfId="12424"/>
    <cellStyle name="Normal 14 7 18 13" xfId="12425"/>
    <cellStyle name="Normal 14 7 18 14" xfId="12426"/>
    <cellStyle name="Normal 14 7 18 15" xfId="12427"/>
    <cellStyle name="Normal 14 7 18 16" xfId="12428"/>
    <cellStyle name="Normal 14 7 18 17" xfId="12429"/>
    <cellStyle name="Normal 14 7 18 18" xfId="12430"/>
    <cellStyle name="Normal 14 7 18 19" xfId="12431"/>
    <cellStyle name="Normal 14 7 18 2" xfId="12432"/>
    <cellStyle name="Normal 14 7 18 20" xfId="12433"/>
    <cellStyle name="Normal 14 7 18 21" xfId="12434"/>
    <cellStyle name="Normal 14 7 18 22" xfId="12435"/>
    <cellStyle name="Normal 14 7 18 23" xfId="12436"/>
    <cellStyle name="Normal 14 7 18 24" xfId="12437"/>
    <cellStyle name="Normal 14 7 18 25" xfId="12438"/>
    <cellStyle name="Normal 14 7 18 26" xfId="12439"/>
    <cellStyle name="Normal 14 7 18 27" xfId="12440"/>
    <cellStyle name="Normal 14 7 18 28" xfId="12441"/>
    <cellStyle name="Normal 14 7 18 29" xfId="12442"/>
    <cellStyle name="Normal 14 7 18 3" xfId="12443"/>
    <cellStyle name="Normal 14 7 18 30" xfId="12444"/>
    <cellStyle name="Normal 14 7 18 4" xfId="12445"/>
    <cellStyle name="Normal 14 7 18 5" xfId="12446"/>
    <cellStyle name="Normal 14 7 18 6" xfId="12447"/>
    <cellStyle name="Normal 14 7 18 7" xfId="12448"/>
    <cellStyle name="Normal 14 7 18 8" xfId="12449"/>
    <cellStyle name="Normal 14 7 18 9" xfId="12450"/>
    <cellStyle name="Normal 14 7 19" xfId="12451"/>
    <cellStyle name="Normal 14 7 19 10" xfId="12452"/>
    <cellStyle name="Normal 14 7 19 11" xfId="12453"/>
    <cellStyle name="Normal 14 7 19 12" xfId="12454"/>
    <cellStyle name="Normal 14 7 19 13" xfId="12455"/>
    <cellStyle name="Normal 14 7 19 14" xfId="12456"/>
    <cellStyle name="Normal 14 7 19 15" xfId="12457"/>
    <cellStyle name="Normal 14 7 19 16" xfId="12458"/>
    <cellStyle name="Normal 14 7 19 17" xfId="12459"/>
    <cellStyle name="Normal 14 7 19 18" xfId="12460"/>
    <cellStyle name="Normal 14 7 19 19" xfId="12461"/>
    <cellStyle name="Normal 14 7 19 2" xfId="12462"/>
    <cellStyle name="Normal 14 7 19 20" xfId="12463"/>
    <cellStyle name="Normal 14 7 19 21" xfId="12464"/>
    <cellStyle name="Normal 14 7 19 22" xfId="12465"/>
    <cellStyle name="Normal 14 7 19 23" xfId="12466"/>
    <cellStyle name="Normal 14 7 19 24" xfId="12467"/>
    <cellStyle name="Normal 14 7 19 25" xfId="12468"/>
    <cellStyle name="Normal 14 7 19 26" xfId="12469"/>
    <cellStyle name="Normal 14 7 19 27" xfId="12470"/>
    <cellStyle name="Normal 14 7 19 28" xfId="12471"/>
    <cellStyle name="Normal 14 7 19 29" xfId="12472"/>
    <cellStyle name="Normal 14 7 19 3" xfId="12473"/>
    <cellStyle name="Normal 14 7 19 30" xfId="12474"/>
    <cellStyle name="Normal 14 7 19 4" xfId="12475"/>
    <cellStyle name="Normal 14 7 19 5" xfId="12476"/>
    <cellStyle name="Normal 14 7 19 6" xfId="12477"/>
    <cellStyle name="Normal 14 7 19 7" xfId="12478"/>
    <cellStyle name="Normal 14 7 19 8" xfId="12479"/>
    <cellStyle name="Normal 14 7 19 9" xfId="12480"/>
    <cellStyle name="Normal 14 7 2" xfId="12481"/>
    <cellStyle name="Normal 14 7 2 10" xfId="12482"/>
    <cellStyle name="Normal 14 7 2 10 10" xfId="12483"/>
    <cellStyle name="Normal 14 7 2 10 11" xfId="12484"/>
    <cellStyle name="Normal 14 7 2 10 12" xfId="12485"/>
    <cellStyle name="Normal 14 7 2 10 13" xfId="12486"/>
    <cellStyle name="Normal 14 7 2 10 14" xfId="12487"/>
    <cellStyle name="Normal 14 7 2 10 15" xfId="12488"/>
    <cellStyle name="Normal 14 7 2 10 16" xfId="12489"/>
    <cellStyle name="Normal 14 7 2 10 17" xfId="12490"/>
    <cellStyle name="Normal 14 7 2 10 18" xfId="12491"/>
    <cellStyle name="Normal 14 7 2 10 19" xfId="12492"/>
    <cellStyle name="Normal 14 7 2 10 2" xfId="12493"/>
    <cellStyle name="Normal 14 7 2 10 20" xfId="12494"/>
    <cellStyle name="Normal 14 7 2 10 21" xfId="12495"/>
    <cellStyle name="Normal 14 7 2 10 22" xfId="12496"/>
    <cellStyle name="Normal 14 7 2 10 23" xfId="12497"/>
    <cellStyle name="Normal 14 7 2 10 24" xfId="12498"/>
    <cellStyle name="Normal 14 7 2 10 25" xfId="12499"/>
    <cellStyle name="Normal 14 7 2 10 26" xfId="12500"/>
    <cellStyle name="Normal 14 7 2 10 27" xfId="12501"/>
    <cellStyle name="Normal 14 7 2 10 28" xfId="12502"/>
    <cellStyle name="Normal 14 7 2 10 29" xfId="12503"/>
    <cellStyle name="Normal 14 7 2 10 3" xfId="12504"/>
    <cellStyle name="Normal 14 7 2 10 30" xfId="12505"/>
    <cellStyle name="Normal 14 7 2 10 4" xfId="12506"/>
    <cellStyle name="Normal 14 7 2 10 5" xfId="12507"/>
    <cellStyle name="Normal 14 7 2 10 6" xfId="12508"/>
    <cellStyle name="Normal 14 7 2 10 7" xfId="12509"/>
    <cellStyle name="Normal 14 7 2 10 8" xfId="12510"/>
    <cellStyle name="Normal 14 7 2 10 9" xfId="12511"/>
    <cellStyle name="Normal 14 7 2 11" xfId="12512"/>
    <cellStyle name="Normal 14 7 2 11 10" xfId="12513"/>
    <cellStyle name="Normal 14 7 2 11 11" xfId="12514"/>
    <cellStyle name="Normal 14 7 2 11 12" xfId="12515"/>
    <cellStyle name="Normal 14 7 2 11 13" xfId="12516"/>
    <cellStyle name="Normal 14 7 2 11 14" xfId="12517"/>
    <cellStyle name="Normal 14 7 2 11 15" xfId="12518"/>
    <cellStyle name="Normal 14 7 2 11 16" xfId="12519"/>
    <cellStyle name="Normal 14 7 2 11 17" xfId="12520"/>
    <cellStyle name="Normal 14 7 2 11 18" xfId="12521"/>
    <cellStyle name="Normal 14 7 2 11 19" xfId="12522"/>
    <cellStyle name="Normal 14 7 2 11 2" xfId="12523"/>
    <cellStyle name="Normal 14 7 2 11 20" xfId="12524"/>
    <cellStyle name="Normal 14 7 2 11 21" xfId="12525"/>
    <cellStyle name="Normal 14 7 2 11 22" xfId="12526"/>
    <cellStyle name="Normal 14 7 2 11 23" xfId="12527"/>
    <cellStyle name="Normal 14 7 2 11 24" xfId="12528"/>
    <cellStyle name="Normal 14 7 2 11 25" xfId="12529"/>
    <cellStyle name="Normal 14 7 2 11 26" xfId="12530"/>
    <cellStyle name="Normal 14 7 2 11 27" xfId="12531"/>
    <cellStyle name="Normal 14 7 2 11 28" xfId="12532"/>
    <cellStyle name="Normal 14 7 2 11 29" xfId="12533"/>
    <cellStyle name="Normal 14 7 2 11 3" xfId="12534"/>
    <cellStyle name="Normal 14 7 2 11 30" xfId="12535"/>
    <cellStyle name="Normal 14 7 2 11 4" xfId="12536"/>
    <cellStyle name="Normal 14 7 2 11 5" xfId="12537"/>
    <cellStyle name="Normal 14 7 2 11 6" xfId="12538"/>
    <cellStyle name="Normal 14 7 2 11 7" xfId="12539"/>
    <cellStyle name="Normal 14 7 2 11 8" xfId="12540"/>
    <cellStyle name="Normal 14 7 2 11 9" xfId="12541"/>
    <cellStyle name="Normal 14 7 2 12" xfId="12542"/>
    <cellStyle name="Normal 14 7 2 12 10" xfId="12543"/>
    <cellStyle name="Normal 14 7 2 12 11" xfId="12544"/>
    <cellStyle name="Normal 14 7 2 12 12" xfId="12545"/>
    <cellStyle name="Normal 14 7 2 12 13" xfId="12546"/>
    <cellStyle name="Normal 14 7 2 12 14" xfId="12547"/>
    <cellStyle name="Normal 14 7 2 12 15" xfId="12548"/>
    <cellStyle name="Normal 14 7 2 12 16" xfId="12549"/>
    <cellStyle name="Normal 14 7 2 12 17" xfId="12550"/>
    <cellStyle name="Normal 14 7 2 12 18" xfId="12551"/>
    <cellStyle name="Normal 14 7 2 12 19" xfId="12552"/>
    <cellStyle name="Normal 14 7 2 12 2" xfId="12553"/>
    <cellStyle name="Normal 14 7 2 12 20" xfId="12554"/>
    <cellStyle name="Normal 14 7 2 12 21" xfId="12555"/>
    <cellStyle name="Normal 14 7 2 12 22" xfId="12556"/>
    <cellStyle name="Normal 14 7 2 12 23" xfId="12557"/>
    <cellStyle name="Normal 14 7 2 12 24" xfId="12558"/>
    <cellStyle name="Normal 14 7 2 12 25" xfId="12559"/>
    <cellStyle name="Normal 14 7 2 12 26" xfId="12560"/>
    <cellStyle name="Normal 14 7 2 12 27" xfId="12561"/>
    <cellStyle name="Normal 14 7 2 12 28" xfId="12562"/>
    <cellStyle name="Normal 14 7 2 12 29" xfId="12563"/>
    <cellStyle name="Normal 14 7 2 12 3" xfId="12564"/>
    <cellStyle name="Normal 14 7 2 12 30" xfId="12565"/>
    <cellStyle name="Normal 14 7 2 12 4" xfId="12566"/>
    <cellStyle name="Normal 14 7 2 12 5" xfId="12567"/>
    <cellStyle name="Normal 14 7 2 12 6" xfId="12568"/>
    <cellStyle name="Normal 14 7 2 12 7" xfId="12569"/>
    <cellStyle name="Normal 14 7 2 12 8" xfId="12570"/>
    <cellStyle name="Normal 14 7 2 12 9" xfId="12571"/>
    <cellStyle name="Normal 14 7 2 13" xfId="12572"/>
    <cellStyle name="Normal 14 7 2 13 10" xfId="12573"/>
    <cellStyle name="Normal 14 7 2 13 11" xfId="12574"/>
    <cellStyle name="Normal 14 7 2 13 12" xfId="12575"/>
    <cellStyle name="Normal 14 7 2 13 13" xfId="12576"/>
    <cellStyle name="Normal 14 7 2 13 14" xfId="12577"/>
    <cellStyle name="Normal 14 7 2 13 15" xfId="12578"/>
    <cellStyle name="Normal 14 7 2 13 16" xfId="12579"/>
    <cellStyle name="Normal 14 7 2 13 17" xfId="12580"/>
    <cellStyle name="Normal 14 7 2 13 18" xfId="12581"/>
    <cellStyle name="Normal 14 7 2 13 19" xfId="12582"/>
    <cellStyle name="Normal 14 7 2 13 2" xfId="12583"/>
    <cellStyle name="Normal 14 7 2 13 20" xfId="12584"/>
    <cellStyle name="Normal 14 7 2 13 21" xfId="12585"/>
    <cellStyle name="Normal 14 7 2 13 22" xfId="12586"/>
    <cellStyle name="Normal 14 7 2 13 23" xfId="12587"/>
    <cellStyle name="Normal 14 7 2 13 24" xfId="12588"/>
    <cellStyle name="Normal 14 7 2 13 25" xfId="12589"/>
    <cellStyle name="Normal 14 7 2 13 26" xfId="12590"/>
    <cellStyle name="Normal 14 7 2 13 27" xfId="12591"/>
    <cellStyle name="Normal 14 7 2 13 28" xfId="12592"/>
    <cellStyle name="Normal 14 7 2 13 29" xfId="12593"/>
    <cellStyle name="Normal 14 7 2 13 3" xfId="12594"/>
    <cellStyle name="Normal 14 7 2 13 30" xfId="12595"/>
    <cellStyle name="Normal 14 7 2 13 4" xfId="12596"/>
    <cellStyle name="Normal 14 7 2 13 5" xfId="12597"/>
    <cellStyle name="Normal 14 7 2 13 6" xfId="12598"/>
    <cellStyle name="Normal 14 7 2 13 7" xfId="12599"/>
    <cellStyle name="Normal 14 7 2 13 8" xfId="12600"/>
    <cellStyle name="Normal 14 7 2 13 9" xfId="12601"/>
    <cellStyle name="Normal 14 7 2 14" xfId="12602"/>
    <cellStyle name="Normal 14 7 2 14 10" xfId="12603"/>
    <cellStyle name="Normal 14 7 2 14 11" xfId="12604"/>
    <cellStyle name="Normal 14 7 2 14 12" xfId="12605"/>
    <cellStyle name="Normal 14 7 2 14 13" xfId="12606"/>
    <cellStyle name="Normal 14 7 2 14 14" xfId="12607"/>
    <cellStyle name="Normal 14 7 2 14 15" xfId="12608"/>
    <cellStyle name="Normal 14 7 2 14 16" xfId="12609"/>
    <cellStyle name="Normal 14 7 2 14 17" xfId="12610"/>
    <cellStyle name="Normal 14 7 2 14 18" xfId="12611"/>
    <cellStyle name="Normal 14 7 2 14 19" xfId="12612"/>
    <cellStyle name="Normal 14 7 2 14 2" xfId="12613"/>
    <cellStyle name="Normal 14 7 2 14 20" xfId="12614"/>
    <cellStyle name="Normal 14 7 2 14 21" xfId="12615"/>
    <cellStyle name="Normal 14 7 2 14 22" xfId="12616"/>
    <cellStyle name="Normal 14 7 2 14 23" xfId="12617"/>
    <cellStyle name="Normal 14 7 2 14 24" xfId="12618"/>
    <cellStyle name="Normal 14 7 2 14 25" xfId="12619"/>
    <cellStyle name="Normal 14 7 2 14 26" xfId="12620"/>
    <cellStyle name="Normal 14 7 2 14 27" xfId="12621"/>
    <cellStyle name="Normal 14 7 2 14 28" xfId="12622"/>
    <cellStyle name="Normal 14 7 2 14 29" xfId="12623"/>
    <cellStyle name="Normal 14 7 2 14 3" xfId="12624"/>
    <cellStyle name="Normal 14 7 2 14 30" xfId="12625"/>
    <cellStyle name="Normal 14 7 2 14 4" xfId="12626"/>
    <cellStyle name="Normal 14 7 2 14 5" xfId="12627"/>
    <cellStyle name="Normal 14 7 2 14 6" xfId="12628"/>
    <cellStyle name="Normal 14 7 2 14 7" xfId="12629"/>
    <cellStyle name="Normal 14 7 2 14 8" xfId="12630"/>
    <cellStyle name="Normal 14 7 2 14 9" xfId="12631"/>
    <cellStyle name="Normal 14 7 2 15" xfId="12632"/>
    <cellStyle name="Normal 14 7 2 15 10" xfId="12633"/>
    <cellStyle name="Normal 14 7 2 15 11" xfId="12634"/>
    <cellStyle name="Normal 14 7 2 15 12" xfId="12635"/>
    <cellStyle name="Normal 14 7 2 15 13" xfId="12636"/>
    <cellStyle name="Normal 14 7 2 15 14" xfId="12637"/>
    <cellStyle name="Normal 14 7 2 15 15" xfId="12638"/>
    <cellStyle name="Normal 14 7 2 15 16" xfId="12639"/>
    <cellStyle name="Normal 14 7 2 15 17" xfId="12640"/>
    <cellStyle name="Normal 14 7 2 15 18" xfId="12641"/>
    <cellStyle name="Normal 14 7 2 15 19" xfId="12642"/>
    <cellStyle name="Normal 14 7 2 15 2" xfId="12643"/>
    <cellStyle name="Normal 14 7 2 15 20" xfId="12644"/>
    <cellStyle name="Normal 14 7 2 15 21" xfId="12645"/>
    <cellStyle name="Normal 14 7 2 15 22" xfId="12646"/>
    <cellStyle name="Normal 14 7 2 15 23" xfId="12647"/>
    <cellStyle name="Normal 14 7 2 15 24" xfId="12648"/>
    <cellStyle name="Normal 14 7 2 15 25" xfId="12649"/>
    <cellStyle name="Normal 14 7 2 15 26" xfId="12650"/>
    <cellStyle name="Normal 14 7 2 15 27" xfId="12651"/>
    <cellStyle name="Normal 14 7 2 15 28" xfId="12652"/>
    <cellStyle name="Normal 14 7 2 15 29" xfId="12653"/>
    <cellStyle name="Normal 14 7 2 15 3" xfId="12654"/>
    <cellStyle name="Normal 14 7 2 15 30" xfId="12655"/>
    <cellStyle name="Normal 14 7 2 15 4" xfId="12656"/>
    <cellStyle name="Normal 14 7 2 15 5" xfId="12657"/>
    <cellStyle name="Normal 14 7 2 15 6" xfId="12658"/>
    <cellStyle name="Normal 14 7 2 15 7" xfId="12659"/>
    <cellStyle name="Normal 14 7 2 15 8" xfId="12660"/>
    <cellStyle name="Normal 14 7 2 15 9" xfId="12661"/>
    <cellStyle name="Normal 14 7 2 16" xfId="12662"/>
    <cellStyle name="Normal 14 7 2 16 10" xfId="12663"/>
    <cellStyle name="Normal 14 7 2 16 11" xfId="12664"/>
    <cellStyle name="Normal 14 7 2 16 12" xfId="12665"/>
    <cellStyle name="Normal 14 7 2 16 13" xfId="12666"/>
    <cellStyle name="Normal 14 7 2 16 14" xfId="12667"/>
    <cellStyle name="Normal 14 7 2 16 15" xfId="12668"/>
    <cellStyle name="Normal 14 7 2 16 16" xfId="12669"/>
    <cellStyle name="Normal 14 7 2 16 17" xfId="12670"/>
    <cellStyle name="Normal 14 7 2 16 18" xfId="12671"/>
    <cellStyle name="Normal 14 7 2 16 19" xfId="12672"/>
    <cellStyle name="Normal 14 7 2 16 2" xfId="12673"/>
    <cellStyle name="Normal 14 7 2 16 20" xfId="12674"/>
    <cellStyle name="Normal 14 7 2 16 21" xfId="12675"/>
    <cellStyle name="Normal 14 7 2 16 22" xfId="12676"/>
    <cellStyle name="Normal 14 7 2 16 23" xfId="12677"/>
    <cellStyle name="Normal 14 7 2 16 24" xfId="12678"/>
    <cellStyle name="Normal 14 7 2 16 25" xfId="12679"/>
    <cellStyle name="Normal 14 7 2 16 26" xfId="12680"/>
    <cellStyle name="Normal 14 7 2 16 27" xfId="12681"/>
    <cellStyle name="Normal 14 7 2 16 28" xfId="12682"/>
    <cellStyle name="Normal 14 7 2 16 29" xfId="12683"/>
    <cellStyle name="Normal 14 7 2 16 3" xfId="12684"/>
    <cellStyle name="Normal 14 7 2 16 30" xfId="12685"/>
    <cellStyle name="Normal 14 7 2 16 4" xfId="12686"/>
    <cellStyle name="Normal 14 7 2 16 5" xfId="12687"/>
    <cellStyle name="Normal 14 7 2 16 6" xfId="12688"/>
    <cellStyle name="Normal 14 7 2 16 7" xfId="12689"/>
    <cellStyle name="Normal 14 7 2 16 8" xfId="12690"/>
    <cellStyle name="Normal 14 7 2 16 9" xfId="12691"/>
    <cellStyle name="Normal 14 7 2 17" xfId="12692"/>
    <cellStyle name="Normal 14 7 2 17 10" xfId="12693"/>
    <cellStyle name="Normal 14 7 2 17 11" xfId="12694"/>
    <cellStyle name="Normal 14 7 2 17 12" xfId="12695"/>
    <cellStyle name="Normal 14 7 2 17 13" xfId="12696"/>
    <cellStyle name="Normal 14 7 2 17 14" xfId="12697"/>
    <cellStyle name="Normal 14 7 2 17 15" xfId="12698"/>
    <cellStyle name="Normal 14 7 2 17 16" xfId="12699"/>
    <cellStyle name="Normal 14 7 2 17 17" xfId="12700"/>
    <cellStyle name="Normal 14 7 2 17 18" xfId="12701"/>
    <cellStyle name="Normal 14 7 2 17 19" xfId="12702"/>
    <cellStyle name="Normal 14 7 2 17 2" xfId="12703"/>
    <cellStyle name="Normal 14 7 2 17 20" xfId="12704"/>
    <cellStyle name="Normal 14 7 2 17 21" xfId="12705"/>
    <cellStyle name="Normal 14 7 2 17 22" xfId="12706"/>
    <cellStyle name="Normal 14 7 2 17 23" xfId="12707"/>
    <cellStyle name="Normal 14 7 2 17 24" xfId="12708"/>
    <cellStyle name="Normal 14 7 2 17 25" xfId="12709"/>
    <cellStyle name="Normal 14 7 2 17 26" xfId="12710"/>
    <cellStyle name="Normal 14 7 2 17 27" xfId="12711"/>
    <cellStyle name="Normal 14 7 2 17 28" xfId="12712"/>
    <cellStyle name="Normal 14 7 2 17 29" xfId="12713"/>
    <cellStyle name="Normal 14 7 2 17 3" xfId="12714"/>
    <cellStyle name="Normal 14 7 2 17 30" xfId="12715"/>
    <cellStyle name="Normal 14 7 2 17 4" xfId="12716"/>
    <cellStyle name="Normal 14 7 2 17 5" xfId="12717"/>
    <cellStyle name="Normal 14 7 2 17 6" xfId="12718"/>
    <cellStyle name="Normal 14 7 2 17 7" xfId="12719"/>
    <cellStyle name="Normal 14 7 2 17 8" xfId="12720"/>
    <cellStyle name="Normal 14 7 2 17 9" xfId="12721"/>
    <cellStyle name="Normal 14 7 2 18" xfId="12722"/>
    <cellStyle name="Normal 14 7 2 18 10" xfId="12723"/>
    <cellStyle name="Normal 14 7 2 18 11" xfId="12724"/>
    <cellStyle name="Normal 14 7 2 18 12" xfId="12725"/>
    <cellStyle name="Normal 14 7 2 18 13" xfId="12726"/>
    <cellStyle name="Normal 14 7 2 18 14" xfId="12727"/>
    <cellStyle name="Normal 14 7 2 18 15" xfId="12728"/>
    <cellStyle name="Normal 14 7 2 18 16" xfId="12729"/>
    <cellStyle name="Normal 14 7 2 18 17" xfId="12730"/>
    <cellStyle name="Normal 14 7 2 18 18" xfId="12731"/>
    <cellStyle name="Normal 14 7 2 18 19" xfId="12732"/>
    <cellStyle name="Normal 14 7 2 18 2" xfId="12733"/>
    <cellStyle name="Normal 14 7 2 18 20" xfId="12734"/>
    <cellStyle name="Normal 14 7 2 18 21" xfId="12735"/>
    <cellStyle name="Normal 14 7 2 18 22" xfId="12736"/>
    <cellStyle name="Normal 14 7 2 18 23" xfId="12737"/>
    <cellStyle name="Normal 14 7 2 18 24" xfId="12738"/>
    <cellStyle name="Normal 14 7 2 18 25" xfId="12739"/>
    <cellStyle name="Normal 14 7 2 18 26" xfId="12740"/>
    <cellStyle name="Normal 14 7 2 18 27" xfId="12741"/>
    <cellStyle name="Normal 14 7 2 18 28" xfId="12742"/>
    <cellStyle name="Normal 14 7 2 18 29" xfId="12743"/>
    <cellStyle name="Normal 14 7 2 18 3" xfId="12744"/>
    <cellStyle name="Normal 14 7 2 18 30" xfId="12745"/>
    <cellStyle name="Normal 14 7 2 18 4" xfId="12746"/>
    <cellStyle name="Normal 14 7 2 18 5" xfId="12747"/>
    <cellStyle name="Normal 14 7 2 18 6" xfId="12748"/>
    <cellStyle name="Normal 14 7 2 18 7" xfId="12749"/>
    <cellStyle name="Normal 14 7 2 18 8" xfId="12750"/>
    <cellStyle name="Normal 14 7 2 18 9" xfId="12751"/>
    <cellStyle name="Normal 14 7 2 19" xfId="12752"/>
    <cellStyle name="Normal 14 7 2 19 10" xfId="12753"/>
    <cellStyle name="Normal 14 7 2 19 11" xfId="12754"/>
    <cellStyle name="Normal 14 7 2 19 12" xfId="12755"/>
    <cellStyle name="Normal 14 7 2 19 13" xfId="12756"/>
    <cellStyle name="Normal 14 7 2 19 14" xfId="12757"/>
    <cellStyle name="Normal 14 7 2 19 15" xfId="12758"/>
    <cellStyle name="Normal 14 7 2 19 16" xfId="12759"/>
    <cellStyle name="Normal 14 7 2 19 17" xfId="12760"/>
    <cellStyle name="Normal 14 7 2 19 18" xfId="12761"/>
    <cellStyle name="Normal 14 7 2 19 19" xfId="12762"/>
    <cellStyle name="Normal 14 7 2 19 2" xfId="12763"/>
    <cellStyle name="Normal 14 7 2 19 20" xfId="12764"/>
    <cellStyle name="Normal 14 7 2 19 21" xfId="12765"/>
    <cellStyle name="Normal 14 7 2 19 22" xfId="12766"/>
    <cellStyle name="Normal 14 7 2 19 23" xfId="12767"/>
    <cellStyle name="Normal 14 7 2 19 24" xfId="12768"/>
    <cellStyle name="Normal 14 7 2 19 25" xfId="12769"/>
    <cellStyle name="Normal 14 7 2 19 26" xfId="12770"/>
    <cellStyle name="Normal 14 7 2 19 27" xfId="12771"/>
    <cellStyle name="Normal 14 7 2 19 28" xfId="12772"/>
    <cellStyle name="Normal 14 7 2 19 29" xfId="12773"/>
    <cellStyle name="Normal 14 7 2 19 3" xfId="12774"/>
    <cellStyle name="Normal 14 7 2 19 30" xfId="12775"/>
    <cellStyle name="Normal 14 7 2 19 4" xfId="12776"/>
    <cellStyle name="Normal 14 7 2 19 5" xfId="12777"/>
    <cellStyle name="Normal 14 7 2 19 6" xfId="12778"/>
    <cellStyle name="Normal 14 7 2 19 7" xfId="12779"/>
    <cellStyle name="Normal 14 7 2 19 8" xfId="12780"/>
    <cellStyle name="Normal 14 7 2 19 9" xfId="12781"/>
    <cellStyle name="Normal 14 7 2 2" xfId="12782"/>
    <cellStyle name="Normal 14 7 2 2 10" xfId="12783"/>
    <cellStyle name="Normal 14 7 2 2 11" xfId="12784"/>
    <cellStyle name="Normal 14 7 2 2 12" xfId="12785"/>
    <cellStyle name="Normal 14 7 2 2 13" xfId="12786"/>
    <cellStyle name="Normal 14 7 2 2 14" xfId="12787"/>
    <cellStyle name="Normal 14 7 2 2 15" xfId="12788"/>
    <cellStyle name="Normal 14 7 2 2 16" xfId="12789"/>
    <cellStyle name="Normal 14 7 2 2 17" xfId="12790"/>
    <cellStyle name="Normal 14 7 2 2 18" xfId="12791"/>
    <cellStyle name="Normal 14 7 2 2 19" xfId="12792"/>
    <cellStyle name="Normal 14 7 2 2 2" xfId="12793"/>
    <cellStyle name="Normal 14 7 2 2 20" xfId="12794"/>
    <cellStyle name="Normal 14 7 2 2 21" xfId="12795"/>
    <cellStyle name="Normal 14 7 2 2 22" xfId="12796"/>
    <cellStyle name="Normal 14 7 2 2 23" xfId="12797"/>
    <cellStyle name="Normal 14 7 2 2 24" xfId="12798"/>
    <cellStyle name="Normal 14 7 2 2 25" xfId="12799"/>
    <cellStyle name="Normal 14 7 2 2 26" xfId="12800"/>
    <cellStyle name="Normal 14 7 2 2 27" xfId="12801"/>
    <cellStyle name="Normal 14 7 2 2 28" xfId="12802"/>
    <cellStyle name="Normal 14 7 2 2 29" xfId="12803"/>
    <cellStyle name="Normal 14 7 2 2 3" xfId="12804"/>
    <cellStyle name="Normal 14 7 2 2 30" xfId="12805"/>
    <cellStyle name="Normal 14 7 2 2 4" xfId="12806"/>
    <cellStyle name="Normal 14 7 2 2 5" xfId="12807"/>
    <cellStyle name="Normal 14 7 2 2 6" xfId="12808"/>
    <cellStyle name="Normal 14 7 2 2 7" xfId="12809"/>
    <cellStyle name="Normal 14 7 2 2 8" xfId="12810"/>
    <cellStyle name="Normal 14 7 2 2 9" xfId="12811"/>
    <cellStyle name="Normal 14 7 2 20" xfId="12812"/>
    <cellStyle name="Normal 14 7 2 20 10" xfId="12813"/>
    <cellStyle name="Normal 14 7 2 20 11" xfId="12814"/>
    <cellStyle name="Normal 14 7 2 20 12" xfId="12815"/>
    <cellStyle name="Normal 14 7 2 20 13" xfId="12816"/>
    <cellStyle name="Normal 14 7 2 20 14" xfId="12817"/>
    <cellStyle name="Normal 14 7 2 20 15" xfId="12818"/>
    <cellStyle name="Normal 14 7 2 20 16" xfId="12819"/>
    <cellStyle name="Normal 14 7 2 20 17" xfId="12820"/>
    <cellStyle name="Normal 14 7 2 20 18" xfId="12821"/>
    <cellStyle name="Normal 14 7 2 20 19" xfId="12822"/>
    <cellStyle name="Normal 14 7 2 20 2" xfId="12823"/>
    <cellStyle name="Normal 14 7 2 20 20" xfId="12824"/>
    <cellStyle name="Normal 14 7 2 20 21" xfId="12825"/>
    <cellStyle name="Normal 14 7 2 20 22" xfId="12826"/>
    <cellStyle name="Normal 14 7 2 20 23" xfId="12827"/>
    <cellStyle name="Normal 14 7 2 20 24" xfId="12828"/>
    <cellStyle name="Normal 14 7 2 20 25" xfId="12829"/>
    <cellStyle name="Normal 14 7 2 20 26" xfId="12830"/>
    <cellStyle name="Normal 14 7 2 20 27" xfId="12831"/>
    <cellStyle name="Normal 14 7 2 20 28" xfId="12832"/>
    <cellStyle name="Normal 14 7 2 20 29" xfId="12833"/>
    <cellStyle name="Normal 14 7 2 20 3" xfId="12834"/>
    <cellStyle name="Normal 14 7 2 20 30" xfId="12835"/>
    <cellStyle name="Normal 14 7 2 20 4" xfId="12836"/>
    <cellStyle name="Normal 14 7 2 20 5" xfId="12837"/>
    <cellStyle name="Normal 14 7 2 20 6" xfId="12838"/>
    <cellStyle name="Normal 14 7 2 20 7" xfId="12839"/>
    <cellStyle name="Normal 14 7 2 20 8" xfId="12840"/>
    <cellStyle name="Normal 14 7 2 20 9" xfId="12841"/>
    <cellStyle name="Normal 14 7 2 21" xfId="12842"/>
    <cellStyle name="Normal 14 7 2 21 10" xfId="12843"/>
    <cellStyle name="Normal 14 7 2 21 11" xfId="12844"/>
    <cellStyle name="Normal 14 7 2 21 12" xfId="12845"/>
    <cellStyle name="Normal 14 7 2 21 13" xfId="12846"/>
    <cellStyle name="Normal 14 7 2 21 14" xfId="12847"/>
    <cellStyle name="Normal 14 7 2 21 15" xfId="12848"/>
    <cellStyle name="Normal 14 7 2 21 16" xfId="12849"/>
    <cellStyle name="Normal 14 7 2 21 17" xfId="12850"/>
    <cellStyle name="Normal 14 7 2 21 18" xfId="12851"/>
    <cellStyle name="Normal 14 7 2 21 19" xfId="12852"/>
    <cellStyle name="Normal 14 7 2 21 2" xfId="12853"/>
    <cellStyle name="Normal 14 7 2 21 20" xfId="12854"/>
    <cellStyle name="Normal 14 7 2 21 21" xfId="12855"/>
    <cellStyle name="Normal 14 7 2 21 22" xfId="12856"/>
    <cellStyle name="Normal 14 7 2 21 23" xfId="12857"/>
    <cellStyle name="Normal 14 7 2 21 24" xfId="12858"/>
    <cellStyle name="Normal 14 7 2 21 25" xfId="12859"/>
    <cellStyle name="Normal 14 7 2 21 26" xfId="12860"/>
    <cellStyle name="Normal 14 7 2 21 27" xfId="12861"/>
    <cellStyle name="Normal 14 7 2 21 28" xfId="12862"/>
    <cellStyle name="Normal 14 7 2 21 29" xfId="12863"/>
    <cellStyle name="Normal 14 7 2 21 3" xfId="12864"/>
    <cellStyle name="Normal 14 7 2 21 30" xfId="12865"/>
    <cellStyle name="Normal 14 7 2 21 4" xfId="12866"/>
    <cellStyle name="Normal 14 7 2 21 5" xfId="12867"/>
    <cellStyle name="Normal 14 7 2 21 6" xfId="12868"/>
    <cellStyle name="Normal 14 7 2 21 7" xfId="12869"/>
    <cellStyle name="Normal 14 7 2 21 8" xfId="12870"/>
    <cellStyle name="Normal 14 7 2 21 9" xfId="12871"/>
    <cellStyle name="Normal 14 7 2 22" xfId="12872"/>
    <cellStyle name="Normal 14 7 2 22 10" xfId="12873"/>
    <cellStyle name="Normal 14 7 2 22 11" xfId="12874"/>
    <cellStyle name="Normal 14 7 2 22 12" xfId="12875"/>
    <cellStyle name="Normal 14 7 2 22 13" xfId="12876"/>
    <cellStyle name="Normal 14 7 2 22 14" xfId="12877"/>
    <cellStyle name="Normal 14 7 2 22 15" xfId="12878"/>
    <cellStyle name="Normal 14 7 2 22 16" xfId="12879"/>
    <cellStyle name="Normal 14 7 2 22 17" xfId="12880"/>
    <cellStyle name="Normal 14 7 2 22 18" xfId="12881"/>
    <cellStyle name="Normal 14 7 2 22 19" xfId="12882"/>
    <cellStyle name="Normal 14 7 2 22 2" xfId="12883"/>
    <cellStyle name="Normal 14 7 2 22 20" xfId="12884"/>
    <cellStyle name="Normal 14 7 2 22 21" xfId="12885"/>
    <cellStyle name="Normal 14 7 2 22 22" xfId="12886"/>
    <cellStyle name="Normal 14 7 2 22 23" xfId="12887"/>
    <cellStyle name="Normal 14 7 2 22 24" xfId="12888"/>
    <cellStyle name="Normal 14 7 2 22 25" xfId="12889"/>
    <cellStyle name="Normal 14 7 2 22 26" xfId="12890"/>
    <cellStyle name="Normal 14 7 2 22 27" xfId="12891"/>
    <cellStyle name="Normal 14 7 2 22 28" xfId="12892"/>
    <cellStyle name="Normal 14 7 2 22 29" xfId="12893"/>
    <cellStyle name="Normal 14 7 2 22 3" xfId="12894"/>
    <cellStyle name="Normal 14 7 2 22 30" xfId="12895"/>
    <cellStyle name="Normal 14 7 2 22 4" xfId="12896"/>
    <cellStyle name="Normal 14 7 2 22 5" xfId="12897"/>
    <cellStyle name="Normal 14 7 2 22 6" xfId="12898"/>
    <cellStyle name="Normal 14 7 2 22 7" xfId="12899"/>
    <cellStyle name="Normal 14 7 2 22 8" xfId="12900"/>
    <cellStyle name="Normal 14 7 2 22 9" xfId="12901"/>
    <cellStyle name="Normal 14 7 2 23" xfId="12902"/>
    <cellStyle name="Normal 14 7 2 23 10" xfId="12903"/>
    <cellStyle name="Normal 14 7 2 23 11" xfId="12904"/>
    <cellStyle name="Normal 14 7 2 23 12" xfId="12905"/>
    <cellStyle name="Normal 14 7 2 23 13" xfId="12906"/>
    <cellStyle name="Normal 14 7 2 23 14" xfId="12907"/>
    <cellStyle name="Normal 14 7 2 23 15" xfId="12908"/>
    <cellStyle name="Normal 14 7 2 23 16" xfId="12909"/>
    <cellStyle name="Normal 14 7 2 23 17" xfId="12910"/>
    <cellStyle name="Normal 14 7 2 23 18" xfId="12911"/>
    <cellStyle name="Normal 14 7 2 23 19" xfId="12912"/>
    <cellStyle name="Normal 14 7 2 23 2" xfId="12913"/>
    <cellStyle name="Normal 14 7 2 23 20" xfId="12914"/>
    <cellStyle name="Normal 14 7 2 23 21" xfId="12915"/>
    <cellStyle name="Normal 14 7 2 23 22" xfId="12916"/>
    <cellStyle name="Normal 14 7 2 23 23" xfId="12917"/>
    <cellStyle name="Normal 14 7 2 23 24" xfId="12918"/>
    <cellStyle name="Normal 14 7 2 23 25" xfId="12919"/>
    <cellStyle name="Normal 14 7 2 23 26" xfId="12920"/>
    <cellStyle name="Normal 14 7 2 23 27" xfId="12921"/>
    <cellStyle name="Normal 14 7 2 23 28" xfId="12922"/>
    <cellStyle name="Normal 14 7 2 23 29" xfId="12923"/>
    <cellStyle name="Normal 14 7 2 23 3" xfId="12924"/>
    <cellStyle name="Normal 14 7 2 23 30" xfId="12925"/>
    <cellStyle name="Normal 14 7 2 23 4" xfId="12926"/>
    <cellStyle name="Normal 14 7 2 23 5" xfId="12927"/>
    <cellStyle name="Normal 14 7 2 23 6" xfId="12928"/>
    <cellStyle name="Normal 14 7 2 23 7" xfId="12929"/>
    <cellStyle name="Normal 14 7 2 23 8" xfId="12930"/>
    <cellStyle name="Normal 14 7 2 23 9" xfId="12931"/>
    <cellStyle name="Normal 14 7 2 24" xfId="12932"/>
    <cellStyle name="Normal 14 7 2 24 10" xfId="12933"/>
    <cellStyle name="Normal 14 7 2 24 11" xfId="12934"/>
    <cellStyle name="Normal 14 7 2 24 12" xfId="12935"/>
    <cellStyle name="Normal 14 7 2 24 13" xfId="12936"/>
    <cellStyle name="Normal 14 7 2 24 14" xfId="12937"/>
    <cellStyle name="Normal 14 7 2 24 15" xfId="12938"/>
    <cellStyle name="Normal 14 7 2 24 16" xfId="12939"/>
    <cellStyle name="Normal 14 7 2 24 17" xfId="12940"/>
    <cellStyle name="Normal 14 7 2 24 18" xfId="12941"/>
    <cellStyle name="Normal 14 7 2 24 19" xfId="12942"/>
    <cellStyle name="Normal 14 7 2 24 2" xfId="12943"/>
    <cellStyle name="Normal 14 7 2 24 20" xfId="12944"/>
    <cellStyle name="Normal 14 7 2 24 21" xfId="12945"/>
    <cellStyle name="Normal 14 7 2 24 22" xfId="12946"/>
    <cellStyle name="Normal 14 7 2 24 23" xfId="12947"/>
    <cellStyle name="Normal 14 7 2 24 24" xfId="12948"/>
    <cellStyle name="Normal 14 7 2 24 25" xfId="12949"/>
    <cellStyle name="Normal 14 7 2 24 26" xfId="12950"/>
    <cellStyle name="Normal 14 7 2 24 27" xfId="12951"/>
    <cellStyle name="Normal 14 7 2 24 28" xfId="12952"/>
    <cellStyle name="Normal 14 7 2 24 29" xfId="12953"/>
    <cellStyle name="Normal 14 7 2 24 3" xfId="12954"/>
    <cellStyle name="Normal 14 7 2 24 30" xfId="12955"/>
    <cellStyle name="Normal 14 7 2 24 4" xfId="12956"/>
    <cellStyle name="Normal 14 7 2 24 5" xfId="12957"/>
    <cellStyle name="Normal 14 7 2 24 6" xfId="12958"/>
    <cellStyle name="Normal 14 7 2 24 7" xfId="12959"/>
    <cellStyle name="Normal 14 7 2 24 8" xfId="12960"/>
    <cellStyle name="Normal 14 7 2 24 9" xfId="12961"/>
    <cellStyle name="Normal 14 7 2 25" xfId="12962"/>
    <cellStyle name="Normal 14 7 2 25 10" xfId="12963"/>
    <cellStyle name="Normal 14 7 2 25 11" xfId="12964"/>
    <cellStyle name="Normal 14 7 2 25 12" xfId="12965"/>
    <cellStyle name="Normal 14 7 2 25 13" xfId="12966"/>
    <cellStyle name="Normal 14 7 2 25 14" xfId="12967"/>
    <cellStyle name="Normal 14 7 2 25 15" xfId="12968"/>
    <cellStyle name="Normal 14 7 2 25 16" xfId="12969"/>
    <cellStyle name="Normal 14 7 2 25 17" xfId="12970"/>
    <cellStyle name="Normal 14 7 2 25 18" xfId="12971"/>
    <cellStyle name="Normal 14 7 2 25 19" xfId="12972"/>
    <cellStyle name="Normal 14 7 2 25 2" xfId="12973"/>
    <cellStyle name="Normal 14 7 2 25 20" xfId="12974"/>
    <cellStyle name="Normal 14 7 2 25 21" xfId="12975"/>
    <cellStyle name="Normal 14 7 2 25 22" xfId="12976"/>
    <cellStyle name="Normal 14 7 2 25 23" xfId="12977"/>
    <cellStyle name="Normal 14 7 2 25 24" xfId="12978"/>
    <cellStyle name="Normal 14 7 2 25 25" xfId="12979"/>
    <cellStyle name="Normal 14 7 2 25 26" xfId="12980"/>
    <cellStyle name="Normal 14 7 2 25 27" xfId="12981"/>
    <cellStyle name="Normal 14 7 2 25 28" xfId="12982"/>
    <cellStyle name="Normal 14 7 2 25 29" xfId="12983"/>
    <cellStyle name="Normal 14 7 2 25 3" xfId="12984"/>
    <cellStyle name="Normal 14 7 2 25 30" xfId="12985"/>
    <cellStyle name="Normal 14 7 2 25 4" xfId="12986"/>
    <cellStyle name="Normal 14 7 2 25 5" xfId="12987"/>
    <cellStyle name="Normal 14 7 2 25 6" xfId="12988"/>
    <cellStyle name="Normal 14 7 2 25 7" xfId="12989"/>
    <cellStyle name="Normal 14 7 2 25 8" xfId="12990"/>
    <cellStyle name="Normal 14 7 2 25 9" xfId="12991"/>
    <cellStyle name="Normal 14 7 2 26" xfId="12992"/>
    <cellStyle name="Normal 14 7 2 26 10" xfId="12993"/>
    <cellStyle name="Normal 14 7 2 26 11" xfId="12994"/>
    <cellStyle name="Normal 14 7 2 26 12" xfId="12995"/>
    <cellStyle name="Normal 14 7 2 26 13" xfId="12996"/>
    <cellStyle name="Normal 14 7 2 26 14" xfId="12997"/>
    <cellStyle name="Normal 14 7 2 26 15" xfId="12998"/>
    <cellStyle name="Normal 14 7 2 26 16" xfId="12999"/>
    <cellStyle name="Normal 14 7 2 26 17" xfId="13000"/>
    <cellStyle name="Normal 14 7 2 26 18" xfId="13001"/>
    <cellStyle name="Normal 14 7 2 26 19" xfId="13002"/>
    <cellStyle name="Normal 14 7 2 26 2" xfId="13003"/>
    <cellStyle name="Normal 14 7 2 26 20" xfId="13004"/>
    <cellStyle name="Normal 14 7 2 26 21" xfId="13005"/>
    <cellStyle name="Normal 14 7 2 26 22" xfId="13006"/>
    <cellStyle name="Normal 14 7 2 26 23" xfId="13007"/>
    <cellStyle name="Normal 14 7 2 26 24" xfId="13008"/>
    <cellStyle name="Normal 14 7 2 26 25" xfId="13009"/>
    <cellStyle name="Normal 14 7 2 26 26" xfId="13010"/>
    <cellStyle name="Normal 14 7 2 26 27" xfId="13011"/>
    <cellStyle name="Normal 14 7 2 26 28" xfId="13012"/>
    <cellStyle name="Normal 14 7 2 26 29" xfId="13013"/>
    <cellStyle name="Normal 14 7 2 26 3" xfId="13014"/>
    <cellStyle name="Normal 14 7 2 26 30" xfId="13015"/>
    <cellStyle name="Normal 14 7 2 26 4" xfId="13016"/>
    <cellStyle name="Normal 14 7 2 26 5" xfId="13017"/>
    <cellStyle name="Normal 14 7 2 26 6" xfId="13018"/>
    <cellStyle name="Normal 14 7 2 26 7" xfId="13019"/>
    <cellStyle name="Normal 14 7 2 26 8" xfId="13020"/>
    <cellStyle name="Normal 14 7 2 26 9" xfId="13021"/>
    <cellStyle name="Normal 14 7 2 27" xfId="13022"/>
    <cellStyle name="Normal 14 7 2 27 10" xfId="13023"/>
    <cellStyle name="Normal 14 7 2 27 11" xfId="13024"/>
    <cellStyle name="Normal 14 7 2 27 12" xfId="13025"/>
    <cellStyle name="Normal 14 7 2 27 13" xfId="13026"/>
    <cellStyle name="Normal 14 7 2 27 14" xfId="13027"/>
    <cellStyle name="Normal 14 7 2 27 15" xfId="13028"/>
    <cellStyle name="Normal 14 7 2 27 16" xfId="13029"/>
    <cellStyle name="Normal 14 7 2 27 17" xfId="13030"/>
    <cellStyle name="Normal 14 7 2 27 18" xfId="13031"/>
    <cellStyle name="Normal 14 7 2 27 19" xfId="13032"/>
    <cellStyle name="Normal 14 7 2 27 2" xfId="13033"/>
    <cellStyle name="Normal 14 7 2 27 20" xfId="13034"/>
    <cellStyle name="Normal 14 7 2 27 21" xfId="13035"/>
    <cellStyle name="Normal 14 7 2 27 22" xfId="13036"/>
    <cellStyle name="Normal 14 7 2 27 23" xfId="13037"/>
    <cellStyle name="Normal 14 7 2 27 24" xfId="13038"/>
    <cellStyle name="Normal 14 7 2 27 25" xfId="13039"/>
    <cellStyle name="Normal 14 7 2 27 26" xfId="13040"/>
    <cellStyle name="Normal 14 7 2 27 27" xfId="13041"/>
    <cellStyle name="Normal 14 7 2 27 28" xfId="13042"/>
    <cellStyle name="Normal 14 7 2 27 29" xfId="13043"/>
    <cellStyle name="Normal 14 7 2 27 3" xfId="13044"/>
    <cellStyle name="Normal 14 7 2 27 30" xfId="13045"/>
    <cellStyle name="Normal 14 7 2 27 4" xfId="13046"/>
    <cellStyle name="Normal 14 7 2 27 5" xfId="13047"/>
    <cellStyle name="Normal 14 7 2 27 6" xfId="13048"/>
    <cellStyle name="Normal 14 7 2 27 7" xfId="13049"/>
    <cellStyle name="Normal 14 7 2 27 8" xfId="13050"/>
    <cellStyle name="Normal 14 7 2 27 9" xfId="13051"/>
    <cellStyle name="Normal 14 7 2 28" xfId="13052"/>
    <cellStyle name="Normal 14 7 2 28 10" xfId="13053"/>
    <cellStyle name="Normal 14 7 2 28 11" xfId="13054"/>
    <cellStyle name="Normal 14 7 2 28 12" xfId="13055"/>
    <cellStyle name="Normal 14 7 2 28 13" xfId="13056"/>
    <cellStyle name="Normal 14 7 2 28 14" xfId="13057"/>
    <cellStyle name="Normal 14 7 2 28 15" xfId="13058"/>
    <cellStyle name="Normal 14 7 2 28 16" xfId="13059"/>
    <cellStyle name="Normal 14 7 2 28 17" xfId="13060"/>
    <cellStyle name="Normal 14 7 2 28 18" xfId="13061"/>
    <cellStyle name="Normal 14 7 2 28 19" xfId="13062"/>
    <cellStyle name="Normal 14 7 2 28 2" xfId="13063"/>
    <cellStyle name="Normal 14 7 2 28 20" xfId="13064"/>
    <cellStyle name="Normal 14 7 2 28 21" xfId="13065"/>
    <cellStyle name="Normal 14 7 2 28 22" xfId="13066"/>
    <cellStyle name="Normal 14 7 2 28 23" xfId="13067"/>
    <cellStyle name="Normal 14 7 2 28 24" xfId="13068"/>
    <cellStyle name="Normal 14 7 2 28 25" xfId="13069"/>
    <cellStyle name="Normal 14 7 2 28 26" xfId="13070"/>
    <cellStyle name="Normal 14 7 2 28 27" xfId="13071"/>
    <cellStyle name="Normal 14 7 2 28 28" xfId="13072"/>
    <cellStyle name="Normal 14 7 2 28 29" xfId="13073"/>
    <cellStyle name="Normal 14 7 2 28 3" xfId="13074"/>
    <cellStyle name="Normal 14 7 2 28 30" xfId="13075"/>
    <cellStyle name="Normal 14 7 2 28 4" xfId="13076"/>
    <cellStyle name="Normal 14 7 2 28 5" xfId="13077"/>
    <cellStyle name="Normal 14 7 2 28 6" xfId="13078"/>
    <cellStyle name="Normal 14 7 2 28 7" xfId="13079"/>
    <cellStyle name="Normal 14 7 2 28 8" xfId="13080"/>
    <cellStyle name="Normal 14 7 2 28 9" xfId="13081"/>
    <cellStyle name="Normal 14 7 2 29" xfId="13082"/>
    <cellStyle name="Normal 14 7 2 29 10" xfId="13083"/>
    <cellStyle name="Normal 14 7 2 29 11" xfId="13084"/>
    <cellStyle name="Normal 14 7 2 29 12" xfId="13085"/>
    <cellStyle name="Normal 14 7 2 29 13" xfId="13086"/>
    <cellStyle name="Normal 14 7 2 29 14" xfId="13087"/>
    <cellStyle name="Normal 14 7 2 29 15" xfId="13088"/>
    <cellStyle name="Normal 14 7 2 29 16" xfId="13089"/>
    <cellStyle name="Normal 14 7 2 29 17" xfId="13090"/>
    <cellStyle name="Normal 14 7 2 29 18" xfId="13091"/>
    <cellStyle name="Normal 14 7 2 29 19" xfId="13092"/>
    <cellStyle name="Normal 14 7 2 29 2" xfId="13093"/>
    <cellStyle name="Normal 14 7 2 29 20" xfId="13094"/>
    <cellStyle name="Normal 14 7 2 29 21" xfId="13095"/>
    <cellStyle name="Normal 14 7 2 29 22" xfId="13096"/>
    <cellStyle name="Normal 14 7 2 29 23" xfId="13097"/>
    <cellStyle name="Normal 14 7 2 29 24" xfId="13098"/>
    <cellStyle name="Normal 14 7 2 29 25" xfId="13099"/>
    <cellStyle name="Normal 14 7 2 29 26" xfId="13100"/>
    <cellStyle name="Normal 14 7 2 29 27" xfId="13101"/>
    <cellStyle name="Normal 14 7 2 29 28" xfId="13102"/>
    <cellStyle name="Normal 14 7 2 29 29" xfId="13103"/>
    <cellStyle name="Normal 14 7 2 29 3" xfId="13104"/>
    <cellStyle name="Normal 14 7 2 29 30" xfId="13105"/>
    <cellStyle name="Normal 14 7 2 29 4" xfId="13106"/>
    <cellStyle name="Normal 14 7 2 29 5" xfId="13107"/>
    <cellStyle name="Normal 14 7 2 29 6" xfId="13108"/>
    <cellStyle name="Normal 14 7 2 29 7" xfId="13109"/>
    <cellStyle name="Normal 14 7 2 29 8" xfId="13110"/>
    <cellStyle name="Normal 14 7 2 29 9" xfId="13111"/>
    <cellStyle name="Normal 14 7 2 3" xfId="13112"/>
    <cellStyle name="Normal 14 7 2 3 10" xfId="13113"/>
    <cellStyle name="Normal 14 7 2 3 11" xfId="13114"/>
    <cellStyle name="Normal 14 7 2 3 12" xfId="13115"/>
    <cellStyle name="Normal 14 7 2 3 13" xfId="13116"/>
    <cellStyle name="Normal 14 7 2 3 14" xfId="13117"/>
    <cellStyle name="Normal 14 7 2 3 15" xfId="13118"/>
    <cellStyle name="Normal 14 7 2 3 16" xfId="13119"/>
    <cellStyle name="Normal 14 7 2 3 17" xfId="13120"/>
    <cellStyle name="Normal 14 7 2 3 18" xfId="13121"/>
    <cellStyle name="Normal 14 7 2 3 19" xfId="13122"/>
    <cellStyle name="Normal 14 7 2 3 2" xfId="13123"/>
    <cellStyle name="Normal 14 7 2 3 20" xfId="13124"/>
    <cellStyle name="Normal 14 7 2 3 21" xfId="13125"/>
    <cellStyle name="Normal 14 7 2 3 22" xfId="13126"/>
    <cellStyle name="Normal 14 7 2 3 23" xfId="13127"/>
    <cellStyle name="Normal 14 7 2 3 24" xfId="13128"/>
    <cellStyle name="Normal 14 7 2 3 25" xfId="13129"/>
    <cellStyle name="Normal 14 7 2 3 26" xfId="13130"/>
    <cellStyle name="Normal 14 7 2 3 27" xfId="13131"/>
    <cellStyle name="Normal 14 7 2 3 28" xfId="13132"/>
    <cellStyle name="Normal 14 7 2 3 29" xfId="13133"/>
    <cellStyle name="Normal 14 7 2 3 3" xfId="13134"/>
    <cellStyle name="Normal 14 7 2 3 30" xfId="13135"/>
    <cellStyle name="Normal 14 7 2 3 4" xfId="13136"/>
    <cellStyle name="Normal 14 7 2 3 5" xfId="13137"/>
    <cellStyle name="Normal 14 7 2 3 6" xfId="13138"/>
    <cellStyle name="Normal 14 7 2 3 7" xfId="13139"/>
    <cellStyle name="Normal 14 7 2 3 8" xfId="13140"/>
    <cellStyle name="Normal 14 7 2 3 9" xfId="13141"/>
    <cellStyle name="Normal 14 7 2 30" xfId="13142"/>
    <cellStyle name="Normal 14 7 2 30 10" xfId="13143"/>
    <cellStyle name="Normal 14 7 2 30 11" xfId="13144"/>
    <cellStyle name="Normal 14 7 2 30 12" xfId="13145"/>
    <cellStyle name="Normal 14 7 2 30 13" xfId="13146"/>
    <cellStyle name="Normal 14 7 2 30 14" xfId="13147"/>
    <cellStyle name="Normal 14 7 2 30 15" xfId="13148"/>
    <cellStyle name="Normal 14 7 2 30 16" xfId="13149"/>
    <cellStyle name="Normal 14 7 2 30 17" xfId="13150"/>
    <cellStyle name="Normal 14 7 2 30 18" xfId="13151"/>
    <cellStyle name="Normal 14 7 2 30 19" xfId="13152"/>
    <cellStyle name="Normal 14 7 2 30 2" xfId="13153"/>
    <cellStyle name="Normal 14 7 2 30 20" xfId="13154"/>
    <cellStyle name="Normal 14 7 2 30 21" xfId="13155"/>
    <cellStyle name="Normal 14 7 2 30 22" xfId="13156"/>
    <cellStyle name="Normal 14 7 2 30 23" xfId="13157"/>
    <cellStyle name="Normal 14 7 2 30 24" xfId="13158"/>
    <cellStyle name="Normal 14 7 2 30 25" xfId="13159"/>
    <cellStyle name="Normal 14 7 2 30 26" xfId="13160"/>
    <cellStyle name="Normal 14 7 2 30 27" xfId="13161"/>
    <cellStyle name="Normal 14 7 2 30 28" xfId="13162"/>
    <cellStyle name="Normal 14 7 2 30 29" xfId="13163"/>
    <cellStyle name="Normal 14 7 2 30 3" xfId="13164"/>
    <cellStyle name="Normal 14 7 2 30 30" xfId="13165"/>
    <cellStyle name="Normal 14 7 2 30 4" xfId="13166"/>
    <cellStyle name="Normal 14 7 2 30 5" xfId="13167"/>
    <cellStyle name="Normal 14 7 2 30 6" xfId="13168"/>
    <cellStyle name="Normal 14 7 2 30 7" xfId="13169"/>
    <cellStyle name="Normal 14 7 2 30 8" xfId="13170"/>
    <cellStyle name="Normal 14 7 2 30 9" xfId="13171"/>
    <cellStyle name="Normal 14 7 2 31" xfId="13172"/>
    <cellStyle name="Normal 14 7 2 31 10" xfId="13173"/>
    <cellStyle name="Normal 14 7 2 31 11" xfId="13174"/>
    <cellStyle name="Normal 14 7 2 31 12" xfId="13175"/>
    <cellStyle name="Normal 14 7 2 31 13" xfId="13176"/>
    <cellStyle name="Normal 14 7 2 31 14" xfId="13177"/>
    <cellStyle name="Normal 14 7 2 31 15" xfId="13178"/>
    <cellStyle name="Normal 14 7 2 31 16" xfId="13179"/>
    <cellStyle name="Normal 14 7 2 31 17" xfId="13180"/>
    <cellStyle name="Normal 14 7 2 31 18" xfId="13181"/>
    <cellStyle name="Normal 14 7 2 31 19" xfId="13182"/>
    <cellStyle name="Normal 14 7 2 31 2" xfId="13183"/>
    <cellStyle name="Normal 14 7 2 31 20" xfId="13184"/>
    <cellStyle name="Normal 14 7 2 31 21" xfId="13185"/>
    <cellStyle name="Normal 14 7 2 31 22" xfId="13186"/>
    <cellStyle name="Normal 14 7 2 31 23" xfId="13187"/>
    <cellStyle name="Normal 14 7 2 31 24" xfId="13188"/>
    <cellStyle name="Normal 14 7 2 31 25" xfId="13189"/>
    <cellStyle name="Normal 14 7 2 31 26" xfId="13190"/>
    <cellStyle name="Normal 14 7 2 31 27" xfId="13191"/>
    <cellStyle name="Normal 14 7 2 31 28" xfId="13192"/>
    <cellStyle name="Normal 14 7 2 31 29" xfId="13193"/>
    <cellStyle name="Normal 14 7 2 31 3" xfId="13194"/>
    <cellStyle name="Normal 14 7 2 31 30" xfId="13195"/>
    <cellStyle name="Normal 14 7 2 31 4" xfId="13196"/>
    <cellStyle name="Normal 14 7 2 31 5" xfId="13197"/>
    <cellStyle name="Normal 14 7 2 31 6" xfId="13198"/>
    <cellStyle name="Normal 14 7 2 31 7" xfId="13199"/>
    <cellStyle name="Normal 14 7 2 31 8" xfId="13200"/>
    <cellStyle name="Normal 14 7 2 31 9" xfId="13201"/>
    <cellStyle name="Normal 14 7 2 32" xfId="13202"/>
    <cellStyle name="Normal 14 7 2 33" xfId="13203"/>
    <cellStyle name="Normal 14 7 2 34" xfId="13204"/>
    <cellStyle name="Normal 14 7 2 35" xfId="13205"/>
    <cellStyle name="Normal 14 7 2 36" xfId="13206"/>
    <cellStyle name="Normal 14 7 2 37" xfId="13207"/>
    <cellStyle name="Normal 14 7 2 38" xfId="13208"/>
    <cellStyle name="Normal 14 7 2 39" xfId="13209"/>
    <cellStyle name="Normal 14 7 2 4" xfId="13210"/>
    <cellStyle name="Normal 14 7 2 4 10" xfId="13211"/>
    <cellStyle name="Normal 14 7 2 4 11" xfId="13212"/>
    <cellStyle name="Normal 14 7 2 4 12" xfId="13213"/>
    <cellStyle name="Normal 14 7 2 4 13" xfId="13214"/>
    <cellStyle name="Normal 14 7 2 4 14" xfId="13215"/>
    <cellStyle name="Normal 14 7 2 4 15" xfId="13216"/>
    <cellStyle name="Normal 14 7 2 4 16" xfId="13217"/>
    <cellStyle name="Normal 14 7 2 4 17" xfId="13218"/>
    <cellStyle name="Normal 14 7 2 4 18" xfId="13219"/>
    <cellStyle name="Normal 14 7 2 4 19" xfId="13220"/>
    <cellStyle name="Normal 14 7 2 4 2" xfId="13221"/>
    <cellStyle name="Normal 14 7 2 4 20" xfId="13222"/>
    <cellStyle name="Normal 14 7 2 4 21" xfId="13223"/>
    <cellStyle name="Normal 14 7 2 4 22" xfId="13224"/>
    <cellStyle name="Normal 14 7 2 4 23" xfId="13225"/>
    <cellStyle name="Normal 14 7 2 4 24" xfId="13226"/>
    <cellStyle name="Normal 14 7 2 4 25" xfId="13227"/>
    <cellStyle name="Normal 14 7 2 4 26" xfId="13228"/>
    <cellStyle name="Normal 14 7 2 4 27" xfId="13229"/>
    <cellStyle name="Normal 14 7 2 4 28" xfId="13230"/>
    <cellStyle name="Normal 14 7 2 4 29" xfId="13231"/>
    <cellStyle name="Normal 14 7 2 4 3" xfId="13232"/>
    <cellStyle name="Normal 14 7 2 4 30" xfId="13233"/>
    <cellStyle name="Normal 14 7 2 4 4" xfId="13234"/>
    <cellStyle name="Normal 14 7 2 4 5" xfId="13235"/>
    <cellStyle name="Normal 14 7 2 4 6" xfId="13236"/>
    <cellStyle name="Normal 14 7 2 4 7" xfId="13237"/>
    <cellStyle name="Normal 14 7 2 4 8" xfId="13238"/>
    <cellStyle name="Normal 14 7 2 4 9" xfId="13239"/>
    <cellStyle name="Normal 14 7 2 40" xfId="13240"/>
    <cellStyle name="Normal 14 7 2 41" xfId="13241"/>
    <cellStyle name="Normal 14 7 2 42" xfId="13242"/>
    <cellStyle name="Normal 14 7 2 43" xfId="13243"/>
    <cellStyle name="Normal 14 7 2 44" xfId="13244"/>
    <cellStyle name="Normal 14 7 2 45" xfId="13245"/>
    <cellStyle name="Normal 14 7 2 46" xfId="13246"/>
    <cellStyle name="Normal 14 7 2 47" xfId="13247"/>
    <cellStyle name="Normal 14 7 2 48" xfId="13248"/>
    <cellStyle name="Normal 14 7 2 49" xfId="13249"/>
    <cellStyle name="Normal 14 7 2 5" xfId="13250"/>
    <cellStyle name="Normal 14 7 2 5 10" xfId="13251"/>
    <cellStyle name="Normal 14 7 2 5 11" xfId="13252"/>
    <cellStyle name="Normal 14 7 2 5 12" xfId="13253"/>
    <cellStyle name="Normal 14 7 2 5 13" xfId="13254"/>
    <cellStyle name="Normal 14 7 2 5 14" xfId="13255"/>
    <cellStyle name="Normal 14 7 2 5 15" xfId="13256"/>
    <cellStyle name="Normal 14 7 2 5 16" xfId="13257"/>
    <cellStyle name="Normal 14 7 2 5 17" xfId="13258"/>
    <cellStyle name="Normal 14 7 2 5 18" xfId="13259"/>
    <cellStyle name="Normal 14 7 2 5 19" xfId="13260"/>
    <cellStyle name="Normal 14 7 2 5 2" xfId="13261"/>
    <cellStyle name="Normal 14 7 2 5 20" xfId="13262"/>
    <cellStyle name="Normal 14 7 2 5 21" xfId="13263"/>
    <cellStyle name="Normal 14 7 2 5 22" xfId="13264"/>
    <cellStyle name="Normal 14 7 2 5 23" xfId="13265"/>
    <cellStyle name="Normal 14 7 2 5 24" xfId="13266"/>
    <cellStyle name="Normal 14 7 2 5 25" xfId="13267"/>
    <cellStyle name="Normal 14 7 2 5 26" xfId="13268"/>
    <cellStyle name="Normal 14 7 2 5 27" xfId="13269"/>
    <cellStyle name="Normal 14 7 2 5 28" xfId="13270"/>
    <cellStyle name="Normal 14 7 2 5 29" xfId="13271"/>
    <cellStyle name="Normal 14 7 2 5 3" xfId="13272"/>
    <cellStyle name="Normal 14 7 2 5 30" xfId="13273"/>
    <cellStyle name="Normal 14 7 2 5 4" xfId="13274"/>
    <cellStyle name="Normal 14 7 2 5 5" xfId="13275"/>
    <cellStyle name="Normal 14 7 2 5 6" xfId="13276"/>
    <cellStyle name="Normal 14 7 2 5 7" xfId="13277"/>
    <cellStyle name="Normal 14 7 2 5 8" xfId="13278"/>
    <cellStyle name="Normal 14 7 2 5 9" xfId="13279"/>
    <cellStyle name="Normal 14 7 2 50" xfId="13280"/>
    <cellStyle name="Normal 14 7 2 51" xfId="13281"/>
    <cellStyle name="Normal 14 7 2 52" xfId="13282"/>
    <cellStyle name="Normal 14 7 2 53" xfId="13283"/>
    <cellStyle name="Normal 14 7 2 54" xfId="13284"/>
    <cellStyle name="Normal 14 7 2 55" xfId="13285"/>
    <cellStyle name="Normal 14 7 2 56" xfId="13286"/>
    <cellStyle name="Normal 14 7 2 57" xfId="13287"/>
    <cellStyle name="Normal 14 7 2 58" xfId="13288"/>
    <cellStyle name="Normal 14 7 2 59" xfId="13289"/>
    <cellStyle name="Normal 14 7 2 6" xfId="13290"/>
    <cellStyle name="Normal 14 7 2 6 10" xfId="13291"/>
    <cellStyle name="Normal 14 7 2 6 11" xfId="13292"/>
    <cellStyle name="Normal 14 7 2 6 12" xfId="13293"/>
    <cellStyle name="Normal 14 7 2 6 13" xfId="13294"/>
    <cellStyle name="Normal 14 7 2 6 14" xfId="13295"/>
    <cellStyle name="Normal 14 7 2 6 15" xfId="13296"/>
    <cellStyle name="Normal 14 7 2 6 16" xfId="13297"/>
    <cellStyle name="Normal 14 7 2 6 17" xfId="13298"/>
    <cellStyle name="Normal 14 7 2 6 18" xfId="13299"/>
    <cellStyle name="Normal 14 7 2 6 19" xfId="13300"/>
    <cellStyle name="Normal 14 7 2 6 2" xfId="13301"/>
    <cellStyle name="Normal 14 7 2 6 20" xfId="13302"/>
    <cellStyle name="Normal 14 7 2 6 21" xfId="13303"/>
    <cellStyle name="Normal 14 7 2 6 22" xfId="13304"/>
    <cellStyle name="Normal 14 7 2 6 23" xfId="13305"/>
    <cellStyle name="Normal 14 7 2 6 24" xfId="13306"/>
    <cellStyle name="Normal 14 7 2 6 25" xfId="13307"/>
    <cellStyle name="Normal 14 7 2 6 26" xfId="13308"/>
    <cellStyle name="Normal 14 7 2 6 27" xfId="13309"/>
    <cellStyle name="Normal 14 7 2 6 28" xfId="13310"/>
    <cellStyle name="Normal 14 7 2 6 29" xfId="13311"/>
    <cellStyle name="Normal 14 7 2 6 3" xfId="13312"/>
    <cellStyle name="Normal 14 7 2 6 30" xfId="13313"/>
    <cellStyle name="Normal 14 7 2 6 4" xfId="13314"/>
    <cellStyle name="Normal 14 7 2 6 5" xfId="13315"/>
    <cellStyle name="Normal 14 7 2 6 6" xfId="13316"/>
    <cellStyle name="Normal 14 7 2 6 7" xfId="13317"/>
    <cellStyle name="Normal 14 7 2 6 8" xfId="13318"/>
    <cellStyle name="Normal 14 7 2 6 9" xfId="13319"/>
    <cellStyle name="Normal 14 7 2 60" xfId="13320"/>
    <cellStyle name="Normal 14 7 2 7" xfId="13321"/>
    <cellStyle name="Normal 14 7 2 7 10" xfId="13322"/>
    <cellStyle name="Normal 14 7 2 7 11" xfId="13323"/>
    <cellStyle name="Normal 14 7 2 7 12" xfId="13324"/>
    <cellStyle name="Normal 14 7 2 7 13" xfId="13325"/>
    <cellStyle name="Normal 14 7 2 7 14" xfId="13326"/>
    <cellStyle name="Normal 14 7 2 7 15" xfId="13327"/>
    <cellStyle name="Normal 14 7 2 7 16" xfId="13328"/>
    <cellStyle name="Normal 14 7 2 7 17" xfId="13329"/>
    <cellStyle name="Normal 14 7 2 7 18" xfId="13330"/>
    <cellStyle name="Normal 14 7 2 7 19" xfId="13331"/>
    <cellStyle name="Normal 14 7 2 7 2" xfId="13332"/>
    <cellStyle name="Normal 14 7 2 7 20" xfId="13333"/>
    <cellStyle name="Normal 14 7 2 7 21" xfId="13334"/>
    <cellStyle name="Normal 14 7 2 7 22" xfId="13335"/>
    <cellStyle name="Normal 14 7 2 7 23" xfId="13336"/>
    <cellStyle name="Normal 14 7 2 7 24" xfId="13337"/>
    <cellStyle name="Normal 14 7 2 7 25" xfId="13338"/>
    <cellStyle name="Normal 14 7 2 7 26" xfId="13339"/>
    <cellStyle name="Normal 14 7 2 7 27" xfId="13340"/>
    <cellStyle name="Normal 14 7 2 7 28" xfId="13341"/>
    <cellStyle name="Normal 14 7 2 7 29" xfId="13342"/>
    <cellStyle name="Normal 14 7 2 7 3" xfId="13343"/>
    <cellStyle name="Normal 14 7 2 7 30" xfId="13344"/>
    <cellStyle name="Normal 14 7 2 7 4" xfId="13345"/>
    <cellStyle name="Normal 14 7 2 7 5" xfId="13346"/>
    <cellStyle name="Normal 14 7 2 7 6" xfId="13347"/>
    <cellStyle name="Normal 14 7 2 7 7" xfId="13348"/>
    <cellStyle name="Normal 14 7 2 7 8" xfId="13349"/>
    <cellStyle name="Normal 14 7 2 7 9" xfId="13350"/>
    <cellStyle name="Normal 14 7 2 8" xfId="13351"/>
    <cellStyle name="Normal 14 7 2 8 10" xfId="13352"/>
    <cellStyle name="Normal 14 7 2 8 11" xfId="13353"/>
    <cellStyle name="Normal 14 7 2 8 12" xfId="13354"/>
    <cellStyle name="Normal 14 7 2 8 13" xfId="13355"/>
    <cellStyle name="Normal 14 7 2 8 14" xfId="13356"/>
    <cellStyle name="Normal 14 7 2 8 15" xfId="13357"/>
    <cellStyle name="Normal 14 7 2 8 16" xfId="13358"/>
    <cellStyle name="Normal 14 7 2 8 17" xfId="13359"/>
    <cellStyle name="Normal 14 7 2 8 18" xfId="13360"/>
    <cellStyle name="Normal 14 7 2 8 19" xfId="13361"/>
    <cellStyle name="Normal 14 7 2 8 2" xfId="13362"/>
    <cellStyle name="Normal 14 7 2 8 20" xfId="13363"/>
    <cellStyle name="Normal 14 7 2 8 21" xfId="13364"/>
    <cellStyle name="Normal 14 7 2 8 22" xfId="13365"/>
    <cellStyle name="Normal 14 7 2 8 23" xfId="13366"/>
    <cellStyle name="Normal 14 7 2 8 24" xfId="13367"/>
    <cellStyle name="Normal 14 7 2 8 25" xfId="13368"/>
    <cellStyle name="Normal 14 7 2 8 26" xfId="13369"/>
    <cellStyle name="Normal 14 7 2 8 27" xfId="13370"/>
    <cellStyle name="Normal 14 7 2 8 28" xfId="13371"/>
    <cellStyle name="Normal 14 7 2 8 29" xfId="13372"/>
    <cellStyle name="Normal 14 7 2 8 3" xfId="13373"/>
    <cellStyle name="Normal 14 7 2 8 30" xfId="13374"/>
    <cellStyle name="Normal 14 7 2 8 4" xfId="13375"/>
    <cellStyle name="Normal 14 7 2 8 5" xfId="13376"/>
    <cellStyle name="Normal 14 7 2 8 6" xfId="13377"/>
    <cellStyle name="Normal 14 7 2 8 7" xfId="13378"/>
    <cellStyle name="Normal 14 7 2 8 8" xfId="13379"/>
    <cellStyle name="Normal 14 7 2 8 9" xfId="13380"/>
    <cellStyle name="Normal 14 7 2 9" xfId="13381"/>
    <cellStyle name="Normal 14 7 2 9 10" xfId="13382"/>
    <cellStyle name="Normal 14 7 2 9 11" xfId="13383"/>
    <cellStyle name="Normal 14 7 2 9 12" xfId="13384"/>
    <cellStyle name="Normal 14 7 2 9 13" xfId="13385"/>
    <cellStyle name="Normal 14 7 2 9 14" xfId="13386"/>
    <cellStyle name="Normal 14 7 2 9 15" xfId="13387"/>
    <cellStyle name="Normal 14 7 2 9 16" xfId="13388"/>
    <cellStyle name="Normal 14 7 2 9 17" xfId="13389"/>
    <cellStyle name="Normal 14 7 2 9 18" xfId="13390"/>
    <cellStyle name="Normal 14 7 2 9 19" xfId="13391"/>
    <cellStyle name="Normal 14 7 2 9 2" xfId="13392"/>
    <cellStyle name="Normal 14 7 2 9 20" xfId="13393"/>
    <cellStyle name="Normal 14 7 2 9 21" xfId="13394"/>
    <cellStyle name="Normal 14 7 2 9 22" xfId="13395"/>
    <cellStyle name="Normal 14 7 2 9 23" xfId="13396"/>
    <cellStyle name="Normal 14 7 2 9 24" xfId="13397"/>
    <cellStyle name="Normal 14 7 2 9 25" xfId="13398"/>
    <cellStyle name="Normal 14 7 2 9 26" xfId="13399"/>
    <cellStyle name="Normal 14 7 2 9 27" xfId="13400"/>
    <cellStyle name="Normal 14 7 2 9 28" xfId="13401"/>
    <cellStyle name="Normal 14 7 2 9 29" xfId="13402"/>
    <cellStyle name="Normal 14 7 2 9 3" xfId="13403"/>
    <cellStyle name="Normal 14 7 2 9 30" xfId="13404"/>
    <cellStyle name="Normal 14 7 2 9 4" xfId="13405"/>
    <cellStyle name="Normal 14 7 2 9 5" xfId="13406"/>
    <cellStyle name="Normal 14 7 2 9 6" xfId="13407"/>
    <cellStyle name="Normal 14 7 2 9 7" xfId="13408"/>
    <cellStyle name="Normal 14 7 2 9 8" xfId="13409"/>
    <cellStyle name="Normal 14 7 2 9 9" xfId="13410"/>
    <cellStyle name="Normal 14 7 20" xfId="13411"/>
    <cellStyle name="Normal 14 7 20 10" xfId="13412"/>
    <cellStyle name="Normal 14 7 20 11" xfId="13413"/>
    <cellStyle name="Normal 14 7 20 12" xfId="13414"/>
    <cellStyle name="Normal 14 7 20 13" xfId="13415"/>
    <cellStyle name="Normal 14 7 20 14" xfId="13416"/>
    <cellStyle name="Normal 14 7 20 15" xfId="13417"/>
    <cellStyle name="Normal 14 7 20 16" xfId="13418"/>
    <cellStyle name="Normal 14 7 20 17" xfId="13419"/>
    <cellStyle name="Normal 14 7 20 18" xfId="13420"/>
    <cellStyle name="Normal 14 7 20 19" xfId="13421"/>
    <cellStyle name="Normal 14 7 20 2" xfId="13422"/>
    <cellStyle name="Normal 14 7 20 20" xfId="13423"/>
    <cellStyle name="Normal 14 7 20 21" xfId="13424"/>
    <cellStyle name="Normal 14 7 20 22" xfId="13425"/>
    <cellStyle name="Normal 14 7 20 23" xfId="13426"/>
    <cellStyle name="Normal 14 7 20 24" xfId="13427"/>
    <cellStyle name="Normal 14 7 20 25" xfId="13428"/>
    <cellStyle name="Normal 14 7 20 26" xfId="13429"/>
    <cellStyle name="Normal 14 7 20 27" xfId="13430"/>
    <cellStyle name="Normal 14 7 20 28" xfId="13431"/>
    <cellStyle name="Normal 14 7 20 29" xfId="13432"/>
    <cellStyle name="Normal 14 7 20 3" xfId="13433"/>
    <cellStyle name="Normal 14 7 20 30" xfId="13434"/>
    <cellStyle name="Normal 14 7 20 4" xfId="13435"/>
    <cellStyle name="Normal 14 7 20 5" xfId="13436"/>
    <cellStyle name="Normal 14 7 20 6" xfId="13437"/>
    <cellStyle name="Normal 14 7 20 7" xfId="13438"/>
    <cellStyle name="Normal 14 7 20 8" xfId="13439"/>
    <cellStyle name="Normal 14 7 20 9" xfId="13440"/>
    <cellStyle name="Normal 14 7 21" xfId="13441"/>
    <cellStyle name="Normal 14 7 21 10" xfId="13442"/>
    <cellStyle name="Normal 14 7 21 11" xfId="13443"/>
    <cellStyle name="Normal 14 7 21 12" xfId="13444"/>
    <cellStyle name="Normal 14 7 21 13" xfId="13445"/>
    <cellStyle name="Normal 14 7 21 14" xfId="13446"/>
    <cellStyle name="Normal 14 7 21 15" xfId="13447"/>
    <cellStyle name="Normal 14 7 21 16" xfId="13448"/>
    <cellStyle name="Normal 14 7 21 17" xfId="13449"/>
    <cellStyle name="Normal 14 7 21 18" xfId="13450"/>
    <cellStyle name="Normal 14 7 21 19" xfId="13451"/>
    <cellStyle name="Normal 14 7 21 2" xfId="13452"/>
    <cellStyle name="Normal 14 7 21 20" xfId="13453"/>
    <cellStyle name="Normal 14 7 21 21" xfId="13454"/>
    <cellStyle name="Normal 14 7 21 22" xfId="13455"/>
    <cellStyle name="Normal 14 7 21 23" xfId="13456"/>
    <cellStyle name="Normal 14 7 21 24" xfId="13457"/>
    <cellStyle name="Normal 14 7 21 25" xfId="13458"/>
    <cellStyle name="Normal 14 7 21 26" xfId="13459"/>
    <cellStyle name="Normal 14 7 21 27" xfId="13460"/>
    <cellStyle name="Normal 14 7 21 28" xfId="13461"/>
    <cellStyle name="Normal 14 7 21 29" xfId="13462"/>
    <cellStyle name="Normal 14 7 21 3" xfId="13463"/>
    <cellStyle name="Normal 14 7 21 30" xfId="13464"/>
    <cellStyle name="Normal 14 7 21 4" xfId="13465"/>
    <cellStyle name="Normal 14 7 21 5" xfId="13466"/>
    <cellStyle name="Normal 14 7 21 6" xfId="13467"/>
    <cellStyle name="Normal 14 7 21 7" xfId="13468"/>
    <cellStyle name="Normal 14 7 21 8" xfId="13469"/>
    <cellStyle name="Normal 14 7 21 9" xfId="13470"/>
    <cellStyle name="Normal 14 7 22" xfId="13471"/>
    <cellStyle name="Normal 14 7 22 10" xfId="13472"/>
    <cellStyle name="Normal 14 7 22 11" xfId="13473"/>
    <cellStyle name="Normal 14 7 22 12" xfId="13474"/>
    <cellStyle name="Normal 14 7 22 13" xfId="13475"/>
    <cellStyle name="Normal 14 7 22 14" xfId="13476"/>
    <cellStyle name="Normal 14 7 22 15" xfId="13477"/>
    <cellStyle name="Normal 14 7 22 16" xfId="13478"/>
    <cellStyle name="Normal 14 7 22 17" xfId="13479"/>
    <cellStyle name="Normal 14 7 22 18" xfId="13480"/>
    <cellStyle name="Normal 14 7 22 19" xfId="13481"/>
    <cellStyle name="Normal 14 7 22 2" xfId="13482"/>
    <cellStyle name="Normal 14 7 22 20" xfId="13483"/>
    <cellStyle name="Normal 14 7 22 21" xfId="13484"/>
    <cellStyle name="Normal 14 7 22 22" xfId="13485"/>
    <cellStyle name="Normal 14 7 22 23" xfId="13486"/>
    <cellStyle name="Normal 14 7 22 24" xfId="13487"/>
    <cellStyle name="Normal 14 7 22 25" xfId="13488"/>
    <cellStyle name="Normal 14 7 22 26" xfId="13489"/>
    <cellStyle name="Normal 14 7 22 27" xfId="13490"/>
    <cellStyle name="Normal 14 7 22 28" xfId="13491"/>
    <cellStyle name="Normal 14 7 22 29" xfId="13492"/>
    <cellStyle name="Normal 14 7 22 3" xfId="13493"/>
    <cellStyle name="Normal 14 7 22 30" xfId="13494"/>
    <cellStyle name="Normal 14 7 22 4" xfId="13495"/>
    <cellStyle name="Normal 14 7 22 5" xfId="13496"/>
    <cellStyle name="Normal 14 7 22 6" xfId="13497"/>
    <cellStyle name="Normal 14 7 22 7" xfId="13498"/>
    <cellStyle name="Normal 14 7 22 8" xfId="13499"/>
    <cellStyle name="Normal 14 7 22 9" xfId="13500"/>
    <cellStyle name="Normal 14 7 23" xfId="13501"/>
    <cellStyle name="Normal 14 7 23 10" xfId="13502"/>
    <cellStyle name="Normal 14 7 23 11" xfId="13503"/>
    <cellStyle name="Normal 14 7 23 12" xfId="13504"/>
    <cellStyle name="Normal 14 7 23 13" xfId="13505"/>
    <cellStyle name="Normal 14 7 23 14" xfId="13506"/>
    <cellStyle name="Normal 14 7 23 15" xfId="13507"/>
    <cellStyle name="Normal 14 7 23 16" xfId="13508"/>
    <cellStyle name="Normal 14 7 23 17" xfId="13509"/>
    <cellStyle name="Normal 14 7 23 18" xfId="13510"/>
    <cellStyle name="Normal 14 7 23 19" xfId="13511"/>
    <cellStyle name="Normal 14 7 23 2" xfId="13512"/>
    <cellStyle name="Normal 14 7 23 20" xfId="13513"/>
    <cellStyle name="Normal 14 7 23 21" xfId="13514"/>
    <cellStyle name="Normal 14 7 23 22" xfId="13515"/>
    <cellStyle name="Normal 14 7 23 23" xfId="13516"/>
    <cellStyle name="Normal 14 7 23 24" xfId="13517"/>
    <cellStyle name="Normal 14 7 23 25" xfId="13518"/>
    <cellStyle name="Normal 14 7 23 26" xfId="13519"/>
    <cellStyle name="Normal 14 7 23 27" xfId="13520"/>
    <cellStyle name="Normal 14 7 23 28" xfId="13521"/>
    <cellStyle name="Normal 14 7 23 29" xfId="13522"/>
    <cellStyle name="Normal 14 7 23 3" xfId="13523"/>
    <cellStyle name="Normal 14 7 23 30" xfId="13524"/>
    <cellStyle name="Normal 14 7 23 4" xfId="13525"/>
    <cellStyle name="Normal 14 7 23 5" xfId="13526"/>
    <cellStyle name="Normal 14 7 23 6" xfId="13527"/>
    <cellStyle name="Normal 14 7 23 7" xfId="13528"/>
    <cellStyle name="Normal 14 7 23 8" xfId="13529"/>
    <cellStyle name="Normal 14 7 23 9" xfId="13530"/>
    <cellStyle name="Normal 14 7 24" xfId="13531"/>
    <cellStyle name="Normal 14 7 24 10" xfId="13532"/>
    <cellStyle name="Normal 14 7 24 11" xfId="13533"/>
    <cellStyle name="Normal 14 7 24 12" xfId="13534"/>
    <cellStyle name="Normal 14 7 24 13" xfId="13535"/>
    <cellStyle name="Normal 14 7 24 14" xfId="13536"/>
    <cellStyle name="Normal 14 7 24 15" xfId="13537"/>
    <cellStyle name="Normal 14 7 24 16" xfId="13538"/>
    <cellStyle name="Normal 14 7 24 17" xfId="13539"/>
    <cellStyle name="Normal 14 7 24 18" xfId="13540"/>
    <cellStyle name="Normal 14 7 24 19" xfId="13541"/>
    <cellStyle name="Normal 14 7 24 2" xfId="13542"/>
    <cellStyle name="Normal 14 7 24 20" xfId="13543"/>
    <cellStyle name="Normal 14 7 24 21" xfId="13544"/>
    <cellStyle name="Normal 14 7 24 22" xfId="13545"/>
    <cellStyle name="Normal 14 7 24 23" xfId="13546"/>
    <cellStyle name="Normal 14 7 24 24" xfId="13547"/>
    <cellStyle name="Normal 14 7 24 25" xfId="13548"/>
    <cellStyle name="Normal 14 7 24 26" xfId="13549"/>
    <cellStyle name="Normal 14 7 24 27" xfId="13550"/>
    <cellStyle name="Normal 14 7 24 28" xfId="13551"/>
    <cellStyle name="Normal 14 7 24 29" xfId="13552"/>
    <cellStyle name="Normal 14 7 24 3" xfId="13553"/>
    <cellStyle name="Normal 14 7 24 30" xfId="13554"/>
    <cellStyle name="Normal 14 7 24 4" xfId="13555"/>
    <cellStyle name="Normal 14 7 24 5" xfId="13556"/>
    <cellStyle name="Normal 14 7 24 6" xfId="13557"/>
    <cellStyle name="Normal 14 7 24 7" xfId="13558"/>
    <cellStyle name="Normal 14 7 24 8" xfId="13559"/>
    <cellStyle name="Normal 14 7 24 9" xfId="13560"/>
    <cellStyle name="Normal 14 7 25" xfId="13561"/>
    <cellStyle name="Normal 14 7 25 10" xfId="13562"/>
    <cellStyle name="Normal 14 7 25 11" xfId="13563"/>
    <cellStyle name="Normal 14 7 25 12" xfId="13564"/>
    <cellStyle name="Normal 14 7 25 13" xfId="13565"/>
    <cellStyle name="Normal 14 7 25 14" xfId="13566"/>
    <cellStyle name="Normal 14 7 25 15" xfId="13567"/>
    <cellStyle name="Normal 14 7 25 16" xfId="13568"/>
    <cellStyle name="Normal 14 7 25 17" xfId="13569"/>
    <cellStyle name="Normal 14 7 25 18" xfId="13570"/>
    <cellStyle name="Normal 14 7 25 19" xfId="13571"/>
    <cellStyle name="Normal 14 7 25 2" xfId="13572"/>
    <cellStyle name="Normal 14 7 25 20" xfId="13573"/>
    <cellStyle name="Normal 14 7 25 21" xfId="13574"/>
    <cellStyle name="Normal 14 7 25 22" xfId="13575"/>
    <cellStyle name="Normal 14 7 25 23" xfId="13576"/>
    <cellStyle name="Normal 14 7 25 24" xfId="13577"/>
    <cellStyle name="Normal 14 7 25 25" xfId="13578"/>
    <cellStyle name="Normal 14 7 25 26" xfId="13579"/>
    <cellStyle name="Normal 14 7 25 27" xfId="13580"/>
    <cellStyle name="Normal 14 7 25 28" xfId="13581"/>
    <cellStyle name="Normal 14 7 25 29" xfId="13582"/>
    <cellStyle name="Normal 14 7 25 3" xfId="13583"/>
    <cellStyle name="Normal 14 7 25 30" xfId="13584"/>
    <cellStyle name="Normal 14 7 25 4" xfId="13585"/>
    <cellStyle name="Normal 14 7 25 5" xfId="13586"/>
    <cellStyle name="Normal 14 7 25 6" xfId="13587"/>
    <cellStyle name="Normal 14 7 25 7" xfId="13588"/>
    <cellStyle name="Normal 14 7 25 8" xfId="13589"/>
    <cellStyle name="Normal 14 7 25 9" xfId="13590"/>
    <cellStyle name="Normal 14 7 26" xfId="13591"/>
    <cellStyle name="Normal 14 7 26 10" xfId="13592"/>
    <cellStyle name="Normal 14 7 26 11" xfId="13593"/>
    <cellStyle name="Normal 14 7 26 12" xfId="13594"/>
    <cellStyle name="Normal 14 7 26 13" xfId="13595"/>
    <cellStyle name="Normal 14 7 26 14" xfId="13596"/>
    <cellStyle name="Normal 14 7 26 15" xfId="13597"/>
    <cellStyle name="Normal 14 7 26 16" xfId="13598"/>
    <cellStyle name="Normal 14 7 26 17" xfId="13599"/>
    <cellStyle name="Normal 14 7 26 18" xfId="13600"/>
    <cellStyle name="Normal 14 7 26 19" xfId="13601"/>
    <cellStyle name="Normal 14 7 26 2" xfId="13602"/>
    <cellStyle name="Normal 14 7 26 20" xfId="13603"/>
    <cellStyle name="Normal 14 7 26 21" xfId="13604"/>
    <cellStyle name="Normal 14 7 26 22" xfId="13605"/>
    <cellStyle name="Normal 14 7 26 23" xfId="13606"/>
    <cellStyle name="Normal 14 7 26 24" xfId="13607"/>
    <cellStyle name="Normal 14 7 26 25" xfId="13608"/>
    <cellStyle name="Normal 14 7 26 26" xfId="13609"/>
    <cellStyle name="Normal 14 7 26 27" xfId="13610"/>
    <cellStyle name="Normal 14 7 26 28" xfId="13611"/>
    <cellStyle name="Normal 14 7 26 29" xfId="13612"/>
    <cellStyle name="Normal 14 7 26 3" xfId="13613"/>
    <cellStyle name="Normal 14 7 26 30" xfId="13614"/>
    <cellStyle name="Normal 14 7 26 4" xfId="13615"/>
    <cellStyle name="Normal 14 7 26 5" xfId="13616"/>
    <cellStyle name="Normal 14 7 26 6" xfId="13617"/>
    <cellStyle name="Normal 14 7 26 7" xfId="13618"/>
    <cellStyle name="Normal 14 7 26 8" xfId="13619"/>
    <cellStyle name="Normal 14 7 26 9" xfId="13620"/>
    <cellStyle name="Normal 14 7 27" xfId="13621"/>
    <cellStyle name="Normal 14 7 27 10" xfId="13622"/>
    <cellStyle name="Normal 14 7 27 11" xfId="13623"/>
    <cellStyle name="Normal 14 7 27 12" xfId="13624"/>
    <cellStyle name="Normal 14 7 27 13" xfId="13625"/>
    <cellStyle name="Normal 14 7 27 14" xfId="13626"/>
    <cellStyle name="Normal 14 7 27 15" xfId="13627"/>
    <cellStyle name="Normal 14 7 27 16" xfId="13628"/>
    <cellStyle name="Normal 14 7 27 17" xfId="13629"/>
    <cellStyle name="Normal 14 7 27 18" xfId="13630"/>
    <cellStyle name="Normal 14 7 27 19" xfId="13631"/>
    <cellStyle name="Normal 14 7 27 2" xfId="13632"/>
    <cellStyle name="Normal 14 7 27 20" xfId="13633"/>
    <cellStyle name="Normal 14 7 27 21" xfId="13634"/>
    <cellStyle name="Normal 14 7 27 22" xfId="13635"/>
    <cellStyle name="Normal 14 7 27 23" xfId="13636"/>
    <cellStyle name="Normal 14 7 27 24" xfId="13637"/>
    <cellStyle name="Normal 14 7 27 25" xfId="13638"/>
    <cellStyle name="Normal 14 7 27 26" xfId="13639"/>
    <cellStyle name="Normal 14 7 27 27" xfId="13640"/>
    <cellStyle name="Normal 14 7 27 28" xfId="13641"/>
    <cellStyle name="Normal 14 7 27 29" xfId="13642"/>
    <cellStyle name="Normal 14 7 27 3" xfId="13643"/>
    <cellStyle name="Normal 14 7 27 30" xfId="13644"/>
    <cellStyle name="Normal 14 7 27 4" xfId="13645"/>
    <cellStyle name="Normal 14 7 27 5" xfId="13646"/>
    <cellStyle name="Normal 14 7 27 6" xfId="13647"/>
    <cellStyle name="Normal 14 7 27 7" xfId="13648"/>
    <cellStyle name="Normal 14 7 27 8" xfId="13649"/>
    <cellStyle name="Normal 14 7 27 9" xfId="13650"/>
    <cellStyle name="Normal 14 7 28" xfId="13651"/>
    <cellStyle name="Normal 14 7 28 10" xfId="13652"/>
    <cellStyle name="Normal 14 7 28 11" xfId="13653"/>
    <cellStyle name="Normal 14 7 28 12" xfId="13654"/>
    <cellStyle name="Normal 14 7 28 13" xfId="13655"/>
    <cellStyle name="Normal 14 7 28 14" xfId="13656"/>
    <cellStyle name="Normal 14 7 28 15" xfId="13657"/>
    <cellStyle name="Normal 14 7 28 16" xfId="13658"/>
    <cellStyle name="Normal 14 7 28 17" xfId="13659"/>
    <cellStyle name="Normal 14 7 28 18" xfId="13660"/>
    <cellStyle name="Normal 14 7 28 19" xfId="13661"/>
    <cellStyle name="Normal 14 7 28 2" xfId="13662"/>
    <cellStyle name="Normal 14 7 28 20" xfId="13663"/>
    <cellStyle name="Normal 14 7 28 21" xfId="13664"/>
    <cellStyle name="Normal 14 7 28 22" xfId="13665"/>
    <cellStyle name="Normal 14 7 28 23" xfId="13666"/>
    <cellStyle name="Normal 14 7 28 24" xfId="13667"/>
    <cellStyle name="Normal 14 7 28 25" xfId="13668"/>
    <cellStyle name="Normal 14 7 28 26" xfId="13669"/>
    <cellStyle name="Normal 14 7 28 27" xfId="13670"/>
    <cellStyle name="Normal 14 7 28 28" xfId="13671"/>
    <cellStyle name="Normal 14 7 28 29" xfId="13672"/>
    <cellStyle name="Normal 14 7 28 3" xfId="13673"/>
    <cellStyle name="Normal 14 7 28 30" xfId="13674"/>
    <cellStyle name="Normal 14 7 28 4" xfId="13675"/>
    <cellStyle name="Normal 14 7 28 5" xfId="13676"/>
    <cellStyle name="Normal 14 7 28 6" xfId="13677"/>
    <cellStyle name="Normal 14 7 28 7" xfId="13678"/>
    <cellStyle name="Normal 14 7 28 8" xfId="13679"/>
    <cellStyle name="Normal 14 7 28 9" xfId="13680"/>
    <cellStyle name="Normal 14 7 29" xfId="13681"/>
    <cellStyle name="Normal 14 7 29 10" xfId="13682"/>
    <cellStyle name="Normal 14 7 29 11" xfId="13683"/>
    <cellStyle name="Normal 14 7 29 12" xfId="13684"/>
    <cellStyle name="Normal 14 7 29 13" xfId="13685"/>
    <cellStyle name="Normal 14 7 29 14" xfId="13686"/>
    <cellStyle name="Normal 14 7 29 15" xfId="13687"/>
    <cellStyle name="Normal 14 7 29 16" xfId="13688"/>
    <cellStyle name="Normal 14 7 29 17" xfId="13689"/>
    <cellStyle name="Normal 14 7 29 18" xfId="13690"/>
    <cellStyle name="Normal 14 7 29 19" xfId="13691"/>
    <cellStyle name="Normal 14 7 29 2" xfId="13692"/>
    <cellStyle name="Normal 14 7 29 20" xfId="13693"/>
    <cellStyle name="Normal 14 7 29 21" xfId="13694"/>
    <cellStyle name="Normal 14 7 29 22" xfId="13695"/>
    <cellStyle name="Normal 14 7 29 23" xfId="13696"/>
    <cellStyle name="Normal 14 7 29 24" xfId="13697"/>
    <cellStyle name="Normal 14 7 29 25" xfId="13698"/>
    <cellStyle name="Normal 14 7 29 26" xfId="13699"/>
    <cellStyle name="Normal 14 7 29 27" xfId="13700"/>
    <cellStyle name="Normal 14 7 29 28" xfId="13701"/>
    <cellStyle name="Normal 14 7 29 29" xfId="13702"/>
    <cellStyle name="Normal 14 7 29 3" xfId="13703"/>
    <cellStyle name="Normal 14 7 29 30" xfId="13704"/>
    <cellStyle name="Normal 14 7 29 4" xfId="13705"/>
    <cellStyle name="Normal 14 7 29 5" xfId="13706"/>
    <cellStyle name="Normal 14 7 29 6" xfId="13707"/>
    <cellStyle name="Normal 14 7 29 7" xfId="13708"/>
    <cellStyle name="Normal 14 7 29 8" xfId="13709"/>
    <cellStyle name="Normal 14 7 29 9" xfId="13710"/>
    <cellStyle name="Normal 14 7 3" xfId="13711"/>
    <cellStyle name="Normal 14 7 3 10" xfId="13712"/>
    <cellStyle name="Normal 14 7 3 11" xfId="13713"/>
    <cellStyle name="Normal 14 7 3 12" xfId="13714"/>
    <cellStyle name="Normal 14 7 3 13" xfId="13715"/>
    <cellStyle name="Normal 14 7 3 14" xfId="13716"/>
    <cellStyle name="Normal 14 7 3 15" xfId="13717"/>
    <cellStyle name="Normal 14 7 3 16" xfId="13718"/>
    <cellStyle name="Normal 14 7 3 17" xfId="13719"/>
    <cellStyle name="Normal 14 7 3 18" xfId="13720"/>
    <cellStyle name="Normal 14 7 3 19" xfId="13721"/>
    <cellStyle name="Normal 14 7 3 2" xfId="13722"/>
    <cellStyle name="Normal 14 7 3 20" xfId="13723"/>
    <cellStyle name="Normal 14 7 3 21" xfId="13724"/>
    <cellStyle name="Normal 14 7 3 22" xfId="13725"/>
    <cellStyle name="Normal 14 7 3 23" xfId="13726"/>
    <cellStyle name="Normal 14 7 3 24" xfId="13727"/>
    <cellStyle name="Normal 14 7 3 25" xfId="13728"/>
    <cellStyle name="Normal 14 7 3 26" xfId="13729"/>
    <cellStyle name="Normal 14 7 3 27" xfId="13730"/>
    <cellStyle name="Normal 14 7 3 28" xfId="13731"/>
    <cellStyle name="Normal 14 7 3 29" xfId="13732"/>
    <cellStyle name="Normal 14 7 3 3" xfId="13733"/>
    <cellStyle name="Normal 14 7 3 30" xfId="13734"/>
    <cellStyle name="Normal 14 7 3 4" xfId="13735"/>
    <cellStyle name="Normal 14 7 3 5" xfId="13736"/>
    <cellStyle name="Normal 14 7 3 6" xfId="13737"/>
    <cellStyle name="Normal 14 7 3 7" xfId="13738"/>
    <cellStyle name="Normal 14 7 3 8" xfId="13739"/>
    <cellStyle name="Normal 14 7 3 9" xfId="13740"/>
    <cellStyle name="Normal 14 7 30" xfId="13741"/>
    <cellStyle name="Normal 14 7 30 10" xfId="13742"/>
    <cellStyle name="Normal 14 7 30 11" xfId="13743"/>
    <cellStyle name="Normal 14 7 30 12" xfId="13744"/>
    <cellStyle name="Normal 14 7 30 13" xfId="13745"/>
    <cellStyle name="Normal 14 7 30 14" xfId="13746"/>
    <cellStyle name="Normal 14 7 30 15" xfId="13747"/>
    <cellStyle name="Normal 14 7 30 16" xfId="13748"/>
    <cellStyle name="Normal 14 7 30 17" xfId="13749"/>
    <cellStyle name="Normal 14 7 30 18" xfId="13750"/>
    <cellStyle name="Normal 14 7 30 19" xfId="13751"/>
    <cellStyle name="Normal 14 7 30 2" xfId="13752"/>
    <cellStyle name="Normal 14 7 30 20" xfId="13753"/>
    <cellStyle name="Normal 14 7 30 21" xfId="13754"/>
    <cellStyle name="Normal 14 7 30 22" xfId="13755"/>
    <cellStyle name="Normal 14 7 30 23" xfId="13756"/>
    <cellStyle name="Normal 14 7 30 24" xfId="13757"/>
    <cellStyle name="Normal 14 7 30 25" xfId="13758"/>
    <cellStyle name="Normal 14 7 30 26" xfId="13759"/>
    <cellStyle name="Normal 14 7 30 27" xfId="13760"/>
    <cellStyle name="Normal 14 7 30 28" xfId="13761"/>
    <cellStyle name="Normal 14 7 30 29" xfId="13762"/>
    <cellStyle name="Normal 14 7 30 3" xfId="13763"/>
    <cellStyle name="Normal 14 7 30 30" xfId="13764"/>
    <cellStyle name="Normal 14 7 30 4" xfId="13765"/>
    <cellStyle name="Normal 14 7 30 5" xfId="13766"/>
    <cellStyle name="Normal 14 7 30 6" xfId="13767"/>
    <cellStyle name="Normal 14 7 30 7" xfId="13768"/>
    <cellStyle name="Normal 14 7 30 8" xfId="13769"/>
    <cellStyle name="Normal 14 7 30 9" xfId="13770"/>
    <cellStyle name="Normal 14 7 31" xfId="13771"/>
    <cellStyle name="Normal 14 7 31 10" xfId="13772"/>
    <cellStyle name="Normal 14 7 31 11" xfId="13773"/>
    <cellStyle name="Normal 14 7 31 12" xfId="13774"/>
    <cellStyle name="Normal 14 7 31 13" xfId="13775"/>
    <cellStyle name="Normal 14 7 31 14" xfId="13776"/>
    <cellStyle name="Normal 14 7 31 15" xfId="13777"/>
    <cellStyle name="Normal 14 7 31 16" xfId="13778"/>
    <cellStyle name="Normal 14 7 31 17" xfId="13779"/>
    <cellStyle name="Normal 14 7 31 18" xfId="13780"/>
    <cellStyle name="Normal 14 7 31 19" xfId="13781"/>
    <cellStyle name="Normal 14 7 31 2" xfId="13782"/>
    <cellStyle name="Normal 14 7 31 20" xfId="13783"/>
    <cellStyle name="Normal 14 7 31 21" xfId="13784"/>
    <cellStyle name="Normal 14 7 31 22" xfId="13785"/>
    <cellStyle name="Normal 14 7 31 23" xfId="13786"/>
    <cellStyle name="Normal 14 7 31 24" xfId="13787"/>
    <cellStyle name="Normal 14 7 31 25" xfId="13788"/>
    <cellStyle name="Normal 14 7 31 26" xfId="13789"/>
    <cellStyle name="Normal 14 7 31 27" xfId="13790"/>
    <cellStyle name="Normal 14 7 31 28" xfId="13791"/>
    <cellStyle name="Normal 14 7 31 29" xfId="13792"/>
    <cellStyle name="Normal 14 7 31 3" xfId="13793"/>
    <cellStyle name="Normal 14 7 31 30" xfId="13794"/>
    <cellStyle name="Normal 14 7 31 4" xfId="13795"/>
    <cellStyle name="Normal 14 7 31 5" xfId="13796"/>
    <cellStyle name="Normal 14 7 31 6" xfId="13797"/>
    <cellStyle name="Normal 14 7 31 7" xfId="13798"/>
    <cellStyle name="Normal 14 7 31 8" xfId="13799"/>
    <cellStyle name="Normal 14 7 31 9" xfId="13800"/>
    <cellStyle name="Normal 14 7 32" xfId="13801"/>
    <cellStyle name="Normal 14 7 32 10" xfId="13802"/>
    <cellStyle name="Normal 14 7 32 11" xfId="13803"/>
    <cellStyle name="Normal 14 7 32 12" xfId="13804"/>
    <cellStyle name="Normal 14 7 32 13" xfId="13805"/>
    <cellStyle name="Normal 14 7 32 14" xfId="13806"/>
    <cellStyle name="Normal 14 7 32 15" xfId="13807"/>
    <cellStyle name="Normal 14 7 32 16" xfId="13808"/>
    <cellStyle name="Normal 14 7 32 17" xfId="13809"/>
    <cellStyle name="Normal 14 7 32 18" xfId="13810"/>
    <cellStyle name="Normal 14 7 32 19" xfId="13811"/>
    <cellStyle name="Normal 14 7 32 2" xfId="13812"/>
    <cellStyle name="Normal 14 7 32 20" xfId="13813"/>
    <cellStyle name="Normal 14 7 32 21" xfId="13814"/>
    <cellStyle name="Normal 14 7 32 22" xfId="13815"/>
    <cellStyle name="Normal 14 7 32 23" xfId="13816"/>
    <cellStyle name="Normal 14 7 32 24" xfId="13817"/>
    <cellStyle name="Normal 14 7 32 25" xfId="13818"/>
    <cellStyle name="Normal 14 7 32 26" xfId="13819"/>
    <cellStyle name="Normal 14 7 32 27" xfId="13820"/>
    <cellStyle name="Normal 14 7 32 28" xfId="13821"/>
    <cellStyle name="Normal 14 7 32 29" xfId="13822"/>
    <cellStyle name="Normal 14 7 32 3" xfId="13823"/>
    <cellStyle name="Normal 14 7 32 30" xfId="13824"/>
    <cellStyle name="Normal 14 7 32 4" xfId="13825"/>
    <cellStyle name="Normal 14 7 32 5" xfId="13826"/>
    <cellStyle name="Normal 14 7 32 6" xfId="13827"/>
    <cellStyle name="Normal 14 7 32 7" xfId="13828"/>
    <cellStyle name="Normal 14 7 32 8" xfId="13829"/>
    <cellStyle name="Normal 14 7 32 9" xfId="13830"/>
    <cellStyle name="Normal 14 7 33" xfId="13831"/>
    <cellStyle name="Normal 14 7 34" xfId="13832"/>
    <cellStyle name="Normal 14 7 35" xfId="13833"/>
    <cellStyle name="Normal 14 7 36" xfId="13834"/>
    <cellStyle name="Normal 14 7 37" xfId="13835"/>
    <cellStyle name="Normal 14 7 38" xfId="13836"/>
    <cellStyle name="Normal 14 7 39" xfId="13837"/>
    <cellStyle name="Normal 14 7 4" xfId="13838"/>
    <cellStyle name="Normal 14 7 4 10" xfId="13839"/>
    <cellStyle name="Normal 14 7 4 11" xfId="13840"/>
    <cellStyle name="Normal 14 7 4 12" xfId="13841"/>
    <cellStyle name="Normal 14 7 4 13" xfId="13842"/>
    <cellStyle name="Normal 14 7 4 14" xfId="13843"/>
    <cellStyle name="Normal 14 7 4 15" xfId="13844"/>
    <cellStyle name="Normal 14 7 4 16" xfId="13845"/>
    <cellStyle name="Normal 14 7 4 17" xfId="13846"/>
    <cellStyle name="Normal 14 7 4 18" xfId="13847"/>
    <cellStyle name="Normal 14 7 4 19" xfId="13848"/>
    <cellStyle name="Normal 14 7 4 2" xfId="13849"/>
    <cellStyle name="Normal 14 7 4 20" xfId="13850"/>
    <cellStyle name="Normal 14 7 4 21" xfId="13851"/>
    <cellStyle name="Normal 14 7 4 22" xfId="13852"/>
    <cellStyle name="Normal 14 7 4 23" xfId="13853"/>
    <cellStyle name="Normal 14 7 4 24" xfId="13854"/>
    <cellStyle name="Normal 14 7 4 25" xfId="13855"/>
    <cellStyle name="Normal 14 7 4 26" xfId="13856"/>
    <cellStyle name="Normal 14 7 4 27" xfId="13857"/>
    <cellStyle name="Normal 14 7 4 28" xfId="13858"/>
    <cellStyle name="Normal 14 7 4 29" xfId="13859"/>
    <cellStyle name="Normal 14 7 4 3" xfId="13860"/>
    <cellStyle name="Normal 14 7 4 30" xfId="13861"/>
    <cellStyle name="Normal 14 7 4 4" xfId="13862"/>
    <cellStyle name="Normal 14 7 4 5" xfId="13863"/>
    <cellStyle name="Normal 14 7 4 6" xfId="13864"/>
    <cellStyle name="Normal 14 7 4 7" xfId="13865"/>
    <cellStyle name="Normal 14 7 4 8" xfId="13866"/>
    <cellStyle name="Normal 14 7 4 9" xfId="13867"/>
    <cellStyle name="Normal 14 7 40" xfId="13868"/>
    <cellStyle name="Normal 14 7 41" xfId="13869"/>
    <cellStyle name="Normal 14 7 42" xfId="13870"/>
    <cellStyle name="Normal 14 7 43" xfId="13871"/>
    <cellStyle name="Normal 14 7 44" xfId="13872"/>
    <cellStyle name="Normal 14 7 45" xfId="13873"/>
    <cellStyle name="Normal 14 7 46" xfId="13874"/>
    <cellStyle name="Normal 14 7 47" xfId="13875"/>
    <cellStyle name="Normal 14 7 48" xfId="13876"/>
    <cellStyle name="Normal 14 7 49" xfId="13877"/>
    <cellStyle name="Normal 14 7 5" xfId="13878"/>
    <cellStyle name="Normal 14 7 5 10" xfId="13879"/>
    <cellStyle name="Normal 14 7 5 11" xfId="13880"/>
    <cellStyle name="Normal 14 7 5 12" xfId="13881"/>
    <cellStyle name="Normal 14 7 5 13" xfId="13882"/>
    <cellStyle name="Normal 14 7 5 14" xfId="13883"/>
    <cellStyle name="Normal 14 7 5 15" xfId="13884"/>
    <cellStyle name="Normal 14 7 5 16" xfId="13885"/>
    <cellStyle name="Normal 14 7 5 17" xfId="13886"/>
    <cellStyle name="Normal 14 7 5 18" xfId="13887"/>
    <cellStyle name="Normal 14 7 5 19" xfId="13888"/>
    <cellStyle name="Normal 14 7 5 2" xfId="13889"/>
    <cellStyle name="Normal 14 7 5 20" xfId="13890"/>
    <cellStyle name="Normal 14 7 5 21" xfId="13891"/>
    <cellStyle name="Normal 14 7 5 22" xfId="13892"/>
    <cellStyle name="Normal 14 7 5 23" xfId="13893"/>
    <cellStyle name="Normal 14 7 5 24" xfId="13894"/>
    <cellStyle name="Normal 14 7 5 25" xfId="13895"/>
    <cellStyle name="Normal 14 7 5 26" xfId="13896"/>
    <cellStyle name="Normal 14 7 5 27" xfId="13897"/>
    <cellStyle name="Normal 14 7 5 28" xfId="13898"/>
    <cellStyle name="Normal 14 7 5 29" xfId="13899"/>
    <cellStyle name="Normal 14 7 5 3" xfId="13900"/>
    <cellStyle name="Normal 14 7 5 30" xfId="13901"/>
    <cellStyle name="Normal 14 7 5 4" xfId="13902"/>
    <cellStyle name="Normal 14 7 5 5" xfId="13903"/>
    <cellStyle name="Normal 14 7 5 6" xfId="13904"/>
    <cellStyle name="Normal 14 7 5 7" xfId="13905"/>
    <cellStyle name="Normal 14 7 5 8" xfId="13906"/>
    <cellStyle name="Normal 14 7 5 9" xfId="13907"/>
    <cellStyle name="Normal 14 7 50" xfId="13908"/>
    <cellStyle name="Normal 14 7 51" xfId="13909"/>
    <cellStyle name="Normal 14 7 52" xfId="13910"/>
    <cellStyle name="Normal 14 7 53" xfId="13911"/>
    <cellStyle name="Normal 14 7 54" xfId="13912"/>
    <cellStyle name="Normal 14 7 55" xfId="13913"/>
    <cellStyle name="Normal 14 7 56" xfId="13914"/>
    <cellStyle name="Normal 14 7 57" xfId="13915"/>
    <cellStyle name="Normal 14 7 58" xfId="13916"/>
    <cellStyle name="Normal 14 7 59" xfId="13917"/>
    <cellStyle name="Normal 14 7 6" xfId="13918"/>
    <cellStyle name="Normal 14 7 6 10" xfId="13919"/>
    <cellStyle name="Normal 14 7 6 11" xfId="13920"/>
    <cellStyle name="Normal 14 7 6 12" xfId="13921"/>
    <cellStyle name="Normal 14 7 6 13" xfId="13922"/>
    <cellStyle name="Normal 14 7 6 14" xfId="13923"/>
    <cellStyle name="Normal 14 7 6 15" xfId="13924"/>
    <cellStyle name="Normal 14 7 6 16" xfId="13925"/>
    <cellStyle name="Normal 14 7 6 17" xfId="13926"/>
    <cellStyle name="Normal 14 7 6 18" xfId="13927"/>
    <cellStyle name="Normal 14 7 6 19" xfId="13928"/>
    <cellStyle name="Normal 14 7 6 2" xfId="13929"/>
    <cellStyle name="Normal 14 7 6 20" xfId="13930"/>
    <cellStyle name="Normal 14 7 6 21" xfId="13931"/>
    <cellStyle name="Normal 14 7 6 22" xfId="13932"/>
    <cellStyle name="Normal 14 7 6 23" xfId="13933"/>
    <cellStyle name="Normal 14 7 6 24" xfId="13934"/>
    <cellStyle name="Normal 14 7 6 25" xfId="13935"/>
    <cellStyle name="Normal 14 7 6 26" xfId="13936"/>
    <cellStyle name="Normal 14 7 6 27" xfId="13937"/>
    <cellStyle name="Normal 14 7 6 28" xfId="13938"/>
    <cellStyle name="Normal 14 7 6 29" xfId="13939"/>
    <cellStyle name="Normal 14 7 6 3" xfId="13940"/>
    <cellStyle name="Normal 14 7 6 30" xfId="13941"/>
    <cellStyle name="Normal 14 7 6 4" xfId="13942"/>
    <cellStyle name="Normal 14 7 6 5" xfId="13943"/>
    <cellStyle name="Normal 14 7 6 6" xfId="13944"/>
    <cellStyle name="Normal 14 7 6 7" xfId="13945"/>
    <cellStyle name="Normal 14 7 6 8" xfId="13946"/>
    <cellStyle name="Normal 14 7 6 9" xfId="13947"/>
    <cellStyle name="Normal 14 7 60" xfId="13948"/>
    <cellStyle name="Normal 14 7 61" xfId="13949"/>
    <cellStyle name="Normal 14 7 7" xfId="13950"/>
    <cellStyle name="Normal 14 7 7 10" xfId="13951"/>
    <cellStyle name="Normal 14 7 7 11" xfId="13952"/>
    <cellStyle name="Normal 14 7 7 12" xfId="13953"/>
    <cellStyle name="Normal 14 7 7 13" xfId="13954"/>
    <cellStyle name="Normal 14 7 7 14" xfId="13955"/>
    <cellStyle name="Normal 14 7 7 15" xfId="13956"/>
    <cellStyle name="Normal 14 7 7 16" xfId="13957"/>
    <cellStyle name="Normal 14 7 7 17" xfId="13958"/>
    <cellStyle name="Normal 14 7 7 18" xfId="13959"/>
    <cellStyle name="Normal 14 7 7 19" xfId="13960"/>
    <cellStyle name="Normal 14 7 7 2" xfId="13961"/>
    <cellStyle name="Normal 14 7 7 20" xfId="13962"/>
    <cellStyle name="Normal 14 7 7 21" xfId="13963"/>
    <cellStyle name="Normal 14 7 7 22" xfId="13964"/>
    <cellStyle name="Normal 14 7 7 23" xfId="13965"/>
    <cellStyle name="Normal 14 7 7 24" xfId="13966"/>
    <cellStyle name="Normal 14 7 7 25" xfId="13967"/>
    <cellStyle name="Normal 14 7 7 26" xfId="13968"/>
    <cellStyle name="Normal 14 7 7 27" xfId="13969"/>
    <cellStyle name="Normal 14 7 7 28" xfId="13970"/>
    <cellStyle name="Normal 14 7 7 29" xfId="13971"/>
    <cellStyle name="Normal 14 7 7 3" xfId="13972"/>
    <cellStyle name="Normal 14 7 7 30" xfId="13973"/>
    <cellStyle name="Normal 14 7 7 4" xfId="13974"/>
    <cellStyle name="Normal 14 7 7 5" xfId="13975"/>
    <cellStyle name="Normal 14 7 7 6" xfId="13976"/>
    <cellStyle name="Normal 14 7 7 7" xfId="13977"/>
    <cellStyle name="Normal 14 7 7 8" xfId="13978"/>
    <cellStyle name="Normal 14 7 7 9" xfId="13979"/>
    <cellStyle name="Normal 14 7 8" xfId="13980"/>
    <cellStyle name="Normal 14 7 8 10" xfId="13981"/>
    <cellStyle name="Normal 14 7 8 11" xfId="13982"/>
    <cellStyle name="Normal 14 7 8 12" xfId="13983"/>
    <cellStyle name="Normal 14 7 8 13" xfId="13984"/>
    <cellStyle name="Normal 14 7 8 14" xfId="13985"/>
    <cellStyle name="Normal 14 7 8 15" xfId="13986"/>
    <cellStyle name="Normal 14 7 8 16" xfId="13987"/>
    <cellStyle name="Normal 14 7 8 17" xfId="13988"/>
    <cellStyle name="Normal 14 7 8 18" xfId="13989"/>
    <cellStyle name="Normal 14 7 8 19" xfId="13990"/>
    <cellStyle name="Normal 14 7 8 2" xfId="13991"/>
    <cellStyle name="Normal 14 7 8 20" xfId="13992"/>
    <cellStyle name="Normal 14 7 8 21" xfId="13993"/>
    <cellStyle name="Normal 14 7 8 22" xfId="13994"/>
    <cellStyle name="Normal 14 7 8 23" xfId="13995"/>
    <cellStyle name="Normal 14 7 8 24" xfId="13996"/>
    <cellStyle name="Normal 14 7 8 25" xfId="13997"/>
    <cellStyle name="Normal 14 7 8 26" xfId="13998"/>
    <cellStyle name="Normal 14 7 8 27" xfId="13999"/>
    <cellStyle name="Normal 14 7 8 28" xfId="14000"/>
    <cellStyle name="Normal 14 7 8 29" xfId="14001"/>
    <cellStyle name="Normal 14 7 8 3" xfId="14002"/>
    <cellStyle name="Normal 14 7 8 30" xfId="14003"/>
    <cellStyle name="Normal 14 7 8 4" xfId="14004"/>
    <cellStyle name="Normal 14 7 8 5" xfId="14005"/>
    <cellStyle name="Normal 14 7 8 6" xfId="14006"/>
    <cellStyle name="Normal 14 7 8 7" xfId="14007"/>
    <cellStyle name="Normal 14 7 8 8" xfId="14008"/>
    <cellStyle name="Normal 14 7 8 9" xfId="14009"/>
    <cellStyle name="Normal 14 7 9" xfId="14010"/>
    <cellStyle name="Normal 14 7 9 10" xfId="14011"/>
    <cellStyle name="Normal 14 7 9 11" xfId="14012"/>
    <cellStyle name="Normal 14 7 9 12" xfId="14013"/>
    <cellStyle name="Normal 14 7 9 13" xfId="14014"/>
    <cellStyle name="Normal 14 7 9 14" xfId="14015"/>
    <cellStyle name="Normal 14 7 9 15" xfId="14016"/>
    <cellStyle name="Normal 14 7 9 16" xfId="14017"/>
    <cellStyle name="Normal 14 7 9 17" xfId="14018"/>
    <cellStyle name="Normal 14 7 9 18" xfId="14019"/>
    <cellStyle name="Normal 14 7 9 19" xfId="14020"/>
    <cellStyle name="Normal 14 7 9 2" xfId="14021"/>
    <cellStyle name="Normal 14 7 9 20" xfId="14022"/>
    <cellStyle name="Normal 14 7 9 21" xfId="14023"/>
    <cellStyle name="Normal 14 7 9 22" xfId="14024"/>
    <cellStyle name="Normal 14 7 9 23" xfId="14025"/>
    <cellStyle name="Normal 14 7 9 24" xfId="14026"/>
    <cellStyle name="Normal 14 7 9 25" xfId="14027"/>
    <cellStyle name="Normal 14 7 9 26" xfId="14028"/>
    <cellStyle name="Normal 14 7 9 27" xfId="14029"/>
    <cellStyle name="Normal 14 7 9 28" xfId="14030"/>
    <cellStyle name="Normal 14 7 9 29" xfId="14031"/>
    <cellStyle name="Normal 14 7 9 3" xfId="14032"/>
    <cellStyle name="Normal 14 7 9 30" xfId="14033"/>
    <cellStyle name="Normal 14 7 9 4" xfId="14034"/>
    <cellStyle name="Normal 14 7 9 5" xfId="14035"/>
    <cellStyle name="Normal 14 7 9 6" xfId="14036"/>
    <cellStyle name="Normal 14 7 9 7" xfId="14037"/>
    <cellStyle name="Normal 14 7 9 8" xfId="14038"/>
    <cellStyle name="Normal 14 7 9 9" xfId="14039"/>
    <cellStyle name="Normal 14 8" xfId="14040"/>
    <cellStyle name="Normal 14 8 10" xfId="14041"/>
    <cellStyle name="Normal 14 8 10 10" xfId="14042"/>
    <cellStyle name="Normal 14 8 10 11" xfId="14043"/>
    <cellStyle name="Normal 14 8 10 12" xfId="14044"/>
    <cellStyle name="Normal 14 8 10 13" xfId="14045"/>
    <cellStyle name="Normal 14 8 10 14" xfId="14046"/>
    <cellStyle name="Normal 14 8 10 15" xfId="14047"/>
    <cellStyle name="Normal 14 8 10 16" xfId="14048"/>
    <cellStyle name="Normal 14 8 10 17" xfId="14049"/>
    <cellStyle name="Normal 14 8 10 18" xfId="14050"/>
    <cellStyle name="Normal 14 8 10 19" xfId="14051"/>
    <cellStyle name="Normal 14 8 10 2" xfId="14052"/>
    <cellStyle name="Normal 14 8 10 20" xfId="14053"/>
    <cellStyle name="Normal 14 8 10 21" xfId="14054"/>
    <cellStyle name="Normal 14 8 10 22" xfId="14055"/>
    <cellStyle name="Normal 14 8 10 23" xfId="14056"/>
    <cellStyle name="Normal 14 8 10 24" xfId="14057"/>
    <cellStyle name="Normal 14 8 10 25" xfId="14058"/>
    <cellStyle name="Normal 14 8 10 26" xfId="14059"/>
    <cellStyle name="Normal 14 8 10 27" xfId="14060"/>
    <cellStyle name="Normal 14 8 10 28" xfId="14061"/>
    <cellStyle name="Normal 14 8 10 29" xfId="14062"/>
    <cellStyle name="Normal 14 8 10 3" xfId="14063"/>
    <cellStyle name="Normal 14 8 10 30" xfId="14064"/>
    <cellStyle name="Normal 14 8 10 4" xfId="14065"/>
    <cellStyle name="Normal 14 8 10 5" xfId="14066"/>
    <cellStyle name="Normal 14 8 10 6" xfId="14067"/>
    <cellStyle name="Normal 14 8 10 7" xfId="14068"/>
    <cellStyle name="Normal 14 8 10 8" xfId="14069"/>
    <cellStyle name="Normal 14 8 10 9" xfId="14070"/>
    <cellStyle name="Normal 14 8 11" xfId="14071"/>
    <cellStyle name="Normal 14 8 11 10" xfId="14072"/>
    <cellStyle name="Normal 14 8 11 11" xfId="14073"/>
    <cellStyle name="Normal 14 8 11 12" xfId="14074"/>
    <cellStyle name="Normal 14 8 11 13" xfId="14075"/>
    <cellStyle name="Normal 14 8 11 14" xfId="14076"/>
    <cellStyle name="Normal 14 8 11 15" xfId="14077"/>
    <cellStyle name="Normal 14 8 11 16" xfId="14078"/>
    <cellStyle name="Normal 14 8 11 17" xfId="14079"/>
    <cellStyle name="Normal 14 8 11 18" xfId="14080"/>
    <cellStyle name="Normal 14 8 11 19" xfId="14081"/>
    <cellStyle name="Normal 14 8 11 2" xfId="14082"/>
    <cellStyle name="Normal 14 8 11 20" xfId="14083"/>
    <cellStyle name="Normal 14 8 11 21" xfId="14084"/>
    <cellStyle name="Normal 14 8 11 22" xfId="14085"/>
    <cellStyle name="Normal 14 8 11 23" xfId="14086"/>
    <cellStyle name="Normal 14 8 11 24" xfId="14087"/>
    <cellStyle name="Normal 14 8 11 25" xfId="14088"/>
    <cellStyle name="Normal 14 8 11 26" xfId="14089"/>
    <cellStyle name="Normal 14 8 11 27" xfId="14090"/>
    <cellStyle name="Normal 14 8 11 28" xfId="14091"/>
    <cellStyle name="Normal 14 8 11 29" xfId="14092"/>
    <cellStyle name="Normal 14 8 11 3" xfId="14093"/>
    <cellStyle name="Normal 14 8 11 30" xfId="14094"/>
    <cellStyle name="Normal 14 8 11 4" xfId="14095"/>
    <cellStyle name="Normal 14 8 11 5" xfId="14096"/>
    <cellStyle name="Normal 14 8 11 6" xfId="14097"/>
    <cellStyle name="Normal 14 8 11 7" xfId="14098"/>
    <cellStyle name="Normal 14 8 11 8" xfId="14099"/>
    <cellStyle name="Normal 14 8 11 9" xfId="14100"/>
    <cellStyle name="Normal 14 8 12" xfId="14101"/>
    <cellStyle name="Normal 14 8 12 10" xfId="14102"/>
    <cellStyle name="Normal 14 8 12 11" xfId="14103"/>
    <cellStyle name="Normal 14 8 12 12" xfId="14104"/>
    <cellStyle name="Normal 14 8 12 13" xfId="14105"/>
    <cellStyle name="Normal 14 8 12 14" xfId="14106"/>
    <cellStyle name="Normal 14 8 12 15" xfId="14107"/>
    <cellStyle name="Normal 14 8 12 16" xfId="14108"/>
    <cellStyle name="Normal 14 8 12 17" xfId="14109"/>
    <cellStyle name="Normal 14 8 12 18" xfId="14110"/>
    <cellStyle name="Normal 14 8 12 19" xfId="14111"/>
    <cellStyle name="Normal 14 8 12 2" xfId="14112"/>
    <cellStyle name="Normal 14 8 12 20" xfId="14113"/>
    <cellStyle name="Normal 14 8 12 21" xfId="14114"/>
    <cellStyle name="Normal 14 8 12 22" xfId="14115"/>
    <cellStyle name="Normal 14 8 12 23" xfId="14116"/>
    <cellStyle name="Normal 14 8 12 24" xfId="14117"/>
    <cellStyle name="Normal 14 8 12 25" xfId="14118"/>
    <cellStyle name="Normal 14 8 12 26" xfId="14119"/>
    <cellStyle name="Normal 14 8 12 27" xfId="14120"/>
    <cellStyle name="Normal 14 8 12 28" xfId="14121"/>
    <cellStyle name="Normal 14 8 12 29" xfId="14122"/>
    <cellStyle name="Normal 14 8 12 3" xfId="14123"/>
    <cellStyle name="Normal 14 8 12 30" xfId="14124"/>
    <cellStyle name="Normal 14 8 12 4" xfId="14125"/>
    <cellStyle name="Normal 14 8 12 5" xfId="14126"/>
    <cellStyle name="Normal 14 8 12 6" xfId="14127"/>
    <cellStyle name="Normal 14 8 12 7" xfId="14128"/>
    <cellStyle name="Normal 14 8 12 8" xfId="14129"/>
    <cellStyle name="Normal 14 8 12 9" xfId="14130"/>
    <cellStyle name="Normal 14 8 13" xfId="14131"/>
    <cellStyle name="Normal 14 8 13 10" xfId="14132"/>
    <cellStyle name="Normal 14 8 13 11" xfId="14133"/>
    <cellStyle name="Normal 14 8 13 12" xfId="14134"/>
    <cellStyle name="Normal 14 8 13 13" xfId="14135"/>
    <cellStyle name="Normal 14 8 13 14" xfId="14136"/>
    <cellStyle name="Normal 14 8 13 15" xfId="14137"/>
    <cellStyle name="Normal 14 8 13 16" xfId="14138"/>
    <cellStyle name="Normal 14 8 13 17" xfId="14139"/>
    <cellStyle name="Normal 14 8 13 18" xfId="14140"/>
    <cellStyle name="Normal 14 8 13 19" xfId="14141"/>
    <cellStyle name="Normal 14 8 13 2" xfId="14142"/>
    <cellStyle name="Normal 14 8 13 20" xfId="14143"/>
    <cellStyle name="Normal 14 8 13 21" xfId="14144"/>
    <cellStyle name="Normal 14 8 13 22" xfId="14145"/>
    <cellStyle name="Normal 14 8 13 23" xfId="14146"/>
    <cellStyle name="Normal 14 8 13 24" xfId="14147"/>
    <cellStyle name="Normal 14 8 13 25" xfId="14148"/>
    <cellStyle name="Normal 14 8 13 26" xfId="14149"/>
    <cellStyle name="Normal 14 8 13 27" xfId="14150"/>
    <cellStyle name="Normal 14 8 13 28" xfId="14151"/>
    <cellStyle name="Normal 14 8 13 29" xfId="14152"/>
    <cellStyle name="Normal 14 8 13 3" xfId="14153"/>
    <cellStyle name="Normal 14 8 13 30" xfId="14154"/>
    <cellStyle name="Normal 14 8 13 4" xfId="14155"/>
    <cellStyle name="Normal 14 8 13 5" xfId="14156"/>
    <cellStyle name="Normal 14 8 13 6" xfId="14157"/>
    <cellStyle name="Normal 14 8 13 7" xfId="14158"/>
    <cellStyle name="Normal 14 8 13 8" xfId="14159"/>
    <cellStyle name="Normal 14 8 13 9" xfId="14160"/>
    <cellStyle name="Normal 14 8 14" xfId="14161"/>
    <cellStyle name="Normal 14 8 14 10" xfId="14162"/>
    <cellStyle name="Normal 14 8 14 11" xfId="14163"/>
    <cellStyle name="Normal 14 8 14 12" xfId="14164"/>
    <cellStyle name="Normal 14 8 14 13" xfId="14165"/>
    <cellStyle name="Normal 14 8 14 14" xfId="14166"/>
    <cellStyle name="Normal 14 8 14 15" xfId="14167"/>
    <cellStyle name="Normal 14 8 14 16" xfId="14168"/>
    <cellStyle name="Normal 14 8 14 17" xfId="14169"/>
    <cellStyle name="Normal 14 8 14 18" xfId="14170"/>
    <cellStyle name="Normal 14 8 14 19" xfId="14171"/>
    <cellStyle name="Normal 14 8 14 2" xfId="14172"/>
    <cellStyle name="Normal 14 8 14 20" xfId="14173"/>
    <cellStyle name="Normal 14 8 14 21" xfId="14174"/>
    <cellStyle name="Normal 14 8 14 22" xfId="14175"/>
    <cellStyle name="Normal 14 8 14 23" xfId="14176"/>
    <cellStyle name="Normal 14 8 14 24" xfId="14177"/>
    <cellStyle name="Normal 14 8 14 25" xfId="14178"/>
    <cellStyle name="Normal 14 8 14 26" xfId="14179"/>
    <cellStyle name="Normal 14 8 14 27" xfId="14180"/>
    <cellStyle name="Normal 14 8 14 28" xfId="14181"/>
    <cellStyle name="Normal 14 8 14 29" xfId="14182"/>
    <cellStyle name="Normal 14 8 14 3" xfId="14183"/>
    <cellStyle name="Normal 14 8 14 30" xfId="14184"/>
    <cellStyle name="Normal 14 8 14 4" xfId="14185"/>
    <cellStyle name="Normal 14 8 14 5" xfId="14186"/>
    <cellStyle name="Normal 14 8 14 6" xfId="14187"/>
    <cellStyle name="Normal 14 8 14 7" xfId="14188"/>
    <cellStyle name="Normal 14 8 14 8" xfId="14189"/>
    <cellStyle name="Normal 14 8 14 9" xfId="14190"/>
    <cellStyle name="Normal 14 8 15" xfId="14191"/>
    <cellStyle name="Normal 14 8 15 10" xfId="14192"/>
    <cellStyle name="Normal 14 8 15 11" xfId="14193"/>
    <cellStyle name="Normal 14 8 15 12" xfId="14194"/>
    <cellStyle name="Normal 14 8 15 13" xfId="14195"/>
    <cellStyle name="Normal 14 8 15 14" xfId="14196"/>
    <cellStyle name="Normal 14 8 15 15" xfId="14197"/>
    <cellStyle name="Normal 14 8 15 16" xfId="14198"/>
    <cellStyle name="Normal 14 8 15 17" xfId="14199"/>
    <cellStyle name="Normal 14 8 15 18" xfId="14200"/>
    <cellStyle name="Normal 14 8 15 19" xfId="14201"/>
    <cellStyle name="Normal 14 8 15 2" xfId="14202"/>
    <cellStyle name="Normal 14 8 15 20" xfId="14203"/>
    <cellStyle name="Normal 14 8 15 21" xfId="14204"/>
    <cellStyle name="Normal 14 8 15 22" xfId="14205"/>
    <cellStyle name="Normal 14 8 15 23" xfId="14206"/>
    <cellStyle name="Normal 14 8 15 24" xfId="14207"/>
    <cellStyle name="Normal 14 8 15 25" xfId="14208"/>
    <cellStyle name="Normal 14 8 15 26" xfId="14209"/>
    <cellStyle name="Normal 14 8 15 27" xfId="14210"/>
    <cellStyle name="Normal 14 8 15 28" xfId="14211"/>
    <cellStyle name="Normal 14 8 15 29" xfId="14212"/>
    <cellStyle name="Normal 14 8 15 3" xfId="14213"/>
    <cellStyle name="Normal 14 8 15 30" xfId="14214"/>
    <cellStyle name="Normal 14 8 15 4" xfId="14215"/>
    <cellStyle name="Normal 14 8 15 5" xfId="14216"/>
    <cellStyle name="Normal 14 8 15 6" xfId="14217"/>
    <cellStyle name="Normal 14 8 15 7" xfId="14218"/>
    <cellStyle name="Normal 14 8 15 8" xfId="14219"/>
    <cellStyle name="Normal 14 8 15 9" xfId="14220"/>
    <cellStyle name="Normal 14 8 16" xfId="14221"/>
    <cellStyle name="Normal 14 8 16 10" xfId="14222"/>
    <cellStyle name="Normal 14 8 16 11" xfId="14223"/>
    <cellStyle name="Normal 14 8 16 12" xfId="14224"/>
    <cellStyle name="Normal 14 8 16 13" xfId="14225"/>
    <cellStyle name="Normal 14 8 16 14" xfId="14226"/>
    <cellStyle name="Normal 14 8 16 15" xfId="14227"/>
    <cellStyle name="Normal 14 8 16 16" xfId="14228"/>
    <cellStyle name="Normal 14 8 16 17" xfId="14229"/>
    <cellStyle name="Normal 14 8 16 18" xfId="14230"/>
    <cellStyle name="Normal 14 8 16 19" xfId="14231"/>
    <cellStyle name="Normal 14 8 16 2" xfId="14232"/>
    <cellStyle name="Normal 14 8 16 20" xfId="14233"/>
    <cellStyle name="Normal 14 8 16 21" xfId="14234"/>
    <cellStyle name="Normal 14 8 16 22" xfId="14235"/>
    <cellStyle name="Normal 14 8 16 23" xfId="14236"/>
    <cellStyle name="Normal 14 8 16 24" xfId="14237"/>
    <cellStyle name="Normal 14 8 16 25" xfId="14238"/>
    <cellStyle name="Normal 14 8 16 26" xfId="14239"/>
    <cellStyle name="Normal 14 8 16 27" xfId="14240"/>
    <cellStyle name="Normal 14 8 16 28" xfId="14241"/>
    <cellStyle name="Normal 14 8 16 29" xfId="14242"/>
    <cellStyle name="Normal 14 8 16 3" xfId="14243"/>
    <cellStyle name="Normal 14 8 16 30" xfId="14244"/>
    <cellStyle name="Normal 14 8 16 4" xfId="14245"/>
    <cellStyle name="Normal 14 8 16 5" xfId="14246"/>
    <cellStyle name="Normal 14 8 16 6" xfId="14247"/>
    <cellStyle name="Normal 14 8 16 7" xfId="14248"/>
    <cellStyle name="Normal 14 8 16 8" xfId="14249"/>
    <cellStyle name="Normal 14 8 16 9" xfId="14250"/>
    <cellStyle name="Normal 14 8 17" xfId="14251"/>
    <cellStyle name="Normal 14 8 17 10" xfId="14252"/>
    <cellStyle name="Normal 14 8 17 11" xfId="14253"/>
    <cellStyle name="Normal 14 8 17 12" xfId="14254"/>
    <cellStyle name="Normal 14 8 17 13" xfId="14255"/>
    <cellStyle name="Normal 14 8 17 14" xfId="14256"/>
    <cellStyle name="Normal 14 8 17 15" xfId="14257"/>
    <cellStyle name="Normal 14 8 17 16" xfId="14258"/>
    <cellStyle name="Normal 14 8 17 17" xfId="14259"/>
    <cellStyle name="Normal 14 8 17 18" xfId="14260"/>
    <cellStyle name="Normal 14 8 17 19" xfId="14261"/>
    <cellStyle name="Normal 14 8 17 2" xfId="14262"/>
    <cellStyle name="Normal 14 8 17 20" xfId="14263"/>
    <cellStyle name="Normal 14 8 17 21" xfId="14264"/>
    <cellStyle name="Normal 14 8 17 22" xfId="14265"/>
    <cellStyle name="Normal 14 8 17 23" xfId="14266"/>
    <cellStyle name="Normal 14 8 17 24" xfId="14267"/>
    <cellStyle name="Normal 14 8 17 25" xfId="14268"/>
    <cellStyle name="Normal 14 8 17 26" xfId="14269"/>
    <cellStyle name="Normal 14 8 17 27" xfId="14270"/>
    <cellStyle name="Normal 14 8 17 28" xfId="14271"/>
    <cellStyle name="Normal 14 8 17 29" xfId="14272"/>
    <cellStyle name="Normal 14 8 17 3" xfId="14273"/>
    <cellStyle name="Normal 14 8 17 30" xfId="14274"/>
    <cellStyle name="Normal 14 8 17 4" xfId="14275"/>
    <cellStyle name="Normal 14 8 17 5" xfId="14276"/>
    <cellStyle name="Normal 14 8 17 6" xfId="14277"/>
    <cellStyle name="Normal 14 8 17 7" xfId="14278"/>
    <cellStyle name="Normal 14 8 17 8" xfId="14279"/>
    <cellStyle name="Normal 14 8 17 9" xfId="14280"/>
    <cellStyle name="Normal 14 8 18" xfId="14281"/>
    <cellStyle name="Normal 14 8 18 10" xfId="14282"/>
    <cellStyle name="Normal 14 8 18 11" xfId="14283"/>
    <cellStyle name="Normal 14 8 18 12" xfId="14284"/>
    <cellStyle name="Normal 14 8 18 13" xfId="14285"/>
    <cellStyle name="Normal 14 8 18 14" xfId="14286"/>
    <cellStyle name="Normal 14 8 18 15" xfId="14287"/>
    <cellStyle name="Normal 14 8 18 16" xfId="14288"/>
    <cellStyle name="Normal 14 8 18 17" xfId="14289"/>
    <cellStyle name="Normal 14 8 18 18" xfId="14290"/>
    <cellStyle name="Normal 14 8 18 19" xfId="14291"/>
    <cellStyle name="Normal 14 8 18 2" xfId="14292"/>
    <cellStyle name="Normal 14 8 18 20" xfId="14293"/>
    <cellStyle name="Normal 14 8 18 21" xfId="14294"/>
    <cellStyle name="Normal 14 8 18 22" xfId="14295"/>
    <cellStyle name="Normal 14 8 18 23" xfId="14296"/>
    <cellStyle name="Normal 14 8 18 24" xfId="14297"/>
    <cellStyle name="Normal 14 8 18 25" xfId="14298"/>
    <cellStyle name="Normal 14 8 18 26" xfId="14299"/>
    <cellStyle name="Normal 14 8 18 27" xfId="14300"/>
    <cellStyle name="Normal 14 8 18 28" xfId="14301"/>
    <cellStyle name="Normal 14 8 18 29" xfId="14302"/>
    <cellStyle name="Normal 14 8 18 3" xfId="14303"/>
    <cellStyle name="Normal 14 8 18 30" xfId="14304"/>
    <cellStyle name="Normal 14 8 18 4" xfId="14305"/>
    <cellStyle name="Normal 14 8 18 5" xfId="14306"/>
    <cellStyle name="Normal 14 8 18 6" xfId="14307"/>
    <cellStyle name="Normal 14 8 18 7" xfId="14308"/>
    <cellStyle name="Normal 14 8 18 8" xfId="14309"/>
    <cellStyle name="Normal 14 8 18 9" xfId="14310"/>
    <cellStyle name="Normal 14 8 19" xfId="14311"/>
    <cellStyle name="Normal 14 8 19 10" xfId="14312"/>
    <cellStyle name="Normal 14 8 19 11" xfId="14313"/>
    <cellStyle name="Normal 14 8 19 12" xfId="14314"/>
    <cellStyle name="Normal 14 8 19 13" xfId="14315"/>
    <cellStyle name="Normal 14 8 19 14" xfId="14316"/>
    <cellStyle name="Normal 14 8 19 15" xfId="14317"/>
    <cellStyle name="Normal 14 8 19 16" xfId="14318"/>
    <cellStyle name="Normal 14 8 19 17" xfId="14319"/>
    <cellStyle name="Normal 14 8 19 18" xfId="14320"/>
    <cellStyle name="Normal 14 8 19 19" xfId="14321"/>
    <cellStyle name="Normal 14 8 19 2" xfId="14322"/>
    <cellStyle name="Normal 14 8 19 20" xfId="14323"/>
    <cellStyle name="Normal 14 8 19 21" xfId="14324"/>
    <cellStyle name="Normal 14 8 19 22" xfId="14325"/>
    <cellStyle name="Normal 14 8 19 23" xfId="14326"/>
    <cellStyle name="Normal 14 8 19 24" xfId="14327"/>
    <cellStyle name="Normal 14 8 19 25" xfId="14328"/>
    <cellStyle name="Normal 14 8 19 26" xfId="14329"/>
    <cellStyle name="Normal 14 8 19 27" xfId="14330"/>
    <cellStyle name="Normal 14 8 19 28" xfId="14331"/>
    <cellStyle name="Normal 14 8 19 29" xfId="14332"/>
    <cellStyle name="Normal 14 8 19 3" xfId="14333"/>
    <cellStyle name="Normal 14 8 19 30" xfId="14334"/>
    <cellStyle name="Normal 14 8 19 4" xfId="14335"/>
    <cellStyle name="Normal 14 8 19 5" xfId="14336"/>
    <cellStyle name="Normal 14 8 19 6" xfId="14337"/>
    <cellStyle name="Normal 14 8 19 7" xfId="14338"/>
    <cellStyle name="Normal 14 8 19 8" xfId="14339"/>
    <cellStyle name="Normal 14 8 19 9" xfId="14340"/>
    <cellStyle name="Normal 14 8 2" xfId="14341"/>
    <cellStyle name="Normal 14 8 2 10" xfId="14342"/>
    <cellStyle name="Normal 14 8 2 11" xfId="14343"/>
    <cellStyle name="Normal 14 8 2 12" xfId="14344"/>
    <cellStyle name="Normal 14 8 2 13" xfId="14345"/>
    <cellStyle name="Normal 14 8 2 14" xfId="14346"/>
    <cellStyle name="Normal 14 8 2 15" xfId="14347"/>
    <cellStyle name="Normal 14 8 2 16" xfId="14348"/>
    <cellStyle name="Normal 14 8 2 17" xfId="14349"/>
    <cellStyle name="Normal 14 8 2 18" xfId="14350"/>
    <cellStyle name="Normal 14 8 2 19" xfId="14351"/>
    <cellStyle name="Normal 14 8 2 2" xfId="14352"/>
    <cellStyle name="Normal 14 8 2 20" xfId="14353"/>
    <cellStyle name="Normal 14 8 2 21" xfId="14354"/>
    <cellStyle name="Normal 14 8 2 22" xfId="14355"/>
    <cellStyle name="Normal 14 8 2 23" xfId="14356"/>
    <cellStyle name="Normal 14 8 2 24" xfId="14357"/>
    <cellStyle name="Normal 14 8 2 25" xfId="14358"/>
    <cellStyle name="Normal 14 8 2 26" xfId="14359"/>
    <cellStyle name="Normal 14 8 2 27" xfId="14360"/>
    <cellStyle name="Normal 14 8 2 28" xfId="14361"/>
    <cellStyle name="Normal 14 8 2 29" xfId="14362"/>
    <cellStyle name="Normal 14 8 2 3" xfId="14363"/>
    <cellStyle name="Normal 14 8 2 30" xfId="14364"/>
    <cellStyle name="Normal 14 8 2 4" xfId="14365"/>
    <cellStyle name="Normal 14 8 2 5" xfId="14366"/>
    <cellStyle name="Normal 14 8 2 6" xfId="14367"/>
    <cellStyle name="Normal 14 8 2 7" xfId="14368"/>
    <cellStyle name="Normal 14 8 2 8" xfId="14369"/>
    <cellStyle name="Normal 14 8 2 9" xfId="14370"/>
    <cellStyle name="Normal 14 8 20" xfId="14371"/>
    <cellStyle name="Normal 14 8 20 10" xfId="14372"/>
    <cellStyle name="Normal 14 8 20 11" xfId="14373"/>
    <cellStyle name="Normal 14 8 20 12" xfId="14374"/>
    <cellStyle name="Normal 14 8 20 13" xfId="14375"/>
    <cellStyle name="Normal 14 8 20 14" xfId="14376"/>
    <cellStyle name="Normal 14 8 20 15" xfId="14377"/>
    <cellStyle name="Normal 14 8 20 16" xfId="14378"/>
    <cellStyle name="Normal 14 8 20 17" xfId="14379"/>
    <cellStyle name="Normal 14 8 20 18" xfId="14380"/>
    <cellStyle name="Normal 14 8 20 19" xfId="14381"/>
    <cellStyle name="Normal 14 8 20 2" xfId="14382"/>
    <cellStyle name="Normal 14 8 20 20" xfId="14383"/>
    <cellStyle name="Normal 14 8 20 21" xfId="14384"/>
    <cellStyle name="Normal 14 8 20 22" xfId="14385"/>
    <cellStyle name="Normal 14 8 20 23" xfId="14386"/>
    <cellStyle name="Normal 14 8 20 24" xfId="14387"/>
    <cellStyle name="Normal 14 8 20 25" xfId="14388"/>
    <cellStyle name="Normal 14 8 20 26" xfId="14389"/>
    <cellStyle name="Normal 14 8 20 27" xfId="14390"/>
    <cellStyle name="Normal 14 8 20 28" xfId="14391"/>
    <cellStyle name="Normal 14 8 20 29" xfId="14392"/>
    <cellStyle name="Normal 14 8 20 3" xfId="14393"/>
    <cellStyle name="Normal 14 8 20 30" xfId="14394"/>
    <cellStyle name="Normal 14 8 20 4" xfId="14395"/>
    <cellStyle name="Normal 14 8 20 5" xfId="14396"/>
    <cellStyle name="Normal 14 8 20 6" xfId="14397"/>
    <cellStyle name="Normal 14 8 20 7" xfId="14398"/>
    <cellStyle name="Normal 14 8 20 8" xfId="14399"/>
    <cellStyle name="Normal 14 8 20 9" xfId="14400"/>
    <cellStyle name="Normal 14 8 21" xfId="14401"/>
    <cellStyle name="Normal 14 8 21 10" xfId="14402"/>
    <cellStyle name="Normal 14 8 21 11" xfId="14403"/>
    <cellStyle name="Normal 14 8 21 12" xfId="14404"/>
    <cellStyle name="Normal 14 8 21 13" xfId="14405"/>
    <cellStyle name="Normal 14 8 21 14" xfId="14406"/>
    <cellStyle name="Normal 14 8 21 15" xfId="14407"/>
    <cellStyle name="Normal 14 8 21 16" xfId="14408"/>
    <cellStyle name="Normal 14 8 21 17" xfId="14409"/>
    <cellStyle name="Normal 14 8 21 18" xfId="14410"/>
    <cellStyle name="Normal 14 8 21 19" xfId="14411"/>
    <cellStyle name="Normal 14 8 21 2" xfId="14412"/>
    <cellStyle name="Normal 14 8 21 20" xfId="14413"/>
    <cellStyle name="Normal 14 8 21 21" xfId="14414"/>
    <cellStyle name="Normal 14 8 21 22" xfId="14415"/>
    <cellStyle name="Normal 14 8 21 23" xfId="14416"/>
    <cellStyle name="Normal 14 8 21 24" xfId="14417"/>
    <cellStyle name="Normal 14 8 21 25" xfId="14418"/>
    <cellStyle name="Normal 14 8 21 26" xfId="14419"/>
    <cellStyle name="Normal 14 8 21 27" xfId="14420"/>
    <cellStyle name="Normal 14 8 21 28" xfId="14421"/>
    <cellStyle name="Normal 14 8 21 29" xfId="14422"/>
    <cellStyle name="Normal 14 8 21 3" xfId="14423"/>
    <cellStyle name="Normal 14 8 21 30" xfId="14424"/>
    <cellStyle name="Normal 14 8 21 4" xfId="14425"/>
    <cellStyle name="Normal 14 8 21 5" xfId="14426"/>
    <cellStyle name="Normal 14 8 21 6" xfId="14427"/>
    <cellStyle name="Normal 14 8 21 7" xfId="14428"/>
    <cellStyle name="Normal 14 8 21 8" xfId="14429"/>
    <cellStyle name="Normal 14 8 21 9" xfId="14430"/>
    <cellStyle name="Normal 14 8 22" xfId="14431"/>
    <cellStyle name="Normal 14 8 22 10" xfId="14432"/>
    <cellStyle name="Normal 14 8 22 11" xfId="14433"/>
    <cellStyle name="Normal 14 8 22 12" xfId="14434"/>
    <cellStyle name="Normal 14 8 22 13" xfId="14435"/>
    <cellStyle name="Normal 14 8 22 14" xfId="14436"/>
    <cellStyle name="Normal 14 8 22 15" xfId="14437"/>
    <cellStyle name="Normal 14 8 22 16" xfId="14438"/>
    <cellStyle name="Normal 14 8 22 17" xfId="14439"/>
    <cellStyle name="Normal 14 8 22 18" xfId="14440"/>
    <cellStyle name="Normal 14 8 22 19" xfId="14441"/>
    <cellStyle name="Normal 14 8 22 2" xfId="14442"/>
    <cellStyle name="Normal 14 8 22 20" xfId="14443"/>
    <cellStyle name="Normal 14 8 22 21" xfId="14444"/>
    <cellStyle name="Normal 14 8 22 22" xfId="14445"/>
    <cellStyle name="Normal 14 8 22 23" xfId="14446"/>
    <cellStyle name="Normal 14 8 22 24" xfId="14447"/>
    <cellStyle name="Normal 14 8 22 25" xfId="14448"/>
    <cellStyle name="Normal 14 8 22 26" xfId="14449"/>
    <cellStyle name="Normal 14 8 22 27" xfId="14450"/>
    <cellStyle name="Normal 14 8 22 28" xfId="14451"/>
    <cellStyle name="Normal 14 8 22 29" xfId="14452"/>
    <cellStyle name="Normal 14 8 22 3" xfId="14453"/>
    <cellStyle name="Normal 14 8 22 30" xfId="14454"/>
    <cellStyle name="Normal 14 8 22 4" xfId="14455"/>
    <cellStyle name="Normal 14 8 22 5" xfId="14456"/>
    <cellStyle name="Normal 14 8 22 6" xfId="14457"/>
    <cellStyle name="Normal 14 8 22 7" xfId="14458"/>
    <cellStyle name="Normal 14 8 22 8" xfId="14459"/>
    <cellStyle name="Normal 14 8 22 9" xfId="14460"/>
    <cellStyle name="Normal 14 8 23" xfId="14461"/>
    <cellStyle name="Normal 14 8 23 10" xfId="14462"/>
    <cellStyle name="Normal 14 8 23 11" xfId="14463"/>
    <cellStyle name="Normal 14 8 23 12" xfId="14464"/>
    <cellStyle name="Normal 14 8 23 13" xfId="14465"/>
    <cellStyle name="Normal 14 8 23 14" xfId="14466"/>
    <cellStyle name="Normal 14 8 23 15" xfId="14467"/>
    <cellStyle name="Normal 14 8 23 16" xfId="14468"/>
    <cellStyle name="Normal 14 8 23 17" xfId="14469"/>
    <cellStyle name="Normal 14 8 23 18" xfId="14470"/>
    <cellStyle name="Normal 14 8 23 19" xfId="14471"/>
    <cellStyle name="Normal 14 8 23 2" xfId="14472"/>
    <cellStyle name="Normal 14 8 23 20" xfId="14473"/>
    <cellStyle name="Normal 14 8 23 21" xfId="14474"/>
    <cellStyle name="Normal 14 8 23 22" xfId="14475"/>
    <cellStyle name="Normal 14 8 23 23" xfId="14476"/>
    <cellStyle name="Normal 14 8 23 24" xfId="14477"/>
    <cellStyle name="Normal 14 8 23 25" xfId="14478"/>
    <cellStyle name="Normal 14 8 23 26" xfId="14479"/>
    <cellStyle name="Normal 14 8 23 27" xfId="14480"/>
    <cellStyle name="Normal 14 8 23 28" xfId="14481"/>
    <cellStyle name="Normal 14 8 23 29" xfId="14482"/>
    <cellStyle name="Normal 14 8 23 3" xfId="14483"/>
    <cellStyle name="Normal 14 8 23 30" xfId="14484"/>
    <cellStyle name="Normal 14 8 23 4" xfId="14485"/>
    <cellStyle name="Normal 14 8 23 5" xfId="14486"/>
    <cellStyle name="Normal 14 8 23 6" xfId="14487"/>
    <cellStyle name="Normal 14 8 23 7" xfId="14488"/>
    <cellStyle name="Normal 14 8 23 8" xfId="14489"/>
    <cellStyle name="Normal 14 8 23 9" xfId="14490"/>
    <cellStyle name="Normal 14 8 24" xfId="14491"/>
    <cellStyle name="Normal 14 8 24 10" xfId="14492"/>
    <cellStyle name="Normal 14 8 24 11" xfId="14493"/>
    <cellStyle name="Normal 14 8 24 12" xfId="14494"/>
    <cellStyle name="Normal 14 8 24 13" xfId="14495"/>
    <cellStyle name="Normal 14 8 24 14" xfId="14496"/>
    <cellStyle name="Normal 14 8 24 15" xfId="14497"/>
    <cellStyle name="Normal 14 8 24 16" xfId="14498"/>
    <cellStyle name="Normal 14 8 24 17" xfId="14499"/>
    <cellStyle name="Normal 14 8 24 18" xfId="14500"/>
    <cellStyle name="Normal 14 8 24 19" xfId="14501"/>
    <cellStyle name="Normal 14 8 24 2" xfId="14502"/>
    <cellStyle name="Normal 14 8 24 20" xfId="14503"/>
    <cellStyle name="Normal 14 8 24 21" xfId="14504"/>
    <cellStyle name="Normal 14 8 24 22" xfId="14505"/>
    <cellStyle name="Normal 14 8 24 23" xfId="14506"/>
    <cellStyle name="Normal 14 8 24 24" xfId="14507"/>
    <cellStyle name="Normal 14 8 24 25" xfId="14508"/>
    <cellStyle name="Normal 14 8 24 26" xfId="14509"/>
    <cellStyle name="Normal 14 8 24 27" xfId="14510"/>
    <cellStyle name="Normal 14 8 24 28" xfId="14511"/>
    <cellStyle name="Normal 14 8 24 29" xfId="14512"/>
    <cellStyle name="Normal 14 8 24 3" xfId="14513"/>
    <cellStyle name="Normal 14 8 24 30" xfId="14514"/>
    <cellStyle name="Normal 14 8 24 4" xfId="14515"/>
    <cellStyle name="Normal 14 8 24 5" xfId="14516"/>
    <cellStyle name="Normal 14 8 24 6" xfId="14517"/>
    <cellStyle name="Normal 14 8 24 7" xfId="14518"/>
    <cellStyle name="Normal 14 8 24 8" xfId="14519"/>
    <cellStyle name="Normal 14 8 24 9" xfId="14520"/>
    <cellStyle name="Normal 14 8 25" xfId="14521"/>
    <cellStyle name="Normal 14 8 25 10" xfId="14522"/>
    <cellStyle name="Normal 14 8 25 11" xfId="14523"/>
    <cellStyle name="Normal 14 8 25 12" xfId="14524"/>
    <cellStyle name="Normal 14 8 25 13" xfId="14525"/>
    <cellStyle name="Normal 14 8 25 14" xfId="14526"/>
    <cellStyle name="Normal 14 8 25 15" xfId="14527"/>
    <cellStyle name="Normal 14 8 25 16" xfId="14528"/>
    <cellStyle name="Normal 14 8 25 17" xfId="14529"/>
    <cellStyle name="Normal 14 8 25 18" xfId="14530"/>
    <cellStyle name="Normal 14 8 25 19" xfId="14531"/>
    <cellStyle name="Normal 14 8 25 2" xfId="14532"/>
    <cellStyle name="Normal 14 8 25 20" xfId="14533"/>
    <cellStyle name="Normal 14 8 25 21" xfId="14534"/>
    <cellStyle name="Normal 14 8 25 22" xfId="14535"/>
    <cellStyle name="Normal 14 8 25 23" xfId="14536"/>
    <cellStyle name="Normal 14 8 25 24" xfId="14537"/>
    <cellStyle name="Normal 14 8 25 25" xfId="14538"/>
    <cellStyle name="Normal 14 8 25 26" xfId="14539"/>
    <cellStyle name="Normal 14 8 25 27" xfId="14540"/>
    <cellStyle name="Normal 14 8 25 28" xfId="14541"/>
    <cellStyle name="Normal 14 8 25 29" xfId="14542"/>
    <cellStyle name="Normal 14 8 25 3" xfId="14543"/>
    <cellStyle name="Normal 14 8 25 30" xfId="14544"/>
    <cellStyle name="Normal 14 8 25 4" xfId="14545"/>
    <cellStyle name="Normal 14 8 25 5" xfId="14546"/>
    <cellStyle name="Normal 14 8 25 6" xfId="14547"/>
    <cellStyle name="Normal 14 8 25 7" xfId="14548"/>
    <cellStyle name="Normal 14 8 25 8" xfId="14549"/>
    <cellStyle name="Normal 14 8 25 9" xfId="14550"/>
    <cellStyle name="Normal 14 8 26" xfId="14551"/>
    <cellStyle name="Normal 14 8 26 10" xfId="14552"/>
    <cellStyle name="Normal 14 8 26 11" xfId="14553"/>
    <cellStyle name="Normal 14 8 26 12" xfId="14554"/>
    <cellStyle name="Normal 14 8 26 13" xfId="14555"/>
    <cellStyle name="Normal 14 8 26 14" xfId="14556"/>
    <cellStyle name="Normal 14 8 26 15" xfId="14557"/>
    <cellStyle name="Normal 14 8 26 16" xfId="14558"/>
    <cellStyle name="Normal 14 8 26 17" xfId="14559"/>
    <cellStyle name="Normal 14 8 26 18" xfId="14560"/>
    <cellStyle name="Normal 14 8 26 19" xfId="14561"/>
    <cellStyle name="Normal 14 8 26 2" xfId="14562"/>
    <cellStyle name="Normal 14 8 26 20" xfId="14563"/>
    <cellStyle name="Normal 14 8 26 21" xfId="14564"/>
    <cellStyle name="Normal 14 8 26 22" xfId="14565"/>
    <cellStyle name="Normal 14 8 26 23" xfId="14566"/>
    <cellStyle name="Normal 14 8 26 24" xfId="14567"/>
    <cellStyle name="Normal 14 8 26 25" xfId="14568"/>
    <cellStyle name="Normal 14 8 26 26" xfId="14569"/>
    <cellStyle name="Normal 14 8 26 27" xfId="14570"/>
    <cellStyle name="Normal 14 8 26 28" xfId="14571"/>
    <cellStyle name="Normal 14 8 26 29" xfId="14572"/>
    <cellStyle name="Normal 14 8 26 3" xfId="14573"/>
    <cellStyle name="Normal 14 8 26 30" xfId="14574"/>
    <cellStyle name="Normal 14 8 26 4" xfId="14575"/>
    <cellStyle name="Normal 14 8 26 5" xfId="14576"/>
    <cellStyle name="Normal 14 8 26 6" xfId="14577"/>
    <cellStyle name="Normal 14 8 26 7" xfId="14578"/>
    <cellStyle name="Normal 14 8 26 8" xfId="14579"/>
    <cellStyle name="Normal 14 8 26 9" xfId="14580"/>
    <cellStyle name="Normal 14 8 27" xfId="14581"/>
    <cellStyle name="Normal 14 8 27 10" xfId="14582"/>
    <cellStyle name="Normal 14 8 27 11" xfId="14583"/>
    <cellStyle name="Normal 14 8 27 12" xfId="14584"/>
    <cellStyle name="Normal 14 8 27 13" xfId="14585"/>
    <cellStyle name="Normal 14 8 27 14" xfId="14586"/>
    <cellStyle name="Normal 14 8 27 15" xfId="14587"/>
    <cellStyle name="Normal 14 8 27 16" xfId="14588"/>
    <cellStyle name="Normal 14 8 27 17" xfId="14589"/>
    <cellStyle name="Normal 14 8 27 18" xfId="14590"/>
    <cellStyle name="Normal 14 8 27 19" xfId="14591"/>
    <cellStyle name="Normal 14 8 27 2" xfId="14592"/>
    <cellStyle name="Normal 14 8 27 20" xfId="14593"/>
    <cellStyle name="Normal 14 8 27 21" xfId="14594"/>
    <cellStyle name="Normal 14 8 27 22" xfId="14595"/>
    <cellStyle name="Normal 14 8 27 23" xfId="14596"/>
    <cellStyle name="Normal 14 8 27 24" xfId="14597"/>
    <cellStyle name="Normal 14 8 27 25" xfId="14598"/>
    <cellStyle name="Normal 14 8 27 26" xfId="14599"/>
    <cellStyle name="Normal 14 8 27 27" xfId="14600"/>
    <cellStyle name="Normal 14 8 27 28" xfId="14601"/>
    <cellStyle name="Normal 14 8 27 29" xfId="14602"/>
    <cellStyle name="Normal 14 8 27 3" xfId="14603"/>
    <cellStyle name="Normal 14 8 27 30" xfId="14604"/>
    <cellStyle name="Normal 14 8 27 4" xfId="14605"/>
    <cellStyle name="Normal 14 8 27 5" xfId="14606"/>
    <cellStyle name="Normal 14 8 27 6" xfId="14607"/>
    <cellStyle name="Normal 14 8 27 7" xfId="14608"/>
    <cellStyle name="Normal 14 8 27 8" xfId="14609"/>
    <cellStyle name="Normal 14 8 27 9" xfId="14610"/>
    <cellStyle name="Normal 14 8 28" xfId="14611"/>
    <cellStyle name="Normal 14 8 28 10" xfId="14612"/>
    <cellStyle name="Normal 14 8 28 11" xfId="14613"/>
    <cellStyle name="Normal 14 8 28 12" xfId="14614"/>
    <cellStyle name="Normal 14 8 28 13" xfId="14615"/>
    <cellStyle name="Normal 14 8 28 14" xfId="14616"/>
    <cellStyle name="Normal 14 8 28 15" xfId="14617"/>
    <cellStyle name="Normal 14 8 28 16" xfId="14618"/>
    <cellStyle name="Normal 14 8 28 17" xfId="14619"/>
    <cellStyle name="Normal 14 8 28 18" xfId="14620"/>
    <cellStyle name="Normal 14 8 28 19" xfId="14621"/>
    <cellStyle name="Normal 14 8 28 2" xfId="14622"/>
    <cellStyle name="Normal 14 8 28 20" xfId="14623"/>
    <cellStyle name="Normal 14 8 28 21" xfId="14624"/>
    <cellStyle name="Normal 14 8 28 22" xfId="14625"/>
    <cellStyle name="Normal 14 8 28 23" xfId="14626"/>
    <cellStyle name="Normal 14 8 28 24" xfId="14627"/>
    <cellStyle name="Normal 14 8 28 25" xfId="14628"/>
    <cellStyle name="Normal 14 8 28 26" xfId="14629"/>
    <cellStyle name="Normal 14 8 28 27" xfId="14630"/>
    <cellStyle name="Normal 14 8 28 28" xfId="14631"/>
    <cellStyle name="Normal 14 8 28 29" xfId="14632"/>
    <cellStyle name="Normal 14 8 28 3" xfId="14633"/>
    <cellStyle name="Normal 14 8 28 30" xfId="14634"/>
    <cellStyle name="Normal 14 8 28 4" xfId="14635"/>
    <cellStyle name="Normal 14 8 28 5" xfId="14636"/>
    <cellStyle name="Normal 14 8 28 6" xfId="14637"/>
    <cellStyle name="Normal 14 8 28 7" xfId="14638"/>
    <cellStyle name="Normal 14 8 28 8" xfId="14639"/>
    <cellStyle name="Normal 14 8 28 9" xfId="14640"/>
    <cellStyle name="Normal 14 8 29" xfId="14641"/>
    <cellStyle name="Normal 14 8 29 10" xfId="14642"/>
    <cellStyle name="Normal 14 8 29 11" xfId="14643"/>
    <cellStyle name="Normal 14 8 29 12" xfId="14644"/>
    <cellStyle name="Normal 14 8 29 13" xfId="14645"/>
    <cellStyle name="Normal 14 8 29 14" xfId="14646"/>
    <cellStyle name="Normal 14 8 29 15" xfId="14647"/>
    <cellStyle name="Normal 14 8 29 16" xfId="14648"/>
    <cellStyle name="Normal 14 8 29 17" xfId="14649"/>
    <cellStyle name="Normal 14 8 29 18" xfId="14650"/>
    <cellStyle name="Normal 14 8 29 19" xfId="14651"/>
    <cellStyle name="Normal 14 8 29 2" xfId="14652"/>
    <cellStyle name="Normal 14 8 29 20" xfId="14653"/>
    <cellStyle name="Normal 14 8 29 21" xfId="14654"/>
    <cellStyle name="Normal 14 8 29 22" xfId="14655"/>
    <cellStyle name="Normal 14 8 29 23" xfId="14656"/>
    <cellStyle name="Normal 14 8 29 24" xfId="14657"/>
    <cellStyle name="Normal 14 8 29 25" xfId="14658"/>
    <cellStyle name="Normal 14 8 29 26" xfId="14659"/>
    <cellStyle name="Normal 14 8 29 27" xfId="14660"/>
    <cellStyle name="Normal 14 8 29 28" xfId="14661"/>
    <cellStyle name="Normal 14 8 29 29" xfId="14662"/>
    <cellStyle name="Normal 14 8 29 3" xfId="14663"/>
    <cellStyle name="Normal 14 8 29 30" xfId="14664"/>
    <cellStyle name="Normal 14 8 29 4" xfId="14665"/>
    <cellStyle name="Normal 14 8 29 5" xfId="14666"/>
    <cellStyle name="Normal 14 8 29 6" xfId="14667"/>
    <cellStyle name="Normal 14 8 29 7" xfId="14668"/>
    <cellStyle name="Normal 14 8 29 8" xfId="14669"/>
    <cellStyle name="Normal 14 8 29 9" xfId="14670"/>
    <cellStyle name="Normal 14 8 3" xfId="14671"/>
    <cellStyle name="Normal 14 8 3 10" xfId="14672"/>
    <cellStyle name="Normal 14 8 3 11" xfId="14673"/>
    <cellStyle name="Normal 14 8 3 12" xfId="14674"/>
    <cellStyle name="Normal 14 8 3 13" xfId="14675"/>
    <cellStyle name="Normal 14 8 3 14" xfId="14676"/>
    <cellStyle name="Normal 14 8 3 15" xfId="14677"/>
    <cellStyle name="Normal 14 8 3 16" xfId="14678"/>
    <cellStyle name="Normal 14 8 3 17" xfId="14679"/>
    <cellStyle name="Normal 14 8 3 18" xfId="14680"/>
    <cellStyle name="Normal 14 8 3 19" xfId="14681"/>
    <cellStyle name="Normal 14 8 3 2" xfId="14682"/>
    <cellStyle name="Normal 14 8 3 20" xfId="14683"/>
    <cellStyle name="Normal 14 8 3 21" xfId="14684"/>
    <cellStyle name="Normal 14 8 3 22" xfId="14685"/>
    <cellStyle name="Normal 14 8 3 23" xfId="14686"/>
    <cellStyle name="Normal 14 8 3 24" xfId="14687"/>
    <cellStyle name="Normal 14 8 3 25" xfId="14688"/>
    <cellStyle name="Normal 14 8 3 26" xfId="14689"/>
    <cellStyle name="Normal 14 8 3 27" xfId="14690"/>
    <cellStyle name="Normal 14 8 3 28" xfId="14691"/>
    <cellStyle name="Normal 14 8 3 29" xfId="14692"/>
    <cellStyle name="Normal 14 8 3 3" xfId="14693"/>
    <cellStyle name="Normal 14 8 3 30" xfId="14694"/>
    <cellStyle name="Normal 14 8 3 4" xfId="14695"/>
    <cellStyle name="Normal 14 8 3 5" xfId="14696"/>
    <cellStyle name="Normal 14 8 3 6" xfId="14697"/>
    <cellStyle name="Normal 14 8 3 7" xfId="14698"/>
    <cellStyle name="Normal 14 8 3 8" xfId="14699"/>
    <cellStyle name="Normal 14 8 3 9" xfId="14700"/>
    <cellStyle name="Normal 14 8 30" xfId="14701"/>
    <cellStyle name="Normal 14 8 30 10" xfId="14702"/>
    <cellStyle name="Normal 14 8 30 11" xfId="14703"/>
    <cellStyle name="Normal 14 8 30 12" xfId="14704"/>
    <cellStyle name="Normal 14 8 30 13" xfId="14705"/>
    <cellStyle name="Normal 14 8 30 14" xfId="14706"/>
    <cellStyle name="Normal 14 8 30 15" xfId="14707"/>
    <cellStyle name="Normal 14 8 30 16" xfId="14708"/>
    <cellStyle name="Normal 14 8 30 17" xfId="14709"/>
    <cellStyle name="Normal 14 8 30 18" xfId="14710"/>
    <cellStyle name="Normal 14 8 30 19" xfId="14711"/>
    <cellStyle name="Normal 14 8 30 2" xfId="14712"/>
    <cellStyle name="Normal 14 8 30 20" xfId="14713"/>
    <cellStyle name="Normal 14 8 30 21" xfId="14714"/>
    <cellStyle name="Normal 14 8 30 22" xfId="14715"/>
    <cellStyle name="Normal 14 8 30 23" xfId="14716"/>
    <cellStyle name="Normal 14 8 30 24" xfId="14717"/>
    <cellStyle name="Normal 14 8 30 25" xfId="14718"/>
    <cellStyle name="Normal 14 8 30 26" xfId="14719"/>
    <cellStyle name="Normal 14 8 30 27" xfId="14720"/>
    <cellStyle name="Normal 14 8 30 28" xfId="14721"/>
    <cellStyle name="Normal 14 8 30 29" xfId="14722"/>
    <cellStyle name="Normal 14 8 30 3" xfId="14723"/>
    <cellStyle name="Normal 14 8 30 30" xfId="14724"/>
    <cellStyle name="Normal 14 8 30 4" xfId="14725"/>
    <cellStyle name="Normal 14 8 30 5" xfId="14726"/>
    <cellStyle name="Normal 14 8 30 6" xfId="14727"/>
    <cellStyle name="Normal 14 8 30 7" xfId="14728"/>
    <cellStyle name="Normal 14 8 30 8" xfId="14729"/>
    <cellStyle name="Normal 14 8 30 9" xfId="14730"/>
    <cellStyle name="Normal 14 8 31" xfId="14731"/>
    <cellStyle name="Normal 14 8 31 10" xfId="14732"/>
    <cellStyle name="Normal 14 8 31 11" xfId="14733"/>
    <cellStyle name="Normal 14 8 31 12" xfId="14734"/>
    <cellStyle name="Normal 14 8 31 13" xfId="14735"/>
    <cellStyle name="Normal 14 8 31 14" xfId="14736"/>
    <cellStyle name="Normal 14 8 31 15" xfId="14737"/>
    <cellStyle name="Normal 14 8 31 16" xfId="14738"/>
    <cellStyle name="Normal 14 8 31 17" xfId="14739"/>
    <cellStyle name="Normal 14 8 31 18" xfId="14740"/>
    <cellStyle name="Normal 14 8 31 19" xfId="14741"/>
    <cellStyle name="Normal 14 8 31 2" xfId="14742"/>
    <cellStyle name="Normal 14 8 31 20" xfId="14743"/>
    <cellStyle name="Normal 14 8 31 21" xfId="14744"/>
    <cellStyle name="Normal 14 8 31 22" xfId="14745"/>
    <cellStyle name="Normal 14 8 31 23" xfId="14746"/>
    <cellStyle name="Normal 14 8 31 24" xfId="14747"/>
    <cellStyle name="Normal 14 8 31 25" xfId="14748"/>
    <cellStyle name="Normal 14 8 31 26" xfId="14749"/>
    <cellStyle name="Normal 14 8 31 27" xfId="14750"/>
    <cellStyle name="Normal 14 8 31 28" xfId="14751"/>
    <cellStyle name="Normal 14 8 31 29" xfId="14752"/>
    <cellStyle name="Normal 14 8 31 3" xfId="14753"/>
    <cellStyle name="Normal 14 8 31 30" xfId="14754"/>
    <cellStyle name="Normal 14 8 31 4" xfId="14755"/>
    <cellStyle name="Normal 14 8 31 5" xfId="14756"/>
    <cellStyle name="Normal 14 8 31 6" xfId="14757"/>
    <cellStyle name="Normal 14 8 31 7" xfId="14758"/>
    <cellStyle name="Normal 14 8 31 8" xfId="14759"/>
    <cellStyle name="Normal 14 8 31 9" xfId="14760"/>
    <cellStyle name="Normal 14 8 32" xfId="14761"/>
    <cellStyle name="Normal 14 8 33" xfId="14762"/>
    <cellStyle name="Normal 14 8 34" xfId="14763"/>
    <cellStyle name="Normal 14 8 35" xfId="14764"/>
    <cellStyle name="Normal 14 8 36" xfId="14765"/>
    <cellStyle name="Normal 14 8 37" xfId="14766"/>
    <cellStyle name="Normal 14 8 38" xfId="14767"/>
    <cellStyle name="Normal 14 8 39" xfId="14768"/>
    <cellStyle name="Normal 14 8 4" xfId="14769"/>
    <cellStyle name="Normal 14 8 4 10" xfId="14770"/>
    <cellStyle name="Normal 14 8 4 11" xfId="14771"/>
    <cellStyle name="Normal 14 8 4 12" xfId="14772"/>
    <cellStyle name="Normal 14 8 4 13" xfId="14773"/>
    <cellStyle name="Normal 14 8 4 14" xfId="14774"/>
    <cellStyle name="Normal 14 8 4 15" xfId="14775"/>
    <cellStyle name="Normal 14 8 4 16" xfId="14776"/>
    <cellStyle name="Normal 14 8 4 17" xfId="14777"/>
    <cellStyle name="Normal 14 8 4 18" xfId="14778"/>
    <cellStyle name="Normal 14 8 4 19" xfId="14779"/>
    <cellStyle name="Normal 14 8 4 2" xfId="14780"/>
    <cellStyle name="Normal 14 8 4 20" xfId="14781"/>
    <cellStyle name="Normal 14 8 4 21" xfId="14782"/>
    <cellStyle name="Normal 14 8 4 22" xfId="14783"/>
    <cellStyle name="Normal 14 8 4 23" xfId="14784"/>
    <cellStyle name="Normal 14 8 4 24" xfId="14785"/>
    <cellStyle name="Normal 14 8 4 25" xfId="14786"/>
    <cellStyle name="Normal 14 8 4 26" xfId="14787"/>
    <cellStyle name="Normal 14 8 4 27" xfId="14788"/>
    <cellStyle name="Normal 14 8 4 28" xfId="14789"/>
    <cellStyle name="Normal 14 8 4 29" xfId="14790"/>
    <cellStyle name="Normal 14 8 4 3" xfId="14791"/>
    <cellStyle name="Normal 14 8 4 30" xfId="14792"/>
    <cellStyle name="Normal 14 8 4 4" xfId="14793"/>
    <cellStyle name="Normal 14 8 4 5" xfId="14794"/>
    <cellStyle name="Normal 14 8 4 6" xfId="14795"/>
    <cellStyle name="Normal 14 8 4 7" xfId="14796"/>
    <cellStyle name="Normal 14 8 4 8" xfId="14797"/>
    <cellStyle name="Normal 14 8 4 9" xfId="14798"/>
    <cellStyle name="Normal 14 8 40" xfId="14799"/>
    <cellStyle name="Normal 14 8 41" xfId="14800"/>
    <cellStyle name="Normal 14 8 42" xfId="14801"/>
    <cellStyle name="Normal 14 8 43" xfId="14802"/>
    <cellStyle name="Normal 14 8 44" xfId="14803"/>
    <cellStyle name="Normal 14 8 45" xfId="14804"/>
    <cellStyle name="Normal 14 8 46" xfId="14805"/>
    <cellStyle name="Normal 14 8 47" xfId="14806"/>
    <cellStyle name="Normal 14 8 48" xfId="14807"/>
    <cellStyle name="Normal 14 8 49" xfId="14808"/>
    <cellStyle name="Normal 14 8 5" xfId="14809"/>
    <cellStyle name="Normal 14 8 5 10" xfId="14810"/>
    <cellStyle name="Normal 14 8 5 11" xfId="14811"/>
    <cellStyle name="Normal 14 8 5 12" xfId="14812"/>
    <cellStyle name="Normal 14 8 5 13" xfId="14813"/>
    <cellStyle name="Normal 14 8 5 14" xfId="14814"/>
    <cellStyle name="Normal 14 8 5 15" xfId="14815"/>
    <cellStyle name="Normal 14 8 5 16" xfId="14816"/>
    <cellStyle name="Normal 14 8 5 17" xfId="14817"/>
    <cellStyle name="Normal 14 8 5 18" xfId="14818"/>
    <cellStyle name="Normal 14 8 5 19" xfId="14819"/>
    <cellStyle name="Normal 14 8 5 2" xfId="14820"/>
    <cellStyle name="Normal 14 8 5 20" xfId="14821"/>
    <cellStyle name="Normal 14 8 5 21" xfId="14822"/>
    <cellStyle name="Normal 14 8 5 22" xfId="14823"/>
    <cellStyle name="Normal 14 8 5 23" xfId="14824"/>
    <cellStyle name="Normal 14 8 5 24" xfId="14825"/>
    <cellStyle name="Normal 14 8 5 25" xfId="14826"/>
    <cellStyle name="Normal 14 8 5 26" xfId="14827"/>
    <cellStyle name="Normal 14 8 5 27" xfId="14828"/>
    <cellStyle name="Normal 14 8 5 28" xfId="14829"/>
    <cellStyle name="Normal 14 8 5 29" xfId="14830"/>
    <cellStyle name="Normal 14 8 5 3" xfId="14831"/>
    <cellStyle name="Normal 14 8 5 30" xfId="14832"/>
    <cellStyle name="Normal 14 8 5 4" xfId="14833"/>
    <cellStyle name="Normal 14 8 5 5" xfId="14834"/>
    <cellStyle name="Normal 14 8 5 6" xfId="14835"/>
    <cellStyle name="Normal 14 8 5 7" xfId="14836"/>
    <cellStyle name="Normal 14 8 5 8" xfId="14837"/>
    <cellStyle name="Normal 14 8 5 9" xfId="14838"/>
    <cellStyle name="Normal 14 8 50" xfId="14839"/>
    <cellStyle name="Normal 14 8 51" xfId="14840"/>
    <cellStyle name="Normal 14 8 52" xfId="14841"/>
    <cellStyle name="Normal 14 8 53" xfId="14842"/>
    <cellStyle name="Normal 14 8 54" xfId="14843"/>
    <cellStyle name="Normal 14 8 55" xfId="14844"/>
    <cellStyle name="Normal 14 8 56" xfId="14845"/>
    <cellStyle name="Normal 14 8 57" xfId="14846"/>
    <cellStyle name="Normal 14 8 58" xfId="14847"/>
    <cellStyle name="Normal 14 8 59" xfId="14848"/>
    <cellStyle name="Normal 14 8 6" xfId="14849"/>
    <cellStyle name="Normal 14 8 6 10" xfId="14850"/>
    <cellStyle name="Normal 14 8 6 11" xfId="14851"/>
    <cellStyle name="Normal 14 8 6 12" xfId="14852"/>
    <cellStyle name="Normal 14 8 6 13" xfId="14853"/>
    <cellStyle name="Normal 14 8 6 14" xfId="14854"/>
    <cellStyle name="Normal 14 8 6 15" xfId="14855"/>
    <cellStyle name="Normal 14 8 6 16" xfId="14856"/>
    <cellStyle name="Normal 14 8 6 17" xfId="14857"/>
    <cellStyle name="Normal 14 8 6 18" xfId="14858"/>
    <cellStyle name="Normal 14 8 6 19" xfId="14859"/>
    <cellStyle name="Normal 14 8 6 2" xfId="14860"/>
    <cellStyle name="Normal 14 8 6 20" xfId="14861"/>
    <cellStyle name="Normal 14 8 6 21" xfId="14862"/>
    <cellStyle name="Normal 14 8 6 22" xfId="14863"/>
    <cellStyle name="Normal 14 8 6 23" xfId="14864"/>
    <cellStyle name="Normal 14 8 6 24" xfId="14865"/>
    <cellStyle name="Normal 14 8 6 25" xfId="14866"/>
    <cellStyle name="Normal 14 8 6 26" xfId="14867"/>
    <cellStyle name="Normal 14 8 6 27" xfId="14868"/>
    <cellStyle name="Normal 14 8 6 28" xfId="14869"/>
    <cellStyle name="Normal 14 8 6 29" xfId="14870"/>
    <cellStyle name="Normal 14 8 6 3" xfId="14871"/>
    <cellStyle name="Normal 14 8 6 30" xfId="14872"/>
    <cellStyle name="Normal 14 8 6 4" xfId="14873"/>
    <cellStyle name="Normal 14 8 6 5" xfId="14874"/>
    <cellStyle name="Normal 14 8 6 6" xfId="14875"/>
    <cellStyle name="Normal 14 8 6 7" xfId="14876"/>
    <cellStyle name="Normal 14 8 6 8" xfId="14877"/>
    <cellStyle name="Normal 14 8 6 9" xfId="14878"/>
    <cellStyle name="Normal 14 8 60" xfId="14879"/>
    <cellStyle name="Normal 14 8 7" xfId="14880"/>
    <cellStyle name="Normal 14 8 7 10" xfId="14881"/>
    <cellStyle name="Normal 14 8 7 11" xfId="14882"/>
    <cellStyle name="Normal 14 8 7 12" xfId="14883"/>
    <cellStyle name="Normal 14 8 7 13" xfId="14884"/>
    <cellStyle name="Normal 14 8 7 14" xfId="14885"/>
    <cellStyle name="Normal 14 8 7 15" xfId="14886"/>
    <cellStyle name="Normal 14 8 7 16" xfId="14887"/>
    <cellStyle name="Normal 14 8 7 17" xfId="14888"/>
    <cellStyle name="Normal 14 8 7 18" xfId="14889"/>
    <cellStyle name="Normal 14 8 7 19" xfId="14890"/>
    <cellStyle name="Normal 14 8 7 2" xfId="14891"/>
    <cellStyle name="Normal 14 8 7 20" xfId="14892"/>
    <cellStyle name="Normal 14 8 7 21" xfId="14893"/>
    <cellStyle name="Normal 14 8 7 22" xfId="14894"/>
    <cellStyle name="Normal 14 8 7 23" xfId="14895"/>
    <cellStyle name="Normal 14 8 7 24" xfId="14896"/>
    <cellStyle name="Normal 14 8 7 25" xfId="14897"/>
    <cellStyle name="Normal 14 8 7 26" xfId="14898"/>
    <cellStyle name="Normal 14 8 7 27" xfId="14899"/>
    <cellStyle name="Normal 14 8 7 28" xfId="14900"/>
    <cellStyle name="Normal 14 8 7 29" xfId="14901"/>
    <cellStyle name="Normal 14 8 7 3" xfId="14902"/>
    <cellStyle name="Normal 14 8 7 30" xfId="14903"/>
    <cellStyle name="Normal 14 8 7 4" xfId="14904"/>
    <cellStyle name="Normal 14 8 7 5" xfId="14905"/>
    <cellStyle name="Normal 14 8 7 6" xfId="14906"/>
    <cellStyle name="Normal 14 8 7 7" xfId="14907"/>
    <cellStyle name="Normal 14 8 7 8" xfId="14908"/>
    <cellStyle name="Normal 14 8 7 9" xfId="14909"/>
    <cellStyle name="Normal 14 8 8" xfId="14910"/>
    <cellStyle name="Normal 14 8 8 10" xfId="14911"/>
    <cellStyle name="Normal 14 8 8 11" xfId="14912"/>
    <cellStyle name="Normal 14 8 8 12" xfId="14913"/>
    <cellStyle name="Normal 14 8 8 13" xfId="14914"/>
    <cellStyle name="Normal 14 8 8 14" xfId="14915"/>
    <cellStyle name="Normal 14 8 8 15" xfId="14916"/>
    <cellStyle name="Normal 14 8 8 16" xfId="14917"/>
    <cellStyle name="Normal 14 8 8 17" xfId="14918"/>
    <cellStyle name="Normal 14 8 8 18" xfId="14919"/>
    <cellStyle name="Normal 14 8 8 19" xfId="14920"/>
    <cellStyle name="Normal 14 8 8 2" xfId="14921"/>
    <cellStyle name="Normal 14 8 8 20" xfId="14922"/>
    <cellStyle name="Normal 14 8 8 21" xfId="14923"/>
    <cellStyle name="Normal 14 8 8 22" xfId="14924"/>
    <cellStyle name="Normal 14 8 8 23" xfId="14925"/>
    <cellStyle name="Normal 14 8 8 24" xfId="14926"/>
    <cellStyle name="Normal 14 8 8 25" xfId="14927"/>
    <cellStyle name="Normal 14 8 8 26" xfId="14928"/>
    <cellStyle name="Normal 14 8 8 27" xfId="14929"/>
    <cellStyle name="Normal 14 8 8 28" xfId="14930"/>
    <cellStyle name="Normal 14 8 8 29" xfId="14931"/>
    <cellStyle name="Normal 14 8 8 3" xfId="14932"/>
    <cellStyle name="Normal 14 8 8 30" xfId="14933"/>
    <cellStyle name="Normal 14 8 8 4" xfId="14934"/>
    <cellStyle name="Normal 14 8 8 5" xfId="14935"/>
    <cellStyle name="Normal 14 8 8 6" xfId="14936"/>
    <cellStyle name="Normal 14 8 8 7" xfId="14937"/>
    <cellStyle name="Normal 14 8 8 8" xfId="14938"/>
    <cellStyle name="Normal 14 8 8 9" xfId="14939"/>
    <cellStyle name="Normal 14 8 9" xfId="14940"/>
    <cellStyle name="Normal 14 8 9 10" xfId="14941"/>
    <cellStyle name="Normal 14 8 9 11" xfId="14942"/>
    <cellStyle name="Normal 14 8 9 12" xfId="14943"/>
    <cellStyle name="Normal 14 8 9 13" xfId="14944"/>
    <cellStyle name="Normal 14 8 9 14" xfId="14945"/>
    <cellStyle name="Normal 14 8 9 15" xfId="14946"/>
    <cellStyle name="Normal 14 8 9 16" xfId="14947"/>
    <cellStyle name="Normal 14 8 9 17" xfId="14948"/>
    <cellStyle name="Normal 14 8 9 18" xfId="14949"/>
    <cellStyle name="Normal 14 8 9 19" xfId="14950"/>
    <cellStyle name="Normal 14 8 9 2" xfId="14951"/>
    <cellStyle name="Normal 14 8 9 20" xfId="14952"/>
    <cellStyle name="Normal 14 8 9 21" xfId="14953"/>
    <cellStyle name="Normal 14 8 9 22" xfId="14954"/>
    <cellStyle name="Normal 14 8 9 23" xfId="14955"/>
    <cellStyle name="Normal 14 8 9 24" xfId="14956"/>
    <cellStyle name="Normal 14 8 9 25" xfId="14957"/>
    <cellStyle name="Normal 14 8 9 26" xfId="14958"/>
    <cellStyle name="Normal 14 8 9 27" xfId="14959"/>
    <cellStyle name="Normal 14 8 9 28" xfId="14960"/>
    <cellStyle name="Normal 14 8 9 29" xfId="14961"/>
    <cellStyle name="Normal 14 8 9 3" xfId="14962"/>
    <cellStyle name="Normal 14 8 9 30" xfId="14963"/>
    <cellStyle name="Normal 14 8 9 4" xfId="14964"/>
    <cellStyle name="Normal 14 8 9 5" xfId="14965"/>
    <cellStyle name="Normal 14 8 9 6" xfId="14966"/>
    <cellStyle name="Normal 14 8 9 7" xfId="14967"/>
    <cellStyle name="Normal 14 8 9 8" xfId="14968"/>
    <cellStyle name="Normal 14 8 9 9" xfId="14969"/>
    <cellStyle name="Normal 14 9" xfId="14970"/>
    <cellStyle name="Normal 14 9 10" xfId="14971"/>
    <cellStyle name="Normal 14 9 11" xfId="14972"/>
    <cellStyle name="Normal 14 9 12" xfId="14973"/>
    <cellStyle name="Normal 14 9 13" xfId="14974"/>
    <cellStyle name="Normal 14 9 14" xfId="14975"/>
    <cellStyle name="Normal 14 9 15" xfId="14976"/>
    <cellStyle name="Normal 14 9 16" xfId="14977"/>
    <cellStyle name="Normal 14 9 17" xfId="14978"/>
    <cellStyle name="Normal 14 9 18" xfId="14979"/>
    <cellStyle name="Normal 14 9 19" xfId="14980"/>
    <cellStyle name="Normal 14 9 2" xfId="14981"/>
    <cellStyle name="Normal 14 9 20" xfId="14982"/>
    <cellStyle name="Normal 14 9 21" xfId="14983"/>
    <cellStyle name="Normal 14 9 22" xfId="14984"/>
    <cellStyle name="Normal 14 9 23" xfId="14985"/>
    <cellStyle name="Normal 14 9 24" xfId="14986"/>
    <cellStyle name="Normal 14 9 25" xfId="14987"/>
    <cellStyle name="Normal 14 9 26" xfId="14988"/>
    <cellStyle name="Normal 14 9 27" xfId="14989"/>
    <cellStyle name="Normal 14 9 28" xfId="14990"/>
    <cellStyle name="Normal 14 9 29" xfId="14991"/>
    <cellStyle name="Normal 14 9 3" xfId="14992"/>
    <cellStyle name="Normal 14 9 30" xfId="14993"/>
    <cellStyle name="Normal 14 9 4" xfId="14994"/>
    <cellStyle name="Normal 14 9 5" xfId="14995"/>
    <cellStyle name="Normal 14 9 6" xfId="14996"/>
    <cellStyle name="Normal 14 9 7" xfId="14997"/>
    <cellStyle name="Normal 14 9 8" xfId="14998"/>
    <cellStyle name="Normal 14 9 9" xfId="14999"/>
    <cellStyle name="Normal 15" xfId="15000"/>
    <cellStyle name="Normal 15 10" xfId="15001"/>
    <cellStyle name="Normal 15 10 10" xfId="15002"/>
    <cellStyle name="Normal 15 10 11" xfId="15003"/>
    <cellStyle name="Normal 15 10 12" xfId="15004"/>
    <cellStyle name="Normal 15 10 13" xfId="15005"/>
    <cellStyle name="Normal 15 10 14" xfId="15006"/>
    <cellStyle name="Normal 15 10 15" xfId="15007"/>
    <cellStyle name="Normal 15 10 16" xfId="15008"/>
    <cellStyle name="Normal 15 10 17" xfId="15009"/>
    <cellStyle name="Normal 15 10 18" xfId="15010"/>
    <cellStyle name="Normal 15 10 19" xfId="15011"/>
    <cellStyle name="Normal 15 10 2" xfId="15012"/>
    <cellStyle name="Normal 15 10 20" xfId="15013"/>
    <cellStyle name="Normal 15 10 21" xfId="15014"/>
    <cellStyle name="Normal 15 10 22" xfId="15015"/>
    <cellStyle name="Normal 15 10 23" xfId="15016"/>
    <cellStyle name="Normal 15 10 24" xfId="15017"/>
    <cellStyle name="Normal 15 10 25" xfId="15018"/>
    <cellStyle name="Normal 15 10 26" xfId="15019"/>
    <cellStyle name="Normal 15 10 27" xfId="15020"/>
    <cellStyle name="Normal 15 10 28" xfId="15021"/>
    <cellStyle name="Normal 15 10 29" xfId="15022"/>
    <cellStyle name="Normal 15 10 3" xfId="15023"/>
    <cellStyle name="Normal 15 10 30" xfId="15024"/>
    <cellStyle name="Normal 15 10 4" xfId="15025"/>
    <cellStyle name="Normal 15 10 5" xfId="15026"/>
    <cellStyle name="Normal 15 10 6" xfId="15027"/>
    <cellStyle name="Normal 15 10 7" xfId="15028"/>
    <cellStyle name="Normal 15 10 8" xfId="15029"/>
    <cellStyle name="Normal 15 10 9" xfId="15030"/>
    <cellStyle name="Normal 15 11" xfId="15031"/>
    <cellStyle name="Normal 15 11 10" xfId="15032"/>
    <cellStyle name="Normal 15 11 11" xfId="15033"/>
    <cellStyle name="Normal 15 11 12" xfId="15034"/>
    <cellStyle name="Normal 15 11 13" xfId="15035"/>
    <cellStyle name="Normal 15 11 14" xfId="15036"/>
    <cellStyle name="Normal 15 11 15" xfId="15037"/>
    <cellStyle name="Normal 15 11 16" xfId="15038"/>
    <cellStyle name="Normal 15 11 17" xfId="15039"/>
    <cellStyle name="Normal 15 11 18" xfId="15040"/>
    <cellStyle name="Normal 15 11 19" xfId="15041"/>
    <cellStyle name="Normal 15 11 2" xfId="15042"/>
    <cellStyle name="Normal 15 11 20" xfId="15043"/>
    <cellStyle name="Normal 15 11 21" xfId="15044"/>
    <cellStyle name="Normal 15 11 22" xfId="15045"/>
    <cellStyle name="Normal 15 11 23" xfId="15046"/>
    <cellStyle name="Normal 15 11 24" xfId="15047"/>
    <cellStyle name="Normal 15 11 25" xfId="15048"/>
    <cellStyle name="Normal 15 11 26" xfId="15049"/>
    <cellStyle name="Normal 15 11 27" xfId="15050"/>
    <cellStyle name="Normal 15 11 28" xfId="15051"/>
    <cellStyle name="Normal 15 11 29" xfId="15052"/>
    <cellStyle name="Normal 15 11 3" xfId="15053"/>
    <cellStyle name="Normal 15 11 30" xfId="15054"/>
    <cellStyle name="Normal 15 11 4" xfId="15055"/>
    <cellStyle name="Normal 15 11 5" xfId="15056"/>
    <cellStyle name="Normal 15 11 6" xfId="15057"/>
    <cellStyle name="Normal 15 11 7" xfId="15058"/>
    <cellStyle name="Normal 15 11 8" xfId="15059"/>
    <cellStyle name="Normal 15 11 9" xfId="15060"/>
    <cellStyle name="Normal 15 12" xfId="15061"/>
    <cellStyle name="Normal 15 12 10" xfId="15062"/>
    <cellStyle name="Normal 15 12 11" xfId="15063"/>
    <cellStyle name="Normal 15 12 12" xfId="15064"/>
    <cellStyle name="Normal 15 12 13" xfId="15065"/>
    <cellStyle name="Normal 15 12 14" xfId="15066"/>
    <cellStyle name="Normal 15 12 15" xfId="15067"/>
    <cellStyle name="Normal 15 12 16" xfId="15068"/>
    <cellStyle name="Normal 15 12 17" xfId="15069"/>
    <cellStyle name="Normal 15 12 18" xfId="15070"/>
    <cellStyle name="Normal 15 12 19" xfId="15071"/>
    <cellStyle name="Normal 15 12 2" xfId="15072"/>
    <cellStyle name="Normal 15 12 20" xfId="15073"/>
    <cellStyle name="Normal 15 12 21" xfId="15074"/>
    <cellStyle name="Normal 15 12 22" xfId="15075"/>
    <cellStyle name="Normal 15 12 23" xfId="15076"/>
    <cellStyle name="Normal 15 12 24" xfId="15077"/>
    <cellStyle name="Normal 15 12 25" xfId="15078"/>
    <cellStyle name="Normal 15 12 26" xfId="15079"/>
    <cellStyle name="Normal 15 12 27" xfId="15080"/>
    <cellStyle name="Normal 15 12 28" xfId="15081"/>
    <cellStyle name="Normal 15 12 29" xfId="15082"/>
    <cellStyle name="Normal 15 12 3" xfId="15083"/>
    <cellStyle name="Normal 15 12 30" xfId="15084"/>
    <cellStyle name="Normal 15 12 4" xfId="15085"/>
    <cellStyle name="Normal 15 12 5" xfId="15086"/>
    <cellStyle name="Normal 15 12 6" xfId="15087"/>
    <cellStyle name="Normal 15 12 7" xfId="15088"/>
    <cellStyle name="Normal 15 12 8" xfId="15089"/>
    <cellStyle name="Normal 15 12 9" xfId="15090"/>
    <cellStyle name="Normal 15 13" xfId="15091"/>
    <cellStyle name="Normal 15 13 10" xfId="15092"/>
    <cellStyle name="Normal 15 13 11" xfId="15093"/>
    <cellStyle name="Normal 15 13 12" xfId="15094"/>
    <cellStyle name="Normal 15 13 13" xfId="15095"/>
    <cellStyle name="Normal 15 13 14" xfId="15096"/>
    <cellStyle name="Normal 15 13 15" xfId="15097"/>
    <cellStyle name="Normal 15 13 16" xfId="15098"/>
    <cellStyle name="Normal 15 13 17" xfId="15099"/>
    <cellStyle name="Normal 15 13 18" xfId="15100"/>
    <cellStyle name="Normal 15 13 19" xfId="15101"/>
    <cellStyle name="Normal 15 13 2" xfId="15102"/>
    <cellStyle name="Normal 15 13 20" xfId="15103"/>
    <cellStyle name="Normal 15 13 21" xfId="15104"/>
    <cellStyle name="Normal 15 13 22" xfId="15105"/>
    <cellStyle name="Normal 15 13 23" xfId="15106"/>
    <cellStyle name="Normal 15 13 24" xfId="15107"/>
    <cellStyle name="Normal 15 13 25" xfId="15108"/>
    <cellStyle name="Normal 15 13 26" xfId="15109"/>
    <cellStyle name="Normal 15 13 27" xfId="15110"/>
    <cellStyle name="Normal 15 13 28" xfId="15111"/>
    <cellStyle name="Normal 15 13 29" xfId="15112"/>
    <cellStyle name="Normal 15 13 3" xfId="15113"/>
    <cellStyle name="Normal 15 13 30" xfId="15114"/>
    <cellStyle name="Normal 15 13 4" xfId="15115"/>
    <cellStyle name="Normal 15 13 5" xfId="15116"/>
    <cellStyle name="Normal 15 13 6" xfId="15117"/>
    <cellStyle name="Normal 15 13 7" xfId="15118"/>
    <cellStyle name="Normal 15 13 8" xfId="15119"/>
    <cellStyle name="Normal 15 13 9" xfId="15120"/>
    <cellStyle name="Normal 15 14" xfId="15121"/>
    <cellStyle name="Normal 15 14 10" xfId="15122"/>
    <cellStyle name="Normal 15 14 11" xfId="15123"/>
    <cellStyle name="Normal 15 14 12" xfId="15124"/>
    <cellStyle name="Normal 15 14 13" xfId="15125"/>
    <cellStyle name="Normal 15 14 14" xfId="15126"/>
    <cellStyle name="Normal 15 14 15" xfId="15127"/>
    <cellStyle name="Normal 15 14 16" xfId="15128"/>
    <cellStyle name="Normal 15 14 17" xfId="15129"/>
    <cellStyle name="Normal 15 14 18" xfId="15130"/>
    <cellStyle name="Normal 15 14 19" xfId="15131"/>
    <cellStyle name="Normal 15 14 2" xfId="15132"/>
    <cellStyle name="Normal 15 14 20" xfId="15133"/>
    <cellStyle name="Normal 15 14 21" xfId="15134"/>
    <cellStyle name="Normal 15 14 22" xfId="15135"/>
    <cellStyle name="Normal 15 14 23" xfId="15136"/>
    <cellStyle name="Normal 15 14 24" xfId="15137"/>
    <cellStyle name="Normal 15 14 25" xfId="15138"/>
    <cellStyle name="Normal 15 14 26" xfId="15139"/>
    <cellStyle name="Normal 15 14 27" xfId="15140"/>
    <cellStyle name="Normal 15 14 28" xfId="15141"/>
    <cellStyle name="Normal 15 14 29" xfId="15142"/>
    <cellStyle name="Normal 15 14 3" xfId="15143"/>
    <cellStyle name="Normal 15 14 30" xfId="15144"/>
    <cellStyle name="Normal 15 14 4" xfId="15145"/>
    <cellStyle name="Normal 15 14 5" xfId="15146"/>
    <cellStyle name="Normal 15 14 6" xfId="15147"/>
    <cellStyle name="Normal 15 14 7" xfId="15148"/>
    <cellStyle name="Normal 15 14 8" xfId="15149"/>
    <cellStyle name="Normal 15 14 9" xfId="15150"/>
    <cellStyle name="Normal 15 15" xfId="15151"/>
    <cellStyle name="Normal 15 15 10" xfId="15152"/>
    <cellStyle name="Normal 15 15 11" xfId="15153"/>
    <cellStyle name="Normal 15 15 12" xfId="15154"/>
    <cellStyle name="Normal 15 15 13" xfId="15155"/>
    <cellStyle name="Normal 15 15 14" xfId="15156"/>
    <cellStyle name="Normal 15 15 15" xfId="15157"/>
    <cellStyle name="Normal 15 15 16" xfId="15158"/>
    <cellStyle name="Normal 15 15 17" xfId="15159"/>
    <cellStyle name="Normal 15 15 18" xfId="15160"/>
    <cellStyle name="Normal 15 15 19" xfId="15161"/>
    <cellStyle name="Normal 15 15 2" xfId="15162"/>
    <cellStyle name="Normal 15 15 20" xfId="15163"/>
    <cellStyle name="Normal 15 15 21" xfId="15164"/>
    <cellStyle name="Normal 15 15 22" xfId="15165"/>
    <cellStyle name="Normal 15 15 23" xfId="15166"/>
    <cellStyle name="Normal 15 15 24" xfId="15167"/>
    <cellStyle name="Normal 15 15 25" xfId="15168"/>
    <cellStyle name="Normal 15 15 26" xfId="15169"/>
    <cellStyle name="Normal 15 15 27" xfId="15170"/>
    <cellStyle name="Normal 15 15 28" xfId="15171"/>
    <cellStyle name="Normal 15 15 29" xfId="15172"/>
    <cellStyle name="Normal 15 15 3" xfId="15173"/>
    <cellStyle name="Normal 15 15 30" xfId="15174"/>
    <cellStyle name="Normal 15 15 4" xfId="15175"/>
    <cellStyle name="Normal 15 15 5" xfId="15176"/>
    <cellStyle name="Normal 15 15 6" xfId="15177"/>
    <cellStyle name="Normal 15 15 7" xfId="15178"/>
    <cellStyle name="Normal 15 15 8" xfId="15179"/>
    <cellStyle name="Normal 15 15 9" xfId="15180"/>
    <cellStyle name="Normal 15 16" xfId="15181"/>
    <cellStyle name="Normal 15 16 10" xfId="15182"/>
    <cellStyle name="Normal 15 16 11" xfId="15183"/>
    <cellStyle name="Normal 15 16 12" xfId="15184"/>
    <cellStyle name="Normal 15 16 13" xfId="15185"/>
    <cellStyle name="Normal 15 16 14" xfId="15186"/>
    <cellStyle name="Normal 15 16 15" xfId="15187"/>
    <cellStyle name="Normal 15 16 16" xfId="15188"/>
    <cellStyle name="Normal 15 16 17" xfId="15189"/>
    <cellStyle name="Normal 15 16 18" xfId="15190"/>
    <cellStyle name="Normal 15 16 19" xfId="15191"/>
    <cellStyle name="Normal 15 16 2" xfId="15192"/>
    <cellStyle name="Normal 15 16 20" xfId="15193"/>
    <cellStyle name="Normal 15 16 21" xfId="15194"/>
    <cellStyle name="Normal 15 16 22" xfId="15195"/>
    <cellStyle name="Normal 15 16 23" xfId="15196"/>
    <cellStyle name="Normal 15 16 24" xfId="15197"/>
    <cellStyle name="Normal 15 16 25" xfId="15198"/>
    <cellStyle name="Normal 15 16 26" xfId="15199"/>
    <cellStyle name="Normal 15 16 27" xfId="15200"/>
    <cellStyle name="Normal 15 16 28" xfId="15201"/>
    <cellStyle name="Normal 15 16 29" xfId="15202"/>
    <cellStyle name="Normal 15 16 3" xfId="15203"/>
    <cellStyle name="Normal 15 16 30" xfId="15204"/>
    <cellStyle name="Normal 15 16 4" xfId="15205"/>
    <cellStyle name="Normal 15 16 5" xfId="15206"/>
    <cellStyle name="Normal 15 16 6" xfId="15207"/>
    <cellStyle name="Normal 15 16 7" xfId="15208"/>
    <cellStyle name="Normal 15 16 8" xfId="15209"/>
    <cellStyle name="Normal 15 16 9" xfId="15210"/>
    <cellStyle name="Normal 15 17" xfId="15211"/>
    <cellStyle name="Normal 15 17 10" xfId="15212"/>
    <cellStyle name="Normal 15 17 11" xfId="15213"/>
    <cellStyle name="Normal 15 17 12" xfId="15214"/>
    <cellStyle name="Normal 15 17 13" xfId="15215"/>
    <cellStyle name="Normal 15 17 14" xfId="15216"/>
    <cellStyle name="Normal 15 17 15" xfId="15217"/>
    <cellStyle name="Normal 15 17 16" xfId="15218"/>
    <cellStyle name="Normal 15 17 17" xfId="15219"/>
    <cellStyle name="Normal 15 17 18" xfId="15220"/>
    <cellStyle name="Normal 15 17 19" xfId="15221"/>
    <cellStyle name="Normal 15 17 2" xfId="15222"/>
    <cellStyle name="Normal 15 17 20" xfId="15223"/>
    <cellStyle name="Normal 15 17 21" xfId="15224"/>
    <cellStyle name="Normal 15 17 22" xfId="15225"/>
    <cellStyle name="Normal 15 17 23" xfId="15226"/>
    <cellStyle name="Normal 15 17 24" xfId="15227"/>
    <cellStyle name="Normal 15 17 25" xfId="15228"/>
    <cellStyle name="Normal 15 17 26" xfId="15229"/>
    <cellStyle name="Normal 15 17 27" xfId="15230"/>
    <cellStyle name="Normal 15 17 28" xfId="15231"/>
    <cellStyle name="Normal 15 17 29" xfId="15232"/>
    <cellStyle name="Normal 15 17 3" xfId="15233"/>
    <cellStyle name="Normal 15 17 30" xfId="15234"/>
    <cellStyle name="Normal 15 17 4" xfId="15235"/>
    <cellStyle name="Normal 15 17 5" xfId="15236"/>
    <cellStyle name="Normal 15 17 6" xfId="15237"/>
    <cellStyle name="Normal 15 17 7" xfId="15238"/>
    <cellStyle name="Normal 15 17 8" xfId="15239"/>
    <cellStyle name="Normal 15 17 9" xfId="15240"/>
    <cellStyle name="Normal 15 18" xfId="15241"/>
    <cellStyle name="Normal 15 18 10" xfId="15242"/>
    <cellStyle name="Normal 15 18 11" xfId="15243"/>
    <cellStyle name="Normal 15 18 12" xfId="15244"/>
    <cellStyle name="Normal 15 18 13" xfId="15245"/>
    <cellStyle name="Normal 15 18 14" xfId="15246"/>
    <cellStyle name="Normal 15 18 15" xfId="15247"/>
    <cellStyle name="Normal 15 18 16" xfId="15248"/>
    <cellStyle name="Normal 15 18 17" xfId="15249"/>
    <cellStyle name="Normal 15 18 18" xfId="15250"/>
    <cellStyle name="Normal 15 18 19" xfId="15251"/>
    <cellStyle name="Normal 15 18 2" xfId="15252"/>
    <cellStyle name="Normal 15 18 20" xfId="15253"/>
    <cellStyle name="Normal 15 18 21" xfId="15254"/>
    <cellStyle name="Normal 15 18 22" xfId="15255"/>
    <cellStyle name="Normal 15 18 23" xfId="15256"/>
    <cellStyle name="Normal 15 18 24" xfId="15257"/>
    <cellStyle name="Normal 15 18 25" xfId="15258"/>
    <cellStyle name="Normal 15 18 26" xfId="15259"/>
    <cellStyle name="Normal 15 18 27" xfId="15260"/>
    <cellStyle name="Normal 15 18 28" xfId="15261"/>
    <cellStyle name="Normal 15 18 29" xfId="15262"/>
    <cellStyle name="Normal 15 18 3" xfId="15263"/>
    <cellStyle name="Normal 15 18 30" xfId="15264"/>
    <cellStyle name="Normal 15 18 4" xfId="15265"/>
    <cellStyle name="Normal 15 18 5" xfId="15266"/>
    <cellStyle name="Normal 15 18 6" xfId="15267"/>
    <cellStyle name="Normal 15 18 7" xfId="15268"/>
    <cellStyle name="Normal 15 18 8" xfId="15269"/>
    <cellStyle name="Normal 15 18 9" xfId="15270"/>
    <cellStyle name="Normal 15 19" xfId="15271"/>
    <cellStyle name="Normal 15 19 10" xfId="15272"/>
    <cellStyle name="Normal 15 19 11" xfId="15273"/>
    <cellStyle name="Normal 15 19 12" xfId="15274"/>
    <cellStyle name="Normal 15 19 13" xfId="15275"/>
    <cellStyle name="Normal 15 19 14" xfId="15276"/>
    <cellStyle name="Normal 15 19 15" xfId="15277"/>
    <cellStyle name="Normal 15 19 16" xfId="15278"/>
    <cellStyle name="Normal 15 19 17" xfId="15279"/>
    <cellStyle name="Normal 15 19 18" xfId="15280"/>
    <cellStyle name="Normal 15 19 19" xfId="15281"/>
    <cellStyle name="Normal 15 19 2" xfId="15282"/>
    <cellStyle name="Normal 15 19 20" xfId="15283"/>
    <cellStyle name="Normal 15 19 21" xfId="15284"/>
    <cellStyle name="Normal 15 19 22" xfId="15285"/>
    <cellStyle name="Normal 15 19 23" xfId="15286"/>
    <cellStyle name="Normal 15 19 24" xfId="15287"/>
    <cellStyle name="Normal 15 19 25" xfId="15288"/>
    <cellStyle name="Normal 15 19 26" xfId="15289"/>
    <cellStyle name="Normal 15 19 27" xfId="15290"/>
    <cellStyle name="Normal 15 19 28" xfId="15291"/>
    <cellStyle name="Normal 15 19 29" xfId="15292"/>
    <cellStyle name="Normal 15 19 3" xfId="15293"/>
    <cellStyle name="Normal 15 19 30" xfId="15294"/>
    <cellStyle name="Normal 15 19 4" xfId="15295"/>
    <cellStyle name="Normal 15 19 5" xfId="15296"/>
    <cellStyle name="Normal 15 19 6" xfId="15297"/>
    <cellStyle name="Normal 15 19 7" xfId="15298"/>
    <cellStyle name="Normal 15 19 8" xfId="15299"/>
    <cellStyle name="Normal 15 19 9" xfId="15300"/>
    <cellStyle name="Normal 15 2" xfId="15301"/>
    <cellStyle name="Normal 15 2 10" xfId="15302"/>
    <cellStyle name="Normal 15 2 10 10" xfId="15303"/>
    <cellStyle name="Normal 15 2 10 11" xfId="15304"/>
    <cellStyle name="Normal 15 2 10 12" xfId="15305"/>
    <cellStyle name="Normal 15 2 10 13" xfId="15306"/>
    <cellStyle name="Normal 15 2 10 14" xfId="15307"/>
    <cellStyle name="Normal 15 2 10 15" xfId="15308"/>
    <cellStyle name="Normal 15 2 10 16" xfId="15309"/>
    <cellStyle name="Normal 15 2 10 17" xfId="15310"/>
    <cellStyle name="Normal 15 2 10 18" xfId="15311"/>
    <cellStyle name="Normal 15 2 10 19" xfId="15312"/>
    <cellStyle name="Normal 15 2 10 2" xfId="15313"/>
    <cellStyle name="Normal 15 2 10 20" xfId="15314"/>
    <cellStyle name="Normal 15 2 10 21" xfId="15315"/>
    <cellStyle name="Normal 15 2 10 22" xfId="15316"/>
    <cellStyle name="Normal 15 2 10 23" xfId="15317"/>
    <cellStyle name="Normal 15 2 10 24" xfId="15318"/>
    <cellStyle name="Normal 15 2 10 25" xfId="15319"/>
    <cellStyle name="Normal 15 2 10 26" xfId="15320"/>
    <cellStyle name="Normal 15 2 10 27" xfId="15321"/>
    <cellStyle name="Normal 15 2 10 28" xfId="15322"/>
    <cellStyle name="Normal 15 2 10 29" xfId="15323"/>
    <cellStyle name="Normal 15 2 10 3" xfId="15324"/>
    <cellStyle name="Normal 15 2 10 30" xfId="15325"/>
    <cellStyle name="Normal 15 2 10 4" xfId="15326"/>
    <cellStyle name="Normal 15 2 10 5" xfId="15327"/>
    <cellStyle name="Normal 15 2 10 6" xfId="15328"/>
    <cellStyle name="Normal 15 2 10 7" xfId="15329"/>
    <cellStyle name="Normal 15 2 10 8" xfId="15330"/>
    <cellStyle name="Normal 15 2 10 9" xfId="15331"/>
    <cellStyle name="Normal 15 2 11" xfId="15332"/>
    <cellStyle name="Normal 15 2 11 10" xfId="15333"/>
    <cellStyle name="Normal 15 2 11 11" xfId="15334"/>
    <cellStyle name="Normal 15 2 11 12" xfId="15335"/>
    <cellStyle name="Normal 15 2 11 13" xfId="15336"/>
    <cellStyle name="Normal 15 2 11 14" xfId="15337"/>
    <cellStyle name="Normal 15 2 11 15" xfId="15338"/>
    <cellStyle name="Normal 15 2 11 16" xfId="15339"/>
    <cellStyle name="Normal 15 2 11 17" xfId="15340"/>
    <cellStyle name="Normal 15 2 11 18" xfId="15341"/>
    <cellStyle name="Normal 15 2 11 19" xfId="15342"/>
    <cellStyle name="Normal 15 2 11 2" xfId="15343"/>
    <cellStyle name="Normal 15 2 11 20" xfId="15344"/>
    <cellStyle name="Normal 15 2 11 21" xfId="15345"/>
    <cellStyle name="Normal 15 2 11 22" xfId="15346"/>
    <cellStyle name="Normal 15 2 11 23" xfId="15347"/>
    <cellStyle name="Normal 15 2 11 24" xfId="15348"/>
    <cellStyle name="Normal 15 2 11 25" xfId="15349"/>
    <cellStyle name="Normal 15 2 11 26" xfId="15350"/>
    <cellStyle name="Normal 15 2 11 27" xfId="15351"/>
    <cellStyle name="Normal 15 2 11 28" xfId="15352"/>
    <cellStyle name="Normal 15 2 11 29" xfId="15353"/>
    <cellStyle name="Normal 15 2 11 3" xfId="15354"/>
    <cellStyle name="Normal 15 2 11 30" xfId="15355"/>
    <cellStyle name="Normal 15 2 11 4" xfId="15356"/>
    <cellStyle name="Normal 15 2 11 5" xfId="15357"/>
    <cellStyle name="Normal 15 2 11 6" xfId="15358"/>
    <cellStyle name="Normal 15 2 11 7" xfId="15359"/>
    <cellStyle name="Normal 15 2 11 8" xfId="15360"/>
    <cellStyle name="Normal 15 2 11 9" xfId="15361"/>
    <cellStyle name="Normal 15 2 12" xfId="15362"/>
    <cellStyle name="Normal 15 2 12 10" xfId="15363"/>
    <cellStyle name="Normal 15 2 12 11" xfId="15364"/>
    <cellStyle name="Normal 15 2 12 12" xfId="15365"/>
    <cellStyle name="Normal 15 2 12 13" xfId="15366"/>
    <cellStyle name="Normal 15 2 12 14" xfId="15367"/>
    <cellStyle name="Normal 15 2 12 15" xfId="15368"/>
    <cellStyle name="Normal 15 2 12 16" xfId="15369"/>
    <cellStyle name="Normal 15 2 12 17" xfId="15370"/>
    <cellStyle name="Normal 15 2 12 18" xfId="15371"/>
    <cellStyle name="Normal 15 2 12 19" xfId="15372"/>
    <cellStyle name="Normal 15 2 12 2" xfId="15373"/>
    <cellStyle name="Normal 15 2 12 20" xfId="15374"/>
    <cellStyle name="Normal 15 2 12 21" xfId="15375"/>
    <cellStyle name="Normal 15 2 12 22" xfId="15376"/>
    <cellStyle name="Normal 15 2 12 23" xfId="15377"/>
    <cellStyle name="Normal 15 2 12 24" xfId="15378"/>
    <cellStyle name="Normal 15 2 12 25" xfId="15379"/>
    <cellStyle name="Normal 15 2 12 26" xfId="15380"/>
    <cellStyle name="Normal 15 2 12 27" xfId="15381"/>
    <cellStyle name="Normal 15 2 12 28" xfId="15382"/>
    <cellStyle name="Normal 15 2 12 29" xfId="15383"/>
    <cellStyle name="Normal 15 2 12 3" xfId="15384"/>
    <cellStyle name="Normal 15 2 12 30" xfId="15385"/>
    <cellStyle name="Normal 15 2 12 4" xfId="15386"/>
    <cellStyle name="Normal 15 2 12 5" xfId="15387"/>
    <cellStyle name="Normal 15 2 12 6" xfId="15388"/>
    <cellStyle name="Normal 15 2 12 7" xfId="15389"/>
    <cellStyle name="Normal 15 2 12 8" xfId="15390"/>
    <cellStyle name="Normal 15 2 12 9" xfId="15391"/>
    <cellStyle name="Normal 15 2 13" xfId="15392"/>
    <cellStyle name="Normal 15 2 13 10" xfId="15393"/>
    <cellStyle name="Normal 15 2 13 11" xfId="15394"/>
    <cellStyle name="Normal 15 2 13 12" xfId="15395"/>
    <cellStyle name="Normal 15 2 13 13" xfId="15396"/>
    <cellStyle name="Normal 15 2 13 14" xfId="15397"/>
    <cellStyle name="Normal 15 2 13 15" xfId="15398"/>
    <cellStyle name="Normal 15 2 13 16" xfId="15399"/>
    <cellStyle name="Normal 15 2 13 17" xfId="15400"/>
    <cellStyle name="Normal 15 2 13 18" xfId="15401"/>
    <cellStyle name="Normal 15 2 13 19" xfId="15402"/>
    <cellStyle name="Normal 15 2 13 2" xfId="15403"/>
    <cellStyle name="Normal 15 2 13 20" xfId="15404"/>
    <cellStyle name="Normal 15 2 13 21" xfId="15405"/>
    <cellStyle name="Normal 15 2 13 22" xfId="15406"/>
    <cellStyle name="Normal 15 2 13 23" xfId="15407"/>
    <cellStyle name="Normal 15 2 13 24" xfId="15408"/>
    <cellStyle name="Normal 15 2 13 25" xfId="15409"/>
    <cellStyle name="Normal 15 2 13 26" xfId="15410"/>
    <cellStyle name="Normal 15 2 13 27" xfId="15411"/>
    <cellStyle name="Normal 15 2 13 28" xfId="15412"/>
    <cellStyle name="Normal 15 2 13 29" xfId="15413"/>
    <cellStyle name="Normal 15 2 13 3" xfId="15414"/>
    <cellStyle name="Normal 15 2 13 30" xfId="15415"/>
    <cellStyle name="Normal 15 2 13 4" xfId="15416"/>
    <cellStyle name="Normal 15 2 13 5" xfId="15417"/>
    <cellStyle name="Normal 15 2 13 6" xfId="15418"/>
    <cellStyle name="Normal 15 2 13 7" xfId="15419"/>
    <cellStyle name="Normal 15 2 13 8" xfId="15420"/>
    <cellStyle name="Normal 15 2 13 9" xfId="15421"/>
    <cellStyle name="Normal 15 2 14" xfId="15422"/>
    <cellStyle name="Normal 15 2 14 10" xfId="15423"/>
    <cellStyle name="Normal 15 2 14 11" xfId="15424"/>
    <cellStyle name="Normal 15 2 14 12" xfId="15425"/>
    <cellStyle name="Normal 15 2 14 13" xfId="15426"/>
    <cellStyle name="Normal 15 2 14 14" xfId="15427"/>
    <cellStyle name="Normal 15 2 14 15" xfId="15428"/>
    <cellStyle name="Normal 15 2 14 16" xfId="15429"/>
    <cellStyle name="Normal 15 2 14 17" xfId="15430"/>
    <cellStyle name="Normal 15 2 14 18" xfId="15431"/>
    <cellStyle name="Normal 15 2 14 19" xfId="15432"/>
    <cellStyle name="Normal 15 2 14 2" xfId="15433"/>
    <cellStyle name="Normal 15 2 14 20" xfId="15434"/>
    <cellStyle name="Normal 15 2 14 21" xfId="15435"/>
    <cellStyle name="Normal 15 2 14 22" xfId="15436"/>
    <cellStyle name="Normal 15 2 14 23" xfId="15437"/>
    <cellStyle name="Normal 15 2 14 24" xfId="15438"/>
    <cellStyle name="Normal 15 2 14 25" xfId="15439"/>
    <cellStyle name="Normal 15 2 14 26" xfId="15440"/>
    <cellStyle name="Normal 15 2 14 27" xfId="15441"/>
    <cellStyle name="Normal 15 2 14 28" xfId="15442"/>
    <cellStyle name="Normal 15 2 14 29" xfId="15443"/>
    <cellStyle name="Normal 15 2 14 3" xfId="15444"/>
    <cellStyle name="Normal 15 2 14 30" xfId="15445"/>
    <cellStyle name="Normal 15 2 14 4" xfId="15446"/>
    <cellStyle name="Normal 15 2 14 5" xfId="15447"/>
    <cellStyle name="Normal 15 2 14 6" xfId="15448"/>
    <cellStyle name="Normal 15 2 14 7" xfId="15449"/>
    <cellStyle name="Normal 15 2 14 8" xfId="15450"/>
    <cellStyle name="Normal 15 2 14 9" xfId="15451"/>
    <cellStyle name="Normal 15 2 15" xfId="15452"/>
    <cellStyle name="Normal 15 2 15 10" xfId="15453"/>
    <cellStyle name="Normal 15 2 15 11" xfId="15454"/>
    <cellStyle name="Normal 15 2 15 12" xfId="15455"/>
    <cellStyle name="Normal 15 2 15 13" xfId="15456"/>
    <cellStyle name="Normal 15 2 15 14" xfId="15457"/>
    <cellStyle name="Normal 15 2 15 15" xfId="15458"/>
    <cellStyle name="Normal 15 2 15 16" xfId="15459"/>
    <cellStyle name="Normal 15 2 15 17" xfId="15460"/>
    <cellStyle name="Normal 15 2 15 18" xfId="15461"/>
    <cellStyle name="Normal 15 2 15 19" xfId="15462"/>
    <cellStyle name="Normal 15 2 15 2" xfId="15463"/>
    <cellStyle name="Normal 15 2 15 20" xfId="15464"/>
    <cellStyle name="Normal 15 2 15 21" xfId="15465"/>
    <cellStyle name="Normal 15 2 15 22" xfId="15466"/>
    <cellStyle name="Normal 15 2 15 23" xfId="15467"/>
    <cellStyle name="Normal 15 2 15 24" xfId="15468"/>
    <cellStyle name="Normal 15 2 15 25" xfId="15469"/>
    <cellStyle name="Normal 15 2 15 26" xfId="15470"/>
    <cellStyle name="Normal 15 2 15 27" xfId="15471"/>
    <cellStyle name="Normal 15 2 15 28" xfId="15472"/>
    <cellStyle name="Normal 15 2 15 29" xfId="15473"/>
    <cellStyle name="Normal 15 2 15 3" xfId="15474"/>
    <cellStyle name="Normal 15 2 15 30" xfId="15475"/>
    <cellStyle name="Normal 15 2 15 4" xfId="15476"/>
    <cellStyle name="Normal 15 2 15 5" xfId="15477"/>
    <cellStyle name="Normal 15 2 15 6" xfId="15478"/>
    <cellStyle name="Normal 15 2 15 7" xfId="15479"/>
    <cellStyle name="Normal 15 2 15 8" xfId="15480"/>
    <cellStyle name="Normal 15 2 15 9" xfId="15481"/>
    <cellStyle name="Normal 15 2 16" xfId="15482"/>
    <cellStyle name="Normal 15 2 16 10" xfId="15483"/>
    <cellStyle name="Normal 15 2 16 11" xfId="15484"/>
    <cellStyle name="Normal 15 2 16 12" xfId="15485"/>
    <cellStyle name="Normal 15 2 16 13" xfId="15486"/>
    <cellStyle name="Normal 15 2 16 14" xfId="15487"/>
    <cellStyle name="Normal 15 2 16 15" xfId="15488"/>
    <cellStyle name="Normal 15 2 16 16" xfId="15489"/>
    <cellStyle name="Normal 15 2 16 17" xfId="15490"/>
    <cellStyle name="Normal 15 2 16 18" xfId="15491"/>
    <cellStyle name="Normal 15 2 16 19" xfId="15492"/>
    <cellStyle name="Normal 15 2 16 2" xfId="15493"/>
    <cellStyle name="Normal 15 2 16 20" xfId="15494"/>
    <cellStyle name="Normal 15 2 16 21" xfId="15495"/>
    <cellStyle name="Normal 15 2 16 22" xfId="15496"/>
    <cellStyle name="Normal 15 2 16 23" xfId="15497"/>
    <cellStyle name="Normal 15 2 16 24" xfId="15498"/>
    <cellStyle name="Normal 15 2 16 25" xfId="15499"/>
    <cellStyle name="Normal 15 2 16 26" xfId="15500"/>
    <cellStyle name="Normal 15 2 16 27" xfId="15501"/>
    <cellStyle name="Normal 15 2 16 28" xfId="15502"/>
    <cellStyle name="Normal 15 2 16 29" xfId="15503"/>
    <cellStyle name="Normal 15 2 16 3" xfId="15504"/>
    <cellStyle name="Normal 15 2 16 30" xfId="15505"/>
    <cellStyle name="Normal 15 2 16 4" xfId="15506"/>
    <cellStyle name="Normal 15 2 16 5" xfId="15507"/>
    <cellStyle name="Normal 15 2 16 6" xfId="15508"/>
    <cellStyle name="Normal 15 2 16 7" xfId="15509"/>
    <cellStyle name="Normal 15 2 16 8" xfId="15510"/>
    <cellStyle name="Normal 15 2 16 9" xfId="15511"/>
    <cellStyle name="Normal 15 2 17" xfId="15512"/>
    <cellStyle name="Normal 15 2 17 10" xfId="15513"/>
    <cellStyle name="Normal 15 2 17 11" xfId="15514"/>
    <cellStyle name="Normal 15 2 17 12" xfId="15515"/>
    <cellStyle name="Normal 15 2 17 13" xfId="15516"/>
    <cellStyle name="Normal 15 2 17 14" xfId="15517"/>
    <cellStyle name="Normal 15 2 17 15" xfId="15518"/>
    <cellStyle name="Normal 15 2 17 16" xfId="15519"/>
    <cellStyle name="Normal 15 2 17 17" xfId="15520"/>
    <cellStyle name="Normal 15 2 17 18" xfId="15521"/>
    <cellStyle name="Normal 15 2 17 19" xfId="15522"/>
    <cellStyle name="Normal 15 2 17 2" xfId="15523"/>
    <cellStyle name="Normal 15 2 17 20" xfId="15524"/>
    <cellStyle name="Normal 15 2 17 21" xfId="15525"/>
    <cellStyle name="Normal 15 2 17 22" xfId="15526"/>
    <cellStyle name="Normal 15 2 17 23" xfId="15527"/>
    <cellStyle name="Normal 15 2 17 24" xfId="15528"/>
    <cellStyle name="Normal 15 2 17 25" xfId="15529"/>
    <cellStyle name="Normal 15 2 17 26" xfId="15530"/>
    <cellStyle name="Normal 15 2 17 27" xfId="15531"/>
    <cellStyle name="Normal 15 2 17 28" xfId="15532"/>
    <cellStyle name="Normal 15 2 17 29" xfId="15533"/>
    <cellStyle name="Normal 15 2 17 3" xfId="15534"/>
    <cellStyle name="Normal 15 2 17 30" xfId="15535"/>
    <cellStyle name="Normal 15 2 17 4" xfId="15536"/>
    <cellStyle name="Normal 15 2 17 5" xfId="15537"/>
    <cellStyle name="Normal 15 2 17 6" xfId="15538"/>
    <cellStyle name="Normal 15 2 17 7" xfId="15539"/>
    <cellStyle name="Normal 15 2 17 8" xfId="15540"/>
    <cellStyle name="Normal 15 2 17 9" xfId="15541"/>
    <cellStyle name="Normal 15 2 18" xfId="15542"/>
    <cellStyle name="Normal 15 2 18 10" xfId="15543"/>
    <cellStyle name="Normal 15 2 18 11" xfId="15544"/>
    <cellStyle name="Normal 15 2 18 12" xfId="15545"/>
    <cellStyle name="Normal 15 2 18 13" xfId="15546"/>
    <cellStyle name="Normal 15 2 18 14" xfId="15547"/>
    <cellStyle name="Normal 15 2 18 15" xfId="15548"/>
    <cellStyle name="Normal 15 2 18 16" xfId="15549"/>
    <cellStyle name="Normal 15 2 18 17" xfId="15550"/>
    <cellStyle name="Normal 15 2 18 18" xfId="15551"/>
    <cellStyle name="Normal 15 2 18 19" xfId="15552"/>
    <cellStyle name="Normal 15 2 18 2" xfId="15553"/>
    <cellStyle name="Normal 15 2 18 20" xfId="15554"/>
    <cellStyle name="Normal 15 2 18 21" xfId="15555"/>
    <cellStyle name="Normal 15 2 18 22" xfId="15556"/>
    <cellStyle name="Normal 15 2 18 23" xfId="15557"/>
    <cellStyle name="Normal 15 2 18 24" xfId="15558"/>
    <cellStyle name="Normal 15 2 18 25" xfId="15559"/>
    <cellStyle name="Normal 15 2 18 26" xfId="15560"/>
    <cellStyle name="Normal 15 2 18 27" xfId="15561"/>
    <cellStyle name="Normal 15 2 18 28" xfId="15562"/>
    <cellStyle name="Normal 15 2 18 29" xfId="15563"/>
    <cellStyle name="Normal 15 2 18 3" xfId="15564"/>
    <cellStyle name="Normal 15 2 18 30" xfId="15565"/>
    <cellStyle name="Normal 15 2 18 4" xfId="15566"/>
    <cellStyle name="Normal 15 2 18 5" xfId="15567"/>
    <cellStyle name="Normal 15 2 18 6" xfId="15568"/>
    <cellStyle name="Normal 15 2 18 7" xfId="15569"/>
    <cellStyle name="Normal 15 2 18 8" xfId="15570"/>
    <cellStyle name="Normal 15 2 18 9" xfId="15571"/>
    <cellStyle name="Normal 15 2 19" xfId="15572"/>
    <cellStyle name="Normal 15 2 19 10" xfId="15573"/>
    <cellStyle name="Normal 15 2 19 11" xfId="15574"/>
    <cellStyle name="Normal 15 2 19 12" xfId="15575"/>
    <cellStyle name="Normal 15 2 19 13" xfId="15576"/>
    <cellStyle name="Normal 15 2 19 14" xfId="15577"/>
    <cellStyle name="Normal 15 2 19 15" xfId="15578"/>
    <cellStyle name="Normal 15 2 19 16" xfId="15579"/>
    <cellStyle name="Normal 15 2 19 17" xfId="15580"/>
    <cellStyle name="Normal 15 2 19 18" xfId="15581"/>
    <cellStyle name="Normal 15 2 19 19" xfId="15582"/>
    <cellStyle name="Normal 15 2 19 2" xfId="15583"/>
    <cellStyle name="Normal 15 2 19 20" xfId="15584"/>
    <cellStyle name="Normal 15 2 19 21" xfId="15585"/>
    <cellStyle name="Normal 15 2 19 22" xfId="15586"/>
    <cellStyle name="Normal 15 2 19 23" xfId="15587"/>
    <cellStyle name="Normal 15 2 19 24" xfId="15588"/>
    <cellStyle name="Normal 15 2 19 25" xfId="15589"/>
    <cellStyle name="Normal 15 2 19 26" xfId="15590"/>
    <cellStyle name="Normal 15 2 19 27" xfId="15591"/>
    <cellStyle name="Normal 15 2 19 28" xfId="15592"/>
    <cellStyle name="Normal 15 2 19 29" xfId="15593"/>
    <cellStyle name="Normal 15 2 19 3" xfId="15594"/>
    <cellStyle name="Normal 15 2 19 30" xfId="15595"/>
    <cellStyle name="Normal 15 2 19 4" xfId="15596"/>
    <cellStyle name="Normal 15 2 19 5" xfId="15597"/>
    <cellStyle name="Normal 15 2 19 6" xfId="15598"/>
    <cellStyle name="Normal 15 2 19 7" xfId="15599"/>
    <cellStyle name="Normal 15 2 19 8" xfId="15600"/>
    <cellStyle name="Normal 15 2 19 9" xfId="15601"/>
    <cellStyle name="Normal 15 2 2" xfId="15602"/>
    <cellStyle name="Normal 15 2 2 10" xfId="15603"/>
    <cellStyle name="Normal 15 2 2 10 10" xfId="15604"/>
    <cellStyle name="Normal 15 2 2 10 11" xfId="15605"/>
    <cellStyle name="Normal 15 2 2 10 12" xfId="15606"/>
    <cellStyle name="Normal 15 2 2 10 13" xfId="15607"/>
    <cellStyle name="Normal 15 2 2 10 14" xfId="15608"/>
    <cellStyle name="Normal 15 2 2 10 15" xfId="15609"/>
    <cellStyle name="Normal 15 2 2 10 16" xfId="15610"/>
    <cellStyle name="Normal 15 2 2 10 17" xfId="15611"/>
    <cellStyle name="Normal 15 2 2 10 18" xfId="15612"/>
    <cellStyle name="Normal 15 2 2 10 19" xfId="15613"/>
    <cellStyle name="Normal 15 2 2 10 2" xfId="15614"/>
    <cellStyle name="Normal 15 2 2 10 20" xfId="15615"/>
    <cellStyle name="Normal 15 2 2 10 21" xfId="15616"/>
    <cellStyle name="Normal 15 2 2 10 22" xfId="15617"/>
    <cellStyle name="Normal 15 2 2 10 23" xfId="15618"/>
    <cellStyle name="Normal 15 2 2 10 24" xfId="15619"/>
    <cellStyle name="Normal 15 2 2 10 25" xfId="15620"/>
    <cellStyle name="Normal 15 2 2 10 26" xfId="15621"/>
    <cellStyle name="Normal 15 2 2 10 27" xfId="15622"/>
    <cellStyle name="Normal 15 2 2 10 28" xfId="15623"/>
    <cellStyle name="Normal 15 2 2 10 29" xfId="15624"/>
    <cellStyle name="Normal 15 2 2 10 3" xfId="15625"/>
    <cellStyle name="Normal 15 2 2 10 30" xfId="15626"/>
    <cellStyle name="Normal 15 2 2 10 4" xfId="15627"/>
    <cellStyle name="Normal 15 2 2 10 5" xfId="15628"/>
    <cellStyle name="Normal 15 2 2 10 6" xfId="15629"/>
    <cellStyle name="Normal 15 2 2 10 7" xfId="15630"/>
    <cellStyle name="Normal 15 2 2 10 8" xfId="15631"/>
    <cellStyle name="Normal 15 2 2 10 9" xfId="15632"/>
    <cellStyle name="Normal 15 2 2 11" xfId="15633"/>
    <cellStyle name="Normal 15 2 2 11 10" xfId="15634"/>
    <cellStyle name="Normal 15 2 2 11 11" xfId="15635"/>
    <cellStyle name="Normal 15 2 2 11 12" xfId="15636"/>
    <cellStyle name="Normal 15 2 2 11 13" xfId="15637"/>
    <cellStyle name="Normal 15 2 2 11 14" xfId="15638"/>
    <cellStyle name="Normal 15 2 2 11 15" xfId="15639"/>
    <cellStyle name="Normal 15 2 2 11 16" xfId="15640"/>
    <cellStyle name="Normal 15 2 2 11 17" xfId="15641"/>
    <cellStyle name="Normal 15 2 2 11 18" xfId="15642"/>
    <cellStyle name="Normal 15 2 2 11 19" xfId="15643"/>
    <cellStyle name="Normal 15 2 2 11 2" xfId="15644"/>
    <cellStyle name="Normal 15 2 2 11 20" xfId="15645"/>
    <cellStyle name="Normal 15 2 2 11 21" xfId="15646"/>
    <cellStyle name="Normal 15 2 2 11 22" xfId="15647"/>
    <cellStyle name="Normal 15 2 2 11 23" xfId="15648"/>
    <cellStyle name="Normal 15 2 2 11 24" xfId="15649"/>
    <cellStyle name="Normal 15 2 2 11 25" xfId="15650"/>
    <cellStyle name="Normal 15 2 2 11 26" xfId="15651"/>
    <cellStyle name="Normal 15 2 2 11 27" xfId="15652"/>
    <cellStyle name="Normal 15 2 2 11 28" xfId="15653"/>
    <cellStyle name="Normal 15 2 2 11 29" xfId="15654"/>
    <cellStyle name="Normal 15 2 2 11 3" xfId="15655"/>
    <cellStyle name="Normal 15 2 2 11 30" xfId="15656"/>
    <cellStyle name="Normal 15 2 2 11 4" xfId="15657"/>
    <cellStyle name="Normal 15 2 2 11 5" xfId="15658"/>
    <cellStyle name="Normal 15 2 2 11 6" xfId="15659"/>
    <cellStyle name="Normal 15 2 2 11 7" xfId="15660"/>
    <cellStyle name="Normal 15 2 2 11 8" xfId="15661"/>
    <cellStyle name="Normal 15 2 2 11 9" xfId="15662"/>
    <cellStyle name="Normal 15 2 2 12" xfId="15663"/>
    <cellStyle name="Normal 15 2 2 12 10" xfId="15664"/>
    <cellStyle name="Normal 15 2 2 12 11" xfId="15665"/>
    <cellStyle name="Normal 15 2 2 12 12" xfId="15666"/>
    <cellStyle name="Normal 15 2 2 12 13" xfId="15667"/>
    <cellStyle name="Normal 15 2 2 12 14" xfId="15668"/>
    <cellStyle name="Normal 15 2 2 12 15" xfId="15669"/>
    <cellStyle name="Normal 15 2 2 12 16" xfId="15670"/>
    <cellStyle name="Normal 15 2 2 12 17" xfId="15671"/>
    <cellStyle name="Normal 15 2 2 12 18" xfId="15672"/>
    <cellStyle name="Normal 15 2 2 12 19" xfId="15673"/>
    <cellStyle name="Normal 15 2 2 12 2" xfId="15674"/>
    <cellStyle name="Normal 15 2 2 12 20" xfId="15675"/>
    <cellStyle name="Normal 15 2 2 12 21" xfId="15676"/>
    <cellStyle name="Normal 15 2 2 12 22" xfId="15677"/>
    <cellStyle name="Normal 15 2 2 12 23" xfId="15678"/>
    <cellStyle name="Normal 15 2 2 12 24" xfId="15679"/>
    <cellStyle name="Normal 15 2 2 12 25" xfId="15680"/>
    <cellStyle name="Normal 15 2 2 12 26" xfId="15681"/>
    <cellStyle name="Normal 15 2 2 12 27" xfId="15682"/>
    <cellStyle name="Normal 15 2 2 12 28" xfId="15683"/>
    <cellStyle name="Normal 15 2 2 12 29" xfId="15684"/>
    <cellStyle name="Normal 15 2 2 12 3" xfId="15685"/>
    <cellStyle name="Normal 15 2 2 12 30" xfId="15686"/>
    <cellStyle name="Normal 15 2 2 12 4" xfId="15687"/>
    <cellStyle name="Normal 15 2 2 12 5" xfId="15688"/>
    <cellStyle name="Normal 15 2 2 12 6" xfId="15689"/>
    <cellStyle name="Normal 15 2 2 12 7" xfId="15690"/>
    <cellStyle name="Normal 15 2 2 12 8" xfId="15691"/>
    <cellStyle name="Normal 15 2 2 12 9" xfId="15692"/>
    <cellStyle name="Normal 15 2 2 13" xfId="15693"/>
    <cellStyle name="Normal 15 2 2 13 10" xfId="15694"/>
    <cellStyle name="Normal 15 2 2 13 11" xfId="15695"/>
    <cellStyle name="Normal 15 2 2 13 12" xfId="15696"/>
    <cellStyle name="Normal 15 2 2 13 13" xfId="15697"/>
    <cellStyle name="Normal 15 2 2 13 14" xfId="15698"/>
    <cellStyle name="Normal 15 2 2 13 15" xfId="15699"/>
    <cellStyle name="Normal 15 2 2 13 16" xfId="15700"/>
    <cellStyle name="Normal 15 2 2 13 17" xfId="15701"/>
    <cellStyle name="Normal 15 2 2 13 18" xfId="15702"/>
    <cellStyle name="Normal 15 2 2 13 19" xfId="15703"/>
    <cellStyle name="Normal 15 2 2 13 2" xfId="15704"/>
    <cellStyle name="Normal 15 2 2 13 20" xfId="15705"/>
    <cellStyle name="Normal 15 2 2 13 21" xfId="15706"/>
    <cellStyle name="Normal 15 2 2 13 22" xfId="15707"/>
    <cellStyle name="Normal 15 2 2 13 23" xfId="15708"/>
    <cellStyle name="Normal 15 2 2 13 24" xfId="15709"/>
    <cellStyle name="Normal 15 2 2 13 25" xfId="15710"/>
    <cellStyle name="Normal 15 2 2 13 26" xfId="15711"/>
    <cellStyle name="Normal 15 2 2 13 27" xfId="15712"/>
    <cellStyle name="Normal 15 2 2 13 28" xfId="15713"/>
    <cellStyle name="Normal 15 2 2 13 29" xfId="15714"/>
    <cellStyle name="Normal 15 2 2 13 3" xfId="15715"/>
    <cellStyle name="Normal 15 2 2 13 30" xfId="15716"/>
    <cellStyle name="Normal 15 2 2 13 4" xfId="15717"/>
    <cellStyle name="Normal 15 2 2 13 5" xfId="15718"/>
    <cellStyle name="Normal 15 2 2 13 6" xfId="15719"/>
    <cellStyle name="Normal 15 2 2 13 7" xfId="15720"/>
    <cellStyle name="Normal 15 2 2 13 8" xfId="15721"/>
    <cellStyle name="Normal 15 2 2 13 9" xfId="15722"/>
    <cellStyle name="Normal 15 2 2 14" xfId="15723"/>
    <cellStyle name="Normal 15 2 2 14 10" xfId="15724"/>
    <cellStyle name="Normal 15 2 2 14 11" xfId="15725"/>
    <cellStyle name="Normal 15 2 2 14 12" xfId="15726"/>
    <cellStyle name="Normal 15 2 2 14 13" xfId="15727"/>
    <cellStyle name="Normal 15 2 2 14 14" xfId="15728"/>
    <cellStyle name="Normal 15 2 2 14 15" xfId="15729"/>
    <cellStyle name="Normal 15 2 2 14 16" xfId="15730"/>
    <cellStyle name="Normal 15 2 2 14 17" xfId="15731"/>
    <cellStyle name="Normal 15 2 2 14 18" xfId="15732"/>
    <cellStyle name="Normal 15 2 2 14 19" xfId="15733"/>
    <cellStyle name="Normal 15 2 2 14 2" xfId="15734"/>
    <cellStyle name="Normal 15 2 2 14 20" xfId="15735"/>
    <cellStyle name="Normal 15 2 2 14 21" xfId="15736"/>
    <cellStyle name="Normal 15 2 2 14 22" xfId="15737"/>
    <cellStyle name="Normal 15 2 2 14 23" xfId="15738"/>
    <cellStyle name="Normal 15 2 2 14 24" xfId="15739"/>
    <cellStyle name="Normal 15 2 2 14 25" xfId="15740"/>
    <cellStyle name="Normal 15 2 2 14 26" xfId="15741"/>
    <cellStyle name="Normal 15 2 2 14 27" xfId="15742"/>
    <cellStyle name="Normal 15 2 2 14 28" xfId="15743"/>
    <cellStyle name="Normal 15 2 2 14 29" xfId="15744"/>
    <cellStyle name="Normal 15 2 2 14 3" xfId="15745"/>
    <cellStyle name="Normal 15 2 2 14 30" xfId="15746"/>
    <cellStyle name="Normal 15 2 2 14 4" xfId="15747"/>
    <cellStyle name="Normal 15 2 2 14 5" xfId="15748"/>
    <cellStyle name="Normal 15 2 2 14 6" xfId="15749"/>
    <cellStyle name="Normal 15 2 2 14 7" xfId="15750"/>
    <cellStyle name="Normal 15 2 2 14 8" xfId="15751"/>
    <cellStyle name="Normal 15 2 2 14 9" xfId="15752"/>
    <cellStyle name="Normal 15 2 2 15" xfId="15753"/>
    <cellStyle name="Normal 15 2 2 15 10" xfId="15754"/>
    <cellStyle name="Normal 15 2 2 15 11" xfId="15755"/>
    <cellStyle name="Normal 15 2 2 15 12" xfId="15756"/>
    <cellStyle name="Normal 15 2 2 15 13" xfId="15757"/>
    <cellStyle name="Normal 15 2 2 15 14" xfId="15758"/>
    <cellStyle name="Normal 15 2 2 15 15" xfId="15759"/>
    <cellStyle name="Normal 15 2 2 15 16" xfId="15760"/>
    <cellStyle name="Normal 15 2 2 15 17" xfId="15761"/>
    <cellStyle name="Normal 15 2 2 15 18" xfId="15762"/>
    <cellStyle name="Normal 15 2 2 15 19" xfId="15763"/>
    <cellStyle name="Normal 15 2 2 15 2" xfId="15764"/>
    <cellStyle name="Normal 15 2 2 15 20" xfId="15765"/>
    <cellStyle name="Normal 15 2 2 15 21" xfId="15766"/>
    <cellStyle name="Normal 15 2 2 15 22" xfId="15767"/>
    <cellStyle name="Normal 15 2 2 15 23" xfId="15768"/>
    <cellStyle name="Normal 15 2 2 15 24" xfId="15769"/>
    <cellStyle name="Normal 15 2 2 15 25" xfId="15770"/>
    <cellStyle name="Normal 15 2 2 15 26" xfId="15771"/>
    <cellStyle name="Normal 15 2 2 15 27" xfId="15772"/>
    <cellStyle name="Normal 15 2 2 15 28" xfId="15773"/>
    <cellStyle name="Normal 15 2 2 15 29" xfId="15774"/>
    <cellStyle name="Normal 15 2 2 15 3" xfId="15775"/>
    <cellStyle name="Normal 15 2 2 15 30" xfId="15776"/>
    <cellStyle name="Normal 15 2 2 15 4" xfId="15777"/>
    <cellStyle name="Normal 15 2 2 15 5" xfId="15778"/>
    <cellStyle name="Normal 15 2 2 15 6" xfId="15779"/>
    <cellStyle name="Normal 15 2 2 15 7" xfId="15780"/>
    <cellStyle name="Normal 15 2 2 15 8" xfId="15781"/>
    <cellStyle name="Normal 15 2 2 15 9" xfId="15782"/>
    <cellStyle name="Normal 15 2 2 16" xfId="15783"/>
    <cellStyle name="Normal 15 2 2 16 10" xfId="15784"/>
    <cellStyle name="Normal 15 2 2 16 11" xfId="15785"/>
    <cellStyle name="Normal 15 2 2 16 12" xfId="15786"/>
    <cellStyle name="Normal 15 2 2 16 13" xfId="15787"/>
    <cellStyle name="Normal 15 2 2 16 14" xfId="15788"/>
    <cellStyle name="Normal 15 2 2 16 15" xfId="15789"/>
    <cellStyle name="Normal 15 2 2 16 16" xfId="15790"/>
    <cellStyle name="Normal 15 2 2 16 17" xfId="15791"/>
    <cellStyle name="Normal 15 2 2 16 18" xfId="15792"/>
    <cellStyle name="Normal 15 2 2 16 19" xfId="15793"/>
    <cellStyle name="Normal 15 2 2 16 2" xfId="15794"/>
    <cellStyle name="Normal 15 2 2 16 20" xfId="15795"/>
    <cellStyle name="Normal 15 2 2 16 21" xfId="15796"/>
    <cellStyle name="Normal 15 2 2 16 22" xfId="15797"/>
    <cellStyle name="Normal 15 2 2 16 23" xfId="15798"/>
    <cellStyle name="Normal 15 2 2 16 24" xfId="15799"/>
    <cellStyle name="Normal 15 2 2 16 25" xfId="15800"/>
    <cellStyle name="Normal 15 2 2 16 26" xfId="15801"/>
    <cellStyle name="Normal 15 2 2 16 27" xfId="15802"/>
    <cellStyle name="Normal 15 2 2 16 28" xfId="15803"/>
    <cellStyle name="Normal 15 2 2 16 29" xfId="15804"/>
    <cellStyle name="Normal 15 2 2 16 3" xfId="15805"/>
    <cellStyle name="Normal 15 2 2 16 30" xfId="15806"/>
    <cellStyle name="Normal 15 2 2 16 4" xfId="15807"/>
    <cellStyle name="Normal 15 2 2 16 5" xfId="15808"/>
    <cellStyle name="Normal 15 2 2 16 6" xfId="15809"/>
    <cellStyle name="Normal 15 2 2 16 7" xfId="15810"/>
    <cellStyle name="Normal 15 2 2 16 8" xfId="15811"/>
    <cellStyle name="Normal 15 2 2 16 9" xfId="15812"/>
    <cellStyle name="Normal 15 2 2 17" xfId="15813"/>
    <cellStyle name="Normal 15 2 2 17 10" xfId="15814"/>
    <cellStyle name="Normal 15 2 2 17 11" xfId="15815"/>
    <cellStyle name="Normal 15 2 2 17 12" xfId="15816"/>
    <cellStyle name="Normal 15 2 2 17 13" xfId="15817"/>
    <cellStyle name="Normal 15 2 2 17 14" xfId="15818"/>
    <cellStyle name="Normal 15 2 2 17 15" xfId="15819"/>
    <cellStyle name="Normal 15 2 2 17 16" xfId="15820"/>
    <cellStyle name="Normal 15 2 2 17 17" xfId="15821"/>
    <cellStyle name="Normal 15 2 2 17 18" xfId="15822"/>
    <cellStyle name="Normal 15 2 2 17 19" xfId="15823"/>
    <cellStyle name="Normal 15 2 2 17 2" xfId="15824"/>
    <cellStyle name="Normal 15 2 2 17 20" xfId="15825"/>
    <cellStyle name="Normal 15 2 2 17 21" xfId="15826"/>
    <cellStyle name="Normal 15 2 2 17 22" xfId="15827"/>
    <cellStyle name="Normal 15 2 2 17 23" xfId="15828"/>
    <cellStyle name="Normal 15 2 2 17 24" xfId="15829"/>
    <cellStyle name="Normal 15 2 2 17 25" xfId="15830"/>
    <cellStyle name="Normal 15 2 2 17 26" xfId="15831"/>
    <cellStyle name="Normal 15 2 2 17 27" xfId="15832"/>
    <cellStyle name="Normal 15 2 2 17 28" xfId="15833"/>
    <cellStyle name="Normal 15 2 2 17 29" xfId="15834"/>
    <cellStyle name="Normal 15 2 2 17 3" xfId="15835"/>
    <cellStyle name="Normal 15 2 2 17 30" xfId="15836"/>
    <cellStyle name="Normal 15 2 2 17 4" xfId="15837"/>
    <cellStyle name="Normal 15 2 2 17 5" xfId="15838"/>
    <cellStyle name="Normal 15 2 2 17 6" xfId="15839"/>
    <cellStyle name="Normal 15 2 2 17 7" xfId="15840"/>
    <cellStyle name="Normal 15 2 2 17 8" xfId="15841"/>
    <cellStyle name="Normal 15 2 2 17 9" xfId="15842"/>
    <cellStyle name="Normal 15 2 2 18" xfId="15843"/>
    <cellStyle name="Normal 15 2 2 18 10" xfId="15844"/>
    <cellStyle name="Normal 15 2 2 18 11" xfId="15845"/>
    <cellStyle name="Normal 15 2 2 18 12" xfId="15846"/>
    <cellStyle name="Normal 15 2 2 18 13" xfId="15847"/>
    <cellStyle name="Normal 15 2 2 18 14" xfId="15848"/>
    <cellStyle name="Normal 15 2 2 18 15" xfId="15849"/>
    <cellStyle name="Normal 15 2 2 18 16" xfId="15850"/>
    <cellStyle name="Normal 15 2 2 18 17" xfId="15851"/>
    <cellStyle name="Normal 15 2 2 18 18" xfId="15852"/>
    <cellStyle name="Normal 15 2 2 18 19" xfId="15853"/>
    <cellStyle name="Normal 15 2 2 18 2" xfId="15854"/>
    <cellStyle name="Normal 15 2 2 18 20" xfId="15855"/>
    <cellStyle name="Normal 15 2 2 18 21" xfId="15856"/>
    <cellStyle name="Normal 15 2 2 18 22" xfId="15857"/>
    <cellStyle name="Normal 15 2 2 18 23" xfId="15858"/>
    <cellStyle name="Normal 15 2 2 18 24" xfId="15859"/>
    <cellStyle name="Normal 15 2 2 18 25" xfId="15860"/>
    <cellStyle name="Normal 15 2 2 18 26" xfId="15861"/>
    <cellStyle name="Normal 15 2 2 18 27" xfId="15862"/>
    <cellStyle name="Normal 15 2 2 18 28" xfId="15863"/>
    <cellStyle name="Normal 15 2 2 18 29" xfId="15864"/>
    <cellStyle name="Normal 15 2 2 18 3" xfId="15865"/>
    <cellStyle name="Normal 15 2 2 18 30" xfId="15866"/>
    <cellStyle name="Normal 15 2 2 18 4" xfId="15867"/>
    <cellStyle name="Normal 15 2 2 18 5" xfId="15868"/>
    <cellStyle name="Normal 15 2 2 18 6" xfId="15869"/>
    <cellStyle name="Normal 15 2 2 18 7" xfId="15870"/>
    <cellStyle name="Normal 15 2 2 18 8" xfId="15871"/>
    <cellStyle name="Normal 15 2 2 18 9" xfId="15872"/>
    <cellStyle name="Normal 15 2 2 19" xfId="15873"/>
    <cellStyle name="Normal 15 2 2 19 10" xfId="15874"/>
    <cellStyle name="Normal 15 2 2 19 11" xfId="15875"/>
    <cellStyle name="Normal 15 2 2 19 12" xfId="15876"/>
    <cellStyle name="Normal 15 2 2 19 13" xfId="15877"/>
    <cellStyle name="Normal 15 2 2 19 14" xfId="15878"/>
    <cellStyle name="Normal 15 2 2 19 15" xfId="15879"/>
    <cellStyle name="Normal 15 2 2 19 16" xfId="15880"/>
    <cellStyle name="Normal 15 2 2 19 17" xfId="15881"/>
    <cellStyle name="Normal 15 2 2 19 18" xfId="15882"/>
    <cellStyle name="Normal 15 2 2 19 19" xfId="15883"/>
    <cellStyle name="Normal 15 2 2 19 2" xfId="15884"/>
    <cellStyle name="Normal 15 2 2 19 20" xfId="15885"/>
    <cellStyle name="Normal 15 2 2 19 21" xfId="15886"/>
    <cellStyle name="Normal 15 2 2 19 22" xfId="15887"/>
    <cellStyle name="Normal 15 2 2 19 23" xfId="15888"/>
    <cellStyle name="Normal 15 2 2 19 24" xfId="15889"/>
    <cellStyle name="Normal 15 2 2 19 25" xfId="15890"/>
    <cellStyle name="Normal 15 2 2 19 26" xfId="15891"/>
    <cellStyle name="Normal 15 2 2 19 27" xfId="15892"/>
    <cellStyle name="Normal 15 2 2 19 28" xfId="15893"/>
    <cellStyle name="Normal 15 2 2 19 29" xfId="15894"/>
    <cellStyle name="Normal 15 2 2 19 3" xfId="15895"/>
    <cellStyle name="Normal 15 2 2 19 30" xfId="15896"/>
    <cellStyle name="Normal 15 2 2 19 4" xfId="15897"/>
    <cellStyle name="Normal 15 2 2 19 5" xfId="15898"/>
    <cellStyle name="Normal 15 2 2 19 6" xfId="15899"/>
    <cellStyle name="Normal 15 2 2 19 7" xfId="15900"/>
    <cellStyle name="Normal 15 2 2 19 8" xfId="15901"/>
    <cellStyle name="Normal 15 2 2 19 9" xfId="15902"/>
    <cellStyle name="Normal 15 2 2 2" xfId="15903"/>
    <cellStyle name="Normal 15 2 2 2 10" xfId="15904"/>
    <cellStyle name="Normal 15 2 2 2 11" xfId="15905"/>
    <cellStyle name="Normal 15 2 2 2 12" xfId="15906"/>
    <cellStyle name="Normal 15 2 2 2 13" xfId="15907"/>
    <cellStyle name="Normal 15 2 2 2 14" xfId="15908"/>
    <cellStyle name="Normal 15 2 2 2 15" xfId="15909"/>
    <cellStyle name="Normal 15 2 2 2 16" xfId="15910"/>
    <cellStyle name="Normal 15 2 2 2 17" xfId="15911"/>
    <cellStyle name="Normal 15 2 2 2 18" xfId="15912"/>
    <cellStyle name="Normal 15 2 2 2 19" xfId="15913"/>
    <cellStyle name="Normal 15 2 2 2 2" xfId="15914"/>
    <cellStyle name="Normal 15 2 2 2 20" xfId="15915"/>
    <cellStyle name="Normal 15 2 2 2 21" xfId="15916"/>
    <cellStyle name="Normal 15 2 2 2 22" xfId="15917"/>
    <cellStyle name="Normal 15 2 2 2 23" xfId="15918"/>
    <cellStyle name="Normal 15 2 2 2 24" xfId="15919"/>
    <cellStyle name="Normal 15 2 2 2 25" xfId="15920"/>
    <cellStyle name="Normal 15 2 2 2 26" xfId="15921"/>
    <cellStyle name="Normal 15 2 2 2 27" xfId="15922"/>
    <cellStyle name="Normal 15 2 2 2 28" xfId="15923"/>
    <cellStyle name="Normal 15 2 2 2 29" xfId="15924"/>
    <cellStyle name="Normal 15 2 2 2 3" xfId="15925"/>
    <cellStyle name="Normal 15 2 2 2 30" xfId="15926"/>
    <cellStyle name="Normal 15 2 2 2 4" xfId="15927"/>
    <cellStyle name="Normal 15 2 2 2 5" xfId="15928"/>
    <cellStyle name="Normal 15 2 2 2 6" xfId="15929"/>
    <cellStyle name="Normal 15 2 2 2 7" xfId="15930"/>
    <cellStyle name="Normal 15 2 2 2 8" xfId="15931"/>
    <cellStyle name="Normal 15 2 2 2 9" xfId="15932"/>
    <cellStyle name="Normal 15 2 2 20" xfId="15933"/>
    <cellStyle name="Normal 15 2 2 20 10" xfId="15934"/>
    <cellStyle name="Normal 15 2 2 20 11" xfId="15935"/>
    <cellStyle name="Normal 15 2 2 20 12" xfId="15936"/>
    <cellStyle name="Normal 15 2 2 20 13" xfId="15937"/>
    <cellStyle name="Normal 15 2 2 20 14" xfId="15938"/>
    <cellStyle name="Normal 15 2 2 20 15" xfId="15939"/>
    <cellStyle name="Normal 15 2 2 20 16" xfId="15940"/>
    <cellStyle name="Normal 15 2 2 20 17" xfId="15941"/>
    <cellStyle name="Normal 15 2 2 20 18" xfId="15942"/>
    <cellStyle name="Normal 15 2 2 20 19" xfId="15943"/>
    <cellStyle name="Normal 15 2 2 20 2" xfId="15944"/>
    <cellStyle name="Normal 15 2 2 20 20" xfId="15945"/>
    <cellStyle name="Normal 15 2 2 20 21" xfId="15946"/>
    <cellStyle name="Normal 15 2 2 20 22" xfId="15947"/>
    <cellStyle name="Normal 15 2 2 20 23" xfId="15948"/>
    <cellStyle name="Normal 15 2 2 20 24" xfId="15949"/>
    <cellStyle name="Normal 15 2 2 20 25" xfId="15950"/>
    <cellStyle name="Normal 15 2 2 20 26" xfId="15951"/>
    <cellStyle name="Normal 15 2 2 20 27" xfId="15952"/>
    <cellStyle name="Normal 15 2 2 20 28" xfId="15953"/>
    <cellStyle name="Normal 15 2 2 20 29" xfId="15954"/>
    <cellStyle name="Normal 15 2 2 20 3" xfId="15955"/>
    <cellStyle name="Normal 15 2 2 20 30" xfId="15956"/>
    <cellStyle name="Normal 15 2 2 20 4" xfId="15957"/>
    <cellStyle name="Normal 15 2 2 20 5" xfId="15958"/>
    <cellStyle name="Normal 15 2 2 20 6" xfId="15959"/>
    <cellStyle name="Normal 15 2 2 20 7" xfId="15960"/>
    <cellStyle name="Normal 15 2 2 20 8" xfId="15961"/>
    <cellStyle name="Normal 15 2 2 20 9" xfId="15962"/>
    <cellStyle name="Normal 15 2 2 21" xfId="15963"/>
    <cellStyle name="Normal 15 2 2 21 10" xfId="15964"/>
    <cellStyle name="Normal 15 2 2 21 11" xfId="15965"/>
    <cellStyle name="Normal 15 2 2 21 12" xfId="15966"/>
    <cellStyle name="Normal 15 2 2 21 13" xfId="15967"/>
    <cellStyle name="Normal 15 2 2 21 14" xfId="15968"/>
    <cellStyle name="Normal 15 2 2 21 15" xfId="15969"/>
    <cellStyle name="Normal 15 2 2 21 16" xfId="15970"/>
    <cellStyle name="Normal 15 2 2 21 17" xfId="15971"/>
    <cellStyle name="Normal 15 2 2 21 18" xfId="15972"/>
    <cellStyle name="Normal 15 2 2 21 19" xfId="15973"/>
    <cellStyle name="Normal 15 2 2 21 2" xfId="15974"/>
    <cellStyle name="Normal 15 2 2 21 20" xfId="15975"/>
    <cellStyle name="Normal 15 2 2 21 21" xfId="15976"/>
    <cellStyle name="Normal 15 2 2 21 22" xfId="15977"/>
    <cellStyle name="Normal 15 2 2 21 23" xfId="15978"/>
    <cellStyle name="Normal 15 2 2 21 24" xfId="15979"/>
    <cellStyle name="Normal 15 2 2 21 25" xfId="15980"/>
    <cellStyle name="Normal 15 2 2 21 26" xfId="15981"/>
    <cellStyle name="Normal 15 2 2 21 27" xfId="15982"/>
    <cellStyle name="Normal 15 2 2 21 28" xfId="15983"/>
    <cellStyle name="Normal 15 2 2 21 29" xfId="15984"/>
    <cellStyle name="Normal 15 2 2 21 3" xfId="15985"/>
    <cellStyle name="Normal 15 2 2 21 30" xfId="15986"/>
    <cellStyle name="Normal 15 2 2 21 4" xfId="15987"/>
    <cellStyle name="Normal 15 2 2 21 5" xfId="15988"/>
    <cellStyle name="Normal 15 2 2 21 6" xfId="15989"/>
    <cellStyle name="Normal 15 2 2 21 7" xfId="15990"/>
    <cellStyle name="Normal 15 2 2 21 8" xfId="15991"/>
    <cellStyle name="Normal 15 2 2 21 9" xfId="15992"/>
    <cellStyle name="Normal 15 2 2 22" xfId="15993"/>
    <cellStyle name="Normal 15 2 2 22 10" xfId="15994"/>
    <cellStyle name="Normal 15 2 2 22 11" xfId="15995"/>
    <cellStyle name="Normal 15 2 2 22 12" xfId="15996"/>
    <cellStyle name="Normal 15 2 2 22 13" xfId="15997"/>
    <cellStyle name="Normal 15 2 2 22 14" xfId="15998"/>
    <cellStyle name="Normal 15 2 2 22 15" xfId="15999"/>
    <cellStyle name="Normal 15 2 2 22 16" xfId="16000"/>
    <cellStyle name="Normal 15 2 2 22 17" xfId="16001"/>
    <cellStyle name="Normal 15 2 2 22 18" xfId="16002"/>
    <cellStyle name="Normal 15 2 2 22 19" xfId="16003"/>
    <cellStyle name="Normal 15 2 2 22 2" xfId="16004"/>
    <cellStyle name="Normal 15 2 2 22 20" xfId="16005"/>
    <cellStyle name="Normal 15 2 2 22 21" xfId="16006"/>
    <cellStyle name="Normal 15 2 2 22 22" xfId="16007"/>
    <cellStyle name="Normal 15 2 2 22 23" xfId="16008"/>
    <cellStyle name="Normal 15 2 2 22 24" xfId="16009"/>
    <cellStyle name="Normal 15 2 2 22 25" xfId="16010"/>
    <cellStyle name="Normal 15 2 2 22 26" xfId="16011"/>
    <cellStyle name="Normal 15 2 2 22 27" xfId="16012"/>
    <cellStyle name="Normal 15 2 2 22 28" xfId="16013"/>
    <cellStyle name="Normal 15 2 2 22 29" xfId="16014"/>
    <cellStyle name="Normal 15 2 2 22 3" xfId="16015"/>
    <cellStyle name="Normal 15 2 2 22 30" xfId="16016"/>
    <cellStyle name="Normal 15 2 2 22 4" xfId="16017"/>
    <cellStyle name="Normal 15 2 2 22 5" xfId="16018"/>
    <cellStyle name="Normal 15 2 2 22 6" xfId="16019"/>
    <cellStyle name="Normal 15 2 2 22 7" xfId="16020"/>
    <cellStyle name="Normal 15 2 2 22 8" xfId="16021"/>
    <cellStyle name="Normal 15 2 2 22 9" xfId="16022"/>
    <cellStyle name="Normal 15 2 2 23" xfId="16023"/>
    <cellStyle name="Normal 15 2 2 23 10" xfId="16024"/>
    <cellStyle name="Normal 15 2 2 23 11" xfId="16025"/>
    <cellStyle name="Normal 15 2 2 23 12" xfId="16026"/>
    <cellStyle name="Normal 15 2 2 23 13" xfId="16027"/>
    <cellStyle name="Normal 15 2 2 23 14" xfId="16028"/>
    <cellStyle name="Normal 15 2 2 23 15" xfId="16029"/>
    <cellStyle name="Normal 15 2 2 23 16" xfId="16030"/>
    <cellStyle name="Normal 15 2 2 23 17" xfId="16031"/>
    <cellStyle name="Normal 15 2 2 23 18" xfId="16032"/>
    <cellStyle name="Normal 15 2 2 23 19" xfId="16033"/>
    <cellStyle name="Normal 15 2 2 23 2" xfId="16034"/>
    <cellStyle name="Normal 15 2 2 23 20" xfId="16035"/>
    <cellStyle name="Normal 15 2 2 23 21" xfId="16036"/>
    <cellStyle name="Normal 15 2 2 23 22" xfId="16037"/>
    <cellStyle name="Normal 15 2 2 23 23" xfId="16038"/>
    <cellStyle name="Normal 15 2 2 23 24" xfId="16039"/>
    <cellStyle name="Normal 15 2 2 23 25" xfId="16040"/>
    <cellStyle name="Normal 15 2 2 23 26" xfId="16041"/>
    <cellStyle name="Normal 15 2 2 23 27" xfId="16042"/>
    <cellStyle name="Normal 15 2 2 23 28" xfId="16043"/>
    <cellStyle name="Normal 15 2 2 23 29" xfId="16044"/>
    <cellStyle name="Normal 15 2 2 23 3" xfId="16045"/>
    <cellStyle name="Normal 15 2 2 23 30" xfId="16046"/>
    <cellStyle name="Normal 15 2 2 23 4" xfId="16047"/>
    <cellStyle name="Normal 15 2 2 23 5" xfId="16048"/>
    <cellStyle name="Normal 15 2 2 23 6" xfId="16049"/>
    <cellStyle name="Normal 15 2 2 23 7" xfId="16050"/>
    <cellStyle name="Normal 15 2 2 23 8" xfId="16051"/>
    <cellStyle name="Normal 15 2 2 23 9" xfId="16052"/>
    <cellStyle name="Normal 15 2 2 24" xfId="16053"/>
    <cellStyle name="Normal 15 2 2 24 10" xfId="16054"/>
    <cellStyle name="Normal 15 2 2 24 11" xfId="16055"/>
    <cellStyle name="Normal 15 2 2 24 12" xfId="16056"/>
    <cellStyle name="Normal 15 2 2 24 13" xfId="16057"/>
    <cellStyle name="Normal 15 2 2 24 14" xfId="16058"/>
    <cellStyle name="Normal 15 2 2 24 15" xfId="16059"/>
    <cellStyle name="Normal 15 2 2 24 16" xfId="16060"/>
    <cellStyle name="Normal 15 2 2 24 17" xfId="16061"/>
    <cellStyle name="Normal 15 2 2 24 18" xfId="16062"/>
    <cellStyle name="Normal 15 2 2 24 19" xfId="16063"/>
    <cellStyle name="Normal 15 2 2 24 2" xfId="16064"/>
    <cellStyle name="Normal 15 2 2 24 20" xfId="16065"/>
    <cellStyle name="Normal 15 2 2 24 21" xfId="16066"/>
    <cellStyle name="Normal 15 2 2 24 22" xfId="16067"/>
    <cellStyle name="Normal 15 2 2 24 23" xfId="16068"/>
    <cellStyle name="Normal 15 2 2 24 24" xfId="16069"/>
    <cellStyle name="Normal 15 2 2 24 25" xfId="16070"/>
    <cellStyle name="Normal 15 2 2 24 26" xfId="16071"/>
    <cellStyle name="Normal 15 2 2 24 27" xfId="16072"/>
    <cellStyle name="Normal 15 2 2 24 28" xfId="16073"/>
    <cellStyle name="Normal 15 2 2 24 29" xfId="16074"/>
    <cellStyle name="Normal 15 2 2 24 3" xfId="16075"/>
    <cellStyle name="Normal 15 2 2 24 30" xfId="16076"/>
    <cellStyle name="Normal 15 2 2 24 4" xfId="16077"/>
    <cellStyle name="Normal 15 2 2 24 5" xfId="16078"/>
    <cellStyle name="Normal 15 2 2 24 6" xfId="16079"/>
    <cellStyle name="Normal 15 2 2 24 7" xfId="16080"/>
    <cellStyle name="Normal 15 2 2 24 8" xfId="16081"/>
    <cellStyle name="Normal 15 2 2 24 9" xfId="16082"/>
    <cellStyle name="Normal 15 2 2 25" xfId="16083"/>
    <cellStyle name="Normal 15 2 2 25 10" xfId="16084"/>
    <cellStyle name="Normal 15 2 2 25 11" xfId="16085"/>
    <cellStyle name="Normal 15 2 2 25 12" xfId="16086"/>
    <cellStyle name="Normal 15 2 2 25 13" xfId="16087"/>
    <cellStyle name="Normal 15 2 2 25 14" xfId="16088"/>
    <cellStyle name="Normal 15 2 2 25 15" xfId="16089"/>
    <cellStyle name="Normal 15 2 2 25 16" xfId="16090"/>
    <cellStyle name="Normal 15 2 2 25 17" xfId="16091"/>
    <cellStyle name="Normal 15 2 2 25 18" xfId="16092"/>
    <cellStyle name="Normal 15 2 2 25 19" xfId="16093"/>
    <cellStyle name="Normal 15 2 2 25 2" xfId="16094"/>
    <cellStyle name="Normal 15 2 2 25 20" xfId="16095"/>
    <cellStyle name="Normal 15 2 2 25 21" xfId="16096"/>
    <cellStyle name="Normal 15 2 2 25 22" xfId="16097"/>
    <cellStyle name="Normal 15 2 2 25 23" xfId="16098"/>
    <cellStyle name="Normal 15 2 2 25 24" xfId="16099"/>
    <cellStyle name="Normal 15 2 2 25 25" xfId="16100"/>
    <cellStyle name="Normal 15 2 2 25 26" xfId="16101"/>
    <cellStyle name="Normal 15 2 2 25 27" xfId="16102"/>
    <cellStyle name="Normal 15 2 2 25 28" xfId="16103"/>
    <cellStyle name="Normal 15 2 2 25 29" xfId="16104"/>
    <cellStyle name="Normal 15 2 2 25 3" xfId="16105"/>
    <cellStyle name="Normal 15 2 2 25 30" xfId="16106"/>
    <cellStyle name="Normal 15 2 2 25 4" xfId="16107"/>
    <cellStyle name="Normal 15 2 2 25 5" xfId="16108"/>
    <cellStyle name="Normal 15 2 2 25 6" xfId="16109"/>
    <cellStyle name="Normal 15 2 2 25 7" xfId="16110"/>
    <cellStyle name="Normal 15 2 2 25 8" xfId="16111"/>
    <cellStyle name="Normal 15 2 2 25 9" xfId="16112"/>
    <cellStyle name="Normal 15 2 2 26" xfId="16113"/>
    <cellStyle name="Normal 15 2 2 26 10" xfId="16114"/>
    <cellStyle name="Normal 15 2 2 26 11" xfId="16115"/>
    <cellStyle name="Normal 15 2 2 26 12" xfId="16116"/>
    <cellStyle name="Normal 15 2 2 26 13" xfId="16117"/>
    <cellStyle name="Normal 15 2 2 26 14" xfId="16118"/>
    <cellStyle name="Normal 15 2 2 26 15" xfId="16119"/>
    <cellStyle name="Normal 15 2 2 26 16" xfId="16120"/>
    <cellStyle name="Normal 15 2 2 26 17" xfId="16121"/>
    <cellStyle name="Normal 15 2 2 26 18" xfId="16122"/>
    <cellStyle name="Normal 15 2 2 26 19" xfId="16123"/>
    <cellStyle name="Normal 15 2 2 26 2" xfId="16124"/>
    <cellStyle name="Normal 15 2 2 26 20" xfId="16125"/>
    <cellStyle name="Normal 15 2 2 26 21" xfId="16126"/>
    <cellStyle name="Normal 15 2 2 26 22" xfId="16127"/>
    <cellStyle name="Normal 15 2 2 26 23" xfId="16128"/>
    <cellStyle name="Normal 15 2 2 26 24" xfId="16129"/>
    <cellStyle name="Normal 15 2 2 26 25" xfId="16130"/>
    <cellStyle name="Normal 15 2 2 26 26" xfId="16131"/>
    <cellStyle name="Normal 15 2 2 26 27" xfId="16132"/>
    <cellStyle name="Normal 15 2 2 26 28" xfId="16133"/>
    <cellStyle name="Normal 15 2 2 26 29" xfId="16134"/>
    <cellStyle name="Normal 15 2 2 26 3" xfId="16135"/>
    <cellStyle name="Normal 15 2 2 26 30" xfId="16136"/>
    <cellStyle name="Normal 15 2 2 26 4" xfId="16137"/>
    <cellStyle name="Normal 15 2 2 26 5" xfId="16138"/>
    <cellStyle name="Normal 15 2 2 26 6" xfId="16139"/>
    <cellStyle name="Normal 15 2 2 26 7" xfId="16140"/>
    <cellStyle name="Normal 15 2 2 26 8" xfId="16141"/>
    <cellStyle name="Normal 15 2 2 26 9" xfId="16142"/>
    <cellStyle name="Normal 15 2 2 27" xfId="16143"/>
    <cellStyle name="Normal 15 2 2 27 10" xfId="16144"/>
    <cellStyle name="Normal 15 2 2 27 11" xfId="16145"/>
    <cellStyle name="Normal 15 2 2 27 12" xfId="16146"/>
    <cellStyle name="Normal 15 2 2 27 13" xfId="16147"/>
    <cellStyle name="Normal 15 2 2 27 14" xfId="16148"/>
    <cellStyle name="Normal 15 2 2 27 15" xfId="16149"/>
    <cellStyle name="Normal 15 2 2 27 16" xfId="16150"/>
    <cellStyle name="Normal 15 2 2 27 17" xfId="16151"/>
    <cellStyle name="Normal 15 2 2 27 18" xfId="16152"/>
    <cellStyle name="Normal 15 2 2 27 19" xfId="16153"/>
    <cellStyle name="Normal 15 2 2 27 2" xfId="16154"/>
    <cellStyle name="Normal 15 2 2 27 20" xfId="16155"/>
    <cellStyle name="Normal 15 2 2 27 21" xfId="16156"/>
    <cellStyle name="Normal 15 2 2 27 22" xfId="16157"/>
    <cellStyle name="Normal 15 2 2 27 23" xfId="16158"/>
    <cellStyle name="Normal 15 2 2 27 24" xfId="16159"/>
    <cellStyle name="Normal 15 2 2 27 25" xfId="16160"/>
    <cellStyle name="Normal 15 2 2 27 26" xfId="16161"/>
    <cellStyle name="Normal 15 2 2 27 27" xfId="16162"/>
    <cellStyle name="Normal 15 2 2 27 28" xfId="16163"/>
    <cellStyle name="Normal 15 2 2 27 29" xfId="16164"/>
    <cellStyle name="Normal 15 2 2 27 3" xfId="16165"/>
    <cellStyle name="Normal 15 2 2 27 30" xfId="16166"/>
    <cellStyle name="Normal 15 2 2 27 4" xfId="16167"/>
    <cellStyle name="Normal 15 2 2 27 5" xfId="16168"/>
    <cellStyle name="Normal 15 2 2 27 6" xfId="16169"/>
    <cellStyle name="Normal 15 2 2 27 7" xfId="16170"/>
    <cellStyle name="Normal 15 2 2 27 8" xfId="16171"/>
    <cellStyle name="Normal 15 2 2 27 9" xfId="16172"/>
    <cellStyle name="Normal 15 2 2 28" xfId="16173"/>
    <cellStyle name="Normal 15 2 2 28 10" xfId="16174"/>
    <cellStyle name="Normal 15 2 2 28 11" xfId="16175"/>
    <cellStyle name="Normal 15 2 2 28 12" xfId="16176"/>
    <cellStyle name="Normal 15 2 2 28 13" xfId="16177"/>
    <cellStyle name="Normal 15 2 2 28 14" xfId="16178"/>
    <cellStyle name="Normal 15 2 2 28 15" xfId="16179"/>
    <cellStyle name="Normal 15 2 2 28 16" xfId="16180"/>
    <cellStyle name="Normal 15 2 2 28 17" xfId="16181"/>
    <cellStyle name="Normal 15 2 2 28 18" xfId="16182"/>
    <cellStyle name="Normal 15 2 2 28 19" xfId="16183"/>
    <cellStyle name="Normal 15 2 2 28 2" xfId="16184"/>
    <cellStyle name="Normal 15 2 2 28 20" xfId="16185"/>
    <cellStyle name="Normal 15 2 2 28 21" xfId="16186"/>
    <cellStyle name="Normal 15 2 2 28 22" xfId="16187"/>
    <cellStyle name="Normal 15 2 2 28 23" xfId="16188"/>
    <cellStyle name="Normal 15 2 2 28 24" xfId="16189"/>
    <cellStyle name="Normal 15 2 2 28 25" xfId="16190"/>
    <cellStyle name="Normal 15 2 2 28 26" xfId="16191"/>
    <cellStyle name="Normal 15 2 2 28 27" xfId="16192"/>
    <cellStyle name="Normal 15 2 2 28 28" xfId="16193"/>
    <cellStyle name="Normal 15 2 2 28 29" xfId="16194"/>
    <cellStyle name="Normal 15 2 2 28 3" xfId="16195"/>
    <cellStyle name="Normal 15 2 2 28 30" xfId="16196"/>
    <cellStyle name="Normal 15 2 2 28 4" xfId="16197"/>
    <cellStyle name="Normal 15 2 2 28 5" xfId="16198"/>
    <cellStyle name="Normal 15 2 2 28 6" xfId="16199"/>
    <cellStyle name="Normal 15 2 2 28 7" xfId="16200"/>
    <cellStyle name="Normal 15 2 2 28 8" xfId="16201"/>
    <cellStyle name="Normal 15 2 2 28 9" xfId="16202"/>
    <cellStyle name="Normal 15 2 2 29" xfId="16203"/>
    <cellStyle name="Normal 15 2 2 29 10" xfId="16204"/>
    <cellStyle name="Normal 15 2 2 29 11" xfId="16205"/>
    <cellStyle name="Normal 15 2 2 29 12" xfId="16206"/>
    <cellStyle name="Normal 15 2 2 29 13" xfId="16207"/>
    <cellStyle name="Normal 15 2 2 29 14" xfId="16208"/>
    <cellStyle name="Normal 15 2 2 29 15" xfId="16209"/>
    <cellStyle name="Normal 15 2 2 29 16" xfId="16210"/>
    <cellStyle name="Normal 15 2 2 29 17" xfId="16211"/>
    <cellStyle name="Normal 15 2 2 29 18" xfId="16212"/>
    <cellStyle name="Normal 15 2 2 29 19" xfId="16213"/>
    <cellStyle name="Normal 15 2 2 29 2" xfId="16214"/>
    <cellStyle name="Normal 15 2 2 29 20" xfId="16215"/>
    <cellStyle name="Normal 15 2 2 29 21" xfId="16216"/>
    <cellStyle name="Normal 15 2 2 29 22" xfId="16217"/>
    <cellStyle name="Normal 15 2 2 29 23" xfId="16218"/>
    <cellStyle name="Normal 15 2 2 29 24" xfId="16219"/>
    <cellStyle name="Normal 15 2 2 29 25" xfId="16220"/>
    <cellStyle name="Normal 15 2 2 29 26" xfId="16221"/>
    <cellStyle name="Normal 15 2 2 29 27" xfId="16222"/>
    <cellStyle name="Normal 15 2 2 29 28" xfId="16223"/>
    <cellStyle name="Normal 15 2 2 29 29" xfId="16224"/>
    <cellStyle name="Normal 15 2 2 29 3" xfId="16225"/>
    <cellStyle name="Normal 15 2 2 29 30" xfId="16226"/>
    <cellStyle name="Normal 15 2 2 29 4" xfId="16227"/>
    <cellStyle name="Normal 15 2 2 29 5" xfId="16228"/>
    <cellStyle name="Normal 15 2 2 29 6" xfId="16229"/>
    <cellStyle name="Normal 15 2 2 29 7" xfId="16230"/>
    <cellStyle name="Normal 15 2 2 29 8" xfId="16231"/>
    <cellStyle name="Normal 15 2 2 29 9" xfId="16232"/>
    <cellStyle name="Normal 15 2 2 3" xfId="16233"/>
    <cellStyle name="Normal 15 2 2 3 10" xfId="16234"/>
    <cellStyle name="Normal 15 2 2 3 11" xfId="16235"/>
    <cellStyle name="Normal 15 2 2 3 12" xfId="16236"/>
    <cellStyle name="Normal 15 2 2 3 13" xfId="16237"/>
    <cellStyle name="Normal 15 2 2 3 14" xfId="16238"/>
    <cellStyle name="Normal 15 2 2 3 15" xfId="16239"/>
    <cellStyle name="Normal 15 2 2 3 16" xfId="16240"/>
    <cellStyle name="Normal 15 2 2 3 17" xfId="16241"/>
    <cellStyle name="Normal 15 2 2 3 18" xfId="16242"/>
    <cellStyle name="Normal 15 2 2 3 19" xfId="16243"/>
    <cellStyle name="Normal 15 2 2 3 2" xfId="16244"/>
    <cellStyle name="Normal 15 2 2 3 20" xfId="16245"/>
    <cellStyle name="Normal 15 2 2 3 21" xfId="16246"/>
    <cellStyle name="Normal 15 2 2 3 22" xfId="16247"/>
    <cellStyle name="Normal 15 2 2 3 23" xfId="16248"/>
    <cellStyle name="Normal 15 2 2 3 24" xfId="16249"/>
    <cellStyle name="Normal 15 2 2 3 25" xfId="16250"/>
    <cellStyle name="Normal 15 2 2 3 26" xfId="16251"/>
    <cellStyle name="Normal 15 2 2 3 27" xfId="16252"/>
    <cellStyle name="Normal 15 2 2 3 28" xfId="16253"/>
    <cellStyle name="Normal 15 2 2 3 29" xfId="16254"/>
    <cellStyle name="Normal 15 2 2 3 3" xfId="16255"/>
    <cellStyle name="Normal 15 2 2 3 30" xfId="16256"/>
    <cellStyle name="Normal 15 2 2 3 4" xfId="16257"/>
    <cellStyle name="Normal 15 2 2 3 5" xfId="16258"/>
    <cellStyle name="Normal 15 2 2 3 6" xfId="16259"/>
    <cellStyle name="Normal 15 2 2 3 7" xfId="16260"/>
    <cellStyle name="Normal 15 2 2 3 8" xfId="16261"/>
    <cellStyle name="Normal 15 2 2 3 9" xfId="16262"/>
    <cellStyle name="Normal 15 2 2 30" xfId="16263"/>
    <cellStyle name="Normal 15 2 2 30 10" xfId="16264"/>
    <cellStyle name="Normal 15 2 2 30 11" xfId="16265"/>
    <cellStyle name="Normal 15 2 2 30 12" xfId="16266"/>
    <cellStyle name="Normal 15 2 2 30 13" xfId="16267"/>
    <cellStyle name="Normal 15 2 2 30 14" xfId="16268"/>
    <cellStyle name="Normal 15 2 2 30 15" xfId="16269"/>
    <cellStyle name="Normal 15 2 2 30 16" xfId="16270"/>
    <cellStyle name="Normal 15 2 2 30 17" xfId="16271"/>
    <cellStyle name="Normal 15 2 2 30 18" xfId="16272"/>
    <cellStyle name="Normal 15 2 2 30 19" xfId="16273"/>
    <cellStyle name="Normal 15 2 2 30 2" xfId="16274"/>
    <cellStyle name="Normal 15 2 2 30 20" xfId="16275"/>
    <cellStyle name="Normal 15 2 2 30 21" xfId="16276"/>
    <cellStyle name="Normal 15 2 2 30 22" xfId="16277"/>
    <cellStyle name="Normal 15 2 2 30 23" xfId="16278"/>
    <cellStyle name="Normal 15 2 2 30 24" xfId="16279"/>
    <cellStyle name="Normal 15 2 2 30 25" xfId="16280"/>
    <cellStyle name="Normal 15 2 2 30 26" xfId="16281"/>
    <cellStyle name="Normal 15 2 2 30 27" xfId="16282"/>
    <cellStyle name="Normal 15 2 2 30 28" xfId="16283"/>
    <cellStyle name="Normal 15 2 2 30 29" xfId="16284"/>
    <cellStyle name="Normal 15 2 2 30 3" xfId="16285"/>
    <cellStyle name="Normal 15 2 2 30 30" xfId="16286"/>
    <cellStyle name="Normal 15 2 2 30 4" xfId="16287"/>
    <cellStyle name="Normal 15 2 2 30 5" xfId="16288"/>
    <cellStyle name="Normal 15 2 2 30 6" xfId="16289"/>
    <cellStyle name="Normal 15 2 2 30 7" xfId="16290"/>
    <cellStyle name="Normal 15 2 2 30 8" xfId="16291"/>
    <cellStyle name="Normal 15 2 2 30 9" xfId="16292"/>
    <cellStyle name="Normal 15 2 2 31" xfId="16293"/>
    <cellStyle name="Normal 15 2 2 31 10" xfId="16294"/>
    <cellStyle name="Normal 15 2 2 31 11" xfId="16295"/>
    <cellStyle name="Normal 15 2 2 31 12" xfId="16296"/>
    <cellStyle name="Normal 15 2 2 31 13" xfId="16297"/>
    <cellStyle name="Normal 15 2 2 31 14" xfId="16298"/>
    <cellStyle name="Normal 15 2 2 31 15" xfId="16299"/>
    <cellStyle name="Normal 15 2 2 31 16" xfId="16300"/>
    <cellStyle name="Normal 15 2 2 31 17" xfId="16301"/>
    <cellStyle name="Normal 15 2 2 31 18" xfId="16302"/>
    <cellStyle name="Normal 15 2 2 31 19" xfId="16303"/>
    <cellStyle name="Normal 15 2 2 31 2" xfId="16304"/>
    <cellStyle name="Normal 15 2 2 31 20" xfId="16305"/>
    <cellStyle name="Normal 15 2 2 31 21" xfId="16306"/>
    <cellStyle name="Normal 15 2 2 31 22" xfId="16307"/>
    <cellStyle name="Normal 15 2 2 31 23" xfId="16308"/>
    <cellStyle name="Normal 15 2 2 31 24" xfId="16309"/>
    <cellStyle name="Normal 15 2 2 31 25" xfId="16310"/>
    <cellStyle name="Normal 15 2 2 31 26" xfId="16311"/>
    <cellStyle name="Normal 15 2 2 31 27" xfId="16312"/>
    <cellStyle name="Normal 15 2 2 31 28" xfId="16313"/>
    <cellStyle name="Normal 15 2 2 31 29" xfId="16314"/>
    <cellStyle name="Normal 15 2 2 31 3" xfId="16315"/>
    <cellStyle name="Normal 15 2 2 31 30" xfId="16316"/>
    <cellStyle name="Normal 15 2 2 31 4" xfId="16317"/>
    <cellStyle name="Normal 15 2 2 31 5" xfId="16318"/>
    <cellStyle name="Normal 15 2 2 31 6" xfId="16319"/>
    <cellStyle name="Normal 15 2 2 31 7" xfId="16320"/>
    <cellStyle name="Normal 15 2 2 31 8" xfId="16321"/>
    <cellStyle name="Normal 15 2 2 31 9" xfId="16322"/>
    <cellStyle name="Normal 15 2 2 32" xfId="16323"/>
    <cellStyle name="Normal 15 2 2 33" xfId="16324"/>
    <cellStyle name="Normal 15 2 2 34" xfId="16325"/>
    <cellStyle name="Normal 15 2 2 35" xfId="16326"/>
    <cellStyle name="Normal 15 2 2 36" xfId="16327"/>
    <cellStyle name="Normal 15 2 2 37" xfId="16328"/>
    <cellStyle name="Normal 15 2 2 38" xfId="16329"/>
    <cellStyle name="Normal 15 2 2 39" xfId="16330"/>
    <cellStyle name="Normal 15 2 2 4" xfId="16331"/>
    <cellStyle name="Normal 15 2 2 4 10" xfId="16332"/>
    <cellStyle name="Normal 15 2 2 4 11" xfId="16333"/>
    <cellStyle name="Normal 15 2 2 4 12" xfId="16334"/>
    <cellStyle name="Normal 15 2 2 4 13" xfId="16335"/>
    <cellStyle name="Normal 15 2 2 4 14" xfId="16336"/>
    <cellStyle name="Normal 15 2 2 4 15" xfId="16337"/>
    <cellStyle name="Normal 15 2 2 4 16" xfId="16338"/>
    <cellStyle name="Normal 15 2 2 4 17" xfId="16339"/>
    <cellStyle name="Normal 15 2 2 4 18" xfId="16340"/>
    <cellStyle name="Normal 15 2 2 4 19" xfId="16341"/>
    <cellStyle name="Normal 15 2 2 4 2" xfId="16342"/>
    <cellStyle name="Normal 15 2 2 4 20" xfId="16343"/>
    <cellStyle name="Normal 15 2 2 4 21" xfId="16344"/>
    <cellStyle name="Normal 15 2 2 4 22" xfId="16345"/>
    <cellStyle name="Normal 15 2 2 4 23" xfId="16346"/>
    <cellStyle name="Normal 15 2 2 4 24" xfId="16347"/>
    <cellStyle name="Normal 15 2 2 4 25" xfId="16348"/>
    <cellStyle name="Normal 15 2 2 4 26" xfId="16349"/>
    <cellStyle name="Normal 15 2 2 4 27" xfId="16350"/>
    <cellStyle name="Normal 15 2 2 4 28" xfId="16351"/>
    <cellStyle name="Normal 15 2 2 4 29" xfId="16352"/>
    <cellStyle name="Normal 15 2 2 4 3" xfId="16353"/>
    <cellStyle name="Normal 15 2 2 4 30" xfId="16354"/>
    <cellStyle name="Normal 15 2 2 4 4" xfId="16355"/>
    <cellStyle name="Normal 15 2 2 4 5" xfId="16356"/>
    <cellStyle name="Normal 15 2 2 4 6" xfId="16357"/>
    <cellStyle name="Normal 15 2 2 4 7" xfId="16358"/>
    <cellStyle name="Normal 15 2 2 4 8" xfId="16359"/>
    <cellStyle name="Normal 15 2 2 4 9" xfId="16360"/>
    <cellStyle name="Normal 15 2 2 40" xfId="16361"/>
    <cellStyle name="Normal 15 2 2 41" xfId="16362"/>
    <cellStyle name="Normal 15 2 2 42" xfId="16363"/>
    <cellStyle name="Normal 15 2 2 43" xfId="16364"/>
    <cellStyle name="Normal 15 2 2 44" xfId="16365"/>
    <cellStyle name="Normal 15 2 2 45" xfId="16366"/>
    <cellStyle name="Normal 15 2 2 46" xfId="16367"/>
    <cellStyle name="Normal 15 2 2 47" xfId="16368"/>
    <cellStyle name="Normal 15 2 2 48" xfId="16369"/>
    <cellStyle name="Normal 15 2 2 49" xfId="16370"/>
    <cellStyle name="Normal 15 2 2 5" xfId="16371"/>
    <cellStyle name="Normal 15 2 2 5 10" xfId="16372"/>
    <cellStyle name="Normal 15 2 2 5 11" xfId="16373"/>
    <cellStyle name="Normal 15 2 2 5 12" xfId="16374"/>
    <cellStyle name="Normal 15 2 2 5 13" xfId="16375"/>
    <cellStyle name="Normal 15 2 2 5 14" xfId="16376"/>
    <cellStyle name="Normal 15 2 2 5 15" xfId="16377"/>
    <cellStyle name="Normal 15 2 2 5 16" xfId="16378"/>
    <cellStyle name="Normal 15 2 2 5 17" xfId="16379"/>
    <cellStyle name="Normal 15 2 2 5 18" xfId="16380"/>
    <cellStyle name="Normal 15 2 2 5 19" xfId="16381"/>
    <cellStyle name="Normal 15 2 2 5 2" xfId="16382"/>
    <cellStyle name="Normal 15 2 2 5 20" xfId="16383"/>
    <cellStyle name="Normal 15 2 2 5 21" xfId="16384"/>
    <cellStyle name="Normal 15 2 2 5 22" xfId="16385"/>
    <cellStyle name="Normal 15 2 2 5 23" xfId="16386"/>
    <cellStyle name="Normal 15 2 2 5 24" xfId="16387"/>
    <cellStyle name="Normal 15 2 2 5 25" xfId="16388"/>
    <cellStyle name="Normal 15 2 2 5 26" xfId="16389"/>
    <cellStyle name="Normal 15 2 2 5 27" xfId="16390"/>
    <cellStyle name="Normal 15 2 2 5 28" xfId="16391"/>
    <cellStyle name="Normal 15 2 2 5 29" xfId="16392"/>
    <cellStyle name="Normal 15 2 2 5 3" xfId="16393"/>
    <cellStyle name="Normal 15 2 2 5 30" xfId="16394"/>
    <cellStyle name="Normal 15 2 2 5 4" xfId="16395"/>
    <cellStyle name="Normal 15 2 2 5 5" xfId="16396"/>
    <cellStyle name="Normal 15 2 2 5 6" xfId="16397"/>
    <cellStyle name="Normal 15 2 2 5 7" xfId="16398"/>
    <cellStyle name="Normal 15 2 2 5 8" xfId="16399"/>
    <cellStyle name="Normal 15 2 2 5 9" xfId="16400"/>
    <cellStyle name="Normal 15 2 2 50" xfId="16401"/>
    <cellStyle name="Normal 15 2 2 51" xfId="16402"/>
    <cellStyle name="Normal 15 2 2 52" xfId="16403"/>
    <cellStyle name="Normal 15 2 2 53" xfId="16404"/>
    <cellStyle name="Normal 15 2 2 54" xfId="16405"/>
    <cellStyle name="Normal 15 2 2 55" xfId="16406"/>
    <cellStyle name="Normal 15 2 2 56" xfId="16407"/>
    <cellStyle name="Normal 15 2 2 57" xfId="16408"/>
    <cellStyle name="Normal 15 2 2 58" xfId="16409"/>
    <cellStyle name="Normal 15 2 2 59" xfId="16410"/>
    <cellStyle name="Normal 15 2 2 6" xfId="16411"/>
    <cellStyle name="Normal 15 2 2 6 10" xfId="16412"/>
    <cellStyle name="Normal 15 2 2 6 11" xfId="16413"/>
    <cellStyle name="Normal 15 2 2 6 12" xfId="16414"/>
    <cellStyle name="Normal 15 2 2 6 13" xfId="16415"/>
    <cellStyle name="Normal 15 2 2 6 14" xfId="16416"/>
    <cellStyle name="Normal 15 2 2 6 15" xfId="16417"/>
    <cellStyle name="Normal 15 2 2 6 16" xfId="16418"/>
    <cellStyle name="Normal 15 2 2 6 17" xfId="16419"/>
    <cellStyle name="Normal 15 2 2 6 18" xfId="16420"/>
    <cellStyle name="Normal 15 2 2 6 19" xfId="16421"/>
    <cellStyle name="Normal 15 2 2 6 2" xfId="16422"/>
    <cellStyle name="Normal 15 2 2 6 20" xfId="16423"/>
    <cellStyle name="Normal 15 2 2 6 21" xfId="16424"/>
    <cellStyle name="Normal 15 2 2 6 22" xfId="16425"/>
    <cellStyle name="Normal 15 2 2 6 23" xfId="16426"/>
    <cellStyle name="Normal 15 2 2 6 24" xfId="16427"/>
    <cellStyle name="Normal 15 2 2 6 25" xfId="16428"/>
    <cellStyle name="Normal 15 2 2 6 26" xfId="16429"/>
    <cellStyle name="Normal 15 2 2 6 27" xfId="16430"/>
    <cellStyle name="Normal 15 2 2 6 28" xfId="16431"/>
    <cellStyle name="Normal 15 2 2 6 29" xfId="16432"/>
    <cellStyle name="Normal 15 2 2 6 3" xfId="16433"/>
    <cellStyle name="Normal 15 2 2 6 30" xfId="16434"/>
    <cellStyle name="Normal 15 2 2 6 4" xfId="16435"/>
    <cellStyle name="Normal 15 2 2 6 5" xfId="16436"/>
    <cellStyle name="Normal 15 2 2 6 6" xfId="16437"/>
    <cellStyle name="Normal 15 2 2 6 7" xfId="16438"/>
    <cellStyle name="Normal 15 2 2 6 8" xfId="16439"/>
    <cellStyle name="Normal 15 2 2 6 9" xfId="16440"/>
    <cellStyle name="Normal 15 2 2 60" xfId="16441"/>
    <cellStyle name="Normal 15 2 2 7" xfId="16442"/>
    <cellStyle name="Normal 15 2 2 7 10" xfId="16443"/>
    <cellStyle name="Normal 15 2 2 7 11" xfId="16444"/>
    <cellStyle name="Normal 15 2 2 7 12" xfId="16445"/>
    <cellStyle name="Normal 15 2 2 7 13" xfId="16446"/>
    <cellStyle name="Normal 15 2 2 7 14" xfId="16447"/>
    <cellStyle name="Normal 15 2 2 7 15" xfId="16448"/>
    <cellStyle name="Normal 15 2 2 7 16" xfId="16449"/>
    <cellStyle name="Normal 15 2 2 7 17" xfId="16450"/>
    <cellStyle name="Normal 15 2 2 7 18" xfId="16451"/>
    <cellStyle name="Normal 15 2 2 7 19" xfId="16452"/>
    <cellStyle name="Normal 15 2 2 7 2" xfId="16453"/>
    <cellStyle name="Normal 15 2 2 7 20" xfId="16454"/>
    <cellStyle name="Normal 15 2 2 7 21" xfId="16455"/>
    <cellStyle name="Normal 15 2 2 7 22" xfId="16456"/>
    <cellStyle name="Normal 15 2 2 7 23" xfId="16457"/>
    <cellStyle name="Normal 15 2 2 7 24" xfId="16458"/>
    <cellStyle name="Normal 15 2 2 7 25" xfId="16459"/>
    <cellStyle name="Normal 15 2 2 7 26" xfId="16460"/>
    <cellStyle name="Normal 15 2 2 7 27" xfId="16461"/>
    <cellStyle name="Normal 15 2 2 7 28" xfId="16462"/>
    <cellStyle name="Normal 15 2 2 7 29" xfId="16463"/>
    <cellStyle name="Normal 15 2 2 7 3" xfId="16464"/>
    <cellStyle name="Normal 15 2 2 7 30" xfId="16465"/>
    <cellStyle name="Normal 15 2 2 7 4" xfId="16466"/>
    <cellStyle name="Normal 15 2 2 7 5" xfId="16467"/>
    <cellStyle name="Normal 15 2 2 7 6" xfId="16468"/>
    <cellStyle name="Normal 15 2 2 7 7" xfId="16469"/>
    <cellStyle name="Normal 15 2 2 7 8" xfId="16470"/>
    <cellStyle name="Normal 15 2 2 7 9" xfId="16471"/>
    <cellStyle name="Normal 15 2 2 8" xfId="16472"/>
    <cellStyle name="Normal 15 2 2 8 10" xfId="16473"/>
    <cellStyle name="Normal 15 2 2 8 11" xfId="16474"/>
    <cellStyle name="Normal 15 2 2 8 12" xfId="16475"/>
    <cellStyle name="Normal 15 2 2 8 13" xfId="16476"/>
    <cellStyle name="Normal 15 2 2 8 14" xfId="16477"/>
    <cellStyle name="Normal 15 2 2 8 15" xfId="16478"/>
    <cellStyle name="Normal 15 2 2 8 16" xfId="16479"/>
    <cellStyle name="Normal 15 2 2 8 17" xfId="16480"/>
    <cellStyle name="Normal 15 2 2 8 18" xfId="16481"/>
    <cellStyle name="Normal 15 2 2 8 19" xfId="16482"/>
    <cellStyle name="Normal 15 2 2 8 2" xfId="16483"/>
    <cellStyle name="Normal 15 2 2 8 20" xfId="16484"/>
    <cellStyle name="Normal 15 2 2 8 21" xfId="16485"/>
    <cellStyle name="Normal 15 2 2 8 22" xfId="16486"/>
    <cellStyle name="Normal 15 2 2 8 23" xfId="16487"/>
    <cellStyle name="Normal 15 2 2 8 24" xfId="16488"/>
    <cellStyle name="Normal 15 2 2 8 25" xfId="16489"/>
    <cellStyle name="Normal 15 2 2 8 26" xfId="16490"/>
    <cellStyle name="Normal 15 2 2 8 27" xfId="16491"/>
    <cellStyle name="Normal 15 2 2 8 28" xfId="16492"/>
    <cellStyle name="Normal 15 2 2 8 29" xfId="16493"/>
    <cellStyle name="Normal 15 2 2 8 3" xfId="16494"/>
    <cellStyle name="Normal 15 2 2 8 30" xfId="16495"/>
    <cellStyle name="Normal 15 2 2 8 4" xfId="16496"/>
    <cellStyle name="Normal 15 2 2 8 5" xfId="16497"/>
    <cellStyle name="Normal 15 2 2 8 6" xfId="16498"/>
    <cellStyle name="Normal 15 2 2 8 7" xfId="16499"/>
    <cellStyle name="Normal 15 2 2 8 8" xfId="16500"/>
    <cellStyle name="Normal 15 2 2 8 9" xfId="16501"/>
    <cellStyle name="Normal 15 2 2 9" xfId="16502"/>
    <cellStyle name="Normal 15 2 2 9 10" xfId="16503"/>
    <cellStyle name="Normal 15 2 2 9 11" xfId="16504"/>
    <cellStyle name="Normal 15 2 2 9 12" xfId="16505"/>
    <cellStyle name="Normal 15 2 2 9 13" xfId="16506"/>
    <cellStyle name="Normal 15 2 2 9 14" xfId="16507"/>
    <cellStyle name="Normal 15 2 2 9 15" xfId="16508"/>
    <cellStyle name="Normal 15 2 2 9 16" xfId="16509"/>
    <cellStyle name="Normal 15 2 2 9 17" xfId="16510"/>
    <cellStyle name="Normal 15 2 2 9 18" xfId="16511"/>
    <cellStyle name="Normal 15 2 2 9 19" xfId="16512"/>
    <cellStyle name="Normal 15 2 2 9 2" xfId="16513"/>
    <cellStyle name="Normal 15 2 2 9 20" xfId="16514"/>
    <cellStyle name="Normal 15 2 2 9 21" xfId="16515"/>
    <cellStyle name="Normal 15 2 2 9 22" xfId="16516"/>
    <cellStyle name="Normal 15 2 2 9 23" xfId="16517"/>
    <cellStyle name="Normal 15 2 2 9 24" xfId="16518"/>
    <cellStyle name="Normal 15 2 2 9 25" xfId="16519"/>
    <cellStyle name="Normal 15 2 2 9 26" xfId="16520"/>
    <cellStyle name="Normal 15 2 2 9 27" xfId="16521"/>
    <cellStyle name="Normal 15 2 2 9 28" xfId="16522"/>
    <cellStyle name="Normal 15 2 2 9 29" xfId="16523"/>
    <cellStyle name="Normal 15 2 2 9 3" xfId="16524"/>
    <cellStyle name="Normal 15 2 2 9 30" xfId="16525"/>
    <cellStyle name="Normal 15 2 2 9 4" xfId="16526"/>
    <cellStyle name="Normal 15 2 2 9 5" xfId="16527"/>
    <cellStyle name="Normal 15 2 2 9 6" xfId="16528"/>
    <cellStyle name="Normal 15 2 2 9 7" xfId="16529"/>
    <cellStyle name="Normal 15 2 2 9 8" xfId="16530"/>
    <cellStyle name="Normal 15 2 2 9 9" xfId="16531"/>
    <cellStyle name="Normal 15 2 20" xfId="16532"/>
    <cellStyle name="Normal 15 2 20 10" xfId="16533"/>
    <cellStyle name="Normal 15 2 20 11" xfId="16534"/>
    <cellStyle name="Normal 15 2 20 12" xfId="16535"/>
    <cellStyle name="Normal 15 2 20 13" xfId="16536"/>
    <cellStyle name="Normal 15 2 20 14" xfId="16537"/>
    <cellStyle name="Normal 15 2 20 15" xfId="16538"/>
    <cellStyle name="Normal 15 2 20 16" xfId="16539"/>
    <cellStyle name="Normal 15 2 20 17" xfId="16540"/>
    <cellStyle name="Normal 15 2 20 18" xfId="16541"/>
    <cellStyle name="Normal 15 2 20 19" xfId="16542"/>
    <cellStyle name="Normal 15 2 20 2" xfId="16543"/>
    <cellStyle name="Normal 15 2 20 20" xfId="16544"/>
    <cellStyle name="Normal 15 2 20 21" xfId="16545"/>
    <cellStyle name="Normal 15 2 20 22" xfId="16546"/>
    <cellStyle name="Normal 15 2 20 23" xfId="16547"/>
    <cellStyle name="Normal 15 2 20 24" xfId="16548"/>
    <cellStyle name="Normal 15 2 20 25" xfId="16549"/>
    <cellStyle name="Normal 15 2 20 26" xfId="16550"/>
    <cellStyle name="Normal 15 2 20 27" xfId="16551"/>
    <cellStyle name="Normal 15 2 20 28" xfId="16552"/>
    <cellStyle name="Normal 15 2 20 29" xfId="16553"/>
    <cellStyle name="Normal 15 2 20 3" xfId="16554"/>
    <cellStyle name="Normal 15 2 20 30" xfId="16555"/>
    <cellStyle name="Normal 15 2 20 4" xfId="16556"/>
    <cellStyle name="Normal 15 2 20 5" xfId="16557"/>
    <cellStyle name="Normal 15 2 20 6" xfId="16558"/>
    <cellStyle name="Normal 15 2 20 7" xfId="16559"/>
    <cellStyle name="Normal 15 2 20 8" xfId="16560"/>
    <cellStyle name="Normal 15 2 20 9" xfId="16561"/>
    <cellStyle name="Normal 15 2 21" xfId="16562"/>
    <cellStyle name="Normal 15 2 21 10" xfId="16563"/>
    <cellStyle name="Normal 15 2 21 11" xfId="16564"/>
    <cellStyle name="Normal 15 2 21 12" xfId="16565"/>
    <cellStyle name="Normal 15 2 21 13" xfId="16566"/>
    <cellStyle name="Normal 15 2 21 14" xfId="16567"/>
    <cellStyle name="Normal 15 2 21 15" xfId="16568"/>
    <cellStyle name="Normal 15 2 21 16" xfId="16569"/>
    <cellStyle name="Normal 15 2 21 17" xfId="16570"/>
    <cellStyle name="Normal 15 2 21 18" xfId="16571"/>
    <cellStyle name="Normal 15 2 21 19" xfId="16572"/>
    <cellStyle name="Normal 15 2 21 2" xfId="16573"/>
    <cellStyle name="Normal 15 2 21 20" xfId="16574"/>
    <cellStyle name="Normal 15 2 21 21" xfId="16575"/>
    <cellStyle name="Normal 15 2 21 22" xfId="16576"/>
    <cellStyle name="Normal 15 2 21 23" xfId="16577"/>
    <cellStyle name="Normal 15 2 21 24" xfId="16578"/>
    <cellStyle name="Normal 15 2 21 25" xfId="16579"/>
    <cellStyle name="Normal 15 2 21 26" xfId="16580"/>
    <cellStyle name="Normal 15 2 21 27" xfId="16581"/>
    <cellStyle name="Normal 15 2 21 28" xfId="16582"/>
    <cellStyle name="Normal 15 2 21 29" xfId="16583"/>
    <cellStyle name="Normal 15 2 21 3" xfId="16584"/>
    <cellStyle name="Normal 15 2 21 30" xfId="16585"/>
    <cellStyle name="Normal 15 2 21 4" xfId="16586"/>
    <cellStyle name="Normal 15 2 21 5" xfId="16587"/>
    <cellStyle name="Normal 15 2 21 6" xfId="16588"/>
    <cellStyle name="Normal 15 2 21 7" xfId="16589"/>
    <cellStyle name="Normal 15 2 21 8" xfId="16590"/>
    <cellStyle name="Normal 15 2 21 9" xfId="16591"/>
    <cellStyle name="Normal 15 2 22" xfId="16592"/>
    <cellStyle name="Normal 15 2 22 10" xfId="16593"/>
    <cellStyle name="Normal 15 2 22 11" xfId="16594"/>
    <cellStyle name="Normal 15 2 22 12" xfId="16595"/>
    <cellStyle name="Normal 15 2 22 13" xfId="16596"/>
    <cellStyle name="Normal 15 2 22 14" xfId="16597"/>
    <cellStyle name="Normal 15 2 22 15" xfId="16598"/>
    <cellStyle name="Normal 15 2 22 16" xfId="16599"/>
    <cellStyle name="Normal 15 2 22 17" xfId="16600"/>
    <cellStyle name="Normal 15 2 22 18" xfId="16601"/>
    <cellStyle name="Normal 15 2 22 19" xfId="16602"/>
    <cellStyle name="Normal 15 2 22 2" xfId="16603"/>
    <cellStyle name="Normal 15 2 22 20" xfId="16604"/>
    <cellStyle name="Normal 15 2 22 21" xfId="16605"/>
    <cellStyle name="Normal 15 2 22 22" xfId="16606"/>
    <cellStyle name="Normal 15 2 22 23" xfId="16607"/>
    <cellStyle name="Normal 15 2 22 24" xfId="16608"/>
    <cellStyle name="Normal 15 2 22 25" xfId="16609"/>
    <cellStyle name="Normal 15 2 22 26" xfId="16610"/>
    <cellStyle name="Normal 15 2 22 27" xfId="16611"/>
    <cellStyle name="Normal 15 2 22 28" xfId="16612"/>
    <cellStyle name="Normal 15 2 22 29" xfId="16613"/>
    <cellStyle name="Normal 15 2 22 3" xfId="16614"/>
    <cellStyle name="Normal 15 2 22 30" xfId="16615"/>
    <cellStyle name="Normal 15 2 22 4" xfId="16616"/>
    <cellStyle name="Normal 15 2 22 5" xfId="16617"/>
    <cellStyle name="Normal 15 2 22 6" xfId="16618"/>
    <cellStyle name="Normal 15 2 22 7" xfId="16619"/>
    <cellStyle name="Normal 15 2 22 8" xfId="16620"/>
    <cellStyle name="Normal 15 2 22 9" xfId="16621"/>
    <cellStyle name="Normal 15 2 23" xfId="16622"/>
    <cellStyle name="Normal 15 2 23 10" xfId="16623"/>
    <cellStyle name="Normal 15 2 23 11" xfId="16624"/>
    <cellStyle name="Normal 15 2 23 12" xfId="16625"/>
    <cellStyle name="Normal 15 2 23 13" xfId="16626"/>
    <cellStyle name="Normal 15 2 23 14" xfId="16627"/>
    <cellStyle name="Normal 15 2 23 15" xfId="16628"/>
    <cellStyle name="Normal 15 2 23 16" xfId="16629"/>
    <cellStyle name="Normal 15 2 23 17" xfId="16630"/>
    <cellStyle name="Normal 15 2 23 18" xfId="16631"/>
    <cellStyle name="Normal 15 2 23 19" xfId="16632"/>
    <cellStyle name="Normal 15 2 23 2" xfId="16633"/>
    <cellStyle name="Normal 15 2 23 20" xfId="16634"/>
    <cellStyle name="Normal 15 2 23 21" xfId="16635"/>
    <cellStyle name="Normal 15 2 23 22" xfId="16636"/>
    <cellStyle name="Normal 15 2 23 23" xfId="16637"/>
    <cellStyle name="Normal 15 2 23 24" xfId="16638"/>
    <cellStyle name="Normal 15 2 23 25" xfId="16639"/>
    <cellStyle name="Normal 15 2 23 26" xfId="16640"/>
    <cellStyle name="Normal 15 2 23 27" xfId="16641"/>
    <cellStyle name="Normal 15 2 23 28" xfId="16642"/>
    <cellStyle name="Normal 15 2 23 29" xfId="16643"/>
    <cellStyle name="Normal 15 2 23 3" xfId="16644"/>
    <cellStyle name="Normal 15 2 23 30" xfId="16645"/>
    <cellStyle name="Normal 15 2 23 4" xfId="16646"/>
    <cellStyle name="Normal 15 2 23 5" xfId="16647"/>
    <cellStyle name="Normal 15 2 23 6" xfId="16648"/>
    <cellStyle name="Normal 15 2 23 7" xfId="16649"/>
    <cellStyle name="Normal 15 2 23 8" xfId="16650"/>
    <cellStyle name="Normal 15 2 23 9" xfId="16651"/>
    <cellStyle name="Normal 15 2 24" xfId="16652"/>
    <cellStyle name="Normal 15 2 24 10" xfId="16653"/>
    <cellStyle name="Normal 15 2 24 11" xfId="16654"/>
    <cellStyle name="Normal 15 2 24 12" xfId="16655"/>
    <cellStyle name="Normal 15 2 24 13" xfId="16656"/>
    <cellStyle name="Normal 15 2 24 14" xfId="16657"/>
    <cellStyle name="Normal 15 2 24 15" xfId="16658"/>
    <cellStyle name="Normal 15 2 24 16" xfId="16659"/>
    <cellStyle name="Normal 15 2 24 17" xfId="16660"/>
    <cellStyle name="Normal 15 2 24 18" xfId="16661"/>
    <cellStyle name="Normal 15 2 24 19" xfId="16662"/>
    <cellStyle name="Normal 15 2 24 2" xfId="16663"/>
    <cellStyle name="Normal 15 2 24 20" xfId="16664"/>
    <cellStyle name="Normal 15 2 24 21" xfId="16665"/>
    <cellStyle name="Normal 15 2 24 22" xfId="16666"/>
    <cellStyle name="Normal 15 2 24 23" xfId="16667"/>
    <cellStyle name="Normal 15 2 24 24" xfId="16668"/>
    <cellStyle name="Normal 15 2 24 25" xfId="16669"/>
    <cellStyle name="Normal 15 2 24 26" xfId="16670"/>
    <cellStyle name="Normal 15 2 24 27" xfId="16671"/>
    <cellStyle name="Normal 15 2 24 28" xfId="16672"/>
    <cellStyle name="Normal 15 2 24 29" xfId="16673"/>
    <cellStyle name="Normal 15 2 24 3" xfId="16674"/>
    <cellStyle name="Normal 15 2 24 30" xfId="16675"/>
    <cellStyle name="Normal 15 2 24 4" xfId="16676"/>
    <cellStyle name="Normal 15 2 24 5" xfId="16677"/>
    <cellStyle name="Normal 15 2 24 6" xfId="16678"/>
    <cellStyle name="Normal 15 2 24 7" xfId="16679"/>
    <cellStyle name="Normal 15 2 24 8" xfId="16680"/>
    <cellStyle name="Normal 15 2 24 9" xfId="16681"/>
    <cellStyle name="Normal 15 2 25" xfId="16682"/>
    <cellStyle name="Normal 15 2 25 10" xfId="16683"/>
    <cellStyle name="Normal 15 2 25 11" xfId="16684"/>
    <cellStyle name="Normal 15 2 25 12" xfId="16685"/>
    <cellStyle name="Normal 15 2 25 13" xfId="16686"/>
    <cellStyle name="Normal 15 2 25 14" xfId="16687"/>
    <cellStyle name="Normal 15 2 25 15" xfId="16688"/>
    <cellStyle name="Normal 15 2 25 16" xfId="16689"/>
    <cellStyle name="Normal 15 2 25 17" xfId="16690"/>
    <cellStyle name="Normal 15 2 25 18" xfId="16691"/>
    <cellStyle name="Normal 15 2 25 19" xfId="16692"/>
    <cellStyle name="Normal 15 2 25 2" xfId="16693"/>
    <cellStyle name="Normal 15 2 25 20" xfId="16694"/>
    <cellStyle name="Normal 15 2 25 21" xfId="16695"/>
    <cellStyle name="Normal 15 2 25 22" xfId="16696"/>
    <cellStyle name="Normal 15 2 25 23" xfId="16697"/>
    <cellStyle name="Normal 15 2 25 24" xfId="16698"/>
    <cellStyle name="Normal 15 2 25 25" xfId="16699"/>
    <cellStyle name="Normal 15 2 25 26" xfId="16700"/>
    <cellStyle name="Normal 15 2 25 27" xfId="16701"/>
    <cellStyle name="Normal 15 2 25 28" xfId="16702"/>
    <cellStyle name="Normal 15 2 25 29" xfId="16703"/>
    <cellStyle name="Normal 15 2 25 3" xfId="16704"/>
    <cellStyle name="Normal 15 2 25 30" xfId="16705"/>
    <cellStyle name="Normal 15 2 25 4" xfId="16706"/>
    <cellStyle name="Normal 15 2 25 5" xfId="16707"/>
    <cellStyle name="Normal 15 2 25 6" xfId="16708"/>
    <cellStyle name="Normal 15 2 25 7" xfId="16709"/>
    <cellStyle name="Normal 15 2 25 8" xfId="16710"/>
    <cellStyle name="Normal 15 2 25 9" xfId="16711"/>
    <cellStyle name="Normal 15 2 26" xfId="16712"/>
    <cellStyle name="Normal 15 2 26 10" xfId="16713"/>
    <cellStyle name="Normal 15 2 26 11" xfId="16714"/>
    <cellStyle name="Normal 15 2 26 12" xfId="16715"/>
    <cellStyle name="Normal 15 2 26 13" xfId="16716"/>
    <cellStyle name="Normal 15 2 26 14" xfId="16717"/>
    <cellStyle name="Normal 15 2 26 15" xfId="16718"/>
    <cellStyle name="Normal 15 2 26 16" xfId="16719"/>
    <cellStyle name="Normal 15 2 26 17" xfId="16720"/>
    <cellStyle name="Normal 15 2 26 18" xfId="16721"/>
    <cellStyle name="Normal 15 2 26 19" xfId="16722"/>
    <cellStyle name="Normal 15 2 26 2" xfId="16723"/>
    <cellStyle name="Normal 15 2 26 20" xfId="16724"/>
    <cellStyle name="Normal 15 2 26 21" xfId="16725"/>
    <cellStyle name="Normal 15 2 26 22" xfId="16726"/>
    <cellStyle name="Normal 15 2 26 23" xfId="16727"/>
    <cellStyle name="Normal 15 2 26 24" xfId="16728"/>
    <cellStyle name="Normal 15 2 26 25" xfId="16729"/>
    <cellStyle name="Normal 15 2 26 26" xfId="16730"/>
    <cellStyle name="Normal 15 2 26 27" xfId="16731"/>
    <cellStyle name="Normal 15 2 26 28" xfId="16732"/>
    <cellStyle name="Normal 15 2 26 29" xfId="16733"/>
    <cellStyle name="Normal 15 2 26 3" xfId="16734"/>
    <cellStyle name="Normal 15 2 26 30" xfId="16735"/>
    <cellStyle name="Normal 15 2 26 4" xfId="16736"/>
    <cellStyle name="Normal 15 2 26 5" xfId="16737"/>
    <cellStyle name="Normal 15 2 26 6" xfId="16738"/>
    <cellStyle name="Normal 15 2 26 7" xfId="16739"/>
    <cellStyle name="Normal 15 2 26 8" xfId="16740"/>
    <cellStyle name="Normal 15 2 26 9" xfId="16741"/>
    <cellStyle name="Normal 15 2 27" xfId="16742"/>
    <cellStyle name="Normal 15 2 27 10" xfId="16743"/>
    <cellStyle name="Normal 15 2 27 11" xfId="16744"/>
    <cellStyle name="Normal 15 2 27 12" xfId="16745"/>
    <cellStyle name="Normal 15 2 27 13" xfId="16746"/>
    <cellStyle name="Normal 15 2 27 14" xfId="16747"/>
    <cellStyle name="Normal 15 2 27 15" xfId="16748"/>
    <cellStyle name="Normal 15 2 27 16" xfId="16749"/>
    <cellStyle name="Normal 15 2 27 17" xfId="16750"/>
    <cellStyle name="Normal 15 2 27 18" xfId="16751"/>
    <cellStyle name="Normal 15 2 27 19" xfId="16752"/>
    <cellStyle name="Normal 15 2 27 2" xfId="16753"/>
    <cellStyle name="Normal 15 2 27 20" xfId="16754"/>
    <cellStyle name="Normal 15 2 27 21" xfId="16755"/>
    <cellStyle name="Normal 15 2 27 22" xfId="16756"/>
    <cellStyle name="Normal 15 2 27 23" xfId="16757"/>
    <cellStyle name="Normal 15 2 27 24" xfId="16758"/>
    <cellStyle name="Normal 15 2 27 25" xfId="16759"/>
    <cellStyle name="Normal 15 2 27 26" xfId="16760"/>
    <cellStyle name="Normal 15 2 27 27" xfId="16761"/>
    <cellStyle name="Normal 15 2 27 28" xfId="16762"/>
    <cellStyle name="Normal 15 2 27 29" xfId="16763"/>
    <cellStyle name="Normal 15 2 27 3" xfId="16764"/>
    <cellStyle name="Normal 15 2 27 30" xfId="16765"/>
    <cellStyle name="Normal 15 2 27 4" xfId="16766"/>
    <cellStyle name="Normal 15 2 27 5" xfId="16767"/>
    <cellStyle name="Normal 15 2 27 6" xfId="16768"/>
    <cellStyle name="Normal 15 2 27 7" xfId="16769"/>
    <cellStyle name="Normal 15 2 27 8" xfId="16770"/>
    <cellStyle name="Normal 15 2 27 9" xfId="16771"/>
    <cellStyle name="Normal 15 2 28" xfId="16772"/>
    <cellStyle name="Normal 15 2 28 10" xfId="16773"/>
    <cellStyle name="Normal 15 2 28 11" xfId="16774"/>
    <cellStyle name="Normal 15 2 28 12" xfId="16775"/>
    <cellStyle name="Normal 15 2 28 13" xfId="16776"/>
    <cellStyle name="Normal 15 2 28 14" xfId="16777"/>
    <cellStyle name="Normal 15 2 28 15" xfId="16778"/>
    <cellStyle name="Normal 15 2 28 16" xfId="16779"/>
    <cellStyle name="Normal 15 2 28 17" xfId="16780"/>
    <cellStyle name="Normal 15 2 28 18" xfId="16781"/>
    <cellStyle name="Normal 15 2 28 19" xfId="16782"/>
    <cellStyle name="Normal 15 2 28 2" xfId="16783"/>
    <cellStyle name="Normal 15 2 28 20" xfId="16784"/>
    <cellStyle name="Normal 15 2 28 21" xfId="16785"/>
    <cellStyle name="Normal 15 2 28 22" xfId="16786"/>
    <cellStyle name="Normal 15 2 28 23" xfId="16787"/>
    <cellStyle name="Normal 15 2 28 24" xfId="16788"/>
    <cellStyle name="Normal 15 2 28 25" xfId="16789"/>
    <cellStyle name="Normal 15 2 28 26" xfId="16790"/>
    <cellStyle name="Normal 15 2 28 27" xfId="16791"/>
    <cellStyle name="Normal 15 2 28 28" xfId="16792"/>
    <cellStyle name="Normal 15 2 28 29" xfId="16793"/>
    <cellStyle name="Normal 15 2 28 3" xfId="16794"/>
    <cellStyle name="Normal 15 2 28 30" xfId="16795"/>
    <cellStyle name="Normal 15 2 28 4" xfId="16796"/>
    <cellStyle name="Normal 15 2 28 5" xfId="16797"/>
    <cellStyle name="Normal 15 2 28 6" xfId="16798"/>
    <cellStyle name="Normal 15 2 28 7" xfId="16799"/>
    <cellStyle name="Normal 15 2 28 8" xfId="16800"/>
    <cellStyle name="Normal 15 2 28 9" xfId="16801"/>
    <cellStyle name="Normal 15 2 29" xfId="16802"/>
    <cellStyle name="Normal 15 2 29 10" xfId="16803"/>
    <cellStyle name="Normal 15 2 29 11" xfId="16804"/>
    <cellStyle name="Normal 15 2 29 12" xfId="16805"/>
    <cellStyle name="Normal 15 2 29 13" xfId="16806"/>
    <cellStyle name="Normal 15 2 29 14" xfId="16807"/>
    <cellStyle name="Normal 15 2 29 15" xfId="16808"/>
    <cellStyle name="Normal 15 2 29 16" xfId="16809"/>
    <cellStyle name="Normal 15 2 29 17" xfId="16810"/>
    <cellStyle name="Normal 15 2 29 18" xfId="16811"/>
    <cellStyle name="Normal 15 2 29 19" xfId="16812"/>
    <cellStyle name="Normal 15 2 29 2" xfId="16813"/>
    <cellStyle name="Normal 15 2 29 20" xfId="16814"/>
    <cellStyle name="Normal 15 2 29 21" xfId="16815"/>
    <cellStyle name="Normal 15 2 29 22" xfId="16816"/>
    <cellStyle name="Normal 15 2 29 23" xfId="16817"/>
    <cellStyle name="Normal 15 2 29 24" xfId="16818"/>
    <cellStyle name="Normal 15 2 29 25" xfId="16819"/>
    <cellStyle name="Normal 15 2 29 26" xfId="16820"/>
    <cellStyle name="Normal 15 2 29 27" xfId="16821"/>
    <cellStyle name="Normal 15 2 29 28" xfId="16822"/>
    <cellStyle name="Normal 15 2 29 29" xfId="16823"/>
    <cellStyle name="Normal 15 2 29 3" xfId="16824"/>
    <cellStyle name="Normal 15 2 29 30" xfId="16825"/>
    <cellStyle name="Normal 15 2 29 4" xfId="16826"/>
    <cellStyle name="Normal 15 2 29 5" xfId="16827"/>
    <cellStyle name="Normal 15 2 29 6" xfId="16828"/>
    <cellStyle name="Normal 15 2 29 7" xfId="16829"/>
    <cellStyle name="Normal 15 2 29 8" xfId="16830"/>
    <cellStyle name="Normal 15 2 29 9" xfId="16831"/>
    <cellStyle name="Normal 15 2 3" xfId="16832"/>
    <cellStyle name="Normal 15 2 3 10" xfId="16833"/>
    <cellStyle name="Normal 15 2 3 11" xfId="16834"/>
    <cellStyle name="Normal 15 2 3 12" xfId="16835"/>
    <cellStyle name="Normal 15 2 3 13" xfId="16836"/>
    <cellStyle name="Normal 15 2 3 14" xfId="16837"/>
    <cellStyle name="Normal 15 2 3 15" xfId="16838"/>
    <cellStyle name="Normal 15 2 3 16" xfId="16839"/>
    <cellStyle name="Normal 15 2 3 17" xfId="16840"/>
    <cellStyle name="Normal 15 2 3 18" xfId="16841"/>
    <cellStyle name="Normal 15 2 3 19" xfId="16842"/>
    <cellStyle name="Normal 15 2 3 2" xfId="16843"/>
    <cellStyle name="Normal 15 2 3 20" xfId="16844"/>
    <cellStyle name="Normal 15 2 3 21" xfId="16845"/>
    <cellStyle name="Normal 15 2 3 22" xfId="16846"/>
    <cellStyle name="Normal 15 2 3 23" xfId="16847"/>
    <cellStyle name="Normal 15 2 3 24" xfId="16848"/>
    <cellStyle name="Normal 15 2 3 25" xfId="16849"/>
    <cellStyle name="Normal 15 2 3 26" xfId="16850"/>
    <cellStyle name="Normal 15 2 3 27" xfId="16851"/>
    <cellStyle name="Normal 15 2 3 28" xfId="16852"/>
    <cellStyle name="Normal 15 2 3 29" xfId="16853"/>
    <cellStyle name="Normal 15 2 3 3" xfId="16854"/>
    <cellStyle name="Normal 15 2 3 30" xfId="16855"/>
    <cellStyle name="Normal 15 2 3 4" xfId="16856"/>
    <cellStyle name="Normal 15 2 3 5" xfId="16857"/>
    <cellStyle name="Normal 15 2 3 6" xfId="16858"/>
    <cellStyle name="Normal 15 2 3 7" xfId="16859"/>
    <cellStyle name="Normal 15 2 3 8" xfId="16860"/>
    <cellStyle name="Normal 15 2 3 9" xfId="16861"/>
    <cellStyle name="Normal 15 2 30" xfId="16862"/>
    <cellStyle name="Normal 15 2 30 10" xfId="16863"/>
    <cellStyle name="Normal 15 2 30 11" xfId="16864"/>
    <cellStyle name="Normal 15 2 30 12" xfId="16865"/>
    <cellStyle name="Normal 15 2 30 13" xfId="16866"/>
    <cellStyle name="Normal 15 2 30 14" xfId="16867"/>
    <cellStyle name="Normal 15 2 30 15" xfId="16868"/>
    <cellStyle name="Normal 15 2 30 16" xfId="16869"/>
    <cellStyle name="Normal 15 2 30 17" xfId="16870"/>
    <cellStyle name="Normal 15 2 30 18" xfId="16871"/>
    <cellStyle name="Normal 15 2 30 19" xfId="16872"/>
    <cellStyle name="Normal 15 2 30 2" xfId="16873"/>
    <cellStyle name="Normal 15 2 30 20" xfId="16874"/>
    <cellStyle name="Normal 15 2 30 21" xfId="16875"/>
    <cellStyle name="Normal 15 2 30 22" xfId="16876"/>
    <cellStyle name="Normal 15 2 30 23" xfId="16877"/>
    <cellStyle name="Normal 15 2 30 24" xfId="16878"/>
    <cellStyle name="Normal 15 2 30 25" xfId="16879"/>
    <cellStyle name="Normal 15 2 30 26" xfId="16880"/>
    <cellStyle name="Normal 15 2 30 27" xfId="16881"/>
    <cellStyle name="Normal 15 2 30 28" xfId="16882"/>
    <cellStyle name="Normal 15 2 30 29" xfId="16883"/>
    <cellStyle name="Normal 15 2 30 3" xfId="16884"/>
    <cellStyle name="Normal 15 2 30 30" xfId="16885"/>
    <cellStyle name="Normal 15 2 30 4" xfId="16886"/>
    <cellStyle name="Normal 15 2 30 5" xfId="16887"/>
    <cellStyle name="Normal 15 2 30 6" xfId="16888"/>
    <cellStyle name="Normal 15 2 30 7" xfId="16889"/>
    <cellStyle name="Normal 15 2 30 8" xfId="16890"/>
    <cellStyle name="Normal 15 2 30 9" xfId="16891"/>
    <cellStyle name="Normal 15 2 31" xfId="16892"/>
    <cellStyle name="Normal 15 2 31 10" xfId="16893"/>
    <cellStyle name="Normal 15 2 31 11" xfId="16894"/>
    <cellStyle name="Normal 15 2 31 12" xfId="16895"/>
    <cellStyle name="Normal 15 2 31 13" xfId="16896"/>
    <cellStyle name="Normal 15 2 31 14" xfId="16897"/>
    <cellStyle name="Normal 15 2 31 15" xfId="16898"/>
    <cellStyle name="Normal 15 2 31 16" xfId="16899"/>
    <cellStyle name="Normal 15 2 31 17" xfId="16900"/>
    <cellStyle name="Normal 15 2 31 18" xfId="16901"/>
    <cellStyle name="Normal 15 2 31 19" xfId="16902"/>
    <cellStyle name="Normal 15 2 31 2" xfId="16903"/>
    <cellStyle name="Normal 15 2 31 20" xfId="16904"/>
    <cellStyle name="Normal 15 2 31 21" xfId="16905"/>
    <cellStyle name="Normal 15 2 31 22" xfId="16906"/>
    <cellStyle name="Normal 15 2 31 23" xfId="16907"/>
    <cellStyle name="Normal 15 2 31 24" xfId="16908"/>
    <cellStyle name="Normal 15 2 31 25" xfId="16909"/>
    <cellStyle name="Normal 15 2 31 26" xfId="16910"/>
    <cellStyle name="Normal 15 2 31 27" xfId="16911"/>
    <cellStyle name="Normal 15 2 31 28" xfId="16912"/>
    <cellStyle name="Normal 15 2 31 29" xfId="16913"/>
    <cellStyle name="Normal 15 2 31 3" xfId="16914"/>
    <cellStyle name="Normal 15 2 31 30" xfId="16915"/>
    <cellStyle name="Normal 15 2 31 4" xfId="16916"/>
    <cellStyle name="Normal 15 2 31 5" xfId="16917"/>
    <cellStyle name="Normal 15 2 31 6" xfId="16918"/>
    <cellStyle name="Normal 15 2 31 7" xfId="16919"/>
    <cellStyle name="Normal 15 2 31 8" xfId="16920"/>
    <cellStyle name="Normal 15 2 31 9" xfId="16921"/>
    <cellStyle name="Normal 15 2 32" xfId="16922"/>
    <cellStyle name="Normal 15 2 32 10" xfId="16923"/>
    <cellStyle name="Normal 15 2 32 11" xfId="16924"/>
    <cellStyle name="Normal 15 2 32 12" xfId="16925"/>
    <cellStyle name="Normal 15 2 32 13" xfId="16926"/>
    <cellStyle name="Normal 15 2 32 14" xfId="16927"/>
    <cellStyle name="Normal 15 2 32 15" xfId="16928"/>
    <cellStyle name="Normal 15 2 32 16" xfId="16929"/>
    <cellStyle name="Normal 15 2 32 17" xfId="16930"/>
    <cellStyle name="Normal 15 2 32 18" xfId="16931"/>
    <cellStyle name="Normal 15 2 32 19" xfId="16932"/>
    <cellStyle name="Normal 15 2 32 2" xfId="16933"/>
    <cellStyle name="Normal 15 2 32 20" xfId="16934"/>
    <cellStyle name="Normal 15 2 32 21" xfId="16935"/>
    <cellStyle name="Normal 15 2 32 22" xfId="16936"/>
    <cellStyle name="Normal 15 2 32 23" xfId="16937"/>
    <cellStyle name="Normal 15 2 32 24" xfId="16938"/>
    <cellStyle name="Normal 15 2 32 25" xfId="16939"/>
    <cellStyle name="Normal 15 2 32 26" xfId="16940"/>
    <cellStyle name="Normal 15 2 32 27" xfId="16941"/>
    <cellStyle name="Normal 15 2 32 28" xfId="16942"/>
    <cellStyle name="Normal 15 2 32 29" xfId="16943"/>
    <cellStyle name="Normal 15 2 32 3" xfId="16944"/>
    <cellStyle name="Normal 15 2 32 30" xfId="16945"/>
    <cellStyle name="Normal 15 2 32 4" xfId="16946"/>
    <cellStyle name="Normal 15 2 32 5" xfId="16947"/>
    <cellStyle name="Normal 15 2 32 6" xfId="16948"/>
    <cellStyle name="Normal 15 2 32 7" xfId="16949"/>
    <cellStyle name="Normal 15 2 32 8" xfId="16950"/>
    <cellStyle name="Normal 15 2 32 9" xfId="16951"/>
    <cellStyle name="Normal 15 2 33" xfId="16952"/>
    <cellStyle name="Normal 15 2 34" xfId="16953"/>
    <cellStyle name="Normal 15 2 35" xfId="16954"/>
    <cellStyle name="Normal 15 2 36" xfId="16955"/>
    <cellStyle name="Normal 15 2 37" xfId="16956"/>
    <cellStyle name="Normal 15 2 38" xfId="16957"/>
    <cellStyle name="Normal 15 2 39" xfId="16958"/>
    <cellStyle name="Normal 15 2 4" xfId="16959"/>
    <cellStyle name="Normal 15 2 4 10" xfId="16960"/>
    <cellStyle name="Normal 15 2 4 11" xfId="16961"/>
    <cellStyle name="Normal 15 2 4 12" xfId="16962"/>
    <cellStyle name="Normal 15 2 4 13" xfId="16963"/>
    <cellStyle name="Normal 15 2 4 14" xfId="16964"/>
    <cellStyle name="Normal 15 2 4 15" xfId="16965"/>
    <cellStyle name="Normal 15 2 4 16" xfId="16966"/>
    <cellStyle name="Normal 15 2 4 17" xfId="16967"/>
    <cellStyle name="Normal 15 2 4 18" xfId="16968"/>
    <cellStyle name="Normal 15 2 4 19" xfId="16969"/>
    <cellStyle name="Normal 15 2 4 2" xfId="16970"/>
    <cellStyle name="Normal 15 2 4 20" xfId="16971"/>
    <cellStyle name="Normal 15 2 4 21" xfId="16972"/>
    <cellStyle name="Normal 15 2 4 22" xfId="16973"/>
    <cellStyle name="Normal 15 2 4 23" xfId="16974"/>
    <cellStyle name="Normal 15 2 4 24" xfId="16975"/>
    <cellStyle name="Normal 15 2 4 25" xfId="16976"/>
    <cellStyle name="Normal 15 2 4 26" xfId="16977"/>
    <cellStyle name="Normal 15 2 4 27" xfId="16978"/>
    <cellStyle name="Normal 15 2 4 28" xfId="16979"/>
    <cellStyle name="Normal 15 2 4 29" xfId="16980"/>
    <cellStyle name="Normal 15 2 4 3" xfId="16981"/>
    <cellStyle name="Normal 15 2 4 30" xfId="16982"/>
    <cellStyle name="Normal 15 2 4 4" xfId="16983"/>
    <cellStyle name="Normal 15 2 4 5" xfId="16984"/>
    <cellStyle name="Normal 15 2 4 6" xfId="16985"/>
    <cellStyle name="Normal 15 2 4 7" xfId="16986"/>
    <cellStyle name="Normal 15 2 4 8" xfId="16987"/>
    <cellStyle name="Normal 15 2 4 9" xfId="16988"/>
    <cellStyle name="Normal 15 2 40" xfId="16989"/>
    <cellStyle name="Normal 15 2 41" xfId="16990"/>
    <cellStyle name="Normal 15 2 42" xfId="16991"/>
    <cellStyle name="Normal 15 2 43" xfId="16992"/>
    <cellStyle name="Normal 15 2 44" xfId="16993"/>
    <cellStyle name="Normal 15 2 45" xfId="16994"/>
    <cellStyle name="Normal 15 2 46" xfId="16995"/>
    <cellStyle name="Normal 15 2 47" xfId="16996"/>
    <cellStyle name="Normal 15 2 48" xfId="16997"/>
    <cellStyle name="Normal 15 2 49" xfId="16998"/>
    <cellStyle name="Normal 15 2 5" xfId="16999"/>
    <cellStyle name="Normal 15 2 5 10" xfId="17000"/>
    <cellStyle name="Normal 15 2 5 11" xfId="17001"/>
    <cellStyle name="Normal 15 2 5 12" xfId="17002"/>
    <cellStyle name="Normal 15 2 5 13" xfId="17003"/>
    <cellStyle name="Normal 15 2 5 14" xfId="17004"/>
    <cellStyle name="Normal 15 2 5 15" xfId="17005"/>
    <cellStyle name="Normal 15 2 5 16" xfId="17006"/>
    <cellStyle name="Normal 15 2 5 17" xfId="17007"/>
    <cellStyle name="Normal 15 2 5 18" xfId="17008"/>
    <cellStyle name="Normal 15 2 5 19" xfId="17009"/>
    <cellStyle name="Normal 15 2 5 2" xfId="17010"/>
    <cellStyle name="Normal 15 2 5 20" xfId="17011"/>
    <cellStyle name="Normal 15 2 5 21" xfId="17012"/>
    <cellStyle name="Normal 15 2 5 22" xfId="17013"/>
    <cellStyle name="Normal 15 2 5 23" xfId="17014"/>
    <cellStyle name="Normal 15 2 5 24" xfId="17015"/>
    <cellStyle name="Normal 15 2 5 25" xfId="17016"/>
    <cellStyle name="Normal 15 2 5 26" xfId="17017"/>
    <cellStyle name="Normal 15 2 5 27" xfId="17018"/>
    <cellStyle name="Normal 15 2 5 28" xfId="17019"/>
    <cellStyle name="Normal 15 2 5 29" xfId="17020"/>
    <cellStyle name="Normal 15 2 5 3" xfId="17021"/>
    <cellStyle name="Normal 15 2 5 30" xfId="17022"/>
    <cellStyle name="Normal 15 2 5 4" xfId="17023"/>
    <cellStyle name="Normal 15 2 5 5" xfId="17024"/>
    <cellStyle name="Normal 15 2 5 6" xfId="17025"/>
    <cellStyle name="Normal 15 2 5 7" xfId="17026"/>
    <cellStyle name="Normal 15 2 5 8" xfId="17027"/>
    <cellStyle name="Normal 15 2 5 9" xfId="17028"/>
    <cellStyle name="Normal 15 2 50" xfId="17029"/>
    <cellStyle name="Normal 15 2 51" xfId="17030"/>
    <cellStyle name="Normal 15 2 52" xfId="17031"/>
    <cellStyle name="Normal 15 2 53" xfId="17032"/>
    <cellStyle name="Normal 15 2 54" xfId="17033"/>
    <cellStyle name="Normal 15 2 55" xfId="17034"/>
    <cellStyle name="Normal 15 2 56" xfId="17035"/>
    <cellStyle name="Normal 15 2 57" xfId="17036"/>
    <cellStyle name="Normal 15 2 58" xfId="17037"/>
    <cellStyle name="Normal 15 2 59" xfId="17038"/>
    <cellStyle name="Normal 15 2 6" xfId="17039"/>
    <cellStyle name="Normal 15 2 6 10" xfId="17040"/>
    <cellStyle name="Normal 15 2 6 11" xfId="17041"/>
    <cellStyle name="Normal 15 2 6 12" xfId="17042"/>
    <cellStyle name="Normal 15 2 6 13" xfId="17043"/>
    <cellStyle name="Normal 15 2 6 14" xfId="17044"/>
    <cellStyle name="Normal 15 2 6 15" xfId="17045"/>
    <cellStyle name="Normal 15 2 6 16" xfId="17046"/>
    <cellStyle name="Normal 15 2 6 17" xfId="17047"/>
    <cellStyle name="Normal 15 2 6 18" xfId="17048"/>
    <cellStyle name="Normal 15 2 6 19" xfId="17049"/>
    <cellStyle name="Normal 15 2 6 2" xfId="17050"/>
    <cellStyle name="Normal 15 2 6 20" xfId="17051"/>
    <cellStyle name="Normal 15 2 6 21" xfId="17052"/>
    <cellStyle name="Normal 15 2 6 22" xfId="17053"/>
    <cellStyle name="Normal 15 2 6 23" xfId="17054"/>
    <cellStyle name="Normal 15 2 6 24" xfId="17055"/>
    <cellStyle name="Normal 15 2 6 25" xfId="17056"/>
    <cellStyle name="Normal 15 2 6 26" xfId="17057"/>
    <cellStyle name="Normal 15 2 6 27" xfId="17058"/>
    <cellStyle name="Normal 15 2 6 28" xfId="17059"/>
    <cellStyle name="Normal 15 2 6 29" xfId="17060"/>
    <cellStyle name="Normal 15 2 6 3" xfId="17061"/>
    <cellStyle name="Normal 15 2 6 30" xfId="17062"/>
    <cellStyle name="Normal 15 2 6 4" xfId="17063"/>
    <cellStyle name="Normal 15 2 6 5" xfId="17064"/>
    <cellStyle name="Normal 15 2 6 6" xfId="17065"/>
    <cellStyle name="Normal 15 2 6 7" xfId="17066"/>
    <cellStyle name="Normal 15 2 6 8" xfId="17067"/>
    <cellStyle name="Normal 15 2 6 9" xfId="17068"/>
    <cellStyle name="Normal 15 2 60" xfId="17069"/>
    <cellStyle name="Normal 15 2 61" xfId="17070"/>
    <cellStyle name="Normal 15 2 7" xfId="17071"/>
    <cellStyle name="Normal 15 2 7 10" xfId="17072"/>
    <cellStyle name="Normal 15 2 7 11" xfId="17073"/>
    <cellStyle name="Normal 15 2 7 12" xfId="17074"/>
    <cellStyle name="Normal 15 2 7 13" xfId="17075"/>
    <cellStyle name="Normal 15 2 7 14" xfId="17076"/>
    <cellStyle name="Normal 15 2 7 15" xfId="17077"/>
    <cellStyle name="Normal 15 2 7 16" xfId="17078"/>
    <cellStyle name="Normal 15 2 7 17" xfId="17079"/>
    <cellStyle name="Normal 15 2 7 18" xfId="17080"/>
    <cellStyle name="Normal 15 2 7 19" xfId="17081"/>
    <cellStyle name="Normal 15 2 7 2" xfId="17082"/>
    <cellStyle name="Normal 15 2 7 20" xfId="17083"/>
    <cellStyle name="Normal 15 2 7 21" xfId="17084"/>
    <cellStyle name="Normal 15 2 7 22" xfId="17085"/>
    <cellStyle name="Normal 15 2 7 23" xfId="17086"/>
    <cellStyle name="Normal 15 2 7 24" xfId="17087"/>
    <cellStyle name="Normal 15 2 7 25" xfId="17088"/>
    <cellStyle name="Normal 15 2 7 26" xfId="17089"/>
    <cellStyle name="Normal 15 2 7 27" xfId="17090"/>
    <cellStyle name="Normal 15 2 7 28" xfId="17091"/>
    <cellStyle name="Normal 15 2 7 29" xfId="17092"/>
    <cellStyle name="Normal 15 2 7 3" xfId="17093"/>
    <cellStyle name="Normal 15 2 7 30" xfId="17094"/>
    <cellStyle name="Normal 15 2 7 4" xfId="17095"/>
    <cellStyle name="Normal 15 2 7 5" xfId="17096"/>
    <cellStyle name="Normal 15 2 7 6" xfId="17097"/>
    <cellStyle name="Normal 15 2 7 7" xfId="17098"/>
    <cellStyle name="Normal 15 2 7 8" xfId="17099"/>
    <cellStyle name="Normal 15 2 7 9" xfId="17100"/>
    <cellStyle name="Normal 15 2 8" xfId="17101"/>
    <cellStyle name="Normal 15 2 8 10" xfId="17102"/>
    <cellStyle name="Normal 15 2 8 11" xfId="17103"/>
    <cellStyle name="Normal 15 2 8 12" xfId="17104"/>
    <cellStyle name="Normal 15 2 8 13" xfId="17105"/>
    <cellStyle name="Normal 15 2 8 14" xfId="17106"/>
    <cellStyle name="Normal 15 2 8 15" xfId="17107"/>
    <cellStyle name="Normal 15 2 8 16" xfId="17108"/>
    <cellStyle name="Normal 15 2 8 17" xfId="17109"/>
    <cellStyle name="Normal 15 2 8 18" xfId="17110"/>
    <cellStyle name="Normal 15 2 8 19" xfId="17111"/>
    <cellStyle name="Normal 15 2 8 2" xfId="17112"/>
    <cellStyle name="Normal 15 2 8 20" xfId="17113"/>
    <cellStyle name="Normal 15 2 8 21" xfId="17114"/>
    <cellStyle name="Normal 15 2 8 22" xfId="17115"/>
    <cellStyle name="Normal 15 2 8 23" xfId="17116"/>
    <cellStyle name="Normal 15 2 8 24" xfId="17117"/>
    <cellStyle name="Normal 15 2 8 25" xfId="17118"/>
    <cellStyle name="Normal 15 2 8 26" xfId="17119"/>
    <cellStyle name="Normal 15 2 8 27" xfId="17120"/>
    <cellStyle name="Normal 15 2 8 28" xfId="17121"/>
    <cellStyle name="Normal 15 2 8 29" xfId="17122"/>
    <cellStyle name="Normal 15 2 8 3" xfId="17123"/>
    <cellStyle name="Normal 15 2 8 30" xfId="17124"/>
    <cellStyle name="Normal 15 2 8 4" xfId="17125"/>
    <cellStyle name="Normal 15 2 8 5" xfId="17126"/>
    <cellStyle name="Normal 15 2 8 6" xfId="17127"/>
    <cellStyle name="Normal 15 2 8 7" xfId="17128"/>
    <cellStyle name="Normal 15 2 8 8" xfId="17129"/>
    <cellStyle name="Normal 15 2 8 9" xfId="17130"/>
    <cellStyle name="Normal 15 2 9" xfId="17131"/>
    <cellStyle name="Normal 15 2 9 10" xfId="17132"/>
    <cellStyle name="Normal 15 2 9 11" xfId="17133"/>
    <cellStyle name="Normal 15 2 9 12" xfId="17134"/>
    <cellStyle name="Normal 15 2 9 13" xfId="17135"/>
    <cellStyle name="Normal 15 2 9 14" xfId="17136"/>
    <cellStyle name="Normal 15 2 9 15" xfId="17137"/>
    <cellStyle name="Normal 15 2 9 16" xfId="17138"/>
    <cellStyle name="Normal 15 2 9 17" xfId="17139"/>
    <cellStyle name="Normal 15 2 9 18" xfId="17140"/>
    <cellStyle name="Normal 15 2 9 19" xfId="17141"/>
    <cellStyle name="Normal 15 2 9 2" xfId="17142"/>
    <cellStyle name="Normal 15 2 9 20" xfId="17143"/>
    <cellStyle name="Normal 15 2 9 21" xfId="17144"/>
    <cellStyle name="Normal 15 2 9 22" xfId="17145"/>
    <cellStyle name="Normal 15 2 9 23" xfId="17146"/>
    <cellStyle name="Normal 15 2 9 24" xfId="17147"/>
    <cellStyle name="Normal 15 2 9 25" xfId="17148"/>
    <cellStyle name="Normal 15 2 9 26" xfId="17149"/>
    <cellStyle name="Normal 15 2 9 27" xfId="17150"/>
    <cellStyle name="Normal 15 2 9 28" xfId="17151"/>
    <cellStyle name="Normal 15 2 9 29" xfId="17152"/>
    <cellStyle name="Normal 15 2 9 3" xfId="17153"/>
    <cellStyle name="Normal 15 2 9 30" xfId="17154"/>
    <cellStyle name="Normal 15 2 9 4" xfId="17155"/>
    <cellStyle name="Normal 15 2 9 5" xfId="17156"/>
    <cellStyle name="Normal 15 2 9 6" xfId="17157"/>
    <cellStyle name="Normal 15 2 9 7" xfId="17158"/>
    <cellStyle name="Normal 15 2 9 8" xfId="17159"/>
    <cellStyle name="Normal 15 2 9 9" xfId="17160"/>
    <cellStyle name="Normal 15 20" xfId="17161"/>
    <cellStyle name="Normal 15 20 10" xfId="17162"/>
    <cellStyle name="Normal 15 20 11" xfId="17163"/>
    <cellStyle name="Normal 15 20 12" xfId="17164"/>
    <cellStyle name="Normal 15 20 13" xfId="17165"/>
    <cellStyle name="Normal 15 20 14" xfId="17166"/>
    <cellStyle name="Normal 15 20 15" xfId="17167"/>
    <cellStyle name="Normal 15 20 16" xfId="17168"/>
    <cellStyle name="Normal 15 20 17" xfId="17169"/>
    <cellStyle name="Normal 15 20 18" xfId="17170"/>
    <cellStyle name="Normal 15 20 19" xfId="17171"/>
    <cellStyle name="Normal 15 20 2" xfId="17172"/>
    <cellStyle name="Normal 15 20 20" xfId="17173"/>
    <cellStyle name="Normal 15 20 21" xfId="17174"/>
    <cellStyle name="Normal 15 20 22" xfId="17175"/>
    <cellStyle name="Normal 15 20 23" xfId="17176"/>
    <cellStyle name="Normal 15 20 24" xfId="17177"/>
    <cellStyle name="Normal 15 20 25" xfId="17178"/>
    <cellStyle name="Normal 15 20 26" xfId="17179"/>
    <cellStyle name="Normal 15 20 27" xfId="17180"/>
    <cellStyle name="Normal 15 20 28" xfId="17181"/>
    <cellStyle name="Normal 15 20 29" xfId="17182"/>
    <cellStyle name="Normal 15 20 3" xfId="17183"/>
    <cellStyle name="Normal 15 20 30" xfId="17184"/>
    <cellStyle name="Normal 15 20 4" xfId="17185"/>
    <cellStyle name="Normal 15 20 5" xfId="17186"/>
    <cellStyle name="Normal 15 20 6" xfId="17187"/>
    <cellStyle name="Normal 15 20 7" xfId="17188"/>
    <cellStyle name="Normal 15 20 8" xfId="17189"/>
    <cellStyle name="Normal 15 20 9" xfId="17190"/>
    <cellStyle name="Normal 15 21" xfId="17191"/>
    <cellStyle name="Normal 15 21 10" xfId="17192"/>
    <cellStyle name="Normal 15 21 11" xfId="17193"/>
    <cellStyle name="Normal 15 21 12" xfId="17194"/>
    <cellStyle name="Normal 15 21 13" xfId="17195"/>
    <cellStyle name="Normal 15 21 14" xfId="17196"/>
    <cellStyle name="Normal 15 21 15" xfId="17197"/>
    <cellStyle name="Normal 15 21 16" xfId="17198"/>
    <cellStyle name="Normal 15 21 17" xfId="17199"/>
    <cellStyle name="Normal 15 21 18" xfId="17200"/>
    <cellStyle name="Normal 15 21 19" xfId="17201"/>
    <cellStyle name="Normal 15 21 2" xfId="17202"/>
    <cellStyle name="Normal 15 21 20" xfId="17203"/>
    <cellStyle name="Normal 15 21 21" xfId="17204"/>
    <cellStyle name="Normal 15 21 22" xfId="17205"/>
    <cellStyle name="Normal 15 21 23" xfId="17206"/>
    <cellStyle name="Normal 15 21 24" xfId="17207"/>
    <cellStyle name="Normal 15 21 25" xfId="17208"/>
    <cellStyle name="Normal 15 21 26" xfId="17209"/>
    <cellStyle name="Normal 15 21 27" xfId="17210"/>
    <cellStyle name="Normal 15 21 28" xfId="17211"/>
    <cellStyle name="Normal 15 21 29" xfId="17212"/>
    <cellStyle name="Normal 15 21 3" xfId="17213"/>
    <cellStyle name="Normal 15 21 30" xfId="17214"/>
    <cellStyle name="Normal 15 21 4" xfId="17215"/>
    <cellStyle name="Normal 15 21 5" xfId="17216"/>
    <cellStyle name="Normal 15 21 6" xfId="17217"/>
    <cellStyle name="Normal 15 21 7" xfId="17218"/>
    <cellStyle name="Normal 15 21 8" xfId="17219"/>
    <cellStyle name="Normal 15 21 9" xfId="17220"/>
    <cellStyle name="Normal 15 22" xfId="17221"/>
    <cellStyle name="Normal 15 22 10" xfId="17222"/>
    <cellStyle name="Normal 15 22 11" xfId="17223"/>
    <cellStyle name="Normal 15 22 12" xfId="17224"/>
    <cellStyle name="Normal 15 22 13" xfId="17225"/>
    <cellStyle name="Normal 15 22 14" xfId="17226"/>
    <cellStyle name="Normal 15 22 15" xfId="17227"/>
    <cellStyle name="Normal 15 22 16" xfId="17228"/>
    <cellStyle name="Normal 15 22 17" xfId="17229"/>
    <cellStyle name="Normal 15 22 18" xfId="17230"/>
    <cellStyle name="Normal 15 22 19" xfId="17231"/>
    <cellStyle name="Normal 15 22 2" xfId="17232"/>
    <cellStyle name="Normal 15 22 20" xfId="17233"/>
    <cellStyle name="Normal 15 22 21" xfId="17234"/>
    <cellStyle name="Normal 15 22 22" xfId="17235"/>
    <cellStyle name="Normal 15 22 23" xfId="17236"/>
    <cellStyle name="Normal 15 22 24" xfId="17237"/>
    <cellStyle name="Normal 15 22 25" xfId="17238"/>
    <cellStyle name="Normal 15 22 26" xfId="17239"/>
    <cellStyle name="Normal 15 22 27" xfId="17240"/>
    <cellStyle name="Normal 15 22 28" xfId="17241"/>
    <cellStyle name="Normal 15 22 29" xfId="17242"/>
    <cellStyle name="Normal 15 22 3" xfId="17243"/>
    <cellStyle name="Normal 15 22 30" xfId="17244"/>
    <cellStyle name="Normal 15 22 4" xfId="17245"/>
    <cellStyle name="Normal 15 22 5" xfId="17246"/>
    <cellStyle name="Normal 15 22 6" xfId="17247"/>
    <cellStyle name="Normal 15 22 7" xfId="17248"/>
    <cellStyle name="Normal 15 22 8" xfId="17249"/>
    <cellStyle name="Normal 15 22 9" xfId="17250"/>
    <cellStyle name="Normal 15 23" xfId="17251"/>
    <cellStyle name="Normal 15 23 10" xfId="17252"/>
    <cellStyle name="Normal 15 23 11" xfId="17253"/>
    <cellStyle name="Normal 15 23 12" xfId="17254"/>
    <cellStyle name="Normal 15 23 13" xfId="17255"/>
    <cellStyle name="Normal 15 23 14" xfId="17256"/>
    <cellStyle name="Normal 15 23 15" xfId="17257"/>
    <cellStyle name="Normal 15 23 16" xfId="17258"/>
    <cellStyle name="Normal 15 23 17" xfId="17259"/>
    <cellStyle name="Normal 15 23 18" xfId="17260"/>
    <cellStyle name="Normal 15 23 19" xfId="17261"/>
    <cellStyle name="Normal 15 23 2" xfId="17262"/>
    <cellStyle name="Normal 15 23 20" xfId="17263"/>
    <cellStyle name="Normal 15 23 21" xfId="17264"/>
    <cellStyle name="Normal 15 23 22" xfId="17265"/>
    <cellStyle name="Normal 15 23 23" xfId="17266"/>
    <cellStyle name="Normal 15 23 24" xfId="17267"/>
    <cellStyle name="Normal 15 23 25" xfId="17268"/>
    <cellStyle name="Normal 15 23 26" xfId="17269"/>
    <cellStyle name="Normal 15 23 27" xfId="17270"/>
    <cellStyle name="Normal 15 23 28" xfId="17271"/>
    <cellStyle name="Normal 15 23 29" xfId="17272"/>
    <cellStyle name="Normal 15 23 3" xfId="17273"/>
    <cellStyle name="Normal 15 23 30" xfId="17274"/>
    <cellStyle name="Normal 15 23 4" xfId="17275"/>
    <cellStyle name="Normal 15 23 5" xfId="17276"/>
    <cellStyle name="Normal 15 23 6" xfId="17277"/>
    <cellStyle name="Normal 15 23 7" xfId="17278"/>
    <cellStyle name="Normal 15 23 8" xfId="17279"/>
    <cellStyle name="Normal 15 23 9" xfId="17280"/>
    <cellStyle name="Normal 15 24" xfId="17281"/>
    <cellStyle name="Normal 15 24 10" xfId="17282"/>
    <cellStyle name="Normal 15 24 11" xfId="17283"/>
    <cellStyle name="Normal 15 24 12" xfId="17284"/>
    <cellStyle name="Normal 15 24 13" xfId="17285"/>
    <cellStyle name="Normal 15 24 14" xfId="17286"/>
    <cellStyle name="Normal 15 24 15" xfId="17287"/>
    <cellStyle name="Normal 15 24 16" xfId="17288"/>
    <cellStyle name="Normal 15 24 17" xfId="17289"/>
    <cellStyle name="Normal 15 24 18" xfId="17290"/>
    <cellStyle name="Normal 15 24 19" xfId="17291"/>
    <cellStyle name="Normal 15 24 2" xfId="17292"/>
    <cellStyle name="Normal 15 24 20" xfId="17293"/>
    <cellStyle name="Normal 15 24 21" xfId="17294"/>
    <cellStyle name="Normal 15 24 22" xfId="17295"/>
    <cellStyle name="Normal 15 24 23" xfId="17296"/>
    <cellStyle name="Normal 15 24 24" xfId="17297"/>
    <cellStyle name="Normal 15 24 25" xfId="17298"/>
    <cellStyle name="Normal 15 24 26" xfId="17299"/>
    <cellStyle name="Normal 15 24 27" xfId="17300"/>
    <cellStyle name="Normal 15 24 28" xfId="17301"/>
    <cellStyle name="Normal 15 24 29" xfId="17302"/>
    <cellStyle name="Normal 15 24 3" xfId="17303"/>
    <cellStyle name="Normal 15 24 30" xfId="17304"/>
    <cellStyle name="Normal 15 24 4" xfId="17305"/>
    <cellStyle name="Normal 15 24 5" xfId="17306"/>
    <cellStyle name="Normal 15 24 6" xfId="17307"/>
    <cellStyle name="Normal 15 24 7" xfId="17308"/>
    <cellStyle name="Normal 15 24 8" xfId="17309"/>
    <cellStyle name="Normal 15 24 9" xfId="17310"/>
    <cellStyle name="Normal 15 25" xfId="17311"/>
    <cellStyle name="Normal 15 25 10" xfId="17312"/>
    <cellStyle name="Normal 15 25 11" xfId="17313"/>
    <cellStyle name="Normal 15 25 12" xfId="17314"/>
    <cellStyle name="Normal 15 25 13" xfId="17315"/>
    <cellStyle name="Normal 15 25 14" xfId="17316"/>
    <cellStyle name="Normal 15 25 15" xfId="17317"/>
    <cellStyle name="Normal 15 25 16" xfId="17318"/>
    <cellStyle name="Normal 15 25 17" xfId="17319"/>
    <cellStyle name="Normal 15 25 18" xfId="17320"/>
    <cellStyle name="Normal 15 25 19" xfId="17321"/>
    <cellStyle name="Normal 15 25 2" xfId="17322"/>
    <cellStyle name="Normal 15 25 20" xfId="17323"/>
    <cellStyle name="Normal 15 25 21" xfId="17324"/>
    <cellStyle name="Normal 15 25 22" xfId="17325"/>
    <cellStyle name="Normal 15 25 23" xfId="17326"/>
    <cellStyle name="Normal 15 25 24" xfId="17327"/>
    <cellStyle name="Normal 15 25 25" xfId="17328"/>
    <cellStyle name="Normal 15 25 26" xfId="17329"/>
    <cellStyle name="Normal 15 25 27" xfId="17330"/>
    <cellStyle name="Normal 15 25 28" xfId="17331"/>
    <cellStyle name="Normal 15 25 29" xfId="17332"/>
    <cellStyle name="Normal 15 25 3" xfId="17333"/>
    <cellStyle name="Normal 15 25 30" xfId="17334"/>
    <cellStyle name="Normal 15 25 4" xfId="17335"/>
    <cellStyle name="Normal 15 25 5" xfId="17336"/>
    <cellStyle name="Normal 15 25 6" xfId="17337"/>
    <cellStyle name="Normal 15 25 7" xfId="17338"/>
    <cellStyle name="Normal 15 25 8" xfId="17339"/>
    <cellStyle name="Normal 15 25 9" xfId="17340"/>
    <cellStyle name="Normal 15 26" xfId="17341"/>
    <cellStyle name="Normal 15 26 10" xfId="17342"/>
    <cellStyle name="Normal 15 26 11" xfId="17343"/>
    <cellStyle name="Normal 15 26 12" xfId="17344"/>
    <cellStyle name="Normal 15 26 13" xfId="17345"/>
    <cellStyle name="Normal 15 26 14" xfId="17346"/>
    <cellStyle name="Normal 15 26 15" xfId="17347"/>
    <cellStyle name="Normal 15 26 16" xfId="17348"/>
    <cellStyle name="Normal 15 26 17" xfId="17349"/>
    <cellStyle name="Normal 15 26 18" xfId="17350"/>
    <cellStyle name="Normal 15 26 19" xfId="17351"/>
    <cellStyle name="Normal 15 26 2" xfId="17352"/>
    <cellStyle name="Normal 15 26 20" xfId="17353"/>
    <cellStyle name="Normal 15 26 21" xfId="17354"/>
    <cellStyle name="Normal 15 26 22" xfId="17355"/>
    <cellStyle name="Normal 15 26 23" xfId="17356"/>
    <cellStyle name="Normal 15 26 24" xfId="17357"/>
    <cellStyle name="Normal 15 26 25" xfId="17358"/>
    <cellStyle name="Normal 15 26 26" xfId="17359"/>
    <cellStyle name="Normal 15 26 27" xfId="17360"/>
    <cellStyle name="Normal 15 26 28" xfId="17361"/>
    <cellStyle name="Normal 15 26 29" xfId="17362"/>
    <cellStyle name="Normal 15 26 3" xfId="17363"/>
    <cellStyle name="Normal 15 26 30" xfId="17364"/>
    <cellStyle name="Normal 15 26 4" xfId="17365"/>
    <cellStyle name="Normal 15 26 5" xfId="17366"/>
    <cellStyle name="Normal 15 26 6" xfId="17367"/>
    <cellStyle name="Normal 15 26 7" xfId="17368"/>
    <cellStyle name="Normal 15 26 8" xfId="17369"/>
    <cellStyle name="Normal 15 26 9" xfId="17370"/>
    <cellStyle name="Normal 15 27" xfId="17371"/>
    <cellStyle name="Normal 15 27 10" xfId="17372"/>
    <cellStyle name="Normal 15 27 11" xfId="17373"/>
    <cellStyle name="Normal 15 27 12" xfId="17374"/>
    <cellStyle name="Normal 15 27 13" xfId="17375"/>
    <cellStyle name="Normal 15 27 14" xfId="17376"/>
    <cellStyle name="Normal 15 27 15" xfId="17377"/>
    <cellStyle name="Normal 15 27 16" xfId="17378"/>
    <cellStyle name="Normal 15 27 17" xfId="17379"/>
    <cellStyle name="Normal 15 27 18" xfId="17380"/>
    <cellStyle name="Normal 15 27 19" xfId="17381"/>
    <cellStyle name="Normal 15 27 2" xfId="17382"/>
    <cellStyle name="Normal 15 27 20" xfId="17383"/>
    <cellStyle name="Normal 15 27 21" xfId="17384"/>
    <cellStyle name="Normal 15 27 22" xfId="17385"/>
    <cellStyle name="Normal 15 27 23" xfId="17386"/>
    <cellStyle name="Normal 15 27 24" xfId="17387"/>
    <cellStyle name="Normal 15 27 25" xfId="17388"/>
    <cellStyle name="Normal 15 27 26" xfId="17389"/>
    <cellStyle name="Normal 15 27 27" xfId="17390"/>
    <cellStyle name="Normal 15 27 28" xfId="17391"/>
    <cellStyle name="Normal 15 27 29" xfId="17392"/>
    <cellStyle name="Normal 15 27 3" xfId="17393"/>
    <cellStyle name="Normal 15 27 30" xfId="17394"/>
    <cellStyle name="Normal 15 27 4" xfId="17395"/>
    <cellStyle name="Normal 15 27 5" xfId="17396"/>
    <cellStyle name="Normal 15 27 6" xfId="17397"/>
    <cellStyle name="Normal 15 27 7" xfId="17398"/>
    <cellStyle name="Normal 15 27 8" xfId="17399"/>
    <cellStyle name="Normal 15 27 9" xfId="17400"/>
    <cellStyle name="Normal 15 28" xfId="17401"/>
    <cellStyle name="Normal 15 28 10" xfId="17402"/>
    <cellStyle name="Normal 15 28 11" xfId="17403"/>
    <cellStyle name="Normal 15 28 12" xfId="17404"/>
    <cellStyle name="Normal 15 28 13" xfId="17405"/>
    <cellStyle name="Normal 15 28 14" xfId="17406"/>
    <cellStyle name="Normal 15 28 15" xfId="17407"/>
    <cellStyle name="Normal 15 28 16" xfId="17408"/>
    <cellStyle name="Normal 15 28 17" xfId="17409"/>
    <cellStyle name="Normal 15 28 18" xfId="17410"/>
    <cellStyle name="Normal 15 28 19" xfId="17411"/>
    <cellStyle name="Normal 15 28 2" xfId="17412"/>
    <cellStyle name="Normal 15 28 20" xfId="17413"/>
    <cellStyle name="Normal 15 28 21" xfId="17414"/>
    <cellStyle name="Normal 15 28 22" xfId="17415"/>
    <cellStyle name="Normal 15 28 23" xfId="17416"/>
    <cellStyle name="Normal 15 28 24" xfId="17417"/>
    <cellStyle name="Normal 15 28 25" xfId="17418"/>
    <cellStyle name="Normal 15 28 26" xfId="17419"/>
    <cellStyle name="Normal 15 28 27" xfId="17420"/>
    <cellStyle name="Normal 15 28 28" xfId="17421"/>
    <cellStyle name="Normal 15 28 29" xfId="17422"/>
    <cellStyle name="Normal 15 28 3" xfId="17423"/>
    <cellStyle name="Normal 15 28 30" xfId="17424"/>
    <cellStyle name="Normal 15 28 4" xfId="17425"/>
    <cellStyle name="Normal 15 28 5" xfId="17426"/>
    <cellStyle name="Normal 15 28 6" xfId="17427"/>
    <cellStyle name="Normal 15 28 7" xfId="17428"/>
    <cellStyle name="Normal 15 28 8" xfId="17429"/>
    <cellStyle name="Normal 15 28 9" xfId="17430"/>
    <cellStyle name="Normal 15 29" xfId="17431"/>
    <cellStyle name="Normal 15 29 10" xfId="17432"/>
    <cellStyle name="Normal 15 29 11" xfId="17433"/>
    <cellStyle name="Normal 15 29 12" xfId="17434"/>
    <cellStyle name="Normal 15 29 13" xfId="17435"/>
    <cellStyle name="Normal 15 29 14" xfId="17436"/>
    <cellStyle name="Normal 15 29 15" xfId="17437"/>
    <cellStyle name="Normal 15 29 16" xfId="17438"/>
    <cellStyle name="Normal 15 29 17" xfId="17439"/>
    <cellStyle name="Normal 15 29 18" xfId="17440"/>
    <cellStyle name="Normal 15 29 19" xfId="17441"/>
    <cellStyle name="Normal 15 29 2" xfId="17442"/>
    <cellStyle name="Normal 15 29 20" xfId="17443"/>
    <cellStyle name="Normal 15 29 21" xfId="17444"/>
    <cellStyle name="Normal 15 29 22" xfId="17445"/>
    <cellStyle name="Normal 15 29 23" xfId="17446"/>
    <cellStyle name="Normal 15 29 24" xfId="17447"/>
    <cellStyle name="Normal 15 29 25" xfId="17448"/>
    <cellStyle name="Normal 15 29 26" xfId="17449"/>
    <cellStyle name="Normal 15 29 27" xfId="17450"/>
    <cellStyle name="Normal 15 29 28" xfId="17451"/>
    <cellStyle name="Normal 15 29 29" xfId="17452"/>
    <cellStyle name="Normal 15 29 3" xfId="17453"/>
    <cellStyle name="Normal 15 29 30" xfId="17454"/>
    <cellStyle name="Normal 15 29 4" xfId="17455"/>
    <cellStyle name="Normal 15 29 5" xfId="17456"/>
    <cellStyle name="Normal 15 29 6" xfId="17457"/>
    <cellStyle name="Normal 15 29 7" xfId="17458"/>
    <cellStyle name="Normal 15 29 8" xfId="17459"/>
    <cellStyle name="Normal 15 29 9" xfId="17460"/>
    <cellStyle name="Normal 15 3" xfId="17461"/>
    <cellStyle name="Normal 15 3 10" xfId="17462"/>
    <cellStyle name="Normal 15 3 10 10" xfId="17463"/>
    <cellStyle name="Normal 15 3 10 11" xfId="17464"/>
    <cellStyle name="Normal 15 3 10 12" xfId="17465"/>
    <cellStyle name="Normal 15 3 10 13" xfId="17466"/>
    <cellStyle name="Normal 15 3 10 14" xfId="17467"/>
    <cellStyle name="Normal 15 3 10 15" xfId="17468"/>
    <cellStyle name="Normal 15 3 10 16" xfId="17469"/>
    <cellStyle name="Normal 15 3 10 17" xfId="17470"/>
    <cellStyle name="Normal 15 3 10 18" xfId="17471"/>
    <cellStyle name="Normal 15 3 10 19" xfId="17472"/>
    <cellStyle name="Normal 15 3 10 2" xfId="17473"/>
    <cellStyle name="Normal 15 3 10 20" xfId="17474"/>
    <cellStyle name="Normal 15 3 10 21" xfId="17475"/>
    <cellStyle name="Normal 15 3 10 22" xfId="17476"/>
    <cellStyle name="Normal 15 3 10 23" xfId="17477"/>
    <cellStyle name="Normal 15 3 10 24" xfId="17478"/>
    <cellStyle name="Normal 15 3 10 25" xfId="17479"/>
    <cellStyle name="Normal 15 3 10 26" xfId="17480"/>
    <cellStyle name="Normal 15 3 10 27" xfId="17481"/>
    <cellStyle name="Normal 15 3 10 28" xfId="17482"/>
    <cellStyle name="Normal 15 3 10 29" xfId="17483"/>
    <cellStyle name="Normal 15 3 10 3" xfId="17484"/>
    <cellStyle name="Normal 15 3 10 30" xfId="17485"/>
    <cellStyle name="Normal 15 3 10 4" xfId="17486"/>
    <cellStyle name="Normal 15 3 10 5" xfId="17487"/>
    <cellStyle name="Normal 15 3 10 6" xfId="17488"/>
    <cellStyle name="Normal 15 3 10 7" xfId="17489"/>
    <cellStyle name="Normal 15 3 10 8" xfId="17490"/>
    <cellStyle name="Normal 15 3 10 9" xfId="17491"/>
    <cellStyle name="Normal 15 3 11" xfId="17492"/>
    <cellStyle name="Normal 15 3 11 10" xfId="17493"/>
    <cellStyle name="Normal 15 3 11 11" xfId="17494"/>
    <cellStyle name="Normal 15 3 11 12" xfId="17495"/>
    <cellStyle name="Normal 15 3 11 13" xfId="17496"/>
    <cellStyle name="Normal 15 3 11 14" xfId="17497"/>
    <cellStyle name="Normal 15 3 11 15" xfId="17498"/>
    <cellStyle name="Normal 15 3 11 16" xfId="17499"/>
    <cellStyle name="Normal 15 3 11 17" xfId="17500"/>
    <cellStyle name="Normal 15 3 11 18" xfId="17501"/>
    <cellStyle name="Normal 15 3 11 19" xfId="17502"/>
    <cellStyle name="Normal 15 3 11 2" xfId="17503"/>
    <cellStyle name="Normal 15 3 11 20" xfId="17504"/>
    <cellStyle name="Normal 15 3 11 21" xfId="17505"/>
    <cellStyle name="Normal 15 3 11 22" xfId="17506"/>
    <cellStyle name="Normal 15 3 11 23" xfId="17507"/>
    <cellStyle name="Normal 15 3 11 24" xfId="17508"/>
    <cellStyle name="Normal 15 3 11 25" xfId="17509"/>
    <cellStyle name="Normal 15 3 11 26" xfId="17510"/>
    <cellStyle name="Normal 15 3 11 27" xfId="17511"/>
    <cellStyle name="Normal 15 3 11 28" xfId="17512"/>
    <cellStyle name="Normal 15 3 11 29" xfId="17513"/>
    <cellStyle name="Normal 15 3 11 3" xfId="17514"/>
    <cellStyle name="Normal 15 3 11 30" xfId="17515"/>
    <cellStyle name="Normal 15 3 11 4" xfId="17516"/>
    <cellStyle name="Normal 15 3 11 5" xfId="17517"/>
    <cellStyle name="Normal 15 3 11 6" xfId="17518"/>
    <cellStyle name="Normal 15 3 11 7" xfId="17519"/>
    <cellStyle name="Normal 15 3 11 8" xfId="17520"/>
    <cellStyle name="Normal 15 3 11 9" xfId="17521"/>
    <cellStyle name="Normal 15 3 12" xfId="17522"/>
    <cellStyle name="Normal 15 3 12 10" xfId="17523"/>
    <cellStyle name="Normal 15 3 12 11" xfId="17524"/>
    <cellStyle name="Normal 15 3 12 12" xfId="17525"/>
    <cellStyle name="Normal 15 3 12 13" xfId="17526"/>
    <cellStyle name="Normal 15 3 12 14" xfId="17527"/>
    <cellStyle name="Normal 15 3 12 15" xfId="17528"/>
    <cellStyle name="Normal 15 3 12 16" xfId="17529"/>
    <cellStyle name="Normal 15 3 12 17" xfId="17530"/>
    <cellStyle name="Normal 15 3 12 18" xfId="17531"/>
    <cellStyle name="Normal 15 3 12 19" xfId="17532"/>
    <cellStyle name="Normal 15 3 12 2" xfId="17533"/>
    <cellStyle name="Normal 15 3 12 20" xfId="17534"/>
    <cellStyle name="Normal 15 3 12 21" xfId="17535"/>
    <cellStyle name="Normal 15 3 12 22" xfId="17536"/>
    <cellStyle name="Normal 15 3 12 23" xfId="17537"/>
    <cellStyle name="Normal 15 3 12 24" xfId="17538"/>
    <cellStyle name="Normal 15 3 12 25" xfId="17539"/>
    <cellStyle name="Normal 15 3 12 26" xfId="17540"/>
    <cellStyle name="Normal 15 3 12 27" xfId="17541"/>
    <cellStyle name="Normal 15 3 12 28" xfId="17542"/>
    <cellStyle name="Normal 15 3 12 29" xfId="17543"/>
    <cellStyle name="Normal 15 3 12 3" xfId="17544"/>
    <cellStyle name="Normal 15 3 12 30" xfId="17545"/>
    <cellStyle name="Normal 15 3 12 4" xfId="17546"/>
    <cellStyle name="Normal 15 3 12 5" xfId="17547"/>
    <cellStyle name="Normal 15 3 12 6" xfId="17548"/>
    <cellStyle name="Normal 15 3 12 7" xfId="17549"/>
    <cellStyle name="Normal 15 3 12 8" xfId="17550"/>
    <cellStyle name="Normal 15 3 12 9" xfId="17551"/>
    <cellStyle name="Normal 15 3 13" xfId="17552"/>
    <cellStyle name="Normal 15 3 13 10" xfId="17553"/>
    <cellStyle name="Normal 15 3 13 11" xfId="17554"/>
    <cellStyle name="Normal 15 3 13 12" xfId="17555"/>
    <cellStyle name="Normal 15 3 13 13" xfId="17556"/>
    <cellStyle name="Normal 15 3 13 14" xfId="17557"/>
    <cellStyle name="Normal 15 3 13 15" xfId="17558"/>
    <cellStyle name="Normal 15 3 13 16" xfId="17559"/>
    <cellStyle name="Normal 15 3 13 17" xfId="17560"/>
    <cellStyle name="Normal 15 3 13 18" xfId="17561"/>
    <cellStyle name="Normal 15 3 13 19" xfId="17562"/>
    <cellStyle name="Normal 15 3 13 2" xfId="17563"/>
    <cellStyle name="Normal 15 3 13 20" xfId="17564"/>
    <cellStyle name="Normal 15 3 13 21" xfId="17565"/>
    <cellStyle name="Normal 15 3 13 22" xfId="17566"/>
    <cellStyle name="Normal 15 3 13 23" xfId="17567"/>
    <cellStyle name="Normal 15 3 13 24" xfId="17568"/>
    <cellStyle name="Normal 15 3 13 25" xfId="17569"/>
    <cellStyle name="Normal 15 3 13 26" xfId="17570"/>
    <cellStyle name="Normal 15 3 13 27" xfId="17571"/>
    <cellStyle name="Normal 15 3 13 28" xfId="17572"/>
    <cellStyle name="Normal 15 3 13 29" xfId="17573"/>
    <cellStyle name="Normal 15 3 13 3" xfId="17574"/>
    <cellStyle name="Normal 15 3 13 30" xfId="17575"/>
    <cellStyle name="Normal 15 3 13 4" xfId="17576"/>
    <cellStyle name="Normal 15 3 13 5" xfId="17577"/>
    <cellStyle name="Normal 15 3 13 6" xfId="17578"/>
    <cellStyle name="Normal 15 3 13 7" xfId="17579"/>
    <cellStyle name="Normal 15 3 13 8" xfId="17580"/>
    <cellStyle name="Normal 15 3 13 9" xfId="17581"/>
    <cellStyle name="Normal 15 3 14" xfId="17582"/>
    <cellStyle name="Normal 15 3 14 10" xfId="17583"/>
    <cellStyle name="Normal 15 3 14 11" xfId="17584"/>
    <cellStyle name="Normal 15 3 14 12" xfId="17585"/>
    <cellStyle name="Normal 15 3 14 13" xfId="17586"/>
    <cellStyle name="Normal 15 3 14 14" xfId="17587"/>
    <cellStyle name="Normal 15 3 14 15" xfId="17588"/>
    <cellStyle name="Normal 15 3 14 16" xfId="17589"/>
    <cellStyle name="Normal 15 3 14 17" xfId="17590"/>
    <cellStyle name="Normal 15 3 14 18" xfId="17591"/>
    <cellStyle name="Normal 15 3 14 19" xfId="17592"/>
    <cellStyle name="Normal 15 3 14 2" xfId="17593"/>
    <cellStyle name="Normal 15 3 14 20" xfId="17594"/>
    <cellStyle name="Normal 15 3 14 21" xfId="17595"/>
    <cellStyle name="Normal 15 3 14 22" xfId="17596"/>
    <cellStyle name="Normal 15 3 14 23" xfId="17597"/>
    <cellStyle name="Normal 15 3 14 24" xfId="17598"/>
    <cellStyle name="Normal 15 3 14 25" xfId="17599"/>
    <cellStyle name="Normal 15 3 14 26" xfId="17600"/>
    <cellStyle name="Normal 15 3 14 27" xfId="17601"/>
    <cellStyle name="Normal 15 3 14 28" xfId="17602"/>
    <cellStyle name="Normal 15 3 14 29" xfId="17603"/>
    <cellStyle name="Normal 15 3 14 3" xfId="17604"/>
    <cellStyle name="Normal 15 3 14 30" xfId="17605"/>
    <cellStyle name="Normal 15 3 14 4" xfId="17606"/>
    <cellStyle name="Normal 15 3 14 5" xfId="17607"/>
    <cellStyle name="Normal 15 3 14 6" xfId="17608"/>
    <cellStyle name="Normal 15 3 14 7" xfId="17609"/>
    <cellStyle name="Normal 15 3 14 8" xfId="17610"/>
    <cellStyle name="Normal 15 3 14 9" xfId="17611"/>
    <cellStyle name="Normal 15 3 15" xfId="17612"/>
    <cellStyle name="Normal 15 3 15 10" xfId="17613"/>
    <cellStyle name="Normal 15 3 15 11" xfId="17614"/>
    <cellStyle name="Normal 15 3 15 12" xfId="17615"/>
    <cellStyle name="Normal 15 3 15 13" xfId="17616"/>
    <cellStyle name="Normal 15 3 15 14" xfId="17617"/>
    <cellStyle name="Normal 15 3 15 15" xfId="17618"/>
    <cellStyle name="Normal 15 3 15 16" xfId="17619"/>
    <cellStyle name="Normal 15 3 15 17" xfId="17620"/>
    <cellStyle name="Normal 15 3 15 18" xfId="17621"/>
    <cellStyle name="Normal 15 3 15 19" xfId="17622"/>
    <cellStyle name="Normal 15 3 15 2" xfId="17623"/>
    <cellStyle name="Normal 15 3 15 20" xfId="17624"/>
    <cellStyle name="Normal 15 3 15 21" xfId="17625"/>
    <cellStyle name="Normal 15 3 15 22" xfId="17626"/>
    <cellStyle name="Normal 15 3 15 23" xfId="17627"/>
    <cellStyle name="Normal 15 3 15 24" xfId="17628"/>
    <cellStyle name="Normal 15 3 15 25" xfId="17629"/>
    <cellStyle name="Normal 15 3 15 26" xfId="17630"/>
    <cellStyle name="Normal 15 3 15 27" xfId="17631"/>
    <cellStyle name="Normal 15 3 15 28" xfId="17632"/>
    <cellStyle name="Normal 15 3 15 29" xfId="17633"/>
    <cellStyle name="Normal 15 3 15 3" xfId="17634"/>
    <cellStyle name="Normal 15 3 15 30" xfId="17635"/>
    <cellStyle name="Normal 15 3 15 4" xfId="17636"/>
    <cellStyle name="Normal 15 3 15 5" xfId="17637"/>
    <cellStyle name="Normal 15 3 15 6" xfId="17638"/>
    <cellStyle name="Normal 15 3 15 7" xfId="17639"/>
    <cellStyle name="Normal 15 3 15 8" xfId="17640"/>
    <cellStyle name="Normal 15 3 15 9" xfId="17641"/>
    <cellStyle name="Normal 15 3 16" xfId="17642"/>
    <cellStyle name="Normal 15 3 16 10" xfId="17643"/>
    <cellStyle name="Normal 15 3 16 11" xfId="17644"/>
    <cellStyle name="Normal 15 3 16 12" xfId="17645"/>
    <cellStyle name="Normal 15 3 16 13" xfId="17646"/>
    <cellStyle name="Normal 15 3 16 14" xfId="17647"/>
    <cellStyle name="Normal 15 3 16 15" xfId="17648"/>
    <cellStyle name="Normal 15 3 16 16" xfId="17649"/>
    <cellStyle name="Normal 15 3 16 17" xfId="17650"/>
    <cellStyle name="Normal 15 3 16 18" xfId="17651"/>
    <cellStyle name="Normal 15 3 16 19" xfId="17652"/>
    <cellStyle name="Normal 15 3 16 2" xfId="17653"/>
    <cellStyle name="Normal 15 3 16 20" xfId="17654"/>
    <cellStyle name="Normal 15 3 16 21" xfId="17655"/>
    <cellStyle name="Normal 15 3 16 22" xfId="17656"/>
    <cellStyle name="Normal 15 3 16 23" xfId="17657"/>
    <cellStyle name="Normal 15 3 16 24" xfId="17658"/>
    <cellStyle name="Normal 15 3 16 25" xfId="17659"/>
    <cellStyle name="Normal 15 3 16 26" xfId="17660"/>
    <cellStyle name="Normal 15 3 16 27" xfId="17661"/>
    <cellStyle name="Normal 15 3 16 28" xfId="17662"/>
    <cellStyle name="Normal 15 3 16 29" xfId="17663"/>
    <cellStyle name="Normal 15 3 16 3" xfId="17664"/>
    <cellStyle name="Normal 15 3 16 30" xfId="17665"/>
    <cellStyle name="Normal 15 3 16 4" xfId="17666"/>
    <cellStyle name="Normal 15 3 16 5" xfId="17667"/>
    <cellStyle name="Normal 15 3 16 6" xfId="17668"/>
    <cellStyle name="Normal 15 3 16 7" xfId="17669"/>
    <cellStyle name="Normal 15 3 16 8" xfId="17670"/>
    <cellStyle name="Normal 15 3 16 9" xfId="17671"/>
    <cellStyle name="Normal 15 3 17" xfId="17672"/>
    <cellStyle name="Normal 15 3 17 10" xfId="17673"/>
    <cellStyle name="Normal 15 3 17 11" xfId="17674"/>
    <cellStyle name="Normal 15 3 17 12" xfId="17675"/>
    <cellStyle name="Normal 15 3 17 13" xfId="17676"/>
    <cellStyle name="Normal 15 3 17 14" xfId="17677"/>
    <cellStyle name="Normal 15 3 17 15" xfId="17678"/>
    <cellStyle name="Normal 15 3 17 16" xfId="17679"/>
    <cellStyle name="Normal 15 3 17 17" xfId="17680"/>
    <cellStyle name="Normal 15 3 17 18" xfId="17681"/>
    <cellStyle name="Normal 15 3 17 19" xfId="17682"/>
    <cellStyle name="Normal 15 3 17 2" xfId="17683"/>
    <cellStyle name="Normal 15 3 17 20" xfId="17684"/>
    <cellStyle name="Normal 15 3 17 21" xfId="17685"/>
    <cellStyle name="Normal 15 3 17 22" xfId="17686"/>
    <cellStyle name="Normal 15 3 17 23" xfId="17687"/>
    <cellStyle name="Normal 15 3 17 24" xfId="17688"/>
    <cellStyle name="Normal 15 3 17 25" xfId="17689"/>
    <cellStyle name="Normal 15 3 17 26" xfId="17690"/>
    <cellStyle name="Normal 15 3 17 27" xfId="17691"/>
    <cellStyle name="Normal 15 3 17 28" xfId="17692"/>
    <cellStyle name="Normal 15 3 17 29" xfId="17693"/>
    <cellStyle name="Normal 15 3 17 3" xfId="17694"/>
    <cellStyle name="Normal 15 3 17 30" xfId="17695"/>
    <cellStyle name="Normal 15 3 17 4" xfId="17696"/>
    <cellStyle name="Normal 15 3 17 5" xfId="17697"/>
    <cellStyle name="Normal 15 3 17 6" xfId="17698"/>
    <cellStyle name="Normal 15 3 17 7" xfId="17699"/>
    <cellStyle name="Normal 15 3 17 8" xfId="17700"/>
    <cellStyle name="Normal 15 3 17 9" xfId="17701"/>
    <cellStyle name="Normal 15 3 18" xfId="17702"/>
    <cellStyle name="Normal 15 3 18 10" xfId="17703"/>
    <cellStyle name="Normal 15 3 18 11" xfId="17704"/>
    <cellStyle name="Normal 15 3 18 12" xfId="17705"/>
    <cellStyle name="Normal 15 3 18 13" xfId="17706"/>
    <cellStyle name="Normal 15 3 18 14" xfId="17707"/>
    <cellStyle name="Normal 15 3 18 15" xfId="17708"/>
    <cellStyle name="Normal 15 3 18 16" xfId="17709"/>
    <cellStyle name="Normal 15 3 18 17" xfId="17710"/>
    <cellStyle name="Normal 15 3 18 18" xfId="17711"/>
    <cellStyle name="Normal 15 3 18 19" xfId="17712"/>
    <cellStyle name="Normal 15 3 18 2" xfId="17713"/>
    <cellStyle name="Normal 15 3 18 20" xfId="17714"/>
    <cellStyle name="Normal 15 3 18 21" xfId="17715"/>
    <cellStyle name="Normal 15 3 18 22" xfId="17716"/>
    <cellStyle name="Normal 15 3 18 23" xfId="17717"/>
    <cellStyle name="Normal 15 3 18 24" xfId="17718"/>
    <cellStyle name="Normal 15 3 18 25" xfId="17719"/>
    <cellStyle name="Normal 15 3 18 26" xfId="17720"/>
    <cellStyle name="Normal 15 3 18 27" xfId="17721"/>
    <cellStyle name="Normal 15 3 18 28" xfId="17722"/>
    <cellStyle name="Normal 15 3 18 29" xfId="17723"/>
    <cellStyle name="Normal 15 3 18 3" xfId="17724"/>
    <cellStyle name="Normal 15 3 18 30" xfId="17725"/>
    <cellStyle name="Normal 15 3 18 4" xfId="17726"/>
    <cellStyle name="Normal 15 3 18 5" xfId="17727"/>
    <cellStyle name="Normal 15 3 18 6" xfId="17728"/>
    <cellStyle name="Normal 15 3 18 7" xfId="17729"/>
    <cellStyle name="Normal 15 3 18 8" xfId="17730"/>
    <cellStyle name="Normal 15 3 18 9" xfId="17731"/>
    <cellStyle name="Normal 15 3 19" xfId="17732"/>
    <cellStyle name="Normal 15 3 19 10" xfId="17733"/>
    <cellStyle name="Normal 15 3 19 11" xfId="17734"/>
    <cellStyle name="Normal 15 3 19 12" xfId="17735"/>
    <cellStyle name="Normal 15 3 19 13" xfId="17736"/>
    <cellStyle name="Normal 15 3 19 14" xfId="17737"/>
    <cellStyle name="Normal 15 3 19 15" xfId="17738"/>
    <cellStyle name="Normal 15 3 19 16" xfId="17739"/>
    <cellStyle name="Normal 15 3 19 17" xfId="17740"/>
    <cellStyle name="Normal 15 3 19 18" xfId="17741"/>
    <cellStyle name="Normal 15 3 19 19" xfId="17742"/>
    <cellStyle name="Normal 15 3 19 2" xfId="17743"/>
    <cellStyle name="Normal 15 3 19 20" xfId="17744"/>
    <cellStyle name="Normal 15 3 19 21" xfId="17745"/>
    <cellStyle name="Normal 15 3 19 22" xfId="17746"/>
    <cellStyle name="Normal 15 3 19 23" xfId="17747"/>
    <cellStyle name="Normal 15 3 19 24" xfId="17748"/>
    <cellStyle name="Normal 15 3 19 25" xfId="17749"/>
    <cellStyle name="Normal 15 3 19 26" xfId="17750"/>
    <cellStyle name="Normal 15 3 19 27" xfId="17751"/>
    <cellStyle name="Normal 15 3 19 28" xfId="17752"/>
    <cellStyle name="Normal 15 3 19 29" xfId="17753"/>
    <cellStyle name="Normal 15 3 19 3" xfId="17754"/>
    <cellStyle name="Normal 15 3 19 30" xfId="17755"/>
    <cellStyle name="Normal 15 3 19 4" xfId="17756"/>
    <cellStyle name="Normal 15 3 19 5" xfId="17757"/>
    <cellStyle name="Normal 15 3 19 6" xfId="17758"/>
    <cellStyle name="Normal 15 3 19 7" xfId="17759"/>
    <cellStyle name="Normal 15 3 19 8" xfId="17760"/>
    <cellStyle name="Normal 15 3 19 9" xfId="17761"/>
    <cellStyle name="Normal 15 3 2" xfId="17762"/>
    <cellStyle name="Normal 15 3 2 10" xfId="17763"/>
    <cellStyle name="Normal 15 3 2 10 10" xfId="17764"/>
    <cellStyle name="Normal 15 3 2 10 11" xfId="17765"/>
    <cellStyle name="Normal 15 3 2 10 12" xfId="17766"/>
    <cellStyle name="Normal 15 3 2 10 13" xfId="17767"/>
    <cellStyle name="Normal 15 3 2 10 14" xfId="17768"/>
    <cellStyle name="Normal 15 3 2 10 15" xfId="17769"/>
    <cellStyle name="Normal 15 3 2 10 16" xfId="17770"/>
    <cellStyle name="Normal 15 3 2 10 17" xfId="17771"/>
    <cellStyle name="Normal 15 3 2 10 18" xfId="17772"/>
    <cellStyle name="Normal 15 3 2 10 19" xfId="17773"/>
    <cellStyle name="Normal 15 3 2 10 2" xfId="17774"/>
    <cellStyle name="Normal 15 3 2 10 20" xfId="17775"/>
    <cellStyle name="Normal 15 3 2 10 21" xfId="17776"/>
    <cellStyle name="Normal 15 3 2 10 22" xfId="17777"/>
    <cellStyle name="Normal 15 3 2 10 23" xfId="17778"/>
    <cellStyle name="Normal 15 3 2 10 24" xfId="17779"/>
    <cellStyle name="Normal 15 3 2 10 25" xfId="17780"/>
    <cellStyle name="Normal 15 3 2 10 26" xfId="17781"/>
    <cellStyle name="Normal 15 3 2 10 27" xfId="17782"/>
    <cellStyle name="Normal 15 3 2 10 28" xfId="17783"/>
    <cellStyle name="Normal 15 3 2 10 29" xfId="17784"/>
    <cellStyle name="Normal 15 3 2 10 3" xfId="17785"/>
    <cellStyle name="Normal 15 3 2 10 30" xfId="17786"/>
    <cellStyle name="Normal 15 3 2 10 4" xfId="17787"/>
    <cellStyle name="Normal 15 3 2 10 5" xfId="17788"/>
    <cellStyle name="Normal 15 3 2 10 6" xfId="17789"/>
    <cellStyle name="Normal 15 3 2 10 7" xfId="17790"/>
    <cellStyle name="Normal 15 3 2 10 8" xfId="17791"/>
    <cellStyle name="Normal 15 3 2 10 9" xfId="17792"/>
    <cellStyle name="Normal 15 3 2 11" xfId="17793"/>
    <cellStyle name="Normal 15 3 2 11 10" xfId="17794"/>
    <cellStyle name="Normal 15 3 2 11 11" xfId="17795"/>
    <cellStyle name="Normal 15 3 2 11 12" xfId="17796"/>
    <cellStyle name="Normal 15 3 2 11 13" xfId="17797"/>
    <cellStyle name="Normal 15 3 2 11 14" xfId="17798"/>
    <cellStyle name="Normal 15 3 2 11 15" xfId="17799"/>
    <cellStyle name="Normal 15 3 2 11 16" xfId="17800"/>
    <cellStyle name="Normal 15 3 2 11 17" xfId="17801"/>
    <cellStyle name="Normal 15 3 2 11 18" xfId="17802"/>
    <cellStyle name="Normal 15 3 2 11 19" xfId="17803"/>
    <cellStyle name="Normal 15 3 2 11 2" xfId="17804"/>
    <cellStyle name="Normal 15 3 2 11 20" xfId="17805"/>
    <cellStyle name="Normal 15 3 2 11 21" xfId="17806"/>
    <cellStyle name="Normal 15 3 2 11 22" xfId="17807"/>
    <cellStyle name="Normal 15 3 2 11 23" xfId="17808"/>
    <cellStyle name="Normal 15 3 2 11 24" xfId="17809"/>
    <cellStyle name="Normal 15 3 2 11 25" xfId="17810"/>
    <cellStyle name="Normal 15 3 2 11 26" xfId="17811"/>
    <cellStyle name="Normal 15 3 2 11 27" xfId="17812"/>
    <cellStyle name="Normal 15 3 2 11 28" xfId="17813"/>
    <cellStyle name="Normal 15 3 2 11 29" xfId="17814"/>
    <cellStyle name="Normal 15 3 2 11 3" xfId="17815"/>
    <cellStyle name="Normal 15 3 2 11 30" xfId="17816"/>
    <cellStyle name="Normal 15 3 2 11 4" xfId="17817"/>
    <cellStyle name="Normal 15 3 2 11 5" xfId="17818"/>
    <cellStyle name="Normal 15 3 2 11 6" xfId="17819"/>
    <cellStyle name="Normal 15 3 2 11 7" xfId="17820"/>
    <cellStyle name="Normal 15 3 2 11 8" xfId="17821"/>
    <cellStyle name="Normal 15 3 2 11 9" xfId="17822"/>
    <cellStyle name="Normal 15 3 2 12" xfId="17823"/>
    <cellStyle name="Normal 15 3 2 12 10" xfId="17824"/>
    <cellStyle name="Normal 15 3 2 12 11" xfId="17825"/>
    <cellStyle name="Normal 15 3 2 12 12" xfId="17826"/>
    <cellStyle name="Normal 15 3 2 12 13" xfId="17827"/>
    <cellStyle name="Normal 15 3 2 12 14" xfId="17828"/>
    <cellStyle name="Normal 15 3 2 12 15" xfId="17829"/>
    <cellStyle name="Normal 15 3 2 12 16" xfId="17830"/>
    <cellStyle name="Normal 15 3 2 12 17" xfId="17831"/>
    <cellStyle name="Normal 15 3 2 12 18" xfId="17832"/>
    <cellStyle name="Normal 15 3 2 12 19" xfId="17833"/>
    <cellStyle name="Normal 15 3 2 12 2" xfId="17834"/>
    <cellStyle name="Normal 15 3 2 12 20" xfId="17835"/>
    <cellStyle name="Normal 15 3 2 12 21" xfId="17836"/>
    <cellStyle name="Normal 15 3 2 12 22" xfId="17837"/>
    <cellStyle name="Normal 15 3 2 12 23" xfId="17838"/>
    <cellStyle name="Normal 15 3 2 12 24" xfId="17839"/>
    <cellStyle name="Normal 15 3 2 12 25" xfId="17840"/>
    <cellStyle name="Normal 15 3 2 12 26" xfId="17841"/>
    <cellStyle name="Normal 15 3 2 12 27" xfId="17842"/>
    <cellStyle name="Normal 15 3 2 12 28" xfId="17843"/>
    <cellStyle name="Normal 15 3 2 12 29" xfId="17844"/>
    <cellStyle name="Normal 15 3 2 12 3" xfId="17845"/>
    <cellStyle name="Normal 15 3 2 12 30" xfId="17846"/>
    <cellStyle name="Normal 15 3 2 12 4" xfId="17847"/>
    <cellStyle name="Normal 15 3 2 12 5" xfId="17848"/>
    <cellStyle name="Normal 15 3 2 12 6" xfId="17849"/>
    <cellStyle name="Normal 15 3 2 12 7" xfId="17850"/>
    <cellStyle name="Normal 15 3 2 12 8" xfId="17851"/>
    <cellStyle name="Normal 15 3 2 12 9" xfId="17852"/>
    <cellStyle name="Normal 15 3 2 13" xfId="17853"/>
    <cellStyle name="Normal 15 3 2 13 10" xfId="17854"/>
    <cellStyle name="Normal 15 3 2 13 11" xfId="17855"/>
    <cellStyle name="Normal 15 3 2 13 12" xfId="17856"/>
    <cellStyle name="Normal 15 3 2 13 13" xfId="17857"/>
    <cellStyle name="Normal 15 3 2 13 14" xfId="17858"/>
    <cellStyle name="Normal 15 3 2 13 15" xfId="17859"/>
    <cellStyle name="Normal 15 3 2 13 16" xfId="17860"/>
    <cellStyle name="Normal 15 3 2 13 17" xfId="17861"/>
    <cellStyle name="Normal 15 3 2 13 18" xfId="17862"/>
    <cellStyle name="Normal 15 3 2 13 19" xfId="17863"/>
    <cellStyle name="Normal 15 3 2 13 2" xfId="17864"/>
    <cellStyle name="Normal 15 3 2 13 20" xfId="17865"/>
    <cellStyle name="Normal 15 3 2 13 21" xfId="17866"/>
    <cellStyle name="Normal 15 3 2 13 22" xfId="17867"/>
    <cellStyle name="Normal 15 3 2 13 23" xfId="17868"/>
    <cellStyle name="Normal 15 3 2 13 24" xfId="17869"/>
    <cellStyle name="Normal 15 3 2 13 25" xfId="17870"/>
    <cellStyle name="Normal 15 3 2 13 26" xfId="17871"/>
    <cellStyle name="Normal 15 3 2 13 27" xfId="17872"/>
    <cellStyle name="Normal 15 3 2 13 28" xfId="17873"/>
    <cellStyle name="Normal 15 3 2 13 29" xfId="17874"/>
    <cellStyle name="Normal 15 3 2 13 3" xfId="17875"/>
    <cellStyle name="Normal 15 3 2 13 30" xfId="17876"/>
    <cellStyle name="Normal 15 3 2 13 4" xfId="17877"/>
    <cellStyle name="Normal 15 3 2 13 5" xfId="17878"/>
    <cellStyle name="Normal 15 3 2 13 6" xfId="17879"/>
    <cellStyle name="Normal 15 3 2 13 7" xfId="17880"/>
    <cellStyle name="Normal 15 3 2 13 8" xfId="17881"/>
    <cellStyle name="Normal 15 3 2 13 9" xfId="17882"/>
    <cellStyle name="Normal 15 3 2 14" xfId="17883"/>
    <cellStyle name="Normal 15 3 2 14 10" xfId="17884"/>
    <cellStyle name="Normal 15 3 2 14 11" xfId="17885"/>
    <cellStyle name="Normal 15 3 2 14 12" xfId="17886"/>
    <cellStyle name="Normal 15 3 2 14 13" xfId="17887"/>
    <cellStyle name="Normal 15 3 2 14 14" xfId="17888"/>
    <cellStyle name="Normal 15 3 2 14 15" xfId="17889"/>
    <cellStyle name="Normal 15 3 2 14 16" xfId="17890"/>
    <cellStyle name="Normal 15 3 2 14 17" xfId="17891"/>
    <cellStyle name="Normal 15 3 2 14 18" xfId="17892"/>
    <cellStyle name="Normal 15 3 2 14 19" xfId="17893"/>
    <cellStyle name="Normal 15 3 2 14 2" xfId="17894"/>
    <cellStyle name="Normal 15 3 2 14 20" xfId="17895"/>
    <cellStyle name="Normal 15 3 2 14 21" xfId="17896"/>
    <cellStyle name="Normal 15 3 2 14 22" xfId="17897"/>
    <cellStyle name="Normal 15 3 2 14 23" xfId="17898"/>
    <cellStyle name="Normal 15 3 2 14 24" xfId="17899"/>
    <cellStyle name="Normal 15 3 2 14 25" xfId="17900"/>
    <cellStyle name="Normal 15 3 2 14 26" xfId="17901"/>
    <cellStyle name="Normal 15 3 2 14 27" xfId="17902"/>
    <cellStyle name="Normal 15 3 2 14 28" xfId="17903"/>
    <cellStyle name="Normal 15 3 2 14 29" xfId="17904"/>
    <cellStyle name="Normal 15 3 2 14 3" xfId="17905"/>
    <cellStyle name="Normal 15 3 2 14 30" xfId="17906"/>
    <cellStyle name="Normal 15 3 2 14 4" xfId="17907"/>
    <cellStyle name="Normal 15 3 2 14 5" xfId="17908"/>
    <cellStyle name="Normal 15 3 2 14 6" xfId="17909"/>
    <cellStyle name="Normal 15 3 2 14 7" xfId="17910"/>
    <cellStyle name="Normal 15 3 2 14 8" xfId="17911"/>
    <cellStyle name="Normal 15 3 2 14 9" xfId="17912"/>
    <cellStyle name="Normal 15 3 2 15" xfId="17913"/>
    <cellStyle name="Normal 15 3 2 15 10" xfId="17914"/>
    <cellStyle name="Normal 15 3 2 15 11" xfId="17915"/>
    <cellStyle name="Normal 15 3 2 15 12" xfId="17916"/>
    <cellStyle name="Normal 15 3 2 15 13" xfId="17917"/>
    <cellStyle name="Normal 15 3 2 15 14" xfId="17918"/>
    <cellStyle name="Normal 15 3 2 15 15" xfId="17919"/>
    <cellStyle name="Normal 15 3 2 15 16" xfId="17920"/>
    <cellStyle name="Normal 15 3 2 15 17" xfId="17921"/>
    <cellStyle name="Normal 15 3 2 15 18" xfId="17922"/>
    <cellStyle name="Normal 15 3 2 15 19" xfId="17923"/>
    <cellStyle name="Normal 15 3 2 15 2" xfId="17924"/>
    <cellStyle name="Normal 15 3 2 15 20" xfId="17925"/>
    <cellStyle name="Normal 15 3 2 15 21" xfId="17926"/>
    <cellStyle name="Normal 15 3 2 15 22" xfId="17927"/>
    <cellStyle name="Normal 15 3 2 15 23" xfId="17928"/>
    <cellStyle name="Normal 15 3 2 15 24" xfId="17929"/>
    <cellStyle name="Normal 15 3 2 15 25" xfId="17930"/>
    <cellStyle name="Normal 15 3 2 15 26" xfId="17931"/>
    <cellStyle name="Normal 15 3 2 15 27" xfId="17932"/>
    <cellStyle name="Normal 15 3 2 15 28" xfId="17933"/>
    <cellStyle name="Normal 15 3 2 15 29" xfId="17934"/>
    <cellStyle name="Normal 15 3 2 15 3" xfId="17935"/>
    <cellStyle name="Normal 15 3 2 15 30" xfId="17936"/>
    <cellStyle name="Normal 15 3 2 15 4" xfId="17937"/>
    <cellStyle name="Normal 15 3 2 15 5" xfId="17938"/>
    <cellStyle name="Normal 15 3 2 15 6" xfId="17939"/>
    <cellStyle name="Normal 15 3 2 15 7" xfId="17940"/>
    <cellStyle name="Normal 15 3 2 15 8" xfId="17941"/>
    <cellStyle name="Normal 15 3 2 15 9" xfId="17942"/>
    <cellStyle name="Normal 15 3 2 16" xfId="17943"/>
    <cellStyle name="Normal 15 3 2 16 10" xfId="17944"/>
    <cellStyle name="Normal 15 3 2 16 11" xfId="17945"/>
    <cellStyle name="Normal 15 3 2 16 12" xfId="17946"/>
    <cellStyle name="Normal 15 3 2 16 13" xfId="17947"/>
    <cellStyle name="Normal 15 3 2 16 14" xfId="17948"/>
    <cellStyle name="Normal 15 3 2 16 15" xfId="17949"/>
    <cellStyle name="Normal 15 3 2 16 16" xfId="17950"/>
    <cellStyle name="Normal 15 3 2 16 17" xfId="17951"/>
    <cellStyle name="Normal 15 3 2 16 18" xfId="17952"/>
    <cellStyle name="Normal 15 3 2 16 19" xfId="17953"/>
    <cellStyle name="Normal 15 3 2 16 2" xfId="17954"/>
    <cellStyle name="Normal 15 3 2 16 20" xfId="17955"/>
    <cellStyle name="Normal 15 3 2 16 21" xfId="17956"/>
    <cellStyle name="Normal 15 3 2 16 22" xfId="17957"/>
    <cellStyle name="Normal 15 3 2 16 23" xfId="17958"/>
    <cellStyle name="Normal 15 3 2 16 24" xfId="17959"/>
    <cellStyle name="Normal 15 3 2 16 25" xfId="17960"/>
    <cellStyle name="Normal 15 3 2 16 26" xfId="17961"/>
    <cellStyle name="Normal 15 3 2 16 27" xfId="17962"/>
    <cellStyle name="Normal 15 3 2 16 28" xfId="17963"/>
    <cellStyle name="Normal 15 3 2 16 29" xfId="17964"/>
    <cellStyle name="Normal 15 3 2 16 3" xfId="17965"/>
    <cellStyle name="Normal 15 3 2 16 30" xfId="17966"/>
    <cellStyle name="Normal 15 3 2 16 4" xfId="17967"/>
    <cellStyle name="Normal 15 3 2 16 5" xfId="17968"/>
    <cellStyle name="Normal 15 3 2 16 6" xfId="17969"/>
    <cellStyle name="Normal 15 3 2 16 7" xfId="17970"/>
    <cellStyle name="Normal 15 3 2 16 8" xfId="17971"/>
    <cellStyle name="Normal 15 3 2 16 9" xfId="17972"/>
    <cellStyle name="Normal 15 3 2 17" xfId="17973"/>
    <cellStyle name="Normal 15 3 2 17 10" xfId="17974"/>
    <cellStyle name="Normal 15 3 2 17 11" xfId="17975"/>
    <cellStyle name="Normal 15 3 2 17 12" xfId="17976"/>
    <cellStyle name="Normal 15 3 2 17 13" xfId="17977"/>
    <cellStyle name="Normal 15 3 2 17 14" xfId="17978"/>
    <cellStyle name="Normal 15 3 2 17 15" xfId="17979"/>
    <cellStyle name="Normal 15 3 2 17 16" xfId="17980"/>
    <cellStyle name="Normal 15 3 2 17 17" xfId="17981"/>
    <cellStyle name="Normal 15 3 2 17 18" xfId="17982"/>
    <cellStyle name="Normal 15 3 2 17 19" xfId="17983"/>
    <cellStyle name="Normal 15 3 2 17 2" xfId="17984"/>
    <cellStyle name="Normal 15 3 2 17 20" xfId="17985"/>
    <cellStyle name="Normal 15 3 2 17 21" xfId="17986"/>
    <cellStyle name="Normal 15 3 2 17 22" xfId="17987"/>
    <cellStyle name="Normal 15 3 2 17 23" xfId="17988"/>
    <cellStyle name="Normal 15 3 2 17 24" xfId="17989"/>
    <cellStyle name="Normal 15 3 2 17 25" xfId="17990"/>
    <cellStyle name="Normal 15 3 2 17 26" xfId="17991"/>
    <cellStyle name="Normal 15 3 2 17 27" xfId="17992"/>
    <cellStyle name="Normal 15 3 2 17 28" xfId="17993"/>
    <cellStyle name="Normal 15 3 2 17 29" xfId="17994"/>
    <cellStyle name="Normal 15 3 2 17 3" xfId="17995"/>
    <cellStyle name="Normal 15 3 2 17 30" xfId="17996"/>
    <cellStyle name="Normal 15 3 2 17 4" xfId="17997"/>
    <cellStyle name="Normal 15 3 2 17 5" xfId="17998"/>
    <cellStyle name="Normal 15 3 2 17 6" xfId="17999"/>
    <cellStyle name="Normal 15 3 2 17 7" xfId="18000"/>
    <cellStyle name="Normal 15 3 2 17 8" xfId="18001"/>
    <cellStyle name="Normal 15 3 2 17 9" xfId="18002"/>
    <cellStyle name="Normal 15 3 2 18" xfId="18003"/>
    <cellStyle name="Normal 15 3 2 18 10" xfId="18004"/>
    <cellStyle name="Normal 15 3 2 18 11" xfId="18005"/>
    <cellStyle name="Normal 15 3 2 18 12" xfId="18006"/>
    <cellStyle name="Normal 15 3 2 18 13" xfId="18007"/>
    <cellStyle name="Normal 15 3 2 18 14" xfId="18008"/>
    <cellStyle name="Normal 15 3 2 18 15" xfId="18009"/>
    <cellStyle name="Normal 15 3 2 18 16" xfId="18010"/>
    <cellStyle name="Normal 15 3 2 18 17" xfId="18011"/>
    <cellStyle name="Normal 15 3 2 18 18" xfId="18012"/>
    <cellStyle name="Normal 15 3 2 18 19" xfId="18013"/>
    <cellStyle name="Normal 15 3 2 18 2" xfId="18014"/>
    <cellStyle name="Normal 15 3 2 18 20" xfId="18015"/>
    <cellStyle name="Normal 15 3 2 18 21" xfId="18016"/>
    <cellStyle name="Normal 15 3 2 18 22" xfId="18017"/>
    <cellStyle name="Normal 15 3 2 18 23" xfId="18018"/>
    <cellStyle name="Normal 15 3 2 18 24" xfId="18019"/>
    <cellStyle name="Normal 15 3 2 18 25" xfId="18020"/>
    <cellStyle name="Normal 15 3 2 18 26" xfId="18021"/>
    <cellStyle name="Normal 15 3 2 18 27" xfId="18022"/>
    <cellStyle name="Normal 15 3 2 18 28" xfId="18023"/>
    <cellStyle name="Normal 15 3 2 18 29" xfId="18024"/>
    <cellStyle name="Normal 15 3 2 18 3" xfId="18025"/>
    <cellStyle name="Normal 15 3 2 18 30" xfId="18026"/>
    <cellStyle name="Normal 15 3 2 18 4" xfId="18027"/>
    <cellStyle name="Normal 15 3 2 18 5" xfId="18028"/>
    <cellStyle name="Normal 15 3 2 18 6" xfId="18029"/>
    <cellStyle name="Normal 15 3 2 18 7" xfId="18030"/>
    <cellStyle name="Normal 15 3 2 18 8" xfId="18031"/>
    <cellStyle name="Normal 15 3 2 18 9" xfId="18032"/>
    <cellStyle name="Normal 15 3 2 19" xfId="18033"/>
    <cellStyle name="Normal 15 3 2 19 10" xfId="18034"/>
    <cellStyle name="Normal 15 3 2 19 11" xfId="18035"/>
    <cellStyle name="Normal 15 3 2 19 12" xfId="18036"/>
    <cellStyle name="Normal 15 3 2 19 13" xfId="18037"/>
    <cellStyle name="Normal 15 3 2 19 14" xfId="18038"/>
    <cellStyle name="Normal 15 3 2 19 15" xfId="18039"/>
    <cellStyle name="Normal 15 3 2 19 16" xfId="18040"/>
    <cellStyle name="Normal 15 3 2 19 17" xfId="18041"/>
    <cellStyle name="Normal 15 3 2 19 18" xfId="18042"/>
    <cellStyle name="Normal 15 3 2 19 19" xfId="18043"/>
    <cellStyle name="Normal 15 3 2 19 2" xfId="18044"/>
    <cellStyle name="Normal 15 3 2 19 20" xfId="18045"/>
    <cellStyle name="Normal 15 3 2 19 21" xfId="18046"/>
    <cellStyle name="Normal 15 3 2 19 22" xfId="18047"/>
    <cellStyle name="Normal 15 3 2 19 23" xfId="18048"/>
    <cellStyle name="Normal 15 3 2 19 24" xfId="18049"/>
    <cellStyle name="Normal 15 3 2 19 25" xfId="18050"/>
    <cellStyle name="Normal 15 3 2 19 26" xfId="18051"/>
    <cellStyle name="Normal 15 3 2 19 27" xfId="18052"/>
    <cellStyle name="Normal 15 3 2 19 28" xfId="18053"/>
    <cellStyle name="Normal 15 3 2 19 29" xfId="18054"/>
    <cellStyle name="Normal 15 3 2 19 3" xfId="18055"/>
    <cellStyle name="Normal 15 3 2 19 30" xfId="18056"/>
    <cellStyle name="Normal 15 3 2 19 4" xfId="18057"/>
    <cellStyle name="Normal 15 3 2 19 5" xfId="18058"/>
    <cellStyle name="Normal 15 3 2 19 6" xfId="18059"/>
    <cellStyle name="Normal 15 3 2 19 7" xfId="18060"/>
    <cellStyle name="Normal 15 3 2 19 8" xfId="18061"/>
    <cellStyle name="Normal 15 3 2 19 9" xfId="18062"/>
    <cellStyle name="Normal 15 3 2 2" xfId="18063"/>
    <cellStyle name="Normal 15 3 2 2 10" xfId="18064"/>
    <cellStyle name="Normal 15 3 2 2 11" xfId="18065"/>
    <cellStyle name="Normal 15 3 2 2 12" xfId="18066"/>
    <cellStyle name="Normal 15 3 2 2 13" xfId="18067"/>
    <cellStyle name="Normal 15 3 2 2 14" xfId="18068"/>
    <cellStyle name="Normal 15 3 2 2 15" xfId="18069"/>
    <cellStyle name="Normal 15 3 2 2 16" xfId="18070"/>
    <cellStyle name="Normal 15 3 2 2 17" xfId="18071"/>
    <cellStyle name="Normal 15 3 2 2 18" xfId="18072"/>
    <cellStyle name="Normal 15 3 2 2 19" xfId="18073"/>
    <cellStyle name="Normal 15 3 2 2 2" xfId="18074"/>
    <cellStyle name="Normal 15 3 2 2 20" xfId="18075"/>
    <cellStyle name="Normal 15 3 2 2 21" xfId="18076"/>
    <cellStyle name="Normal 15 3 2 2 22" xfId="18077"/>
    <cellStyle name="Normal 15 3 2 2 23" xfId="18078"/>
    <cellStyle name="Normal 15 3 2 2 24" xfId="18079"/>
    <cellStyle name="Normal 15 3 2 2 25" xfId="18080"/>
    <cellStyle name="Normal 15 3 2 2 26" xfId="18081"/>
    <cellStyle name="Normal 15 3 2 2 27" xfId="18082"/>
    <cellStyle name="Normal 15 3 2 2 28" xfId="18083"/>
    <cellStyle name="Normal 15 3 2 2 29" xfId="18084"/>
    <cellStyle name="Normal 15 3 2 2 3" xfId="18085"/>
    <cellStyle name="Normal 15 3 2 2 30" xfId="18086"/>
    <cellStyle name="Normal 15 3 2 2 4" xfId="18087"/>
    <cellStyle name="Normal 15 3 2 2 5" xfId="18088"/>
    <cellStyle name="Normal 15 3 2 2 6" xfId="18089"/>
    <cellStyle name="Normal 15 3 2 2 7" xfId="18090"/>
    <cellStyle name="Normal 15 3 2 2 8" xfId="18091"/>
    <cellStyle name="Normal 15 3 2 2 9" xfId="18092"/>
    <cellStyle name="Normal 15 3 2 20" xfId="18093"/>
    <cellStyle name="Normal 15 3 2 20 10" xfId="18094"/>
    <cellStyle name="Normal 15 3 2 20 11" xfId="18095"/>
    <cellStyle name="Normal 15 3 2 20 12" xfId="18096"/>
    <cellStyle name="Normal 15 3 2 20 13" xfId="18097"/>
    <cellStyle name="Normal 15 3 2 20 14" xfId="18098"/>
    <cellStyle name="Normal 15 3 2 20 15" xfId="18099"/>
    <cellStyle name="Normal 15 3 2 20 16" xfId="18100"/>
    <cellStyle name="Normal 15 3 2 20 17" xfId="18101"/>
    <cellStyle name="Normal 15 3 2 20 18" xfId="18102"/>
    <cellStyle name="Normal 15 3 2 20 19" xfId="18103"/>
    <cellStyle name="Normal 15 3 2 20 2" xfId="18104"/>
    <cellStyle name="Normal 15 3 2 20 20" xfId="18105"/>
    <cellStyle name="Normal 15 3 2 20 21" xfId="18106"/>
    <cellStyle name="Normal 15 3 2 20 22" xfId="18107"/>
    <cellStyle name="Normal 15 3 2 20 23" xfId="18108"/>
    <cellStyle name="Normal 15 3 2 20 24" xfId="18109"/>
    <cellStyle name="Normal 15 3 2 20 25" xfId="18110"/>
    <cellStyle name="Normal 15 3 2 20 26" xfId="18111"/>
    <cellStyle name="Normal 15 3 2 20 27" xfId="18112"/>
    <cellStyle name="Normal 15 3 2 20 28" xfId="18113"/>
    <cellStyle name="Normal 15 3 2 20 29" xfId="18114"/>
    <cellStyle name="Normal 15 3 2 20 3" xfId="18115"/>
    <cellStyle name="Normal 15 3 2 20 30" xfId="18116"/>
    <cellStyle name="Normal 15 3 2 20 4" xfId="18117"/>
    <cellStyle name="Normal 15 3 2 20 5" xfId="18118"/>
    <cellStyle name="Normal 15 3 2 20 6" xfId="18119"/>
    <cellStyle name="Normal 15 3 2 20 7" xfId="18120"/>
    <cellStyle name="Normal 15 3 2 20 8" xfId="18121"/>
    <cellStyle name="Normal 15 3 2 20 9" xfId="18122"/>
    <cellStyle name="Normal 15 3 2 21" xfId="18123"/>
    <cellStyle name="Normal 15 3 2 21 10" xfId="18124"/>
    <cellStyle name="Normal 15 3 2 21 11" xfId="18125"/>
    <cellStyle name="Normal 15 3 2 21 12" xfId="18126"/>
    <cellStyle name="Normal 15 3 2 21 13" xfId="18127"/>
    <cellStyle name="Normal 15 3 2 21 14" xfId="18128"/>
    <cellStyle name="Normal 15 3 2 21 15" xfId="18129"/>
    <cellStyle name="Normal 15 3 2 21 16" xfId="18130"/>
    <cellStyle name="Normal 15 3 2 21 17" xfId="18131"/>
    <cellStyle name="Normal 15 3 2 21 18" xfId="18132"/>
    <cellStyle name="Normal 15 3 2 21 19" xfId="18133"/>
    <cellStyle name="Normal 15 3 2 21 2" xfId="18134"/>
    <cellStyle name="Normal 15 3 2 21 20" xfId="18135"/>
    <cellStyle name="Normal 15 3 2 21 21" xfId="18136"/>
    <cellStyle name="Normal 15 3 2 21 22" xfId="18137"/>
    <cellStyle name="Normal 15 3 2 21 23" xfId="18138"/>
    <cellStyle name="Normal 15 3 2 21 24" xfId="18139"/>
    <cellStyle name="Normal 15 3 2 21 25" xfId="18140"/>
    <cellStyle name="Normal 15 3 2 21 26" xfId="18141"/>
    <cellStyle name="Normal 15 3 2 21 27" xfId="18142"/>
    <cellStyle name="Normal 15 3 2 21 28" xfId="18143"/>
    <cellStyle name="Normal 15 3 2 21 29" xfId="18144"/>
    <cellStyle name="Normal 15 3 2 21 3" xfId="18145"/>
    <cellStyle name="Normal 15 3 2 21 30" xfId="18146"/>
    <cellStyle name="Normal 15 3 2 21 4" xfId="18147"/>
    <cellStyle name="Normal 15 3 2 21 5" xfId="18148"/>
    <cellStyle name="Normal 15 3 2 21 6" xfId="18149"/>
    <cellStyle name="Normal 15 3 2 21 7" xfId="18150"/>
    <cellStyle name="Normal 15 3 2 21 8" xfId="18151"/>
    <cellStyle name="Normal 15 3 2 21 9" xfId="18152"/>
    <cellStyle name="Normal 15 3 2 22" xfId="18153"/>
    <cellStyle name="Normal 15 3 2 22 10" xfId="18154"/>
    <cellStyle name="Normal 15 3 2 22 11" xfId="18155"/>
    <cellStyle name="Normal 15 3 2 22 12" xfId="18156"/>
    <cellStyle name="Normal 15 3 2 22 13" xfId="18157"/>
    <cellStyle name="Normal 15 3 2 22 14" xfId="18158"/>
    <cellStyle name="Normal 15 3 2 22 15" xfId="18159"/>
    <cellStyle name="Normal 15 3 2 22 16" xfId="18160"/>
    <cellStyle name="Normal 15 3 2 22 17" xfId="18161"/>
    <cellStyle name="Normal 15 3 2 22 18" xfId="18162"/>
    <cellStyle name="Normal 15 3 2 22 19" xfId="18163"/>
    <cellStyle name="Normal 15 3 2 22 2" xfId="18164"/>
    <cellStyle name="Normal 15 3 2 22 20" xfId="18165"/>
    <cellStyle name="Normal 15 3 2 22 21" xfId="18166"/>
    <cellStyle name="Normal 15 3 2 22 22" xfId="18167"/>
    <cellStyle name="Normal 15 3 2 22 23" xfId="18168"/>
    <cellStyle name="Normal 15 3 2 22 24" xfId="18169"/>
    <cellStyle name="Normal 15 3 2 22 25" xfId="18170"/>
    <cellStyle name="Normal 15 3 2 22 26" xfId="18171"/>
    <cellStyle name="Normal 15 3 2 22 27" xfId="18172"/>
    <cellStyle name="Normal 15 3 2 22 28" xfId="18173"/>
    <cellStyle name="Normal 15 3 2 22 29" xfId="18174"/>
    <cellStyle name="Normal 15 3 2 22 3" xfId="18175"/>
    <cellStyle name="Normal 15 3 2 22 30" xfId="18176"/>
    <cellStyle name="Normal 15 3 2 22 4" xfId="18177"/>
    <cellStyle name="Normal 15 3 2 22 5" xfId="18178"/>
    <cellStyle name="Normal 15 3 2 22 6" xfId="18179"/>
    <cellStyle name="Normal 15 3 2 22 7" xfId="18180"/>
    <cellStyle name="Normal 15 3 2 22 8" xfId="18181"/>
    <cellStyle name="Normal 15 3 2 22 9" xfId="18182"/>
    <cellStyle name="Normal 15 3 2 23" xfId="18183"/>
    <cellStyle name="Normal 15 3 2 23 10" xfId="18184"/>
    <cellStyle name="Normal 15 3 2 23 11" xfId="18185"/>
    <cellStyle name="Normal 15 3 2 23 12" xfId="18186"/>
    <cellStyle name="Normal 15 3 2 23 13" xfId="18187"/>
    <cellStyle name="Normal 15 3 2 23 14" xfId="18188"/>
    <cellStyle name="Normal 15 3 2 23 15" xfId="18189"/>
    <cellStyle name="Normal 15 3 2 23 16" xfId="18190"/>
    <cellStyle name="Normal 15 3 2 23 17" xfId="18191"/>
    <cellStyle name="Normal 15 3 2 23 18" xfId="18192"/>
    <cellStyle name="Normal 15 3 2 23 19" xfId="18193"/>
    <cellStyle name="Normal 15 3 2 23 2" xfId="18194"/>
    <cellStyle name="Normal 15 3 2 23 20" xfId="18195"/>
    <cellStyle name="Normal 15 3 2 23 21" xfId="18196"/>
    <cellStyle name="Normal 15 3 2 23 22" xfId="18197"/>
    <cellStyle name="Normal 15 3 2 23 23" xfId="18198"/>
    <cellStyle name="Normal 15 3 2 23 24" xfId="18199"/>
    <cellStyle name="Normal 15 3 2 23 25" xfId="18200"/>
    <cellStyle name="Normal 15 3 2 23 26" xfId="18201"/>
    <cellStyle name="Normal 15 3 2 23 27" xfId="18202"/>
    <cellStyle name="Normal 15 3 2 23 28" xfId="18203"/>
    <cellStyle name="Normal 15 3 2 23 29" xfId="18204"/>
    <cellStyle name="Normal 15 3 2 23 3" xfId="18205"/>
    <cellStyle name="Normal 15 3 2 23 30" xfId="18206"/>
    <cellStyle name="Normal 15 3 2 23 4" xfId="18207"/>
    <cellStyle name="Normal 15 3 2 23 5" xfId="18208"/>
    <cellStyle name="Normal 15 3 2 23 6" xfId="18209"/>
    <cellStyle name="Normal 15 3 2 23 7" xfId="18210"/>
    <cellStyle name="Normal 15 3 2 23 8" xfId="18211"/>
    <cellStyle name="Normal 15 3 2 23 9" xfId="18212"/>
    <cellStyle name="Normal 15 3 2 24" xfId="18213"/>
    <cellStyle name="Normal 15 3 2 24 10" xfId="18214"/>
    <cellStyle name="Normal 15 3 2 24 11" xfId="18215"/>
    <cellStyle name="Normal 15 3 2 24 12" xfId="18216"/>
    <cellStyle name="Normal 15 3 2 24 13" xfId="18217"/>
    <cellStyle name="Normal 15 3 2 24 14" xfId="18218"/>
    <cellStyle name="Normal 15 3 2 24 15" xfId="18219"/>
    <cellStyle name="Normal 15 3 2 24 16" xfId="18220"/>
    <cellStyle name="Normal 15 3 2 24 17" xfId="18221"/>
    <cellStyle name="Normal 15 3 2 24 18" xfId="18222"/>
    <cellStyle name="Normal 15 3 2 24 19" xfId="18223"/>
    <cellStyle name="Normal 15 3 2 24 2" xfId="18224"/>
    <cellStyle name="Normal 15 3 2 24 20" xfId="18225"/>
    <cellStyle name="Normal 15 3 2 24 21" xfId="18226"/>
    <cellStyle name="Normal 15 3 2 24 22" xfId="18227"/>
    <cellStyle name="Normal 15 3 2 24 23" xfId="18228"/>
    <cellStyle name="Normal 15 3 2 24 24" xfId="18229"/>
    <cellStyle name="Normal 15 3 2 24 25" xfId="18230"/>
    <cellStyle name="Normal 15 3 2 24 26" xfId="18231"/>
    <cellStyle name="Normal 15 3 2 24 27" xfId="18232"/>
    <cellStyle name="Normal 15 3 2 24 28" xfId="18233"/>
    <cellStyle name="Normal 15 3 2 24 29" xfId="18234"/>
    <cellStyle name="Normal 15 3 2 24 3" xfId="18235"/>
    <cellStyle name="Normal 15 3 2 24 30" xfId="18236"/>
    <cellStyle name="Normal 15 3 2 24 4" xfId="18237"/>
    <cellStyle name="Normal 15 3 2 24 5" xfId="18238"/>
    <cellStyle name="Normal 15 3 2 24 6" xfId="18239"/>
    <cellStyle name="Normal 15 3 2 24 7" xfId="18240"/>
    <cellStyle name="Normal 15 3 2 24 8" xfId="18241"/>
    <cellStyle name="Normal 15 3 2 24 9" xfId="18242"/>
    <cellStyle name="Normal 15 3 2 25" xfId="18243"/>
    <cellStyle name="Normal 15 3 2 25 10" xfId="18244"/>
    <cellStyle name="Normal 15 3 2 25 11" xfId="18245"/>
    <cellStyle name="Normal 15 3 2 25 12" xfId="18246"/>
    <cellStyle name="Normal 15 3 2 25 13" xfId="18247"/>
    <cellStyle name="Normal 15 3 2 25 14" xfId="18248"/>
    <cellStyle name="Normal 15 3 2 25 15" xfId="18249"/>
    <cellStyle name="Normal 15 3 2 25 16" xfId="18250"/>
    <cellStyle name="Normal 15 3 2 25 17" xfId="18251"/>
    <cellStyle name="Normal 15 3 2 25 18" xfId="18252"/>
    <cellStyle name="Normal 15 3 2 25 19" xfId="18253"/>
    <cellStyle name="Normal 15 3 2 25 2" xfId="18254"/>
    <cellStyle name="Normal 15 3 2 25 20" xfId="18255"/>
    <cellStyle name="Normal 15 3 2 25 21" xfId="18256"/>
    <cellStyle name="Normal 15 3 2 25 22" xfId="18257"/>
    <cellStyle name="Normal 15 3 2 25 23" xfId="18258"/>
    <cellStyle name="Normal 15 3 2 25 24" xfId="18259"/>
    <cellStyle name="Normal 15 3 2 25 25" xfId="18260"/>
    <cellStyle name="Normal 15 3 2 25 26" xfId="18261"/>
    <cellStyle name="Normal 15 3 2 25 27" xfId="18262"/>
    <cellStyle name="Normal 15 3 2 25 28" xfId="18263"/>
    <cellStyle name="Normal 15 3 2 25 29" xfId="18264"/>
    <cellStyle name="Normal 15 3 2 25 3" xfId="18265"/>
    <cellStyle name="Normal 15 3 2 25 30" xfId="18266"/>
    <cellStyle name="Normal 15 3 2 25 4" xfId="18267"/>
    <cellStyle name="Normal 15 3 2 25 5" xfId="18268"/>
    <cellStyle name="Normal 15 3 2 25 6" xfId="18269"/>
    <cellStyle name="Normal 15 3 2 25 7" xfId="18270"/>
    <cellStyle name="Normal 15 3 2 25 8" xfId="18271"/>
    <cellStyle name="Normal 15 3 2 25 9" xfId="18272"/>
    <cellStyle name="Normal 15 3 2 26" xfId="18273"/>
    <cellStyle name="Normal 15 3 2 26 10" xfId="18274"/>
    <cellStyle name="Normal 15 3 2 26 11" xfId="18275"/>
    <cellStyle name="Normal 15 3 2 26 12" xfId="18276"/>
    <cellStyle name="Normal 15 3 2 26 13" xfId="18277"/>
    <cellStyle name="Normal 15 3 2 26 14" xfId="18278"/>
    <cellStyle name="Normal 15 3 2 26 15" xfId="18279"/>
    <cellStyle name="Normal 15 3 2 26 16" xfId="18280"/>
    <cellStyle name="Normal 15 3 2 26 17" xfId="18281"/>
    <cellStyle name="Normal 15 3 2 26 18" xfId="18282"/>
    <cellStyle name="Normal 15 3 2 26 19" xfId="18283"/>
    <cellStyle name="Normal 15 3 2 26 2" xfId="18284"/>
    <cellStyle name="Normal 15 3 2 26 20" xfId="18285"/>
    <cellStyle name="Normal 15 3 2 26 21" xfId="18286"/>
    <cellStyle name="Normal 15 3 2 26 22" xfId="18287"/>
    <cellStyle name="Normal 15 3 2 26 23" xfId="18288"/>
    <cellStyle name="Normal 15 3 2 26 24" xfId="18289"/>
    <cellStyle name="Normal 15 3 2 26 25" xfId="18290"/>
    <cellStyle name="Normal 15 3 2 26 26" xfId="18291"/>
    <cellStyle name="Normal 15 3 2 26 27" xfId="18292"/>
    <cellStyle name="Normal 15 3 2 26 28" xfId="18293"/>
    <cellStyle name="Normal 15 3 2 26 29" xfId="18294"/>
    <cellStyle name="Normal 15 3 2 26 3" xfId="18295"/>
    <cellStyle name="Normal 15 3 2 26 30" xfId="18296"/>
    <cellStyle name="Normal 15 3 2 26 4" xfId="18297"/>
    <cellStyle name="Normal 15 3 2 26 5" xfId="18298"/>
    <cellStyle name="Normal 15 3 2 26 6" xfId="18299"/>
    <cellStyle name="Normal 15 3 2 26 7" xfId="18300"/>
    <cellStyle name="Normal 15 3 2 26 8" xfId="18301"/>
    <cellStyle name="Normal 15 3 2 26 9" xfId="18302"/>
    <cellStyle name="Normal 15 3 2 27" xfId="18303"/>
    <cellStyle name="Normal 15 3 2 27 10" xfId="18304"/>
    <cellStyle name="Normal 15 3 2 27 11" xfId="18305"/>
    <cellStyle name="Normal 15 3 2 27 12" xfId="18306"/>
    <cellStyle name="Normal 15 3 2 27 13" xfId="18307"/>
    <cellStyle name="Normal 15 3 2 27 14" xfId="18308"/>
    <cellStyle name="Normal 15 3 2 27 15" xfId="18309"/>
    <cellStyle name="Normal 15 3 2 27 16" xfId="18310"/>
    <cellStyle name="Normal 15 3 2 27 17" xfId="18311"/>
    <cellStyle name="Normal 15 3 2 27 18" xfId="18312"/>
    <cellStyle name="Normal 15 3 2 27 19" xfId="18313"/>
    <cellStyle name="Normal 15 3 2 27 2" xfId="18314"/>
    <cellStyle name="Normal 15 3 2 27 20" xfId="18315"/>
    <cellStyle name="Normal 15 3 2 27 21" xfId="18316"/>
    <cellStyle name="Normal 15 3 2 27 22" xfId="18317"/>
    <cellStyle name="Normal 15 3 2 27 23" xfId="18318"/>
    <cellStyle name="Normal 15 3 2 27 24" xfId="18319"/>
    <cellStyle name="Normal 15 3 2 27 25" xfId="18320"/>
    <cellStyle name="Normal 15 3 2 27 26" xfId="18321"/>
    <cellStyle name="Normal 15 3 2 27 27" xfId="18322"/>
    <cellStyle name="Normal 15 3 2 27 28" xfId="18323"/>
    <cellStyle name="Normal 15 3 2 27 29" xfId="18324"/>
    <cellStyle name="Normal 15 3 2 27 3" xfId="18325"/>
    <cellStyle name="Normal 15 3 2 27 30" xfId="18326"/>
    <cellStyle name="Normal 15 3 2 27 4" xfId="18327"/>
    <cellStyle name="Normal 15 3 2 27 5" xfId="18328"/>
    <cellStyle name="Normal 15 3 2 27 6" xfId="18329"/>
    <cellStyle name="Normal 15 3 2 27 7" xfId="18330"/>
    <cellStyle name="Normal 15 3 2 27 8" xfId="18331"/>
    <cellStyle name="Normal 15 3 2 27 9" xfId="18332"/>
    <cellStyle name="Normal 15 3 2 28" xfId="18333"/>
    <cellStyle name="Normal 15 3 2 28 10" xfId="18334"/>
    <cellStyle name="Normal 15 3 2 28 11" xfId="18335"/>
    <cellStyle name="Normal 15 3 2 28 12" xfId="18336"/>
    <cellStyle name="Normal 15 3 2 28 13" xfId="18337"/>
    <cellStyle name="Normal 15 3 2 28 14" xfId="18338"/>
    <cellStyle name="Normal 15 3 2 28 15" xfId="18339"/>
    <cellStyle name="Normal 15 3 2 28 16" xfId="18340"/>
    <cellStyle name="Normal 15 3 2 28 17" xfId="18341"/>
    <cellStyle name="Normal 15 3 2 28 18" xfId="18342"/>
    <cellStyle name="Normal 15 3 2 28 19" xfId="18343"/>
    <cellStyle name="Normal 15 3 2 28 2" xfId="18344"/>
    <cellStyle name="Normal 15 3 2 28 20" xfId="18345"/>
    <cellStyle name="Normal 15 3 2 28 21" xfId="18346"/>
    <cellStyle name="Normal 15 3 2 28 22" xfId="18347"/>
    <cellStyle name="Normal 15 3 2 28 23" xfId="18348"/>
    <cellStyle name="Normal 15 3 2 28 24" xfId="18349"/>
    <cellStyle name="Normal 15 3 2 28 25" xfId="18350"/>
    <cellStyle name="Normal 15 3 2 28 26" xfId="18351"/>
    <cellStyle name="Normal 15 3 2 28 27" xfId="18352"/>
    <cellStyle name="Normal 15 3 2 28 28" xfId="18353"/>
    <cellStyle name="Normal 15 3 2 28 29" xfId="18354"/>
    <cellStyle name="Normal 15 3 2 28 3" xfId="18355"/>
    <cellStyle name="Normal 15 3 2 28 30" xfId="18356"/>
    <cellStyle name="Normal 15 3 2 28 4" xfId="18357"/>
    <cellStyle name="Normal 15 3 2 28 5" xfId="18358"/>
    <cellStyle name="Normal 15 3 2 28 6" xfId="18359"/>
    <cellStyle name="Normal 15 3 2 28 7" xfId="18360"/>
    <cellStyle name="Normal 15 3 2 28 8" xfId="18361"/>
    <cellStyle name="Normal 15 3 2 28 9" xfId="18362"/>
    <cellStyle name="Normal 15 3 2 29" xfId="18363"/>
    <cellStyle name="Normal 15 3 2 29 10" xfId="18364"/>
    <cellStyle name="Normal 15 3 2 29 11" xfId="18365"/>
    <cellStyle name="Normal 15 3 2 29 12" xfId="18366"/>
    <cellStyle name="Normal 15 3 2 29 13" xfId="18367"/>
    <cellStyle name="Normal 15 3 2 29 14" xfId="18368"/>
    <cellStyle name="Normal 15 3 2 29 15" xfId="18369"/>
    <cellStyle name="Normal 15 3 2 29 16" xfId="18370"/>
    <cellStyle name="Normal 15 3 2 29 17" xfId="18371"/>
    <cellStyle name="Normal 15 3 2 29 18" xfId="18372"/>
    <cellStyle name="Normal 15 3 2 29 19" xfId="18373"/>
    <cellStyle name="Normal 15 3 2 29 2" xfId="18374"/>
    <cellStyle name="Normal 15 3 2 29 20" xfId="18375"/>
    <cellStyle name="Normal 15 3 2 29 21" xfId="18376"/>
    <cellStyle name="Normal 15 3 2 29 22" xfId="18377"/>
    <cellStyle name="Normal 15 3 2 29 23" xfId="18378"/>
    <cellStyle name="Normal 15 3 2 29 24" xfId="18379"/>
    <cellStyle name="Normal 15 3 2 29 25" xfId="18380"/>
    <cellStyle name="Normal 15 3 2 29 26" xfId="18381"/>
    <cellStyle name="Normal 15 3 2 29 27" xfId="18382"/>
    <cellStyle name="Normal 15 3 2 29 28" xfId="18383"/>
    <cellStyle name="Normal 15 3 2 29 29" xfId="18384"/>
    <cellStyle name="Normal 15 3 2 29 3" xfId="18385"/>
    <cellStyle name="Normal 15 3 2 29 30" xfId="18386"/>
    <cellStyle name="Normal 15 3 2 29 4" xfId="18387"/>
    <cellStyle name="Normal 15 3 2 29 5" xfId="18388"/>
    <cellStyle name="Normal 15 3 2 29 6" xfId="18389"/>
    <cellStyle name="Normal 15 3 2 29 7" xfId="18390"/>
    <cellStyle name="Normal 15 3 2 29 8" xfId="18391"/>
    <cellStyle name="Normal 15 3 2 29 9" xfId="18392"/>
    <cellStyle name="Normal 15 3 2 3" xfId="18393"/>
    <cellStyle name="Normal 15 3 2 3 10" xfId="18394"/>
    <cellStyle name="Normal 15 3 2 3 11" xfId="18395"/>
    <cellStyle name="Normal 15 3 2 3 12" xfId="18396"/>
    <cellStyle name="Normal 15 3 2 3 13" xfId="18397"/>
    <cellStyle name="Normal 15 3 2 3 14" xfId="18398"/>
    <cellStyle name="Normal 15 3 2 3 15" xfId="18399"/>
    <cellStyle name="Normal 15 3 2 3 16" xfId="18400"/>
    <cellStyle name="Normal 15 3 2 3 17" xfId="18401"/>
    <cellStyle name="Normal 15 3 2 3 18" xfId="18402"/>
    <cellStyle name="Normal 15 3 2 3 19" xfId="18403"/>
    <cellStyle name="Normal 15 3 2 3 2" xfId="18404"/>
    <cellStyle name="Normal 15 3 2 3 20" xfId="18405"/>
    <cellStyle name="Normal 15 3 2 3 21" xfId="18406"/>
    <cellStyle name="Normal 15 3 2 3 22" xfId="18407"/>
    <cellStyle name="Normal 15 3 2 3 23" xfId="18408"/>
    <cellStyle name="Normal 15 3 2 3 24" xfId="18409"/>
    <cellStyle name="Normal 15 3 2 3 25" xfId="18410"/>
    <cellStyle name="Normal 15 3 2 3 26" xfId="18411"/>
    <cellStyle name="Normal 15 3 2 3 27" xfId="18412"/>
    <cellStyle name="Normal 15 3 2 3 28" xfId="18413"/>
    <cellStyle name="Normal 15 3 2 3 29" xfId="18414"/>
    <cellStyle name="Normal 15 3 2 3 3" xfId="18415"/>
    <cellStyle name="Normal 15 3 2 3 30" xfId="18416"/>
    <cellStyle name="Normal 15 3 2 3 4" xfId="18417"/>
    <cellStyle name="Normal 15 3 2 3 5" xfId="18418"/>
    <cellStyle name="Normal 15 3 2 3 6" xfId="18419"/>
    <cellStyle name="Normal 15 3 2 3 7" xfId="18420"/>
    <cellStyle name="Normal 15 3 2 3 8" xfId="18421"/>
    <cellStyle name="Normal 15 3 2 3 9" xfId="18422"/>
    <cellStyle name="Normal 15 3 2 30" xfId="18423"/>
    <cellStyle name="Normal 15 3 2 30 10" xfId="18424"/>
    <cellStyle name="Normal 15 3 2 30 11" xfId="18425"/>
    <cellStyle name="Normal 15 3 2 30 12" xfId="18426"/>
    <cellStyle name="Normal 15 3 2 30 13" xfId="18427"/>
    <cellStyle name="Normal 15 3 2 30 14" xfId="18428"/>
    <cellStyle name="Normal 15 3 2 30 15" xfId="18429"/>
    <cellStyle name="Normal 15 3 2 30 16" xfId="18430"/>
    <cellStyle name="Normal 15 3 2 30 17" xfId="18431"/>
    <cellStyle name="Normal 15 3 2 30 18" xfId="18432"/>
    <cellStyle name="Normal 15 3 2 30 19" xfId="18433"/>
    <cellStyle name="Normal 15 3 2 30 2" xfId="18434"/>
    <cellStyle name="Normal 15 3 2 30 20" xfId="18435"/>
    <cellStyle name="Normal 15 3 2 30 21" xfId="18436"/>
    <cellStyle name="Normal 15 3 2 30 22" xfId="18437"/>
    <cellStyle name="Normal 15 3 2 30 23" xfId="18438"/>
    <cellStyle name="Normal 15 3 2 30 24" xfId="18439"/>
    <cellStyle name="Normal 15 3 2 30 25" xfId="18440"/>
    <cellStyle name="Normal 15 3 2 30 26" xfId="18441"/>
    <cellStyle name="Normal 15 3 2 30 27" xfId="18442"/>
    <cellStyle name="Normal 15 3 2 30 28" xfId="18443"/>
    <cellStyle name="Normal 15 3 2 30 29" xfId="18444"/>
    <cellStyle name="Normal 15 3 2 30 3" xfId="18445"/>
    <cellStyle name="Normal 15 3 2 30 30" xfId="18446"/>
    <cellStyle name="Normal 15 3 2 30 4" xfId="18447"/>
    <cellStyle name="Normal 15 3 2 30 5" xfId="18448"/>
    <cellStyle name="Normal 15 3 2 30 6" xfId="18449"/>
    <cellStyle name="Normal 15 3 2 30 7" xfId="18450"/>
    <cellStyle name="Normal 15 3 2 30 8" xfId="18451"/>
    <cellStyle name="Normal 15 3 2 30 9" xfId="18452"/>
    <cellStyle name="Normal 15 3 2 31" xfId="18453"/>
    <cellStyle name="Normal 15 3 2 31 10" xfId="18454"/>
    <cellStyle name="Normal 15 3 2 31 11" xfId="18455"/>
    <cellStyle name="Normal 15 3 2 31 12" xfId="18456"/>
    <cellStyle name="Normal 15 3 2 31 13" xfId="18457"/>
    <cellStyle name="Normal 15 3 2 31 14" xfId="18458"/>
    <cellStyle name="Normal 15 3 2 31 15" xfId="18459"/>
    <cellStyle name="Normal 15 3 2 31 16" xfId="18460"/>
    <cellStyle name="Normal 15 3 2 31 17" xfId="18461"/>
    <cellStyle name="Normal 15 3 2 31 18" xfId="18462"/>
    <cellStyle name="Normal 15 3 2 31 19" xfId="18463"/>
    <cellStyle name="Normal 15 3 2 31 2" xfId="18464"/>
    <cellStyle name="Normal 15 3 2 31 20" xfId="18465"/>
    <cellStyle name="Normal 15 3 2 31 21" xfId="18466"/>
    <cellStyle name="Normal 15 3 2 31 22" xfId="18467"/>
    <cellStyle name="Normal 15 3 2 31 23" xfId="18468"/>
    <cellStyle name="Normal 15 3 2 31 24" xfId="18469"/>
    <cellStyle name="Normal 15 3 2 31 25" xfId="18470"/>
    <cellStyle name="Normal 15 3 2 31 26" xfId="18471"/>
    <cellStyle name="Normal 15 3 2 31 27" xfId="18472"/>
    <cellStyle name="Normal 15 3 2 31 28" xfId="18473"/>
    <cellStyle name="Normal 15 3 2 31 29" xfId="18474"/>
    <cellStyle name="Normal 15 3 2 31 3" xfId="18475"/>
    <cellStyle name="Normal 15 3 2 31 30" xfId="18476"/>
    <cellStyle name="Normal 15 3 2 31 4" xfId="18477"/>
    <cellStyle name="Normal 15 3 2 31 5" xfId="18478"/>
    <cellStyle name="Normal 15 3 2 31 6" xfId="18479"/>
    <cellStyle name="Normal 15 3 2 31 7" xfId="18480"/>
    <cellStyle name="Normal 15 3 2 31 8" xfId="18481"/>
    <cellStyle name="Normal 15 3 2 31 9" xfId="18482"/>
    <cellStyle name="Normal 15 3 2 32" xfId="18483"/>
    <cellStyle name="Normal 15 3 2 33" xfId="18484"/>
    <cellStyle name="Normal 15 3 2 34" xfId="18485"/>
    <cellStyle name="Normal 15 3 2 35" xfId="18486"/>
    <cellStyle name="Normal 15 3 2 36" xfId="18487"/>
    <cellStyle name="Normal 15 3 2 37" xfId="18488"/>
    <cellStyle name="Normal 15 3 2 38" xfId="18489"/>
    <cellStyle name="Normal 15 3 2 39" xfId="18490"/>
    <cellStyle name="Normal 15 3 2 4" xfId="18491"/>
    <cellStyle name="Normal 15 3 2 4 10" xfId="18492"/>
    <cellStyle name="Normal 15 3 2 4 11" xfId="18493"/>
    <cellStyle name="Normal 15 3 2 4 12" xfId="18494"/>
    <cellStyle name="Normal 15 3 2 4 13" xfId="18495"/>
    <cellStyle name="Normal 15 3 2 4 14" xfId="18496"/>
    <cellStyle name="Normal 15 3 2 4 15" xfId="18497"/>
    <cellStyle name="Normal 15 3 2 4 16" xfId="18498"/>
    <cellStyle name="Normal 15 3 2 4 17" xfId="18499"/>
    <cellStyle name="Normal 15 3 2 4 18" xfId="18500"/>
    <cellStyle name="Normal 15 3 2 4 19" xfId="18501"/>
    <cellStyle name="Normal 15 3 2 4 2" xfId="18502"/>
    <cellStyle name="Normal 15 3 2 4 20" xfId="18503"/>
    <cellStyle name="Normal 15 3 2 4 21" xfId="18504"/>
    <cellStyle name="Normal 15 3 2 4 22" xfId="18505"/>
    <cellStyle name="Normal 15 3 2 4 23" xfId="18506"/>
    <cellStyle name="Normal 15 3 2 4 24" xfId="18507"/>
    <cellStyle name="Normal 15 3 2 4 25" xfId="18508"/>
    <cellStyle name="Normal 15 3 2 4 26" xfId="18509"/>
    <cellStyle name="Normal 15 3 2 4 27" xfId="18510"/>
    <cellStyle name="Normal 15 3 2 4 28" xfId="18511"/>
    <cellStyle name="Normal 15 3 2 4 29" xfId="18512"/>
    <cellStyle name="Normal 15 3 2 4 3" xfId="18513"/>
    <cellStyle name="Normal 15 3 2 4 30" xfId="18514"/>
    <cellStyle name="Normal 15 3 2 4 4" xfId="18515"/>
    <cellStyle name="Normal 15 3 2 4 5" xfId="18516"/>
    <cellStyle name="Normal 15 3 2 4 6" xfId="18517"/>
    <cellStyle name="Normal 15 3 2 4 7" xfId="18518"/>
    <cellStyle name="Normal 15 3 2 4 8" xfId="18519"/>
    <cellStyle name="Normal 15 3 2 4 9" xfId="18520"/>
    <cellStyle name="Normal 15 3 2 40" xfId="18521"/>
    <cellStyle name="Normal 15 3 2 41" xfId="18522"/>
    <cellStyle name="Normal 15 3 2 42" xfId="18523"/>
    <cellStyle name="Normal 15 3 2 43" xfId="18524"/>
    <cellStyle name="Normal 15 3 2 44" xfId="18525"/>
    <cellStyle name="Normal 15 3 2 45" xfId="18526"/>
    <cellStyle name="Normal 15 3 2 46" xfId="18527"/>
    <cellStyle name="Normal 15 3 2 47" xfId="18528"/>
    <cellStyle name="Normal 15 3 2 48" xfId="18529"/>
    <cellStyle name="Normal 15 3 2 49" xfId="18530"/>
    <cellStyle name="Normal 15 3 2 5" xfId="18531"/>
    <cellStyle name="Normal 15 3 2 5 10" xfId="18532"/>
    <cellStyle name="Normal 15 3 2 5 11" xfId="18533"/>
    <cellStyle name="Normal 15 3 2 5 12" xfId="18534"/>
    <cellStyle name="Normal 15 3 2 5 13" xfId="18535"/>
    <cellStyle name="Normal 15 3 2 5 14" xfId="18536"/>
    <cellStyle name="Normal 15 3 2 5 15" xfId="18537"/>
    <cellStyle name="Normal 15 3 2 5 16" xfId="18538"/>
    <cellStyle name="Normal 15 3 2 5 17" xfId="18539"/>
    <cellStyle name="Normal 15 3 2 5 18" xfId="18540"/>
    <cellStyle name="Normal 15 3 2 5 19" xfId="18541"/>
    <cellStyle name="Normal 15 3 2 5 2" xfId="18542"/>
    <cellStyle name="Normal 15 3 2 5 20" xfId="18543"/>
    <cellStyle name="Normal 15 3 2 5 21" xfId="18544"/>
    <cellStyle name="Normal 15 3 2 5 22" xfId="18545"/>
    <cellStyle name="Normal 15 3 2 5 23" xfId="18546"/>
    <cellStyle name="Normal 15 3 2 5 24" xfId="18547"/>
    <cellStyle name="Normal 15 3 2 5 25" xfId="18548"/>
    <cellStyle name="Normal 15 3 2 5 26" xfId="18549"/>
    <cellStyle name="Normal 15 3 2 5 27" xfId="18550"/>
    <cellStyle name="Normal 15 3 2 5 28" xfId="18551"/>
    <cellStyle name="Normal 15 3 2 5 29" xfId="18552"/>
    <cellStyle name="Normal 15 3 2 5 3" xfId="18553"/>
    <cellStyle name="Normal 15 3 2 5 30" xfId="18554"/>
    <cellStyle name="Normal 15 3 2 5 4" xfId="18555"/>
    <cellStyle name="Normal 15 3 2 5 5" xfId="18556"/>
    <cellStyle name="Normal 15 3 2 5 6" xfId="18557"/>
    <cellStyle name="Normal 15 3 2 5 7" xfId="18558"/>
    <cellStyle name="Normal 15 3 2 5 8" xfId="18559"/>
    <cellStyle name="Normal 15 3 2 5 9" xfId="18560"/>
    <cellStyle name="Normal 15 3 2 50" xfId="18561"/>
    <cellStyle name="Normal 15 3 2 51" xfId="18562"/>
    <cellStyle name="Normal 15 3 2 52" xfId="18563"/>
    <cellStyle name="Normal 15 3 2 53" xfId="18564"/>
    <cellStyle name="Normal 15 3 2 54" xfId="18565"/>
    <cellStyle name="Normal 15 3 2 55" xfId="18566"/>
    <cellStyle name="Normal 15 3 2 56" xfId="18567"/>
    <cellStyle name="Normal 15 3 2 57" xfId="18568"/>
    <cellStyle name="Normal 15 3 2 58" xfId="18569"/>
    <cellStyle name="Normal 15 3 2 59" xfId="18570"/>
    <cellStyle name="Normal 15 3 2 6" xfId="18571"/>
    <cellStyle name="Normal 15 3 2 6 10" xfId="18572"/>
    <cellStyle name="Normal 15 3 2 6 11" xfId="18573"/>
    <cellStyle name="Normal 15 3 2 6 12" xfId="18574"/>
    <cellStyle name="Normal 15 3 2 6 13" xfId="18575"/>
    <cellStyle name="Normal 15 3 2 6 14" xfId="18576"/>
    <cellStyle name="Normal 15 3 2 6 15" xfId="18577"/>
    <cellStyle name="Normal 15 3 2 6 16" xfId="18578"/>
    <cellStyle name="Normal 15 3 2 6 17" xfId="18579"/>
    <cellStyle name="Normal 15 3 2 6 18" xfId="18580"/>
    <cellStyle name="Normal 15 3 2 6 19" xfId="18581"/>
    <cellStyle name="Normal 15 3 2 6 2" xfId="18582"/>
    <cellStyle name="Normal 15 3 2 6 20" xfId="18583"/>
    <cellStyle name="Normal 15 3 2 6 21" xfId="18584"/>
    <cellStyle name="Normal 15 3 2 6 22" xfId="18585"/>
    <cellStyle name="Normal 15 3 2 6 23" xfId="18586"/>
    <cellStyle name="Normal 15 3 2 6 24" xfId="18587"/>
    <cellStyle name="Normal 15 3 2 6 25" xfId="18588"/>
    <cellStyle name="Normal 15 3 2 6 26" xfId="18589"/>
    <cellStyle name="Normal 15 3 2 6 27" xfId="18590"/>
    <cellStyle name="Normal 15 3 2 6 28" xfId="18591"/>
    <cellStyle name="Normal 15 3 2 6 29" xfId="18592"/>
    <cellStyle name="Normal 15 3 2 6 3" xfId="18593"/>
    <cellStyle name="Normal 15 3 2 6 30" xfId="18594"/>
    <cellStyle name="Normal 15 3 2 6 4" xfId="18595"/>
    <cellStyle name="Normal 15 3 2 6 5" xfId="18596"/>
    <cellStyle name="Normal 15 3 2 6 6" xfId="18597"/>
    <cellStyle name="Normal 15 3 2 6 7" xfId="18598"/>
    <cellStyle name="Normal 15 3 2 6 8" xfId="18599"/>
    <cellStyle name="Normal 15 3 2 6 9" xfId="18600"/>
    <cellStyle name="Normal 15 3 2 60" xfId="18601"/>
    <cellStyle name="Normal 15 3 2 7" xfId="18602"/>
    <cellStyle name="Normal 15 3 2 7 10" xfId="18603"/>
    <cellStyle name="Normal 15 3 2 7 11" xfId="18604"/>
    <cellStyle name="Normal 15 3 2 7 12" xfId="18605"/>
    <cellStyle name="Normal 15 3 2 7 13" xfId="18606"/>
    <cellStyle name="Normal 15 3 2 7 14" xfId="18607"/>
    <cellStyle name="Normal 15 3 2 7 15" xfId="18608"/>
    <cellStyle name="Normal 15 3 2 7 16" xfId="18609"/>
    <cellStyle name="Normal 15 3 2 7 17" xfId="18610"/>
    <cellStyle name="Normal 15 3 2 7 18" xfId="18611"/>
    <cellStyle name="Normal 15 3 2 7 19" xfId="18612"/>
    <cellStyle name="Normal 15 3 2 7 2" xfId="18613"/>
    <cellStyle name="Normal 15 3 2 7 20" xfId="18614"/>
    <cellStyle name="Normal 15 3 2 7 21" xfId="18615"/>
    <cellStyle name="Normal 15 3 2 7 22" xfId="18616"/>
    <cellStyle name="Normal 15 3 2 7 23" xfId="18617"/>
    <cellStyle name="Normal 15 3 2 7 24" xfId="18618"/>
    <cellStyle name="Normal 15 3 2 7 25" xfId="18619"/>
    <cellStyle name="Normal 15 3 2 7 26" xfId="18620"/>
    <cellStyle name="Normal 15 3 2 7 27" xfId="18621"/>
    <cellStyle name="Normal 15 3 2 7 28" xfId="18622"/>
    <cellStyle name="Normal 15 3 2 7 29" xfId="18623"/>
    <cellStyle name="Normal 15 3 2 7 3" xfId="18624"/>
    <cellStyle name="Normal 15 3 2 7 30" xfId="18625"/>
    <cellStyle name="Normal 15 3 2 7 4" xfId="18626"/>
    <cellStyle name="Normal 15 3 2 7 5" xfId="18627"/>
    <cellStyle name="Normal 15 3 2 7 6" xfId="18628"/>
    <cellStyle name="Normal 15 3 2 7 7" xfId="18629"/>
    <cellStyle name="Normal 15 3 2 7 8" xfId="18630"/>
    <cellStyle name="Normal 15 3 2 7 9" xfId="18631"/>
    <cellStyle name="Normal 15 3 2 8" xfId="18632"/>
    <cellStyle name="Normal 15 3 2 8 10" xfId="18633"/>
    <cellStyle name="Normal 15 3 2 8 11" xfId="18634"/>
    <cellStyle name="Normal 15 3 2 8 12" xfId="18635"/>
    <cellStyle name="Normal 15 3 2 8 13" xfId="18636"/>
    <cellStyle name="Normal 15 3 2 8 14" xfId="18637"/>
    <cellStyle name="Normal 15 3 2 8 15" xfId="18638"/>
    <cellStyle name="Normal 15 3 2 8 16" xfId="18639"/>
    <cellStyle name="Normal 15 3 2 8 17" xfId="18640"/>
    <cellStyle name="Normal 15 3 2 8 18" xfId="18641"/>
    <cellStyle name="Normal 15 3 2 8 19" xfId="18642"/>
    <cellStyle name="Normal 15 3 2 8 2" xfId="18643"/>
    <cellStyle name="Normal 15 3 2 8 20" xfId="18644"/>
    <cellStyle name="Normal 15 3 2 8 21" xfId="18645"/>
    <cellStyle name="Normal 15 3 2 8 22" xfId="18646"/>
    <cellStyle name="Normal 15 3 2 8 23" xfId="18647"/>
    <cellStyle name="Normal 15 3 2 8 24" xfId="18648"/>
    <cellStyle name="Normal 15 3 2 8 25" xfId="18649"/>
    <cellStyle name="Normal 15 3 2 8 26" xfId="18650"/>
    <cellStyle name="Normal 15 3 2 8 27" xfId="18651"/>
    <cellStyle name="Normal 15 3 2 8 28" xfId="18652"/>
    <cellStyle name="Normal 15 3 2 8 29" xfId="18653"/>
    <cellStyle name="Normal 15 3 2 8 3" xfId="18654"/>
    <cellStyle name="Normal 15 3 2 8 30" xfId="18655"/>
    <cellStyle name="Normal 15 3 2 8 4" xfId="18656"/>
    <cellStyle name="Normal 15 3 2 8 5" xfId="18657"/>
    <cellStyle name="Normal 15 3 2 8 6" xfId="18658"/>
    <cellStyle name="Normal 15 3 2 8 7" xfId="18659"/>
    <cellStyle name="Normal 15 3 2 8 8" xfId="18660"/>
    <cellStyle name="Normal 15 3 2 8 9" xfId="18661"/>
    <cellStyle name="Normal 15 3 2 9" xfId="18662"/>
    <cellStyle name="Normal 15 3 2 9 10" xfId="18663"/>
    <cellStyle name="Normal 15 3 2 9 11" xfId="18664"/>
    <cellStyle name="Normal 15 3 2 9 12" xfId="18665"/>
    <cellStyle name="Normal 15 3 2 9 13" xfId="18666"/>
    <cellStyle name="Normal 15 3 2 9 14" xfId="18667"/>
    <cellStyle name="Normal 15 3 2 9 15" xfId="18668"/>
    <cellStyle name="Normal 15 3 2 9 16" xfId="18669"/>
    <cellStyle name="Normal 15 3 2 9 17" xfId="18670"/>
    <cellStyle name="Normal 15 3 2 9 18" xfId="18671"/>
    <cellStyle name="Normal 15 3 2 9 19" xfId="18672"/>
    <cellStyle name="Normal 15 3 2 9 2" xfId="18673"/>
    <cellStyle name="Normal 15 3 2 9 20" xfId="18674"/>
    <cellStyle name="Normal 15 3 2 9 21" xfId="18675"/>
    <cellStyle name="Normal 15 3 2 9 22" xfId="18676"/>
    <cellStyle name="Normal 15 3 2 9 23" xfId="18677"/>
    <cellStyle name="Normal 15 3 2 9 24" xfId="18678"/>
    <cellStyle name="Normal 15 3 2 9 25" xfId="18679"/>
    <cellStyle name="Normal 15 3 2 9 26" xfId="18680"/>
    <cellStyle name="Normal 15 3 2 9 27" xfId="18681"/>
    <cellStyle name="Normal 15 3 2 9 28" xfId="18682"/>
    <cellStyle name="Normal 15 3 2 9 29" xfId="18683"/>
    <cellStyle name="Normal 15 3 2 9 3" xfId="18684"/>
    <cellStyle name="Normal 15 3 2 9 30" xfId="18685"/>
    <cellStyle name="Normal 15 3 2 9 4" xfId="18686"/>
    <cellStyle name="Normal 15 3 2 9 5" xfId="18687"/>
    <cellStyle name="Normal 15 3 2 9 6" xfId="18688"/>
    <cellStyle name="Normal 15 3 2 9 7" xfId="18689"/>
    <cellStyle name="Normal 15 3 2 9 8" xfId="18690"/>
    <cellStyle name="Normal 15 3 2 9 9" xfId="18691"/>
    <cellStyle name="Normal 15 3 20" xfId="18692"/>
    <cellStyle name="Normal 15 3 20 10" xfId="18693"/>
    <cellStyle name="Normal 15 3 20 11" xfId="18694"/>
    <cellStyle name="Normal 15 3 20 12" xfId="18695"/>
    <cellStyle name="Normal 15 3 20 13" xfId="18696"/>
    <cellStyle name="Normal 15 3 20 14" xfId="18697"/>
    <cellStyle name="Normal 15 3 20 15" xfId="18698"/>
    <cellStyle name="Normal 15 3 20 16" xfId="18699"/>
    <cellStyle name="Normal 15 3 20 17" xfId="18700"/>
    <cellStyle name="Normal 15 3 20 18" xfId="18701"/>
    <cellStyle name="Normal 15 3 20 19" xfId="18702"/>
    <cellStyle name="Normal 15 3 20 2" xfId="18703"/>
    <cellStyle name="Normal 15 3 20 20" xfId="18704"/>
    <cellStyle name="Normal 15 3 20 21" xfId="18705"/>
    <cellStyle name="Normal 15 3 20 22" xfId="18706"/>
    <cellStyle name="Normal 15 3 20 23" xfId="18707"/>
    <cellStyle name="Normal 15 3 20 24" xfId="18708"/>
    <cellStyle name="Normal 15 3 20 25" xfId="18709"/>
    <cellStyle name="Normal 15 3 20 26" xfId="18710"/>
    <cellStyle name="Normal 15 3 20 27" xfId="18711"/>
    <cellStyle name="Normal 15 3 20 28" xfId="18712"/>
    <cellStyle name="Normal 15 3 20 29" xfId="18713"/>
    <cellStyle name="Normal 15 3 20 3" xfId="18714"/>
    <cellStyle name="Normal 15 3 20 30" xfId="18715"/>
    <cellStyle name="Normal 15 3 20 4" xfId="18716"/>
    <cellStyle name="Normal 15 3 20 5" xfId="18717"/>
    <cellStyle name="Normal 15 3 20 6" xfId="18718"/>
    <cellStyle name="Normal 15 3 20 7" xfId="18719"/>
    <cellStyle name="Normal 15 3 20 8" xfId="18720"/>
    <cellStyle name="Normal 15 3 20 9" xfId="18721"/>
    <cellStyle name="Normal 15 3 21" xfId="18722"/>
    <cellStyle name="Normal 15 3 21 10" xfId="18723"/>
    <cellStyle name="Normal 15 3 21 11" xfId="18724"/>
    <cellStyle name="Normal 15 3 21 12" xfId="18725"/>
    <cellStyle name="Normal 15 3 21 13" xfId="18726"/>
    <cellStyle name="Normal 15 3 21 14" xfId="18727"/>
    <cellStyle name="Normal 15 3 21 15" xfId="18728"/>
    <cellStyle name="Normal 15 3 21 16" xfId="18729"/>
    <cellStyle name="Normal 15 3 21 17" xfId="18730"/>
    <cellStyle name="Normal 15 3 21 18" xfId="18731"/>
    <cellStyle name="Normal 15 3 21 19" xfId="18732"/>
    <cellStyle name="Normal 15 3 21 2" xfId="18733"/>
    <cellStyle name="Normal 15 3 21 20" xfId="18734"/>
    <cellStyle name="Normal 15 3 21 21" xfId="18735"/>
    <cellStyle name="Normal 15 3 21 22" xfId="18736"/>
    <cellStyle name="Normal 15 3 21 23" xfId="18737"/>
    <cellStyle name="Normal 15 3 21 24" xfId="18738"/>
    <cellStyle name="Normal 15 3 21 25" xfId="18739"/>
    <cellStyle name="Normal 15 3 21 26" xfId="18740"/>
    <cellStyle name="Normal 15 3 21 27" xfId="18741"/>
    <cellStyle name="Normal 15 3 21 28" xfId="18742"/>
    <cellStyle name="Normal 15 3 21 29" xfId="18743"/>
    <cellStyle name="Normal 15 3 21 3" xfId="18744"/>
    <cellStyle name="Normal 15 3 21 30" xfId="18745"/>
    <cellStyle name="Normal 15 3 21 4" xfId="18746"/>
    <cellStyle name="Normal 15 3 21 5" xfId="18747"/>
    <cellStyle name="Normal 15 3 21 6" xfId="18748"/>
    <cellStyle name="Normal 15 3 21 7" xfId="18749"/>
    <cellStyle name="Normal 15 3 21 8" xfId="18750"/>
    <cellStyle name="Normal 15 3 21 9" xfId="18751"/>
    <cellStyle name="Normal 15 3 22" xfId="18752"/>
    <cellStyle name="Normal 15 3 22 10" xfId="18753"/>
    <cellStyle name="Normal 15 3 22 11" xfId="18754"/>
    <cellStyle name="Normal 15 3 22 12" xfId="18755"/>
    <cellStyle name="Normal 15 3 22 13" xfId="18756"/>
    <cellStyle name="Normal 15 3 22 14" xfId="18757"/>
    <cellStyle name="Normal 15 3 22 15" xfId="18758"/>
    <cellStyle name="Normal 15 3 22 16" xfId="18759"/>
    <cellStyle name="Normal 15 3 22 17" xfId="18760"/>
    <cellStyle name="Normal 15 3 22 18" xfId="18761"/>
    <cellStyle name="Normal 15 3 22 19" xfId="18762"/>
    <cellStyle name="Normal 15 3 22 2" xfId="18763"/>
    <cellStyle name="Normal 15 3 22 20" xfId="18764"/>
    <cellStyle name="Normal 15 3 22 21" xfId="18765"/>
    <cellStyle name="Normal 15 3 22 22" xfId="18766"/>
    <cellStyle name="Normal 15 3 22 23" xfId="18767"/>
    <cellStyle name="Normal 15 3 22 24" xfId="18768"/>
    <cellStyle name="Normal 15 3 22 25" xfId="18769"/>
    <cellStyle name="Normal 15 3 22 26" xfId="18770"/>
    <cellStyle name="Normal 15 3 22 27" xfId="18771"/>
    <cellStyle name="Normal 15 3 22 28" xfId="18772"/>
    <cellStyle name="Normal 15 3 22 29" xfId="18773"/>
    <cellStyle name="Normal 15 3 22 3" xfId="18774"/>
    <cellStyle name="Normal 15 3 22 30" xfId="18775"/>
    <cellStyle name="Normal 15 3 22 4" xfId="18776"/>
    <cellStyle name="Normal 15 3 22 5" xfId="18777"/>
    <cellStyle name="Normal 15 3 22 6" xfId="18778"/>
    <cellStyle name="Normal 15 3 22 7" xfId="18779"/>
    <cellStyle name="Normal 15 3 22 8" xfId="18780"/>
    <cellStyle name="Normal 15 3 22 9" xfId="18781"/>
    <cellStyle name="Normal 15 3 23" xfId="18782"/>
    <cellStyle name="Normal 15 3 23 10" xfId="18783"/>
    <cellStyle name="Normal 15 3 23 11" xfId="18784"/>
    <cellStyle name="Normal 15 3 23 12" xfId="18785"/>
    <cellStyle name="Normal 15 3 23 13" xfId="18786"/>
    <cellStyle name="Normal 15 3 23 14" xfId="18787"/>
    <cellStyle name="Normal 15 3 23 15" xfId="18788"/>
    <cellStyle name="Normal 15 3 23 16" xfId="18789"/>
    <cellStyle name="Normal 15 3 23 17" xfId="18790"/>
    <cellStyle name="Normal 15 3 23 18" xfId="18791"/>
    <cellStyle name="Normal 15 3 23 19" xfId="18792"/>
    <cellStyle name="Normal 15 3 23 2" xfId="18793"/>
    <cellStyle name="Normal 15 3 23 20" xfId="18794"/>
    <cellStyle name="Normal 15 3 23 21" xfId="18795"/>
    <cellStyle name="Normal 15 3 23 22" xfId="18796"/>
    <cellStyle name="Normal 15 3 23 23" xfId="18797"/>
    <cellStyle name="Normal 15 3 23 24" xfId="18798"/>
    <cellStyle name="Normal 15 3 23 25" xfId="18799"/>
    <cellStyle name="Normal 15 3 23 26" xfId="18800"/>
    <cellStyle name="Normal 15 3 23 27" xfId="18801"/>
    <cellStyle name="Normal 15 3 23 28" xfId="18802"/>
    <cellStyle name="Normal 15 3 23 29" xfId="18803"/>
    <cellStyle name="Normal 15 3 23 3" xfId="18804"/>
    <cellStyle name="Normal 15 3 23 30" xfId="18805"/>
    <cellStyle name="Normal 15 3 23 4" xfId="18806"/>
    <cellStyle name="Normal 15 3 23 5" xfId="18807"/>
    <cellStyle name="Normal 15 3 23 6" xfId="18808"/>
    <cellStyle name="Normal 15 3 23 7" xfId="18809"/>
    <cellStyle name="Normal 15 3 23 8" xfId="18810"/>
    <cellStyle name="Normal 15 3 23 9" xfId="18811"/>
    <cellStyle name="Normal 15 3 24" xfId="18812"/>
    <cellStyle name="Normal 15 3 24 10" xfId="18813"/>
    <cellStyle name="Normal 15 3 24 11" xfId="18814"/>
    <cellStyle name="Normal 15 3 24 12" xfId="18815"/>
    <cellStyle name="Normal 15 3 24 13" xfId="18816"/>
    <cellStyle name="Normal 15 3 24 14" xfId="18817"/>
    <cellStyle name="Normal 15 3 24 15" xfId="18818"/>
    <cellStyle name="Normal 15 3 24 16" xfId="18819"/>
    <cellStyle name="Normal 15 3 24 17" xfId="18820"/>
    <cellStyle name="Normal 15 3 24 18" xfId="18821"/>
    <cellStyle name="Normal 15 3 24 19" xfId="18822"/>
    <cellStyle name="Normal 15 3 24 2" xfId="18823"/>
    <cellStyle name="Normal 15 3 24 20" xfId="18824"/>
    <cellStyle name="Normal 15 3 24 21" xfId="18825"/>
    <cellStyle name="Normal 15 3 24 22" xfId="18826"/>
    <cellStyle name="Normal 15 3 24 23" xfId="18827"/>
    <cellStyle name="Normal 15 3 24 24" xfId="18828"/>
    <cellStyle name="Normal 15 3 24 25" xfId="18829"/>
    <cellStyle name="Normal 15 3 24 26" xfId="18830"/>
    <cellStyle name="Normal 15 3 24 27" xfId="18831"/>
    <cellStyle name="Normal 15 3 24 28" xfId="18832"/>
    <cellStyle name="Normal 15 3 24 29" xfId="18833"/>
    <cellStyle name="Normal 15 3 24 3" xfId="18834"/>
    <cellStyle name="Normal 15 3 24 30" xfId="18835"/>
    <cellStyle name="Normal 15 3 24 4" xfId="18836"/>
    <cellStyle name="Normal 15 3 24 5" xfId="18837"/>
    <cellStyle name="Normal 15 3 24 6" xfId="18838"/>
    <cellStyle name="Normal 15 3 24 7" xfId="18839"/>
    <cellStyle name="Normal 15 3 24 8" xfId="18840"/>
    <cellStyle name="Normal 15 3 24 9" xfId="18841"/>
    <cellStyle name="Normal 15 3 25" xfId="18842"/>
    <cellStyle name="Normal 15 3 25 10" xfId="18843"/>
    <cellStyle name="Normal 15 3 25 11" xfId="18844"/>
    <cellStyle name="Normal 15 3 25 12" xfId="18845"/>
    <cellStyle name="Normal 15 3 25 13" xfId="18846"/>
    <cellStyle name="Normal 15 3 25 14" xfId="18847"/>
    <cellStyle name="Normal 15 3 25 15" xfId="18848"/>
    <cellStyle name="Normal 15 3 25 16" xfId="18849"/>
    <cellStyle name="Normal 15 3 25 17" xfId="18850"/>
    <cellStyle name="Normal 15 3 25 18" xfId="18851"/>
    <cellStyle name="Normal 15 3 25 19" xfId="18852"/>
    <cellStyle name="Normal 15 3 25 2" xfId="18853"/>
    <cellStyle name="Normal 15 3 25 20" xfId="18854"/>
    <cellStyle name="Normal 15 3 25 21" xfId="18855"/>
    <cellStyle name="Normal 15 3 25 22" xfId="18856"/>
    <cellStyle name="Normal 15 3 25 23" xfId="18857"/>
    <cellStyle name="Normal 15 3 25 24" xfId="18858"/>
    <cellStyle name="Normal 15 3 25 25" xfId="18859"/>
    <cellStyle name="Normal 15 3 25 26" xfId="18860"/>
    <cellStyle name="Normal 15 3 25 27" xfId="18861"/>
    <cellStyle name="Normal 15 3 25 28" xfId="18862"/>
    <cellStyle name="Normal 15 3 25 29" xfId="18863"/>
    <cellStyle name="Normal 15 3 25 3" xfId="18864"/>
    <cellStyle name="Normal 15 3 25 30" xfId="18865"/>
    <cellStyle name="Normal 15 3 25 4" xfId="18866"/>
    <cellStyle name="Normal 15 3 25 5" xfId="18867"/>
    <cellStyle name="Normal 15 3 25 6" xfId="18868"/>
    <cellStyle name="Normal 15 3 25 7" xfId="18869"/>
    <cellStyle name="Normal 15 3 25 8" xfId="18870"/>
    <cellStyle name="Normal 15 3 25 9" xfId="18871"/>
    <cellStyle name="Normal 15 3 26" xfId="18872"/>
    <cellStyle name="Normal 15 3 26 10" xfId="18873"/>
    <cellStyle name="Normal 15 3 26 11" xfId="18874"/>
    <cellStyle name="Normal 15 3 26 12" xfId="18875"/>
    <cellStyle name="Normal 15 3 26 13" xfId="18876"/>
    <cellStyle name="Normal 15 3 26 14" xfId="18877"/>
    <cellStyle name="Normal 15 3 26 15" xfId="18878"/>
    <cellStyle name="Normal 15 3 26 16" xfId="18879"/>
    <cellStyle name="Normal 15 3 26 17" xfId="18880"/>
    <cellStyle name="Normal 15 3 26 18" xfId="18881"/>
    <cellStyle name="Normal 15 3 26 19" xfId="18882"/>
    <cellStyle name="Normal 15 3 26 2" xfId="18883"/>
    <cellStyle name="Normal 15 3 26 20" xfId="18884"/>
    <cellStyle name="Normal 15 3 26 21" xfId="18885"/>
    <cellStyle name="Normal 15 3 26 22" xfId="18886"/>
    <cellStyle name="Normal 15 3 26 23" xfId="18887"/>
    <cellStyle name="Normal 15 3 26 24" xfId="18888"/>
    <cellStyle name="Normal 15 3 26 25" xfId="18889"/>
    <cellStyle name="Normal 15 3 26 26" xfId="18890"/>
    <cellStyle name="Normal 15 3 26 27" xfId="18891"/>
    <cellStyle name="Normal 15 3 26 28" xfId="18892"/>
    <cellStyle name="Normal 15 3 26 29" xfId="18893"/>
    <cellStyle name="Normal 15 3 26 3" xfId="18894"/>
    <cellStyle name="Normal 15 3 26 30" xfId="18895"/>
    <cellStyle name="Normal 15 3 26 4" xfId="18896"/>
    <cellStyle name="Normal 15 3 26 5" xfId="18897"/>
    <cellStyle name="Normal 15 3 26 6" xfId="18898"/>
    <cellStyle name="Normal 15 3 26 7" xfId="18899"/>
    <cellStyle name="Normal 15 3 26 8" xfId="18900"/>
    <cellStyle name="Normal 15 3 26 9" xfId="18901"/>
    <cellStyle name="Normal 15 3 27" xfId="18902"/>
    <cellStyle name="Normal 15 3 27 10" xfId="18903"/>
    <cellStyle name="Normal 15 3 27 11" xfId="18904"/>
    <cellStyle name="Normal 15 3 27 12" xfId="18905"/>
    <cellStyle name="Normal 15 3 27 13" xfId="18906"/>
    <cellStyle name="Normal 15 3 27 14" xfId="18907"/>
    <cellStyle name="Normal 15 3 27 15" xfId="18908"/>
    <cellStyle name="Normal 15 3 27 16" xfId="18909"/>
    <cellStyle name="Normal 15 3 27 17" xfId="18910"/>
    <cellStyle name="Normal 15 3 27 18" xfId="18911"/>
    <cellStyle name="Normal 15 3 27 19" xfId="18912"/>
    <cellStyle name="Normal 15 3 27 2" xfId="18913"/>
    <cellStyle name="Normal 15 3 27 20" xfId="18914"/>
    <cellStyle name="Normal 15 3 27 21" xfId="18915"/>
    <cellStyle name="Normal 15 3 27 22" xfId="18916"/>
    <cellStyle name="Normal 15 3 27 23" xfId="18917"/>
    <cellStyle name="Normal 15 3 27 24" xfId="18918"/>
    <cellStyle name="Normal 15 3 27 25" xfId="18919"/>
    <cellStyle name="Normal 15 3 27 26" xfId="18920"/>
    <cellStyle name="Normal 15 3 27 27" xfId="18921"/>
    <cellStyle name="Normal 15 3 27 28" xfId="18922"/>
    <cellStyle name="Normal 15 3 27 29" xfId="18923"/>
    <cellStyle name="Normal 15 3 27 3" xfId="18924"/>
    <cellStyle name="Normal 15 3 27 30" xfId="18925"/>
    <cellStyle name="Normal 15 3 27 4" xfId="18926"/>
    <cellStyle name="Normal 15 3 27 5" xfId="18927"/>
    <cellStyle name="Normal 15 3 27 6" xfId="18928"/>
    <cellStyle name="Normal 15 3 27 7" xfId="18929"/>
    <cellStyle name="Normal 15 3 27 8" xfId="18930"/>
    <cellStyle name="Normal 15 3 27 9" xfId="18931"/>
    <cellStyle name="Normal 15 3 28" xfId="18932"/>
    <cellStyle name="Normal 15 3 28 10" xfId="18933"/>
    <cellStyle name="Normal 15 3 28 11" xfId="18934"/>
    <cellStyle name="Normal 15 3 28 12" xfId="18935"/>
    <cellStyle name="Normal 15 3 28 13" xfId="18936"/>
    <cellStyle name="Normal 15 3 28 14" xfId="18937"/>
    <cellStyle name="Normal 15 3 28 15" xfId="18938"/>
    <cellStyle name="Normal 15 3 28 16" xfId="18939"/>
    <cellStyle name="Normal 15 3 28 17" xfId="18940"/>
    <cellStyle name="Normal 15 3 28 18" xfId="18941"/>
    <cellStyle name="Normal 15 3 28 19" xfId="18942"/>
    <cellStyle name="Normal 15 3 28 2" xfId="18943"/>
    <cellStyle name="Normal 15 3 28 20" xfId="18944"/>
    <cellStyle name="Normal 15 3 28 21" xfId="18945"/>
    <cellStyle name="Normal 15 3 28 22" xfId="18946"/>
    <cellStyle name="Normal 15 3 28 23" xfId="18947"/>
    <cellStyle name="Normal 15 3 28 24" xfId="18948"/>
    <cellStyle name="Normal 15 3 28 25" xfId="18949"/>
    <cellStyle name="Normal 15 3 28 26" xfId="18950"/>
    <cellStyle name="Normal 15 3 28 27" xfId="18951"/>
    <cellStyle name="Normal 15 3 28 28" xfId="18952"/>
    <cellStyle name="Normal 15 3 28 29" xfId="18953"/>
    <cellStyle name="Normal 15 3 28 3" xfId="18954"/>
    <cellStyle name="Normal 15 3 28 30" xfId="18955"/>
    <cellStyle name="Normal 15 3 28 4" xfId="18956"/>
    <cellStyle name="Normal 15 3 28 5" xfId="18957"/>
    <cellStyle name="Normal 15 3 28 6" xfId="18958"/>
    <cellStyle name="Normal 15 3 28 7" xfId="18959"/>
    <cellStyle name="Normal 15 3 28 8" xfId="18960"/>
    <cellStyle name="Normal 15 3 28 9" xfId="18961"/>
    <cellStyle name="Normal 15 3 29" xfId="18962"/>
    <cellStyle name="Normal 15 3 29 10" xfId="18963"/>
    <cellStyle name="Normal 15 3 29 11" xfId="18964"/>
    <cellStyle name="Normal 15 3 29 12" xfId="18965"/>
    <cellStyle name="Normal 15 3 29 13" xfId="18966"/>
    <cellStyle name="Normal 15 3 29 14" xfId="18967"/>
    <cellStyle name="Normal 15 3 29 15" xfId="18968"/>
    <cellStyle name="Normal 15 3 29 16" xfId="18969"/>
    <cellStyle name="Normal 15 3 29 17" xfId="18970"/>
    <cellStyle name="Normal 15 3 29 18" xfId="18971"/>
    <cellStyle name="Normal 15 3 29 19" xfId="18972"/>
    <cellStyle name="Normal 15 3 29 2" xfId="18973"/>
    <cellStyle name="Normal 15 3 29 20" xfId="18974"/>
    <cellStyle name="Normal 15 3 29 21" xfId="18975"/>
    <cellStyle name="Normal 15 3 29 22" xfId="18976"/>
    <cellStyle name="Normal 15 3 29 23" xfId="18977"/>
    <cellStyle name="Normal 15 3 29 24" xfId="18978"/>
    <cellStyle name="Normal 15 3 29 25" xfId="18979"/>
    <cellStyle name="Normal 15 3 29 26" xfId="18980"/>
    <cellStyle name="Normal 15 3 29 27" xfId="18981"/>
    <cellStyle name="Normal 15 3 29 28" xfId="18982"/>
    <cellStyle name="Normal 15 3 29 29" xfId="18983"/>
    <cellStyle name="Normal 15 3 29 3" xfId="18984"/>
    <cellStyle name="Normal 15 3 29 30" xfId="18985"/>
    <cellStyle name="Normal 15 3 29 4" xfId="18986"/>
    <cellStyle name="Normal 15 3 29 5" xfId="18987"/>
    <cellStyle name="Normal 15 3 29 6" xfId="18988"/>
    <cellStyle name="Normal 15 3 29 7" xfId="18989"/>
    <cellStyle name="Normal 15 3 29 8" xfId="18990"/>
    <cellStyle name="Normal 15 3 29 9" xfId="18991"/>
    <cellStyle name="Normal 15 3 3" xfId="18992"/>
    <cellStyle name="Normal 15 3 3 10" xfId="18993"/>
    <cellStyle name="Normal 15 3 3 11" xfId="18994"/>
    <cellStyle name="Normal 15 3 3 12" xfId="18995"/>
    <cellStyle name="Normal 15 3 3 13" xfId="18996"/>
    <cellStyle name="Normal 15 3 3 14" xfId="18997"/>
    <cellStyle name="Normal 15 3 3 15" xfId="18998"/>
    <cellStyle name="Normal 15 3 3 16" xfId="18999"/>
    <cellStyle name="Normal 15 3 3 17" xfId="19000"/>
    <cellStyle name="Normal 15 3 3 18" xfId="19001"/>
    <cellStyle name="Normal 15 3 3 19" xfId="19002"/>
    <cellStyle name="Normal 15 3 3 2" xfId="19003"/>
    <cellStyle name="Normal 15 3 3 20" xfId="19004"/>
    <cellStyle name="Normal 15 3 3 21" xfId="19005"/>
    <cellStyle name="Normal 15 3 3 22" xfId="19006"/>
    <cellStyle name="Normal 15 3 3 23" xfId="19007"/>
    <cellStyle name="Normal 15 3 3 24" xfId="19008"/>
    <cellStyle name="Normal 15 3 3 25" xfId="19009"/>
    <cellStyle name="Normal 15 3 3 26" xfId="19010"/>
    <cellStyle name="Normal 15 3 3 27" xfId="19011"/>
    <cellStyle name="Normal 15 3 3 28" xfId="19012"/>
    <cellStyle name="Normal 15 3 3 29" xfId="19013"/>
    <cellStyle name="Normal 15 3 3 3" xfId="19014"/>
    <cellStyle name="Normal 15 3 3 30" xfId="19015"/>
    <cellStyle name="Normal 15 3 3 4" xfId="19016"/>
    <cellStyle name="Normal 15 3 3 5" xfId="19017"/>
    <cellStyle name="Normal 15 3 3 6" xfId="19018"/>
    <cellStyle name="Normal 15 3 3 7" xfId="19019"/>
    <cellStyle name="Normal 15 3 3 8" xfId="19020"/>
    <cellStyle name="Normal 15 3 3 9" xfId="19021"/>
    <cellStyle name="Normal 15 3 30" xfId="19022"/>
    <cellStyle name="Normal 15 3 30 10" xfId="19023"/>
    <cellStyle name="Normal 15 3 30 11" xfId="19024"/>
    <cellStyle name="Normal 15 3 30 12" xfId="19025"/>
    <cellStyle name="Normal 15 3 30 13" xfId="19026"/>
    <cellStyle name="Normal 15 3 30 14" xfId="19027"/>
    <cellStyle name="Normal 15 3 30 15" xfId="19028"/>
    <cellStyle name="Normal 15 3 30 16" xfId="19029"/>
    <cellStyle name="Normal 15 3 30 17" xfId="19030"/>
    <cellStyle name="Normal 15 3 30 18" xfId="19031"/>
    <cellStyle name="Normal 15 3 30 19" xfId="19032"/>
    <cellStyle name="Normal 15 3 30 2" xfId="19033"/>
    <cellStyle name="Normal 15 3 30 20" xfId="19034"/>
    <cellStyle name="Normal 15 3 30 21" xfId="19035"/>
    <cellStyle name="Normal 15 3 30 22" xfId="19036"/>
    <cellStyle name="Normal 15 3 30 23" xfId="19037"/>
    <cellStyle name="Normal 15 3 30 24" xfId="19038"/>
    <cellStyle name="Normal 15 3 30 25" xfId="19039"/>
    <cellStyle name="Normal 15 3 30 26" xfId="19040"/>
    <cellStyle name="Normal 15 3 30 27" xfId="19041"/>
    <cellStyle name="Normal 15 3 30 28" xfId="19042"/>
    <cellStyle name="Normal 15 3 30 29" xfId="19043"/>
    <cellStyle name="Normal 15 3 30 3" xfId="19044"/>
    <cellStyle name="Normal 15 3 30 30" xfId="19045"/>
    <cellStyle name="Normal 15 3 30 4" xfId="19046"/>
    <cellStyle name="Normal 15 3 30 5" xfId="19047"/>
    <cellStyle name="Normal 15 3 30 6" xfId="19048"/>
    <cellStyle name="Normal 15 3 30 7" xfId="19049"/>
    <cellStyle name="Normal 15 3 30 8" xfId="19050"/>
    <cellStyle name="Normal 15 3 30 9" xfId="19051"/>
    <cellStyle name="Normal 15 3 31" xfId="19052"/>
    <cellStyle name="Normal 15 3 31 10" xfId="19053"/>
    <cellStyle name="Normal 15 3 31 11" xfId="19054"/>
    <cellStyle name="Normal 15 3 31 12" xfId="19055"/>
    <cellStyle name="Normal 15 3 31 13" xfId="19056"/>
    <cellStyle name="Normal 15 3 31 14" xfId="19057"/>
    <cellStyle name="Normal 15 3 31 15" xfId="19058"/>
    <cellStyle name="Normal 15 3 31 16" xfId="19059"/>
    <cellStyle name="Normal 15 3 31 17" xfId="19060"/>
    <cellStyle name="Normal 15 3 31 18" xfId="19061"/>
    <cellStyle name="Normal 15 3 31 19" xfId="19062"/>
    <cellStyle name="Normal 15 3 31 2" xfId="19063"/>
    <cellStyle name="Normal 15 3 31 20" xfId="19064"/>
    <cellStyle name="Normal 15 3 31 21" xfId="19065"/>
    <cellStyle name="Normal 15 3 31 22" xfId="19066"/>
    <cellStyle name="Normal 15 3 31 23" xfId="19067"/>
    <cellStyle name="Normal 15 3 31 24" xfId="19068"/>
    <cellStyle name="Normal 15 3 31 25" xfId="19069"/>
    <cellStyle name="Normal 15 3 31 26" xfId="19070"/>
    <cellStyle name="Normal 15 3 31 27" xfId="19071"/>
    <cellStyle name="Normal 15 3 31 28" xfId="19072"/>
    <cellStyle name="Normal 15 3 31 29" xfId="19073"/>
    <cellStyle name="Normal 15 3 31 3" xfId="19074"/>
    <cellStyle name="Normal 15 3 31 30" xfId="19075"/>
    <cellStyle name="Normal 15 3 31 4" xfId="19076"/>
    <cellStyle name="Normal 15 3 31 5" xfId="19077"/>
    <cellStyle name="Normal 15 3 31 6" xfId="19078"/>
    <cellStyle name="Normal 15 3 31 7" xfId="19079"/>
    <cellStyle name="Normal 15 3 31 8" xfId="19080"/>
    <cellStyle name="Normal 15 3 31 9" xfId="19081"/>
    <cellStyle name="Normal 15 3 32" xfId="19082"/>
    <cellStyle name="Normal 15 3 32 10" xfId="19083"/>
    <cellStyle name="Normal 15 3 32 11" xfId="19084"/>
    <cellStyle name="Normal 15 3 32 12" xfId="19085"/>
    <cellStyle name="Normal 15 3 32 13" xfId="19086"/>
    <cellStyle name="Normal 15 3 32 14" xfId="19087"/>
    <cellStyle name="Normal 15 3 32 15" xfId="19088"/>
    <cellStyle name="Normal 15 3 32 16" xfId="19089"/>
    <cellStyle name="Normal 15 3 32 17" xfId="19090"/>
    <cellStyle name="Normal 15 3 32 18" xfId="19091"/>
    <cellStyle name="Normal 15 3 32 19" xfId="19092"/>
    <cellStyle name="Normal 15 3 32 2" xfId="19093"/>
    <cellStyle name="Normal 15 3 32 20" xfId="19094"/>
    <cellStyle name="Normal 15 3 32 21" xfId="19095"/>
    <cellStyle name="Normal 15 3 32 22" xfId="19096"/>
    <cellStyle name="Normal 15 3 32 23" xfId="19097"/>
    <cellStyle name="Normal 15 3 32 24" xfId="19098"/>
    <cellStyle name="Normal 15 3 32 25" xfId="19099"/>
    <cellStyle name="Normal 15 3 32 26" xfId="19100"/>
    <cellStyle name="Normal 15 3 32 27" xfId="19101"/>
    <cellStyle name="Normal 15 3 32 28" xfId="19102"/>
    <cellStyle name="Normal 15 3 32 29" xfId="19103"/>
    <cellStyle name="Normal 15 3 32 3" xfId="19104"/>
    <cellStyle name="Normal 15 3 32 30" xfId="19105"/>
    <cellStyle name="Normal 15 3 32 4" xfId="19106"/>
    <cellStyle name="Normal 15 3 32 5" xfId="19107"/>
    <cellStyle name="Normal 15 3 32 6" xfId="19108"/>
    <cellStyle name="Normal 15 3 32 7" xfId="19109"/>
    <cellStyle name="Normal 15 3 32 8" xfId="19110"/>
    <cellStyle name="Normal 15 3 32 9" xfId="19111"/>
    <cellStyle name="Normal 15 3 33" xfId="19112"/>
    <cellStyle name="Normal 15 3 34" xfId="19113"/>
    <cellStyle name="Normal 15 3 35" xfId="19114"/>
    <cellStyle name="Normal 15 3 36" xfId="19115"/>
    <cellStyle name="Normal 15 3 37" xfId="19116"/>
    <cellStyle name="Normal 15 3 38" xfId="19117"/>
    <cellStyle name="Normal 15 3 39" xfId="19118"/>
    <cellStyle name="Normal 15 3 4" xfId="19119"/>
    <cellStyle name="Normal 15 3 4 10" xfId="19120"/>
    <cellStyle name="Normal 15 3 4 11" xfId="19121"/>
    <cellStyle name="Normal 15 3 4 12" xfId="19122"/>
    <cellStyle name="Normal 15 3 4 13" xfId="19123"/>
    <cellStyle name="Normal 15 3 4 14" xfId="19124"/>
    <cellStyle name="Normal 15 3 4 15" xfId="19125"/>
    <cellStyle name="Normal 15 3 4 16" xfId="19126"/>
    <cellStyle name="Normal 15 3 4 17" xfId="19127"/>
    <cellStyle name="Normal 15 3 4 18" xfId="19128"/>
    <cellStyle name="Normal 15 3 4 19" xfId="19129"/>
    <cellStyle name="Normal 15 3 4 2" xfId="19130"/>
    <cellStyle name="Normal 15 3 4 20" xfId="19131"/>
    <cellStyle name="Normal 15 3 4 21" xfId="19132"/>
    <cellStyle name="Normal 15 3 4 22" xfId="19133"/>
    <cellStyle name="Normal 15 3 4 23" xfId="19134"/>
    <cellStyle name="Normal 15 3 4 24" xfId="19135"/>
    <cellStyle name="Normal 15 3 4 25" xfId="19136"/>
    <cellStyle name="Normal 15 3 4 26" xfId="19137"/>
    <cellStyle name="Normal 15 3 4 27" xfId="19138"/>
    <cellStyle name="Normal 15 3 4 28" xfId="19139"/>
    <cellStyle name="Normal 15 3 4 29" xfId="19140"/>
    <cellStyle name="Normal 15 3 4 3" xfId="19141"/>
    <cellStyle name="Normal 15 3 4 30" xfId="19142"/>
    <cellStyle name="Normal 15 3 4 4" xfId="19143"/>
    <cellStyle name="Normal 15 3 4 5" xfId="19144"/>
    <cellStyle name="Normal 15 3 4 6" xfId="19145"/>
    <cellStyle name="Normal 15 3 4 7" xfId="19146"/>
    <cellStyle name="Normal 15 3 4 8" xfId="19147"/>
    <cellStyle name="Normal 15 3 4 9" xfId="19148"/>
    <cellStyle name="Normal 15 3 40" xfId="19149"/>
    <cellStyle name="Normal 15 3 41" xfId="19150"/>
    <cellStyle name="Normal 15 3 42" xfId="19151"/>
    <cellStyle name="Normal 15 3 43" xfId="19152"/>
    <cellStyle name="Normal 15 3 44" xfId="19153"/>
    <cellStyle name="Normal 15 3 45" xfId="19154"/>
    <cellStyle name="Normal 15 3 46" xfId="19155"/>
    <cellStyle name="Normal 15 3 47" xfId="19156"/>
    <cellStyle name="Normal 15 3 48" xfId="19157"/>
    <cellStyle name="Normal 15 3 49" xfId="19158"/>
    <cellStyle name="Normal 15 3 5" xfId="19159"/>
    <cellStyle name="Normal 15 3 5 10" xfId="19160"/>
    <cellStyle name="Normal 15 3 5 11" xfId="19161"/>
    <cellStyle name="Normal 15 3 5 12" xfId="19162"/>
    <cellStyle name="Normal 15 3 5 13" xfId="19163"/>
    <cellStyle name="Normal 15 3 5 14" xfId="19164"/>
    <cellStyle name="Normal 15 3 5 15" xfId="19165"/>
    <cellStyle name="Normal 15 3 5 16" xfId="19166"/>
    <cellStyle name="Normal 15 3 5 17" xfId="19167"/>
    <cellStyle name="Normal 15 3 5 18" xfId="19168"/>
    <cellStyle name="Normal 15 3 5 19" xfId="19169"/>
    <cellStyle name="Normal 15 3 5 2" xfId="19170"/>
    <cellStyle name="Normal 15 3 5 20" xfId="19171"/>
    <cellStyle name="Normal 15 3 5 21" xfId="19172"/>
    <cellStyle name="Normal 15 3 5 22" xfId="19173"/>
    <cellStyle name="Normal 15 3 5 23" xfId="19174"/>
    <cellStyle name="Normal 15 3 5 24" xfId="19175"/>
    <cellStyle name="Normal 15 3 5 25" xfId="19176"/>
    <cellStyle name="Normal 15 3 5 26" xfId="19177"/>
    <cellStyle name="Normal 15 3 5 27" xfId="19178"/>
    <cellStyle name="Normal 15 3 5 28" xfId="19179"/>
    <cellStyle name="Normal 15 3 5 29" xfId="19180"/>
    <cellStyle name="Normal 15 3 5 3" xfId="19181"/>
    <cellStyle name="Normal 15 3 5 30" xfId="19182"/>
    <cellStyle name="Normal 15 3 5 4" xfId="19183"/>
    <cellStyle name="Normal 15 3 5 5" xfId="19184"/>
    <cellStyle name="Normal 15 3 5 6" xfId="19185"/>
    <cellStyle name="Normal 15 3 5 7" xfId="19186"/>
    <cellStyle name="Normal 15 3 5 8" xfId="19187"/>
    <cellStyle name="Normal 15 3 5 9" xfId="19188"/>
    <cellStyle name="Normal 15 3 50" xfId="19189"/>
    <cellStyle name="Normal 15 3 51" xfId="19190"/>
    <cellStyle name="Normal 15 3 52" xfId="19191"/>
    <cellStyle name="Normal 15 3 53" xfId="19192"/>
    <cellStyle name="Normal 15 3 54" xfId="19193"/>
    <cellStyle name="Normal 15 3 55" xfId="19194"/>
    <cellStyle name="Normal 15 3 56" xfId="19195"/>
    <cellStyle name="Normal 15 3 57" xfId="19196"/>
    <cellStyle name="Normal 15 3 58" xfId="19197"/>
    <cellStyle name="Normal 15 3 59" xfId="19198"/>
    <cellStyle name="Normal 15 3 6" xfId="19199"/>
    <cellStyle name="Normal 15 3 6 10" xfId="19200"/>
    <cellStyle name="Normal 15 3 6 11" xfId="19201"/>
    <cellStyle name="Normal 15 3 6 12" xfId="19202"/>
    <cellStyle name="Normal 15 3 6 13" xfId="19203"/>
    <cellStyle name="Normal 15 3 6 14" xfId="19204"/>
    <cellStyle name="Normal 15 3 6 15" xfId="19205"/>
    <cellStyle name="Normal 15 3 6 16" xfId="19206"/>
    <cellStyle name="Normal 15 3 6 17" xfId="19207"/>
    <cellStyle name="Normal 15 3 6 18" xfId="19208"/>
    <cellStyle name="Normal 15 3 6 19" xfId="19209"/>
    <cellStyle name="Normal 15 3 6 2" xfId="19210"/>
    <cellStyle name="Normal 15 3 6 20" xfId="19211"/>
    <cellStyle name="Normal 15 3 6 21" xfId="19212"/>
    <cellStyle name="Normal 15 3 6 22" xfId="19213"/>
    <cellStyle name="Normal 15 3 6 23" xfId="19214"/>
    <cellStyle name="Normal 15 3 6 24" xfId="19215"/>
    <cellStyle name="Normal 15 3 6 25" xfId="19216"/>
    <cellStyle name="Normal 15 3 6 26" xfId="19217"/>
    <cellStyle name="Normal 15 3 6 27" xfId="19218"/>
    <cellStyle name="Normal 15 3 6 28" xfId="19219"/>
    <cellStyle name="Normal 15 3 6 29" xfId="19220"/>
    <cellStyle name="Normal 15 3 6 3" xfId="19221"/>
    <cellStyle name="Normal 15 3 6 30" xfId="19222"/>
    <cellStyle name="Normal 15 3 6 4" xfId="19223"/>
    <cellStyle name="Normal 15 3 6 5" xfId="19224"/>
    <cellStyle name="Normal 15 3 6 6" xfId="19225"/>
    <cellStyle name="Normal 15 3 6 7" xfId="19226"/>
    <cellStyle name="Normal 15 3 6 8" xfId="19227"/>
    <cellStyle name="Normal 15 3 6 9" xfId="19228"/>
    <cellStyle name="Normal 15 3 60" xfId="19229"/>
    <cellStyle name="Normal 15 3 61" xfId="19230"/>
    <cellStyle name="Normal 15 3 7" xfId="19231"/>
    <cellStyle name="Normal 15 3 7 10" xfId="19232"/>
    <cellStyle name="Normal 15 3 7 11" xfId="19233"/>
    <cellStyle name="Normal 15 3 7 12" xfId="19234"/>
    <cellStyle name="Normal 15 3 7 13" xfId="19235"/>
    <cellStyle name="Normal 15 3 7 14" xfId="19236"/>
    <cellStyle name="Normal 15 3 7 15" xfId="19237"/>
    <cellStyle name="Normal 15 3 7 16" xfId="19238"/>
    <cellStyle name="Normal 15 3 7 17" xfId="19239"/>
    <cellStyle name="Normal 15 3 7 18" xfId="19240"/>
    <cellStyle name="Normal 15 3 7 19" xfId="19241"/>
    <cellStyle name="Normal 15 3 7 2" xfId="19242"/>
    <cellStyle name="Normal 15 3 7 20" xfId="19243"/>
    <cellStyle name="Normal 15 3 7 21" xfId="19244"/>
    <cellStyle name="Normal 15 3 7 22" xfId="19245"/>
    <cellStyle name="Normal 15 3 7 23" xfId="19246"/>
    <cellStyle name="Normal 15 3 7 24" xfId="19247"/>
    <cellStyle name="Normal 15 3 7 25" xfId="19248"/>
    <cellStyle name="Normal 15 3 7 26" xfId="19249"/>
    <cellStyle name="Normal 15 3 7 27" xfId="19250"/>
    <cellStyle name="Normal 15 3 7 28" xfId="19251"/>
    <cellStyle name="Normal 15 3 7 29" xfId="19252"/>
    <cellStyle name="Normal 15 3 7 3" xfId="19253"/>
    <cellStyle name="Normal 15 3 7 30" xfId="19254"/>
    <cellStyle name="Normal 15 3 7 4" xfId="19255"/>
    <cellStyle name="Normal 15 3 7 5" xfId="19256"/>
    <cellStyle name="Normal 15 3 7 6" xfId="19257"/>
    <cellStyle name="Normal 15 3 7 7" xfId="19258"/>
    <cellStyle name="Normal 15 3 7 8" xfId="19259"/>
    <cellStyle name="Normal 15 3 7 9" xfId="19260"/>
    <cellStyle name="Normal 15 3 8" xfId="19261"/>
    <cellStyle name="Normal 15 3 8 10" xfId="19262"/>
    <cellStyle name="Normal 15 3 8 11" xfId="19263"/>
    <cellStyle name="Normal 15 3 8 12" xfId="19264"/>
    <cellStyle name="Normal 15 3 8 13" xfId="19265"/>
    <cellStyle name="Normal 15 3 8 14" xfId="19266"/>
    <cellStyle name="Normal 15 3 8 15" xfId="19267"/>
    <cellStyle name="Normal 15 3 8 16" xfId="19268"/>
    <cellStyle name="Normal 15 3 8 17" xfId="19269"/>
    <cellStyle name="Normal 15 3 8 18" xfId="19270"/>
    <cellStyle name="Normal 15 3 8 19" xfId="19271"/>
    <cellStyle name="Normal 15 3 8 2" xfId="19272"/>
    <cellStyle name="Normal 15 3 8 20" xfId="19273"/>
    <cellStyle name="Normal 15 3 8 21" xfId="19274"/>
    <cellStyle name="Normal 15 3 8 22" xfId="19275"/>
    <cellStyle name="Normal 15 3 8 23" xfId="19276"/>
    <cellStyle name="Normal 15 3 8 24" xfId="19277"/>
    <cellStyle name="Normal 15 3 8 25" xfId="19278"/>
    <cellStyle name="Normal 15 3 8 26" xfId="19279"/>
    <cellStyle name="Normal 15 3 8 27" xfId="19280"/>
    <cellStyle name="Normal 15 3 8 28" xfId="19281"/>
    <cellStyle name="Normal 15 3 8 29" xfId="19282"/>
    <cellStyle name="Normal 15 3 8 3" xfId="19283"/>
    <cellStyle name="Normal 15 3 8 30" xfId="19284"/>
    <cellStyle name="Normal 15 3 8 4" xfId="19285"/>
    <cellStyle name="Normal 15 3 8 5" xfId="19286"/>
    <cellStyle name="Normal 15 3 8 6" xfId="19287"/>
    <cellStyle name="Normal 15 3 8 7" xfId="19288"/>
    <cellStyle name="Normal 15 3 8 8" xfId="19289"/>
    <cellStyle name="Normal 15 3 8 9" xfId="19290"/>
    <cellStyle name="Normal 15 3 9" xfId="19291"/>
    <cellStyle name="Normal 15 3 9 10" xfId="19292"/>
    <cellStyle name="Normal 15 3 9 11" xfId="19293"/>
    <cellStyle name="Normal 15 3 9 12" xfId="19294"/>
    <cellStyle name="Normal 15 3 9 13" xfId="19295"/>
    <cellStyle name="Normal 15 3 9 14" xfId="19296"/>
    <cellStyle name="Normal 15 3 9 15" xfId="19297"/>
    <cellStyle name="Normal 15 3 9 16" xfId="19298"/>
    <cellStyle name="Normal 15 3 9 17" xfId="19299"/>
    <cellStyle name="Normal 15 3 9 18" xfId="19300"/>
    <cellStyle name="Normal 15 3 9 19" xfId="19301"/>
    <cellStyle name="Normal 15 3 9 2" xfId="19302"/>
    <cellStyle name="Normal 15 3 9 20" xfId="19303"/>
    <cellStyle name="Normal 15 3 9 21" xfId="19304"/>
    <cellStyle name="Normal 15 3 9 22" xfId="19305"/>
    <cellStyle name="Normal 15 3 9 23" xfId="19306"/>
    <cellStyle name="Normal 15 3 9 24" xfId="19307"/>
    <cellStyle name="Normal 15 3 9 25" xfId="19308"/>
    <cellStyle name="Normal 15 3 9 26" xfId="19309"/>
    <cellStyle name="Normal 15 3 9 27" xfId="19310"/>
    <cellStyle name="Normal 15 3 9 28" xfId="19311"/>
    <cellStyle name="Normal 15 3 9 29" xfId="19312"/>
    <cellStyle name="Normal 15 3 9 3" xfId="19313"/>
    <cellStyle name="Normal 15 3 9 30" xfId="19314"/>
    <cellStyle name="Normal 15 3 9 4" xfId="19315"/>
    <cellStyle name="Normal 15 3 9 5" xfId="19316"/>
    <cellStyle name="Normal 15 3 9 6" xfId="19317"/>
    <cellStyle name="Normal 15 3 9 7" xfId="19318"/>
    <cellStyle name="Normal 15 3 9 8" xfId="19319"/>
    <cellStyle name="Normal 15 3 9 9" xfId="19320"/>
    <cellStyle name="Normal 15 30" xfId="19321"/>
    <cellStyle name="Normal 15 30 10" xfId="19322"/>
    <cellStyle name="Normal 15 30 11" xfId="19323"/>
    <cellStyle name="Normal 15 30 12" xfId="19324"/>
    <cellStyle name="Normal 15 30 13" xfId="19325"/>
    <cellStyle name="Normal 15 30 14" xfId="19326"/>
    <cellStyle name="Normal 15 30 15" xfId="19327"/>
    <cellStyle name="Normal 15 30 16" xfId="19328"/>
    <cellStyle name="Normal 15 30 17" xfId="19329"/>
    <cellStyle name="Normal 15 30 18" xfId="19330"/>
    <cellStyle name="Normal 15 30 19" xfId="19331"/>
    <cellStyle name="Normal 15 30 2" xfId="19332"/>
    <cellStyle name="Normal 15 30 20" xfId="19333"/>
    <cellStyle name="Normal 15 30 21" xfId="19334"/>
    <cellStyle name="Normal 15 30 22" xfId="19335"/>
    <cellStyle name="Normal 15 30 23" xfId="19336"/>
    <cellStyle name="Normal 15 30 24" xfId="19337"/>
    <cellStyle name="Normal 15 30 25" xfId="19338"/>
    <cellStyle name="Normal 15 30 26" xfId="19339"/>
    <cellStyle name="Normal 15 30 27" xfId="19340"/>
    <cellStyle name="Normal 15 30 28" xfId="19341"/>
    <cellStyle name="Normal 15 30 29" xfId="19342"/>
    <cellStyle name="Normal 15 30 3" xfId="19343"/>
    <cellStyle name="Normal 15 30 30" xfId="19344"/>
    <cellStyle name="Normal 15 30 4" xfId="19345"/>
    <cellStyle name="Normal 15 30 5" xfId="19346"/>
    <cellStyle name="Normal 15 30 6" xfId="19347"/>
    <cellStyle name="Normal 15 30 7" xfId="19348"/>
    <cellStyle name="Normal 15 30 8" xfId="19349"/>
    <cellStyle name="Normal 15 30 9" xfId="19350"/>
    <cellStyle name="Normal 15 31" xfId="19351"/>
    <cellStyle name="Normal 15 31 10" xfId="19352"/>
    <cellStyle name="Normal 15 31 11" xfId="19353"/>
    <cellStyle name="Normal 15 31 12" xfId="19354"/>
    <cellStyle name="Normal 15 31 13" xfId="19355"/>
    <cellStyle name="Normal 15 31 14" xfId="19356"/>
    <cellStyle name="Normal 15 31 15" xfId="19357"/>
    <cellStyle name="Normal 15 31 16" xfId="19358"/>
    <cellStyle name="Normal 15 31 17" xfId="19359"/>
    <cellStyle name="Normal 15 31 18" xfId="19360"/>
    <cellStyle name="Normal 15 31 19" xfId="19361"/>
    <cellStyle name="Normal 15 31 2" xfId="19362"/>
    <cellStyle name="Normal 15 31 20" xfId="19363"/>
    <cellStyle name="Normal 15 31 21" xfId="19364"/>
    <cellStyle name="Normal 15 31 22" xfId="19365"/>
    <cellStyle name="Normal 15 31 23" xfId="19366"/>
    <cellStyle name="Normal 15 31 24" xfId="19367"/>
    <cellStyle name="Normal 15 31 25" xfId="19368"/>
    <cellStyle name="Normal 15 31 26" xfId="19369"/>
    <cellStyle name="Normal 15 31 27" xfId="19370"/>
    <cellStyle name="Normal 15 31 28" xfId="19371"/>
    <cellStyle name="Normal 15 31 29" xfId="19372"/>
    <cellStyle name="Normal 15 31 3" xfId="19373"/>
    <cellStyle name="Normal 15 31 30" xfId="19374"/>
    <cellStyle name="Normal 15 31 4" xfId="19375"/>
    <cellStyle name="Normal 15 31 5" xfId="19376"/>
    <cellStyle name="Normal 15 31 6" xfId="19377"/>
    <cellStyle name="Normal 15 31 7" xfId="19378"/>
    <cellStyle name="Normal 15 31 8" xfId="19379"/>
    <cellStyle name="Normal 15 31 9" xfId="19380"/>
    <cellStyle name="Normal 15 32" xfId="19381"/>
    <cellStyle name="Normal 15 32 10" xfId="19382"/>
    <cellStyle name="Normal 15 32 11" xfId="19383"/>
    <cellStyle name="Normal 15 32 12" xfId="19384"/>
    <cellStyle name="Normal 15 32 13" xfId="19385"/>
    <cellStyle name="Normal 15 32 14" xfId="19386"/>
    <cellStyle name="Normal 15 32 15" xfId="19387"/>
    <cellStyle name="Normal 15 32 16" xfId="19388"/>
    <cellStyle name="Normal 15 32 17" xfId="19389"/>
    <cellStyle name="Normal 15 32 18" xfId="19390"/>
    <cellStyle name="Normal 15 32 19" xfId="19391"/>
    <cellStyle name="Normal 15 32 2" xfId="19392"/>
    <cellStyle name="Normal 15 32 20" xfId="19393"/>
    <cellStyle name="Normal 15 32 21" xfId="19394"/>
    <cellStyle name="Normal 15 32 22" xfId="19395"/>
    <cellStyle name="Normal 15 32 23" xfId="19396"/>
    <cellStyle name="Normal 15 32 24" xfId="19397"/>
    <cellStyle name="Normal 15 32 25" xfId="19398"/>
    <cellStyle name="Normal 15 32 26" xfId="19399"/>
    <cellStyle name="Normal 15 32 27" xfId="19400"/>
    <cellStyle name="Normal 15 32 28" xfId="19401"/>
    <cellStyle name="Normal 15 32 29" xfId="19402"/>
    <cellStyle name="Normal 15 32 3" xfId="19403"/>
    <cellStyle name="Normal 15 32 30" xfId="19404"/>
    <cellStyle name="Normal 15 32 4" xfId="19405"/>
    <cellStyle name="Normal 15 32 5" xfId="19406"/>
    <cellStyle name="Normal 15 32 6" xfId="19407"/>
    <cellStyle name="Normal 15 32 7" xfId="19408"/>
    <cellStyle name="Normal 15 32 8" xfId="19409"/>
    <cellStyle name="Normal 15 32 9" xfId="19410"/>
    <cellStyle name="Normal 15 33" xfId="19411"/>
    <cellStyle name="Normal 15 33 10" xfId="19412"/>
    <cellStyle name="Normal 15 33 11" xfId="19413"/>
    <cellStyle name="Normal 15 33 12" xfId="19414"/>
    <cellStyle name="Normal 15 33 13" xfId="19415"/>
    <cellStyle name="Normal 15 33 14" xfId="19416"/>
    <cellStyle name="Normal 15 33 15" xfId="19417"/>
    <cellStyle name="Normal 15 33 16" xfId="19418"/>
    <cellStyle name="Normal 15 33 17" xfId="19419"/>
    <cellStyle name="Normal 15 33 18" xfId="19420"/>
    <cellStyle name="Normal 15 33 19" xfId="19421"/>
    <cellStyle name="Normal 15 33 2" xfId="19422"/>
    <cellStyle name="Normal 15 33 20" xfId="19423"/>
    <cellStyle name="Normal 15 33 21" xfId="19424"/>
    <cellStyle name="Normal 15 33 22" xfId="19425"/>
    <cellStyle name="Normal 15 33 23" xfId="19426"/>
    <cellStyle name="Normal 15 33 24" xfId="19427"/>
    <cellStyle name="Normal 15 33 25" xfId="19428"/>
    <cellStyle name="Normal 15 33 26" xfId="19429"/>
    <cellStyle name="Normal 15 33 27" xfId="19430"/>
    <cellStyle name="Normal 15 33 28" xfId="19431"/>
    <cellStyle name="Normal 15 33 29" xfId="19432"/>
    <cellStyle name="Normal 15 33 3" xfId="19433"/>
    <cellStyle name="Normal 15 33 30" xfId="19434"/>
    <cellStyle name="Normal 15 33 4" xfId="19435"/>
    <cellStyle name="Normal 15 33 5" xfId="19436"/>
    <cellStyle name="Normal 15 33 6" xfId="19437"/>
    <cellStyle name="Normal 15 33 7" xfId="19438"/>
    <cellStyle name="Normal 15 33 8" xfId="19439"/>
    <cellStyle name="Normal 15 33 9" xfId="19440"/>
    <cellStyle name="Normal 15 34" xfId="19441"/>
    <cellStyle name="Normal 15 34 10" xfId="19442"/>
    <cellStyle name="Normal 15 34 11" xfId="19443"/>
    <cellStyle name="Normal 15 34 12" xfId="19444"/>
    <cellStyle name="Normal 15 34 13" xfId="19445"/>
    <cellStyle name="Normal 15 34 14" xfId="19446"/>
    <cellStyle name="Normal 15 34 15" xfId="19447"/>
    <cellStyle name="Normal 15 34 16" xfId="19448"/>
    <cellStyle name="Normal 15 34 17" xfId="19449"/>
    <cellStyle name="Normal 15 34 18" xfId="19450"/>
    <cellStyle name="Normal 15 34 19" xfId="19451"/>
    <cellStyle name="Normal 15 34 2" xfId="19452"/>
    <cellStyle name="Normal 15 34 20" xfId="19453"/>
    <cellStyle name="Normal 15 34 21" xfId="19454"/>
    <cellStyle name="Normal 15 34 22" xfId="19455"/>
    <cellStyle name="Normal 15 34 23" xfId="19456"/>
    <cellStyle name="Normal 15 34 24" xfId="19457"/>
    <cellStyle name="Normal 15 34 25" xfId="19458"/>
    <cellStyle name="Normal 15 34 26" xfId="19459"/>
    <cellStyle name="Normal 15 34 27" xfId="19460"/>
    <cellStyle name="Normal 15 34 28" xfId="19461"/>
    <cellStyle name="Normal 15 34 29" xfId="19462"/>
    <cellStyle name="Normal 15 34 3" xfId="19463"/>
    <cellStyle name="Normal 15 34 30" xfId="19464"/>
    <cellStyle name="Normal 15 34 4" xfId="19465"/>
    <cellStyle name="Normal 15 34 5" xfId="19466"/>
    <cellStyle name="Normal 15 34 6" xfId="19467"/>
    <cellStyle name="Normal 15 34 7" xfId="19468"/>
    <cellStyle name="Normal 15 34 8" xfId="19469"/>
    <cellStyle name="Normal 15 34 9" xfId="19470"/>
    <cellStyle name="Normal 15 35" xfId="19471"/>
    <cellStyle name="Normal 15 35 10" xfId="19472"/>
    <cellStyle name="Normal 15 35 11" xfId="19473"/>
    <cellStyle name="Normal 15 35 12" xfId="19474"/>
    <cellStyle name="Normal 15 35 13" xfId="19475"/>
    <cellStyle name="Normal 15 35 14" xfId="19476"/>
    <cellStyle name="Normal 15 35 15" xfId="19477"/>
    <cellStyle name="Normal 15 35 16" xfId="19478"/>
    <cellStyle name="Normal 15 35 17" xfId="19479"/>
    <cellStyle name="Normal 15 35 18" xfId="19480"/>
    <cellStyle name="Normal 15 35 19" xfId="19481"/>
    <cellStyle name="Normal 15 35 2" xfId="19482"/>
    <cellStyle name="Normal 15 35 20" xfId="19483"/>
    <cellStyle name="Normal 15 35 21" xfId="19484"/>
    <cellStyle name="Normal 15 35 22" xfId="19485"/>
    <cellStyle name="Normal 15 35 23" xfId="19486"/>
    <cellStyle name="Normal 15 35 24" xfId="19487"/>
    <cellStyle name="Normal 15 35 25" xfId="19488"/>
    <cellStyle name="Normal 15 35 26" xfId="19489"/>
    <cellStyle name="Normal 15 35 27" xfId="19490"/>
    <cellStyle name="Normal 15 35 28" xfId="19491"/>
    <cellStyle name="Normal 15 35 29" xfId="19492"/>
    <cellStyle name="Normal 15 35 3" xfId="19493"/>
    <cellStyle name="Normal 15 35 30" xfId="19494"/>
    <cellStyle name="Normal 15 35 4" xfId="19495"/>
    <cellStyle name="Normal 15 35 5" xfId="19496"/>
    <cellStyle name="Normal 15 35 6" xfId="19497"/>
    <cellStyle name="Normal 15 35 7" xfId="19498"/>
    <cellStyle name="Normal 15 35 8" xfId="19499"/>
    <cellStyle name="Normal 15 35 9" xfId="19500"/>
    <cellStyle name="Normal 15 36" xfId="19501"/>
    <cellStyle name="Normal 15 36 10" xfId="19502"/>
    <cellStyle name="Normal 15 36 11" xfId="19503"/>
    <cellStyle name="Normal 15 36 12" xfId="19504"/>
    <cellStyle name="Normal 15 36 13" xfId="19505"/>
    <cellStyle name="Normal 15 36 14" xfId="19506"/>
    <cellStyle name="Normal 15 36 15" xfId="19507"/>
    <cellStyle name="Normal 15 36 16" xfId="19508"/>
    <cellStyle name="Normal 15 36 17" xfId="19509"/>
    <cellStyle name="Normal 15 36 18" xfId="19510"/>
    <cellStyle name="Normal 15 36 19" xfId="19511"/>
    <cellStyle name="Normal 15 36 2" xfId="19512"/>
    <cellStyle name="Normal 15 36 20" xfId="19513"/>
    <cellStyle name="Normal 15 36 21" xfId="19514"/>
    <cellStyle name="Normal 15 36 22" xfId="19515"/>
    <cellStyle name="Normal 15 36 23" xfId="19516"/>
    <cellStyle name="Normal 15 36 24" xfId="19517"/>
    <cellStyle name="Normal 15 36 25" xfId="19518"/>
    <cellStyle name="Normal 15 36 26" xfId="19519"/>
    <cellStyle name="Normal 15 36 27" xfId="19520"/>
    <cellStyle name="Normal 15 36 28" xfId="19521"/>
    <cellStyle name="Normal 15 36 29" xfId="19522"/>
    <cellStyle name="Normal 15 36 3" xfId="19523"/>
    <cellStyle name="Normal 15 36 30" xfId="19524"/>
    <cellStyle name="Normal 15 36 4" xfId="19525"/>
    <cellStyle name="Normal 15 36 5" xfId="19526"/>
    <cellStyle name="Normal 15 36 6" xfId="19527"/>
    <cellStyle name="Normal 15 36 7" xfId="19528"/>
    <cellStyle name="Normal 15 36 8" xfId="19529"/>
    <cellStyle name="Normal 15 36 9" xfId="19530"/>
    <cellStyle name="Normal 15 37" xfId="19531"/>
    <cellStyle name="Normal 15 37 10" xfId="19532"/>
    <cellStyle name="Normal 15 37 11" xfId="19533"/>
    <cellStyle name="Normal 15 37 12" xfId="19534"/>
    <cellStyle name="Normal 15 37 13" xfId="19535"/>
    <cellStyle name="Normal 15 37 14" xfId="19536"/>
    <cellStyle name="Normal 15 37 15" xfId="19537"/>
    <cellStyle name="Normal 15 37 16" xfId="19538"/>
    <cellStyle name="Normal 15 37 17" xfId="19539"/>
    <cellStyle name="Normal 15 37 18" xfId="19540"/>
    <cellStyle name="Normal 15 37 19" xfId="19541"/>
    <cellStyle name="Normal 15 37 2" xfId="19542"/>
    <cellStyle name="Normal 15 37 20" xfId="19543"/>
    <cellStyle name="Normal 15 37 21" xfId="19544"/>
    <cellStyle name="Normal 15 37 22" xfId="19545"/>
    <cellStyle name="Normal 15 37 23" xfId="19546"/>
    <cellStyle name="Normal 15 37 24" xfId="19547"/>
    <cellStyle name="Normal 15 37 25" xfId="19548"/>
    <cellStyle name="Normal 15 37 26" xfId="19549"/>
    <cellStyle name="Normal 15 37 27" xfId="19550"/>
    <cellStyle name="Normal 15 37 28" xfId="19551"/>
    <cellStyle name="Normal 15 37 29" xfId="19552"/>
    <cellStyle name="Normal 15 37 3" xfId="19553"/>
    <cellStyle name="Normal 15 37 30" xfId="19554"/>
    <cellStyle name="Normal 15 37 4" xfId="19555"/>
    <cellStyle name="Normal 15 37 5" xfId="19556"/>
    <cellStyle name="Normal 15 37 6" xfId="19557"/>
    <cellStyle name="Normal 15 37 7" xfId="19558"/>
    <cellStyle name="Normal 15 37 8" xfId="19559"/>
    <cellStyle name="Normal 15 37 9" xfId="19560"/>
    <cellStyle name="Normal 15 38" xfId="19561"/>
    <cellStyle name="Normal 15 38 10" xfId="19562"/>
    <cellStyle name="Normal 15 38 11" xfId="19563"/>
    <cellStyle name="Normal 15 38 12" xfId="19564"/>
    <cellStyle name="Normal 15 38 13" xfId="19565"/>
    <cellStyle name="Normal 15 38 14" xfId="19566"/>
    <cellStyle name="Normal 15 38 15" xfId="19567"/>
    <cellStyle name="Normal 15 38 16" xfId="19568"/>
    <cellStyle name="Normal 15 38 17" xfId="19569"/>
    <cellStyle name="Normal 15 38 18" xfId="19570"/>
    <cellStyle name="Normal 15 38 19" xfId="19571"/>
    <cellStyle name="Normal 15 38 2" xfId="19572"/>
    <cellStyle name="Normal 15 38 20" xfId="19573"/>
    <cellStyle name="Normal 15 38 21" xfId="19574"/>
    <cellStyle name="Normal 15 38 22" xfId="19575"/>
    <cellStyle name="Normal 15 38 23" xfId="19576"/>
    <cellStyle name="Normal 15 38 24" xfId="19577"/>
    <cellStyle name="Normal 15 38 25" xfId="19578"/>
    <cellStyle name="Normal 15 38 26" xfId="19579"/>
    <cellStyle name="Normal 15 38 27" xfId="19580"/>
    <cellStyle name="Normal 15 38 28" xfId="19581"/>
    <cellStyle name="Normal 15 38 29" xfId="19582"/>
    <cellStyle name="Normal 15 38 3" xfId="19583"/>
    <cellStyle name="Normal 15 38 30" xfId="19584"/>
    <cellStyle name="Normal 15 38 4" xfId="19585"/>
    <cellStyle name="Normal 15 38 5" xfId="19586"/>
    <cellStyle name="Normal 15 38 6" xfId="19587"/>
    <cellStyle name="Normal 15 38 7" xfId="19588"/>
    <cellStyle name="Normal 15 38 8" xfId="19589"/>
    <cellStyle name="Normal 15 38 9" xfId="19590"/>
    <cellStyle name="Normal 15 39" xfId="19591"/>
    <cellStyle name="Normal 15 4" xfId="19592"/>
    <cellStyle name="Normal 15 4 10" xfId="19593"/>
    <cellStyle name="Normal 15 4 10 10" xfId="19594"/>
    <cellStyle name="Normal 15 4 10 11" xfId="19595"/>
    <cellStyle name="Normal 15 4 10 12" xfId="19596"/>
    <cellStyle name="Normal 15 4 10 13" xfId="19597"/>
    <cellStyle name="Normal 15 4 10 14" xfId="19598"/>
    <cellStyle name="Normal 15 4 10 15" xfId="19599"/>
    <cellStyle name="Normal 15 4 10 16" xfId="19600"/>
    <cellStyle name="Normal 15 4 10 17" xfId="19601"/>
    <cellStyle name="Normal 15 4 10 18" xfId="19602"/>
    <cellStyle name="Normal 15 4 10 19" xfId="19603"/>
    <cellStyle name="Normal 15 4 10 2" xfId="19604"/>
    <cellStyle name="Normal 15 4 10 20" xfId="19605"/>
    <cellStyle name="Normal 15 4 10 21" xfId="19606"/>
    <cellStyle name="Normal 15 4 10 22" xfId="19607"/>
    <cellStyle name="Normal 15 4 10 23" xfId="19608"/>
    <cellStyle name="Normal 15 4 10 24" xfId="19609"/>
    <cellStyle name="Normal 15 4 10 25" xfId="19610"/>
    <cellStyle name="Normal 15 4 10 26" xfId="19611"/>
    <cellStyle name="Normal 15 4 10 27" xfId="19612"/>
    <cellStyle name="Normal 15 4 10 28" xfId="19613"/>
    <cellStyle name="Normal 15 4 10 29" xfId="19614"/>
    <cellStyle name="Normal 15 4 10 3" xfId="19615"/>
    <cellStyle name="Normal 15 4 10 30" xfId="19616"/>
    <cellStyle name="Normal 15 4 10 4" xfId="19617"/>
    <cellStyle name="Normal 15 4 10 5" xfId="19618"/>
    <cellStyle name="Normal 15 4 10 6" xfId="19619"/>
    <cellStyle name="Normal 15 4 10 7" xfId="19620"/>
    <cellStyle name="Normal 15 4 10 8" xfId="19621"/>
    <cellStyle name="Normal 15 4 10 9" xfId="19622"/>
    <cellStyle name="Normal 15 4 11" xfId="19623"/>
    <cellStyle name="Normal 15 4 11 10" xfId="19624"/>
    <cellStyle name="Normal 15 4 11 11" xfId="19625"/>
    <cellStyle name="Normal 15 4 11 12" xfId="19626"/>
    <cellStyle name="Normal 15 4 11 13" xfId="19627"/>
    <cellStyle name="Normal 15 4 11 14" xfId="19628"/>
    <cellStyle name="Normal 15 4 11 15" xfId="19629"/>
    <cellStyle name="Normal 15 4 11 16" xfId="19630"/>
    <cellStyle name="Normal 15 4 11 17" xfId="19631"/>
    <cellStyle name="Normal 15 4 11 18" xfId="19632"/>
    <cellStyle name="Normal 15 4 11 19" xfId="19633"/>
    <cellStyle name="Normal 15 4 11 2" xfId="19634"/>
    <cellStyle name="Normal 15 4 11 20" xfId="19635"/>
    <cellStyle name="Normal 15 4 11 21" xfId="19636"/>
    <cellStyle name="Normal 15 4 11 22" xfId="19637"/>
    <cellStyle name="Normal 15 4 11 23" xfId="19638"/>
    <cellStyle name="Normal 15 4 11 24" xfId="19639"/>
    <cellStyle name="Normal 15 4 11 25" xfId="19640"/>
    <cellStyle name="Normal 15 4 11 26" xfId="19641"/>
    <cellStyle name="Normal 15 4 11 27" xfId="19642"/>
    <cellStyle name="Normal 15 4 11 28" xfId="19643"/>
    <cellStyle name="Normal 15 4 11 29" xfId="19644"/>
    <cellStyle name="Normal 15 4 11 3" xfId="19645"/>
    <cellStyle name="Normal 15 4 11 30" xfId="19646"/>
    <cellStyle name="Normal 15 4 11 4" xfId="19647"/>
    <cellStyle name="Normal 15 4 11 5" xfId="19648"/>
    <cellStyle name="Normal 15 4 11 6" xfId="19649"/>
    <cellStyle name="Normal 15 4 11 7" xfId="19650"/>
    <cellStyle name="Normal 15 4 11 8" xfId="19651"/>
    <cellStyle name="Normal 15 4 11 9" xfId="19652"/>
    <cellStyle name="Normal 15 4 12" xfId="19653"/>
    <cellStyle name="Normal 15 4 12 10" xfId="19654"/>
    <cellStyle name="Normal 15 4 12 11" xfId="19655"/>
    <cellStyle name="Normal 15 4 12 12" xfId="19656"/>
    <cellStyle name="Normal 15 4 12 13" xfId="19657"/>
    <cellStyle name="Normal 15 4 12 14" xfId="19658"/>
    <cellStyle name="Normal 15 4 12 15" xfId="19659"/>
    <cellStyle name="Normal 15 4 12 16" xfId="19660"/>
    <cellStyle name="Normal 15 4 12 17" xfId="19661"/>
    <cellStyle name="Normal 15 4 12 18" xfId="19662"/>
    <cellStyle name="Normal 15 4 12 19" xfId="19663"/>
    <cellStyle name="Normal 15 4 12 2" xfId="19664"/>
    <cellStyle name="Normal 15 4 12 20" xfId="19665"/>
    <cellStyle name="Normal 15 4 12 21" xfId="19666"/>
    <cellStyle name="Normal 15 4 12 22" xfId="19667"/>
    <cellStyle name="Normal 15 4 12 23" xfId="19668"/>
    <cellStyle name="Normal 15 4 12 24" xfId="19669"/>
    <cellStyle name="Normal 15 4 12 25" xfId="19670"/>
    <cellStyle name="Normal 15 4 12 26" xfId="19671"/>
    <cellStyle name="Normal 15 4 12 27" xfId="19672"/>
    <cellStyle name="Normal 15 4 12 28" xfId="19673"/>
    <cellStyle name="Normal 15 4 12 29" xfId="19674"/>
    <cellStyle name="Normal 15 4 12 3" xfId="19675"/>
    <cellStyle name="Normal 15 4 12 30" xfId="19676"/>
    <cellStyle name="Normal 15 4 12 4" xfId="19677"/>
    <cellStyle name="Normal 15 4 12 5" xfId="19678"/>
    <cellStyle name="Normal 15 4 12 6" xfId="19679"/>
    <cellStyle name="Normal 15 4 12 7" xfId="19680"/>
    <cellStyle name="Normal 15 4 12 8" xfId="19681"/>
    <cellStyle name="Normal 15 4 12 9" xfId="19682"/>
    <cellStyle name="Normal 15 4 13" xfId="19683"/>
    <cellStyle name="Normal 15 4 13 10" xfId="19684"/>
    <cellStyle name="Normal 15 4 13 11" xfId="19685"/>
    <cellStyle name="Normal 15 4 13 12" xfId="19686"/>
    <cellStyle name="Normal 15 4 13 13" xfId="19687"/>
    <cellStyle name="Normal 15 4 13 14" xfId="19688"/>
    <cellStyle name="Normal 15 4 13 15" xfId="19689"/>
    <cellStyle name="Normal 15 4 13 16" xfId="19690"/>
    <cellStyle name="Normal 15 4 13 17" xfId="19691"/>
    <cellStyle name="Normal 15 4 13 18" xfId="19692"/>
    <cellStyle name="Normal 15 4 13 19" xfId="19693"/>
    <cellStyle name="Normal 15 4 13 2" xfId="19694"/>
    <cellStyle name="Normal 15 4 13 20" xfId="19695"/>
    <cellStyle name="Normal 15 4 13 21" xfId="19696"/>
    <cellStyle name="Normal 15 4 13 22" xfId="19697"/>
    <cellStyle name="Normal 15 4 13 23" xfId="19698"/>
    <cellStyle name="Normal 15 4 13 24" xfId="19699"/>
    <cellStyle name="Normal 15 4 13 25" xfId="19700"/>
    <cellStyle name="Normal 15 4 13 26" xfId="19701"/>
    <cellStyle name="Normal 15 4 13 27" xfId="19702"/>
    <cellStyle name="Normal 15 4 13 28" xfId="19703"/>
    <cellStyle name="Normal 15 4 13 29" xfId="19704"/>
    <cellStyle name="Normal 15 4 13 3" xfId="19705"/>
    <cellStyle name="Normal 15 4 13 30" xfId="19706"/>
    <cellStyle name="Normal 15 4 13 4" xfId="19707"/>
    <cellStyle name="Normal 15 4 13 5" xfId="19708"/>
    <cellStyle name="Normal 15 4 13 6" xfId="19709"/>
    <cellStyle name="Normal 15 4 13 7" xfId="19710"/>
    <cellStyle name="Normal 15 4 13 8" xfId="19711"/>
    <cellStyle name="Normal 15 4 13 9" xfId="19712"/>
    <cellStyle name="Normal 15 4 14" xfId="19713"/>
    <cellStyle name="Normal 15 4 14 10" xfId="19714"/>
    <cellStyle name="Normal 15 4 14 11" xfId="19715"/>
    <cellStyle name="Normal 15 4 14 12" xfId="19716"/>
    <cellStyle name="Normal 15 4 14 13" xfId="19717"/>
    <cellStyle name="Normal 15 4 14 14" xfId="19718"/>
    <cellStyle name="Normal 15 4 14 15" xfId="19719"/>
    <cellStyle name="Normal 15 4 14 16" xfId="19720"/>
    <cellStyle name="Normal 15 4 14 17" xfId="19721"/>
    <cellStyle name="Normal 15 4 14 18" xfId="19722"/>
    <cellStyle name="Normal 15 4 14 19" xfId="19723"/>
    <cellStyle name="Normal 15 4 14 2" xfId="19724"/>
    <cellStyle name="Normal 15 4 14 20" xfId="19725"/>
    <cellStyle name="Normal 15 4 14 21" xfId="19726"/>
    <cellStyle name="Normal 15 4 14 22" xfId="19727"/>
    <cellStyle name="Normal 15 4 14 23" xfId="19728"/>
    <cellStyle name="Normal 15 4 14 24" xfId="19729"/>
    <cellStyle name="Normal 15 4 14 25" xfId="19730"/>
    <cellStyle name="Normal 15 4 14 26" xfId="19731"/>
    <cellStyle name="Normal 15 4 14 27" xfId="19732"/>
    <cellStyle name="Normal 15 4 14 28" xfId="19733"/>
    <cellStyle name="Normal 15 4 14 29" xfId="19734"/>
    <cellStyle name="Normal 15 4 14 3" xfId="19735"/>
    <cellStyle name="Normal 15 4 14 30" xfId="19736"/>
    <cellStyle name="Normal 15 4 14 4" xfId="19737"/>
    <cellStyle name="Normal 15 4 14 5" xfId="19738"/>
    <cellStyle name="Normal 15 4 14 6" xfId="19739"/>
    <cellStyle name="Normal 15 4 14 7" xfId="19740"/>
    <cellStyle name="Normal 15 4 14 8" xfId="19741"/>
    <cellStyle name="Normal 15 4 14 9" xfId="19742"/>
    <cellStyle name="Normal 15 4 15" xfId="19743"/>
    <cellStyle name="Normal 15 4 15 10" xfId="19744"/>
    <cellStyle name="Normal 15 4 15 11" xfId="19745"/>
    <cellStyle name="Normal 15 4 15 12" xfId="19746"/>
    <cellStyle name="Normal 15 4 15 13" xfId="19747"/>
    <cellStyle name="Normal 15 4 15 14" xfId="19748"/>
    <cellStyle name="Normal 15 4 15 15" xfId="19749"/>
    <cellStyle name="Normal 15 4 15 16" xfId="19750"/>
    <cellStyle name="Normal 15 4 15 17" xfId="19751"/>
    <cellStyle name="Normal 15 4 15 18" xfId="19752"/>
    <cellStyle name="Normal 15 4 15 19" xfId="19753"/>
    <cellStyle name="Normal 15 4 15 2" xfId="19754"/>
    <cellStyle name="Normal 15 4 15 20" xfId="19755"/>
    <cellStyle name="Normal 15 4 15 21" xfId="19756"/>
    <cellStyle name="Normal 15 4 15 22" xfId="19757"/>
    <cellStyle name="Normal 15 4 15 23" xfId="19758"/>
    <cellStyle name="Normal 15 4 15 24" xfId="19759"/>
    <cellStyle name="Normal 15 4 15 25" xfId="19760"/>
    <cellStyle name="Normal 15 4 15 26" xfId="19761"/>
    <cellStyle name="Normal 15 4 15 27" xfId="19762"/>
    <cellStyle name="Normal 15 4 15 28" xfId="19763"/>
    <cellStyle name="Normal 15 4 15 29" xfId="19764"/>
    <cellStyle name="Normal 15 4 15 3" xfId="19765"/>
    <cellStyle name="Normal 15 4 15 30" xfId="19766"/>
    <cellStyle name="Normal 15 4 15 4" xfId="19767"/>
    <cellStyle name="Normal 15 4 15 5" xfId="19768"/>
    <cellStyle name="Normal 15 4 15 6" xfId="19769"/>
    <cellStyle name="Normal 15 4 15 7" xfId="19770"/>
    <cellStyle name="Normal 15 4 15 8" xfId="19771"/>
    <cellStyle name="Normal 15 4 15 9" xfId="19772"/>
    <cellStyle name="Normal 15 4 16" xfId="19773"/>
    <cellStyle name="Normal 15 4 16 10" xfId="19774"/>
    <cellStyle name="Normal 15 4 16 11" xfId="19775"/>
    <cellStyle name="Normal 15 4 16 12" xfId="19776"/>
    <cellStyle name="Normal 15 4 16 13" xfId="19777"/>
    <cellStyle name="Normal 15 4 16 14" xfId="19778"/>
    <cellStyle name="Normal 15 4 16 15" xfId="19779"/>
    <cellStyle name="Normal 15 4 16 16" xfId="19780"/>
    <cellStyle name="Normal 15 4 16 17" xfId="19781"/>
    <cellStyle name="Normal 15 4 16 18" xfId="19782"/>
    <cellStyle name="Normal 15 4 16 19" xfId="19783"/>
    <cellStyle name="Normal 15 4 16 2" xfId="19784"/>
    <cellStyle name="Normal 15 4 16 20" xfId="19785"/>
    <cellStyle name="Normal 15 4 16 21" xfId="19786"/>
    <cellStyle name="Normal 15 4 16 22" xfId="19787"/>
    <cellStyle name="Normal 15 4 16 23" xfId="19788"/>
    <cellStyle name="Normal 15 4 16 24" xfId="19789"/>
    <cellStyle name="Normal 15 4 16 25" xfId="19790"/>
    <cellStyle name="Normal 15 4 16 26" xfId="19791"/>
    <cellStyle name="Normal 15 4 16 27" xfId="19792"/>
    <cellStyle name="Normal 15 4 16 28" xfId="19793"/>
    <cellStyle name="Normal 15 4 16 29" xfId="19794"/>
    <cellStyle name="Normal 15 4 16 3" xfId="19795"/>
    <cellStyle name="Normal 15 4 16 30" xfId="19796"/>
    <cellStyle name="Normal 15 4 16 4" xfId="19797"/>
    <cellStyle name="Normal 15 4 16 5" xfId="19798"/>
    <cellStyle name="Normal 15 4 16 6" xfId="19799"/>
    <cellStyle name="Normal 15 4 16 7" xfId="19800"/>
    <cellStyle name="Normal 15 4 16 8" xfId="19801"/>
    <cellStyle name="Normal 15 4 16 9" xfId="19802"/>
    <cellStyle name="Normal 15 4 17" xfId="19803"/>
    <cellStyle name="Normal 15 4 17 10" xfId="19804"/>
    <cellStyle name="Normal 15 4 17 11" xfId="19805"/>
    <cellStyle name="Normal 15 4 17 12" xfId="19806"/>
    <cellStyle name="Normal 15 4 17 13" xfId="19807"/>
    <cellStyle name="Normal 15 4 17 14" xfId="19808"/>
    <cellStyle name="Normal 15 4 17 15" xfId="19809"/>
    <cellStyle name="Normal 15 4 17 16" xfId="19810"/>
    <cellStyle name="Normal 15 4 17 17" xfId="19811"/>
    <cellStyle name="Normal 15 4 17 18" xfId="19812"/>
    <cellStyle name="Normal 15 4 17 19" xfId="19813"/>
    <cellStyle name="Normal 15 4 17 2" xfId="19814"/>
    <cellStyle name="Normal 15 4 17 20" xfId="19815"/>
    <cellStyle name="Normal 15 4 17 21" xfId="19816"/>
    <cellStyle name="Normal 15 4 17 22" xfId="19817"/>
    <cellStyle name="Normal 15 4 17 23" xfId="19818"/>
    <cellStyle name="Normal 15 4 17 24" xfId="19819"/>
    <cellStyle name="Normal 15 4 17 25" xfId="19820"/>
    <cellStyle name="Normal 15 4 17 26" xfId="19821"/>
    <cellStyle name="Normal 15 4 17 27" xfId="19822"/>
    <cellStyle name="Normal 15 4 17 28" xfId="19823"/>
    <cellStyle name="Normal 15 4 17 29" xfId="19824"/>
    <cellStyle name="Normal 15 4 17 3" xfId="19825"/>
    <cellStyle name="Normal 15 4 17 30" xfId="19826"/>
    <cellStyle name="Normal 15 4 17 4" xfId="19827"/>
    <cellStyle name="Normal 15 4 17 5" xfId="19828"/>
    <cellStyle name="Normal 15 4 17 6" xfId="19829"/>
    <cellStyle name="Normal 15 4 17 7" xfId="19830"/>
    <cellStyle name="Normal 15 4 17 8" xfId="19831"/>
    <cellStyle name="Normal 15 4 17 9" xfId="19832"/>
    <cellStyle name="Normal 15 4 18" xfId="19833"/>
    <cellStyle name="Normal 15 4 18 10" xfId="19834"/>
    <cellStyle name="Normal 15 4 18 11" xfId="19835"/>
    <cellStyle name="Normal 15 4 18 12" xfId="19836"/>
    <cellStyle name="Normal 15 4 18 13" xfId="19837"/>
    <cellStyle name="Normal 15 4 18 14" xfId="19838"/>
    <cellStyle name="Normal 15 4 18 15" xfId="19839"/>
    <cellStyle name="Normal 15 4 18 16" xfId="19840"/>
    <cellStyle name="Normal 15 4 18 17" xfId="19841"/>
    <cellStyle name="Normal 15 4 18 18" xfId="19842"/>
    <cellStyle name="Normal 15 4 18 19" xfId="19843"/>
    <cellStyle name="Normal 15 4 18 2" xfId="19844"/>
    <cellStyle name="Normal 15 4 18 20" xfId="19845"/>
    <cellStyle name="Normal 15 4 18 21" xfId="19846"/>
    <cellStyle name="Normal 15 4 18 22" xfId="19847"/>
    <cellStyle name="Normal 15 4 18 23" xfId="19848"/>
    <cellStyle name="Normal 15 4 18 24" xfId="19849"/>
    <cellStyle name="Normal 15 4 18 25" xfId="19850"/>
    <cellStyle name="Normal 15 4 18 26" xfId="19851"/>
    <cellStyle name="Normal 15 4 18 27" xfId="19852"/>
    <cellStyle name="Normal 15 4 18 28" xfId="19853"/>
    <cellStyle name="Normal 15 4 18 29" xfId="19854"/>
    <cellStyle name="Normal 15 4 18 3" xfId="19855"/>
    <cellStyle name="Normal 15 4 18 30" xfId="19856"/>
    <cellStyle name="Normal 15 4 18 4" xfId="19857"/>
    <cellStyle name="Normal 15 4 18 5" xfId="19858"/>
    <cellStyle name="Normal 15 4 18 6" xfId="19859"/>
    <cellStyle name="Normal 15 4 18 7" xfId="19860"/>
    <cellStyle name="Normal 15 4 18 8" xfId="19861"/>
    <cellStyle name="Normal 15 4 18 9" xfId="19862"/>
    <cellStyle name="Normal 15 4 19" xfId="19863"/>
    <cellStyle name="Normal 15 4 19 10" xfId="19864"/>
    <cellStyle name="Normal 15 4 19 11" xfId="19865"/>
    <cellStyle name="Normal 15 4 19 12" xfId="19866"/>
    <cellStyle name="Normal 15 4 19 13" xfId="19867"/>
    <cellStyle name="Normal 15 4 19 14" xfId="19868"/>
    <cellStyle name="Normal 15 4 19 15" xfId="19869"/>
    <cellStyle name="Normal 15 4 19 16" xfId="19870"/>
    <cellStyle name="Normal 15 4 19 17" xfId="19871"/>
    <cellStyle name="Normal 15 4 19 18" xfId="19872"/>
    <cellStyle name="Normal 15 4 19 19" xfId="19873"/>
    <cellStyle name="Normal 15 4 19 2" xfId="19874"/>
    <cellStyle name="Normal 15 4 19 20" xfId="19875"/>
    <cellStyle name="Normal 15 4 19 21" xfId="19876"/>
    <cellStyle name="Normal 15 4 19 22" xfId="19877"/>
    <cellStyle name="Normal 15 4 19 23" xfId="19878"/>
    <cellStyle name="Normal 15 4 19 24" xfId="19879"/>
    <cellStyle name="Normal 15 4 19 25" xfId="19880"/>
    <cellStyle name="Normal 15 4 19 26" xfId="19881"/>
    <cellStyle name="Normal 15 4 19 27" xfId="19882"/>
    <cellStyle name="Normal 15 4 19 28" xfId="19883"/>
    <cellStyle name="Normal 15 4 19 29" xfId="19884"/>
    <cellStyle name="Normal 15 4 19 3" xfId="19885"/>
    <cellStyle name="Normal 15 4 19 30" xfId="19886"/>
    <cellStyle name="Normal 15 4 19 4" xfId="19887"/>
    <cellStyle name="Normal 15 4 19 5" xfId="19888"/>
    <cellStyle name="Normal 15 4 19 6" xfId="19889"/>
    <cellStyle name="Normal 15 4 19 7" xfId="19890"/>
    <cellStyle name="Normal 15 4 19 8" xfId="19891"/>
    <cellStyle name="Normal 15 4 19 9" xfId="19892"/>
    <cellStyle name="Normal 15 4 2" xfId="19893"/>
    <cellStyle name="Normal 15 4 2 10" xfId="19894"/>
    <cellStyle name="Normal 15 4 2 10 10" xfId="19895"/>
    <cellStyle name="Normal 15 4 2 10 11" xfId="19896"/>
    <cellStyle name="Normal 15 4 2 10 12" xfId="19897"/>
    <cellStyle name="Normal 15 4 2 10 13" xfId="19898"/>
    <cellStyle name="Normal 15 4 2 10 14" xfId="19899"/>
    <cellStyle name="Normal 15 4 2 10 15" xfId="19900"/>
    <cellStyle name="Normal 15 4 2 10 16" xfId="19901"/>
    <cellStyle name="Normal 15 4 2 10 17" xfId="19902"/>
    <cellStyle name="Normal 15 4 2 10 18" xfId="19903"/>
    <cellStyle name="Normal 15 4 2 10 19" xfId="19904"/>
    <cellStyle name="Normal 15 4 2 10 2" xfId="19905"/>
    <cellStyle name="Normal 15 4 2 10 20" xfId="19906"/>
    <cellStyle name="Normal 15 4 2 10 21" xfId="19907"/>
    <cellStyle name="Normal 15 4 2 10 22" xfId="19908"/>
    <cellStyle name="Normal 15 4 2 10 23" xfId="19909"/>
    <cellStyle name="Normal 15 4 2 10 24" xfId="19910"/>
    <cellStyle name="Normal 15 4 2 10 25" xfId="19911"/>
    <cellStyle name="Normal 15 4 2 10 26" xfId="19912"/>
    <cellStyle name="Normal 15 4 2 10 27" xfId="19913"/>
    <cellStyle name="Normal 15 4 2 10 28" xfId="19914"/>
    <cellStyle name="Normal 15 4 2 10 29" xfId="19915"/>
    <cellStyle name="Normal 15 4 2 10 3" xfId="19916"/>
    <cellStyle name="Normal 15 4 2 10 30" xfId="19917"/>
    <cellStyle name="Normal 15 4 2 10 4" xfId="19918"/>
    <cellStyle name="Normal 15 4 2 10 5" xfId="19919"/>
    <cellStyle name="Normal 15 4 2 10 6" xfId="19920"/>
    <cellStyle name="Normal 15 4 2 10 7" xfId="19921"/>
    <cellStyle name="Normal 15 4 2 10 8" xfId="19922"/>
    <cellStyle name="Normal 15 4 2 10 9" xfId="19923"/>
    <cellStyle name="Normal 15 4 2 11" xfId="19924"/>
    <cellStyle name="Normal 15 4 2 11 10" xfId="19925"/>
    <cellStyle name="Normal 15 4 2 11 11" xfId="19926"/>
    <cellStyle name="Normal 15 4 2 11 12" xfId="19927"/>
    <cellStyle name="Normal 15 4 2 11 13" xfId="19928"/>
    <cellStyle name="Normal 15 4 2 11 14" xfId="19929"/>
    <cellStyle name="Normal 15 4 2 11 15" xfId="19930"/>
    <cellStyle name="Normal 15 4 2 11 16" xfId="19931"/>
    <cellStyle name="Normal 15 4 2 11 17" xfId="19932"/>
    <cellStyle name="Normal 15 4 2 11 18" xfId="19933"/>
    <cellStyle name="Normal 15 4 2 11 19" xfId="19934"/>
    <cellStyle name="Normal 15 4 2 11 2" xfId="19935"/>
    <cellStyle name="Normal 15 4 2 11 20" xfId="19936"/>
    <cellStyle name="Normal 15 4 2 11 21" xfId="19937"/>
    <cellStyle name="Normal 15 4 2 11 22" xfId="19938"/>
    <cellStyle name="Normal 15 4 2 11 23" xfId="19939"/>
    <cellStyle name="Normal 15 4 2 11 24" xfId="19940"/>
    <cellStyle name="Normal 15 4 2 11 25" xfId="19941"/>
    <cellStyle name="Normal 15 4 2 11 26" xfId="19942"/>
    <cellStyle name="Normal 15 4 2 11 27" xfId="19943"/>
    <cellStyle name="Normal 15 4 2 11 28" xfId="19944"/>
    <cellStyle name="Normal 15 4 2 11 29" xfId="19945"/>
    <cellStyle name="Normal 15 4 2 11 3" xfId="19946"/>
    <cellStyle name="Normal 15 4 2 11 30" xfId="19947"/>
    <cellStyle name="Normal 15 4 2 11 4" xfId="19948"/>
    <cellStyle name="Normal 15 4 2 11 5" xfId="19949"/>
    <cellStyle name="Normal 15 4 2 11 6" xfId="19950"/>
    <cellStyle name="Normal 15 4 2 11 7" xfId="19951"/>
    <cellStyle name="Normal 15 4 2 11 8" xfId="19952"/>
    <cellStyle name="Normal 15 4 2 11 9" xfId="19953"/>
    <cellStyle name="Normal 15 4 2 12" xfId="19954"/>
    <cellStyle name="Normal 15 4 2 12 10" xfId="19955"/>
    <cellStyle name="Normal 15 4 2 12 11" xfId="19956"/>
    <cellStyle name="Normal 15 4 2 12 12" xfId="19957"/>
    <cellStyle name="Normal 15 4 2 12 13" xfId="19958"/>
    <cellStyle name="Normal 15 4 2 12 14" xfId="19959"/>
    <cellStyle name="Normal 15 4 2 12 15" xfId="19960"/>
    <cellStyle name="Normal 15 4 2 12 16" xfId="19961"/>
    <cellStyle name="Normal 15 4 2 12 17" xfId="19962"/>
    <cellStyle name="Normal 15 4 2 12 18" xfId="19963"/>
    <cellStyle name="Normal 15 4 2 12 19" xfId="19964"/>
    <cellStyle name="Normal 15 4 2 12 2" xfId="19965"/>
    <cellStyle name="Normal 15 4 2 12 20" xfId="19966"/>
    <cellStyle name="Normal 15 4 2 12 21" xfId="19967"/>
    <cellStyle name="Normal 15 4 2 12 22" xfId="19968"/>
    <cellStyle name="Normal 15 4 2 12 23" xfId="19969"/>
    <cellStyle name="Normal 15 4 2 12 24" xfId="19970"/>
    <cellStyle name="Normal 15 4 2 12 25" xfId="19971"/>
    <cellStyle name="Normal 15 4 2 12 26" xfId="19972"/>
    <cellStyle name="Normal 15 4 2 12 27" xfId="19973"/>
    <cellStyle name="Normal 15 4 2 12 28" xfId="19974"/>
    <cellStyle name="Normal 15 4 2 12 29" xfId="19975"/>
    <cellStyle name="Normal 15 4 2 12 3" xfId="19976"/>
    <cellStyle name="Normal 15 4 2 12 30" xfId="19977"/>
    <cellStyle name="Normal 15 4 2 12 4" xfId="19978"/>
    <cellStyle name="Normal 15 4 2 12 5" xfId="19979"/>
    <cellStyle name="Normal 15 4 2 12 6" xfId="19980"/>
    <cellStyle name="Normal 15 4 2 12 7" xfId="19981"/>
    <cellStyle name="Normal 15 4 2 12 8" xfId="19982"/>
    <cellStyle name="Normal 15 4 2 12 9" xfId="19983"/>
    <cellStyle name="Normal 15 4 2 13" xfId="19984"/>
    <cellStyle name="Normal 15 4 2 13 10" xfId="19985"/>
    <cellStyle name="Normal 15 4 2 13 11" xfId="19986"/>
    <cellStyle name="Normal 15 4 2 13 12" xfId="19987"/>
    <cellStyle name="Normal 15 4 2 13 13" xfId="19988"/>
    <cellStyle name="Normal 15 4 2 13 14" xfId="19989"/>
    <cellStyle name="Normal 15 4 2 13 15" xfId="19990"/>
    <cellStyle name="Normal 15 4 2 13 16" xfId="19991"/>
    <cellStyle name="Normal 15 4 2 13 17" xfId="19992"/>
    <cellStyle name="Normal 15 4 2 13 18" xfId="19993"/>
    <cellStyle name="Normal 15 4 2 13 19" xfId="19994"/>
    <cellStyle name="Normal 15 4 2 13 2" xfId="19995"/>
    <cellStyle name="Normal 15 4 2 13 20" xfId="19996"/>
    <cellStyle name="Normal 15 4 2 13 21" xfId="19997"/>
    <cellStyle name="Normal 15 4 2 13 22" xfId="19998"/>
    <cellStyle name="Normal 15 4 2 13 23" xfId="19999"/>
    <cellStyle name="Normal 15 4 2 13 24" xfId="20000"/>
    <cellStyle name="Normal 15 4 2 13 25" xfId="20001"/>
    <cellStyle name="Normal 15 4 2 13 26" xfId="20002"/>
    <cellStyle name="Normal 15 4 2 13 27" xfId="20003"/>
    <cellStyle name="Normal 15 4 2 13 28" xfId="20004"/>
    <cellStyle name="Normal 15 4 2 13 29" xfId="20005"/>
    <cellStyle name="Normal 15 4 2 13 3" xfId="20006"/>
    <cellStyle name="Normal 15 4 2 13 30" xfId="20007"/>
    <cellStyle name="Normal 15 4 2 13 4" xfId="20008"/>
    <cellStyle name="Normal 15 4 2 13 5" xfId="20009"/>
    <cellStyle name="Normal 15 4 2 13 6" xfId="20010"/>
    <cellStyle name="Normal 15 4 2 13 7" xfId="20011"/>
    <cellStyle name="Normal 15 4 2 13 8" xfId="20012"/>
    <cellStyle name="Normal 15 4 2 13 9" xfId="20013"/>
    <cellStyle name="Normal 15 4 2 14" xfId="20014"/>
    <cellStyle name="Normal 15 4 2 14 10" xfId="20015"/>
    <cellStyle name="Normal 15 4 2 14 11" xfId="20016"/>
    <cellStyle name="Normal 15 4 2 14 12" xfId="20017"/>
    <cellStyle name="Normal 15 4 2 14 13" xfId="20018"/>
    <cellStyle name="Normal 15 4 2 14 14" xfId="20019"/>
    <cellStyle name="Normal 15 4 2 14 15" xfId="20020"/>
    <cellStyle name="Normal 15 4 2 14 16" xfId="20021"/>
    <cellStyle name="Normal 15 4 2 14 17" xfId="20022"/>
    <cellStyle name="Normal 15 4 2 14 18" xfId="20023"/>
    <cellStyle name="Normal 15 4 2 14 19" xfId="20024"/>
    <cellStyle name="Normal 15 4 2 14 2" xfId="20025"/>
    <cellStyle name="Normal 15 4 2 14 20" xfId="20026"/>
    <cellStyle name="Normal 15 4 2 14 21" xfId="20027"/>
    <cellStyle name="Normal 15 4 2 14 22" xfId="20028"/>
    <cellStyle name="Normal 15 4 2 14 23" xfId="20029"/>
    <cellStyle name="Normal 15 4 2 14 24" xfId="20030"/>
    <cellStyle name="Normal 15 4 2 14 25" xfId="20031"/>
    <cellStyle name="Normal 15 4 2 14 26" xfId="20032"/>
    <cellStyle name="Normal 15 4 2 14 27" xfId="20033"/>
    <cellStyle name="Normal 15 4 2 14 28" xfId="20034"/>
    <cellStyle name="Normal 15 4 2 14 29" xfId="20035"/>
    <cellStyle name="Normal 15 4 2 14 3" xfId="20036"/>
    <cellStyle name="Normal 15 4 2 14 30" xfId="20037"/>
    <cellStyle name="Normal 15 4 2 14 4" xfId="20038"/>
    <cellStyle name="Normal 15 4 2 14 5" xfId="20039"/>
    <cellStyle name="Normal 15 4 2 14 6" xfId="20040"/>
    <cellStyle name="Normal 15 4 2 14 7" xfId="20041"/>
    <cellStyle name="Normal 15 4 2 14 8" xfId="20042"/>
    <cellStyle name="Normal 15 4 2 14 9" xfId="20043"/>
    <cellStyle name="Normal 15 4 2 15" xfId="20044"/>
    <cellStyle name="Normal 15 4 2 15 10" xfId="20045"/>
    <cellStyle name="Normal 15 4 2 15 11" xfId="20046"/>
    <cellStyle name="Normal 15 4 2 15 12" xfId="20047"/>
    <cellStyle name="Normal 15 4 2 15 13" xfId="20048"/>
    <cellStyle name="Normal 15 4 2 15 14" xfId="20049"/>
    <cellStyle name="Normal 15 4 2 15 15" xfId="20050"/>
    <cellStyle name="Normal 15 4 2 15 16" xfId="20051"/>
    <cellStyle name="Normal 15 4 2 15 17" xfId="20052"/>
    <cellStyle name="Normal 15 4 2 15 18" xfId="20053"/>
    <cellStyle name="Normal 15 4 2 15 19" xfId="20054"/>
    <cellStyle name="Normal 15 4 2 15 2" xfId="20055"/>
    <cellStyle name="Normal 15 4 2 15 20" xfId="20056"/>
    <cellStyle name="Normal 15 4 2 15 21" xfId="20057"/>
    <cellStyle name="Normal 15 4 2 15 22" xfId="20058"/>
    <cellStyle name="Normal 15 4 2 15 23" xfId="20059"/>
    <cellStyle name="Normal 15 4 2 15 24" xfId="20060"/>
    <cellStyle name="Normal 15 4 2 15 25" xfId="20061"/>
    <cellStyle name="Normal 15 4 2 15 26" xfId="20062"/>
    <cellStyle name="Normal 15 4 2 15 27" xfId="20063"/>
    <cellStyle name="Normal 15 4 2 15 28" xfId="20064"/>
    <cellStyle name="Normal 15 4 2 15 29" xfId="20065"/>
    <cellStyle name="Normal 15 4 2 15 3" xfId="20066"/>
    <cellStyle name="Normal 15 4 2 15 30" xfId="20067"/>
    <cellStyle name="Normal 15 4 2 15 4" xfId="20068"/>
    <cellStyle name="Normal 15 4 2 15 5" xfId="20069"/>
    <cellStyle name="Normal 15 4 2 15 6" xfId="20070"/>
    <cellStyle name="Normal 15 4 2 15 7" xfId="20071"/>
    <cellStyle name="Normal 15 4 2 15 8" xfId="20072"/>
    <cellStyle name="Normal 15 4 2 15 9" xfId="20073"/>
    <cellStyle name="Normal 15 4 2 16" xfId="20074"/>
    <cellStyle name="Normal 15 4 2 16 10" xfId="20075"/>
    <cellStyle name="Normal 15 4 2 16 11" xfId="20076"/>
    <cellStyle name="Normal 15 4 2 16 12" xfId="20077"/>
    <cellStyle name="Normal 15 4 2 16 13" xfId="20078"/>
    <cellStyle name="Normal 15 4 2 16 14" xfId="20079"/>
    <cellStyle name="Normal 15 4 2 16 15" xfId="20080"/>
    <cellStyle name="Normal 15 4 2 16 16" xfId="20081"/>
    <cellStyle name="Normal 15 4 2 16 17" xfId="20082"/>
    <cellStyle name="Normal 15 4 2 16 18" xfId="20083"/>
    <cellStyle name="Normal 15 4 2 16 19" xfId="20084"/>
    <cellStyle name="Normal 15 4 2 16 2" xfId="20085"/>
    <cellStyle name="Normal 15 4 2 16 20" xfId="20086"/>
    <cellStyle name="Normal 15 4 2 16 21" xfId="20087"/>
    <cellStyle name="Normal 15 4 2 16 22" xfId="20088"/>
    <cellStyle name="Normal 15 4 2 16 23" xfId="20089"/>
    <cellStyle name="Normal 15 4 2 16 24" xfId="20090"/>
    <cellStyle name="Normal 15 4 2 16 25" xfId="20091"/>
    <cellStyle name="Normal 15 4 2 16 26" xfId="20092"/>
    <cellStyle name="Normal 15 4 2 16 27" xfId="20093"/>
    <cellStyle name="Normal 15 4 2 16 28" xfId="20094"/>
    <cellStyle name="Normal 15 4 2 16 29" xfId="20095"/>
    <cellStyle name="Normal 15 4 2 16 3" xfId="20096"/>
    <cellStyle name="Normal 15 4 2 16 30" xfId="20097"/>
    <cellStyle name="Normal 15 4 2 16 4" xfId="20098"/>
    <cellStyle name="Normal 15 4 2 16 5" xfId="20099"/>
    <cellStyle name="Normal 15 4 2 16 6" xfId="20100"/>
    <cellStyle name="Normal 15 4 2 16 7" xfId="20101"/>
    <cellStyle name="Normal 15 4 2 16 8" xfId="20102"/>
    <cellStyle name="Normal 15 4 2 16 9" xfId="20103"/>
    <cellStyle name="Normal 15 4 2 17" xfId="20104"/>
    <cellStyle name="Normal 15 4 2 17 10" xfId="20105"/>
    <cellStyle name="Normal 15 4 2 17 11" xfId="20106"/>
    <cellStyle name="Normal 15 4 2 17 12" xfId="20107"/>
    <cellStyle name="Normal 15 4 2 17 13" xfId="20108"/>
    <cellStyle name="Normal 15 4 2 17 14" xfId="20109"/>
    <cellStyle name="Normal 15 4 2 17 15" xfId="20110"/>
    <cellStyle name="Normal 15 4 2 17 16" xfId="20111"/>
    <cellStyle name="Normal 15 4 2 17 17" xfId="20112"/>
    <cellStyle name="Normal 15 4 2 17 18" xfId="20113"/>
    <cellStyle name="Normal 15 4 2 17 19" xfId="20114"/>
    <cellStyle name="Normal 15 4 2 17 2" xfId="20115"/>
    <cellStyle name="Normal 15 4 2 17 20" xfId="20116"/>
    <cellStyle name="Normal 15 4 2 17 21" xfId="20117"/>
    <cellStyle name="Normal 15 4 2 17 22" xfId="20118"/>
    <cellStyle name="Normal 15 4 2 17 23" xfId="20119"/>
    <cellStyle name="Normal 15 4 2 17 24" xfId="20120"/>
    <cellStyle name="Normal 15 4 2 17 25" xfId="20121"/>
    <cellStyle name="Normal 15 4 2 17 26" xfId="20122"/>
    <cellStyle name="Normal 15 4 2 17 27" xfId="20123"/>
    <cellStyle name="Normal 15 4 2 17 28" xfId="20124"/>
    <cellStyle name="Normal 15 4 2 17 29" xfId="20125"/>
    <cellStyle name="Normal 15 4 2 17 3" xfId="20126"/>
    <cellStyle name="Normal 15 4 2 17 30" xfId="20127"/>
    <cellStyle name="Normal 15 4 2 17 4" xfId="20128"/>
    <cellStyle name="Normal 15 4 2 17 5" xfId="20129"/>
    <cellStyle name="Normal 15 4 2 17 6" xfId="20130"/>
    <cellStyle name="Normal 15 4 2 17 7" xfId="20131"/>
    <cellStyle name="Normal 15 4 2 17 8" xfId="20132"/>
    <cellStyle name="Normal 15 4 2 17 9" xfId="20133"/>
    <cellStyle name="Normal 15 4 2 18" xfId="20134"/>
    <cellStyle name="Normal 15 4 2 18 10" xfId="20135"/>
    <cellStyle name="Normal 15 4 2 18 11" xfId="20136"/>
    <cellStyle name="Normal 15 4 2 18 12" xfId="20137"/>
    <cellStyle name="Normal 15 4 2 18 13" xfId="20138"/>
    <cellStyle name="Normal 15 4 2 18 14" xfId="20139"/>
    <cellStyle name="Normal 15 4 2 18 15" xfId="20140"/>
    <cellStyle name="Normal 15 4 2 18 16" xfId="20141"/>
    <cellStyle name="Normal 15 4 2 18 17" xfId="20142"/>
    <cellStyle name="Normal 15 4 2 18 18" xfId="20143"/>
    <cellStyle name="Normal 15 4 2 18 19" xfId="20144"/>
    <cellStyle name="Normal 15 4 2 18 2" xfId="20145"/>
    <cellStyle name="Normal 15 4 2 18 20" xfId="20146"/>
    <cellStyle name="Normal 15 4 2 18 21" xfId="20147"/>
    <cellStyle name="Normal 15 4 2 18 22" xfId="20148"/>
    <cellStyle name="Normal 15 4 2 18 23" xfId="20149"/>
    <cellStyle name="Normal 15 4 2 18 24" xfId="20150"/>
    <cellStyle name="Normal 15 4 2 18 25" xfId="20151"/>
    <cellStyle name="Normal 15 4 2 18 26" xfId="20152"/>
    <cellStyle name="Normal 15 4 2 18 27" xfId="20153"/>
    <cellStyle name="Normal 15 4 2 18 28" xfId="20154"/>
    <cellStyle name="Normal 15 4 2 18 29" xfId="20155"/>
    <cellStyle name="Normal 15 4 2 18 3" xfId="20156"/>
    <cellStyle name="Normal 15 4 2 18 30" xfId="20157"/>
    <cellStyle name="Normal 15 4 2 18 4" xfId="20158"/>
    <cellStyle name="Normal 15 4 2 18 5" xfId="20159"/>
    <cellStyle name="Normal 15 4 2 18 6" xfId="20160"/>
    <cellStyle name="Normal 15 4 2 18 7" xfId="20161"/>
    <cellStyle name="Normal 15 4 2 18 8" xfId="20162"/>
    <cellStyle name="Normal 15 4 2 18 9" xfId="20163"/>
    <cellStyle name="Normal 15 4 2 19" xfId="20164"/>
    <cellStyle name="Normal 15 4 2 19 10" xfId="20165"/>
    <cellStyle name="Normal 15 4 2 19 11" xfId="20166"/>
    <cellStyle name="Normal 15 4 2 19 12" xfId="20167"/>
    <cellStyle name="Normal 15 4 2 19 13" xfId="20168"/>
    <cellStyle name="Normal 15 4 2 19 14" xfId="20169"/>
    <cellStyle name="Normal 15 4 2 19 15" xfId="20170"/>
    <cellStyle name="Normal 15 4 2 19 16" xfId="20171"/>
    <cellStyle name="Normal 15 4 2 19 17" xfId="20172"/>
    <cellStyle name="Normal 15 4 2 19 18" xfId="20173"/>
    <cellStyle name="Normal 15 4 2 19 19" xfId="20174"/>
    <cellStyle name="Normal 15 4 2 19 2" xfId="20175"/>
    <cellStyle name="Normal 15 4 2 19 20" xfId="20176"/>
    <cellStyle name="Normal 15 4 2 19 21" xfId="20177"/>
    <cellStyle name="Normal 15 4 2 19 22" xfId="20178"/>
    <cellStyle name="Normal 15 4 2 19 23" xfId="20179"/>
    <cellStyle name="Normal 15 4 2 19 24" xfId="20180"/>
    <cellStyle name="Normal 15 4 2 19 25" xfId="20181"/>
    <cellStyle name="Normal 15 4 2 19 26" xfId="20182"/>
    <cellStyle name="Normal 15 4 2 19 27" xfId="20183"/>
    <cellStyle name="Normal 15 4 2 19 28" xfId="20184"/>
    <cellStyle name="Normal 15 4 2 19 29" xfId="20185"/>
    <cellStyle name="Normal 15 4 2 19 3" xfId="20186"/>
    <cellStyle name="Normal 15 4 2 19 30" xfId="20187"/>
    <cellStyle name="Normal 15 4 2 19 4" xfId="20188"/>
    <cellStyle name="Normal 15 4 2 19 5" xfId="20189"/>
    <cellStyle name="Normal 15 4 2 19 6" xfId="20190"/>
    <cellStyle name="Normal 15 4 2 19 7" xfId="20191"/>
    <cellStyle name="Normal 15 4 2 19 8" xfId="20192"/>
    <cellStyle name="Normal 15 4 2 19 9" xfId="20193"/>
    <cellStyle name="Normal 15 4 2 2" xfId="20194"/>
    <cellStyle name="Normal 15 4 2 2 10" xfId="20195"/>
    <cellStyle name="Normal 15 4 2 2 11" xfId="20196"/>
    <cellStyle name="Normal 15 4 2 2 12" xfId="20197"/>
    <cellStyle name="Normal 15 4 2 2 13" xfId="20198"/>
    <cellStyle name="Normal 15 4 2 2 14" xfId="20199"/>
    <cellStyle name="Normal 15 4 2 2 15" xfId="20200"/>
    <cellStyle name="Normal 15 4 2 2 16" xfId="20201"/>
    <cellStyle name="Normal 15 4 2 2 17" xfId="20202"/>
    <cellStyle name="Normal 15 4 2 2 18" xfId="20203"/>
    <cellStyle name="Normal 15 4 2 2 19" xfId="20204"/>
    <cellStyle name="Normal 15 4 2 2 2" xfId="20205"/>
    <cellStyle name="Normal 15 4 2 2 20" xfId="20206"/>
    <cellStyle name="Normal 15 4 2 2 21" xfId="20207"/>
    <cellStyle name="Normal 15 4 2 2 22" xfId="20208"/>
    <cellStyle name="Normal 15 4 2 2 23" xfId="20209"/>
    <cellStyle name="Normal 15 4 2 2 24" xfId="20210"/>
    <cellStyle name="Normal 15 4 2 2 25" xfId="20211"/>
    <cellStyle name="Normal 15 4 2 2 26" xfId="20212"/>
    <cellStyle name="Normal 15 4 2 2 27" xfId="20213"/>
    <cellStyle name="Normal 15 4 2 2 28" xfId="20214"/>
    <cellStyle name="Normal 15 4 2 2 29" xfId="20215"/>
    <cellStyle name="Normal 15 4 2 2 3" xfId="20216"/>
    <cellStyle name="Normal 15 4 2 2 30" xfId="20217"/>
    <cellStyle name="Normal 15 4 2 2 4" xfId="20218"/>
    <cellStyle name="Normal 15 4 2 2 5" xfId="20219"/>
    <cellStyle name="Normal 15 4 2 2 6" xfId="20220"/>
    <cellStyle name="Normal 15 4 2 2 7" xfId="20221"/>
    <cellStyle name="Normal 15 4 2 2 8" xfId="20222"/>
    <cellStyle name="Normal 15 4 2 2 9" xfId="20223"/>
    <cellStyle name="Normal 15 4 2 20" xfId="20224"/>
    <cellStyle name="Normal 15 4 2 20 10" xfId="20225"/>
    <cellStyle name="Normal 15 4 2 20 11" xfId="20226"/>
    <cellStyle name="Normal 15 4 2 20 12" xfId="20227"/>
    <cellStyle name="Normal 15 4 2 20 13" xfId="20228"/>
    <cellStyle name="Normal 15 4 2 20 14" xfId="20229"/>
    <cellStyle name="Normal 15 4 2 20 15" xfId="20230"/>
    <cellStyle name="Normal 15 4 2 20 16" xfId="20231"/>
    <cellStyle name="Normal 15 4 2 20 17" xfId="20232"/>
    <cellStyle name="Normal 15 4 2 20 18" xfId="20233"/>
    <cellStyle name="Normal 15 4 2 20 19" xfId="20234"/>
    <cellStyle name="Normal 15 4 2 20 2" xfId="20235"/>
    <cellStyle name="Normal 15 4 2 20 20" xfId="20236"/>
    <cellStyle name="Normal 15 4 2 20 21" xfId="20237"/>
    <cellStyle name="Normal 15 4 2 20 22" xfId="20238"/>
    <cellStyle name="Normal 15 4 2 20 23" xfId="20239"/>
    <cellStyle name="Normal 15 4 2 20 24" xfId="20240"/>
    <cellStyle name="Normal 15 4 2 20 25" xfId="20241"/>
    <cellStyle name="Normal 15 4 2 20 26" xfId="20242"/>
    <cellStyle name="Normal 15 4 2 20 27" xfId="20243"/>
    <cellStyle name="Normal 15 4 2 20 28" xfId="20244"/>
    <cellStyle name="Normal 15 4 2 20 29" xfId="20245"/>
    <cellStyle name="Normal 15 4 2 20 3" xfId="20246"/>
    <cellStyle name="Normal 15 4 2 20 30" xfId="20247"/>
    <cellStyle name="Normal 15 4 2 20 4" xfId="20248"/>
    <cellStyle name="Normal 15 4 2 20 5" xfId="20249"/>
    <cellStyle name="Normal 15 4 2 20 6" xfId="20250"/>
    <cellStyle name="Normal 15 4 2 20 7" xfId="20251"/>
    <cellStyle name="Normal 15 4 2 20 8" xfId="20252"/>
    <cellStyle name="Normal 15 4 2 20 9" xfId="20253"/>
    <cellStyle name="Normal 15 4 2 21" xfId="20254"/>
    <cellStyle name="Normal 15 4 2 21 10" xfId="20255"/>
    <cellStyle name="Normal 15 4 2 21 11" xfId="20256"/>
    <cellStyle name="Normal 15 4 2 21 12" xfId="20257"/>
    <cellStyle name="Normal 15 4 2 21 13" xfId="20258"/>
    <cellStyle name="Normal 15 4 2 21 14" xfId="20259"/>
    <cellStyle name="Normal 15 4 2 21 15" xfId="20260"/>
    <cellStyle name="Normal 15 4 2 21 16" xfId="20261"/>
    <cellStyle name="Normal 15 4 2 21 17" xfId="20262"/>
    <cellStyle name="Normal 15 4 2 21 18" xfId="20263"/>
    <cellStyle name="Normal 15 4 2 21 19" xfId="20264"/>
    <cellStyle name="Normal 15 4 2 21 2" xfId="20265"/>
    <cellStyle name="Normal 15 4 2 21 20" xfId="20266"/>
    <cellStyle name="Normal 15 4 2 21 21" xfId="20267"/>
    <cellStyle name="Normal 15 4 2 21 22" xfId="20268"/>
    <cellStyle name="Normal 15 4 2 21 23" xfId="20269"/>
    <cellStyle name="Normal 15 4 2 21 24" xfId="20270"/>
    <cellStyle name="Normal 15 4 2 21 25" xfId="20271"/>
    <cellStyle name="Normal 15 4 2 21 26" xfId="20272"/>
    <cellStyle name="Normal 15 4 2 21 27" xfId="20273"/>
    <cellStyle name="Normal 15 4 2 21 28" xfId="20274"/>
    <cellStyle name="Normal 15 4 2 21 29" xfId="20275"/>
    <cellStyle name="Normal 15 4 2 21 3" xfId="20276"/>
    <cellStyle name="Normal 15 4 2 21 30" xfId="20277"/>
    <cellStyle name="Normal 15 4 2 21 4" xfId="20278"/>
    <cellStyle name="Normal 15 4 2 21 5" xfId="20279"/>
    <cellStyle name="Normal 15 4 2 21 6" xfId="20280"/>
    <cellStyle name="Normal 15 4 2 21 7" xfId="20281"/>
    <cellStyle name="Normal 15 4 2 21 8" xfId="20282"/>
    <cellStyle name="Normal 15 4 2 21 9" xfId="20283"/>
    <cellStyle name="Normal 15 4 2 22" xfId="20284"/>
    <cellStyle name="Normal 15 4 2 22 10" xfId="20285"/>
    <cellStyle name="Normal 15 4 2 22 11" xfId="20286"/>
    <cellStyle name="Normal 15 4 2 22 12" xfId="20287"/>
    <cellStyle name="Normal 15 4 2 22 13" xfId="20288"/>
    <cellStyle name="Normal 15 4 2 22 14" xfId="20289"/>
    <cellStyle name="Normal 15 4 2 22 15" xfId="20290"/>
    <cellStyle name="Normal 15 4 2 22 16" xfId="20291"/>
    <cellStyle name="Normal 15 4 2 22 17" xfId="20292"/>
    <cellStyle name="Normal 15 4 2 22 18" xfId="20293"/>
    <cellStyle name="Normal 15 4 2 22 19" xfId="20294"/>
    <cellStyle name="Normal 15 4 2 22 2" xfId="20295"/>
    <cellStyle name="Normal 15 4 2 22 20" xfId="20296"/>
    <cellStyle name="Normal 15 4 2 22 21" xfId="20297"/>
    <cellStyle name="Normal 15 4 2 22 22" xfId="20298"/>
    <cellStyle name="Normal 15 4 2 22 23" xfId="20299"/>
    <cellStyle name="Normal 15 4 2 22 24" xfId="20300"/>
    <cellStyle name="Normal 15 4 2 22 25" xfId="20301"/>
    <cellStyle name="Normal 15 4 2 22 26" xfId="20302"/>
    <cellStyle name="Normal 15 4 2 22 27" xfId="20303"/>
    <cellStyle name="Normal 15 4 2 22 28" xfId="20304"/>
    <cellStyle name="Normal 15 4 2 22 29" xfId="20305"/>
    <cellStyle name="Normal 15 4 2 22 3" xfId="20306"/>
    <cellStyle name="Normal 15 4 2 22 30" xfId="20307"/>
    <cellStyle name="Normal 15 4 2 22 4" xfId="20308"/>
    <cellStyle name="Normal 15 4 2 22 5" xfId="20309"/>
    <cellStyle name="Normal 15 4 2 22 6" xfId="20310"/>
    <cellStyle name="Normal 15 4 2 22 7" xfId="20311"/>
    <cellStyle name="Normal 15 4 2 22 8" xfId="20312"/>
    <cellStyle name="Normal 15 4 2 22 9" xfId="20313"/>
    <cellStyle name="Normal 15 4 2 23" xfId="20314"/>
    <cellStyle name="Normal 15 4 2 23 10" xfId="20315"/>
    <cellStyle name="Normal 15 4 2 23 11" xfId="20316"/>
    <cellStyle name="Normal 15 4 2 23 12" xfId="20317"/>
    <cellStyle name="Normal 15 4 2 23 13" xfId="20318"/>
    <cellStyle name="Normal 15 4 2 23 14" xfId="20319"/>
    <cellStyle name="Normal 15 4 2 23 15" xfId="20320"/>
    <cellStyle name="Normal 15 4 2 23 16" xfId="20321"/>
    <cellStyle name="Normal 15 4 2 23 17" xfId="20322"/>
    <cellStyle name="Normal 15 4 2 23 18" xfId="20323"/>
    <cellStyle name="Normal 15 4 2 23 19" xfId="20324"/>
    <cellStyle name="Normal 15 4 2 23 2" xfId="20325"/>
    <cellStyle name="Normal 15 4 2 23 20" xfId="20326"/>
    <cellStyle name="Normal 15 4 2 23 21" xfId="20327"/>
    <cellStyle name="Normal 15 4 2 23 22" xfId="20328"/>
    <cellStyle name="Normal 15 4 2 23 23" xfId="20329"/>
    <cellStyle name="Normal 15 4 2 23 24" xfId="20330"/>
    <cellStyle name="Normal 15 4 2 23 25" xfId="20331"/>
    <cellStyle name="Normal 15 4 2 23 26" xfId="20332"/>
    <cellStyle name="Normal 15 4 2 23 27" xfId="20333"/>
    <cellStyle name="Normal 15 4 2 23 28" xfId="20334"/>
    <cellStyle name="Normal 15 4 2 23 29" xfId="20335"/>
    <cellStyle name="Normal 15 4 2 23 3" xfId="20336"/>
    <cellStyle name="Normal 15 4 2 23 30" xfId="20337"/>
    <cellStyle name="Normal 15 4 2 23 4" xfId="20338"/>
    <cellStyle name="Normal 15 4 2 23 5" xfId="20339"/>
    <cellStyle name="Normal 15 4 2 23 6" xfId="20340"/>
    <cellStyle name="Normal 15 4 2 23 7" xfId="20341"/>
    <cellStyle name="Normal 15 4 2 23 8" xfId="20342"/>
    <cellStyle name="Normal 15 4 2 23 9" xfId="20343"/>
    <cellStyle name="Normal 15 4 2 24" xfId="20344"/>
    <cellStyle name="Normal 15 4 2 24 10" xfId="20345"/>
    <cellStyle name="Normal 15 4 2 24 11" xfId="20346"/>
    <cellStyle name="Normal 15 4 2 24 12" xfId="20347"/>
    <cellStyle name="Normal 15 4 2 24 13" xfId="20348"/>
    <cellStyle name="Normal 15 4 2 24 14" xfId="20349"/>
    <cellStyle name="Normal 15 4 2 24 15" xfId="20350"/>
    <cellStyle name="Normal 15 4 2 24 16" xfId="20351"/>
    <cellStyle name="Normal 15 4 2 24 17" xfId="20352"/>
    <cellStyle name="Normal 15 4 2 24 18" xfId="20353"/>
    <cellStyle name="Normal 15 4 2 24 19" xfId="20354"/>
    <cellStyle name="Normal 15 4 2 24 2" xfId="20355"/>
    <cellStyle name="Normal 15 4 2 24 20" xfId="20356"/>
    <cellStyle name="Normal 15 4 2 24 21" xfId="20357"/>
    <cellStyle name="Normal 15 4 2 24 22" xfId="20358"/>
    <cellStyle name="Normal 15 4 2 24 23" xfId="20359"/>
    <cellStyle name="Normal 15 4 2 24 24" xfId="20360"/>
    <cellStyle name="Normal 15 4 2 24 25" xfId="20361"/>
    <cellStyle name="Normal 15 4 2 24 26" xfId="20362"/>
    <cellStyle name="Normal 15 4 2 24 27" xfId="20363"/>
    <cellStyle name="Normal 15 4 2 24 28" xfId="20364"/>
    <cellStyle name="Normal 15 4 2 24 29" xfId="20365"/>
    <cellStyle name="Normal 15 4 2 24 3" xfId="20366"/>
    <cellStyle name="Normal 15 4 2 24 30" xfId="20367"/>
    <cellStyle name="Normal 15 4 2 24 4" xfId="20368"/>
    <cellStyle name="Normal 15 4 2 24 5" xfId="20369"/>
    <cellStyle name="Normal 15 4 2 24 6" xfId="20370"/>
    <cellStyle name="Normal 15 4 2 24 7" xfId="20371"/>
    <cellStyle name="Normal 15 4 2 24 8" xfId="20372"/>
    <cellStyle name="Normal 15 4 2 24 9" xfId="20373"/>
    <cellStyle name="Normal 15 4 2 25" xfId="20374"/>
    <cellStyle name="Normal 15 4 2 25 10" xfId="20375"/>
    <cellStyle name="Normal 15 4 2 25 11" xfId="20376"/>
    <cellStyle name="Normal 15 4 2 25 12" xfId="20377"/>
    <cellStyle name="Normal 15 4 2 25 13" xfId="20378"/>
    <cellStyle name="Normal 15 4 2 25 14" xfId="20379"/>
    <cellStyle name="Normal 15 4 2 25 15" xfId="20380"/>
    <cellStyle name="Normal 15 4 2 25 16" xfId="20381"/>
    <cellStyle name="Normal 15 4 2 25 17" xfId="20382"/>
    <cellStyle name="Normal 15 4 2 25 18" xfId="20383"/>
    <cellStyle name="Normal 15 4 2 25 19" xfId="20384"/>
    <cellStyle name="Normal 15 4 2 25 2" xfId="20385"/>
    <cellStyle name="Normal 15 4 2 25 20" xfId="20386"/>
    <cellStyle name="Normal 15 4 2 25 21" xfId="20387"/>
    <cellStyle name="Normal 15 4 2 25 22" xfId="20388"/>
    <cellStyle name="Normal 15 4 2 25 23" xfId="20389"/>
    <cellStyle name="Normal 15 4 2 25 24" xfId="20390"/>
    <cellStyle name="Normal 15 4 2 25 25" xfId="20391"/>
    <cellStyle name="Normal 15 4 2 25 26" xfId="20392"/>
    <cellStyle name="Normal 15 4 2 25 27" xfId="20393"/>
    <cellStyle name="Normal 15 4 2 25 28" xfId="20394"/>
    <cellStyle name="Normal 15 4 2 25 29" xfId="20395"/>
    <cellStyle name="Normal 15 4 2 25 3" xfId="20396"/>
    <cellStyle name="Normal 15 4 2 25 30" xfId="20397"/>
    <cellStyle name="Normal 15 4 2 25 4" xfId="20398"/>
    <cellStyle name="Normal 15 4 2 25 5" xfId="20399"/>
    <cellStyle name="Normal 15 4 2 25 6" xfId="20400"/>
    <cellStyle name="Normal 15 4 2 25 7" xfId="20401"/>
    <cellStyle name="Normal 15 4 2 25 8" xfId="20402"/>
    <cellStyle name="Normal 15 4 2 25 9" xfId="20403"/>
    <cellStyle name="Normal 15 4 2 26" xfId="20404"/>
    <cellStyle name="Normal 15 4 2 26 10" xfId="20405"/>
    <cellStyle name="Normal 15 4 2 26 11" xfId="20406"/>
    <cellStyle name="Normal 15 4 2 26 12" xfId="20407"/>
    <cellStyle name="Normal 15 4 2 26 13" xfId="20408"/>
    <cellStyle name="Normal 15 4 2 26 14" xfId="20409"/>
    <cellStyle name="Normal 15 4 2 26 15" xfId="20410"/>
    <cellStyle name="Normal 15 4 2 26 16" xfId="20411"/>
    <cellStyle name="Normal 15 4 2 26 17" xfId="20412"/>
    <cellStyle name="Normal 15 4 2 26 18" xfId="20413"/>
    <cellStyle name="Normal 15 4 2 26 19" xfId="20414"/>
    <cellStyle name="Normal 15 4 2 26 2" xfId="20415"/>
    <cellStyle name="Normal 15 4 2 26 20" xfId="20416"/>
    <cellStyle name="Normal 15 4 2 26 21" xfId="20417"/>
    <cellStyle name="Normal 15 4 2 26 22" xfId="20418"/>
    <cellStyle name="Normal 15 4 2 26 23" xfId="20419"/>
    <cellStyle name="Normal 15 4 2 26 24" xfId="20420"/>
    <cellStyle name="Normal 15 4 2 26 25" xfId="20421"/>
    <cellStyle name="Normal 15 4 2 26 26" xfId="20422"/>
    <cellStyle name="Normal 15 4 2 26 27" xfId="20423"/>
    <cellStyle name="Normal 15 4 2 26 28" xfId="20424"/>
    <cellStyle name="Normal 15 4 2 26 29" xfId="20425"/>
    <cellStyle name="Normal 15 4 2 26 3" xfId="20426"/>
    <cellStyle name="Normal 15 4 2 26 30" xfId="20427"/>
    <cellStyle name="Normal 15 4 2 26 4" xfId="20428"/>
    <cellStyle name="Normal 15 4 2 26 5" xfId="20429"/>
    <cellStyle name="Normal 15 4 2 26 6" xfId="20430"/>
    <cellStyle name="Normal 15 4 2 26 7" xfId="20431"/>
    <cellStyle name="Normal 15 4 2 26 8" xfId="20432"/>
    <cellStyle name="Normal 15 4 2 26 9" xfId="20433"/>
    <cellStyle name="Normal 15 4 2 27" xfId="20434"/>
    <cellStyle name="Normal 15 4 2 27 10" xfId="20435"/>
    <cellStyle name="Normal 15 4 2 27 11" xfId="20436"/>
    <cellStyle name="Normal 15 4 2 27 12" xfId="20437"/>
    <cellStyle name="Normal 15 4 2 27 13" xfId="20438"/>
    <cellStyle name="Normal 15 4 2 27 14" xfId="20439"/>
    <cellStyle name="Normal 15 4 2 27 15" xfId="20440"/>
    <cellStyle name="Normal 15 4 2 27 16" xfId="20441"/>
    <cellStyle name="Normal 15 4 2 27 17" xfId="20442"/>
    <cellStyle name="Normal 15 4 2 27 18" xfId="20443"/>
    <cellStyle name="Normal 15 4 2 27 19" xfId="20444"/>
    <cellStyle name="Normal 15 4 2 27 2" xfId="20445"/>
    <cellStyle name="Normal 15 4 2 27 20" xfId="20446"/>
    <cellStyle name="Normal 15 4 2 27 21" xfId="20447"/>
    <cellStyle name="Normal 15 4 2 27 22" xfId="20448"/>
    <cellStyle name="Normal 15 4 2 27 23" xfId="20449"/>
    <cellStyle name="Normal 15 4 2 27 24" xfId="20450"/>
    <cellStyle name="Normal 15 4 2 27 25" xfId="20451"/>
    <cellStyle name="Normal 15 4 2 27 26" xfId="20452"/>
    <cellStyle name="Normal 15 4 2 27 27" xfId="20453"/>
    <cellStyle name="Normal 15 4 2 27 28" xfId="20454"/>
    <cellStyle name="Normal 15 4 2 27 29" xfId="20455"/>
    <cellStyle name="Normal 15 4 2 27 3" xfId="20456"/>
    <cellStyle name="Normal 15 4 2 27 30" xfId="20457"/>
    <cellStyle name="Normal 15 4 2 27 4" xfId="20458"/>
    <cellStyle name="Normal 15 4 2 27 5" xfId="20459"/>
    <cellStyle name="Normal 15 4 2 27 6" xfId="20460"/>
    <cellStyle name="Normal 15 4 2 27 7" xfId="20461"/>
    <cellStyle name="Normal 15 4 2 27 8" xfId="20462"/>
    <cellStyle name="Normal 15 4 2 27 9" xfId="20463"/>
    <cellStyle name="Normal 15 4 2 28" xfId="20464"/>
    <cellStyle name="Normal 15 4 2 28 10" xfId="20465"/>
    <cellStyle name="Normal 15 4 2 28 11" xfId="20466"/>
    <cellStyle name="Normal 15 4 2 28 12" xfId="20467"/>
    <cellStyle name="Normal 15 4 2 28 13" xfId="20468"/>
    <cellStyle name="Normal 15 4 2 28 14" xfId="20469"/>
    <cellStyle name="Normal 15 4 2 28 15" xfId="20470"/>
    <cellStyle name="Normal 15 4 2 28 16" xfId="20471"/>
    <cellStyle name="Normal 15 4 2 28 17" xfId="20472"/>
    <cellStyle name="Normal 15 4 2 28 18" xfId="20473"/>
    <cellStyle name="Normal 15 4 2 28 19" xfId="20474"/>
    <cellStyle name="Normal 15 4 2 28 2" xfId="20475"/>
    <cellStyle name="Normal 15 4 2 28 20" xfId="20476"/>
    <cellStyle name="Normal 15 4 2 28 21" xfId="20477"/>
    <cellStyle name="Normal 15 4 2 28 22" xfId="20478"/>
    <cellStyle name="Normal 15 4 2 28 23" xfId="20479"/>
    <cellStyle name="Normal 15 4 2 28 24" xfId="20480"/>
    <cellStyle name="Normal 15 4 2 28 25" xfId="20481"/>
    <cellStyle name="Normal 15 4 2 28 26" xfId="20482"/>
    <cellStyle name="Normal 15 4 2 28 27" xfId="20483"/>
    <cellStyle name="Normal 15 4 2 28 28" xfId="20484"/>
    <cellStyle name="Normal 15 4 2 28 29" xfId="20485"/>
    <cellStyle name="Normal 15 4 2 28 3" xfId="20486"/>
    <cellStyle name="Normal 15 4 2 28 30" xfId="20487"/>
    <cellStyle name="Normal 15 4 2 28 4" xfId="20488"/>
    <cellStyle name="Normal 15 4 2 28 5" xfId="20489"/>
    <cellStyle name="Normal 15 4 2 28 6" xfId="20490"/>
    <cellStyle name="Normal 15 4 2 28 7" xfId="20491"/>
    <cellStyle name="Normal 15 4 2 28 8" xfId="20492"/>
    <cellStyle name="Normal 15 4 2 28 9" xfId="20493"/>
    <cellStyle name="Normal 15 4 2 29" xfId="20494"/>
    <cellStyle name="Normal 15 4 2 29 10" xfId="20495"/>
    <cellStyle name="Normal 15 4 2 29 11" xfId="20496"/>
    <cellStyle name="Normal 15 4 2 29 12" xfId="20497"/>
    <cellStyle name="Normal 15 4 2 29 13" xfId="20498"/>
    <cellStyle name="Normal 15 4 2 29 14" xfId="20499"/>
    <cellStyle name="Normal 15 4 2 29 15" xfId="20500"/>
    <cellStyle name="Normal 15 4 2 29 16" xfId="20501"/>
    <cellStyle name="Normal 15 4 2 29 17" xfId="20502"/>
    <cellStyle name="Normal 15 4 2 29 18" xfId="20503"/>
    <cellStyle name="Normal 15 4 2 29 19" xfId="20504"/>
    <cellStyle name="Normal 15 4 2 29 2" xfId="20505"/>
    <cellStyle name="Normal 15 4 2 29 20" xfId="20506"/>
    <cellStyle name="Normal 15 4 2 29 21" xfId="20507"/>
    <cellStyle name="Normal 15 4 2 29 22" xfId="20508"/>
    <cellStyle name="Normal 15 4 2 29 23" xfId="20509"/>
    <cellStyle name="Normal 15 4 2 29 24" xfId="20510"/>
    <cellStyle name="Normal 15 4 2 29 25" xfId="20511"/>
    <cellStyle name="Normal 15 4 2 29 26" xfId="20512"/>
    <cellStyle name="Normal 15 4 2 29 27" xfId="20513"/>
    <cellStyle name="Normal 15 4 2 29 28" xfId="20514"/>
    <cellStyle name="Normal 15 4 2 29 29" xfId="20515"/>
    <cellStyle name="Normal 15 4 2 29 3" xfId="20516"/>
    <cellStyle name="Normal 15 4 2 29 30" xfId="20517"/>
    <cellStyle name="Normal 15 4 2 29 4" xfId="20518"/>
    <cellStyle name="Normal 15 4 2 29 5" xfId="20519"/>
    <cellStyle name="Normal 15 4 2 29 6" xfId="20520"/>
    <cellStyle name="Normal 15 4 2 29 7" xfId="20521"/>
    <cellStyle name="Normal 15 4 2 29 8" xfId="20522"/>
    <cellStyle name="Normal 15 4 2 29 9" xfId="20523"/>
    <cellStyle name="Normal 15 4 2 3" xfId="20524"/>
    <cellStyle name="Normal 15 4 2 3 10" xfId="20525"/>
    <cellStyle name="Normal 15 4 2 3 11" xfId="20526"/>
    <cellStyle name="Normal 15 4 2 3 12" xfId="20527"/>
    <cellStyle name="Normal 15 4 2 3 13" xfId="20528"/>
    <cellStyle name="Normal 15 4 2 3 14" xfId="20529"/>
    <cellStyle name="Normal 15 4 2 3 15" xfId="20530"/>
    <cellStyle name="Normal 15 4 2 3 16" xfId="20531"/>
    <cellStyle name="Normal 15 4 2 3 17" xfId="20532"/>
    <cellStyle name="Normal 15 4 2 3 18" xfId="20533"/>
    <cellStyle name="Normal 15 4 2 3 19" xfId="20534"/>
    <cellStyle name="Normal 15 4 2 3 2" xfId="20535"/>
    <cellStyle name="Normal 15 4 2 3 20" xfId="20536"/>
    <cellStyle name="Normal 15 4 2 3 21" xfId="20537"/>
    <cellStyle name="Normal 15 4 2 3 22" xfId="20538"/>
    <cellStyle name="Normal 15 4 2 3 23" xfId="20539"/>
    <cellStyle name="Normal 15 4 2 3 24" xfId="20540"/>
    <cellStyle name="Normal 15 4 2 3 25" xfId="20541"/>
    <cellStyle name="Normal 15 4 2 3 26" xfId="20542"/>
    <cellStyle name="Normal 15 4 2 3 27" xfId="20543"/>
    <cellStyle name="Normal 15 4 2 3 28" xfId="20544"/>
    <cellStyle name="Normal 15 4 2 3 29" xfId="20545"/>
    <cellStyle name="Normal 15 4 2 3 3" xfId="20546"/>
    <cellStyle name="Normal 15 4 2 3 30" xfId="20547"/>
    <cellStyle name="Normal 15 4 2 3 4" xfId="20548"/>
    <cellStyle name="Normal 15 4 2 3 5" xfId="20549"/>
    <cellStyle name="Normal 15 4 2 3 6" xfId="20550"/>
    <cellStyle name="Normal 15 4 2 3 7" xfId="20551"/>
    <cellStyle name="Normal 15 4 2 3 8" xfId="20552"/>
    <cellStyle name="Normal 15 4 2 3 9" xfId="20553"/>
    <cellStyle name="Normal 15 4 2 30" xfId="20554"/>
    <cellStyle name="Normal 15 4 2 30 10" xfId="20555"/>
    <cellStyle name="Normal 15 4 2 30 11" xfId="20556"/>
    <cellStyle name="Normal 15 4 2 30 12" xfId="20557"/>
    <cellStyle name="Normal 15 4 2 30 13" xfId="20558"/>
    <cellStyle name="Normal 15 4 2 30 14" xfId="20559"/>
    <cellStyle name="Normal 15 4 2 30 15" xfId="20560"/>
    <cellStyle name="Normal 15 4 2 30 16" xfId="20561"/>
    <cellStyle name="Normal 15 4 2 30 17" xfId="20562"/>
    <cellStyle name="Normal 15 4 2 30 18" xfId="20563"/>
    <cellStyle name="Normal 15 4 2 30 19" xfId="20564"/>
    <cellStyle name="Normal 15 4 2 30 2" xfId="20565"/>
    <cellStyle name="Normal 15 4 2 30 20" xfId="20566"/>
    <cellStyle name="Normal 15 4 2 30 21" xfId="20567"/>
    <cellStyle name="Normal 15 4 2 30 22" xfId="20568"/>
    <cellStyle name="Normal 15 4 2 30 23" xfId="20569"/>
    <cellStyle name="Normal 15 4 2 30 24" xfId="20570"/>
    <cellStyle name="Normal 15 4 2 30 25" xfId="20571"/>
    <cellStyle name="Normal 15 4 2 30 26" xfId="20572"/>
    <cellStyle name="Normal 15 4 2 30 27" xfId="20573"/>
    <cellStyle name="Normal 15 4 2 30 28" xfId="20574"/>
    <cellStyle name="Normal 15 4 2 30 29" xfId="20575"/>
    <cellStyle name="Normal 15 4 2 30 3" xfId="20576"/>
    <cellStyle name="Normal 15 4 2 30 30" xfId="20577"/>
    <cellStyle name="Normal 15 4 2 30 4" xfId="20578"/>
    <cellStyle name="Normal 15 4 2 30 5" xfId="20579"/>
    <cellStyle name="Normal 15 4 2 30 6" xfId="20580"/>
    <cellStyle name="Normal 15 4 2 30 7" xfId="20581"/>
    <cellStyle name="Normal 15 4 2 30 8" xfId="20582"/>
    <cellStyle name="Normal 15 4 2 30 9" xfId="20583"/>
    <cellStyle name="Normal 15 4 2 31" xfId="20584"/>
    <cellStyle name="Normal 15 4 2 31 10" xfId="20585"/>
    <cellStyle name="Normal 15 4 2 31 11" xfId="20586"/>
    <cellStyle name="Normal 15 4 2 31 12" xfId="20587"/>
    <cellStyle name="Normal 15 4 2 31 13" xfId="20588"/>
    <cellStyle name="Normal 15 4 2 31 14" xfId="20589"/>
    <cellStyle name="Normal 15 4 2 31 15" xfId="20590"/>
    <cellStyle name="Normal 15 4 2 31 16" xfId="20591"/>
    <cellStyle name="Normal 15 4 2 31 17" xfId="20592"/>
    <cellStyle name="Normal 15 4 2 31 18" xfId="20593"/>
    <cellStyle name="Normal 15 4 2 31 19" xfId="20594"/>
    <cellStyle name="Normal 15 4 2 31 2" xfId="20595"/>
    <cellStyle name="Normal 15 4 2 31 20" xfId="20596"/>
    <cellStyle name="Normal 15 4 2 31 21" xfId="20597"/>
    <cellStyle name="Normal 15 4 2 31 22" xfId="20598"/>
    <cellStyle name="Normal 15 4 2 31 23" xfId="20599"/>
    <cellStyle name="Normal 15 4 2 31 24" xfId="20600"/>
    <cellStyle name="Normal 15 4 2 31 25" xfId="20601"/>
    <cellStyle name="Normal 15 4 2 31 26" xfId="20602"/>
    <cellStyle name="Normal 15 4 2 31 27" xfId="20603"/>
    <cellStyle name="Normal 15 4 2 31 28" xfId="20604"/>
    <cellStyle name="Normal 15 4 2 31 29" xfId="20605"/>
    <cellStyle name="Normal 15 4 2 31 3" xfId="20606"/>
    <cellStyle name="Normal 15 4 2 31 30" xfId="20607"/>
    <cellStyle name="Normal 15 4 2 31 4" xfId="20608"/>
    <cellStyle name="Normal 15 4 2 31 5" xfId="20609"/>
    <cellStyle name="Normal 15 4 2 31 6" xfId="20610"/>
    <cellStyle name="Normal 15 4 2 31 7" xfId="20611"/>
    <cellStyle name="Normal 15 4 2 31 8" xfId="20612"/>
    <cellStyle name="Normal 15 4 2 31 9" xfId="20613"/>
    <cellStyle name="Normal 15 4 2 32" xfId="20614"/>
    <cellStyle name="Normal 15 4 2 33" xfId="20615"/>
    <cellStyle name="Normal 15 4 2 34" xfId="20616"/>
    <cellStyle name="Normal 15 4 2 35" xfId="20617"/>
    <cellStyle name="Normal 15 4 2 36" xfId="20618"/>
    <cellStyle name="Normal 15 4 2 37" xfId="20619"/>
    <cellStyle name="Normal 15 4 2 38" xfId="20620"/>
    <cellStyle name="Normal 15 4 2 39" xfId="20621"/>
    <cellStyle name="Normal 15 4 2 4" xfId="20622"/>
    <cellStyle name="Normal 15 4 2 4 10" xfId="20623"/>
    <cellStyle name="Normal 15 4 2 4 11" xfId="20624"/>
    <cellStyle name="Normal 15 4 2 4 12" xfId="20625"/>
    <cellStyle name="Normal 15 4 2 4 13" xfId="20626"/>
    <cellStyle name="Normal 15 4 2 4 14" xfId="20627"/>
    <cellStyle name="Normal 15 4 2 4 15" xfId="20628"/>
    <cellStyle name="Normal 15 4 2 4 16" xfId="20629"/>
    <cellStyle name="Normal 15 4 2 4 17" xfId="20630"/>
    <cellStyle name="Normal 15 4 2 4 18" xfId="20631"/>
    <cellStyle name="Normal 15 4 2 4 19" xfId="20632"/>
    <cellStyle name="Normal 15 4 2 4 2" xfId="20633"/>
    <cellStyle name="Normal 15 4 2 4 20" xfId="20634"/>
    <cellStyle name="Normal 15 4 2 4 21" xfId="20635"/>
    <cellStyle name="Normal 15 4 2 4 22" xfId="20636"/>
    <cellStyle name="Normal 15 4 2 4 23" xfId="20637"/>
    <cellStyle name="Normal 15 4 2 4 24" xfId="20638"/>
    <cellStyle name="Normal 15 4 2 4 25" xfId="20639"/>
    <cellStyle name="Normal 15 4 2 4 26" xfId="20640"/>
    <cellStyle name="Normal 15 4 2 4 27" xfId="20641"/>
    <cellStyle name="Normal 15 4 2 4 28" xfId="20642"/>
    <cellStyle name="Normal 15 4 2 4 29" xfId="20643"/>
    <cellStyle name="Normal 15 4 2 4 3" xfId="20644"/>
    <cellStyle name="Normal 15 4 2 4 30" xfId="20645"/>
    <cellStyle name="Normal 15 4 2 4 4" xfId="20646"/>
    <cellStyle name="Normal 15 4 2 4 5" xfId="20647"/>
    <cellStyle name="Normal 15 4 2 4 6" xfId="20648"/>
    <cellStyle name="Normal 15 4 2 4 7" xfId="20649"/>
    <cellStyle name="Normal 15 4 2 4 8" xfId="20650"/>
    <cellStyle name="Normal 15 4 2 4 9" xfId="20651"/>
    <cellStyle name="Normal 15 4 2 40" xfId="20652"/>
    <cellStyle name="Normal 15 4 2 41" xfId="20653"/>
    <cellStyle name="Normal 15 4 2 42" xfId="20654"/>
    <cellStyle name="Normal 15 4 2 43" xfId="20655"/>
    <cellStyle name="Normal 15 4 2 44" xfId="20656"/>
    <cellStyle name="Normal 15 4 2 45" xfId="20657"/>
    <cellStyle name="Normal 15 4 2 46" xfId="20658"/>
    <cellStyle name="Normal 15 4 2 47" xfId="20659"/>
    <cellStyle name="Normal 15 4 2 48" xfId="20660"/>
    <cellStyle name="Normal 15 4 2 49" xfId="20661"/>
    <cellStyle name="Normal 15 4 2 5" xfId="20662"/>
    <cellStyle name="Normal 15 4 2 5 10" xfId="20663"/>
    <cellStyle name="Normal 15 4 2 5 11" xfId="20664"/>
    <cellStyle name="Normal 15 4 2 5 12" xfId="20665"/>
    <cellStyle name="Normal 15 4 2 5 13" xfId="20666"/>
    <cellStyle name="Normal 15 4 2 5 14" xfId="20667"/>
    <cellStyle name="Normal 15 4 2 5 15" xfId="20668"/>
    <cellStyle name="Normal 15 4 2 5 16" xfId="20669"/>
    <cellStyle name="Normal 15 4 2 5 17" xfId="20670"/>
    <cellStyle name="Normal 15 4 2 5 18" xfId="20671"/>
    <cellStyle name="Normal 15 4 2 5 19" xfId="20672"/>
    <cellStyle name="Normal 15 4 2 5 2" xfId="20673"/>
    <cellStyle name="Normal 15 4 2 5 20" xfId="20674"/>
    <cellStyle name="Normal 15 4 2 5 21" xfId="20675"/>
    <cellStyle name="Normal 15 4 2 5 22" xfId="20676"/>
    <cellStyle name="Normal 15 4 2 5 23" xfId="20677"/>
    <cellStyle name="Normal 15 4 2 5 24" xfId="20678"/>
    <cellStyle name="Normal 15 4 2 5 25" xfId="20679"/>
    <cellStyle name="Normal 15 4 2 5 26" xfId="20680"/>
    <cellStyle name="Normal 15 4 2 5 27" xfId="20681"/>
    <cellStyle name="Normal 15 4 2 5 28" xfId="20682"/>
    <cellStyle name="Normal 15 4 2 5 29" xfId="20683"/>
    <cellStyle name="Normal 15 4 2 5 3" xfId="20684"/>
    <cellStyle name="Normal 15 4 2 5 30" xfId="20685"/>
    <cellStyle name="Normal 15 4 2 5 4" xfId="20686"/>
    <cellStyle name="Normal 15 4 2 5 5" xfId="20687"/>
    <cellStyle name="Normal 15 4 2 5 6" xfId="20688"/>
    <cellStyle name="Normal 15 4 2 5 7" xfId="20689"/>
    <cellStyle name="Normal 15 4 2 5 8" xfId="20690"/>
    <cellStyle name="Normal 15 4 2 5 9" xfId="20691"/>
    <cellStyle name="Normal 15 4 2 50" xfId="20692"/>
    <cellStyle name="Normal 15 4 2 51" xfId="20693"/>
    <cellStyle name="Normal 15 4 2 52" xfId="20694"/>
    <cellStyle name="Normal 15 4 2 53" xfId="20695"/>
    <cellStyle name="Normal 15 4 2 54" xfId="20696"/>
    <cellStyle name="Normal 15 4 2 55" xfId="20697"/>
    <cellStyle name="Normal 15 4 2 56" xfId="20698"/>
    <cellStyle name="Normal 15 4 2 57" xfId="20699"/>
    <cellStyle name="Normal 15 4 2 58" xfId="20700"/>
    <cellStyle name="Normal 15 4 2 59" xfId="20701"/>
    <cellStyle name="Normal 15 4 2 6" xfId="20702"/>
    <cellStyle name="Normal 15 4 2 6 10" xfId="20703"/>
    <cellStyle name="Normal 15 4 2 6 11" xfId="20704"/>
    <cellStyle name="Normal 15 4 2 6 12" xfId="20705"/>
    <cellStyle name="Normal 15 4 2 6 13" xfId="20706"/>
    <cellStyle name="Normal 15 4 2 6 14" xfId="20707"/>
    <cellStyle name="Normal 15 4 2 6 15" xfId="20708"/>
    <cellStyle name="Normal 15 4 2 6 16" xfId="20709"/>
    <cellStyle name="Normal 15 4 2 6 17" xfId="20710"/>
    <cellStyle name="Normal 15 4 2 6 18" xfId="20711"/>
    <cellStyle name="Normal 15 4 2 6 19" xfId="20712"/>
    <cellStyle name="Normal 15 4 2 6 2" xfId="20713"/>
    <cellStyle name="Normal 15 4 2 6 20" xfId="20714"/>
    <cellStyle name="Normal 15 4 2 6 21" xfId="20715"/>
    <cellStyle name="Normal 15 4 2 6 22" xfId="20716"/>
    <cellStyle name="Normal 15 4 2 6 23" xfId="20717"/>
    <cellStyle name="Normal 15 4 2 6 24" xfId="20718"/>
    <cellStyle name="Normal 15 4 2 6 25" xfId="20719"/>
    <cellStyle name="Normal 15 4 2 6 26" xfId="20720"/>
    <cellStyle name="Normal 15 4 2 6 27" xfId="20721"/>
    <cellStyle name="Normal 15 4 2 6 28" xfId="20722"/>
    <cellStyle name="Normal 15 4 2 6 29" xfId="20723"/>
    <cellStyle name="Normal 15 4 2 6 3" xfId="20724"/>
    <cellStyle name="Normal 15 4 2 6 30" xfId="20725"/>
    <cellStyle name="Normal 15 4 2 6 4" xfId="20726"/>
    <cellStyle name="Normal 15 4 2 6 5" xfId="20727"/>
    <cellStyle name="Normal 15 4 2 6 6" xfId="20728"/>
    <cellStyle name="Normal 15 4 2 6 7" xfId="20729"/>
    <cellStyle name="Normal 15 4 2 6 8" xfId="20730"/>
    <cellStyle name="Normal 15 4 2 6 9" xfId="20731"/>
    <cellStyle name="Normal 15 4 2 60" xfId="20732"/>
    <cellStyle name="Normal 15 4 2 7" xfId="20733"/>
    <cellStyle name="Normal 15 4 2 7 10" xfId="20734"/>
    <cellStyle name="Normal 15 4 2 7 11" xfId="20735"/>
    <cellStyle name="Normal 15 4 2 7 12" xfId="20736"/>
    <cellStyle name="Normal 15 4 2 7 13" xfId="20737"/>
    <cellStyle name="Normal 15 4 2 7 14" xfId="20738"/>
    <cellStyle name="Normal 15 4 2 7 15" xfId="20739"/>
    <cellStyle name="Normal 15 4 2 7 16" xfId="20740"/>
    <cellStyle name="Normal 15 4 2 7 17" xfId="20741"/>
    <cellStyle name="Normal 15 4 2 7 18" xfId="20742"/>
    <cellStyle name="Normal 15 4 2 7 19" xfId="20743"/>
    <cellStyle name="Normal 15 4 2 7 2" xfId="20744"/>
    <cellStyle name="Normal 15 4 2 7 20" xfId="20745"/>
    <cellStyle name="Normal 15 4 2 7 21" xfId="20746"/>
    <cellStyle name="Normal 15 4 2 7 22" xfId="20747"/>
    <cellStyle name="Normal 15 4 2 7 23" xfId="20748"/>
    <cellStyle name="Normal 15 4 2 7 24" xfId="20749"/>
    <cellStyle name="Normal 15 4 2 7 25" xfId="20750"/>
    <cellStyle name="Normal 15 4 2 7 26" xfId="20751"/>
    <cellStyle name="Normal 15 4 2 7 27" xfId="20752"/>
    <cellStyle name="Normal 15 4 2 7 28" xfId="20753"/>
    <cellStyle name="Normal 15 4 2 7 29" xfId="20754"/>
    <cellStyle name="Normal 15 4 2 7 3" xfId="20755"/>
    <cellStyle name="Normal 15 4 2 7 30" xfId="20756"/>
    <cellStyle name="Normal 15 4 2 7 4" xfId="20757"/>
    <cellStyle name="Normal 15 4 2 7 5" xfId="20758"/>
    <cellStyle name="Normal 15 4 2 7 6" xfId="20759"/>
    <cellStyle name="Normal 15 4 2 7 7" xfId="20760"/>
    <cellStyle name="Normal 15 4 2 7 8" xfId="20761"/>
    <cellStyle name="Normal 15 4 2 7 9" xfId="20762"/>
    <cellStyle name="Normal 15 4 2 8" xfId="20763"/>
    <cellStyle name="Normal 15 4 2 8 10" xfId="20764"/>
    <cellStyle name="Normal 15 4 2 8 11" xfId="20765"/>
    <cellStyle name="Normal 15 4 2 8 12" xfId="20766"/>
    <cellStyle name="Normal 15 4 2 8 13" xfId="20767"/>
    <cellStyle name="Normal 15 4 2 8 14" xfId="20768"/>
    <cellStyle name="Normal 15 4 2 8 15" xfId="20769"/>
    <cellStyle name="Normal 15 4 2 8 16" xfId="20770"/>
    <cellStyle name="Normal 15 4 2 8 17" xfId="20771"/>
    <cellStyle name="Normal 15 4 2 8 18" xfId="20772"/>
    <cellStyle name="Normal 15 4 2 8 19" xfId="20773"/>
    <cellStyle name="Normal 15 4 2 8 2" xfId="20774"/>
    <cellStyle name="Normal 15 4 2 8 20" xfId="20775"/>
    <cellStyle name="Normal 15 4 2 8 21" xfId="20776"/>
    <cellStyle name="Normal 15 4 2 8 22" xfId="20777"/>
    <cellStyle name="Normal 15 4 2 8 23" xfId="20778"/>
    <cellStyle name="Normal 15 4 2 8 24" xfId="20779"/>
    <cellStyle name="Normal 15 4 2 8 25" xfId="20780"/>
    <cellStyle name="Normal 15 4 2 8 26" xfId="20781"/>
    <cellStyle name="Normal 15 4 2 8 27" xfId="20782"/>
    <cellStyle name="Normal 15 4 2 8 28" xfId="20783"/>
    <cellStyle name="Normal 15 4 2 8 29" xfId="20784"/>
    <cellStyle name="Normal 15 4 2 8 3" xfId="20785"/>
    <cellStyle name="Normal 15 4 2 8 30" xfId="20786"/>
    <cellStyle name="Normal 15 4 2 8 4" xfId="20787"/>
    <cellStyle name="Normal 15 4 2 8 5" xfId="20788"/>
    <cellStyle name="Normal 15 4 2 8 6" xfId="20789"/>
    <cellStyle name="Normal 15 4 2 8 7" xfId="20790"/>
    <cellStyle name="Normal 15 4 2 8 8" xfId="20791"/>
    <cellStyle name="Normal 15 4 2 8 9" xfId="20792"/>
    <cellStyle name="Normal 15 4 2 9" xfId="20793"/>
    <cellStyle name="Normal 15 4 2 9 10" xfId="20794"/>
    <cellStyle name="Normal 15 4 2 9 11" xfId="20795"/>
    <cellStyle name="Normal 15 4 2 9 12" xfId="20796"/>
    <cellStyle name="Normal 15 4 2 9 13" xfId="20797"/>
    <cellStyle name="Normal 15 4 2 9 14" xfId="20798"/>
    <cellStyle name="Normal 15 4 2 9 15" xfId="20799"/>
    <cellStyle name="Normal 15 4 2 9 16" xfId="20800"/>
    <cellStyle name="Normal 15 4 2 9 17" xfId="20801"/>
    <cellStyle name="Normal 15 4 2 9 18" xfId="20802"/>
    <cellStyle name="Normal 15 4 2 9 19" xfId="20803"/>
    <cellStyle name="Normal 15 4 2 9 2" xfId="20804"/>
    <cellStyle name="Normal 15 4 2 9 20" xfId="20805"/>
    <cellStyle name="Normal 15 4 2 9 21" xfId="20806"/>
    <cellStyle name="Normal 15 4 2 9 22" xfId="20807"/>
    <cellStyle name="Normal 15 4 2 9 23" xfId="20808"/>
    <cellStyle name="Normal 15 4 2 9 24" xfId="20809"/>
    <cellStyle name="Normal 15 4 2 9 25" xfId="20810"/>
    <cellStyle name="Normal 15 4 2 9 26" xfId="20811"/>
    <cellStyle name="Normal 15 4 2 9 27" xfId="20812"/>
    <cellStyle name="Normal 15 4 2 9 28" xfId="20813"/>
    <cellStyle name="Normal 15 4 2 9 29" xfId="20814"/>
    <cellStyle name="Normal 15 4 2 9 3" xfId="20815"/>
    <cellStyle name="Normal 15 4 2 9 30" xfId="20816"/>
    <cellStyle name="Normal 15 4 2 9 4" xfId="20817"/>
    <cellStyle name="Normal 15 4 2 9 5" xfId="20818"/>
    <cellStyle name="Normal 15 4 2 9 6" xfId="20819"/>
    <cellStyle name="Normal 15 4 2 9 7" xfId="20820"/>
    <cellStyle name="Normal 15 4 2 9 8" xfId="20821"/>
    <cellStyle name="Normal 15 4 2 9 9" xfId="20822"/>
    <cellStyle name="Normal 15 4 20" xfId="20823"/>
    <cellStyle name="Normal 15 4 20 10" xfId="20824"/>
    <cellStyle name="Normal 15 4 20 11" xfId="20825"/>
    <cellStyle name="Normal 15 4 20 12" xfId="20826"/>
    <cellStyle name="Normal 15 4 20 13" xfId="20827"/>
    <cellStyle name="Normal 15 4 20 14" xfId="20828"/>
    <cellStyle name="Normal 15 4 20 15" xfId="20829"/>
    <cellStyle name="Normal 15 4 20 16" xfId="20830"/>
    <cellStyle name="Normal 15 4 20 17" xfId="20831"/>
    <cellStyle name="Normal 15 4 20 18" xfId="20832"/>
    <cellStyle name="Normal 15 4 20 19" xfId="20833"/>
    <cellStyle name="Normal 15 4 20 2" xfId="20834"/>
    <cellStyle name="Normal 15 4 20 20" xfId="20835"/>
    <cellStyle name="Normal 15 4 20 21" xfId="20836"/>
    <cellStyle name="Normal 15 4 20 22" xfId="20837"/>
    <cellStyle name="Normal 15 4 20 23" xfId="20838"/>
    <cellStyle name="Normal 15 4 20 24" xfId="20839"/>
    <cellStyle name="Normal 15 4 20 25" xfId="20840"/>
    <cellStyle name="Normal 15 4 20 26" xfId="20841"/>
    <cellStyle name="Normal 15 4 20 27" xfId="20842"/>
    <cellStyle name="Normal 15 4 20 28" xfId="20843"/>
    <cellStyle name="Normal 15 4 20 29" xfId="20844"/>
    <cellStyle name="Normal 15 4 20 3" xfId="20845"/>
    <cellStyle name="Normal 15 4 20 30" xfId="20846"/>
    <cellStyle name="Normal 15 4 20 4" xfId="20847"/>
    <cellStyle name="Normal 15 4 20 5" xfId="20848"/>
    <cellStyle name="Normal 15 4 20 6" xfId="20849"/>
    <cellStyle name="Normal 15 4 20 7" xfId="20850"/>
    <cellStyle name="Normal 15 4 20 8" xfId="20851"/>
    <cellStyle name="Normal 15 4 20 9" xfId="20852"/>
    <cellStyle name="Normal 15 4 21" xfId="20853"/>
    <cellStyle name="Normal 15 4 21 10" xfId="20854"/>
    <cellStyle name="Normal 15 4 21 11" xfId="20855"/>
    <cellStyle name="Normal 15 4 21 12" xfId="20856"/>
    <cellStyle name="Normal 15 4 21 13" xfId="20857"/>
    <cellStyle name="Normal 15 4 21 14" xfId="20858"/>
    <cellStyle name="Normal 15 4 21 15" xfId="20859"/>
    <cellStyle name="Normal 15 4 21 16" xfId="20860"/>
    <cellStyle name="Normal 15 4 21 17" xfId="20861"/>
    <cellStyle name="Normal 15 4 21 18" xfId="20862"/>
    <cellStyle name="Normal 15 4 21 19" xfId="20863"/>
    <cellStyle name="Normal 15 4 21 2" xfId="20864"/>
    <cellStyle name="Normal 15 4 21 20" xfId="20865"/>
    <cellStyle name="Normal 15 4 21 21" xfId="20866"/>
    <cellStyle name="Normal 15 4 21 22" xfId="20867"/>
    <cellStyle name="Normal 15 4 21 23" xfId="20868"/>
    <cellStyle name="Normal 15 4 21 24" xfId="20869"/>
    <cellStyle name="Normal 15 4 21 25" xfId="20870"/>
    <cellStyle name="Normal 15 4 21 26" xfId="20871"/>
    <cellStyle name="Normal 15 4 21 27" xfId="20872"/>
    <cellStyle name="Normal 15 4 21 28" xfId="20873"/>
    <cellStyle name="Normal 15 4 21 29" xfId="20874"/>
    <cellStyle name="Normal 15 4 21 3" xfId="20875"/>
    <cellStyle name="Normal 15 4 21 30" xfId="20876"/>
    <cellStyle name="Normal 15 4 21 4" xfId="20877"/>
    <cellStyle name="Normal 15 4 21 5" xfId="20878"/>
    <cellStyle name="Normal 15 4 21 6" xfId="20879"/>
    <cellStyle name="Normal 15 4 21 7" xfId="20880"/>
    <cellStyle name="Normal 15 4 21 8" xfId="20881"/>
    <cellStyle name="Normal 15 4 21 9" xfId="20882"/>
    <cellStyle name="Normal 15 4 22" xfId="20883"/>
    <cellStyle name="Normal 15 4 22 10" xfId="20884"/>
    <cellStyle name="Normal 15 4 22 11" xfId="20885"/>
    <cellStyle name="Normal 15 4 22 12" xfId="20886"/>
    <cellStyle name="Normal 15 4 22 13" xfId="20887"/>
    <cellStyle name="Normal 15 4 22 14" xfId="20888"/>
    <cellStyle name="Normal 15 4 22 15" xfId="20889"/>
    <cellStyle name="Normal 15 4 22 16" xfId="20890"/>
    <cellStyle name="Normal 15 4 22 17" xfId="20891"/>
    <cellStyle name="Normal 15 4 22 18" xfId="20892"/>
    <cellStyle name="Normal 15 4 22 19" xfId="20893"/>
    <cellStyle name="Normal 15 4 22 2" xfId="20894"/>
    <cellStyle name="Normal 15 4 22 20" xfId="20895"/>
    <cellStyle name="Normal 15 4 22 21" xfId="20896"/>
    <cellStyle name="Normal 15 4 22 22" xfId="20897"/>
    <cellStyle name="Normal 15 4 22 23" xfId="20898"/>
    <cellStyle name="Normal 15 4 22 24" xfId="20899"/>
    <cellStyle name="Normal 15 4 22 25" xfId="20900"/>
    <cellStyle name="Normal 15 4 22 26" xfId="20901"/>
    <cellStyle name="Normal 15 4 22 27" xfId="20902"/>
    <cellStyle name="Normal 15 4 22 28" xfId="20903"/>
    <cellStyle name="Normal 15 4 22 29" xfId="20904"/>
    <cellStyle name="Normal 15 4 22 3" xfId="20905"/>
    <cellStyle name="Normal 15 4 22 30" xfId="20906"/>
    <cellStyle name="Normal 15 4 22 4" xfId="20907"/>
    <cellStyle name="Normal 15 4 22 5" xfId="20908"/>
    <cellStyle name="Normal 15 4 22 6" xfId="20909"/>
    <cellStyle name="Normal 15 4 22 7" xfId="20910"/>
    <cellStyle name="Normal 15 4 22 8" xfId="20911"/>
    <cellStyle name="Normal 15 4 22 9" xfId="20912"/>
    <cellStyle name="Normal 15 4 23" xfId="20913"/>
    <cellStyle name="Normal 15 4 23 10" xfId="20914"/>
    <cellStyle name="Normal 15 4 23 11" xfId="20915"/>
    <cellStyle name="Normal 15 4 23 12" xfId="20916"/>
    <cellStyle name="Normal 15 4 23 13" xfId="20917"/>
    <cellStyle name="Normal 15 4 23 14" xfId="20918"/>
    <cellStyle name="Normal 15 4 23 15" xfId="20919"/>
    <cellStyle name="Normal 15 4 23 16" xfId="20920"/>
    <cellStyle name="Normal 15 4 23 17" xfId="20921"/>
    <cellStyle name="Normal 15 4 23 18" xfId="20922"/>
    <cellStyle name="Normal 15 4 23 19" xfId="20923"/>
    <cellStyle name="Normal 15 4 23 2" xfId="20924"/>
    <cellStyle name="Normal 15 4 23 20" xfId="20925"/>
    <cellStyle name="Normal 15 4 23 21" xfId="20926"/>
    <cellStyle name="Normal 15 4 23 22" xfId="20927"/>
    <cellStyle name="Normal 15 4 23 23" xfId="20928"/>
    <cellStyle name="Normal 15 4 23 24" xfId="20929"/>
    <cellStyle name="Normal 15 4 23 25" xfId="20930"/>
    <cellStyle name="Normal 15 4 23 26" xfId="20931"/>
    <cellStyle name="Normal 15 4 23 27" xfId="20932"/>
    <cellStyle name="Normal 15 4 23 28" xfId="20933"/>
    <cellStyle name="Normal 15 4 23 29" xfId="20934"/>
    <cellStyle name="Normal 15 4 23 3" xfId="20935"/>
    <cellStyle name="Normal 15 4 23 30" xfId="20936"/>
    <cellStyle name="Normal 15 4 23 4" xfId="20937"/>
    <cellStyle name="Normal 15 4 23 5" xfId="20938"/>
    <cellStyle name="Normal 15 4 23 6" xfId="20939"/>
    <cellStyle name="Normal 15 4 23 7" xfId="20940"/>
    <cellStyle name="Normal 15 4 23 8" xfId="20941"/>
    <cellStyle name="Normal 15 4 23 9" xfId="20942"/>
    <cellStyle name="Normal 15 4 24" xfId="20943"/>
    <cellStyle name="Normal 15 4 24 10" xfId="20944"/>
    <cellStyle name="Normal 15 4 24 11" xfId="20945"/>
    <cellStyle name="Normal 15 4 24 12" xfId="20946"/>
    <cellStyle name="Normal 15 4 24 13" xfId="20947"/>
    <cellStyle name="Normal 15 4 24 14" xfId="20948"/>
    <cellStyle name="Normal 15 4 24 15" xfId="20949"/>
    <cellStyle name="Normal 15 4 24 16" xfId="20950"/>
    <cellStyle name="Normal 15 4 24 17" xfId="20951"/>
    <cellStyle name="Normal 15 4 24 18" xfId="20952"/>
    <cellStyle name="Normal 15 4 24 19" xfId="20953"/>
    <cellStyle name="Normal 15 4 24 2" xfId="20954"/>
    <cellStyle name="Normal 15 4 24 20" xfId="20955"/>
    <cellStyle name="Normal 15 4 24 21" xfId="20956"/>
    <cellStyle name="Normal 15 4 24 22" xfId="20957"/>
    <cellStyle name="Normal 15 4 24 23" xfId="20958"/>
    <cellStyle name="Normal 15 4 24 24" xfId="20959"/>
    <cellStyle name="Normal 15 4 24 25" xfId="20960"/>
    <cellStyle name="Normal 15 4 24 26" xfId="20961"/>
    <cellStyle name="Normal 15 4 24 27" xfId="20962"/>
    <cellStyle name="Normal 15 4 24 28" xfId="20963"/>
    <cellStyle name="Normal 15 4 24 29" xfId="20964"/>
    <cellStyle name="Normal 15 4 24 3" xfId="20965"/>
    <cellStyle name="Normal 15 4 24 30" xfId="20966"/>
    <cellStyle name="Normal 15 4 24 4" xfId="20967"/>
    <cellStyle name="Normal 15 4 24 5" xfId="20968"/>
    <cellStyle name="Normal 15 4 24 6" xfId="20969"/>
    <cellStyle name="Normal 15 4 24 7" xfId="20970"/>
    <cellStyle name="Normal 15 4 24 8" xfId="20971"/>
    <cellStyle name="Normal 15 4 24 9" xfId="20972"/>
    <cellStyle name="Normal 15 4 25" xfId="20973"/>
    <cellStyle name="Normal 15 4 25 10" xfId="20974"/>
    <cellStyle name="Normal 15 4 25 11" xfId="20975"/>
    <cellStyle name="Normal 15 4 25 12" xfId="20976"/>
    <cellStyle name="Normal 15 4 25 13" xfId="20977"/>
    <cellStyle name="Normal 15 4 25 14" xfId="20978"/>
    <cellStyle name="Normal 15 4 25 15" xfId="20979"/>
    <cellStyle name="Normal 15 4 25 16" xfId="20980"/>
    <cellStyle name="Normal 15 4 25 17" xfId="20981"/>
    <cellStyle name="Normal 15 4 25 18" xfId="20982"/>
    <cellStyle name="Normal 15 4 25 19" xfId="20983"/>
    <cellStyle name="Normal 15 4 25 2" xfId="20984"/>
    <cellStyle name="Normal 15 4 25 20" xfId="20985"/>
    <cellStyle name="Normal 15 4 25 21" xfId="20986"/>
    <cellStyle name="Normal 15 4 25 22" xfId="20987"/>
    <cellStyle name="Normal 15 4 25 23" xfId="20988"/>
    <cellStyle name="Normal 15 4 25 24" xfId="20989"/>
    <cellStyle name="Normal 15 4 25 25" xfId="20990"/>
    <cellStyle name="Normal 15 4 25 26" xfId="20991"/>
    <cellStyle name="Normal 15 4 25 27" xfId="20992"/>
    <cellStyle name="Normal 15 4 25 28" xfId="20993"/>
    <cellStyle name="Normal 15 4 25 29" xfId="20994"/>
    <cellStyle name="Normal 15 4 25 3" xfId="20995"/>
    <cellStyle name="Normal 15 4 25 30" xfId="20996"/>
    <cellStyle name="Normal 15 4 25 4" xfId="20997"/>
    <cellStyle name="Normal 15 4 25 5" xfId="20998"/>
    <cellStyle name="Normal 15 4 25 6" xfId="20999"/>
    <cellStyle name="Normal 15 4 25 7" xfId="21000"/>
    <cellStyle name="Normal 15 4 25 8" xfId="21001"/>
    <cellStyle name="Normal 15 4 25 9" xfId="21002"/>
    <cellStyle name="Normal 15 4 26" xfId="21003"/>
    <cellStyle name="Normal 15 4 26 10" xfId="21004"/>
    <cellStyle name="Normal 15 4 26 11" xfId="21005"/>
    <cellStyle name="Normal 15 4 26 12" xfId="21006"/>
    <cellStyle name="Normal 15 4 26 13" xfId="21007"/>
    <cellStyle name="Normal 15 4 26 14" xfId="21008"/>
    <cellStyle name="Normal 15 4 26 15" xfId="21009"/>
    <cellStyle name="Normal 15 4 26 16" xfId="21010"/>
    <cellStyle name="Normal 15 4 26 17" xfId="21011"/>
    <cellStyle name="Normal 15 4 26 18" xfId="21012"/>
    <cellStyle name="Normal 15 4 26 19" xfId="21013"/>
    <cellStyle name="Normal 15 4 26 2" xfId="21014"/>
    <cellStyle name="Normal 15 4 26 20" xfId="21015"/>
    <cellStyle name="Normal 15 4 26 21" xfId="21016"/>
    <cellStyle name="Normal 15 4 26 22" xfId="21017"/>
    <cellStyle name="Normal 15 4 26 23" xfId="21018"/>
    <cellStyle name="Normal 15 4 26 24" xfId="21019"/>
    <cellStyle name="Normal 15 4 26 25" xfId="21020"/>
    <cellStyle name="Normal 15 4 26 26" xfId="21021"/>
    <cellStyle name="Normal 15 4 26 27" xfId="21022"/>
    <cellStyle name="Normal 15 4 26 28" xfId="21023"/>
    <cellStyle name="Normal 15 4 26 29" xfId="21024"/>
    <cellStyle name="Normal 15 4 26 3" xfId="21025"/>
    <cellStyle name="Normal 15 4 26 30" xfId="21026"/>
    <cellStyle name="Normal 15 4 26 4" xfId="21027"/>
    <cellStyle name="Normal 15 4 26 5" xfId="21028"/>
    <cellStyle name="Normal 15 4 26 6" xfId="21029"/>
    <cellStyle name="Normal 15 4 26 7" xfId="21030"/>
    <cellStyle name="Normal 15 4 26 8" xfId="21031"/>
    <cellStyle name="Normal 15 4 26 9" xfId="21032"/>
    <cellStyle name="Normal 15 4 27" xfId="21033"/>
    <cellStyle name="Normal 15 4 27 10" xfId="21034"/>
    <cellStyle name="Normal 15 4 27 11" xfId="21035"/>
    <cellStyle name="Normal 15 4 27 12" xfId="21036"/>
    <cellStyle name="Normal 15 4 27 13" xfId="21037"/>
    <cellStyle name="Normal 15 4 27 14" xfId="21038"/>
    <cellStyle name="Normal 15 4 27 15" xfId="21039"/>
    <cellStyle name="Normal 15 4 27 16" xfId="21040"/>
    <cellStyle name="Normal 15 4 27 17" xfId="21041"/>
    <cellStyle name="Normal 15 4 27 18" xfId="21042"/>
    <cellStyle name="Normal 15 4 27 19" xfId="21043"/>
    <cellStyle name="Normal 15 4 27 2" xfId="21044"/>
    <cellStyle name="Normal 15 4 27 20" xfId="21045"/>
    <cellStyle name="Normal 15 4 27 21" xfId="21046"/>
    <cellStyle name="Normal 15 4 27 22" xfId="21047"/>
    <cellStyle name="Normal 15 4 27 23" xfId="21048"/>
    <cellStyle name="Normal 15 4 27 24" xfId="21049"/>
    <cellStyle name="Normal 15 4 27 25" xfId="21050"/>
    <cellStyle name="Normal 15 4 27 26" xfId="21051"/>
    <cellStyle name="Normal 15 4 27 27" xfId="21052"/>
    <cellStyle name="Normal 15 4 27 28" xfId="21053"/>
    <cellStyle name="Normal 15 4 27 29" xfId="21054"/>
    <cellStyle name="Normal 15 4 27 3" xfId="21055"/>
    <cellStyle name="Normal 15 4 27 30" xfId="21056"/>
    <cellStyle name="Normal 15 4 27 4" xfId="21057"/>
    <cellStyle name="Normal 15 4 27 5" xfId="21058"/>
    <cellStyle name="Normal 15 4 27 6" xfId="21059"/>
    <cellStyle name="Normal 15 4 27 7" xfId="21060"/>
    <cellStyle name="Normal 15 4 27 8" xfId="21061"/>
    <cellStyle name="Normal 15 4 27 9" xfId="21062"/>
    <cellStyle name="Normal 15 4 28" xfId="21063"/>
    <cellStyle name="Normal 15 4 28 10" xfId="21064"/>
    <cellStyle name="Normal 15 4 28 11" xfId="21065"/>
    <cellStyle name="Normal 15 4 28 12" xfId="21066"/>
    <cellStyle name="Normal 15 4 28 13" xfId="21067"/>
    <cellStyle name="Normal 15 4 28 14" xfId="21068"/>
    <cellStyle name="Normal 15 4 28 15" xfId="21069"/>
    <cellStyle name="Normal 15 4 28 16" xfId="21070"/>
    <cellStyle name="Normal 15 4 28 17" xfId="21071"/>
    <cellStyle name="Normal 15 4 28 18" xfId="21072"/>
    <cellStyle name="Normal 15 4 28 19" xfId="21073"/>
    <cellStyle name="Normal 15 4 28 2" xfId="21074"/>
    <cellStyle name="Normal 15 4 28 20" xfId="21075"/>
    <cellStyle name="Normal 15 4 28 21" xfId="21076"/>
    <cellStyle name="Normal 15 4 28 22" xfId="21077"/>
    <cellStyle name="Normal 15 4 28 23" xfId="21078"/>
    <cellStyle name="Normal 15 4 28 24" xfId="21079"/>
    <cellStyle name="Normal 15 4 28 25" xfId="21080"/>
    <cellStyle name="Normal 15 4 28 26" xfId="21081"/>
    <cellStyle name="Normal 15 4 28 27" xfId="21082"/>
    <cellStyle name="Normal 15 4 28 28" xfId="21083"/>
    <cellStyle name="Normal 15 4 28 29" xfId="21084"/>
    <cellStyle name="Normal 15 4 28 3" xfId="21085"/>
    <cellStyle name="Normal 15 4 28 30" xfId="21086"/>
    <cellStyle name="Normal 15 4 28 4" xfId="21087"/>
    <cellStyle name="Normal 15 4 28 5" xfId="21088"/>
    <cellStyle name="Normal 15 4 28 6" xfId="21089"/>
    <cellStyle name="Normal 15 4 28 7" xfId="21090"/>
    <cellStyle name="Normal 15 4 28 8" xfId="21091"/>
    <cellStyle name="Normal 15 4 28 9" xfId="21092"/>
    <cellStyle name="Normal 15 4 29" xfId="21093"/>
    <cellStyle name="Normal 15 4 29 10" xfId="21094"/>
    <cellStyle name="Normal 15 4 29 11" xfId="21095"/>
    <cellStyle name="Normal 15 4 29 12" xfId="21096"/>
    <cellStyle name="Normal 15 4 29 13" xfId="21097"/>
    <cellStyle name="Normal 15 4 29 14" xfId="21098"/>
    <cellStyle name="Normal 15 4 29 15" xfId="21099"/>
    <cellStyle name="Normal 15 4 29 16" xfId="21100"/>
    <cellStyle name="Normal 15 4 29 17" xfId="21101"/>
    <cellStyle name="Normal 15 4 29 18" xfId="21102"/>
    <cellStyle name="Normal 15 4 29 19" xfId="21103"/>
    <cellStyle name="Normal 15 4 29 2" xfId="21104"/>
    <cellStyle name="Normal 15 4 29 20" xfId="21105"/>
    <cellStyle name="Normal 15 4 29 21" xfId="21106"/>
    <cellStyle name="Normal 15 4 29 22" xfId="21107"/>
    <cellStyle name="Normal 15 4 29 23" xfId="21108"/>
    <cellStyle name="Normal 15 4 29 24" xfId="21109"/>
    <cellStyle name="Normal 15 4 29 25" xfId="21110"/>
    <cellStyle name="Normal 15 4 29 26" xfId="21111"/>
    <cellStyle name="Normal 15 4 29 27" xfId="21112"/>
    <cellStyle name="Normal 15 4 29 28" xfId="21113"/>
    <cellStyle name="Normal 15 4 29 29" xfId="21114"/>
    <cellStyle name="Normal 15 4 29 3" xfId="21115"/>
    <cellStyle name="Normal 15 4 29 30" xfId="21116"/>
    <cellStyle name="Normal 15 4 29 4" xfId="21117"/>
    <cellStyle name="Normal 15 4 29 5" xfId="21118"/>
    <cellStyle name="Normal 15 4 29 6" xfId="21119"/>
    <cellStyle name="Normal 15 4 29 7" xfId="21120"/>
    <cellStyle name="Normal 15 4 29 8" xfId="21121"/>
    <cellStyle name="Normal 15 4 29 9" xfId="21122"/>
    <cellStyle name="Normal 15 4 3" xfId="21123"/>
    <cellStyle name="Normal 15 4 3 10" xfId="21124"/>
    <cellStyle name="Normal 15 4 3 11" xfId="21125"/>
    <cellStyle name="Normal 15 4 3 12" xfId="21126"/>
    <cellStyle name="Normal 15 4 3 13" xfId="21127"/>
    <cellStyle name="Normal 15 4 3 14" xfId="21128"/>
    <cellStyle name="Normal 15 4 3 15" xfId="21129"/>
    <cellStyle name="Normal 15 4 3 16" xfId="21130"/>
    <cellStyle name="Normal 15 4 3 17" xfId="21131"/>
    <cellStyle name="Normal 15 4 3 18" xfId="21132"/>
    <cellStyle name="Normal 15 4 3 19" xfId="21133"/>
    <cellStyle name="Normal 15 4 3 2" xfId="21134"/>
    <cellStyle name="Normal 15 4 3 20" xfId="21135"/>
    <cellStyle name="Normal 15 4 3 21" xfId="21136"/>
    <cellStyle name="Normal 15 4 3 22" xfId="21137"/>
    <cellStyle name="Normal 15 4 3 23" xfId="21138"/>
    <cellStyle name="Normal 15 4 3 24" xfId="21139"/>
    <cellStyle name="Normal 15 4 3 25" xfId="21140"/>
    <cellStyle name="Normal 15 4 3 26" xfId="21141"/>
    <cellStyle name="Normal 15 4 3 27" xfId="21142"/>
    <cellStyle name="Normal 15 4 3 28" xfId="21143"/>
    <cellStyle name="Normal 15 4 3 29" xfId="21144"/>
    <cellStyle name="Normal 15 4 3 3" xfId="21145"/>
    <cellStyle name="Normal 15 4 3 30" xfId="21146"/>
    <cellStyle name="Normal 15 4 3 4" xfId="21147"/>
    <cellStyle name="Normal 15 4 3 5" xfId="21148"/>
    <cellStyle name="Normal 15 4 3 6" xfId="21149"/>
    <cellStyle name="Normal 15 4 3 7" xfId="21150"/>
    <cellStyle name="Normal 15 4 3 8" xfId="21151"/>
    <cellStyle name="Normal 15 4 3 9" xfId="21152"/>
    <cellStyle name="Normal 15 4 30" xfId="21153"/>
    <cellStyle name="Normal 15 4 30 10" xfId="21154"/>
    <cellStyle name="Normal 15 4 30 11" xfId="21155"/>
    <cellStyle name="Normal 15 4 30 12" xfId="21156"/>
    <cellStyle name="Normal 15 4 30 13" xfId="21157"/>
    <cellStyle name="Normal 15 4 30 14" xfId="21158"/>
    <cellStyle name="Normal 15 4 30 15" xfId="21159"/>
    <cellStyle name="Normal 15 4 30 16" xfId="21160"/>
    <cellStyle name="Normal 15 4 30 17" xfId="21161"/>
    <cellStyle name="Normal 15 4 30 18" xfId="21162"/>
    <cellStyle name="Normal 15 4 30 19" xfId="21163"/>
    <cellStyle name="Normal 15 4 30 2" xfId="21164"/>
    <cellStyle name="Normal 15 4 30 20" xfId="21165"/>
    <cellStyle name="Normal 15 4 30 21" xfId="21166"/>
    <cellStyle name="Normal 15 4 30 22" xfId="21167"/>
    <cellStyle name="Normal 15 4 30 23" xfId="21168"/>
    <cellStyle name="Normal 15 4 30 24" xfId="21169"/>
    <cellStyle name="Normal 15 4 30 25" xfId="21170"/>
    <cellStyle name="Normal 15 4 30 26" xfId="21171"/>
    <cellStyle name="Normal 15 4 30 27" xfId="21172"/>
    <cellStyle name="Normal 15 4 30 28" xfId="21173"/>
    <cellStyle name="Normal 15 4 30 29" xfId="21174"/>
    <cellStyle name="Normal 15 4 30 3" xfId="21175"/>
    <cellStyle name="Normal 15 4 30 30" xfId="21176"/>
    <cellStyle name="Normal 15 4 30 4" xfId="21177"/>
    <cellStyle name="Normal 15 4 30 5" xfId="21178"/>
    <cellStyle name="Normal 15 4 30 6" xfId="21179"/>
    <cellStyle name="Normal 15 4 30 7" xfId="21180"/>
    <cellStyle name="Normal 15 4 30 8" xfId="21181"/>
    <cellStyle name="Normal 15 4 30 9" xfId="21182"/>
    <cellStyle name="Normal 15 4 31" xfId="21183"/>
    <cellStyle name="Normal 15 4 31 10" xfId="21184"/>
    <cellStyle name="Normal 15 4 31 11" xfId="21185"/>
    <cellStyle name="Normal 15 4 31 12" xfId="21186"/>
    <cellStyle name="Normal 15 4 31 13" xfId="21187"/>
    <cellStyle name="Normal 15 4 31 14" xfId="21188"/>
    <cellStyle name="Normal 15 4 31 15" xfId="21189"/>
    <cellStyle name="Normal 15 4 31 16" xfId="21190"/>
    <cellStyle name="Normal 15 4 31 17" xfId="21191"/>
    <cellStyle name="Normal 15 4 31 18" xfId="21192"/>
    <cellStyle name="Normal 15 4 31 19" xfId="21193"/>
    <cellStyle name="Normal 15 4 31 2" xfId="21194"/>
    <cellStyle name="Normal 15 4 31 20" xfId="21195"/>
    <cellStyle name="Normal 15 4 31 21" xfId="21196"/>
    <cellStyle name="Normal 15 4 31 22" xfId="21197"/>
    <cellStyle name="Normal 15 4 31 23" xfId="21198"/>
    <cellStyle name="Normal 15 4 31 24" xfId="21199"/>
    <cellStyle name="Normal 15 4 31 25" xfId="21200"/>
    <cellStyle name="Normal 15 4 31 26" xfId="21201"/>
    <cellStyle name="Normal 15 4 31 27" xfId="21202"/>
    <cellStyle name="Normal 15 4 31 28" xfId="21203"/>
    <cellStyle name="Normal 15 4 31 29" xfId="21204"/>
    <cellStyle name="Normal 15 4 31 3" xfId="21205"/>
    <cellStyle name="Normal 15 4 31 30" xfId="21206"/>
    <cellStyle name="Normal 15 4 31 4" xfId="21207"/>
    <cellStyle name="Normal 15 4 31 5" xfId="21208"/>
    <cellStyle name="Normal 15 4 31 6" xfId="21209"/>
    <cellStyle name="Normal 15 4 31 7" xfId="21210"/>
    <cellStyle name="Normal 15 4 31 8" xfId="21211"/>
    <cellStyle name="Normal 15 4 31 9" xfId="21212"/>
    <cellStyle name="Normal 15 4 32" xfId="21213"/>
    <cellStyle name="Normal 15 4 32 10" xfId="21214"/>
    <cellStyle name="Normal 15 4 32 11" xfId="21215"/>
    <cellStyle name="Normal 15 4 32 12" xfId="21216"/>
    <cellStyle name="Normal 15 4 32 13" xfId="21217"/>
    <cellStyle name="Normal 15 4 32 14" xfId="21218"/>
    <cellStyle name="Normal 15 4 32 15" xfId="21219"/>
    <cellStyle name="Normal 15 4 32 16" xfId="21220"/>
    <cellStyle name="Normal 15 4 32 17" xfId="21221"/>
    <cellStyle name="Normal 15 4 32 18" xfId="21222"/>
    <cellStyle name="Normal 15 4 32 19" xfId="21223"/>
    <cellStyle name="Normal 15 4 32 2" xfId="21224"/>
    <cellStyle name="Normal 15 4 32 20" xfId="21225"/>
    <cellStyle name="Normal 15 4 32 21" xfId="21226"/>
    <cellStyle name="Normal 15 4 32 22" xfId="21227"/>
    <cellStyle name="Normal 15 4 32 23" xfId="21228"/>
    <cellStyle name="Normal 15 4 32 24" xfId="21229"/>
    <cellStyle name="Normal 15 4 32 25" xfId="21230"/>
    <cellStyle name="Normal 15 4 32 26" xfId="21231"/>
    <cellStyle name="Normal 15 4 32 27" xfId="21232"/>
    <cellStyle name="Normal 15 4 32 28" xfId="21233"/>
    <cellStyle name="Normal 15 4 32 29" xfId="21234"/>
    <cellStyle name="Normal 15 4 32 3" xfId="21235"/>
    <cellStyle name="Normal 15 4 32 30" xfId="21236"/>
    <cellStyle name="Normal 15 4 32 4" xfId="21237"/>
    <cellStyle name="Normal 15 4 32 5" xfId="21238"/>
    <cellStyle name="Normal 15 4 32 6" xfId="21239"/>
    <cellStyle name="Normal 15 4 32 7" xfId="21240"/>
    <cellStyle name="Normal 15 4 32 8" xfId="21241"/>
    <cellStyle name="Normal 15 4 32 9" xfId="21242"/>
    <cellStyle name="Normal 15 4 33" xfId="21243"/>
    <cellStyle name="Normal 15 4 34" xfId="21244"/>
    <cellStyle name="Normal 15 4 35" xfId="21245"/>
    <cellStyle name="Normal 15 4 36" xfId="21246"/>
    <cellStyle name="Normal 15 4 37" xfId="21247"/>
    <cellStyle name="Normal 15 4 38" xfId="21248"/>
    <cellStyle name="Normal 15 4 39" xfId="21249"/>
    <cellStyle name="Normal 15 4 4" xfId="21250"/>
    <cellStyle name="Normal 15 4 4 10" xfId="21251"/>
    <cellStyle name="Normal 15 4 4 11" xfId="21252"/>
    <cellStyle name="Normal 15 4 4 12" xfId="21253"/>
    <cellStyle name="Normal 15 4 4 13" xfId="21254"/>
    <cellStyle name="Normal 15 4 4 14" xfId="21255"/>
    <cellStyle name="Normal 15 4 4 15" xfId="21256"/>
    <cellStyle name="Normal 15 4 4 16" xfId="21257"/>
    <cellStyle name="Normal 15 4 4 17" xfId="21258"/>
    <cellStyle name="Normal 15 4 4 18" xfId="21259"/>
    <cellStyle name="Normal 15 4 4 19" xfId="21260"/>
    <cellStyle name="Normal 15 4 4 2" xfId="21261"/>
    <cellStyle name="Normal 15 4 4 20" xfId="21262"/>
    <cellStyle name="Normal 15 4 4 21" xfId="21263"/>
    <cellStyle name="Normal 15 4 4 22" xfId="21264"/>
    <cellStyle name="Normal 15 4 4 23" xfId="21265"/>
    <cellStyle name="Normal 15 4 4 24" xfId="21266"/>
    <cellStyle name="Normal 15 4 4 25" xfId="21267"/>
    <cellStyle name="Normal 15 4 4 26" xfId="21268"/>
    <cellStyle name="Normal 15 4 4 27" xfId="21269"/>
    <cellStyle name="Normal 15 4 4 28" xfId="21270"/>
    <cellStyle name="Normal 15 4 4 29" xfId="21271"/>
    <cellStyle name="Normal 15 4 4 3" xfId="21272"/>
    <cellStyle name="Normal 15 4 4 30" xfId="21273"/>
    <cellStyle name="Normal 15 4 4 4" xfId="21274"/>
    <cellStyle name="Normal 15 4 4 5" xfId="21275"/>
    <cellStyle name="Normal 15 4 4 6" xfId="21276"/>
    <cellStyle name="Normal 15 4 4 7" xfId="21277"/>
    <cellStyle name="Normal 15 4 4 8" xfId="21278"/>
    <cellStyle name="Normal 15 4 4 9" xfId="21279"/>
    <cellStyle name="Normal 15 4 40" xfId="21280"/>
    <cellStyle name="Normal 15 4 41" xfId="21281"/>
    <cellStyle name="Normal 15 4 42" xfId="21282"/>
    <cellStyle name="Normal 15 4 43" xfId="21283"/>
    <cellStyle name="Normal 15 4 44" xfId="21284"/>
    <cellStyle name="Normal 15 4 45" xfId="21285"/>
    <cellStyle name="Normal 15 4 46" xfId="21286"/>
    <cellStyle name="Normal 15 4 47" xfId="21287"/>
    <cellStyle name="Normal 15 4 48" xfId="21288"/>
    <cellStyle name="Normal 15 4 49" xfId="21289"/>
    <cellStyle name="Normal 15 4 5" xfId="21290"/>
    <cellStyle name="Normal 15 4 5 10" xfId="21291"/>
    <cellStyle name="Normal 15 4 5 11" xfId="21292"/>
    <cellStyle name="Normal 15 4 5 12" xfId="21293"/>
    <cellStyle name="Normal 15 4 5 13" xfId="21294"/>
    <cellStyle name="Normal 15 4 5 14" xfId="21295"/>
    <cellStyle name="Normal 15 4 5 15" xfId="21296"/>
    <cellStyle name="Normal 15 4 5 16" xfId="21297"/>
    <cellStyle name="Normal 15 4 5 17" xfId="21298"/>
    <cellStyle name="Normal 15 4 5 18" xfId="21299"/>
    <cellStyle name="Normal 15 4 5 19" xfId="21300"/>
    <cellStyle name="Normal 15 4 5 2" xfId="21301"/>
    <cellStyle name="Normal 15 4 5 20" xfId="21302"/>
    <cellStyle name="Normal 15 4 5 21" xfId="21303"/>
    <cellStyle name="Normal 15 4 5 22" xfId="21304"/>
    <cellStyle name="Normal 15 4 5 23" xfId="21305"/>
    <cellStyle name="Normal 15 4 5 24" xfId="21306"/>
    <cellStyle name="Normal 15 4 5 25" xfId="21307"/>
    <cellStyle name="Normal 15 4 5 26" xfId="21308"/>
    <cellStyle name="Normal 15 4 5 27" xfId="21309"/>
    <cellStyle name="Normal 15 4 5 28" xfId="21310"/>
    <cellStyle name="Normal 15 4 5 29" xfId="21311"/>
    <cellStyle name="Normal 15 4 5 3" xfId="21312"/>
    <cellStyle name="Normal 15 4 5 30" xfId="21313"/>
    <cellStyle name="Normal 15 4 5 4" xfId="21314"/>
    <cellStyle name="Normal 15 4 5 5" xfId="21315"/>
    <cellStyle name="Normal 15 4 5 6" xfId="21316"/>
    <cellStyle name="Normal 15 4 5 7" xfId="21317"/>
    <cellStyle name="Normal 15 4 5 8" xfId="21318"/>
    <cellStyle name="Normal 15 4 5 9" xfId="21319"/>
    <cellStyle name="Normal 15 4 50" xfId="21320"/>
    <cellStyle name="Normal 15 4 51" xfId="21321"/>
    <cellStyle name="Normal 15 4 52" xfId="21322"/>
    <cellStyle name="Normal 15 4 53" xfId="21323"/>
    <cellStyle name="Normal 15 4 54" xfId="21324"/>
    <cellStyle name="Normal 15 4 55" xfId="21325"/>
    <cellStyle name="Normal 15 4 56" xfId="21326"/>
    <cellStyle name="Normal 15 4 57" xfId="21327"/>
    <cellStyle name="Normal 15 4 58" xfId="21328"/>
    <cellStyle name="Normal 15 4 59" xfId="21329"/>
    <cellStyle name="Normal 15 4 6" xfId="21330"/>
    <cellStyle name="Normal 15 4 6 10" xfId="21331"/>
    <cellStyle name="Normal 15 4 6 11" xfId="21332"/>
    <cellStyle name="Normal 15 4 6 12" xfId="21333"/>
    <cellStyle name="Normal 15 4 6 13" xfId="21334"/>
    <cellStyle name="Normal 15 4 6 14" xfId="21335"/>
    <cellStyle name="Normal 15 4 6 15" xfId="21336"/>
    <cellStyle name="Normal 15 4 6 16" xfId="21337"/>
    <cellStyle name="Normal 15 4 6 17" xfId="21338"/>
    <cellStyle name="Normal 15 4 6 18" xfId="21339"/>
    <cellStyle name="Normal 15 4 6 19" xfId="21340"/>
    <cellStyle name="Normal 15 4 6 2" xfId="21341"/>
    <cellStyle name="Normal 15 4 6 20" xfId="21342"/>
    <cellStyle name="Normal 15 4 6 21" xfId="21343"/>
    <cellStyle name="Normal 15 4 6 22" xfId="21344"/>
    <cellStyle name="Normal 15 4 6 23" xfId="21345"/>
    <cellStyle name="Normal 15 4 6 24" xfId="21346"/>
    <cellStyle name="Normal 15 4 6 25" xfId="21347"/>
    <cellStyle name="Normal 15 4 6 26" xfId="21348"/>
    <cellStyle name="Normal 15 4 6 27" xfId="21349"/>
    <cellStyle name="Normal 15 4 6 28" xfId="21350"/>
    <cellStyle name="Normal 15 4 6 29" xfId="21351"/>
    <cellStyle name="Normal 15 4 6 3" xfId="21352"/>
    <cellStyle name="Normal 15 4 6 30" xfId="21353"/>
    <cellStyle name="Normal 15 4 6 4" xfId="21354"/>
    <cellStyle name="Normal 15 4 6 5" xfId="21355"/>
    <cellStyle name="Normal 15 4 6 6" xfId="21356"/>
    <cellStyle name="Normal 15 4 6 7" xfId="21357"/>
    <cellStyle name="Normal 15 4 6 8" xfId="21358"/>
    <cellStyle name="Normal 15 4 6 9" xfId="21359"/>
    <cellStyle name="Normal 15 4 60" xfId="21360"/>
    <cellStyle name="Normal 15 4 61" xfId="21361"/>
    <cellStyle name="Normal 15 4 7" xfId="21362"/>
    <cellStyle name="Normal 15 4 7 10" xfId="21363"/>
    <cellStyle name="Normal 15 4 7 11" xfId="21364"/>
    <cellStyle name="Normal 15 4 7 12" xfId="21365"/>
    <cellStyle name="Normal 15 4 7 13" xfId="21366"/>
    <cellStyle name="Normal 15 4 7 14" xfId="21367"/>
    <cellStyle name="Normal 15 4 7 15" xfId="21368"/>
    <cellStyle name="Normal 15 4 7 16" xfId="21369"/>
    <cellStyle name="Normal 15 4 7 17" xfId="21370"/>
    <cellStyle name="Normal 15 4 7 18" xfId="21371"/>
    <cellStyle name="Normal 15 4 7 19" xfId="21372"/>
    <cellStyle name="Normal 15 4 7 2" xfId="21373"/>
    <cellStyle name="Normal 15 4 7 20" xfId="21374"/>
    <cellStyle name="Normal 15 4 7 21" xfId="21375"/>
    <cellStyle name="Normal 15 4 7 22" xfId="21376"/>
    <cellStyle name="Normal 15 4 7 23" xfId="21377"/>
    <cellStyle name="Normal 15 4 7 24" xfId="21378"/>
    <cellStyle name="Normal 15 4 7 25" xfId="21379"/>
    <cellStyle name="Normal 15 4 7 26" xfId="21380"/>
    <cellStyle name="Normal 15 4 7 27" xfId="21381"/>
    <cellStyle name="Normal 15 4 7 28" xfId="21382"/>
    <cellStyle name="Normal 15 4 7 29" xfId="21383"/>
    <cellStyle name="Normal 15 4 7 3" xfId="21384"/>
    <cellStyle name="Normal 15 4 7 30" xfId="21385"/>
    <cellStyle name="Normal 15 4 7 4" xfId="21386"/>
    <cellStyle name="Normal 15 4 7 5" xfId="21387"/>
    <cellStyle name="Normal 15 4 7 6" xfId="21388"/>
    <cellStyle name="Normal 15 4 7 7" xfId="21389"/>
    <cellStyle name="Normal 15 4 7 8" xfId="21390"/>
    <cellStyle name="Normal 15 4 7 9" xfId="21391"/>
    <cellStyle name="Normal 15 4 8" xfId="21392"/>
    <cellStyle name="Normal 15 4 8 10" xfId="21393"/>
    <cellStyle name="Normal 15 4 8 11" xfId="21394"/>
    <cellStyle name="Normal 15 4 8 12" xfId="21395"/>
    <cellStyle name="Normal 15 4 8 13" xfId="21396"/>
    <cellStyle name="Normal 15 4 8 14" xfId="21397"/>
    <cellStyle name="Normal 15 4 8 15" xfId="21398"/>
    <cellStyle name="Normal 15 4 8 16" xfId="21399"/>
    <cellStyle name="Normal 15 4 8 17" xfId="21400"/>
    <cellStyle name="Normal 15 4 8 18" xfId="21401"/>
    <cellStyle name="Normal 15 4 8 19" xfId="21402"/>
    <cellStyle name="Normal 15 4 8 2" xfId="21403"/>
    <cellStyle name="Normal 15 4 8 20" xfId="21404"/>
    <cellStyle name="Normal 15 4 8 21" xfId="21405"/>
    <cellStyle name="Normal 15 4 8 22" xfId="21406"/>
    <cellStyle name="Normal 15 4 8 23" xfId="21407"/>
    <cellStyle name="Normal 15 4 8 24" xfId="21408"/>
    <cellStyle name="Normal 15 4 8 25" xfId="21409"/>
    <cellStyle name="Normal 15 4 8 26" xfId="21410"/>
    <cellStyle name="Normal 15 4 8 27" xfId="21411"/>
    <cellStyle name="Normal 15 4 8 28" xfId="21412"/>
    <cellStyle name="Normal 15 4 8 29" xfId="21413"/>
    <cellStyle name="Normal 15 4 8 3" xfId="21414"/>
    <cellStyle name="Normal 15 4 8 30" xfId="21415"/>
    <cellStyle name="Normal 15 4 8 4" xfId="21416"/>
    <cellStyle name="Normal 15 4 8 5" xfId="21417"/>
    <cellStyle name="Normal 15 4 8 6" xfId="21418"/>
    <cellStyle name="Normal 15 4 8 7" xfId="21419"/>
    <cellStyle name="Normal 15 4 8 8" xfId="21420"/>
    <cellStyle name="Normal 15 4 8 9" xfId="21421"/>
    <cellStyle name="Normal 15 4 9" xfId="21422"/>
    <cellStyle name="Normal 15 4 9 10" xfId="21423"/>
    <cellStyle name="Normal 15 4 9 11" xfId="21424"/>
    <cellStyle name="Normal 15 4 9 12" xfId="21425"/>
    <cellStyle name="Normal 15 4 9 13" xfId="21426"/>
    <cellStyle name="Normal 15 4 9 14" xfId="21427"/>
    <cellStyle name="Normal 15 4 9 15" xfId="21428"/>
    <cellStyle name="Normal 15 4 9 16" xfId="21429"/>
    <cellStyle name="Normal 15 4 9 17" xfId="21430"/>
    <cellStyle name="Normal 15 4 9 18" xfId="21431"/>
    <cellStyle name="Normal 15 4 9 19" xfId="21432"/>
    <cellStyle name="Normal 15 4 9 2" xfId="21433"/>
    <cellStyle name="Normal 15 4 9 20" xfId="21434"/>
    <cellStyle name="Normal 15 4 9 21" xfId="21435"/>
    <cellStyle name="Normal 15 4 9 22" xfId="21436"/>
    <cellStyle name="Normal 15 4 9 23" xfId="21437"/>
    <cellStyle name="Normal 15 4 9 24" xfId="21438"/>
    <cellStyle name="Normal 15 4 9 25" xfId="21439"/>
    <cellStyle name="Normal 15 4 9 26" xfId="21440"/>
    <cellStyle name="Normal 15 4 9 27" xfId="21441"/>
    <cellStyle name="Normal 15 4 9 28" xfId="21442"/>
    <cellStyle name="Normal 15 4 9 29" xfId="21443"/>
    <cellStyle name="Normal 15 4 9 3" xfId="21444"/>
    <cellStyle name="Normal 15 4 9 30" xfId="21445"/>
    <cellStyle name="Normal 15 4 9 4" xfId="21446"/>
    <cellStyle name="Normal 15 4 9 5" xfId="21447"/>
    <cellStyle name="Normal 15 4 9 6" xfId="21448"/>
    <cellStyle name="Normal 15 4 9 7" xfId="21449"/>
    <cellStyle name="Normal 15 4 9 8" xfId="21450"/>
    <cellStyle name="Normal 15 4 9 9" xfId="21451"/>
    <cellStyle name="Normal 15 40" xfId="21452"/>
    <cellStyle name="Normal 15 41" xfId="21453"/>
    <cellStyle name="Normal 15 42" xfId="21454"/>
    <cellStyle name="Normal 15 43" xfId="21455"/>
    <cellStyle name="Normal 15 44" xfId="21456"/>
    <cellStyle name="Normal 15 45" xfId="21457"/>
    <cellStyle name="Normal 15 46" xfId="21458"/>
    <cellStyle name="Normal 15 47" xfId="21459"/>
    <cellStyle name="Normal 15 48" xfId="21460"/>
    <cellStyle name="Normal 15 49" xfId="21461"/>
    <cellStyle name="Normal 15 5" xfId="21462"/>
    <cellStyle name="Normal 15 5 10" xfId="21463"/>
    <cellStyle name="Normal 15 5 10 10" xfId="21464"/>
    <cellStyle name="Normal 15 5 10 11" xfId="21465"/>
    <cellStyle name="Normal 15 5 10 12" xfId="21466"/>
    <cellStyle name="Normal 15 5 10 13" xfId="21467"/>
    <cellStyle name="Normal 15 5 10 14" xfId="21468"/>
    <cellStyle name="Normal 15 5 10 15" xfId="21469"/>
    <cellStyle name="Normal 15 5 10 16" xfId="21470"/>
    <cellStyle name="Normal 15 5 10 17" xfId="21471"/>
    <cellStyle name="Normal 15 5 10 18" xfId="21472"/>
    <cellStyle name="Normal 15 5 10 19" xfId="21473"/>
    <cellStyle name="Normal 15 5 10 2" xfId="21474"/>
    <cellStyle name="Normal 15 5 10 20" xfId="21475"/>
    <cellStyle name="Normal 15 5 10 21" xfId="21476"/>
    <cellStyle name="Normal 15 5 10 22" xfId="21477"/>
    <cellStyle name="Normal 15 5 10 23" xfId="21478"/>
    <cellStyle name="Normal 15 5 10 24" xfId="21479"/>
    <cellStyle name="Normal 15 5 10 25" xfId="21480"/>
    <cellStyle name="Normal 15 5 10 26" xfId="21481"/>
    <cellStyle name="Normal 15 5 10 27" xfId="21482"/>
    <cellStyle name="Normal 15 5 10 28" xfId="21483"/>
    <cellStyle name="Normal 15 5 10 29" xfId="21484"/>
    <cellStyle name="Normal 15 5 10 3" xfId="21485"/>
    <cellStyle name="Normal 15 5 10 30" xfId="21486"/>
    <cellStyle name="Normal 15 5 10 4" xfId="21487"/>
    <cellStyle name="Normal 15 5 10 5" xfId="21488"/>
    <cellStyle name="Normal 15 5 10 6" xfId="21489"/>
    <cellStyle name="Normal 15 5 10 7" xfId="21490"/>
    <cellStyle name="Normal 15 5 10 8" xfId="21491"/>
    <cellStyle name="Normal 15 5 10 9" xfId="21492"/>
    <cellStyle name="Normal 15 5 11" xfId="21493"/>
    <cellStyle name="Normal 15 5 11 10" xfId="21494"/>
    <cellStyle name="Normal 15 5 11 11" xfId="21495"/>
    <cellStyle name="Normal 15 5 11 12" xfId="21496"/>
    <cellStyle name="Normal 15 5 11 13" xfId="21497"/>
    <cellStyle name="Normal 15 5 11 14" xfId="21498"/>
    <cellStyle name="Normal 15 5 11 15" xfId="21499"/>
    <cellStyle name="Normal 15 5 11 16" xfId="21500"/>
    <cellStyle name="Normal 15 5 11 17" xfId="21501"/>
    <cellStyle name="Normal 15 5 11 18" xfId="21502"/>
    <cellStyle name="Normal 15 5 11 19" xfId="21503"/>
    <cellStyle name="Normal 15 5 11 2" xfId="21504"/>
    <cellStyle name="Normal 15 5 11 20" xfId="21505"/>
    <cellStyle name="Normal 15 5 11 21" xfId="21506"/>
    <cellStyle name="Normal 15 5 11 22" xfId="21507"/>
    <cellStyle name="Normal 15 5 11 23" xfId="21508"/>
    <cellStyle name="Normal 15 5 11 24" xfId="21509"/>
    <cellStyle name="Normal 15 5 11 25" xfId="21510"/>
    <cellStyle name="Normal 15 5 11 26" xfId="21511"/>
    <cellStyle name="Normal 15 5 11 27" xfId="21512"/>
    <cellStyle name="Normal 15 5 11 28" xfId="21513"/>
    <cellStyle name="Normal 15 5 11 29" xfId="21514"/>
    <cellStyle name="Normal 15 5 11 3" xfId="21515"/>
    <cellStyle name="Normal 15 5 11 30" xfId="21516"/>
    <cellStyle name="Normal 15 5 11 4" xfId="21517"/>
    <cellStyle name="Normal 15 5 11 5" xfId="21518"/>
    <cellStyle name="Normal 15 5 11 6" xfId="21519"/>
    <cellStyle name="Normal 15 5 11 7" xfId="21520"/>
    <cellStyle name="Normal 15 5 11 8" xfId="21521"/>
    <cellStyle name="Normal 15 5 11 9" xfId="21522"/>
    <cellStyle name="Normal 15 5 12" xfId="21523"/>
    <cellStyle name="Normal 15 5 12 10" xfId="21524"/>
    <cellStyle name="Normal 15 5 12 11" xfId="21525"/>
    <cellStyle name="Normal 15 5 12 12" xfId="21526"/>
    <cellStyle name="Normal 15 5 12 13" xfId="21527"/>
    <cellStyle name="Normal 15 5 12 14" xfId="21528"/>
    <cellStyle name="Normal 15 5 12 15" xfId="21529"/>
    <cellStyle name="Normal 15 5 12 16" xfId="21530"/>
    <cellStyle name="Normal 15 5 12 17" xfId="21531"/>
    <cellStyle name="Normal 15 5 12 18" xfId="21532"/>
    <cellStyle name="Normal 15 5 12 19" xfId="21533"/>
    <cellStyle name="Normal 15 5 12 2" xfId="21534"/>
    <cellStyle name="Normal 15 5 12 20" xfId="21535"/>
    <cellStyle name="Normal 15 5 12 21" xfId="21536"/>
    <cellStyle name="Normal 15 5 12 22" xfId="21537"/>
    <cellStyle name="Normal 15 5 12 23" xfId="21538"/>
    <cellStyle name="Normal 15 5 12 24" xfId="21539"/>
    <cellStyle name="Normal 15 5 12 25" xfId="21540"/>
    <cellStyle name="Normal 15 5 12 26" xfId="21541"/>
    <cellStyle name="Normal 15 5 12 27" xfId="21542"/>
    <cellStyle name="Normal 15 5 12 28" xfId="21543"/>
    <cellStyle name="Normal 15 5 12 29" xfId="21544"/>
    <cellStyle name="Normal 15 5 12 3" xfId="21545"/>
    <cellStyle name="Normal 15 5 12 30" xfId="21546"/>
    <cellStyle name="Normal 15 5 12 4" xfId="21547"/>
    <cellStyle name="Normal 15 5 12 5" xfId="21548"/>
    <cellStyle name="Normal 15 5 12 6" xfId="21549"/>
    <cellStyle name="Normal 15 5 12 7" xfId="21550"/>
    <cellStyle name="Normal 15 5 12 8" xfId="21551"/>
    <cellStyle name="Normal 15 5 12 9" xfId="21552"/>
    <cellStyle name="Normal 15 5 13" xfId="21553"/>
    <cellStyle name="Normal 15 5 13 10" xfId="21554"/>
    <cellStyle name="Normal 15 5 13 11" xfId="21555"/>
    <cellStyle name="Normal 15 5 13 12" xfId="21556"/>
    <cellStyle name="Normal 15 5 13 13" xfId="21557"/>
    <cellStyle name="Normal 15 5 13 14" xfId="21558"/>
    <cellStyle name="Normal 15 5 13 15" xfId="21559"/>
    <cellStyle name="Normal 15 5 13 16" xfId="21560"/>
    <cellStyle name="Normal 15 5 13 17" xfId="21561"/>
    <cellStyle name="Normal 15 5 13 18" xfId="21562"/>
    <cellStyle name="Normal 15 5 13 19" xfId="21563"/>
    <cellStyle name="Normal 15 5 13 2" xfId="21564"/>
    <cellStyle name="Normal 15 5 13 20" xfId="21565"/>
    <cellStyle name="Normal 15 5 13 21" xfId="21566"/>
    <cellStyle name="Normal 15 5 13 22" xfId="21567"/>
    <cellStyle name="Normal 15 5 13 23" xfId="21568"/>
    <cellStyle name="Normal 15 5 13 24" xfId="21569"/>
    <cellStyle name="Normal 15 5 13 25" xfId="21570"/>
    <cellStyle name="Normal 15 5 13 26" xfId="21571"/>
    <cellStyle name="Normal 15 5 13 27" xfId="21572"/>
    <cellStyle name="Normal 15 5 13 28" xfId="21573"/>
    <cellStyle name="Normal 15 5 13 29" xfId="21574"/>
    <cellStyle name="Normal 15 5 13 3" xfId="21575"/>
    <cellStyle name="Normal 15 5 13 30" xfId="21576"/>
    <cellStyle name="Normal 15 5 13 4" xfId="21577"/>
    <cellStyle name="Normal 15 5 13 5" xfId="21578"/>
    <cellStyle name="Normal 15 5 13 6" xfId="21579"/>
    <cellStyle name="Normal 15 5 13 7" xfId="21580"/>
    <cellStyle name="Normal 15 5 13 8" xfId="21581"/>
    <cellStyle name="Normal 15 5 13 9" xfId="21582"/>
    <cellStyle name="Normal 15 5 14" xfId="21583"/>
    <cellStyle name="Normal 15 5 14 10" xfId="21584"/>
    <cellStyle name="Normal 15 5 14 11" xfId="21585"/>
    <cellStyle name="Normal 15 5 14 12" xfId="21586"/>
    <cellStyle name="Normal 15 5 14 13" xfId="21587"/>
    <cellStyle name="Normal 15 5 14 14" xfId="21588"/>
    <cellStyle name="Normal 15 5 14 15" xfId="21589"/>
    <cellStyle name="Normal 15 5 14 16" xfId="21590"/>
    <cellStyle name="Normal 15 5 14 17" xfId="21591"/>
    <cellStyle name="Normal 15 5 14 18" xfId="21592"/>
    <cellStyle name="Normal 15 5 14 19" xfId="21593"/>
    <cellStyle name="Normal 15 5 14 2" xfId="21594"/>
    <cellStyle name="Normal 15 5 14 20" xfId="21595"/>
    <cellStyle name="Normal 15 5 14 21" xfId="21596"/>
    <cellStyle name="Normal 15 5 14 22" xfId="21597"/>
    <cellStyle name="Normal 15 5 14 23" xfId="21598"/>
    <cellStyle name="Normal 15 5 14 24" xfId="21599"/>
    <cellStyle name="Normal 15 5 14 25" xfId="21600"/>
    <cellStyle name="Normal 15 5 14 26" xfId="21601"/>
    <cellStyle name="Normal 15 5 14 27" xfId="21602"/>
    <cellStyle name="Normal 15 5 14 28" xfId="21603"/>
    <cellStyle name="Normal 15 5 14 29" xfId="21604"/>
    <cellStyle name="Normal 15 5 14 3" xfId="21605"/>
    <cellStyle name="Normal 15 5 14 30" xfId="21606"/>
    <cellStyle name="Normal 15 5 14 4" xfId="21607"/>
    <cellStyle name="Normal 15 5 14 5" xfId="21608"/>
    <cellStyle name="Normal 15 5 14 6" xfId="21609"/>
    <cellStyle name="Normal 15 5 14 7" xfId="21610"/>
    <cellStyle name="Normal 15 5 14 8" xfId="21611"/>
    <cellStyle name="Normal 15 5 14 9" xfId="21612"/>
    <cellStyle name="Normal 15 5 15" xfId="21613"/>
    <cellStyle name="Normal 15 5 15 10" xfId="21614"/>
    <cellStyle name="Normal 15 5 15 11" xfId="21615"/>
    <cellStyle name="Normal 15 5 15 12" xfId="21616"/>
    <cellStyle name="Normal 15 5 15 13" xfId="21617"/>
    <cellStyle name="Normal 15 5 15 14" xfId="21618"/>
    <cellStyle name="Normal 15 5 15 15" xfId="21619"/>
    <cellStyle name="Normal 15 5 15 16" xfId="21620"/>
    <cellStyle name="Normal 15 5 15 17" xfId="21621"/>
    <cellStyle name="Normal 15 5 15 18" xfId="21622"/>
    <cellStyle name="Normal 15 5 15 19" xfId="21623"/>
    <cellStyle name="Normal 15 5 15 2" xfId="21624"/>
    <cellStyle name="Normal 15 5 15 20" xfId="21625"/>
    <cellStyle name="Normal 15 5 15 21" xfId="21626"/>
    <cellStyle name="Normal 15 5 15 22" xfId="21627"/>
    <cellStyle name="Normal 15 5 15 23" xfId="21628"/>
    <cellStyle name="Normal 15 5 15 24" xfId="21629"/>
    <cellStyle name="Normal 15 5 15 25" xfId="21630"/>
    <cellStyle name="Normal 15 5 15 26" xfId="21631"/>
    <cellStyle name="Normal 15 5 15 27" xfId="21632"/>
    <cellStyle name="Normal 15 5 15 28" xfId="21633"/>
    <cellStyle name="Normal 15 5 15 29" xfId="21634"/>
    <cellStyle name="Normal 15 5 15 3" xfId="21635"/>
    <cellStyle name="Normal 15 5 15 30" xfId="21636"/>
    <cellStyle name="Normal 15 5 15 4" xfId="21637"/>
    <cellStyle name="Normal 15 5 15 5" xfId="21638"/>
    <cellStyle name="Normal 15 5 15 6" xfId="21639"/>
    <cellStyle name="Normal 15 5 15 7" xfId="21640"/>
    <cellStyle name="Normal 15 5 15 8" xfId="21641"/>
    <cellStyle name="Normal 15 5 15 9" xfId="21642"/>
    <cellStyle name="Normal 15 5 16" xfId="21643"/>
    <cellStyle name="Normal 15 5 16 10" xfId="21644"/>
    <cellStyle name="Normal 15 5 16 11" xfId="21645"/>
    <cellStyle name="Normal 15 5 16 12" xfId="21646"/>
    <cellStyle name="Normal 15 5 16 13" xfId="21647"/>
    <cellStyle name="Normal 15 5 16 14" xfId="21648"/>
    <cellStyle name="Normal 15 5 16 15" xfId="21649"/>
    <cellStyle name="Normal 15 5 16 16" xfId="21650"/>
    <cellStyle name="Normal 15 5 16 17" xfId="21651"/>
    <cellStyle name="Normal 15 5 16 18" xfId="21652"/>
    <cellStyle name="Normal 15 5 16 19" xfId="21653"/>
    <cellStyle name="Normal 15 5 16 2" xfId="21654"/>
    <cellStyle name="Normal 15 5 16 20" xfId="21655"/>
    <cellStyle name="Normal 15 5 16 21" xfId="21656"/>
    <cellStyle name="Normal 15 5 16 22" xfId="21657"/>
    <cellStyle name="Normal 15 5 16 23" xfId="21658"/>
    <cellStyle name="Normal 15 5 16 24" xfId="21659"/>
    <cellStyle name="Normal 15 5 16 25" xfId="21660"/>
    <cellStyle name="Normal 15 5 16 26" xfId="21661"/>
    <cellStyle name="Normal 15 5 16 27" xfId="21662"/>
    <cellStyle name="Normal 15 5 16 28" xfId="21663"/>
    <cellStyle name="Normal 15 5 16 29" xfId="21664"/>
    <cellStyle name="Normal 15 5 16 3" xfId="21665"/>
    <cellStyle name="Normal 15 5 16 30" xfId="21666"/>
    <cellStyle name="Normal 15 5 16 4" xfId="21667"/>
    <cellStyle name="Normal 15 5 16 5" xfId="21668"/>
    <cellStyle name="Normal 15 5 16 6" xfId="21669"/>
    <cellStyle name="Normal 15 5 16 7" xfId="21670"/>
    <cellStyle name="Normal 15 5 16 8" xfId="21671"/>
    <cellStyle name="Normal 15 5 16 9" xfId="21672"/>
    <cellStyle name="Normal 15 5 17" xfId="21673"/>
    <cellStyle name="Normal 15 5 17 10" xfId="21674"/>
    <cellStyle name="Normal 15 5 17 11" xfId="21675"/>
    <cellStyle name="Normal 15 5 17 12" xfId="21676"/>
    <cellStyle name="Normal 15 5 17 13" xfId="21677"/>
    <cellStyle name="Normal 15 5 17 14" xfId="21678"/>
    <cellStyle name="Normal 15 5 17 15" xfId="21679"/>
    <cellStyle name="Normal 15 5 17 16" xfId="21680"/>
    <cellStyle name="Normal 15 5 17 17" xfId="21681"/>
    <cellStyle name="Normal 15 5 17 18" xfId="21682"/>
    <cellStyle name="Normal 15 5 17 19" xfId="21683"/>
    <cellStyle name="Normal 15 5 17 2" xfId="21684"/>
    <cellStyle name="Normal 15 5 17 20" xfId="21685"/>
    <cellStyle name="Normal 15 5 17 21" xfId="21686"/>
    <cellStyle name="Normal 15 5 17 22" xfId="21687"/>
    <cellStyle name="Normal 15 5 17 23" xfId="21688"/>
    <cellStyle name="Normal 15 5 17 24" xfId="21689"/>
    <cellStyle name="Normal 15 5 17 25" xfId="21690"/>
    <cellStyle name="Normal 15 5 17 26" xfId="21691"/>
    <cellStyle name="Normal 15 5 17 27" xfId="21692"/>
    <cellStyle name="Normal 15 5 17 28" xfId="21693"/>
    <cellStyle name="Normal 15 5 17 29" xfId="21694"/>
    <cellStyle name="Normal 15 5 17 3" xfId="21695"/>
    <cellStyle name="Normal 15 5 17 30" xfId="21696"/>
    <cellStyle name="Normal 15 5 17 4" xfId="21697"/>
    <cellStyle name="Normal 15 5 17 5" xfId="21698"/>
    <cellStyle name="Normal 15 5 17 6" xfId="21699"/>
    <cellStyle name="Normal 15 5 17 7" xfId="21700"/>
    <cellStyle name="Normal 15 5 17 8" xfId="21701"/>
    <cellStyle name="Normal 15 5 17 9" xfId="21702"/>
    <cellStyle name="Normal 15 5 18" xfId="21703"/>
    <cellStyle name="Normal 15 5 18 10" xfId="21704"/>
    <cellStyle name="Normal 15 5 18 11" xfId="21705"/>
    <cellStyle name="Normal 15 5 18 12" xfId="21706"/>
    <cellStyle name="Normal 15 5 18 13" xfId="21707"/>
    <cellStyle name="Normal 15 5 18 14" xfId="21708"/>
    <cellStyle name="Normal 15 5 18 15" xfId="21709"/>
    <cellStyle name="Normal 15 5 18 16" xfId="21710"/>
    <cellStyle name="Normal 15 5 18 17" xfId="21711"/>
    <cellStyle name="Normal 15 5 18 18" xfId="21712"/>
    <cellStyle name="Normal 15 5 18 19" xfId="21713"/>
    <cellStyle name="Normal 15 5 18 2" xfId="21714"/>
    <cellStyle name="Normal 15 5 18 20" xfId="21715"/>
    <cellStyle name="Normal 15 5 18 21" xfId="21716"/>
    <cellStyle name="Normal 15 5 18 22" xfId="21717"/>
    <cellStyle name="Normal 15 5 18 23" xfId="21718"/>
    <cellStyle name="Normal 15 5 18 24" xfId="21719"/>
    <cellStyle name="Normal 15 5 18 25" xfId="21720"/>
    <cellStyle name="Normal 15 5 18 26" xfId="21721"/>
    <cellStyle name="Normal 15 5 18 27" xfId="21722"/>
    <cellStyle name="Normal 15 5 18 28" xfId="21723"/>
    <cellStyle name="Normal 15 5 18 29" xfId="21724"/>
    <cellStyle name="Normal 15 5 18 3" xfId="21725"/>
    <cellStyle name="Normal 15 5 18 30" xfId="21726"/>
    <cellStyle name="Normal 15 5 18 4" xfId="21727"/>
    <cellStyle name="Normal 15 5 18 5" xfId="21728"/>
    <cellStyle name="Normal 15 5 18 6" xfId="21729"/>
    <cellStyle name="Normal 15 5 18 7" xfId="21730"/>
    <cellStyle name="Normal 15 5 18 8" xfId="21731"/>
    <cellStyle name="Normal 15 5 18 9" xfId="21732"/>
    <cellStyle name="Normal 15 5 19" xfId="21733"/>
    <cellStyle name="Normal 15 5 19 10" xfId="21734"/>
    <cellStyle name="Normal 15 5 19 11" xfId="21735"/>
    <cellStyle name="Normal 15 5 19 12" xfId="21736"/>
    <cellStyle name="Normal 15 5 19 13" xfId="21737"/>
    <cellStyle name="Normal 15 5 19 14" xfId="21738"/>
    <cellStyle name="Normal 15 5 19 15" xfId="21739"/>
    <cellStyle name="Normal 15 5 19 16" xfId="21740"/>
    <cellStyle name="Normal 15 5 19 17" xfId="21741"/>
    <cellStyle name="Normal 15 5 19 18" xfId="21742"/>
    <cellStyle name="Normal 15 5 19 19" xfId="21743"/>
    <cellStyle name="Normal 15 5 19 2" xfId="21744"/>
    <cellStyle name="Normal 15 5 19 20" xfId="21745"/>
    <cellStyle name="Normal 15 5 19 21" xfId="21746"/>
    <cellStyle name="Normal 15 5 19 22" xfId="21747"/>
    <cellStyle name="Normal 15 5 19 23" xfId="21748"/>
    <cellStyle name="Normal 15 5 19 24" xfId="21749"/>
    <cellStyle name="Normal 15 5 19 25" xfId="21750"/>
    <cellStyle name="Normal 15 5 19 26" xfId="21751"/>
    <cellStyle name="Normal 15 5 19 27" xfId="21752"/>
    <cellStyle name="Normal 15 5 19 28" xfId="21753"/>
    <cellStyle name="Normal 15 5 19 29" xfId="21754"/>
    <cellStyle name="Normal 15 5 19 3" xfId="21755"/>
    <cellStyle name="Normal 15 5 19 30" xfId="21756"/>
    <cellStyle name="Normal 15 5 19 4" xfId="21757"/>
    <cellStyle name="Normal 15 5 19 5" xfId="21758"/>
    <cellStyle name="Normal 15 5 19 6" xfId="21759"/>
    <cellStyle name="Normal 15 5 19 7" xfId="21760"/>
    <cellStyle name="Normal 15 5 19 8" xfId="21761"/>
    <cellStyle name="Normal 15 5 19 9" xfId="21762"/>
    <cellStyle name="Normal 15 5 2" xfId="21763"/>
    <cellStyle name="Normal 15 5 2 10" xfId="21764"/>
    <cellStyle name="Normal 15 5 2 10 10" xfId="21765"/>
    <cellStyle name="Normal 15 5 2 10 11" xfId="21766"/>
    <cellStyle name="Normal 15 5 2 10 12" xfId="21767"/>
    <cellStyle name="Normal 15 5 2 10 13" xfId="21768"/>
    <cellStyle name="Normal 15 5 2 10 14" xfId="21769"/>
    <cellStyle name="Normal 15 5 2 10 15" xfId="21770"/>
    <cellStyle name="Normal 15 5 2 10 16" xfId="21771"/>
    <cellStyle name="Normal 15 5 2 10 17" xfId="21772"/>
    <cellStyle name="Normal 15 5 2 10 18" xfId="21773"/>
    <cellStyle name="Normal 15 5 2 10 19" xfId="21774"/>
    <cellStyle name="Normal 15 5 2 10 2" xfId="21775"/>
    <cellStyle name="Normal 15 5 2 10 20" xfId="21776"/>
    <cellStyle name="Normal 15 5 2 10 21" xfId="21777"/>
    <cellStyle name="Normal 15 5 2 10 22" xfId="21778"/>
    <cellStyle name="Normal 15 5 2 10 23" xfId="21779"/>
    <cellStyle name="Normal 15 5 2 10 24" xfId="21780"/>
    <cellStyle name="Normal 15 5 2 10 25" xfId="21781"/>
    <cellStyle name="Normal 15 5 2 10 26" xfId="21782"/>
    <cellStyle name="Normal 15 5 2 10 27" xfId="21783"/>
    <cellStyle name="Normal 15 5 2 10 28" xfId="21784"/>
    <cellStyle name="Normal 15 5 2 10 29" xfId="21785"/>
    <cellStyle name="Normal 15 5 2 10 3" xfId="21786"/>
    <cellStyle name="Normal 15 5 2 10 30" xfId="21787"/>
    <cellStyle name="Normal 15 5 2 10 4" xfId="21788"/>
    <cellStyle name="Normal 15 5 2 10 5" xfId="21789"/>
    <cellStyle name="Normal 15 5 2 10 6" xfId="21790"/>
    <cellStyle name="Normal 15 5 2 10 7" xfId="21791"/>
    <cellStyle name="Normal 15 5 2 10 8" xfId="21792"/>
    <cellStyle name="Normal 15 5 2 10 9" xfId="21793"/>
    <cellStyle name="Normal 15 5 2 11" xfId="21794"/>
    <cellStyle name="Normal 15 5 2 11 10" xfId="21795"/>
    <cellStyle name="Normal 15 5 2 11 11" xfId="21796"/>
    <cellStyle name="Normal 15 5 2 11 12" xfId="21797"/>
    <cellStyle name="Normal 15 5 2 11 13" xfId="21798"/>
    <cellStyle name="Normal 15 5 2 11 14" xfId="21799"/>
    <cellStyle name="Normal 15 5 2 11 15" xfId="21800"/>
    <cellStyle name="Normal 15 5 2 11 16" xfId="21801"/>
    <cellStyle name="Normal 15 5 2 11 17" xfId="21802"/>
    <cellStyle name="Normal 15 5 2 11 18" xfId="21803"/>
    <cellStyle name="Normal 15 5 2 11 19" xfId="21804"/>
    <cellStyle name="Normal 15 5 2 11 2" xfId="21805"/>
    <cellStyle name="Normal 15 5 2 11 20" xfId="21806"/>
    <cellStyle name="Normal 15 5 2 11 21" xfId="21807"/>
    <cellStyle name="Normal 15 5 2 11 22" xfId="21808"/>
    <cellStyle name="Normal 15 5 2 11 23" xfId="21809"/>
    <cellStyle name="Normal 15 5 2 11 24" xfId="21810"/>
    <cellStyle name="Normal 15 5 2 11 25" xfId="21811"/>
    <cellStyle name="Normal 15 5 2 11 26" xfId="21812"/>
    <cellStyle name="Normal 15 5 2 11 27" xfId="21813"/>
    <cellStyle name="Normal 15 5 2 11 28" xfId="21814"/>
    <cellStyle name="Normal 15 5 2 11 29" xfId="21815"/>
    <cellStyle name="Normal 15 5 2 11 3" xfId="21816"/>
    <cellStyle name="Normal 15 5 2 11 30" xfId="21817"/>
    <cellStyle name="Normal 15 5 2 11 4" xfId="21818"/>
    <cellStyle name="Normal 15 5 2 11 5" xfId="21819"/>
    <cellStyle name="Normal 15 5 2 11 6" xfId="21820"/>
    <cellStyle name="Normal 15 5 2 11 7" xfId="21821"/>
    <cellStyle name="Normal 15 5 2 11 8" xfId="21822"/>
    <cellStyle name="Normal 15 5 2 11 9" xfId="21823"/>
    <cellStyle name="Normal 15 5 2 12" xfId="21824"/>
    <cellStyle name="Normal 15 5 2 12 10" xfId="21825"/>
    <cellStyle name="Normal 15 5 2 12 11" xfId="21826"/>
    <cellStyle name="Normal 15 5 2 12 12" xfId="21827"/>
    <cellStyle name="Normal 15 5 2 12 13" xfId="21828"/>
    <cellStyle name="Normal 15 5 2 12 14" xfId="21829"/>
    <cellStyle name="Normal 15 5 2 12 15" xfId="21830"/>
    <cellStyle name="Normal 15 5 2 12 16" xfId="21831"/>
    <cellStyle name="Normal 15 5 2 12 17" xfId="21832"/>
    <cellStyle name="Normal 15 5 2 12 18" xfId="21833"/>
    <cellStyle name="Normal 15 5 2 12 19" xfId="21834"/>
    <cellStyle name="Normal 15 5 2 12 2" xfId="21835"/>
    <cellStyle name="Normal 15 5 2 12 20" xfId="21836"/>
    <cellStyle name="Normal 15 5 2 12 21" xfId="21837"/>
    <cellStyle name="Normal 15 5 2 12 22" xfId="21838"/>
    <cellStyle name="Normal 15 5 2 12 23" xfId="21839"/>
    <cellStyle name="Normal 15 5 2 12 24" xfId="21840"/>
    <cellStyle name="Normal 15 5 2 12 25" xfId="21841"/>
    <cellStyle name="Normal 15 5 2 12 26" xfId="21842"/>
    <cellStyle name="Normal 15 5 2 12 27" xfId="21843"/>
    <cellStyle name="Normal 15 5 2 12 28" xfId="21844"/>
    <cellStyle name="Normal 15 5 2 12 29" xfId="21845"/>
    <cellStyle name="Normal 15 5 2 12 3" xfId="21846"/>
    <cellStyle name="Normal 15 5 2 12 30" xfId="21847"/>
    <cellStyle name="Normal 15 5 2 12 4" xfId="21848"/>
    <cellStyle name="Normal 15 5 2 12 5" xfId="21849"/>
    <cellStyle name="Normal 15 5 2 12 6" xfId="21850"/>
    <cellStyle name="Normal 15 5 2 12 7" xfId="21851"/>
    <cellStyle name="Normal 15 5 2 12 8" xfId="21852"/>
    <cellStyle name="Normal 15 5 2 12 9" xfId="21853"/>
    <cellStyle name="Normal 15 5 2 13" xfId="21854"/>
    <cellStyle name="Normal 15 5 2 13 10" xfId="21855"/>
    <cellStyle name="Normal 15 5 2 13 11" xfId="21856"/>
    <cellStyle name="Normal 15 5 2 13 12" xfId="21857"/>
    <cellStyle name="Normal 15 5 2 13 13" xfId="21858"/>
    <cellStyle name="Normal 15 5 2 13 14" xfId="21859"/>
    <cellStyle name="Normal 15 5 2 13 15" xfId="21860"/>
    <cellStyle name="Normal 15 5 2 13 16" xfId="21861"/>
    <cellStyle name="Normal 15 5 2 13 17" xfId="21862"/>
    <cellStyle name="Normal 15 5 2 13 18" xfId="21863"/>
    <cellStyle name="Normal 15 5 2 13 19" xfId="21864"/>
    <cellStyle name="Normal 15 5 2 13 2" xfId="21865"/>
    <cellStyle name="Normal 15 5 2 13 20" xfId="21866"/>
    <cellStyle name="Normal 15 5 2 13 21" xfId="21867"/>
    <cellStyle name="Normal 15 5 2 13 22" xfId="21868"/>
    <cellStyle name="Normal 15 5 2 13 23" xfId="21869"/>
    <cellStyle name="Normal 15 5 2 13 24" xfId="21870"/>
    <cellStyle name="Normal 15 5 2 13 25" xfId="21871"/>
    <cellStyle name="Normal 15 5 2 13 26" xfId="21872"/>
    <cellStyle name="Normal 15 5 2 13 27" xfId="21873"/>
    <cellStyle name="Normal 15 5 2 13 28" xfId="21874"/>
    <cellStyle name="Normal 15 5 2 13 29" xfId="21875"/>
    <cellStyle name="Normal 15 5 2 13 3" xfId="21876"/>
    <cellStyle name="Normal 15 5 2 13 30" xfId="21877"/>
    <cellStyle name="Normal 15 5 2 13 4" xfId="21878"/>
    <cellStyle name="Normal 15 5 2 13 5" xfId="21879"/>
    <cellStyle name="Normal 15 5 2 13 6" xfId="21880"/>
    <cellStyle name="Normal 15 5 2 13 7" xfId="21881"/>
    <cellStyle name="Normal 15 5 2 13 8" xfId="21882"/>
    <cellStyle name="Normal 15 5 2 13 9" xfId="21883"/>
    <cellStyle name="Normal 15 5 2 14" xfId="21884"/>
    <cellStyle name="Normal 15 5 2 14 10" xfId="21885"/>
    <cellStyle name="Normal 15 5 2 14 11" xfId="21886"/>
    <cellStyle name="Normal 15 5 2 14 12" xfId="21887"/>
    <cellStyle name="Normal 15 5 2 14 13" xfId="21888"/>
    <cellStyle name="Normal 15 5 2 14 14" xfId="21889"/>
    <cellStyle name="Normal 15 5 2 14 15" xfId="21890"/>
    <cellStyle name="Normal 15 5 2 14 16" xfId="21891"/>
    <cellStyle name="Normal 15 5 2 14 17" xfId="21892"/>
    <cellStyle name="Normal 15 5 2 14 18" xfId="21893"/>
    <cellStyle name="Normal 15 5 2 14 19" xfId="21894"/>
    <cellStyle name="Normal 15 5 2 14 2" xfId="21895"/>
    <cellStyle name="Normal 15 5 2 14 20" xfId="21896"/>
    <cellStyle name="Normal 15 5 2 14 21" xfId="21897"/>
    <cellStyle name="Normal 15 5 2 14 22" xfId="21898"/>
    <cellStyle name="Normal 15 5 2 14 23" xfId="21899"/>
    <cellStyle name="Normal 15 5 2 14 24" xfId="21900"/>
    <cellStyle name="Normal 15 5 2 14 25" xfId="21901"/>
    <cellStyle name="Normal 15 5 2 14 26" xfId="21902"/>
    <cellStyle name="Normal 15 5 2 14 27" xfId="21903"/>
    <cellStyle name="Normal 15 5 2 14 28" xfId="21904"/>
    <cellStyle name="Normal 15 5 2 14 29" xfId="21905"/>
    <cellStyle name="Normal 15 5 2 14 3" xfId="21906"/>
    <cellStyle name="Normal 15 5 2 14 30" xfId="21907"/>
    <cellStyle name="Normal 15 5 2 14 4" xfId="21908"/>
    <cellStyle name="Normal 15 5 2 14 5" xfId="21909"/>
    <cellStyle name="Normal 15 5 2 14 6" xfId="21910"/>
    <cellStyle name="Normal 15 5 2 14 7" xfId="21911"/>
    <cellStyle name="Normal 15 5 2 14 8" xfId="21912"/>
    <cellStyle name="Normal 15 5 2 14 9" xfId="21913"/>
    <cellStyle name="Normal 15 5 2 15" xfId="21914"/>
    <cellStyle name="Normal 15 5 2 15 10" xfId="21915"/>
    <cellStyle name="Normal 15 5 2 15 11" xfId="21916"/>
    <cellStyle name="Normal 15 5 2 15 12" xfId="21917"/>
    <cellStyle name="Normal 15 5 2 15 13" xfId="21918"/>
    <cellStyle name="Normal 15 5 2 15 14" xfId="21919"/>
    <cellStyle name="Normal 15 5 2 15 15" xfId="21920"/>
    <cellStyle name="Normal 15 5 2 15 16" xfId="21921"/>
    <cellStyle name="Normal 15 5 2 15 17" xfId="21922"/>
    <cellStyle name="Normal 15 5 2 15 18" xfId="21923"/>
    <cellStyle name="Normal 15 5 2 15 19" xfId="21924"/>
    <cellStyle name="Normal 15 5 2 15 2" xfId="21925"/>
    <cellStyle name="Normal 15 5 2 15 20" xfId="21926"/>
    <cellStyle name="Normal 15 5 2 15 21" xfId="21927"/>
    <cellStyle name="Normal 15 5 2 15 22" xfId="21928"/>
    <cellStyle name="Normal 15 5 2 15 23" xfId="21929"/>
    <cellStyle name="Normal 15 5 2 15 24" xfId="21930"/>
    <cellStyle name="Normal 15 5 2 15 25" xfId="21931"/>
    <cellStyle name="Normal 15 5 2 15 26" xfId="21932"/>
    <cellStyle name="Normal 15 5 2 15 27" xfId="21933"/>
    <cellStyle name="Normal 15 5 2 15 28" xfId="21934"/>
    <cellStyle name="Normal 15 5 2 15 29" xfId="21935"/>
    <cellStyle name="Normal 15 5 2 15 3" xfId="21936"/>
    <cellStyle name="Normal 15 5 2 15 30" xfId="21937"/>
    <cellStyle name="Normal 15 5 2 15 4" xfId="21938"/>
    <cellStyle name="Normal 15 5 2 15 5" xfId="21939"/>
    <cellStyle name="Normal 15 5 2 15 6" xfId="21940"/>
    <cellStyle name="Normal 15 5 2 15 7" xfId="21941"/>
    <cellStyle name="Normal 15 5 2 15 8" xfId="21942"/>
    <cellStyle name="Normal 15 5 2 15 9" xfId="21943"/>
    <cellStyle name="Normal 15 5 2 16" xfId="21944"/>
    <cellStyle name="Normal 15 5 2 16 10" xfId="21945"/>
    <cellStyle name="Normal 15 5 2 16 11" xfId="21946"/>
    <cellStyle name="Normal 15 5 2 16 12" xfId="21947"/>
    <cellStyle name="Normal 15 5 2 16 13" xfId="21948"/>
    <cellStyle name="Normal 15 5 2 16 14" xfId="21949"/>
    <cellStyle name="Normal 15 5 2 16 15" xfId="21950"/>
    <cellStyle name="Normal 15 5 2 16 16" xfId="21951"/>
    <cellStyle name="Normal 15 5 2 16 17" xfId="21952"/>
    <cellStyle name="Normal 15 5 2 16 18" xfId="21953"/>
    <cellStyle name="Normal 15 5 2 16 19" xfId="21954"/>
    <cellStyle name="Normal 15 5 2 16 2" xfId="21955"/>
    <cellStyle name="Normal 15 5 2 16 20" xfId="21956"/>
    <cellStyle name="Normal 15 5 2 16 21" xfId="21957"/>
    <cellStyle name="Normal 15 5 2 16 22" xfId="21958"/>
    <cellStyle name="Normal 15 5 2 16 23" xfId="21959"/>
    <cellStyle name="Normal 15 5 2 16 24" xfId="21960"/>
    <cellStyle name="Normal 15 5 2 16 25" xfId="21961"/>
    <cellStyle name="Normal 15 5 2 16 26" xfId="21962"/>
    <cellStyle name="Normal 15 5 2 16 27" xfId="21963"/>
    <cellStyle name="Normal 15 5 2 16 28" xfId="21964"/>
    <cellStyle name="Normal 15 5 2 16 29" xfId="21965"/>
    <cellStyle name="Normal 15 5 2 16 3" xfId="21966"/>
    <cellStyle name="Normal 15 5 2 16 30" xfId="21967"/>
    <cellStyle name="Normal 15 5 2 16 4" xfId="21968"/>
    <cellStyle name="Normal 15 5 2 16 5" xfId="21969"/>
    <cellStyle name="Normal 15 5 2 16 6" xfId="21970"/>
    <cellStyle name="Normal 15 5 2 16 7" xfId="21971"/>
    <cellStyle name="Normal 15 5 2 16 8" xfId="21972"/>
    <cellStyle name="Normal 15 5 2 16 9" xfId="21973"/>
    <cellStyle name="Normal 15 5 2 17" xfId="21974"/>
    <cellStyle name="Normal 15 5 2 17 10" xfId="21975"/>
    <cellStyle name="Normal 15 5 2 17 11" xfId="21976"/>
    <cellStyle name="Normal 15 5 2 17 12" xfId="21977"/>
    <cellStyle name="Normal 15 5 2 17 13" xfId="21978"/>
    <cellStyle name="Normal 15 5 2 17 14" xfId="21979"/>
    <cellStyle name="Normal 15 5 2 17 15" xfId="21980"/>
    <cellStyle name="Normal 15 5 2 17 16" xfId="21981"/>
    <cellStyle name="Normal 15 5 2 17 17" xfId="21982"/>
    <cellStyle name="Normal 15 5 2 17 18" xfId="21983"/>
    <cellStyle name="Normal 15 5 2 17 19" xfId="21984"/>
    <cellStyle name="Normal 15 5 2 17 2" xfId="21985"/>
    <cellStyle name="Normal 15 5 2 17 20" xfId="21986"/>
    <cellStyle name="Normal 15 5 2 17 21" xfId="21987"/>
    <cellStyle name="Normal 15 5 2 17 22" xfId="21988"/>
    <cellStyle name="Normal 15 5 2 17 23" xfId="21989"/>
    <cellStyle name="Normal 15 5 2 17 24" xfId="21990"/>
    <cellStyle name="Normal 15 5 2 17 25" xfId="21991"/>
    <cellStyle name="Normal 15 5 2 17 26" xfId="21992"/>
    <cellStyle name="Normal 15 5 2 17 27" xfId="21993"/>
    <cellStyle name="Normal 15 5 2 17 28" xfId="21994"/>
    <cellStyle name="Normal 15 5 2 17 29" xfId="21995"/>
    <cellStyle name="Normal 15 5 2 17 3" xfId="21996"/>
    <cellStyle name="Normal 15 5 2 17 30" xfId="21997"/>
    <cellStyle name="Normal 15 5 2 17 4" xfId="21998"/>
    <cellStyle name="Normal 15 5 2 17 5" xfId="21999"/>
    <cellStyle name="Normal 15 5 2 17 6" xfId="22000"/>
    <cellStyle name="Normal 15 5 2 17 7" xfId="22001"/>
    <cellStyle name="Normal 15 5 2 17 8" xfId="22002"/>
    <cellStyle name="Normal 15 5 2 17 9" xfId="22003"/>
    <cellStyle name="Normal 15 5 2 18" xfId="22004"/>
    <cellStyle name="Normal 15 5 2 18 10" xfId="22005"/>
    <cellStyle name="Normal 15 5 2 18 11" xfId="22006"/>
    <cellStyle name="Normal 15 5 2 18 12" xfId="22007"/>
    <cellStyle name="Normal 15 5 2 18 13" xfId="22008"/>
    <cellStyle name="Normal 15 5 2 18 14" xfId="22009"/>
    <cellStyle name="Normal 15 5 2 18 15" xfId="22010"/>
    <cellStyle name="Normal 15 5 2 18 16" xfId="22011"/>
    <cellStyle name="Normal 15 5 2 18 17" xfId="22012"/>
    <cellStyle name="Normal 15 5 2 18 18" xfId="22013"/>
    <cellStyle name="Normal 15 5 2 18 19" xfId="22014"/>
    <cellStyle name="Normal 15 5 2 18 2" xfId="22015"/>
    <cellStyle name="Normal 15 5 2 18 20" xfId="22016"/>
    <cellStyle name="Normal 15 5 2 18 21" xfId="22017"/>
    <cellStyle name="Normal 15 5 2 18 22" xfId="22018"/>
    <cellStyle name="Normal 15 5 2 18 23" xfId="22019"/>
    <cellStyle name="Normal 15 5 2 18 24" xfId="22020"/>
    <cellStyle name="Normal 15 5 2 18 25" xfId="22021"/>
    <cellStyle name="Normal 15 5 2 18 26" xfId="22022"/>
    <cellStyle name="Normal 15 5 2 18 27" xfId="22023"/>
    <cellStyle name="Normal 15 5 2 18 28" xfId="22024"/>
    <cellStyle name="Normal 15 5 2 18 29" xfId="22025"/>
    <cellStyle name="Normal 15 5 2 18 3" xfId="22026"/>
    <cellStyle name="Normal 15 5 2 18 30" xfId="22027"/>
    <cellStyle name="Normal 15 5 2 18 4" xfId="22028"/>
    <cellStyle name="Normal 15 5 2 18 5" xfId="22029"/>
    <cellStyle name="Normal 15 5 2 18 6" xfId="22030"/>
    <cellStyle name="Normal 15 5 2 18 7" xfId="22031"/>
    <cellStyle name="Normal 15 5 2 18 8" xfId="22032"/>
    <cellStyle name="Normal 15 5 2 18 9" xfId="22033"/>
    <cellStyle name="Normal 15 5 2 19" xfId="22034"/>
    <cellStyle name="Normal 15 5 2 19 10" xfId="22035"/>
    <cellStyle name="Normal 15 5 2 19 11" xfId="22036"/>
    <cellStyle name="Normal 15 5 2 19 12" xfId="22037"/>
    <cellStyle name="Normal 15 5 2 19 13" xfId="22038"/>
    <cellStyle name="Normal 15 5 2 19 14" xfId="22039"/>
    <cellStyle name="Normal 15 5 2 19 15" xfId="22040"/>
    <cellStyle name="Normal 15 5 2 19 16" xfId="22041"/>
    <cellStyle name="Normal 15 5 2 19 17" xfId="22042"/>
    <cellStyle name="Normal 15 5 2 19 18" xfId="22043"/>
    <cellStyle name="Normal 15 5 2 19 19" xfId="22044"/>
    <cellStyle name="Normal 15 5 2 19 2" xfId="22045"/>
    <cellStyle name="Normal 15 5 2 19 20" xfId="22046"/>
    <cellStyle name="Normal 15 5 2 19 21" xfId="22047"/>
    <cellStyle name="Normal 15 5 2 19 22" xfId="22048"/>
    <cellStyle name="Normal 15 5 2 19 23" xfId="22049"/>
    <cellStyle name="Normal 15 5 2 19 24" xfId="22050"/>
    <cellStyle name="Normal 15 5 2 19 25" xfId="22051"/>
    <cellStyle name="Normal 15 5 2 19 26" xfId="22052"/>
    <cellStyle name="Normal 15 5 2 19 27" xfId="22053"/>
    <cellStyle name="Normal 15 5 2 19 28" xfId="22054"/>
    <cellStyle name="Normal 15 5 2 19 29" xfId="22055"/>
    <cellStyle name="Normal 15 5 2 19 3" xfId="22056"/>
    <cellStyle name="Normal 15 5 2 19 30" xfId="22057"/>
    <cellStyle name="Normal 15 5 2 19 4" xfId="22058"/>
    <cellStyle name="Normal 15 5 2 19 5" xfId="22059"/>
    <cellStyle name="Normal 15 5 2 19 6" xfId="22060"/>
    <cellStyle name="Normal 15 5 2 19 7" xfId="22061"/>
    <cellStyle name="Normal 15 5 2 19 8" xfId="22062"/>
    <cellStyle name="Normal 15 5 2 19 9" xfId="22063"/>
    <cellStyle name="Normal 15 5 2 2" xfId="22064"/>
    <cellStyle name="Normal 15 5 2 2 10" xfId="22065"/>
    <cellStyle name="Normal 15 5 2 2 11" xfId="22066"/>
    <cellStyle name="Normal 15 5 2 2 12" xfId="22067"/>
    <cellStyle name="Normal 15 5 2 2 13" xfId="22068"/>
    <cellStyle name="Normal 15 5 2 2 14" xfId="22069"/>
    <cellStyle name="Normal 15 5 2 2 15" xfId="22070"/>
    <cellStyle name="Normal 15 5 2 2 16" xfId="22071"/>
    <cellStyle name="Normal 15 5 2 2 17" xfId="22072"/>
    <cellStyle name="Normal 15 5 2 2 18" xfId="22073"/>
    <cellStyle name="Normal 15 5 2 2 19" xfId="22074"/>
    <cellStyle name="Normal 15 5 2 2 2" xfId="22075"/>
    <cellStyle name="Normal 15 5 2 2 20" xfId="22076"/>
    <cellStyle name="Normal 15 5 2 2 21" xfId="22077"/>
    <cellStyle name="Normal 15 5 2 2 22" xfId="22078"/>
    <cellStyle name="Normal 15 5 2 2 23" xfId="22079"/>
    <cellStyle name="Normal 15 5 2 2 24" xfId="22080"/>
    <cellStyle name="Normal 15 5 2 2 25" xfId="22081"/>
    <cellStyle name="Normal 15 5 2 2 26" xfId="22082"/>
    <cellStyle name="Normal 15 5 2 2 27" xfId="22083"/>
    <cellStyle name="Normal 15 5 2 2 28" xfId="22084"/>
    <cellStyle name="Normal 15 5 2 2 29" xfId="22085"/>
    <cellStyle name="Normal 15 5 2 2 3" xfId="22086"/>
    <cellStyle name="Normal 15 5 2 2 30" xfId="22087"/>
    <cellStyle name="Normal 15 5 2 2 4" xfId="22088"/>
    <cellStyle name="Normal 15 5 2 2 5" xfId="22089"/>
    <cellStyle name="Normal 15 5 2 2 6" xfId="22090"/>
    <cellStyle name="Normal 15 5 2 2 7" xfId="22091"/>
    <cellStyle name="Normal 15 5 2 2 8" xfId="22092"/>
    <cellStyle name="Normal 15 5 2 2 9" xfId="22093"/>
    <cellStyle name="Normal 15 5 2 20" xfId="22094"/>
    <cellStyle name="Normal 15 5 2 20 10" xfId="22095"/>
    <cellStyle name="Normal 15 5 2 20 11" xfId="22096"/>
    <cellStyle name="Normal 15 5 2 20 12" xfId="22097"/>
    <cellStyle name="Normal 15 5 2 20 13" xfId="22098"/>
    <cellStyle name="Normal 15 5 2 20 14" xfId="22099"/>
    <cellStyle name="Normal 15 5 2 20 15" xfId="22100"/>
    <cellStyle name="Normal 15 5 2 20 16" xfId="22101"/>
    <cellStyle name="Normal 15 5 2 20 17" xfId="22102"/>
    <cellStyle name="Normal 15 5 2 20 18" xfId="22103"/>
    <cellStyle name="Normal 15 5 2 20 19" xfId="22104"/>
    <cellStyle name="Normal 15 5 2 20 2" xfId="22105"/>
    <cellStyle name="Normal 15 5 2 20 20" xfId="22106"/>
    <cellStyle name="Normal 15 5 2 20 21" xfId="22107"/>
    <cellStyle name="Normal 15 5 2 20 22" xfId="22108"/>
    <cellStyle name="Normal 15 5 2 20 23" xfId="22109"/>
    <cellStyle name="Normal 15 5 2 20 24" xfId="22110"/>
    <cellStyle name="Normal 15 5 2 20 25" xfId="22111"/>
    <cellStyle name="Normal 15 5 2 20 26" xfId="22112"/>
    <cellStyle name="Normal 15 5 2 20 27" xfId="22113"/>
    <cellStyle name="Normal 15 5 2 20 28" xfId="22114"/>
    <cellStyle name="Normal 15 5 2 20 29" xfId="22115"/>
    <cellStyle name="Normal 15 5 2 20 3" xfId="22116"/>
    <cellStyle name="Normal 15 5 2 20 30" xfId="22117"/>
    <cellStyle name="Normal 15 5 2 20 4" xfId="22118"/>
    <cellStyle name="Normal 15 5 2 20 5" xfId="22119"/>
    <cellStyle name="Normal 15 5 2 20 6" xfId="22120"/>
    <cellStyle name="Normal 15 5 2 20 7" xfId="22121"/>
    <cellStyle name="Normal 15 5 2 20 8" xfId="22122"/>
    <cellStyle name="Normal 15 5 2 20 9" xfId="22123"/>
    <cellStyle name="Normal 15 5 2 21" xfId="22124"/>
    <cellStyle name="Normal 15 5 2 21 10" xfId="22125"/>
    <cellStyle name="Normal 15 5 2 21 11" xfId="22126"/>
    <cellStyle name="Normal 15 5 2 21 12" xfId="22127"/>
    <cellStyle name="Normal 15 5 2 21 13" xfId="22128"/>
    <cellStyle name="Normal 15 5 2 21 14" xfId="22129"/>
    <cellStyle name="Normal 15 5 2 21 15" xfId="22130"/>
    <cellStyle name="Normal 15 5 2 21 16" xfId="22131"/>
    <cellStyle name="Normal 15 5 2 21 17" xfId="22132"/>
    <cellStyle name="Normal 15 5 2 21 18" xfId="22133"/>
    <cellStyle name="Normal 15 5 2 21 19" xfId="22134"/>
    <cellStyle name="Normal 15 5 2 21 2" xfId="22135"/>
    <cellStyle name="Normal 15 5 2 21 20" xfId="22136"/>
    <cellStyle name="Normal 15 5 2 21 21" xfId="22137"/>
    <cellStyle name="Normal 15 5 2 21 22" xfId="22138"/>
    <cellStyle name="Normal 15 5 2 21 23" xfId="22139"/>
    <cellStyle name="Normal 15 5 2 21 24" xfId="22140"/>
    <cellStyle name="Normal 15 5 2 21 25" xfId="22141"/>
    <cellStyle name="Normal 15 5 2 21 26" xfId="22142"/>
    <cellStyle name="Normal 15 5 2 21 27" xfId="22143"/>
    <cellStyle name="Normal 15 5 2 21 28" xfId="22144"/>
    <cellStyle name="Normal 15 5 2 21 29" xfId="22145"/>
    <cellStyle name="Normal 15 5 2 21 3" xfId="22146"/>
    <cellStyle name="Normal 15 5 2 21 30" xfId="22147"/>
    <cellStyle name="Normal 15 5 2 21 4" xfId="22148"/>
    <cellStyle name="Normal 15 5 2 21 5" xfId="22149"/>
    <cellStyle name="Normal 15 5 2 21 6" xfId="22150"/>
    <cellStyle name="Normal 15 5 2 21 7" xfId="22151"/>
    <cellStyle name="Normal 15 5 2 21 8" xfId="22152"/>
    <cellStyle name="Normal 15 5 2 21 9" xfId="22153"/>
    <cellStyle name="Normal 15 5 2 22" xfId="22154"/>
    <cellStyle name="Normal 15 5 2 22 10" xfId="22155"/>
    <cellStyle name="Normal 15 5 2 22 11" xfId="22156"/>
    <cellStyle name="Normal 15 5 2 22 12" xfId="22157"/>
    <cellStyle name="Normal 15 5 2 22 13" xfId="22158"/>
    <cellStyle name="Normal 15 5 2 22 14" xfId="22159"/>
    <cellStyle name="Normal 15 5 2 22 15" xfId="22160"/>
    <cellStyle name="Normal 15 5 2 22 16" xfId="22161"/>
    <cellStyle name="Normal 15 5 2 22 17" xfId="22162"/>
    <cellStyle name="Normal 15 5 2 22 18" xfId="22163"/>
    <cellStyle name="Normal 15 5 2 22 19" xfId="22164"/>
    <cellStyle name="Normal 15 5 2 22 2" xfId="22165"/>
    <cellStyle name="Normal 15 5 2 22 20" xfId="22166"/>
    <cellStyle name="Normal 15 5 2 22 21" xfId="22167"/>
    <cellStyle name="Normal 15 5 2 22 22" xfId="22168"/>
    <cellStyle name="Normal 15 5 2 22 23" xfId="22169"/>
    <cellStyle name="Normal 15 5 2 22 24" xfId="22170"/>
    <cellStyle name="Normal 15 5 2 22 25" xfId="22171"/>
    <cellStyle name="Normal 15 5 2 22 26" xfId="22172"/>
    <cellStyle name="Normal 15 5 2 22 27" xfId="22173"/>
    <cellStyle name="Normal 15 5 2 22 28" xfId="22174"/>
    <cellStyle name="Normal 15 5 2 22 29" xfId="22175"/>
    <cellStyle name="Normal 15 5 2 22 3" xfId="22176"/>
    <cellStyle name="Normal 15 5 2 22 30" xfId="22177"/>
    <cellStyle name="Normal 15 5 2 22 4" xfId="22178"/>
    <cellStyle name="Normal 15 5 2 22 5" xfId="22179"/>
    <cellStyle name="Normal 15 5 2 22 6" xfId="22180"/>
    <cellStyle name="Normal 15 5 2 22 7" xfId="22181"/>
    <cellStyle name="Normal 15 5 2 22 8" xfId="22182"/>
    <cellStyle name="Normal 15 5 2 22 9" xfId="22183"/>
    <cellStyle name="Normal 15 5 2 23" xfId="22184"/>
    <cellStyle name="Normal 15 5 2 23 10" xfId="22185"/>
    <cellStyle name="Normal 15 5 2 23 11" xfId="22186"/>
    <cellStyle name="Normal 15 5 2 23 12" xfId="22187"/>
    <cellStyle name="Normal 15 5 2 23 13" xfId="22188"/>
    <cellStyle name="Normal 15 5 2 23 14" xfId="22189"/>
    <cellStyle name="Normal 15 5 2 23 15" xfId="22190"/>
    <cellStyle name="Normal 15 5 2 23 16" xfId="22191"/>
    <cellStyle name="Normal 15 5 2 23 17" xfId="22192"/>
    <cellStyle name="Normal 15 5 2 23 18" xfId="22193"/>
    <cellStyle name="Normal 15 5 2 23 19" xfId="22194"/>
    <cellStyle name="Normal 15 5 2 23 2" xfId="22195"/>
    <cellStyle name="Normal 15 5 2 23 20" xfId="22196"/>
    <cellStyle name="Normal 15 5 2 23 21" xfId="22197"/>
    <cellStyle name="Normal 15 5 2 23 22" xfId="22198"/>
    <cellStyle name="Normal 15 5 2 23 23" xfId="22199"/>
    <cellStyle name="Normal 15 5 2 23 24" xfId="22200"/>
    <cellStyle name="Normal 15 5 2 23 25" xfId="22201"/>
    <cellStyle name="Normal 15 5 2 23 26" xfId="22202"/>
    <cellStyle name="Normal 15 5 2 23 27" xfId="22203"/>
    <cellStyle name="Normal 15 5 2 23 28" xfId="22204"/>
    <cellStyle name="Normal 15 5 2 23 29" xfId="22205"/>
    <cellStyle name="Normal 15 5 2 23 3" xfId="22206"/>
    <cellStyle name="Normal 15 5 2 23 30" xfId="22207"/>
    <cellStyle name="Normal 15 5 2 23 4" xfId="22208"/>
    <cellStyle name="Normal 15 5 2 23 5" xfId="22209"/>
    <cellStyle name="Normal 15 5 2 23 6" xfId="22210"/>
    <cellStyle name="Normal 15 5 2 23 7" xfId="22211"/>
    <cellStyle name="Normal 15 5 2 23 8" xfId="22212"/>
    <cellStyle name="Normal 15 5 2 23 9" xfId="22213"/>
    <cellStyle name="Normal 15 5 2 24" xfId="22214"/>
    <cellStyle name="Normal 15 5 2 24 10" xfId="22215"/>
    <cellStyle name="Normal 15 5 2 24 11" xfId="22216"/>
    <cellStyle name="Normal 15 5 2 24 12" xfId="22217"/>
    <cellStyle name="Normal 15 5 2 24 13" xfId="22218"/>
    <cellStyle name="Normal 15 5 2 24 14" xfId="22219"/>
    <cellStyle name="Normal 15 5 2 24 15" xfId="22220"/>
    <cellStyle name="Normal 15 5 2 24 16" xfId="22221"/>
    <cellStyle name="Normal 15 5 2 24 17" xfId="22222"/>
    <cellStyle name="Normal 15 5 2 24 18" xfId="22223"/>
    <cellStyle name="Normal 15 5 2 24 19" xfId="22224"/>
    <cellStyle name="Normal 15 5 2 24 2" xfId="22225"/>
    <cellStyle name="Normal 15 5 2 24 20" xfId="22226"/>
    <cellStyle name="Normal 15 5 2 24 21" xfId="22227"/>
    <cellStyle name="Normal 15 5 2 24 22" xfId="22228"/>
    <cellStyle name="Normal 15 5 2 24 23" xfId="22229"/>
    <cellStyle name="Normal 15 5 2 24 24" xfId="22230"/>
    <cellStyle name="Normal 15 5 2 24 25" xfId="22231"/>
    <cellStyle name="Normal 15 5 2 24 26" xfId="22232"/>
    <cellStyle name="Normal 15 5 2 24 27" xfId="22233"/>
    <cellStyle name="Normal 15 5 2 24 28" xfId="22234"/>
    <cellStyle name="Normal 15 5 2 24 29" xfId="22235"/>
    <cellStyle name="Normal 15 5 2 24 3" xfId="22236"/>
    <cellStyle name="Normal 15 5 2 24 30" xfId="22237"/>
    <cellStyle name="Normal 15 5 2 24 4" xfId="22238"/>
    <cellStyle name="Normal 15 5 2 24 5" xfId="22239"/>
    <cellStyle name="Normal 15 5 2 24 6" xfId="22240"/>
    <cellStyle name="Normal 15 5 2 24 7" xfId="22241"/>
    <cellStyle name="Normal 15 5 2 24 8" xfId="22242"/>
    <cellStyle name="Normal 15 5 2 24 9" xfId="22243"/>
    <cellStyle name="Normal 15 5 2 25" xfId="22244"/>
    <cellStyle name="Normal 15 5 2 25 10" xfId="22245"/>
    <cellStyle name="Normal 15 5 2 25 11" xfId="22246"/>
    <cellStyle name="Normal 15 5 2 25 12" xfId="22247"/>
    <cellStyle name="Normal 15 5 2 25 13" xfId="22248"/>
    <cellStyle name="Normal 15 5 2 25 14" xfId="22249"/>
    <cellStyle name="Normal 15 5 2 25 15" xfId="22250"/>
    <cellStyle name="Normal 15 5 2 25 16" xfId="22251"/>
    <cellStyle name="Normal 15 5 2 25 17" xfId="22252"/>
    <cellStyle name="Normal 15 5 2 25 18" xfId="22253"/>
    <cellStyle name="Normal 15 5 2 25 19" xfId="22254"/>
    <cellStyle name="Normal 15 5 2 25 2" xfId="22255"/>
    <cellStyle name="Normal 15 5 2 25 20" xfId="22256"/>
    <cellStyle name="Normal 15 5 2 25 21" xfId="22257"/>
    <cellStyle name="Normal 15 5 2 25 22" xfId="22258"/>
    <cellStyle name="Normal 15 5 2 25 23" xfId="22259"/>
    <cellStyle name="Normal 15 5 2 25 24" xfId="22260"/>
    <cellStyle name="Normal 15 5 2 25 25" xfId="22261"/>
    <cellStyle name="Normal 15 5 2 25 26" xfId="22262"/>
    <cellStyle name="Normal 15 5 2 25 27" xfId="22263"/>
    <cellStyle name="Normal 15 5 2 25 28" xfId="22264"/>
    <cellStyle name="Normal 15 5 2 25 29" xfId="22265"/>
    <cellStyle name="Normal 15 5 2 25 3" xfId="22266"/>
    <cellStyle name="Normal 15 5 2 25 30" xfId="22267"/>
    <cellStyle name="Normal 15 5 2 25 4" xfId="22268"/>
    <cellStyle name="Normal 15 5 2 25 5" xfId="22269"/>
    <cellStyle name="Normal 15 5 2 25 6" xfId="22270"/>
    <cellStyle name="Normal 15 5 2 25 7" xfId="22271"/>
    <cellStyle name="Normal 15 5 2 25 8" xfId="22272"/>
    <cellStyle name="Normal 15 5 2 25 9" xfId="22273"/>
    <cellStyle name="Normal 15 5 2 26" xfId="22274"/>
    <cellStyle name="Normal 15 5 2 26 10" xfId="22275"/>
    <cellStyle name="Normal 15 5 2 26 11" xfId="22276"/>
    <cellStyle name="Normal 15 5 2 26 12" xfId="22277"/>
    <cellStyle name="Normal 15 5 2 26 13" xfId="22278"/>
    <cellStyle name="Normal 15 5 2 26 14" xfId="22279"/>
    <cellStyle name="Normal 15 5 2 26 15" xfId="22280"/>
    <cellStyle name="Normal 15 5 2 26 16" xfId="22281"/>
    <cellStyle name="Normal 15 5 2 26 17" xfId="22282"/>
    <cellStyle name="Normal 15 5 2 26 18" xfId="22283"/>
    <cellStyle name="Normal 15 5 2 26 19" xfId="22284"/>
    <cellStyle name="Normal 15 5 2 26 2" xfId="22285"/>
    <cellStyle name="Normal 15 5 2 26 20" xfId="22286"/>
    <cellStyle name="Normal 15 5 2 26 21" xfId="22287"/>
    <cellStyle name="Normal 15 5 2 26 22" xfId="22288"/>
    <cellStyle name="Normal 15 5 2 26 23" xfId="22289"/>
    <cellStyle name="Normal 15 5 2 26 24" xfId="22290"/>
    <cellStyle name="Normal 15 5 2 26 25" xfId="22291"/>
    <cellStyle name="Normal 15 5 2 26 26" xfId="22292"/>
    <cellStyle name="Normal 15 5 2 26 27" xfId="22293"/>
    <cellStyle name="Normal 15 5 2 26 28" xfId="22294"/>
    <cellStyle name="Normal 15 5 2 26 29" xfId="22295"/>
    <cellStyle name="Normal 15 5 2 26 3" xfId="22296"/>
    <cellStyle name="Normal 15 5 2 26 30" xfId="22297"/>
    <cellStyle name="Normal 15 5 2 26 4" xfId="22298"/>
    <cellStyle name="Normal 15 5 2 26 5" xfId="22299"/>
    <cellStyle name="Normal 15 5 2 26 6" xfId="22300"/>
    <cellStyle name="Normal 15 5 2 26 7" xfId="22301"/>
    <cellStyle name="Normal 15 5 2 26 8" xfId="22302"/>
    <cellStyle name="Normal 15 5 2 26 9" xfId="22303"/>
    <cellStyle name="Normal 15 5 2 27" xfId="22304"/>
    <cellStyle name="Normal 15 5 2 27 10" xfId="22305"/>
    <cellStyle name="Normal 15 5 2 27 11" xfId="22306"/>
    <cellStyle name="Normal 15 5 2 27 12" xfId="22307"/>
    <cellStyle name="Normal 15 5 2 27 13" xfId="22308"/>
    <cellStyle name="Normal 15 5 2 27 14" xfId="22309"/>
    <cellStyle name="Normal 15 5 2 27 15" xfId="22310"/>
    <cellStyle name="Normal 15 5 2 27 16" xfId="22311"/>
    <cellStyle name="Normal 15 5 2 27 17" xfId="22312"/>
    <cellStyle name="Normal 15 5 2 27 18" xfId="22313"/>
    <cellStyle name="Normal 15 5 2 27 19" xfId="22314"/>
    <cellStyle name="Normal 15 5 2 27 2" xfId="22315"/>
    <cellStyle name="Normal 15 5 2 27 20" xfId="22316"/>
    <cellStyle name="Normal 15 5 2 27 21" xfId="22317"/>
    <cellStyle name="Normal 15 5 2 27 22" xfId="22318"/>
    <cellStyle name="Normal 15 5 2 27 23" xfId="22319"/>
    <cellStyle name="Normal 15 5 2 27 24" xfId="22320"/>
    <cellStyle name="Normal 15 5 2 27 25" xfId="22321"/>
    <cellStyle name="Normal 15 5 2 27 26" xfId="22322"/>
    <cellStyle name="Normal 15 5 2 27 27" xfId="22323"/>
    <cellStyle name="Normal 15 5 2 27 28" xfId="22324"/>
    <cellStyle name="Normal 15 5 2 27 29" xfId="22325"/>
    <cellStyle name="Normal 15 5 2 27 3" xfId="22326"/>
    <cellStyle name="Normal 15 5 2 27 30" xfId="22327"/>
    <cellStyle name="Normal 15 5 2 27 4" xfId="22328"/>
    <cellStyle name="Normal 15 5 2 27 5" xfId="22329"/>
    <cellStyle name="Normal 15 5 2 27 6" xfId="22330"/>
    <cellStyle name="Normal 15 5 2 27 7" xfId="22331"/>
    <cellStyle name="Normal 15 5 2 27 8" xfId="22332"/>
    <cellStyle name="Normal 15 5 2 27 9" xfId="22333"/>
    <cellStyle name="Normal 15 5 2 28" xfId="22334"/>
    <cellStyle name="Normal 15 5 2 28 10" xfId="22335"/>
    <cellStyle name="Normal 15 5 2 28 11" xfId="22336"/>
    <cellStyle name="Normal 15 5 2 28 12" xfId="22337"/>
    <cellStyle name="Normal 15 5 2 28 13" xfId="22338"/>
    <cellStyle name="Normal 15 5 2 28 14" xfId="22339"/>
    <cellStyle name="Normal 15 5 2 28 15" xfId="22340"/>
    <cellStyle name="Normal 15 5 2 28 16" xfId="22341"/>
    <cellStyle name="Normal 15 5 2 28 17" xfId="22342"/>
    <cellStyle name="Normal 15 5 2 28 18" xfId="22343"/>
    <cellStyle name="Normal 15 5 2 28 19" xfId="22344"/>
    <cellStyle name="Normal 15 5 2 28 2" xfId="22345"/>
    <cellStyle name="Normal 15 5 2 28 20" xfId="22346"/>
    <cellStyle name="Normal 15 5 2 28 21" xfId="22347"/>
    <cellStyle name="Normal 15 5 2 28 22" xfId="22348"/>
    <cellStyle name="Normal 15 5 2 28 23" xfId="22349"/>
    <cellStyle name="Normal 15 5 2 28 24" xfId="22350"/>
    <cellStyle name="Normal 15 5 2 28 25" xfId="22351"/>
    <cellStyle name="Normal 15 5 2 28 26" xfId="22352"/>
    <cellStyle name="Normal 15 5 2 28 27" xfId="22353"/>
    <cellStyle name="Normal 15 5 2 28 28" xfId="22354"/>
    <cellStyle name="Normal 15 5 2 28 29" xfId="22355"/>
    <cellStyle name="Normal 15 5 2 28 3" xfId="22356"/>
    <cellStyle name="Normal 15 5 2 28 30" xfId="22357"/>
    <cellStyle name="Normal 15 5 2 28 4" xfId="22358"/>
    <cellStyle name="Normal 15 5 2 28 5" xfId="22359"/>
    <cellStyle name="Normal 15 5 2 28 6" xfId="22360"/>
    <cellStyle name="Normal 15 5 2 28 7" xfId="22361"/>
    <cellStyle name="Normal 15 5 2 28 8" xfId="22362"/>
    <cellStyle name="Normal 15 5 2 28 9" xfId="22363"/>
    <cellStyle name="Normal 15 5 2 29" xfId="22364"/>
    <cellStyle name="Normal 15 5 2 29 10" xfId="22365"/>
    <cellStyle name="Normal 15 5 2 29 11" xfId="22366"/>
    <cellStyle name="Normal 15 5 2 29 12" xfId="22367"/>
    <cellStyle name="Normal 15 5 2 29 13" xfId="22368"/>
    <cellStyle name="Normal 15 5 2 29 14" xfId="22369"/>
    <cellStyle name="Normal 15 5 2 29 15" xfId="22370"/>
    <cellStyle name="Normal 15 5 2 29 16" xfId="22371"/>
    <cellStyle name="Normal 15 5 2 29 17" xfId="22372"/>
    <cellStyle name="Normal 15 5 2 29 18" xfId="22373"/>
    <cellStyle name="Normal 15 5 2 29 19" xfId="22374"/>
    <cellStyle name="Normal 15 5 2 29 2" xfId="22375"/>
    <cellStyle name="Normal 15 5 2 29 20" xfId="22376"/>
    <cellStyle name="Normal 15 5 2 29 21" xfId="22377"/>
    <cellStyle name="Normal 15 5 2 29 22" xfId="22378"/>
    <cellStyle name="Normal 15 5 2 29 23" xfId="22379"/>
    <cellStyle name="Normal 15 5 2 29 24" xfId="22380"/>
    <cellStyle name="Normal 15 5 2 29 25" xfId="22381"/>
    <cellStyle name="Normal 15 5 2 29 26" xfId="22382"/>
    <cellStyle name="Normal 15 5 2 29 27" xfId="22383"/>
    <cellStyle name="Normal 15 5 2 29 28" xfId="22384"/>
    <cellStyle name="Normal 15 5 2 29 29" xfId="22385"/>
    <cellStyle name="Normal 15 5 2 29 3" xfId="22386"/>
    <cellStyle name="Normal 15 5 2 29 30" xfId="22387"/>
    <cellStyle name="Normal 15 5 2 29 4" xfId="22388"/>
    <cellStyle name="Normal 15 5 2 29 5" xfId="22389"/>
    <cellStyle name="Normal 15 5 2 29 6" xfId="22390"/>
    <cellStyle name="Normal 15 5 2 29 7" xfId="22391"/>
    <cellStyle name="Normal 15 5 2 29 8" xfId="22392"/>
    <cellStyle name="Normal 15 5 2 29 9" xfId="22393"/>
    <cellStyle name="Normal 15 5 2 3" xfId="22394"/>
    <cellStyle name="Normal 15 5 2 3 10" xfId="22395"/>
    <cellStyle name="Normal 15 5 2 3 11" xfId="22396"/>
    <cellStyle name="Normal 15 5 2 3 12" xfId="22397"/>
    <cellStyle name="Normal 15 5 2 3 13" xfId="22398"/>
    <cellStyle name="Normal 15 5 2 3 14" xfId="22399"/>
    <cellStyle name="Normal 15 5 2 3 15" xfId="22400"/>
    <cellStyle name="Normal 15 5 2 3 16" xfId="22401"/>
    <cellStyle name="Normal 15 5 2 3 17" xfId="22402"/>
    <cellStyle name="Normal 15 5 2 3 18" xfId="22403"/>
    <cellStyle name="Normal 15 5 2 3 19" xfId="22404"/>
    <cellStyle name="Normal 15 5 2 3 2" xfId="22405"/>
    <cellStyle name="Normal 15 5 2 3 20" xfId="22406"/>
    <cellStyle name="Normal 15 5 2 3 21" xfId="22407"/>
    <cellStyle name="Normal 15 5 2 3 22" xfId="22408"/>
    <cellStyle name="Normal 15 5 2 3 23" xfId="22409"/>
    <cellStyle name="Normal 15 5 2 3 24" xfId="22410"/>
    <cellStyle name="Normal 15 5 2 3 25" xfId="22411"/>
    <cellStyle name="Normal 15 5 2 3 26" xfId="22412"/>
    <cellStyle name="Normal 15 5 2 3 27" xfId="22413"/>
    <cellStyle name="Normal 15 5 2 3 28" xfId="22414"/>
    <cellStyle name="Normal 15 5 2 3 29" xfId="22415"/>
    <cellStyle name="Normal 15 5 2 3 3" xfId="22416"/>
    <cellStyle name="Normal 15 5 2 3 30" xfId="22417"/>
    <cellStyle name="Normal 15 5 2 3 4" xfId="22418"/>
    <cellStyle name="Normal 15 5 2 3 5" xfId="22419"/>
    <cellStyle name="Normal 15 5 2 3 6" xfId="22420"/>
    <cellStyle name="Normal 15 5 2 3 7" xfId="22421"/>
    <cellStyle name="Normal 15 5 2 3 8" xfId="22422"/>
    <cellStyle name="Normal 15 5 2 3 9" xfId="22423"/>
    <cellStyle name="Normal 15 5 2 30" xfId="22424"/>
    <cellStyle name="Normal 15 5 2 30 10" xfId="22425"/>
    <cellStyle name="Normal 15 5 2 30 11" xfId="22426"/>
    <cellStyle name="Normal 15 5 2 30 12" xfId="22427"/>
    <cellStyle name="Normal 15 5 2 30 13" xfId="22428"/>
    <cellStyle name="Normal 15 5 2 30 14" xfId="22429"/>
    <cellStyle name="Normal 15 5 2 30 15" xfId="22430"/>
    <cellStyle name="Normal 15 5 2 30 16" xfId="22431"/>
    <cellStyle name="Normal 15 5 2 30 17" xfId="22432"/>
    <cellStyle name="Normal 15 5 2 30 18" xfId="22433"/>
    <cellStyle name="Normal 15 5 2 30 19" xfId="22434"/>
    <cellStyle name="Normal 15 5 2 30 2" xfId="22435"/>
    <cellStyle name="Normal 15 5 2 30 20" xfId="22436"/>
    <cellStyle name="Normal 15 5 2 30 21" xfId="22437"/>
    <cellStyle name="Normal 15 5 2 30 22" xfId="22438"/>
    <cellStyle name="Normal 15 5 2 30 23" xfId="22439"/>
    <cellStyle name="Normal 15 5 2 30 24" xfId="22440"/>
    <cellStyle name="Normal 15 5 2 30 25" xfId="22441"/>
    <cellStyle name="Normal 15 5 2 30 26" xfId="22442"/>
    <cellStyle name="Normal 15 5 2 30 27" xfId="22443"/>
    <cellStyle name="Normal 15 5 2 30 28" xfId="22444"/>
    <cellStyle name="Normal 15 5 2 30 29" xfId="22445"/>
    <cellStyle name="Normal 15 5 2 30 3" xfId="22446"/>
    <cellStyle name="Normal 15 5 2 30 30" xfId="22447"/>
    <cellStyle name="Normal 15 5 2 30 4" xfId="22448"/>
    <cellStyle name="Normal 15 5 2 30 5" xfId="22449"/>
    <cellStyle name="Normal 15 5 2 30 6" xfId="22450"/>
    <cellStyle name="Normal 15 5 2 30 7" xfId="22451"/>
    <cellStyle name="Normal 15 5 2 30 8" xfId="22452"/>
    <cellStyle name="Normal 15 5 2 30 9" xfId="22453"/>
    <cellStyle name="Normal 15 5 2 31" xfId="22454"/>
    <cellStyle name="Normal 15 5 2 31 10" xfId="22455"/>
    <cellStyle name="Normal 15 5 2 31 11" xfId="22456"/>
    <cellStyle name="Normal 15 5 2 31 12" xfId="22457"/>
    <cellStyle name="Normal 15 5 2 31 13" xfId="22458"/>
    <cellStyle name="Normal 15 5 2 31 14" xfId="22459"/>
    <cellStyle name="Normal 15 5 2 31 15" xfId="22460"/>
    <cellStyle name="Normal 15 5 2 31 16" xfId="22461"/>
    <cellStyle name="Normal 15 5 2 31 17" xfId="22462"/>
    <cellStyle name="Normal 15 5 2 31 18" xfId="22463"/>
    <cellStyle name="Normal 15 5 2 31 19" xfId="22464"/>
    <cellStyle name="Normal 15 5 2 31 2" xfId="22465"/>
    <cellStyle name="Normal 15 5 2 31 20" xfId="22466"/>
    <cellStyle name="Normal 15 5 2 31 21" xfId="22467"/>
    <cellStyle name="Normal 15 5 2 31 22" xfId="22468"/>
    <cellStyle name="Normal 15 5 2 31 23" xfId="22469"/>
    <cellStyle name="Normal 15 5 2 31 24" xfId="22470"/>
    <cellStyle name="Normal 15 5 2 31 25" xfId="22471"/>
    <cellStyle name="Normal 15 5 2 31 26" xfId="22472"/>
    <cellStyle name="Normal 15 5 2 31 27" xfId="22473"/>
    <cellStyle name="Normal 15 5 2 31 28" xfId="22474"/>
    <cellStyle name="Normal 15 5 2 31 29" xfId="22475"/>
    <cellStyle name="Normal 15 5 2 31 3" xfId="22476"/>
    <cellStyle name="Normal 15 5 2 31 30" xfId="22477"/>
    <cellStyle name="Normal 15 5 2 31 4" xfId="22478"/>
    <cellStyle name="Normal 15 5 2 31 5" xfId="22479"/>
    <cellStyle name="Normal 15 5 2 31 6" xfId="22480"/>
    <cellStyle name="Normal 15 5 2 31 7" xfId="22481"/>
    <cellStyle name="Normal 15 5 2 31 8" xfId="22482"/>
    <cellStyle name="Normal 15 5 2 31 9" xfId="22483"/>
    <cellStyle name="Normal 15 5 2 32" xfId="22484"/>
    <cellStyle name="Normal 15 5 2 33" xfId="22485"/>
    <cellStyle name="Normal 15 5 2 34" xfId="22486"/>
    <cellStyle name="Normal 15 5 2 35" xfId="22487"/>
    <cellStyle name="Normal 15 5 2 36" xfId="22488"/>
    <cellStyle name="Normal 15 5 2 37" xfId="22489"/>
    <cellStyle name="Normal 15 5 2 38" xfId="22490"/>
    <cellStyle name="Normal 15 5 2 39" xfId="22491"/>
    <cellStyle name="Normal 15 5 2 4" xfId="22492"/>
    <cellStyle name="Normal 15 5 2 4 10" xfId="22493"/>
    <cellStyle name="Normal 15 5 2 4 11" xfId="22494"/>
    <cellStyle name="Normal 15 5 2 4 12" xfId="22495"/>
    <cellStyle name="Normal 15 5 2 4 13" xfId="22496"/>
    <cellStyle name="Normal 15 5 2 4 14" xfId="22497"/>
    <cellStyle name="Normal 15 5 2 4 15" xfId="22498"/>
    <cellStyle name="Normal 15 5 2 4 16" xfId="22499"/>
    <cellStyle name="Normal 15 5 2 4 17" xfId="22500"/>
    <cellStyle name="Normal 15 5 2 4 18" xfId="22501"/>
    <cellStyle name="Normal 15 5 2 4 19" xfId="22502"/>
    <cellStyle name="Normal 15 5 2 4 2" xfId="22503"/>
    <cellStyle name="Normal 15 5 2 4 20" xfId="22504"/>
    <cellStyle name="Normal 15 5 2 4 21" xfId="22505"/>
    <cellStyle name="Normal 15 5 2 4 22" xfId="22506"/>
    <cellStyle name="Normal 15 5 2 4 23" xfId="22507"/>
    <cellStyle name="Normal 15 5 2 4 24" xfId="22508"/>
    <cellStyle name="Normal 15 5 2 4 25" xfId="22509"/>
    <cellStyle name="Normal 15 5 2 4 26" xfId="22510"/>
    <cellStyle name="Normal 15 5 2 4 27" xfId="22511"/>
    <cellStyle name="Normal 15 5 2 4 28" xfId="22512"/>
    <cellStyle name="Normal 15 5 2 4 29" xfId="22513"/>
    <cellStyle name="Normal 15 5 2 4 3" xfId="22514"/>
    <cellStyle name="Normal 15 5 2 4 30" xfId="22515"/>
    <cellStyle name="Normal 15 5 2 4 4" xfId="22516"/>
    <cellStyle name="Normal 15 5 2 4 5" xfId="22517"/>
    <cellStyle name="Normal 15 5 2 4 6" xfId="22518"/>
    <cellStyle name="Normal 15 5 2 4 7" xfId="22519"/>
    <cellStyle name="Normal 15 5 2 4 8" xfId="22520"/>
    <cellStyle name="Normal 15 5 2 4 9" xfId="22521"/>
    <cellStyle name="Normal 15 5 2 40" xfId="22522"/>
    <cellStyle name="Normal 15 5 2 41" xfId="22523"/>
    <cellStyle name="Normal 15 5 2 42" xfId="22524"/>
    <cellStyle name="Normal 15 5 2 43" xfId="22525"/>
    <cellStyle name="Normal 15 5 2 44" xfId="22526"/>
    <cellStyle name="Normal 15 5 2 45" xfId="22527"/>
    <cellStyle name="Normal 15 5 2 46" xfId="22528"/>
    <cellStyle name="Normal 15 5 2 47" xfId="22529"/>
    <cellStyle name="Normal 15 5 2 48" xfId="22530"/>
    <cellStyle name="Normal 15 5 2 49" xfId="22531"/>
    <cellStyle name="Normal 15 5 2 5" xfId="22532"/>
    <cellStyle name="Normal 15 5 2 5 10" xfId="22533"/>
    <cellStyle name="Normal 15 5 2 5 11" xfId="22534"/>
    <cellStyle name="Normal 15 5 2 5 12" xfId="22535"/>
    <cellStyle name="Normal 15 5 2 5 13" xfId="22536"/>
    <cellStyle name="Normal 15 5 2 5 14" xfId="22537"/>
    <cellStyle name="Normal 15 5 2 5 15" xfId="22538"/>
    <cellStyle name="Normal 15 5 2 5 16" xfId="22539"/>
    <cellStyle name="Normal 15 5 2 5 17" xfId="22540"/>
    <cellStyle name="Normal 15 5 2 5 18" xfId="22541"/>
    <cellStyle name="Normal 15 5 2 5 19" xfId="22542"/>
    <cellStyle name="Normal 15 5 2 5 2" xfId="22543"/>
    <cellStyle name="Normal 15 5 2 5 20" xfId="22544"/>
    <cellStyle name="Normal 15 5 2 5 21" xfId="22545"/>
    <cellStyle name="Normal 15 5 2 5 22" xfId="22546"/>
    <cellStyle name="Normal 15 5 2 5 23" xfId="22547"/>
    <cellStyle name="Normal 15 5 2 5 24" xfId="22548"/>
    <cellStyle name="Normal 15 5 2 5 25" xfId="22549"/>
    <cellStyle name="Normal 15 5 2 5 26" xfId="22550"/>
    <cellStyle name="Normal 15 5 2 5 27" xfId="22551"/>
    <cellStyle name="Normal 15 5 2 5 28" xfId="22552"/>
    <cellStyle name="Normal 15 5 2 5 29" xfId="22553"/>
    <cellStyle name="Normal 15 5 2 5 3" xfId="22554"/>
    <cellStyle name="Normal 15 5 2 5 30" xfId="22555"/>
    <cellStyle name="Normal 15 5 2 5 4" xfId="22556"/>
    <cellStyle name="Normal 15 5 2 5 5" xfId="22557"/>
    <cellStyle name="Normal 15 5 2 5 6" xfId="22558"/>
    <cellStyle name="Normal 15 5 2 5 7" xfId="22559"/>
    <cellStyle name="Normal 15 5 2 5 8" xfId="22560"/>
    <cellStyle name="Normal 15 5 2 5 9" xfId="22561"/>
    <cellStyle name="Normal 15 5 2 50" xfId="22562"/>
    <cellStyle name="Normal 15 5 2 51" xfId="22563"/>
    <cellStyle name="Normal 15 5 2 52" xfId="22564"/>
    <cellStyle name="Normal 15 5 2 53" xfId="22565"/>
    <cellStyle name="Normal 15 5 2 54" xfId="22566"/>
    <cellStyle name="Normal 15 5 2 55" xfId="22567"/>
    <cellStyle name="Normal 15 5 2 56" xfId="22568"/>
    <cellStyle name="Normal 15 5 2 57" xfId="22569"/>
    <cellStyle name="Normal 15 5 2 58" xfId="22570"/>
    <cellStyle name="Normal 15 5 2 59" xfId="22571"/>
    <cellStyle name="Normal 15 5 2 6" xfId="22572"/>
    <cellStyle name="Normal 15 5 2 6 10" xfId="22573"/>
    <cellStyle name="Normal 15 5 2 6 11" xfId="22574"/>
    <cellStyle name="Normal 15 5 2 6 12" xfId="22575"/>
    <cellStyle name="Normal 15 5 2 6 13" xfId="22576"/>
    <cellStyle name="Normal 15 5 2 6 14" xfId="22577"/>
    <cellStyle name="Normal 15 5 2 6 15" xfId="22578"/>
    <cellStyle name="Normal 15 5 2 6 16" xfId="22579"/>
    <cellStyle name="Normal 15 5 2 6 17" xfId="22580"/>
    <cellStyle name="Normal 15 5 2 6 18" xfId="22581"/>
    <cellStyle name="Normal 15 5 2 6 19" xfId="22582"/>
    <cellStyle name="Normal 15 5 2 6 2" xfId="22583"/>
    <cellStyle name="Normal 15 5 2 6 20" xfId="22584"/>
    <cellStyle name="Normal 15 5 2 6 21" xfId="22585"/>
    <cellStyle name="Normal 15 5 2 6 22" xfId="22586"/>
    <cellStyle name="Normal 15 5 2 6 23" xfId="22587"/>
    <cellStyle name="Normal 15 5 2 6 24" xfId="22588"/>
    <cellStyle name="Normal 15 5 2 6 25" xfId="22589"/>
    <cellStyle name="Normal 15 5 2 6 26" xfId="22590"/>
    <cellStyle name="Normal 15 5 2 6 27" xfId="22591"/>
    <cellStyle name="Normal 15 5 2 6 28" xfId="22592"/>
    <cellStyle name="Normal 15 5 2 6 29" xfId="22593"/>
    <cellStyle name="Normal 15 5 2 6 3" xfId="22594"/>
    <cellStyle name="Normal 15 5 2 6 30" xfId="22595"/>
    <cellStyle name="Normal 15 5 2 6 4" xfId="22596"/>
    <cellStyle name="Normal 15 5 2 6 5" xfId="22597"/>
    <cellStyle name="Normal 15 5 2 6 6" xfId="22598"/>
    <cellStyle name="Normal 15 5 2 6 7" xfId="22599"/>
    <cellStyle name="Normal 15 5 2 6 8" xfId="22600"/>
    <cellStyle name="Normal 15 5 2 6 9" xfId="22601"/>
    <cellStyle name="Normal 15 5 2 60" xfId="22602"/>
    <cellStyle name="Normal 15 5 2 7" xfId="22603"/>
    <cellStyle name="Normal 15 5 2 7 10" xfId="22604"/>
    <cellStyle name="Normal 15 5 2 7 11" xfId="22605"/>
    <cellStyle name="Normal 15 5 2 7 12" xfId="22606"/>
    <cellStyle name="Normal 15 5 2 7 13" xfId="22607"/>
    <cellStyle name="Normal 15 5 2 7 14" xfId="22608"/>
    <cellStyle name="Normal 15 5 2 7 15" xfId="22609"/>
    <cellStyle name="Normal 15 5 2 7 16" xfId="22610"/>
    <cellStyle name="Normal 15 5 2 7 17" xfId="22611"/>
    <cellStyle name="Normal 15 5 2 7 18" xfId="22612"/>
    <cellStyle name="Normal 15 5 2 7 19" xfId="22613"/>
    <cellStyle name="Normal 15 5 2 7 2" xfId="22614"/>
    <cellStyle name="Normal 15 5 2 7 20" xfId="22615"/>
    <cellStyle name="Normal 15 5 2 7 21" xfId="22616"/>
    <cellStyle name="Normal 15 5 2 7 22" xfId="22617"/>
    <cellStyle name="Normal 15 5 2 7 23" xfId="22618"/>
    <cellStyle name="Normal 15 5 2 7 24" xfId="22619"/>
    <cellStyle name="Normal 15 5 2 7 25" xfId="22620"/>
    <cellStyle name="Normal 15 5 2 7 26" xfId="22621"/>
    <cellStyle name="Normal 15 5 2 7 27" xfId="22622"/>
    <cellStyle name="Normal 15 5 2 7 28" xfId="22623"/>
    <cellStyle name="Normal 15 5 2 7 29" xfId="22624"/>
    <cellStyle name="Normal 15 5 2 7 3" xfId="22625"/>
    <cellStyle name="Normal 15 5 2 7 30" xfId="22626"/>
    <cellStyle name="Normal 15 5 2 7 4" xfId="22627"/>
    <cellStyle name="Normal 15 5 2 7 5" xfId="22628"/>
    <cellStyle name="Normal 15 5 2 7 6" xfId="22629"/>
    <cellStyle name="Normal 15 5 2 7 7" xfId="22630"/>
    <cellStyle name="Normal 15 5 2 7 8" xfId="22631"/>
    <cellStyle name="Normal 15 5 2 7 9" xfId="22632"/>
    <cellStyle name="Normal 15 5 2 8" xfId="22633"/>
    <cellStyle name="Normal 15 5 2 8 10" xfId="22634"/>
    <cellStyle name="Normal 15 5 2 8 11" xfId="22635"/>
    <cellStyle name="Normal 15 5 2 8 12" xfId="22636"/>
    <cellStyle name="Normal 15 5 2 8 13" xfId="22637"/>
    <cellStyle name="Normal 15 5 2 8 14" xfId="22638"/>
    <cellStyle name="Normal 15 5 2 8 15" xfId="22639"/>
    <cellStyle name="Normal 15 5 2 8 16" xfId="22640"/>
    <cellStyle name="Normal 15 5 2 8 17" xfId="22641"/>
    <cellStyle name="Normal 15 5 2 8 18" xfId="22642"/>
    <cellStyle name="Normal 15 5 2 8 19" xfId="22643"/>
    <cellStyle name="Normal 15 5 2 8 2" xfId="22644"/>
    <cellStyle name="Normal 15 5 2 8 20" xfId="22645"/>
    <cellStyle name="Normal 15 5 2 8 21" xfId="22646"/>
    <cellStyle name="Normal 15 5 2 8 22" xfId="22647"/>
    <cellStyle name="Normal 15 5 2 8 23" xfId="22648"/>
    <cellStyle name="Normal 15 5 2 8 24" xfId="22649"/>
    <cellStyle name="Normal 15 5 2 8 25" xfId="22650"/>
    <cellStyle name="Normal 15 5 2 8 26" xfId="22651"/>
    <cellStyle name="Normal 15 5 2 8 27" xfId="22652"/>
    <cellStyle name="Normal 15 5 2 8 28" xfId="22653"/>
    <cellStyle name="Normal 15 5 2 8 29" xfId="22654"/>
    <cellStyle name="Normal 15 5 2 8 3" xfId="22655"/>
    <cellStyle name="Normal 15 5 2 8 30" xfId="22656"/>
    <cellStyle name="Normal 15 5 2 8 4" xfId="22657"/>
    <cellStyle name="Normal 15 5 2 8 5" xfId="22658"/>
    <cellStyle name="Normal 15 5 2 8 6" xfId="22659"/>
    <cellStyle name="Normal 15 5 2 8 7" xfId="22660"/>
    <cellStyle name="Normal 15 5 2 8 8" xfId="22661"/>
    <cellStyle name="Normal 15 5 2 8 9" xfId="22662"/>
    <cellStyle name="Normal 15 5 2 9" xfId="22663"/>
    <cellStyle name="Normal 15 5 2 9 10" xfId="22664"/>
    <cellStyle name="Normal 15 5 2 9 11" xfId="22665"/>
    <cellStyle name="Normal 15 5 2 9 12" xfId="22666"/>
    <cellStyle name="Normal 15 5 2 9 13" xfId="22667"/>
    <cellStyle name="Normal 15 5 2 9 14" xfId="22668"/>
    <cellStyle name="Normal 15 5 2 9 15" xfId="22669"/>
    <cellStyle name="Normal 15 5 2 9 16" xfId="22670"/>
    <cellStyle name="Normal 15 5 2 9 17" xfId="22671"/>
    <cellStyle name="Normal 15 5 2 9 18" xfId="22672"/>
    <cellStyle name="Normal 15 5 2 9 19" xfId="22673"/>
    <cellStyle name="Normal 15 5 2 9 2" xfId="22674"/>
    <cellStyle name="Normal 15 5 2 9 20" xfId="22675"/>
    <cellStyle name="Normal 15 5 2 9 21" xfId="22676"/>
    <cellStyle name="Normal 15 5 2 9 22" xfId="22677"/>
    <cellStyle name="Normal 15 5 2 9 23" xfId="22678"/>
    <cellStyle name="Normal 15 5 2 9 24" xfId="22679"/>
    <cellStyle name="Normal 15 5 2 9 25" xfId="22680"/>
    <cellStyle name="Normal 15 5 2 9 26" xfId="22681"/>
    <cellStyle name="Normal 15 5 2 9 27" xfId="22682"/>
    <cellStyle name="Normal 15 5 2 9 28" xfId="22683"/>
    <cellStyle name="Normal 15 5 2 9 29" xfId="22684"/>
    <cellStyle name="Normal 15 5 2 9 3" xfId="22685"/>
    <cellStyle name="Normal 15 5 2 9 30" xfId="22686"/>
    <cellStyle name="Normal 15 5 2 9 4" xfId="22687"/>
    <cellStyle name="Normal 15 5 2 9 5" xfId="22688"/>
    <cellStyle name="Normal 15 5 2 9 6" xfId="22689"/>
    <cellStyle name="Normal 15 5 2 9 7" xfId="22690"/>
    <cellStyle name="Normal 15 5 2 9 8" xfId="22691"/>
    <cellStyle name="Normal 15 5 2 9 9" xfId="22692"/>
    <cellStyle name="Normal 15 5 20" xfId="22693"/>
    <cellStyle name="Normal 15 5 20 10" xfId="22694"/>
    <cellStyle name="Normal 15 5 20 11" xfId="22695"/>
    <cellStyle name="Normal 15 5 20 12" xfId="22696"/>
    <cellStyle name="Normal 15 5 20 13" xfId="22697"/>
    <cellStyle name="Normal 15 5 20 14" xfId="22698"/>
    <cellStyle name="Normal 15 5 20 15" xfId="22699"/>
    <cellStyle name="Normal 15 5 20 16" xfId="22700"/>
    <cellStyle name="Normal 15 5 20 17" xfId="22701"/>
    <cellStyle name="Normal 15 5 20 18" xfId="22702"/>
    <cellStyle name="Normal 15 5 20 19" xfId="22703"/>
    <cellStyle name="Normal 15 5 20 2" xfId="22704"/>
    <cellStyle name="Normal 15 5 20 20" xfId="22705"/>
    <cellStyle name="Normal 15 5 20 21" xfId="22706"/>
    <cellStyle name="Normal 15 5 20 22" xfId="22707"/>
    <cellStyle name="Normal 15 5 20 23" xfId="22708"/>
    <cellStyle name="Normal 15 5 20 24" xfId="22709"/>
    <cellStyle name="Normal 15 5 20 25" xfId="22710"/>
    <cellStyle name="Normal 15 5 20 26" xfId="22711"/>
    <cellStyle name="Normal 15 5 20 27" xfId="22712"/>
    <cellStyle name="Normal 15 5 20 28" xfId="22713"/>
    <cellStyle name="Normal 15 5 20 29" xfId="22714"/>
    <cellStyle name="Normal 15 5 20 3" xfId="22715"/>
    <cellStyle name="Normal 15 5 20 30" xfId="22716"/>
    <cellStyle name="Normal 15 5 20 4" xfId="22717"/>
    <cellStyle name="Normal 15 5 20 5" xfId="22718"/>
    <cellStyle name="Normal 15 5 20 6" xfId="22719"/>
    <cellStyle name="Normal 15 5 20 7" xfId="22720"/>
    <cellStyle name="Normal 15 5 20 8" xfId="22721"/>
    <cellStyle name="Normal 15 5 20 9" xfId="22722"/>
    <cellStyle name="Normal 15 5 21" xfId="22723"/>
    <cellStyle name="Normal 15 5 21 10" xfId="22724"/>
    <cellStyle name="Normal 15 5 21 11" xfId="22725"/>
    <cellStyle name="Normal 15 5 21 12" xfId="22726"/>
    <cellStyle name="Normal 15 5 21 13" xfId="22727"/>
    <cellStyle name="Normal 15 5 21 14" xfId="22728"/>
    <cellStyle name="Normal 15 5 21 15" xfId="22729"/>
    <cellStyle name="Normal 15 5 21 16" xfId="22730"/>
    <cellStyle name="Normal 15 5 21 17" xfId="22731"/>
    <cellStyle name="Normal 15 5 21 18" xfId="22732"/>
    <cellStyle name="Normal 15 5 21 19" xfId="22733"/>
    <cellStyle name="Normal 15 5 21 2" xfId="22734"/>
    <cellStyle name="Normal 15 5 21 20" xfId="22735"/>
    <cellStyle name="Normal 15 5 21 21" xfId="22736"/>
    <cellStyle name="Normal 15 5 21 22" xfId="22737"/>
    <cellStyle name="Normal 15 5 21 23" xfId="22738"/>
    <cellStyle name="Normal 15 5 21 24" xfId="22739"/>
    <cellStyle name="Normal 15 5 21 25" xfId="22740"/>
    <cellStyle name="Normal 15 5 21 26" xfId="22741"/>
    <cellStyle name="Normal 15 5 21 27" xfId="22742"/>
    <cellStyle name="Normal 15 5 21 28" xfId="22743"/>
    <cellStyle name="Normal 15 5 21 29" xfId="22744"/>
    <cellStyle name="Normal 15 5 21 3" xfId="22745"/>
    <cellStyle name="Normal 15 5 21 30" xfId="22746"/>
    <cellStyle name="Normal 15 5 21 4" xfId="22747"/>
    <cellStyle name="Normal 15 5 21 5" xfId="22748"/>
    <cellStyle name="Normal 15 5 21 6" xfId="22749"/>
    <cellStyle name="Normal 15 5 21 7" xfId="22750"/>
    <cellStyle name="Normal 15 5 21 8" xfId="22751"/>
    <cellStyle name="Normal 15 5 21 9" xfId="22752"/>
    <cellStyle name="Normal 15 5 22" xfId="22753"/>
    <cellStyle name="Normal 15 5 22 10" xfId="22754"/>
    <cellStyle name="Normal 15 5 22 11" xfId="22755"/>
    <cellStyle name="Normal 15 5 22 12" xfId="22756"/>
    <cellStyle name="Normal 15 5 22 13" xfId="22757"/>
    <cellStyle name="Normal 15 5 22 14" xfId="22758"/>
    <cellStyle name="Normal 15 5 22 15" xfId="22759"/>
    <cellStyle name="Normal 15 5 22 16" xfId="22760"/>
    <cellStyle name="Normal 15 5 22 17" xfId="22761"/>
    <cellStyle name="Normal 15 5 22 18" xfId="22762"/>
    <cellStyle name="Normal 15 5 22 19" xfId="22763"/>
    <cellStyle name="Normal 15 5 22 2" xfId="22764"/>
    <cellStyle name="Normal 15 5 22 20" xfId="22765"/>
    <cellStyle name="Normal 15 5 22 21" xfId="22766"/>
    <cellStyle name="Normal 15 5 22 22" xfId="22767"/>
    <cellStyle name="Normal 15 5 22 23" xfId="22768"/>
    <cellStyle name="Normal 15 5 22 24" xfId="22769"/>
    <cellStyle name="Normal 15 5 22 25" xfId="22770"/>
    <cellStyle name="Normal 15 5 22 26" xfId="22771"/>
    <cellStyle name="Normal 15 5 22 27" xfId="22772"/>
    <cellStyle name="Normal 15 5 22 28" xfId="22773"/>
    <cellStyle name="Normal 15 5 22 29" xfId="22774"/>
    <cellStyle name="Normal 15 5 22 3" xfId="22775"/>
    <cellStyle name="Normal 15 5 22 30" xfId="22776"/>
    <cellStyle name="Normal 15 5 22 4" xfId="22777"/>
    <cellStyle name="Normal 15 5 22 5" xfId="22778"/>
    <cellStyle name="Normal 15 5 22 6" xfId="22779"/>
    <cellStyle name="Normal 15 5 22 7" xfId="22780"/>
    <cellStyle name="Normal 15 5 22 8" xfId="22781"/>
    <cellStyle name="Normal 15 5 22 9" xfId="22782"/>
    <cellStyle name="Normal 15 5 23" xfId="22783"/>
    <cellStyle name="Normal 15 5 23 10" xfId="22784"/>
    <cellStyle name="Normal 15 5 23 11" xfId="22785"/>
    <cellStyle name="Normal 15 5 23 12" xfId="22786"/>
    <cellStyle name="Normal 15 5 23 13" xfId="22787"/>
    <cellStyle name="Normal 15 5 23 14" xfId="22788"/>
    <cellStyle name="Normal 15 5 23 15" xfId="22789"/>
    <cellStyle name="Normal 15 5 23 16" xfId="22790"/>
    <cellStyle name="Normal 15 5 23 17" xfId="22791"/>
    <cellStyle name="Normal 15 5 23 18" xfId="22792"/>
    <cellStyle name="Normal 15 5 23 19" xfId="22793"/>
    <cellStyle name="Normal 15 5 23 2" xfId="22794"/>
    <cellStyle name="Normal 15 5 23 20" xfId="22795"/>
    <cellStyle name="Normal 15 5 23 21" xfId="22796"/>
    <cellStyle name="Normal 15 5 23 22" xfId="22797"/>
    <cellStyle name="Normal 15 5 23 23" xfId="22798"/>
    <cellStyle name="Normal 15 5 23 24" xfId="22799"/>
    <cellStyle name="Normal 15 5 23 25" xfId="22800"/>
    <cellStyle name="Normal 15 5 23 26" xfId="22801"/>
    <cellStyle name="Normal 15 5 23 27" xfId="22802"/>
    <cellStyle name="Normal 15 5 23 28" xfId="22803"/>
    <cellStyle name="Normal 15 5 23 29" xfId="22804"/>
    <cellStyle name="Normal 15 5 23 3" xfId="22805"/>
    <cellStyle name="Normal 15 5 23 30" xfId="22806"/>
    <cellStyle name="Normal 15 5 23 4" xfId="22807"/>
    <cellStyle name="Normal 15 5 23 5" xfId="22808"/>
    <cellStyle name="Normal 15 5 23 6" xfId="22809"/>
    <cellStyle name="Normal 15 5 23 7" xfId="22810"/>
    <cellStyle name="Normal 15 5 23 8" xfId="22811"/>
    <cellStyle name="Normal 15 5 23 9" xfId="22812"/>
    <cellStyle name="Normal 15 5 24" xfId="22813"/>
    <cellStyle name="Normal 15 5 24 10" xfId="22814"/>
    <cellStyle name="Normal 15 5 24 11" xfId="22815"/>
    <cellStyle name="Normal 15 5 24 12" xfId="22816"/>
    <cellStyle name="Normal 15 5 24 13" xfId="22817"/>
    <cellStyle name="Normal 15 5 24 14" xfId="22818"/>
    <cellStyle name="Normal 15 5 24 15" xfId="22819"/>
    <cellStyle name="Normal 15 5 24 16" xfId="22820"/>
    <cellStyle name="Normal 15 5 24 17" xfId="22821"/>
    <cellStyle name="Normal 15 5 24 18" xfId="22822"/>
    <cellStyle name="Normal 15 5 24 19" xfId="22823"/>
    <cellStyle name="Normal 15 5 24 2" xfId="22824"/>
    <cellStyle name="Normal 15 5 24 20" xfId="22825"/>
    <cellStyle name="Normal 15 5 24 21" xfId="22826"/>
    <cellStyle name="Normal 15 5 24 22" xfId="22827"/>
    <cellStyle name="Normal 15 5 24 23" xfId="22828"/>
    <cellStyle name="Normal 15 5 24 24" xfId="22829"/>
    <cellStyle name="Normal 15 5 24 25" xfId="22830"/>
    <cellStyle name="Normal 15 5 24 26" xfId="22831"/>
    <cellStyle name="Normal 15 5 24 27" xfId="22832"/>
    <cellStyle name="Normal 15 5 24 28" xfId="22833"/>
    <cellStyle name="Normal 15 5 24 29" xfId="22834"/>
    <cellStyle name="Normal 15 5 24 3" xfId="22835"/>
    <cellStyle name="Normal 15 5 24 30" xfId="22836"/>
    <cellStyle name="Normal 15 5 24 4" xfId="22837"/>
    <cellStyle name="Normal 15 5 24 5" xfId="22838"/>
    <cellStyle name="Normal 15 5 24 6" xfId="22839"/>
    <cellStyle name="Normal 15 5 24 7" xfId="22840"/>
    <cellStyle name="Normal 15 5 24 8" xfId="22841"/>
    <cellStyle name="Normal 15 5 24 9" xfId="22842"/>
    <cellStyle name="Normal 15 5 25" xfId="22843"/>
    <cellStyle name="Normal 15 5 25 10" xfId="22844"/>
    <cellStyle name="Normal 15 5 25 11" xfId="22845"/>
    <cellStyle name="Normal 15 5 25 12" xfId="22846"/>
    <cellStyle name="Normal 15 5 25 13" xfId="22847"/>
    <cellStyle name="Normal 15 5 25 14" xfId="22848"/>
    <cellStyle name="Normal 15 5 25 15" xfId="22849"/>
    <cellStyle name="Normal 15 5 25 16" xfId="22850"/>
    <cellStyle name="Normal 15 5 25 17" xfId="22851"/>
    <cellStyle name="Normal 15 5 25 18" xfId="22852"/>
    <cellStyle name="Normal 15 5 25 19" xfId="22853"/>
    <cellStyle name="Normal 15 5 25 2" xfId="22854"/>
    <cellStyle name="Normal 15 5 25 20" xfId="22855"/>
    <cellStyle name="Normal 15 5 25 21" xfId="22856"/>
    <cellStyle name="Normal 15 5 25 22" xfId="22857"/>
    <cellStyle name="Normal 15 5 25 23" xfId="22858"/>
    <cellStyle name="Normal 15 5 25 24" xfId="22859"/>
    <cellStyle name="Normal 15 5 25 25" xfId="22860"/>
    <cellStyle name="Normal 15 5 25 26" xfId="22861"/>
    <cellStyle name="Normal 15 5 25 27" xfId="22862"/>
    <cellStyle name="Normal 15 5 25 28" xfId="22863"/>
    <cellStyle name="Normal 15 5 25 29" xfId="22864"/>
    <cellStyle name="Normal 15 5 25 3" xfId="22865"/>
    <cellStyle name="Normal 15 5 25 30" xfId="22866"/>
    <cellStyle name="Normal 15 5 25 4" xfId="22867"/>
    <cellStyle name="Normal 15 5 25 5" xfId="22868"/>
    <cellStyle name="Normal 15 5 25 6" xfId="22869"/>
    <cellStyle name="Normal 15 5 25 7" xfId="22870"/>
    <cellStyle name="Normal 15 5 25 8" xfId="22871"/>
    <cellStyle name="Normal 15 5 25 9" xfId="22872"/>
    <cellStyle name="Normal 15 5 26" xfId="22873"/>
    <cellStyle name="Normal 15 5 26 10" xfId="22874"/>
    <cellStyle name="Normal 15 5 26 11" xfId="22875"/>
    <cellStyle name="Normal 15 5 26 12" xfId="22876"/>
    <cellStyle name="Normal 15 5 26 13" xfId="22877"/>
    <cellStyle name="Normal 15 5 26 14" xfId="22878"/>
    <cellStyle name="Normal 15 5 26 15" xfId="22879"/>
    <cellStyle name="Normal 15 5 26 16" xfId="22880"/>
    <cellStyle name="Normal 15 5 26 17" xfId="22881"/>
    <cellStyle name="Normal 15 5 26 18" xfId="22882"/>
    <cellStyle name="Normal 15 5 26 19" xfId="22883"/>
    <cellStyle name="Normal 15 5 26 2" xfId="22884"/>
    <cellStyle name="Normal 15 5 26 20" xfId="22885"/>
    <cellStyle name="Normal 15 5 26 21" xfId="22886"/>
    <cellStyle name="Normal 15 5 26 22" xfId="22887"/>
    <cellStyle name="Normal 15 5 26 23" xfId="22888"/>
    <cellStyle name="Normal 15 5 26 24" xfId="22889"/>
    <cellStyle name="Normal 15 5 26 25" xfId="22890"/>
    <cellStyle name="Normal 15 5 26 26" xfId="22891"/>
    <cellStyle name="Normal 15 5 26 27" xfId="22892"/>
    <cellStyle name="Normal 15 5 26 28" xfId="22893"/>
    <cellStyle name="Normal 15 5 26 29" xfId="22894"/>
    <cellStyle name="Normal 15 5 26 3" xfId="22895"/>
    <cellStyle name="Normal 15 5 26 30" xfId="22896"/>
    <cellStyle name="Normal 15 5 26 4" xfId="22897"/>
    <cellStyle name="Normal 15 5 26 5" xfId="22898"/>
    <cellStyle name="Normal 15 5 26 6" xfId="22899"/>
    <cellStyle name="Normal 15 5 26 7" xfId="22900"/>
    <cellStyle name="Normal 15 5 26 8" xfId="22901"/>
    <cellStyle name="Normal 15 5 26 9" xfId="22902"/>
    <cellStyle name="Normal 15 5 27" xfId="22903"/>
    <cellStyle name="Normal 15 5 27 10" xfId="22904"/>
    <cellStyle name="Normal 15 5 27 11" xfId="22905"/>
    <cellStyle name="Normal 15 5 27 12" xfId="22906"/>
    <cellStyle name="Normal 15 5 27 13" xfId="22907"/>
    <cellStyle name="Normal 15 5 27 14" xfId="22908"/>
    <cellStyle name="Normal 15 5 27 15" xfId="22909"/>
    <cellStyle name="Normal 15 5 27 16" xfId="22910"/>
    <cellStyle name="Normal 15 5 27 17" xfId="22911"/>
    <cellStyle name="Normal 15 5 27 18" xfId="22912"/>
    <cellStyle name="Normal 15 5 27 19" xfId="22913"/>
    <cellStyle name="Normal 15 5 27 2" xfId="22914"/>
    <cellStyle name="Normal 15 5 27 20" xfId="22915"/>
    <cellStyle name="Normal 15 5 27 21" xfId="22916"/>
    <cellStyle name="Normal 15 5 27 22" xfId="22917"/>
    <cellStyle name="Normal 15 5 27 23" xfId="22918"/>
    <cellStyle name="Normal 15 5 27 24" xfId="22919"/>
    <cellStyle name="Normal 15 5 27 25" xfId="22920"/>
    <cellStyle name="Normal 15 5 27 26" xfId="22921"/>
    <cellStyle name="Normal 15 5 27 27" xfId="22922"/>
    <cellStyle name="Normal 15 5 27 28" xfId="22923"/>
    <cellStyle name="Normal 15 5 27 29" xfId="22924"/>
    <cellStyle name="Normal 15 5 27 3" xfId="22925"/>
    <cellStyle name="Normal 15 5 27 30" xfId="22926"/>
    <cellStyle name="Normal 15 5 27 4" xfId="22927"/>
    <cellStyle name="Normal 15 5 27 5" xfId="22928"/>
    <cellStyle name="Normal 15 5 27 6" xfId="22929"/>
    <cellStyle name="Normal 15 5 27 7" xfId="22930"/>
    <cellStyle name="Normal 15 5 27 8" xfId="22931"/>
    <cellStyle name="Normal 15 5 27 9" xfId="22932"/>
    <cellStyle name="Normal 15 5 28" xfId="22933"/>
    <cellStyle name="Normal 15 5 28 10" xfId="22934"/>
    <cellStyle name="Normal 15 5 28 11" xfId="22935"/>
    <cellStyle name="Normal 15 5 28 12" xfId="22936"/>
    <cellStyle name="Normal 15 5 28 13" xfId="22937"/>
    <cellStyle name="Normal 15 5 28 14" xfId="22938"/>
    <cellStyle name="Normal 15 5 28 15" xfId="22939"/>
    <cellStyle name="Normal 15 5 28 16" xfId="22940"/>
    <cellStyle name="Normal 15 5 28 17" xfId="22941"/>
    <cellStyle name="Normal 15 5 28 18" xfId="22942"/>
    <cellStyle name="Normal 15 5 28 19" xfId="22943"/>
    <cellStyle name="Normal 15 5 28 2" xfId="22944"/>
    <cellStyle name="Normal 15 5 28 20" xfId="22945"/>
    <cellStyle name="Normal 15 5 28 21" xfId="22946"/>
    <cellStyle name="Normal 15 5 28 22" xfId="22947"/>
    <cellStyle name="Normal 15 5 28 23" xfId="22948"/>
    <cellStyle name="Normal 15 5 28 24" xfId="22949"/>
    <cellStyle name="Normal 15 5 28 25" xfId="22950"/>
    <cellStyle name="Normal 15 5 28 26" xfId="22951"/>
    <cellStyle name="Normal 15 5 28 27" xfId="22952"/>
    <cellStyle name="Normal 15 5 28 28" xfId="22953"/>
    <cellStyle name="Normal 15 5 28 29" xfId="22954"/>
    <cellStyle name="Normal 15 5 28 3" xfId="22955"/>
    <cellStyle name="Normal 15 5 28 30" xfId="22956"/>
    <cellStyle name="Normal 15 5 28 4" xfId="22957"/>
    <cellStyle name="Normal 15 5 28 5" xfId="22958"/>
    <cellStyle name="Normal 15 5 28 6" xfId="22959"/>
    <cellStyle name="Normal 15 5 28 7" xfId="22960"/>
    <cellStyle name="Normal 15 5 28 8" xfId="22961"/>
    <cellStyle name="Normal 15 5 28 9" xfId="22962"/>
    <cellStyle name="Normal 15 5 29" xfId="22963"/>
    <cellStyle name="Normal 15 5 29 10" xfId="22964"/>
    <cellStyle name="Normal 15 5 29 11" xfId="22965"/>
    <cellStyle name="Normal 15 5 29 12" xfId="22966"/>
    <cellStyle name="Normal 15 5 29 13" xfId="22967"/>
    <cellStyle name="Normal 15 5 29 14" xfId="22968"/>
    <cellStyle name="Normal 15 5 29 15" xfId="22969"/>
    <cellStyle name="Normal 15 5 29 16" xfId="22970"/>
    <cellStyle name="Normal 15 5 29 17" xfId="22971"/>
    <cellStyle name="Normal 15 5 29 18" xfId="22972"/>
    <cellStyle name="Normal 15 5 29 19" xfId="22973"/>
    <cellStyle name="Normal 15 5 29 2" xfId="22974"/>
    <cellStyle name="Normal 15 5 29 20" xfId="22975"/>
    <cellStyle name="Normal 15 5 29 21" xfId="22976"/>
    <cellStyle name="Normal 15 5 29 22" xfId="22977"/>
    <cellStyle name="Normal 15 5 29 23" xfId="22978"/>
    <cellStyle name="Normal 15 5 29 24" xfId="22979"/>
    <cellStyle name="Normal 15 5 29 25" xfId="22980"/>
    <cellStyle name="Normal 15 5 29 26" xfId="22981"/>
    <cellStyle name="Normal 15 5 29 27" xfId="22982"/>
    <cellStyle name="Normal 15 5 29 28" xfId="22983"/>
    <cellStyle name="Normal 15 5 29 29" xfId="22984"/>
    <cellStyle name="Normal 15 5 29 3" xfId="22985"/>
    <cellStyle name="Normal 15 5 29 30" xfId="22986"/>
    <cellStyle name="Normal 15 5 29 4" xfId="22987"/>
    <cellStyle name="Normal 15 5 29 5" xfId="22988"/>
    <cellStyle name="Normal 15 5 29 6" xfId="22989"/>
    <cellStyle name="Normal 15 5 29 7" xfId="22990"/>
    <cellStyle name="Normal 15 5 29 8" xfId="22991"/>
    <cellStyle name="Normal 15 5 29 9" xfId="22992"/>
    <cellStyle name="Normal 15 5 3" xfId="22993"/>
    <cellStyle name="Normal 15 5 3 10" xfId="22994"/>
    <cellStyle name="Normal 15 5 3 11" xfId="22995"/>
    <cellStyle name="Normal 15 5 3 12" xfId="22996"/>
    <cellStyle name="Normal 15 5 3 13" xfId="22997"/>
    <cellStyle name="Normal 15 5 3 14" xfId="22998"/>
    <cellStyle name="Normal 15 5 3 15" xfId="22999"/>
    <cellStyle name="Normal 15 5 3 16" xfId="23000"/>
    <cellStyle name="Normal 15 5 3 17" xfId="23001"/>
    <cellStyle name="Normal 15 5 3 18" xfId="23002"/>
    <cellStyle name="Normal 15 5 3 19" xfId="23003"/>
    <cellStyle name="Normal 15 5 3 2" xfId="23004"/>
    <cellStyle name="Normal 15 5 3 20" xfId="23005"/>
    <cellStyle name="Normal 15 5 3 21" xfId="23006"/>
    <cellStyle name="Normal 15 5 3 22" xfId="23007"/>
    <cellStyle name="Normal 15 5 3 23" xfId="23008"/>
    <cellStyle name="Normal 15 5 3 24" xfId="23009"/>
    <cellStyle name="Normal 15 5 3 25" xfId="23010"/>
    <cellStyle name="Normal 15 5 3 26" xfId="23011"/>
    <cellStyle name="Normal 15 5 3 27" xfId="23012"/>
    <cellStyle name="Normal 15 5 3 28" xfId="23013"/>
    <cellStyle name="Normal 15 5 3 29" xfId="23014"/>
    <cellStyle name="Normal 15 5 3 3" xfId="23015"/>
    <cellStyle name="Normal 15 5 3 30" xfId="23016"/>
    <cellStyle name="Normal 15 5 3 4" xfId="23017"/>
    <cellStyle name="Normal 15 5 3 5" xfId="23018"/>
    <cellStyle name="Normal 15 5 3 6" xfId="23019"/>
    <cellStyle name="Normal 15 5 3 7" xfId="23020"/>
    <cellStyle name="Normal 15 5 3 8" xfId="23021"/>
    <cellStyle name="Normal 15 5 3 9" xfId="23022"/>
    <cellStyle name="Normal 15 5 30" xfId="23023"/>
    <cellStyle name="Normal 15 5 30 10" xfId="23024"/>
    <cellStyle name="Normal 15 5 30 11" xfId="23025"/>
    <cellStyle name="Normal 15 5 30 12" xfId="23026"/>
    <cellStyle name="Normal 15 5 30 13" xfId="23027"/>
    <cellStyle name="Normal 15 5 30 14" xfId="23028"/>
    <cellStyle name="Normal 15 5 30 15" xfId="23029"/>
    <cellStyle name="Normal 15 5 30 16" xfId="23030"/>
    <cellStyle name="Normal 15 5 30 17" xfId="23031"/>
    <cellStyle name="Normal 15 5 30 18" xfId="23032"/>
    <cellStyle name="Normal 15 5 30 19" xfId="23033"/>
    <cellStyle name="Normal 15 5 30 2" xfId="23034"/>
    <cellStyle name="Normal 15 5 30 20" xfId="23035"/>
    <cellStyle name="Normal 15 5 30 21" xfId="23036"/>
    <cellStyle name="Normal 15 5 30 22" xfId="23037"/>
    <cellStyle name="Normal 15 5 30 23" xfId="23038"/>
    <cellStyle name="Normal 15 5 30 24" xfId="23039"/>
    <cellStyle name="Normal 15 5 30 25" xfId="23040"/>
    <cellStyle name="Normal 15 5 30 26" xfId="23041"/>
    <cellStyle name="Normal 15 5 30 27" xfId="23042"/>
    <cellStyle name="Normal 15 5 30 28" xfId="23043"/>
    <cellStyle name="Normal 15 5 30 29" xfId="23044"/>
    <cellStyle name="Normal 15 5 30 3" xfId="23045"/>
    <cellStyle name="Normal 15 5 30 30" xfId="23046"/>
    <cellStyle name="Normal 15 5 30 4" xfId="23047"/>
    <cellStyle name="Normal 15 5 30 5" xfId="23048"/>
    <cellStyle name="Normal 15 5 30 6" xfId="23049"/>
    <cellStyle name="Normal 15 5 30 7" xfId="23050"/>
    <cellStyle name="Normal 15 5 30 8" xfId="23051"/>
    <cellStyle name="Normal 15 5 30 9" xfId="23052"/>
    <cellStyle name="Normal 15 5 31" xfId="23053"/>
    <cellStyle name="Normal 15 5 31 10" xfId="23054"/>
    <cellStyle name="Normal 15 5 31 11" xfId="23055"/>
    <cellStyle name="Normal 15 5 31 12" xfId="23056"/>
    <cellStyle name="Normal 15 5 31 13" xfId="23057"/>
    <cellStyle name="Normal 15 5 31 14" xfId="23058"/>
    <cellStyle name="Normal 15 5 31 15" xfId="23059"/>
    <cellStyle name="Normal 15 5 31 16" xfId="23060"/>
    <cellStyle name="Normal 15 5 31 17" xfId="23061"/>
    <cellStyle name="Normal 15 5 31 18" xfId="23062"/>
    <cellStyle name="Normal 15 5 31 19" xfId="23063"/>
    <cellStyle name="Normal 15 5 31 2" xfId="23064"/>
    <cellStyle name="Normal 15 5 31 20" xfId="23065"/>
    <cellStyle name="Normal 15 5 31 21" xfId="23066"/>
    <cellStyle name="Normal 15 5 31 22" xfId="23067"/>
    <cellStyle name="Normal 15 5 31 23" xfId="23068"/>
    <cellStyle name="Normal 15 5 31 24" xfId="23069"/>
    <cellStyle name="Normal 15 5 31 25" xfId="23070"/>
    <cellStyle name="Normal 15 5 31 26" xfId="23071"/>
    <cellStyle name="Normal 15 5 31 27" xfId="23072"/>
    <cellStyle name="Normal 15 5 31 28" xfId="23073"/>
    <cellStyle name="Normal 15 5 31 29" xfId="23074"/>
    <cellStyle name="Normal 15 5 31 3" xfId="23075"/>
    <cellStyle name="Normal 15 5 31 30" xfId="23076"/>
    <cellStyle name="Normal 15 5 31 4" xfId="23077"/>
    <cellStyle name="Normal 15 5 31 5" xfId="23078"/>
    <cellStyle name="Normal 15 5 31 6" xfId="23079"/>
    <cellStyle name="Normal 15 5 31 7" xfId="23080"/>
    <cellStyle name="Normal 15 5 31 8" xfId="23081"/>
    <cellStyle name="Normal 15 5 31 9" xfId="23082"/>
    <cellStyle name="Normal 15 5 32" xfId="23083"/>
    <cellStyle name="Normal 15 5 32 10" xfId="23084"/>
    <cellStyle name="Normal 15 5 32 11" xfId="23085"/>
    <cellStyle name="Normal 15 5 32 12" xfId="23086"/>
    <cellStyle name="Normal 15 5 32 13" xfId="23087"/>
    <cellStyle name="Normal 15 5 32 14" xfId="23088"/>
    <cellStyle name="Normal 15 5 32 15" xfId="23089"/>
    <cellStyle name="Normal 15 5 32 16" xfId="23090"/>
    <cellStyle name="Normal 15 5 32 17" xfId="23091"/>
    <cellStyle name="Normal 15 5 32 18" xfId="23092"/>
    <cellStyle name="Normal 15 5 32 19" xfId="23093"/>
    <cellStyle name="Normal 15 5 32 2" xfId="23094"/>
    <cellStyle name="Normal 15 5 32 20" xfId="23095"/>
    <cellStyle name="Normal 15 5 32 21" xfId="23096"/>
    <cellStyle name="Normal 15 5 32 22" xfId="23097"/>
    <cellStyle name="Normal 15 5 32 23" xfId="23098"/>
    <cellStyle name="Normal 15 5 32 24" xfId="23099"/>
    <cellStyle name="Normal 15 5 32 25" xfId="23100"/>
    <cellStyle name="Normal 15 5 32 26" xfId="23101"/>
    <cellStyle name="Normal 15 5 32 27" xfId="23102"/>
    <cellStyle name="Normal 15 5 32 28" xfId="23103"/>
    <cellStyle name="Normal 15 5 32 29" xfId="23104"/>
    <cellStyle name="Normal 15 5 32 3" xfId="23105"/>
    <cellStyle name="Normal 15 5 32 30" xfId="23106"/>
    <cellStyle name="Normal 15 5 32 4" xfId="23107"/>
    <cellStyle name="Normal 15 5 32 5" xfId="23108"/>
    <cellStyle name="Normal 15 5 32 6" xfId="23109"/>
    <cellStyle name="Normal 15 5 32 7" xfId="23110"/>
    <cellStyle name="Normal 15 5 32 8" xfId="23111"/>
    <cellStyle name="Normal 15 5 32 9" xfId="23112"/>
    <cellStyle name="Normal 15 5 33" xfId="23113"/>
    <cellStyle name="Normal 15 5 34" xfId="23114"/>
    <cellStyle name="Normal 15 5 35" xfId="23115"/>
    <cellStyle name="Normal 15 5 36" xfId="23116"/>
    <cellStyle name="Normal 15 5 37" xfId="23117"/>
    <cellStyle name="Normal 15 5 38" xfId="23118"/>
    <cellStyle name="Normal 15 5 39" xfId="23119"/>
    <cellStyle name="Normal 15 5 4" xfId="23120"/>
    <cellStyle name="Normal 15 5 4 10" xfId="23121"/>
    <cellStyle name="Normal 15 5 4 11" xfId="23122"/>
    <cellStyle name="Normal 15 5 4 12" xfId="23123"/>
    <cellStyle name="Normal 15 5 4 13" xfId="23124"/>
    <cellStyle name="Normal 15 5 4 14" xfId="23125"/>
    <cellStyle name="Normal 15 5 4 15" xfId="23126"/>
    <cellStyle name="Normal 15 5 4 16" xfId="23127"/>
    <cellStyle name="Normal 15 5 4 17" xfId="23128"/>
    <cellStyle name="Normal 15 5 4 18" xfId="23129"/>
    <cellStyle name="Normal 15 5 4 19" xfId="23130"/>
    <cellStyle name="Normal 15 5 4 2" xfId="23131"/>
    <cellStyle name="Normal 15 5 4 20" xfId="23132"/>
    <cellStyle name="Normal 15 5 4 21" xfId="23133"/>
    <cellStyle name="Normal 15 5 4 22" xfId="23134"/>
    <cellStyle name="Normal 15 5 4 23" xfId="23135"/>
    <cellStyle name="Normal 15 5 4 24" xfId="23136"/>
    <cellStyle name="Normal 15 5 4 25" xfId="23137"/>
    <cellStyle name="Normal 15 5 4 26" xfId="23138"/>
    <cellStyle name="Normal 15 5 4 27" xfId="23139"/>
    <cellStyle name="Normal 15 5 4 28" xfId="23140"/>
    <cellStyle name="Normal 15 5 4 29" xfId="23141"/>
    <cellStyle name="Normal 15 5 4 3" xfId="23142"/>
    <cellStyle name="Normal 15 5 4 30" xfId="23143"/>
    <cellStyle name="Normal 15 5 4 4" xfId="23144"/>
    <cellStyle name="Normal 15 5 4 5" xfId="23145"/>
    <cellStyle name="Normal 15 5 4 6" xfId="23146"/>
    <cellStyle name="Normal 15 5 4 7" xfId="23147"/>
    <cellStyle name="Normal 15 5 4 8" xfId="23148"/>
    <cellStyle name="Normal 15 5 4 9" xfId="23149"/>
    <cellStyle name="Normal 15 5 40" xfId="23150"/>
    <cellStyle name="Normal 15 5 41" xfId="23151"/>
    <cellStyle name="Normal 15 5 42" xfId="23152"/>
    <cellStyle name="Normal 15 5 43" xfId="23153"/>
    <cellStyle name="Normal 15 5 44" xfId="23154"/>
    <cellStyle name="Normal 15 5 45" xfId="23155"/>
    <cellStyle name="Normal 15 5 46" xfId="23156"/>
    <cellStyle name="Normal 15 5 47" xfId="23157"/>
    <cellStyle name="Normal 15 5 48" xfId="23158"/>
    <cellStyle name="Normal 15 5 49" xfId="23159"/>
    <cellStyle name="Normal 15 5 5" xfId="23160"/>
    <cellStyle name="Normal 15 5 5 10" xfId="23161"/>
    <cellStyle name="Normal 15 5 5 11" xfId="23162"/>
    <cellStyle name="Normal 15 5 5 12" xfId="23163"/>
    <cellStyle name="Normal 15 5 5 13" xfId="23164"/>
    <cellStyle name="Normal 15 5 5 14" xfId="23165"/>
    <cellStyle name="Normal 15 5 5 15" xfId="23166"/>
    <cellStyle name="Normal 15 5 5 16" xfId="23167"/>
    <cellStyle name="Normal 15 5 5 17" xfId="23168"/>
    <cellStyle name="Normal 15 5 5 18" xfId="23169"/>
    <cellStyle name="Normal 15 5 5 19" xfId="23170"/>
    <cellStyle name="Normal 15 5 5 2" xfId="23171"/>
    <cellStyle name="Normal 15 5 5 20" xfId="23172"/>
    <cellStyle name="Normal 15 5 5 21" xfId="23173"/>
    <cellStyle name="Normal 15 5 5 22" xfId="23174"/>
    <cellStyle name="Normal 15 5 5 23" xfId="23175"/>
    <cellStyle name="Normal 15 5 5 24" xfId="23176"/>
    <cellStyle name="Normal 15 5 5 25" xfId="23177"/>
    <cellStyle name="Normal 15 5 5 26" xfId="23178"/>
    <cellStyle name="Normal 15 5 5 27" xfId="23179"/>
    <cellStyle name="Normal 15 5 5 28" xfId="23180"/>
    <cellStyle name="Normal 15 5 5 29" xfId="23181"/>
    <cellStyle name="Normal 15 5 5 3" xfId="23182"/>
    <cellStyle name="Normal 15 5 5 30" xfId="23183"/>
    <cellStyle name="Normal 15 5 5 4" xfId="23184"/>
    <cellStyle name="Normal 15 5 5 5" xfId="23185"/>
    <cellStyle name="Normal 15 5 5 6" xfId="23186"/>
    <cellStyle name="Normal 15 5 5 7" xfId="23187"/>
    <cellStyle name="Normal 15 5 5 8" xfId="23188"/>
    <cellStyle name="Normal 15 5 5 9" xfId="23189"/>
    <cellStyle name="Normal 15 5 50" xfId="23190"/>
    <cellStyle name="Normal 15 5 51" xfId="23191"/>
    <cellStyle name="Normal 15 5 52" xfId="23192"/>
    <cellStyle name="Normal 15 5 53" xfId="23193"/>
    <cellStyle name="Normal 15 5 54" xfId="23194"/>
    <cellStyle name="Normal 15 5 55" xfId="23195"/>
    <cellStyle name="Normal 15 5 56" xfId="23196"/>
    <cellStyle name="Normal 15 5 57" xfId="23197"/>
    <cellStyle name="Normal 15 5 58" xfId="23198"/>
    <cellStyle name="Normal 15 5 59" xfId="23199"/>
    <cellStyle name="Normal 15 5 6" xfId="23200"/>
    <cellStyle name="Normal 15 5 6 10" xfId="23201"/>
    <cellStyle name="Normal 15 5 6 11" xfId="23202"/>
    <cellStyle name="Normal 15 5 6 12" xfId="23203"/>
    <cellStyle name="Normal 15 5 6 13" xfId="23204"/>
    <cellStyle name="Normal 15 5 6 14" xfId="23205"/>
    <cellStyle name="Normal 15 5 6 15" xfId="23206"/>
    <cellStyle name="Normal 15 5 6 16" xfId="23207"/>
    <cellStyle name="Normal 15 5 6 17" xfId="23208"/>
    <cellStyle name="Normal 15 5 6 18" xfId="23209"/>
    <cellStyle name="Normal 15 5 6 19" xfId="23210"/>
    <cellStyle name="Normal 15 5 6 2" xfId="23211"/>
    <cellStyle name="Normal 15 5 6 20" xfId="23212"/>
    <cellStyle name="Normal 15 5 6 21" xfId="23213"/>
    <cellStyle name="Normal 15 5 6 22" xfId="23214"/>
    <cellStyle name="Normal 15 5 6 23" xfId="23215"/>
    <cellStyle name="Normal 15 5 6 24" xfId="23216"/>
    <cellStyle name="Normal 15 5 6 25" xfId="23217"/>
    <cellStyle name="Normal 15 5 6 26" xfId="23218"/>
    <cellStyle name="Normal 15 5 6 27" xfId="23219"/>
    <cellStyle name="Normal 15 5 6 28" xfId="23220"/>
    <cellStyle name="Normal 15 5 6 29" xfId="23221"/>
    <cellStyle name="Normal 15 5 6 3" xfId="23222"/>
    <cellStyle name="Normal 15 5 6 30" xfId="23223"/>
    <cellStyle name="Normal 15 5 6 4" xfId="23224"/>
    <cellStyle name="Normal 15 5 6 5" xfId="23225"/>
    <cellStyle name="Normal 15 5 6 6" xfId="23226"/>
    <cellStyle name="Normal 15 5 6 7" xfId="23227"/>
    <cellStyle name="Normal 15 5 6 8" xfId="23228"/>
    <cellStyle name="Normal 15 5 6 9" xfId="23229"/>
    <cellStyle name="Normal 15 5 60" xfId="23230"/>
    <cellStyle name="Normal 15 5 61" xfId="23231"/>
    <cellStyle name="Normal 15 5 7" xfId="23232"/>
    <cellStyle name="Normal 15 5 7 10" xfId="23233"/>
    <cellStyle name="Normal 15 5 7 11" xfId="23234"/>
    <cellStyle name="Normal 15 5 7 12" xfId="23235"/>
    <cellStyle name="Normal 15 5 7 13" xfId="23236"/>
    <cellStyle name="Normal 15 5 7 14" xfId="23237"/>
    <cellStyle name="Normal 15 5 7 15" xfId="23238"/>
    <cellStyle name="Normal 15 5 7 16" xfId="23239"/>
    <cellStyle name="Normal 15 5 7 17" xfId="23240"/>
    <cellStyle name="Normal 15 5 7 18" xfId="23241"/>
    <cellStyle name="Normal 15 5 7 19" xfId="23242"/>
    <cellStyle name="Normal 15 5 7 2" xfId="23243"/>
    <cellStyle name="Normal 15 5 7 20" xfId="23244"/>
    <cellStyle name="Normal 15 5 7 21" xfId="23245"/>
    <cellStyle name="Normal 15 5 7 22" xfId="23246"/>
    <cellStyle name="Normal 15 5 7 23" xfId="23247"/>
    <cellStyle name="Normal 15 5 7 24" xfId="23248"/>
    <cellStyle name="Normal 15 5 7 25" xfId="23249"/>
    <cellStyle name="Normal 15 5 7 26" xfId="23250"/>
    <cellStyle name="Normal 15 5 7 27" xfId="23251"/>
    <cellStyle name="Normal 15 5 7 28" xfId="23252"/>
    <cellStyle name="Normal 15 5 7 29" xfId="23253"/>
    <cellStyle name="Normal 15 5 7 3" xfId="23254"/>
    <cellStyle name="Normal 15 5 7 30" xfId="23255"/>
    <cellStyle name="Normal 15 5 7 4" xfId="23256"/>
    <cellStyle name="Normal 15 5 7 5" xfId="23257"/>
    <cellStyle name="Normal 15 5 7 6" xfId="23258"/>
    <cellStyle name="Normal 15 5 7 7" xfId="23259"/>
    <cellStyle name="Normal 15 5 7 8" xfId="23260"/>
    <cellStyle name="Normal 15 5 7 9" xfId="23261"/>
    <cellStyle name="Normal 15 5 8" xfId="23262"/>
    <cellStyle name="Normal 15 5 8 10" xfId="23263"/>
    <cellStyle name="Normal 15 5 8 11" xfId="23264"/>
    <cellStyle name="Normal 15 5 8 12" xfId="23265"/>
    <cellStyle name="Normal 15 5 8 13" xfId="23266"/>
    <cellStyle name="Normal 15 5 8 14" xfId="23267"/>
    <cellStyle name="Normal 15 5 8 15" xfId="23268"/>
    <cellStyle name="Normal 15 5 8 16" xfId="23269"/>
    <cellStyle name="Normal 15 5 8 17" xfId="23270"/>
    <cellStyle name="Normal 15 5 8 18" xfId="23271"/>
    <cellStyle name="Normal 15 5 8 19" xfId="23272"/>
    <cellStyle name="Normal 15 5 8 2" xfId="23273"/>
    <cellStyle name="Normal 15 5 8 20" xfId="23274"/>
    <cellStyle name="Normal 15 5 8 21" xfId="23275"/>
    <cellStyle name="Normal 15 5 8 22" xfId="23276"/>
    <cellStyle name="Normal 15 5 8 23" xfId="23277"/>
    <cellStyle name="Normal 15 5 8 24" xfId="23278"/>
    <cellStyle name="Normal 15 5 8 25" xfId="23279"/>
    <cellStyle name="Normal 15 5 8 26" xfId="23280"/>
    <cellStyle name="Normal 15 5 8 27" xfId="23281"/>
    <cellStyle name="Normal 15 5 8 28" xfId="23282"/>
    <cellStyle name="Normal 15 5 8 29" xfId="23283"/>
    <cellStyle name="Normal 15 5 8 3" xfId="23284"/>
    <cellStyle name="Normal 15 5 8 30" xfId="23285"/>
    <cellStyle name="Normal 15 5 8 4" xfId="23286"/>
    <cellStyle name="Normal 15 5 8 5" xfId="23287"/>
    <cellStyle name="Normal 15 5 8 6" xfId="23288"/>
    <cellStyle name="Normal 15 5 8 7" xfId="23289"/>
    <cellStyle name="Normal 15 5 8 8" xfId="23290"/>
    <cellStyle name="Normal 15 5 8 9" xfId="23291"/>
    <cellStyle name="Normal 15 5 9" xfId="23292"/>
    <cellStyle name="Normal 15 5 9 10" xfId="23293"/>
    <cellStyle name="Normal 15 5 9 11" xfId="23294"/>
    <cellStyle name="Normal 15 5 9 12" xfId="23295"/>
    <cellStyle name="Normal 15 5 9 13" xfId="23296"/>
    <cellStyle name="Normal 15 5 9 14" xfId="23297"/>
    <cellStyle name="Normal 15 5 9 15" xfId="23298"/>
    <cellStyle name="Normal 15 5 9 16" xfId="23299"/>
    <cellStyle name="Normal 15 5 9 17" xfId="23300"/>
    <cellStyle name="Normal 15 5 9 18" xfId="23301"/>
    <cellStyle name="Normal 15 5 9 19" xfId="23302"/>
    <cellStyle name="Normal 15 5 9 2" xfId="23303"/>
    <cellStyle name="Normal 15 5 9 20" xfId="23304"/>
    <cellStyle name="Normal 15 5 9 21" xfId="23305"/>
    <cellStyle name="Normal 15 5 9 22" xfId="23306"/>
    <cellStyle name="Normal 15 5 9 23" xfId="23307"/>
    <cellStyle name="Normal 15 5 9 24" xfId="23308"/>
    <cellStyle name="Normal 15 5 9 25" xfId="23309"/>
    <cellStyle name="Normal 15 5 9 26" xfId="23310"/>
    <cellStyle name="Normal 15 5 9 27" xfId="23311"/>
    <cellStyle name="Normal 15 5 9 28" xfId="23312"/>
    <cellStyle name="Normal 15 5 9 29" xfId="23313"/>
    <cellStyle name="Normal 15 5 9 3" xfId="23314"/>
    <cellStyle name="Normal 15 5 9 30" xfId="23315"/>
    <cellStyle name="Normal 15 5 9 4" xfId="23316"/>
    <cellStyle name="Normal 15 5 9 5" xfId="23317"/>
    <cellStyle name="Normal 15 5 9 6" xfId="23318"/>
    <cellStyle name="Normal 15 5 9 7" xfId="23319"/>
    <cellStyle name="Normal 15 5 9 8" xfId="23320"/>
    <cellStyle name="Normal 15 5 9 9" xfId="23321"/>
    <cellStyle name="Normal 15 50" xfId="23322"/>
    <cellStyle name="Normal 15 51" xfId="23323"/>
    <cellStyle name="Normal 15 52" xfId="23324"/>
    <cellStyle name="Normal 15 53" xfId="23325"/>
    <cellStyle name="Normal 15 54" xfId="23326"/>
    <cellStyle name="Normal 15 55" xfId="23327"/>
    <cellStyle name="Normal 15 56" xfId="23328"/>
    <cellStyle name="Normal 15 57" xfId="23329"/>
    <cellStyle name="Normal 15 58" xfId="23330"/>
    <cellStyle name="Normal 15 59" xfId="23331"/>
    <cellStyle name="Normal 15 6" xfId="23332"/>
    <cellStyle name="Normal 15 6 10" xfId="23333"/>
    <cellStyle name="Normal 15 6 10 10" xfId="23334"/>
    <cellStyle name="Normal 15 6 10 11" xfId="23335"/>
    <cellStyle name="Normal 15 6 10 12" xfId="23336"/>
    <cellStyle name="Normal 15 6 10 13" xfId="23337"/>
    <cellStyle name="Normal 15 6 10 14" xfId="23338"/>
    <cellStyle name="Normal 15 6 10 15" xfId="23339"/>
    <cellStyle name="Normal 15 6 10 16" xfId="23340"/>
    <cellStyle name="Normal 15 6 10 17" xfId="23341"/>
    <cellStyle name="Normal 15 6 10 18" xfId="23342"/>
    <cellStyle name="Normal 15 6 10 19" xfId="23343"/>
    <cellStyle name="Normal 15 6 10 2" xfId="23344"/>
    <cellStyle name="Normal 15 6 10 20" xfId="23345"/>
    <cellStyle name="Normal 15 6 10 21" xfId="23346"/>
    <cellStyle name="Normal 15 6 10 22" xfId="23347"/>
    <cellStyle name="Normal 15 6 10 23" xfId="23348"/>
    <cellStyle name="Normal 15 6 10 24" xfId="23349"/>
    <cellStyle name="Normal 15 6 10 25" xfId="23350"/>
    <cellStyle name="Normal 15 6 10 26" xfId="23351"/>
    <cellStyle name="Normal 15 6 10 27" xfId="23352"/>
    <cellStyle name="Normal 15 6 10 28" xfId="23353"/>
    <cellStyle name="Normal 15 6 10 29" xfId="23354"/>
    <cellStyle name="Normal 15 6 10 3" xfId="23355"/>
    <cellStyle name="Normal 15 6 10 30" xfId="23356"/>
    <cellStyle name="Normal 15 6 10 4" xfId="23357"/>
    <cellStyle name="Normal 15 6 10 5" xfId="23358"/>
    <cellStyle name="Normal 15 6 10 6" xfId="23359"/>
    <cellStyle name="Normal 15 6 10 7" xfId="23360"/>
    <cellStyle name="Normal 15 6 10 8" xfId="23361"/>
    <cellStyle name="Normal 15 6 10 9" xfId="23362"/>
    <cellStyle name="Normal 15 6 11" xfId="23363"/>
    <cellStyle name="Normal 15 6 11 10" xfId="23364"/>
    <cellStyle name="Normal 15 6 11 11" xfId="23365"/>
    <cellStyle name="Normal 15 6 11 12" xfId="23366"/>
    <cellStyle name="Normal 15 6 11 13" xfId="23367"/>
    <cellStyle name="Normal 15 6 11 14" xfId="23368"/>
    <cellStyle name="Normal 15 6 11 15" xfId="23369"/>
    <cellStyle name="Normal 15 6 11 16" xfId="23370"/>
    <cellStyle name="Normal 15 6 11 17" xfId="23371"/>
    <cellStyle name="Normal 15 6 11 18" xfId="23372"/>
    <cellStyle name="Normal 15 6 11 19" xfId="23373"/>
    <cellStyle name="Normal 15 6 11 2" xfId="23374"/>
    <cellStyle name="Normal 15 6 11 20" xfId="23375"/>
    <cellStyle name="Normal 15 6 11 21" xfId="23376"/>
    <cellStyle name="Normal 15 6 11 22" xfId="23377"/>
    <cellStyle name="Normal 15 6 11 23" xfId="23378"/>
    <cellStyle name="Normal 15 6 11 24" xfId="23379"/>
    <cellStyle name="Normal 15 6 11 25" xfId="23380"/>
    <cellStyle name="Normal 15 6 11 26" xfId="23381"/>
    <cellStyle name="Normal 15 6 11 27" xfId="23382"/>
    <cellStyle name="Normal 15 6 11 28" xfId="23383"/>
    <cellStyle name="Normal 15 6 11 29" xfId="23384"/>
    <cellStyle name="Normal 15 6 11 3" xfId="23385"/>
    <cellStyle name="Normal 15 6 11 30" xfId="23386"/>
    <cellStyle name="Normal 15 6 11 4" xfId="23387"/>
    <cellStyle name="Normal 15 6 11 5" xfId="23388"/>
    <cellStyle name="Normal 15 6 11 6" xfId="23389"/>
    <cellStyle name="Normal 15 6 11 7" xfId="23390"/>
    <cellStyle name="Normal 15 6 11 8" xfId="23391"/>
    <cellStyle name="Normal 15 6 11 9" xfId="23392"/>
    <cellStyle name="Normal 15 6 12" xfId="23393"/>
    <cellStyle name="Normal 15 6 12 10" xfId="23394"/>
    <cellStyle name="Normal 15 6 12 11" xfId="23395"/>
    <cellStyle name="Normal 15 6 12 12" xfId="23396"/>
    <cellStyle name="Normal 15 6 12 13" xfId="23397"/>
    <cellStyle name="Normal 15 6 12 14" xfId="23398"/>
    <cellStyle name="Normal 15 6 12 15" xfId="23399"/>
    <cellStyle name="Normal 15 6 12 16" xfId="23400"/>
    <cellStyle name="Normal 15 6 12 17" xfId="23401"/>
    <cellStyle name="Normal 15 6 12 18" xfId="23402"/>
    <cellStyle name="Normal 15 6 12 19" xfId="23403"/>
    <cellStyle name="Normal 15 6 12 2" xfId="23404"/>
    <cellStyle name="Normal 15 6 12 20" xfId="23405"/>
    <cellStyle name="Normal 15 6 12 21" xfId="23406"/>
    <cellStyle name="Normal 15 6 12 22" xfId="23407"/>
    <cellStyle name="Normal 15 6 12 23" xfId="23408"/>
    <cellStyle name="Normal 15 6 12 24" xfId="23409"/>
    <cellStyle name="Normal 15 6 12 25" xfId="23410"/>
    <cellStyle name="Normal 15 6 12 26" xfId="23411"/>
    <cellStyle name="Normal 15 6 12 27" xfId="23412"/>
    <cellStyle name="Normal 15 6 12 28" xfId="23413"/>
    <cellStyle name="Normal 15 6 12 29" xfId="23414"/>
    <cellStyle name="Normal 15 6 12 3" xfId="23415"/>
    <cellStyle name="Normal 15 6 12 30" xfId="23416"/>
    <cellStyle name="Normal 15 6 12 4" xfId="23417"/>
    <cellStyle name="Normal 15 6 12 5" xfId="23418"/>
    <cellStyle name="Normal 15 6 12 6" xfId="23419"/>
    <cellStyle name="Normal 15 6 12 7" xfId="23420"/>
    <cellStyle name="Normal 15 6 12 8" xfId="23421"/>
    <cellStyle name="Normal 15 6 12 9" xfId="23422"/>
    <cellStyle name="Normal 15 6 13" xfId="23423"/>
    <cellStyle name="Normal 15 6 13 10" xfId="23424"/>
    <cellStyle name="Normal 15 6 13 11" xfId="23425"/>
    <cellStyle name="Normal 15 6 13 12" xfId="23426"/>
    <cellStyle name="Normal 15 6 13 13" xfId="23427"/>
    <cellStyle name="Normal 15 6 13 14" xfId="23428"/>
    <cellStyle name="Normal 15 6 13 15" xfId="23429"/>
    <cellStyle name="Normal 15 6 13 16" xfId="23430"/>
    <cellStyle name="Normal 15 6 13 17" xfId="23431"/>
    <cellStyle name="Normal 15 6 13 18" xfId="23432"/>
    <cellStyle name="Normal 15 6 13 19" xfId="23433"/>
    <cellStyle name="Normal 15 6 13 2" xfId="23434"/>
    <cellStyle name="Normal 15 6 13 20" xfId="23435"/>
    <cellStyle name="Normal 15 6 13 21" xfId="23436"/>
    <cellStyle name="Normal 15 6 13 22" xfId="23437"/>
    <cellStyle name="Normal 15 6 13 23" xfId="23438"/>
    <cellStyle name="Normal 15 6 13 24" xfId="23439"/>
    <cellStyle name="Normal 15 6 13 25" xfId="23440"/>
    <cellStyle name="Normal 15 6 13 26" xfId="23441"/>
    <cellStyle name="Normal 15 6 13 27" xfId="23442"/>
    <cellStyle name="Normal 15 6 13 28" xfId="23443"/>
    <cellStyle name="Normal 15 6 13 29" xfId="23444"/>
    <cellStyle name="Normal 15 6 13 3" xfId="23445"/>
    <cellStyle name="Normal 15 6 13 30" xfId="23446"/>
    <cellStyle name="Normal 15 6 13 4" xfId="23447"/>
    <cellStyle name="Normal 15 6 13 5" xfId="23448"/>
    <cellStyle name="Normal 15 6 13 6" xfId="23449"/>
    <cellStyle name="Normal 15 6 13 7" xfId="23450"/>
    <cellStyle name="Normal 15 6 13 8" xfId="23451"/>
    <cellStyle name="Normal 15 6 13 9" xfId="23452"/>
    <cellStyle name="Normal 15 6 14" xfId="23453"/>
    <cellStyle name="Normal 15 6 14 10" xfId="23454"/>
    <cellStyle name="Normal 15 6 14 11" xfId="23455"/>
    <cellStyle name="Normal 15 6 14 12" xfId="23456"/>
    <cellStyle name="Normal 15 6 14 13" xfId="23457"/>
    <cellStyle name="Normal 15 6 14 14" xfId="23458"/>
    <cellStyle name="Normal 15 6 14 15" xfId="23459"/>
    <cellStyle name="Normal 15 6 14 16" xfId="23460"/>
    <cellStyle name="Normal 15 6 14 17" xfId="23461"/>
    <cellStyle name="Normal 15 6 14 18" xfId="23462"/>
    <cellStyle name="Normal 15 6 14 19" xfId="23463"/>
    <cellStyle name="Normal 15 6 14 2" xfId="23464"/>
    <cellStyle name="Normal 15 6 14 20" xfId="23465"/>
    <cellStyle name="Normal 15 6 14 21" xfId="23466"/>
    <cellStyle name="Normal 15 6 14 22" xfId="23467"/>
    <cellStyle name="Normal 15 6 14 23" xfId="23468"/>
    <cellStyle name="Normal 15 6 14 24" xfId="23469"/>
    <cellStyle name="Normal 15 6 14 25" xfId="23470"/>
    <cellStyle name="Normal 15 6 14 26" xfId="23471"/>
    <cellStyle name="Normal 15 6 14 27" xfId="23472"/>
    <cellStyle name="Normal 15 6 14 28" xfId="23473"/>
    <cellStyle name="Normal 15 6 14 29" xfId="23474"/>
    <cellStyle name="Normal 15 6 14 3" xfId="23475"/>
    <cellStyle name="Normal 15 6 14 30" xfId="23476"/>
    <cellStyle name="Normal 15 6 14 4" xfId="23477"/>
    <cellStyle name="Normal 15 6 14 5" xfId="23478"/>
    <cellStyle name="Normal 15 6 14 6" xfId="23479"/>
    <cellStyle name="Normal 15 6 14 7" xfId="23480"/>
    <cellStyle name="Normal 15 6 14 8" xfId="23481"/>
    <cellStyle name="Normal 15 6 14 9" xfId="23482"/>
    <cellStyle name="Normal 15 6 15" xfId="23483"/>
    <cellStyle name="Normal 15 6 15 10" xfId="23484"/>
    <cellStyle name="Normal 15 6 15 11" xfId="23485"/>
    <cellStyle name="Normal 15 6 15 12" xfId="23486"/>
    <cellStyle name="Normal 15 6 15 13" xfId="23487"/>
    <cellStyle name="Normal 15 6 15 14" xfId="23488"/>
    <cellStyle name="Normal 15 6 15 15" xfId="23489"/>
    <cellStyle name="Normal 15 6 15 16" xfId="23490"/>
    <cellStyle name="Normal 15 6 15 17" xfId="23491"/>
    <cellStyle name="Normal 15 6 15 18" xfId="23492"/>
    <cellStyle name="Normal 15 6 15 19" xfId="23493"/>
    <cellStyle name="Normal 15 6 15 2" xfId="23494"/>
    <cellStyle name="Normal 15 6 15 20" xfId="23495"/>
    <cellStyle name="Normal 15 6 15 21" xfId="23496"/>
    <cellStyle name="Normal 15 6 15 22" xfId="23497"/>
    <cellStyle name="Normal 15 6 15 23" xfId="23498"/>
    <cellStyle name="Normal 15 6 15 24" xfId="23499"/>
    <cellStyle name="Normal 15 6 15 25" xfId="23500"/>
    <cellStyle name="Normal 15 6 15 26" xfId="23501"/>
    <cellStyle name="Normal 15 6 15 27" xfId="23502"/>
    <cellStyle name="Normal 15 6 15 28" xfId="23503"/>
    <cellStyle name="Normal 15 6 15 29" xfId="23504"/>
    <cellStyle name="Normal 15 6 15 3" xfId="23505"/>
    <cellStyle name="Normal 15 6 15 30" xfId="23506"/>
    <cellStyle name="Normal 15 6 15 4" xfId="23507"/>
    <cellStyle name="Normal 15 6 15 5" xfId="23508"/>
    <cellStyle name="Normal 15 6 15 6" xfId="23509"/>
    <cellStyle name="Normal 15 6 15 7" xfId="23510"/>
    <cellStyle name="Normal 15 6 15 8" xfId="23511"/>
    <cellStyle name="Normal 15 6 15 9" xfId="23512"/>
    <cellStyle name="Normal 15 6 16" xfId="23513"/>
    <cellStyle name="Normal 15 6 16 10" xfId="23514"/>
    <cellStyle name="Normal 15 6 16 11" xfId="23515"/>
    <cellStyle name="Normal 15 6 16 12" xfId="23516"/>
    <cellStyle name="Normal 15 6 16 13" xfId="23517"/>
    <cellStyle name="Normal 15 6 16 14" xfId="23518"/>
    <cellStyle name="Normal 15 6 16 15" xfId="23519"/>
    <cellStyle name="Normal 15 6 16 16" xfId="23520"/>
    <cellStyle name="Normal 15 6 16 17" xfId="23521"/>
    <cellStyle name="Normal 15 6 16 18" xfId="23522"/>
    <cellStyle name="Normal 15 6 16 19" xfId="23523"/>
    <cellStyle name="Normal 15 6 16 2" xfId="23524"/>
    <cellStyle name="Normal 15 6 16 20" xfId="23525"/>
    <cellStyle name="Normal 15 6 16 21" xfId="23526"/>
    <cellStyle name="Normal 15 6 16 22" xfId="23527"/>
    <cellStyle name="Normal 15 6 16 23" xfId="23528"/>
    <cellStyle name="Normal 15 6 16 24" xfId="23529"/>
    <cellStyle name="Normal 15 6 16 25" xfId="23530"/>
    <cellStyle name="Normal 15 6 16 26" xfId="23531"/>
    <cellStyle name="Normal 15 6 16 27" xfId="23532"/>
    <cellStyle name="Normal 15 6 16 28" xfId="23533"/>
    <cellStyle name="Normal 15 6 16 29" xfId="23534"/>
    <cellStyle name="Normal 15 6 16 3" xfId="23535"/>
    <cellStyle name="Normal 15 6 16 30" xfId="23536"/>
    <cellStyle name="Normal 15 6 16 4" xfId="23537"/>
    <cellStyle name="Normal 15 6 16 5" xfId="23538"/>
    <cellStyle name="Normal 15 6 16 6" xfId="23539"/>
    <cellStyle name="Normal 15 6 16 7" xfId="23540"/>
    <cellStyle name="Normal 15 6 16 8" xfId="23541"/>
    <cellStyle name="Normal 15 6 16 9" xfId="23542"/>
    <cellStyle name="Normal 15 6 17" xfId="23543"/>
    <cellStyle name="Normal 15 6 17 10" xfId="23544"/>
    <cellStyle name="Normal 15 6 17 11" xfId="23545"/>
    <cellStyle name="Normal 15 6 17 12" xfId="23546"/>
    <cellStyle name="Normal 15 6 17 13" xfId="23547"/>
    <cellStyle name="Normal 15 6 17 14" xfId="23548"/>
    <cellStyle name="Normal 15 6 17 15" xfId="23549"/>
    <cellStyle name="Normal 15 6 17 16" xfId="23550"/>
    <cellStyle name="Normal 15 6 17 17" xfId="23551"/>
    <cellStyle name="Normal 15 6 17 18" xfId="23552"/>
    <cellStyle name="Normal 15 6 17 19" xfId="23553"/>
    <cellStyle name="Normal 15 6 17 2" xfId="23554"/>
    <cellStyle name="Normal 15 6 17 20" xfId="23555"/>
    <cellStyle name="Normal 15 6 17 21" xfId="23556"/>
    <cellStyle name="Normal 15 6 17 22" xfId="23557"/>
    <cellStyle name="Normal 15 6 17 23" xfId="23558"/>
    <cellStyle name="Normal 15 6 17 24" xfId="23559"/>
    <cellStyle name="Normal 15 6 17 25" xfId="23560"/>
    <cellStyle name="Normal 15 6 17 26" xfId="23561"/>
    <cellStyle name="Normal 15 6 17 27" xfId="23562"/>
    <cellStyle name="Normal 15 6 17 28" xfId="23563"/>
    <cellStyle name="Normal 15 6 17 29" xfId="23564"/>
    <cellStyle name="Normal 15 6 17 3" xfId="23565"/>
    <cellStyle name="Normal 15 6 17 30" xfId="23566"/>
    <cellStyle name="Normal 15 6 17 4" xfId="23567"/>
    <cellStyle name="Normal 15 6 17 5" xfId="23568"/>
    <cellStyle name="Normal 15 6 17 6" xfId="23569"/>
    <cellStyle name="Normal 15 6 17 7" xfId="23570"/>
    <cellStyle name="Normal 15 6 17 8" xfId="23571"/>
    <cellStyle name="Normal 15 6 17 9" xfId="23572"/>
    <cellStyle name="Normal 15 6 18" xfId="23573"/>
    <cellStyle name="Normal 15 6 18 10" xfId="23574"/>
    <cellStyle name="Normal 15 6 18 11" xfId="23575"/>
    <cellStyle name="Normal 15 6 18 12" xfId="23576"/>
    <cellStyle name="Normal 15 6 18 13" xfId="23577"/>
    <cellStyle name="Normal 15 6 18 14" xfId="23578"/>
    <cellStyle name="Normal 15 6 18 15" xfId="23579"/>
    <cellStyle name="Normal 15 6 18 16" xfId="23580"/>
    <cellStyle name="Normal 15 6 18 17" xfId="23581"/>
    <cellStyle name="Normal 15 6 18 18" xfId="23582"/>
    <cellStyle name="Normal 15 6 18 19" xfId="23583"/>
    <cellStyle name="Normal 15 6 18 2" xfId="23584"/>
    <cellStyle name="Normal 15 6 18 20" xfId="23585"/>
    <cellStyle name="Normal 15 6 18 21" xfId="23586"/>
    <cellStyle name="Normal 15 6 18 22" xfId="23587"/>
    <cellStyle name="Normal 15 6 18 23" xfId="23588"/>
    <cellStyle name="Normal 15 6 18 24" xfId="23589"/>
    <cellStyle name="Normal 15 6 18 25" xfId="23590"/>
    <cellStyle name="Normal 15 6 18 26" xfId="23591"/>
    <cellStyle name="Normal 15 6 18 27" xfId="23592"/>
    <cellStyle name="Normal 15 6 18 28" xfId="23593"/>
    <cellStyle name="Normal 15 6 18 29" xfId="23594"/>
    <cellStyle name="Normal 15 6 18 3" xfId="23595"/>
    <cellStyle name="Normal 15 6 18 30" xfId="23596"/>
    <cellStyle name="Normal 15 6 18 4" xfId="23597"/>
    <cellStyle name="Normal 15 6 18 5" xfId="23598"/>
    <cellStyle name="Normal 15 6 18 6" xfId="23599"/>
    <cellStyle name="Normal 15 6 18 7" xfId="23600"/>
    <cellStyle name="Normal 15 6 18 8" xfId="23601"/>
    <cellStyle name="Normal 15 6 18 9" xfId="23602"/>
    <cellStyle name="Normal 15 6 19" xfId="23603"/>
    <cellStyle name="Normal 15 6 19 10" xfId="23604"/>
    <cellStyle name="Normal 15 6 19 11" xfId="23605"/>
    <cellStyle name="Normal 15 6 19 12" xfId="23606"/>
    <cellStyle name="Normal 15 6 19 13" xfId="23607"/>
    <cellStyle name="Normal 15 6 19 14" xfId="23608"/>
    <cellStyle name="Normal 15 6 19 15" xfId="23609"/>
    <cellStyle name="Normal 15 6 19 16" xfId="23610"/>
    <cellStyle name="Normal 15 6 19 17" xfId="23611"/>
    <cellStyle name="Normal 15 6 19 18" xfId="23612"/>
    <cellStyle name="Normal 15 6 19 19" xfId="23613"/>
    <cellStyle name="Normal 15 6 19 2" xfId="23614"/>
    <cellStyle name="Normal 15 6 19 20" xfId="23615"/>
    <cellStyle name="Normal 15 6 19 21" xfId="23616"/>
    <cellStyle name="Normal 15 6 19 22" xfId="23617"/>
    <cellStyle name="Normal 15 6 19 23" xfId="23618"/>
    <cellStyle name="Normal 15 6 19 24" xfId="23619"/>
    <cellStyle name="Normal 15 6 19 25" xfId="23620"/>
    <cellStyle name="Normal 15 6 19 26" xfId="23621"/>
    <cellStyle name="Normal 15 6 19 27" xfId="23622"/>
    <cellStyle name="Normal 15 6 19 28" xfId="23623"/>
    <cellStyle name="Normal 15 6 19 29" xfId="23624"/>
    <cellStyle name="Normal 15 6 19 3" xfId="23625"/>
    <cellStyle name="Normal 15 6 19 30" xfId="23626"/>
    <cellStyle name="Normal 15 6 19 4" xfId="23627"/>
    <cellStyle name="Normal 15 6 19 5" xfId="23628"/>
    <cellStyle name="Normal 15 6 19 6" xfId="23629"/>
    <cellStyle name="Normal 15 6 19 7" xfId="23630"/>
    <cellStyle name="Normal 15 6 19 8" xfId="23631"/>
    <cellStyle name="Normal 15 6 19 9" xfId="23632"/>
    <cellStyle name="Normal 15 6 2" xfId="23633"/>
    <cellStyle name="Normal 15 6 2 10" xfId="23634"/>
    <cellStyle name="Normal 15 6 2 10 10" xfId="23635"/>
    <cellStyle name="Normal 15 6 2 10 11" xfId="23636"/>
    <cellStyle name="Normal 15 6 2 10 12" xfId="23637"/>
    <cellStyle name="Normal 15 6 2 10 13" xfId="23638"/>
    <cellStyle name="Normal 15 6 2 10 14" xfId="23639"/>
    <cellStyle name="Normal 15 6 2 10 15" xfId="23640"/>
    <cellStyle name="Normal 15 6 2 10 16" xfId="23641"/>
    <cellStyle name="Normal 15 6 2 10 17" xfId="23642"/>
    <cellStyle name="Normal 15 6 2 10 18" xfId="23643"/>
    <cellStyle name="Normal 15 6 2 10 19" xfId="23644"/>
    <cellStyle name="Normal 15 6 2 10 2" xfId="23645"/>
    <cellStyle name="Normal 15 6 2 10 20" xfId="23646"/>
    <cellStyle name="Normal 15 6 2 10 21" xfId="23647"/>
    <cellStyle name="Normal 15 6 2 10 22" xfId="23648"/>
    <cellStyle name="Normal 15 6 2 10 23" xfId="23649"/>
    <cellStyle name="Normal 15 6 2 10 24" xfId="23650"/>
    <cellStyle name="Normal 15 6 2 10 25" xfId="23651"/>
    <cellStyle name="Normal 15 6 2 10 26" xfId="23652"/>
    <cellStyle name="Normal 15 6 2 10 27" xfId="23653"/>
    <cellStyle name="Normal 15 6 2 10 28" xfId="23654"/>
    <cellStyle name="Normal 15 6 2 10 29" xfId="23655"/>
    <cellStyle name="Normal 15 6 2 10 3" xfId="23656"/>
    <cellStyle name="Normal 15 6 2 10 30" xfId="23657"/>
    <cellStyle name="Normal 15 6 2 10 4" xfId="23658"/>
    <cellStyle name="Normal 15 6 2 10 5" xfId="23659"/>
    <cellStyle name="Normal 15 6 2 10 6" xfId="23660"/>
    <cellStyle name="Normal 15 6 2 10 7" xfId="23661"/>
    <cellStyle name="Normal 15 6 2 10 8" xfId="23662"/>
    <cellStyle name="Normal 15 6 2 10 9" xfId="23663"/>
    <cellStyle name="Normal 15 6 2 11" xfId="23664"/>
    <cellStyle name="Normal 15 6 2 11 10" xfId="23665"/>
    <cellStyle name="Normal 15 6 2 11 11" xfId="23666"/>
    <cellStyle name="Normal 15 6 2 11 12" xfId="23667"/>
    <cellStyle name="Normal 15 6 2 11 13" xfId="23668"/>
    <cellStyle name="Normal 15 6 2 11 14" xfId="23669"/>
    <cellStyle name="Normal 15 6 2 11 15" xfId="23670"/>
    <cellStyle name="Normal 15 6 2 11 16" xfId="23671"/>
    <cellStyle name="Normal 15 6 2 11 17" xfId="23672"/>
    <cellStyle name="Normal 15 6 2 11 18" xfId="23673"/>
    <cellStyle name="Normal 15 6 2 11 19" xfId="23674"/>
    <cellStyle name="Normal 15 6 2 11 2" xfId="23675"/>
    <cellStyle name="Normal 15 6 2 11 20" xfId="23676"/>
    <cellStyle name="Normal 15 6 2 11 21" xfId="23677"/>
    <cellStyle name="Normal 15 6 2 11 22" xfId="23678"/>
    <cellStyle name="Normal 15 6 2 11 23" xfId="23679"/>
    <cellStyle name="Normal 15 6 2 11 24" xfId="23680"/>
    <cellStyle name="Normal 15 6 2 11 25" xfId="23681"/>
    <cellStyle name="Normal 15 6 2 11 26" xfId="23682"/>
    <cellStyle name="Normal 15 6 2 11 27" xfId="23683"/>
    <cellStyle name="Normal 15 6 2 11 28" xfId="23684"/>
    <cellStyle name="Normal 15 6 2 11 29" xfId="23685"/>
    <cellStyle name="Normal 15 6 2 11 3" xfId="23686"/>
    <cellStyle name="Normal 15 6 2 11 30" xfId="23687"/>
    <cellStyle name="Normal 15 6 2 11 4" xfId="23688"/>
    <cellStyle name="Normal 15 6 2 11 5" xfId="23689"/>
    <cellStyle name="Normal 15 6 2 11 6" xfId="23690"/>
    <cellStyle name="Normal 15 6 2 11 7" xfId="23691"/>
    <cellStyle name="Normal 15 6 2 11 8" xfId="23692"/>
    <cellStyle name="Normal 15 6 2 11 9" xfId="23693"/>
    <cellStyle name="Normal 15 6 2 12" xfId="23694"/>
    <cellStyle name="Normal 15 6 2 12 10" xfId="23695"/>
    <cellStyle name="Normal 15 6 2 12 11" xfId="23696"/>
    <cellStyle name="Normal 15 6 2 12 12" xfId="23697"/>
    <cellStyle name="Normal 15 6 2 12 13" xfId="23698"/>
    <cellStyle name="Normal 15 6 2 12 14" xfId="23699"/>
    <cellStyle name="Normal 15 6 2 12 15" xfId="23700"/>
    <cellStyle name="Normal 15 6 2 12 16" xfId="23701"/>
    <cellStyle name="Normal 15 6 2 12 17" xfId="23702"/>
    <cellStyle name="Normal 15 6 2 12 18" xfId="23703"/>
    <cellStyle name="Normal 15 6 2 12 19" xfId="23704"/>
    <cellStyle name="Normal 15 6 2 12 2" xfId="23705"/>
    <cellStyle name="Normal 15 6 2 12 20" xfId="23706"/>
    <cellStyle name="Normal 15 6 2 12 21" xfId="23707"/>
    <cellStyle name="Normal 15 6 2 12 22" xfId="23708"/>
    <cellStyle name="Normal 15 6 2 12 23" xfId="23709"/>
    <cellStyle name="Normal 15 6 2 12 24" xfId="23710"/>
    <cellStyle name="Normal 15 6 2 12 25" xfId="23711"/>
    <cellStyle name="Normal 15 6 2 12 26" xfId="23712"/>
    <cellStyle name="Normal 15 6 2 12 27" xfId="23713"/>
    <cellStyle name="Normal 15 6 2 12 28" xfId="23714"/>
    <cellStyle name="Normal 15 6 2 12 29" xfId="23715"/>
    <cellStyle name="Normal 15 6 2 12 3" xfId="23716"/>
    <cellStyle name="Normal 15 6 2 12 30" xfId="23717"/>
    <cellStyle name="Normal 15 6 2 12 4" xfId="23718"/>
    <cellStyle name="Normal 15 6 2 12 5" xfId="23719"/>
    <cellStyle name="Normal 15 6 2 12 6" xfId="23720"/>
    <cellStyle name="Normal 15 6 2 12 7" xfId="23721"/>
    <cellStyle name="Normal 15 6 2 12 8" xfId="23722"/>
    <cellStyle name="Normal 15 6 2 12 9" xfId="23723"/>
    <cellStyle name="Normal 15 6 2 13" xfId="23724"/>
    <cellStyle name="Normal 15 6 2 13 10" xfId="23725"/>
    <cellStyle name="Normal 15 6 2 13 11" xfId="23726"/>
    <cellStyle name="Normal 15 6 2 13 12" xfId="23727"/>
    <cellStyle name="Normal 15 6 2 13 13" xfId="23728"/>
    <cellStyle name="Normal 15 6 2 13 14" xfId="23729"/>
    <cellStyle name="Normal 15 6 2 13 15" xfId="23730"/>
    <cellStyle name="Normal 15 6 2 13 16" xfId="23731"/>
    <cellStyle name="Normal 15 6 2 13 17" xfId="23732"/>
    <cellStyle name="Normal 15 6 2 13 18" xfId="23733"/>
    <cellStyle name="Normal 15 6 2 13 19" xfId="23734"/>
    <cellStyle name="Normal 15 6 2 13 2" xfId="23735"/>
    <cellStyle name="Normal 15 6 2 13 20" xfId="23736"/>
    <cellStyle name="Normal 15 6 2 13 21" xfId="23737"/>
    <cellStyle name="Normal 15 6 2 13 22" xfId="23738"/>
    <cellStyle name="Normal 15 6 2 13 23" xfId="23739"/>
    <cellStyle name="Normal 15 6 2 13 24" xfId="23740"/>
    <cellStyle name="Normal 15 6 2 13 25" xfId="23741"/>
    <cellStyle name="Normal 15 6 2 13 26" xfId="23742"/>
    <cellStyle name="Normal 15 6 2 13 27" xfId="23743"/>
    <cellStyle name="Normal 15 6 2 13 28" xfId="23744"/>
    <cellStyle name="Normal 15 6 2 13 29" xfId="23745"/>
    <cellStyle name="Normal 15 6 2 13 3" xfId="23746"/>
    <cellStyle name="Normal 15 6 2 13 30" xfId="23747"/>
    <cellStyle name="Normal 15 6 2 13 4" xfId="23748"/>
    <cellStyle name="Normal 15 6 2 13 5" xfId="23749"/>
    <cellStyle name="Normal 15 6 2 13 6" xfId="23750"/>
    <cellStyle name="Normal 15 6 2 13 7" xfId="23751"/>
    <cellStyle name="Normal 15 6 2 13 8" xfId="23752"/>
    <cellStyle name="Normal 15 6 2 13 9" xfId="23753"/>
    <cellStyle name="Normal 15 6 2 14" xfId="23754"/>
    <cellStyle name="Normal 15 6 2 14 10" xfId="23755"/>
    <cellStyle name="Normal 15 6 2 14 11" xfId="23756"/>
    <cellStyle name="Normal 15 6 2 14 12" xfId="23757"/>
    <cellStyle name="Normal 15 6 2 14 13" xfId="23758"/>
    <cellStyle name="Normal 15 6 2 14 14" xfId="23759"/>
    <cellStyle name="Normal 15 6 2 14 15" xfId="23760"/>
    <cellStyle name="Normal 15 6 2 14 16" xfId="23761"/>
    <cellStyle name="Normal 15 6 2 14 17" xfId="23762"/>
    <cellStyle name="Normal 15 6 2 14 18" xfId="23763"/>
    <cellStyle name="Normal 15 6 2 14 19" xfId="23764"/>
    <cellStyle name="Normal 15 6 2 14 2" xfId="23765"/>
    <cellStyle name="Normal 15 6 2 14 20" xfId="23766"/>
    <cellStyle name="Normal 15 6 2 14 21" xfId="23767"/>
    <cellStyle name="Normal 15 6 2 14 22" xfId="23768"/>
    <cellStyle name="Normal 15 6 2 14 23" xfId="23769"/>
    <cellStyle name="Normal 15 6 2 14 24" xfId="23770"/>
    <cellStyle name="Normal 15 6 2 14 25" xfId="23771"/>
    <cellStyle name="Normal 15 6 2 14 26" xfId="23772"/>
    <cellStyle name="Normal 15 6 2 14 27" xfId="23773"/>
    <cellStyle name="Normal 15 6 2 14 28" xfId="23774"/>
    <cellStyle name="Normal 15 6 2 14 29" xfId="23775"/>
    <cellStyle name="Normal 15 6 2 14 3" xfId="23776"/>
    <cellStyle name="Normal 15 6 2 14 30" xfId="23777"/>
    <cellStyle name="Normal 15 6 2 14 4" xfId="23778"/>
    <cellStyle name="Normal 15 6 2 14 5" xfId="23779"/>
    <cellStyle name="Normal 15 6 2 14 6" xfId="23780"/>
    <cellStyle name="Normal 15 6 2 14 7" xfId="23781"/>
    <cellStyle name="Normal 15 6 2 14 8" xfId="23782"/>
    <cellStyle name="Normal 15 6 2 14 9" xfId="23783"/>
    <cellStyle name="Normal 15 6 2 15" xfId="23784"/>
    <cellStyle name="Normal 15 6 2 15 10" xfId="23785"/>
    <cellStyle name="Normal 15 6 2 15 11" xfId="23786"/>
    <cellStyle name="Normal 15 6 2 15 12" xfId="23787"/>
    <cellStyle name="Normal 15 6 2 15 13" xfId="23788"/>
    <cellStyle name="Normal 15 6 2 15 14" xfId="23789"/>
    <cellStyle name="Normal 15 6 2 15 15" xfId="23790"/>
    <cellStyle name="Normal 15 6 2 15 16" xfId="23791"/>
    <cellStyle name="Normal 15 6 2 15 17" xfId="23792"/>
    <cellStyle name="Normal 15 6 2 15 18" xfId="23793"/>
    <cellStyle name="Normal 15 6 2 15 19" xfId="23794"/>
    <cellStyle name="Normal 15 6 2 15 2" xfId="23795"/>
    <cellStyle name="Normal 15 6 2 15 20" xfId="23796"/>
    <cellStyle name="Normal 15 6 2 15 21" xfId="23797"/>
    <cellStyle name="Normal 15 6 2 15 22" xfId="23798"/>
    <cellStyle name="Normal 15 6 2 15 23" xfId="23799"/>
    <cellStyle name="Normal 15 6 2 15 24" xfId="23800"/>
    <cellStyle name="Normal 15 6 2 15 25" xfId="23801"/>
    <cellStyle name="Normal 15 6 2 15 26" xfId="23802"/>
    <cellStyle name="Normal 15 6 2 15 27" xfId="23803"/>
    <cellStyle name="Normal 15 6 2 15 28" xfId="23804"/>
    <cellStyle name="Normal 15 6 2 15 29" xfId="23805"/>
    <cellStyle name="Normal 15 6 2 15 3" xfId="23806"/>
    <cellStyle name="Normal 15 6 2 15 30" xfId="23807"/>
    <cellStyle name="Normal 15 6 2 15 4" xfId="23808"/>
    <cellStyle name="Normal 15 6 2 15 5" xfId="23809"/>
    <cellStyle name="Normal 15 6 2 15 6" xfId="23810"/>
    <cellStyle name="Normal 15 6 2 15 7" xfId="23811"/>
    <cellStyle name="Normal 15 6 2 15 8" xfId="23812"/>
    <cellStyle name="Normal 15 6 2 15 9" xfId="23813"/>
    <cellStyle name="Normal 15 6 2 16" xfId="23814"/>
    <cellStyle name="Normal 15 6 2 16 10" xfId="23815"/>
    <cellStyle name="Normal 15 6 2 16 11" xfId="23816"/>
    <cellStyle name="Normal 15 6 2 16 12" xfId="23817"/>
    <cellStyle name="Normal 15 6 2 16 13" xfId="23818"/>
    <cellStyle name="Normal 15 6 2 16 14" xfId="23819"/>
    <cellStyle name="Normal 15 6 2 16 15" xfId="23820"/>
    <cellStyle name="Normal 15 6 2 16 16" xfId="23821"/>
    <cellStyle name="Normal 15 6 2 16 17" xfId="23822"/>
    <cellStyle name="Normal 15 6 2 16 18" xfId="23823"/>
    <cellStyle name="Normal 15 6 2 16 19" xfId="23824"/>
    <cellStyle name="Normal 15 6 2 16 2" xfId="23825"/>
    <cellStyle name="Normal 15 6 2 16 20" xfId="23826"/>
    <cellStyle name="Normal 15 6 2 16 21" xfId="23827"/>
    <cellStyle name="Normal 15 6 2 16 22" xfId="23828"/>
    <cellStyle name="Normal 15 6 2 16 23" xfId="23829"/>
    <cellStyle name="Normal 15 6 2 16 24" xfId="23830"/>
    <cellStyle name="Normal 15 6 2 16 25" xfId="23831"/>
    <cellStyle name="Normal 15 6 2 16 26" xfId="23832"/>
    <cellStyle name="Normal 15 6 2 16 27" xfId="23833"/>
    <cellStyle name="Normal 15 6 2 16 28" xfId="23834"/>
    <cellStyle name="Normal 15 6 2 16 29" xfId="23835"/>
    <cellStyle name="Normal 15 6 2 16 3" xfId="23836"/>
    <cellStyle name="Normal 15 6 2 16 30" xfId="23837"/>
    <cellStyle name="Normal 15 6 2 16 4" xfId="23838"/>
    <cellStyle name="Normal 15 6 2 16 5" xfId="23839"/>
    <cellStyle name="Normal 15 6 2 16 6" xfId="23840"/>
    <cellStyle name="Normal 15 6 2 16 7" xfId="23841"/>
    <cellStyle name="Normal 15 6 2 16 8" xfId="23842"/>
    <cellStyle name="Normal 15 6 2 16 9" xfId="23843"/>
    <cellStyle name="Normal 15 6 2 17" xfId="23844"/>
    <cellStyle name="Normal 15 6 2 17 10" xfId="23845"/>
    <cellStyle name="Normal 15 6 2 17 11" xfId="23846"/>
    <cellStyle name="Normal 15 6 2 17 12" xfId="23847"/>
    <cellStyle name="Normal 15 6 2 17 13" xfId="23848"/>
    <cellStyle name="Normal 15 6 2 17 14" xfId="23849"/>
    <cellStyle name="Normal 15 6 2 17 15" xfId="23850"/>
    <cellStyle name="Normal 15 6 2 17 16" xfId="23851"/>
    <cellStyle name="Normal 15 6 2 17 17" xfId="23852"/>
    <cellStyle name="Normal 15 6 2 17 18" xfId="23853"/>
    <cellStyle name="Normal 15 6 2 17 19" xfId="23854"/>
    <cellStyle name="Normal 15 6 2 17 2" xfId="23855"/>
    <cellStyle name="Normal 15 6 2 17 20" xfId="23856"/>
    <cellStyle name="Normal 15 6 2 17 21" xfId="23857"/>
    <cellStyle name="Normal 15 6 2 17 22" xfId="23858"/>
    <cellStyle name="Normal 15 6 2 17 23" xfId="23859"/>
    <cellStyle name="Normal 15 6 2 17 24" xfId="23860"/>
    <cellStyle name="Normal 15 6 2 17 25" xfId="23861"/>
    <cellStyle name="Normal 15 6 2 17 26" xfId="23862"/>
    <cellStyle name="Normal 15 6 2 17 27" xfId="23863"/>
    <cellStyle name="Normal 15 6 2 17 28" xfId="23864"/>
    <cellStyle name="Normal 15 6 2 17 29" xfId="23865"/>
    <cellStyle name="Normal 15 6 2 17 3" xfId="23866"/>
    <cellStyle name="Normal 15 6 2 17 30" xfId="23867"/>
    <cellStyle name="Normal 15 6 2 17 4" xfId="23868"/>
    <cellStyle name="Normal 15 6 2 17 5" xfId="23869"/>
    <cellStyle name="Normal 15 6 2 17 6" xfId="23870"/>
    <cellStyle name="Normal 15 6 2 17 7" xfId="23871"/>
    <cellStyle name="Normal 15 6 2 17 8" xfId="23872"/>
    <cellStyle name="Normal 15 6 2 17 9" xfId="23873"/>
    <cellStyle name="Normal 15 6 2 18" xfId="23874"/>
    <cellStyle name="Normal 15 6 2 18 10" xfId="23875"/>
    <cellStyle name="Normal 15 6 2 18 11" xfId="23876"/>
    <cellStyle name="Normal 15 6 2 18 12" xfId="23877"/>
    <cellStyle name="Normal 15 6 2 18 13" xfId="23878"/>
    <cellStyle name="Normal 15 6 2 18 14" xfId="23879"/>
    <cellStyle name="Normal 15 6 2 18 15" xfId="23880"/>
    <cellStyle name="Normal 15 6 2 18 16" xfId="23881"/>
    <cellStyle name="Normal 15 6 2 18 17" xfId="23882"/>
    <cellStyle name="Normal 15 6 2 18 18" xfId="23883"/>
    <cellStyle name="Normal 15 6 2 18 19" xfId="23884"/>
    <cellStyle name="Normal 15 6 2 18 2" xfId="23885"/>
    <cellStyle name="Normal 15 6 2 18 20" xfId="23886"/>
    <cellStyle name="Normal 15 6 2 18 21" xfId="23887"/>
    <cellStyle name="Normal 15 6 2 18 22" xfId="23888"/>
    <cellStyle name="Normal 15 6 2 18 23" xfId="23889"/>
    <cellStyle name="Normal 15 6 2 18 24" xfId="23890"/>
    <cellStyle name="Normal 15 6 2 18 25" xfId="23891"/>
    <cellStyle name="Normal 15 6 2 18 26" xfId="23892"/>
    <cellStyle name="Normal 15 6 2 18 27" xfId="23893"/>
    <cellStyle name="Normal 15 6 2 18 28" xfId="23894"/>
    <cellStyle name="Normal 15 6 2 18 29" xfId="23895"/>
    <cellStyle name="Normal 15 6 2 18 3" xfId="23896"/>
    <cellStyle name="Normal 15 6 2 18 30" xfId="23897"/>
    <cellStyle name="Normal 15 6 2 18 4" xfId="23898"/>
    <cellStyle name="Normal 15 6 2 18 5" xfId="23899"/>
    <cellStyle name="Normal 15 6 2 18 6" xfId="23900"/>
    <cellStyle name="Normal 15 6 2 18 7" xfId="23901"/>
    <cellStyle name="Normal 15 6 2 18 8" xfId="23902"/>
    <cellStyle name="Normal 15 6 2 18 9" xfId="23903"/>
    <cellStyle name="Normal 15 6 2 19" xfId="23904"/>
    <cellStyle name="Normal 15 6 2 19 10" xfId="23905"/>
    <cellStyle name="Normal 15 6 2 19 11" xfId="23906"/>
    <cellStyle name="Normal 15 6 2 19 12" xfId="23907"/>
    <cellStyle name="Normal 15 6 2 19 13" xfId="23908"/>
    <cellStyle name="Normal 15 6 2 19 14" xfId="23909"/>
    <cellStyle name="Normal 15 6 2 19 15" xfId="23910"/>
    <cellStyle name="Normal 15 6 2 19 16" xfId="23911"/>
    <cellStyle name="Normal 15 6 2 19 17" xfId="23912"/>
    <cellStyle name="Normal 15 6 2 19 18" xfId="23913"/>
    <cellStyle name="Normal 15 6 2 19 19" xfId="23914"/>
    <cellStyle name="Normal 15 6 2 19 2" xfId="23915"/>
    <cellStyle name="Normal 15 6 2 19 20" xfId="23916"/>
    <cellStyle name="Normal 15 6 2 19 21" xfId="23917"/>
    <cellStyle name="Normal 15 6 2 19 22" xfId="23918"/>
    <cellStyle name="Normal 15 6 2 19 23" xfId="23919"/>
    <cellStyle name="Normal 15 6 2 19 24" xfId="23920"/>
    <cellStyle name="Normal 15 6 2 19 25" xfId="23921"/>
    <cellStyle name="Normal 15 6 2 19 26" xfId="23922"/>
    <cellStyle name="Normal 15 6 2 19 27" xfId="23923"/>
    <cellStyle name="Normal 15 6 2 19 28" xfId="23924"/>
    <cellStyle name="Normal 15 6 2 19 29" xfId="23925"/>
    <cellStyle name="Normal 15 6 2 19 3" xfId="23926"/>
    <cellStyle name="Normal 15 6 2 19 30" xfId="23927"/>
    <cellStyle name="Normal 15 6 2 19 4" xfId="23928"/>
    <cellStyle name="Normal 15 6 2 19 5" xfId="23929"/>
    <cellStyle name="Normal 15 6 2 19 6" xfId="23930"/>
    <cellStyle name="Normal 15 6 2 19 7" xfId="23931"/>
    <cellStyle name="Normal 15 6 2 19 8" xfId="23932"/>
    <cellStyle name="Normal 15 6 2 19 9" xfId="23933"/>
    <cellStyle name="Normal 15 6 2 2" xfId="23934"/>
    <cellStyle name="Normal 15 6 2 2 10" xfId="23935"/>
    <cellStyle name="Normal 15 6 2 2 11" xfId="23936"/>
    <cellStyle name="Normal 15 6 2 2 12" xfId="23937"/>
    <cellStyle name="Normal 15 6 2 2 13" xfId="23938"/>
    <cellStyle name="Normal 15 6 2 2 14" xfId="23939"/>
    <cellStyle name="Normal 15 6 2 2 15" xfId="23940"/>
    <cellStyle name="Normal 15 6 2 2 16" xfId="23941"/>
    <cellStyle name="Normal 15 6 2 2 17" xfId="23942"/>
    <cellStyle name="Normal 15 6 2 2 18" xfId="23943"/>
    <cellStyle name="Normal 15 6 2 2 19" xfId="23944"/>
    <cellStyle name="Normal 15 6 2 2 2" xfId="23945"/>
    <cellStyle name="Normal 15 6 2 2 20" xfId="23946"/>
    <cellStyle name="Normal 15 6 2 2 21" xfId="23947"/>
    <cellStyle name="Normal 15 6 2 2 22" xfId="23948"/>
    <cellStyle name="Normal 15 6 2 2 23" xfId="23949"/>
    <cellStyle name="Normal 15 6 2 2 24" xfId="23950"/>
    <cellStyle name="Normal 15 6 2 2 25" xfId="23951"/>
    <cellStyle name="Normal 15 6 2 2 26" xfId="23952"/>
    <cellStyle name="Normal 15 6 2 2 27" xfId="23953"/>
    <cellStyle name="Normal 15 6 2 2 28" xfId="23954"/>
    <cellStyle name="Normal 15 6 2 2 29" xfId="23955"/>
    <cellStyle name="Normal 15 6 2 2 3" xfId="23956"/>
    <cellStyle name="Normal 15 6 2 2 30" xfId="23957"/>
    <cellStyle name="Normal 15 6 2 2 4" xfId="23958"/>
    <cellStyle name="Normal 15 6 2 2 5" xfId="23959"/>
    <cellStyle name="Normal 15 6 2 2 6" xfId="23960"/>
    <cellStyle name="Normal 15 6 2 2 7" xfId="23961"/>
    <cellStyle name="Normal 15 6 2 2 8" xfId="23962"/>
    <cellStyle name="Normal 15 6 2 2 9" xfId="23963"/>
    <cellStyle name="Normal 15 6 2 20" xfId="23964"/>
    <cellStyle name="Normal 15 6 2 20 10" xfId="23965"/>
    <cellStyle name="Normal 15 6 2 20 11" xfId="23966"/>
    <cellStyle name="Normal 15 6 2 20 12" xfId="23967"/>
    <cellStyle name="Normal 15 6 2 20 13" xfId="23968"/>
    <cellStyle name="Normal 15 6 2 20 14" xfId="23969"/>
    <cellStyle name="Normal 15 6 2 20 15" xfId="23970"/>
    <cellStyle name="Normal 15 6 2 20 16" xfId="23971"/>
    <cellStyle name="Normal 15 6 2 20 17" xfId="23972"/>
    <cellStyle name="Normal 15 6 2 20 18" xfId="23973"/>
    <cellStyle name="Normal 15 6 2 20 19" xfId="23974"/>
    <cellStyle name="Normal 15 6 2 20 2" xfId="23975"/>
    <cellStyle name="Normal 15 6 2 20 20" xfId="23976"/>
    <cellStyle name="Normal 15 6 2 20 21" xfId="23977"/>
    <cellStyle name="Normal 15 6 2 20 22" xfId="23978"/>
    <cellStyle name="Normal 15 6 2 20 23" xfId="23979"/>
    <cellStyle name="Normal 15 6 2 20 24" xfId="23980"/>
    <cellStyle name="Normal 15 6 2 20 25" xfId="23981"/>
    <cellStyle name="Normal 15 6 2 20 26" xfId="23982"/>
    <cellStyle name="Normal 15 6 2 20 27" xfId="23983"/>
    <cellStyle name="Normal 15 6 2 20 28" xfId="23984"/>
    <cellStyle name="Normal 15 6 2 20 29" xfId="23985"/>
    <cellStyle name="Normal 15 6 2 20 3" xfId="23986"/>
    <cellStyle name="Normal 15 6 2 20 30" xfId="23987"/>
    <cellStyle name="Normal 15 6 2 20 4" xfId="23988"/>
    <cellStyle name="Normal 15 6 2 20 5" xfId="23989"/>
    <cellStyle name="Normal 15 6 2 20 6" xfId="23990"/>
    <cellStyle name="Normal 15 6 2 20 7" xfId="23991"/>
    <cellStyle name="Normal 15 6 2 20 8" xfId="23992"/>
    <cellStyle name="Normal 15 6 2 20 9" xfId="23993"/>
    <cellStyle name="Normal 15 6 2 21" xfId="23994"/>
    <cellStyle name="Normal 15 6 2 21 10" xfId="23995"/>
    <cellStyle name="Normal 15 6 2 21 11" xfId="23996"/>
    <cellStyle name="Normal 15 6 2 21 12" xfId="23997"/>
    <cellStyle name="Normal 15 6 2 21 13" xfId="23998"/>
    <cellStyle name="Normal 15 6 2 21 14" xfId="23999"/>
    <cellStyle name="Normal 15 6 2 21 15" xfId="24000"/>
    <cellStyle name="Normal 15 6 2 21 16" xfId="24001"/>
    <cellStyle name="Normal 15 6 2 21 17" xfId="24002"/>
    <cellStyle name="Normal 15 6 2 21 18" xfId="24003"/>
    <cellStyle name="Normal 15 6 2 21 19" xfId="24004"/>
    <cellStyle name="Normal 15 6 2 21 2" xfId="24005"/>
    <cellStyle name="Normal 15 6 2 21 20" xfId="24006"/>
    <cellStyle name="Normal 15 6 2 21 21" xfId="24007"/>
    <cellStyle name="Normal 15 6 2 21 22" xfId="24008"/>
    <cellStyle name="Normal 15 6 2 21 23" xfId="24009"/>
    <cellStyle name="Normal 15 6 2 21 24" xfId="24010"/>
    <cellStyle name="Normal 15 6 2 21 25" xfId="24011"/>
    <cellStyle name="Normal 15 6 2 21 26" xfId="24012"/>
    <cellStyle name="Normal 15 6 2 21 27" xfId="24013"/>
    <cellStyle name="Normal 15 6 2 21 28" xfId="24014"/>
    <cellStyle name="Normal 15 6 2 21 29" xfId="24015"/>
    <cellStyle name="Normal 15 6 2 21 3" xfId="24016"/>
    <cellStyle name="Normal 15 6 2 21 30" xfId="24017"/>
    <cellStyle name="Normal 15 6 2 21 4" xfId="24018"/>
    <cellStyle name="Normal 15 6 2 21 5" xfId="24019"/>
    <cellStyle name="Normal 15 6 2 21 6" xfId="24020"/>
    <cellStyle name="Normal 15 6 2 21 7" xfId="24021"/>
    <cellStyle name="Normal 15 6 2 21 8" xfId="24022"/>
    <cellStyle name="Normal 15 6 2 21 9" xfId="24023"/>
    <cellStyle name="Normal 15 6 2 22" xfId="24024"/>
    <cellStyle name="Normal 15 6 2 22 10" xfId="24025"/>
    <cellStyle name="Normal 15 6 2 22 11" xfId="24026"/>
    <cellStyle name="Normal 15 6 2 22 12" xfId="24027"/>
    <cellStyle name="Normal 15 6 2 22 13" xfId="24028"/>
    <cellStyle name="Normal 15 6 2 22 14" xfId="24029"/>
    <cellStyle name="Normal 15 6 2 22 15" xfId="24030"/>
    <cellStyle name="Normal 15 6 2 22 16" xfId="24031"/>
    <cellStyle name="Normal 15 6 2 22 17" xfId="24032"/>
    <cellStyle name="Normal 15 6 2 22 18" xfId="24033"/>
    <cellStyle name="Normal 15 6 2 22 19" xfId="24034"/>
    <cellStyle name="Normal 15 6 2 22 2" xfId="24035"/>
    <cellStyle name="Normal 15 6 2 22 20" xfId="24036"/>
    <cellStyle name="Normal 15 6 2 22 21" xfId="24037"/>
    <cellStyle name="Normal 15 6 2 22 22" xfId="24038"/>
    <cellStyle name="Normal 15 6 2 22 23" xfId="24039"/>
    <cellStyle name="Normal 15 6 2 22 24" xfId="24040"/>
    <cellStyle name="Normal 15 6 2 22 25" xfId="24041"/>
    <cellStyle name="Normal 15 6 2 22 26" xfId="24042"/>
    <cellStyle name="Normal 15 6 2 22 27" xfId="24043"/>
    <cellStyle name="Normal 15 6 2 22 28" xfId="24044"/>
    <cellStyle name="Normal 15 6 2 22 29" xfId="24045"/>
    <cellStyle name="Normal 15 6 2 22 3" xfId="24046"/>
    <cellStyle name="Normal 15 6 2 22 30" xfId="24047"/>
    <cellStyle name="Normal 15 6 2 22 4" xfId="24048"/>
    <cellStyle name="Normal 15 6 2 22 5" xfId="24049"/>
    <cellStyle name="Normal 15 6 2 22 6" xfId="24050"/>
    <cellStyle name="Normal 15 6 2 22 7" xfId="24051"/>
    <cellStyle name="Normal 15 6 2 22 8" xfId="24052"/>
    <cellStyle name="Normal 15 6 2 22 9" xfId="24053"/>
    <cellStyle name="Normal 15 6 2 23" xfId="24054"/>
    <cellStyle name="Normal 15 6 2 23 10" xfId="24055"/>
    <cellStyle name="Normal 15 6 2 23 11" xfId="24056"/>
    <cellStyle name="Normal 15 6 2 23 12" xfId="24057"/>
    <cellStyle name="Normal 15 6 2 23 13" xfId="24058"/>
    <cellStyle name="Normal 15 6 2 23 14" xfId="24059"/>
    <cellStyle name="Normal 15 6 2 23 15" xfId="24060"/>
    <cellStyle name="Normal 15 6 2 23 16" xfId="24061"/>
    <cellStyle name="Normal 15 6 2 23 17" xfId="24062"/>
    <cellStyle name="Normal 15 6 2 23 18" xfId="24063"/>
    <cellStyle name="Normal 15 6 2 23 19" xfId="24064"/>
    <cellStyle name="Normal 15 6 2 23 2" xfId="24065"/>
    <cellStyle name="Normal 15 6 2 23 20" xfId="24066"/>
    <cellStyle name="Normal 15 6 2 23 21" xfId="24067"/>
    <cellStyle name="Normal 15 6 2 23 22" xfId="24068"/>
    <cellStyle name="Normal 15 6 2 23 23" xfId="24069"/>
    <cellStyle name="Normal 15 6 2 23 24" xfId="24070"/>
    <cellStyle name="Normal 15 6 2 23 25" xfId="24071"/>
    <cellStyle name="Normal 15 6 2 23 26" xfId="24072"/>
    <cellStyle name="Normal 15 6 2 23 27" xfId="24073"/>
    <cellStyle name="Normal 15 6 2 23 28" xfId="24074"/>
    <cellStyle name="Normal 15 6 2 23 29" xfId="24075"/>
    <cellStyle name="Normal 15 6 2 23 3" xfId="24076"/>
    <cellStyle name="Normal 15 6 2 23 30" xfId="24077"/>
    <cellStyle name="Normal 15 6 2 23 4" xfId="24078"/>
    <cellStyle name="Normal 15 6 2 23 5" xfId="24079"/>
    <cellStyle name="Normal 15 6 2 23 6" xfId="24080"/>
    <cellStyle name="Normal 15 6 2 23 7" xfId="24081"/>
    <cellStyle name="Normal 15 6 2 23 8" xfId="24082"/>
    <cellStyle name="Normal 15 6 2 23 9" xfId="24083"/>
    <cellStyle name="Normal 15 6 2 24" xfId="24084"/>
    <cellStyle name="Normal 15 6 2 24 10" xfId="24085"/>
    <cellStyle name="Normal 15 6 2 24 11" xfId="24086"/>
    <cellStyle name="Normal 15 6 2 24 12" xfId="24087"/>
    <cellStyle name="Normal 15 6 2 24 13" xfId="24088"/>
    <cellStyle name="Normal 15 6 2 24 14" xfId="24089"/>
    <cellStyle name="Normal 15 6 2 24 15" xfId="24090"/>
    <cellStyle name="Normal 15 6 2 24 16" xfId="24091"/>
    <cellStyle name="Normal 15 6 2 24 17" xfId="24092"/>
    <cellStyle name="Normal 15 6 2 24 18" xfId="24093"/>
    <cellStyle name="Normal 15 6 2 24 19" xfId="24094"/>
    <cellStyle name="Normal 15 6 2 24 2" xfId="24095"/>
    <cellStyle name="Normal 15 6 2 24 20" xfId="24096"/>
    <cellStyle name="Normal 15 6 2 24 21" xfId="24097"/>
    <cellStyle name="Normal 15 6 2 24 22" xfId="24098"/>
    <cellStyle name="Normal 15 6 2 24 23" xfId="24099"/>
    <cellStyle name="Normal 15 6 2 24 24" xfId="24100"/>
    <cellStyle name="Normal 15 6 2 24 25" xfId="24101"/>
    <cellStyle name="Normal 15 6 2 24 26" xfId="24102"/>
    <cellStyle name="Normal 15 6 2 24 27" xfId="24103"/>
    <cellStyle name="Normal 15 6 2 24 28" xfId="24104"/>
    <cellStyle name="Normal 15 6 2 24 29" xfId="24105"/>
    <cellStyle name="Normal 15 6 2 24 3" xfId="24106"/>
    <cellStyle name="Normal 15 6 2 24 30" xfId="24107"/>
    <cellStyle name="Normal 15 6 2 24 4" xfId="24108"/>
    <cellStyle name="Normal 15 6 2 24 5" xfId="24109"/>
    <cellStyle name="Normal 15 6 2 24 6" xfId="24110"/>
    <cellStyle name="Normal 15 6 2 24 7" xfId="24111"/>
    <cellStyle name="Normal 15 6 2 24 8" xfId="24112"/>
    <cellStyle name="Normal 15 6 2 24 9" xfId="24113"/>
    <cellStyle name="Normal 15 6 2 25" xfId="24114"/>
    <cellStyle name="Normal 15 6 2 25 10" xfId="24115"/>
    <cellStyle name="Normal 15 6 2 25 11" xfId="24116"/>
    <cellStyle name="Normal 15 6 2 25 12" xfId="24117"/>
    <cellStyle name="Normal 15 6 2 25 13" xfId="24118"/>
    <cellStyle name="Normal 15 6 2 25 14" xfId="24119"/>
    <cellStyle name="Normal 15 6 2 25 15" xfId="24120"/>
    <cellStyle name="Normal 15 6 2 25 16" xfId="24121"/>
    <cellStyle name="Normal 15 6 2 25 17" xfId="24122"/>
    <cellStyle name="Normal 15 6 2 25 18" xfId="24123"/>
    <cellStyle name="Normal 15 6 2 25 19" xfId="24124"/>
    <cellStyle name="Normal 15 6 2 25 2" xfId="24125"/>
    <cellStyle name="Normal 15 6 2 25 20" xfId="24126"/>
    <cellStyle name="Normal 15 6 2 25 21" xfId="24127"/>
    <cellStyle name="Normal 15 6 2 25 22" xfId="24128"/>
    <cellStyle name="Normal 15 6 2 25 23" xfId="24129"/>
    <cellStyle name="Normal 15 6 2 25 24" xfId="24130"/>
    <cellStyle name="Normal 15 6 2 25 25" xfId="24131"/>
    <cellStyle name="Normal 15 6 2 25 26" xfId="24132"/>
    <cellStyle name="Normal 15 6 2 25 27" xfId="24133"/>
    <cellStyle name="Normal 15 6 2 25 28" xfId="24134"/>
    <cellStyle name="Normal 15 6 2 25 29" xfId="24135"/>
    <cellStyle name="Normal 15 6 2 25 3" xfId="24136"/>
    <cellStyle name="Normal 15 6 2 25 30" xfId="24137"/>
    <cellStyle name="Normal 15 6 2 25 4" xfId="24138"/>
    <cellStyle name="Normal 15 6 2 25 5" xfId="24139"/>
    <cellStyle name="Normal 15 6 2 25 6" xfId="24140"/>
    <cellStyle name="Normal 15 6 2 25 7" xfId="24141"/>
    <cellStyle name="Normal 15 6 2 25 8" xfId="24142"/>
    <cellStyle name="Normal 15 6 2 25 9" xfId="24143"/>
    <cellStyle name="Normal 15 6 2 26" xfId="24144"/>
    <cellStyle name="Normal 15 6 2 26 10" xfId="24145"/>
    <cellStyle name="Normal 15 6 2 26 11" xfId="24146"/>
    <cellStyle name="Normal 15 6 2 26 12" xfId="24147"/>
    <cellStyle name="Normal 15 6 2 26 13" xfId="24148"/>
    <cellStyle name="Normal 15 6 2 26 14" xfId="24149"/>
    <cellStyle name="Normal 15 6 2 26 15" xfId="24150"/>
    <cellStyle name="Normal 15 6 2 26 16" xfId="24151"/>
    <cellStyle name="Normal 15 6 2 26 17" xfId="24152"/>
    <cellStyle name="Normal 15 6 2 26 18" xfId="24153"/>
    <cellStyle name="Normal 15 6 2 26 19" xfId="24154"/>
    <cellStyle name="Normal 15 6 2 26 2" xfId="24155"/>
    <cellStyle name="Normal 15 6 2 26 20" xfId="24156"/>
    <cellStyle name="Normal 15 6 2 26 21" xfId="24157"/>
    <cellStyle name="Normal 15 6 2 26 22" xfId="24158"/>
    <cellStyle name="Normal 15 6 2 26 23" xfId="24159"/>
    <cellStyle name="Normal 15 6 2 26 24" xfId="24160"/>
    <cellStyle name="Normal 15 6 2 26 25" xfId="24161"/>
    <cellStyle name="Normal 15 6 2 26 26" xfId="24162"/>
    <cellStyle name="Normal 15 6 2 26 27" xfId="24163"/>
    <cellStyle name="Normal 15 6 2 26 28" xfId="24164"/>
    <cellStyle name="Normal 15 6 2 26 29" xfId="24165"/>
    <cellStyle name="Normal 15 6 2 26 3" xfId="24166"/>
    <cellStyle name="Normal 15 6 2 26 30" xfId="24167"/>
    <cellStyle name="Normal 15 6 2 26 4" xfId="24168"/>
    <cellStyle name="Normal 15 6 2 26 5" xfId="24169"/>
    <cellStyle name="Normal 15 6 2 26 6" xfId="24170"/>
    <cellStyle name="Normal 15 6 2 26 7" xfId="24171"/>
    <cellStyle name="Normal 15 6 2 26 8" xfId="24172"/>
    <cellStyle name="Normal 15 6 2 26 9" xfId="24173"/>
    <cellStyle name="Normal 15 6 2 27" xfId="24174"/>
    <cellStyle name="Normal 15 6 2 27 10" xfId="24175"/>
    <cellStyle name="Normal 15 6 2 27 11" xfId="24176"/>
    <cellStyle name="Normal 15 6 2 27 12" xfId="24177"/>
    <cellStyle name="Normal 15 6 2 27 13" xfId="24178"/>
    <cellStyle name="Normal 15 6 2 27 14" xfId="24179"/>
    <cellStyle name="Normal 15 6 2 27 15" xfId="24180"/>
    <cellStyle name="Normal 15 6 2 27 16" xfId="24181"/>
    <cellStyle name="Normal 15 6 2 27 17" xfId="24182"/>
    <cellStyle name="Normal 15 6 2 27 18" xfId="24183"/>
    <cellStyle name="Normal 15 6 2 27 19" xfId="24184"/>
    <cellStyle name="Normal 15 6 2 27 2" xfId="24185"/>
    <cellStyle name="Normal 15 6 2 27 20" xfId="24186"/>
    <cellStyle name="Normal 15 6 2 27 21" xfId="24187"/>
    <cellStyle name="Normal 15 6 2 27 22" xfId="24188"/>
    <cellStyle name="Normal 15 6 2 27 23" xfId="24189"/>
    <cellStyle name="Normal 15 6 2 27 24" xfId="24190"/>
    <cellStyle name="Normal 15 6 2 27 25" xfId="24191"/>
    <cellStyle name="Normal 15 6 2 27 26" xfId="24192"/>
    <cellStyle name="Normal 15 6 2 27 27" xfId="24193"/>
    <cellStyle name="Normal 15 6 2 27 28" xfId="24194"/>
    <cellStyle name="Normal 15 6 2 27 29" xfId="24195"/>
    <cellStyle name="Normal 15 6 2 27 3" xfId="24196"/>
    <cellStyle name="Normal 15 6 2 27 30" xfId="24197"/>
    <cellStyle name="Normal 15 6 2 27 4" xfId="24198"/>
    <cellStyle name="Normal 15 6 2 27 5" xfId="24199"/>
    <cellStyle name="Normal 15 6 2 27 6" xfId="24200"/>
    <cellStyle name="Normal 15 6 2 27 7" xfId="24201"/>
    <cellStyle name="Normal 15 6 2 27 8" xfId="24202"/>
    <cellStyle name="Normal 15 6 2 27 9" xfId="24203"/>
    <cellStyle name="Normal 15 6 2 28" xfId="24204"/>
    <cellStyle name="Normal 15 6 2 28 10" xfId="24205"/>
    <cellStyle name="Normal 15 6 2 28 11" xfId="24206"/>
    <cellStyle name="Normal 15 6 2 28 12" xfId="24207"/>
    <cellStyle name="Normal 15 6 2 28 13" xfId="24208"/>
    <cellStyle name="Normal 15 6 2 28 14" xfId="24209"/>
    <cellStyle name="Normal 15 6 2 28 15" xfId="24210"/>
    <cellStyle name="Normal 15 6 2 28 16" xfId="24211"/>
    <cellStyle name="Normal 15 6 2 28 17" xfId="24212"/>
    <cellStyle name="Normal 15 6 2 28 18" xfId="24213"/>
    <cellStyle name="Normal 15 6 2 28 19" xfId="24214"/>
    <cellStyle name="Normal 15 6 2 28 2" xfId="24215"/>
    <cellStyle name="Normal 15 6 2 28 20" xfId="24216"/>
    <cellStyle name="Normal 15 6 2 28 21" xfId="24217"/>
    <cellStyle name="Normal 15 6 2 28 22" xfId="24218"/>
    <cellStyle name="Normal 15 6 2 28 23" xfId="24219"/>
    <cellStyle name="Normal 15 6 2 28 24" xfId="24220"/>
    <cellStyle name="Normal 15 6 2 28 25" xfId="24221"/>
    <cellStyle name="Normal 15 6 2 28 26" xfId="24222"/>
    <cellStyle name="Normal 15 6 2 28 27" xfId="24223"/>
    <cellStyle name="Normal 15 6 2 28 28" xfId="24224"/>
    <cellStyle name="Normal 15 6 2 28 29" xfId="24225"/>
    <cellStyle name="Normal 15 6 2 28 3" xfId="24226"/>
    <cellStyle name="Normal 15 6 2 28 30" xfId="24227"/>
    <cellStyle name="Normal 15 6 2 28 4" xfId="24228"/>
    <cellStyle name="Normal 15 6 2 28 5" xfId="24229"/>
    <cellStyle name="Normal 15 6 2 28 6" xfId="24230"/>
    <cellStyle name="Normal 15 6 2 28 7" xfId="24231"/>
    <cellStyle name="Normal 15 6 2 28 8" xfId="24232"/>
    <cellStyle name="Normal 15 6 2 28 9" xfId="24233"/>
    <cellStyle name="Normal 15 6 2 29" xfId="24234"/>
    <cellStyle name="Normal 15 6 2 29 10" xfId="24235"/>
    <cellStyle name="Normal 15 6 2 29 11" xfId="24236"/>
    <cellStyle name="Normal 15 6 2 29 12" xfId="24237"/>
    <cellStyle name="Normal 15 6 2 29 13" xfId="24238"/>
    <cellStyle name="Normal 15 6 2 29 14" xfId="24239"/>
    <cellStyle name="Normal 15 6 2 29 15" xfId="24240"/>
    <cellStyle name="Normal 15 6 2 29 16" xfId="24241"/>
    <cellStyle name="Normal 15 6 2 29 17" xfId="24242"/>
    <cellStyle name="Normal 15 6 2 29 18" xfId="24243"/>
    <cellStyle name="Normal 15 6 2 29 19" xfId="24244"/>
    <cellStyle name="Normal 15 6 2 29 2" xfId="24245"/>
    <cellStyle name="Normal 15 6 2 29 20" xfId="24246"/>
    <cellStyle name="Normal 15 6 2 29 21" xfId="24247"/>
    <cellStyle name="Normal 15 6 2 29 22" xfId="24248"/>
    <cellStyle name="Normal 15 6 2 29 23" xfId="24249"/>
    <cellStyle name="Normal 15 6 2 29 24" xfId="24250"/>
    <cellStyle name="Normal 15 6 2 29 25" xfId="24251"/>
    <cellStyle name="Normal 15 6 2 29 26" xfId="24252"/>
    <cellStyle name="Normal 15 6 2 29 27" xfId="24253"/>
    <cellStyle name="Normal 15 6 2 29 28" xfId="24254"/>
    <cellStyle name="Normal 15 6 2 29 29" xfId="24255"/>
    <cellStyle name="Normal 15 6 2 29 3" xfId="24256"/>
    <cellStyle name="Normal 15 6 2 29 30" xfId="24257"/>
    <cellStyle name="Normal 15 6 2 29 4" xfId="24258"/>
    <cellStyle name="Normal 15 6 2 29 5" xfId="24259"/>
    <cellStyle name="Normal 15 6 2 29 6" xfId="24260"/>
    <cellStyle name="Normal 15 6 2 29 7" xfId="24261"/>
    <cellStyle name="Normal 15 6 2 29 8" xfId="24262"/>
    <cellStyle name="Normal 15 6 2 29 9" xfId="24263"/>
    <cellStyle name="Normal 15 6 2 3" xfId="24264"/>
    <cellStyle name="Normal 15 6 2 3 10" xfId="24265"/>
    <cellStyle name="Normal 15 6 2 3 11" xfId="24266"/>
    <cellStyle name="Normal 15 6 2 3 12" xfId="24267"/>
    <cellStyle name="Normal 15 6 2 3 13" xfId="24268"/>
    <cellStyle name="Normal 15 6 2 3 14" xfId="24269"/>
    <cellStyle name="Normal 15 6 2 3 15" xfId="24270"/>
    <cellStyle name="Normal 15 6 2 3 16" xfId="24271"/>
    <cellStyle name="Normal 15 6 2 3 17" xfId="24272"/>
    <cellStyle name="Normal 15 6 2 3 18" xfId="24273"/>
    <cellStyle name="Normal 15 6 2 3 19" xfId="24274"/>
    <cellStyle name="Normal 15 6 2 3 2" xfId="24275"/>
    <cellStyle name="Normal 15 6 2 3 20" xfId="24276"/>
    <cellStyle name="Normal 15 6 2 3 21" xfId="24277"/>
    <cellStyle name="Normal 15 6 2 3 22" xfId="24278"/>
    <cellStyle name="Normal 15 6 2 3 23" xfId="24279"/>
    <cellStyle name="Normal 15 6 2 3 24" xfId="24280"/>
    <cellStyle name="Normal 15 6 2 3 25" xfId="24281"/>
    <cellStyle name="Normal 15 6 2 3 26" xfId="24282"/>
    <cellStyle name="Normal 15 6 2 3 27" xfId="24283"/>
    <cellStyle name="Normal 15 6 2 3 28" xfId="24284"/>
    <cellStyle name="Normal 15 6 2 3 29" xfId="24285"/>
    <cellStyle name="Normal 15 6 2 3 3" xfId="24286"/>
    <cellStyle name="Normal 15 6 2 3 30" xfId="24287"/>
    <cellStyle name="Normal 15 6 2 3 4" xfId="24288"/>
    <cellStyle name="Normal 15 6 2 3 5" xfId="24289"/>
    <cellStyle name="Normal 15 6 2 3 6" xfId="24290"/>
    <cellStyle name="Normal 15 6 2 3 7" xfId="24291"/>
    <cellStyle name="Normal 15 6 2 3 8" xfId="24292"/>
    <cellStyle name="Normal 15 6 2 3 9" xfId="24293"/>
    <cellStyle name="Normal 15 6 2 30" xfId="24294"/>
    <cellStyle name="Normal 15 6 2 30 10" xfId="24295"/>
    <cellStyle name="Normal 15 6 2 30 11" xfId="24296"/>
    <cellStyle name="Normal 15 6 2 30 12" xfId="24297"/>
    <cellStyle name="Normal 15 6 2 30 13" xfId="24298"/>
    <cellStyle name="Normal 15 6 2 30 14" xfId="24299"/>
    <cellStyle name="Normal 15 6 2 30 15" xfId="24300"/>
    <cellStyle name="Normal 15 6 2 30 16" xfId="24301"/>
    <cellStyle name="Normal 15 6 2 30 17" xfId="24302"/>
    <cellStyle name="Normal 15 6 2 30 18" xfId="24303"/>
    <cellStyle name="Normal 15 6 2 30 19" xfId="24304"/>
    <cellStyle name="Normal 15 6 2 30 2" xfId="24305"/>
    <cellStyle name="Normal 15 6 2 30 20" xfId="24306"/>
    <cellStyle name="Normal 15 6 2 30 21" xfId="24307"/>
    <cellStyle name="Normal 15 6 2 30 22" xfId="24308"/>
    <cellStyle name="Normal 15 6 2 30 23" xfId="24309"/>
    <cellStyle name="Normal 15 6 2 30 24" xfId="24310"/>
    <cellStyle name="Normal 15 6 2 30 25" xfId="24311"/>
    <cellStyle name="Normal 15 6 2 30 26" xfId="24312"/>
    <cellStyle name="Normal 15 6 2 30 27" xfId="24313"/>
    <cellStyle name="Normal 15 6 2 30 28" xfId="24314"/>
    <cellStyle name="Normal 15 6 2 30 29" xfId="24315"/>
    <cellStyle name="Normal 15 6 2 30 3" xfId="24316"/>
    <cellStyle name="Normal 15 6 2 30 30" xfId="24317"/>
    <cellStyle name="Normal 15 6 2 30 4" xfId="24318"/>
    <cellStyle name="Normal 15 6 2 30 5" xfId="24319"/>
    <cellStyle name="Normal 15 6 2 30 6" xfId="24320"/>
    <cellStyle name="Normal 15 6 2 30 7" xfId="24321"/>
    <cellStyle name="Normal 15 6 2 30 8" xfId="24322"/>
    <cellStyle name="Normal 15 6 2 30 9" xfId="24323"/>
    <cellStyle name="Normal 15 6 2 31" xfId="24324"/>
    <cellStyle name="Normal 15 6 2 31 10" xfId="24325"/>
    <cellStyle name="Normal 15 6 2 31 11" xfId="24326"/>
    <cellStyle name="Normal 15 6 2 31 12" xfId="24327"/>
    <cellStyle name="Normal 15 6 2 31 13" xfId="24328"/>
    <cellStyle name="Normal 15 6 2 31 14" xfId="24329"/>
    <cellStyle name="Normal 15 6 2 31 15" xfId="24330"/>
    <cellStyle name="Normal 15 6 2 31 16" xfId="24331"/>
    <cellStyle name="Normal 15 6 2 31 17" xfId="24332"/>
    <cellStyle name="Normal 15 6 2 31 18" xfId="24333"/>
    <cellStyle name="Normal 15 6 2 31 19" xfId="24334"/>
    <cellStyle name="Normal 15 6 2 31 2" xfId="24335"/>
    <cellStyle name="Normal 15 6 2 31 20" xfId="24336"/>
    <cellStyle name="Normal 15 6 2 31 21" xfId="24337"/>
    <cellStyle name="Normal 15 6 2 31 22" xfId="24338"/>
    <cellStyle name="Normal 15 6 2 31 23" xfId="24339"/>
    <cellStyle name="Normal 15 6 2 31 24" xfId="24340"/>
    <cellStyle name="Normal 15 6 2 31 25" xfId="24341"/>
    <cellStyle name="Normal 15 6 2 31 26" xfId="24342"/>
    <cellStyle name="Normal 15 6 2 31 27" xfId="24343"/>
    <cellStyle name="Normal 15 6 2 31 28" xfId="24344"/>
    <cellStyle name="Normal 15 6 2 31 29" xfId="24345"/>
    <cellStyle name="Normal 15 6 2 31 3" xfId="24346"/>
    <cellStyle name="Normal 15 6 2 31 30" xfId="24347"/>
    <cellStyle name="Normal 15 6 2 31 4" xfId="24348"/>
    <cellStyle name="Normal 15 6 2 31 5" xfId="24349"/>
    <cellStyle name="Normal 15 6 2 31 6" xfId="24350"/>
    <cellStyle name="Normal 15 6 2 31 7" xfId="24351"/>
    <cellStyle name="Normal 15 6 2 31 8" xfId="24352"/>
    <cellStyle name="Normal 15 6 2 31 9" xfId="24353"/>
    <cellStyle name="Normal 15 6 2 32" xfId="24354"/>
    <cellStyle name="Normal 15 6 2 33" xfId="24355"/>
    <cellStyle name="Normal 15 6 2 34" xfId="24356"/>
    <cellStyle name="Normal 15 6 2 35" xfId="24357"/>
    <cellStyle name="Normal 15 6 2 36" xfId="24358"/>
    <cellStyle name="Normal 15 6 2 37" xfId="24359"/>
    <cellStyle name="Normal 15 6 2 38" xfId="24360"/>
    <cellStyle name="Normal 15 6 2 39" xfId="24361"/>
    <cellStyle name="Normal 15 6 2 4" xfId="24362"/>
    <cellStyle name="Normal 15 6 2 4 10" xfId="24363"/>
    <cellStyle name="Normal 15 6 2 4 11" xfId="24364"/>
    <cellStyle name="Normal 15 6 2 4 12" xfId="24365"/>
    <cellStyle name="Normal 15 6 2 4 13" xfId="24366"/>
    <cellStyle name="Normal 15 6 2 4 14" xfId="24367"/>
    <cellStyle name="Normal 15 6 2 4 15" xfId="24368"/>
    <cellStyle name="Normal 15 6 2 4 16" xfId="24369"/>
    <cellStyle name="Normal 15 6 2 4 17" xfId="24370"/>
    <cellStyle name="Normal 15 6 2 4 18" xfId="24371"/>
    <cellStyle name="Normal 15 6 2 4 19" xfId="24372"/>
    <cellStyle name="Normal 15 6 2 4 2" xfId="24373"/>
    <cellStyle name="Normal 15 6 2 4 20" xfId="24374"/>
    <cellStyle name="Normal 15 6 2 4 21" xfId="24375"/>
    <cellStyle name="Normal 15 6 2 4 22" xfId="24376"/>
    <cellStyle name="Normal 15 6 2 4 23" xfId="24377"/>
    <cellStyle name="Normal 15 6 2 4 24" xfId="24378"/>
    <cellStyle name="Normal 15 6 2 4 25" xfId="24379"/>
    <cellStyle name="Normal 15 6 2 4 26" xfId="24380"/>
    <cellStyle name="Normal 15 6 2 4 27" xfId="24381"/>
    <cellStyle name="Normal 15 6 2 4 28" xfId="24382"/>
    <cellStyle name="Normal 15 6 2 4 29" xfId="24383"/>
    <cellStyle name="Normal 15 6 2 4 3" xfId="24384"/>
    <cellStyle name="Normal 15 6 2 4 30" xfId="24385"/>
    <cellStyle name="Normal 15 6 2 4 4" xfId="24386"/>
    <cellStyle name="Normal 15 6 2 4 5" xfId="24387"/>
    <cellStyle name="Normal 15 6 2 4 6" xfId="24388"/>
    <cellStyle name="Normal 15 6 2 4 7" xfId="24389"/>
    <cellStyle name="Normal 15 6 2 4 8" xfId="24390"/>
    <cellStyle name="Normal 15 6 2 4 9" xfId="24391"/>
    <cellStyle name="Normal 15 6 2 40" xfId="24392"/>
    <cellStyle name="Normal 15 6 2 41" xfId="24393"/>
    <cellStyle name="Normal 15 6 2 42" xfId="24394"/>
    <cellStyle name="Normal 15 6 2 43" xfId="24395"/>
    <cellStyle name="Normal 15 6 2 44" xfId="24396"/>
    <cellStyle name="Normal 15 6 2 45" xfId="24397"/>
    <cellStyle name="Normal 15 6 2 46" xfId="24398"/>
    <cellStyle name="Normal 15 6 2 47" xfId="24399"/>
    <cellStyle name="Normal 15 6 2 48" xfId="24400"/>
    <cellStyle name="Normal 15 6 2 49" xfId="24401"/>
    <cellStyle name="Normal 15 6 2 5" xfId="24402"/>
    <cellStyle name="Normal 15 6 2 5 10" xfId="24403"/>
    <cellStyle name="Normal 15 6 2 5 11" xfId="24404"/>
    <cellStyle name="Normal 15 6 2 5 12" xfId="24405"/>
    <cellStyle name="Normal 15 6 2 5 13" xfId="24406"/>
    <cellStyle name="Normal 15 6 2 5 14" xfId="24407"/>
    <cellStyle name="Normal 15 6 2 5 15" xfId="24408"/>
    <cellStyle name="Normal 15 6 2 5 16" xfId="24409"/>
    <cellStyle name="Normal 15 6 2 5 17" xfId="24410"/>
    <cellStyle name="Normal 15 6 2 5 18" xfId="24411"/>
    <cellStyle name="Normal 15 6 2 5 19" xfId="24412"/>
    <cellStyle name="Normal 15 6 2 5 2" xfId="24413"/>
    <cellStyle name="Normal 15 6 2 5 20" xfId="24414"/>
    <cellStyle name="Normal 15 6 2 5 21" xfId="24415"/>
    <cellStyle name="Normal 15 6 2 5 22" xfId="24416"/>
    <cellStyle name="Normal 15 6 2 5 23" xfId="24417"/>
    <cellStyle name="Normal 15 6 2 5 24" xfId="24418"/>
    <cellStyle name="Normal 15 6 2 5 25" xfId="24419"/>
    <cellStyle name="Normal 15 6 2 5 26" xfId="24420"/>
    <cellStyle name="Normal 15 6 2 5 27" xfId="24421"/>
    <cellStyle name="Normal 15 6 2 5 28" xfId="24422"/>
    <cellStyle name="Normal 15 6 2 5 29" xfId="24423"/>
    <cellStyle name="Normal 15 6 2 5 3" xfId="24424"/>
    <cellStyle name="Normal 15 6 2 5 30" xfId="24425"/>
    <cellStyle name="Normal 15 6 2 5 4" xfId="24426"/>
    <cellStyle name="Normal 15 6 2 5 5" xfId="24427"/>
    <cellStyle name="Normal 15 6 2 5 6" xfId="24428"/>
    <cellStyle name="Normal 15 6 2 5 7" xfId="24429"/>
    <cellStyle name="Normal 15 6 2 5 8" xfId="24430"/>
    <cellStyle name="Normal 15 6 2 5 9" xfId="24431"/>
    <cellStyle name="Normal 15 6 2 50" xfId="24432"/>
    <cellStyle name="Normal 15 6 2 51" xfId="24433"/>
    <cellStyle name="Normal 15 6 2 52" xfId="24434"/>
    <cellStyle name="Normal 15 6 2 53" xfId="24435"/>
    <cellStyle name="Normal 15 6 2 54" xfId="24436"/>
    <cellStyle name="Normal 15 6 2 55" xfId="24437"/>
    <cellStyle name="Normal 15 6 2 56" xfId="24438"/>
    <cellStyle name="Normal 15 6 2 57" xfId="24439"/>
    <cellStyle name="Normal 15 6 2 58" xfId="24440"/>
    <cellStyle name="Normal 15 6 2 59" xfId="24441"/>
    <cellStyle name="Normal 15 6 2 6" xfId="24442"/>
    <cellStyle name="Normal 15 6 2 6 10" xfId="24443"/>
    <cellStyle name="Normal 15 6 2 6 11" xfId="24444"/>
    <cellStyle name="Normal 15 6 2 6 12" xfId="24445"/>
    <cellStyle name="Normal 15 6 2 6 13" xfId="24446"/>
    <cellStyle name="Normal 15 6 2 6 14" xfId="24447"/>
    <cellStyle name="Normal 15 6 2 6 15" xfId="24448"/>
    <cellStyle name="Normal 15 6 2 6 16" xfId="24449"/>
    <cellStyle name="Normal 15 6 2 6 17" xfId="24450"/>
    <cellStyle name="Normal 15 6 2 6 18" xfId="24451"/>
    <cellStyle name="Normal 15 6 2 6 19" xfId="24452"/>
    <cellStyle name="Normal 15 6 2 6 2" xfId="24453"/>
    <cellStyle name="Normal 15 6 2 6 20" xfId="24454"/>
    <cellStyle name="Normal 15 6 2 6 21" xfId="24455"/>
    <cellStyle name="Normal 15 6 2 6 22" xfId="24456"/>
    <cellStyle name="Normal 15 6 2 6 23" xfId="24457"/>
    <cellStyle name="Normal 15 6 2 6 24" xfId="24458"/>
    <cellStyle name="Normal 15 6 2 6 25" xfId="24459"/>
    <cellStyle name="Normal 15 6 2 6 26" xfId="24460"/>
    <cellStyle name="Normal 15 6 2 6 27" xfId="24461"/>
    <cellStyle name="Normal 15 6 2 6 28" xfId="24462"/>
    <cellStyle name="Normal 15 6 2 6 29" xfId="24463"/>
    <cellStyle name="Normal 15 6 2 6 3" xfId="24464"/>
    <cellStyle name="Normal 15 6 2 6 30" xfId="24465"/>
    <cellStyle name="Normal 15 6 2 6 4" xfId="24466"/>
    <cellStyle name="Normal 15 6 2 6 5" xfId="24467"/>
    <cellStyle name="Normal 15 6 2 6 6" xfId="24468"/>
    <cellStyle name="Normal 15 6 2 6 7" xfId="24469"/>
    <cellStyle name="Normal 15 6 2 6 8" xfId="24470"/>
    <cellStyle name="Normal 15 6 2 6 9" xfId="24471"/>
    <cellStyle name="Normal 15 6 2 60" xfId="24472"/>
    <cellStyle name="Normal 15 6 2 7" xfId="24473"/>
    <cellStyle name="Normal 15 6 2 7 10" xfId="24474"/>
    <cellStyle name="Normal 15 6 2 7 11" xfId="24475"/>
    <cellStyle name="Normal 15 6 2 7 12" xfId="24476"/>
    <cellStyle name="Normal 15 6 2 7 13" xfId="24477"/>
    <cellStyle name="Normal 15 6 2 7 14" xfId="24478"/>
    <cellStyle name="Normal 15 6 2 7 15" xfId="24479"/>
    <cellStyle name="Normal 15 6 2 7 16" xfId="24480"/>
    <cellStyle name="Normal 15 6 2 7 17" xfId="24481"/>
    <cellStyle name="Normal 15 6 2 7 18" xfId="24482"/>
    <cellStyle name="Normal 15 6 2 7 19" xfId="24483"/>
    <cellStyle name="Normal 15 6 2 7 2" xfId="24484"/>
    <cellStyle name="Normal 15 6 2 7 20" xfId="24485"/>
    <cellStyle name="Normal 15 6 2 7 21" xfId="24486"/>
    <cellStyle name="Normal 15 6 2 7 22" xfId="24487"/>
    <cellStyle name="Normal 15 6 2 7 23" xfId="24488"/>
    <cellStyle name="Normal 15 6 2 7 24" xfId="24489"/>
    <cellStyle name="Normal 15 6 2 7 25" xfId="24490"/>
    <cellStyle name="Normal 15 6 2 7 26" xfId="24491"/>
    <cellStyle name="Normal 15 6 2 7 27" xfId="24492"/>
    <cellStyle name="Normal 15 6 2 7 28" xfId="24493"/>
    <cellStyle name="Normal 15 6 2 7 29" xfId="24494"/>
    <cellStyle name="Normal 15 6 2 7 3" xfId="24495"/>
    <cellStyle name="Normal 15 6 2 7 30" xfId="24496"/>
    <cellStyle name="Normal 15 6 2 7 4" xfId="24497"/>
    <cellStyle name="Normal 15 6 2 7 5" xfId="24498"/>
    <cellStyle name="Normal 15 6 2 7 6" xfId="24499"/>
    <cellStyle name="Normal 15 6 2 7 7" xfId="24500"/>
    <cellStyle name="Normal 15 6 2 7 8" xfId="24501"/>
    <cellStyle name="Normal 15 6 2 7 9" xfId="24502"/>
    <cellStyle name="Normal 15 6 2 8" xfId="24503"/>
    <cellStyle name="Normal 15 6 2 8 10" xfId="24504"/>
    <cellStyle name="Normal 15 6 2 8 11" xfId="24505"/>
    <cellStyle name="Normal 15 6 2 8 12" xfId="24506"/>
    <cellStyle name="Normal 15 6 2 8 13" xfId="24507"/>
    <cellStyle name="Normal 15 6 2 8 14" xfId="24508"/>
    <cellStyle name="Normal 15 6 2 8 15" xfId="24509"/>
    <cellStyle name="Normal 15 6 2 8 16" xfId="24510"/>
    <cellStyle name="Normal 15 6 2 8 17" xfId="24511"/>
    <cellStyle name="Normal 15 6 2 8 18" xfId="24512"/>
    <cellStyle name="Normal 15 6 2 8 19" xfId="24513"/>
    <cellStyle name="Normal 15 6 2 8 2" xfId="24514"/>
    <cellStyle name="Normal 15 6 2 8 20" xfId="24515"/>
    <cellStyle name="Normal 15 6 2 8 21" xfId="24516"/>
    <cellStyle name="Normal 15 6 2 8 22" xfId="24517"/>
    <cellStyle name="Normal 15 6 2 8 23" xfId="24518"/>
    <cellStyle name="Normal 15 6 2 8 24" xfId="24519"/>
    <cellStyle name="Normal 15 6 2 8 25" xfId="24520"/>
    <cellStyle name="Normal 15 6 2 8 26" xfId="24521"/>
    <cellStyle name="Normal 15 6 2 8 27" xfId="24522"/>
    <cellStyle name="Normal 15 6 2 8 28" xfId="24523"/>
    <cellStyle name="Normal 15 6 2 8 29" xfId="24524"/>
    <cellStyle name="Normal 15 6 2 8 3" xfId="24525"/>
    <cellStyle name="Normal 15 6 2 8 30" xfId="24526"/>
    <cellStyle name="Normal 15 6 2 8 4" xfId="24527"/>
    <cellStyle name="Normal 15 6 2 8 5" xfId="24528"/>
    <cellStyle name="Normal 15 6 2 8 6" xfId="24529"/>
    <cellStyle name="Normal 15 6 2 8 7" xfId="24530"/>
    <cellStyle name="Normal 15 6 2 8 8" xfId="24531"/>
    <cellStyle name="Normal 15 6 2 8 9" xfId="24532"/>
    <cellStyle name="Normal 15 6 2 9" xfId="24533"/>
    <cellStyle name="Normal 15 6 2 9 10" xfId="24534"/>
    <cellStyle name="Normal 15 6 2 9 11" xfId="24535"/>
    <cellStyle name="Normal 15 6 2 9 12" xfId="24536"/>
    <cellStyle name="Normal 15 6 2 9 13" xfId="24537"/>
    <cellStyle name="Normal 15 6 2 9 14" xfId="24538"/>
    <cellStyle name="Normal 15 6 2 9 15" xfId="24539"/>
    <cellStyle name="Normal 15 6 2 9 16" xfId="24540"/>
    <cellStyle name="Normal 15 6 2 9 17" xfId="24541"/>
    <cellStyle name="Normal 15 6 2 9 18" xfId="24542"/>
    <cellStyle name="Normal 15 6 2 9 19" xfId="24543"/>
    <cellStyle name="Normal 15 6 2 9 2" xfId="24544"/>
    <cellStyle name="Normal 15 6 2 9 20" xfId="24545"/>
    <cellStyle name="Normal 15 6 2 9 21" xfId="24546"/>
    <cellStyle name="Normal 15 6 2 9 22" xfId="24547"/>
    <cellStyle name="Normal 15 6 2 9 23" xfId="24548"/>
    <cellStyle name="Normal 15 6 2 9 24" xfId="24549"/>
    <cellStyle name="Normal 15 6 2 9 25" xfId="24550"/>
    <cellStyle name="Normal 15 6 2 9 26" xfId="24551"/>
    <cellStyle name="Normal 15 6 2 9 27" xfId="24552"/>
    <cellStyle name="Normal 15 6 2 9 28" xfId="24553"/>
    <cellStyle name="Normal 15 6 2 9 29" xfId="24554"/>
    <cellStyle name="Normal 15 6 2 9 3" xfId="24555"/>
    <cellStyle name="Normal 15 6 2 9 30" xfId="24556"/>
    <cellStyle name="Normal 15 6 2 9 4" xfId="24557"/>
    <cellStyle name="Normal 15 6 2 9 5" xfId="24558"/>
    <cellStyle name="Normal 15 6 2 9 6" xfId="24559"/>
    <cellStyle name="Normal 15 6 2 9 7" xfId="24560"/>
    <cellStyle name="Normal 15 6 2 9 8" xfId="24561"/>
    <cellStyle name="Normal 15 6 2 9 9" xfId="24562"/>
    <cellStyle name="Normal 15 6 20" xfId="24563"/>
    <cellStyle name="Normal 15 6 20 10" xfId="24564"/>
    <cellStyle name="Normal 15 6 20 11" xfId="24565"/>
    <cellStyle name="Normal 15 6 20 12" xfId="24566"/>
    <cellStyle name="Normal 15 6 20 13" xfId="24567"/>
    <cellStyle name="Normal 15 6 20 14" xfId="24568"/>
    <cellStyle name="Normal 15 6 20 15" xfId="24569"/>
    <cellStyle name="Normal 15 6 20 16" xfId="24570"/>
    <cellStyle name="Normal 15 6 20 17" xfId="24571"/>
    <cellStyle name="Normal 15 6 20 18" xfId="24572"/>
    <cellStyle name="Normal 15 6 20 19" xfId="24573"/>
    <cellStyle name="Normal 15 6 20 2" xfId="24574"/>
    <cellStyle name="Normal 15 6 20 20" xfId="24575"/>
    <cellStyle name="Normal 15 6 20 21" xfId="24576"/>
    <cellStyle name="Normal 15 6 20 22" xfId="24577"/>
    <cellStyle name="Normal 15 6 20 23" xfId="24578"/>
    <cellStyle name="Normal 15 6 20 24" xfId="24579"/>
    <cellStyle name="Normal 15 6 20 25" xfId="24580"/>
    <cellStyle name="Normal 15 6 20 26" xfId="24581"/>
    <cellStyle name="Normal 15 6 20 27" xfId="24582"/>
    <cellStyle name="Normal 15 6 20 28" xfId="24583"/>
    <cellStyle name="Normal 15 6 20 29" xfId="24584"/>
    <cellStyle name="Normal 15 6 20 3" xfId="24585"/>
    <cellStyle name="Normal 15 6 20 30" xfId="24586"/>
    <cellStyle name="Normal 15 6 20 4" xfId="24587"/>
    <cellStyle name="Normal 15 6 20 5" xfId="24588"/>
    <cellStyle name="Normal 15 6 20 6" xfId="24589"/>
    <cellStyle name="Normal 15 6 20 7" xfId="24590"/>
    <cellStyle name="Normal 15 6 20 8" xfId="24591"/>
    <cellStyle name="Normal 15 6 20 9" xfId="24592"/>
    <cellStyle name="Normal 15 6 21" xfId="24593"/>
    <cellStyle name="Normal 15 6 21 10" xfId="24594"/>
    <cellStyle name="Normal 15 6 21 11" xfId="24595"/>
    <cellStyle name="Normal 15 6 21 12" xfId="24596"/>
    <cellStyle name="Normal 15 6 21 13" xfId="24597"/>
    <cellStyle name="Normal 15 6 21 14" xfId="24598"/>
    <cellStyle name="Normal 15 6 21 15" xfId="24599"/>
    <cellStyle name="Normal 15 6 21 16" xfId="24600"/>
    <cellStyle name="Normal 15 6 21 17" xfId="24601"/>
    <cellStyle name="Normal 15 6 21 18" xfId="24602"/>
    <cellStyle name="Normal 15 6 21 19" xfId="24603"/>
    <cellStyle name="Normal 15 6 21 2" xfId="24604"/>
    <cellStyle name="Normal 15 6 21 20" xfId="24605"/>
    <cellStyle name="Normal 15 6 21 21" xfId="24606"/>
    <cellStyle name="Normal 15 6 21 22" xfId="24607"/>
    <cellStyle name="Normal 15 6 21 23" xfId="24608"/>
    <cellStyle name="Normal 15 6 21 24" xfId="24609"/>
    <cellStyle name="Normal 15 6 21 25" xfId="24610"/>
    <cellStyle name="Normal 15 6 21 26" xfId="24611"/>
    <cellStyle name="Normal 15 6 21 27" xfId="24612"/>
    <cellStyle name="Normal 15 6 21 28" xfId="24613"/>
    <cellStyle name="Normal 15 6 21 29" xfId="24614"/>
    <cellStyle name="Normal 15 6 21 3" xfId="24615"/>
    <cellStyle name="Normal 15 6 21 30" xfId="24616"/>
    <cellStyle name="Normal 15 6 21 4" xfId="24617"/>
    <cellStyle name="Normal 15 6 21 5" xfId="24618"/>
    <cellStyle name="Normal 15 6 21 6" xfId="24619"/>
    <cellStyle name="Normal 15 6 21 7" xfId="24620"/>
    <cellStyle name="Normal 15 6 21 8" xfId="24621"/>
    <cellStyle name="Normal 15 6 21 9" xfId="24622"/>
    <cellStyle name="Normal 15 6 22" xfId="24623"/>
    <cellStyle name="Normal 15 6 22 10" xfId="24624"/>
    <cellStyle name="Normal 15 6 22 11" xfId="24625"/>
    <cellStyle name="Normal 15 6 22 12" xfId="24626"/>
    <cellStyle name="Normal 15 6 22 13" xfId="24627"/>
    <cellStyle name="Normal 15 6 22 14" xfId="24628"/>
    <cellStyle name="Normal 15 6 22 15" xfId="24629"/>
    <cellStyle name="Normal 15 6 22 16" xfId="24630"/>
    <cellStyle name="Normal 15 6 22 17" xfId="24631"/>
    <cellStyle name="Normal 15 6 22 18" xfId="24632"/>
    <cellStyle name="Normal 15 6 22 19" xfId="24633"/>
    <cellStyle name="Normal 15 6 22 2" xfId="24634"/>
    <cellStyle name="Normal 15 6 22 20" xfId="24635"/>
    <cellStyle name="Normal 15 6 22 21" xfId="24636"/>
    <cellStyle name="Normal 15 6 22 22" xfId="24637"/>
    <cellStyle name="Normal 15 6 22 23" xfId="24638"/>
    <cellStyle name="Normal 15 6 22 24" xfId="24639"/>
    <cellStyle name="Normal 15 6 22 25" xfId="24640"/>
    <cellStyle name="Normal 15 6 22 26" xfId="24641"/>
    <cellStyle name="Normal 15 6 22 27" xfId="24642"/>
    <cellStyle name="Normal 15 6 22 28" xfId="24643"/>
    <cellStyle name="Normal 15 6 22 29" xfId="24644"/>
    <cellStyle name="Normal 15 6 22 3" xfId="24645"/>
    <cellStyle name="Normal 15 6 22 30" xfId="24646"/>
    <cellStyle name="Normal 15 6 22 4" xfId="24647"/>
    <cellStyle name="Normal 15 6 22 5" xfId="24648"/>
    <cellStyle name="Normal 15 6 22 6" xfId="24649"/>
    <cellStyle name="Normal 15 6 22 7" xfId="24650"/>
    <cellStyle name="Normal 15 6 22 8" xfId="24651"/>
    <cellStyle name="Normal 15 6 22 9" xfId="24652"/>
    <cellStyle name="Normal 15 6 23" xfId="24653"/>
    <cellStyle name="Normal 15 6 23 10" xfId="24654"/>
    <cellStyle name="Normal 15 6 23 11" xfId="24655"/>
    <cellStyle name="Normal 15 6 23 12" xfId="24656"/>
    <cellStyle name="Normal 15 6 23 13" xfId="24657"/>
    <cellStyle name="Normal 15 6 23 14" xfId="24658"/>
    <cellStyle name="Normal 15 6 23 15" xfId="24659"/>
    <cellStyle name="Normal 15 6 23 16" xfId="24660"/>
    <cellStyle name="Normal 15 6 23 17" xfId="24661"/>
    <cellStyle name="Normal 15 6 23 18" xfId="24662"/>
    <cellStyle name="Normal 15 6 23 19" xfId="24663"/>
    <cellStyle name="Normal 15 6 23 2" xfId="24664"/>
    <cellStyle name="Normal 15 6 23 20" xfId="24665"/>
    <cellStyle name="Normal 15 6 23 21" xfId="24666"/>
    <cellStyle name="Normal 15 6 23 22" xfId="24667"/>
    <cellStyle name="Normal 15 6 23 23" xfId="24668"/>
    <cellStyle name="Normal 15 6 23 24" xfId="24669"/>
    <cellStyle name="Normal 15 6 23 25" xfId="24670"/>
    <cellStyle name="Normal 15 6 23 26" xfId="24671"/>
    <cellStyle name="Normal 15 6 23 27" xfId="24672"/>
    <cellStyle name="Normal 15 6 23 28" xfId="24673"/>
    <cellStyle name="Normal 15 6 23 29" xfId="24674"/>
    <cellStyle name="Normal 15 6 23 3" xfId="24675"/>
    <cellStyle name="Normal 15 6 23 30" xfId="24676"/>
    <cellStyle name="Normal 15 6 23 4" xfId="24677"/>
    <cellStyle name="Normal 15 6 23 5" xfId="24678"/>
    <cellStyle name="Normal 15 6 23 6" xfId="24679"/>
    <cellStyle name="Normal 15 6 23 7" xfId="24680"/>
    <cellStyle name="Normal 15 6 23 8" xfId="24681"/>
    <cellStyle name="Normal 15 6 23 9" xfId="24682"/>
    <cellStyle name="Normal 15 6 24" xfId="24683"/>
    <cellStyle name="Normal 15 6 24 10" xfId="24684"/>
    <cellStyle name="Normal 15 6 24 11" xfId="24685"/>
    <cellStyle name="Normal 15 6 24 12" xfId="24686"/>
    <cellStyle name="Normal 15 6 24 13" xfId="24687"/>
    <cellStyle name="Normal 15 6 24 14" xfId="24688"/>
    <cellStyle name="Normal 15 6 24 15" xfId="24689"/>
    <cellStyle name="Normal 15 6 24 16" xfId="24690"/>
    <cellStyle name="Normal 15 6 24 17" xfId="24691"/>
    <cellStyle name="Normal 15 6 24 18" xfId="24692"/>
    <cellStyle name="Normal 15 6 24 19" xfId="24693"/>
    <cellStyle name="Normal 15 6 24 2" xfId="24694"/>
    <cellStyle name="Normal 15 6 24 20" xfId="24695"/>
    <cellStyle name="Normal 15 6 24 21" xfId="24696"/>
    <cellStyle name="Normal 15 6 24 22" xfId="24697"/>
    <cellStyle name="Normal 15 6 24 23" xfId="24698"/>
    <cellStyle name="Normal 15 6 24 24" xfId="24699"/>
    <cellStyle name="Normal 15 6 24 25" xfId="24700"/>
    <cellStyle name="Normal 15 6 24 26" xfId="24701"/>
    <cellStyle name="Normal 15 6 24 27" xfId="24702"/>
    <cellStyle name="Normal 15 6 24 28" xfId="24703"/>
    <cellStyle name="Normal 15 6 24 29" xfId="24704"/>
    <cellStyle name="Normal 15 6 24 3" xfId="24705"/>
    <cellStyle name="Normal 15 6 24 30" xfId="24706"/>
    <cellStyle name="Normal 15 6 24 4" xfId="24707"/>
    <cellStyle name="Normal 15 6 24 5" xfId="24708"/>
    <cellStyle name="Normal 15 6 24 6" xfId="24709"/>
    <cellStyle name="Normal 15 6 24 7" xfId="24710"/>
    <cellStyle name="Normal 15 6 24 8" xfId="24711"/>
    <cellStyle name="Normal 15 6 24 9" xfId="24712"/>
    <cellStyle name="Normal 15 6 25" xfId="24713"/>
    <cellStyle name="Normal 15 6 25 10" xfId="24714"/>
    <cellStyle name="Normal 15 6 25 11" xfId="24715"/>
    <cellStyle name="Normal 15 6 25 12" xfId="24716"/>
    <cellStyle name="Normal 15 6 25 13" xfId="24717"/>
    <cellStyle name="Normal 15 6 25 14" xfId="24718"/>
    <cellStyle name="Normal 15 6 25 15" xfId="24719"/>
    <cellStyle name="Normal 15 6 25 16" xfId="24720"/>
    <cellStyle name="Normal 15 6 25 17" xfId="24721"/>
    <cellStyle name="Normal 15 6 25 18" xfId="24722"/>
    <cellStyle name="Normal 15 6 25 19" xfId="24723"/>
    <cellStyle name="Normal 15 6 25 2" xfId="24724"/>
    <cellStyle name="Normal 15 6 25 20" xfId="24725"/>
    <cellStyle name="Normal 15 6 25 21" xfId="24726"/>
    <cellStyle name="Normal 15 6 25 22" xfId="24727"/>
    <cellStyle name="Normal 15 6 25 23" xfId="24728"/>
    <cellStyle name="Normal 15 6 25 24" xfId="24729"/>
    <cellStyle name="Normal 15 6 25 25" xfId="24730"/>
    <cellStyle name="Normal 15 6 25 26" xfId="24731"/>
    <cellStyle name="Normal 15 6 25 27" xfId="24732"/>
    <cellStyle name="Normal 15 6 25 28" xfId="24733"/>
    <cellStyle name="Normal 15 6 25 29" xfId="24734"/>
    <cellStyle name="Normal 15 6 25 3" xfId="24735"/>
    <cellStyle name="Normal 15 6 25 30" xfId="24736"/>
    <cellStyle name="Normal 15 6 25 4" xfId="24737"/>
    <cellStyle name="Normal 15 6 25 5" xfId="24738"/>
    <cellStyle name="Normal 15 6 25 6" xfId="24739"/>
    <cellStyle name="Normal 15 6 25 7" xfId="24740"/>
    <cellStyle name="Normal 15 6 25 8" xfId="24741"/>
    <cellStyle name="Normal 15 6 25 9" xfId="24742"/>
    <cellStyle name="Normal 15 6 26" xfId="24743"/>
    <cellStyle name="Normal 15 6 26 10" xfId="24744"/>
    <cellStyle name="Normal 15 6 26 11" xfId="24745"/>
    <cellStyle name="Normal 15 6 26 12" xfId="24746"/>
    <cellStyle name="Normal 15 6 26 13" xfId="24747"/>
    <cellStyle name="Normal 15 6 26 14" xfId="24748"/>
    <cellStyle name="Normal 15 6 26 15" xfId="24749"/>
    <cellStyle name="Normal 15 6 26 16" xfId="24750"/>
    <cellStyle name="Normal 15 6 26 17" xfId="24751"/>
    <cellStyle name="Normal 15 6 26 18" xfId="24752"/>
    <cellStyle name="Normal 15 6 26 19" xfId="24753"/>
    <cellStyle name="Normal 15 6 26 2" xfId="24754"/>
    <cellStyle name="Normal 15 6 26 20" xfId="24755"/>
    <cellStyle name="Normal 15 6 26 21" xfId="24756"/>
    <cellStyle name="Normal 15 6 26 22" xfId="24757"/>
    <cellStyle name="Normal 15 6 26 23" xfId="24758"/>
    <cellStyle name="Normal 15 6 26 24" xfId="24759"/>
    <cellStyle name="Normal 15 6 26 25" xfId="24760"/>
    <cellStyle name="Normal 15 6 26 26" xfId="24761"/>
    <cellStyle name="Normal 15 6 26 27" xfId="24762"/>
    <cellStyle name="Normal 15 6 26 28" xfId="24763"/>
    <cellStyle name="Normal 15 6 26 29" xfId="24764"/>
    <cellStyle name="Normal 15 6 26 3" xfId="24765"/>
    <cellStyle name="Normal 15 6 26 30" xfId="24766"/>
    <cellStyle name="Normal 15 6 26 4" xfId="24767"/>
    <cellStyle name="Normal 15 6 26 5" xfId="24768"/>
    <cellStyle name="Normal 15 6 26 6" xfId="24769"/>
    <cellStyle name="Normal 15 6 26 7" xfId="24770"/>
    <cellStyle name="Normal 15 6 26 8" xfId="24771"/>
    <cellStyle name="Normal 15 6 26 9" xfId="24772"/>
    <cellStyle name="Normal 15 6 27" xfId="24773"/>
    <cellStyle name="Normal 15 6 27 10" xfId="24774"/>
    <cellStyle name="Normal 15 6 27 11" xfId="24775"/>
    <cellStyle name="Normal 15 6 27 12" xfId="24776"/>
    <cellStyle name="Normal 15 6 27 13" xfId="24777"/>
    <cellStyle name="Normal 15 6 27 14" xfId="24778"/>
    <cellStyle name="Normal 15 6 27 15" xfId="24779"/>
    <cellStyle name="Normal 15 6 27 16" xfId="24780"/>
    <cellStyle name="Normal 15 6 27 17" xfId="24781"/>
    <cellStyle name="Normal 15 6 27 18" xfId="24782"/>
    <cellStyle name="Normal 15 6 27 19" xfId="24783"/>
    <cellStyle name="Normal 15 6 27 2" xfId="24784"/>
    <cellStyle name="Normal 15 6 27 20" xfId="24785"/>
    <cellStyle name="Normal 15 6 27 21" xfId="24786"/>
    <cellStyle name="Normal 15 6 27 22" xfId="24787"/>
    <cellStyle name="Normal 15 6 27 23" xfId="24788"/>
    <cellStyle name="Normal 15 6 27 24" xfId="24789"/>
    <cellStyle name="Normal 15 6 27 25" xfId="24790"/>
    <cellStyle name="Normal 15 6 27 26" xfId="24791"/>
    <cellStyle name="Normal 15 6 27 27" xfId="24792"/>
    <cellStyle name="Normal 15 6 27 28" xfId="24793"/>
    <cellStyle name="Normal 15 6 27 29" xfId="24794"/>
    <cellStyle name="Normal 15 6 27 3" xfId="24795"/>
    <cellStyle name="Normal 15 6 27 30" xfId="24796"/>
    <cellStyle name="Normal 15 6 27 4" xfId="24797"/>
    <cellStyle name="Normal 15 6 27 5" xfId="24798"/>
    <cellStyle name="Normal 15 6 27 6" xfId="24799"/>
    <cellStyle name="Normal 15 6 27 7" xfId="24800"/>
    <cellStyle name="Normal 15 6 27 8" xfId="24801"/>
    <cellStyle name="Normal 15 6 27 9" xfId="24802"/>
    <cellStyle name="Normal 15 6 28" xfId="24803"/>
    <cellStyle name="Normal 15 6 28 10" xfId="24804"/>
    <cellStyle name="Normal 15 6 28 11" xfId="24805"/>
    <cellStyle name="Normal 15 6 28 12" xfId="24806"/>
    <cellStyle name="Normal 15 6 28 13" xfId="24807"/>
    <cellStyle name="Normal 15 6 28 14" xfId="24808"/>
    <cellStyle name="Normal 15 6 28 15" xfId="24809"/>
    <cellStyle name="Normal 15 6 28 16" xfId="24810"/>
    <cellStyle name="Normal 15 6 28 17" xfId="24811"/>
    <cellStyle name="Normal 15 6 28 18" xfId="24812"/>
    <cellStyle name="Normal 15 6 28 19" xfId="24813"/>
    <cellStyle name="Normal 15 6 28 2" xfId="24814"/>
    <cellStyle name="Normal 15 6 28 20" xfId="24815"/>
    <cellStyle name="Normal 15 6 28 21" xfId="24816"/>
    <cellStyle name="Normal 15 6 28 22" xfId="24817"/>
    <cellStyle name="Normal 15 6 28 23" xfId="24818"/>
    <cellStyle name="Normal 15 6 28 24" xfId="24819"/>
    <cellStyle name="Normal 15 6 28 25" xfId="24820"/>
    <cellStyle name="Normal 15 6 28 26" xfId="24821"/>
    <cellStyle name="Normal 15 6 28 27" xfId="24822"/>
    <cellStyle name="Normal 15 6 28 28" xfId="24823"/>
    <cellStyle name="Normal 15 6 28 29" xfId="24824"/>
    <cellStyle name="Normal 15 6 28 3" xfId="24825"/>
    <cellStyle name="Normal 15 6 28 30" xfId="24826"/>
    <cellStyle name="Normal 15 6 28 4" xfId="24827"/>
    <cellStyle name="Normal 15 6 28 5" xfId="24828"/>
    <cellStyle name="Normal 15 6 28 6" xfId="24829"/>
    <cellStyle name="Normal 15 6 28 7" xfId="24830"/>
    <cellStyle name="Normal 15 6 28 8" xfId="24831"/>
    <cellStyle name="Normal 15 6 28 9" xfId="24832"/>
    <cellStyle name="Normal 15 6 29" xfId="24833"/>
    <cellStyle name="Normal 15 6 29 10" xfId="24834"/>
    <cellStyle name="Normal 15 6 29 11" xfId="24835"/>
    <cellStyle name="Normal 15 6 29 12" xfId="24836"/>
    <cellStyle name="Normal 15 6 29 13" xfId="24837"/>
    <cellStyle name="Normal 15 6 29 14" xfId="24838"/>
    <cellStyle name="Normal 15 6 29 15" xfId="24839"/>
    <cellStyle name="Normal 15 6 29 16" xfId="24840"/>
    <cellStyle name="Normal 15 6 29 17" xfId="24841"/>
    <cellStyle name="Normal 15 6 29 18" xfId="24842"/>
    <cellStyle name="Normal 15 6 29 19" xfId="24843"/>
    <cellStyle name="Normal 15 6 29 2" xfId="24844"/>
    <cellStyle name="Normal 15 6 29 20" xfId="24845"/>
    <cellStyle name="Normal 15 6 29 21" xfId="24846"/>
    <cellStyle name="Normal 15 6 29 22" xfId="24847"/>
    <cellStyle name="Normal 15 6 29 23" xfId="24848"/>
    <cellStyle name="Normal 15 6 29 24" xfId="24849"/>
    <cellStyle name="Normal 15 6 29 25" xfId="24850"/>
    <cellStyle name="Normal 15 6 29 26" xfId="24851"/>
    <cellStyle name="Normal 15 6 29 27" xfId="24852"/>
    <cellStyle name="Normal 15 6 29 28" xfId="24853"/>
    <cellStyle name="Normal 15 6 29 29" xfId="24854"/>
    <cellStyle name="Normal 15 6 29 3" xfId="24855"/>
    <cellStyle name="Normal 15 6 29 30" xfId="24856"/>
    <cellStyle name="Normal 15 6 29 4" xfId="24857"/>
    <cellStyle name="Normal 15 6 29 5" xfId="24858"/>
    <cellStyle name="Normal 15 6 29 6" xfId="24859"/>
    <cellStyle name="Normal 15 6 29 7" xfId="24860"/>
    <cellStyle name="Normal 15 6 29 8" xfId="24861"/>
    <cellStyle name="Normal 15 6 29 9" xfId="24862"/>
    <cellStyle name="Normal 15 6 3" xfId="24863"/>
    <cellStyle name="Normal 15 6 3 10" xfId="24864"/>
    <cellStyle name="Normal 15 6 3 11" xfId="24865"/>
    <cellStyle name="Normal 15 6 3 12" xfId="24866"/>
    <cellStyle name="Normal 15 6 3 13" xfId="24867"/>
    <cellStyle name="Normal 15 6 3 14" xfId="24868"/>
    <cellStyle name="Normal 15 6 3 15" xfId="24869"/>
    <cellStyle name="Normal 15 6 3 16" xfId="24870"/>
    <cellStyle name="Normal 15 6 3 17" xfId="24871"/>
    <cellStyle name="Normal 15 6 3 18" xfId="24872"/>
    <cellStyle name="Normal 15 6 3 19" xfId="24873"/>
    <cellStyle name="Normal 15 6 3 2" xfId="24874"/>
    <cellStyle name="Normal 15 6 3 20" xfId="24875"/>
    <cellStyle name="Normal 15 6 3 21" xfId="24876"/>
    <cellStyle name="Normal 15 6 3 22" xfId="24877"/>
    <cellStyle name="Normal 15 6 3 23" xfId="24878"/>
    <cellStyle name="Normal 15 6 3 24" xfId="24879"/>
    <cellStyle name="Normal 15 6 3 25" xfId="24880"/>
    <cellStyle name="Normal 15 6 3 26" xfId="24881"/>
    <cellStyle name="Normal 15 6 3 27" xfId="24882"/>
    <cellStyle name="Normal 15 6 3 28" xfId="24883"/>
    <cellStyle name="Normal 15 6 3 29" xfId="24884"/>
    <cellStyle name="Normal 15 6 3 3" xfId="24885"/>
    <cellStyle name="Normal 15 6 3 30" xfId="24886"/>
    <cellStyle name="Normal 15 6 3 4" xfId="24887"/>
    <cellStyle name="Normal 15 6 3 5" xfId="24888"/>
    <cellStyle name="Normal 15 6 3 6" xfId="24889"/>
    <cellStyle name="Normal 15 6 3 7" xfId="24890"/>
    <cellStyle name="Normal 15 6 3 8" xfId="24891"/>
    <cellStyle name="Normal 15 6 3 9" xfId="24892"/>
    <cellStyle name="Normal 15 6 30" xfId="24893"/>
    <cellStyle name="Normal 15 6 30 10" xfId="24894"/>
    <cellStyle name="Normal 15 6 30 11" xfId="24895"/>
    <cellStyle name="Normal 15 6 30 12" xfId="24896"/>
    <cellStyle name="Normal 15 6 30 13" xfId="24897"/>
    <cellStyle name="Normal 15 6 30 14" xfId="24898"/>
    <cellStyle name="Normal 15 6 30 15" xfId="24899"/>
    <cellStyle name="Normal 15 6 30 16" xfId="24900"/>
    <cellStyle name="Normal 15 6 30 17" xfId="24901"/>
    <cellStyle name="Normal 15 6 30 18" xfId="24902"/>
    <cellStyle name="Normal 15 6 30 19" xfId="24903"/>
    <cellStyle name="Normal 15 6 30 2" xfId="24904"/>
    <cellStyle name="Normal 15 6 30 20" xfId="24905"/>
    <cellStyle name="Normal 15 6 30 21" xfId="24906"/>
    <cellStyle name="Normal 15 6 30 22" xfId="24907"/>
    <cellStyle name="Normal 15 6 30 23" xfId="24908"/>
    <cellStyle name="Normal 15 6 30 24" xfId="24909"/>
    <cellStyle name="Normal 15 6 30 25" xfId="24910"/>
    <cellStyle name="Normal 15 6 30 26" xfId="24911"/>
    <cellStyle name="Normal 15 6 30 27" xfId="24912"/>
    <cellStyle name="Normal 15 6 30 28" xfId="24913"/>
    <cellStyle name="Normal 15 6 30 29" xfId="24914"/>
    <cellStyle name="Normal 15 6 30 3" xfId="24915"/>
    <cellStyle name="Normal 15 6 30 30" xfId="24916"/>
    <cellStyle name="Normal 15 6 30 4" xfId="24917"/>
    <cellStyle name="Normal 15 6 30 5" xfId="24918"/>
    <cellStyle name="Normal 15 6 30 6" xfId="24919"/>
    <cellStyle name="Normal 15 6 30 7" xfId="24920"/>
    <cellStyle name="Normal 15 6 30 8" xfId="24921"/>
    <cellStyle name="Normal 15 6 30 9" xfId="24922"/>
    <cellStyle name="Normal 15 6 31" xfId="24923"/>
    <cellStyle name="Normal 15 6 31 10" xfId="24924"/>
    <cellStyle name="Normal 15 6 31 11" xfId="24925"/>
    <cellStyle name="Normal 15 6 31 12" xfId="24926"/>
    <cellStyle name="Normal 15 6 31 13" xfId="24927"/>
    <cellStyle name="Normal 15 6 31 14" xfId="24928"/>
    <cellStyle name="Normal 15 6 31 15" xfId="24929"/>
    <cellStyle name="Normal 15 6 31 16" xfId="24930"/>
    <cellStyle name="Normal 15 6 31 17" xfId="24931"/>
    <cellStyle name="Normal 15 6 31 18" xfId="24932"/>
    <cellStyle name="Normal 15 6 31 19" xfId="24933"/>
    <cellStyle name="Normal 15 6 31 2" xfId="24934"/>
    <cellStyle name="Normal 15 6 31 20" xfId="24935"/>
    <cellStyle name="Normal 15 6 31 21" xfId="24936"/>
    <cellStyle name="Normal 15 6 31 22" xfId="24937"/>
    <cellStyle name="Normal 15 6 31 23" xfId="24938"/>
    <cellStyle name="Normal 15 6 31 24" xfId="24939"/>
    <cellStyle name="Normal 15 6 31 25" xfId="24940"/>
    <cellStyle name="Normal 15 6 31 26" xfId="24941"/>
    <cellStyle name="Normal 15 6 31 27" xfId="24942"/>
    <cellStyle name="Normal 15 6 31 28" xfId="24943"/>
    <cellStyle name="Normal 15 6 31 29" xfId="24944"/>
    <cellStyle name="Normal 15 6 31 3" xfId="24945"/>
    <cellStyle name="Normal 15 6 31 30" xfId="24946"/>
    <cellStyle name="Normal 15 6 31 4" xfId="24947"/>
    <cellStyle name="Normal 15 6 31 5" xfId="24948"/>
    <cellStyle name="Normal 15 6 31 6" xfId="24949"/>
    <cellStyle name="Normal 15 6 31 7" xfId="24950"/>
    <cellStyle name="Normal 15 6 31 8" xfId="24951"/>
    <cellStyle name="Normal 15 6 31 9" xfId="24952"/>
    <cellStyle name="Normal 15 6 32" xfId="24953"/>
    <cellStyle name="Normal 15 6 32 10" xfId="24954"/>
    <cellStyle name="Normal 15 6 32 11" xfId="24955"/>
    <cellStyle name="Normal 15 6 32 12" xfId="24956"/>
    <cellStyle name="Normal 15 6 32 13" xfId="24957"/>
    <cellStyle name="Normal 15 6 32 14" xfId="24958"/>
    <cellStyle name="Normal 15 6 32 15" xfId="24959"/>
    <cellStyle name="Normal 15 6 32 16" xfId="24960"/>
    <cellStyle name="Normal 15 6 32 17" xfId="24961"/>
    <cellStyle name="Normal 15 6 32 18" xfId="24962"/>
    <cellStyle name="Normal 15 6 32 19" xfId="24963"/>
    <cellStyle name="Normal 15 6 32 2" xfId="24964"/>
    <cellStyle name="Normal 15 6 32 20" xfId="24965"/>
    <cellStyle name="Normal 15 6 32 21" xfId="24966"/>
    <cellStyle name="Normal 15 6 32 22" xfId="24967"/>
    <cellStyle name="Normal 15 6 32 23" xfId="24968"/>
    <cellStyle name="Normal 15 6 32 24" xfId="24969"/>
    <cellStyle name="Normal 15 6 32 25" xfId="24970"/>
    <cellStyle name="Normal 15 6 32 26" xfId="24971"/>
    <cellStyle name="Normal 15 6 32 27" xfId="24972"/>
    <cellStyle name="Normal 15 6 32 28" xfId="24973"/>
    <cellStyle name="Normal 15 6 32 29" xfId="24974"/>
    <cellStyle name="Normal 15 6 32 3" xfId="24975"/>
    <cellStyle name="Normal 15 6 32 30" xfId="24976"/>
    <cellStyle name="Normal 15 6 32 4" xfId="24977"/>
    <cellStyle name="Normal 15 6 32 5" xfId="24978"/>
    <cellStyle name="Normal 15 6 32 6" xfId="24979"/>
    <cellStyle name="Normal 15 6 32 7" xfId="24980"/>
    <cellStyle name="Normal 15 6 32 8" xfId="24981"/>
    <cellStyle name="Normal 15 6 32 9" xfId="24982"/>
    <cellStyle name="Normal 15 6 33" xfId="24983"/>
    <cellStyle name="Normal 15 6 34" xfId="24984"/>
    <cellStyle name="Normal 15 6 35" xfId="24985"/>
    <cellStyle name="Normal 15 6 36" xfId="24986"/>
    <cellStyle name="Normal 15 6 37" xfId="24987"/>
    <cellStyle name="Normal 15 6 38" xfId="24988"/>
    <cellStyle name="Normal 15 6 39" xfId="24989"/>
    <cellStyle name="Normal 15 6 4" xfId="24990"/>
    <cellStyle name="Normal 15 6 4 10" xfId="24991"/>
    <cellStyle name="Normal 15 6 4 11" xfId="24992"/>
    <cellStyle name="Normal 15 6 4 12" xfId="24993"/>
    <cellStyle name="Normal 15 6 4 13" xfId="24994"/>
    <cellStyle name="Normal 15 6 4 14" xfId="24995"/>
    <cellStyle name="Normal 15 6 4 15" xfId="24996"/>
    <cellStyle name="Normal 15 6 4 16" xfId="24997"/>
    <cellStyle name="Normal 15 6 4 17" xfId="24998"/>
    <cellStyle name="Normal 15 6 4 18" xfId="24999"/>
    <cellStyle name="Normal 15 6 4 19" xfId="25000"/>
    <cellStyle name="Normal 15 6 4 2" xfId="25001"/>
    <cellStyle name="Normal 15 6 4 20" xfId="25002"/>
    <cellStyle name="Normal 15 6 4 21" xfId="25003"/>
    <cellStyle name="Normal 15 6 4 22" xfId="25004"/>
    <cellStyle name="Normal 15 6 4 23" xfId="25005"/>
    <cellStyle name="Normal 15 6 4 24" xfId="25006"/>
    <cellStyle name="Normal 15 6 4 25" xfId="25007"/>
    <cellStyle name="Normal 15 6 4 26" xfId="25008"/>
    <cellStyle name="Normal 15 6 4 27" xfId="25009"/>
    <cellStyle name="Normal 15 6 4 28" xfId="25010"/>
    <cellStyle name="Normal 15 6 4 29" xfId="25011"/>
    <cellStyle name="Normal 15 6 4 3" xfId="25012"/>
    <cellStyle name="Normal 15 6 4 30" xfId="25013"/>
    <cellStyle name="Normal 15 6 4 4" xfId="25014"/>
    <cellStyle name="Normal 15 6 4 5" xfId="25015"/>
    <cellStyle name="Normal 15 6 4 6" xfId="25016"/>
    <cellStyle name="Normal 15 6 4 7" xfId="25017"/>
    <cellStyle name="Normal 15 6 4 8" xfId="25018"/>
    <cellStyle name="Normal 15 6 4 9" xfId="25019"/>
    <cellStyle name="Normal 15 6 40" xfId="25020"/>
    <cellStyle name="Normal 15 6 41" xfId="25021"/>
    <cellStyle name="Normal 15 6 42" xfId="25022"/>
    <cellStyle name="Normal 15 6 43" xfId="25023"/>
    <cellStyle name="Normal 15 6 44" xfId="25024"/>
    <cellStyle name="Normal 15 6 45" xfId="25025"/>
    <cellStyle name="Normal 15 6 46" xfId="25026"/>
    <cellStyle name="Normal 15 6 47" xfId="25027"/>
    <cellStyle name="Normal 15 6 48" xfId="25028"/>
    <cellStyle name="Normal 15 6 49" xfId="25029"/>
    <cellStyle name="Normal 15 6 5" xfId="25030"/>
    <cellStyle name="Normal 15 6 5 10" xfId="25031"/>
    <cellStyle name="Normal 15 6 5 11" xfId="25032"/>
    <cellStyle name="Normal 15 6 5 12" xfId="25033"/>
    <cellStyle name="Normal 15 6 5 13" xfId="25034"/>
    <cellStyle name="Normal 15 6 5 14" xfId="25035"/>
    <cellStyle name="Normal 15 6 5 15" xfId="25036"/>
    <cellStyle name="Normal 15 6 5 16" xfId="25037"/>
    <cellStyle name="Normal 15 6 5 17" xfId="25038"/>
    <cellStyle name="Normal 15 6 5 18" xfId="25039"/>
    <cellStyle name="Normal 15 6 5 19" xfId="25040"/>
    <cellStyle name="Normal 15 6 5 2" xfId="25041"/>
    <cellStyle name="Normal 15 6 5 20" xfId="25042"/>
    <cellStyle name="Normal 15 6 5 21" xfId="25043"/>
    <cellStyle name="Normal 15 6 5 22" xfId="25044"/>
    <cellStyle name="Normal 15 6 5 23" xfId="25045"/>
    <cellStyle name="Normal 15 6 5 24" xfId="25046"/>
    <cellStyle name="Normal 15 6 5 25" xfId="25047"/>
    <cellStyle name="Normal 15 6 5 26" xfId="25048"/>
    <cellStyle name="Normal 15 6 5 27" xfId="25049"/>
    <cellStyle name="Normal 15 6 5 28" xfId="25050"/>
    <cellStyle name="Normal 15 6 5 29" xfId="25051"/>
    <cellStyle name="Normal 15 6 5 3" xfId="25052"/>
    <cellStyle name="Normal 15 6 5 30" xfId="25053"/>
    <cellStyle name="Normal 15 6 5 4" xfId="25054"/>
    <cellStyle name="Normal 15 6 5 5" xfId="25055"/>
    <cellStyle name="Normal 15 6 5 6" xfId="25056"/>
    <cellStyle name="Normal 15 6 5 7" xfId="25057"/>
    <cellStyle name="Normal 15 6 5 8" xfId="25058"/>
    <cellStyle name="Normal 15 6 5 9" xfId="25059"/>
    <cellStyle name="Normal 15 6 50" xfId="25060"/>
    <cellStyle name="Normal 15 6 51" xfId="25061"/>
    <cellStyle name="Normal 15 6 52" xfId="25062"/>
    <cellStyle name="Normal 15 6 53" xfId="25063"/>
    <cellStyle name="Normal 15 6 54" xfId="25064"/>
    <cellStyle name="Normal 15 6 55" xfId="25065"/>
    <cellStyle name="Normal 15 6 56" xfId="25066"/>
    <cellStyle name="Normal 15 6 57" xfId="25067"/>
    <cellStyle name="Normal 15 6 58" xfId="25068"/>
    <cellStyle name="Normal 15 6 59" xfId="25069"/>
    <cellStyle name="Normal 15 6 6" xfId="25070"/>
    <cellStyle name="Normal 15 6 6 10" xfId="25071"/>
    <cellStyle name="Normal 15 6 6 11" xfId="25072"/>
    <cellStyle name="Normal 15 6 6 12" xfId="25073"/>
    <cellStyle name="Normal 15 6 6 13" xfId="25074"/>
    <cellStyle name="Normal 15 6 6 14" xfId="25075"/>
    <cellStyle name="Normal 15 6 6 15" xfId="25076"/>
    <cellStyle name="Normal 15 6 6 16" xfId="25077"/>
    <cellStyle name="Normal 15 6 6 17" xfId="25078"/>
    <cellStyle name="Normal 15 6 6 18" xfId="25079"/>
    <cellStyle name="Normal 15 6 6 19" xfId="25080"/>
    <cellStyle name="Normal 15 6 6 2" xfId="25081"/>
    <cellStyle name="Normal 15 6 6 20" xfId="25082"/>
    <cellStyle name="Normal 15 6 6 21" xfId="25083"/>
    <cellStyle name="Normal 15 6 6 22" xfId="25084"/>
    <cellStyle name="Normal 15 6 6 23" xfId="25085"/>
    <cellStyle name="Normal 15 6 6 24" xfId="25086"/>
    <cellStyle name="Normal 15 6 6 25" xfId="25087"/>
    <cellStyle name="Normal 15 6 6 26" xfId="25088"/>
    <cellStyle name="Normal 15 6 6 27" xfId="25089"/>
    <cellStyle name="Normal 15 6 6 28" xfId="25090"/>
    <cellStyle name="Normal 15 6 6 29" xfId="25091"/>
    <cellStyle name="Normal 15 6 6 3" xfId="25092"/>
    <cellStyle name="Normal 15 6 6 30" xfId="25093"/>
    <cellStyle name="Normal 15 6 6 4" xfId="25094"/>
    <cellStyle name="Normal 15 6 6 5" xfId="25095"/>
    <cellStyle name="Normal 15 6 6 6" xfId="25096"/>
    <cellStyle name="Normal 15 6 6 7" xfId="25097"/>
    <cellStyle name="Normal 15 6 6 8" xfId="25098"/>
    <cellStyle name="Normal 15 6 6 9" xfId="25099"/>
    <cellStyle name="Normal 15 6 60" xfId="25100"/>
    <cellStyle name="Normal 15 6 61" xfId="25101"/>
    <cellStyle name="Normal 15 6 7" xfId="25102"/>
    <cellStyle name="Normal 15 6 7 10" xfId="25103"/>
    <cellStyle name="Normal 15 6 7 11" xfId="25104"/>
    <cellStyle name="Normal 15 6 7 12" xfId="25105"/>
    <cellStyle name="Normal 15 6 7 13" xfId="25106"/>
    <cellStyle name="Normal 15 6 7 14" xfId="25107"/>
    <cellStyle name="Normal 15 6 7 15" xfId="25108"/>
    <cellStyle name="Normal 15 6 7 16" xfId="25109"/>
    <cellStyle name="Normal 15 6 7 17" xfId="25110"/>
    <cellStyle name="Normal 15 6 7 18" xfId="25111"/>
    <cellStyle name="Normal 15 6 7 19" xfId="25112"/>
    <cellStyle name="Normal 15 6 7 2" xfId="25113"/>
    <cellStyle name="Normal 15 6 7 20" xfId="25114"/>
    <cellStyle name="Normal 15 6 7 21" xfId="25115"/>
    <cellStyle name="Normal 15 6 7 22" xfId="25116"/>
    <cellStyle name="Normal 15 6 7 23" xfId="25117"/>
    <cellStyle name="Normal 15 6 7 24" xfId="25118"/>
    <cellStyle name="Normal 15 6 7 25" xfId="25119"/>
    <cellStyle name="Normal 15 6 7 26" xfId="25120"/>
    <cellStyle name="Normal 15 6 7 27" xfId="25121"/>
    <cellStyle name="Normal 15 6 7 28" xfId="25122"/>
    <cellStyle name="Normal 15 6 7 29" xfId="25123"/>
    <cellStyle name="Normal 15 6 7 3" xfId="25124"/>
    <cellStyle name="Normal 15 6 7 30" xfId="25125"/>
    <cellStyle name="Normal 15 6 7 4" xfId="25126"/>
    <cellStyle name="Normal 15 6 7 5" xfId="25127"/>
    <cellStyle name="Normal 15 6 7 6" xfId="25128"/>
    <cellStyle name="Normal 15 6 7 7" xfId="25129"/>
    <cellStyle name="Normal 15 6 7 8" xfId="25130"/>
    <cellStyle name="Normal 15 6 7 9" xfId="25131"/>
    <cellStyle name="Normal 15 6 8" xfId="25132"/>
    <cellStyle name="Normal 15 6 8 10" xfId="25133"/>
    <cellStyle name="Normal 15 6 8 11" xfId="25134"/>
    <cellStyle name="Normal 15 6 8 12" xfId="25135"/>
    <cellStyle name="Normal 15 6 8 13" xfId="25136"/>
    <cellStyle name="Normal 15 6 8 14" xfId="25137"/>
    <cellStyle name="Normal 15 6 8 15" xfId="25138"/>
    <cellStyle name="Normal 15 6 8 16" xfId="25139"/>
    <cellStyle name="Normal 15 6 8 17" xfId="25140"/>
    <cellStyle name="Normal 15 6 8 18" xfId="25141"/>
    <cellStyle name="Normal 15 6 8 19" xfId="25142"/>
    <cellStyle name="Normal 15 6 8 2" xfId="25143"/>
    <cellStyle name="Normal 15 6 8 20" xfId="25144"/>
    <cellStyle name="Normal 15 6 8 21" xfId="25145"/>
    <cellStyle name="Normal 15 6 8 22" xfId="25146"/>
    <cellStyle name="Normal 15 6 8 23" xfId="25147"/>
    <cellStyle name="Normal 15 6 8 24" xfId="25148"/>
    <cellStyle name="Normal 15 6 8 25" xfId="25149"/>
    <cellStyle name="Normal 15 6 8 26" xfId="25150"/>
    <cellStyle name="Normal 15 6 8 27" xfId="25151"/>
    <cellStyle name="Normal 15 6 8 28" xfId="25152"/>
    <cellStyle name="Normal 15 6 8 29" xfId="25153"/>
    <cellStyle name="Normal 15 6 8 3" xfId="25154"/>
    <cellStyle name="Normal 15 6 8 30" xfId="25155"/>
    <cellStyle name="Normal 15 6 8 4" xfId="25156"/>
    <cellStyle name="Normal 15 6 8 5" xfId="25157"/>
    <cellStyle name="Normal 15 6 8 6" xfId="25158"/>
    <cellStyle name="Normal 15 6 8 7" xfId="25159"/>
    <cellStyle name="Normal 15 6 8 8" xfId="25160"/>
    <cellStyle name="Normal 15 6 8 9" xfId="25161"/>
    <cellStyle name="Normal 15 6 9" xfId="25162"/>
    <cellStyle name="Normal 15 6 9 10" xfId="25163"/>
    <cellStyle name="Normal 15 6 9 11" xfId="25164"/>
    <cellStyle name="Normal 15 6 9 12" xfId="25165"/>
    <cellStyle name="Normal 15 6 9 13" xfId="25166"/>
    <cellStyle name="Normal 15 6 9 14" xfId="25167"/>
    <cellStyle name="Normal 15 6 9 15" xfId="25168"/>
    <cellStyle name="Normal 15 6 9 16" xfId="25169"/>
    <cellStyle name="Normal 15 6 9 17" xfId="25170"/>
    <cellStyle name="Normal 15 6 9 18" xfId="25171"/>
    <cellStyle name="Normal 15 6 9 19" xfId="25172"/>
    <cellStyle name="Normal 15 6 9 2" xfId="25173"/>
    <cellStyle name="Normal 15 6 9 20" xfId="25174"/>
    <cellStyle name="Normal 15 6 9 21" xfId="25175"/>
    <cellStyle name="Normal 15 6 9 22" xfId="25176"/>
    <cellStyle name="Normal 15 6 9 23" xfId="25177"/>
    <cellStyle name="Normal 15 6 9 24" xfId="25178"/>
    <cellStyle name="Normal 15 6 9 25" xfId="25179"/>
    <cellStyle name="Normal 15 6 9 26" xfId="25180"/>
    <cellStyle name="Normal 15 6 9 27" xfId="25181"/>
    <cellStyle name="Normal 15 6 9 28" xfId="25182"/>
    <cellStyle name="Normal 15 6 9 29" xfId="25183"/>
    <cellStyle name="Normal 15 6 9 3" xfId="25184"/>
    <cellStyle name="Normal 15 6 9 30" xfId="25185"/>
    <cellStyle name="Normal 15 6 9 4" xfId="25186"/>
    <cellStyle name="Normal 15 6 9 5" xfId="25187"/>
    <cellStyle name="Normal 15 6 9 6" xfId="25188"/>
    <cellStyle name="Normal 15 6 9 7" xfId="25189"/>
    <cellStyle name="Normal 15 6 9 8" xfId="25190"/>
    <cellStyle name="Normal 15 6 9 9" xfId="25191"/>
    <cellStyle name="Normal 15 60" xfId="25192"/>
    <cellStyle name="Normal 15 61" xfId="25193"/>
    <cellStyle name="Normal 15 62" xfId="25194"/>
    <cellStyle name="Normal 15 63" xfId="25195"/>
    <cellStyle name="Normal 15 64" xfId="25196"/>
    <cellStyle name="Normal 15 65" xfId="25197"/>
    <cellStyle name="Normal 15 66" xfId="25198"/>
    <cellStyle name="Normal 15 67" xfId="25199"/>
    <cellStyle name="Normal 15 7" xfId="25200"/>
    <cellStyle name="Normal 15 7 10" xfId="25201"/>
    <cellStyle name="Normal 15 7 10 10" xfId="25202"/>
    <cellStyle name="Normal 15 7 10 11" xfId="25203"/>
    <cellStyle name="Normal 15 7 10 12" xfId="25204"/>
    <cellStyle name="Normal 15 7 10 13" xfId="25205"/>
    <cellStyle name="Normal 15 7 10 14" xfId="25206"/>
    <cellStyle name="Normal 15 7 10 15" xfId="25207"/>
    <cellStyle name="Normal 15 7 10 16" xfId="25208"/>
    <cellStyle name="Normal 15 7 10 17" xfId="25209"/>
    <cellStyle name="Normal 15 7 10 18" xfId="25210"/>
    <cellStyle name="Normal 15 7 10 19" xfId="25211"/>
    <cellStyle name="Normal 15 7 10 2" xfId="25212"/>
    <cellStyle name="Normal 15 7 10 20" xfId="25213"/>
    <cellStyle name="Normal 15 7 10 21" xfId="25214"/>
    <cellStyle name="Normal 15 7 10 22" xfId="25215"/>
    <cellStyle name="Normal 15 7 10 23" xfId="25216"/>
    <cellStyle name="Normal 15 7 10 24" xfId="25217"/>
    <cellStyle name="Normal 15 7 10 25" xfId="25218"/>
    <cellStyle name="Normal 15 7 10 26" xfId="25219"/>
    <cellStyle name="Normal 15 7 10 27" xfId="25220"/>
    <cellStyle name="Normal 15 7 10 28" xfId="25221"/>
    <cellStyle name="Normal 15 7 10 29" xfId="25222"/>
    <cellStyle name="Normal 15 7 10 3" xfId="25223"/>
    <cellStyle name="Normal 15 7 10 30" xfId="25224"/>
    <cellStyle name="Normal 15 7 10 4" xfId="25225"/>
    <cellStyle name="Normal 15 7 10 5" xfId="25226"/>
    <cellStyle name="Normal 15 7 10 6" xfId="25227"/>
    <cellStyle name="Normal 15 7 10 7" xfId="25228"/>
    <cellStyle name="Normal 15 7 10 8" xfId="25229"/>
    <cellStyle name="Normal 15 7 10 9" xfId="25230"/>
    <cellStyle name="Normal 15 7 11" xfId="25231"/>
    <cellStyle name="Normal 15 7 11 10" xfId="25232"/>
    <cellStyle name="Normal 15 7 11 11" xfId="25233"/>
    <cellStyle name="Normal 15 7 11 12" xfId="25234"/>
    <cellStyle name="Normal 15 7 11 13" xfId="25235"/>
    <cellStyle name="Normal 15 7 11 14" xfId="25236"/>
    <cellStyle name="Normal 15 7 11 15" xfId="25237"/>
    <cellStyle name="Normal 15 7 11 16" xfId="25238"/>
    <cellStyle name="Normal 15 7 11 17" xfId="25239"/>
    <cellStyle name="Normal 15 7 11 18" xfId="25240"/>
    <cellStyle name="Normal 15 7 11 19" xfId="25241"/>
    <cellStyle name="Normal 15 7 11 2" xfId="25242"/>
    <cellStyle name="Normal 15 7 11 20" xfId="25243"/>
    <cellStyle name="Normal 15 7 11 21" xfId="25244"/>
    <cellStyle name="Normal 15 7 11 22" xfId="25245"/>
    <cellStyle name="Normal 15 7 11 23" xfId="25246"/>
    <cellStyle name="Normal 15 7 11 24" xfId="25247"/>
    <cellStyle name="Normal 15 7 11 25" xfId="25248"/>
    <cellStyle name="Normal 15 7 11 26" xfId="25249"/>
    <cellStyle name="Normal 15 7 11 27" xfId="25250"/>
    <cellStyle name="Normal 15 7 11 28" xfId="25251"/>
    <cellStyle name="Normal 15 7 11 29" xfId="25252"/>
    <cellStyle name="Normal 15 7 11 3" xfId="25253"/>
    <cellStyle name="Normal 15 7 11 30" xfId="25254"/>
    <cellStyle name="Normal 15 7 11 4" xfId="25255"/>
    <cellStyle name="Normal 15 7 11 5" xfId="25256"/>
    <cellStyle name="Normal 15 7 11 6" xfId="25257"/>
    <cellStyle name="Normal 15 7 11 7" xfId="25258"/>
    <cellStyle name="Normal 15 7 11 8" xfId="25259"/>
    <cellStyle name="Normal 15 7 11 9" xfId="25260"/>
    <cellStyle name="Normal 15 7 12" xfId="25261"/>
    <cellStyle name="Normal 15 7 12 10" xfId="25262"/>
    <cellStyle name="Normal 15 7 12 11" xfId="25263"/>
    <cellStyle name="Normal 15 7 12 12" xfId="25264"/>
    <cellStyle name="Normal 15 7 12 13" xfId="25265"/>
    <cellStyle name="Normal 15 7 12 14" xfId="25266"/>
    <cellStyle name="Normal 15 7 12 15" xfId="25267"/>
    <cellStyle name="Normal 15 7 12 16" xfId="25268"/>
    <cellStyle name="Normal 15 7 12 17" xfId="25269"/>
    <cellStyle name="Normal 15 7 12 18" xfId="25270"/>
    <cellStyle name="Normal 15 7 12 19" xfId="25271"/>
    <cellStyle name="Normal 15 7 12 2" xfId="25272"/>
    <cellStyle name="Normal 15 7 12 20" xfId="25273"/>
    <cellStyle name="Normal 15 7 12 21" xfId="25274"/>
    <cellStyle name="Normal 15 7 12 22" xfId="25275"/>
    <cellStyle name="Normal 15 7 12 23" xfId="25276"/>
    <cellStyle name="Normal 15 7 12 24" xfId="25277"/>
    <cellStyle name="Normal 15 7 12 25" xfId="25278"/>
    <cellStyle name="Normal 15 7 12 26" xfId="25279"/>
    <cellStyle name="Normal 15 7 12 27" xfId="25280"/>
    <cellStyle name="Normal 15 7 12 28" xfId="25281"/>
    <cellStyle name="Normal 15 7 12 29" xfId="25282"/>
    <cellStyle name="Normal 15 7 12 3" xfId="25283"/>
    <cellStyle name="Normal 15 7 12 30" xfId="25284"/>
    <cellStyle name="Normal 15 7 12 4" xfId="25285"/>
    <cellStyle name="Normal 15 7 12 5" xfId="25286"/>
    <cellStyle name="Normal 15 7 12 6" xfId="25287"/>
    <cellStyle name="Normal 15 7 12 7" xfId="25288"/>
    <cellStyle name="Normal 15 7 12 8" xfId="25289"/>
    <cellStyle name="Normal 15 7 12 9" xfId="25290"/>
    <cellStyle name="Normal 15 7 13" xfId="25291"/>
    <cellStyle name="Normal 15 7 13 10" xfId="25292"/>
    <cellStyle name="Normal 15 7 13 11" xfId="25293"/>
    <cellStyle name="Normal 15 7 13 12" xfId="25294"/>
    <cellStyle name="Normal 15 7 13 13" xfId="25295"/>
    <cellStyle name="Normal 15 7 13 14" xfId="25296"/>
    <cellStyle name="Normal 15 7 13 15" xfId="25297"/>
    <cellStyle name="Normal 15 7 13 16" xfId="25298"/>
    <cellStyle name="Normal 15 7 13 17" xfId="25299"/>
    <cellStyle name="Normal 15 7 13 18" xfId="25300"/>
    <cellStyle name="Normal 15 7 13 19" xfId="25301"/>
    <cellStyle name="Normal 15 7 13 2" xfId="25302"/>
    <cellStyle name="Normal 15 7 13 20" xfId="25303"/>
    <cellStyle name="Normal 15 7 13 21" xfId="25304"/>
    <cellStyle name="Normal 15 7 13 22" xfId="25305"/>
    <cellStyle name="Normal 15 7 13 23" xfId="25306"/>
    <cellStyle name="Normal 15 7 13 24" xfId="25307"/>
    <cellStyle name="Normal 15 7 13 25" xfId="25308"/>
    <cellStyle name="Normal 15 7 13 26" xfId="25309"/>
    <cellStyle name="Normal 15 7 13 27" xfId="25310"/>
    <cellStyle name="Normal 15 7 13 28" xfId="25311"/>
    <cellStyle name="Normal 15 7 13 29" xfId="25312"/>
    <cellStyle name="Normal 15 7 13 3" xfId="25313"/>
    <cellStyle name="Normal 15 7 13 30" xfId="25314"/>
    <cellStyle name="Normal 15 7 13 4" xfId="25315"/>
    <cellStyle name="Normal 15 7 13 5" xfId="25316"/>
    <cellStyle name="Normal 15 7 13 6" xfId="25317"/>
    <cellStyle name="Normal 15 7 13 7" xfId="25318"/>
    <cellStyle name="Normal 15 7 13 8" xfId="25319"/>
    <cellStyle name="Normal 15 7 13 9" xfId="25320"/>
    <cellStyle name="Normal 15 7 14" xfId="25321"/>
    <cellStyle name="Normal 15 7 14 10" xfId="25322"/>
    <cellStyle name="Normal 15 7 14 11" xfId="25323"/>
    <cellStyle name="Normal 15 7 14 12" xfId="25324"/>
    <cellStyle name="Normal 15 7 14 13" xfId="25325"/>
    <cellStyle name="Normal 15 7 14 14" xfId="25326"/>
    <cellStyle name="Normal 15 7 14 15" xfId="25327"/>
    <cellStyle name="Normal 15 7 14 16" xfId="25328"/>
    <cellStyle name="Normal 15 7 14 17" xfId="25329"/>
    <cellStyle name="Normal 15 7 14 18" xfId="25330"/>
    <cellStyle name="Normal 15 7 14 19" xfId="25331"/>
    <cellStyle name="Normal 15 7 14 2" xfId="25332"/>
    <cellStyle name="Normal 15 7 14 20" xfId="25333"/>
    <cellStyle name="Normal 15 7 14 21" xfId="25334"/>
    <cellStyle name="Normal 15 7 14 22" xfId="25335"/>
    <cellStyle name="Normal 15 7 14 23" xfId="25336"/>
    <cellStyle name="Normal 15 7 14 24" xfId="25337"/>
    <cellStyle name="Normal 15 7 14 25" xfId="25338"/>
    <cellStyle name="Normal 15 7 14 26" xfId="25339"/>
    <cellStyle name="Normal 15 7 14 27" xfId="25340"/>
    <cellStyle name="Normal 15 7 14 28" xfId="25341"/>
    <cellStyle name="Normal 15 7 14 29" xfId="25342"/>
    <cellStyle name="Normal 15 7 14 3" xfId="25343"/>
    <cellStyle name="Normal 15 7 14 30" xfId="25344"/>
    <cellStyle name="Normal 15 7 14 4" xfId="25345"/>
    <cellStyle name="Normal 15 7 14 5" xfId="25346"/>
    <cellStyle name="Normal 15 7 14 6" xfId="25347"/>
    <cellStyle name="Normal 15 7 14 7" xfId="25348"/>
    <cellStyle name="Normal 15 7 14 8" xfId="25349"/>
    <cellStyle name="Normal 15 7 14 9" xfId="25350"/>
    <cellStyle name="Normal 15 7 15" xfId="25351"/>
    <cellStyle name="Normal 15 7 15 10" xfId="25352"/>
    <cellStyle name="Normal 15 7 15 11" xfId="25353"/>
    <cellStyle name="Normal 15 7 15 12" xfId="25354"/>
    <cellStyle name="Normal 15 7 15 13" xfId="25355"/>
    <cellStyle name="Normal 15 7 15 14" xfId="25356"/>
    <cellStyle name="Normal 15 7 15 15" xfId="25357"/>
    <cellStyle name="Normal 15 7 15 16" xfId="25358"/>
    <cellStyle name="Normal 15 7 15 17" xfId="25359"/>
    <cellStyle name="Normal 15 7 15 18" xfId="25360"/>
    <cellStyle name="Normal 15 7 15 19" xfId="25361"/>
    <cellStyle name="Normal 15 7 15 2" xfId="25362"/>
    <cellStyle name="Normal 15 7 15 20" xfId="25363"/>
    <cellStyle name="Normal 15 7 15 21" xfId="25364"/>
    <cellStyle name="Normal 15 7 15 22" xfId="25365"/>
    <cellStyle name="Normal 15 7 15 23" xfId="25366"/>
    <cellStyle name="Normal 15 7 15 24" xfId="25367"/>
    <cellStyle name="Normal 15 7 15 25" xfId="25368"/>
    <cellStyle name="Normal 15 7 15 26" xfId="25369"/>
    <cellStyle name="Normal 15 7 15 27" xfId="25370"/>
    <cellStyle name="Normal 15 7 15 28" xfId="25371"/>
    <cellStyle name="Normal 15 7 15 29" xfId="25372"/>
    <cellStyle name="Normal 15 7 15 3" xfId="25373"/>
    <cellStyle name="Normal 15 7 15 30" xfId="25374"/>
    <cellStyle name="Normal 15 7 15 4" xfId="25375"/>
    <cellStyle name="Normal 15 7 15 5" xfId="25376"/>
    <cellStyle name="Normal 15 7 15 6" xfId="25377"/>
    <cellStyle name="Normal 15 7 15 7" xfId="25378"/>
    <cellStyle name="Normal 15 7 15 8" xfId="25379"/>
    <cellStyle name="Normal 15 7 15 9" xfId="25380"/>
    <cellStyle name="Normal 15 7 16" xfId="25381"/>
    <cellStyle name="Normal 15 7 16 10" xfId="25382"/>
    <cellStyle name="Normal 15 7 16 11" xfId="25383"/>
    <cellStyle name="Normal 15 7 16 12" xfId="25384"/>
    <cellStyle name="Normal 15 7 16 13" xfId="25385"/>
    <cellStyle name="Normal 15 7 16 14" xfId="25386"/>
    <cellStyle name="Normal 15 7 16 15" xfId="25387"/>
    <cellStyle name="Normal 15 7 16 16" xfId="25388"/>
    <cellStyle name="Normal 15 7 16 17" xfId="25389"/>
    <cellStyle name="Normal 15 7 16 18" xfId="25390"/>
    <cellStyle name="Normal 15 7 16 19" xfId="25391"/>
    <cellStyle name="Normal 15 7 16 2" xfId="25392"/>
    <cellStyle name="Normal 15 7 16 20" xfId="25393"/>
    <cellStyle name="Normal 15 7 16 21" xfId="25394"/>
    <cellStyle name="Normal 15 7 16 22" xfId="25395"/>
    <cellStyle name="Normal 15 7 16 23" xfId="25396"/>
    <cellStyle name="Normal 15 7 16 24" xfId="25397"/>
    <cellStyle name="Normal 15 7 16 25" xfId="25398"/>
    <cellStyle name="Normal 15 7 16 26" xfId="25399"/>
    <cellStyle name="Normal 15 7 16 27" xfId="25400"/>
    <cellStyle name="Normal 15 7 16 28" xfId="25401"/>
    <cellStyle name="Normal 15 7 16 29" xfId="25402"/>
    <cellStyle name="Normal 15 7 16 3" xfId="25403"/>
    <cellStyle name="Normal 15 7 16 30" xfId="25404"/>
    <cellStyle name="Normal 15 7 16 4" xfId="25405"/>
    <cellStyle name="Normal 15 7 16 5" xfId="25406"/>
    <cellStyle name="Normal 15 7 16 6" xfId="25407"/>
    <cellStyle name="Normal 15 7 16 7" xfId="25408"/>
    <cellStyle name="Normal 15 7 16 8" xfId="25409"/>
    <cellStyle name="Normal 15 7 16 9" xfId="25410"/>
    <cellStyle name="Normal 15 7 17" xfId="25411"/>
    <cellStyle name="Normal 15 7 17 10" xfId="25412"/>
    <cellStyle name="Normal 15 7 17 11" xfId="25413"/>
    <cellStyle name="Normal 15 7 17 12" xfId="25414"/>
    <cellStyle name="Normal 15 7 17 13" xfId="25415"/>
    <cellStyle name="Normal 15 7 17 14" xfId="25416"/>
    <cellStyle name="Normal 15 7 17 15" xfId="25417"/>
    <cellStyle name="Normal 15 7 17 16" xfId="25418"/>
    <cellStyle name="Normal 15 7 17 17" xfId="25419"/>
    <cellStyle name="Normal 15 7 17 18" xfId="25420"/>
    <cellStyle name="Normal 15 7 17 19" xfId="25421"/>
    <cellStyle name="Normal 15 7 17 2" xfId="25422"/>
    <cellStyle name="Normal 15 7 17 20" xfId="25423"/>
    <cellStyle name="Normal 15 7 17 21" xfId="25424"/>
    <cellStyle name="Normal 15 7 17 22" xfId="25425"/>
    <cellStyle name="Normal 15 7 17 23" xfId="25426"/>
    <cellStyle name="Normal 15 7 17 24" xfId="25427"/>
    <cellStyle name="Normal 15 7 17 25" xfId="25428"/>
    <cellStyle name="Normal 15 7 17 26" xfId="25429"/>
    <cellStyle name="Normal 15 7 17 27" xfId="25430"/>
    <cellStyle name="Normal 15 7 17 28" xfId="25431"/>
    <cellStyle name="Normal 15 7 17 29" xfId="25432"/>
    <cellStyle name="Normal 15 7 17 3" xfId="25433"/>
    <cellStyle name="Normal 15 7 17 30" xfId="25434"/>
    <cellStyle name="Normal 15 7 17 4" xfId="25435"/>
    <cellStyle name="Normal 15 7 17 5" xfId="25436"/>
    <cellStyle name="Normal 15 7 17 6" xfId="25437"/>
    <cellStyle name="Normal 15 7 17 7" xfId="25438"/>
    <cellStyle name="Normal 15 7 17 8" xfId="25439"/>
    <cellStyle name="Normal 15 7 17 9" xfId="25440"/>
    <cellStyle name="Normal 15 7 18" xfId="25441"/>
    <cellStyle name="Normal 15 7 18 10" xfId="25442"/>
    <cellStyle name="Normal 15 7 18 11" xfId="25443"/>
    <cellStyle name="Normal 15 7 18 12" xfId="25444"/>
    <cellStyle name="Normal 15 7 18 13" xfId="25445"/>
    <cellStyle name="Normal 15 7 18 14" xfId="25446"/>
    <cellStyle name="Normal 15 7 18 15" xfId="25447"/>
    <cellStyle name="Normal 15 7 18 16" xfId="25448"/>
    <cellStyle name="Normal 15 7 18 17" xfId="25449"/>
    <cellStyle name="Normal 15 7 18 18" xfId="25450"/>
    <cellStyle name="Normal 15 7 18 19" xfId="25451"/>
    <cellStyle name="Normal 15 7 18 2" xfId="25452"/>
    <cellStyle name="Normal 15 7 18 20" xfId="25453"/>
    <cellStyle name="Normal 15 7 18 21" xfId="25454"/>
    <cellStyle name="Normal 15 7 18 22" xfId="25455"/>
    <cellStyle name="Normal 15 7 18 23" xfId="25456"/>
    <cellStyle name="Normal 15 7 18 24" xfId="25457"/>
    <cellStyle name="Normal 15 7 18 25" xfId="25458"/>
    <cellStyle name="Normal 15 7 18 26" xfId="25459"/>
    <cellStyle name="Normal 15 7 18 27" xfId="25460"/>
    <cellStyle name="Normal 15 7 18 28" xfId="25461"/>
    <cellStyle name="Normal 15 7 18 29" xfId="25462"/>
    <cellStyle name="Normal 15 7 18 3" xfId="25463"/>
    <cellStyle name="Normal 15 7 18 30" xfId="25464"/>
    <cellStyle name="Normal 15 7 18 4" xfId="25465"/>
    <cellStyle name="Normal 15 7 18 5" xfId="25466"/>
    <cellStyle name="Normal 15 7 18 6" xfId="25467"/>
    <cellStyle name="Normal 15 7 18 7" xfId="25468"/>
    <cellStyle name="Normal 15 7 18 8" xfId="25469"/>
    <cellStyle name="Normal 15 7 18 9" xfId="25470"/>
    <cellStyle name="Normal 15 7 19" xfId="25471"/>
    <cellStyle name="Normal 15 7 19 10" xfId="25472"/>
    <cellStyle name="Normal 15 7 19 11" xfId="25473"/>
    <cellStyle name="Normal 15 7 19 12" xfId="25474"/>
    <cellStyle name="Normal 15 7 19 13" xfId="25475"/>
    <cellStyle name="Normal 15 7 19 14" xfId="25476"/>
    <cellStyle name="Normal 15 7 19 15" xfId="25477"/>
    <cellStyle name="Normal 15 7 19 16" xfId="25478"/>
    <cellStyle name="Normal 15 7 19 17" xfId="25479"/>
    <cellStyle name="Normal 15 7 19 18" xfId="25480"/>
    <cellStyle name="Normal 15 7 19 19" xfId="25481"/>
    <cellStyle name="Normal 15 7 19 2" xfId="25482"/>
    <cellStyle name="Normal 15 7 19 20" xfId="25483"/>
    <cellStyle name="Normal 15 7 19 21" xfId="25484"/>
    <cellStyle name="Normal 15 7 19 22" xfId="25485"/>
    <cellStyle name="Normal 15 7 19 23" xfId="25486"/>
    <cellStyle name="Normal 15 7 19 24" xfId="25487"/>
    <cellStyle name="Normal 15 7 19 25" xfId="25488"/>
    <cellStyle name="Normal 15 7 19 26" xfId="25489"/>
    <cellStyle name="Normal 15 7 19 27" xfId="25490"/>
    <cellStyle name="Normal 15 7 19 28" xfId="25491"/>
    <cellStyle name="Normal 15 7 19 29" xfId="25492"/>
    <cellStyle name="Normal 15 7 19 3" xfId="25493"/>
    <cellStyle name="Normal 15 7 19 30" xfId="25494"/>
    <cellStyle name="Normal 15 7 19 4" xfId="25495"/>
    <cellStyle name="Normal 15 7 19 5" xfId="25496"/>
    <cellStyle name="Normal 15 7 19 6" xfId="25497"/>
    <cellStyle name="Normal 15 7 19 7" xfId="25498"/>
    <cellStyle name="Normal 15 7 19 8" xfId="25499"/>
    <cellStyle name="Normal 15 7 19 9" xfId="25500"/>
    <cellStyle name="Normal 15 7 2" xfId="25501"/>
    <cellStyle name="Normal 15 7 2 10" xfId="25502"/>
    <cellStyle name="Normal 15 7 2 10 10" xfId="25503"/>
    <cellStyle name="Normal 15 7 2 10 11" xfId="25504"/>
    <cellStyle name="Normal 15 7 2 10 12" xfId="25505"/>
    <cellStyle name="Normal 15 7 2 10 13" xfId="25506"/>
    <cellStyle name="Normal 15 7 2 10 14" xfId="25507"/>
    <cellStyle name="Normal 15 7 2 10 15" xfId="25508"/>
    <cellStyle name="Normal 15 7 2 10 16" xfId="25509"/>
    <cellStyle name="Normal 15 7 2 10 17" xfId="25510"/>
    <cellStyle name="Normal 15 7 2 10 18" xfId="25511"/>
    <cellStyle name="Normal 15 7 2 10 19" xfId="25512"/>
    <cellStyle name="Normal 15 7 2 10 2" xfId="25513"/>
    <cellStyle name="Normal 15 7 2 10 20" xfId="25514"/>
    <cellStyle name="Normal 15 7 2 10 21" xfId="25515"/>
    <cellStyle name="Normal 15 7 2 10 22" xfId="25516"/>
    <cellStyle name="Normal 15 7 2 10 23" xfId="25517"/>
    <cellStyle name="Normal 15 7 2 10 24" xfId="25518"/>
    <cellStyle name="Normal 15 7 2 10 25" xfId="25519"/>
    <cellStyle name="Normal 15 7 2 10 26" xfId="25520"/>
    <cellStyle name="Normal 15 7 2 10 27" xfId="25521"/>
    <cellStyle name="Normal 15 7 2 10 28" xfId="25522"/>
    <cellStyle name="Normal 15 7 2 10 29" xfId="25523"/>
    <cellStyle name="Normal 15 7 2 10 3" xfId="25524"/>
    <cellStyle name="Normal 15 7 2 10 30" xfId="25525"/>
    <cellStyle name="Normal 15 7 2 10 4" xfId="25526"/>
    <cellStyle name="Normal 15 7 2 10 5" xfId="25527"/>
    <cellStyle name="Normal 15 7 2 10 6" xfId="25528"/>
    <cellStyle name="Normal 15 7 2 10 7" xfId="25529"/>
    <cellStyle name="Normal 15 7 2 10 8" xfId="25530"/>
    <cellStyle name="Normal 15 7 2 10 9" xfId="25531"/>
    <cellStyle name="Normal 15 7 2 11" xfId="25532"/>
    <cellStyle name="Normal 15 7 2 11 10" xfId="25533"/>
    <cellStyle name="Normal 15 7 2 11 11" xfId="25534"/>
    <cellStyle name="Normal 15 7 2 11 12" xfId="25535"/>
    <cellStyle name="Normal 15 7 2 11 13" xfId="25536"/>
    <cellStyle name="Normal 15 7 2 11 14" xfId="25537"/>
    <cellStyle name="Normal 15 7 2 11 15" xfId="25538"/>
    <cellStyle name="Normal 15 7 2 11 16" xfId="25539"/>
    <cellStyle name="Normal 15 7 2 11 17" xfId="25540"/>
    <cellStyle name="Normal 15 7 2 11 18" xfId="25541"/>
    <cellStyle name="Normal 15 7 2 11 19" xfId="25542"/>
    <cellStyle name="Normal 15 7 2 11 2" xfId="25543"/>
    <cellStyle name="Normal 15 7 2 11 20" xfId="25544"/>
    <cellStyle name="Normal 15 7 2 11 21" xfId="25545"/>
    <cellStyle name="Normal 15 7 2 11 22" xfId="25546"/>
    <cellStyle name="Normal 15 7 2 11 23" xfId="25547"/>
    <cellStyle name="Normal 15 7 2 11 24" xfId="25548"/>
    <cellStyle name="Normal 15 7 2 11 25" xfId="25549"/>
    <cellStyle name="Normal 15 7 2 11 26" xfId="25550"/>
    <cellStyle name="Normal 15 7 2 11 27" xfId="25551"/>
    <cellStyle name="Normal 15 7 2 11 28" xfId="25552"/>
    <cellStyle name="Normal 15 7 2 11 29" xfId="25553"/>
    <cellStyle name="Normal 15 7 2 11 3" xfId="25554"/>
    <cellStyle name="Normal 15 7 2 11 30" xfId="25555"/>
    <cellStyle name="Normal 15 7 2 11 4" xfId="25556"/>
    <cellStyle name="Normal 15 7 2 11 5" xfId="25557"/>
    <cellStyle name="Normal 15 7 2 11 6" xfId="25558"/>
    <cellStyle name="Normal 15 7 2 11 7" xfId="25559"/>
    <cellStyle name="Normal 15 7 2 11 8" xfId="25560"/>
    <cellStyle name="Normal 15 7 2 11 9" xfId="25561"/>
    <cellStyle name="Normal 15 7 2 12" xfId="25562"/>
    <cellStyle name="Normal 15 7 2 12 10" xfId="25563"/>
    <cellStyle name="Normal 15 7 2 12 11" xfId="25564"/>
    <cellStyle name="Normal 15 7 2 12 12" xfId="25565"/>
    <cellStyle name="Normal 15 7 2 12 13" xfId="25566"/>
    <cellStyle name="Normal 15 7 2 12 14" xfId="25567"/>
    <cellStyle name="Normal 15 7 2 12 15" xfId="25568"/>
    <cellStyle name="Normal 15 7 2 12 16" xfId="25569"/>
    <cellStyle name="Normal 15 7 2 12 17" xfId="25570"/>
    <cellStyle name="Normal 15 7 2 12 18" xfId="25571"/>
    <cellStyle name="Normal 15 7 2 12 19" xfId="25572"/>
    <cellStyle name="Normal 15 7 2 12 2" xfId="25573"/>
    <cellStyle name="Normal 15 7 2 12 20" xfId="25574"/>
    <cellStyle name="Normal 15 7 2 12 21" xfId="25575"/>
    <cellStyle name="Normal 15 7 2 12 22" xfId="25576"/>
    <cellStyle name="Normal 15 7 2 12 23" xfId="25577"/>
    <cellStyle name="Normal 15 7 2 12 24" xfId="25578"/>
    <cellStyle name="Normal 15 7 2 12 25" xfId="25579"/>
    <cellStyle name="Normal 15 7 2 12 26" xfId="25580"/>
    <cellStyle name="Normal 15 7 2 12 27" xfId="25581"/>
    <cellStyle name="Normal 15 7 2 12 28" xfId="25582"/>
    <cellStyle name="Normal 15 7 2 12 29" xfId="25583"/>
    <cellStyle name="Normal 15 7 2 12 3" xfId="25584"/>
    <cellStyle name="Normal 15 7 2 12 30" xfId="25585"/>
    <cellStyle name="Normal 15 7 2 12 4" xfId="25586"/>
    <cellStyle name="Normal 15 7 2 12 5" xfId="25587"/>
    <cellStyle name="Normal 15 7 2 12 6" xfId="25588"/>
    <cellStyle name="Normal 15 7 2 12 7" xfId="25589"/>
    <cellStyle name="Normal 15 7 2 12 8" xfId="25590"/>
    <cellStyle name="Normal 15 7 2 12 9" xfId="25591"/>
    <cellStyle name="Normal 15 7 2 13" xfId="25592"/>
    <cellStyle name="Normal 15 7 2 13 10" xfId="25593"/>
    <cellStyle name="Normal 15 7 2 13 11" xfId="25594"/>
    <cellStyle name="Normal 15 7 2 13 12" xfId="25595"/>
    <cellStyle name="Normal 15 7 2 13 13" xfId="25596"/>
    <cellStyle name="Normal 15 7 2 13 14" xfId="25597"/>
    <cellStyle name="Normal 15 7 2 13 15" xfId="25598"/>
    <cellStyle name="Normal 15 7 2 13 16" xfId="25599"/>
    <cellStyle name="Normal 15 7 2 13 17" xfId="25600"/>
    <cellStyle name="Normal 15 7 2 13 18" xfId="25601"/>
    <cellStyle name="Normal 15 7 2 13 19" xfId="25602"/>
    <cellStyle name="Normal 15 7 2 13 2" xfId="25603"/>
    <cellStyle name="Normal 15 7 2 13 20" xfId="25604"/>
    <cellStyle name="Normal 15 7 2 13 21" xfId="25605"/>
    <cellStyle name="Normal 15 7 2 13 22" xfId="25606"/>
    <cellStyle name="Normal 15 7 2 13 23" xfId="25607"/>
    <cellStyle name="Normal 15 7 2 13 24" xfId="25608"/>
    <cellStyle name="Normal 15 7 2 13 25" xfId="25609"/>
    <cellStyle name="Normal 15 7 2 13 26" xfId="25610"/>
    <cellStyle name="Normal 15 7 2 13 27" xfId="25611"/>
    <cellStyle name="Normal 15 7 2 13 28" xfId="25612"/>
    <cellStyle name="Normal 15 7 2 13 29" xfId="25613"/>
    <cellStyle name="Normal 15 7 2 13 3" xfId="25614"/>
    <cellStyle name="Normal 15 7 2 13 30" xfId="25615"/>
    <cellStyle name="Normal 15 7 2 13 4" xfId="25616"/>
    <cellStyle name="Normal 15 7 2 13 5" xfId="25617"/>
    <cellStyle name="Normal 15 7 2 13 6" xfId="25618"/>
    <cellStyle name="Normal 15 7 2 13 7" xfId="25619"/>
    <cellStyle name="Normal 15 7 2 13 8" xfId="25620"/>
    <cellStyle name="Normal 15 7 2 13 9" xfId="25621"/>
    <cellStyle name="Normal 15 7 2 14" xfId="25622"/>
    <cellStyle name="Normal 15 7 2 14 10" xfId="25623"/>
    <cellStyle name="Normal 15 7 2 14 11" xfId="25624"/>
    <cellStyle name="Normal 15 7 2 14 12" xfId="25625"/>
    <cellStyle name="Normal 15 7 2 14 13" xfId="25626"/>
    <cellStyle name="Normal 15 7 2 14 14" xfId="25627"/>
    <cellStyle name="Normal 15 7 2 14 15" xfId="25628"/>
    <cellStyle name="Normal 15 7 2 14 16" xfId="25629"/>
    <cellStyle name="Normal 15 7 2 14 17" xfId="25630"/>
    <cellStyle name="Normal 15 7 2 14 18" xfId="25631"/>
    <cellStyle name="Normal 15 7 2 14 19" xfId="25632"/>
    <cellStyle name="Normal 15 7 2 14 2" xfId="25633"/>
    <cellStyle name="Normal 15 7 2 14 20" xfId="25634"/>
    <cellStyle name="Normal 15 7 2 14 21" xfId="25635"/>
    <cellStyle name="Normal 15 7 2 14 22" xfId="25636"/>
    <cellStyle name="Normal 15 7 2 14 23" xfId="25637"/>
    <cellStyle name="Normal 15 7 2 14 24" xfId="25638"/>
    <cellStyle name="Normal 15 7 2 14 25" xfId="25639"/>
    <cellStyle name="Normal 15 7 2 14 26" xfId="25640"/>
    <cellStyle name="Normal 15 7 2 14 27" xfId="25641"/>
    <cellStyle name="Normal 15 7 2 14 28" xfId="25642"/>
    <cellStyle name="Normal 15 7 2 14 29" xfId="25643"/>
    <cellStyle name="Normal 15 7 2 14 3" xfId="25644"/>
    <cellStyle name="Normal 15 7 2 14 30" xfId="25645"/>
    <cellStyle name="Normal 15 7 2 14 4" xfId="25646"/>
    <cellStyle name="Normal 15 7 2 14 5" xfId="25647"/>
    <cellStyle name="Normal 15 7 2 14 6" xfId="25648"/>
    <cellStyle name="Normal 15 7 2 14 7" xfId="25649"/>
    <cellStyle name="Normal 15 7 2 14 8" xfId="25650"/>
    <cellStyle name="Normal 15 7 2 14 9" xfId="25651"/>
    <cellStyle name="Normal 15 7 2 15" xfId="25652"/>
    <cellStyle name="Normal 15 7 2 15 10" xfId="25653"/>
    <cellStyle name="Normal 15 7 2 15 11" xfId="25654"/>
    <cellStyle name="Normal 15 7 2 15 12" xfId="25655"/>
    <cellStyle name="Normal 15 7 2 15 13" xfId="25656"/>
    <cellStyle name="Normal 15 7 2 15 14" xfId="25657"/>
    <cellStyle name="Normal 15 7 2 15 15" xfId="25658"/>
    <cellStyle name="Normal 15 7 2 15 16" xfId="25659"/>
    <cellStyle name="Normal 15 7 2 15 17" xfId="25660"/>
    <cellStyle name="Normal 15 7 2 15 18" xfId="25661"/>
    <cellStyle name="Normal 15 7 2 15 19" xfId="25662"/>
    <cellStyle name="Normal 15 7 2 15 2" xfId="25663"/>
    <cellStyle name="Normal 15 7 2 15 20" xfId="25664"/>
    <cellStyle name="Normal 15 7 2 15 21" xfId="25665"/>
    <cellStyle name="Normal 15 7 2 15 22" xfId="25666"/>
    <cellStyle name="Normal 15 7 2 15 23" xfId="25667"/>
    <cellStyle name="Normal 15 7 2 15 24" xfId="25668"/>
    <cellStyle name="Normal 15 7 2 15 25" xfId="25669"/>
    <cellStyle name="Normal 15 7 2 15 26" xfId="25670"/>
    <cellStyle name="Normal 15 7 2 15 27" xfId="25671"/>
    <cellStyle name="Normal 15 7 2 15 28" xfId="25672"/>
    <cellStyle name="Normal 15 7 2 15 29" xfId="25673"/>
    <cellStyle name="Normal 15 7 2 15 3" xfId="25674"/>
    <cellStyle name="Normal 15 7 2 15 30" xfId="25675"/>
    <cellStyle name="Normal 15 7 2 15 4" xfId="25676"/>
    <cellStyle name="Normal 15 7 2 15 5" xfId="25677"/>
    <cellStyle name="Normal 15 7 2 15 6" xfId="25678"/>
    <cellStyle name="Normal 15 7 2 15 7" xfId="25679"/>
    <cellStyle name="Normal 15 7 2 15 8" xfId="25680"/>
    <cellStyle name="Normal 15 7 2 15 9" xfId="25681"/>
    <cellStyle name="Normal 15 7 2 16" xfId="25682"/>
    <cellStyle name="Normal 15 7 2 16 10" xfId="25683"/>
    <cellStyle name="Normal 15 7 2 16 11" xfId="25684"/>
    <cellStyle name="Normal 15 7 2 16 12" xfId="25685"/>
    <cellStyle name="Normal 15 7 2 16 13" xfId="25686"/>
    <cellStyle name="Normal 15 7 2 16 14" xfId="25687"/>
    <cellStyle name="Normal 15 7 2 16 15" xfId="25688"/>
    <cellStyle name="Normal 15 7 2 16 16" xfId="25689"/>
    <cellStyle name="Normal 15 7 2 16 17" xfId="25690"/>
    <cellStyle name="Normal 15 7 2 16 18" xfId="25691"/>
    <cellStyle name="Normal 15 7 2 16 19" xfId="25692"/>
    <cellStyle name="Normal 15 7 2 16 2" xfId="25693"/>
    <cellStyle name="Normal 15 7 2 16 20" xfId="25694"/>
    <cellStyle name="Normal 15 7 2 16 21" xfId="25695"/>
    <cellStyle name="Normal 15 7 2 16 22" xfId="25696"/>
    <cellStyle name="Normal 15 7 2 16 23" xfId="25697"/>
    <cellStyle name="Normal 15 7 2 16 24" xfId="25698"/>
    <cellStyle name="Normal 15 7 2 16 25" xfId="25699"/>
    <cellStyle name="Normal 15 7 2 16 26" xfId="25700"/>
    <cellStyle name="Normal 15 7 2 16 27" xfId="25701"/>
    <cellStyle name="Normal 15 7 2 16 28" xfId="25702"/>
    <cellStyle name="Normal 15 7 2 16 29" xfId="25703"/>
    <cellStyle name="Normal 15 7 2 16 3" xfId="25704"/>
    <cellStyle name="Normal 15 7 2 16 30" xfId="25705"/>
    <cellStyle name="Normal 15 7 2 16 4" xfId="25706"/>
    <cellStyle name="Normal 15 7 2 16 5" xfId="25707"/>
    <cellStyle name="Normal 15 7 2 16 6" xfId="25708"/>
    <cellStyle name="Normal 15 7 2 16 7" xfId="25709"/>
    <cellStyle name="Normal 15 7 2 16 8" xfId="25710"/>
    <cellStyle name="Normal 15 7 2 16 9" xfId="25711"/>
    <cellStyle name="Normal 15 7 2 17" xfId="25712"/>
    <cellStyle name="Normal 15 7 2 17 10" xfId="25713"/>
    <cellStyle name="Normal 15 7 2 17 11" xfId="25714"/>
    <cellStyle name="Normal 15 7 2 17 12" xfId="25715"/>
    <cellStyle name="Normal 15 7 2 17 13" xfId="25716"/>
    <cellStyle name="Normal 15 7 2 17 14" xfId="25717"/>
    <cellStyle name="Normal 15 7 2 17 15" xfId="25718"/>
    <cellStyle name="Normal 15 7 2 17 16" xfId="25719"/>
    <cellStyle name="Normal 15 7 2 17 17" xfId="25720"/>
    <cellStyle name="Normal 15 7 2 17 18" xfId="25721"/>
    <cellStyle name="Normal 15 7 2 17 19" xfId="25722"/>
    <cellStyle name="Normal 15 7 2 17 2" xfId="25723"/>
    <cellStyle name="Normal 15 7 2 17 20" xfId="25724"/>
    <cellStyle name="Normal 15 7 2 17 21" xfId="25725"/>
    <cellStyle name="Normal 15 7 2 17 22" xfId="25726"/>
    <cellStyle name="Normal 15 7 2 17 23" xfId="25727"/>
    <cellStyle name="Normal 15 7 2 17 24" xfId="25728"/>
    <cellStyle name="Normal 15 7 2 17 25" xfId="25729"/>
    <cellStyle name="Normal 15 7 2 17 26" xfId="25730"/>
    <cellStyle name="Normal 15 7 2 17 27" xfId="25731"/>
    <cellStyle name="Normal 15 7 2 17 28" xfId="25732"/>
    <cellStyle name="Normal 15 7 2 17 29" xfId="25733"/>
    <cellStyle name="Normal 15 7 2 17 3" xfId="25734"/>
    <cellStyle name="Normal 15 7 2 17 30" xfId="25735"/>
    <cellStyle name="Normal 15 7 2 17 4" xfId="25736"/>
    <cellStyle name="Normal 15 7 2 17 5" xfId="25737"/>
    <cellStyle name="Normal 15 7 2 17 6" xfId="25738"/>
    <cellStyle name="Normal 15 7 2 17 7" xfId="25739"/>
    <cellStyle name="Normal 15 7 2 17 8" xfId="25740"/>
    <cellStyle name="Normal 15 7 2 17 9" xfId="25741"/>
    <cellStyle name="Normal 15 7 2 18" xfId="25742"/>
    <cellStyle name="Normal 15 7 2 18 10" xfId="25743"/>
    <cellStyle name="Normal 15 7 2 18 11" xfId="25744"/>
    <cellStyle name="Normal 15 7 2 18 12" xfId="25745"/>
    <cellStyle name="Normal 15 7 2 18 13" xfId="25746"/>
    <cellStyle name="Normal 15 7 2 18 14" xfId="25747"/>
    <cellStyle name="Normal 15 7 2 18 15" xfId="25748"/>
    <cellStyle name="Normal 15 7 2 18 16" xfId="25749"/>
    <cellStyle name="Normal 15 7 2 18 17" xfId="25750"/>
    <cellStyle name="Normal 15 7 2 18 18" xfId="25751"/>
    <cellStyle name="Normal 15 7 2 18 19" xfId="25752"/>
    <cellStyle name="Normal 15 7 2 18 2" xfId="25753"/>
    <cellStyle name="Normal 15 7 2 18 20" xfId="25754"/>
    <cellStyle name="Normal 15 7 2 18 21" xfId="25755"/>
    <cellStyle name="Normal 15 7 2 18 22" xfId="25756"/>
    <cellStyle name="Normal 15 7 2 18 23" xfId="25757"/>
    <cellStyle name="Normal 15 7 2 18 24" xfId="25758"/>
    <cellStyle name="Normal 15 7 2 18 25" xfId="25759"/>
    <cellStyle name="Normal 15 7 2 18 26" xfId="25760"/>
    <cellStyle name="Normal 15 7 2 18 27" xfId="25761"/>
    <cellStyle name="Normal 15 7 2 18 28" xfId="25762"/>
    <cellStyle name="Normal 15 7 2 18 29" xfId="25763"/>
    <cellStyle name="Normal 15 7 2 18 3" xfId="25764"/>
    <cellStyle name="Normal 15 7 2 18 30" xfId="25765"/>
    <cellStyle name="Normal 15 7 2 18 4" xfId="25766"/>
    <cellStyle name="Normal 15 7 2 18 5" xfId="25767"/>
    <cellStyle name="Normal 15 7 2 18 6" xfId="25768"/>
    <cellStyle name="Normal 15 7 2 18 7" xfId="25769"/>
    <cellStyle name="Normal 15 7 2 18 8" xfId="25770"/>
    <cellStyle name="Normal 15 7 2 18 9" xfId="25771"/>
    <cellStyle name="Normal 15 7 2 19" xfId="25772"/>
    <cellStyle name="Normal 15 7 2 19 10" xfId="25773"/>
    <cellStyle name="Normal 15 7 2 19 11" xfId="25774"/>
    <cellStyle name="Normal 15 7 2 19 12" xfId="25775"/>
    <cellStyle name="Normal 15 7 2 19 13" xfId="25776"/>
    <cellStyle name="Normal 15 7 2 19 14" xfId="25777"/>
    <cellStyle name="Normal 15 7 2 19 15" xfId="25778"/>
    <cellStyle name="Normal 15 7 2 19 16" xfId="25779"/>
    <cellStyle name="Normal 15 7 2 19 17" xfId="25780"/>
    <cellStyle name="Normal 15 7 2 19 18" xfId="25781"/>
    <cellStyle name="Normal 15 7 2 19 19" xfId="25782"/>
    <cellStyle name="Normal 15 7 2 19 2" xfId="25783"/>
    <cellStyle name="Normal 15 7 2 19 20" xfId="25784"/>
    <cellStyle name="Normal 15 7 2 19 21" xfId="25785"/>
    <cellStyle name="Normal 15 7 2 19 22" xfId="25786"/>
    <cellStyle name="Normal 15 7 2 19 23" xfId="25787"/>
    <cellStyle name="Normal 15 7 2 19 24" xfId="25788"/>
    <cellStyle name="Normal 15 7 2 19 25" xfId="25789"/>
    <cellStyle name="Normal 15 7 2 19 26" xfId="25790"/>
    <cellStyle name="Normal 15 7 2 19 27" xfId="25791"/>
    <cellStyle name="Normal 15 7 2 19 28" xfId="25792"/>
    <cellStyle name="Normal 15 7 2 19 29" xfId="25793"/>
    <cellStyle name="Normal 15 7 2 19 3" xfId="25794"/>
    <cellStyle name="Normal 15 7 2 19 30" xfId="25795"/>
    <cellStyle name="Normal 15 7 2 19 4" xfId="25796"/>
    <cellStyle name="Normal 15 7 2 19 5" xfId="25797"/>
    <cellStyle name="Normal 15 7 2 19 6" xfId="25798"/>
    <cellStyle name="Normal 15 7 2 19 7" xfId="25799"/>
    <cellStyle name="Normal 15 7 2 19 8" xfId="25800"/>
    <cellStyle name="Normal 15 7 2 19 9" xfId="25801"/>
    <cellStyle name="Normal 15 7 2 2" xfId="25802"/>
    <cellStyle name="Normal 15 7 2 2 10" xfId="25803"/>
    <cellStyle name="Normal 15 7 2 2 11" xfId="25804"/>
    <cellStyle name="Normal 15 7 2 2 12" xfId="25805"/>
    <cellStyle name="Normal 15 7 2 2 13" xfId="25806"/>
    <cellStyle name="Normal 15 7 2 2 14" xfId="25807"/>
    <cellStyle name="Normal 15 7 2 2 15" xfId="25808"/>
    <cellStyle name="Normal 15 7 2 2 16" xfId="25809"/>
    <cellStyle name="Normal 15 7 2 2 17" xfId="25810"/>
    <cellStyle name="Normal 15 7 2 2 18" xfId="25811"/>
    <cellStyle name="Normal 15 7 2 2 19" xfId="25812"/>
    <cellStyle name="Normal 15 7 2 2 2" xfId="25813"/>
    <cellStyle name="Normal 15 7 2 2 20" xfId="25814"/>
    <cellStyle name="Normal 15 7 2 2 21" xfId="25815"/>
    <cellStyle name="Normal 15 7 2 2 22" xfId="25816"/>
    <cellStyle name="Normal 15 7 2 2 23" xfId="25817"/>
    <cellStyle name="Normal 15 7 2 2 24" xfId="25818"/>
    <cellStyle name="Normal 15 7 2 2 25" xfId="25819"/>
    <cellStyle name="Normal 15 7 2 2 26" xfId="25820"/>
    <cellStyle name="Normal 15 7 2 2 27" xfId="25821"/>
    <cellStyle name="Normal 15 7 2 2 28" xfId="25822"/>
    <cellStyle name="Normal 15 7 2 2 29" xfId="25823"/>
    <cellStyle name="Normal 15 7 2 2 3" xfId="25824"/>
    <cellStyle name="Normal 15 7 2 2 30" xfId="25825"/>
    <cellStyle name="Normal 15 7 2 2 4" xfId="25826"/>
    <cellStyle name="Normal 15 7 2 2 5" xfId="25827"/>
    <cellStyle name="Normal 15 7 2 2 6" xfId="25828"/>
    <cellStyle name="Normal 15 7 2 2 7" xfId="25829"/>
    <cellStyle name="Normal 15 7 2 2 8" xfId="25830"/>
    <cellStyle name="Normal 15 7 2 2 9" xfId="25831"/>
    <cellStyle name="Normal 15 7 2 20" xfId="25832"/>
    <cellStyle name="Normal 15 7 2 20 10" xfId="25833"/>
    <cellStyle name="Normal 15 7 2 20 11" xfId="25834"/>
    <cellStyle name="Normal 15 7 2 20 12" xfId="25835"/>
    <cellStyle name="Normal 15 7 2 20 13" xfId="25836"/>
    <cellStyle name="Normal 15 7 2 20 14" xfId="25837"/>
    <cellStyle name="Normal 15 7 2 20 15" xfId="25838"/>
    <cellStyle name="Normal 15 7 2 20 16" xfId="25839"/>
    <cellStyle name="Normal 15 7 2 20 17" xfId="25840"/>
    <cellStyle name="Normal 15 7 2 20 18" xfId="25841"/>
    <cellStyle name="Normal 15 7 2 20 19" xfId="25842"/>
    <cellStyle name="Normal 15 7 2 20 2" xfId="25843"/>
    <cellStyle name="Normal 15 7 2 20 20" xfId="25844"/>
    <cellStyle name="Normal 15 7 2 20 21" xfId="25845"/>
    <cellStyle name="Normal 15 7 2 20 22" xfId="25846"/>
    <cellStyle name="Normal 15 7 2 20 23" xfId="25847"/>
    <cellStyle name="Normal 15 7 2 20 24" xfId="25848"/>
    <cellStyle name="Normal 15 7 2 20 25" xfId="25849"/>
    <cellStyle name="Normal 15 7 2 20 26" xfId="25850"/>
    <cellStyle name="Normal 15 7 2 20 27" xfId="25851"/>
    <cellStyle name="Normal 15 7 2 20 28" xfId="25852"/>
    <cellStyle name="Normal 15 7 2 20 29" xfId="25853"/>
    <cellStyle name="Normal 15 7 2 20 3" xfId="25854"/>
    <cellStyle name="Normal 15 7 2 20 30" xfId="25855"/>
    <cellStyle name="Normal 15 7 2 20 4" xfId="25856"/>
    <cellStyle name="Normal 15 7 2 20 5" xfId="25857"/>
    <cellStyle name="Normal 15 7 2 20 6" xfId="25858"/>
    <cellStyle name="Normal 15 7 2 20 7" xfId="25859"/>
    <cellStyle name="Normal 15 7 2 20 8" xfId="25860"/>
    <cellStyle name="Normal 15 7 2 20 9" xfId="25861"/>
    <cellStyle name="Normal 15 7 2 21" xfId="25862"/>
    <cellStyle name="Normal 15 7 2 21 10" xfId="25863"/>
    <cellStyle name="Normal 15 7 2 21 11" xfId="25864"/>
    <cellStyle name="Normal 15 7 2 21 12" xfId="25865"/>
    <cellStyle name="Normal 15 7 2 21 13" xfId="25866"/>
    <cellStyle name="Normal 15 7 2 21 14" xfId="25867"/>
    <cellStyle name="Normal 15 7 2 21 15" xfId="25868"/>
    <cellStyle name="Normal 15 7 2 21 16" xfId="25869"/>
    <cellStyle name="Normal 15 7 2 21 17" xfId="25870"/>
    <cellStyle name="Normal 15 7 2 21 18" xfId="25871"/>
    <cellStyle name="Normal 15 7 2 21 19" xfId="25872"/>
    <cellStyle name="Normal 15 7 2 21 2" xfId="25873"/>
    <cellStyle name="Normal 15 7 2 21 20" xfId="25874"/>
    <cellStyle name="Normal 15 7 2 21 21" xfId="25875"/>
    <cellStyle name="Normal 15 7 2 21 22" xfId="25876"/>
    <cellStyle name="Normal 15 7 2 21 23" xfId="25877"/>
    <cellStyle name="Normal 15 7 2 21 24" xfId="25878"/>
    <cellStyle name="Normal 15 7 2 21 25" xfId="25879"/>
    <cellStyle name="Normal 15 7 2 21 26" xfId="25880"/>
    <cellStyle name="Normal 15 7 2 21 27" xfId="25881"/>
    <cellStyle name="Normal 15 7 2 21 28" xfId="25882"/>
    <cellStyle name="Normal 15 7 2 21 29" xfId="25883"/>
    <cellStyle name="Normal 15 7 2 21 3" xfId="25884"/>
    <cellStyle name="Normal 15 7 2 21 30" xfId="25885"/>
    <cellStyle name="Normal 15 7 2 21 4" xfId="25886"/>
    <cellStyle name="Normal 15 7 2 21 5" xfId="25887"/>
    <cellStyle name="Normal 15 7 2 21 6" xfId="25888"/>
    <cellStyle name="Normal 15 7 2 21 7" xfId="25889"/>
    <cellStyle name="Normal 15 7 2 21 8" xfId="25890"/>
    <cellStyle name="Normal 15 7 2 21 9" xfId="25891"/>
    <cellStyle name="Normal 15 7 2 22" xfId="25892"/>
    <cellStyle name="Normal 15 7 2 22 10" xfId="25893"/>
    <cellStyle name="Normal 15 7 2 22 11" xfId="25894"/>
    <cellStyle name="Normal 15 7 2 22 12" xfId="25895"/>
    <cellStyle name="Normal 15 7 2 22 13" xfId="25896"/>
    <cellStyle name="Normal 15 7 2 22 14" xfId="25897"/>
    <cellStyle name="Normal 15 7 2 22 15" xfId="25898"/>
    <cellStyle name="Normal 15 7 2 22 16" xfId="25899"/>
    <cellStyle name="Normal 15 7 2 22 17" xfId="25900"/>
    <cellStyle name="Normal 15 7 2 22 18" xfId="25901"/>
    <cellStyle name="Normal 15 7 2 22 19" xfId="25902"/>
    <cellStyle name="Normal 15 7 2 22 2" xfId="25903"/>
    <cellStyle name="Normal 15 7 2 22 20" xfId="25904"/>
    <cellStyle name="Normal 15 7 2 22 21" xfId="25905"/>
    <cellStyle name="Normal 15 7 2 22 22" xfId="25906"/>
    <cellStyle name="Normal 15 7 2 22 23" xfId="25907"/>
    <cellStyle name="Normal 15 7 2 22 24" xfId="25908"/>
    <cellStyle name="Normal 15 7 2 22 25" xfId="25909"/>
    <cellStyle name="Normal 15 7 2 22 26" xfId="25910"/>
    <cellStyle name="Normal 15 7 2 22 27" xfId="25911"/>
    <cellStyle name="Normal 15 7 2 22 28" xfId="25912"/>
    <cellStyle name="Normal 15 7 2 22 29" xfId="25913"/>
    <cellStyle name="Normal 15 7 2 22 3" xfId="25914"/>
    <cellStyle name="Normal 15 7 2 22 30" xfId="25915"/>
    <cellStyle name="Normal 15 7 2 22 4" xfId="25916"/>
    <cellStyle name="Normal 15 7 2 22 5" xfId="25917"/>
    <cellStyle name="Normal 15 7 2 22 6" xfId="25918"/>
    <cellStyle name="Normal 15 7 2 22 7" xfId="25919"/>
    <cellStyle name="Normal 15 7 2 22 8" xfId="25920"/>
    <cellStyle name="Normal 15 7 2 22 9" xfId="25921"/>
    <cellStyle name="Normal 15 7 2 23" xfId="25922"/>
    <cellStyle name="Normal 15 7 2 23 10" xfId="25923"/>
    <cellStyle name="Normal 15 7 2 23 11" xfId="25924"/>
    <cellStyle name="Normal 15 7 2 23 12" xfId="25925"/>
    <cellStyle name="Normal 15 7 2 23 13" xfId="25926"/>
    <cellStyle name="Normal 15 7 2 23 14" xfId="25927"/>
    <cellStyle name="Normal 15 7 2 23 15" xfId="25928"/>
    <cellStyle name="Normal 15 7 2 23 16" xfId="25929"/>
    <cellStyle name="Normal 15 7 2 23 17" xfId="25930"/>
    <cellStyle name="Normal 15 7 2 23 18" xfId="25931"/>
    <cellStyle name="Normal 15 7 2 23 19" xfId="25932"/>
    <cellStyle name="Normal 15 7 2 23 2" xfId="25933"/>
    <cellStyle name="Normal 15 7 2 23 20" xfId="25934"/>
    <cellStyle name="Normal 15 7 2 23 21" xfId="25935"/>
    <cellStyle name="Normal 15 7 2 23 22" xfId="25936"/>
    <cellStyle name="Normal 15 7 2 23 23" xfId="25937"/>
    <cellStyle name="Normal 15 7 2 23 24" xfId="25938"/>
    <cellStyle name="Normal 15 7 2 23 25" xfId="25939"/>
    <cellStyle name="Normal 15 7 2 23 26" xfId="25940"/>
    <cellStyle name="Normal 15 7 2 23 27" xfId="25941"/>
    <cellStyle name="Normal 15 7 2 23 28" xfId="25942"/>
    <cellStyle name="Normal 15 7 2 23 29" xfId="25943"/>
    <cellStyle name="Normal 15 7 2 23 3" xfId="25944"/>
    <cellStyle name="Normal 15 7 2 23 30" xfId="25945"/>
    <cellStyle name="Normal 15 7 2 23 4" xfId="25946"/>
    <cellStyle name="Normal 15 7 2 23 5" xfId="25947"/>
    <cellStyle name="Normal 15 7 2 23 6" xfId="25948"/>
    <cellStyle name="Normal 15 7 2 23 7" xfId="25949"/>
    <cellStyle name="Normal 15 7 2 23 8" xfId="25950"/>
    <cellStyle name="Normal 15 7 2 23 9" xfId="25951"/>
    <cellStyle name="Normal 15 7 2 24" xfId="25952"/>
    <cellStyle name="Normal 15 7 2 24 10" xfId="25953"/>
    <cellStyle name="Normal 15 7 2 24 11" xfId="25954"/>
    <cellStyle name="Normal 15 7 2 24 12" xfId="25955"/>
    <cellStyle name="Normal 15 7 2 24 13" xfId="25956"/>
    <cellStyle name="Normal 15 7 2 24 14" xfId="25957"/>
    <cellStyle name="Normal 15 7 2 24 15" xfId="25958"/>
    <cellStyle name="Normal 15 7 2 24 16" xfId="25959"/>
    <cellStyle name="Normal 15 7 2 24 17" xfId="25960"/>
    <cellStyle name="Normal 15 7 2 24 18" xfId="25961"/>
    <cellStyle name="Normal 15 7 2 24 19" xfId="25962"/>
    <cellStyle name="Normal 15 7 2 24 2" xfId="25963"/>
    <cellStyle name="Normal 15 7 2 24 20" xfId="25964"/>
    <cellStyle name="Normal 15 7 2 24 21" xfId="25965"/>
    <cellStyle name="Normal 15 7 2 24 22" xfId="25966"/>
    <cellStyle name="Normal 15 7 2 24 23" xfId="25967"/>
    <cellStyle name="Normal 15 7 2 24 24" xfId="25968"/>
    <cellStyle name="Normal 15 7 2 24 25" xfId="25969"/>
    <cellStyle name="Normal 15 7 2 24 26" xfId="25970"/>
    <cellStyle name="Normal 15 7 2 24 27" xfId="25971"/>
    <cellStyle name="Normal 15 7 2 24 28" xfId="25972"/>
    <cellStyle name="Normal 15 7 2 24 29" xfId="25973"/>
    <cellStyle name="Normal 15 7 2 24 3" xfId="25974"/>
    <cellStyle name="Normal 15 7 2 24 30" xfId="25975"/>
    <cellStyle name="Normal 15 7 2 24 4" xfId="25976"/>
    <cellStyle name="Normal 15 7 2 24 5" xfId="25977"/>
    <cellStyle name="Normal 15 7 2 24 6" xfId="25978"/>
    <cellStyle name="Normal 15 7 2 24 7" xfId="25979"/>
    <cellStyle name="Normal 15 7 2 24 8" xfId="25980"/>
    <cellStyle name="Normal 15 7 2 24 9" xfId="25981"/>
    <cellStyle name="Normal 15 7 2 25" xfId="25982"/>
    <cellStyle name="Normal 15 7 2 25 10" xfId="25983"/>
    <cellStyle name="Normal 15 7 2 25 11" xfId="25984"/>
    <cellStyle name="Normal 15 7 2 25 12" xfId="25985"/>
    <cellStyle name="Normal 15 7 2 25 13" xfId="25986"/>
    <cellStyle name="Normal 15 7 2 25 14" xfId="25987"/>
    <cellStyle name="Normal 15 7 2 25 15" xfId="25988"/>
    <cellStyle name="Normal 15 7 2 25 16" xfId="25989"/>
    <cellStyle name="Normal 15 7 2 25 17" xfId="25990"/>
    <cellStyle name="Normal 15 7 2 25 18" xfId="25991"/>
    <cellStyle name="Normal 15 7 2 25 19" xfId="25992"/>
    <cellStyle name="Normal 15 7 2 25 2" xfId="25993"/>
    <cellStyle name="Normal 15 7 2 25 20" xfId="25994"/>
    <cellStyle name="Normal 15 7 2 25 21" xfId="25995"/>
    <cellStyle name="Normal 15 7 2 25 22" xfId="25996"/>
    <cellStyle name="Normal 15 7 2 25 23" xfId="25997"/>
    <cellStyle name="Normal 15 7 2 25 24" xfId="25998"/>
    <cellStyle name="Normal 15 7 2 25 25" xfId="25999"/>
    <cellStyle name="Normal 15 7 2 25 26" xfId="26000"/>
    <cellStyle name="Normal 15 7 2 25 27" xfId="26001"/>
    <cellStyle name="Normal 15 7 2 25 28" xfId="26002"/>
    <cellStyle name="Normal 15 7 2 25 29" xfId="26003"/>
    <cellStyle name="Normal 15 7 2 25 3" xfId="26004"/>
    <cellStyle name="Normal 15 7 2 25 30" xfId="26005"/>
    <cellStyle name="Normal 15 7 2 25 4" xfId="26006"/>
    <cellStyle name="Normal 15 7 2 25 5" xfId="26007"/>
    <cellStyle name="Normal 15 7 2 25 6" xfId="26008"/>
    <cellStyle name="Normal 15 7 2 25 7" xfId="26009"/>
    <cellStyle name="Normal 15 7 2 25 8" xfId="26010"/>
    <cellStyle name="Normal 15 7 2 25 9" xfId="26011"/>
    <cellStyle name="Normal 15 7 2 26" xfId="26012"/>
    <cellStyle name="Normal 15 7 2 26 10" xfId="26013"/>
    <cellStyle name="Normal 15 7 2 26 11" xfId="26014"/>
    <cellStyle name="Normal 15 7 2 26 12" xfId="26015"/>
    <cellStyle name="Normal 15 7 2 26 13" xfId="26016"/>
    <cellStyle name="Normal 15 7 2 26 14" xfId="26017"/>
    <cellStyle name="Normal 15 7 2 26 15" xfId="26018"/>
    <cellStyle name="Normal 15 7 2 26 16" xfId="26019"/>
    <cellStyle name="Normal 15 7 2 26 17" xfId="26020"/>
    <cellStyle name="Normal 15 7 2 26 18" xfId="26021"/>
    <cellStyle name="Normal 15 7 2 26 19" xfId="26022"/>
    <cellStyle name="Normal 15 7 2 26 2" xfId="26023"/>
    <cellStyle name="Normal 15 7 2 26 20" xfId="26024"/>
    <cellStyle name="Normal 15 7 2 26 21" xfId="26025"/>
    <cellStyle name="Normal 15 7 2 26 22" xfId="26026"/>
    <cellStyle name="Normal 15 7 2 26 23" xfId="26027"/>
    <cellStyle name="Normal 15 7 2 26 24" xfId="26028"/>
    <cellStyle name="Normal 15 7 2 26 25" xfId="26029"/>
    <cellStyle name="Normal 15 7 2 26 26" xfId="26030"/>
    <cellStyle name="Normal 15 7 2 26 27" xfId="26031"/>
    <cellStyle name="Normal 15 7 2 26 28" xfId="26032"/>
    <cellStyle name="Normal 15 7 2 26 29" xfId="26033"/>
    <cellStyle name="Normal 15 7 2 26 3" xfId="26034"/>
    <cellStyle name="Normal 15 7 2 26 30" xfId="26035"/>
    <cellStyle name="Normal 15 7 2 26 4" xfId="26036"/>
    <cellStyle name="Normal 15 7 2 26 5" xfId="26037"/>
    <cellStyle name="Normal 15 7 2 26 6" xfId="26038"/>
    <cellStyle name="Normal 15 7 2 26 7" xfId="26039"/>
    <cellStyle name="Normal 15 7 2 26 8" xfId="26040"/>
    <cellStyle name="Normal 15 7 2 26 9" xfId="26041"/>
    <cellStyle name="Normal 15 7 2 27" xfId="26042"/>
    <cellStyle name="Normal 15 7 2 27 10" xfId="26043"/>
    <cellStyle name="Normal 15 7 2 27 11" xfId="26044"/>
    <cellStyle name="Normal 15 7 2 27 12" xfId="26045"/>
    <cellStyle name="Normal 15 7 2 27 13" xfId="26046"/>
    <cellStyle name="Normal 15 7 2 27 14" xfId="26047"/>
    <cellStyle name="Normal 15 7 2 27 15" xfId="26048"/>
    <cellStyle name="Normal 15 7 2 27 16" xfId="26049"/>
    <cellStyle name="Normal 15 7 2 27 17" xfId="26050"/>
    <cellStyle name="Normal 15 7 2 27 18" xfId="26051"/>
    <cellStyle name="Normal 15 7 2 27 19" xfId="26052"/>
    <cellStyle name="Normal 15 7 2 27 2" xfId="26053"/>
    <cellStyle name="Normal 15 7 2 27 20" xfId="26054"/>
    <cellStyle name="Normal 15 7 2 27 21" xfId="26055"/>
    <cellStyle name="Normal 15 7 2 27 22" xfId="26056"/>
    <cellStyle name="Normal 15 7 2 27 23" xfId="26057"/>
    <cellStyle name="Normal 15 7 2 27 24" xfId="26058"/>
    <cellStyle name="Normal 15 7 2 27 25" xfId="26059"/>
    <cellStyle name="Normal 15 7 2 27 26" xfId="26060"/>
    <cellStyle name="Normal 15 7 2 27 27" xfId="26061"/>
    <cellStyle name="Normal 15 7 2 27 28" xfId="26062"/>
    <cellStyle name="Normal 15 7 2 27 29" xfId="26063"/>
    <cellStyle name="Normal 15 7 2 27 3" xfId="26064"/>
    <cellStyle name="Normal 15 7 2 27 30" xfId="26065"/>
    <cellStyle name="Normal 15 7 2 27 4" xfId="26066"/>
    <cellStyle name="Normal 15 7 2 27 5" xfId="26067"/>
    <cellStyle name="Normal 15 7 2 27 6" xfId="26068"/>
    <cellStyle name="Normal 15 7 2 27 7" xfId="26069"/>
    <cellStyle name="Normal 15 7 2 27 8" xfId="26070"/>
    <cellStyle name="Normal 15 7 2 27 9" xfId="26071"/>
    <cellStyle name="Normal 15 7 2 28" xfId="26072"/>
    <cellStyle name="Normal 15 7 2 28 10" xfId="26073"/>
    <cellStyle name="Normal 15 7 2 28 11" xfId="26074"/>
    <cellStyle name="Normal 15 7 2 28 12" xfId="26075"/>
    <cellStyle name="Normal 15 7 2 28 13" xfId="26076"/>
    <cellStyle name="Normal 15 7 2 28 14" xfId="26077"/>
    <cellStyle name="Normal 15 7 2 28 15" xfId="26078"/>
    <cellStyle name="Normal 15 7 2 28 16" xfId="26079"/>
    <cellStyle name="Normal 15 7 2 28 17" xfId="26080"/>
    <cellStyle name="Normal 15 7 2 28 18" xfId="26081"/>
    <cellStyle name="Normal 15 7 2 28 19" xfId="26082"/>
    <cellStyle name="Normal 15 7 2 28 2" xfId="26083"/>
    <cellStyle name="Normal 15 7 2 28 20" xfId="26084"/>
    <cellStyle name="Normal 15 7 2 28 21" xfId="26085"/>
    <cellStyle name="Normal 15 7 2 28 22" xfId="26086"/>
    <cellStyle name="Normal 15 7 2 28 23" xfId="26087"/>
    <cellStyle name="Normal 15 7 2 28 24" xfId="26088"/>
    <cellStyle name="Normal 15 7 2 28 25" xfId="26089"/>
    <cellStyle name="Normal 15 7 2 28 26" xfId="26090"/>
    <cellStyle name="Normal 15 7 2 28 27" xfId="26091"/>
    <cellStyle name="Normal 15 7 2 28 28" xfId="26092"/>
    <cellStyle name="Normal 15 7 2 28 29" xfId="26093"/>
    <cellStyle name="Normal 15 7 2 28 3" xfId="26094"/>
    <cellStyle name="Normal 15 7 2 28 30" xfId="26095"/>
    <cellStyle name="Normal 15 7 2 28 4" xfId="26096"/>
    <cellStyle name="Normal 15 7 2 28 5" xfId="26097"/>
    <cellStyle name="Normal 15 7 2 28 6" xfId="26098"/>
    <cellStyle name="Normal 15 7 2 28 7" xfId="26099"/>
    <cellStyle name="Normal 15 7 2 28 8" xfId="26100"/>
    <cellStyle name="Normal 15 7 2 28 9" xfId="26101"/>
    <cellStyle name="Normal 15 7 2 29" xfId="26102"/>
    <cellStyle name="Normal 15 7 2 29 10" xfId="26103"/>
    <cellStyle name="Normal 15 7 2 29 11" xfId="26104"/>
    <cellStyle name="Normal 15 7 2 29 12" xfId="26105"/>
    <cellStyle name="Normal 15 7 2 29 13" xfId="26106"/>
    <cellStyle name="Normal 15 7 2 29 14" xfId="26107"/>
    <cellStyle name="Normal 15 7 2 29 15" xfId="26108"/>
    <cellStyle name="Normal 15 7 2 29 16" xfId="26109"/>
    <cellStyle name="Normal 15 7 2 29 17" xfId="26110"/>
    <cellStyle name="Normal 15 7 2 29 18" xfId="26111"/>
    <cellStyle name="Normal 15 7 2 29 19" xfId="26112"/>
    <cellStyle name="Normal 15 7 2 29 2" xfId="26113"/>
    <cellStyle name="Normal 15 7 2 29 20" xfId="26114"/>
    <cellStyle name="Normal 15 7 2 29 21" xfId="26115"/>
    <cellStyle name="Normal 15 7 2 29 22" xfId="26116"/>
    <cellStyle name="Normal 15 7 2 29 23" xfId="26117"/>
    <cellStyle name="Normal 15 7 2 29 24" xfId="26118"/>
    <cellStyle name="Normal 15 7 2 29 25" xfId="26119"/>
    <cellStyle name="Normal 15 7 2 29 26" xfId="26120"/>
    <cellStyle name="Normal 15 7 2 29 27" xfId="26121"/>
    <cellStyle name="Normal 15 7 2 29 28" xfId="26122"/>
    <cellStyle name="Normal 15 7 2 29 29" xfId="26123"/>
    <cellStyle name="Normal 15 7 2 29 3" xfId="26124"/>
    <cellStyle name="Normal 15 7 2 29 30" xfId="26125"/>
    <cellStyle name="Normal 15 7 2 29 4" xfId="26126"/>
    <cellStyle name="Normal 15 7 2 29 5" xfId="26127"/>
    <cellStyle name="Normal 15 7 2 29 6" xfId="26128"/>
    <cellStyle name="Normal 15 7 2 29 7" xfId="26129"/>
    <cellStyle name="Normal 15 7 2 29 8" xfId="26130"/>
    <cellStyle name="Normal 15 7 2 29 9" xfId="26131"/>
    <cellStyle name="Normal 15 7 2 3" xfId="26132"/>
    <cellStyle name="Normal 15 7 2 3 10" xfId="26133"/>
    <cellStyle name="Normal 15 7 2 3 11" xfId="26134"/>
    <cellStyle name="Normal 15 7 2 3 12" xfId="26135"/>
    <cellStyle name="Normal 15 7 2 3 13" xfId="26136"/>
    <cellStyle name="Normal 15 7 2 3 14" xfId="26137"/>
    <cellStyle name="Normal 15 7 2 3 15" xfId="26138"/>
    <cellStyle name="Normal 15 7 2 3 16" xfId="26139"/>
    <cellStyle name="Normal 15 7 2 3 17" xfId="26140"/>
    <cellStyle name="Normal 15 7 2 3 18" xfId="26141"/>
    <cellStyle name="Normal 15 7 2 3 19" xfId="26142"/>
    <cellStyle name="Normal 15 7 2 3 2" xfId="26143"/>
    <cellStyle name="Normal 15 7 2 3 20" xfId="26144"/>
    <cellStyle name="Normal 15 7 2 3 21" xfId="26145"/>
    <cellStyle name="Normal 15 7 2 3 22" xfId="26146"/>
    <cellStyle name="Normal 15 7 2 3 23" xfId="26147"/>
    <cellStyle name="Normal 15 7 2 3 24" xfId="26148"/>
    <cellStyle name="Normal 15 7 2 3 25" xfId="26149"/>
    <cellStyle name="Normal 15 7 2 3 26" xfId="26150"/>
    <cellStyle name="Normal 15 7 2 3 27" xfId="26151"/>
    <cellStyle name="Normal 15 7 2 3 28" xfId="26152"/>
    <cellStyle name="Normal 15 7 2 3 29" xfId="26153"/>
    <cellStyle name="Normal 15 7 2 3 3" xfId="26154"/>
    <cellStyle name="Normal 15 7 2 3 30" xfId="26155"/>
    <cellStyle name="Normal 15 7 2 3 4" xfId="26156"/>
    <cellStyle name="Normal 15 7 2 3 5" xfId="26157"/>
    <cellStyle name="Normal 15 7 2 3 6" xfId="26158"/>
    <cellStyle name="Normal 15 7 2 3 7" xfId="26159"/>
    <cellStyle name="Normal 15 7 2 3 8" xfId="26160"/>
    <cellStyle name="Normal 15 7 2 3 9" xfId="26161"/>
    <cellStyle name="Normal 15 7 2 30" xfId="26162"/>
    <cellStyle name="Normal 15 7 2 30 10" xfId="26163"/>
    <cellStyle name="Normal 15 7 2 30 11" xfId="26164"/>
    <cellStyle name="Normal 15 7 2 30 12" xfId="26165"/>
    <cellStyle name="Normal 15 7 2 30 13" xfId="26166"/>
    <cellStyle name="Normal 15 7 2 30 14" xfId="26167"/>
    <cellStyle name="Normal 15 7 2 30 15" xfId="26168"/>
    <cellStyle name="Normal 15 7 2 30 16" xfId="26169"/>
    <cellStyle name="Normal 15 7 2 30 17" xfId="26170"/>
    <cellStyle name="Normal 15 7 2 30 18" xfId="26171"/>
    <cellStyle name="Normal 15 7 2 30 19" xfId="26172"/>
    <cellStyle name="Normal 15 7 2 30 2" xfId="26173"/>
    <cellStyle name="Normal 15 7 2 30 20" xfId="26174"/>
    <cellStyle name="Normal 15 7 2 30 21" xfId="26175"/>
    <cellStyle name="Normal 15 7 2 30 22" xfId="26176"/>
    <cellStyle name="Normal 15 7 2 30 23" xfId="26177"/>
    <cellStyle name="Normal 15 7 2 30 24" xfId="26178"/>
    <cellStyle name="Normal 15 7 2 30 25" xfId="26179"/>
    <cellStyle name="Normal 15 7 2 30 26" xfId="26180"/>
    <cellStyle name="Normal 15 7 2 30 27" xfId="26181"/>
    <cellStyle name="Normal 15 7 2 30 28" xfId="26182"/>
    <cellStyle name="Normal 15 7 2 30 29" xfId="26183"/>
    <cellStyle name="Normal 15 7 2 30 3" xfId="26184"/>
    <cellStyle name="Normal 15 7 2 30 30" xfId="26185"/>
    <cellStyle name="Normal 15 7 2 30 4" xfId="26186"/>
    <cellStyle name="Normal 15 7 2 30 5" xfId="26187"/>
    <cellStyle name="Normal 15 7 2 30 6" xfId="26188"/>
    <cellStyle name="Normal 15 7 2 30 7" xfId="26189"/>
    <cellStyle name="Normal 15 7 2 30 8" xfId="26190"/>
    <cellStyle name="Normal 15 7 2 30 9" xfId="26191"/>
    <cellStyle name="Normal 15 7 2 31" xfId="26192"/>
    <cellStyle name="Normal 15 7 2 31 10" xfId="26193"/>
    <cellStyle name="Normal 15 7 2 31 11" xfId="26194"/>
    <cellStyle name="Normal 15 7 2 31 12" xfId="26195"/>
    <cellStyle name="Normal 15 7 2 31 13" xfId="26196"/>
    <cellStyle name="Normal 15 7 2 31 14" xfId="26197"/>
    <cellStyle name="Normal 15 7 2 31 15" xfId="26198"/>
    <cellStyle name="Normal 15 7 2 31 16" xfId="26199"/>
    <cellStyle name="Normal 15 7 2 31 17" xfId="26200"/>
    <cellStyle name="Normal 15 7 2 31 18" xfId="26201"/>
    <cellStyle name="Normal 15 7 2 31 19" xfId="26202"/>
    <cellStyle name="Normal 15 7 2 31 2" xfId="26203"/>
    <cellStyle name="Normal 15 7 2 31 20" xfId="26204"/>
    <cellStyle name="Normal 15 7 2 31 21" xfId="26205"/>
    <cellStyle name="Normal 15 7 2 31 22" xfId="26206"/>
    <cellStyle name="Normal 15 7 2 31 23" xfId="26207"/>
    <cellStyle name="Normal 15 7 2 31 24" xfId="26208"/>
    <cellStyle name="Normal 15 7 2 31 25" xfId="26209"/>
    <cellStyle name="Normal 15 7 2 31 26" xfId="26210"/>
    <cellStyle name="Normal 15 7 2 31 27" xfId="26211"/>
    <cellStyle name="Normal 15 7 2 31 28" xfId="26212"/>
    <cellStyle name="Normal 15 7 2 31 29" xfId="26213"/>
    <cellStyle name="Normal 15 7 2 31 3" xfId="26214"/>
    <cellStyle name="Normal 15 7 2 31 30" xfId="26215"/>
    <cellStyle name="Normal 15 7 2 31 4" xfId="26216"/>
    <cellStyle name="Normal 15 7 2 31 5" xfId="26217"/>
    <cellStyle name="Normal 15 7 2 31 6" xfId="26218"/>
    <cellStyle name="Normal 15 7 2 31 7" xfId="26219"/>
    <cellStyle name="Normal 15 7 2 31 8" xfId="26220"/>
    <cellStyle name="Normal 15 7 2 31 9" xfId="26221"/>
    <cellStyle name="Normal 15 7 2 32" xfId="26222"/>
    <cellStyle name="Normal 15 7 2 33" xfId="26223"/>
    <cellStyle name="Normal 15 7 2 34" xfId="26224"/>
    <cellStyle name="Normal 15 7 2 35" xfId="26225"/>
    <cellStyle name="Normal 15 7 2 36" xfId="26226"/>
    <cellStyle name="Normal 15 7 2 37" xfId="26227"/>
    <cellStyle name="Normal 15 7 2 38" xfId="26228"/>
    <cellStyle name="Normal 15 7 2 39" xfId="26229"/>
    <cellStyle name="Normal 15 7 2 4" xfId="26230"/>
    <cellStyle name="Normal 15 7 2 4 10" xfId="26231"/>
    <cellStyle name="Normal 15 7 2 4 11" xfId="26232"/>
    <cellStyle name="Normal 15 7 2 4 12" xfId="26233"/>
    <cellStyle name="Normal 15 7 2 4 13" xfId="26234"/>
    <cellStyle name="Normal 15 7 2 4 14" xfId="26235"/>
    <cellStyle name="Normal 15 7 2 4 15" xfId="26236"/>
    <cellStyle name="Normal 15 7 2 4 16" xfId="26237"/>
    <cellStyle name="Normal 15 7 2 4 17" xfId="26238"/>
    <cellStyle name="Normal 15 7 2 4 18" xfId="26239"/>
    <cellStyle name="Normal 15 7 2 4 19" xfId="26240"/>
    <cellStyle name="Normal 15 7 2 4 2" xfId="26241"/>
    <cellStyle name="Normal 15 7 2 4 20" xfId="26242"/>
    <cellStyle name="Normal 15 7 2 4 21" xfId="26243"/>
    <cellStyle name="Normal 15 7 2 4 22" xfId="26244"/>
    <cellStyle name="Normal 15 7 2 4 23" xfId="26245"/>
    <cellStyle name="Normal 15 7 2 4 24" xfId="26246"/>
    <cellStyle name="Normal 15 7 2 4 25" xfId="26247"/>
    <cellStyle name="Normal 15 7 2 4 26" xfId="26248"/>
    <cellStyle name="Normal 15 7 2 4 27" xfId="26249"/>
    <cellStyle name="Normal 15 7 2 4 28" xfId="26250"/>
    <cellStyle name="Normal 15 7 2 4 29" xfId="26251"/>
    <cellStyle name="Normal 15 7 2 4 3" xfId="26252"/>
    <cellStyle name="Normal 15 7 2 4 30" xfId="26253"/>
    <cellStyle name="Normal 15 7 2 4 4" xfId="26254"/>
    <cellStyle name="Normal 15 7 2 4 5" xfId="26255"/>
    <cellStyle name="Normal 15 7 2 4 6" xfId="26256"/>
    <cellStyle name="Normal 15 7 2 4 7" xfId="26257"/>
    <cellStyle name="Normal 15 7 2 4 8" xfId="26258"/>
    <cellStyle name="Normal 15 7 2 4 9" xfId="26259"/>
    <cellStyle name="Normal 15 7 2 40" xfId="26260"/>
    <cellStyle name="Normal 15 7 2 41" xfId="26261"/>
    <cellStyle name="Normal 15 7 2 42" xfId="26262"/>
    <cellStyle name="Normal 15 7 2 43" xfId="26263"/>
    <cellStyle name="Normal 15 7 2 44" xfId="26264"/>
    <cellStyle name="Normal 15 7 2 45" xfId="26265"/>
    <cellStyle name="Normal 15 7 2 46" xfId="26266"/>
    <cellStyle name="Normal 15 7 2 47" xfId="26267"/>
    <cellStyle name="Normal 15 7 2 48" xfId="26268"/>
    <cellStyle name="Normal 15 7 2 49" xfId="26269"/>
    <cellStyle name="Normal 15 7 2 5" xfId="26270"/>
    <cellStyle name="Normal 15 7 2 5 10" xfId="26271"/>
    <cellStyle name="Normal 15 7 2 5 11" xfId="26272"/>
    <cellStyle name="Normal 15 7 2 5 12" xfId="26273"/>
    <cellStyle name="Normal 15 7 2 5 13" xfId="26274"/>
    <cellStyle name="Normal 15 7 2 5 14" xfId="26275"/>
    <cellStyle name="Normal 15 7 2 5 15" xfId="26276"/>
    <cellStyle name="Normal 15 7 2 5 16" xfId="26277"/>
    <cellStyle name="Normal 15 7 2 5 17" xfId="26278"/>
    <cellStyle name="Normal 15 7 2 5 18" xfId="26279"/>
    <cellStyle name="Normal 15 7 2 5 19" xfId="26280"/>
    <cellStyle name="Normal 15 7 2 5 2" xfId="26281"/>
    <cellStyle name="Normal 15 7 2 5 20" xfId="26282"/>
    <cellStyle name="Normal 15 7 2 5 21" xfId="26283"/>
    <cellStyle name="Normal 15 7 2 5 22" xfId="26284"/>
    <cellStyle name="Normal 15 7 2 5 23" xfId="26285"/>
    <cellStyle name="Normal 15 7 2 5 24" xfId="26286"/>
    <cellStyle name="Normal 15 7 2 5 25" xfId="26287"/>
    <cellStyle name="Normal 15 7 2 5 26" xfId="26288"/>
    <cellStyle name="Normal 15 7 2 5 27" xfId="26289"/>
    <cellStyle name="Normal 15 7 2 5 28" xfId="26290"/>
    <cellStyle name="Normal 15 7 2 5 29" xfId="26291"/>
    <cellStyle name="Normal 15 7 2 5 3" xfId="26292"/>
    <cellStyle name="Normal 15 7 2 5 30" xfId="26293"/>
    <cellStyle name="Normal 15 7 2 5 4" xfId="26294"/>
    <cellStyle name="Normal 15 7 2 5 5" xfId="26295"/>
    <cellStyle name="Normal 15 7 2 5 6" xfId="26296"/>
    <cellStyle name="Normal 15 7 2 5 7" xfId="26297"/>
    <cellStyle name="Normal 15 7 2 5 8" xfId="26298"/>
    <cellStyle name="Normal 15 7 2 5 9" xfId="26299"/>
    <cellStyle name="Normal 15 7 2 50" xfId="26300"/>
    <cellStyle name="Normal 15 7 2 51" xfId="26301"/>
    <cellStyle name="Normal 15 7 2 52" xfId="26302"/>
    <cellStyle name="Normal 15 7 2 53" xfId="26303"/>
    <cellStyle name="Normal 15 7 2 54" xfId="26304"/>
    <cellStyle name="Normal 15 7 2 55" xfId="26305"/>
    <cellStyle name="Normal 15 7 2 56" xfId="26306"/>
    <cellStyle name="Normal 15 7 2 57" xfId="26307"/>
    <cellStyle name="Normal 15 7 2 58" xfId="26308"/>
    <cellStyle name="Normal 15 7 2 59" xfId="26309"/>
    <cellStyle name="Normal 15 7 2 6" xfId="26310"/>
    <cellStyle name="Normal 15 7 2 6 10" xfId="26311"/>
    <cellStyle name="Normal 15 7 2 6 11" xfId="26312"/>
    <cellStyle name="Normal 15 7 2 6 12" xfId="26313"/>
    <cellStyle name="Normal 15 7 2 6 13" xfId="26314"/>
    <cellStyle name="Normal 15 7 2 6 14" xfId="26315"/>
    <cellStyle name="Normal 15 7 2 6 15" xfId="26316"/>
    <cellStyle name="Normal 15 7 2 6 16" xfId="26317"/>
    <cellStyle name="Normal 15 7 2 6 17" xfId="26318"/>
    <cellStyle name="Normal 15 7 2 6 18" xfId="26319"/>
    <cellStyle name="Normal 15 7 2 6 19" xfId="26320"/>
    <cellStyle name="Normal 15 7 2 6 2" xfId="26321"/>
    <cellStyle name="Normal 15 7 2 6 20" xfId="26322"/>
    <cellStyle name="Normal 15 7 2 6 21" xfId="26323"/>
    <cellStyle name="Normal 15 7 2 6 22" xfId="26324"/>
    <cellStyle name="Normal 15 7 2 6 23" xfId="26325"/>
    <cellStyle name="Normal 15 7 2 6 24" xfId="26326"/>
    <cellStyle name="Normal 15 7 2 6 25" xfId="26327"/>
    <cellStyle name="Normal 15 7 2 6 26" xfId="26328"/>
    <cellStyle name="Normal 15 7 2 6 27" xfId="26329"/>
    <cellStyle name="Normal 15 7 2 6 28" xfId="26330"/>
    <cellStyle name="Normal 15 7 2 6 29" xfId="26331"/>
    <cellStyle name="Normal 15 7 2 6 3" xfId="26332"/>
    <cellStyle name="Normal 15 7 2 6 30" xfId="26333"/>
    <cellStyle name="Normal 15 7 2 6 4" xfId="26334"/>
    <cellStyle name="Normal 15 7 2 6 5" xfId="26335"/>
    <cellStyle name="Normal 15 7 2 6 6" xfId="26336"/>
    <cellStyle name="Normal 15 7 2 6 7" xfId="26337"/>
    <cellStyle name="Normal 15 7 2 6 8" xfId="26338"/>
    <cellStyle name="Normal 15 7 2 6 9" xfId="26339"/>
    <cellStyle name="Normal 15 7 2 60" xfId="26340"/>
    <cellStyle name="Normal 15 7 2 7" xfId="26341"/>
    <cellStyle name="Normal 15 7 2 7 10" xfId="26342"/>
    <cellStyle name="Normal 15 7 2 7 11" xfId="26343"/>
    <cellStyle name="Normal 15 7 2 7 12" xfId="26344"/>
    <cellStyle name="Normal 15 7 2 7 13" xfId="26345"/>
    <cellStyle name="Normal 15 7 2 7 14" xfId="26346"/>
    <cellStyle name="Normal 15 7 2 7 15" xfId="26347"/>
    <cellStyle name="Normal 15 7 2 7 16" xfId="26348"/>
    <cellStyle name="Normal 15 7 2 7 17" xfId="26349"/>
    <cellStyle name="Normal 15 7 2 7 18" xfId="26350"/>
    <cellStyle name="Normal 15 7 2 7 19" xfId="26351"/>
    <cellStyle name="Normal 15 7 2 7 2" xfId="26352"/>
    <cellStyle name="Normal 15 7 2 7 20" xfId="26353"/>
    <cellStyle name="Normal 15 7 2 7 21" xfId="26354"/>
    <cellStyle name="Normal 15 7 2 7 22" xfId="26355"/>
    <cellStyle name="Normal 15 7 2 7 23" xfId="26356"/>
    <cellStyle name="Normal 15 7 2 7 24" xfId="26357"/>
    <cellStyle name="Normal 15 7 2 7 25" xfId="26358"/>
    <cellStyle name="Normal 15 7 2 7 26" xfId="26359"/>
    <cellStyle name="Normal 15 7 2 7 27" xfId="26360"/>
    <cellStyle name="Normal 15 7 2 7 28" xfId="26361"/>
    <cellStyle name="Normal 15 7 2 7 29" xfId="26362"/>
    <cellStyle name="Normal 15 7 2 7 3" xfId="26363"/>
    <cellStyle name="Normal 15 7 2 7 30" xfId="26364"/>
    <cellStyle name="Normal 15 7 2 7 4" xfId="26365"/>
    <cellStyle name="Normal 15 7 2 7 5" xfId="26366"/>
    <cellStyle name="Normal 15 7 2 7 6" xfId="26367"/>
    <cellStyle name="Normal 15 7 2 7 7" xfId="26368"/>
    <cellStyle name="Normal 15 7 2 7 8" xfId="26369"/>
    <cellStyle name="Normal 15 7 2 7 9" xfId="26370"/>
    <cellStyle name="Normal 15 7 2 8" xfId="26371"/>
    <cellStyle name="Normal 15 7 2 8 10" xfId="26372"/>
    <cellStyle name="Normal 15 7 2 8 11" xfId="26373"/>
    <cellStyle name="Normal 15 7 2 8 12" xfId="26374"/>
    <cellStyle name="Normal 15 7 2 8 13" xfId="26375"/>
    <cellStyle name="Normal 15 7 2 8 14" xfId="26376"/>
    <cellStyle name="Normal 15 7 2 8 15" xfId="26377"/>
    <cellStyle name="Normal 15 7 2 8 16" xfId="26378"/>
    <cellStyle name="Normal 15 7 2 8 17" xfId="26379"/>
    <cellStyle name="Normal 15 7 2 8 18" xfId="26380"/>
    <cellStyle name="Normal 15 7 2 8 19" xfId="26381"/>
    <cellStyle name="Normal 15 7 2 8 2" xfId="26382"/>
    <cellStyle name="Normal 15 7 2 8 20" xfId="26383"/>
    <cellStyle name="Normal 15 7 2 8 21" xfId="26384"/>
    <cellStyle name="Normal 15 7 2 8 22" xfId="26385"/>
    <cellStyle name="Normal 15 7 2 8 23" xfId="26386"/>
    <cellStyle name="Normal 15 7 2 8 24" xfId="26387"/>
    <cellStyle name="Normal 15 7 2 8 25" xfId="26388"/>
    <cellStyle name="Normal 15 7 2 8 26" xfId="26389"/>
    <cellStyle name="Normal 15 7 2 8 27" xfId="26390"/>
    <cellStyle name="Normal 15 7 2 8 28" xfId="26391"/>
    <cellStyle name="Normal 15 7 2 8 29" xfId="26392"/>
    <cellStyle name="Normal 15 7 2 8 3" xfId="26393"/>
    <cellStyle name="Normal 15 7 2 8 30" xfId="26394"/>
    <cellStyle name="Normal 15 7 2 8 4" xfId="26395"/>
    <cellStyle name="Normal 15 7 2 8 5" xfId="26396"/>
    <cellStyle name="Normal 15 7 2 8 6" xfId="26397"/>
    <cellStyle name="Normal 15 7 2 8 7" xfId="26398"/>
    <cellStyle name="Normal 15 7 2 8 8" xfId="26399"/>
    <cellStyle name="Normal 15 7 2 8 9" xfId="26400"/>
    <cellStyle name="Normal 15 7 2 9" xfId="26401"/>
    <cellStyle name="Normal 15 7 2 9 10" xfId="26402"/>
    <cellStyle name="Normal 15 7 2 9 11" xfId="26403"/>
    <cellStyle name="Normal 15 7 2 9 12" xfId="26404"/>
    <cellStyle name="Normal 15 7 2 9 13" xfId="26405"/>
    <cellStyle name="Normal 15 7 2 9 14" xfId="26406"/>
    <cellStyle name="Normal 15 7 2 9 15" xfId="26407"/>
    <cellStyle name="Normal 15 7 2 9 16" xfId="26408"/>
    <cellStyle name="Normal 15 7 2 9 17" xfId="26409"/>
    <cellStyle name="Normal 15 7 2 9 18" xfId="26410"/>
    <cellStyle name="Normal 15 7 2 9 19" xfId="26411"/>
    <cellStyle name="Normal 15 7 2 9 2" xfId="26412"/>
    <cellStyle name="Normal 15 7 2 9 20" xfId="26413"/>
    <cellStyle name="Normal 15 7 2 9 21" xfId="26414"/>
    <cellStyle name="Normal 15 7 2 9 22" xfId="26415"/>
    <cellStyle name="Normal 15 7 2 9 23" xfId="26416"/>
    <cellStyle name="Normal 15 7 2 9 24" xfId="26417"/>
    <cellStyle name="Normal 15 7 2 9 25" xfId="26418"/>
    <cellStyle name="Normal 15 7 2 9 26" xfId="26419"/>
    <cellStyle name="Normal 15 7 2 9 27" xfId="26420"/>
    <cellStyle name="Normal 15 7 2 9 28" xfId="26421"/>
    <cellStyle name="Normal 15 7 2 9 29" xfId="26422"/>
    <cellStyle name="Normal 15 7 2 9 3" xfId="26423"/>
    <cellStyle name="Normal 15 7 2 9 30" xfId="26424"/>
    <cellStyle name="Normal 15 7 2 9 4" xfId="26425"/>
    <cellStyle name="Normal 15 7 2 9 5" xfId="26426"/>
    <cellStyle name="Normal 15 7 2 9 6" xfId="26427"/>
    <cellStyle name="Normal 15 7 2 9 7" xfId="26428"/>
    <cellStyle name="Normal 15 7 2 9 8" xfId="26429"/>
    <cellStyle name="Normal 15 7 2 9 9" xfId="26430"/>
    <cellStyle name="Normal 15 7 20" xfId="26431"/>
    <cellStyle name="Normal 15 7 20 10" xfId="26432"/>
    <cellStyle name="Normal 15 7 20 11" xfId="26433"/>
    <cellStyle name="Normal 15 7 20 12" xfId="26434"/>
    <cellStyle name="Normal 15 7 20 13" xfId="26435"/>
    <cellStyle name="Normal 15 7 20 14" xfId="26436"/>
    <cellStyle name="Normal 15 7 20 15" xfId="26437"/>
    <cellStyle name="Normal 15 7 20 16" xfId="26438"/>
    <cellStyle name="Normal 15 7 20 17" xfId="26439"/>
    <cellStyle name="Normal 15 7 20 18" xfId="26440"/>
    <cellStyle name="Normal 15 7 20 19" xfId="26441"/>
    <cellStyle name="Normal 15 7 20 2" xfId="26442"/>
    <cellStyle name="Normal 15 7 20 20" xfId="26443"/>
    <cellStyle name="Normal 15 7 20 21" xfId="26444"/>
    <cellStyle name="Normal 15 7 20 22" xfId="26445"/>
    <cellStyle name="Normal 15 7 20 23" xfId="26446"/>
    <cellStyle name="Normal 15 7 20 24" xfId="26447"/>
    <cellStyle name="Normal 15 7 20 25" xfId="26448"/>
    <cellStyle name="Normal 15 7 20 26" xfId="26449"/>
    <cellStyle name="Normal 15 7 20 27" xfId="26450"/>
    <cellStyle name="Normal 15 7 20 28" xfId="26451"/>
    <cellStyle name="Normal 15 7 20 29" xfId="26452"/>
    <cellStyle name="Normal 15 7 20 3" xfId="26453"/>
    <cellStyle name="Normal 15 7 20 30" xfId="26454"/>
    <cellStyle name="Normal 15 7 20 4" xfId="26455"/>
    <cellStyle name="Normal 15 7 20 5" xfId="26456"/>
    <cellStyle name="Normal 15 7 20 6" xfId="26457"/>
    <cellStyle name="Normal 15 7 20 7" xfId="26458"/>
    <cellStyle name="Normal 15 7 20 8" xfId="26459"/>
    <cellStyle name="Normal 15 7 20 9" xfId="26460"/>
    <cellStyle name="Normal 15 7 21" xfId="26461"/>
    <cellStyle name="Normal 15 7 21 10" xfId="26462"/>
    <cellStyle name="Normal 15 7 21 11" xfId="26463"/>
    <cellStyle name="Normal 15 7 21 12" xfId="26464"/>
    <cellStyle name="Normal 15 7 21 13" xfId="26465"/>
    <cellStyle name="Normal 15 7 21 14" xfId="26466"/>
    <cellStyle name="Normal 15 7 21 15" xfId="26467"/>
    <cellStyle name="Normal 15 7 21 16" xfId="26468"/>
    <cellStyle name="Normal 15 7 21 17" xfId="26469"/>
    <cellStyle name="Normal 15 7 21 18" xfId="26470"/>
    <cellStyle name="Normal 15 7 21 19" xfId="26471"/>
    <cellStyle name="Normal 15 7 21 2" xfId="26472"/>
    <cellStyle name="Normal 15 7 21 20" xfId="26473"/>
    <cellStyle name="Normal 15 7 21 21" xfId="26474"/>
    <cellStyle name="Normal 15 7 21 22" xfId="26475"/>
    <cellStyle name="Normal 15 7 21 23" xfId="26476"/>
    <cellStyle name="Normal 15 7 21 24" xfId="26477"/>
    <cellStyle name="Normal 15 7 21 25" xfId="26478"/>
    <cellStyle name="Normal 15 7 21 26" xfId="26479"/>
    <cellStyle name="Normal 15 7 21 27" xfId="26480"/>
    <cellStyle name="Normal 15 7 21 28" xfId="26481"/>
    <cellStyle name="Normal 15 7 21 29" xfId="26482"/>
    <cellStyle name="Normal 15 7 21 3" xfId="26483"/>
    <cellStyle name="Normal 15 7 21 30" xfId="26484"/>
    <cellStyle name="Normal 15 7 21 4" xfId="26485"/>
    <cellStyle name="Normal 15 7 21 5" xfId="26486"/>
    <cellStyle name="Normal 15 7 21 6" xfId="26487"/>
    <cellStyle name="Normal 15 7 21 7" xfId="26488"/>
    <cellStyle name="Normal 15 7 21 8" xfId="26489"/>
    <cellStyle name="Normal 15 7 21 9" xfId="26490"/>
    <cellStyle name="Normal 15 7 22" xfId="26491"/>
    <cellStyle name="Normal 15 7 22 10" xfId="26492"/>
    <cellStyle name="Normal 15 7 22 11" xfId="26493"/>
    <cellStyle name="Normal 15 7 22 12" xfId="26494"/>
    <cellStyle name="Normal 15 7 22 13" xfId="26495"/>
    <cellStyle name="Normal 15 7 22 14" xfId="26496"/>
    <cellStyle name="Normal 15 7 22 15" xfId="26497"/>
    <cellStyle name="Normal 15 7 22 16" xfId="26498"/>
    <cellStyle name="Normal 15 7 22 17" xfId="26499"/>
    <cellStyle name="Normal 15 7 22 18" xfId="26500"/>
    <cellStyle name="Normal 15 7 22 19" xfId="26501"/>
    <cellStyle name="Normal 15 7 22 2" xfId="26502"/>
    <cellStyle name="Normal 15 7 22 20" xfId="26503"/>
    <cellStyle name="Normal 15 7 22 21" xfId="26504"/>
    <cellStyle name="Normal 15 7 22 22" xfId="26505"/>
    <cellStyle name="Normal 15 7 22 23" xfId="26506"/>
    <cellStyle name="Normal 15 7 22 24" xfId="26507"/>
    <cellStyle name="Normal 15 7 22 25" xfId="26508"/>
    <cellStyle name="Normal 15 7 22 26" xfId="26509"/>
    <cellStyle name="Normal 15 7 22 27" xfId="26510"/>
    <cellStyle name="Normal 15 7 22 28" xfId="26511"/>
    <cellStyle name="Normal 15 7 22 29" xfId="26512"/>
    <cellStyle name="Normal 15 7 22 3" xfId="26513"/>
    <cellStyle name="Normal 15 7 22 30" xfId="26514"/>
    <cellStyle name="Normal 15 7 22 4" xfId="26515"/>
    <cellStyle name="Normal 15 7 22 5" xfId="26516"/>
    <cellStyle name="Normal 15 7 22 6" xfId="26517"/>
    <cellStyle name="Normal 15 7 22 7" xfId="26518"/>
    <cellStyle name="Normal 15 7 22 8" xfId="26519"/>
    <cellStyle name="Normal 15 7 22 9" xfId="26520"/>
    <cellStyle name="Normal 15 7 23" xfId="26521"/>
    <cellStyle name="Normal 15 7 23 10" xfId="26522"/>
    <cellStyle name="Normal 15 7 23 11" xfId="26523"/>
    <cellStyle name="Normal 15 7 23 12" xfId="26524"/>
    <cellStyle name="Normal 15 7 23 13" xfId="26525"/>
    <cellStyle name="Normal 15 7 23 14" xfId="26526"/>
    <cellStyle name="Normal 15 7 23 15" xfId="26527"/>
    <cellStyle name="Normal 15 7 23 16" xfId="26528"/>
    <cellStyle name="Normal 15 7 23 17" xfId="26529"/>
    <cellStyle name="Normal 15 7 23 18" xfId="26530"/>
    <cellStyle name="Normal 15 7 23 19" xfId="26531"/>
    <cellStyle name="Normal 15 7 23 2" xfId="26532"/>
    <cellStyle name="Normal 15 7 23 20" xfId="26533"/>
    <cellStyle name="Normal 15 7 23 21" xfId="26534"/>
    <cellStyle name="Normal 15 7 23 22" xfId="26535"/>
    <cellStyle name="Normal 15 7 23 23" xfId="26536"/>
    <cellStyle name="Normal 15 7 23 24" xfId="26537"/>
    <cellStyle name="Normal 15 7 23 25" xfId="26538"/>
    <cellStyle name="Normal 15 7 23 26" xfId="26539"/>
    <cellStyle name="Normal 15 7 23 27" xfId="26540"/>
    <cellStyle name="Normal 15 7 23 28" xfId="26541"/>
    <cellStyle name="Normal 15 7 23 29" xfId="26542"/>
    <cellStyle name="Normal 15 7 23 3" xfId="26543"/>
    <cellStyle name="Normal 15 7 23 30" xfId="26544"/>
    <cellStyle name="Normal 15 7 23 4" xfId="26545"/>
    <cellStyle name="Normal 15 7 23 5" xfId="26546"/>
    <cellStyle name="Normal 15 7 23 6" xfId="26547"/>
    <cellStyle name="Normal 15 7 23 7" xfId="26548"/>
    <cellStyle name="Normal 15 7 23 8" xfId="26549"/>
    <cellStyle name="Normal 15 7 23 9" xfId="26550"/>
    <cellStyle name="Normal 15 7 24" xfId="26551"/>
    <cellStyle name="Normal 15 7 24 10" xfId="26552"/>
    <cellStyle name="Normal 15 7 24 11" xfId="26553"/>
    <cellStyle name="Normal 15 7 24 12" xfId="26554"/>
    <cellStyle name="Normal 15 7 24 13" xfId="26555"/>
    <cellStyle name="Normal 15 7 24 14" xfId="26556"/>
    <cellStyle name="Normal 15 7 24 15" xfId="26557"/>
    <cellStyle name="Normal 15 7 24 16" xfId="26558"/>
    <cellStyle name="Normal 15 7 24 17" xfId="26559"/>
    <cellStyle name="Normal 15 7 24 18" xfId="26560"/>
    <cellStyle name="Normal 15 7 24 19" xfId="26561"/>
    <cellStyle name="Normal 15 7 24 2" xfId="26562"/>
    <cellStyle name="Normal 15 7 24 20" xfId="26563"/>
    <cellStyle name="Normal 15 7 24 21" xfId="26564"/>
    <cellStyle name="Normal 15 7 24 22" xfId="26565"/>
    <cellStyle name="Normal 15 7 24 23" xfId="26566"/>
    <cellStyle name="Normal 15 7 24 24" xfId="26567"/>
    <cellStyle name="Normal 15 7 24 25" xfId="26568"/>
    <cellStyle name="Normal 15 7 24 26" xfId="26569"/>
    <cellStyle name="Normal 15 7 24 27" xfId="26570"/>
    <cellStyle name="Normal 15 7 24 28" xfId="26571"/>
    <cellStyle name="Normal 15 7 24 29" xfId="26572"/>
    <cellStyle name="Normal 15 7 24 3" xfId="26573"/>
    <cellStyle name="Normal 15 7 24 30" xfId="26574"/>
    <cellStyle name="Normal 15 7 24 4" xfId="26575"/>
    <cellStyle name="Normal 15 7 24 5" xfId="26576"/>
    <cellStyle name="Normal 15 7 24 6" xfId="26577"/>
    <cellStyle name="Normal 15 7 24 7" xfId="26578"/>
    <cellStyle name="Normal 15 7 24 8" xfId="26579"/>
    <cellStyle name="Normal 15 7 24 9" xfId="26580"/>
    <cellStyle name="Normal 15 7 25" xfId="26581"/>
    <cellStyle name="Normal 15 7 25 10" xfId="26582"/>
    <cellStyle name="Normal 15 7 25 11" xfId="26583"/>
    <cellStyle name="Normal 15 7 25 12" xfId="26584"/>
    <cellStyle name="Normal 15 7 25 13" xfId="26585"/>
    <cellStyle name="Normal 15 7 25 14" xfId="26586"/>
    <cellStyle name="Normal 15 7 25 15" xfId="26587"/>
    <cellStyle name="Normal 15 7 25 16" xfId="26588"/>
    <cellStyle name="Normal 15 7 25 17" xfId="26589"/>
    <cellStyle name="Normal 15 7 25 18" xfId="26590"/>
    <cellStyle name="Normal 15 7 25 19" xfId="26591"/>
    <cellStyle name="Normal 15 7 25 2" xfId="26592"/>
    <cellStyle name="Normal 15 7 25 20" xfId="26593"/>
    <cellStyle name="Normal 15 7 25 21" xfId="26594"/>
    <cellStyle name="Normal 15 7 25 22" xfId="26595"/>
    <cellStyle name="Normal 15 7 25 23" xfId="26596"/>
    <cellStyle name="Normal 15 7 25 24" xfId="26597"/>
    <cellStyle name="Normal 15 7 25 25" xfId="26598"/>
    <cellStyle name="Normal 15 7 25 26" xfId="26599"/>
    <cellStyle name="Normal 15 7 25 27" xfId="26600"/>
    <cellStyle name="Normal 15 7 25 28" xfId="26601"/>
    <cellStyle name="Normal 15 7 25 29" xfId="26602"/>
    <cellStyle name="Normal 15 7 25 3" xfId="26603"/>
    <cellStyle name="Normal 15 7 25 30" xfId="26604"/>
    <cellStyle name="Normal 15 7 25 4" xfId="26605"/>
    <cellStyle name="Normal 15 7 25 5" xfId="26606"/>
    <cellStyle name="Normal 15 7 25 6" xfId="26607"/>
    <cellStyle name="Normal 15 7 25 7" xfId="26608"/>
    <cellStyle name="Normal 15 7 25 8" xfId="26609"/>
    <cellStyle name="Normal 15 7 25 9" xfId="26610"/>
    <cellStyle name="Normal 15 7 26" xfId="26611"/>
    <cellStyle name="Normal 15 7 26 10" xfId="26612"/>
    <cellStyle name="Normal 15 7 26 11" xfId="26613"/>
    <cellStyle name="Normal 15 7 26 12" xfId="26614"/>
    <cellStyle name="Normal 15 7 26 13" xfId="26615"/>
    <cellStyle name="Normal 15 7 26 14" xfId="26616"/>
    <cellStyle name="Normal 15 7 26 15" xfId="26617"/>
    <cellStyle name="Normal 15 7 26 16" xfId="26618"/>
    <cellStyle name="Normal 15 7 26 17" xfId="26619"/>
    <cellStyle name="Normal 15 7 26 18" xfId="26620"/>
    <cellStyle name="Normal 15 7 26 19" xfId="26621"/>
    <cellStyle name="Normal 15 7 26 2" xfId="26622"/>
    <cellStyle name="Normal 15 7 26 20" xfId="26623"/>
    <cellStyle name="Normal 15 7 26 21" xfId="26624"/>
    <cellStyle name="Normal 15 7 26 22" xfId="26625"/>
    <cellStyle name="Normal 15 7 26 23" xfId="26626"/>
    <cellStyle name="Normal 15 7 26 24" xfId="26627"/>
    <cellStyle name="Normal 15 7 26 25" xfId="26628"/>
    <cellStyle name="Normal 15 7 26 26" xfId="26629"/>
    <cellStyle name="Normal 15 7 26 27" xfId="26630"/>
    <cellStyle name="Normal 15 7 26 28" xfId="26631"/>
    <cellStyle name="Normal 15 7 26 29" xfId="26632"/>
    <cellStyle name="Normal 15 7 26 3" xfId="26633"/>
    <cellStyle name="Normal 15 7 26 30" xfId="26634"/>
    <cellStyle name="Normal 15 7 26 4" xfId="26635"/>
    <cellStyle name="Normal 15 7 26 5" xfId="26636"/>
    <cellStyle name="Normal 15 7 26 6" xfId="26637"/>
    <cellStyle name="Normal 15 7 26 7" xfId="26638"/>
    <cellStyle name="Normal 15 7 26 8" xfId="26639"/>
    <cellStyle name="Normal 15 7 26 9" xfId="26640"/>
    <cellStyle name="Normal 15 7 27" xfId="26641"/>
    <cellStyle name="Normal 15 7 27 10" xfId="26642"/>
    <cellStyle name="Normal 15 7 27 11" xfId="26643"/>
    <cellStyle name="Normal 15 7 27 12" xfId="26644"/>
    <cellStyle name="Normal 15 7 27 13" xfId="26645"/>
    <cellStyle name="Normal 15 7 27 14" xfId="26646"/>
    <cellStyle name="Normal 15 7 27 15" xfId="26647"/>
    <cellStyle name="Normal 15 7 27 16" xfId="26648"/>
    <cellStyle name="Normal 15 7 27 17" xfId="26649"/>
    <cellStyle name="Normal 15 7 27 18" xfId="26650"/>
    <cellStyle name="Normal 15 7 27 19" xfId="26651"/>
    <cellStyle name="Normal 15 7 27 2" xfId="26652"/>
    <cellStyle name="Normal 15 7 27 20" xfId="26653"/>
    <cellStyle name="Normal 15 7 27 21" xfId="26654"/>
    <cellStyle name="Normal 15 7 27 22" xfId="26655"/>
    <cellStyle name="Normal 15 7 27 23" xfId="26656"/>
    <cellStyle name="Normal 15 7 27 24" xfId="26657"/>
    <cellStyle name="Normal 15 7 27 25" xfId="26658"/>
    <cellStyle name="Normal 15 7 27 26" xfId="26659"/>
    <cellStyle name="Normal 15 7 27 27" xfId="26660"/>
    <cellStyle name="Normal 15 7 27 28" xfId="26661"/>
    <cellStyle name="Normal 15 7 27 29" xfId="26662"/>
    <cellStyle name="Normal 15 7 27 3" xfId="26663"/>
    <cellStyle name="Normal 15 7 27 30" xfId="26664"/>
    <cellStyle name="Normal 15 7 27 4" xfId="26665"/>
    <cellStyle name="Normal 15 7 27 5" xfId="26666"/>
    <cellStyle name="Normal 15 7 27 6" xfId="26667"/>
    <cellStyle name="Normal 15 7 27 7" xfId="26668"/>
    <cellStyle name="Normal 15 7 27 8" xfId="26669"/>
    <cellStyle name="Normal 15 7 27 9" xfId="26670"/>
    <cellStyle name="Normal 15 7 28" xfId="26671"/>
    <cellStyle name="Normal 15 7 28 10" xfId="26672"/>
    <cellStyle name="Normal 15 7 28 11" xfId="26673"/>
    <cellStyle name="Normal 15 7 28 12" xfId="26674"/>
    <cellStyle name="Normal 15 7 28 13" xfId="26675"/>
    <cellStyle name="Normal 15 7 28 14" xfId="26676"/>
    <cellStyle name="Normal 15 7 28 15" xfId="26677"/>
    <cellStyle name="Normal 15 7 28 16" xfId="26678"/>
    <cellStyle name="Normal 15 7 28 17" xfId="26679"/>
    <cellStyle name="Normal 15 7 28 18" xfId="26680"/>
    <cellStyle name="Normal 15 7 28 19" xfId="26681"/>
    <cellStyle name="Normal 15 7 28 2" xfId="26682"/>
    <cellStyle name="Normal 15 7 28 20" xfId="26683"/>
    <cellStyle name="Normal 15 7 28 21" xfId="26684"/>
    <cellStyle name="Normal 15 7 28 22" xfId="26685"/>
    <cellStyle name="Normal 15 7 28 23" xfId="26686"/>
    <cellStyle name="Normal 15 7 28 24" xfId="26687"/>
    <cellStyle name="Normal 15 7 28 25" xfId="26688"/>
    <cellStyle name="Normal 15 7 28 26" xfId="26689"/>
    <cellStyle name="Normal 15 7 28 27" xfId="26690"/>
    <cellStyle name="Normal 15 7 28 28" xfId="26691"/>
    <cellStyle name="Normal 15 7 28 29" xfId="26692"/>
    <cellStyle name="Normal 15 7 28 3" xfId="26693"/>
    <cellStyle name="Normal 15 7 28 30" xfId="26694"/>
    <cellStyle name="Normal 15 7 28 4" xfId="26695"/>
    <cellStyle name="Normal 15 7 28 5" xfId="26696"/>
    <cellStyle name="Normal 15 7 28 6" xfId="26697"/>
    <cellStyle name="Normal 15 7 28 7" xfId="26698"/>
    <cellStyle name="Normal 15 7 28 8" xfId="26699"/>
    <cellStyle name="Normal 15 7 28 9" xfId="26700"/>
    <cellStyle name="Normal 15 7 29" xfId="26701"/>
    <cellStyle name="Normal 15 7 29 10" xfId="26702"/>
    <cellStyle name="Normal 15 7 29 11" xfId="26703"/>
    <cellStyle name="Normal 15 7 29 12" xfId="26704"/>
    <cellStyle name="Normal 15 7 29 13" xfId="26705"/>
    <cellStyle name="Normal 15 7 29 14" xfId="26706"/>
    <cellStyle name="Normal 15 7 29 15" xfId="26707"/>
    <cellStyle name="Normal 15 7 29 16" xfId="26708"/>
    <cellStyle name="Normal 15 7 29 17" xfId="26709"/>
    <cellStyle name="Normal 15 7 29 18" xfId="26710"/>
    <cellStyle name="Normal 15 7 29 19" xfId="26711"/>
    <cellStyle name="Normal 15 7 29 2" xfId="26712"/>
    <cellStyle name="Normal 15 7 29 20" xfId="26713"/>
    <cellStyle name="Normal 15 7 29 21" xfId="26714"/>
    <cellStyle name="Normal 15 7 29 22" xfId="26715"/>
    <cellStyle name="Normal 15 7 29 23" xfId="26716"/>
    <cellStyle name="Normal 15 7 29 24" xfId="26717"/>
    <cellStyle name="Normal 15 7 29 25" xfId="26718"/>
    <cellStyle name="Normal 15 7 29 26" xfId="26719"/>
    <cellStyle name="Normal 15 7 29 27" xfId="26720"/>
    <cellStyle name="Normal 15 7 29 28" xfId="26721"/>
    <cellStyle name="Normal 15 7 29 29" xfId="26722"/>
    <cellStyle name="Normal 15 7 29 3" xfId="26723"/>
    <cellStyle name="Normal 15 7 29 30" xfId="26724"/>
    <cellStyle name="Normal 15 7 29 4" xfId="26725"/>
    <cellStyle name="Normal 15 7 29 5" xfId="26726"/>
    <cellStyle name="Normal 15 7 29 6" xfId="26727"/>
    <cellStyle name="Normal 15 7 29 7" xfId="26728"/>
    <cellStyle name="Normal 15 7 29 8" xfId="26729"/>
    <cellStyle name="Normal 15 7 29 9" xfId="26730"/>
    <cellStyle name="Normal 15 7 3" xfId="26731"/>
    <cellStyle name="Normal 15 7 3 10" xfId="26732"/>
    <cellStyle name="Normal 15 7 3 11" xfId="26733"/>
    <cellStyle name="Normal 15 7 3 12" xfId="26734"/>
    <cellStyle name="Normal 15 7 3 13" xfId="26735"/>
    <cellStyle name="Normal 15 7 3 14" xfId="26736"/>
    <cellStyle name="Normal 15 7 3 15" xfId="26737"/>
    <cellStyle name="Normal 15 7 3 16" xfId="26738"/>
    <cellStyle name="Normal 15 7 3 17" xfId="26739"/>
    <cellStyle name="Normal 15 7 3 18" xfId="26740"/>
    <cellStyle name="Normal 15 7 3 19" xfId="26741"/>
    <cellStyle name="Normal 15 7 3 2" xfId="26742"/>
    <cellStyle name="Normal 15 7 3 20" xfId="26743"/>
    <cellStyle name="Normal 15 7 3 21" xfId="26744"/>
    <cellStyle name="Normal 15 7 3 22" xfId="26745"/>
    <cellStyle name="Normal 15 7 3 23" xfId="26746"/>
    <cellStyle name="Normal 15 7 3 24" xfId="26747"/>
    <cellStyle name="Normal 15 7 3 25" xfId="26748"/>
    <cellStyle name="Normal 15 7 3 26" xfId="26749"/>
    <cellStyle name="Normal 15 7 3 27" xfId="26750"/>
    <cellStyle name="Normal 15 7 3 28" xfId="26751"/>
    <cellStyle name="Normal 15 7 3 29" xfId="26752"/>
    <cellStyle name="Normal 15 7 3 3" xfId="26753"/>
    <cellStyle name="Normal 15 7 3 30" xfId="26754"/>
    <cellStyle name="Normal 15 7 3 4" xfId="26755"/>
    <cellStyle name="Normal 15 7 3 5" xfId="26756"/>
    <cellStyle name="Normal 15 7 3 6" xfId="26757"/>
    <cellStyle name="Normal 15 7 3 7" xfId="26758"/>
    <cellStyle name="Normal 15 7 3 8" xfId="26759"/>
    <cellStyle name="Normal 15 7 3 9" xfId="26760"/>
    <cellStyle name="Normal 15 7 30" xfId="26761"/>
    <cellStyle name="Normal 15 7 30 10" xfId="26762"/>
    <cellStyle name="Normal 15 7 30 11" xfId="26763"/>
    <cellStyle name="Normal 15 7 30 12" xfId="26764"/>
    <cellStyle name="Normal 15 7 30 13" xfId="26765"/>
    <cellStyle name="Normal 15 7 30 14" xfId="26766"/>
    <cellStyle name="Normal 15 7 30 15" xfId="26767"/>
    <cellStyle name="Normal 15 7 30 16" xfId="26768"/>
    <cellStyle name="Normal 15 7 30 17" xfId="26769"/>
    <cellStyle name="Normal 15 7 30 18" xfId="26770"/>
    <cellStyle name="Normal 15 7 30 19" xfId="26771"/>
    <cellStyle name="Normal 15 7 30 2" xfId="26772"/>
    <cellStyle name="Normal 15 7 30 20" xfId="26773"/>
    <cellStyle name="Normal 15 7 30 21" xfId="26774"/>
    <cellStyle name="Normal 15 7 30 22" xfId="26775"/>
    <cellStyle name="Normal 15 7 30 23" xfId="26776"/>
    <cellStyle name="Normal 15 7 30 24" xfId="26777"/>
    <cellStyle name="Normal 15 7 30 25" xfId="26778"/>
    <cellStyle name="Normal 15 7 30 26" xfId="26779"/>
    <cellStyle name="Normal 15 7 30 27" xfId="26780"/>
    <cellStyle name="Normal 15 7 30 28" xfId="26781"/>
    <cellStyle name="Normal 15 7 30 29" xfId="26782"/>
    <cellStyle name="Normal 15 7 30 3" xfId="26783"/>
    <cellStyle name="Normal 15 7 30 30" xfId="26784"/>
    <cellStyle name="Normal 15 7 30 4" xfId="26785"/>
    <cellStyle name="Normal 15 7 30 5" xfId="26786"/>
    <cellStyle name="Normal 15 7 30 6" xfId="26787"/>
    <cellStyle name="Normal 15 7 30 7" xfId="26788"/>
    <cellStyle name="Normal 15 7 30 8" xfId="26789"/>
    <cellStyle name="Normal 15 7 30 9" xfId="26790"/>
    <cellStyle name="Normal 15 7 31" xfId="26791"/>
    <cellStyle name="Normal 15 7 31 10" xfId="26792"/>
    <cellStyle name="Normal 15 7 31 11" xfId="26793"/>
    <cellStyle name="Normal 15 7 31 12" xfId="26794"/>
    <cellStyle name="Normal 15 7 31 13" xfId="26795"/>
    <cellStyle name="Normal 15 7 31 14" xfId="26796"/>
    <cellStyle name="Normal 15 7 31 15" xfId="26797"/>
    <cellStyle name="Normal 15 7 31 16" xfId="26798"/>
    <cellStyle name="Normal 15 7 31 17" xfId="26799"/>
    <cellStyle name="Normal 15 7 31 18" xfId="26800"/>
    <cellStyle name="Normal 15 7 31 19" xfId="26801"/>
    <cellStyle name="Normal 15 7 31 2" xfId="26802"/>
    <cellStyle name="Normal 15 7 31 20" xfId="26803"/>
    <cellStyle name="Normal 15 7 31 21" xfId="26804"/>
    <cellStyle name="Normal 15 7 31 22" xfId="26805"/>
    <cellStyle name="Normal 15 7 31 23" xfId="26806"/>
    <cellStyle name="Normal 15 7 31 24" xfId="26807"/>
    <cellStyle name="Normal 15 7 31 25" xfId="26808"/>
    <cellStyle name="Normal 15 7 31 26" xfId="26809"/>
    <cellStyle name="Normal 15 7 31 27" xfId="26810"/>
    <cellStyle name="Normal 15 7 31 28" xfId="26811"/>
    <cellStyle name="Normal 15 7 31 29" xfId="26812"/>
    <cellStyle name="Normal 15 7 31 3" xfId="26813"/>
    <cellStyle name="Normal 15 7 31 30" xfId="26814"/>
    <cellStyle name="Normal 15 7 31 4" xfId="26815"/>
    <cellStyle name="Normal 15 7 31 5" xfId="26816"/>
    <cellStyle name="Normal 15 7 31 6" xfId="26817"/>
    <cellStyle name="Normal 15 7 31 7" xfId="26818"/>
    <cellStyle name="Normal 15 7 31 8" xfId="26819"/>
    <cellStyle name="Normal 15 7 31 9" xfId="26820"/>
    <cellStyle name="Normal 15 7 32" xfId="26821"/>
    <cellStyle name="Normal 15 7 32 10" xfId="26822"/>
    <cellStyle name="Normal 15 7 32 11" xfId="26823"/>
    <cellStyle name="Normal 15 7 32 12" xfId="26824"/>
    <cellStyle name="Normal 15 7 32 13" xfId="26825"/>
    <cellStyle name="Normal 15 7 32 14" xfId="26826"/>
    <cellStyle name="Normal 15 7 32 15" xfId="26827"/>
    <cellStyle name="Normal 15 7 32 16" xfId="26828"/>
    <cellStyle name="Normal 15 7 32 17" xfId="26829"/>
    <cellStyle name="Normal 15 7 32 18" xfId="26830"/>
    <cellStyle name="Normal 15 7 32 19" xfId="26831"/>
    <cellStyle name="Normal 15 7 32 2" xfId="26832"/>
    <cellStyle name="Normal 15 7 32 20" xfId="26833"/>
    <cellStyle name="Normal 15 7 32 21" xfId="26834"/>
    <cellStyle name="Normal 15 7 32 22" xfId="26835"/>
    <cellStyle name="Normal 15 7 32 23" xfId="26836"/>
    <cellStyle name="Normal 15 7 32 24" xfId="26837"/>
    <cellStyle name="Normal 15 7 32 25" xfId="26838"/>
    <cellStyle name="Normal 15 7 32 26" xfId="26839"/>
    <cellStyle name="Normal 15 7 32 27" xfId="26840"/>
    <cellStyle name="Normal 15 7 32 28" xfId="26841"/>
    <cellStyle name="Normal 15 7 32 29" xfId="26842"/>
    <cellStyle name="Normal 15 7 32 3" xfId="26843"/>
    <cellStyle name="Normal 15 7 32 30" xfId="26844"/>
    <cellStyle name="Normal 15 7 32 4" xfId="26845"/>
    <cellStyle name="Normal 15 7 32 5" xfId="26846"/>
    <cellStyle name="Normal 15 7 32 6" xfId="26847"/>
    <cellStyle name="Normal 15 7 32 7" xfId="26848"/>
    <cellStyle name="Normal 15 7 32 8" xfId="26849"/>
    <cellStyle name="Normal 15 7 32 9" xfId="26850"/>
    <cellStyle name="Normal 15 7 33" xfId="26851"/>
    <cellStyle name="Normal 15 7 34" xfId="26852"/>
    <cellStyle name="Normal 15 7 35" xfId="26853"/>
    <cellStyle name="Normal 15 7 36" xfId="26854"/>
    <cellStyle name="Normal 15 7 37" xfId="26855"/>
    <cellStyle name="Normal 15 7 38" xfId="26856"/>
    <cellStyle name="Normal 15 7 39" xfId="26857"/>
    <cellStyle name="Normal 15 7 4" xfId="26858"/>
    <cellStyle name="Normal 15 7 4 10" xfId="26859"/>
    <cellStyle name="Normal 15 7 4 11" xfId="26860"/>
    <cellStyle name="Normal 15 7 4 12" xfId="26861"/>
    <cellStyle name="Normal 15 7 4 13" xfId="26862"/>
    <cellStyle name="Normal 15 7 4 14" xfId="26863"/>
    <cellStyle name="Normal 15 7 4 15" xfId="26864"/>
    <cellStyle name="Normal 15 7 4 16" xfId="26865"/>
    <cellStyle name="Normal 15 7 4 17" xfId="26866"/>
    <cellStyle name="Normal 15 7 4 18" xfId="26867"/>
    <cellStyle name="Normal 15 7 4 19" xfId="26868"/>
    <cellStyle name="Normal 15 7 4 2" xfId="26869"/>
    <cellStyle name="Normal 15 7 4 20" xfId="26870"/>
    <cellStyle name="Normal 15 7 4 21" xfId="26871"/>
    <cellStyle name="Normal 15 7 4 22" xfId="26872"/>
    <cellStyle name="Normal 15 7 4 23" xfId="26873"/>
    <cellStyle name="Normal 15 7 4 24" xfId="26874"/>
    <cellStyle name="Normal 15 7 4 25" xfId="26875"/>
    <cellStyle name="Normal 15 7 4 26" xfId="26876"/>
    <cellStyle name="Normal 15 7 4 27" xfId="26877"/>
    <cellStyle name="Normal 15 7 4 28" xfId="26878"/>
    <cellStyle name="Normal 15 7 4 29" xfId="26879"/>
    <cellStyle name="Normal 15 7 4 3" xfId="26880"/>
    <cellStyle name="Normal 15 7 4 30" xfId="26881"/>
    <cellStyle name="Normal 15 7 4 4" xfId="26882"/>
    <cellStyle name="Normal 15 7 4 5" xfId="26883"/>
    <cellStyle name="Normal 15 7 4 6" xfId="26884"/>
    <cellStyle name="Normal 15 7 4 7" xfId="26885"/>
    <cellStyle name="Normal 15 7 4 8" xfId="26886"/>
    <cellStyle name="Normal 15 7 4 9" xfId="26887"/>
    <cellStyle name="Normal 15 7 40" xfId="26888"/>
    <cellStyle name="Normal 15 7 41" xfId="26889"/>
    <cellStyle name="Normal 15 7 42" xfId="26890"/>
    <cellStyle name="Normal 15 7 43" xfId="26891"/>
    <cellStyle name="Normal 15 7 44" xfId="26892"/>
    <cellStyle name="Normal 15 7 45" xfId="26893"/>
    <cellStyle name="Normal 15 7 46" xfId="26894"/>
    <cellStyle name="Normal 15 7 47" xfId="26895"/>
    <cellStyle name="Normal 15 7 48" xfId="26896"/>
    <cellStyle name="Normal 15 7 49" xfId="26897"/>
    <cellStyle name="Normal 15 7 5" xfId="26898"/>
    <cellStyle name="Normal 15 7 5 10" xfId="26899"/>
    <cellStyle name="Normal 15 7 5 11" xfId="26900"/>
    <cellStyle name="Normal 15 7 5 12" xfId="26901"/>
    <cellStyle name="Normal 15 7 5 13" xfId="26902"/>
    <cellStyle name="Normal 15 7 5 14" xfId="26903"/>
    <cellStyle name="Normal 15 7 5 15" xfId="26904"/>
    <cellStyle name="Normal 15 7 5 16" xfId="26905"/>
    <cellStyle name="Normal 15 7 5 17" xfId="26906"/>
    <cellStyle name="Normal 15 7 5 18" xfId="26907"/>
    <cellStyle name="Normal 15 7 5 19" xfId="26908"/>
    <cellStyle name="Normal 15 7 5 2" xfId="26909"/>
    <cellStyle name="Normal 15 7 5 20" xfId="26910"/>
    <cellStyle name="Normal 15 7 5 21" xfId="26911"/>
    <cellStyle name="Normal 15 7 5 22" xfId="26912"/>
    <cellStyle name="Normal 15 7 5 23" xfId="26913"/>
    <cellStyle name="Normal 15 7 5 24" xfId="26914"/>
    <cellStyle name="Normal 15 7 5 25" xfId="26915"/>
    <cellStyle name="Normal 15 7 5 26" xfId="26916"/>
    <cellStyle name="Normal 15 7 5 27" xfId="26917"/>
    <cellStyle name="Normal 15 7 5 28" xfId="26918"/>
    <cellStyle name="Normal 15 7 5 29" xfId="26919"/>
    <cellStyle name="Normal 15 7 5 3" xfId="26920"/>
    <cellStyle name="Normal 15 7 5 30" xfId="26921"/>
    <cellStyle name="Normal 15 7 5 4" xfId="26922"/>
    <cellStyle name="Normal 15 7 5 5" xfId="26923"/>
    <cellStyle name="Normal 15 7 5 6" xfId="26924"/>
    <cellStyle name="Normal 15 7 5 7" xfId="26925"/>
    <cellStyle name="Normal 15 7 5 8" xfId="26926"/>
    <cellStyle name="Normal 15 7 5 9" xfId="26927"/>
    <cellStyle name="Normal 15 7 50" xfId="26928"/>
    <cellStyle name="Normal 15 7 51" xfId="26929"/>
    <cellStyle name="Normal 15 7 52" xfId="26930"/>
    <cellStyle name="Normal 15 7 53" xfId="26931"/>
    <cellStyle name="Normal 15 7 54" xfId="26932"/>
    <cellStyle name="Normal 15 7 55" xfId="26933"/>
    <cellStyle name="Normal 15 7 56" xfId="26934"/>
    <cellStyle name="Normal 15 7 57" xfId="26935"/>
    <cellStyle name="Normal 15 7 58" xfId="26936"/>
    <cellStyle name="Normal 15 7 59" xfId="26937"/>
    <cellStyle name="Normal 15 7 6" xfId="26938"/>
    <cellStyle name="Normal 15 7 6 10" xfId="26939"/>
    <cellStyle name="Normal 15 7 6 11" xfId="26940"/>
    <cellStyle name="Normal 15 7 6 12" xfId="26941"/>
    <cellStyle name="Normal 15 7 6 13" xfId="26942"/>
    <cellStyle name="Normal 15 7 6 14" xfId="26943"/>
    <cellStyle name="Normal 15 7 6 15" xfId="26944"/>
    <cellStyle name="Normal 15 7 6 16" xfId="26945"/>
    <cellStyle name="Normal 15 7 6 17" xfId="26946"/>
    <cellStyle name="Normal 15 7 6 18" xfId="26947"/>
    <cellStyle name="Normal 15 7 6 19" xfId="26948"/>
    <cellStyle name="Normal 15 7 6 2" xfId="26949"/>
    <cellStyle name="Normal 15 7 6 20" xfId="26950"/>
    <cellStyle name="Normal 15 7 6 21" xfId="26951"/>
    <cellStyle name="Normal 15 7 6 22" xfId="26952"/>
    <cellStyle name="Normal 15 7 6 23" xfId="26953"/>
    <cellStyle name="Normal 15 7 6 24" xfId="26954"/>
    <cellStyle name="Normal 15 7 6 25" xfId="26955"/>
    <cellStyle name="Normal 15 7 6 26" xfId="26956"/>
    <cellStyle name="Normal 15 7 6 27" xfId="26957"/>
    <cellStyle name="Normal 15 7 6 28" xfId="26958"/>
    <cellStyle name="Normal 15 7 6 29" xfId="26959"/>
    <cellStyle name="Normal 15 7 6 3" xfId="26960"/>
    <cellStyle name="Normal 15 7 6 30" xfId="26961"/>
    <cellStyle name="Normal 15 7 6 4" xfId="26962"/>
    <cellStyle name="Normal 15 7 6 5" xfId="26963"/>
    <cellStyle name="Normal 15 7 6 6" xfId="26964"/>
    <cellStyle name="Normal 15 7 6 7" xfId="26965"/>
    <cellStyle name="Normal 15 7 6 8" xfId="26966"/>
    <cellStyle name="Normal 15 7 6 9" xfId="26967"/>
    <cellStyle name="Normal 15 7 60" xfId="26968"/>
    <cellStyle name="Normal 15 7 61" xfId="26969"/>
    <cellStyle name="Normal 15 7 7" xfId="26970"/>
    <cellStyle name="Normal 15 7 7 10" xfId="26971"/>
    <cellStyle name="Normal 15 7 7 11" xfId="26972"/>
    <cellStyle name="Normal 15 7 7 12" xfId="26973"/>
    <cellStyle name="Normal 15 7 7 13" xfId="26974"/>
    <cellStyle name="Normal 15 7 7 14" xfId="26975"/>
    <cellStyle name="Normal 15 7 7 15" xfId="26976"/>
    <cellStyle name="Normal 15 7 7 16" xfId="26977"/>
    <cellStyle name="Normal 15 7 7 17" xfId="26978"/>
    <cellStyle name="Normal 15 7 7 18" xfId="26979"/>
    <cellStyle name="Normal 15 7 7 19" xfId="26980"/>
    <cellStyle name="Normal 15 7 7 2" xfId="26981"/>
    <cellStyle name="Normal 15 7 7 20" xfId="26982"/>
    <cellStyle name="Normal 15 7 7 21" xfId="26983"/>
    <cellStyle name="Normal 15 7 7 22" xfId="26984"/>
    <cellStyle name="Normal 15 7 7 23" xfId="26985"/>
    <cellStyle name="Normal 15 7 7 24" xfId="26986"/>
    <cellStyle name="Normal 15 7 7 25" xfId="26987"/>
    <cellStyle name="Normal 15 7 7 26" xfId="26988"/>
    <cellStyle name="Normal 15 7 7 27" xfId="26989"/>
    <cellStyle name="Normal 15 7 7 28" xfId="26990"/>
    <cellStyle name="Normal 15 7 7 29" xfId="26991"/>
    <cellStyle name="Normal 15 7 7 3" xfId="26992"/>
    <cellStyle name="Normal 15 7 7 30" xfId="26993"/>
    <cellStyle name="Normal 15 7 7 4" xfId="26994"/>
    <cellStyle name="Normal 15 7 7 5" xfId="26995"/>
    <cellStyle name="Normal 15 7 7 6" xfId="26996"/>
    <cellStyle name="Normal 15 7 7 7" xfId="26997"/>
    <cellStyle name="Normal 15 7 7 8" xfId="26998"/>
    <cellStyle name="Normal 15 7 7 9" xfId="26999"/>
    <cellStyle name="Normal 15 7 8" xfId="27000"/>
    <cellStyle name="Normal 15 7 8 10" xfId="27001"/>
    <cellStyle name="Normal 15 7 8 11" xfId="27002"/>
    <cellStyle name="Normal 15 7 8 12" xfId="27003"/>
    <cellStyle name="Normal 15 7 8 13" xfId="27004"/>
    <cellStyle name="Normal 15 7 8 14" xfId="27005"/>
    <cellStyle name="Normal 15 7 8 15" xfId="27006"/>
    <cellStyle name="Normal 15 7 8 16" xfId="27007"/>
    <cellStyle name="Normal 15 7 8 17" xfId="27008"/>
    <cellStyle name="Normal 15 7 8 18" xfId="27009"/>
    <cellStyle name="Normal 15 7 8 19" xfId="27010"/>
    <cellStyle name="Normal 15 7 8 2" xfId="27011"/>
    <cellStyle name="Normal 15 7 8 20" xfId="27012"/>
    <cellStyle name="Normal 15 7 8 21" xfId="27013"/>
    <cellStyle name="Normal 15 7 8 22" xfId="27014"/>
    <cellStyle name="Normal 15 7 8 23" xfId="27015"/>
    <cellStyle name="Normal 15 7 8 24" xfId="27016"/>
    <cellStyle name="Normal 15 7 8 25" xfId="27017"/>
    <cellStyle name="Normal 15 7 8 26" xfId="27018"/>
    <cellStyle name="Normal 15 7 8 27" xfId="27019"/>
    <cellStyle name="Normal 15 7 8 28" xfId="27020"/>
    <cellStyle name="Normal 15 7 8 29" xfId="27021"/>
    <cellStyle name="Normal 15 7 8 3" xfId="27022"/>
    <cellStyle name="Normal 15 7 8 30" xfId="27023"/>
    <cellStyle name="Normal 15 7 8 4" xfId="27024"/>
    <cellStyle name="Normal 15 7 8 5" xfId="27025"/>
    <cellStyle name="Normal 15 7 8 6" xfId="27026"/>
    <cellStyle name="Normal 15 7 8 7" xfId="27027"/>
    <cellStyle name="Normal 15 7 8 8" xfId="27028"/>
    <cellStyle name="Normal 15 7 8 9" xfId="27029"/>
    <cellStyle name="Normal 15 7 9" xfId="27030"/>
    <cellStyle name="Normal 15 7 9 10" xfId="27031"/>
    <cellStyle name="Normal 15 7 9 11" xfId="27032"/>
    <cellStyle name="Normal 15 7 9 12" xfId="27033"/>
    <cellStyle name="Normal 15 7 9 13" xfId="27034"/>
    <cellStyle name="Normal 15 7 9 14" xfId="27035"/>
    <cellStyle name="Normal 15 7 9 15" xfId="27036"/>
    <cellStyle name="Normal 15 7 9 16" xfId="27037"/>
    <cellStyle name="Normal 15 7 9 17" xfId="27038"/>
    <cellStyle name="Normal 15 7 9 18" xfId="27039"/>
    <cellStyle name="Normal 15 7 9 19" xfId="27040"/>
    <cellStyle name="Normal 15 7 9 2" xfId="27041"/>
    <cellStyle name="Normal 15 7 9 20" xfId="27042"/>
    <cellStyle name="Normal 15 7 9 21" xfId="27043"/>
    <cellStyle name="Normal 15 7 9 22" xfId="27044"/>
    <cellStyle name="Normal 15 7 9 23" xfId="27045"/>
    <cellStyle name="Normal 15 7 9 24" xfId="27046"/>
    <cellStyle name="Normal 15 7 9 25" xfId="27047"/>
    <cellStyle name="Normal 15 7 9 26" xfId="27048"/>
    <cellStyle name="Normal 15 7 9 27" xfId="27049"/>
    <cellStyle name="Normal 15 7 9 28" xfId="27050"/>
    <cellStyle name="Normal 15 7 9 29" xfId="27051"/>
    <cellStyle name="Normal 15 7 9 3" xfId="27052"/>
    <cellStyle name="Normal 15 7 9 30" xfId="27053"/>
    <cellStyle name="Normal 15 7 9 4" xfId="27054"/>
    <cellStyle name="Normal 15 7 9 5" xfId="27055"/>
    <cellStyle name="Normal 15 7 9 6" xfId="27056"/>
    <cellStyle name="Normal 15 7 9 7" xfId="27057"/>
    <cellStyle name="Normal 15 7 9 8" xfId="27058"/>
    <cellStyle name="Normal 15 7 9 9" xfId="27059"/>
    <cellStyle name="Normal 15 8" xfId="27060"/>
    <cellStyle name="Normal 15 8 10" xfId="27061"/>
    <cellStyle name="Normal 15 8 10 10" xfId="27062"/>
    <cellStyle name="Normal 15 8 10 11" xfId="27063"/>
    <cellStyle name="Normal 15 8 10 12" xfId="27064"/>
    <cellStyle name="Normal 15 8 10 13" xfId="27065"/>
    <cellStyle name="Normal 15 8 10 14" xfId="27066"/>
    <cellStyle name="Normal 15 8 10 15" xfId="27067"/>
    <cellStyle name="Normal 15 8 10 16" xfId="27068"/>
    <cellStyle name="Normal 15 8 10 17" xfId="27069"/>
    <cellStyle name="Normal 15 8 10 18" xfId="27070"/>
    <cellStyle name="Normal 15 8 10 19" xfId="27071"/>
    <cellStyle name="Normal 15 8 10 2" xfId="27072"/>
    <cellStyle name="Normal 15 8 10 20" xfId="27073"/>
    <cellStyle name="Normal 15 8 10 21" xfId="27074"/>
    <cellStyle name="Normal 15 8 10 22" xfId="27075"/>
    <cellStyle name="Normal 15 8 10 23" xfId="27076"/>
    <cellStyle name="Normal 15 8 10 24" xfId="27077"/>
    <cellStyle name="Normal 15 8 10 25" xfId="27078"/>
    <cellStyle name="Normal 15 8 10 26" xfId="27079"/>
    <cellStyle name="Normal 15 8 10 27" xfId="27080"/>
    <cellStyle name="Normal 15 8 10 28" xfId="27081"/>
    <cellStyle name="Normal 15 8 10 29" xfId="27082"/>
    <cellStyle name="Normal 15 8 10 3" xfId="27083"/>
    <cellStyle name="Normal 15 8 10 30" xfId="27084"/>
    <cellStyle name="Normal 15 8 10 4" xfId="27085"/>
    <cellStyle name="Normal 15 8 10 5" xfId="27086"/>
    <cellStyle name="Normal 15 8 10 6" xfId="27087"/>
    <cellStyle name="Normal 15 8 10 7" xfId="27088"/>
    <cellStyle name="Normal 15 8 10 8" xfId="27089"/>
    <cellStyle name="Normal 15 8 10 9" xfId="27090"/>
    <cellStyle name="Normal 15 8 11" xfId="27091"/>
    <cellStyle name="Normal 15 8 11 10" xfId="27092"/>
    <cellStyle name="Normal 15 8 11 11" xfId="27093"/>
    <cellStyle name="Normal 15 8 11 12" xfId="27094"/>
    <cellStyle name="Normal 15 8 11 13" xfId="27095"/>
    <cellStyle name="Normal 15 8 11 14" xfId="27096"/>
    <cellStyle name="Normal 15 8 11 15" xfId="27097"/>
    <cellStyle name="Normal 15 8 11 16" xfId="27098"/>
    <cellStyle name="Normal 15 8 11 17" xfId="27099"/>
    <cellStyle name="Normal 15 8 11 18" xfId="27100"/>
    <cellStyle name="Normal 15 8 11 19" xfId="27101"/>
    <cellStyle name="Normal 15 8 11 2" xfId="27102"/>
    <cellStyle name="Normal 15 8 11 20" xfId="27103"/>
    <cellStyle name="Normal 15 8 11 21" xfId="27104"/>
    <cellStyle name="Normal 15 8 11 22" xfId="27105"/>
    <cellStyle name="Normal 15 8 11 23" xfId="27106"/>
    <cellStyle name="Normal 15 8 11 24" xfId="27107"/>
    <cellStyle name="Normal 15 8 11 25" xfId="27108"/>
    <cellStyle name="Normal 15 8 11 26" xfId="27109"/>
    <cellStyle name="Normal 15 8 11 27" xfId="27110"/>
    <cellStyle name="Normal 15 8 11 28" xfId="27111"/>
    <cellStyle name="Normal 15 8 11 29" xfId="27112"/>
    <cellStyle name="Normal 15 8 11 3" xfId="27113"/>
    <cellStyle name="Normal 15 8 11 30" xfId="27114"/>
    <cellStyle name="Normal 15 8 11 4" xfId="27115"/>
    <cellStyle name="Normal 15 8 11 5" xfId="27116"/>
    <cellStyle name="Normal 15 8 11 6" xfId="27117"/>
    <cellStyle name="Normal 15 8 11 7" xfId="27118"/>
    <cellStyle name="Normal 15 8 11 8" xfId="27119"/>
    <cellStyle name="Normal 15 8 11 9" xfId="27120"/>
    <cellStyle name="Normal 15 8 12" xfId="27121"/>
    <cellStyle name="Normal 15 8 12 10" xfId="27122"/>
    <cellStyle name="Normal 15 8 12 11" xfId="27123"/>
    <cellStyle name="Normal 15 8 12 12" xfId="27124"/>
    <cellStyle name="Normal 15 8 12 13" xfId="27125"/>
    <cellStyle name="Normal 15 8 12 14" xfId="27126"/>
    <cellStyle name="Normal 15 8 12 15" xfId="27127"/>
    <cellStyle name="Normal 15 8 12 16" xfId="27128"/>
    <cellStyle name="Normal 15 8 12 17" xfId="27129"/>
    <cellStyle name="Normal 15 8 12 18" xfId="27130"/>
    <cellStyle name="Normal 15 8 12 19" xfId="27131"/>
    <cellStyle name="Normal 15 8 12 2" xfId="27132"/>
    <cellStyle name="Normal 15 8 12 20" xfId="27133"/>
    <cellStyle name="Normal 15 8 12 21" xfId="27134"/>
    <cellStyle name="Normal 15 8 12 22" xfId="27135"/>
    <cellStyle name="Normal 15 8 12 23" xfId="27136"/>
    <cellStyle name="Normal 15 8 12 24" xfId="27137"/>
    <cellStyle name="Normal 15 8 12 25" xfId="27138"/>
    <cellStyle name="Normal 15 8 12 26" xfId="27139"/>
    <cellStyle name="Normal 15 8 12 27" xfId="27140"/>
    <cellStyle name="Normal 15 8 12 28" xfId="27141"/>
    <cellStyle name="Normal 15 8 12 29" xfId="27142"/>
    <cellStyle name="Normal 15 8 12 3" xfId="27143"/>
    <cellStyle name="Normal 15 8 12 30" xfId="27144"/>
    <cellStyle name="Normal 15 8 12 4" xfId="27145"/>
    <cellStyle name="Normal 15 8 12 5" xfId="27146"/>
    <cellStyle name="Normal 15 8 12 6" xfId="27147"/>
    <cellStyle name="Normal 15 8 12 7" xfId="27148"/>
    <cellStyle name="Normal 15 8 12 8" xfId="27149"/>
    <cellStyle name="Normal 15 8 12 9" xfId="27150"/>
    <cellStyle name="Normal 15 8 13" xfId="27151"/>
    <cellStyle name="Normal 15 8 13 10" xfId="27152"/>
    <cellStyle name="Normal 15 8 13 11" xfId="27153"/>
    <cellStyle name="Normal 15 8 13 12" xfId="27154"/>
    <cellStyle name="Normal 15 8 13 13" xfId="27155"/>
    <cellStyle name="Normal 15 8 13 14" xfId="27156"/>
    <cellStyle name="Normal 15 8 13 15" xfId="27157"/>
    <cellStyle name="Normal 15 8 13 16" xfId="27158"/>
    <cellStyle name="Normal 15 8 13 17" xfId="27159"/>
    <cellStyle name="Normal 15 8 13 18" xfId="27160"/>
    <cellStyle name="Normal 15 8 13 19" xfId="27161"/>
    <cellStyle name="Normal 15 8 13 2" xfId="27162"/>
    <cellStyle name="Normal 15 8 13 20" xfId="27163"/>
    <cellStyle name="Normal 15 8 13 21" xfId="27164"/>
    <cellStyle name="Normal 15 8 13 22" xfId="27165"/>
    <cellStyle name="Normal 15 8 13 23" xfId="27166"/>
    <cellStyle name="Normal 15 8 13 24" xfId="27167"/>
    <cellStyle name="Normal 15 8 13 25" xfId="27168"/>
    <cellStyle name="Normal 15 8 13 26" xfId="27169"/>
    <cellStyle name="Normal 15 8 13 27" xfId="27170"/>
    <cellStyle name="Normal 15 8 13 28" xfId="27171"/>
    <cellStyle name="Normal 15 8 13 29" xfId="27172"/>
    <cellStyle name="Normal 15 8 13 3" xfId="27173"/>
    <cellStyle name="Normal 15 8 13 30" xfId="27174"/>
    <cellStyle name="Normal 15 8 13 4" xfId="27175"/>
    <cellStyle name="Normal 15 8 13 5" xfId="27176"/>
    <cellStyle name="Normal 15 8 13 6" xfId="27177"/>
    <cellStyle name="Normal 15 8 13 7" xfId="27178"/>
    <cellStyle name="Normal 15 8 13 8" xfId="27179"/>
    <cellStyle name="Normal 15 8 13 9" xfId="27180"/>
    <cellStyle name="Normal 15 8 14" xfId="27181"/>
    <cellStyle name="Normal 15 8 14 10" xfId="27182"/>
    <cellStyle name="Normal 15 8 14 11" xfId="27183"/>
    <cellStyle name="Normal 15 8 14 12" xfId="27184"/>
    <cellStyle name="Normal 15 8 14 13" xfId="27185"/>
    <cellStyle name="Normal 15 8 14 14" xfId="27186"/>
    <cellStyle name="Normal 15 8 14 15" xfId="27187"/>
    <cellStyle name="Normal 15 8 14 16" xfId="27188"/>
    <cellStyle name="Normal 15 8 14 17" xfId="27189"/>
    <cellStyle name="Normal 15 8 14 18" xfId="27190"/>
    <cellStyle name="Normal 15 8 14 19" xfId="27191"/>
    <cellStyle name="Normal 15 8 14 2" xfId="27192"/>
    <cellStyle name="Normal 15 8 14 20" xfId="27193"/>
    <cellStyle name="Normal 15 8 14 21" xfId="27194"/>
    <cellStyle name="Normal 15 8 14 22" xfId="27195"/>
    <cellStyle name="Normal 15 8 14 23" xfId="27196"/>
    <cellStyle name="Normal 15 8 14 24" xfId="27197"/>
    <cellStyle name="Normal 15 8 14 25" xfId="27198"/>
    <cellStyle name="Normal 15 8 14 26" xfId="27199"/>
    <cellStyle name="Normal 15 8 14 27" xfId="27200"/>
    <cellStyle name="Normal 15 8 14 28" xfId="27201"/>
    <cellStyle name="Normal 15 8 14 29" xfId="27202"/>
    <cellStyle name="Normal 15 8 14 3" xfId="27203"/>
    <cellStyle name="Normal 15 8 14 30" xfId="27204"/>
    <cellStyle name="Normal 15 8 14 4" xfId="27205"/>
    <cellStyle name="Normal 15 8 14 5" xfId="27206"/>
    <cellStyle name="Normal 15 8 14 6" xfId="27207"/>
    <cellStyle name="Normal 15 8 14 7" xfId="27208"/>
    <cellStyle name="Normal 15 8 14 8" xfId="27209"/>
    <cellStyle name="Normal 15 8 14 9" xfId="27210"/>
    <cellStyle name="Normal 15 8 15" xfId="27211"/>
    <cellStyle name="Normal 15 8 15 10" xfId="27212"/>
    <cellStyle name="Normal 15 8 15 11" xfId="27213"/>
    <cellStyle name="Normal 15 8 15 12" xfId="27214"/>
    <cellStyle name="Normal 15 8 15 13" xfId="27215"/>
    <cellStyle name="Normal 15 8 15 14" xfId="27216"/>
    <cellStyle name="Normal 15 8 15 15" xfId="27217"/>
    <cellStyle name="Normal 15 8 15 16" xfId="27218"/>
    <cellStyle name="Normal 15 8 15 17" xfId="27219"/>
    <cellStyle name="Normal 15 8 15 18" xfId="27220"/>
    <cellStyle name="Normal 15 8 15 19" xfId="27221"/>
    <cellStyle name="Normal 15 8 15 2" xfId="27222"/>
    <cellStyle name="Normal 15 8 15 20" xfId="27223"/>
    <cellStyle name="Normal 15 8 15 21" xfId="27224"/>
    <cellStyle name="Normal 15 8 15 22" xfId="27225"/>
    <cellStyle name="Normal 15 8 15 23" xfId="27226"/>
    <cellStyle name="Normal 15 8 15 24" xfId="27227"/>
    <cellStyle name="Normal 15 8 15 25" xfId="27228"/>
    <cellStyle name="Normal 15 8 15 26" xfId="27229"/>
    <cellStyle name="Normal 15 8 15 27" xfId="27230"/>
    <cellStyle name="Normal 15 8 15 28" xfId="27231"/>
    <cellStyle name="Normal 15 8 15 29" xfId="27232"/>
    <cellStyle name="Normal 15 8 15 3" xfId="27233"/>
    <cellStyle name="Normal 15 8 15 30" xfId="27234"/>
    <cellStyle name="Normal 15 8 15 4" xfId="27235"/>
    <cellStyle name="Normal 15 8 15 5" xfId="27236"/>
    <cellStyle name="Normal 15 8 15 6" xfId="27237"/>
    <cellStyle name="Normal 15 8 15 7" xfId="27238"/>
    <cellStyle name="Normal 15 8 15 8" xfId="27239"/>
    <cellStyle name="Normal 15 8 15 9" xfId="27240"/>
    <cellStyle name="Normal 15 8 16" xfId="27241"/>
    <cellStyle name="Normal 15 8 16 10" xfId="27242"/>
    <cellStyle name="Normal 15 8 16 11" xfId="27243"/>
    <cellStyle name="Normal 15 8 16 12" xfId="27244"/>
    <cellStyle name="Normal 15 8 16 13" xfId="27245"/>
    <cellStyle name="Normal 15 8 16 14" xfId="27246"/>
    <cellStyle name="Normal 15 8 16 15" xfId="27247"/>
    <cellStyle name="Normal 15 8 16 16" xfId="27248"/>
    <cellStyle name="Normal 15 8 16 17" xfId="27249"/>
    <cellStyle name="Normal 15 8 16 18" xfId="27250"/>
    <cellStyle name="Normal 15 8 16 19" xfId="27251"/>
    <cellStyle name="Normal 15 8 16 2" xfId="27252"/>
    <cellStyle name="Normal 15 8 16 20" xfId="27253"/>
    <cellStyle name="Normal 15 8 16 21" xfId="27254"/>
    <cellStyle name="Normal 15 8 16 22" xfId="27255"/>
    <cellStyle name="Normal 15 8 16 23" xfId="27256"/>
    <cellStyle name="Normal 15 8 16 24" xfId="27257"/>
    <cellStyle name="Normal 15 8 16 25" xfId="27258"/>
    <cellStyle name="Normal 15 8 16 26" xfId="27259"/>
    <cellStyle name="Normal 15 8 16 27" xfId="27260"/>
    <cellStyle name="Normal 15 8 16 28" xfId="27261"/>
    <cellStyle name="Normal 15 8 16 29" xfId="27262"/>
    <cellStyle name="Normal 15 8 16 3" xfId="27263"/>
    <cellStyle name="Normal 15 8 16 30" xfId="27264"/>
    <cellStyle name="Normal 15 8 16 4" xfId="27265"/>
    <cellStyle name="Normal 15 8 16 5" xfId="27266"/>
    <cellStyle name="Normal 15 8 16 6" xfId="27267"/>
    <cellStyle name="Normal 15 8 16 7" xfId="27268"/>
    <cellStyle name="Normal 15 8 16 8" xfId="27269"/>
    <cellStyle name="Normal 15 8 16 9" xfId="27270"/>
    <cellStyle name="Normal 15 8 17" xfId="27271"/>
    <cellStyle name="Normal 15 8 17 10" xfId="27272"/>
    <cellStyle name="Normal 15 8 17 11" xfId="27273"/>
    <cellStyle name="Normal 15 8 17 12" xfId="27274"/>
    <cellStyle name="Normal 15 8 17 13" xfId="27275"/>
    <cellStyle name="Normal 15 8 17 14" xfId="27276"/>
    <cellStyle name="Normal 15 8 17 15" xfId="27277"/>
    <cellStyle name="Normal 15 8 17 16" xfId="27278"/>
    <cellStyle name="Normal 15 8 17 17" xfId="27279"/>
    <cellStyle name="Normal 15 8 17 18" xfId="27280"/>
    <cellStyle name="Normal 15 8 17 19" xfId="27281"/>
    <cellStyle name="Normal 15 8 17 2" xfId="27282"/>
    <cellStyle name="Normal 15 8 17 20" xfId="27283"/>
    <cellStyle name="Normal 15 8 17 21" xfId="27284"/>
    <cellStyle name="Normal 15 8 17 22" xfId="27285"/>
    <cellStyle name="Normal 15 8 17 23" xfId="27286"/>
    <cellStyle name="Normal 15 8 17 24" xfId="27287"/>
    <cellStyle name="Normal 15 8 17 25" xfId="27288"/>
    <cellStyle name="Normal 15 8 17 26" xfId="27289"/>
    <cellStyle name="Normal 15 8 17 27" xfId="27290"/>
    <cellStyle name="Normal 15 8 17 28" xfId="27291"/>
    <cellStyle name="Normal 15 8 17 29" xfId="27292"/>
    <cellStyle name="Normal 15 8 17 3" xfId="27293"/>
    <cellStyle name="Normal 15 8 17 30" xfId="27294"/>
    <cellStyle name="Normal 15 8 17 4" xfId="27295"/>
    <cellStyle name="Normal 15 8 17 5" xfId="27296"/>
    <cellStyle name="Normal 15 8 17 6" xfId="27297"/>
    <cellStyle name="Normal 15 8 17 7" xfId="27298"/>
    <cellStyle name="Normal 15 8 17 8" xfId="27299"/>
    <cellStyle name="Normal 15 8 17 9" xfId="27300"/>
    <cellStyle name="Normal 15 8 18" xfId="27301"/>
    <cellStyle name="Normal 15 8 18 10" xfId="27302"/>
    <cellStyle name="Normal 15 8 18 11" xfId="27303"/>
    <cellStyle name="Normal 15 8 18 12" xfId="27304"/>
    <cellStyle name="Normal 15 8 18 13" xfId="27305"/>
    <cellStyle name="Normal 15 8 18 14" xfId="27306"/>
    <cellStyle name="Normal 15 8 18 15" xfId="27307"/>
    <cellStyle name="Normal 15 8 18 16" xfId="27308"/>
    <cellStyle name="Normal 15 8 18 17" xfId="27309"/>
    <cellStyle name="Normal 15 8 18 18" xfId="27310"/>
    <cellStyle name="Normal 15 8 18 19" xfId="27311"/>
    <cellStyle name="Normal 15 8 18 2" xfId="27312"/>
    <cellStyle name="Normal 15 8 18 20" xfId="27313"/>
    <cellStyle name="Normal 15 8 18 21" xfId="27314"/>
    <cellStyle name="Normal 15 8 18 22" xfId="27315"/>
    <cellStyle name="Normal 15 8 18 23" xfId="27316"/>
    <cellStyle name="Normal 15 8 18 24" xfId="27317"/>
    <cellStyle name="Normal 15 8 18 25" xfId="27318"/>
    <cellStyle name="Normal 15 8 18 26" xfId="27319"/>
    <cellStyle name="Normal 15 8 18 27" xfId="27320"/>
    <cellStyle name="Normal 15 8 18 28" xfId="27321"/>
    <cellStyle name="Normal 15 8 18 29" xfId="27322"/>
    <cellStyle name="Normal 15 8 18 3" xfId="27323"/>
    <cellStyle name="Normal 15 8 18 30" xfId="27324"/>
    <cellStyle name="Normal 15 8 18 4" xfId="27325"/>
    <cellStyle name="Normal 15 8 18 5" xfId="27326"/>
    <cellStyle name="Normal 15 8 18 6" xfId="27327"/>
    <cellStyle name="Normal 15 8 18 7" xfId="27328"/>
    <cellStyle name="Normal 15 8 18 8" xfId="27329"/>
    <cellStyle name="Normal 15 8 18 9" xfId="27330"/>
    <cellStyle name="Normal 15 8 19" xfId="27331"/>
    <cellStyle name="Normal 15 8 19 10" xfId="27332"/>
    <cellStyle name="Normal 15 8 19 11" xfId="27333"/>
    <cellStyle name="Normal 15 8 19 12" xfId="27334"/>
    <cellStyle name="Normal 15 8 19 13" xfId="27335"/>
    <cellStyle name="Normal 15 8 19 14" xfId="27336"/>
    <cellStyle name="Normal 15 8 19 15" xfId="27337"/>
    <cellStyle name="Normal 15 8 19 16" xfId="27338"/>
    <cellStyle name="Normal 15 8 19 17" xfId="27339"/>
    <cellStyle name="Normal 15 8 19 18" xfId="27340"/>
    <cellStyle name="Normal 15 8 19 19" xfId="27341"/>
    <cellStyle name="Normal 15 8 19 2" xfId="27342"/>
    <cellStyle name="Normal 15 8 19 20" xfId="27343"/>
    <cellStyle name="Normal 15 8 19 21" xfId="27344"/>
    <cellStyle name="Normal 15 8 19 22" xfId="27345"/>
    <cellStyle name="Normal 15 8 19 23" xfId="27346"/>
    <cellStyle name="Normal 15 8 19 24" xfId="27347"/>
    <cellStyle name="Normal 15 8 19 25" xfId="27348"/>
    <cellStyle name="Normal 15 8 19 26" xfId="27349"/>
    <cellStyle name="Normal 15 8 19 27" xfId="27350"/>
    <cellStyle name="Normal 15 8 19 28" xfId="27351"/>
    <cellStyle name="Normal 15 8 19 29" xfId="27352"/>
    <cellStyle name="Normal 15 8 19 3" xfId="27353"/>
    <cellStyle name="Normal 15 8 19 30" xfId="27354"/>
    <cellStyle name="Normal 15 8 19 4" xfId="27355"/>
    <cellStyle name="Normal 15 8 19 5" xfId="27356"/>
    <cellStyle name="Normal 15 8 19 6" xfId="27357"/>
    <cellStyle name="Normal 15 8 19 7" xfId="27358"/>
    <cellStyle name="Normal 15 8 19 8" xfId="27359"/>
    <cellStyle name="Normal 15 8 19 9" xfId="27360"/>
    <cellStyle name="Normal 15 8 2" xfId="27361"/>
    <cellStyle name="Normal 15 8 2 10" xfId="27362"/>
    <cellStyle name="Normal 15 8 2 11" xfId="27363"/>
    <cellStyle name="Normal 15 8 2 12" xfId="27364"/>
    <cellStyle name="Normal 15 8 2 13" xfId="27365"/>
    <cellStyle name="Normal 15 8 2 14" xfId="27366"/>
    <cellStyle name="Normal 15 8 2 15" xfId="27367"/>
    <cellStyle name="Normal 15 8 2 16" xfId="27368"/>
    <cellStyle name="Normal 15 8 2 17" xfId="27369"/>
    <cellStyle name="Normal 15 8 2 18" xfId="27370"/>
    <cellStyle name="Normal 15 8 2 19" xfId="27371"/>
    <cellStyle name="Normal 15 8 2 2" xfId="27372"/>
    <cellStyle name="Normal 15 8 2 20" xfId="27373"/>
    <cellStyle name="Normal 15 8 2 21" xfId="27374"/>
    <cellStyle name="Normal 15 8 2 22" xfId="27375"/>
    <cellStyle name="Normal 15 8 2 23" xfId="27376"/>
    <cellStyle name="Normal 15 8 2 24" xfId="27377"/>
    <cellStyle name="Normal 15 8 2 25" xfId="27378"/>
    <cellStyle name="Normal 15 8 2 26" xfId="27379"/>
    <cellStyle name="Normal 15 8 2 27" xfId="27380"/>
    <cellStyle name="Normal 15 8 2 28" xfId="27381"/>
    <cellStyle name="Normal 15 8 2 29" xfId="27382"/>
    <cellStyle name="Normal 15 8 2 3" xfId="27383"/>
    <cellStyle name="Normal 15 8 2 30" xfId="27384"/>
    <cellStyle name="Normal 15 8 2 4" xfId="27385"/>
    <cellStyle name="Normal 15 8 2 5" xfId="27386"/>
    <cellStyle name="Normal 15 8 2 6" xfId="27387"/>
    <cellStyle name="Normal 15 8 2 7" xfId="27388"/>
    <cellStyle name="Normal 15 8 2 8" xfId="27389"/>
    <cellStyle name="Normal 15 8 2 9" xfId="27390"/>
    <cellStyle name="Normal 15 8 20" xfId="27391"/>
    <cellStyle name="Normal 15 8 20 10" xfId="27392"/>
    <cellStyle name="Normal 15 8 20 11" xfId="27393"/>
    <cellStyle name="Normal 15 8 20 12" xfId="27394"/>
    <cellStyle name="Normal 15 8 20 13" xfId="27395"/>
    <cellStyle name="Normal 15 8 20 14" xfId="27396"/>
    <cellStyle name="Normal 15 8 20 15" xfId="27397"/>
    <cellStyle name="Normal 15 8 20 16" xfId="27398"/>
    <cellStyle name="Normal 15 8 20 17" xfId="27399"/>
    <cellStyle name="Normal 15 8 20 18" xfId="27400"/>
    <cellStyle name="Normal 15 8 20 19" xfId="27401"/>
    <cellStyle name="Normal 15 8 20 2" xfId="27402"/>
    <cellStyle name="Normal 15 8 20 20" xfId="27403"/>
    <cellStyle name="Normal 15 8 20 21" xfId="27404"/>
    <cellStyle name="Normal 15 8 20 22" xfId="27405"/>
    <cellStyle name="Normal 15 8 20 23" xfId="27406"/>
    <cellStyle name="Normal 15 8 20 24" xfId="27407"/>
    <cellStyle name="Normal 15 8 20 25" xfId="27408"/>
    <cellStyle name="Normal 15 8 20 26" xfId="27409"/>
    <cellStyle name="Normal 15 8 20 27" xfId="27410"/>
    <cellStyle name="Normal 15 8 20 28" xfId="27411"/>
    <cellStyle name="Normal 15 8 20 29" xfId="27412"/>
    <cellStyle name="Normal 15 8 20 3" xfId="27413"/>
    <cellStyle name="Normal 15 8 20 30" xfId="27414"/>
    <cellStyle name="Normal 15 8 20 4" xfId="27415"/>
    <cellStyle name="Normal 15 8 20 5" xfId="27416"/>
    <cellStyle name="Normal 15 8 20 6" xfId="27417"/>
    <cellStyle name="Normal 15 8 20 7" xfId="27418"/>
    <cellStyle name="Normal 15 8 20 8" xfId="27419"/>
    <cellStyle name="Normal 15 8 20 9" xfId="27420"/>
    <cellStyle name="Normal 15 8 21" xfId="27421"/>
    <cellStyle name="Normal 15 8 21 10" xfId="27422"/>
    <cellStyle name="Normal 15 8 21 11" xfId="27423"/>
    <cellStyle name="Normal 15 8 21 12" xfId="27424"/>
    <cellStyle name="Normal 15 8 21 13" xfId="27425"/>
    <cellStyle name="Normal 15 8 21 14" xfId="27426"/>
    <cellStyle name="Normal 15 8 21 15" xfId="27427"/>
    <cellStyle name="Normal 15 8 21 16" xfId="27428"/>
    <cellStyle name="Normal 15 8 21 17" xfId="27429"/>
    <cellStyle name="Normal 15 8 21 18" xfId="27430"/>
    <cellStyle name="Normal 15 8 21 19" xfId="27431"/>
    <cellStyle name="Normal 15 8 21 2" xfId="27432"/>
    <cellStyle name="Normal 15 8 21 20" xfId="27433"/>
    <cellStyle name="Normal 15 8 21 21" xfId="27434"/>
    <cellStyle name="Normal 15 8 21 22" xfId="27435"/>
    <cellStyle name="Normal 15 8 21 23" xfId="27436"/>
    <cellStyle name="Normal 15 8 21 24" xfId="27437"/>
    <cellStyle name="Normal 15 8 21 25" xfId="27438"/>
    <cellStyle name="Normal 15 8 21 26" xfId="27439"/>
    <cellStyle name="Normal 15 8 21 27" xfId="27440"/>
    <cellStyle name="Normal 15 8 21 28" xfId="27441"/>
    <cellStyle name="Normal 15 8 21 29" xfId="27442"/>
    <cellStyle name="Normal 15 8 21 3" xfId="27443"/>
    <cellStyle name="Normal 15 8 21 30" xfId="27444"/>
    <cellStyle name="Normal 15 8 21 4" xfId="27445"/>
    <cellStyle name="Normal 15 8 21 5" xfId="27446"/>
    <cellStyle name="Normal 15 8 21 6" xfId="27447"/>
    <cellStyle name="Normal 15 8 21 7" xfId="27448"/>
    <cellStyle name="Normal 15 8 21 8" xfId="27449"/>
    <cellStyle name="Normal 15 8 21 9" xfId="27450"/>
    <cellStyle name="Normal 15 8 22" xfId="27451"/>
    <cellStyle name="Normal 15 8 22 10" xfId="27452"/>
    <cellStyle name="Normal 15 8 22 11" xfId="27453"/>
    <cellStyle name="Normal 15 8 22 12" xfId="27454"/>
    <cellStyle name="Normal 15 8 22 13" xfId="27455"/>
    <cellStyle name="Normal 15 8 22 14" xfId="27456"/>
    <cellStyle name="Normal 15 8 22 15" xfId="27457"/>
    <cellStyle name="Normal 15 8 22 16" xfId="27458"/>
    <cellStyle name="Normal 15 8 22 17" xfId="27459"/>
    <cellStyle name="Normal 15 8 22 18" xfId="27460"/>
    <cellStyle name="Normal 15 8 22 19" xfId="27461"/>
    <cellStyle name="Normal 15 8 22 2" xfId="27462"/>
    <cellStyle name="Normal 15 8 22 20" xfId="27463"/>
    <cellStyle name="Normal 15 8 22 21" xfId="27464"/>
    <cellStyle name="Normal 15 8 22 22" xfId="27465"/>
    <cellStyle name="Normal 15 8 22 23" xfId="27466"/>
    <cellStyle name="Normal 15 8 22 24" xfId="27467"/>
    <cellStyle name="Normal 15 8 22 25" xfId="27468"/>
    <cellStyle name="Normal 15 8 22 26" xfId="27469"/>
    <cellStyle name="Normal 15 8 22 27" xfId="27470"/>
    <cellStyle name="Normal 15 8 22 28" xfId="27471"/>
    <cellStyle name="Normal 15 8 22 29" xfId="27472"/>
    <cellStyle name="Normal 15 8 22 3" xfId="27473"/>
    <cellStyle name="Normal 15 8 22 30" xfId="27474"/>
    <cellStyle name="Normal 15 8 22 4" xfId="27475"/>
    <cellStyle name="Normal 15 8 22 5" xfId="27476"/>
    <cellStyle name="Normal 15 8 22 6" xfId="27477"/>
    <cellStyle name="Normal 15 8 22 7" xfId="27478"/>
    <cellStyle name="Normal 15 8 22 8" xfId="27479"/>
    <cellStyle name="Normal 15 8 22 9" xfId="27480"/>
    <cellStyle name="Normal 15 8 23" xfId="27481"/>
    <cellStyle name="Normal 15 8 23 10" xfId="27482"/>
    <cellStyle name="Normal 15 8 23 11" xfId="27483"/>
    <cellStyle name="Normal 15 8 23 12" xfId="27484"/>
    <cellStyle name="Normal 15 8 23 13" xfId="27485"/>
    <cellStyle name="Normal 15 8 23 14" xfId="27486"/>
    <cellStyle name="Normal 15 8 23 15" xfId="27487"/>
    <cellStyle name="Normal 15 8 23 16" xfId="27488"/>
    <cellStyle name="Normal 15 8 23 17" xfId="27489"/>
    <cellStyle name="Normal 15 8 23 18" xfId="27490"/>
    <cellStyle name="Normal 15 8 23 19" xfId="27491"/>
    <cellStyle name="Normal 15 8 23 2" xfId="27492"/>
    <cellStyle name="Normal 15 8 23 20" xfId="27493"/>
    <cellStyle name="Normal 15 8 23 21" xfId="27494"/>
    <cellStyle name="Normal 15 8 23 22" xfId="27495"/>
    <cellStyle name="Normal 15 8 23 23" xfId="27496"/>
    <cellStyle name="Normal 15 8 23 24" xfId="27497"/>
    <cellStyle name="Normal 15 8 23 25" xfId="27498"/>
    <cellStyle name="Normal 15 8 23 26" xfId="27499"/>
    <cellStyle name="Normal 15 8 23 27" xfId="27500"/>
    <cellStyle name="Normal 15 8 23 28" xfId="27501"/>
    <cellStyle name="Normal 15 8 23 29" xfId="27502"/>
    <cellStyle name="Normal 15 8 23 3" xfId="27503"/>
    <cellStyle name="Normal 15 8 23 30" xfId="27504"/>
    <cellStyle name="Normal 15 8 23 4" xfId="27505"/>
    <cellStyle name="Normal 15 8 23 5" xfId="27506"/>
    <cellStyle name="Normal 15 8 23 6" xfId="27507"/>
    <cellStyle name="Normal 15 8 23 7" xfId="27508"/>
    <cellStyle name="Normal 15 8 23 8" xfId="27509"/>
    <cellStyle name="Normal 15 8 23 9" xfId="27510"/>
    <cellStyle name="Normal 15 8 24" xfId="27511"/>
    <cellStyle name="Normal 15 8 24 10" xfId="27512"/>
    <cellStyle name="Normal 15 8 24 11" xfId="27513"/>
    <cellStyle name="Normal 15 8 24 12" xfId="27514"/>
    <cellStyle name="Normal 15 8 24 13" xfId="27515"/>
    <cellStyle name="Normal 15 8 24 14" xfId="27516"/>
    <cellStyle name="Normal 15 8 24 15" xfId="27517"/>
    <cellStyle name="Normal 15 8 24 16" xfId="27518"/>
    <cellStyle name="Normal 15 8 24 17" xfId="27519"/>
    <cellStyle name="Normal 15 8 24 18" xfId="27520"/>
    <cellStyle name="Normal 15 8 24 19" xfId="27521"/>
    <cellStyle name="Normal 15 8 24 2" xfId="27522"/>
    <cellStyle name="Normal 15 8 24 20" xfId="27523"/>
    <cellStyle name="Normal 15 8 24 21" xfId="27524"/>
    <cellStyle name="Normal 15 8 24 22" xfId="27525"/>
    <cellStyle name="Normal 15 8 24 23" xfId="27526"/>
    <cellStyle name="Normal 15 8 24 24" xfId="27527"/>
    <cellStyle name="Normal 15 8 24 25" xfId="27528"/>
    <cellStyle name="Normal 15 8 24 26" xfId="27529"/>
    <cellStyle name="Normal 15 8 24 27" xfId="27530"/>
    <cellStyle name="Normal 15 8 24 28" xfId="27531"/>
    <cellStyle name="Normal 15 8 24 29" xfId="27532"/>
    <cellStyle name="Normal 15 8 24 3" xfId="27533"/>
    <cellStyle name="Normal 15 8 24 30" xfId="27534"/>
    <cellStyle name="Normal 15 8 24 4" xfId="27535"/>
    <cellStyle name="Normal 15 8 24 5" xfId="27536"/>
    <cellStyle name="Normal 15 8 24 6" xfId="27537"/>
    <cellStyle name="Normal 15 8 24 7" xfId="27538"/>
    <cellStyle name="Normal 15 8 24 8" xfId="27539"/>
    <cellStyle name="Normal 15 8 24 9" xfId="27540"/>
    <cellStyle name="Normal 15 8 25" xfId="27541"/>
    <cellStyle name="Normal 15 8 25 10" xfId="27542"/>
    <cellStyle name="Normal 15 8 25 11" xfId="27543"/>
    <cellStyle name="Normal 15 8 25 12" xfId="27544"/>
    <cellStyle name="Normal 15 8 25 13" xfId="27545"/>
    <cellStyle name="Normal 15 8 25 14" xfId="27546"/>
    <cellStyle name="Normal 15 8 25 15" xfId="27547"/>
    <cellStyle name="Normal 15 8 25 16" xfId="27548"/>
    <cellStyle name="Normal 15 8 25 17" xfId="27549"/>
    <cellStyle name="Normal 15 8 25 18" xfId="27550"/>
    <cellStyle name="Normal 15 8 25 19" xfId="27551"/>
    <cellStyle name="Normal 15 8 25 2" xfId="27552"/>
    <cellStyle name="Normal 15 8 25 20" xfId="27553"/>
    <cellStyle name="Normal 15 8 25 21" xfId="27554"/>
    <cellStyle name="Normal 15 8 25 22" xfId="27555"/>
    <cellStyle name="Normal 15 8 25 23" xfId="27556"/>
    <cellStyle name="Normal 15 8 25 24" xfId="27557"/>
    <cellStyle name="Normal 15 8 25 25" xfId="27558"/>
    <cellStyle name="Normal 15 8 25 26" xfId="27559"/>
    <cellStyle name="Normal 15 8 25 27" xfId="27560"/>
    <cellStyle name="Normal 15 8 25 28" xfId="27561"/>
    <cellStyle name="Normal 15 8 25 29" xfId="27562"/>
    <cellStyle name="Normal 15 8 25 3" xfId="27563"/>
    <cellStyle name="Normal 15 8 25 30" xfId="27564"/>
    <cellStyle name="Normal 15 8 25 4" xfId="27565"/>
    <cellStyle name="Normal 15 8 25 5" xfId="27566"/>
    <cellStyle name="Normal 15 8 25 6" xfId="27567"/>
    <cellStyle name="Normal 15 8 25 7" xfId="27568"/>
    <cellStyle name="Normal 15 8 25 8" xfId="27569"/>
    <cellStyle name="Normal 15 8 25 9" xfId="27570"/>
    <cellStyle name="Normal 15 8 26" xfId="27571"/>
    <cellStyle name="Normal 15 8 26 10" xfId="27572"/>
    <cellStyle name="Normal 15 8 26 11" xfId="27573"/>
    <cellStyle name="Normal 15 8 26 12" xfId="27574"/>
    <cellStyle name="Normal 15 8 26 13" xfId="27575"/>
    <cellStyle name="Normal 15 8 26 14" xfId="27576"/>
    <cellStyle name="Normal 15 8 26 15" xfId="27577"/>
    <cellStyle name="Normal 15 8 26 16" xfId="27578"/>
    <cellStyle name="Normal 15 8 26 17" xfId="27579"/>
    <cellStyle name="Normal 15 8 26 18" xfId="27580"/>
    <cellStyle name="Normal 15 8 26 19" xfId="27581"/>
    <cellStyle name="Normal 15 8 26 2" xfId="27582"/>
    <cellStyle name="Normal 15 8 26 20" xfId="27583"/>
    <cellStyle name="Normal 15 8 26 21" xfId="27584"/>
    <cellStyle name="Normal 15 8 26 22" xfId="27585"/>
    <cellStyle name="Normal 15 8 26 23" xfId="27586"/>
    <cellStyle name="Normal 15 8 26 24" xfId="27587"/>
    <cellStyle name="Normal 15 8 26 25" xfId="27588"/>
    <cellStyle name="Normal 15 8 26 26" xfId="27589"/>
    <cellStyle name="Normal 15 8 26 27" xfId="27590"/>
    <cellStyle name="Normal 15 8 26 28" xfId="27591"/>
    <cellStyle name="Normal 15 8 26 29" xfId="27592"/>
    <cellStyle name="Normal 15 8 26 3" xfId="27593"/>
    <cellStyle name="Normal 15 8 26 30" xfId="27594"/>
    <cellStyle name="Normal 15 8 26 4" xfId="27595"/>
    <cellStyle name="Normal 15 8 26 5" xfId="27596"/>
    <cellStyle name="Normal 15 8 26 6" xfId="27597"/>
    <cellStyle name="Normal 15 8 26 7" xfId="27598"/>
    <cellStyle name="Normal 15 8 26 8" xfId="27599"/>
    <cellStyle name="Normal 15 8 26 9" xfId="27600"/>
    <cellStyle name="Normal 15 8 27" xfId="27601"/>
    <cellStyle name="Normal 15 8 27 10" xfId="27602"/>
    <cellStyle name="Normal 15 8 27 11" xfId="27603"/>
    <cellStyle name="Normal 15 8 27 12" xfId="27604"/>
    <cellStyle name="Normal 15 8 27 13" xfId="27605"/>
    <cellStyle name="Normal 15 8 27 14" xfId="27606"/>
    <cellStyle name="Normal 15 8 27 15" xfId="27607"/>
    <cellStyle name="Normal 15 8 27 16" xfId="27608"/>
    <cellStyle name="Normal 15 8 27 17" xfId="27609"/>
    <cellStyle name="Normal 15 8 27 18" xfId="27610"/>
    <cellStyle name="Normal 15 8 27 19" xfId="27611"/>
    <cellStyle name="Normal 15 8 27 2" xfId="27612"/>
    <cellStyle name="Normal 15 8 27 20" xfId="27613"/>
    <cellStyle name="Normal 15 8 27 21" xfId="27614"/>
    <cellStyle name="Normal 15 8 27 22" xfId="27615"/>
    <cellStyle name="Normal 15 8 27 23" xfId="27616"/>
    <cellStyle name="Normal 15 8 27 24" xfId="27617"/>
    <cellStyle name="Normal 15 8 27 25" xfId="27618"/>
    <cellStyle name="Normal 15 8 27 26" xfId="27619"/>
    <cellStyle name="Normal 15 8 27 27" xfId="27620"/>
    <cellStyle name="Normal 15 8 27 28" xfId="27621"/>
    <cellStyle name="Normal 15 8 27 29" xfId="27622"/>
    <cellStyle name="Normal 15 8 27 3" xfId="27623"/>
    <cellStyle name="Normal 15 8 27 30" xfId="27624"/>
    <cellStyle name="Normal 15 8 27 4" xfId="27625"/>
    <cellStyle name="Normal 15 8 27 5" xfId="27626"/>
    <cellStyle name="Normal 15 8 27 6" xfId="27627"/>
    <cellStyle name="Normal 15 8 27 7" xfId="27628"/>
    <cellStyle name="Normal 15 8 27 8" xfId="27629"/>
    <cellStyle name="Normal 15 8 27 9" xfId="27630"/>
    <cellStyle name="Normal 15 8 28" xfId="27631"/>
    <cellStyle name="Normal 15 8 28 10" xfId="27632"/>
    <cellStyle name="Normal 15 8 28 11" xfId="27633"/>
    <cellStyle name="Normal 15 8 28 12" xfId="27634"/>
    <cellStyle name="Normal 15 8 28 13" xfId="27635"/>
    <cellStyle name="Normal 15 8 28 14" xfId="27636"/>
    <cellStyle name="Normal 15 8 28 15" xfId="27637"/>
    <cellStyle name="Normal 15 8 28 16" xfId="27638"/>
    <cellStyle name="Normal 15 8 28 17" xfId="27639"/>
    <cellStyle name="Normal 15 8 28 18" xfId="27640"/>
    <cellStyle name="Normal 15 8 28 19" xfId="27641"/>
    <cellStyle name="Normal 15 8 28 2" xfId="27642"/>
    <cellStyle name="Normal 15 8 28 20" xfId="27643"/>
    <cellStyle name="Normal 15 8 28 21" xfId="27644"/>
    <cellStyle name="Normal 15 8 28 22" xfId="27645"/>
    <cellStyle name="Normal 15 8 28 23" xfId="27646"/>
    <cellStyle name="Normal 15 8 28 24" xfId="27647"/>
    <cellStyle name="Normal 15 8 28 25" xfId="27648"/>
    <cellStyle name="Normal 15 8 28 26" xfId="27649"/>
    <cellStyle name="Normal 15 8 28 27" xfId="27650"/>
    <cellStyle name="Normal 15 8 28 28" xfId="27651"/>
    <cellStyle name="Normal 15 8 28 29" xfId="27652"/>
    <cellStyle name="Normal 15 8 28 3" xfId="27653"/>
    <cellStyle name="Normal 15 8 28 30" xfId="27654"/>
    <cellStyle name="Normal 15 8 28 4" xfId="27655"/>
    <cellStyle name="Normal 15 8 28 5" xfId="27656"/>
    <cellStyle name="Normal 15 8 28 6" xfId="27657"/>
    <cellStyle name="Normal 15 8 28 7" xfId="27658"/>
    <cellStyle name="Normal 15 8 28 8" xfId="27659"/>
    <cellStyle name="Normal 15 8 28 9" xfId="27660"/>
    <cellStyle name="Normal 15 8 29" xfId="27661"/>
    <cellStyle name="Normal 15 8 29 10" xfId="27662"/>
    <cellStyle name="Normal 15 8 29 11" xfId="27663"/>
    <cellStyle name="Normal 15 8 29 12" xfId="27664"/>
    <cellStyle name="Normal 15 8 29 13" xfId="27665"/>
    <cellStyle name="Normal 15 8 29 14" xfId="27666"/>
    <cellStyle name="Normal 15 8 29 15" xfId="27667"/>
    <cellStyle name="Normal 15 8 29 16" xfId="27668"/>
    <cellStyle name="Normal 15 8 29 17" xfId="27669"/>
    <cellStyle name="Normal 15 8 29 18" xfId="27670"/>
    <cellStyle name="Normal 15 8 29 19" xfId="27671"/>
    <cellStyle name="Normal 15 8 29 2" xfId="27672"/>
    <cellStyle name="Normal 15 8 29 20" xfId="27673"/>
    <cellStyle name="Normal 15 8 29 21" xfId="27674"/>
    <cellStyle name="Normal 15 8 29 22" xfId="27675"/>
    <cellStyle name="Normal 15 8 29 23" xfId="27676"/>
    <cellStyle name="Normal 15 8 29 24" xfId="27677"/>
    <cellStyle name="Normal 15 8 29 25" xfId="27678"/>
    <cellStyle name="Normal 15 8 29 26" xfId="27679"/>
    <cellStyle name="Normal 15 8 29 27" xfId="27680"/>
    <cellStyle name="Normal 15 8 29 28" xfId="27681"/>
    <cellStyle name="Normal 15 8 29 29" xfId="27682"/>
    <cellStyle name="Normal 15 8 29 3" xfId="27683"/>
    <cellStyle name="Normal 15 8 29 30" xfId="27684"/>
    <cellStyle name="Normal 15 8 29 4" xfId="27685"/>
    <cellStyle name="Normal 15 8 29 5" xfId="27686"/>
    <cellStyle name="Normal 15 8 29 6" xfId="27687"/>
    <cellStyle name="Normal 15 8 29 7" xfId="27688"/>
    <cellStyle name="Normal 15 8 29 8" xfId="27689"/>
    <cellStyle name="Normal 15 8 29 9" xfId="27690"/>
    <cellStyle name="Normal 15 8 3" xfId="27691"/>
    <cellStyle name="Normal 15 8 3 10" xfId="27692"/>
    <cellStyle name="Normal 15 8 3 11" xfId="27693"/>
    <cellStyle name="Normal 15 8 3 12" xfId="27694"/>
    <cellStyle name="Normal 15 8 3 13" xfId="27695"/>
    <cellStyle name="Normal 15 8 3 14" xfId="27696"/>
    <cellStyle name="Normal 15 8 3 15" xfId="27697"/>
    <cellStyle name="Normal 15 8 3 16" xfId="27698"/>
    <cellStyle name="Normal 15 8 3 17" xfId="27699"/>
    <cellStyle name="Normal 15 8 3 18" xfId="27700"/>
    <cellStyle name="Normal 15 8 3 19" xfId="27701"/>
    <cellStyle name="Normal 15 8 3 2" xfId="27702"/>
    <cellStyle name="Normal 15 8 3 20" xfId="27703"/>
    <cellStyle name="Normal 15 8 3 21" xfId="27704"/>
    <cellStyle name="Normal 15 8 3 22" xfId="27705"/>
    <cellStyle name="Normal 15 8 3 23" xfId="27706"/>
    <cellStyle name="Normal 15 8 3 24" xfId="27707"/>
    <cellStyle name="Normal 15 8 3 25" xfId="27708"/>
    <cellStyle name="Normal 15 8 3 26" xfId="27709"/>
    <cellStyle name="Normal 15 8 3 27" xfId="27710"/>
    <cellStyle name="Normal 15 8 3 28" xfId="27711"/>
    <cellStyle name="Normal 15 8 3 29" xfId="27712"/>
    <cellStyle name="Normal 15 8 3 3" xfId="27713"/>
    <cellStyle name="Normal 15 8 3 30" xfId="27714"/>
    <cellStyle name="Normal 15 8 3 4" xfId="27715"/>
    <cellStyle name="Normal 15 8 3 5" xfId="27716"/>
    <cellStyle name="Normal 15 8 3 6" xfId="27717"/>
    <cellStyle name="Normal 15 8 3 7" xfId="27718"/>
    <cellStyle name="Normal 15 8 3 8" xfId="27719"/>
    <cellStyle name="Normal 15 8 3 9" xfId="27720"/>
    <cellStyle name="Normal 15 8 30" xfId="27721"/>
    <cellStyle name="Normal 15 8 30 10" xfId="27722"/>
    <cellStyle name="Normal 15 8 30 11" xfId="27723"/>
    <cellStyle name="Normal 15 8 30 12" xfId="27724"/>
    <cellStyle name="Normal 15 8 30 13" xfId="27725"/>
    <cellStyle name="Normal 15 8 30 14" xfId="27726"/>
    <cellStyle name="Normal 15 8 30 15" xfId="27727"/>
    <cellStyle name="Normal 15 8 30 16" xfId="27728"/>
    <cellStyle name="Normal 15 8 30 17" xfId="27729"/>
    <cellStyle name="Normal 15 8 30 18" xfId="27730"/>
    <cellStyle name="Normal 15 8 30 19" xfId="27731"/>
    <cellStyle name="Normal 15 8 30 2" xfId="27732"/>
    <cellStyle name="Normal 15 8 30 20" xfId="27733"/>
    <cellStyle name="Normal 15 8 30 21" xfId="27734"/>
    <cellStyle name="Normal 15 8 30 22" xfId="27735"/>
    <cellStyle name="Normal 15 8 30 23" xfId="27736"/>
    <cellStyle name="Normal 15 8 30 24" xfId="27737"/>
    <cellStyle name="Normal 15 8 30 25" xfId="27738"/>
    <cellStyle name="Normal 15 8 30 26" xfId="27739"/>
    <cellStyle name="Normal 15 8 30 27" xfId="27740"/>
    <cellStyle name="Normal 15 8 30 28" xfId="27741"/>
    <cellStyle name="Normal 15 8 30 29" xfId="27742"/>
    <cellStyle name="Normal 15 8 30 3" xfId="27743"/>
    <cellStyle name="Normal 15 8 30 30" xfId="27744"/>
    <cellStyle name="Normal 15 8 30 4" xfId="27745"/>
    <cellStyle name="Normal 15 8 30 5" xfId="27746"/>
    <cellStyle name="Normal 15 8 30 6" xfId="27747"/>
    <cellStyle name="Normal 15 8 30 7" xfId="27748"/>
    <cellStyle name="Normal 15 8 30 8" xfId="27749"/>
    <cellStyle name="Normal 15 8 30 9" xfId="27750"/>
    <cellStyle name="Normal 15 8 31" xfId="27751"/>
    <cellStyle name="Normal 15 8 31 10" xfId="27752"/>
    <cellStyle name="Normal 15 8 31 11" xfId="27753"/>
    <cellStyle name="Normal 15 8 31 12" xfId="27754"/>
    <cellStyle name="Normal 15 8 31 13" xfId="27755"/>
    <cellStyle name="Normal 15 8 31 14" xfId="27756"/>
    <cellStyle name="Normal 15 8 31 15" xfId="27757"/>
    <cellStyle name="Normal 15 8 31 16" xfId="27758"/>
    <cellStyle name="Normal 15 8 31 17" xfId="27759"/>
    <cellStyle name="Normal 15 8 31 18" xfId="27760"/>
    <cellStyle name="Normal 15 8 31 19" xfId="27761"/>
    <cellStyle name="Normal 15 8 31 2" xfId="27762"/>
    <cellStyle name="Normal 15 8 31 20" xfId="27763"/>
    <cellStyle name="Normal 15 8 31 21" xfId="27764"/>
    <cellStyle name="Normal 15 8 31 22" xfId="27765"/>
    <cellStyle name="Normal 15 8 31 23" xfId="27766"/>
    <cellStyle name="Normal 15 8 31 24" xfId="27767"/>
    <cellStyle name="Normal 15 8 31 25" xfId="27768"/>
    <cellStyle name="Normal 15 8 31 26" xfId="27769"/>
    <cellStyle name="Normal 15 8 31 27" xfId="27770"/>
    <cellStyle name="Normal 15 8 31 28" xfId="27771"/>
    <cellStyle name="Normal 15 8 31 29" xfId="27772"/>
    <cellStyle name="Normal 15 8 31 3" xfId="27773"/>
    <cellStyle name="Normal 15 8 31 30" xfId="27774"/>
    <cellStyle name="Normal 15 8 31 4" xfId="27775"/>
    <cellStyle name="Normal 15 8 31 5" xfId="27776"/>
    <cellStyle name="Normal 15 8 31 6" xfId="27777"/>
    <cellStyle name="Normal 15 8 31 7" xfId="27778"/>
    <cellStyle name="Normal 15 8 31 8" xfId="27779"/>
    <cellStyle name="Normal 15 8 31 9" xfId="27780"/>
    <cellStyle name="Normal 15 8 32" xfId="27781"/>
    <cellStyle name="Normal 15 8 33" xfId="27782"/>
    <cellStyle name="Normal 15 8 34" xfId="27783"/>
    <cellStyle name="Normal 15 8 35" xfId="27784"/>
    <cellStyle name="Normal 15 8 36" xfId="27785"/>
    <cellStyle name="Normal 15 8 37" xfId="27786"/>
    <cellStyle name="Normal 15 8 38" xfId="27787"/>
    <cellStyle name="Normal 15 8 39" xfId="27788"/>
    <cellStyle name="Normal 15 8 4" xfId="27789"/>
    <cellStyle name="Normal 15 8 4 10" xfId="27790"/>
    <cellStyle name="Normal 15 8 4 11" xfId="27791"/>
    <cellStyle name="Normal 15 8 4 12" xfId="27792"/>
    <cellStyle name="Normal 15 8 4 13" xfId="27793"/>
    <cellStyle name="Normal 15 8 4 14" xfId="27794"/>
    <cellStyle name="Normal 15 8 4 15" xfId="27795"/>
    <cellStyle name="Normal 15 8 4 16" xfId="27796"/>
    <cellStyle name="Normal 15 8 4 17" xfId="27797"/>
    <cellStyle name="Normal 15 8 4 18" xfId="27798"/>
    <cellStyle name="Normal 15 8 4 19" xfId="27799"/>
    <cellStyle name="Normal 15 8 4 2" xfId="27800"/>
    <cellStyle name="Normal 15 8 4 20" xfId="27801"/>
    <cellStyle name="Normal 15 8 4 21" xfId="27802"/>
    <cellStyle name="Normal 15 8 4 22" xfId="27803"/>
    <cellStyle name="Normal 15 8 4 23" xfId="27804"/>
    <cellStyle name="Normal 15 8 4 24" xfId="27805"/>
    <cellStyle name="Normal 15 8 4 25" xfId="27806"/>
    <cellStyle name="Normal 15 8 4 26" xfId="27807"/>
    <cellStyle name="Normal 15 8 4 27" xfId="27808"/>
    <cellStyle name="Normal 15 8 4 28" xfId="27809"/>
    <cellStyle name="Normal 15 8 4 29" xfId="27810"/>
    <cellStyle name="Normal 15 8 4 3" xfId="27811"/>
    <cellStyle name="Normal 15 8 4 30" xfId="27812"/>
    <cellStyle name="Normal 15 8 4 4" xfId="27813"/>
    <cellStyle name="Normal 15 8 4 5" xfId="27814"/>
    <cellStyle name="Normal 15 8 4 6" xfId="27815"/>
    <cellStyle name="Normal 15 8 4 7" xfId="27816"/>
    <cellStyle name="Normal 15 8 4 8" xfId="27817"/>
    <cellStyle name="Normal 15 8 4 9" xfId="27818"/>
    <cellStyle name="Normal 15 8 40" xfId="27819"/>
    <cellStyle name="Normal 15 8 41" xfId="27820"/>
    <cellStyle name="Normal 15 8 42" xfId="27821"/>
    <cellStyle name="Normal 15 8 43" xfId="27822"/>
    <cellStyle name="Normal 15 8 44" xfId="27823"/>
    <cellStyle name="Normal 15 8 45" xfId="27824"/>
    <cellStyle name="Normal 15 8 46" xfId="27825"/>
    <cellStyle name="Normal 15 8 47" xfId="27826"/>
    <cellStyle name="Normal 15 8 48" xfId="27827"/>
    <cellStyle name="Normal 15 8 49" xfId="27828"/>
    <cellStyle name="Normal 15 8 5" xfId="27829"/>
    <cellStyle name="Normal 15 8 5 10" xfId="27830"/>
    <cellStyle name="Normal 15 8 5 11" xfId="27831"/>
    <cellStyle name="Normal 15 8 5 12" xfId="27832"/>
    <cellStyle name="Normal 15 8 5 13" xfId="27833"/>
    <cellStyle name="Normal 15 8 5 14" xfId="27834"/>
    <cellStyle name="Normal 15 8 5 15" xfId="27835"/>
    <cellStyle name="Normal 15 8 5 16" xfId="27836"/>
    <cellStyle name="Normal 15 8 5 17" xfId="27837"/>
    <cellStyle name="Normal 15 8 5 18" xfId="27838"/>
    <cellStyle name="Normal 15 8 5 19" xfId="27839"/>
    <cellStyle name="Normal 15 8 5 2" xfId="27840"/>
    <cellStyle name="Normal 15 8 5 20" xfId="27841"/>
    <cellStyle name="Normal 15 8 5 21" xfId="27842"/>
    <cellStyle name="Normal 15 8 5 22" xfId="27843"/>
    <cellStyle name="Normal 15 8 5 23" xfId="27844"/>
    <cellStyle name="Normal 15 8 5 24" xfId="27845"/>
    <cellStyle name="Normal 15 8 5 25" xfId="27846"/>
    <cellStyle name="Normal 15 8 5 26" xfId="27847"/>
    <cellStyle name="Normal 15 8 5 27" xfId="27848"/>
    <cellStyle name="Normal 15 8 5 28" xfId="27849"/>
    <cellStyle name="Normal 15 8 5 29" xfId="27850"/>
    <cellStyle name="Normal 15 8 5 3" xfId="27851"/>
    <cellStyle name="Normal 15 8 5 30" xfId="27852"/>
    <cellStyle name="Normal 15 8 5 4" xfId="27853"/>
    <cellStyle name="Normal 15 8 5 5" xfId="27854"/>
    <cellStyle name="Normal 15 8 5 6" xfId="27855"/>
    <cellStyle name="Normal 15 8 5 7" xfId="27856"/>
    <cellStyle name="Normal 15 8 5 8" xfId="27857"/>
    <cellStyle name="Normal 15 8 5 9" xfId="27858"/>
    <cellStyle name="Normal 15 8 50" xfId="27859"/>
    <cellStyle name="Normal 15 8 51" xfId="27860"/>
    <cellStyle name="Normal 15 8 52" xfId="27861"/>
    <cellStyle name="Normal 15 8 53" xfId="27862"/>
    <cellStyle name="Normal 15 8 54" xfId="27863"/>
    <cellStyle name="Normal 15 8 55" xfId="27864"/>
    <cellStyle name="Normal 15 8 56" xfId="27865"/>
    <cellStyle name="Normal 15 8 57" xfId="27866"/>
    <cellStyle name="Normal 15 8 58" xfId="27867"/>
    <cellStyle name="Normal 15 8 59" xfId="27868"/>
    <cellStyle name="Normal 15 8 6" xfId="27869"/>
    <cellStyle name="Normal 15 8 6 10" xfId="27870"/>
    <cellStyle name="Normal 15 8 6 11" xfId="27871"/>
    <cellStyle name="Normal 15 8 6 12" xfId="27872"/>
    <cellStyle name="Normal 15 8 6 13" xfId="27873"/>
    <cellStyle name="Normal 15 8 6 14" xfId="27874"/>
    <cellStyle name="Normal 15 8 6 15" xfId="27875"/>
    <cellStyle name="Normal 15 8 6 16" xfId="27876"/>
    <cellStyle name="Normal 15 8 6 17" xfId="27877"/>
    <cellStyle name="Normal 15 8 6 18" xfId="27878"/>
    <cellStyle name="Normal 15 8 6 19" xfId="27879"/>
    <cellStyle name="Normal 15 8 6 2" xfId="27880"/>
    <cellStyle name="Normal 15 8 6 20" xfId="27881"/>
    <cellStyle name="Normal 15 8 6 21" xfId="27882"/>
    <cellStyle name="Normal 15 8 6 22" xfId="27883"/>
    <cellStyle name="Normal 15 8 6 23" xfId="27884"/>
    <cellStyle name="Normal 15 8 6 24" xfId="27885"/>
    <cellStyle name="Normal 15 8 6 25" xfId="27886"/>
    <cellStyle name="Normal 15 8 6 26" xfId="27887"/>
    <cellStyle name="Normal 15 8 6 27" xfId="27888"/>
    <cellStyle name="Normal 15 8 6 28" xfId="27889"/>
    <cellStyle name="Normal 15 8 6 29" xfId="27890"/>
    <cellStyle name="Normal 15 8 6 3" xfId="27891"/>
    <cellStyle name="Normal 15 8 6 30" xfId="27892"/>
    <cellStyle name="Normal 15 8 6 4" xfId="27893"/>
    <cellStyle name="Normal 15 8 6 5" xfId="27894"/>
    <cellStyle name="Normal 15 8 6 6" xfId="27895"/>
    <cellStyle name="Normal 15 8 6 7" xfId="27896"/>
    <cellStyle name="Normal 15 8 6 8" xfId="27897"/>
    <cellStyle name="Normal 15 8 6 9" xfId="27898"/>
    <cellStyle name="Normal 15 8 60" xfId="27899"/>
    <cellStyle name="Normal 15 8 7" xfId="27900"/>
    <cellStyle name="Normal 15 8 7 10" xfId="27901"/>
    <cellStyle name="Normal 15 8 7 11" xfId="27902"/>
    <cellStyle name="Normal 15 8 7 12" xfId="27903"/>
    <cellStyle name="Normal 15 8 7 13" xfId="27904"/>
    <cellStyle name="Normal 15 8 7 14" xfId="27905"/>
    <cellStyle name="Normal 15 8 7 15" xfId="27906"/>
    <cellStyle name="Normal 15 8 7 16" xfId="27907"/>
    <cellStyle name="Normal 15 8 7 17" xfId="27908"/>
    <cellStyle name="Normal 15 8 7 18" xfId="27909"/>
    <cellStyle name="Normal 15 8 7 19" xfId="27910"/>
    <cellStyle name="Normal 15 8 7 2" xfId="27911"/>
    <cellStyle name="Normal 15 8 7 20" xfId="27912"/>
    <cellStyle name="Normal 15 8 7 21" xfId="27913"/>
    <cellStyle name="Normal 15 8 7 22" xfId="27914"/>
    <cellStyle name="Normal 15 8 7 23" xfId="27915"/>
    <cellStyle name="Normal 15 8 7 24" xfId="27916"/>
    <cellStyle name="Normal 15 8 7 25" xfId="27917"/>
    <cellStyle name="Normal 15 8 7 26" xfId="27918"/>
    <cellStyle name="Normal 15 8 7 27" xfId="27919"/>
    <cellStyle name="Normal 15 8 7 28" xfId="27920"/>
    <cellStyle name="Normal 15 8 7 29" xfId="27921"/>
    <cellStyle name="Normal 15 8 7 3" xfId="27922"/>
    <cellStyle name="Normal 15 8 7 30" xfId="27923"/>
    <cellStyle name="Normal 15 8 7 4" xfId="27924"/>
    <cellStyle name="Normal 15 8 7 5" xfId="27925"/>
    <cellStyle name="Normal 15 8 7 6" xfId="27926"/>
    <cellStyle name="Normal 15 8 7 7" xfId="27927"/>
    <cellStyle name="Normal 15 8 7 8" xfId="27928"/>
    <cellStyle name="Normal 15 8 7 9" xfId="27929"/>
    <cellStyle name="Normal 15 8 8" xfId="27930"/>
    <cellStyle name="Normal 15 8 8 10" xfId="27931"/>
    <cellStyle name="Normal 15 8 8 11" xfId="27932"/>
    <cellStyle name="Normal 15 8 8 12" xfId="27933"/>
    <cellStyle name="Normal 15 8 8 13" xfId="27934"/>
    <cellStyle name="Normal 15 8 8 14" xfId="27935"/>
    <cellStyle name="Normal 15 8 8 15" xfId="27936"/>
    <cellStyle name="Normal 15 8 8 16" xfId="27937"/>
    <cellStyle name="Normal 15 8 8 17" xfId="27938"/>
    <cellStyle name="Normal 15 8 8 18" xfId="27939"/>
    <cellStyle name="Normal 15 8 8 19" xfId="27940"/>
    <cellStyle name="Normal 15 8 8 2" xfId="27941"/>
    <cellStyle name="Normal 15 8 8 20" xfId="27942"/>
    <cellStyle name="Normal 15 8 8 21" xfId="27943"/>
    <cellStyle name="Normal 15 8 8 22" xfId="27944"/>
    <cellStyle name="Normal 15 8 8 23" xfId="27945"/>
    <cellStyle name="Normal 15 8 8 24" xfId="27946"/>
    <cellStyle name="Normal 15 8 8 25" xfId="27947"/>
    <cellStyle name="Normal 15 8 8 26" xfId="27948"/>
    <cellStyle name="Normal 15 8 8 27" xfId="27949"/>
    <cellStyle name="Normal 15 8 8 28" xfId="27950"/>
    <cellStyle name="Normal 15 8 8 29" xfId="27951"/>
    <cellStyle name="Normal 15 8 8 3" xfId="27952"/>
    <cellStyle name="Normal 15 8 8 30" xfId="27953"/>
    <cellStyle name="Normal 15 8 8 4" xfId="27954"/>
    <cellStyle name="Normal 15 8 8 5" xfId="27955"/>
    <cellStyle name="Normal 15 8 8 6" xfId="27956"/>
    <cellStyle name="Normal 15 8 8 7" xfId="27957"/>
    <cellStyle name="Normal 15 8 8 8" xfId="27958"/>
    <cellStyle name="Normal 15 8 8 9" xfId="27959"/>
    <cellStyle name="Normal 15 8 9" xfId="27960"/>
    <cellStyle name="Normal 15 8 9 10" xfId="27961"/>
    <cellStyle name="Normal 15 8 9 11" xfId="27962"/>
    <cellStyle name="Normal 15 8 9 12" xfId="27963"/>
    <cellStyle name="Normal 15 8 9 13" xfId="27964"/>
    <cellStyle name="Normal 15 8 9 14" xfId="27965"/>
    <cellStyle name="Normal 15 8 9 15" xfId="27966"/>
    <cellStyle name="Normal 15 8 9 16" xfId="27967"/>
    <cellStyle name="Normal 15 8 9 17" xfId="27968"/>
    <cellStyle name="Normal 15 8 9 18" xfId="27969"/>
    <cellStyle name="Normal 15 8 9 19" xfId="27970"/>
    <cellStyle name="Normal 15 8 9 2" xfId="27971"/>
    <cellStyle name="Normal 15 8 9 20" xfId="27972"/>
    <cellStyle name="Normal 15 8 9 21" xfId="27973"/>
    <cellStyle name="Normal 15 8 9 22" xfId="27974"/>
    <cellStyle name="Normal 15 8 9 23" xfId="27975"/>
    <cellStyle name="Normal 15 8 9 24" xfId="27976"/>
    <cellStyle name="Normal 15 8 9 25" xfId="27977"/>
    <cellStyle name="Normal 15 8 9 26" xfId="27978"/>
    <cellStyle name="Normal 15 8 9 27" xfId="27979"/>
    <cellStyle name="Normal 15 8 9 28" xfId="27980"/>
    <cellStyle name="Normal 15 8 9 29" xfId="27981"/>
    <cellStyle name="Normal 15 8 9 3" xfId="27982"/>
    <cellStyle name="Normal 15 8 9 30" xfId="27983"/>
    <cellStyle name="Normal 15 8 9 4" xfId="27984"/>
    <cellStyle name="Normal 15 8 9 5" xfId="27985"/>
    <cellStyle name="Normal 15 8 9 6" xfId="27986"/>
    <cellStyle name="Normal 15 8 9 7" xfId="27987"/>
    <cellStyle name="Normal 15 8 9 8" xfId="27988"/>
    <cellStyle name="Normal 15 8 9 9" xfId="27989"/>
    <cellStyle name="Normal 15 9" xfId="27990"/>
    <cellStyle name="Normal 15 9 10" xfId="27991"/>
    <cellStyle name="Normal 15 9 11" xfId="27992"/>
    <cellStyle name="Normal 15 9 12" xfId="27993"/>
    <cellStyle name="Normal 15 9 13" xfId="27994"/>
    <cellStyle name="Normal 15 9 14" xfId="27995"/>
    <cellStyle name="Normal 15 9 15" xfId="27996"/>
    <cellStyle name="Normal 15 9 16" xfId="27997"/>
    <cellStyle name="Normal 15 9 17" xfId="27998"/>
    <cellStyle name="Normal 15 9 18" xfId="27999"/>
    <cellStyle name="Normal 15 9 19" xfId="28000"/>
    <cellStyle name="Normal 15 9 2" xfId="28001"/>
    <cellStyle name="Normal 15 9 20" xfId="28002"/>
    <cellStyle name="Normal 15 9 21" xfId="28003"/>
    <cellStyle name="Normal 15 9 22" xfId="28004"/>
    <cellStyle name="Normal 15 9 23" xfId="28005"/>
    <cellStyle name="Normal 15 9 24" xfId="28006"/>
    <cellStyle name="Normal 15 9 25" xfId="28007"/>
    <cellStyle name="Normal 15 9 26" xfId="28008"/>
    <cellStyle name="Normal 15 9 27" xfId="28009"/>
    <cellStyle name="Normal 15 9 28" xfId="28010"/>
    <cellStyle name="Normal 15 9 29" xfId="28011"/>
    <cellStyle name="Normal 15 9 3" xfId="28012"/>
    <cellStyle name="Normal 15 9 30" xfId="28013"/>
    <cellStyle name="Normal 15 9 4" xfId="28014"/>
    <cellStyle name="Normal 15 9 5" xfId="28015"/>
    <cellStyle name="Normal 15 9 6" xfId="28016"/>
    <cellStyle name="Normal 15 9 7" xfId="28017"/>
    <cellStyle name="Normal 15 9 8" xfId="28018"/>
    <cellStyle name="Normal 15 9 9" xfId="28019"/>
    <cellStyle name="Normal 16" xfId="28020"/>
    <cellStyle name="Normal 16 10" xfId="28021"/>
    <cellStyle name="Normal 16 10 10" xfId="28022"/>
    <cellStyle name="Normal 16 10 11" xfId="28023"/>
    <cellStyle name="Normal 16 10 12" xfId="28024"/>
    <cellStyle name="Normal 16 10 13" xfId="28025"/>
    <cellStyle name="Normal 16 10 14" xfId="28026"/>
    <cellStyle name="Normal 16 10 15" xfId="28027"/>
    <cellStyle name="Normal 16 10 16" xfId="28028"/>
    <cellStyle name="Normal 16 10 17" xfId="28029"/>
    <cellStyle name="Normal 16 10 18" xfId="28030"/>
    <cellStyle name="Normal 16 10 19" xfId="28031"/>
    <cellStyle name="Normal 16 10 2" xfId="28032"/>
    <cellStyle name="Normal 16 10 20" xfId="28033"/>
    <cellStyle name="Normal 16 10 21" xfId="28034"/>
    <cellStyle name="Normal 16 10 22" xfId="28035"/>
    <cellStyle name="Normal 16 10 23" xfId="28036"/>
    <cellStyle name="Normal 16 10 24" xfId="28037"/>
    <cellStyle name="Normal 16 10 25" xfId="28038"/>
    <cellStyle name="Normal 16 10 26" xfId="28039"/>
    <cellStyle name="Normal 16 10 27" xfId="28040"/>
    <cellStyle name="Normal 16 10 28" xfId="28041"/>
    <cellStyle name="Normal 16 10 29" xfId="28042"/>
    <cellStyle name="Normal 16 10 3" xfId="28043"/>
    <cellStyle name="Normal 16 10 30" xfId="28044"/>
    <cellStyle name="Normal 16 10 4" xfId="28045"/>
    <cellStyle name="Normal 16 10 5" xfId="28046"/>
    <cellStyle name="Normal 16 10 6" xfId="28047"/>
    <cellStyle name="Normal 16 10 7" xfId="28048"/>
    <cellStyle name="Normal 16 10 8" xfId="28049"/>
    <cellStyle name="Normal 16 10 9" xfId="28050"/>
    <cellStyle name="Normal 16 11" xfId="28051"/>
    <cellStyle name="Normal 16 11 10" xfId="28052"/>
    <cellStyle name="Normal 16 11 11" xfId="28053"/>
    <cellStyle name="Normal 16 11 12" xfId="28054"/>
    <cellStyle name="Normal 16 11 13" xfId="28055"/>
    <cellStyle name="Normal 16 11 14" xfId="28056"/>
    <cellStyle name="Normal 16 11 15" xfId="28057"/>
    <cellStyle name="Normal 16 11 16" xfId="28058"/>
    <cellStyle name="Normal 16 11 17" xfId="28059"/>
    <cellStyle name="Normal 16 11 18" xfId="28060"/>
    <cellStyle name="Normal 16 11 19" xfId="28061"/>
    <cellStyle name="Normal 16 11 2" xfId="28062"/>
    <cellStyle name="Normal 16 11 20" xfId="28063"/>
    <cellStyle name="Normal 16 11 21" xfId="28064"/>
    <cellStyle name="Normal 16 11 22" xfId="28065"/>
    <cellStyle name="Normal 16 11 23" xfId="28066"/>
    <cellStyle name="Normal 16 11 24" xfId="28067"/>
    <cellStyle name="Normal 16 11 25" xfId="28068"/>
    <cellStyle name="Normal 16 11 26" xfId="28069"/>
    <cellStyle name="Normal 16 11 27" xfId="28070"/>
    <cellStyle name="Normal 16 11 28" xfId="28071"/>
    <cellStyle name="Normal 16 11 29" xfId="28072"/>
    <cellStyle name="Normal 16 11 3" xfId="28073"/>
    <cellStyle name="Normal 16 11 30" xfId="28074"/>
    <cellStyle name="Normal 16 11 4" xfId="28075"/>
    <cellStyle name="Normal 16 11 5" xfId="28076"/>
    <cellStyle name="Normal 16 11 6" xfId="28077"/>
    <cellStyle name="Normal 16 11 7" xfId="28078"/>
    <cellStyle name="Normal 16 11 8" xfId="28079"/>
    <cellStyle name="Normal 16 11 9" xfId="28080"/>
    <cellStyle name="Normal 16 12" xfId="28081"/>
    <cellStyle name="Normal 16 12 10" xfId="28082"/>
    <cellStyle name="Normal 16 12 11" xfId="28083"/>
    <cellStyle name="Normal 16 12 12" xfId="28084"/>
    <cellStyle name="Normal 16 12 13" xfId="28085"/>
    <cellStyle name="Normal 16 12 14" xfId="28086"/>
    <cellStyle name="Normal 16 12 15" xfId="28087"/>
    <cellStyle name="Normal 16 12 16" xfId="28088"/>
    <cellStyle name="Normal 16 12 17" xfId="28089"/>
    <cellStyle name="Normal 16 12 18" xfId="28090"/>
    <cellStyle name="Normal 16 12 19" xfId="28091"/>
    <cellStyle name="Normal 16 12 2" xfId="28092"/>
    <cellStyle name="Normal 16 12 20" xfId="28093"/>
    <cellStyle name="Normal 16 12 21" xfId="28094"/>
    <cellStyle name="Normal 16 12 22" xfId="28095"/>
    <cellStyle name="Normal 16 12 23" xfId="28096"/>
    <cellStyle name="Normal 16 12 24" xfId="28097"/>
    <cellStyle name="Normal 16 12 25" xfId="28098"/>
    <cellStyle name="Normal 16 12 26" xfId="28099"/>
    <cellStyle name="Normal 16 12 27" xfId="28100"/>
    <cellStyle name="Normal 16 12 28" xfId="28101"/>
    <cellStyle name="Normal 16 12 29" xfId="28102"/>
    <cellStyle name="Normal 16 12 3" xfId="28103"/>
    <cellStyle name="Normal 16 12 30" xfId="28104"/>
    <cellStyle name="Normal 16 12 4" xfId="28105"/>
    <cellStyle name="Normal 16 12 5" xfId="28106"/>
    <cellStyle name="Normal 16 12 6" xfId="28107"/>
    <cellStyle name="Normal 16 12 7" xfId="28108"/>
    <cellStyle name="Normal 16 12 8" xfId="28109"/>
    <cellStyle name="Normal 16 12 9" xfId="28110"/>
    <cellStyle name="Normal 16 13" xfId="28111"/>
    <cellStyle name="Normal 16 13 10" xfId="28112"/>
    <cellStyle name="Normal 16 13 11" xfId="28113"/>
    <cellStyle name="Normal 16 13 12" xfId="28114"/>
    <cellStyle name="Normal 16 13 13" xfId="28115"/>
    <cellStyle name="Normal 16 13 14" xfId="28116"/>
    <cellStyle name="Normal 16 13 15" xfId="28117"/>
    <cellStyle name="Normal 16 13 16" xfId="28118"/>
    <cellStyle name="Normal 16 13 17" xfId="28119"/>
    <cellStyle name="Normal 16 13 18" xfId="28120"/>
    <cellStyle name="Normal 16 13 19" xfId="28121"/>
    <cellStyle name="Normal 16 13 2" xfId="28122"/>
    <cellStyle name="Normal 16 13 20" xfId="28123"/>
    <cellStyle name="Normal 16 13 21" xfId="28124"/>
    <cellStyle name="Normal 16 13 22" xfId="28125"/>
    <cellStyle name="Normal 16 13 23" xfId="28126"/>
    <cellStyle name="Normal 16 13 24" xfId="28127"/>
    <cellStyle name="Normal 16 13 25" xfId="28128"/>
    <cellStyle name="Normal 16 13 26" xfId="28129"/>
    <cellStyle name="Normal 16 13 27" xfId="28130"/>
    <cellStyle name="Normal 16 13 28" xfId="28131"/>
    <cellStyle name="Normal 16 13 29" xfId="28132"/>
    <cellStyle name="Normal 16 13 3" xfId="28133"/>
    <cellStyle name="Normal 16 13 30" xfId="28134"/>
    <cellStyle name="Normal 16 13 4" xfId="28135"/>
    <cellStyle name="Normal 16 13 5" xfId="28136"/>
    <cellStyle name="Normal 16 13 6" xfId="28137"/>
    <cellStyle name="Normal 16 13 7" xfId="28138"/>
    <cellStyle name="Normal 16 13 8" xfId="28139"/>
    <cellStyle name="Normal 16 13 9" xfId="28140"/>
    <cellStyle name="Normal 16 14" xfId="28141"/>
    <cellStyle name="Normal 16 14 10" xfId="28142"/>
    <cellStyle name="Normal 16 14 11" xfId="28143"/>
    <cellStyle name="Normal 16 14 12" xfId="28144"/>
    <cellStyle name="Normal 16 14 13" xfId="28145"/>
    <cellStyle name="Normal 16 14 14" xfId="28146"/>
    <cellStyle name="Normal 16 14 15" xfId="28147"/>
    <cellStyle name="Normal 16 14 16" xfId="28148"/>
    <cellStyle name="Normal 16 14 17" xfId="28149"/>
    <cellStyle name="Normal 16 14 18" xfId="28150"/>
    <cellStyle name="Normal 16 14 19" xfId="28151"/>
    <cellStyle name="Normal 16 14 2" xfId="28152"/>
    <cellStyle name="Normal 16 14 20" xfId="28153"/>
    <cellStyle name="Normal 16 14 21" xfId="28154"/>
    <cellStyle name="Normal 16 14 22" xfId="28155"/>
    <cellStyle name="Normal 16 14 23" xfId="28156"/>
    <cellStyle name="Normal 16 14 24" xfId="28157"/>
    <cellStyle name="Normal 16 14 25" xfId="28158"/>
    <cellStyle name="Normal 16 14 26" xfId="28159"/>
    <cellStyle name="Normal 16 14 27" xfId="28160"/>
    <cellStyle name="Normal 16 14 28" xfId="28161"/>
    <cellStyle name="Normal 16 14 29" xfId="28162"/>
    <cellStyle name="Normal 16 14 3" xfId="28163"/>
    <cellStyle name="Normal 16 14 30" xfId="28164"/>
    <cellStyle name="Normal 16 14 4" xfId="28165"/>
    <cellStyle name="Normal 16 14 5" xfId="28166"/>
    <cellStyle name="Normal 16 14 6" xfId="28167"/>
    <cellStyle name="Normal 16 14 7" xfId="28168"/>
    <cellStyle name="Normal 16 14 8" xfId="28169"/>
    <cellStyle name="Normal 16 14 9" xfId="28170"/>
    <cellStyle name="Normal 16 15" xfId="28171"/>
    <cellStyle name="Normal 16 15 10" xfId="28172"/>
    <cellStyle name="Normal 16 15 11" xfId="28173"/>
    <cellStyle name="Normal 16 15 12" xfId="28174"/>
    <cellStyle name="Normal 16 15 13" xfId="28175"/>
    <cellStyle name="Normal 16 15 14" xfId="28176"/>
    <cellStyle name="Normal 16 15 15" xfId="28177"/>
    <cellStyle name="Normal 16 15 16" xfId="28178"/>
    <cellStyle name="Normal 16 15 17" xfId="28179"/>
    <cellStyle name="Normal 16 15 18" xfId="28180"/>
    <cellStyle name="Normal 16 15 19" xfId="28181"/>
    <cellStyle name="Normal 16 15 2" xfId="28182"/>
    <cellStyle name="Normal 16 15 20" xfId="28183"/>
    <cellStyle name="Normal 16 15 21" xfId="28184"/>
    <cellStyle name="Normal 16 15 22" xfId="28185"/>
    <cellStyle name="Normal 16 15 23" xfId="28186"/>
    <cellStyle name="Normal 16 15 24" xfId="28187"/>
    <cellStyle name="Normal 16 15 25" xfId="28188"/>
    <cellStyle name="Normal 16 15 26" xfId="28189"/>
    <cellStyle name="Normal 16 15 27" xfId="28190"/>
    <cellStyle name="Normal 16 15 28" xfId="28191"/>
    <cellStyle name="Normal 16 15 29" xfId="28192"/>
    <cellStyle name="Normal 16 15 3" xfId="28193"/>
    <cellStyle name="Normal 16 15 30" xfId="28194"/>
    <cellStyle name="Normal 16 15 4" xfId="28195"/>
    <cellStyle name="Normal 16 15 5" xfId="28196"/>
    <cellStyle name="Normal 16 15 6" xfId="28197"/>
    <cellStyle name="Normal 16 15 7" xfId="28198"/>
    <cellStyle name="Normal 16 15 8" xfId="28199"/>
    <cellStyle name="Normal 16 15 9" xfId="28200"/>
    <cellStyle name="Normal 16 16" xfId="28201"/>
    <cellStyle name="Normal 16 16 10" xfId="28202"/>
    <cellStyle name="Normal 16 16 11" xfId="28203"/>
    <cellStyle name="Normal 16 16 12" xfId="28204"/>
    <cellStyle name="Normal 16 16 13" xfId="28205"/>
    <cellStyle name="Normal 16 16 14" xfId="28206"/>
    <cellStyle name="Normal 16 16 15" xfId="28207"/>
    <cellStyle name="Normal 16 16 16" xfId="28208"/>
    <cellStyle name="Normal 16 16 17" xfId="28209"/>
    <cellStyle name="Normal 16 16 18" xfId="28210"/>
    <cellStyle name="Normal 16 16 19" xfId="28211"/>
    <cellStyle name="Normal 16 16 2" xfId="28212"/>
    <cellStyle name="Normal 16 16 20" xfId="28213"/>
    <cellStyle name="Normal 16 16 21" xfId="28214"/>
    <cellStyle name="Normal 16 16 22" xfId="28215"/>
    <cellStyle name="Normal 16 16 23" xfId="28216"/>
    <cellStyle name="Normal 16 16 24" xfId="28217"/>
    <cellStyle name="Normal 16 16 25" xfId="28218"/>
    <cellStyle name="Normal 16 16 26" xfId="28219"/>
    <cellStyle name="Normal 16 16 27" xfId="28220"/>
    <cellStyle name="Normal 16 16 28" xfId="28221"/>
    <cellStyle name="Normal 16 16 29" xfId="28222"/>
    <cellStyle name="Normal 16 16 3" xfId="28223"/>
    <cellStyle name="Normal 16 16 30" xfId="28224"/>
    <cellStyle name="Normal 16 16 4" xfId="28225"/>
    <cellStyle name="Normal 16 16 5" xfId="28226"/>
    <cellStyle name="Normal 16 16 6" xfId="28227"/>
    <cellStyle name="Normal 16 16 7" xfId="28228"/>
    <cellStyle name="Normal 16 16 8" xfId="28229"/>
    <cellStyle name="Normal 16 16 9" xfId="28230"/>
    <cellStyle name="Normal 16 17" xfId="28231"/>
    <cellStyle name="Normal 16 17 10" xfId="28232"/>
    <cellStyle name="Normal 16 17 11" xfId="28233"/>
    <cellStyle name="Normal 16 17 12" xfId="28234"/>
    <cellStyle name="Normal 16 17 13" xfId="28235"/>
    <cellStyle name="Normal 16 17 14" xfId="28236"/>
    <cellStyle name="Normal 16 17 15" xfId="28237"/>
    <cellStyle name="Normal 16 17 16" xfId="28238"/>
    <cellStyle name="Normal 16 17 17" xfId="28239"/>
    <cellStyle name="Normal 16 17 18" xfId="28240"/>
    <cellStyle name="Normal 16 17 19" xfId="28241"/>
    <cellStyle name="Normal 16 17 2" xfId="28242"/>
    <cellStyle name="Normal 16 17 20" xfId="28243"/>
    <cellStyle name="Normal 16 17 21" xfId="28244"/>
    <cellStyle name="Normal 16 17 22" xfId="28245"/>
    <cellStyle name="Normal 16 17 23" xfId="28246"/>
    <cellStyle name="Normal 16 17 24" xfId="28247"/>
    <cellStyle name="Normal 16 17 25" xfId="28248"/>
    <cellStyle name="Normal 16 17 26" xfId="28249"/>
    <cellStyle name="Normal 16 17 27" xfId="28250"/>
    <cellStyle name="Normal 16 17 28" xfId="28251"/>
    <cellStyle name="Normal 16 17 29" xfId="28252"/>
    <cellStyle name="Normal 16 17 3" xfId="28253"/>
    <cellStyle name="Normal 16 17 30" xfId="28254"/>
    <cellStyle name="Normal 16 17 4" xfId="28255"/>
    <cellStyle name="Normal 16 17 5" xfId="28256"/>
    <cellStyle name="Normal 16 17 6" xfId="28257"/>
    <cellStyle name="Normal 16 17 7" xfId="28258"/>
    <cellStyle name="Normal 16 17 8" xfId="28259"/>
    <cellStyle name="Normal 16 17 9" xfId="28260"/>
    <cellStyle name="Normal 16 18" xfId="28261"/>
    <cellStyle name="Normal 16 18 10" xfId="28262"/>
    <cellStyle name="Normal 16 18 11" xfId="28263"/>
    <cellStyle name="Normal 16 18 12" xfId="28264"/>
    <cellStyle name="Normal 16 18 13" xfId="28265"/>
    <cellStyle name="Normal 16 18 14" xfId="28266"/>
    <cellStyle name="Normal 16 18 15" xfId="28267"/>
    <cellStyle name="Normal 16 18 16" xfId="28268"/>
    <cellStyle name="Normal 16 18 17" xfId="28269"/>
    <cellStyle name="Normal 16 18 18" xfId="28270"/>
    <cellStyle name="Normal 16 18 19" xfId="28271"/>
    <cellStyle name="Normal 16 18 2" xfId="28272"/>
    <cellStyle name="Normal 16 18 20" xfId="28273"/>
    <cellStyle name="Normal 16 18 21" xfId="28274"/>
    <cellStyle name="Normal 16 18 22" xfId="28275"/>
    <cellStyle name="Normal 16 18 23" xfId="28276"/>
    <cellStyle name="Normal 16 18 24" xfId="28277"/>
    <cellStyle name="Normal 16 18 25" xfId="28278"/>
    <cellStyle name="Normal 16 18 26" xfId="28279"/>
    <cellStyle name="Normal 16 18 27" xfId="28280"/>
    <cellStyle name="Normal 16 18 28" xfId="28281"/>
    <cellStyle name="Normal 16 18 29" xfId="28282"/>
    <cellStyle name="Normal 16 18 3" xfId="28283"/>
    <cellStyle name="Normal 16 18 30" xfId="28284"/>
    <cellStyle name="Normal 16 18 4" xfId="28285"/>
    <cellStyle name="Normal 16 18 5" xfId="28286"/>
    <cellStyle name="Normal 16 18 6" xfId="28287"/>
    <cellStyle name="Normal 16 18 7" xfId="28288"/>
    <cellStyle name="Normal 16 18 8" xfId="28289"/>
    <cellStyle name="Normal 16 18 9" xfId="28290"/>
    <cellStyle name="Normal 16 19" xfId="28291"/>
    <cellStyle name="Normal 16 19 10" xfId="28292"/>
    <cellStyle name="Normal 16 19 11" xfId="28293"/>
    <cellStyle name="Normal 16 19 12" xfId="28294"/>
    <cellStyle name="Normal 16 19 13" xfId="28295"/>
    <cellStyle name="Normal 16 19 14" xfId="28296"/>
    <cellStyle name="Normal 16 19 15" xfId="28297"/>
    <cellStyle name="Normal 16 19 16" xfId="28298"/>
    <cellStyle name="Normal 16 19 17" xfId="28299"/>
    <cellStyle name="Normal 16 19 18" xfId="28300"/>
    <cellStyle name="Normal 16 19 19" xfId="28301"/>
    <cellStyle name="Normal 16 19 2" xfId="28302"/>
    <cellStyle name="Normal 16 19 20" xfId="28303"/>
    <cellStyle name="Normal 16 19 21" xfId="28304"/>
    <cellStyle name="Normal 16 19 22" xfId="28305"/>
    <cellStyle name="Normal 16 19 23" xfId="28306"/>
    <cellStyle name="Normal 16 19 24" xfId="28307"/>
    <cellStyle name="Normal 16 19 25" xfId="28308"/>
    <cellStyle name="Normal 16 19 26" xfId="28309"/>
    <cellStyle name="Normal 16 19 27" xfId="28310"/>
    <cellStyle name="Normal 16 19 28" xfId="28311"/>
    <cellStyle name="Normal 16 19 29" xfId="28312"/>
    <cellStyle name="Normal 16 19 3" xfId="28313"/>
    <cellStyle name="Normal 16 19 30" xfId="28314"/>
    <cellStyle name="Normal 16 19 4" xfId="28315"/>
    <cellStyle name="Normal 16 19 5" xfId="28316"/>
    <cellStyle name="Normal 16 19 6" xfId="28317"/>
    <cellStyle name="Normal 16 19 7" xfId="28318"/>
    <cellStyle name="Normal 16 19 8" xfId="28319"/>
    <cellStyle name="Normal 16 19 9" xfId="28320"/>
    <cellStyle name="Normal 16 2" xfId="28321"/>
    <cellStyle name="Normal 16 2 10" xfId="28322"/>
    <cellStyle name="Normal 16 2 10 10" xfId="28323"/>
    <cellStyle name="Normal 16 2 10 11" xfId="28324"/>
    <cellStyle name="Normal 16 2 10 12" xfId="28325"/>
    <cellStyle name="Normal 16 2 10 13" xfId="28326"/>
    <cellStyle name="Normal 16 2 10 14" xfId="28327"/>
    <cellStyle name="Normal 16 2 10 15" xfId="28328"/>
    <cellStyle name="Normal 16 2 10 16" xfId="28329"/>
    <cellStyle name="Normal 16 2 10 17" xfId="28330"/>
    <cellStyle name="Normal 16 2 10 18" xfId="28331"/>
    <cellStyle name="Normal 16 2 10 19" xfId="28332"/>
    <cellStyle name="Normal 16 2 10 2" xfId="28333"/>
    <cellStyle name="Normal 16 2 10 20" xfId="28334"/>
    <cellStyle name="Normal 16 2 10 21" xfId="28335"/>
    <cellStyle name="Normal 16 2 10 22" xfId="28336"/>
    <cellStyle name="Normal 16 2 10 23" xfId="28337"/>
    <cellStyle name="Normal 16 2 10 24" xfId="28338"/>
    <cellStyle name="Normal 16 2 10 25" xfId="28339"/>
    <cellStyle name="Normal 16 2 10 26" xfId="28340"/>
    <cellStyle name="Normal 16 2 10 27" xfId="28341"/>
    <cellStyle name="Normal 16 2 10 28" xfId="28342"/>
    <cellStyle name="Normal 16 2 10 29" xfId="28343"/>
    <cellStyle name="Normal 16 2 10 3" xfId="28344"/>
    <cellStyle name="Normal 16 2 10 30" xfId="28345"/>
    <cellStyle name="Normal 16 2 10 4" xfId="28346"/>
    <cellStyle name="Normal 16 2 10 5" xfId="28347"/>
    <cellStyle name="Normal 16 2 10 6" xfId="28348"/>
    <cellStyle name="Normal 16 2 10 7" xfId="28349"/>
    <cellStyle name="Normal 16 2 10 8" xfId="28350"/>
    <cellStyle name="Normal 16 2 10 9" xfId="28351"/>
    <cellStyle name="Normal 16 2 11" xfId="28352"/>
    <cellStyle name="Normal 16 2 11 10" xfId="28353"/>
    <cellStyle name="Normal 16 2 11 11" xfId="28354"/>
    <cellStyle name="Normal 16 2 11 12" xfId="28355"/>
    <cellStyle name="Normal 16 2 11 13" xfId="28356"/>
    <cellStyle name="Normal 16 2 11 14" xfId="28357"/>
    <cellStyle name="Normal 16 2 11 15" xfId="28358"/>
    <cellStyle name="Normal 16 2 11 16" xfId="28359"/>
    <cellStyle name="Normal 16 2 11 17" xfId="28360"/>
    <cellStyle name="Normal 16 2 11 18" xfId="28361"/>
    <cellStyle name="Normal 16 2 11 19" xfId="28362"/>
    <cellStyle name="Normal 16 2 11 2" xfId="28363"/>
    <cellStyle name="Normal 16 2 11 20" xfId="28364"/>
    <cellStyle name="Normal 16 2 11 21" xfId="28365"/>
    <cellStyle name="Normal 16 2 11 22" xfId="28366"/>
    <cellStyle name="Normal 16 2 11 23" xfId="28367"/>
    <cellStyle name="Normal 16 2 11 24" xfId="28368"/>
    <cellStyle name="Normal 16 2 11 25" xfId="28369"/>
    <cellStyle name="Normal 16 2 11 26" xfId="28370"/>
    <cellStyle name="Normal 16 2 11 27" xfId="28371"/>
    <cellStyle name="Normal 16 2 11 28" xfId="28372"/>
    <cellStyle name="Normal 16 2 11 29" xfId="28373"/>
    <cellStyle name="Normal 16 2 11 3" xfId="28374"/>
    <cellStyle name="Normal 16 2 11 30" xfId="28375"/>
    <cellStyle name="Normal 16 2 11 4" xfId="28376"/>
    <cellStyle name="Normal 16 2 11 5" xfId="28377"/>
    <cellStyle name="Normal 16 2 11 6" xfId="28378"/>
    <cellStyle name="Normal 16 2 11 7" xfId="28379"/>
    <cellStyle name="Normal 16 2 11 8" xfId="28380"/>
    <cellStyle name="Normal 16 2 11 9" xfId="28381"/>
    <cellStyle name="Normal 16 2 12" xfId="28382"/>
    <cellStyle name="Normal 16 2 12 10" xfId="28383"/>
    <cellStyle name="Normal 16 2 12 11" xfId="28384"/>
    <cellStyle name="Normal 16 2 12 12" xfId="28385"/>
    <cellStyle name="Normal 16 2 12 13" xfId="28386"/>
    <cellStyle name="Normal 16 2 12 14" xfId="28387"/>
    <cellStyle name="Normal 16 2 12 15" xfId="28388"/>
    <cellStyle name="Normal 16 2 12 16" xfId="28389"/>
    <cellStyle name="Normal 16 2 12 17" xfId="28390"/>
    <cellStyle name="Normal 16 2 12 18" xfId="28391"/>
    <cellStyle name="Normal 16 2 12 19" xfId="28392"/>
    <cellStyle name="Normal 16 2 12 2" xfId="28393"/>
    <cellStyle name="Normal 16 2 12 20" xfId="28394"/>
    <cellStyle name="Normal 16 2 12 21" xfId="28395"/>
    <cellStyle name="Normal 16 2 12 22" xfId="28396"/>
    <cellStyle name="Normal 16 2 12 23" xfId="28397"/>
    <cellStyle name="Normal 16 2 12 24" xfId="28398"/>
    <cellStyle name="Normal 16 2 12 25" xfId="28399"/>
    <cellStyle name="Normal 16 2 12 26" xfId="28400"/>
    <cellStyle name="Normal 16 2 12 27" xfId="28401"/>
    <cellStyle name="Normal 16 2 12 28" xfId="28402"/>
    <cellStyle name="Normal 16 2 12 29" xfId="28403"/>
    <cellStyle name="Normal 16 2 12 3" xfId="28404"/>
    <cellStyle name="Normal 16 2 12 30" xfId="28405"/>
    <cellStyle name="Normal 16 2 12 4" xfId="28406"/>
    <cellStyle name="Normal 16 2 12 5" xfId="28407"/>
    <cellStyle name="Normal 16 2 12 6" xfId="28408"/>
    <cellStyle name="Normal 16 2 12 7" xfId="28409"/>
    <cellStyle name="Normal 16 2 12 8" xfId="28410"/>
    <cellStyle name="Normal 16 2 12 9" xfId="28411"/>
    <cellStyle name="Normal 16 2 13" xfId="28412"/>
    <cellStyle name="Normal 16 2 13 10" xfId="28413"/>
    <cellStyle name="Normal 16 2 13 11" xfId="28414"/>
    <cellStyle name="Normal 16 2 13 12" xfId="28415"/>
    <cellStyle name="Normal 16 2 13 13" xfId="28416"/>
    <cellStyle name="Normal 16 2 13 14" xfId="28417"/>
    <cellStyle name="Normal 16 2 13 15" xfId="28418"/>
    <cellStyle name="Normal 16 2 13 16" xfId="28419"/>
    <cellStyle name="Normal 16 2 13 17" xfId="28420"/>
    <cellStyle name="Normal 16 2 13 18" xfId="28421"/>
    <cellStyle name="Normal 16 2 13 19" xfId="28422"/>
    <cellStyle name="Normal 16 2 13 2" xfId="28423"/>
    <cellStyle name="Normal 16 2 13 20" xfId="28424"/>
    <cellStyle name="Normal 16 2 13 21" xfId="28425"/>
    <cellStyle name="Normal 16 2 13 22" xfId="28426"/>
    <cellStyle name="Normal 16 2 13 23" xfId="28427"/>
    <cellStyle name="Normal 16 2 13 24" xfId="28428"/>
    <cellStyle name="Normal 16 2 13 25" xfId="28429"/>
    <cellStyle name="Normal 16 2 13 26" xfId="28430"/>
    <cellStyle name="Normal 16 2 13 27" xfId="28431"/>
    <cellStyle name="Normal 16 2 13 28" xfId="28432"/>
    <cellStyle name="Normal 16 2 13 29" xfId="28433"/>
    <cellStyle name="Normal 16 2 13 3" xfId="28434"/>
    <cellStyle name="Normal 16 2 13 30" xfId="28435"/>
    <cellStyle name="Normal 16 2 13 4" xfId="28436"/>
    <cellStyle name="Normal 16 2 13 5" xfId="28437"/>
    <cellStyle name="Normal 16 2 13 6" xfId="28438"/>
    <cellStyle name="Normal 16 2 13 7" xfId="28439"/>
    <cellStyle name="Normal 16 2 13 8" xfId="28440"/>
    <cellStyle name="Normal 16 2 13 9" xfId="28441"/>
    <cellStyle name="Normal 16 2 14" xfId="28442"/>
    <cellStyle name="Normal 16 2 14 10" xfId="28443"/>
    <cellStyle name="Normal 16 2 14 11" xfId="28444"/>
    <cellStyle name="Normal 16 2 14 12" xfId="28445"/>
    <cellStyle name="Normal 16 2 14 13" xfId="28446"/>
    <cellStyle name="Normal 16 2 14 14" xfId="28447"/>
    <cellStyle name="Normal 16 2 14 15" xfId="28448"/>
    <cellStyle name="Normal 16 2 14 16" xfId="28449"/>
    <cellStyle name="Normal 16 2 14 17" xfId="28450"/>
    <cellStyle name="Normal 16 2 14 18" xfId="28451"/>
    <cellStyle name="Normal 16 2 14 19" xfId="28452"/>
    <cellStyle name="Normal 16 2 14 2" xfId="28453"/>
    <cellStyle name="Normal 16 2 14 20" xfId="28454"/>
    <cellStyle name="Normal 16 2 14 21" xfId="28455"/>
    <cellStyle name="Normal 16 2 14 22" xfId="28456"/>
    <cellStyle name="Normal 16 2 14 23" xfId="28457"/>
    <cellStyle name="Normal 16 2 14 24" xfId="28458"/>
    <cellStyle name="Normal 16 2 14 25" xfId="28459"/>
    <cellStyle name="Normal 16 2 14 26" xfId="28460"/>
    <cellStyle name="Normal 16 2 14 27" xfId="28461"/>
    <cellStyle name="Normal 16 2 14 28" xfId="28462"/>
    <cellStyle name="Normal 16 2 14 29" xfId="28463"/>
    <cellStyle name="Normal 16 2 14 3" xfId="28464"/>
    <cellStyle name="Normal 16 2 14 30" xfId="28465"/>
    <cellStyle name="Normal 16 2 14 4" xfId="28466"/>
    <cellStyle name="Normal 16 2 14 5" xfId="28467"/>
    <cellStyle name="Normal 16 2 14 6" xfId="28468"/>
    <cellStyle name="Normal 16 2 14 7" xfId="28469"/>
    <cellStyle name="Normal 16 2 14 8" xfId="28470"/>
    <cellStyle name="Normal 16 2 14 9" xfId="28471"/>
    <cellStyle name="Normal 16 2 15" xfId="28472"/>
    <cellStyle name="Normal 16 2 15 10" xfId="28473"/>
    <cellStyle name="Normal 16 2 15 11" xfId="28474"/>
    <cellStyle name="Normal 16 2 15 12" xfId="28475"/>
    <cellStyle name="Normal 16 2 15 13" xfId="28476"/>
    <cellStyle name="Normal 16 2 15 14" xfId="28477"/>
    <cellStyle name="Normal 16 2 15 15" xfId="28478"/>
    <cellStyle name="Normal 16 2 15 16" xfId="28479"/>
    <cellStyle name="Normal 16 2 15 17" xfId="28480"/>
    <cellStyle name="Normal 16 2 15 18" xfId="28481"/>
    <cellStyle name="Normal 16 2 15 19" xfId="28482"/>
    <cellStyle name="Normal 16 2 15 2" xfId="28483"/>
    <cellStyle name="Normal 16 2 15 20" xfId="28484"/>
    <cellStyle name="Normal 16 2 15 21" xfId="28485"/>
    <cellStyle name="Normal 16 2 15 22" xfId="28486"/>
    <cellStyle name="Normal 16 2 15 23" xfId="28487"/>
    <cellStyle name="Normal 16 2 15 24" xfId="28488"/>
    <cellStyle name="Normal 16 2 15 25" xfId="28489"/>
    <cellStyle name="Normal 16 2 15 26" xfId="28490"/>
    <cellStyle name="Normal 16 2 15 27" xfId="28491"/>
    <cellStyle name="Normal 16 2 15 28" xfId="28492"/>
    <cellStyle name="Normal 16 2 15 29" xfId="28493"/>
    <cellStyle name="Normal 16 2 15 3" xfId="28494"/>
    <cellStyle name="Normal 16 2 15 30" xfId="28495"/>
    <cellStyle name="Normal 16 2 15 4" xfId="28496"/>
    <cellStyle name="Normal 16 2 15 5" xfId="28497"/>
    <cellStyle name="Normal 16 2 15 6" xfId="28498"/>
    <cellStyle name="Normal 16 2 15 7" xfId="28499"/>
    <cellStyle name="Normal 16 2 15 8" xfId="28500"/>
    <cellStyle name="Normal 16 2 15 9" xfId="28501"/>
    <cellStyle name="Normal 16 2 16" xfId="28502"/>
    <cellStyle name="Normal 16 2 16 10" xfId="28503"/>
    <cellStyle name="Normal 16 2 16 11" xfId="28504"/>
    <cellStyle name="Normal 16 2 16 12" xfId="28505"/>
    <cellStyle name="Normal 16 2 16 13" xfId="28506"/>
    <cellStyle name="Normal 16 2 16 14" xfId="28507"/>
    <cellStyle name="Normal 16 2 16 15" xfId="28508"/>
    <cellStyle name="Normal 16 2 16 16" xfId="28509"/>
    <cellStyle name="Normal 16 2 16 17" xfId="28510"/>
    <cellStyle name="Normal 16 2 16 18" xfId="28511"/>
    <cellStyle name="Normal 16 2 16 19" xfId="28512"/>
    <cellStyle name="Normal 16 2 16 2" xfId="28513"/>
    <cellStyle name="Normal 16 2 16 20" xfId="28514"/>
    <cellStyle name="Normal 16 2 16 21" xfId="28515"/>
    <cellStyle name="Normal 16 2 16 22" xfId="28516"/>
    <cellStyle name="Normal 16 2 16 23" xfId="28517"/>
    <cellStyle name="Normal 16 2 16 24" xfId="28518"/>
    <cellStyle name="Normal 16 2 16 25" xfId="28519"/>
    <cellStyle name="Normal 16 2 16 26" xfId="28520"/>
    <cellStyle name="Normal 16 2 16 27" xfId="28521"/>
    <cellStyle name="Normal 16 2 16 28" xfId="28522"/>
    <cellStyle name="Normal 16 2 16 29" xfId="28523"/>
    <cellStyle name="Normal 16 2 16 3" xfId="28524"/>
    <cellStyle name="Normal 16 2 16 30" xfId="28525"/>
    <cellStyle name="Normal 16 2 16 4" xfId="28526"/>
    <cellStyle name="Normal 16 2 16 5" xfId="28527"/>
    <cellStyle name="Normal 16 2 16 6" xfId="28528"/>
    <cellStyle name="Normal 16 2 16 7" xfId="28529"/>
    <cellStyle name="Normal 16 2 16 8" xfId="28530"/>
    <cellStyle name="Normal 16 2 16 9" xfId="28531"/>
    <cellStyle name="Normal 16 2 17" xfId="28532"/>
    <cellStyle name="Normal 16 2 17 10" xfId="28533"/>
    <cellStyle name="Normal 16 2 17 11" xfId="28534"/>
    <cellStyle name="Normal 16 2 17 12" xfId="28535"/>
    <cellStyle name="Normal 16 2 17 13" xfId="28536"/>
    <cellStyle name="Normal 16 2 17 14" xfId="28537"/>
    <cellStyle name="Normal 16 2 17 15" xfId="28538"/>
    <cellStyle name="Normal 16 2 17 16" xfId="28539"/>
    <cellStyle name="Normal 16 2 17 17" xfId="28540"/>
    <cellStyle name="Normal 16 2 17 18" xfId="28541"/>
    <cellStyle name="Normal 16 2 17 19" xfId="28542"/>
    <cellStyle name="Normal 16 2 17 2" xfId="28543"/>
    <cellStyle name="Normal 16 2 17 20" xfId="28544"/>
    <cellStyle name="Normal 16 2 17 21" xfId="28545"/>
    <cellStyle name="Normal 16 2 17 22" xfId="28546"/>
    <cellStyle name="Normal 16 2 17 23" xfId="28547"/>
    <cellStyle name="Normal 16 2 17 24" xfId="28548"/>
    <cellStyle name="Normal 16 2 17 25" xfId="28549"/>
    <cellStyle name="Normal 16 2 17 26" xfId="28550"/>
    <cellStyle name="Normal 16 2 17 27" xfId="28551"/>
    <cellStyle name="Normal 16 2 17 28" xfId="28552"/>
    <cellStyle name="Normal 16 2 17 29" xfId="28553"/>
    <cellStyle name="Normal 16 2 17 3" xfId="28554"/>
    <cellStyle name="Normal 16 2 17 30" xfId="28555"/>
    <cellStyle name="Normal 16 2 17 4" xfId="28556"/>
    <cellStyle name="Normal 16 2 17 5" xfId="28557"/>
    <cellStyle name="Normal 16 2 17 6" xfId="28558"/>
    <cellStyle name="Normal 16 2 17 7" xfId="28559"/>
    <cellStyle name="Normal 16 2 17 8" xfId="28560"/>
    <cellStyle name="Normal 16 2 17 9" xfId="28561"/>
    <cellStyle name="Normal 16 2 18" xfId="28562"/>
    <cellStyle name="Normal 16 2 18 10" xfId="28563"/>
    <cellStyle name="Normal 16 2 18 11" xfId="28564"/>
    <cellStyle name="Normal 16 2 18 12" xfId="28565"/>
    <cellStyle name="Normal 16 2 18 13" xfId="28566"/>
    <cellStyle name="Normal 16 2 18 14" xfId="28567"/>
    <cellStyle name="Normal 16 2 18 15" xfId="28568"/>
    <cellStyle name="Normal 16 2 18 16" xfId="28569"/>
    <cellStyle name="Normal 16 2 18 17" xfId="28570"/>
    <cellStyle name="Normal 16 2 18 18" xfId="28571"/>
    <cellStyle name="Normal 16 2 18 19" xfId="28572"/>
    <cellStyle name="Normal 16 2 18 2" xfId="28573"/>
    <cellStyle name="Normal 16 2 18 20" xfId="28574"/>
    <cellStyle name="Normal 16 2 18 21" xfId="28575"/>
    <cellStyle name="Normal 16 2 18 22" xfId="28576"/>
    <cellStyle name="Normal 16 2 18 23" xfId="28577"/>
    <cellStyle name="Normal 16 2 18 24" xfId="28578"/>
    <cellStyle name="Normal 16 2 18 25" xfId="28579"/>
    <cellStyle name="Normal 16 2 18 26" xfId="28580"/>
    <cellStyle name="Normal 16 2 18 27" xfId="28581"/>
    <cellStyle name="Normal 16 2 18 28" xfId="28582"/>
    <cellStyle name="Normal 16 2 18 29" xfId="28583"/>
    <cellStyle name="Normal 16 2 18 3" xfId="28584"/>
    <cellStyle name="Normal 16 2 18 30" xfId="28585"/>
    <cellStyle name="Normal 16 2 18 4" xfId="28586"/>
    <cellStyle name="Normal 16 2 18 5" xfId="28587"/>
    <cellStyle name="Normal 16 2 18 6" xfId="28588"/>
    <cellStyle name="Normal 16 2 18 7" xfId="28589"/>
    <cellStyle name="Normal 16 2 18 8" xfId="28590"/>
    <cellStyle name="Normal 16 2 18 9" xfId="28591"/>
    <cellStyle name="Normal 16 2 19" xfId="28592"/>
    <cellStyle name="Normal 16 2 19 10" xfId="28593"/>
    <cellStyle name="Normal 16 2 19 11" xfId="28594"/>
    <cellStyle name="Normal 16 2 19 12" xfId="28595"/>
    <cellStyle name="Normal 16 2 19 13" xfId="28596"/>
    <cellStyle name="Normal 16 2 19 14" xfId="28597"/>
    <cellStyle name="Normal 16 2 19 15" xfId="28598"/>
    <cellStyle name="Normal 16 2 19 16" xfId="28599"/>
    <cellStyle name="Normal 16 2 19 17" xfId="28600"/>
    <cellStyle name="Normal 16 2 19 18" xfId="28601"/>
    <cellStyle name="Normal 16 2 19 19" xfId="28602"/>
    <cellStyle name="Normal 16 2 19 2" xfId="28603"/>
    <cellStyle name="Normal 16 2 19 20" xfId="28604"/>
    <cellStyle name="Normal 16 2 19 21" xfId="28605"/>
    <cellStyle name="Normal 16 2 19 22" xfId="28606"/>
    <cellStyle name="Normal 16 2 19 23" xfId="28607"/>
    <cellStyle name="Normal 16 2 19 24" xfId="28608"/>
    <cellStyle name="Normal 16 2 19 25" xfId="28609"/>
    <cellStyle name="Normal 16 2 19 26" xfId="28610"/>
    <cellStyle name="Normal 16 2 19 27" xfId="28611"/>
    <cellStyle name="Normal 16 2 19 28" xfId="28612"/>
    <cellStyle name="Normal 16 2 19 29" xfId="28613"/>
    <cellStyle name="Normal 16 2 19 3" xfId="28614"/>
    <cellStyle name="Normal 16 2 19 30" xfId="28615"/>
    <cellStyle name="Normal 16 2 19 4" xfId="28616"/>
    <cellStyle name="Normal 16 2 19 5" xfId="28617"/>
    <cellStyle name="Normal 16 2 19 6" xfId="28618"/>
    <cellStyle name="Normal 16 2 19 7" xfId="28619"/>
    <cellStyle name="Normal 16 2 19 8" xfId="28620"/>
    <cellStyle name="Normal 16 2 19 9" xfId="28621"/>
    <cellStyle name="Normal 16 2 2" xfId="28622"/>
    <cellStyle name="Normal 16 2 2 10" xfId="28623"/>
    <cellStyle name="Normal 16 2 2 11" xfId="28624"/>
    <cellStyle name="Normal 16 2 2 12" xfId="28625"/>
    <cellStyle name="Normal 16 2 2 13" xfId="28626"/>
    <cellStyle name="Normal 16 2 2 14" xfId="28627"/>
    <cellStyle name="Normal 16 2 2 15" xfId="28628"/>
    <cellStyle name="Normal 16 2 2 16" xfId="28629"/>
    <cellStyle name="Normal 16 2 2 17" xfId="28630"/>
    <cellStyle name="Normal 16 2 2 18" xfId="28631"/>
    <cellStyle name="Normal 16 2 2 19" xfId="28632"/>
    <cellStyle name="Normal 16 2 2 2" xfId="28633"/>
    <cellStyle name="Normal 16 2 2 20" xfId="28634"/>
    <cellStyle name="Normal 16 2 2 21" xfId="28635"/>
    <cellStyle name="Normal 16 2 2 22" xfId="28636"/>
    <cellStyle name="Normal 16 2 2 23" xfId="28637"/>
    <cellStyle name="Normal 16 2 2 24" xfId="28638"/>
    <cellStyle name="Normal 16 2 2 25" xfId="28639"/>
    <cellStyle name="Normal 16 2 2 26" xfId="28640"/>
    <cellStyle name="Normal 16 2 2 27" xfId="28641"/>
    <cellStyle name="Normal 16 2 2 28" xfId="28642"/>
    <cellStyle name="Normal 16 2 2 29" xfId="28643"/>
    <cellStyle name="Normal 16 2 2 3" xfId="28644"/>
    <cellStyle name="Normal 16 2 2 30" xfId="28645"/>
    <cellStyle name="Normal 16 2 2 4" xfId="28646"/>
    <cellStyle name="Normal 16 2 2 5" xfId="28647"/>
    <cellStyle name="Normal 16 2 2 6" xfId="28648"/>
    <cellStyle name="Normal 16 2 2 7" xfId="28649"/>
    <cellStyle name="Normal 16 2 2 8" xfId="28650"/>
    <cellStyle name="Normal 16 2 2 9" xfId="28651"/>
    <cellStyle name="Normal 16 2 20" xfId="28652"/>
    <cellStyle name="Normal 16 2 20 10" xfId="28653"/>
    <cellStyle name="Normal 16 2 20 11" xfId="28654"/>
    <cellStyle name="Normal 16 2 20 12" xfId="28655"/>
    <cellStyle name="Normal 16 2 20 13" xfId="28656"/>
    <cellStyle name="Normal 16 2 20 14" xfId="28657"/>
    <cellStyle name="Normal 16 2 20 15" xfId="28658"/>
    <cellStyle name="Normal 16 2 20 16" xfId="28659"/>
    <cellStyle name="Normal 16 2 20 17" xfId="28660"/>
    <cellStyle name="Normal 16 2 20 18" xfId="28661"/>
    <cellStyle name="Normal 16 2 20 19" xfId="28662"/>
    <cellStyle name="Normal 16 2 20 2" xfId="28663"/>
    <cellStyle name="Normal 16 2 20 20" xfId="28664"/>
    <cellStyle name="Normal 16 2 20 21" xfId="28665"/>
    <cellStyle name="Normal 16 2 20 22" xfId="28666"/>
    <cellStyle name="Normal 16 2 20 23" xfId="28667"/>
    <cellStyle name="Normal 16 2 20 24" xfId="28668"/>
    <cellStyle name="Normal 16 2 20 25" xfId="28669"/>
    <cellStyle name="Normal 16 2 20 26" xfId="28670"/>
    <cellStyle name="Normal 16 2 20 27" xfId="28671"/>
    <cellStyle name="Normal 16 2 20 28" xfId="28672"/>
    <cellStyle name="Normal 16 2 20 29" xfId="28673"/>
    <cellStyle name="Normal 16 2 20 3" xfId="28674"/>
    <cellStyle name="Normal 16 2 20 30" xfId="28675"/>
    <cellStyle name="Normal 16 2 20 4" xfId="28676"/>
    <cellStyle name="Normal 16 2 20 5" xfId="28677"/>
    <cellStyle name="Normal 16 2 20 6" xfId="28678"/>
    <cellStyle name="Normal 16 2 20 7" xfId="28679"/>
    <cellStyle name="Normal 16 2 20 8" xfId="28680"/>
    <cellStyle name="Normal 16 2 20 9" xfId="28681"/>
    <cellStyle name="Normal 16 2 21" xfId="28682"/>
    <cellStyle name="Normal 16 2 21 10" xfId="28683"/>
    <cellStyle name="Normal 16 2 21 11" xfId="28684"/>
    <cellStyle name="Normal 16 2 21 12" xfId="28685"/>
    <cellStyle name="Normal 16 2 21 13" xfId="28686"/>
    <cellStyle name="Normal 16 2 21 14" xfId="28687"/>
    <cellStyle name="Normal 16 2 21 15" xfId="28688"/>
    <cellStyle name="Normal 16 2 21 16" xfId="28689"/>
    <cellStyle name="Normal 16 2 21 17" xfId="28690"/>
    <cellStyle name="Normal 16 2 21 18" xfId="28691"/>
    <cellStyle name="Normal 16 2 21 19" xfId="28692"/>
    <cellStyle name="Normal 16 2 21 2" xfId="28693"/>
    <cellStyle name="Normal 16 2 21 20" xfId="28694"/>
    <cellStyle name="Normal 16 2 21 21" xfId="28695"/>
    <cellStyle name="Normal 16 2 21 22" xfId="28696"/>
    <cellStyle name="Normal 16 2 21 23" xfId="28697"/>
    <cellStyle name="Normal 16 2 21 24" xfId="28698"/>
    <cellStyle name="Normal 16 2 21 25" xfId="28699"/>
    <cellStyle name="Normal 16 2 21 26" xfId="28700"/>
    <cellStyle name="Normal 16 2 21 27" xfId="28701"/>
    <cellStyle name="Normal 16 2 21 28" xfId="28702"/>
    <cellStyle name="Normal 16 2 21 29" xfId="28703"/>
    <cellStyle name="Normal 16 2 21 3" xfId="28704"/>
    <cellStyle name="Normal 16 2 21 30" xfId="28705"/>
    <cellStyle name="Normal 16 2 21 4" xfId="28706"/>
    <cellStyle name="Normal 16 2 21 5" xfId="28707"/>
    <cellStyle name="Normal 16 2 21 6" xfId="28708"/>
    <cellStyle name="Normal 16 2 21 7" xfId="28709"/>
    <cellStyle name="Normal 16 2 21 8" xfId="28710"/>
    <cellStyle name="Normal 16 2 21 9" xfId="28711"/>
    <cellStyle name="Normal 16 2 22" xfId="28712"/>
    <cellStyle name="Normal 16 2 22 10" xfId="28713"/>
    <cellStyle name="Normal 16 2 22 11" xfId="28714"/>
    <cellStyle name="Normal 16 2 22 12" xfId="28715"/>
    <cellStyle name="Normal 16 2 22 13" xfId="28716"/>
    <cellStyle name="Normal 16 2 22 14" xfId="28717"/>
    <cellStyle name="Normal 16 2 22 15" xfId="28718"/>
    <cellStyle name="Normal 16 2 22 16" xfId="28719"/>
    <cellStyle name="Normal 16 2 22 17" xfId="28720"/>
    <cellStyle name="Normal 16 2 22 18" xfId="28721"/>
    <cellStyle name="Normal 16 2 22 19" xfId="28722"/>
    <cellStyle name="Normal 16 2 22 2" xfId="28723"/>
    <cellStyle name="Normal 16 2 22 20" xfId="28724"/>
    <cellStyle name="Normal 16 2 22 21" xfId="28725"/>
    <cellStyle name="Normal 16 2 22 22" xfId="28726"/>
    <cellStyle name="Normal 16 2 22 23" xfId="28727"/>
    <cellStyle name="Normal 16 2 22 24" xfId="28728"/>
    <cellStyle name="Normal 16 2 22 25" xfId="28729"/>
    <cellStyle name="Normal 16 2 22 26" xfId="28730"/>
    <cellStyle name="Normal 16 2 22 27" xfId="28731"/>
    <cellStyle name="Normal 16 2 22 28" xfId="28732"/>
    <cellStyle name="Normal 16 2 22 29" xfId="28733"/>
    <cellStyle name="Normal 16 2 22 3" xfId="28734"/>
    <cellStyle name="Normal 16 2 22 30" xfId="28735"/>
    <cellStyle name="Normal 16 2 22 4" xfId="28736"/>
    <cellStyle name="Normal 16 2 22 5" xfId="28737"/>
    <cellStyle name="Normal 16 2 22 6" xfId="28738"/>
    <cellStyle name="Normal 16 2 22 7" xfId="28739"/>
    <cellStyle name="Normal 16 2 22 8" xfId="28740"/>
    <cellStyle name="Normal 16 2 22 9" xfId="28741"/>
    <cellStyle name="Normal 16 2 23" xfId="28742"/>
    <cellStyle name="Normal 16 2 23 10" xfId="28743"/>
    <cellStyle name="Normal 16 2 23 11" xfId="28744"/>
    <cellStyle name="Normal 16 2 23 12" xfId="28745"/>
    <cellStyle name="Normal 16 2 23 13" xfId="28746"/>
    <cellStyle name="Normal 16 2 23 14" xfId="28747"/>
    <cellStyle name="Normal 16 2 23 15" xfId="28748"/>
    <cellStyle name="Normal 16 2 23 16" xfId="28749"/>
    <cellStyle name="Normal 16 2 23 17" xfId="28750"/>
    <cellStyle name="Normal 16 2 23 18" xfId="28751"/>
    <cellStyle name="Normal 16 2 23 19" xfId="28752"/>
    <cellStyle name="Normal 16 2 23 2" xfId="28753"/>
    <cellStyle name="Normal 16 2 23 20" xfId="28754"/>
    <cellStyle name="Normal 16 2 23 21" xfId="28755"/>
    <cellStyle name="Normal 16 2 23 22" xfId="28756"/>
    <cellStyle name="Normal 16 2 23 23" xfId="28757"/>
    <cellStyle name="Normal 16 2 23 24" xfId="28758"/>
    <cellStyle name="Normal 16 2 23 25" xfId="28759"/>
    <cellStyle name="Normal 16 2 23 26" xfId="28760"/>
    <cellStyle name="Normal 16 2 23 27" xfId="28761"/>
    <cellStyle name="Normal 16 2 23 28" xfId="28762"/>
    <cellStyle name="Normal 16 2 23 29" xfId="28763"/>
    <cellStyle name="Normal 16 2 23 3" xfId="28764"/>
    <cellStyle name="Normal 16 2 23 30" xfId="28765"/>
    <cellStyle name="Normal 16 2 23 4" xfId="28766"/>
    <cellStyle name="Normal 16 2 23 5" xfId="28767"/>
    <cellStyle name="Normal 16 2 23 6" xfId="28768"/>
    <cellStyle name="Normal 16 2 23 7" xfId="28769"/>
    <cellStyle name="Normal 16 2 23 8" xfId="28770"/>
    <cellStyle name="Normal 16 2 23 9" xfId="28771"/>
    <cellStyle name="Normal 16 2 24" xfId="28772"/>
    <cellStyle name="Normal 16 2 24 10" xfId="28773"/>
    <cellStyle name="Normal 16 2 24 11" xfId="28774"/>
    <cellStyle name="Normal 16 2 24 12" xfId="28775"/>
    <cellStyle name="Normal 16 2 24 13" xfId="28776"/>
    <cellStyle name="Normal 16 2 24 14" xfId="28777"/>
    <cellStyle name="Normal 16 2 24 15" xfId="28778"/>
    <cellStyle name="Normal 16 2 24 16" xfId="28779"/>
    <cellStyle name="Normal 16 2 24 17" xfId="28780"/>
    <cellStyle name="Normal 16 2 24 18" xfId="28781"/>
    <cellStyle name="Normal 16 2 24 19" xfId="28782"/>
    <cellStyle name="Normal 16 2 24 2" xfId="28783"/>
    <cellStyle name="Normal 16 2 24 20" xfId="28784"/>
    <cellStyle name="Normal 16 2 24 21" xfId="28785"/>
    <cellStyle name="Normal 16 2 24 22" xfId="28786"/>
    <cellStyle name="Normal 16 2 24 23" xfId="28787"/>
    <cellStyle name="Normal 16 2 24 24" xfId="28788"/>
    <cellStyle name="Normal 16 2 24 25" xfId="28789"/>
    <cellStyle name="Normal 16 2 24 26" xfId="28790"/>
    <cellStyle name="Normal 16 2 24 27" xfId="28791"/>
    <cellStyle name="Normal 16 2 24 28" xfId="28792"/>
    <cellStyle name="Normal 16 2 24 29" xfId="28793"/>
    <cellStyle name="Normal 16 2 24 3" xfId="28794"/>
    <cellStyle name="Normal 16 2 24 30" xfId="28795"/>
    <cellStyle name="Normal 16 2 24 4" xfId="28796"/>
    <cellStyle name="Normal 16 2 24 5" xfId="28797"/>
    <cellStyle name="Normal 16 2 24 6" xfId="28798"/>
    <cellStyle name="Normal 16 2 24 7" xfId="28799"/>
    <cellStyle name="Normal 16 2 24 8" xfId="28800"/>
    <cellStyle name="Normal 16 2 24 9" xfId="28801"/>
    <cellStyle name="Normal 16 2 25" xfId="28802"/>
    <cellStyle name="Normal 16 2 25 10" xfId="28803"/>
    <cellStyle name="Normal 16 2 25 11" xfId="28804"/>
    <cellStyle name="Normal 16 2 25 12" xfId="28805"/>
    <cellStyle name="Normal 16 2 25 13" xfId="28806"/>
    <cellStyle name="Normal 16 2 25 14" xfId="28807"/>
    <cellStyle name="Normal 16 2 25 15" xfId="28808"/>
    <cellStyle name="Normal 16 2 25 16" xfId="28809"/>
    <cellStyle name="Normal 16 2 25 17" xfId="28810"/>
    <cellStyle name="Normal 16 2 25 18" xfId="28811"/>
    <cellStyle name="Normal 16 2 25 19" xfId="28812"/>
    <cellStyle name="Normal 16 2 25 2" xfId="28813"/>
    <cellStyle name="Normal 16 2 25 20" xfId="28814"/>
    <cellStyle name="Normal 16 2 25 21" xfId="28815"/>
    <cellStyle name="Normal 16 2 25 22" xfId="28816"/>
    <cellStyle name="Normal 16 2 25 23" xfId="28817"/>
    <cellStyle name="Normal 16 2 25 24" xfId="28818"/>
    <cellStyle name="Normal 16 2 25 25" xfId="28819"/>
    <cellStyle name="Normal 16 2 25 26" xfId="28820"/>
    <cellStyle name="Normal 16 2 25 27" xfId="28821"/>
    <cellStyle name="Normal 16 2 25 28" xfId="28822"/>
    <cellStyle name="Normal 16 2 25 29" xfId="28823"/>
    <cellStyle name="Normal 16 2 25 3" xfId="28824"/>
    <cellStyle name="Normal 16 2 25 30" xfId="28825"/>
    <cellStyle name="Normal 16 2 25 4" xfId="28826"/>
    <cellStyle name="Normal 16 2 25 5" xfId="28827"/>
    <cellStyle name="Normal 16 2 25 6" xfId="28828"/>
    <cellStyle name="Normal 16 2 25 7" xfId="28829"/>
    <cellStyle name="Normal 16 2 25 8" xfId="28830"/>
    <cellStyle name="Normal 16 2 25 9" xfId="28831"/>
    <cellStyle name="Normal 16 2 26" xfId="28832"/>
    <cellStyle name="Normal 16 2 26 10" xfId="28833"/>
    <cellStyle name="Normal 16 2 26 11" xfId="28834"/>
    <cellStyle name="Normal 16 2 26 12" xfId="28835"/>
    <cellStyle name="Normal 16 2 26 13" xfId="28836"/>
    <cellStyle name="Normal 16 2 26 14" xfId="28837"/>
    <cellStyle name="Normal 16 2 26 15" xfId="28838"/>
    <cellStyle name="Normal 16 2 26 16" xfId="28839"/>
    <cellStyle name="Normal 16 2 26 17" xfId="28840"/>
    <cellStyle name="Normal 16 2 26 18" xfId="28841"/>
    <cellStyle name="Normal 16 2 26 19" xfId="28842"/>
    <cellStyle name="Normal 16 2 26 2" xfId="28843"/>
    <cellStyle name="Normal 16 2 26 20" xfId="28844"/>
    <cellStyle name="Normal 16 2 26 21" xfId="28845"/>
    <cellStyle name="Normal 16 2 26 22" xfId="28846"/>
    <cellStyle name="Normal 16 2 26 23" xfId="28847"/>
    <cellStyle name="Normal 16 2 26 24" xfId="28848"/>
    <cellStyle name="Normal 16 2 26 25" xfId="28849"/>
    <cellStyle name="Normal 16 2 26 26" xfId="28850"/>
    <cellStyle name="Normal 16 2 26 27" xfId="28851"/>
    <cellStyle name="Normal 16 2 26 28" xfId="28852"/>
    <cellStyle name="Normal 16 2 26 29" xfId="28853"/>
    <cellStyle name="Normal 16 2 26 3" xfId="28854"/>
    <cellStyle name="Normal 16 2 26 30" xfId="28855"/>
    <cellStyle name="Normal 16 2 26 4" xfId="28856"/>
    <cellStyle name="Normal 16 2 26 5" xfId="28857"/>
    <cellStyle name="Normal 16 2 26 6" xfId="28858"/>
    <cellStyle name="Normal 16 2 26 7" xfId="28859"/>
    <cellStyle name="Normal 16 2 26 8" xfId="28860"/>
    <cellStyle name="Normal 16 2 26 9" xfId="28861"/>
    <cellStyle name="Normal 16 2 27" xfId="28862"/>
    <cellStyle name="Normal 16 2 27 10" xfId="28863"/>
    <cellStyle name="Normal 16 2 27 11" xfId="28864"/>
    <cellStyle name="Normal 16 2 27 12" xfId="28865"/>
    <cellStyle name="Normal 16 2 27 13" xfId="28866"/>
    <cellStyle name="Normal 16 2 27 14" xfId="28867"/>
    <cellStyle name="Normal 16 2 27 15" xfId="28868"/>
    <cellStyle name="Normal 16 2 27 16" xfId="28869"/>
    <cellStyle name="Normal 16 2 27 17" xfId="28870"/>
    <cellStyle name="Normal 16 2 27 18" xfId="28871"/>
    <cellStyle name="Normal 16 2 27 19" xfId="28872"/>
    <cellStyle name="Normal 16 2 27 2" xfId="28873"/>
    <cellStyle name="Normal 16 2 27 20" xfId="28874"/>
    <cellStyle name="Normal 16 2 27 21" xfId="28875"/>
    <cellStyle name="Normal 16 2 27 22" xfId="28876"/>
    <cellStyle name="Normal 16 2 27 23" xfId="28877"/>
    <cellStyle name="Normal 16 2 27 24" xfId="28878"/>
    <cellStyle name="Normal 16 2 27 25" xfId="28879"/>
    <cellStyle name="Normal 16 2 27 26" xfId="28880"/>
    <cellStyle name="Normal 16 2 27 27" xfId="28881"/>
    <cellStyle name="Normal 16 2 27 28" xfId="28882"/>
    <cellStyle name="Normal 16 2 27 29" xfId="28883"/>
    <cellStyle name="Normal 16 2 27 3" xfId="28884"/>
    <cellStyle name="Normal 16 2 27 30" xfId="28885"/>
    <cellStyle name="Normal 16 2 27 4" xfId="28886"/>
    <cellStyle name="Normal 16 2 27 5" xfId="28887"/>
    <cellStyle name="Normal 16 2 27 6" xfId="28888"/>
    <cellStyle name="Normal 16 2 27 7" xfId="28889"/>
    <cellStyle name="Normal 16 2 27 8" xfId="28890"/>
    <cellStyle name="Normal 16 2 27 9" xfId="28891"/>
    <cellStyle name="Normal 16 2 28" xfId="28892"/>
    <cellStyle name="Normal 16 2 28 10" xfId="28893"/>
    <cellStyle name="Normal 16 2 28 11" xfId="28894"/>
    <cellStyle name="Normal 16 2 28 12" xfId="28895"/>
    <cellStyle name="Normal 16 2 28 13" xfId="28896"/>
    <cellStyle name="Normal 16 2 28 14" xfId="28897"/>
    <cellStyle name="Normal 16 2 28 15" xfId="28898"/>
    <cellStyle name="Normal 16 2 28 16" xfId="28899"/>
    <cellStyle name="Normal 16 2 28 17" xfId="28900"/>
    <cellStyle name="Normal 16 2 28 18" xfId="28901"/>
    <cellStyle name="Normal 16 2 28 19" xfId="28902"/>
    <cellStyle name="Normal 16 2 28 2" xfId="28903"/>
    <cellStyle name="Normal 16 2 28 20" xfId="28904"/>
    <cellStyle name="Normal 16 2 28 21" xfId="28905"/>
    <cellStyle name="Normal 16 2 28 22" xfId="28906"/>
    <cellStyle name="Normal 16 2 28 23" xfId="28907"/>
    <cellStyle name="Normal 16 2 28 24" xfId="28908"/>
    <cellStyle name="Normal 16 2 28 25" xfId="28909"/>
    <cellStyle name="Normal 16 2 28 26" xfId="28910"/>
    <cellStyle name="Normal 16 2 28 27" xfId="28911"/>
    <cellStyle name="Normal 16 2 28 28" xfId="28912"/>
    <cellStyle name="Normal 16 2 28 29" xfId="28913"/>
    <cellStyle name="Normal 16 2 28 3" xfId="28914"/>
    <cellStyle name="Normal 16 2 28 30" xfId="28915"/>
    <cellStyle name="Normal 16 2 28 4" xfId="28916"/>
    <cellStyle name="Normal 16 2 28 5" xfId="28917"/>
    <cellStyle name="Normal 16 2 28 6" xfId="28918"/>
    <cellStyle name="Normal 16 2 28 7" xfId="28919"/>
    <cellStyle name="Normal 16 2 28 8" xfId="28920"/>
    <cellStyle name="Normal 16 2 28 9" xfId="28921"/>
    <cellStyle name="Normal 16 2 29" xfId="28922"/>
    <cellStyle name="Normal 16 2 29 10" xfId="28923"/>
    <cellStyle name="Normal 16 2 29 11" xfId="28924"/>
    <cellStyle name="Normal 16 2 29 12" xfId="28925"/>
    <cellStyle name="Normal 16 2 29 13" xfId="28926"/>
    <cellStyle name="Normal 16 2 29 14" xfId="28927"/>
    <cellStyle name="Normal 16 2 29 15" xfId="28928"/>
    <cellStyle name="Normal 16 2 29 16" xfId="28929"/>
    <cellStyle name="Normal 16 2 29 17" xfId="28930"/>
    <cellStyle name="Normal 16 2 29 18" xfId="28931"/>
    <cellStyle name="Normal 16 2 29 19" xfId="28932"/>
    <cellStyle name="Normal 16 2 29 2" xfId="28933"/>
    <cellStyle name="Normal 16 2 29 20" xfId="28934"/>
    <cellStyle name="Normal 16 2 29 21" xfId="28935"/>
    <cellStyle name="Normal 16 2 29 22" xfId="28936"/>
    <cellStyle name="Normal 16 2 29 23" xfId="28937"/>
    <cellStyle name="Normal 16 2 29 24" xfId="28938"/>
    <cellStyle name="Normal 16 2 29 25" xfId="28939"/>
    <cellStyle name="Normal 16 2 29 26" xfId="28940"/>
    <cellStyle name="Normal 16 2 29 27" xfId="28941"/>
    <cellStyle name="Normal 16 2 29 28" xfId="28942"/>
    <cellStyle name="Normal 16 2 29 29" xfId="28943"/>
    <cellStyle name="Normal 16 2 29 3" xfId="28944"/>
    <cellStyle name="Normal 16 2 29 30" xfId="28945"/>
    <cellStyle name="Normal 16 2 29 4" xfId="28946"/>
    <cellStyle name="Normal 16 2 29 5" xfId="28947"/>
    <cellStyle name="Normal 16 2 29 6" xfId="28948"/>
    <cellStyle name="Normal 16 2 29 7" xfId="28949"/>
    <cellStyle name="Normal 16 2 29 8" xfId="28950"/>
    <cellStyle name="Normal 16 2 29 9" xfId="28951"/>
    <cellStyle name="Normal 16 2 3" xfId="28952"/>
    <cellStyle name="Normal 16 2 3 10" xfId="28953"/>
    <cellStyle name="Normal 16 2 3 11" xfId="28954"/>
    <cellStyle name="Normal 16 2 3 12" xfId="28955"/>
    <cellStyle name="Normal 16 2 3 13" xfId="28956"/>
    <cellStyle name="Normal 16 2 3 14" xfId="28957"/>
    <cellStyle name="Normal 16 2 3 15" xfId="28958"/>
    <cellStyle name="Normal 16 2 3 16" xfId="28959"/>
    <cellStyle name="Normal 16 2 3 17" xfId="28960"/>
    <cellStyle name="Normal 16 2 3 18" xfId="28961"/>
    <cellStyle name="Normal 16 2 3 19" xfId="28962"/>
    <cellStyle name="Normal 16 2 3 2" xfId="28963"/>
    <cellStyle name="Normal 16 2 3 20" xfId="28964"/>
    <cellStyle name="Normal 16 2 3 21" xfId="28965"/>
    <cellStyle name="Normal 16 2 3 22" xfId="28966"/>
    <cellStyle name="Normal 16 2 3 23" xfId="28967"/>
    <cellStyle name="Normal 16 2 3 24" xfId="28968"/>
    <cellStyle name="Normal 16 2 3 25" xfId="28969"/>
    <cellStyle name="Normal 16 2 3 26" xfId="28970"/>
    <cellStyle name="Normal 16 2 3 27" xfId="28971"/>
    <cellStyle name="Normal 16 2 3 28" xfId="28972"/>
    <cellStyle name="Normal 16 2 3 29" xfId="28973"/>
    <cellStyle name="Normal 16 2 3 3" xfId="28974"/>
    <cellStyle name="Normal 16 2 3 30" xfId="28975"/>
    <cellStyle name="Normal 16 2 3 4" xfId="28976"/>
    <cellStyle name="Normal 16 2 3 5" xfId="28977"/>
    <cellStyle name="Normal 16 2 3 6" xfId="28978"/>
    <cellStyle name="Normal 16 2 3 7" xfId="28979"/>
    <cellStyle name="Normal 16 2 3 8" xfId="28980"/>
    <cellStyle name="Normal 16 2 3 9" xfId="28981"/>
    <cellStyle name="Normal 16 2 30" xfId="28982"/>
    <cellStyle name="Normal 16 2 30 10" xfId="28983"/>
    <cellStyle name="Normal 16 2 30 11" xfId="28984"/>
    <cellStyle name="Normal 16 2 30 12" xfId="28985"/>
    <cellStyle name="Normal 16 2 30 13" xfId="28986"/>
    <cellStyle name="Normal 16 2 30 14" xfId="28987"/>
    <cellStyle name="Normal 16 2 30 15" xfId="28988"/>
    <cellStyle name="Normal 16 2 30 16" xfId="28989"/>
    <cellStyle name="Normal 16 2 30 17" xfId="28990"/>
    <cellStyle name="Normal 16 2 30 18" xfId="28991"/>
    <cellStyle name="Normal 16 2 30 19" xfId="28992"/>
    <cellStyle name="Normal 16 2 30 2" xfId="28993"/>
    <cellStyle name="Normal 16 2 30 20" xfId="28994"/>
    <cellStyle name="Normal 16 2 30 21" xfId="28995"/>
    <cellStyle name="Normal 16 2 30 22" xfId="28996"/>
    <cellStyle name="Normal 16 2 30 23" xfId="28997"/>
    <cellStyle name="Normal 16 2 30 24" xfId="28998"/>
    <cellStyle name="Normal 16 2 30 25" xfId="28999"/>
    <cellStyle name="Normal 16 2 30 26" xfId="29000"/>
    <cellStyle name="Normal 16 2 30 27" xfId="29001"/>
    <cellStyle name="Normal 16 2 30 28" xfId="29002"/>
    <cellStyle name="Normal 16 2 30 29" xfId="29003"/>
    <cellStyle name="Normal 16 2 30 3" xfId="29004"/>
    <cellStyle name="Normal 16 2 30 30" xfId="29005"/>
    <cellStyle name="Normal 16 2 30 4" xfId="29006"/>
    <cellStyle name="Normal 16 2 30 5" xfId="29007"/>
    <cellStyle name="Normal 16 2 30 6" xfId="29008"/>
    <cellStyle name="Normal 16 2 30 7" xfId="29009"/>
    <cellStyle name="Normal 16 2 30 8" xfId="29010"/>
    <cellStyle name="Normal 16 2 30 9" xfId="29011"/>
    <cellStyle name="Normal 16 2 31" xfId="29012"/>
    <cellStyle name="Normal 16 2 31 10" xfId="29013"/>
    <cellStyle name="Normal 16 2 31 11" xfId="29014"/>
    <cellStyle name="Normal 16 2 31 12" xfId="29015"/>
    <cellStyle name="Normal 16 2 31 13" xfId="29016"/>
    <cellStyle name="Normal 16 2 31 14" xfId="29017"/>
    <cellStyle name="Normal 16 2 31 15" xfId="29018"/>
    <cellStyle name="Normal 16 2 31 16" xfId="29019"/>
    <cellStyle name="Normal 16 2 31 17" xfId="29020"/>
    <cellStyle name="Normal 16 2 31 18" xfId="29021"/>
    <cellStyle name="Normal 16 2 31 19" xfId="29022"/>
    <cellStyle name="Normal 16 2 31 2" xfId="29023"/>
    <cellStyle name="Normal 16 2 31 20" xfId="29024"/>
    <cellStyle name="Normal 16 2 31 21" xfId="29025"/>
    <cellStyle name="Normal 16 2 31 22" xfId="29026"/>
    <cellStyle name="Normal 16 2 31 23" xfId="29027"/>
    <cellStyle name="Normal 16 2 31 24" xfId="29028"/>
    <cellStyle name="Normal 16 2 31 25" xfId="29029"/>
    <cellStyle name="Normal 16 2 31 26" xfId="29030"/>
    <cellStyle name="Normal 16 2 31 27" xfId="29031"/>
    <cellStyle name="Normal 16 2 31 28" xfId="29032"/>
    <cellStyle name="Normal 16 2 31 29" xfId="29033"/>
    <cellStyle name="Normal 16 2 31 3" xfId="29034"/>
    <cellStyle name="Normal 16 2 31 30" xfId="29035"/>
    <cellStyle name="Normal 16 2 31 4" xfId="29036"/>
    <cellStyle name="Normal 16 2 31 5" xfId="29037"/>
    <cellStyle name="Normal 16 2 31 6" xfId="29038"/>
    <cellStyle name="Normal 16 2 31 7" xfId="29039"/>
    <cellStyle name="Normal 16 2 31 8" xfId="29040"/>
    <cellStyle name="Normal 16 2 31 9" xfId="29041"/>
    <cellStyle name="Normal 16 2 32" xfId="29042"/>
    <cellStyle name="Normal 16 2 33" xfId="29043"/>
    <cellStyle name="Normal 16 2 34" xfId="29044"/>
    <cellStyle name="Normal 16 2 35" xfId="29045"/>
    <cellStyle name="Normal 16 2 36" xfId="29046"/>
    <cellStyle name="Normal 16 2 37" xfId="29047"/>
    <cellStyle name="Normal 16 2 38" xfId="29048"/>
    <cellStyle name="Normal 16 2 39" xfId="29049"/>
    <cellStyle name="Normal 16 2 4" xfId="29050"/>
    <cellStyle name="Normal 16 2 4 10" xfId="29051"/>
    <cellStyle name="Normal 16 2 4 11" xfId="29052"/>
    <cellStyle name="Normal 16 2 4 12" xfId="29053"/>
    <cellStyle name="Normal 16 2 4 13" xfId="29054"/>
    <cellStyle name="Normal 16 2 4 14" xfId="29055"/>
    <cellStyle name="Normal 16 2 4 15" xfId="29056"/>
    <cellStyle name="Normal 16 2 4 16" xfId="29057"/>
    <cellStyle name="Normal 16 2 4 17" xfId="29058"/>
    <cellStyle name="Normal 16 2 4 18" xfId="29059"/>
    <cellStyle name="Normal 16 2 4 19" xfId="29060"/>
    <cellStyle name="Normal 16 2 4 2" xfId="29061"/>
    <cellStyle name="Normal 16 2 4 20" xfId="29062"/>
    <cellStyle name="Normal 16 2 4 21" xfId="29063"/>
    <cellStyle name="Normal 16 2 4 22" xfId="29064"/>
    <cellStyle name="Normal 16 2 4 23" xfId="29065"/>
    <cellStyle name="Normal 16 2 4 24" xfId="29066"/>
    <cellStyle name="Normal 16 2 4 25" xfId="29067"/>
    <cellStyle name="Normal 16 2 4 26" xfId="29068"/>
    <cellStyle name="Normal 16 2 4 27" xfId="29069"/>
    <cellStyle name="Normal 16 2 4 28" xfId="29070"/>
    <cellStyle name="Normal 16 2 4 29" xfId="29071"/>
    <cellStyle name="Normal 16 2 4 3" xfId="29072"/>
    <cellStyle name="Normal 16 2 4 30" xfId="29073"/>
    <cellStyle name="Normal 16 2 4 4" xfId="29074"/>
    <cellStyle name="Normal 16 2 4 5" xfId="29075"/>
    <cellStyle name="Normal 16 2 4 6" xfId="29076"/>
    <cellStyle name="Normal 16 2 4 7" xfId="29077"/>
    <cellStyle name="Normal 16 2 4 8" xfId="29078"/>
    <cellStyle name="Normal 16 2 4 9" xfId="29079"/>
    <cellStyle name="Normal 16 2 40" xfId="29080"/>
    <cellStyle name="Normal 16 2 41" xfId="29081"/>
    <cellStyle name="Normal 16 2 42" xfId="29082"/>
    <cellStyle name="Normal 16 2 43" xfId="29083"/>
    <cellStyle name="Normal 16 2 44" xfId="29084"/>
    <cellStyle name="Normal 16 2 45" xfId="29085"/>
    <cellStyle name="Normal 16 2 46" xfId="29086"/>
    <cellStyle name="Normal 16 2 47" xfId="29087"/>
    <cellStyle name="Normal 16 2 48" xfId="29088"/>
    <cellStyle name="Normal 16 2 49" xfId="29089"/>
    <cellStyle name="Normal 16 2 5" xfId="29090"/>
    <cellStyle name="Normal 16 2 5 10" xfId="29091"/>
    <cellStyle name="Normal 16 2 5 11" xfId="29092"/>
    <cellStyle name="Normal 16 2 5 12" xfId="29093"/>
    <cellStyle name="Normal 16 2 5 13" xfId="29094"/>
    <cellStyle name="Normal 16 2 5 14" xfId="29095"/>
    <cellStyle name="Normal 16 2 5 15" xfId="29096"/>
    <cellStyle name="Normal 16 2 5 16" xfId="29097"/>
    <cellStyle name="Normal 16 2 5 17" xfId="29098"/>
    <cellStyle name="Normal 16 2 5 18" xfId="29099"/>
    <cellStyle name="Normal 16 2 5 19" xfId="29100"/>
    <cellStyle name="Normal 16 2 5 2" xfId="29101"/>
    <cellStyle name="Normal 16 2 5 20" xfId="29102"/>
    <cellStyle name="Normal 16 2 5 21" xfId="29103"/>
    <cellStyle name="Normal 16 2 5 22" xfId="29104"/>
    <cellStyle name="Normal 16 2 5 23" xfId="29105"/>
    <cellStyle name="Normal 16 2 5 24" xfId="29106"/>
    <cellStyle name="Normal 16 2 5 25" xfId="29107"/>
    <cellStyle name="Normal 16 2 5 26" xfId="29108"/>
    <cellStyle name="Normal 16 2 5 27" xfId="29109"/>
    <cellStyle name="Normal 16 2 5 28" xfId="29110"/>
    <cellStyle name="Normal 16 2 5 29" xfId="29111"/>
    <cellStyle name="Normal 16 2 5 3" xfId="29112"/>
    <cellStyle name="Normal 16 2 5 30" xfId="29113"/>
    <cellStyle name="Normal 16 2 5 4" xfId="29114"/>
    <cellStyle name="Normal 16 2 5 5" xfId="29115"/>
    <cellStyle name="Normal 16 2 5 6" xfId="29116"/>
    <cellStyle name="Normal 16 2 5 7" xfId="29117"/>
    <cellStyle name="Normal 16 2 5 8" xfId="29118"/>
    <cellStyle name="Normal 16 2 5 9" xfId="29119"/>
    <cellStyle name="Normal 16 2 50" xfId="29120"/>
    <cellStyle name="Normal 16 2 51" xfId="29121"/>
    <cellStyle name="Normal 16 2 52" xfId="29122"/>
    <cellStyle name="Normal 16 2 53" xfId="29123"/>
    <cellStyle name="Normal 16 2 54" xfId="29124"/>
    <cellStyle name="Normal 16 2 55" xfId="29125"/>
    <cellStyle name="Normal 16 2 56" xfId="29126"/>
    <cellStyle name="Normal 16 2 57" xfId="29127"/>
    <cellStyle name="Normal 16 2 58" xfId="29128"/>
    <cellStyle name="Normal 16 2 59" xfId="29129"/>
    <cellStyle name="Normal 16 2 6" xfId="29130"/>
    <cellStyle name="Normal 16 2 6 10" xfId="29131"/>
    <cellStyle name="Normal 16 2 6 11" xfId="29132"/>
    <cellStyle name="Normal 16 2 6 12" xfId="29133"/>
    <cellStyle name="Normal 16 2 6 13" xfId="29134"/>
    <cellStyle name="Normal 16 2 6 14" xfId="29135"/>
    <cellStyle name="Normal 16 2 6 15" xfId="29136"/>
    <cellStyle name="Normal 16 2 6 16" xfId="29137"/>
    <cellStyle name="Normal 16 2 6 17" xfId="29138"/>
    <cellStyle name="Normal 16 2 6 18" xfId="29139"/>
    <cellStyle name="Normal 16 2 6 19" xfId="29140"/>
    <cellStyle name="Normal 16 2 6 2" xfId="29141"/>
    <cellStyle name="Normal 16 2 6 20" xfId="29142"/>
    <cellStyle name="Normal 16 2 6 21" xfId="29143"/>
    <cellStyle name="Normal 16 2 6 22" xfId="29144"/>
    <cellStyle name="Normal 16 2 6 23" xfId="29145"/>
    <cellStyle name="Normal 16 2 6 24" xfId="29146"/>
    <cellStyle name="Normal 16 2 6 25" xfId="29147"/>
    <cellStyle name="Normal 16 2 6 26" xfId="29148"/>
    <cellStyle name="Normal 16 2 6 27" xfId="29149"/>
    <cellStyle name="Normal 16 2 6 28" xfId="29150"/>
    <cellStyle name="Normal 16 2 6 29" xfId="29151"/>
    <cellStyle name="Normal 16 2 6 3" xfId="29152"/>
    <cellStyle name="Normal 16 2 6 30" xfId="29153"/>
    <cellStyle name="Normal 16 2 6 4" xfId="29154"/>
    <cellStyle name="Normal 16 2 6 5" xfId="29155"/>
    <cellStyle name="Normal 16 2 6 6" xfId="29156"/>
    <cellStyle name="Normal 16 2 6 7" xfId="29157"/>
    <cellStyle name="Normal 16 2 6 8" xfId="29158"/>
    <cellStyle name="Normal 16 2 6 9" xfId="29159"/>
    <cellStyle name="Normal 16 2 60" xfId="29160"/>
    <cellStyle name="Normal 16 2 7" xfId="29161"/>
    <cellStyle name="Normal 16 2 7 10" xfId="29162"/>
    <cellStyle name="Normal 16 2 7 11" xfId="29163"/>
    <cellStyle name="Normal 16 2 7 12" xfId="29164"/>
    <cellStyle name="Normal 16 2 7 13" xfId="29165"/>
    <cellStyle name="Normal 16 2 7 14" xfId="29166"/>
    <cellStyle name="Normal 16 2 7 15" xfId="29167"/>
    <cellStyle name="Normal 16 2 7 16" xfId="29168"/>
    <cellStyle name="Normal 16 2 7 17" xfId="29169"/>
    <cellStyle name="Normal 16 2 7 18" xfId="29170"/>
    <cellStyle name="Normal 16 2 7 19" xfId="29171"/>
    <cellStyle name="Normal 16 2 7 2" xfId="29172"/>
    <cellStyle name="Normal 16 2 7 20" xfId="29173"/>
    <cellStyle name="Normal 16 2 7 21" xfId="29174"/>
    <cellStyle name="Normal 16 2 7 22" xfId="29175"/>
    <cellStyle name="Normal 16 2 7 23" xfId="29176"/>
    <cellStyle name="Normal 16 2 7 24" xfId="29177"/>
    <cellStyle name="Normal 16 2 7 25" xfId="29178"/>
    <cellStyle name="Normal 16 2 7 26" xfId="29179"/>
    <cellStyle name="Normal 16 2 7 27" xfId="29180"/>
    <cellStyle name="Normal 16 2 7 28" xfId="29181"/>
    <cellStyle name="Normal 16 2 7 29" xfId="29182"/>
    <cellStyle name="Normal 16 2 7 3" xfId="29183"/>
    <cellStyle name="Normal 16 2 7 30" xfId="29184"/>
    <cellStyle name="Normal 16 2 7 4" xfId="29185"/>
    <cellStyle name="Normal 16 2 7 5" xfId="29186"/>
    <cellStyle name="Normal 16 2 7 6" xfId="29187"/>
    <cellStyle name="Normal 16 2 7 7" xfId="29188"/>
    <cellStyle name="Normal 16 2 7 8" xfId="29189"/>
    <cellStyle name="Normal 16 2 7 9" xfId="29190"/>
    <cellStyle name="Normal 16 2 8" xfId="29191"/>
    <cellStyle name="Normal 16 2 8 10" xfId="29192"/>
    <cellStyle name="Normal 16 2 8 11" xfId="29193"/>
    <cellStyle name="Normal 16 2 8 12" xfId="29194"/>
    <cellStyle name="Normal 16 2 8 13" xfId="29195"/>
    <cellStyle name="Normal 16 2 8 14" xfId="29196"/>
    <cellStyle name="Normal 16 2 8 15" xfId="29197"/>
    <cellStyle name="Normal 16 2 8 16" xfId="29198"/>
    <cellStyle name="Normal 16 2 8 17" xfId="29199"/>
    <cellStyle name="Normal 16 2 8 18" xfId="29200"/>
    <cellStyle name="Normal 16 2 8 19" xfId="29201"/>
    <cellStyle name="Normal 16 2 8 2" xfId="29202"/>
    <cellStyle name="Normal 16 2 8 20" xfId="29203"/>
    <cellStyle name="Normal 16 2 8 21" xfId="29204"/>
    <cellStyle name="Normal 16 2 8 22" xfId="29205"/>
    <cellStyle name="Normal 16 2 8 23" xfId="29206"/>
    <cellStyle name="Normal 16 2 8 24" xfId="29207"/>
    <cellStyle name="Normal 16 2 8 25" xfId="29208"/>
    <cellStyle name="Normal 16 2 8 26" xfId="29209"/>
    <cellStyle name="Normal 16 2 8 27" xfId="29210"/>
    <cellStyle name="Normal 16 2 8 28" xfId="29211"/>
    <cellStyle name="Normal 16 2 8 29" xfId="29212"/>
    <cellStyle name="Normal 16 2 8 3" xfId="29213"/>
    <cellStyle name="Normal 16 2 8 30" xfId="29214"/>
    <cellStyle name="Normal 16 2 8 4" xfId="29215"/>
    <cellStyle name="Normal 16 2 8 5" xfId="29216"/>
    <cellStyle name="Normal 16 2 8 6" xfId="29217"/>
    <cellStyle name="Normal 16 2 8 7" xfId="29218"/>
    <cellStyle name="Normal 16 2 8 8" xfId="29219"/>
    <cellStyle name="Normal 16 2 8 9" xfId="29220"/>
    <cellStyle name="Normal 16 2 9" xfId="29221"/>
    <cellStyle name="Normal 16 2 9 10" xfId="29222"/>
    <cellStyle name="Normal 16 2 9 11" xfId="29223"/>
    <cellStyle name="Normal 16 2 9 12" xfId="29224"/>
    <cellStyle name="Normal 16 2 9 13" xfId="29225"/>
    <cellStyle name="Normal 16 2 9 14" xfId="29226"/>
    <cellStyle name="Normal 16 2 9 15" xfId="29227"/>
    <cellStyle name="Normal 16 2 9 16" xfId="29228"/>
    <cellStyle name="Normal 16 2 9 17" xfId="29229"/>
    <cellStyle name="Normal 16 2 9 18" xfId="29230"/>
    <cellStyle name="Normal 16 2 9 19" xfId="29231"/>
    <cellStyle name="Normal 16 2 9 2" xfId="29232"/>
    <cellStyle name="Normal 16 2 9 20" xfId="29233"/>
    <cellStyle name="Normal 16 2 9 21" xfId="29234"/>
    <cellStyle name="Normal 16 2 9 22" xfId="29235"/>
    <cellStyle name="Normal 16 2 9 23" xfId="29236"/>
    <cellStyle name="Normal 16 2 9 24" xfId="29237"/>
    <cellStyle name="Normal 16 2 9 25" xfId="29238"/>
    <cellStyle name="Normal 16 2 9 26" xfId="29239"/>
    <cellStyle name="Normal 16 2 9 27" xfId="29240"/>
    <cellStyle name="Normal 16 2 9 28" xfId="29241"/>
    <cellStyle name="Normal 16 2 9 29" xfId="29242"/>
    <cellStyle name="Normal 16 2 9 3" xfId="29243"/>
    <cellStyle name="Normal 16 2 9 30" xfId="29244"/>
    <cellStyle name="Normal 16 2 9 4" xfId="29245"/>
    <cellStyle name="Normal 16 2 9 5" xfId="29246"/>
    <cellStyle name="Normal 16 2 9 6" xfId="29247"/>
    <cellStyle name="Normal 16 2 9 7" xfId="29248"/>
    <cellStyle name="Normal 16 2 9 8" xfId="29249"/>
    <cellStyle name="Normal 16 2 9 9" xfId="29250"/>
    <cellStyle name="Normal 16 20" xfId="29251"/>
    <cellStyle name="Normal 16 20 10" xfId="29252"/>
    <cellStyle name="Normal 16 20 11" xfId="29253"/>
    <cellStyle name="Normal 16 20 12" xfId="29254"/>
    <cellStyle name="Normal 16 20 13" xfId="29255"/>
    <cellStyle name="Normal 16 20 14" xfId="29256"/>
    <cellStyle name="Normal 16 20 15" xfId="29257"/>
    <cellStyle name="Normal 16 20 16" xfId="29258"/>
    <cellStyle name="Normal 16 20 17" xfId="29259"/>
    <cellStyle name="Normal 16 20 18" xfId="29260"/>
    <cellStyle name="Normal 16 20 19" xfId="29261"/>
    <cellStyle name="Normal 16 20 2" xfId="29262"/>
    <cellStyle name="Normal 16 20 20" xfId="29263"/>
    <cellStyle name="Normal 16 20 21" xfId="29264"/>
    <cellStyle name="Normal 16 20 22" xfId="29265"/>
    <cellStyle name="Normal 16 20 23" xfId="29266"/>
    <cellStyle name="Normal 16 20 24" xfId="29267"/>
    <cellStyle name="Normal 16 20 25" xfId="29268"/>
    <cellStyle name="Normal 16 20 26" xfId="29269"/>
    <cellStyle name="Normal 16 20 27" xfId="29270"/>
    <cellStyle name="Normal 16 20 28" xfId="29271"/>
    <cellStyle name="Normal 16 20 29" xfId="29272"/>
    <cellStyle name="Normal 16 20 3" xfId="29273"/>
    <cellStyle name="Normal 16 20 30" xfId="29274"/>
    <cellStyle name="Normal 16 20 4" xfId="29275"/>
    <cellStyle name="Normal 16 20 5" xfId="29276"/>
    <cellStyle name="Normal 16 20 6" xfId="29277"/>
    <cellStyle name="Normal 16 20 7" xfId="29278"/>
    <cellStyle name="Normal 16 20 8" xfId="29279"/>
    <cellStyle name="Normal 16 20 9" xfId="29280"/>
    <cellStyle name="Normal 16 21" xfId="29281"/>
    <cellStyle name="Normal 16 21 10" xfId="29282"/>
    <cellStyle name="Normal 16 21 11" xfId="29283"/>
    <cellStyle name="Normal 16 21 12" xfId="29284"/>
    <cellStyle name="Normal 16 21 13" xfId="29285"/>
    <cellStyle name="Normal 16 21 14" xfId="29286"/>
    <cellStyle name="Normal 16 21 15" xfId="29287"/>
    <cellStyle name="Normal 16 21 16" xfId="29288"/>
    <cellStyle name="Normal 16 21 17" xfId="29289"/>
    <cellStyle name="Normal 16 21 18" xfId="29290"/>
    <cellStyle name="Normal 16 21 19" xfId="29291"/>
    <cellStyle name="Normal 16 21 2" xfId="29292"/>
    <cellStyle name="Normal 16 21 20" xfId="29293"/>
    <cellStyle name="Normal 16 21 21" xfId="29294"/>
    <cellStyle name="Normal 16 21 22" xfId="29295"/>
    <cellStyle name="Normal 16 21 23" xfId="29296"/>
    <cellStyle name="Normal 16 21 24" xfId="29297"/>
    <cellStyle name="Normal 16 21 25" xfId="29298"/>
    <cellStyle name="Normal 16 21 26" xfId="29299"/>
    <cellStyle name="Normal 16 21 27" xfId="29300"/>
    <cellStyle name="Normal 16 21 28" xfId="29301"/>
    <cellStyle name="Normal 16 21 29" xfId="29302"/>
    <cellStyle name="Normal 16 21 3" xfId="29303"/>
    <cellStyle name="Normal 16 21 30" xfId="29304"/>
    <cellStyle name="Normal 16 21 4" xfId="29305"/>
    <cellStyle name="Normal 16 21 5" xfId="29306"/>
    <cellStyle name="Normal 16 21 6" xfId="29307"/>
    <cellStyle name="Normal 16 21 7" xfId="29308"/>
    <cellStyle name="Normal 16 21 8" xfId="29309"/>
    <cellStyle name="Normal 16 21 9" xfId="29310"/>
    <cellStyle name="Normal 16 22" xfId="29311"/>
    <cellStyle name="Normal 16 22 10" xfId="29312"/>
    <cellStyle name="Normal 16 22 11" xfId="29313"/>
    <cellStyle name="Normal 16 22 12" xfId="29314"/>
    <cellStyle name="Normal 16 22 13" xfId="29315"/>
    <cellStyle name="Normal 16 22 14" xfId="29316"/>
    <cellStyle name="Normal 16 22 15" xfId="29317"/>
    <cellStyle name="Normal 16 22 16" xfId="29318"/>
    <cellStyle name="Normal 16 22 17" xfId="29319"/>
    <cellStyle name="Normal 16 22 18" xfId="29320"/>
    <cellStyle name="Normal 16 22 19" xfId="29321"/>
    <cellStyle name="Normal 16 22 2" xfId="29322"/>
    <cellStyle name="Normal 16 22 20" xfId="29323"/>
    <cellStyle name="Normal 16 22 21" xfId="29324"/>
    <cellStyle name="Normal 16 22 22" xfId="29325"/>
    <cellStyle name="Normal 16 22 23" xfId="29326"/>
    <cellStyle name="Normal 16 22 24" xfId="29327"/>
    <cellStyle name="Normal 16 22 25" xfId="29328"/>
    <cellStyle name="Normal 16 22 26" xfId="29329"/>
    <cellStyle name="Normal 16 22 27" xfId="29330"/>
    <cellStyle name="Normal 16 22 28" xfId="29331"/>
    <cellStyle name="Normal 16 22 29" xfId="29332"/>
    <cellStyle name="Normal 16 22 3" xfId="29333"/>
    <cellStyle name="Normal 16 22 30" xfId="29334"/>
    <cellStyle name="Normal 16 22 4" xfId="29335"/>
    <cellStyle name="Normal 16 22 5" xfId="29336"/>
    <cellStyle name="Normal 16 22 6" xfId="29337"/>
    <cellStyle name="Normal 16 22 7" xfId="29338"/>
    <cellStyle name="Normal 16 22 8" xfId="29339"/>
    <cellStyle name="Normal 16 22 9" xfId="29340"/>
    <cellStyle name="Normal 16 23" xfId="29341"/>
    <cellStyle name="Normal 16 23 10" xfId="29342"/>
    <cellStyle name="Normal 16 23 11" xfId="29343"/>
    <cellStyle name="Normal 16 23 12" xfId="29344"/>
    <cellStyle name="Normal 16 23 13" xfId="29345"/>
    <cellStyle name="Normal 16 23 14" xfId="29346"/>
    <cellStyle name="Normal 16 23 15" xfId="29347"/>
    <cellStyle name="Normal 16 23 16" xfId="29348"/>
    <cellStyle name="Normal 16 23 17" xfId="29349"/>
    <cellStyle name="Normal 16 23 18" xfId="29350"/>
    <cellStyle name="Normal 16 23 19" xfId="29351"/>
    <cellStyle name="Normal 16 23 2" xfId="29352"/>
    <cellStyle name="Normal 16 23 20" xfId="29353"/>
    <cellStyle name="Normal 16 23 21" xfId="29354"/>
    <cellStyle name="Normal 16 23 22" xfId="29355"/>
    <cellStyle name="Normal 16 23 23" xfId="29356"/>
    <cellStyle name="Normal 16 23 24" xfId="29357"/>
    <cellStyle name="Normal 16 23 25" xfId="29358"/>
    <cellStyle name="Normal 16 23 26" xfId="29359"/>
    <cellStyle name="Normal 16 23 27" xfId="29360"/>
    <cellStyle name="Normal 16 23 28" xfId="29361"/>
    <cellStyle name="Normal 16 23 29" xfId="29362"/>
    <cellStyle name="Normal 16 23 3" xfId="29363"/>
    <cellStyle name="Normal 16 23 30" xfId="29364"/>
    <cellStyle name="Normal 16 23 4" xfId="29365"/>
    <cellStyle name="Normal 16 23 5" xfId="29366"/>
    <cellStyle name="Normal 16 23 6" xfId="29367"/>
    <cellStyle name="Normal 16 23 7" xfId="29368"/>
    <cellStyle name="Normal 16 23 8" xfId="29369"/>
    <cellStyle name="Normal 16 23 9" xfId="29370"/>
    <cellStyle name="Normal 16 24" xfId="29371"/>
    <cellStyle name="Normal 16 24 10" xfId="29372"/>
    <cellStyle name="Normal 16 24 11" xfId="29373"/>
    <cellStyle name="Normal 16 24 12" xfId="29374"/>
    <cellStyle name="Normal 16 24 13" xfId="29375"/>
    <cellStyle name="Normal 16 24 14" xfId="29376"/>
    <cellStyle name="Normal 16 24 15" xfId="29377"/>
    <cellStyle name="Normal 16 24 16" xfId="29378"/>
    <cellStyle name="Normal 16 24 17" xfId="29379"/>
    <cellStyle name="Normal 16 24 18" xfId="29380"/>
    <cellStyle name="Normal 16 24 19" xfId="29381"/>
    <cellStyle name="Normal 16 24 2" xfId="29382"/>
    <cellStyle name="Normal 16 24 20" xfId="29383"/>
    <cellStyle name="Normal 16 24 21" xfId="29384"/>
    <cellStyle name="Normal 16 24 22" xfId="29385"/>
    <cellStyle name="Normal 16 24 23" xfId="29386"/>
    <cellStyle name="Normal 16 24 24" xfId="29387"/>
    <cellStyle name="Normal 16 24 25" xfId="29388"/>
    <cellStyle name="Normal 16 24 26" xfId="29389"/>
    <cellStyle name="Normal 16 24 27" xfId="29390"/>
    <cellStyle name="Normal 16 24 28" xfId="29391"/>
    <cellStyle name="Normal 16 24 29" xfId="29392"/>
    <cellStyle name="Normal 16 24 3" xfId="29393"/>
    <cellStyle name="Normal 16 24 30" xfId="29394"/>
    <cellStyle name="Normal 16 24 4" xfId="29395"/>
    <cellStyle name="Normal 16 24 5" xfId="29396"/>
    <cellStyle name="Normal 16 24 6" xfId="29397"/>
    <cellStyle name="Normal 16 24 7" xfId="29398"/>
    <cellStyle name="Normal 16 24 8" xfId="29399"/>
    <cellStyle name="Normal 16 24 9" xfId="29400"/>
    <cellStyle name="Normal 16 25" xfId="29401"/>
    <cellStyle name="Normal 16 25 10" xfId="29402"/>
    <cellStyle name="Normal 16 25 11" xfId="29403"/>
    <cellStyle name="Normal 16 25 12" xfId="29404"/>
    <cellStyle name="Normal 16 25 13" xfId="29405"/>
    <cellStyle name="Normal 16 25 14" xfId="29406"/>
    <cellStyle name="Normal 16 25 15" xfId="29407"/>
    <cellStyle name="Normal 16 25 16" xfId="29408"/>
    <cellStyle name="Normal 16 25 17" xfId="29409"/>
    <cellStyle name="Normal 16 25 18" xfId="29410"/>
    <cellStyle name="Normal 16 25 19" xfId="29411"/>
    <cellStyle name="Normal 16 25 2" xfId="29412"/>
    <cellStyle name="Normal 16 25 20" xfId="29413"/>
    <cellStyle name="Normal 16 25 21" xfId="29414"/>
    <cellStyle name="Normal 16 25 22" xfId="29415"/>
    <cellStyle name="Normal 16 25 23" xfId="29416"/>
    <cellStyle name="Normal 16 25 24" xfId="29417"/>
    <cellStyle name="Normal 16 25 25" xfId="29418"/>
    <cellStyle name="Normal 16 25 26" xfId="29419"/>
    <cellStyle name="Normal 16 25 27" xfId="29420"/>
    <cellStyle name="Normal 16 25 28" xfId="29421"/>
    <cellStyle name="Normal 16 25 29" xfId="29422"/>
    <cellStyle name="Normal 16 25 3" xfId="29423"/>
    <cellStyle name="Normal 16 25 30" xfId="29424"/>
    <cellStyle name="Normal 16 25 4" xfId="29425"/>
    <cellStyle name="Normal 16 25 5" xfId="29426"/>
    <cellStyle name="Normal 16 25 6" xfId="29427"/>
    <cellStyle name="Normal 16 25 7" xfId="29428"/>
    <cellStyle name="Normal 16 25 8" xfId="29429"/>
    <cellStyle name="Normal 16 25 9" xfId="29430"/>
    <cellStyle name="Normal 16 26" xfId="29431"/>
    <cellStyle name="Normal 16 26 10" xfId="29432"/>
    <cellStyle name="Normal 16 26 11" xfId="29433"/>
    <cellStyle name="Normal 16 26 12" xfId="29434"/>
    <cellStyle name="Normal 16 26 13" xfId="29435"/>
    <cellStyle name="Normal 16 26 14" xfId="29436"/>
    <cellStyle name="Normal 16 26 15" xfId="29437"/>
    <cellStyle name="Normal 16 26 16" xfId="29438"/>
    <cellStyle name="Normal 16 26 17" xfId="29439"/>
    <cellStyle name="Normal 16 26 18" xfId="29440"/>
    <cellStyle name="Normal 16 26 19" xfId="29441"/>
    <cellStyle name="Normal 16 26 2" xfId="29442"/>
    <cellStyle name="Normal 16 26 20" xfId="29443"/>
    <cellStyle name="Normal 16 26 21" xfId="29444"/>
    <cellStyle name="Normal 16 26 22" xfId="29445"/>
    <cellStyle name="Normal 16 26 23" xfId="29446"/>
    <cellStyle name="Normal 16 26 24" xfId="29447"/>
    <cellStyle name="Normal 16 26 25" xfId="29448"/>
    <cellStyle name="Normal 16 26 26" xfId="29449"/>
    <cellStyle name="Normal 16 26 27" xfId="29450"/>
    <cellStyle name="Normal 16 26 28" xfId="29451"/>
    <cellStyle name="Normal 16 26 29" xfId="29452"/>
    <cellStyle name="Normal 16 26 3" xfId="29453"/>
    <cellStyle name="Normal 16 26 30" xfId="29454"/>
    <cellStyle name="Normal 16 26 4" xfId="29455"/>
    <cellStyle name="Normal 16 26 5" xfId="29456"/>
    <cellStyle name="Normal 16 26 6" xfId="29457"/>
    <cellStyle name="Normal 16 26 7" xfId="29458"/>
    <cellStyle name="Normal 16 26 8" xfId="29459"/>
    <cellStyle name="Normal 16 26 9" xfId="29460"/>
    <cellStyle name="Normal 16 27" xfId="29461"/>
    <cellStyle name="Normal 16 27 10" xfId="29462"/>
    <cellStyle name="Normal 16 27 11" xfId="29463"/>
    <cellStyle name="Normal 16 27 12" xfId="29464"/>
    <cellStyle name="Normal 16 27 13" xfId="29465"/>
    <cellStyle name="Normal 16 27 14" xfId="29466"/>
    <cellStyle name="Normal 16 27 15" xfId="29467"/>
    <cellStyle name="Normal 16 27 16" xfId="29468"/>
    <cellStyle name="Normal 16 27 17" xfId="29469"/>
    <cellStyle name="Normal 16 27 18" xfId="29470"/>
    <cellStyle name="Normal 16 27 19" xfId="29471"/>
    <cellStyle name="Normal 16 27 2" xfId="29472"/>
    <cellStyle name="Normal 16 27 20" xfId="29473"/>
    <cellStyle name="Normal 16 27 21" xfId="29474"/>
    <cellStyle name="Normal 16 27 22" xfId="29475"/>
    <cellStyle name="Normal 16 27 23" xfId="29476"/>
    <cellStyle name="Normal 16 27 24" xfId="29477"/>
    <cellStyle name="Normal 16 27 25" xfId="29478"/>
    <cellStyle name="Normal 16 27 26" xfId="29479"/>
    <cellStyle name="Normal 16 27 27" xfId="29480"/>
    <cellStyle name="Normal 16 27 28" xfId="29481"/>
    <cellStyle name="Normal 16 27 29" xfId="29482"/>
    <cellStyle name="Normal 16 27 3" xfId="29483"/>
    <cellStyle name="Normal 16 27 30" xfId="29484"/>
    <cellStyle name="Normal 16 27 4" xfId="29485"/>
    <cellStyle name="Normal 16 27 5" xfId="29486"/>
    <cellStyle name="Normal 16 27 6" xfId="29487"/>
    <cellStyle name="Normal 16 27 7" xfId="29488"/>
    <cellStyle name="Normal 16 27 8" xfId="29489"/>
    <cellStyle name="Normal 16 27 9" xfId="29490"/>
    <cellStyle name="Normal 16 28" xfId="29491"/>
    <cellStyle name="Normal 16 28 10" xfId="29492"/>
    <cellStyle name="Normal 16 28 11" xfId="29493"/>
    <cellStyle name="Normal 16 28 12" xfId="29494"/>
    <cellStyle name="Normal 16 28 13" xfId="29495"/>
    <cellStyle name="Normal 16 28 14" xfId="29496"/>
    <cellStyle name="Normal 16 28 15" xfId="29497"/>
    <cellStyle name="Normal 16 28 16" xfId="29498"/>
    <cellStyle name="Normal 16 28 17" xfId="29499"/>
    <cellStyle name="Normal 16 28 18" xfId="29500"/>
    <cellStyle name="Normal 16 28 19" xfId="29501"/>
    <cellStyle name="Normal 16 28 2" xfId="29502"/>
    <cellStyle name="Normal 16 28 20" xfId="29503"/>
    <cellStyle name="Normal 16 28 21" xfId="29504"/>
    <cellStyle name="Normal 16 28 22" xfId="29505"/>
    <cellStyle name="Normal 16 28 23" xfId="29506"/>
    <cellStyle name="Normal 16 28 24" xfId="29507"/>
    <cellStyle name="Normal 16 28 25" xfId="29508"/>
    <cellStyle name="Normal 16 28 26" xfId="29509"/>
    <cellStyle name="Normal 16 28 27" xfId="29510"/>
    <cellStyle name="Normal 16 28 28" xfId="29511"/>
    <cellStyle name="Normal 16 28 29" xfId="29512"/>
    <cellStyle name="Normal 16 28 3" xfId="29513"/>
    <cellStyle name="Normal 16 28 30" xfId="29514"/>
    <cellStyle name="Normal 16 28 4" xfId="29515"/>
    <cellStyle name="Normal 16 28 5" xfId="29516"/>
    <cellStyle name="Normal 16 28 6" xfId="29517"/>
    <cellStyle name="Normal 16 28 7" xfId="29518"/>
    <cellStyle name="Normal 16 28 8" xfId="29519"/>
    <cellStyle name="Normal 16 28 9" xfId="29520"/>
    <cellStyle name="Normal 16 29" xfId="29521"/>
    <cellStyle name="Normal 16 29 10" xfId="29522"/>
    <cellStyle name="Normal 16 29 11" xfId="29523"/>
    <cellStyle name="Normal 16 29 12" xfId="29524"/>
    <cellStyle name="Normal 16 29 13" xfId="29525"/>
    <cellStyle name="Normal 16 29 14" xfId="29526"/>
    <cellStyle name="Normal 16 29 15" xfId="29527"/>
    <cellStyle name="Normal 16 29 16" xfId="29528"/>
    <cellStyle name="Normal 16 29 17" xfId="29529"/>
    <cellStyle name="Normal 16 29 18" xfId="29530"/>
    <cellStyle name="Normal 16 29 19" xfId="29531"/>
    <cellStyle name="Normal 16 29 2" xfId="29532"/>
    <cellStyle name="Normal 16 29 20" xfId="29533"/>
    <cellStyle name="Normal 16 29 21" xfId="29534"/>
    <cellStyle name="Normal 16 29 22" xfId="29535"/>
    <cellStyle name="Normal 16 29 23" xfId="29536"/>
    <cellStyle name="Normal 16 29 24" xfId="29537"/>
    <cellStyle name="Normal 16 29 25" xfId="29538"/>
    <cellStyle name="Normal 16 29 26" xfId="29539"/>
    <cellStyle name="Normal 16 29 27" xfId="29540"/>
    <cellStyle name="Normal 16 29 28" xfId="29541"/>
    <cellStyle name="Normal 16 29 29" xfId="29542"/>
    <cellStyle name="Normal 16 29 3" xfId="29543"/>
    <cellStyle name="Normal 16 29 30" xfId="29544"/>
    <cellStyle name="Normal 16 29 4" xfId="29545"/>
    <cellStyle name="Normal 16 29 5" xfId="29546"/>
    <cellStyle name="Normal 16 29 6" xfId="29547"/>
    <cellStyle name="Normal 16 29 7" xfId="29548"/>
    <cellStyle name="Normal 16 29 8" xfId="29549"/>
    <cellStyle name="Normal 16 29 9" xfId="29550"/>
    <cellStyle name="Normal 16 3" xfId="29551"/>
    <cellStyle name="Normal 16 3 10" xfId="29552"/>
    <cellStyle name="Normal 16 3 11" xfId="29553"/>
    <cellStyle name="Normal 16 3 12" xfId="29554"/>
    <cellStyle name="Normal 16 3 13" xfId="29555"/>
    <cellStyle name="Normal 16 3 14" xfId="29556"/>
    <cellStyle name="Normal 16 3 15" xfId="29557"/>
    <cellStyle name="Normal 16 3 16" xfId="29558"/>
    <cellStyle name="Normal 16 3 17" xfId="29559"/>
    <cellStyle name="Normal 16 3 18" xfId="29560"/>
    <cellStyle name="Normal 16 3 19" xfId="29561"/>
    <cellStyle name="Normal 16 3 2" xfId="29562"/>
    <cellStyle name="Normal 16 3 20" xfId="29563"/>
    <cellStyle name="Normal 16 3 21" xfId="29564"/>
    <cellStyle name="Normal 16 3 22" xfId="29565"/>
    <cellStyle name="Normal 16 3 23" xfId="29566"/>
    <cellStyle name="Normal 16 3 24" xfId="29567"/>
    <cellStyle name="Normal 16 3 25" xfId="29568"/>
    <cellStyle name="Normal 16 3 26" xfId="29569"/>
    <cellStyle name="Normal 16 3 27" xfId="29570"/>
    <cellStyle name="Normal 16 3 28" xfId="29571"/>
    <cellStyle name="Normal 16 3 29" xfId="29572"/>
    <cellStyle name="Normal 16 3 3" xfId="29573"/>
    <cellStyle name="Normal 16 3 30" xfId="29574"/>
    <cellStyle name="Normal 16 3 4" xfId="29575"/>
    <cellStyle name="Normal 16 3 5" xfId="29576"/>
    <cellStyle name="Normal 16 3 6" xfId="29577"/>
    <cellStyle name="Normal 16 3 7" xfId="29578"/>
    <cellStyle name="Normal 16 3 8" xfId="29579"/>
    <cellStyle name="Normal 16 3 9" xfId="29580"/>
    <cellStyle name="Normal 16 30" xfId="29581"/>
    <cellStyle name="Normal 16 30 10" xfId="29582"/>
    <cellStyle name="Normal 16 30 11" xfId="29583"/>
    <cellStyle name="Normal 16 30 12" xfId="29584"/>
    <cellStyle name="Normal 16 30 13" xfId="29585"/>
    <cellStyle name="Normal 16 30 14" xfId="29586"/>
    <cellStyle name="Normal 16 30 15" xfId="29587"/>
    <cellStyle name="Normal 16 30 16" xfId="29588"/>
    <cellStyle name="Normal 16 30 17" xfId="29589"/>
    <cellStyle name="Normal 16 30 18" xfId="29590"/>
    <cellStyle name="Normal 16 30 19" xfId="29591"/>
    <cellStyle name="Normal 16 30 2" xfId="29592"/>
    <cellStyle name="Normal 16 30 20" xfId="29593"/>
    <cellStyle name="Normal 16 30 21" xfId="29594"/>
    <cellStyle name="Normal 16 30 22" xfId="29595"/>
    <cellStyle name="Normal 16 30 23" xfId="29596"/>
    <cellStyle name="Normal 16 30 24" xfId="29597"/>
    <cellStyle name="Normal 16 30 25" xfId="29598"/>
    <cellStyle name="Normal 16 30 26" xfId="29599"/>
    <cellStyle name="Normal 16 30 27" xfId="29600"/>
    <cellStyle name="Normal 16 30 28" xfId="29601"/>
    <cellStyle name="Normal 16 30 29" xfId="29602"/>
    <cellStyle name="Normal 16 30 3" xfId="29603"/>
    <cellStyle name="Normal 16 30 30" xfId="29604"/>
    <cellStyle name="Normal 16 30 4" xfId="29605"/>
    <cellStyle name="Normal 16 30 5" xfId="29606"/>
    <cellStyle name="Normal 16 30 6" xfId="29607"/>
    <cellStyle name="Normal 16 30 7" xfId="29608"/>
    <cellStyle name="Normal 16 30 8" xfId="29609"/>
    <cellStyle name="Normal 16 30 9" xfId="29610"/>
    <cellStyle name="Normal 16 31" xfId="29611"/>
    <cellStyle name="Normal 16 31 10" xfId="29612"/>
    <cellStyle name="Normal 16 31 11" xfId="29613"/>
    <cellStyle name="Normal 16 31 12" xfId="29614"/>
    <cellStyle name="Normal 16 31 13" xfId="29615"/>
    <cellStyle name="Normal 16 31 14" xfId="29616"/>
    <cellStyle name="Normal 16 31 15" xfId="29617"/>
    <cellStyle name="Normal 16 31 16" xfId="29618"/>
    <cellStyle name="Normal 16 31 17" xfId="29619"/>
    <cellStyle name="Normal 16 31 18" xfId="29620"/>
    <cellStyle name="Normal 16 31 19" xfId="29621"/>
    <cellStyle name="Normal 16 31 2" xfId="29622"/>
    <cellStyle name="Normal 16 31 20" xfId="29623"/>
    <cellStyle name="Normal 16 31 21" xfId="29624"/>
    <cellStyle name="Normal 16 31 22" xfId="29625"/>
    <cellStyle name="Normal 16 31 23" xfId="29626"/>
    <cellStyle name="Normal 16 31 24" xfId="29627"/>
    <cellStyle name="Normal 16 31 25" xfId="29628"/>
    <cellStyle name="Normal 16 31 26" xfId="29629"/>
    <cellStyle name="Normal 16 31 27" xfId="29630"/>
    <cellStyle name="Normal 16 31 28" xfId="29631"/>
    <cellStyle name="Normal 16 31 29" xfId="29632"/>
    <cellStyle name="Normal 16 31 3" xfId="29633"/>
    <cellStyle name="Normal 16 31 30" xfId="29634"/>
    <cellStyle name="Normal 16 31 4" xfId="29635"/>
    <cellStyle name="Normal 16 31 5" xfId="29636"/>
    <cellStyle name="Normal 16 31 6" xfId="29637"/>
    <cellStyle name="Normal 16 31 7" xfId="29638"/>
    <cellStyle name="Normal 16 31 8" xfId="29639"/>
    <cellStyle name="Normal 16 31 9" xfId="29640"/>
    <cellStyle name="Normal 16 32" xfId="29641"/>
    <cellStyle name="Normal 16 32 10" xfId="29642"/>
    <cellStyle name="Normal 16 32 11" xfId="29643"/>
    <cellStyle name="Normal 16 32 12" xfId="29644"/>
    <cellStyle name="Normal 16 32 13" xfId="29645"/>
    <cellStyle name="Normal 16 32 14" xfId="29646"/>
    <cellStyle name="Normal 16 32 15" xfId="29647"/>
    <cellStyle name="Normal 16 32 16" xfId="29648"/>
    <cellStyle name="Normal 16 32 17" xfId="29649"/>
    <cellStyle name="Normal 16 32 18" xfId="29650"/>
    <cellStyle name="Normal 16 32 19" xfId="29651"/>
    <cellStyle name="Normal 16 32 2" xfId="29652"/>
    <cellStyle name="Normal 16 32 20" xfId="29653"/>
    <cellStyle name="Normal 16 32 21" xfId="29654"/>
    <cellStyle name="Normal 16 32 22" xfId="29655"/>
    <cellStyle name="Normal 16 32 23" xfId="29656"/>
    <cellStyle name="Normal 16 32 24" xfId="29657"/>
    <cellStyle name="Normal 16 32 25" xfId="29658"/>
    <cellStyle name="Normal 16 32 26" xfId="29659"/>
    <cellStyle name="Normal 16 32 27" xfId="29660"/>
    <cellStyle name="Normal 16 32 28" xfId="29661"/>
    <cellStyle name="Normal 16 32 29" xfId="29662"/>
    <cellStyle name="Normal 16 32 3" xfId="29663"/>
    <cellStyle name="Normal 16 32 30" xfId="29664"/>
    <cellStyle name="Normal 16 32 4" xfId="29665"/>
    <cellStyle name="Normal 16 32 5" xfId="29666"/>
    <cellStyle name="Normal 16 32 6" xfId="29667"/>
    <cellStyle name="Normal 16 32 7" xfId="29668"/>
    <cellStyle name="Normal 16 32 8" xfId="29669"/>
    <cellStyle name="Normal 16 32 9" xfId="29670"/>
    <cellStyle name="Normal 16 33" xfId="29671"/>
    <cellStyle name="Normal 16 34" xfId="29672"/>
    <cellStyle name="Normal 16 35" xfId="29673"/>
    <cellStyle name="Normal 16 36" xfId="29674"/>
    <cellStyle name="Normal 16 37" xfId="29675"/>
    <cellStyle name="Normal 16 38" xfId="29676"/>
    <cellStyle name="Normal 16 39" xfId="29677"/>
    <cellStyle name="Normal 16 4" xfId="29678"/>
    <cellStyle name="Normal 16 4 10" xfId="29679"/>
    <cellStyle name="Normal 16 4 11" xfId="29680"/>
    <cellStyle name="Normal 16 4 12" xfId="29681"/>
    <cellStyle name="Normal 16 4 13" xfId="29682"/>
    <cellStyle name="Normal 16 4 14" xfId="29683"/>
    <cellStyle name="Normal 16 4 15" xfId="29684"/>
    <cellStyle name="Normal 16 4 16" xfId="29685"/>
    <cellStyle name="Normal 16 4 17" xfId="29686"/>
    <cellStyle name="Normal 16 4 18" xfId="29687"/>
    <cellStyle name="Normal 16 4 19" xfId="29688"/>
    <cellStyle name="Normal 16 4 2" xfId="29689"/>
    <cellStyle name="Normal 16 4 20" xfId="29690"/>
    <cellStyle name="Normal 16 4 21" xfId="29691"/>
    <cellStyle name="Normal 16 4 22" xfId="29692"/>
    <cellStyle name="Normal 16 4 23" xfId="29693"/>
    <cellStyle name="Normal 16 4 24" xfId="29694"/>
    <cellStyle name="Normal 16 4 25" xfId="29695"/>
    <cellStyle name="Normal 16 4 26" xfId="29696"/>
    <cellStyle name="Normal 16 4 27" xfId="29697"/>
    <cellStyle name="Normal 16 4 28" xfId="29698"/>
    <cellStyle name="Normal 16 4 29" xfId="29699"/>
    <cellStyle name="Normal 16 4 3" xfId="29700"/>
    <cellStyle name="Normal 16 4 30" xfId="29701"/>
    <cellStyle name="Normal 16 4 4" xfId="29702"/>
    <cellStyle name="Normal 16 4 5" xfId="29703"/>
    <cellStyle name="Normal 16 4 6" xfId="29704"/>
    <cellStyle name="Normal 16 4 7" xfId="29705"/>
    <cellStyle name="Normal 16 4 8" xfId="29706"/>
    <cellStyle name="Normal 16 4 9" xfId="29707"/>
    <cellStyle name="Normal 16 40" xfId="29708"/>
    <cellStyle name="Normal 16 41" xfId="29709"/>
    <cellStyle name="Normal 16 42" xfId="29710"/>
    <cellStyle name="Normal 16 43" xfId="29711"/>
    <cellStyle name="Normal 16 44" xfId="29712"/>
    <cellStyle name="Normal 16 45" xfId="29713"/>
    <cellStyle name="Normal 16 46" xfId="29714"/>
    <cellStyle name="Normal 16 47" xfId="29715"/>
    <cellStyle name="Normal 16 48" xfId="29716"/>
    <cellStyle name="Normal 16 49" xfId="29717"/>
    <cellStyle name="Normal 16 5" xfId="29718"/>
    <cellStyle name="Normal 16 5 10" xfId="29719"/>
    <cellStyle name="Normal 16 5 11" xfId="29720"/>
    <cellStyle name="Normal 16 5 12" xfId="29721"/>
    <cellStyle name="Normal 16 5 13" xfId="29722"/>
    <cellStyle name="Normal 16 5 14" xfId="29723"/>
    <cellStyle name="Normal 16 5 15" xfId="29724"/>
    <cellStyle name="Normal 16 5 16" xfId="29725"/>
    <cellStyle name="Normal 16 5 17" xfId="29726"/>
    <cellStyle name="Normal 16 5 18" xfId="29727"/>
    <cellStyle name="Normal 16 5 19" xfId="29728"/>
    <cellStyle name="Normal 16 5 2" xfId="29729"/>
    <cellStyle name="Normal 16 5 20" xfId="29730"/>
    <cellStyle name="Normal 16 5 21" xfId="29731"/>
    <cellStyle name="Normal 16 5 22" xfId="29732"/>
    <cellStyle name="Normal 16 5 23" xfId="29733"/>
    <cellStyle name="Normal 16 5 24" xfId="29734"/>
    <cellStyle name="Normal 16 5 25" xfId="29735"/>
    <cellStyle name="Normal 16 5 26" xfId="29736"/>
    <cellStyle name="Normal 16 5 27" xfId="29737"/>
    <cellStyle name="Normal 16 5 28" xfId="29738"/>
    <cellStyle name="Normal 16 5 29" xfId="29739"/>
    <cellStyle name="Normal 16 5 3" xfId="29740"/>
    <cellStyle name="Normal 16 5 30" xfId="29741"/>
    <cellStyle name="Normal 16 5 4" xfId="29742"/>
    <cellStyle name="Normal 16 5 5" xfId="29743"/>
    <cellStyle name="Normal 16 5 6" xfId="29744"/>
    <cellStyle name="Normal 16 5 7" xfId="29745"/>
    <cellStyle name="Normal 16 5 8" xfId="29746"/>
    <cellStyle name="Normal 16 5 9" xfId="29747"/>
    <cellStyle name="Normal 16 50" xfId="29748"/>
    <cellStyle name="Normal 16 51" xfId="29749"/>
    <cellStyle name="Normal 16 52" xfId="29750"/>
    <cellStyle name="Normal 16 53" xfId="29751"/>
    <cellStyle name="Normal 16 54" xfId="29752"/>
    <cellStyle name="Normal 16 55" xfId="29753"/>
    <cellStyle name="Normal 16 56" xfId="29754"/>
    <cellStyle name="Normal 16 57" xfId="29755"/>
    <cellStyle name="Normal 16 58" xfId="29756"/>
    <cellStyle name="Normal 16 59" xfId="29757"/>
    <cellStyle name="Normal 16 6" xfId="29758"/>
    <cellStyle name="Normal 16 6 10" xfId="29759"/>
    <cellStyle name="Normal 16 6 11" xfId="29760"/>
    <cellStyle name="Normal 16 6 12" xfId="29761"/>
    <cellStyle name="Normal 16 6 13" xfId="29762"/>
    <cellStyle name="Normal 16 6 14" xfId="29763"/>
    <cellStyle name="Normal 16 6 15" xfId="29764"/>
    <cellStyle name="Normal 16 6 16" xfId="29765"/>
    <cellStyle name="Normal 16 6 17" xfId="29766"/>
    <cellStyle name="Normal 16 6 18" xfId="29767"/>
    <cellStyle name="Normal 16 6 19" xfId="29768"/>
    <cellStyle name="Normal 16 6 2" xfId="29769"/>
    <cellStyle name="Normal 16 6 20" xfId="29770"/>
    <cellStyle name="Normal 16 6 21" xfId="29771"/>
    <cellStyle name="Normal 16 6 22" xfId="29772"/>
    <cellStyle name="Normal 16 6 23" xfId="29773"/>
    <cellStyle name="Normal 16 6 24" xfId="29774"/>
    <cellStyle name="Normal 16 6 25" xfId="29775"/>
    <cellStyle name="Normal 16 6 26" xfId="29776"/>
    <cellStyle name="Normal 16 6 27" xfId="29777"/>
    <cellStyle name="Normal 16 6 28" xfId="29778"/>
    <cellStyle name="Normal 16 6 29" xfId="29779"/>
    <cellStyle name="Normal 16 6 3" xfId="29780"/>
    <cellStyle name="Normal 16 6 30" xfId="29781"/>
    <cellStyle name="Normal 16 6 4" xfId="29782"/>
    <cellStyle name="Normal 16 6 5" xfId="29783"/>
    <cellStyle name="Normal 16 6 6" xfId="29784"/>
    <cellStyle name="Normal 16 6 7" xfId="29785"/>
    <cellStyle name="Normal 16 6 8" xfId="29786"/>
    <cellStyle name="Normal 16 6 9" xfId="29787"/>
    <cellStyle name="Normal 16 60" xfId="29788"/>
    <cellStyle name="Normal 16 61" xfId="29789"/>
    <cellStyle name="Normal 16 7" xfId="29790"/>
    <cellStyle name="Normal 16 7 10" xfId="29791"/>
    <cellStyle name="Normal 16 7 11" xfId="29792"/>
    <cellStyle name="Normal 16 7 12" xfId="29793"/>
    <cellStyle name="Normal 16 7 13" xfId="29794"/>
    <cellStyle name="Normal 16 7 14" xfId="29795"/>
    <cellStyle name="Normal 16 7 15" xfId="29796"/>
    <cellStyle name="Normal 16 7 16" xfId="29797"/>
    <cellStyle name="Normal 16 7 17" xfId="29798"/>
    <cellStyle name="Normal 16 7 18" xfId="29799"/>
    <cellStyle name="Normal 16 7 19" xfId="29800"/>
    <cellStyle name="Normal 16 7 2" xfId="29801"/>
    <cellStyle name="Normal 16 7 20" xfId="29802"/>
    <cellStyle name="Normal 16 7 21" xfId="29803"/>
    <cellStyle name="Normal 16 7 22" xfId="29804"/>
    <cellStyle name="Normal 16 7 23" xfId="29805"/>
    <cellStyle name="Normal 16 7 24" xfId="29806"/>
    <cellStyle name="Normal 16 7 25" xfId="29807"/>
    <cellStyle name="Normal 16 7 26" xfId="29808"/>
    <cellStyle name="Normal 16 7 27" xfId="29809"/>
    <cellStyle name="Normal 16 7 28" xfId="29810"/>
    <cellStyle name="Normal 16 7 29" xfId="29811"/>
    <cellStyle name="Normal 16 7 3" xfId="29812"/>
    <cellStyle name="Normal 16 7 30" xfId="29813"/>
    <cellStyle name="Normal 16 7 4" xfId="29814"/>
    <cellStyle name="Normal 16 7 5" xfId="29815"/>
    <cellStyle name="Normal 16 7 6" xfId="29816"/>
    <cellStyle name="Normal 16 7 7" xfId="29817"/>
    <cellStyle name="Normal 16 7 8" xfId="29818"/>
    <cellStyle name="Normal 16 7 9" xfId="29819"/>
    <cellStyle name="Normal 16 8" xfId="29820"/>
    <cellStyle name="Normal 16 8 10" xfId="29821"/>
    <cellStyle name="Normal 16 8 11" xfId="29822"/>
    <cellStyle name="Normal 16 8 12" xfId="29823"/>
    <cellStyle name="Normal 16 8 13" xfId="29824"/>
    <cellStyle name="Normal 16 8 14" xfId="29825"/>
    <cellStyle name="Normal 16 8 15" xfId="29826"/>
    <cellStyle name="Normal 16 8 16" xfId="29827"/>
    <cellStyle name="Normal 16 8 17" xfId="29828"/>
    <cellStyle name="Normal 16 8 18" xfId="29829"/>
    <cellStyle name="Normal 16 8 19" xfId="29830"/>
    <cellStyle name="Normal 16 8 2" xfId="29831"/>
    <cellStyle name="Normal 16 8 20" xfId="29832"/>
    <cellStyle name="Normal 16 8 21" xfId="29833"/>
    <cellStyle name="Normal 16 8 22" xfId="29834"/>
    <cellStyle name="Normal 16 8 23" xfId="29835"/>
    <cellStyle name="Normal 16 8 24" xfId="29836"/>
    <cellStyle name="Normal 16 8 25" xfId="29837"/>
    <cellStyle name="Normal 16 8 26" xfId="29838"/>
    <cellStyle name="Normal 16 8 27" xfId="29839"/>
    <cellStyle name="Normal 16 8 28" xfId="29840"/>
    <cellStyle name="Normal 16 8 29" xfId="29841"/>
    <cellStyle name="Normal 16 8 3" xfId="29842"/>
    <cellStyle name="Normal 16 8 30" xfId="29843"/>
    <cellStyle name="Normal 16 8 4" xfId="29844"/>
    <cellStyle name="Normal 16 8 5" xfId="29845"/>
    <cellStyle name="Normal 16 8 6" xfId="29846"/>
    <cellStyle name="Normal 16 8 7" xfId="29847"/>
    <cellStyle name="Normal 16 8 8" xfId="29848"/>
    <cellStyle name="Normal 16 8 9" xfId="29849"/>
    <cellStyle name="Normal 16 9" xfId="29850"/>
    <cellStyle name="Normal 16 9 10" xfId="29851"/>
    <cellStyle name="Normal 16 9 11" xfId="29852"/>
    <cellStyle name="Normal 16 9 12" xfId="29853"/>
    <cellStyle name="Normal 16 9 13" xfId="29854"/>
    <cellStyle name="Normal 16 9 14" xfId="29855"/>
    <cellStyle name="Normal 16 9 15" xfId="29856"/>
    <cellStyle name="Normal 16 9 16" xfId="29857"/>
    <cellStyle name="Normal 16 9 17" xfId="29858"/>
    <cellStyle name="Normal 16 9 18" xfId="29859"/>
    <cellStyle name="Normal 16 9 19" xfId="29860"/>
    <cellStyle name="Normal 16 9 2" xfId="29861"/>
    <cellStyle name="Normal 16 9 20" xfId="29862"/>
    <cellStyle name="Normal 16 9 21" xfId="29863"/>
    <cellStyle name="Normal 16 9 22" xfId="29864"/>
    <cellStyle name="Normal 16 9 23" xfId="29865"/>
    <cellStyle name="Normal 16 9 24" xfId="29866"/>
    <cellStyle name="Normal 16 9 25" xfId="29867"/>
    <cellStyle name="Normal 16 9 26" xfId="29868"/>
    <cellStyle name="Normal 16 9 27" xfId="29869"/>
    <cellStyle name="Normal 16 9 28" xfId="29870"/>
    <cellStyle name="Normal 16 9 29" xfId="29871"/>
    <cellStyle name="Normal 16 9 3" xfId="29872"/>
    <cellStyle name="Normal 16 9 30" xfId="29873"/>
    <cellStyle name="Normal 16 9 4" xfId="29874"/>
    <cellStyle name="Normal 16 9 5" xfId="29875"/>
    <cellStyle name="Normal 16 9 6" xfId="29876"/>
    <cellStyle name="Normal 16 9 7" xfId="29877"/>
    <cellStyle name="Normal 16 9 8" xfId="29878"/>
    <cellStyle name="Normal 16 9 9" xfId="29879"/>
    <cellStyle name="Normal 17" xfId="29880"/>
    <cellStyle name="Normal 17 10" xfId="29881"/>
    <cellStyle name="Normal 17 10 10" xfId="29882"/>
    <cellStyle name="Normal 17 10 11" xfId="29883"/>
    <cellStyle name="Normal 17 10 12" xfId="29884"/>
    <cellStyle name="Normal 17 10 13" xfId="29885"/>
    <cellStyle name="Normal 17 10 14" xfId="29886"/>
    <cellStyle name="Normal 17 10 15" xfId="29887"/>
    <cellStyle name="Normal 17 10 16" xfId="29888"/>
    <cellStyle name="Normal 17 10 17" xfId="29889"/>
    <cellStyle name="Normal 17 10 18" xfId="29890"/>
    <cellStyle name="Normal 17 10 19" xfId="29891"/>
    <cellStyle name="Normal 17 10 2" xfId="29892"/>
    <cellStyle name="Normal 17 10 20" xfId="29893"/>
    <cellStyle name="Normal 17 10 21" xfId="29894"/>
    <cellStyle name="Normal 17 10 22" xfId="29895"/>
    <cellStyle name="Normal 17 10 23" xfId="29896"/>
    <cellStyle name="Normal 17 10 24" xfId="29897"/>
    <cellStyle name="Normal 17 10 25" xfId="29898"/>
    <cellStyle name="Normal 17 10 26" xfId="29899"/>
    <cellStyle name="Normal 17 10 27" xfId="29900"/>
    <cellStyle name="Normal 17 10 28" xfId="29901"/>
    <cellStyle name="Normal 17 10 29" xfId="29902"/>
    <cellStyle name="Normal 17 10 3" xfId="29903"/>
    <cellStyle name="Normal 17 10 30" xfId="29904"/>
    <cellStyle name="Normal 17 10 4" xfId="29905"/>
    <cellStyle name="Normal 17 10 5" xfId="29906"/>
    <cellStyle name="Normal 17 10 6" xfId="29907"/>
    <cellStyle name="Normal 17 10 7" xfId="29908"/>
    <cellStyle name="Normal 17 10 8" xfId="29909"/>
    <cellStyle name="Normal 17 10 9" xfId="29910"/>
    <cellStyle name="Normal 17 11" xfId="29911"/>
    <cellStyle name="Normal 17 11 10" xfId="29912"/>
    <cellStyle name="Normal 17 11 11" xfId="29913"/>
    <cellStyle name="Normal 17 11 12" xfId="29914"/>
    <cellStyle name="Normal 17 11 13" xfId="29915"/>
    <cellStyle name="Normal 17 11 14" xfId="29916"/>
    <cellStyle name="Normal 17 11 15" xfId="29917"/>
    <cellStyle name="Normal 17 11 16" xfId="29918"/>
    <cellStyle name="Normal 17 11 17" xfId="29919"/>
    <cellStyle name="Normal 17 11 18" xfId="29920"/>
    <cellStyle name="Normal 17 11 19" xfId="29921"/>
    <cellStyle name="Normal 17 11 2" xfId="29922"/>
    <cellStyle name="Normal 17 11 20" xfId="29923"/>
    <cellStyle name="Normal 17 11 21" xfId="29924"/>
    <cellStyle name="Normal 17 11 22" xfId="29925"/>
    <cellStyle name="Normal 17 11 23" xfId="29926"/>
    <cellStyle name="Normal 17 11 24" xfId="29927"/>
    <cellStyle name="Normal 17 11 25" xfId="29928"/>
    <cellStyle name="Normal 17 11 26" xfId="29929"/>
    <cellStyle name="Normal 17 11 27" xfId="29930"/>
    <cellStyle name="Normal 17 11 28" xfId="29931"/>
    <cellStyle name="Normal 17 11 29" xfId="29932"/>
    <cellStyle name="Normal 17 11 3" xfId="29933"/>
    <cellStyle name="Normal 17 11 30" xfId="29934"/>
    <cellStyle name="Normal 17 11 4" xfId="29935"/>
    <cellStyle name="Normal 17 11 5" xfId="29936"/>
    <cellStyle name="Normal 17 11 6" xfId="29937"/>
    <cellStyle name="Normal 17 11 7" xfId="29938"/>
    <cellStyle name="Normal 17 11 8" xfId="29939"/>
    <cellStyle name="Normal 17 11 9" xfId="29940"/>
    <cellStyle name="Normal 17 12" xfId="29941"/>
    <cellStyle name="Normal 17 12 10" xfId="29942"/>
    <cellStyle name="Normal 17 12 11" xfId="29943"/>
    <cellStyle name="Normal 17 12 12" xfId="29944"/>
    <cellStyle name="Normal 17 12 13" xfId="29945"/>
    <cellStyle name="Normal 17 12 14" xfId="29946"/>
    <cellStyle name="Normal 17 12 15" xfId="29947"/>
    <cellStyle name="Normal 17 12 16" xfId="29948"/>
    <cellStyle name="Normal 17 12 17" xfId="29949"/>
    <cellStyle name="Normal 17 12 18" xfId="29950"/>
    <cellStyle name="Normal 17 12 19" xfId="29951"/>
    <cellStyle name="Normal 17 12 2" xfId="29952"/>
    <cellStyle name="Normal 17 12 20" xfId="29953"/>
    <cellStyle name="Normal 17 12 21" xfId="29954"/>
    <cellStyle name="Normal 17 12 22" xfId="29955"/>
    <cellStyle name="Normal 17 12 23" xfId="29956"/>
    <cellStyle name="Normal 17 12 24" xfId="29957"/>
    <cellStyle name="Normal 17 12 25" xfId="29958"/>
    <cellStyle name="Normal 17 12 26" xfId="29959"/>
    <cellStyle name="Normal 17 12 27" xfId="29960"/>
    <cellStyle name="Normal 17 12 28" xfId="29961"/>
    <cellStyle name="Normal 17 12 29" xfId="29962"/>
    <cellStyle name="Normal 17 12 3" xfId="29963"/>
    <cellStyle name="Normal 17 12 30" xfId="29964"/>
    <cellStyle name="Normal 17 12 4" xfId="29965"/>
    <cellStyle name="Normal 17 12 5" xfId="29966"/>
    <cellStyle name="Normal 17 12 6" xfId="29967"/>
    <cellStyle name="Normal 17 12 7" xfId="29968"/>
    <cellStyle name="Normal 17 12 8" xfId="29969"/>
    <cellStyle name="Normal 17 12 9" xfId="29970"/>
    <cellStyle name="Normal 17 13" xfId="29971"/>
    <cellStyle name="Normal 17 13 10" xfId="29972"/>
    <cellStyle name="Normal 17 13 11" xfId="29973"/>
    <cellStyle name="Normal 17 13 12" xfId="29974"/>
    <cellStyle name="Normal 17 13 13" xfId="29975"/>
    <cellStyle name="Normal 17 13 14" xfId="29976"/>
    <cellStyle name="Normal 17 13 15" xfId="29977"/>
    <cellStyle name="Normal 17 13 16" xfId="29978"/>
    <cellStyle name="Normal 17 13 17" xfId="29979"/>
    <cellStyle name="Normal 17 13 18" xfId="29980"/>
    <cellStyle name="Normal 17 13 19" xfId="29981"/>
    <cellStyle name="Normal 17 13 2" xfId="29982"/>
    <cellStyle name="Normal 17 13 20" xfId="29983"/>
    <cellStyle name="Normal 17 13 21" xfId="29984"/>
    <cellStyle name="Normal 17 13 22" xfId="29985"/>
    <cellStyle name="Normal 17 13 23" xfId="29986"/>
    <cellStyle name="Normal 17 13 24" xfId="29987"/>
    <cellStyle name="Normal 17 13 25" xfId="29988"/>
    <cellStyle name="Normal 17 13 26" xfId="29989"/>
    <cellStyle name="Normal 17 13 27" xfId="29990"/>
    <cellStyle name="Normal 17 13 28" xfId="29991"/>
    <cellStyle name="Normal 17 13 29" xfId="29992"/>
    <cellStyle name="Normal 17 13 3" xfId="29993"/>
    <cellStyle name="Normal 17 13 30" xfId="29994"/>
    <cellStyle name="Normal 17 13 4" xfId="29995"/>
    <cellStyle name="Normal 17 13 5" xfId="29996"/>
    <cellStyle name="Normal 17 13 6" xfId="29997"/>
    <cellStyle name="Normal 17 13 7" xfId="29998"/>
    <cellStyle name="Normal 17 13 8" xfId="29999"/>
    <cellStyle name="Normal 17 13 9" xfId="30000"/>
    <cellStyle name="Normal 17 14" xfId="30001"/>
    <cellStyle name="Normal 17 14 10" xfId="30002"/>
    <cellStyle name="Normal 17 14 11" xfId="30003"/>
    <cellStyle name="Normal 17 14 12" xfId="30004"/>
    <cellStyle name="Normal 17 14 13" xfId="30005"/>
    <cellStyle name="Normal 17 14 14" xfId="30006"/>
    <cellStyle name="Normal 17 14 15" xfId="30007"/>
    <cellStyle name="Normal 17 14 16" xfId="30008"/>
    <cellStyle name="Normal 17 14 17" xfId="30009"/>
    <cellStyle name="Normal 17 14 18" xfId="30010"/>
    <cellStyle name="Normal 17 14 19" xfId="30011"/>
    <cellStyle name="Normal 17 14 2" xfId="30012"/>
    <cellStyle name="Normal 17 14 20" xfId="30013"/>
    <cellStyle name="Normal 17 14 21" xfId="30014"/>
    <cellStyle name="Normal 17 14 22" xfId="30015"/>
    <cellStyle name="Normal 17 14 23" xfId="30016"/>
    <cellStyle name="Normal 17 14 24" xfId="30017"/>
    <cellStyle name="Normal 17 14 25" xfId="30018"/>
    <cellStyle name="Normal 17 14 26" xfId="30019"/>
    <cellStyle name="Normal 17 14 27" xfId="30020"/>
    <cellStyle name="Normal 17 14 28" xfId="30021"/>
    <cellStyle name="Normal 17 14 29" xfId="30022"/>
    <cellStyle name="Normal 17 14 3" xfId="30023"/>
    <cellStyle name="Normal 17 14 30" xfId="30024"/>
    <cellStyle name="Normal 17 14 4" xfId="30025"/>
    <cellStyle name="Normal 17 14 5" xfId="30026"/>
    <cellStyle name="Normal 17 14 6" xfId="30027"/>
    <cellStyle name="Normal 17 14 7" xfId="30028"/>
    <cellStyle name="Normal 17 14 8" xfId="30029"/>
    <cellStyle name="Normal 17 14 9" xfId="30030"/>
    <cellStyle name="Normal 17 15" xfId="30031"/>
    <cellStyle name="Normal 17 15 10" xfId="30032"/>
    <cellStyle name="Normal 17 15 11" xfId="30033"/>
    <cellStyle name="Normal 17 15 12" xfId="30034"/>
    <cellStyle name="Normal 17 15 13" xfId="30035"/>
    <cellStyle name="Normal 17 15 14" xfId="30036"/>
    <cellStyle name="Normal 17 15 15" xfId="30037"/>
    <cellStyle name="Normal 17 15 16" xfId="30038"/>
    <cellStyle name="Normal 17 15 17" xfId="30039"/>
    <cellStyle name="Normal 17 15 18" xfId="30040"/>
    <cellStyle name="Normal 17 15 19" xfId="30041"/>
    <cellStyle name="Normal 17 15 2" xfId="30042"/>
    <cellStyle name="Normal 17 15 20" xfId="30043"/>
    <cellStyle name="Normal 17 15 21" xfId="30044"/>
    <cellStyle name="Normal 17 15 22" xfId="30045"/>
    <cellStyle name="Normal 17 15 23" xfId="30046"/>
    <cellStyle name="Normal 17 15 24" xfId="30047"/>
    <cellStyle name="Normal 17 15 25" xfId="30048"/>
    <cellStyle name="Normal 17 15 26" xfId="30049"/>
    <cellStyle name="Normal 17 15 27" xfId="30050"/>
    <cellStyle name="Normal 17 15 28" xfId="30051"/>
    <cellStyle name="Normal 17 15 29" xfId="30052"/>
    <cellStyle name="Normal 17 15 3" xfId="30053"/>
    <cellStyle name="Normal 17 15 30" xfId="30054"/>
    <cellStyle name="Normal 17 15 4" xfId="30055"/>
    <cellStyle name="Normal 17 15 5" xfId="30056"/>
    <cellStyle name="Normal 17 15 6" xfId="30057"/>
    <cellStyle name="Normal 17 15 7" xfId="30058"/>
    <cellStyle name="Normal 17 15 8" xfId="30059"/>
    <cellStyle name="Normal 17 15 9" xfId="30060"/>
    <cellStyle name="Normal 17 16" xfId="30061"/>
    <cellStyle name="Normal 17 16 10" xfId="30062"/>
    <cellStyle name="Normal 17 16 11" xfId="30063"/>
    <cellStyle name="Normal 17 16 12" xfId="30064"/>
    <cellStyle name="Normal 17 16 13" xfId="30065"/>
    <cellStyle name="Normal 17 16 14" xfId="30066"/>
    <cellStyle name="Normal 17 16 15" xfId="30067"/>
    <cellStyle name="Normal 17 16 16" xfId="30068"/>
    <cellStyle name="Normal 17 16 17" xfId="30069"/>
    <cellStyle name="Normal 17 16 18" xfId="30070"/>
    <cellStyle name="Normal 17 16 19" xfId="30071"/>
    <cellStyle name="Normal 17 16 2" xfId="30072"/>
    <cellStyle name="Normal 17 16 20" xfId="30073"/>
    <cellStyle name="Normal 17 16 21" xfId="30074"/>
    <cellStyle name="Normal 17 16 22" xfId="30075"/>
    <cellStyle name="Normal 17 16 23" xfId="30076"/>
    <cellStyle name="Normal 17 16 24" xfId="30077"/>
    <cellStyle name="Normal 17 16 25" xfId="30078"/>
    <cellStyle name="Normal 17 16 26" xfId="30079"/>
    <cellStyle name="Normal 17 16 27" xfId="30080"/>
    <cellStyle name="Normal 17 16 28" xfId="30081"/>
    <cellStyle name="Normal 17 16 29" xfId="30082"/>
    <cellStyle name="Normal 17 16 3" xfId="30083"/>
    <cellStyle name="Normal 17 16 30" xfId="30084"/>
    <cellStyle name="Normal 17 16 4" xfId="30085"/>
    <cellStyle name="Normal 17 16 5" xfId="30086"/>
    <cellStyle name="Normal 17 16 6" xfId="30087"/>
    <cellStyle name="Normal 17 16 7" xfId="30088"/>
    <cellStyle name="Normal 17 16 8" xfId="30089"/>
    <cellStyle name="Normal 17 16 9" xfId="30090"/>
    <cellStyle name="Normal 17 17" xfId="30091"/>
    <cellStyle name="Normal 17 17 10" xfId="30092"/>
    <cellStyle name="Normal 17 17 11" xfId="30093"/>
    <cellStyle name="Normal 17 17 12" xfId="30094"/>
    <cellStyle name="Normal 17 17 13" xfId="30095"/>
    <cellStyle name="Normal 17 17 14" xfId="30096"/>
    <cellStyle name="Normal 17 17 15" xfId="30097"/>
    <cellStyle name="Normal 17 17 16" xfId="30098"/>
    <cellStyle name="Normal 17 17 17" xfId="30099"/>
    <cellStyle name="Normal 17 17 18" xfId="30100"/>
    <cellStyle name="Normal 17 17 19" xfId="30101"/>
    <cellStyle name="Normal 17 17 2" xfId="30102"/>
    <cellStyle name="Normal 17 17 20" xfId="30103"/>
    <cellStyle name="Normal 17 17 21" xfId="30104"/>
    <cellStyle name="Normal 17 17 22" xfId="30105"/>
    <cellStyle name="Normal 17 17 23" xfId="30106"/>
    <cellStyle name="Normal 17 17 24" xfId="30107"/>
    <cellStyle name="Normal 17 17 25" xfId="30108"/>
    <cellStyle name="Normal 17 17 26" xfId="30109"/>
    <cellStyle name="Normal 17 17 27" xfId="30110"/>
    <cellStyle name="Normal 17 17 28" xfId="30111"/>
    <cellStyle name="Normal 17 17 29" xfId="30112"/>
    <cellStyle name="Normal 17 17 3" xfId="30113"/>
    <cellStyle name="Normal 17 17 30" xfId="30114"/>
    <cellStyle name="Normal 17 17 4" xfId="30115"/>
    <cellStyle name="Normal 17 17 5" xfId="30116"/>
    <cellStyle name="Normal 17 17 6" xfId="30117"/>
    <cellStyle name="Normal 17 17 7" xfId="30118"/>
    <cellStyle name="Normal 17 17 8" xfId="30119"/>
    <cellStyle name="Normal 17 17 9" xfId="30120"/>
    <cellStyle name="Normal 17 18" xfId="30121"/>
    <cellStyle name="Normal 17 18 10" xfId="30122"/>
    <cellStyle name="Normal 17 18 11" xfId="30123"/>
    <cellStyle name="Normal 17 18 12" xfId="30124"/>
    <cellStyle name="Normal 17 18 13" xfId="30125"/>
    <cellStyle name="Normal 17 18 14" xfId="30126"/>
    <cellStyle name="Normal 17 18 15" xfId="30127"/>
    <cellStyle name="Normal 17 18 16" xfId="30128"/>
    <cellStyle name="Normal 17 18 17" xfId="30129"/>
    <cellStyle name="Normal 17 18 18" xfId="30130"/>
    <cellStyle name="Normal 17 18 19" xfId="30131"/>
    <cellStyle name="Normal 17 18 2" xfId="30132"/>
    <cellStyle name="Normal 17 18 20" xfId="30133"/>
    <cellStyle name="Normal 17 18 21" xfId="30134"/>
    <cellStyle name="Normal 17 18 22" xfId="30135"/>
    <cellStyle name="Normal 17 18 23" xfId="30136"/>
    <cellStyle name="Normal 17 18 24" xfId="30137"/>
    <cellStyle name="Normal 17 18 25" xfId="30138"/>
    <cellStyle name="Normal 17 18 26" xfId="30139"/>
    <cellStyle name="Normal 17 18 27" xfId="30140"/>
    <cellStyle name="Normal 17 18 28" xfId="30141"/>
    <cellStyle name="Normal 17 18 29" xfId="30142"/>
    <cellStyle name="Normal 17 18 3" xfId="30143"/>
    <cellStyle name="Normal 17 18 30" xfId="30144"/>
    <cellStyle name="Normal 17 18 4" xfId="30145"/>
    <cellStyle name="Normal 17 18 5" xfId="30146"/>
    <cellStyle name="Normal 17 18 6" xfId="30147"/>
    <cellStyle name="Normal 17 18 7" xfId="30148"/>
    <cellStyle name="Normal 17 18 8" xfId="30149"/>
    <cellStyle name="Normal 17 18 9" xfId="30150"/>
    <cellStyle name="Normal 17 19" xfId="30151"/>
    <cellStyle name="Normal 17 19 10" xfId="30152"/>
    <cellStyle name="Normal 17 19 11" xfId="30153"/>
    <cellStyle name="Normal 17 19 12" xfId="30154"/>
    <cellStyle name="Normal 17 19 13" xfId="30155"/>
    <cellStyle name="Normal 17 19 14" xfId="30156"/>
    <cellStyle name="Normal 17 19 15" xfId="30157"/>
    <cellStyle name="Normal 17 19 16" xfId="30158"/>
    <cellStyle name="Normal 17 19 17" xfId="30159"/>
    <cellStyle name="Normal 17 19 18" xfId="30160"/>
    <cellStyle name="Normal 17 19 19" xfId="30161"/>
    <cellStyle name="Normal 17 19 2" xfId="30162"/>
    <cellStyle name="Normal 17 19 20" xfId="30163"/>
    <cellStyle name="Normal 17 19 21" xfId="30164"/>
    <cellStyle name="Normal 17 19 22" xfId="30165"/>
    <cellStyle name="Normal 17 19 23" xfId="30166"/>
    <cellStyle name="Normal 17 19 24" xfId="30167"/>
    <cellStyle name="Normal 17 19 25" xfId="30168"/>
    <cellStyle name="Normal 17 19 26" xfId="30169"/>
    <cellStyle name="Normal 17 19 27" xfId="30170"/>
    <cellStyle name="Normal 17 19 28" xfId="30171"/>
    <cellStyle name="Normal 17 19 29" xfId="30172"/>
    <cellStyle name="Normal 17 19 3" xfId="30173"/>
    <cellStyle name="Normal 17 19 30" xfId="30174"/>
    <cellStyle name="Normal 17 19 4" xfId="30175"/>
    <cellStyle name="Normal 17 19 5" xfId="30176"/>
    <cellStyle name="Normal 17 19 6" xfId="30177"/>
    <cellStyle name="Normal 17 19 7" xfId="30178"/>
    <cellStyle name="Normal 17 19 8" xfId="30179"/>
    <cellStyle name="Normal 17 19 9" xfId="30180"/>
    <cellStyle name="Normal 17 2" xfId="30181"/>
    <cellStyle name="Normal 17 2 10" xfId="30182"/>
    <cellStyle name="Normal 17 2 10 10" xfId="30183"/>
    <cellStyle name="Normal 17 2 10 11" xfId="30184"/>
    <cellStyle name="Normal 17 2 10 12" xfId="30185"/>
    <cellStyle name="Normal 17 2 10 13" xfId="30186"/>
    <cellStyle name="Normal 17 2 10 14" xfId="30187"/>
    <cellStyle name="Normal 17 2 10 15" xfId="30188"/>
    <cellStyle name="Normal 17 2 10 16" xfId="30189"/>
    <cellStyle name="Normal 17 2 10 17" xfId="30190"/>
    <cellStyle name="Normal 17 2 10 18" xfId="30191"/>
    <cellStyle name="Normal 17 2 10 19" xfId="30192"/>
    <cellStyle name="Normal 17 2 10 2" xfId="30193"/>
    <cellStyle name="Normal 17 2 10 20" xfId="30194"/>
    <cellStyle name="Normal 17 2 10 21" xfId="30195"/>
    <cellStyle name="Normal 17 2 10 22" xfId="30196"/>
    <cellStyle name="Normal 17 2 10 23" xfId="30197"/>
    <cellStyle name="Normal 17 2 10 24" xfId="30198"/>
    <cellStyle name="Normal 17 2 10 25" xfId="30199"/>
    <cellStyle name="Normal 17 2 10 26" xfId="30200"/>
    <cellStyle name="Normal 17 2 10 27" xfId="30201"/>
    <cellStyle name="Normal 17 2 10 28" xfId="30202"/>
    <cellStyle name="Normal 17 2 10 29" xfId="30203"/>
    <cellStyle name="Normal 17 2 10 3" xfId="30204"/>
    <cellStyle name="Normal 17 2 10 30" xfId="30205"/>
    <cellStyle name="Normal 17 2 10 4" xfId="30206"/>
    <cellStyle name="Normal 17 2 10 5" xfId="30207"/>
    <cellStyle name="Normal 17 2 10 6" xfId="30208"/>
    <cellStyle name="Normal 17 2 10 7" xfId="30209"/>
    <cellStyle name="Normal 17 2 10 8" xfId="30210"/>
    <cellStyle name="Normal 17 2 10 9" xfId="30211"/>
    <cellStyle name="Normal 17 2 11" xfId="30212"/>
    <cellStyle name="Normal 17 2 11 10" xfId="30213"/>
    <cellStyle name="Normal 17 2 11 11" xfId="30214"/>
    <cellStyle name="Normal 17 2 11 12" xfId="30215"/>
    <cellStyle name="Normal 17 2 11 13" xfId="30216"/>
    <cellStyle name="Normal 17 2 11 14" xfId="30217"/>
    <cellStyle name="Normal 17 2 11 15" xfId="30218"/>
    <cellStyle name="Normal 17 2 11 16" xfId="30219"/>
    <cellStyle name="Normal 17 2 11 17" xfId="30220"/>
    <cellStyle name="Normal 17 2 11 18" xfId="30221"/>
    <cellStyle name="Normal 17 2 11 19" xfId="30222"/>
    <cellStyle name="Normal 17 2 11 2" xfId="30223"/>
    <cellStyle name="Normal 17 2 11 20" xfId="30224"/>
    <cellStyle name="Normal 17 2 11 21" xfId="30225"/>
    <cellStyle name="Normal 17 2 11 22" xfId="30226"/>
    <cellStyle name="Normal 17 2 11 23" xfId="30227"/>
    <cellStyle name="Normal 17 2 11 24" xfId="30228"/>
    <cellStyle name="Normal 17 2 11 25" xfId="30229"/>
    <cellStyle name="Normal 17 2 11 26" xfId="30230"/>
    <cellStyle name="Normal 17 2 11 27" xfId="30231"/>
    <cellStyle name="Normal 17 2 11 28" xfId="30232"/>
    <cellStyle name="Normal 17 2 11 29" xfId="30233"/>
    <cellStyle name="Normal 17 2 11 3" xfId="30234"/>
    <cellStyle name="Normal 17 2 11 30" xfId="30235"/>
    <cellStyle name="Normal 17 2 11 4" xfId="30236"/>
    <cellStyle name="Normal 17 2 11 5" xfId="30237"/>
    <cellStyle name="Normal 17 2 11 6" xfId="30238"/>
    <cellStyle name="Normal 17 2 11 7" xfId="30239"/>
    <cellStyle name="Normal 17 2 11 8" xfId="30240"/>
    <cellStyle name="Normal 17 2 11 9" xfId="30241"/>
    <cellStyle name="Normal 17 2 12" xfId="30242"/>
    <cellStyle name="Normal 17 2 12 10" xfId="30243"/>
    <cellStyle name="Normal 17 2 12 11" xfId="30244"/>
    <cellStyle name="Normal 17 2 12 12" xfId="30245"/>
    <cellStyle name="Normal 17 2 12 13" xfId="30246"/>
    <cellStyle name="Normal 17 2 12 14" xfId="30247"/>
    <cellStyle name="Normal 17 2 12 15" xfId="30248"/>
    <cellStyle name="Normal 17 2 12 16" xfId="30249"/>
    <cellStyle name="Normal 17 2 12 17" xfId="30250"/>
    <cellStyle name="Normal 17 2 12 18" xfId="30251"/>
    <cellStyle name="Normal 17 2 12 19" xfId="30252"/>
    <cellStyle name="Normal 17 2 12 2" xfId="30253"/>
    <cellStyle name="Normal 17 2 12 20" xfId="30254"/>
    <cellStyle name="Normal 17 2 12 21" xfId="30255"/>
    <cellStyle name="Normal 17 2 12 22" xfId="30256"/>
    <cellStyle name="Normal 17 2 12 23" xfId="30257"/>
    <cellStyle name="Normal 17 2 12 24" xfId="30258"/>
    <cellStyle name="Normal 17 2 12 25" xfId="30259"/>
    <cellStyle name="Normal 17 2 12 26" xfId="30260"/>
    <cellStyle name="Normal 17 2 12 27" xfId="30261"/>
    <cellStyle name="Normal 17 2 12 28" xfId="30262"/>
    <cellStyle name="Normal 17 2 12 29" xfId="30263"/>
    <cellStyle name="Normal 17 2 12 3" xfId="30264"/>
    <cellStyle name="Normal 17 2 12 30" xfId="30265"/>
    <cellStyle name="Normal 17 2 12 4" xfId="30266"/>
    <cellStyle name="Normal 17 2 12 5" xfId="30267"/>
    <cellStyle name="Normal 17 2 12 6" xfId="30268"/>
    <cellStyle name="Normal 17 2 12 7" xfId="30269"/>
    <cellStyle name="Normal 17 2 12 8" xfId="30270"/>
    <cellStyle name="Normal 17 2 12 9" xfId="30271"/>
    <cellStyle name="Normal 17 2 13" xfId="30272"/>
    <cellStyle name="Normal 17 2 13 10" xfId="30273"/>
    <cellStyle name="Normal 17 2 13 11" xfId="30274"/>
    <cellStyle name="Normal 17 2 13 12" xfId="30275"/>
    <cellStyle name="Normal 17 2 13 13" xfId="30276"/>
    <cellStyle name="Normal 17 2 13 14" xfId="30277"/>
    <cellStyle name="Normal 17 2 13 15" xfId="30278"/>
    <cellStyle name="Normal 17 2 13 16" xfId="30279"/>
    <cellStyle name="Normal 17 2 13 17" xfId="30280"/>
    <cellStyle name="Normal 17 2 13 18" xfId="30281"/>
    <cellStyle name="Normal 17 2 13 19" xfId="30282"/>
    <cellStyle name="Normal 17 2 13 2" xfId="30283"/>
    <cellStyle name="Normal 17 2 13 20" xfId="30284"/>
    <cellStyle name="Normal 17 2 13 21" xfId="30285"/>
    <cellStyle name="Normal 17 2 13 22" xfId="30286"/>
    <cellStyle name="Normal 17 2 13 23" xfId="30287"/>
    <cellStyle name="Normal 17 2 13 24" xfId="30288"/>
    <cellStyle name="Normal 17 2 13 25" xfId="30289"/>
    <cellStyle name="Normal 17 2 13 26" xfId="30290"/>
    <cellStyle name="Normal 17 2 13 27" xfId="30291"/>
    <cellStyle name="Normal 17 2 13 28" xfId="30292"/>
    <cellStyle name="Normal 17 2 13 29" xfId="30293"/>
    <cellStyle name="Normal 17 2 13 3" xfId="30294"/>
    <cellStyle name="Normal 17 2 13 30" xfId="30295"/>
    <cellStyle name="Normal 17 2 13 4" xfId="30296"/>
    <cellStyle name="Normal 17 2 13 5" xfId="30297"/>
    <cellStyle name="Normal 17 2 13 6" xfId="30298"/>
    <cellStyle name="Normal 17 2 13 7" xfId="30299"/>
    <cellStyle name="Normal 17 2 13 8" xfId="30300"/>
    <cellStyle name="Normal 17 2 13 9" xfId="30301"/>
    <cellStyle name="Normal 17 2 14" xfId="30302"/>
    <cellStyle name="Normal 17 2 14 10" xfId="30303"/>
    <cellStyle name="Normal 17 2 14 11" xfId="30304"/>
    <cellStyle name="Normal 17 2 14 12" xfId="30305"/>
    <cellStyle name="Normal 17 2 14 13" xfId="30306"/>
    <cellStyle name="Normal 17 2 14 14" xfId="30307"/>
    <cellStyle name="Normal 17 2 14 15" xfId="30308"/>
    <cellStyle name="Normal 17 2 14 16" xfId="30309"/>
    <cellStyle name="Normal 17 2 14 17" xfId="30310"/>
    <cellStyle name="Normal 17 2 14 18" xfId="30311"/>
    <cellStyle name="Normal 17 2 14 19" xfId="30312"/>
    <cellStyle name="Normal 17 2 14 2" xfId="30313"/>
    <cellStyle name="Normal 17 2 14 20" xfId="30314"/>
    <cellStyle name="Normal 17 2 14 21" xfId="30315"/>
    <cellStyle name="Normal 17 2 14 22" xfId="30316"/>
    <cellStyle name="Normal 17 2 14 23" xfId="30317"/>
    <cellStyle name="Normal 17 2 14 24" xfId="30318"/>
    <cellStyle name="Normal 17 2 14 25" xfId="30319"/>
    <cellStyle name="Normal 17 2 14 26" xfId="30320"/>
    <cellStyle name="Normal 17 2 14 27" xfId="30321"/>
    <cellStyle name="Normal 17 2 14 28" xfId="30322"/>
    <cellStyle name="Normal 17 2 14 29" xfId="30323"/>
    <cellStyle name="Normal 17 2 14 3" xfId="30324"/>
    <cellStyle name="Normal 17 2 14 30" xfId="30325"/>
    <cellStyle name="Normal 17 2 14 4" xfId="30326"/>
    <cellStyle name="Normal 17 2 14 5" xfId="30327"/>
    <cellStyle name="Normal 17 2 14 6" xfId="30328"/>
    <cellStyle name="Normal 17 2 14 7" xfId="30329"/>
    <cellStyle name="Normal 17 2 14 8" xfId="30330"/>
    <cellStyle name="Normal 17 2 14 9" xfId="30331"/>
    <cellStyle name="Normal 17 2 15" xfId="30332"/>
    <cellStyle name="Normal 17 2 15 10" xfId="30333"/>
    <cellStyle name="Normal 17 2 15 11" xfId="30334"/>
    <cellStyle name="Normal 17 2 15 12" xfId="30335"/>
    <cellStyle name="Normal 17 2 15 13" xfId="30336"/>
    <cellStyle name="Normal 17 2 15 14" xfId="30337"/>
    <cellStyle name="Normal 17 2 15 15" xfId="30338"/>
    <cellStyle name="Normal 17 2 15 16" xfId="30339"/>
    <cellStyle name="Normal 17 2 15 17" xfId="30340"/>
    <cellStyle name="Normal 17 2 15 18" xfId="30341"/>
    <cellStyle name="Normal 17 2 15 19" xfId="30342"/>
    <cellStyle name="Normal 17 2 15 2" xfId="30343"/>
    <cellStyle name="Normal 17 2 15 20" xfId="30344"/>
    <cellStyle name="Normal 17 2 15 21" xfId="30345"/>
    <cellStyle name="Normal 17 2 15 22" xfId="30346"/>
    <cellStyle name="Normal 17 2 15 23" xfId="30347"/>
    <cellStyle name="Normal 17 2 15 24" xfId="30348"/>
    <cellStyle name="Normal 17 2 15 25" xfId="30349"/>
    <cellStyle name="Normal 17 2 15 26" xfId="30350"/>
    <cellStyle name="Normal 17 2 15 27" xfId="30351"/>
    <cellStyle name="Normal 17 2 15 28" xfId="30352"/>
    <cellStyle name="Normal 17 2 15 29" xfId="30353"/>
    <cellStyle name="Normal 17 2 15 3" xfId="30354"/>
    <cellStyle name="Normal 17 2 15 30" xfId="30355"/>
    <cellStyle name="Normal 17 2 15 4" xfId="30356"/>
    <cellStyle name="Normal 17 2 15 5" xfId="30357"/>
    <cellStyle name="Normal 17 2 15 6" xfId="30358"/>
    <cellStyle name="Normal 17 2 15 7" xfId="30359"/>
    <cellStyle name="Normal 17 2 15 8" xfId="30360"/>
    <cellStyle name="Normal 17 2 15 9" xfId="30361"/>
    <cellStyle name="Normal 17 2 16" xfId="30362"/>
    <cellStyle name="Normal 17 2 16 10" xfId="30363"/>
    <cellStyle name="Normal 17 2 16 11" xfId="30364"/>
    <cellStyle name="Normal 17 2 16 12" xfId="30365"/>
    <cellStyle name="Normal 17 2 16 13" xfId="30366"/>
    <cellStyle name="Normal 17 2 16 14" xfId="30367"/>
    <cellStyle name="Normal 17 2 16 15" xfId="30368"/>
    <cellStyle name="Normal 17 2 16 16" xfId="30369"/>
    <cellStyle name="Normal 17 2 16 17" xfId="30370"/>
    <cellStyle name="Normal 17 2 16 18" xfId="30371"/>
    <cellStyle name="Normal 17 2 16 19" xfId="30372"/>
    <cellStyle name="Normal 17 2 16 2" xfId="30373"/>
    <cellStyle name="Normal 17 2 16 20" xfId="30374"/>
    <cellStyle name="Normal 17 2 16 21" xfId="30375"/>
    <cellStyle name="Normal 17 2 16 22" xfId="30376"/>
    <cellStyle name="Normal 17 2 16 23" xfId="30377"/>
    <cellStyle name="Normal 17 2 16 24" xfId="30378"/>
    <cellStyle name="Normal 17 2 16 25" xfId="30379"/>
    <cellStyle name="Normal 17 2 16 26" xfId="30380"/>
    <cellStyle name="Normal 17 2 16 27" xfId="30381"/>
    <cellStyle name="Normal 17 2 16 28" xfId="30382"/>
    <cellStyle name="Normal 17 2 16 29" xfId="30383"/>
    <cellStyle name="Normal 17 2 16 3" xfId="30384"/>
    <cellStyle name="Normal 17 2 16 30" xfId="30385"/>
    <cellStyle name="Normal 17 2 16 4" xfId="30386"/>
    <cellStyle name="Normal 17 2 16 5" xfId="30387"/>
    <cellStyle name="Normal 17 2 16 6" xfId="30388"/>
    <cellStyle name="Normal 17 2 16 7" xfId="30389"/>
    <cellStyle name="Normal 17 2 16 8" xfId="30390"/>
    <cellStyle name="Normal 17 2 16 9" xfId="30391"/>
    <cellStyle name="Normal 17 2 17" xfId="30392"/>
    <cellStyle name="Normal 17 2 17 10" xfId="30393"/>
    <cellStyle name="Normal 17 2 17 11" xfId="30394"/>
    <cellStyle name="Normal 17 2 17 12" xfId="30395"/>
    <cellStyle name="Normal 17 2 17 13" xfId="30396"/>
    <cellStyle name="Normal 17 2 17 14" xfId="30397"/>
    <cellStyle name="Normal 17 2 17 15" xfId="30398"/>
    <cellStyle name="Normal 17 2 17 16" xfId="30399"/>
    <cellStyle name="Normal 17 2 17 17" xfId="30400"/>
    <cellStyle name="Normal 17 2 17 18" xfId="30401"/>
    <cellStyle name="Normal 17 2 17 19" xfId="30402"/>
    <cellStyle name="Normal 17 2 17 2" xfId="30403"/>
    <cellStyle name="Normal 17 2 17 20" xfId="30404"/>
    <cellStyle name="Normal 17 2 17 21" xfId="30405"/>
    <cellStyle name="Normal 17 2 17 22" xfId="30406"/>
    <cellStyle name="Normal 17 2 17 23" xfId="30407"/>
    <cellStyle name="Normal 17 2 17 24" xfId="30408"/>
    <cellStyle name="Normal 17 2 17 25" xfId="30409"/>
    <cellStyle name="Normal 17 2 17 26" xfId="30410"/>
    <cellStyle name="Normal 17 2 17 27" xfId="30411"/>
    <cellStyle name="Normal 17 2 17 28" xfId="30412"/>
    <cellStyle name="Normal 17 2 17 29" xfId="30413"/>
    <cellStyle name="Normal 17 2 17 3" xfId="30414"/>
    <cellStyle name="Normal 17 2 17 30" xfId="30415"/>
    <cellStyle name="Normal 17 2 17 4" xfId="30416"/>
    <cellStyle name="Normal 17 2 17 5" xfId="30417"/>
    <cellStyle name="Normal 17 2 17 6" xfId="30418"/>
    <cellStyle name="Normal 17 2 17 7" xfId="30419"/>
    <cellStyle name="Normal 17 2 17 8" xfId="30420"/>
    <cellStyle name="Normal 17 2 17 9" xfId="30421"/>
    <cellStyle name="Normal 17 2 18" xfId="30422"/>
    <cellStyle name="Normal 17 2 18 10" xfId="30423"/>
    <cellStyle name="Normal 17 2 18 11" xfId="30424"/>
    <cellStyle name="Normal 17 2 18 12" xfId="30425"/>
    <cellStyle name="Normal 17 2 18 13" xfId="30426"/>
    <cellStyle name="Normal 17 2 18 14" xfId="30427"/>
    <cellStyle name="Normal 17 2 18 15" xfId="30428"/>
    <cellStyle name="Normal 17 2 18 16" xfId="30429"/>
    <cellStyle name="Normal 17 2 18 17" xfId="30430"/>
    <cellStyle name="Normal 17 2 18 18" xfId="30431"/>
    <cellStyle name="Normal 17 2 18 19" xfId="30432"/>
    <cellStyle name="Normal 17 2 18 2" xfId="30433"/>
    <cellStyle name="Normal 17 2 18 20" xfId="30434"/>
    <cellStyle name="Normal 17 2 18 21" xfId="30435"/>
    <cellStyle name="Normal 17 2 18 22" xfId="30436"/>
    <cellStyle name="Normal 17 2 18 23" xfId="30437"/>
    <cellStyle name="Normal 17 2 18 24" xfId="30438"/>
    <cellStyle name="Normal 17 2 18 25" xfId="30439"/>
    <cellStyle name="Normal 17 2 18 26" xfId="30440"/>
    <cellStyle name="Normal 17 2 18 27" xfId="30441"/>
    <cellStyle name="Normal 17 2 18 28" xfId="30442"/>
    <cellStyle name="Normal 17 2 18 29" xfId="30443"/>
    <cellStyle name="Normal 17 2 18 3" xfId="30444"/>
    <cellStyle name="Normal 17 2 18 30" xfId="30445"/>
    <cellStyle name="Normal 17 2 18 4" xfId="30446"/>
    <cellStyle name="Normal 17 2 18 5" xfId="30447"/>
    <cellStyle name="Normal 17 2 18 6" xfId="30448"/>
    <cellStyle name="Normal 17 2 18 7" xfId="30449"/>
    <cellStyle name="Normal 17 2 18 8" xfId="30450"/>
    <cellStyle name="Normal 17 2 18 9" xfId="30451"/>
    <cellStyle name="Normal 17 2 19" xfId="30452"/>
    <cellStyle name="Normal 17 2 19 10" xfId="30453"/>
    <cellStyle name="Normal 17 2 19 11" xfId="30454"/>
    <cellStyle name="Normal 17 2 19 12" xfId="30455"/>
    <cellStyle name="Normal 17 2 19 13" xfId="30456"/>
    <cellStyle name="Normal 17 2 19 14" xfId="30457"/>
    <cellStyle name="Normal 17 2 19 15" xfId="30458"/>
    <cellStyle name="Normal 17 2 19 16" xfId="30459"/>
    <cellStyle name="Normal 17 2 19 17" xfId="30460"/>
    <cellStyle name="Normal 17 2 19 18" xfId="30461"/>
    <cellStyle name="Normal 17 2 19 19" xfId="30462"/>
    <cellStyle name="Normal 17 2 19 2" xfId="30463"/>
    <cellStyle name="Normal 17 2 19 20" xfId="30464"/>
    <cellStyle name="Normal 17 2 19 21" xfId="30465"/>
    <cellStyle name="Normal 17 2 19 22" xfId="30466"/>
    <cellStyle name="Normal 17 2 19 23" xfId="30467"/>
    <cellStyle name="Normal 17 2 19 24" xfId="30468"/>
    <cellStyle name="Normal 17 2 19 25" xfId="30469"/>
    <cellStyle name="Normal 17 2 19 26" xfId="30470"/>
    <cellStyle name="Normal 17 2 19 27" xfId="30471"/>
    <cellStyle name="Normal 17 2 19 28" xfId="30472"/>
    <cellStyle name="Normal 17 2 19 29" xfId="30473"/>
    <cellStyle name="Normal 17 2 19 3" xfId="30474"/>
    <cellStyle name="Normal 17 2 19 30" xfId="30475"/>
    <cellStyle name="Normal 17 2 19 4" xfId="30476"/>
    <cellStyle name="Normal 17 2 19 5" xfId="30477"/>
    <cellStyle name="Normal 17 2 19 6" xfId="30478"/>
    <cellStyle name="Normal 17 2 19 7" xfId="30479"/>
    <cellStyle name="Normal 17 2 19 8" xfId="30480"/>
    <cellStyle name="Normal 17 2 19 9" xfId="30481"/>
    <cellStyle name="Normal 17 2 2" xfId="30482"/>
    <cellStyle name="Normal 17 2 2 10" xfId="30483"/>
    <cellStyle name="Normal 17 2 2 11" xfId="30484"/>
    <cellStyle name="Normal 17 2 2 12" xfId="30485"/>
    <cellStyle name="Normal 17 2 2 13" xfId="30486"/>
    <cellStyle name="Normal 17 2 2 14" xfId="30487"/>
    <cellStyle name="Normal 17 2 2 15" xfId="30488"/>
    <cellStyle name="Normal 17 2 2 16" xfId="30489"/>
    <cellStyle name="Normal 17 2 2 17" xfId="30490"/>
    <cellStyle name="Normal 17 2 2 18" xfId="30491"/>
    <cellStyle name="Normal 17 2 2 19" xfId="30492"/>
    <cellStyle name="Normal 17 2 2 2" xfId="30493"/>
    <cellStyle name="Normal 17 2 2 20" xfId="30494"/>
    <cellStyle name="Normal 17 2 2 21" xfId="30495"/>
    <cellStyle name="Normal 17 2 2 22" xfId="30496"/>
    <cellStyle name="Normal 17 2 2 23" xfId="30497"/>
    <cellStyle name="Normal 17 2 2 24" xfId="30498"/>
    <cellStyle name="Normal 17 2 2 25" xfId="30499"/>
    <cellStyle name="Normal 17 2 2 26" xfId="30500"/>
    <cellStyle name="Normal 17 2 2 27" xfId="30501"/>
    <cellStyle name="Normal 17 2 2 28" xfId="30502"/>
    <cellStyle name="Normal 17 2 2 29" xfId="30503"/>
    <cellStyle name="Normal 17 2 2 3" xfId="30504"/>
    <cellStyle name="Normal 17 2 2 30" xfId="30505"/>
    <cellStyle name="Normal 17 2 2 4" xfId="30506"/>
    <cellStyle name="Normal 17 2 2 5" xfId="30507"/>
    <cellStyle name="Normal 17 2 2 6" xfId="30508"/>
    <cellStyle name="Normal 17 2 2 7" xfId="30509"/>
    <cellStyle name="Normal 17 2 2 8" xfId="30510"/>
    <cellStyle name="Normal 17 2 2 9" xfId="30511"/>
    <cellStyle name="Normal 17 2 20" xfId="30512"/>
    <cellStyle name="Normal 17 2 20 10" xfId="30513"/>
    <cellStyle name="Normal 17 2 20 11" xfId="30514"/>
    <cellStyle name="Normal 17 2 20 12" xfId="30515"/>
    <cellStyle name="Normal 17 2 20 13" xfId="30516"/>
    <cellStyle name="Normal 17 2 20 14" xfId="30517"/>
    <cellStyle name="Normal 17 2 20 15" xfId="30518"/>
    <cellStyle name="Normal 17 2 20 16" xfId="30519"/>
    <cellStyle name="Normal 17 2 20 17" xfId="30520"/>
    <cellStyle name="Normal 17 2 20 18" xfId="30521"/>
    <cellStyle name="Normal 17 2 20 19" xfId="30522"/>
    <cellStyle name="Normal 17 2 20 2" xfId="30523"/>
    <cellStyle name="Normal 17 2 20 20" xfId="30524"/>
    <cellStyle name="Normal 17 2 20 21" xfId="30525"/>
    <cellStyle name="Normal 17 2 20 22" xfId="30526"/>
    <cellStyle name="Normal 17 2 20 23" xfId="30527"/>
    <cellStyle name="Normal 17 2 20 24" xfId="30528"/>
    <cellStyle name="Normal 17 2 20 25" xfId="30529"/>
    <cellStyle name="Normal 17 2 20 26" xfId="30530"/>
    <cellStyle name="Normal 17 2 20 27" xfId="30531"/>
    <cellStyle name="Normal 17 2 20 28" xfId="30532"/>
    <cellStyle name="Normal 17 2 20 29" xfId="30533"/>
    <cellStyle name="Normal 17 2 20 3" xfId="30534"/>
    <cellStyle name="Normal 17 2 20 30" xfId="30535"/>
    <cellStyle name="Normal 17 2 20 4" xfId="30536"/>
    <cellStyle name="Normal 17 2 20 5" xfId="30537"/>
    <cellStyle name="Normal 17 2 20 6" xfId="30538"/>
    <cellStyle name="Normal 17 2 20 7" xfId="30539"/>
    <cellStyle name="Normal 17 2 20 8" xfId="30540"/>
    <cellStyle name="Normal 17 2 20 9" xfId="30541"/>
    <cellStyle name="Normal 17 2 21" xfId="30542"/>
    <cellStyle name="Normal 17 2 21 10" xfId="30543"/>
    <cellStyle name="Normal 17 2 21 11" xfId="30544"/>
    <cellStyle name="Normal 17 2 21 12" xfId="30545"/>
    <cellStyle name="Normal 17 2 21 13" xfId="30546"/>
    <cellStyle name="Normal 17 2 21 14" xfId="30547"/>
    <cellStyle name="Normal 17 2 21 15" xfId="30548"/>
    <cellStyle name="Normal 17 2 21 16" xfId="30549"/>
    <cellStyle name="Normal 17 2 21 17" xfId="30550"/>
    <cellStyle name="Normal 17 2 21 18" xfId="30551"/>
    <cellStyle name="Normal 17 2 21 19" xfId="30552"/>
    <cellStyle name="Normal 17 2 21 2" xfId="30553"/>
    <cellStyle name="Normal 17 2 21 20" xfId="30554"/>
    <cellStyle name="Normal 17 2 21 21" xfId="30555"/>
    <cellStyle name="Normal 17 2 21 22" xfId="30556"/>
    <cellStyle name="Normal 17 2 21 23" xfId="30557"/>
    <cellStyle name="Normal 17 2 21 24" xfId="30558"/>
    <cellStyle name="Normal 17 2 21 25" xfId="30559"/>
    <cellStyle name="Normal 17 2 21 26" xfId="30560"/>
    <cellStyle name="Normal 17 2 21 27" xfId="30561"/>
    <cellStyle name="Normal 17 2 21 28" xfId="30562"/>
    <cellStyle name="Normal 17 2 21 29" xfId="30563"/>
    <cellStyle name="Normal 17 2 21 3" xfId="30564"/>
    <cellStyle name="Normal 17 2 21 30" xfId="30565"/>
    <cellStyle name="Normal 17 2 21 4" xfId="30566"/>
    <cellStyle name="Normal 17 2 21 5" xfId="30567"/>
    <cellStyle name="Normal 17 2 21 6" xfId="30568"/>
    <cellStyle name="Normal 17 2 21 7" xfId="30569"/>
    <cellStyle name="Normal 17 2 21 8" xfId="30570"/>
    <cellStyle name="Normal 17 2 21 9" xfId="30571"/>
    <cellStyle name="Normal 17 2 22" xfId="30572"/>
    <cellStyle name="Normal 17 2 22 10" xfId="30573"/>
    <cellStyle name="Normal 17 2 22 11" xfId="30574"/>
    <cellStyle name="Normal 17 2 22 12" xfId="30575"/>
    <cellStyle name="Normal 17 2 22 13" xfId="30576"/>
    <cellStyle name="Normal 17 2 22 14" xfId="30577"/>
    <cellStyle name="Normal 17 2 22 15" xfId="30578"/>
    <cellStyle name="Normal 17 2 22 16" xfId="30579"/>
    <cellStyle name="Normal 17 2 22 17" xfId="30580"/>
    <cellStyle name="Normal 17 2 22 18" xfId="30581"/>
    <cellStyle name="Normal 17 2 22 19" xfId="30582"/>
    <cellStyle name="Normal 17 2 22 2" xfId="30583"/>
    <cellStyle name="Normal 17 2 22 20" xfId="30584"/>
    <cellStyle name="Normal 17 2 22 21" xfId="30585"/>
    <cellStyle name="Normal 17 2 22 22" xfId="30586"/>
    <cellStyle name="Normal 17 2 22 23" xfId="30587"/>
    <cellStyle name="Normal 17 2 22 24" xfId="30588"/>
    <cellStyle name="Normal 17 2 22 25" xfId="30589"/>
    <cellStyle name="Normal 17 2 22 26" xfId="30590"/>
    <cellStyle name="Normal 17 2 22 27" xfId="30591"/>
    <cellStyle name="Normal 17 2 22 28" xfId="30592"/>
    <cellStyle name="Normal 17 2 22 29" xfId="30593"/>
    <cellStyle name="Normal 17 2 22 3" xfId="30594"/>
    <cellStyle name="Normal 17 2 22 30" xfId="30595"/>
    <cellStyle name="Normal 17 2 22 4" xfId="30596"/>
    <cellStyle name="Normal 17 2 22 5" xfId="30597"/>
    <cellStyle name="Normal 17 2 22 6" xfId="30598"/>
    <cellStyle name="Normal 17 2 22 7" xfId="30599"/>
    <cellStyle name="Normal 17 2 22 8" xfId="30600"/>
    <cellStyle name="Normal 17 2 22 9" xfId="30601"/>
    <cellStyle name="Normal 17 2 23" xfId="30602"/>
    <cellStyle name="Normal 17 2 23 10" xfId="30603"/>
    <cellStyle name="Normal 17 2 23 11" xfId="30604"/>
    <cellStyle name="Normal 17 2 23 12" xfId="30605"/>
    <cellStyle name="Normal 17 2 23 13" xfId="30606"/>
    <cellStyle name="Normal 17 2 23 14" xfId="30607"/>
    <cellStyle name="Normal 17 2 23 15" xfId="30608"/>
    <cellStyle name="Normal 17 2 23 16" xfId="30609"/>
    <cellStyle name="Normal 17 2 23 17" xfId="30610"/>
    <cellStyle name="Normal 17 2 23 18" xfId="30611"/>
    <cellStyle name="Normal 17 2 23 19" xfId="30612"/>
    <cellStyle name="Normal 17 2 23 2" xfId="30613"/>
    <cellStyle name="Normal 17 2 23 20" xfId="30614"/>
    <cellStyle name="Normal 17 2 23 21" xfId="30615"/>
    <cellStyle name="Normal 17 2 23 22" xfId="30616"/>
    <cellStyle name="Normal 17 2 23 23" xfId="30617"/>
    <cellStyle name="Normal 17 2 23 24" xfId="30618"/>
    <cellStyle name="Normal 17 2 23 25" xfId="30619"/>
    <cellStyle name="Normal 17 2 23 26" xfId="30620"/>
    <cellStyle name="Normal 17 2 23 27" xfId="30621"/>
    <cellStyle name="Normal 17 2 23 28" xfId="30622"/>
    <cellStyle name="Normal 17 2 23 29" xfId="30623"/>
    <cellStyle name="Normal 17 2 23 3" xfId="30624"/>
    <cellStyle name="Normal 17 2 23 30" xfId="30625"/>
    <cellStyle name="Normal 17 2 23 4" xfId="30626"/>
    <cellStyle name="Normal 17 2 23 5" xfId="30627"/>
    <cellStyle name="Normal 17 2 23 6" xfId="30628"/>
    <cellStyle name="Normal 17 2 23 7" xfId="30629"/>
    <cellStyle name="Normal 17 2 23 8" xfId="30630"/>
    <cellStyle name="Normal 17 2 23 9" xfId="30631"/>
    <cellStyle name="Normal 17 2 24" xfId="30632"/>
    <cellStyle name="Normal 17 2 24 10" xfId="30633"/>
    <cellStyle name="Normal 17 2 24 11" xfId="30634"/>
    <cellStyle name="Normal 17 2 24 12" xfId="30635"/>
    <cellStyle name="Normal 17 2 24 13" xfId="30636"/>
    <cellStyle name="Normal 17 2 24 14" xfId="30637"/>
    <cellStyle name="Normal 17 2 24 15" xfId="30638"/>
    <cellStyle name="Normal 17 2 24 16" xfId="30639"/>
    <cellStyle name="Normal 17 2 24 17" xfId="30640"/>
    <cellStyle name="Normal 17 2 24 18" xfId="30641"/>
    <cellStyle name="Normal 17 2 24 19" xfId="30642"/>
    <cellStyle name="Normal 17 2 24 2" xfId="30643"/>
    <cellStyle name="Normal 17 2 24 20" xfId="30644"/>
    <cellStyle name="Normal 17 2 24 21" xfId="30645"/>
    <cellStyle name="Normal 17 2 24 22" xfId="30646"/>
    <cellStyle name="Normal 17 2 24 23" xfId="30647"/>
    <cellStyle name="Normal 17 2 24 24" xfId="30648"/>
    <cellStyle name="Normal 17 2 24 25" xfId="30649"/>
    <cellStyle name="Normal 17 2 24 26" xfId="30650"/>
    <cellStyle name="Normal 17 2 24 27" xfId="30651"/>
    <cellStyle name="Normal 17 2 24 28" xfId="30652"/>
    <cellStyle name="Normal 17 2 24 29" xfId="30653"/>
    <cellStyle name="Normal 17 2 24 3" xfId="30654"/>
    <cellStyle name="Normal 17 2 24 30" xfId="30655"/>
    <cellStyle name="Normal 17 2 24 4" xfId="30656"/>
    <cellStyle name="Normal 17 2 24 5" xfId="30657"/>
    <cellStyle name="Normal 17 2 24 6" xfId="30658"/>
    <cellStyle name="Normal 17 2 24 7" xfId="30659"/>
    <cellStyle name="Normal 17 2 24 8" xfId="30660"/>
    <cellStyle name="Normal 17 2 24 9" xfId="30661"/>
    <cellStyle name="Normal 17 2 25" xfId="30662"/>
    <cellStyle name="Normal 17 2 25 10" xfId="30663"/>
    <cellStyle name="Normal 17 2 25 11" xfId="30664"/>
    <cellStyle name="Normal 17 2 25 12" xfId="30665"/>
    <cellStyle name="Normal 17 2 25 13" xfId="30666"/>
    <cellStyle name="Normal 17 2 25 14" xfId="30667"/>
    <cellStyle name="Normal 17 2 25 15" xfId="30668"/>
    <cellStyle name="Normal 17 2 25 16" xfId="30669"/>
    <cellStyle name="Normal 17 2 25 17" xfId="30670"/>
    <cellStyle name="Normal 17 2 25 18" xfId="30671"/>
    <cellStyle name="Normal 17 2 25 19" xfId="30672"/>
    <cellStyle name="Normal 17 2 25 2" xfId="30673"/>
    <cellStyle name="Normal 17 2 25 20" xfId="30674"/>
    <cellStyle name="Normal 17 2 25 21" xfId="30675"/>
    <cellStyle name="Normal 17 2 25 22" xfId="30676"/>
    <cellStyle name="Normal 17 2 25 23" xfId="30677"/>
    <cellStyle name="Normal 17 2 25 24" xfId="30678"/>
    <cellStyle name="Normal 17 2 25 25" xfId="30679"/>
    <cellStyle name="Normal 17 2 25 26" xfId="30680"/>
    <cellStyle name="Normal 17 2 25 27" xfId="30681"/>
    <cellStyle name="Normal 17 2 25 28" xfId="30682"/>
    <cellStyle name="Normal 17 2 25 29" xfId="30683"/>
    <cellStyle name="Normal 17 2 25 3" xfId="30684"/>
    <cellStyle name="Normal 17 2 25 30" xfId="30685"/>
    <cellStyle name="Normal 17 2 25 4" xfId="30686"/>
    <cellStyle name="Normal 17 2 25 5" xfId="30687"/>
    <cellStyle name="Normal 17 2 25 6" xfId="30688"/>
    <cellStyle name="Normal 17 2 25 7" xfId="30689"/>
    <cellStyle name="Normal 17 2 25 8" xfId="30690"/>
    <cellStyle name="Normal 17 2 25 9" xfId="30691"/>
    <cellStyle name="Normal 17 2 26" xfId="30692"/>
    <cellStyle name="Normal 17 2 26 10" xfId="30693"/>
    <cellStyle name="Normal 17 2 26 11" xfId="30694"/>
    <cellStyle name="Normal 17 2 26 12" xfId="30695"/>
    <cellStyle name="Normal 17 2 26 13" xfId="30696"/>
    <cellStyle name="Normal 17 2 26 14" xfId="30697"/>
    <cellStyle name="Normal 17 2 26 15" xfId="30698"/>
    <cellStyle name="Normal 17 2 26 16" xfId="30699"/>
    <cellStyle name="Normal 17 2 26 17" xfId="30700"/>
    <cellStyle name="Normal 17 2 26 18" xfId="30701"/>
    <cellStyle name="Normal 17 2 26 19" xfId="30702"/>
    <cellStyle name="Normal 17 2 26 2" xfId="30703"/>
    <cellStyle name="Normal 17 2 26 20" xfId="30704"/>
    <cellStyle name="Normal 17 2 26 21" xfId="30705"/>
    <cellStyle name="Normal 17 2 26 22" xfId="30706"/>
    <cellStyle name="Normal 17 2 26 23" xfId="30707"/>
    <cellStyle name="Normal 17 2 26 24" xfId="30708"/>
    <cellStyle name="Normal 17 2 26 25" xfId="30709"/>
    <cellStyle name="Normal 17 2 26 26" xfId="30710"/>
    <cellStyle name="Normal 17 2 26 27" xfId="30711"/>
    <cellStyle name="Normal 17 2 26 28" xfId="30712"/>
    <cellStyle name="Normal 17 2 26 29" xfId="30713"/>
    <cellStyle name="Normal 17 2 26 3" xfId="30714"/>
    <cellStyle name="Normal 17 2 26 30" xfId="30715"/>
    <cellStyle name="Normal 17 2 26 4" xfId="30716"/>
    <cellStyle name="Normal 17 2 26 5" xfId="30717"/>
    <cellStyle name="Normal 17 2 26 6" xfId="30718"/>
    <cellStyle name="Normal 17 2 26 7" xfId="30719"/>
    <cellStyle name="Normal 17 2 26 8" xfId="30720"/>
    <cellStyle name="Normal 17 2 26 9" xfId="30721"/>
    <cellStyle name="Normal 17 2 27" xfId="30722"/>
    <cellStyle name="Normal 17 2 27 10" xfId="30723"/>
    <cellStyle name="Normal 17 2 27 11" xfId="30724"/>
    <cellStyle name="Normal 17 2 27 12" xfId="30725"/>
    <cellStyle name="Normal 17 2 27 13" xfId="30726"/>
    <cellStyle name="Normal 17 2 27 14" xfId="30727"/>
    <cellStyle name="Normal 17 2 27 15" xfId="30728"/>
    <cellStyle name="Normal 17 2 27 16" xfId="30729"/>
    <cellStyle name="Normal 17 2 27 17" xfId="30730"/>
    <cellStyle name="Normal 17 2 27 18" xfId="30731"/>
    <cellStyle name="Normal 17 2 27 19" xfId="30732"/>
    <cellStyle name="Normal 17 2 27 2" xfId="30733"/>
    <cellStyle name="Normal 17 2 27 20" xfId="30734"/>
    <cellStyle name="Normal 17 2 27 21" xfId="30735"/>
    <cellStyle name="Normal 17 2 27 22" xfId="30736"/>
    <cellStyle name="Normal 17 2 27 23" xfId="30737"/>
    <cellStyle name="Normal 17 2 27 24" xfId="30738"/>
    <cellStyle name="Normal 17 2 27 25" xfId="30739"/>
    <cellStyle name="Normal 17 2 27 26" xfId="30740"/>
    <cellStyle name="Normal 17 2 27 27" xfId="30741"/>
    <cellStyle name="Normal 17 2 27 28" xfId="30742"/>
    <cellStyle name="Normal 17 2 27 29" xfId="30743"/>
    <cellStyle name="Normal 17 2 27 3" xfId="30744"/>
    <cellStyle name="Normal 17 2 27 30" xfId="30745"/>
    <cellStyle name="Normal 17 2 27 4" xfId="30746"/>
    <cellStyle name="Normal 17 2 27 5" xfId="30747"/>
    <cellStyle name="Normal 17 2 27 6" xfId="30748"/>
    <cellStyle name="Normal 17 2 27 7" xfId="30749"/>
    <cellStyle name="Normal 17 2 27 8" xfId="30750"/>
    <cellStyle name="Normal 17 2 27 9" xfId="30751"/>
    <cellStyle name="Normal 17 2 28" xfId="30752"/>
    <cellStyle name="Normal 17 2 28 10" xfId="30753"/>
    <cellStyle name="Normal 17 2 28 11" xfId="30754"/>
    <cellStyle name="Normal 17 2 28 12" xfId="30755"/>
    <cellStyle name="Normal 17 2 28 13" xfId="30756"/>
    <cellStyle name="Normal 17 2 28 14" xfId="30757"/>
    <cellStyle name="Normal 17 2 28 15" xfId="30758"/>
    <cellStyle name="Normal 17 2 28 16" xfId="30759"/>
    <cellStyle name="Normal 17 2 28 17" xfId="30760"/>
    <cellStyle name="Normal 17 2 28 18" xfId="30761"/>
    <cellStyle name="Normal 17 2 28 19" xfId="30762"/>
    <cellStyle name="Normal 17 2 28 2" xfId="30763"/>
    <cellStyle name="Normal 17 2 28 20" xfId="30764"/>
    <cellStyle name="Normal 17 2 28 21" xfId="30765"/>
    <cellStyle name="Normal 17 2 28 22" xfId="30766"/>
    <cellStyle name="Normal 17 2 28 23" xfId="30767"/>
    <cellStyle name="Normal 17 2 28 24" xfId="30768"/>
    <cellStyle name="Normal 17 2 28 25" xfId="30769"/>
    <cellStyle name="Normal 17 2 28 26" xfId="30770"/>
    <cellStyle name="Normal 17 2 28 27" xfId="30771"/>
    <cellStyle name="Normal 17 2 28 28" xfId="30772"/>
    <cellStyle name="Normal 17 2 28 29" xfId="30773"/>
    <cellStyle name="Normal 17 2 28 3" xfId="30774"/>
    <cellStyle name="Normal 17 2 28 30" xfId="30775"/>
    <cellStyle name="Normal 17 2 28 4" xfId="30776"/>
    <cellStyle name="Normal 17 2 28 5" xfId="30777"/>
    <cellStyle name="Normal 17 2 28 6" xfId="30778"/>
    <cellStyle name="Normal 17 2 28 7" xfId="30779"/>
    <cellStyle name="Normal 17 2 28 8" xfId="30780"/>
    <cellStyle name="Normal 17 2 28 9" xfId="30781"/>
    <cellStyle name="Normal 17 2 29" xfId="30782"/>
    <cellStyle name="Normal 17 2 29 10" xfId="30783"/>
    <cellStyle name="Normal 17 2 29 11" xfId="30784"/>
    <cellStyle name="Normal 17 2 29 12" xfId="30785"/>
    <cellStyle name="Normal 17 2 29 13" xfId="30786"/>
    <cellStyle name="Normal 17 2 29 14" xfId="30787"/>
    <cellStyle name="Normal 17 2 29 15" xfId="30788"/>
    <cellStyle name="Normal 17 2 29 16" xfId="30789"/>
    <cellStyle name="Normal 17 2 29 17" xfId="30790"/>
    <cellStyle name="Normal 17 2 29 18" xfId="30791"/>
    <cellStyle name="Normal 17 2 29 19" xfId="30792"/>
    <cellStyle name="Normal 17 2 29 2" xfId="30793"/>
    <cellStyle name="Normal 17 2 29 20" xfId="30794"/>
    <cellStyle name="Normal 17 2 29 21" xfId="30795"/>
    <cellStyle name="Normal 17 2 29 22" xfId="30796"/>
    <cellStyle name="Normal 17 2 29 23" xfId="30797"/>
    <cellStyle name="Normal 17 2 29 24" xfId="30798"/>
    <cellStyle name="Normal 17 2 29 25" xfId="30799"/>
    <cellStyle name="Normal 17 2 29 26" xfId="30800"/>
    <cellStyle name="Normal 17 2 29 27" xfId="30801"/>
    <cellStyle name="Normal 17 2 29 28" xfId="30802"/>
    <cellStyle name="Normal 17 2 29 29" xfId="30803"/>
    <cellStyle name="Normal 17 2 29 3" xfId="30804"/>
    <cellStyle name="Normal 17 2 29 30" xfId="30805"/>
    <cellStyle name="Normal 17 2 29 4" xfId="30806"/>
    <cellStyle name="Normal 17 2 29 5" xfId="30807"/>
    <cellStyle name="Normal 17 2 29 6" xfId="30808"/>
    <cellStyle name="Normal 17 2 29 7" xfId="30809"/>
    <cellStyle name="Normal 17 2 29 8" xfId="30810"/>
    <cellStyle name="Normal 17 2 29 9" xfId="30811"/>
    <cellStyle name="Normal 17 2 3" xfId="30812"/>
    <cellStyle name="Normal 17 2 3 10" xfId="30813"/>
    <cellStyle name="Normal 17 2 3 11" xfId="30814"/>
    <cellStyle name="Normal 17 2 3 12" xfId="30815"/>
    <cellStyle name="Normal 17 2 3 13" xfId="30816"/>
    <cellStyle name="Normal 17 2 3 14" xfId="30817"/>
    <cellStyle name="Normal 17 2 3 15" xfId="30818"/>
    <cellStyle name="Normal 17 2 3 16" xfId="30819"/>
    <cellStyle name="Normal 17 2 3 17" xfId="30820"/>
    <cellStyle name="Normal 17 2 3 18" xfId="30821"/>
    <cellStyle name="Normal 17 2 3 19" xfId="30822"/>
    <cellStyle name="Normal 17 2 3 2" xfId="30823"/>
    <cellStyle name="Normal 17 2 3 20" xfId="30824"/>
    <cellStyle name="Normal 17 2 3 21" xfId="30825"/>
    <cellStyle name="Normal 17 2 3 22" xfId="30826"/>
    <cellStyle name="Normal 17 2 3 23" xfId="30827"/>
    <cellStyle name="Normal 17 2 3 24" xfId="30828"/>
    <cellStyle name="Normal 17 2 3 25" xfId="30829"/>
    <cellStyle name="Normal 17 2 3 26" xfId="30830"/>
    <cellStyle name="Normal 17 2 3 27" xfId="30831"/>
    <cellStyle name="Normal 17 2 3 28" xfId="30832"/>
    <cellStyle name="Normal 17 2 3 29" xfId="30833"/>
    <cellStyle name="Normal 17 2 3 3" xfId="30834"/>
    <cellStyle name="Normal 17 2 3 30" xfId="30835"/>
    <cellStyle name="Normal 17 2 3 4" xfId="30836"/>
    <cellStyle name="Normal 17 2 3 5" xfId="30837"/>
    <cellStyle name="Normal 17 2 3 6" xfId="30838"/>
    <cellStyle name="Normal 17 2 3 7" xfId="30839"/>
    <cellStyle name="Normal 17 2 3 8" xfId="30840"/>
    <cellStyle name="Normal 17 2 3 9" xfId="30841"/>
    <cellStyle name="Normal 17 2 30" xfId="30842"/>
    <cellStyle name="Normal 17 2 30 10" xfId="30843"/>
    <cellStyle name="Normal 17 2 30 11" xfId="30844"/>
    <cellStyle name="Normal 17 2 30 12" xfId="30845"/>
    <cellStyle name="Normal 17 2 30 13" xfId="30846"/>
    <cellStyle name="Normal 17 2 30 14" xfId="30847"/>
    <cellStyle name="Normal 17 2 30 15" xfId="30848"/>
    <cellStyle name="Normal 17 2 30 16" xfId="30849"/>
    <cellStyle name="Normal 17 2 30 17" xfId="30850"/>
    <cellStyle name="Normal 17 2 30 18" xfId="30851"/>
    <cellStyle name="Normal 17 2 30 19" xfId="30852"/>
    <cellStyle name="Normal 17 2 30 2" xfId="30853"/>
    <cellStyle name="Normal 17 2 30 20" xfId="30854"/>
    <cellStyle name="Normal 17 2 30 21" xfId="30855"/>
    <cellStyle name="Normal 17 2 30 22" xfId="30856"/>
    <cellStyle name="Normal 17 2 30 23" xfId="30857"/>
    <cellStyle name="Normal 17 2 30 24" xfId="30858"/>
    <cellStyle name="Normal 17 2 30 25" xfId="30859"/>
    <cellStyle name="Normal 17 2 30 26" xfId="30860"/>
    <cellStyle name="Normal 17 2 30 27" xfId="30861"/>
    <cellStyle name="Normal 17 2 30 28" xfId="30862"/>
    <cellStyle name="Normal 17 2 30 29" xfId="30863"/>
    <cellStyle name="Normal 17 2 30 3" xfId="30864"/>
    <cellStyle name="Normal 17 2 30 30" xfId="30865"/>
    <cellStyle name="Normal 17 2 30 4" xfId="30866"/>
    <cellStyle name="Normal 17 2 30 5" xfId="30867"/>
    <cellStyle name="Normal 17 2 30 6" xfId="30868"/>
    <cellStyle name="Normal 17 2 30 7" xfId="30869"/>
    <cellStyle name="Normal 17 2 30 8" xfId="30870"/>
    <cellStyle name="Normal 17 2 30 9" xfId="30871"/>
    <cellStyle name="Normal 17 2 31" xfId="30872"/>
    <cellStyle name="Normal 17 2 31 10" xfId="30873"/>
    <cellStyle name="Normal 17 2 31 11" xfId="30874"/>
    <cellStyle name="Normal 17 2 31 12" xfId="30875"/>
    <cellStyle name="Normal 17 2 31 13" xfId="30876"/>
    <cellStyle name="Normal 17 2 31 14" xfId="30877"/>
    <cellStyle name="Normal 17 2 31 15" xfId="30878"/>
    <cellStyle name="Normal 17 2 31 16" xfId="30879"/>
    <cellStyle name="Normal 17 2 31 17" xfId="30880"/>
    <cellStyle name="Normal 17 2 31 18" xfId="30881"/>
    <cellStyle name="Normal 17 2 31 19" xfId="30882"/>
    <cellStyle name="Normal 17 2 31 2" xfId="30883"/>
    <cellStyle name="Normal 17 2 31 20" xfId="30884"/>
    <cellStyle name="Normal 17 2 31 21" xfId="30885"/>
    <cellStyle name="Normal 17 2 31 22" xfId="30886"/>
    <cellStyle name="Normal 17 2 31 23" xfId="30887"/>
    <cellStyle name="Normal 17 2 31 24" xfId="30888"/>
    <cellStyle name="Normal 17 2 31 25" xfId="30889"/>
    <cellStyle name="Normal 17 2 31 26" xfId="30890"/>
    <cellStyle name="Normal 17 2 31 27" xfId="30891"/>
    <cellStyle name="Normal 17 2 31 28" xfId="30892"/>
    <cellStyle name="Normal 17 2 31 29" xfId="30893"/>
    <cellStyle name="Normal 17 2 31 3" xfId="30894"/>
    <cellStyle name="Normal 17 2 31 30" xfId="30895"/>
    <cellStyle name="Normal 17 2 31 4" xfId="30896"/>
    <cellStyle name="Normal 17 2 31 5" xfId="30897"/>
    <cellStyle name="Normal 17 2 31 6" xfId="30898"/>
    <cellStyle name="Normal 17 2 31 7" xfId="30899"/>
    <cellStyle name="Normal 17 2 31 8" xfId="30900"/>
    <cellStyle name="Normal 17 2 31 9" xfId="30901"/>
    <cellStyle name="Normal 17 2 32" xfId="30902"/>
    <cellStyle name="Normal 17 2 33" xfId="30903"/>
    <cellStyle name="Normal 17 2 34" xfId="30904"/>
    <cellStyle name="Normal 17 2 35" xfId="30905"/>
    <cellStyle name="Normal 17 2 36" xfId="30906"/>
    <cellStyle name="Normal 17 2 37" xfId="30907"/>
    <cellStyle name="Normal 17 2 38" xfId="30908"/>
    <cellStyle name="Normal 17 2 39" xfId="30909"/>
    <cellStyle name="Normal 17 2 4" xfId="30910"/>
    <cellStyle name="Normal 17 2 4 10" xfId="30911"/>
    <cellStyle name="Normal 17 2 4 11" xfId="30912"/>
    <cellStyle name="Normal 17 2 4 12" xfId="30913"/>
    <cellStyle name="Normal 17 2 4 13" xfId="30914"/>
    <cellStyle name="Normal 17 2 4 14" xfId="30915"/>
    <cellStyle name="Normal 17 2 4 15" xfId="30916"/>
    <cellStyle name="Normal 17 2 4 16" xfId="30917"/>
    <cellStyle name="Normal 17 2 4 17" xfId="30918"/>
    <cellStyle name="Normal 17 2 4 18" xfId="30919"/>
    <cellStyle name="Normal 17 2 4 19" xfId="30920"/>
    <cellStyle name="Normal 17 2 4 2" xfId="30921"/>
    <cellStyle name="Normal 17 2 4 20" xfId="30922"/>
    <cellStyle name="Normal 17 2 4 21" xfId="30923"/>
    <cellStyle name="Normal 17 2 4 22" xfId="30924"/>
    <cellStyle name="Normal 17 2 4 23" xfId="30925"/>
    <cellStyle name="Normal 17 2 4 24" xfId="30926"/>
    <cellStyle name="Normal 17 2 4 25" xfId="30927"/>
    <cellStyle name="Normal 17 2 4 26" xfId="30928"/>
    <cellStyle name="Normal 17 2 4 27" xfId="30929"/>
    <cellStyle name="Normal 17 2 4 28" xfId="30930"/>
    <cellStyle name="Normal 17 2 4 29" xfId="30931"/>
    <cellStyle name="Normal 17 2 4 3" xfId="30932"/>
    <cellStyle name="Normal 17 2 4 30" xfId="30933"/>
    <cellStyle name="Normal 17 2 4 4" xfId="30934"/>
    <cellStyle name="Normal 17 2 4 5" xfId="30935"/>
    <cellStyle name="Normal 17 2 4 6" xfId="30936"/>
    <cellStyle name="Normal 17 2 4 7" xfId="30937"/>
    <cellStyle name="Normal 17 2 4 8" xfId="30938"/>
    <cellStyle name="Normal 17 2 4 9" xfId="30939"/>
    <cellStyle name="Normal 17 2 40" xfId="30940"/>
    <cellStyle name="Normal 17 2 41" xfId="30941"/>
    <cellStyle name="Normal 17 2 42" xfId="30942"/>
    <cellStyle name="Normal 17 2 43" xfId="30943"/>
    <cellStyle name="Normal 17 2 44" xfId="30944"/>
    <cellStyle name="Normal 17 2 45" xfId="30945"/>
    <cellStyle name="Normal 17 2 46" xfId="30946"/>
    <cellStyle name="Normal 17 2 47" xfId="30947"/>
    <cellStyle name="Normal 17 2 48" xfId="30948"/>
    <cellStyle name="Normal 17 2 49" xfId="30949"/>
    <cellStyle name="Normal 17 2 5" xfId="30950"/>
    <cellStyle name="Normal 17 2 5 10" xfId="30951"/>
    <cellStyle name="Normal 17 2 5 11" xfId="30952"/>
    <cellStyle name="Normal 17 2 5 12" xfId="30953"/>
    <cellStyle name="Normal 17 2 5 13" xfId="30954"/>
    <cellStyle name="Normal 17 2 5 14" xfId="30955"/>
    <cellStyle name="Normal 17 2 5 15" xfId="30956"/>
    <cellStyle name="Normal 17 2 5 16" xfId="30957"/>
    <cellStyle name="Normal 17 2 5 17" xfId="30958"/>
    <cellStyle name="Normal 17 2 5 18" xfId="30959"/>
    <cellStyle name="Normal 17 2 5 19" xfId="30960"/>
    <cellStyle name="Normal 17 2 5 2" xfId="30961"/>
    <cellStyle name="Normal 17 2 5 20" xfId="30962"/>
    <cellStyle name="Normal 17 2 5 21" xfId="30963"/>
    <cellStyle name="Normal 17 2 5 22" xfId="30964"/>
    <cellStyle name="Normal 17 2 5 23" xfId="30965"/>
    <cellStyle name="Normal 17 2 5 24" xfId="30966"/>
    <cellStyle name="Normal 17 2 5 25" xfId="30967"/>
    <cellStyle name="Normal 17 2 5 26" xfId="30968"/>
    <cellStyle name="Normal 17 2 5 27" xfId="30969"/>
    <cellStyle name="Normal 17 2 5 28" xfId="30970"/>
    <cellStyle name="Normal 17 2 5 29" xfId="30971"/>
    <cellStyle name="Normal 17 2 5 3" xfId="30972"/>
    <cellStyle name="Normal 17 2 5 30" xfId="30973"/>
    <cellStyle name="Normal 17 2 5 4" xfId="30974"/>
    <cellStyle name="Normal 17 2 5 5" xfId="30975"/>
    <cellStyle name="Normal 17 2 5 6" xfId="30976"/>
    <cellStyle name="Normal 17 2 5 7" xfId="30977"/>
    <cellStyle name="Normal 17 2 5 8" xfId="30978"/>
    <cellStyle name="Normal 17 2 5 9" xfId="30979"/>
    <cellStyle name="Normal 17 2 50" xfId="30980"/>
    <cellStyle name="Normal 17 2 51" xfId="30981"/>
    <cellStyle name="Normal 17 2 52" xfId="30982"/>
    <cellStyle name="Normal 17 2 53" xfId="30983"/>
    <cellStyle name="Normal 17 2 54" xfId="30984"/>
    <cellStyle name="Normal 17 2 55" xfId="30985"/>
    <cellStyle name="Normal 17 2 56" xfId="30986"/>
    <cellStyle name="Normal 17 2 57" xfId="30987"/>
    <cellStyle name="Normal 17 2 58" xfId="30988"/>
    <cellStyle name="Normal 17 2 59" xfId="30989"/>
    <cellStyle name="Normal 17 2 6" xfId="30990"/>
    <cellStyle name="Normal 17 2 6 10" xfId="30991"/>
    <cellStyle name="Normal 17 2 6 11" xfId="30992"/>
    <cellStyle name="Normal 17 2 6 12" xfId="30993"/>
    <cellStyle name="Normal 17 2 6 13" xfId="30994"/>
    <cellStyle name="Normal 17 2 6 14" xfId="30995"/>
    <cellStyle name="Normal 17 2 6 15" xfId="30996"/>
    <cellStyle name="Normal 17 2 6 16" xfId="30997"/>
    <cellStyle name="Normal 17 2 6 17" xfId="30998"/>
    <cellStyle name="Normal 17 2 6 18" xfId="30999"/>
    <cellStyle name="Normal 17 2 6 19" xfId="31000"/>
    <cellStyle name="Normal 17 2 6 2" xfId="31001"/>
    <cellStyle name="Normal 17 2 6 20" xfId="31002"/>
    <cellStyle name="Normal 17 2 6 21" xfId="31003"/>
    <cellStyle name="Normal 17 2 6 22" xfId="31004"/>
    <cellStyle name="Normal 17 2 6 23" xfId="31005"/>
    <cellStyle name="Normal 17 2 6 24" xfId="31006"/>
    <cellStyle name="Normal 17 2 6 25" xfId="31007"/>
    <cellStyle name="Normal 17 2 6 26" xfId="31008"/>
    <cellStyle name="Normal 17 2 6 27" xfId="31009"/>
    <cellStyle name="Normal 17 2 6 28" xfId="31010"/>
    <cellStyle name="Normal 17 2 6 29" xfId="31011"/>
    <cellStyle name="Normal 17 2 6 3" xfId="31012"/>
    <cellStyle name="Normal 17 2 6 30" xfId="31013"/>
    <cellStyle name="Normal 17 2 6 4" xfId="31014"/>
    <cellStyle name="Normal 17 2 6 5" xfId="31015"/>
    <cellStyle name="Normal 17 2 6 6" xfId="31016"/>
    <cellStyle name="Normal 17 2 6 7" xfId="31017"/>
    <cellStyle name="Normal 17 2 6 8" xfId="31018"/>
    <cellStyle name="Normal 17 2 6 9" xfId="31019"/>
    <cellStyle name="Normal 17 2 60" xfId="31020"/>
    <cellStyle name="Normal 17 2 7" xfId="31021"/>
    <cellStyle name="Normal 17 2 7 10" xfId="31022"/>
    <cellStyle name="Normal 17 2 7 11" xfId="31023"/>
    <cellStyle name="Normal 17 2 7 12" xfId="31024"/>
    <cellStyle name="Normal 17 2 7 13" xfId="31025"/>
    <cellStyle name="Normal 17 2 7 14" xfId="31026"/>
    <cellStyle name="Normal 17 2 7 15" xfId="31027"/>
    <cellStyle name="Normal 17 2 7 16" xfId="31028"/>
    <cellStyle name="Normal 17 2 7 17" xfId="31029"/>
    <cellStyle name="Normal 17 2 7 18" xfId="31030"/>
    <cellStyle name="Normal 17 2 7 19" xfId="31031"/>
    <cellStyle name="Normal 17 2 7 2" xfId="31032"/>
    <cellStyle name="Normal 17 2 7 20" xfId="31033"/>
    <cellStyle name="Normal 17 2 7 21" xfId="31034"/>
    <cellStyle name="Normal 17 2 7 22" xfId="31035"/>
    <cellStyle name="Normal 17 2 7 23" xfId="31036"/>
    <cellStyle name="Normal 17 2 7 24" xfId="31037"/>
    <cellStyle name="Normal 17 2 7 25" xfId="31038"/>
    <cellStyle name="Normal 17 2 7 26" xfId="31039"/>
    <cellStyle name="Normal 17 2 7 27" xfId="31040"/>
    <cellStyle name="Normal 17 2 7 28" xfId="31041"/>
    <cellStyle name="Normal 17 2 7 29" xfId="31042"/>
    <cellStyle name="Normal 17 2 7 3" xfId="31043"/>
    <cellStyle name="Normal 17 2 7 30" xfId="31044"/>
    <cellStyle name="Normal 17 2 7 4" xfId="31045"/>
    <cellStyle name="Normal 17 2 7 5" xfId="31046"/>
    <cellStyle name="Normal 17 2 7 6" xfId="31047"/>
    <cellStyle name="Normal 17 2 7 7" xfId="31048"/>
    <cellStyle name="Normal 17 2 7 8" xfId="31049"/>
    <cellStyle name="Normal 17 2 7 9" xfId="31050"/>
    <cellStyle name="Normal 17 2 8" xfId="31051"/>
    <cellStyle name="Normal 17 2 8 10" xfId="31052"/>
    <cellStyle name="Normal 17 2 8 11" xfId="31053"/>
    <cellStyle name="Normal 17 2 8 12" xfId="31054"/>
    <cellStyle name="Normal 17 2 8 13" xfId="31055"/>
    <cellStyle name="Normal 17 2 8 14" xfId="31056"/>
    <cellStyle name="Normal 17 2 8 15" xfId="31057"/>
    <cellStyle name="Normal 17 2 8 16" xfId="31058"/>
    <cellStyle name="Normal 17 2 8 17" xfId="31059"/>
    <cellStyle name="Normal 17 2 8 18" xfId="31060"/>
    <cellStyle name="Normal 17 2 8 19" xfId="31061"/>
    <cellStyle name="Normal 17 2 8 2" xfId="31062"/>
    <cellStyle name="Normal 17 2 8 20" xfId="31063"/>
    <cellStyle name="Normal 17 2 8 21" xfId="31064"/>
    <cellStyle name="Normal 17 2 8 22" xfId="31065"/>
    <cellStyle name="Normal 17 2 8 23" xfId="31066"/>
    <cellStyle name="Normal 17 2 8 24" xfId="31067"/>
    <cellStyle name="Normal 17 2 8 25" xfId="31068"/>
    <cellStyle name="Normal 17 2 8 26" xfId="31069"/>
    <cellStyle name="Normal 17 2 8 27" xfId="31070"/>
    <cellStyle name="Normal 17 2 8 28" xfId="31071"/>
    <cellStyle name="Normal 17 2 8 29" xfId="31072"/>
    <cellStyle name="Normal 17 2 8 3" xfId="31073"/>
    <cellStyle name="Normal 17 2 8 30" xfId="31074"/>
    <cellStyle name="Normal 17 2 8 4" xfId="31075"/>
    <cellStyle name="Normal 17 2 8 5" xfId="31076"/>
    <cellStyle name="Normal 17 2 8 6" xfId="31077"/>
    <cellStyle name="Normal 17 2 8 7" xfId="31078"/>
    <cellStyle name="Normal 17 2 8 8" xfId="31079"/>
    <cellStyle name="Normal 17 2 8 9" xfId="31080"/>
    <cellStyle name="Normal 17 2 9" xfId="31081"/>
    <cellStyle name="Normal 17 2 9 10" xfId="31082"/>
    <cellStyle name="Normal 17 2 9 11" xfId="31083"/>
    <cellStyle name="Normal 17 2 9 12" xfId="31084"/>
    <cellStyle name="Normal 17 2 9 13" xfId="31085"/>
    <cellStyle name="Normal 17 2 9 14" xfId="31086"/>
    <cellStyle name="Normal 17 2 9 15" xfId="31087"/>
    <cellStyle name="Normal 17 2 9 16" xfId="31088"/>
    <cellStyle name="Normal 17 2 9 17" xfId="31089"/>
    <cellStyle name="Normal 17 2 9 18" xfId="31090"/>
    <cellStyle name="Normal 17 2 9 19" xfId="31091"/>
    <cellStyle name="Normal 17 2 9 2" xfId="31092"/>
    <cellStyle name="Normal 17 2 9 20" xfId="31093"/>
    <cellStyle name="Normal 17 2 9 21" xfId="31094"/>
    <cellStyle name="Normal 17 2 9 22" xfId="31095"/>
    <cellStyle name="Normal 17 2 9 23" xfId="31096"/>
    <cellStyle name="Normal 17 2 9 24" xfId="31097"/>
    <cellStyle name="Normal 17 2 9 25" xfId="31098"/>
    <cellStyle name="Normal 17 2 9 26" xfId="31099"/>
    <cellStyle name="Normal 17 2 9 27" xfId="31100"/>
    <cellStyle name="Normal 17 2 9 28" xfId="31101"/>
    <cellStyle name="Normal 17 2 9 29" xfId="31102"/>
    <cellStyle name="Normal 17 2 9 3" xfId="31103"/>
    <cellStyle name="Normal 17 2 9 30" xfId="31104"/>
    <cellStyle name="Normal 17 2 9 4" xfId="31105"/>
    <cellStyle name="Normal 17 2 9 5" xfId="31106"/>
    <cellStyle name="Normal 17 2 9 6" xfId="31107"/>
    <cellStyle name="Normal 17 2 9 7" xfId="31108"/>
    <cellStyle name="Normal 17 2 9 8" xfId="31109"/>
    <cellStyle name="Normal 17 2 9 9" xfId="31110"/>
    <cellStyle name="Normal 17 20" xfId="31111"/>
    <cellStyle name="Normal 17 20 10" xfId="31112"/>
    <cellStyle name="Normal 17 20 11" xfId="31113"/>
    <cellStyle name="Normal 17 20 12" xfId="31114"/>
    <cellStyle name="Normal 17 20 13" xfId="31115"/>
    <cellStyle name="Normal 17 20 14" xfId="31116"/>
    <cellStyle name="Normal 17 20 15" xfId="31117"/>
    <cellStyle name="Normal 17 20 16" xfId="31118"/>
    <cellStyle name="Normal 17 20 17" xfId="31119"/>
    <cellStyle name="Normal 17 20 18" xfId="31120"/>
    <cellStyle name="Normal 17 20 19" xfId="31121"/>
    <cellStyle name="Normal 17 20 2" xfId="31122"/>
    <cellStyle name="Normal 17 20 20" xfId="31123"/>
    <cellStyle name="Normal 17 20 21" xfId="31124"/>
    <cellStyle name="Normal 17 20 22" xfId="31125"/>
    <cellStyle name="Normal 17 20 23" xfId="31126"/>
    <cellStyle name="Normal 17 20 24" xfId="31127"/>
    <cellStyle name="Normal 17 20 25" xfId="31128"/>
    <cellStyle name="Normal 17 20 26" xfId="31129"/>
    <cellStyle name="Normal 17 20 27" xfId="31130"/>
    <cellStyle name="Normal 17 20 28" xfId="31131"/>
    <cellStyle name="Normal 17 20 29" xfId="31132"/>
    <cellStyle name="Normal 17 20 3" xfId="31133"/>
    <cellStyle name="Normal 17 20 30" xfId="31134"/>
    <cellStyle name="Normal 17 20 4" xfId="31135"/>
    <cellStyle name="Normal 17 20 5" xfId="31136"/>
    <cellStyle name="Normal 17 20 6" xfId="31137"/>
    <cellStyle name="Normal 17 20 7" xfId="31138"/>
    <cellStyle name="Normal 17 20 8" xfId="31139"/>
    <cellStyle name="Normal 17 20 9" xfId="31140"/>
    <cellStyle name="Normal 17 21" xfId="31141"/>
    <cellStyle name="Normal 17 21 10" xfId="31142"/>
    <cellStyle name="Normal 17 21 11" xfId="31143"/>
    <cellStyle name="Normal 17 21 12" xfId="31144"/>
    <cellStyle name="Normal 17 21 13" xfId="31145"/>
    <cellStyle name="Normal 17 21 14" xfId="31146"/>
    <cellStyle name="Normal 17 21 15" xfId="31147"/>
    <cellStyle name="Normal 17 21 16" xfId="31148"/>
    <cellStyle name="Normal 17 21 17" xfId="31149"/>
    <cellStyle name="Normal 17 21 18" xfId="31150"/>
    <cellStyle name="Normal 17 21 19" xfId="31151"/>
    <cellStyle name="Normal 17 21 2" xfId="31152"/>
    <cellStyle name="Normal 17 21 20" xfId="31153"/>
    <cellStyle name="Normal 17 21 21" xfId="31154"/>
    <cellStyle name="Normal 17 21 22" xfId="31155"/>
    <cellStyle name="Normal 17 21 23" xfId="31156"/>
    <cellStyle name="Normal 17 21 24" xfId="31157"/>
    <cellStyle name="Normal 17 21 25" xfId="31158"/>
    <cellStyle name="Normal 17 21 26" xfId="31159"/>
    <cellStyle name="Normal 17 21 27" xfId="31160"/>
    <cellStyle name="Normal 17 21 28" xfId="31161"/>
    <cellStyle name="Normal 17 21 29" xfId="31162"/>
    <cellStyle name="Normal 17 21 3" xfId="31163"/>
    <cellStyle name="Normal 17 21 30" xfId="31164"/>
    <cellStyle name="Normal 17 21 4" xfId="31165"/>
    <cellStyle name="Normal 17 21 5" xfId="31166"/>
    <cellStyle name="Normal 17 21 6" xfId="31167"/>
    <cellStyle name="Normal 17 21 7" xfId="31168"/>
    <cellStyle name="Normal 17 21 8" xfId="31169"/>
    <cellStyle name="Normal 17 21 9" xfId="31170"/>
    <cellStyle name="Normal 17 22" xfId="31171"/>
    <cellStyle name="Normal 17 22 10" xfId="31172"/>
    <cellStyle name="Normal 17 22 11" xfId="31173"/>
    <cellStyle name="Normal 17 22 12" xfId="31174"/>
    <cellStyle name="Normal 17 22 13" xfId="31175"/>
    <cellStyle name="Normal 17 22 14" xfId="31176"/>
    <cellStyle name="Normal 17 22 15" xfId="31177"/>
    <cellStyle name="Normal 17 22 16" xfId="31178"/>
    <cellStyle name="Normal 17 22 17" xfId="31179"/>
    <cellStyle name="Normal 17 22 18" xfId="31180"/>
    <cellStyle name="Normal 17 22 19" xfId="31181"/>
    <cellStyle name="Normal 17 22 2" xfId="31182"/>
    <cellStyle name="Normal 17 22 20" xfId="31183"/>
    <cellStyle name="Normal 17 22 21" xfId="31184"/>
    <cellStyle name="Normal 17 22 22" xfId="31185"/>
    <cellStyle name="Normal 17 22 23" xfId="31186"/>
    <cellStyle name="Normal 17 22 24" xfId="31187"/>
    <cellStyle name="Normal 17 22 25" xfId="31188"/>
    <cellStyle name="Normal 17 22 26" xfId="31189"/>
    <cellStyle name="Normal 17 22 27" xfId="31190"/>
    <cellStyle name="Normal 17 22 28" xfId="31191"/>
    <cellStyle name="Normal 17 22 29" xfId="31192"/>
    <cellStyle name="Normal 17 22 3" xfId="31193"/>
    <cellStyle name="Normal 17 22 30" xfId="31194"/>
    <cellStyle name="Normal 17 22 4" xfId="31195"/>
    <cellStyle name="Normal 17 22 5" xfId="31196"/>
    <cellStyle name="Normal 17 22 6" xfId="31197"/>
    <cellStyle name="Normal 17 22 7" xfId="31198"/>
    <cellStyle name="Normal 17 22 8" xfId="31199"/>
    <cellStyle name="Normal 17 22 9" xfId="31200"/>
    <cellStyle name="Normal 17 23" xfId="31201"/>
    <cellStyle name="Normal 17 23 10" xfId="31202"/>
    <cellStyle name="Normal 17 23 11" xfId="31203"/>
    <cellStyle name="Normal 17 23 12" xfId="31204"/>
    <cellStyle name="Normal 17 23 13" xfId="31205"/>
    <cellStyle name="Normal 17 23 14" xfId="31206"/>
    <cellStyle name="Normal 17 23 15" xfId="31207"/>
    <cellStyle name="Normal 17 23 16" xfId="31208"/>
    <cellStyle name="Normal 17 23 17" xfId="31209"/>
    <cellStyle name="Normal 17 23 18" xfId="31210"/>
    <cellStyle name="Normal 17 23 19" xfId="31211"/>
    <cellStyle name="Normal 17 23 2" xfId="31212"/>
    <cellStyle name="Normal 17 23 20" xfId="31213"/>
    <cellStyle name="Normal 17 23 21" xfId="31214"/>
    <cellStyle name="Normal 17 23 22" xfId="31215"/>
    <cellStyle name="Normal 17 23 23" xfId="31216"/>
    <cellStyle name="Normal 17 23 24" xfId="31217"/>
    <cellStyle name="Normal 17 23 25" xfId="31218"/>
    <cellStyle name="Normal 17 23 26" xfId="31219"/>
    <cellStyle name="Normal 17 23 27" xfId="31220"/>
    <cellStyle name="Normal 17 23 28" xfId="31221"/>
    <cellStyle name="Normal 17 23 29" xfId="31222"/>
    <cellStyle name="Normal 17 23 3" xfId="31223"/>
    <cellStyle name="Normal 17 23 30" xfId="31224"/>
    <cellStyle name="Normal 17 23 4" xfId="31225"/>
    <cellStyle name="Normal 17 23 5" xfId="31226"/>
    <cellStyle name="Normal 17 23 6" xfId="31227"/>
    <cellStyle name="Normal 17 23 7" xfId="31228"/>
    <cellStyle name="Normal 17 23 8" xfId="31229"/>
    <cellStyle name="Normal 17 23 9" xfId="31230"/>
    <cellStyle name="Normal 17 24" xfId="31231"/>
    <cellStyle name="Normal 17 24 10" xfId="31232"/>
    <cellStyle name="Normal 17 24 11" xfId="31233"/>
    <cellStyle name="Normal 17 24 12" xfId="31234"/>
    <cellStyle name="Normal 17 24 13" xfId="31235"/>
    <cellStyle name="Normal 17 24 14" xfId="31236"/>
    <cellStyle name="Normal 17 24 15" xfId="31237"/>
    <cellStyle name="Normal 17 24 16" xfId="31238"/>
    <cellStyle name="Normal 17 24 17" xfId="31239"/>
    <cellStyle name="Normal 17 24 18" xfId="31240"/>
    <cellStyle name="Normal 17 24 19" xfId="31241"/>
    <cellStyle name="Normal 17 24 2" xfId="31242"/>
    <cellStyle name="Normal 17 24 20" xfId="31243"/>
    <cellStyle name="Normal 17 24 21" xfId="31244"/>
    <cellStyle name="Normal 17 24 22" xfId="31245"/>
    <cellStyle name="Normal 17 24 23" xfId="31246"/>
    <cellStyle name="Normal 17 24 24" xfId="31247"/>
    <cellStyle name="Normal 17 24 25" xfId="31248"/>
    <cellStyle name="Normal 17 24 26" xfId="31249"/>
    <cellStyle name="Normal 17 24 27" xfId="31250"/>
    <cellStyle name="Normal 17 24 28" xfId="31251"/>
    <cellStyle name="Normal 17 24 29" xfId="31252"/>
    <cellStyle name="Normal 17 24 3" xfId="31253"/>
    <cellStyle name="Normal 17 24 30" xfId="31254"/>
    <cellStyle name="Normal 17 24 4" xfId="31255"/>
    <cellStyle name="Normal 17 24 5" xfId="31256"/>
    <cellStyle name="Normal 17 24 6" xfId="31257"/>
    <cellStyle name="Normal 17 24 7" xfId="31258"/>
    <cellStyle name="Normal 17 24 8" xfId="31259"/>
    <cellStyle name="Normal 17 24 9" xfId="31260"/>
    <cellStyle name="Normal 17 25" xfId="31261"/>
    <cellStyle name="Normal 17 25 10" xfId="31262"/>
    <cellStyle name="Normal 17 25 11" xfId="31263"/>
    <cellStyle name="Normal 17 25 12" xfId="31264"/>
    <cellStyle name="Normal 17 25 13" xfId="31265"/>
    <cellStyle name="Normal 17 25 14" xfId="31266"/>
    <cellStyle name="Normal 17 25 15" xfId="31267"/>
    <cellStyle name="Normal 17 25 16" xfId="31268"/>
    <cellStyle name="Normal 17 25 17" xfId="31269"/>
    <cellStyle name="Normal 17 25 18" xfId="31270"/>
    <cellStyle name="Normal 17 25 19" xfId="31271"/>
    <cellStyle name="Normal 17 25 2" xfId="31272"/>
    <cellStyle name="Normal 17 25 20" xfId="31273"/>
    <cellStyle name="Normal 17 25 21" xfId="31274"/>
    <cellStyle name="Normal 17 25 22" xfId="31275"/>
    <cellStyle name="Normal 17 25 23" xfId="31276"/>
    <cellStyle name="Normal 17 25 24" xfId="31277"/>
    <cellStyle name="Normal 17 25 25" xfId="31278"/>
    <cellStyle name="Normal 17 25 26" xfId="31279"/>
    <cellStyle name="Normal 17 25 27" xfId="31280"/>
    <cellStyle name="Normal 17 25 28" xfId="31281"/>
    <cellStyle name="Normal 17 25 29" xfId="31282"/>
    <cellStyle name="Normal 17 25 3" xfId="31283"/>
    <cellStyle name="Normal 17 25 30" xfId="31284"/>
    <cellStyle name="Normal 17 25 4" xfId="31285"/>
    <cellStyle name="Normal 17 25 5" xfId="31286"/>
    <cellStyle name="Normal 17 25 6" xfId="31287"/>
    <cellStyle name="Normal 17 25 7" xfId="31288"/>
    <cellStyle name="Normal 17 25 8" xfId="31289"/>
    <cellStyle name="Normal 17 25 9" xfId="31290"/>
    <cellStyle name="Normal 17 26" xfId="31291"/>
    <cellStyle name="Normal 17 26 10" xfId="31292"/>
    <cellStyle name="Normal 17 26 11" xfId="31293"/>
    <cellStyle name="Normal 17 26 12" xfId="31294"/>
    <cellStyle name="Normal 17 26 13" xfId="31295"/>
    <cellStyle name="Normal 17 26 14" xfId="31296"/>
    <cellStyle name="Normal 17 26 15" xfId="31297"/>
    <cellStyle name="Normal 17 26 16" xfId="31298"/>
    <cellStyle name="Normal 17 26 17" xfId="31299"/>
    <cellStyle name="Normal 17 26 18" xfId="31300"/>
    <cellStyle name="Normal 17 26 19" xfId="31301"/>
    <cellStyle name="Normal 17 26 2" xfId="31302"/>
    <cellStyle name="Normal 17 26 20" xfId="31303"/>
    <cellStyle name="Normal 17 26 21" xfId="31304"/>
    <cellStyle name="Normal 17 26 22" xfId="31305"/>
    <cellStyle name="Normal 17 26 23" xfId="31306"/>
    <cellStyle name="Normal 17 26 24" xfId="31307"/>
    <cellStyle name="Normal 17 26 25" xfId="31308"/>
    <cellStyle name="Normal 17 26 26" xfId="31309"/>
    <cellStyle name="Normal 17 26 27" xfId="31310"/>
    <cellStyle name="Normal 17 26 28" xfId="31311"/>
    <cellStyle name="Normal 17 26 29" xfId="31312"/>
    <cellStyle name="Normal 17 26 3" xfId="31313"/>
    <cellStyle name="Normal 17 26 30" xfId="31314"/>
    <cellStyle name="Normal 17 26 4" xfId="31315"/>
    <cellStyle name="Normal 17 26 5" xfId="31316"/>
    <cellStyle name="Normal 17 26 6" xfId="31317"/>
    <cellStyle name="Normal 17 26 7" xfId="31318"/>
    <cellStyle name="Normal 17 26 8" xfId="31319"/>
    <cellStyle name="Normal 17 26 9" xfId="31320"/>
    <cellStyle name="Normal 17 27" xfId="31321"/>
    <cellStyle name="Normal 17 27 10" xfId="31322"/>
    <cellStyle name="Normal 17 27 11" xfId="31323"/>
    <cellStyle name="Normal 17 27 12" xfId="31324"/>
    <cellStyle name="Normal 17 27 13" xfId="31325"/>
    <cellStyle name="Normal 17 27 14" xfId="31326"/>
    <cellStyle name="Normal 17 27 15" xfId="31327"/>
    <cellStyle name="Normal 17 27 16" xfId="31328"/>
    <cellStyle name="Normal 17 27 17" xfId="31329"/>
    <cellStyle name="Normal 17 27 18" xfId="31330"/>
    <cellStyle name="Normal 17 27 19" xfId="31331"/>
    <cellStyle name="Normal 17 27 2" xfId="31332"/>
    <cellStyle name="Normal 17 27 20" xfId="31333"/>
    <cellStyle name="Normal 17 27 21" xfId="31334"/>
    <cellStyle name="Normal 17 27 22" xfId="31335"/>
    <cellStyle name="Normal 17 27 23" xfId="31336"/>
    <cellStyle name="Normal 17 27 24" xfId="31337"/>
    <cellStyle name="Normal 17 27 25" xfId="31338"/>
    <cellStyle name="Normal 17 27 26" xfId="31339"/>
    <cellStyle name="Normal 17 27 27" xfId="31340"/>
    <cellStyle name="Normal 17 27 28" xfId="31341"/>
    <cellStyle name="Normal 17 27 29" xfId="31342"/>
    <cellStyle name="Normal 17 27 3" xfId="31343"/>
    <cellStyle name="Normal 17 27 30" xfId="31344"/>
    <cellStyle name="Normal 17 27 4" xfId="31345"/>
    <cellStyle name="Normal 17 27 5" xfId="31346"/>
    <cellStyle name="Normal 17 27 6" xfId="31347"/>
    <cellStyle name="Normal 17 27 7" xfId="31348"/>
    <cellStyle name="Normal 17 27 8" xfId="31349"/>
    <cellStyle name="Normal 17 27 9" xfId="31350"/>
    <cellStyle name="Normal 17 28" xfId="31351"/>
    <cellStyle name="Normal 17 28 10" xfId="31352"/>
    <cellStyle name="Normal 17 28 11" xfId="31353"/>
    <cellStyle name="Normal 17 28 12" xfId="31354"/>
    <cellStyle name="Normal 17 28 13" xfId="31355"/>
    <cellStyle name="Normal 17 28 14" xfId="31356"/>
    <cellStyle name="Normal 17 28 15" xfId="31357"/>
    <cellStyle name="Normal 17 28 16" xfId="31358"/>
    <cellStyle name="Normal 17 28 17" xfId="31359"/>
    <cellStyle name="Normal 17 28 18" xfId="31360"/>
    <cellStyle name="Normal 17 28 19" xfId="31361"/>
    <cellStyle name="Normal 17 28 2" xfId="31362"/>
    <cellStyle name="Normal 17 28 20" xfId="31363"/>
    <cellStyle name="Normal 17 28 21" xfId="31364"/>
    <cellStyle name="Normal 17 28 22" xfId="31365"/>
    <cellStyle name="Normal 17 28 23" xfId="31366"/>
    <cellStyle name="Normal 17 28 24" xfId="31367"/>
    <cellStyle name="Normal 17 28 25" xfId="31368"/>
    <cellStyle name="Normal 17 28 26" xfId="31369"/>
    <cellStyle name="Normal 17 28 27" xfId="31370"/>
    <cellStyle name="Normal 17 28 28" xfId="31371"/>
    <cellStyle name="Normal 17 28 29" xfId="31372"/>
    <cellStyle name="Normal 17 28 3" xfId="31373"/>
    <cellStyle name="Normal 17 28 30" xfId="31374"/>
    <cellStyle name="Normal 17 28 4" xfId="31375"/>
    <cellStyle name="Normal 17 28 5" xfId="31376"/>
    <cellStyle name="Normal 17 28 6" xfId="31377"/>
    <cellStyle name="Normal 17 28 7" xfId="31378"/>
    <cellStyle name="Normal 17 28 8" xfId="31379"/>
    <cellStyle name="Normal 17 28 9" xfId="31380"/>
    <cellStyle name="Normal 17 29" xfId="31381"/>
    <cellStyle name="Normal 17 29 10" xfId="31382"/>
    <cellStyle name="Normal 17 29 11" xfId="31383"/>
    <cellStyle name="Normal 17 29 12" xfId="31384"/>
    <cellStyle name="Normal 17 29 13" xfId="31385"/>
    <cellStyle name="Normal 17 29 14" xfId="31386"/>
    <cellStyle name="Normal 17 29 15" xfId="31387"/>
    <cellStyle name="Normal 17 29 16" xfId="31388"/>
    <cellStyle name="Normal 17 29 17" xfId="31389"/>
    <cellStyle name="Normal 17 29 18" xfId="31390"/>
    <cellStyle name="Normal 17 29 19" xfId="31391"/>
    <cellStyle name="Normal 17 29 2" xfId="31392"/>
    <cellStyle name="Normal 17 29 20" xfId="31393"/>
    <cellStyle name="Normal 17 29 21" xfId="31394"/>
    <cellStyle name="Normal 17 29 22" xfId="31395"/>
    <cellStyle name="Normal 17 29 23" xfId="31396"/>
    <cellStyle name="Normal 17 29 24" xfId="31397"/>
    <cellStyle name="Normal 17 29 25" xfId="31398"/>
    <cellStyle name="Normal 17 29 26" xfId="31399"/>
    <cellStyle name="Normal 17 29 27" xfId="31400"/>
    <cellStyle name="Normal 17 29 28" xfId="31401"/>
    <cellStyle name="Normal 17 29 29" xfId="31402"/>
    <cellStyle name="Normal 17 29 3" xfId="31403"/>
    <cellStyle name="Normal 17 29 30" xfId="31404"/>
    <cellStyle name="Normal 17 29 4" xfId="31405"/>
    <cellStyle name="Normal 17 29 5" xfId="31406"/>
    <cellStyle name="Normal 17 29 6" xfId="31407"/>
    <cellStyle name="Normal 17 29 7" xfId="31408"/>
    <cellStyle name="Normal 17 29 8" xfId="31409"/>
    <cellStyle name="Normal 17 29 9" xfId="31410"/>
    <cellStyle name="Normal 17 3" xfId="31411"/>
    <cellStyle name="Normal 17 3 10" xfId="31412"/>
    <cellStyle name="Normal 17 3 11" xfId="31413"/>
    <cellStyle name="Normal 17 3 12" xfId="31414"/>
    <cellStyle name="Normal 17 3 13" xfId="31415"/>
    <cellStyle name="Normal 17 3 14" xfId="31416"/>
    <cellStyle name="Normal 17 3 15" xfId="31417"/>
    <cellStyle name="Normal 17 3 16" xfId="31418"/>
    <cellStyle name="Normal 17 3 17" xfId="31419"/>
    <cellStyle name="Normal 17 3 18" xfId="31420"/>
    <cellStyle name="Normal 17 3 19" xfId="31421"/>
    <cellStyle name="Normal 17 3 2" xfId="31422"/>
    <cellStyle name="Normal 17 3 20" xfId="31423"/>
    <cellStyle name="Normal 17 3 21" xfId="31424"/>
    <cellStyle name="Normal 17 3 22" xfId="31425"/>
    <cellStyle name="Normal 17 3 23" xfId="31426"/>
    <cellStyle name="Normal 17 3 24" xfId="31427"/>
    <cellStyle name="Normal 17 3 25" xfId="31428"/>
    <cellStyle name="Normal 17 3 26" xfId="31429"/>
    <cellStyle name="Normal 17 3 27" xfId="31430"/>
    <cellStyle name="Normal 17 3 28" xfId="31431"/>
    <cellStyle name="Normal 17 3 29" xfId="31432"/>
    <cellStyle name="Normal 17 3 3" xfId="31433"/>
    <cellStyle name="Normal 17 3 30" xfId="31434"/>
    <cellStyle name="Normal 17 3 4" xfId="31435"/>
    <cellStyle name="Normal 17 3 5" xfId="31436"/>
    <cellStyle name="Normal 17 3 6" xfId="31437"/>
    <cellStyle name="Normal 17 3 7" xfId="31438"/>
    <cellStyle name="Normal 17 3 8" xfId="31439"/>
    <cellStyle name="Normal 17 3 9" xfId="31440"/>
    <cellStyle name="Normal 17 30" xfId="31441"/>
    <cellStyle name="Normal 17 30 10" xfId="31442"/>
    <cellStyle name="Normal 17 30 11" xfId="31443"/>
    <cellStyle name="Normal 17 30 12" xfId="31444"/>
    <cellStyle name="Normal 17 30 13" xfId="31445"/>
    <cellStyle name="Normal 17 30 14" xfId="31446"/>
    <cellStyle name="Normal 17 30 15" xfId="31447"/>
    <cellStyle name="Normal 17 30 16" xfId="31448"/>
    <cellStyle name="Normal 17 30 17" xfId="31449"/>
    <cellStyle name="Normal 17 30 18" xfId="31450"/>
    <cellStyle name="Normal 17 30 19" xfId="31451"/>
    <cellStyle name="Normal 17 30 2" xfId="31452"/>
    <cellStyle name="Normal 17 30 20" xfId="31453"/>
    <cellStyle name="Normal 17 30 21" xfId="31454"/>
    <cellStyle name="Normal 17 30 22" xfId="31455"/>
    <cellStyle name="Normal 17 30 23" xfId="31456"/>
    <cellStyle name="Normal 17 30 24" xfId="31457"/>
    <cellStyle name="Normal 17 30 25" xfId="31458"/>
    <cellStyle name="Normal 17 30 26" xfId="31459"/>
    <cellStyle name="Normal 17 30 27" xfId="31460"/>
    <cellStyle name="Normal 17 30 28" xfId="31461"/>
    <cellStyle name="Normal 17 30 29" xfId="31462"/>
    <cellStyle name="Normal 17 30 3" xfId="31463"/>
    <cellStyle name="Normal 17 30 30" xfId="31464"/>
    <cellStyle name="Normal 17 30 4" xfId="31465"/>
    <cellStyle name="Normal 17 30 5" xfId="31466"/>
    <cellStyle name="Normal 17 30 6" xfId="31467"/>
    <cellStyle name="Normal 17 30 7" xfId="31468"/>
    <cellStyle name="Normal 17 30 8" xfId="31469"/>
    <cellStyle name="Normal 17 30 9" xfId="31470"/>
    <cellStyle name="Normal 17 31" xfId="31471"/>
    <cellStyle name="Normal 17 31 10" xfId="31472"/>
    <cellStyle name="Normal 17 31 11" xfId="31473"/>
    <cellStyle name="Normal 17 31 12" xfId="31474"/>
    <cellStyle name="Normal 17 31 13" xfId="31475"/>
    <cellStyle name="Normal 17 31 14" xfId="31476"/>
    <cellStyle name="Normal 17 31 15" xfId="31477"/>
    <cellStyle name="Normal 17 31 16" xfId="31478"/>
    <cellStyle name="Normal 17 31 17" xfId="31479"/>
    <cellStyle name="Normal 17 31 18" xfId="31480"/>
    <cellStyle name="Normal 17 31 19" xfId="31481"/>
    <cellStyle name="Normal 17 31 2" xfId="31482"/>
    <cellStyle name="Normal 17 31 20" xfId="31483"/>
    <cellStyle name="Normal 17 31 21" xfId="31484"/>
    <cellStyle name="Normal 17 31 22" xfId="31485"/>
    <cellStyle name="Normal 17 31 23" xfId="31486"/>
    <cellStyle name="Normal 17 31 24" xfId="31487"/>
    <cellStyle name="Normal 17 31 25" xfId="31488"/>
    <cellStyle name="Normal 17 31 26" xfId="31489"/>
    <cellStyle name="Normal 17 31 27" xfId="31490"/>
    <cellStyle name="Normal 17 31 28" xfId="31491"/>
    <cellStyle name="Normal 17 31 29" xfId="31492"/>
    <cellStyle name="Normal 17 31 3" xfId="31493"/>
    <cellStyle name="Normal 17 31 30" xfId="31494"/>
    <cellStyle name="Normal 17 31 4" xfId="31495"/>
    <cellStyle name="Normal 17 31 5" xfId="31496"/>
    <cellStyle name="Normal 17 31 6" xfId="31497"/>
    <cellStyle name="Normal 17 31 7" xfId="31498"/>
    <cellStyle name="Normal 17 31 8" xfId="31499"/>
    <cellStyle name="Normal 17 31 9" xfId="31500"/>
    <cellStyle name="Normal 17 32" xfId="31501"/>
    <cellStyle name="Normal 17 32 10" xfId="31502"/>
    <cellStyle name="Normal 17 32 11" xfId="31503"/>
    <cellStyle name="Normal 17 32 12" xfId="31504"/>
    <cellStyle name="Normal 17 32 13" xfId="31505"/>
    <cellStyle name="Normal 17 32 14" xfId="31506"/>
    <cellStyle name="Normal 17 32 15" xfId="31507"/>
    <cellStyle name="Normal 17 32 16" xfId="31508"/>
    <cellStyle name="Normal 17 32 17" xfId="31509"/>
    <cellStyle name="Normal 17 32 18" xfId="31510"/>
    <cellStyle name="Normal 17 32 19" xfId="31511"/>
    <cellStyle name="Normal 17 32 2" xfId="31512"/>
    <cellStyle name="Normal 17 32 20" xfId="31513"/>
    <cellStyle name="Normal 17 32 21" xfId="31514"/>
    <cellStyle name="Normal 17 32 22" xfId="31515"/>
    <cellStyle name="Normal 17 32 23" xfId="31516"/>
    <cellStyle name="Normal 17 32 24" xfId="31517"/>
    <cellStyle name="Normal 17 32 25" xfId="31518"/>
    <cellStyle name="Normal 17 32 26" xfId="31519"/>
    <cellStyle name="Normal 17 32 27" xfId="31520"/>
    <cellStyle name="Normal 17 32 28" xfId="31521"/>
    <cellStyle name="Normal 17 32 29" xfId="31522"/>
    <cellStyle name="Normal 17 32 3" xfId="31523"/>
    <cellStyle name="Normal 17 32 30" xfId="31524"/>
    <cellStyle name="Normal 17 32 4" xfId="31525"/>
    <cellStyle name="Normal 17 32 5" xfId="31526"/>
    <cellStyle name="Normal 17 32 6" xfId="31527"/>
    <cellStyle name="Normal 17 32 7" xfId="31528"/>
    <cellStyle name="Normal 17 32 8" xfId="31529"/>
    <cellStyle name="Normal 17 32 9" xfId="31530"/>
    <cellStyle name="Normal 17 33" xfId="31531"/>
    <cellStyle name="Normal 17 34" xfId="31532"/>
    <cellStyle name="Normal 17 35" xfId="31533"/>
    <cellStyle name="Normal 17 36" xfId="31534"/>
    <cellStyle name="Normal 17 37" xfId="31535"/>
    <cellStyle name="Normal 17 38" xfId="31536"/>
    <cellStyle name="Normal 17 39" xfId="31537"/>
    <cellStyle name="Normal 17 4" xfId="31538"/>
    <cellStyle name="Normal 17 4 10" xfId="31539"/>
    <cellStyle name="Normal 17 4 11" xfId="31540"/>
    <cellStyle name="Normal 17 4 12" xfId="31541"/>
    <cellStyle name="Normal 17 4 13" xfId="31542"/>
    <cellStyle name="Normal 17 4 14" xfId="31543"/>
    <cellStyle name="Normal 17 4 15" xfId="31544"/>
    <cellStyle name="Normal 17 4 16" xfId="31545"/>
    <cellStyle name="Normal 17 4 17" xfId="31546"/>
    <cellStyle name="Normal 17 4 18" xfId="31547"/>
    <cellStyle name="Normal 17 4 19" xfId="31548"/>
    <cellStyle name="Normal 17 4 2" xfId="31549"/>
    <cellStyle name="Normal 17 4 20" xfId="31550"/>
    <cellStyle name="Normal 17 4 21" xfId="31551"/>
    <cellStyle name="Normal 17 4 22" xfId="31552"/>
    <cellStyle name="Normal 17 4 23" xfId="31553"/>
    <cellStyle name="Normal 17 4 24" xfId="31554"/>
    <cellStyle name="Normal 17 4 25" xfId="31555"/>
    <cellStyle name="Normal 17 4 26" xfId="31556"/>
    <cellStyle name="Normal 17 4 27" xfId="31557"/>
    <cellStyle name="Normal 17 4 28" xfId="31558"/>
    <cellStyle name="Normal 17 4 29" xfId="31559"/>
    <cellStyle name="Normal 17 4 3" xfId="31560"/>
    <cellStyle name="Normal 17 4 30" xfId="31561"/>
    <cellStyle name="Normal 17 4 4" xfId="31562"/>
    <cellStyle name="Normal 17 4 5" xfId="31563"/>
    <cellStyle name="Normal 17 4 6" xfId="31564"/>
    <cellStyle name="Normal 17 4 7" xfId="31565"/>
    <cellStyle name="Normal 17 4 8" xfId="31566"/>
    <cellStyle name="Normal 17 4 9" xfId="31567"/>
    <cellStyle name="Normal 17 40" xfId="31568"/>
    <cellStyle name="Normal 17 41" xfId="31569"/>
    <cellStyle name="Normal 17 42" xfId="31570"/>
    <cellStyle name="Normal 17 43" xfId="31571"/>
    <cellStyle name="Normal 17 44" xfId="31572"/>
    <cellStyle name="Normal 17 45" xfId="31573"/>
    <cellStyle name="Normal 17 46" xfId="31574"/>
    <cellStyle name="Normal 17 47" xfId="31575"/>
    <cellStyle name="Normal 17 48" xfId="31576"/>
    <cellStyle name="Normal 17 49" xfId="31577"/>
    <cellStyle name="Normal 17 5" xfId="31578"/>
    <cellStyle name="Normal 17 5 10" xfId="31579"/>
    <cellStyle name="Normal 17 5 11" xfId="31580"/>
    <cellStyle name="Normal 17 5 12" xfId="31581"/>
    <cellStyle name="Normal 17 5 13" xfId="31582"/>
    <cellStyle name="Normal 17 5 14" xfId="31583"/>
    <cellStyle name="Normal 17 5 15" xfId="31584"/>
    <cellStyle name="Normal 17 5 16" xfId="31585"/>
    <cellStyle name="Normal 17 5 17" xfId="31586"/>
    <cellStyle name="Normal 17 5 18" xfId="31587"/>
    <cellStyle name="Normal 17 5 19" xfId="31588"/>
    <cellStyle name="Normal 17 5 2" xfId="31589"/>
    <cellStyle name="Normal 17 5 20" xfId="31590"/>
    <cellStyle name="Normal 17 5 21" xfId="31591"/>
    <cellStyle name="Normal 17 5 22" xfId="31592"/>
    <cellStyle name="Normal 17 5 23" xfId="31593"/>
    <cellStyle name="Normal 17 5 24" xfId="31594"/>
    <cellStyle name="Normal 17 5 25" xfId="31595"/>
    <cellStyle name="Normal 17 5 26" xfId="31596"/>
    <cellStyle name="Normal 17 5 27" xfId="31597"/>
    <cellStyle name="Normal 17 5 28" xfId="31598"/>
    <cellStyle name="Normal 17 5 29" xfId="31599"/>
    <cellStyle name="Normal 17 5 3" xfId="31600"/>
    <cellStyle name="Normal 17 5 30" xfId="31601"/>
    <cellStyle name="Normal 17 5 4" xfId="31602"/>
    <cellStyle name="Normal 17 5 5" xfId="31603"/>
    <cellStyle name="Normal 17 5 6" xfId="31604"/>
    <cellStyle name="Normal 17 5 7" xfId="31605"/>
    <cellStyle name="Normal 17 5 8" xfId="31606"/>
    <cellStyle name="Normal 17 5 9" xfId="31607"/>
    <cellStyle name="Normal 17 50" xfId="31608"/>
    <cellStyle name="Normal 17 51" xfId="31609"/>
    <cellStyle name="Normal 17 52" xfId="31610"/>
    <cellStyle name="Normal 17 53" xfId="31611"/>
    <cellStyle name="Normal 17 54" xfId="31612"/>
    <cellStyle name="Normal 17 55" xfId="31613"/>
    <cellStyle name="Normal 17 56" xfId="31614"/>
    <cellStyle name="Normal 17 57" xfId="31615"/>
    <cellStyle name="Normal 17 58" xfId="31616"/>
    <cellStyle name="Normal 17 59" xfId="31617"/>
    <cellStyle name="Normal 17 6" xfId="31618"/>
    <cellStyle name="Normal 17 6 10" xfId="31619"/>
    <cellStyle name="Normal 17 6 11" xfId="31620"/>
    <cellStyle name="Normal 17 6 12" xfId="31621"/>
    <cellStyle name="Normal 17 6 13" xfId="31622"/>
    <cellStyle name="Normal 17 6 14" xfId="31623"/>
    <cellStyle name="Normal 17 6 15" xfId="31624"/>
    <cellStyle name="Normal 17 6 16" xfId="31625"/>
    <cellStyle name="Normal 17 6 17" xfId="31626"/>
    <cellStyle name="Normal 17 6 18" xfId="31627"/>
    <cellStyle name="Normal 17 6 19" xfId="31628"/>
    <cellStyle name="Normal 17 6 2" xfId="31629"/>
    <cellStyle name="Normal 17 6 20" xfId="31630"/>
    <cellStyle name="Normal 17 6 21" xfId="31631"/>
    <cellStyle name="Normal 17 6 22" xfId="31632"/>
    <cellStyle name="Normal 17 6 23" xfId="31633"/>
    <cellStyle name="Normal 17 6 24" xfId="31634"/>
    <cellStyle name="Normal 17 6 25" xfId="31635"/>
    <cellStyle name="Normal 17 6 26" xfId="31636"/>
    <cellStyle name="Normal 17 6 27" xfId="31637"/>
    <cellStyle name="Normal 17 6 28" xfId="31638"/>
    <cellStyle name="Normal 17 6 29" xfId="31639"/>
    <cellStyle name="Normal 17 6 3" xfId="31640"/>
    <cellStyle name="Normal 17 6 30" xfId="31641"/>
    <cellStyle name="Normal 17 6 4" xfId="31642"/>
    <cellStyle name="Normal 17 6 5" xfId="31643"/>
    <cellStyle name="Normal 17 6 6" xfId="31644"/>
    <cellStyle name="Normal 17 6 7" xfId="31645"/>
    <cellStyle name="Normal 17 6 8" xfId="31646"/>
    <cellStyle name="Normal 17 6 9" xfId="31647"/>
    <cellStyle name="Normal 17 60" xfId="31648"/>
    <cellStyle name="Normal 17 61" xfId="31649"/>
    <cellStyle name="Normal 17 7" xfId="31650"/>
    <cellStyle name="Normal 17 7 10" xfId="31651"/>
    <cellStyle name="Normal 17 7 11" xfId="31652"/>
    <cellStyle name="Normal 17 7 12" xfId="31653"/>
    <cellStyle name="Normal 17 7 13" xfId="31654"/>
    <cellStyle name="Normal 17 7 14" xfId="31655"/>
    <cellStyle name="Normal 17 7 15" xfId="31656"/>
    <cellStyle name="Normal 17 7 16" xfId="31657"/>
    <cellStyle name="Normal 17 7 17" xfId="31658"/>
    <cellStyle name="Normal 17 7 18" xfId="31659"/>
    <cellStyle name="Normal 17 7 19" xfId="31660"/>
    <cellStyle name="Normal 17 7 2" xfId="31661"/>
    <cellStyle name="Normal 17 7 20" xfId="31662"/>
    <cellStyle name="Normal 17 7 21" xfId="31663"/>
    <cellStyle name="Normal 17 7 22" xfId="31664"/>
    <cellStyle name="Normal 17 7 23" xfId="31665"/>
    <cellStyle name="Normal 17 7 24" xfId="31666"/>
    <cellStyle name="Normal 17 7 25" xfId="31667"/>
    <cellStyle name="Normal 17 7 26" xfId="31668"/>
    <cellStyle name="Normal 17 7 27" xfId="31669"/>
    <cellStyle name="Normal 17 7 28" xfId="31670"/>
    <cellStyle name="Normal 17 7 29" xfId="31671"/>
    <cellStyle name="Normal 17 7 3" xfId="31672"/>
    <cellStyle name="Normal 17 7 30" xfId="31673"/>
    <cellStyle name="Normal 17 7 4" xfId="31674"/>
    <cellStyle name="Normal 17 7 5" xfId="31675"/>
    <cellStyle name="Normal 17 7 6" xfId="31676"/>
    <cellStyle name="Normal 17 7 7" xfId="31677"/>
    <cellStyle name="Normal 17 7 8" xfId="31678"/>
    <cellStyle name="Normal 17 7 9" xfId="31679"/>
    <cellStyle name="Normal 17 8" xfId="31680"/>
    <cellStyle name="Normal 17 8 10" xfId="31681"/>
    <cellStyle name="Normal 17 8 11" xfId="31682"/>
    <cellStyle name="Normal 17 8 12" xfId="31683"/>
    <cellStyle name="Normal 17 8 13" xfId="31684"/>
    <cellStyle name="Normal 17 8 14" xfId="31685"/>
    <cellStyle name="Normal 17 8 15" xfId="31686"/>
    <cellStyle name="Normal 17 8 16" xfId="31687"/>
    <cellStyle name="Normal 17 8 17" xfId="31688"/>
    <cellStyle name="Normal 17 8 18" xfId="31689"/>
    <cellStyle name="Normal 17 8 19" xfId="31690"/>
    <cellStyle name="Normal 17 8 2" xfId="31691"/>
    <cellStyle name="Normal 17 8 20" xfId="31692"/>
    <cellStyle name="Normal 17 8 21" xfId="31693"/>
    <cellStyle name="Normal 17 8 22" xfId="31694"/>
    <cellStyle name="Normal 17 8 23" xfId="31695"/>
    <cellStyle name="Normal 17 8 24" xfId="31696"/>
    <cellStyle name="Normal 17 8 25" xfId="31697"/>
    <cellStyle name="Normal 17 8 26" xfId="31698"/>
    <cellStyle name="Normal 17 8 27" xfId="31699"/>
    <cellStyle name="Normal 17 8 28" xfId="31700"/>
    <cellStyle name="Normal 17 8 29" xfId="31701"/>
    <cellStyle name="Normal 17 8 3" xfId="31702"/>
    <cellStyle name="Normal 17 8 30" xfId="31703"/>
    <cellStyle name="Normal 17 8 4" xfId="31704"/>
    <cellStyle name="Normal 17 8 5" xfId="31705"/>
    <cellStyle name="Normal 17 8 6" xfId="31706"/>
    <cellStyle name="Normal 17 8 7" xfId="31707"/>
    <cellStyle name="Normal 17 8 8" xfId="31708"/>
    <cellStyle name="Normal 17 8 9" xfId="31709"/>
    <cellStyle name="Normal 17 9" xfId="31710"/>
    <cellStyle name="Normal 17 9 10" xfId="31711"/>
    <cellStyle name="Normal 17 9 11" xfId="31712"/>
    <cellStyle name="Normal 17 9 12" xfId="31713"/>
    <cellStyle name="Normal 17 9 13" xfId="31714"/>
    <cellStyle name="Normal 17 9 14" xfId="31715"/>
    <cellStyle name="Normal 17 9 15" xfId="31716"/>
    <cellStyle name="Normal 17 9 16" xfId="31717"/>
    <cellStyle name="Normal 17 9 17" xfId="31718"/>
    <cellStyle name="Normal 17 9 18" xfId="31719"/>
    <cellStyle name="Normal 17 9 19" xfId="31720"/>
    <cellStyle name="Normal 17 9 2" xfId="31721"/>
    <cellStyle name="Normal 17 9 20" xfId="31722"/>
    <cellStyle name="Normal 17 9 21" xfId="31723"/>
    <cellStyle name="Normal 17 9 22" xfId="31724"/>
    <cellStyle name="Normal 17 9 23" xfId="31725"/>
    <cellStyle name="Normal 17 9 24" xfId="31726"/>
    <cellStyle name="Normal 17 9 25" xfId="31727"/>
    <cellStyle name="Normal 17 9 26" xfId="31728"/>
    <cellStyle name="Normal 17 9 27" xfId="31729"/>
    <cellStyle name="Normal 17 9 28" xfId="31730"/>
    <cellStyle name="Normal 17 9 29" xfId="31731"/>
    <cellStyle name="Normal 17 9 3" xfId="31732"/>
    <cellStyle name="Normal 17 9 30" xfId="31733"/>
    <cellStyle name="Normal 17 9 4" xfId="31734"/>
    <cellStyle name="Normal 17 9 5" xfId="31735"/>
    <cellStyle name="Normal 17 9 6" xfId="31736"/>
    <cellStyle name="Normal 17 9 7" xfId="31737"/>
    <cellStyle name="Normal 17 9 8" xfId="31738"/>
    <cellStyle name="Normal 17 9 9" xfId="31739"/>
    <cellStyle name="Normal 18" xfId="31740"/>
    <cellStyle name="Normal 18 10" xfId="31741"/>
    <cellStyle name="Normal 18 10 10" xfId="31742"/>
    <cellStyle name="Normal 18 10 11" xfId="31743"/>
    <cellStyle name="Normal 18 10 12" xfId="31744"/>
    <cellStyle name="Normal 18 10 13" xfId="31745"/>
    <cellStyle name="Normal 18 10 14" xfId="31746"/>
    <cellStyle name="Normal 18 10 15" xfId="31747"/>
    <cellStyle name="Normal 18 10 16" xfId="31748"/>
    <cellStyle name="Normal 18 10 17" xfId="31749"/>
    <cellStyle name="Normal 18 10 18" xfId="31750"/>
    <cellStyle name="Normal 18 10 19" xfId="31751"/>
    <cellStyle name="Normal 18 10 2" xfId="31752"/>
    <cellStyle name="Normal 18 10 20" xfId="31753"/>
    <cellStyle name="Normal 18 10 21" xfId="31754"/>
    <cellStyle name="Normal 18 10 22" xfId="31755"/>
    <cellStyle name="Normal 18 10 23" xfId="31756"/>
    <cellStyle name="Normal 18 10 24" xfId="31757"/>
    <cellStyle name="Normal 18 10 25" xfId="31758"/>
    <cellStyle name="Normal 18 10 26" xfId="31759"/>
    <cellStyle name="Normal 18 10 27" xfId="31760"/>
    <cellStyle name="Normal 18 10 28" xfId="31761"/>
    <cellStyle name="Normal 18 10 29" xfId="31762"/>
    <cellStyle name="Normal 18 10 3" xfId="31763"/>
    <cellStyle name="Normal 18 10 30" xfId="31764"/>
    <cellStyle name="Normal 18 10 4" xfId="31765"/>
    <cellStyle name="Normal 18 10 5" xfId="31766"/>
    <cellStyle name="Normal 18 10 6" xfId="31767"/>
    <cellStyle name="Normal 18 10 7" xfId="31768"/>
    <cellStyle name="Normal 18 10 8" xfId="31769"/>
    <cellStyle name="Normal 18 10 9" xfId="31770"/>
    <cellStyle name="Normal 18 11" xfId="31771"/>
    <cellStyle name="Normal 18 11 10" xfId="31772"/>
    <cellStyle name="Normal 18 11 11" xfId="31773"/>
    <cellStyle name="Normal 18 11 12" xfId="31774"/>
    <cellStyle name="Normal 18 11 13" xfId="31775"/>
    <cellStyle name="Normal 18 11 14" xfId="31776"/>
    <cellStyle name="Normal 18 11 15" xfId="31777"/>
    <cellStyle name="Normal 18 11 16" xfId="31778"/>
    <cellStyle name="Normal 18 11 17" xfId="31779"/>
    <cellStyle name="Normal 18 11 18" xfId="31780"/>
    <cellStyle name="Normal 18 11 19" xfId="31781"/>
    <cellStyle name="Normal 18 11 2" xfId="31782"/>
    <cellStyle name="Normal 18 11 20" xfId="31783"/>
    <cellStyle name="Normal 18 11 21" xfId="31784"/>
    <cellStyle name="Normal 18 11 22" xfId="31785"/>
    <cellStyle name="Normal 18 11 23" xfId="31786"/>
    <cellStyle name="Normal 18 11 24" xfId="31787"/>
    <cellStyle name="Normal 18 11 25" xfId="31788"/>
    <cellStyle name="Normal 18 11 26" xfId="31789"/>
    <cellStyle name="Normal 18 11 27" xfId="31790"/>
    <cellStyle name="Normal 18 11 28" xfId="31791"/>
    <cellStyle name="Normal 18 11 29" xfId="31792"/>
    <cellStyle name="Normal 18 11 3" xfId="31793"/>
    <cellStyle name="Normal 18 11 30" xfId="31794"/>
    <cellStyle name="Normal 18 11 4" xfId="31795"/>
    <cellStyle name="Normal 18 11 5" xfId="31796"/>
    <cellStyle name="Normal 18 11 6" xfId="31797"/>
    <cellStyle name="Normal 18 11 7" xfId="31798"/>
    <cellStyle name="Normal 18 11 8" xfId="31799"/>
    <cellStyle name="Normal 18 11 9" xfId="31800"/>
    <cellStyle name="Normal 18 12" xfId="31801"/>
    <cellStyle name="Normal 18 12 10" xfId="31802"/>
    <cellStyle name="Normal 18 12 11" xfId="31803"/>
    <cellStyle name="Normal 18 12 12" xfId="31804"/>
    <cellStyle name="Normal 18 12 13" xfId="31805"/>
    <cellStyle name="Normal 18 12 14" xfId="31806"/>
    <cellStyle name="Normal 18 12 15" xfId="31807"/>
    <cellStyle name="Normal 18 12 16" xfId="31808"/>
    <cellStyle name="Normal 18 12 17" xfId="31809"/>
    <cellStyle name="Normal 18 12 18" xfId="31810"/>
    <cellStyle name="Normal 18 12 19" xfId="31811"/>
    <cellStyle name="Normal 18 12 2" xfId="31812"/>
    <cellStyle name="Normal 18 12 20" xfId="31813"/>
    <cellStyle name="Normal 18 12 21" xfId="31814"/>
    <cellStyle name="Normal 18 12 22" xfId="31815"/>
    <cellStyle name="Normal 18 12 23" xfId="31816"/>
    <cellStyle name="Normal 18 12 24" xfId="31817"/>
    <cellStyle name="Normal 18 12 25" xfId="31818"/>
    <cellStyle name="Normal 18 12 26" xfId="31819"/>
    <cellStyle name="Normal 18 12 27" xfId="31820"/>
    <cellStyle name="Normal 18 12 28" xfId="31821"/>
    <cellStyle name="Normal 18 12 29" xfId="31822"/>
    <cellStyle name="Normal 18 12 3" xfId="31823"/>
    <cellStyle name="Normal 18 12 30" xfId="31824"/>
    <cellStyle name="Normal 18 12 4" xfId="31825"/>
    <cellStyle name="Normal 18 12 5" xfId="31826"/>
    <cellStyle name="Normal 18 12 6" xfId="31827"/>
    <cellStyle name="Normal 18 12 7" xfId="31828"/>
    <cellStyle name="Normal 18 12 8" xfId="31829"/>
    <cellStyle name="Normal 18 12 9" xfId="31830"/>
    <cellStyle name="Normal 18 13" xfId="31831"/>
    <cellStyle name="Normal 18 13 10" xfId="31832"/>
    <cellStyle name="Normal 18 13 11" xfId="31833"/>
    <cellStyle name="Normal 18 13 12" xfId="31834"/>
    <cellStyle name="Normal 18 13 13" xfId="31835"/>
    <cellStyle name="Normal 18 13 14" xfId="31836"/>
    <cellStyle name="Normal 18 13 15" xfId="31837"/>
    <cellStyle name="Normal 18 13 16" xfId="31838"/>
    <cellStyle name="Normal 18 13 17" xfId="31839"/>
    <cellStyle name="Normal 18 13 18" xfId="31840"/>
    <cellStyle name="Normal 18 13 19" xfId="31841"/>
    <cellStyle name="Normal 18 13 2" xfId="31842"/>
    <cellStyle name="Normal 18 13 20" xfId="31843"/>
    <cellStyle name="Normal 18 13 21" xfId="31844"/>
    <cellStyle name="Normal 18 13 22" xfId="31845"/>
    <cellStyle name="Normal 18 13 23" xfId="31846"/>
    <cellStyle name="Normal 18 13 24" xfId="31847"/>
    <cellStyle name="Normal 18 13 25" xfId="31848"/>
    <cellStyle name="Normal 18 13 26" xfId="31849"/>
    <cellStyle name="Normal 18 13 27" xfId="31850"/>
    <cellStyle name="Normal 18 13 28" xfId="31851"/>
    <cellStyle name="Normal 18 13 29" xfId="31852"/>
    <cellStyle name="Normal 18 13 3" xfId="31853"/>
    <cellStyle name="Normal 18 13 30" xfId="31854"/>
    <cellStyle name="Normal 18 13 4" xfId="31855"/>
    <cellStyle name="Normal 18 13 5" xfId="31856"/>
    <cellStyle name="Normal 18 13 6" xfId="31857"/>
    <cellStyle name="Normal 18 13 7" xfId="31858"/>
    <cellStyle name="Normal 18 13 8" xfId="31859"/>
    <cellStyle name="Normal 18 13 9" xfId="31860"/>
    <cellStyle name="Normal 18 14" xfId="31861"/>
    <cellStyle name="Normal 18 14 10" xfId="31862"/>
    <cellStyle name="Normal 18 14 11" xfId="31863"/>
    <cellStyle name="Normal 18 14 12" xfId="31864"/>
    <cellStyle name="Normal 18 14 13" xfId="31865"/>
    <cellStyle name="Normal 18 14 14" xfId="31866"/>
    <cellStyle name="Normal 18 14 15" xfId="31867"/>
    <cellStyle name="Normal 18 14 16" xfId="31868"/>
    <cellStyle name="Normal 18 14 17" xfId="31869"/>
    <cellStyle name="Normal 18 14 18" xfId="31870"/>
    <cellStyle name="Normal 18 14 19" xfId="31871"/>
    <cellStyle name="Normal 18 14 2" xfId="31872"/>
    <cellStyle name="Normal 18 14 20" xfId="31873"/>
    <cellStyle name="Normal 18 14 21" xfId="31874"/>
    <cellStyle name="Normal 18 14 22" xfId="31875"/>
    <cellStyle name="Normal 18 14 23" xfId="31876"/>
    <cellStyle name="Normal 18 14 24" xfId="31877"/>
    <cellStyle name="Normal 18 14 25" xfId="31878"/>
    <cellStyle name="Normal 18 14 26" xfId="31879"/>
    <cellStyle name="Normal 18 14 27" xfId="31880"/>
    <cellStyle name="Normal 18 14 28" xfId="31881"/>
    <cellStyle name="Normal 18 14 29" xfId="31882"/>
    <cellStyle name="Normal 18 14 3" xfId="31883"/>
    <cellStyle name="Normal 18 14 30" xfId="31884"/>
    <cellStyle name="Normal 18 14 4" xfId="31885"/>
    <cellStyle name="Normal 18 14 5" xfId="31886"/>
    <cellStyle name="Normal 18 14 6" xfId="31887"/>
    <cellStyle name="Normal 18 14 7" xfId="31888"/>
    <cellStyle name="Normal 18 14 8" xfId="31889"/>
    <cellStyle name="Normal 18 14 9" xfId="31890"/>
    <cellStyle name="Normal 18 15" xfId="31891"/>
    <cellStyle name="Normal 18 15 10" xfId="31892"/>
    <cellStyle name="Normal 18 15 11" xfId="31893"/>
    <cellStyle name="Normal 18 15 12" xfId="31894"/>
    <cellStyle name="Normal 18 15 13" xfId="31895"/>
    <cellStyle name="Normal 18 15 14" xfId="31896"/>
    <cellStyle name="Normal 18 15 15" xfId="31897"/>
    <cellStyle name="Normal 18 15 16" xfId="31898"/>
    <cellStyle name="Normal 18 15 17" xfId="31899"/>
    <cellStyle name="Normal 18 15 18" xfId="31900"/>
    <cellStyle name="Normal 18 15 19" xfId="31901"/>
    <cellStyle name="Normal 18 15 2" xfId="31902"/>
    <cellStyle name="Normal 18 15 20" xfId="31903"/>
    <cellStyle name="Normal 18 15 21" xfId="31904"/>
    <cellStyle name="Normal 18 15 22" xfId="31905"/>
    <cellStyle name="Normal 18 15 23" xfId="31906"/>
    <cellStyle name="Normal 18 15 24" xfId="31907"/>
    <cellStyle name="Normal 18 15 25" xfId="31908"/>
    <cellStyle name="Normal 18 15 26" xfId="31909"/>
    <cellStyle name="Normal 18 15 27" xfId="31910"/>
    <cellStyle name="Normal 18 15 28" xfId="31911"/>
    <cellStyle name="Normal 18 15 29" xfId="31912"/>
    <cellStyle name="Normal 18 15 3" xfId="31913"/>
    <cellStyle name="Normal 18 15 30" xfId="31914"/>
    <cellStyle name="Normal 18 15 4" xfId="31915"/>
    <cellStyle name="Normal 18 15 5" xfId="31916"/>
    <cellStyle name="Normal 18 15 6" xfId="31917"/>
    <cellStyle name="Normal 18 15 7" xfId="31918"/>
    <cellStyle name="Normal 18 15 8" xfId="31919"/>
    <cellStyle name="Normal 18 15 9" xfId="31920"/>
    <cellStyle name="Normal 18 16" xfId="31921"/>
    <cellStyle name="Normal 18 16 10" xfId="31922"/>
    <cellStyle name="Normal 18 16 11" xfId="31923"/>
    <cellStyle name="Normal 18 16 12" xfId="31924"/>
    <cellStyle name="Normal 18 16 13" xfId="31925"/>
    <cellStyle name="Normal 18 16 14" xfId="31926"/>
    <cellStyle name="Normal 18 16 15" xfId="31927"/>
    <cellStyle name="Normal 18 16 16" xfId="31928"/>
    <cellStyle name="Normal 18 16 17" xfId="31929"/>
    <cellStyle name="Normal 18 16 18" xfId="31930"/>
    <cellStyle name="Normal 18 16 19" xfId="31931"/>
    <cellStyle name="Normal 18 16 2" xfId="31932"/>
    <cellStyle name="Normal 18 16 20" xfId="31933"/>
    <cellStyle name="Normal 18 16 21" xfId="31934"/>
    <cellStyle name="Normal 18 16 22" xfId="31935"/>
    <cellStyle name="Normal 18 16 23" xfId="31936"/>
    <cellStyle name="Normal 18 16 24" xfId="31937"/>
    <cellStyle name="Normal 18 16 25" xfId="31938"/>
    <cellStyle name="Normal 18 16 26" xfId="31939"/>
    <cellStyle name="Normal 18 16 27" xfId="31940"/>
    <cellStyle name="Normal 18 16 28" xfId="31941"/>
    <cellStyle name="Normal 18 16 29" xfId="31942"/>
    <cellStyle name="Normal 18 16 3" xfId="31943"/>
    <cellStyle name="Normal 18 16 30" xfId="31944"/>
    <cellStyle name="Normal 18 16 4" xfId="31945"/>
    <cellStyle name="Normal 18 16 5" xfId="31946"/>
    <cellStyle name="Normal 18 16 6" xfId="31947"/>
    <cellStyle name="Normal 18 16 7" xfId="31948"/>
    <cellStyle name="Normal 18 16 8" xfId="31949"/>
    <cellStyle name="Normal 18 16 9" xfId="31950"/>
    <cellStyle name="Normal 18 17" xfId="31951"/>
    <cellStyle name="Normal 18 17 10" xfId="31952"/>
    <cellStyle name="Normal 18 17 11" xfId="31953"/>
    <cellStyle name="Normal 18 17 12" xfId="31954"/>
    <cellStyle name="Normal 18 17 13" xfId="31955"/>
    <cellStyle name="Normal 18 17 14" xfId="31956"/>
    <cellStyle name="Normal 18 17 15" xfId="31957"/>
    <cellStyle name="Normal 18 17 16" xfId="31958"/>
    <cellStyle name="Normal 18 17 17" xfId="31959"/>
    <cellStyle name="Normal 18 17 18" xfId="31960"/>
    <cellStyle name="Normal 18 17 19" xfId="31961"/>
    <cellStyle name="Normal 18 17 2" xfId="31962"/>
    <cellStyle name="Normal 18 17 20" xfId="31963"/>
    <cellStyle name="Normal 18 17 21" xfId="31964"/>
    <cellStyle name="Normal 18 17 22" xfId="31965"/>
    <cellStyle name="Normal 18 17 23" xfId="31966"/>
    <cellStyle name="Normal 18 17 24" xfId="31967"/>
    <cellStyle name="Normal 18 17 25" xfId="31968"/>
    <cellStyle name="Normal 18 17 26" xfId="31969"/>
    <cellStyle name="Normal 18 17 27" xfId="31970"/>
    <cellStyle name="Normal 18 17 28" xfId="31971"/>
    <cellStyle name="Normal 18 17 29" xfId="31972"/>
    <cellStyle name="Normal 18 17 3" xfId="31973"/>
    <cellStyle name="Normal 18 17 30" xfId="31974"/>
    <cellStyle name="Normal 18 17 4" xfId="31975"/>
    <cellStyle name="Normal 18 17 5" xfId="31976"/>
    <cellStyle name="Normal 18 17 6" xfId="31977"/>
    <cellStyle name="Normal 18 17 7" xfId="31978"/>
    <cellStyle name="Normal 18 17 8" xfId="31979"/>
    <cellStyle name="Normal 18 17 9" xfId="31980"/>
    <cellStyle name="Normal 18 18" xfId="31981"/>
    <cellStyle name="Normal 18 18 10" xfId="31982"/>
    <cellStyle name="Normal 18 18 11" xfId="31983"/>
    <cellStyle name="Normal 18 18 12" xfId="31984"/>
    <cellStyle name="Normal 18 18 13" xfId="31985"/>
    <cellStyle name="Normal 18 18 14" xfId="31986"/>
    <cellStyle name="Normal 18 18 15" xfId="31987"/>
    <cellStyle name="Normal 18 18 16" xfId="31988"/>
    <cellStyle name="Normal 18 18 17" xfId="31989"/>
    <cellStyle name="Normal 18 18 18" xfId="31990"/>
    <cellStyle name="Normal 18 18 19" xfId="31991"/>
    <cellStyle name="Normal 18 18 2" xfId="31992"/>
    <cellStyle name="Normal 18 18 20" xfId="31993"/>
    <cellStyle name="Normal 18 18 21" xfId="31994"/>
    <cellStyle name="Normal 18 18 22" xfId="31995"/>
    <cellStyle name="Normal 18 18 23" xfId="31996"/>
    <cellStyle name="Normal 18 18 24" xfId="31997"/>
    <cellStyle name="Normal 18 18 25" xfId="31998"/>
    <cellStyle name="Normal 18 18 26" xfId="31999"/>
    <cellStyle name="Normal 18 18 27" xfId="32000"/>
    <cellStyle name="Normal 18 18 28" xfId="32001"/>
    <cellStyle name="Normal 18 18 29" xfId="32002"/>
    <cellStyle name="Normal 18 18 3" xfId="32003"/>
    <cellStyle name="Normal 18 18 30" xfId="32004"/>
    <cellStyle name="Normal 18 18 4" xfId="32005"/>
    <cellStyle name="Normal 18 18 5" xfId="32006"/>
    <cellStyle name="Normal 18 18 6" xfId="32007"/>
    <cellStyle name="Normal 18 18 7" xfId="32008"/>
    <cellStyle name="Normal 18 18 8" xfId="32009"/>
    <cellStyle name="Normal 18 18 9" xfId="32010"/>
    <cellStyle name="Normal 18 19" xfId="32011"/>
    <cellStyle name="Normal 18 19 10" xfId="32012"/>
    <cellStyle name="Normal 18 19 11" xfId="32013"/>
    <cellStyle name="Normal 18 19 12" xfId="32014"/>
    <cellStyle name="Normal 18 19 13" xfId="32015"/>
    <cellStyle name="Normal 18 19 14" xfId="32016"/>
    <cellStyle name="Normal 18 19 15" xfId="32017"/>
    <cellStyle name="Normal 18 19 16" xfId="32018"/>
    <cellStyle name="Normal 18 19 17" xfId="32019"/>
    <cellStyle name="Normal 18 19 18" xfId="32020"/>
    <cellStyle name="Normal 18 19 19" xfId="32021"/>
    <cellStyle name="Normal 18 19 2" xfId="32022"/>
    <cellStyle name="Normal 18 19 20" xfId="32023"/>
    <cellStyle name="Normal 18 19 21" xfId="32024"/>
    <cellStyle name="Normal 18 19 22" xfId="32025"/>
    <cellStyle name="Normal 18 19 23" xfId="32026"/>
    <cellStyle name="Normal 18 19 24" xfId="32027"/>
    <cellStyle name="Normal 18 19 25" xfId="32028"/>
    <cellStyle name="Normal 18 19 26" xfId="32029"/>
    <cellStyle name="Normal 18 19 27" xfId="32030"/>
    <cellStyle name="Normal 18 19 28" xfId="32031"/>
    <cellStyle name="Normal 18 19 29" xfId="32032"/>
    <cellStyle name="Normal 18 19 3" xfId="32033"/>
    <cellStyle name="Normal 18 19 30" xfId="32034"/>
    <cellStyle name="Normal 18 19 4" xfId="32035"/>
    <cellStyle name="Normal 18 19 5" xfId="32036"/>
    <cellStyle name="Normal 18 19 6" xfId="32037"/>
    <cellStyle name="Normal 18 19 7" xfId="32038"/>
    <cellStyle name="Normal 18 19 8" xfId="32039"/>
    <cellStyle name="Normal 18 19 9" xfId="32040"/>
    <cellStyle name="Normal 18 2" xfId="32041"/>
    <cellStyle name="Normal 18 2 10" xfId="32042"/>
    <cellStyle name="Normal 18 2 10 10" xfId="32043"/>
    <cellStyle name="Normal 18 2 10 11" xfId="32044"/>
    <cellStyle name="Normal 18 2 10 12" xfId="32045"/>
    <cellStyle name="Normal 18 2 10 13" xfId="32046"/>
    <cellStyle name="Normal 18 2 10 14" xfId="32047"/>
    <cellStyle name="Normal 18 2 10 15" xfId="32048"/>
    <cellStyle name="Normal 18 2 10 16" xfId="32049"/>
    <cellStyle name="Normal 18 2 10 17" xfId="32050"/>
    <cellStyle name="Normal 18 2 10 18" xfId="32051"/>
    <cellStyle name="Normal 18 2 10 19" xfId="32052"/>
    <cellStyle name="Normal 18 2 10 2" xfId="32053"/>
    <cellStyle name="Normal 18 2 10 20" xfId="32054"/>
    <cellStyle name="Normal 18 2 10 21" xfId="32055"/>
    <cellStyle name="Normal 18 2 10 22" xfId="32056"/>
    <cellStyle name="Normal 18 2 10 23" xfId="32057"/>
    <cellStyle name="Normal 18 2 10 24" xfId="32058"/>
    <cellStyle name="Normal 18 2 10 25" xfId="32059"/>
    <cellStyle name="Normal 18 2 10 26" xfId="32060"/>
    <cellStyle name="Normal 18 2 10 27" xfId="32061"/>
    <cellStyle name="Normal 18 2 10 28" xfId="32062"/>
    <cellStyle name="Normal 18 2 10 29" xfId="32063"/>
    <cellStyle name="Normal 18 2 10 3" xfId="32064"/>
    <cellStyle name="Normal 18 2 10 30" xfId="32065"/>
    <cellStyle name="Normal 18 2 10 4" xfId="32066"/>
    <cellStyle name="Normal 18 2 10 5" xfId="32067"/>
    <cellStyle name="Normal 18 2 10 6" xfId="32068"/>
    <cellStyle name="Normal 18 2 10 7" xfId="32069"/>
    <cellStyle name="Normal 18 2 10 8" xfId="32070"/>
    <cellStyle name="Normal 18 2 10 9" xfId="32071"/>
    <cellStyle name="Normal 18 2 11" xfId="32072"/>
    <cellStyle name="Normal 18 2 11 10" xfId="32073"/>
    <cellStyle name="Normal 18 2 11 11" xfId="32074"/>
    <cellStyle name="Normal 18 2 11 12" xfId="32075"/>
    <cellStyle name="Normal 18 2 11 13" xfId="32076"/>
    <cellStyle name="Normal 18 2 11 14" xfId="32077"/>
    <cellStyle name="Normal 18 2 11 15" xfId="32078"/>
    <cellStyle name="Normal 18 2 11 16" xfId="32079"/>
    <cellStyle name="Normal 18 2 11 17" xfId="32080"/>
    <cellStyle name="Normal 18 2 11 18" xfId="32081"/>
    <cellStyle name="Normal 18 2 11 19" xfId="32082"/>
    <cellStyle name="Normal 18 2 11 2" xfId="32083"/>
    <cellStyle name="Normal 18 2 11 20" xfId="32084"/>
    <cellStyle name="Normal 18 2 11 21" xfId="32085"/>
    <cellStyle name="Normal 18 2 11 22" xfId="32086"/>
    <cellStyle name="Normal 18 2 11 23" xfId="32087"/>
    <cellStyle name="Normal 18 2 11 24" xfId="32088"/>
    <cellStyle name="Normal 18 2 11 25" xfId="32089"/>
    <cellStyle name="Normal 18 2 11 26" xfId="32090"/>
    <cellStyle name="Normal 18 2 11 27" xfId="32091"/>
    <cellStyle name="Normal 18 2 11 28" xfId="32092"/>
    <cellStyle name="Normal 18 2 11 29" xfId="32093"/>
    <cellStyle name="Normal 18 2 11 3" xfId="32094"/>
    <cellStyle name="Normal 18 2 11 30" xfId="32095"/>
    <cellStyle name="Normal 18 2 11 4" xfId="32096"/>
    <cellStyle name="Normal 18 2 11 5" xfId="32097"/>
    <cellStyle name="Normal 18 2 11 6" xfId="32098"/>
    <cellStyle name="Normal 18 2 11 7" xfId="32099"/>
    <cellStyle name="Normal 18 2 11 8" xfId="32100"/>
    <cellStyle name="Normal 18 2 11 9" xfId="32101"/>
    <cellStyle name="Normal 18 2 12" xfId="32102"/>
    <cellStyle name="Normal 18 2 12 10" xfId="32103"/>
    <cellStyle name="Normal 18 2 12 11" xfId="32104"/>
    <cellStyle name="Normal 18 2 12 12" xfId="32105"/>
    <cellStyle name="Normal 18 2 12 13" xfId="32106"/>
    <cellStyle name="Normal 18 2 12 14" xfId="32107"/>
    <cellStyle name="Normal 18 2 12 15" xfId="32108"/>
    <cellStyle name="Normal 18 2 12 16" xfId="32109"/>
    <cellStyle name="Normal 18 2 12 17" xfId="32110"/>
    <cellStyle name="Normal 18 2 12 18" xfId="32111"/>
    <cellStyle name="Normal 18 2 12 19" xfId="32112"/>
    <cellStyle name="Normal 18 2 12 2" xfId="32113"/>
    <cellStyle name="Normal 18 2 12 20" xfId="32114"/>
    <cellStyle name="Normal 18 2 12 21" xfId="32115"/>
    <cellStyle name="Normal 18 2 12 22" xfId="32116"/>
    <cellStyle name="Normal 18 2 12 23" xfId="32117"/>
    <cellStyle name="Normal 18 2 12 24" xfId="32118"/>
    <cellStyle name="Normal 18 2 12 25" xfId="32119"/>
    <cellStyle name="Normal 18 2 12 26" xfId="32120"/>
    <cellStyle name="Normal 18 2 12 27" xfId="32121"/>
    <cellStyle name="Normal 18 2 12 28" xfId="32122"/>
    <cellStyle name="Normal 18 2 12 29" xfId="32123"/>
    <cellStyle name="Normal 18 2 12 3" xfId="32124"/>
    <cellStyle name="Normal 18 2 12 30" xfId="32125"/>
    <cellStyle name="Normal 18 2 12 4" xfId="32126"/>
    <cellStyle name="Normal 18 2 12 5" xfId="32127"/>
    <cellStyle name="Normal 18 2 12 6" xfId="32128"/>
    <cellStyle name="Normal 18 2 12 7" xfId="32129"/>
    <cellStyle name="Normal 18 2 12 8" xfId="32130"/>
    <cellStyle name="Normal 18 2 12 9" xfId="32131"/>
    <cellStyle name="Normal 18 2 13" xfId="32132"/>
    <cellStyle name="Normal 18 2 13 10" xfId="32133"/>
    <cellStyle name="Normal 18 2 13 11" xfId="32134"/>
    <cellStyle name="Normal 18 2 13 12" xfId="32135"/>
    <cellStyle name="Normal 18 2 13 13" xfId="32136"/>
    <cellStyle name="Normal 18 2 13 14" xfId="32137"/>
    <cellStyle name="Normal 18 2 13 15" xfId="32138"/>
    <cellStyle name="Normal 18 2 13 16" xfId="32139"/>
    <cellStyle name="Normal 18 2 13 17" xfId="32140"/>
    <cellStyle name="Normal 18 2 13 18" xfId="32141"/>
    <cellStyle name="Normal 18 2 13 19" xfId="32142"/>
    <cellStyle name="Normal 18 2 13 2" xfId="32143"/>
    <cellStyle name="Normal 18 2 13 20" xfId="32144"/>
    <cellStyle name="Normal 18 2 13 21" xfId="32145"/>
    <cellStyle name="Normal 18 2 13 22" xfId="32146"/>
    <cellStyle name="Normal 18 2 13 23" xfId="32147"/>
    <cellStyle name="Normal 18 2 13 24" xfId="32148"/>
    <cellStyle name="Normal 18 2 13 25" xfId="32149"/>
    <cellStyle name="Normal 18 2 13 26" xfId="32150"/>
    <cellStyle name="Normal 18 2 13 27" xfId="32151"/>
    <cellStyle name="Normal 18 2 13 28" xfId="32152"/>
    <cellStyle name="Normal 18 2 13 29" xfId="32153"/>
    <cellStyle name="Normal 18 2 13 3" xfId="32154"/>
    <cellStyle name="Normal 18 2 13 30" xfId="32155"/>
    <cellStyle name="Normal 18 2 13 4" xfId="32156"/>
    <cellStyle name="Normal 18 2 13 5" xfId="32157"/>
    <cellStyle name="Normal 18 2 13 6" xfId="32158"/>
    <cellStyle name="Normal 18 2 13 7" xfId="32159"/>
    <cellStyle name="Normal 18 2 13 8" xfId="32160"/>
    <cellStyle name="Normal 18 2 13 9" xfId="32161"/>
    <cellStyle name="Normal 18 2 14" xfId="32162"/>
    <cellStyle name="Normal 18 2 14 10" xfId="32163"/>
    <cellStyle name="Normal 18 2 14 11" xfId="32164"/>
    <cellStyle name="Normal 18 2 14 12" xfId="32165"/>
    <cellStyle name="Normal 18 2 14 13" xfId="32166"/>
    <cellStyle name="Normal 18 2 14 14" xfId="32167"/>
    <cellStyle name="Normal 18 2 14 15" xfId="32168"/>
    <cellStyle name="Normal 18 2 14 16" xfId="32169"/>
    <cellStyle name="Normal 18 2 14 17" xfId="32170"/>
    <cellStyle name="Normal 18 2 14 18" xfId="32171"/>
    <cellStyle name="Normal 18 2 14 19" xfId="32172"/>
    <cellStyle name="Normal 18 2 14 2" xfId="32173"/>
    <cellStyle name="Normal 18 2 14 20" xfId="32174"/>
    <cellStyle name="Normal 18 2 14 21" xfId="32175"/>
    <cellStyle name="Normal 18 2 14 22" xfId="32176"/>
    <cellStyle name="Normal 18 2 14 23" xfId="32177"/>
    <cellStyle name="Normal 18 2 14 24" xfId="32178"/>
    <cellStyle name="Normal 18 2 14 25" xfId="32179"/>
    <cellStyle name="Normal 18 2 14 26" xfId="32180"/>
    <cellStyle name="Normal 18 2 14 27" xfId="32181"/>
    <cellStyle name="Normal 18 2 14 28" xfId="32182"/>
    <cellStyle name="Normal 18 2 14 29" xfId="32183"/>
    <cellStyle name="Normal 18 2 14 3" xfId="32184"/>
    <cellStyle name="Normal 18 2 14 30" xfId="32185"/>
    <cellStyle name="Normal 18 2 14 4" xfId="32186"/>
    <cellStyle name="Normal 18 2 14 5" xfId="32187"/>
    <cellStyle name="Normal 18 2 14 6" xfId="32188"/>
    <cellStyle name="Normal 18 2 14 7" xfId="32189"/>
    <cellStyle name="Normal 18 2 14 8" xfId="32190"/>
    <cellStyle name="Normal 18 2 14 9" xfId="32191"/>
    <cellStyle name="Normal 18 2 15" xfId="32192"/>
    <cellStyle name="Normal 18 2 15 10" xfId="32193"/>
    <cellStyle name="Normal 18 2 15 11" xfId="32194"/>
    <cellStyle name="Normal 18 2 15 12" xfId="32195"/>
    <cellStyle name="Normal 18 2 15 13" xfId="32196"/>
    <cellStyle name="Normal 18 2 15 14" xfId="32197"/>
    <cellStyle name="Normal 18 2 15 15" xfId="32198"/>
    <cellStyle name="Normal 18 2 15 16" xfId="32199"/>
    <cellStyle name="Normal 18 2 15 17" xfId="32200"/>
    <cellStyle name="Normal 18 2 15 18" xfId="32201"/>
    <cellStyle name="Normal 18 2 15 19" xfId="32202"/>
    <cellStyle name="Normal 18 2 15 2" xfId="32203"/>
    <cellStyle name="Normal 18 2 15 20" xfId="32204"/>
    <cellStyle name="Normal 18 2 15 21" xfId="32205"/>
    <cellStyle name="Normal 18 2 15 22" xfId="32206"/>
    <cellStyle name="Normal 18 2 15 23" xfId="32207"/>
    <cellStyle name="Normal 18 2 15 24" xfId="32208"/>
    <cellStyle name="Normal 18 2 15 25" xfId="32209"/>
    <cellStyle name="Normal 18 2 15 26" xfId="32210"/>
    <cellStyle name="Normal 18 2 15 27" xfId="32211"/>
    <cellStyle name="Normal 18 2 15 28" xfId="32212"/>
    <cellStyle name="Normal 18 2 15 29" xfId="32213"/>
    <cellStyle name="Normal 18 2 15 3" xfId="32214"/>
    <cellStyle name="Normal 18 2 15 30" xfId="32215"/>
    <cellStyle name="Normal 18 2 15 4" xfId="32216"/>
    <cellStyle name="Normal 18 2 15 5" xfId="32217"/>
    <cellStyle name="Normal 18 2 15 6" xfId="32218"/>
    <cellStyle name="Normal 18 2 15 7" xfId="32219"/>
    <cellStyle name="Normal 18 2 15 8" xfId="32220"/>
    <cellStyle name="Normal 18 2 15 9" xfId="32221"/>
    <cellStyle name="Normal 18 2 16" xfId="32222"/>
    <cellStyle name="Normal 18 2 16 10" xfId="32223"/>
    <cellStyle name="Normal 18 2 16 11" xfId="32224"/>
    <cellStyle name="Normal 18 2 16 12" xfId="32225"/>
    <cellStyle name="Normal 18 2 16 13" xfId="32226"/>
    <cellStyle name="Normal 18 2 16 14" xfId="32227"/>
    <cellStyle name="Normal 18 2 16 15" xfId="32228"/>
    <cellStyle name="Normal 18 2 16 16" xfId="32229"/>
    <cellStyle name="Normal 18 2 16 17" xfId="32230"/>
    <cellStyle name="Normal 18 2 16 18" xfId="32231"/>
    <cellStyle name="Normal 18 2 16 19" xfId="32232"/>
    <cellStyle name="Normal 18 2 16 2" xfId="32233"/>
    <cellStyle name="Normal 18 2 16 20" xfId="32234"/>
    <cellStyle name="Normal 18 2 16 21" xfId="32235"/>
    <cellStyle name="Normal 18 2 16 22" xfId="32236"/>
    <cellStyle name="Normal 18 2 16 23" xfId="32237"/>
    <cellStyle name="Normal 18 2 16 24" xfId="32238"/>
    <cellStyle name="Normal 18 2 16 25" xfId="32239"/>
    <cellStyle name="Normal 18 2 16 26" xfId="32240"/>
    <cellStyle name="Normal 18 2 16 27" xfId="32241"/>
    <cellStyle name="Normal 18 2 16 28" xfId="32242"/>
    <cellStyle name="Normal 18 2 16 29" xfId="32243"/>
    <cellStyle name="Normal 18 2 16 3" xfId="32244"/>
    <cellStyle name="Normal 18 2 16 30" xfId="32245"/>
    <cellStyle name="Normal 18 2 16 4" xfId="32246"/>
    <cellStyle name="Normal 18 2 16 5" xfId="32247"/>
    <cellStyle name="Normal 18 2 16 6" xfId="32248"/>
    <cellStyle name="Normal 18 2 16 7" xfId="32249"/>
    <cellStyle name="Normal 18 2 16 8" xfId="32250"/>
    <cellStyle name="Normal 18 2 16 9" xfId="32251"/>
    <cellStyle name="Normal 18 2 17" xfId="32252"/>
    <cellStyle name="Normal 18 2 17 10" xfId="32253"/>
    <cellStyle name="Normal 18 2 17 11" xfId="32254"/>
    <cellStyle name="Normal 18 2 17 12" xfId="32255"/>
    <cellStyle name="Normal 18 2 17 13" xfId="32256"/>
    <cellStyle name="Normal 18 2 17 14" xfId="32257"/>
    <cellStyle name="Normal 18 2 17 15" xfId="32258"/>
    <cellStyle name="Normal 18 2 17 16" xfId="32259"/>
    <cellStyle name="Normal 18 2 17 17" xfId="32260"/>
    <cellStyle name="Normal 18 2 17 18" xfId="32261"/>
    <cellStyle name="Normal 18 2 17 19" xfId="32262"/>
    <cellStyle name="Normal 18 2 17 2" xfId="32263"/>
    <cellStyle name="Normal 18 2 17 20" xfId="32264"/>
    <cellStyle name="Normal 18 2 17 21" xfId="32265"/>
    <cellStyle name="Normal 18 2 17 22" xfId="32266"/>
    <cellStyle name="Normal 18 2 17 23" xfId="32267"/>
    <cellStyle name="Normal 18 2 17 24" xfId="32268"/>
    <cellStyle name="Normal 18 2 17 25" xfId="32269"/>
    <cellStyle name="Normal 18 2 17 26" xfId="32270"/>
    <cellStyle name="Normal 18 2 17 27" xfId="32271"/>
    <cellStyle name="Normal 18 2 17 28" xfId="32272"/>
    <cellStyle name="Normal 18 2 17 29" xfId="32273"/>
    <cellStyle name="Normal 18 2 17 3" xfId="32274"/>
    <cellStyle name="Normal 18 2 17 30" xfId="32275"/>
    <cellStyle name="Normal 18 2 17 4" xfId="32276"/>
    <cellStyle name="Normal 18 2 17 5" xfId="32277"/>
    <cellStyle name="Normal 18 2 17 6" xfId="32278"/>
    <cellStyle name="Normal 18 2 17 7" xfId="32279"/>
    <cellStyle name="Normal 18 2 17 8" xfId="32280"/>
    <cellStyle name="Normal 18 2 17 9" xfId="32281"/>
    <cellStyle name="Normal 18 2 18" xfId="32282"/>
    <cellStyle name="Normal 18 2 18 10" xfId="32283"/>
    <cellStyle name="Normal 18 2 18 11" xfId="32284"/>
    <cellStyle name="Normal 18 2 18 12" xfId="32285"/>
    <cellStyle name="Normal 18 2 18 13" xfId="32286"/>
    <cellStyle name="Normal 18 2 18 14" xfId="32287"/>
    <cellStyle name="Normal 18 2 18 15" xfId="32288"/>
    <cellStyle name="Normal 18 2 18 16" xfId="32289"/>
    <cellStyle name="Normal 18 2 18 17" xfId="32290"/>
    <cellStyle name="Normal 18 2 18 18" xfId="32291"/>
    <cellStyle name="Normal 18 2 18 19" xfId="32292"/>
    <cellStyle name="Normal 18 2 18 2" xfId="32293"/>
    <cellStyle name="Normal 18 2 18 20" xfId="32294"/>
    <cellStyle name="Normal 18 2 18 21" xfId="32295"/>
    <cellStyle name="Normal 18 2 18 22" xfId="32296"/>
    <cellStyle name="Normal 18 2 18 23" xfId="32297"/>
    <cellStyle name="Normal 18 2 18 24" xfId="32298"/>
    <cellStyle name="Normal 18 2 18 25" xfId="32299"/>
    <cellStyle name="Normal 18 2 18 26" xfId="32300"/>
    <cellStyle name="Normal 18 2 18 27" xfId="32301"/>
    <cellStyle name="Normal 18 2 18 28" xfId="32302"/>
    <cellStyle name="Normal 18 2 18 29" xfId="32303"/>
    <cellStyle name="Normal 18 2 18 3" xfId="32304"/>
    <cellStyle name="Normal 18 2 18 30" xfId="32305"/>
    <cellStyle name="Normal 18 2 18 4" xfId="32306"/>
    <cellStyle name="Normal 18 2 18 5" xfId="32307"/>
    <cellStyle name="Normal 18 2 18 6" xfId="32308"/>
    <cellStyle name="Normal 18 2 18 7" xfId="32309"/>
    <cellStyle name="Normal 18 2 18 8" xfId="32310"/>
    <cellStyle name="Normal 18 2 18 9" xfId="32311"/>
    <cellStyle name="Normal 18 2 19" xfId="32312"/>
    <cellStyle name="Normal 18 2 19 10" xfId="32313"/>
    <cellStyle name="Normal 18 2 19 11" xfId="32314"/>
    <cellStyle name="Normal 18 2 19 12" xfId="32315"/>
    <cellStyle name="Normal 18 2 19 13" xfId="32316"/>
    <cellStyle name="Normal 18 2 19 14" xfId="32317"/>
    <cellStyle name="Normal 18 2 19 15" xfId="32318"/>
    <cellStyle name="Normal 18 2 19 16" xfId="32319"/>
    <cellStyle name="Normal 18 2 19 17" xfId="32320"/>
    <cellStyle name="Normal 18 2 19 18" xfId="32321"/>
    <cellStyle name="Normal 18 2 19 19" xfId="32322"/>
    <cellStyle name="Normal 18 2 19 2" xfId="32323"/>
    <cellStyle name="Normal 18 2 19 20" xfId="32324"/>
    <cellStyle name="Normal 18 2 19 21" xfId="32325"/>
    <cellStyle name="Normal 18 2 19 22" xfId="32326"/>
    <cellStyle name="Normal 18 2 19 23" xfId="32327"/>
    <cellStyle name="Normal 18 2 19 24" xfId="32328"/>
    <cellStyle name="Normal 18 2 19 25" xfId="32329"/>
    <cellStyle name="Normal 18 2 19 26" xfId="32330"/>
    <cellStyle name="Normal 18 2 19 27" xfId="32331"/>
    <cellStyle name="Normal 18 2 19 28" xfId="32332"/>
    <cellStyle name="Normal 18 2 19 29" xfId="32333"/>
    <cellStyle name="Normal 18 2 19 3" xfId="32334"/>
    <cellStyle name="Normal 18 2 19 30" xfId="32335"/>
    <cellStyle name="Normal 18 2 19 4" xfId="32336"/>
    <cellStyle name="Normal 18 2 19 5" xfId="32337"/>
    <cellStyle name="Normal 18 2 19 6" xfId="32338"/>
    <cellStyle name="Normal 18 2 19 7" xfId="32339"/>
    <cellStyle name="Normal 18 2 19 8" xfId="32340"/>
    <cellStyle name="Normal 18 2 19 9" xfId="32341"/>
    <cellStyle name="Normal 18 2 2" xfId="32342"/>
    <cellStyle name="Normal 18 2 2 10" xfId="32343"/>
    <cellStyle name="Normal 18 2 2 11" xfId="32344"/>
    <cellStyle name="Normal 18 2 2 12" xfId="32345"/>
    <cellStyle name="Normal 18 2 2 13" xfId="32346"/>
    <cellStyle name="Normal 18 2 2 14" xfId="32347"/>
    <cellStyle name="Normal 18 2 2 15" xfId="32348"/>
    <cellStyle name="Normal 18 2 2 16" xfId="32349"/>
    <cellStyle name="Normal 18 2 2 17" xfId="32350"/>
    <cellStyle name="Normal 18 2 2 18" xfId="32351"/>
    <cellStyle name="Normal 18 2 2 19" xfId="32352"/>
    <cellStyle name="Normal 18 2 2 2" xfId="32353"/>
    <cellStyle name="Normal 18 2 2 20" xfId="32354"/>
    <cellStyle name="Normal 18 2 2 21" xfId="32355"/>
    <cellStyle name="Normal 18 2 2 22" xfId="32356"/>
    <cellStyle name="Normal 18 2 2 23" xfId="32357"/>
    <cellStyle name="Normal 18 2 2 24" xfId="32358"/>
    <cellStyle name="Normal 18 2 2 25" xfId="32359"/>
    <cellStyle name="Normal 18 2 2 26" xfId="32360"/>
    <cellStyle name="Normal 18 2 2 27" xfId="32361"/>
    <cellStyle name="Normal 18 2 2 28" xfId="32362"/>
    <cellStyle name="Normal 18 2 2 29" xfId="32363"/>
    <cellStyle name="Normal 18 2 2 3" xfId="32364"/>
    <cellStyle name="Normal 18 2 2 30" xfId="32365"/>
    <cellStyle name="Normal 18 2 2 4" xfId="32366"/>
    <cellStyle name="Normal 18 2 2 5" xfId="32367"/>
    <cellStyle name="Normal 18 2 2 6" xfId="32368"/>
    <cellStyle name="Normal 18 2 2 7" xfId="32369"/>
    <cellStyle name="Normal 18 2 2 8" xfId="32370"/>
    <cellStyle name="Normal 18 2 2 9" xfId="32371"/>
    <cellStyle name="Normal 18 2 20" xfId="32372"/>
    <cellStyle name="Normal 18 2 20 10" xfId="32373"/>
    <cellStyle name="Normal 18 2 20 11" xfId="32374"/>
    <cellStyle name="Normal 18 2 20 12" xfId="32375"/>
    <cellStyle name="Normal 18 2 20 13" xfId="32376"/>
    <cellStyle name="Normal 18 2 20 14" xfId="32377"/>
    <cellStyle name="Normal 18 2 20 15" xfId="32378"/>
    <cellStyle name="Normal 18 2 20 16" xfId="32379"/>
    <cellStyle name="Normal 18 2 20 17" xfId="32380"/>
    <cellStyle name="Normal 18 2 20 18" xfId="32381"/>
    <cellStyle name="Normal 18 2 20 19" xfId="32382"/>
    <cellStyle name="Normal 18 2 20 2" xfId="32383"/>
    <cellStyle name="Normal 18 2 20 20" xfId="32384"/>
    <cellStyle name="Normal 18 2 20 21" xfId="32385"/>
    <cellStyle name="Normal 18 2 20 22" xfId="32386"/>
    <cellStyle name="Normal 18 2 20 23" xfId="32387"/>
    <cellStyle name="Normal 18 2 20 24" xfId="32388"/>
    <cellStyle name="Normal 18 2 20 25" xfId="32389"/>
    <cellStyle name="Normal 18 2 20 26" xfId="32390"/>
    <cellStyle name="Normal 18 2 20 27" xfId="32391"/>
    <cellStyle name="Normal 18 2 20 28" xfId="32392"/>
    <cellStyle name="Normal 18 2 20 29" xfId="32393"/>
    <cellStyle name="Normal 18 2 20 3" xfId="32394"/>
    <cellStyle name="Normal 18 2 20 30" xfId="32395"/>
    <cellStyle name="Normal 18 2 20 4" xfId="32396"/>
    <cellStyle name="Normal 18 2 20 5" xfId="32397"/>
    <cellStyle name="Normal 18 2 20 6" xfId="32398"/>
    <cellStyle name="Normal 18 2 20 7" xfId="32399"/>
    <cellStyle name="Normal 18 2 20 8" xfId="32400"/>
    <cellStyle name="Normal 18 2 20 9" xfId="32401"/>
    <cellStyle name="Normal 18 2 21" xfId="32402"/>
    <cellStyle name="Normal 18 2 21 10" xfId="32403"/>
    <cellStyle name="Normal 18 2 21 11" xfId="32404"/>
    <cellStyle name="Normal 18 2 21 12" xfId="32405"/>
    <cellStyle name="Normal 18 2 21 13" xfId="32406"/>
    <cellStyle name="Normal 18 2 21 14" xfId="32407"/>
    <cellStyle name="Normal 18 2 21 15" xfId="32408"/>
    <cellStyle name="Normal 18 2 21 16" xfId="32409"/>
    <cellStyle name="Normal 18 2 21 17" xfId="32410"/>
    <cellStyle name="Normal 18 2 21 18" xfId="32411"/>
    <cellStyle name="Normal 18 2 21 19" xfId="32412"/>
    <cellStyle name="Normal 18 2 21 2" xfId="32413"/>
    <cellStyle name="Normal 18 2 21 20" xfId="32414"/>
    <cellStyle name="Normal 18 2 21 21" xfId="32415"/>
    <cellStyle name="Normal 18 2 21 22" xfId="32416"/>
    <cellStyle name="Normal 18 2 21 23" xfId="32417"/>
    <cellStyle name="Normal 18 2 21 24" xfId="32418"/>
    <cellStyle name="Normal 18 2 21 25" xfId="32419"/>
    <cellStyle name="Normal 18 2 21 26" xfId="32420"/>
    <cellStyle name="Normal 18 2 21 27" xfId="32421"/>
    <cellStyle name="Normal 18 2 21 28" xfId="32422"/>
    <cellStyle name="Normal 18 2 21 29" xfId="32423"/>
    <cellStyle name="Normal 18 2 21 3" xfId="32424"/>
    <cellStyle name="Normal 18 2 21 30" xfId="32425"/>
    <cellStyle name="Normal 18 2 21 4" xfId="32426"/>
    <cellStyle name="Normal 18 2 21 5" xfId="32427"/>
    <cellStyle name="Normal 18 2 21 6" xfId="32428"/>
    <cellStyle name="Normal 18 2 21 7" xfId="32429"/>
    <cellStyle name="Normal 18 2 21 8" xfId="32430"/>
    <cellStyle name="Normal 18 2 21 9" xfId="32431"/>
    <cellStyle name="Normal 18 2 22" xfId="32432"/>
    <cellStyle name="Normal 18 2 22 10" xfId="32433"/>
    <cellStyle name="Normal 18 2 22 11" xfId="32434"/>
    <cellStyle name="Normal 18 2 22 12" xfId="32435"/>
    <cellStyle name="Normal 18 2 22 13" xfId="32436"/>
    <cellStyle name="Normal 18 2 22 14" xfId="32437"/>
    <cellStyle name="Normal 18 2 22 15" xfId="32438"/>
    <cellStyle name="Normal 18 2 22 16" xfId="32439"/>
    <cellStyle name="Normal 18 2 22 17" xfId="32440"/>
    <cellStyle name="Normal 18 2 22 18" xfId="32441"/>
    <cellStyle name="Normal 18 2 22 19" xfId="32442"/>
    <cellStyle name="Normal 18 2 22 2" xfId="32443"/>
    <cellStyle name="Normal 18 2 22 20" xfId="32444"/>
    <cellStyle name="Normal 18 2 22 21" xfId="32445"/>
    <cellStyle name="Normal 18 2 22 22" xfId="32446"/>
    <cellStyle name="Normal 18 2 22 23" xfId="32447"/>
    <cellStyle name="Normal 18 2 22 24" xfId="32448"/>
    <cellStyle name="Normal 18 2 22 25" xfId="32449"/>
    <cellStyle name="Normal 18 2 22 26" xfId="32450"/>
    <cellStyle name="Normal 18 2 22 27" xfId="32451"/>
    <cellStyle name="Normal 18 2 22 28" xfId="32452"/>
    <cellStyle name="Normal 18 2 22 29" xfId="32453"/>
    <cellStyle name="Normal 18 2 22 3" xfId="32454"/>
    <cellStyle name="Normal 18 2 22 30" xfId="32455"/>
    <cellStyle name="Normal 18 2 22 4" xfId="32456"/>
    <cellStyle name="Normal 18 2 22 5" xfId="32457"/>
    <cellStyle name="Normal 18 2 22 6" xfId="32458"/>
    <cellStyle name="Normal 18 2 22 7" xfId="32459"/>
    <cellStyle name="Normal 18 2 22 8" xfId="32460"/>
    <cellStyle name="Normal 18 2 22 9" xfId="32461"/>
    <cellStyle name="Normal 18 2 23" xfId="32462"/>
    <cellStyle name="Normal 18 2 23 10" xfId="32463"/>
    <cellStyle name="Normal 18 2 23 11" xfId="32464"/>
    <cellStyle name="Normal 18 2 23 12" xfId="32465"/>
    <cellStyle name="Normal 18 2 23 13" xfId="32466"/>
    <cellStyle name="Normal 18 2 23 14" xfId="32467"/>
    <cellStyle name="Normal 18 2 23 15" xfId="32468"/>
    <cellStyle name="Normal 18 2 23 16" xfId="32469"/>
    <cellStyle name="Normal 18 2 23 17" xfId="32470"/>
    <cellStyle name="Normal 18 2 23 18" xfId="32471"/>
    <cellStyle name="Normal 18 2 23 19" xfId="32472"/>
    <cellStyle name="Normal 18 2 23 2" xfId="32473"/>
    <cellStyle name="Normal 18 2 23 20" xfId="32474"/>
    <cellStyle name="Normal 18 2 23 21" xfId="32475"/>
    <cellStyle name="Normal 18 2 23 22" xfId="32476"/>
    <cellStyle name="Normal 18 2 23 23" xfId="32477"/>
    <cellStyle name="Normal 18 2 23 24" xfId="32478"/>
    <cellStyle name="Normal 18 2 23 25" xfId="32479"/>
    <cellStyle name="Normal 18 2 23 26" xfId="32480"/>
    <cellStyle name="Normal 18 2 23 27" xfId="32481"/>
    <cellStyle name="Normal 18 2 23 28" xfId="32482"/>
    <cellStyle name="Normal 18 2 23 29" xfId="32483"/>
    <cellStyle name="Normal 18 2 23 3" xfId="32484"/>
    <cellStyle name="Normal 18 2 23 30" xfId="32485"/>
    <cellStyle name="Normal 18 2 23 4" xfId="32486"/>
    <cellStyle name="Normal 18 2 23 5" xfId="32487"/>
    <cellStyle name="Normal 18 2 23 6" xfId="32488"/>
    <cellStyle name="Normal 18 2 23 7" xfId="32489"/>
    <cellStyle name="Normal 18 2 23 8" xfId="32490"/>
    <cellStyle name="Normal 18 2 23 9" xfId="32491"/>
    <cellStyle name="Normal 18 2 24" xfId="32492"/>
    <cellStyle name="Normal 18 2 24 10" xfId="32493"/>
    <cellStyle name="Normal 18 2 24 11" xfId="32494"/>
    <cellStyle name="Normal 18 2 24 12" xfId="32495"/>
    <cellStyle name="Normal 18 2 24 13" xfId="32496"/>
    <cellStyle name="Normal 18 2 24 14" xfId="32497"/>
    <cellStyle name="Normal 18 2 24 15" xfId="32498"/>
    <cellStyle name="Normal 18 2 24 16" xfId="32499"/>
    <cellStyle name="Normal 18 2 24 17" xfId="32500"/>
    <cellStyle name="Normal 18 2 24 18" xfId="32501"/>
    <cellStyle name="Normal 18 2 24 19" xfId="32502"/>
    <cellStyle name="Normal 18 2 24 2" xfId="32503"/>
    <cellStyle name="Normal 18 2 24 20" xfId="32504"/>
    <cellStyle name="Normal 18 2 24 21" xfId="32505"/>
    <cellStyle name="Normal 18 2 24 22" xfId="32506"/>
    <cellStyle name="Normal 18 2 24 23" xfId="32507"/>
    <cellStyle name="Normal 18 2 24 24" xfId="32508"/>
    <cellStyle name="Normal 18 2 24 25" xfId="32509"/>
    <cellStyle name="Normal 18 2 24 26" xfId="32510"/>
    <cellStyle name="Normal 18 2 24 27" xfId="32511"/>
    <cellStyle name="Normal 18 2 24 28" xfId="32512"/>
    <cellStyle name="Normal 18 2 24 29" xfId="32513"/>
    <cellStyle name="Normal 18 2 24 3" xfId="32514"/>
    <cellStyle name="Normal 18 2 24 30" xfId="32515"/>
    <cellStyle name="Normal 18 2 24 4" xfId="32516"/>
    <cellStyle name="Normal 18 2 24 5" xfId="32517"/>
    <cellStyle name="Normal 18 2 24 6" xfId="32518"/>
    <cellStyle name="Normal 18 2 24 7" xfId="32519"/>
    <cellStyle name="Normal 18 2 24 8" xfId="32520"/>
    <cellStyle name="Normal 18 2 24 9" xfId="32521"/>
    <cellStyle name="Normal 18 2 25" xfId="32522"/>
    <cellStyle name="Normal 18 2 25 10" xfId="32523"/>
    <cellStyle name="Normal 18 2 25 11" xfId="32524"/>
    <cellStyle name="Normal 18 2 25 12" xfId="32525"/>
    <cellStyle name="Normal 18 2 25 13" xfId="32526"/>
    <cellStyle name="Normal 18 2 25 14" xfId="32527"/>
    <cellStyle name="Normal 18 2 25 15" xfId="32528"/>
    <cellStyle name="Normal 18 2 25 16" xfId="32529"/>
    <cellStyle name="Normal 18 2 25 17" xfId="32530"/>
    <cellStyle name="Normal 18 2 25 18" xfId="32531"/>
    <cellStyle name="Normal 18 2 25 19" xfId="32532"/>
    <cellStyle name="Normal 18 2 25 2" xfId="32533"/>
    <cellStyle name="Normal 18 2 25 20" xfId="32534"/>
    <cellStyle name="Normal 18 2 25 21" xfId="32535"/>
    <cellStyle name="Normal 18 2 25 22" xfId="32536"/>
    <cellStyle name="Normal 18 2 25 23" xfId="32537"/>
    <cellStyle name="Normal 18 2 25 24" xfId="32538"/>
    <cellStyle name="Normal 18 2 25 25" xfId="32539"/>
    <cellStyle name="Normal 18 2 25 26" xfId="32540"/>
    <cellStyle name="Normal 18 2 25 27" xfId="32541"/>
    <cellStyle name="Normal 18 2 25 28" xfId="32542"/>
    <cellStyle name="Normal 18 2 25 29" xfId="32543"/>
    <cellStyle name="Normal 18 2 25 3" xfId="32544"/>
    <cellStyle name="Normal 18 2 25 30" xfId="32545"/>
    <cellStyle name="Normal 18 2 25 4" xfId="32546"/>
    <cellStyle name="Normal 18 2 25 5" xfId="32547"/>
    <cellStyle name="Normal 18 2 25 6" xfId="32548"/>
    <cellStyle name="Normal 18 2 25 7" xfId="32549"/>
    <cellStyle name="Normal 18 2 25 8" xfId="32550"/>
    <cellStyle name="Normal 18 2 25 9" xfId="32551"/>
    <cellStyle name="Normal 18 2 26" xfId="32552"/>
    <cellStyle name="Normal 18 2 26 10" xfId="32553"/>
    <cellStyle name="Normal 18 2 26 11" xfId="32554"/>
    <cellStyle name="Normal 18 2 26 12" xfId="32555"/>
    <cellStyle name="Normal 18 2 26 13" xfId="32556"/>
    <cellStyle name="Normal 18 2 26 14" xfId="32557"/>
    <cellStyle name="Normal 18 2 26 15" xfId="32558"/>
    <cellStyle name="Normal 18 2 26 16" xfId="32559"/>
    <cellStyle name="Normal 18 2 26 17" xfId="32560"/>
    <cellStyle name="Normal 18 2 26 18" xfId="32561"/>
    <cellStyle name="Normal 18 2 26 19" xfId="32562"/>
    <cellStyle name="Normal 18 2 26 2" xfId="32563"/>
    <cellStyle name="Normal 18 2 26 20" xfId="32564"/>
    <cellStyle name="Normal 18 2 26 21" xfId="32565"/>
    <cellStyle name="Normal 18 2 26 22" xfId="32566"/>
    <cellStyle name="Normal 18 2 26 23" xfId="32567"/>
    <cellStyle name="Normal 18 2 26 24" xfId="32568"/>
    <cellStyle name="Normal 18 2 26 25" xfId="32569"/>
    <cellStyle name="Normal 18 2 26 26" xfId="32570"/>
    <cellStyle name="Normal 18 2 26 27" xfId="32571"/>
    <cellStyle name="Normal 18 2 26 28" xfId="32572"/>
    <cellStyle name="Normal 18 2 26 29" xfId="32573"/>
    <cellStyle name="Normal 18 2 26 3" xfId="32574"/>
    <cellStyle name="Normal 18 2 26 30" xfId="32575"/>
    <cellStyle name="Normal 18 2 26 4" xfId="32576"/>
    <cellStyle name="Normal 18 2 26 5" xfId="32577"/>
    <cellStyle name="Normal 18 2 26 6" xfId="32578"/>
    <cellStyle name="Normal 18 2 26 7" xfId="32579"/>
    <cellStyle name="Normal 18 2 26 8" xfId="32580"/>
    <cellStyle name="Normal 18 2 26 9" xfId="32581"/>
    <cellStyle name="Normal 18 2 27" xfId="32582"/>
    <cellStyle name="Normal 18 2 27 10" xfId="32583"/>
    <cellStyle name="Normal 18 2 27 11" xfId="32584"/>
    <cellStyle name="Normal 18 2 27 12" xfId="32585"/>
    <cellStyle name="Normal 18 2 27 13" xfId="32586"/>
    <cellStyle name="Normal 18 2 27 14" xfId="32587"/>
    <cellStyle name="Normal 18 2 27 15" xfId="32588"/>
    <cellStyle name="Normal 18 2 27 16" xfId="32589"/>
    <cellStyle name="Normal 18 2 27 17" xfId="32590"/>
    <cellStyle name="Normal 18 2 27 18" xfId="32591"/>
    <cellStyle name="Normal 18 2 27 19" xfId="32592"/>
    <cellStyle name="Normal 18 2 27 2" xfId="32593"/>
    <cellStyle name="Normal 18 2 27 20" xfId="32594"/>
    <cellStyle name="Normal 18 2 27 21" xfId="32595"/>
    <cellStyle name="Normal 18 2 27 22" xfId="32596"/>
    <cellStyle name="Normal 18 2 27 23" xfId="32597"/>
    <cellStyle name="Normal 18 2 27 24" xfId="32598"/>
    <cellStyle name="Normal 18 2 27 25" xfId="32599"/>
    <cellStyle name="Normal 18 2 27 26" xfId="32600"/>
    <cellStyle name="Normal 18 2 27 27" xfId="32601"/>
    <cellStyle name="Normal 18 2 27 28" xfId="32602"/>
    <cellStyle name="Normal 18 2 27 29" xfId="32603"/>
    <cellStyle name="Normal 18 2 27 3" xfId="32604"/>
    <cellStyle name="Normal 18 2 27 30" xfId="32605"/>
    <cellStyle name="Normal 18 2 27 4" xfId="32606"/>
    <cellStyle name="Normal 18 2 27 5" xfId="32607"/>
    <cellStyle name="Normal 18 2 27 6" xfId="32608"/>
    <cellStyle name="Normal 18 2 27 7" xfId="32609"/>
    <cellStyle name="Normal 18 2 27 8" xfId="32610"/>
    <cellStyle name="Normal 18 2 27 9" xfId="32611"/>
    <cellStyle name="Normal 18 2 28" xfId="32612"/>
    <cellStyle name="Normal 18 2 28 10" xfId="32613"/>
    <cellStyle name="Normal 18 2 28 11" xfId="32614"/>
    <cellStyle name="Normal 18 2 28 12" xfId="32615"/>
    <cellStyle name="Normal 18 2 28 13" xfId="32616"/>
    <cellStyle name="Normal 18 2 28 14" xfId="32617"/>
    <cellStyle name="Normal 18 2 28 15" xfId="32618"/>
    <cellStyle name="Normal 18 2 28 16" xfId="32619"/>
    <cellStyle name="Normal 18 2 28 17" xfId="32620"/>
    <cellStyle name="Normal 18 2 28 18" xfId="32621"/>
    <cellStyle name="Normal 18 2 28 19" xfId="32622"/>
    <cellStyle name="Normal 18 2 28 2" xfId="32623"/>
    <cellStyle name="Normal 18 2 28 20" xfId="32624"/>
    <cellStyle name="Normal 18 2 28 21" xfId="32625"/>
    <cellStyle name="Normal 18 2 28 22" xfId="32626"/>
    <cellStyle name="Normal 18 2 28 23" xfId="32627"/>
    <cellStyle name="Normal 18 2 28 24" xfId="32628"/>
    <cellStyle name="Normal 18 2 28 25" xfId="32629"/>
    <cellStyle name="Normal 18 2 28 26" xfId="32630"/>
    <cellStyle name="Normal 18 2 28 27" xfId="32631"/>
    <cellStyle name="Normal 18 2 28 28" xfId="32632"/>
    <cellStyle name="Normal 18 2 28 29" xfId="32633"/>
    <cellStyle name="Normal 18 2 28 3" xfId="32634"/>
    <cellStyle name="Normal 18 2 28 30" xfId="32635"/>
    <cellStyle name="Normal 18 2 28 4" xfId="32636"/>
    <cellStyle name="Normal 18 2 28 5" xfId="32637"/>
    <cellStyle name="Normal 18 2 28 6" xfId="32638"/>
    <cellStyle name="Normal 18 2 28 7" xfId="32639"/>
    <cellStyle name="Normal 18 2 28 8" xfId="32640"/>
    <cellStyle name="Normal 18 2 28 9" xfId="32641"/>
    <cellStyle name="Normal 18 2 29" xfId="32642"/>
    <cellStyle name="Normal 18 2 29 10" xfId="32643"/>
    <cellStyle name="Normal 18 2 29 11" xfId="32644"/>
    <cellStyle name="Normal 18 2 29 12" xfId="32645"/>
    <cellStyle name="Normal 18 2 29 13" xfId="32646"/>
    <cellStyle name="Normal 18 2 29 14" xfId="32647"/>
    <cellStyle name="Normal 18 2 29 15" xfId="32648"/>
    <cellStyle name="Normal 18 2 29 16" xfId="32649"/>
    <cellStyle name="Normal 18 2 29 17" xfId="32650"/>
    <cellStyle name="Normal 18 2 29 18" xfId="32651"/>
    <cellStyle name="Normal 18 2 29 19" xfId="32652"/>
    <cellStyle name="Normal 18 2 29 2" xfId="32653"/>
    <cellStyle name="Normal 18 2 29 20" xfId="32654"/>
    <cellStyle name="Normal 18 2 29 21" xfId="32655"/>
    <cellStyle name="Normal 18 2 29 22" xfId="32656"/>
    <cellStyle name="Normal 18 2 29 23" xfId="32657"/>
    <cellStyle name="Normal 18 2 29 24" xfId="32658"/>
    <cellStyle name="Normal 18 2 29 25" xfId="32659"/>
    <cellStyle name="Normal 18 2 29 26" xfId="32660"/>
    <cellStyle name="Normal 18 2 29 27" xfId="32661"/>
    <cellStyle name="Normal 18 2 29 28" xfId="32662"/>
    <cellStyle name="Normal 18 2 29 29" xfId="32663"/>
    <cellStyle name="Normal 18 2 29 3" xfId="32664"/>
    <cellStyle name="Normal 18 2 29 30" xfId="32665"/>
    <cellStyle name="Normal 18 2 29 4" xfId="32666"/>
    <cellStyle name="Normal 18 2 29 5" xfId="32667"/>
    <cellStyle name="Normal 18 2 29 6" xfId="32668"/>
    <cellStyle name="Normal 18 2 29 7" xfId="32669"/>
    <cellStyle name="Normal 18 2 29 8" xfId="32670"/>
    <cellStyle name="Normal 18 2 29 9" xfId="32671"/>
    <cellStyle name="Normal 18 2 3" xfId="32672"/>
    <cellStyle name="Normal 18 2 3 10" xfId="32673"/>
    <cellStyle name="Normal 18 2 3 11" xfId="32674"/>
    <cellStyle name="Normal 18 2 3 12" xfId="32675"/>
    <cellStyle name="Normal 18 2 3 13" xfId="32676"/>
    <cellStyle name="Normal 18 2 3 14" xfId="32677"/>
    <cellStyle name="Normal 18 2 3 15" xfId="32678"/>
    <cellStyle name="Normal 18 2 3 16" xfId="32679"/>
    <cellStyle name="Normal 18 2 3 17" xfId="32680"/>
    <cellStyle name="Normal 18 2 3 18" xfId="32681"/>
    <cellStyle name="Normal 18 2 3 19" xfId="32682"/>
    <cellStyle name="Normal 18 2 3 2" xfId="32683"/>
    <cellStyle name="Normal 18 2 3 20" xfId="32684"/>
    <cellStyle name="Normal 18 2 3 21" xfId="32685"/>
    <cellStyle name="Normal 18 2 3 22" xfId="32686"/>
    <cellStyle name="Normal 18 2 3 23" xfId="32687"/>
    <cellStyle name="Normal 18 2 3 24" xfId="32688"/>
    <cellStyle name="Normal 18 2 3 25" xfId="32689"/>
    <cellStyle name="Normal 18 2 3 26" xfId="32690"/>
    <cellStyle name="Normal 18 2 3 27" xfId="32691"/>
    <cellStyle name="Normal 18 2 3 28" xfId="32692"/>
    <cellStyle name="Normal 18 2 3 29" xfId="32693"/>
    <cellStyle name="Normal 18 2 3 3" xfId="32694"/>
    <cellStyle name="Normal 18 2 3 30" xfId="32695"/>
    <cellStyle name="Normal 18 2 3 4" xfId="32696"/>
    <cellStyle name="Normal 18 2 3 5" xfId="32697"/>
    <cellStyle name="Normal 18 2 3 6" xfId="32698"/>
    <cellStyle name="Normal 18 2 3 7" xfId="32699"/>
    <cellStyle name="Normal 18 2 3 8" xfId="32700"/>
    <cellStyle name="Normal 18 2 3 9" xfId="32701"/>
    <cellStyle name="Normal 18 2 30" xfId="32702"/>
    <cellStyle name="Normal 18 2 30 10" xfId="32703"/>
    <cellStyle name="Normal 18 2 30 11" xfId="32704"/>
    <cellStyle name="Normal 18 2 30 12" xfId="32705"/>
    <cellStyle name="Normal 18 2 30 13" xfId="32706"/>
    <cellStyle name="Normal 18 2 30 14" xfId="32707"/>
    <cellStyle name="Normal 18 2 30 15" xfId="32708"/>
    <cellStyle name="Normal 18 2 30 16" xfId="32709"/>
    <cellStyle name="Normal 18 2 30 17" xfId="32710"/>
    <cellStyle name="Normal 18 2 30 18" xfId="32711"/>
    <cellStyle name="Normal 18 2 30 19" xfId="32712"/>
    <cellStyle name="Normal 18 2 30 2" xfId="32713"/>
    <cellStyle name="Normal 18 2 30 20" xfId="32714"/>
    <cellStyle name="Normal 18 2 30 21" xfId="32715"/>
    <cellStyle name="Normal 18 2 30 22" xfId="32716"/>
    <cellStyle name="Normal 18 2 30 23" xfId="32717"/>
    <cellStyle name="Normal 18 2 30 24" xfId="32718"/>
    <cellStyle name="Normal 18 2 30 25" xfId="32719"/>
    <cellStyle name="Normal 18 2 30 26" xfId="32720"/>
    <cellStyle name="Normal 18 2 30 27" xfId="32721"/>
    <cellStyle name="Normal 18 2 30 28" xfId="32722"/>
    <cellStyle name="Normal 18 2 30 29" xfId="32723"/>
    <cellStyle name="Normal 18 2 30 3" xfId="32724"/>
    <cellStyle name="Normal 18 2 30 30" xfId="32725"/>
    <cellStyle name="Normal 18 2 30 4" xfId="32726"/>
    <cellStyle name="Normal 18 2 30 5" xfId="32727"/>
    <cellStyle name="Normal 18 2 30 6" xfId="32728"/>
    <cellStyle name="Normal 18 2 30 7" xfId="32729"/>
    <cellStyle name="Normal 18 2 30 8" xfId="32730"/>
    <cellStyle name="Normal 18 2 30 9" xfId="32731"/>
    <cellStyle name="Normal 18 2 31" xfId="32732"/>
    <cellStyle name="Normal 18 2 31 10" xfId="32733"/>
    <cellStyle name="Normal 18 2 31 11" xfId="32734"/>
    <cellStyle name="Normal 18 2 31 12" xfId="32735"/>
    <cellStyle name="Normal 18 2 31 13" xfId="32736"/>
    <cellStyle name="Normal 18 2 31 14" xfId="32737"/>
    <cellStyle name="Normal 18 2 31 15" xfId="32738"/>
    <cellStyle name="Normal 18 2 31 16" xfId="32739"/>
    <cellStyle name="Normal 18 2 31 17" xfId="32740"/>
    <cellStyle name="Normal 18 2 31 18" xfId="32741"/>
    <cellStyle name="Normal 18 2 31 19" xfId="32742"/>
    <cellStyle name="Normal 18 2 31 2" xfId="32743"/>
    <cellStyle name="Normal 18 2 31 20" xfId="32744"/>
    <cellStyle name="Normal 18 2 31 21" xfId="32745"/>
    <cellStyle name="Normal 18 2 31 22" xfId="32746"/>
    <cellStyle name="Normal 18 2 31 23" xfId="32747"/>
    <cellStyle name="Normal 18 2 31 24" xfId="32748"/>
    <cellStyle name="Normal 18 2 31 25" xfId="32749"/>
    <cellStyle name="Normal 18 2 31 26" xfId="32750"/>
    <cellStyle name="Normal 18 2 31 27" xfId="32751"/>
    <cellStyle name="Normal 18 2 31 28" xfId="32752"/>
    <cellStyle name="Normal 18 2 31 29" xfId="32753"/>
    <cellStyle name="Normal 18 2 31 3" xfId="32754"/>
    <cellStyle name="Normal 18 2 31 30" xfId="32755"/>
    <cellStyle name="Normal 18 2 31 4" xfId="32756"/>
    <cellStyle name="Normal 18 2 31 5" xfId="32757"/>
    <cellStyle name="Normal 18 2 31 6" xfId="32758"/>
    <cellStyle name="Normal 18 2 31 7" xfId="32759"/>
    <cellStyle name="Normal 18 2 31 8" xfId="32760"/>
    <cellStyle name="Normal 18 2 31 9" xfId="32761"/>
    <cellStyle name="Normal 18 2 32" xfId="32762"/>
    <cellStyle name="Normal 18 2 33" xfId="32763"/>
    <cellStyle name="Normal 18 2 34" xfId="32764"/>
    <cellStyle name="Normal 18 2 35" xfId="32765"/>
    <cellStyle name="Normal 18 2 36" xfId="32766"/>
    <cellStyle name="Normal 18 2 37" xfId="32767"/>
    <cellStyle name="Normal 18 2 38" xfId="32768"/>
    <cellStyle name="Normal 18 2 39" xfId="32769"/>
    <cellStyle name="Normal 18 2 4" xfId="32770"/>
    <cellStyle name="Normal 18 2 4 10" xfId="32771"/>
    <cellStyle name="Normal 18 2 4 11" xfId="32772"/>
    <cellStyle name="Normal 18 2 4 12" xfId="32773"/>
    <cellStyle name="Normal 18 2 4 13" xfId="32774"/>
    <cellStyle name="Normal 18 2 4 14" xfId="32775"/>
    <cellStyle name="Normal 18 2 4 15" xfId="32776"/>
    <cellStyle name="Normal 18 2 4 16" xfId="32777"/>
    <cellStyle name="Normal 18 2 4 17" xfId="32778"/>
    <cellStyle name="Normal 18 2 4 18" xfId="32779"/>
    <cellStyle name="Normal 18 2 4 19" xfId="32780"/>
    <cellStyle name="Normal 18 2 4 2" xfId="32781"/>
    <cellStyle name="Normal 18 2 4 20" xfId="32782"/>
    <cellStyle name="Normal 18 2 4 21" xfId="32783"/>
    <cellStyle name="Normal 18 2 4 22" xfId="32784"/>
    <cellStyle name="Normal 18 2 4 23" xfId="32785"/>
    <cellStyle name="Normal 18 2 4 24" xfId="32786"/>
    <cellStyle name="Normal 18 2 4 25" xfId="32787"/>
    <cellStyle name="Normal 18 2 4 26" xfId="32788"/>
    <cellStyle name="Normal 18 2 4 27" xfId="32789"/>
    <cellStyle name="Normal 18 2 4 28" xfId="32790"/>
    <cellStyle name="Normal 18 2 4 29" xfId="32791"/>
    <cellStyle name="Normal 18 2 4 3" xfId="32792"/>
    <cellStyle name="Normal 18 2 4 30" xfId="32793"/>
    <cellStyle name="Normal 18 2 4 4" xfId="32794"/>
    <cellStyle name="Normal 18 2 4 5" xfId="32795"/>
    <cellStyle name="Normal 18 2 4 6" xfId="32796"/>
    <cellStyle name="Normal 18 2 4 7" xfId="32797"/>
    <cellStyle name="Normal 18 2 4 8" xfId="32798"/>
    <cellStyle name="Normal 18 2 4 9" xfId="32799"/>
    <cellStyle name="Normal 18 2 40" xfId="32800"/>
    <cellStyle name="Normal 18 2 41" xfId="32801"/>
    <cellStyle name="Normal 18 2 42" xfId="32802"/>
    <cellStyle name="Normal 18 2 43" xfId="32803"/>
    <cellStyle name="Normal 18 2 44" xfId="32804"/>
    <cellStyle name="Normal 18 2 45" xfId="32805"/>
    <cellStyle name="Normal 18 2 46" xfId="32806"/>
    <cellStyle name="Normal 18 2 47" xfId="32807"/>
    <cellStyle name="Normal 18 2 48" xfId="32808"/>
    <cellStyle name="Normal 18 2 49" xfId="32809"/>
    <cellStyle name="Normal 18 2 5" xfId="32810"/>
    <cellStyle name="Normal 18 2 5 10" xfId="32811"/>
    <cellStyle name="Normal 18 2 5 11" xfId="32812"/>
    <cellStyle name="Normal 18 2 5 12" xfId="32813"/>
    <cellStyle name="Normal 18 2 5 13" xfId="32814"/>
    <cellStyle name="Normal 18 2 5 14" xfId="32815"/>
    <cellStyle name="Normal 18 2 5 15" xfId="32816"/>
    <cellStyle name="Normal 18 2 5 16" xfId="32817"/>
    <cellStyle name="Normal 18 2 5 17" xfId="32818"/>
    <cellStyle name="Normal 18 2 5 18" xfId="32819"/>
    <cellStyle name="Normal 18 2 5 19" xfId="32820"/>
    <cellStyle name="Normal 18 2 5 2" xfId="32821"/>
    <cellStyle name="Normal 18 2 5 20" xfId="32822"/>
    <cellStyle name="Normal 18 2 5 21" xfId="32823"/>
    <cellStyle name="Normal 18 2 5 22" xfId="32824"/>
    <cellStyle name="Normal 18 2 5 23" xfId="32825"/>
    <cellStyle name="Normal 18 2 5 24" xfId="32826"/>
    <cellStyle name="Normal 18 2 5 25" xfId="32827"/>
    <cellStyle name="Normal 18 2 5 26" xfId="32828"/>
    <cellStyle name="Normal 18 2 5 27" xfId="32829"/>
    <cellStyle name="Normal 18 2 5 28" xfId="32830"/>
    <cellStyle name="Normal 18 2 5 29" xfId="32831"/>
    <cellStyle name="Normal 18 2 5 3" xfId="32832"/>
    <cellStyle name="Normal 18 2 5 30" xfId="32833"/>
    <cellStyle name="Normal 18 2 5 4" xfId="32834"/>
    <cellStyle name="Normal 18 2 5 5" xfId="32835"/>
    <cellStyle name="Normal 18 2 5 6" xfId="32836"/>
    <cellStyle name="Normal 18 2 5 7" xfId="32837"/>
    <cellStyle name="Normal 18 2 5 8" xfId="32838"/>
    <cellStyle name="Normal 18 2 5 9" xfId="32839"/>
    <cellStyle name="Normal 18 2 50" xfId="32840"/>
    <cellStyle name="Normal 18 2 51" xfId="32841"/>
    <cellStyle name="Normal 18 2 52" xfId="32842"/>
    <cellStyle name="Normal 18 2 53" xfId="32843"/>
    <cellStyle name="Normal 18 2 54" xfId="32844"/>
    <cellStyle name="Normal 18 2 55" xfId="32845"/>
    <cellStyle name="Normal 18 2 56" xfId="32846"/>
    <cellStyle name="Normal 18 2 57" xfId="32847"/>
    <cellStyle name="Normal 18 2 58" xfId="32848"/>
    <cellStyle name="Normal 18 2 59" xfId="32849"/>
    <cellStyle name="Normal 18 2 6" xfId="32850"/>
    <cellStyle name="Normal 18 2 6 10" xfId="32851"/>
    <cellStyle name="Normal 18 2 6 11" xfId="32852"/>
    <cellStyle name="Normal 18 2 6 12" xfId="32853"/>
    <cellStyle name="Normal 18 2 6 13" xfId="32854"/>
    <cellStyle name="Normal 18 2 6 14" xfId="32855"/>
    <cellStyle name="Normal 18 2 6 15" xfId="32856"/>
    <cellStyle name="Normal 18 2 6 16" xfId="32857"/>
    <cellStyle name="Normal 18 2 6 17" xfId="32858"/>
    <cellStyle name="Normal 18 2 6 18" xfId="32859"/>
    <cellStyle name="Normal 18 2 6 19" xfId="32860"/>
    <cellStyle name="Normal 18 2 6 2" xfId="32861"/>
    <cellStyle name="Normal 18 2 6 20" xfId="32862"/>
    <cellStyle name="Normal 18 2 6 21" xfId="32863"/>
    <cellStyle name="Normal 18 2 6 22" xfId="32864"/>
    <cellStyle name="Normal 18 2 6 23" xfId="32865"/>
    <cellStyle name="Normal 18 2 6 24" xfId="32866"/>
    <cellStyle name="Normal 18 2 6 25" xfId="32867"/>
    <cellStyle name="Normal 18 2 6 26" xfId="32868"/>
    <cellStyle name="Normal 18 2 6 27" xfId="32869"/>
    <cellStyle name="Normal 18 2 6 28" xfId="32870"/>
    <cellStyle name="Normal 18 2 6 29" xfId="32871"/>
    <cellStyle name="Normal 18 2 6 3" xfId="32872"/>
    <cellStyle name="Normal 18 2 6 30" xfId="32873"/>
    <cellStyle name="Normal 18 2 6 4" xfId="32874"/>
    <cellStyle name="Normal 18 2 6 5" xfId="32875"/>
    <cellStyle name="Normal 18 2 6 6" xfId="32876"/>
    <cellStyle name="Normal 18 2 6 7" xfId="32877"/>
    <cellStyle name="Normal 18 2 6 8" xfId="32878"/>
    <cellStyle name="Normal 18 2 6 9" xfId="32879"/>
    <cellStyle name="Normal 18 2 60" xfId="32880"/>
    <cellStyle name="Normal 18 2 7" xfId="32881"/>
    <cellStyle name="Normal 18 2 7 10" xfId="32882"/>
    <cellStyle name="Normal 18 2 7 11" xfId="32883"/>
    <cellStyle name="Normal 18 2 7 12" xfId="32884"/>
    <cellStyle name="Normal 18 2 7 13" xfId="32885"/>
    <cellStyle name="Normal 18 2 7 14" xfId="32886"/>
    <cellStyle name="Normal 18 2 7 15" xfId="32887"/>
    <cellStyle name="Normal 18 2 7 16" xfId="32888"/>
    <cellStyle name="Normal 18 2 7 17" xfId="32889"/>
    <cellStyle name="Normal 18 2 7 18" xfId="32890"/>
    <cellStyle name="Normal 18 2 7 19" xfId="32891"/>
    <cellStyle name="Normal 18 2 7 2" xfId="32892"/>
    <cellStyle name="Normal 18 2 7 20" xfId="32893"/>
    <cellStyle name="Normal 18 2 7 21" xfId="32894"/>
    <cellStyle name="Normal 18 2 7 22" xfId="32895"/>
    <cellStyle name="Normal 18 2 7 23" xfId="32896"/>
    <cellStyle name="Normal 18 2 7 24" xfId="32897"/>
    <cellStyle name="Normal 18 2 7 25" xfId="32898"/>
    <cellStyle name="Normal 18 2 7 26" xfId="32899"/>
    <cellStyle name="Normal 18 2 7 27" xfId="32900"/>
    <cellStyle name="Normal 18 2 7 28" xfId="32901"/>
    <cellStyle name="Normal 18 2 7 29" xfId="32902"/>
    <cellStyle name="Normal 18 2 7 3" xfId="32903"/>
    <cellStyle name="Normal 18 2 7 30" xfId="32904"/>
    <cellStyle name="Normal 18 2 7 4" xfId="32905"/>
    <cellStyle name="Normal 18 2 7 5" xfId="32906"/>
    <cellStyle name="Normal 18 2 7 6" xfId="32907"/>
    <cellStyle name="Normal 18 2 7 7" xfId="32908"/>
    <cellStyle name="Normal 18 2 7 8" xfId="32909"/>
    <cellStyle name="Normal 18 2 7 9" xfId="32910"/>
    <cellStyle name="Normal 18 2 8" xfId="32911"/>
    <cellStyle name="Normal 18 2 8 10" xfId="32912"/>
    <cellStyle name="Normal 18 2 8 11" xfId="32913"/>
    <cellStyle name="Normal 18 2 8 12" xfId="32914"/>
    <cellStyle name="Normal 18 2 8 13" xfId="32915"/>
    <cellStyle name="Normal 18 2 8 14" xfId="32916"/>
    <cellStyle name="Normal 18 2 8 15" xfId="32917"/>
    <cellStyle name="Normal 18 2 8 16" xfId="32918"/>
    <cellStyle name="Normal 18 2 8 17" xfId="32919"/>
    <cellStyle name="Normal 18 2 8 18" xfId="32920"/>
    <cellStyle name="Normal 18 2 8 19" xfId="32921"/>
    <cellStyle name="Normal 18 2 8 2" xfId="32922"/>
    <cellStyle name="Normal 18 2 8 20" xfId="32923"/>
    <cellStyle name="Normal 18 2 8 21" xfId="32924"/>
    <cellStyle name="Normal 18 2 8 22" xfId="32925"/>
    <cellStyle name="Normal 18 2 8 23" xfId="32926"/>
    <cellStyle name="Normal 18 2 8 24" xfId="32927"/>
    <cellStyle name="Normal 18 2 8 25" xfId="32928"/>
    <cellStyle name="Normal 18 2 8 26" xfId="32929"/>
    <cellStyle name="Normal 18 2 8 27" xfId="32930"/>
    <cellStyle name="Normal 18 2 8 28" xfId="32931"/>
    <cellStyle name="Normal 18 2 8 29" xfId="32932"/>
    <cellStyle name="Normal 18 2 8 3" xfId="32933"/>
    <cellStyle name="Normal 18 2 8 30" xfId="32934"/>
    <cellStyle name="Normal 18 2 8 4" xfId="32935"/>
    <cellStyle name="Normal 18 2 8 5" xfId="32936"/>
    <cellStyle name="Normal 18 2 8 6" xfId="32937"/>
    <cellStyle name="Normal 18 2 8 7" xfId="32938"/>
    <cellStyle name="Normal 18 2 8 8" xfId="32939"/>
    <cellStyle name="Normal 18 2 8 9" xfId="32940"/>
    <cellStyle name="Normal 18 2 9" xfId="32941"/>
    <cellStyle name="Normal 18 2 9 10" xfId="32942"/>
    <cellStyle name="Normal 18 2 9 11" xfId="32943"/>
    <cellStyle name="Normal 18 2 9 12" xfId="32944"/>
    <cellStyle name="Normal 18 2 9 13" xfId="32945"/>
    <cellStyle name="Normal 18 2 9 14" xfId="32946"/>
    <cellStyle name="Normal 18 2 9 15" xfId="32947"/>
    <cellStyle name="Normal 18 2 9 16" xfId="32948"/>
    <cellStyle name="Normal 18 2 9 17" xfId="32949"/>
    <cellStyle name="Normal 18 2 9 18" xfId="32950"/>
    <cellStyle name="Normal 18 2 9 19" xfId="32951"/>
    <cellStyle name="Normal 18 2 9 2" xfId="32952"/>
    <cellStyle name="Normal 18 2 9 20" xfId="32953"/>
    <cellStyle name="Normal 18 2 9 21" xfId="32954"/>
    <cellStyle name="Normal 18 2 9 22" xfId="32955"/>
    <cellStyle name="Normal 18 2 9 23" xfId="32956"/>
    <cellStyle name="Normal 18 2 9 24" xfId="32957"/>
    <cellStyle name="Normal 18 2 9 25" xfId="32958"/>
    <cellStyle name="Normal 18 2 9 26" xfId="32959"/>
    <cellStyle name="Normal 18 2 9 27" xfId="32960"/>
    <cellStyle name="Normal 18 2 9 28" xfId="32961"/>
    <cellStyle name="Normal 18 2 9 29" xfId="32962"/>
    <cellStyle name="Normal 18 2 9 3" xfId="32963"/>
    <cellStyle name="Normal 18 2 9 30" xfId="32964"/>
    <cellStyle name="Normal 18 2 9 4" xfId="32965"/>
    <cellStyle name="Normal 18 2 9 5" xfId="32966"/>
    <cellStyle name="Normal 18 2 9 6" xfId="32967"/>
    <cellStyle name="Normal 18 2 9 7" xfId="32968"/>
    <cellStyle name="Normal 18 2 9 8" xfId="32969"/>
    <cellStyle name="Normal 18 2 9 9" xfId="32970"/>
    <cellStyle name="Normal 18 20" xfId="32971"/>
    <cellStyle name="Normal 18 20 10" xfId="32972"/>
    <cellStyle name="Normal 18 20 11" xfId="32973"/>
    <cellStyle name="Normal 18 20 12" xfId="32974"/>
    <cellStyle name="Normal 18 20 13" xfId="32975"/>
    <cellStyle name="Normal 18 20 14" xfId="32976"/>
    <cellStyle name="Normal 18 20 15" xfId="32977"/>
    <cellStyle name="Normal 18 20 16" xfId="32978"/>
    <cellStyle name="Normal 18 20 17" xfId="32979"/>
    <cellStyle name="Normal 18 20 18" xfId="32980"/>
    <cellStyle name="Normal 18 20 19" xfId="32981"/>
    <cellStyle name="Normal 18 20 2" xfId="32982"/>
    <cellStyle name="Normal 18 20 20" xfId="32983"/>
    <cellStyle name="Normal 18 20 21" xfId="32984"/>
    <cellStyle name="Normal 18 20 22" xfId="32985"/>
    <cellStyle name="Normal 18 20 23" xfId="32986"/>
    <cellStyle name="Normal 18 20 24" xfId="32987"/>
    <cellStyle name="Normal 18 20 25" xfId="32988"/>
    <cellStyle name="Normal 18 20 26" xfId="32989"/>
    <cellStyle name="Normal 18 20 27" xfId="32990"/>
    <cellStyle name="Normal 18 20 28" xfId="32991"/>
    <cellStyle name="Normal 18 20 29" xfId="32992"/>
    <cellStyle name="Normal 18 20 3" xfId="32993"/>
    <cellStyle name="Normal 18 20 30" xfId="32994"/>
    <cellStyle name="Normal 18 20 4" xfId="32995"/>
    <cellStyle name="Normal 18 20 5" xfId="32996"/>
    <cellStyle name="Normal 18 20 6" xfId="32997"/>
    <cellStyle name="Normal 18 20 7" xfId="32998"/>
    <cellStyle name="Normal 18 20 8" xfId="32999"/>
    <cellStyle name="Normal 18 20 9" xfId="33000"/>
    <cellStyle name="Normal 18 21" xfId="33001"/>
    <cellStyle name="Normal 18 21 10" xfId="33002"/>
    <cellStyle name="Normal 18 21 11" xfId="33003"/>
    <cellStyle name="Normal 18 21 12" xfId="33004"/>
    <cellStyle name="Normal 18 21 13" xfId="33005"/>
    <cellStyle name="Normal 18 21 14" xfId="33006"/>
    <cellStyle name="Normal 18 21 15" xfId="33007"/>
    <cellStyle name="Normal 18 21 16" xfId="33008"/>
    <cellStyle name="Normal 18 21 17" xfId="33009"/>
    <cellStyle name="Normal 18 21 18" xfId="33010"/>
    <cellStyle name="Normal 18 21 19" xfId="33011"/>
    <cellStyle name="Normal 18 21 2" xfId="33012"/>
    <cellStyle name="Normal 18 21 20" xfId="33013"/>
    <cellStyle name="Normal 18 21 21" xfId="33014"/>
    <cellStyle name="Normal 18 21 22" xfId="33015"/>
    <cellStyle name="Normal 18 21 23" xfId="33016"/>
    <cellStyle name="Normal 18 21 24" xfId="33017"/>
    <cellStyle name="Normal 18 21 25" xfId="33018"/>
    <cellStyle name="Normal 18 21 26" xfId="33019"/>
    <cellStyle name="Normal 18 21 27" xfId="33020"/>
    <cellStyle name="Normal 18 21 28" xfId="33021"/>
    <cellStyle name="Normal 18 21 29" xfId="33022"/>
    <cellStyle name="Normal 18 21 3" xfId="33023"/>
    <cellStyle name="Normal 18 21 30" xfId="33024"/>
    <cellStyle name="Normal 18 21 4" xfId="33025"/>
    <cellStyle name="Normal 18 21 5" xfId="33026"/>
    <cellStyle name="Normal 18 21 6" xfId="33027"/>
    <cellStyle name="Normal 18 21 7" xfId="33028"/>
    <cellStyle name="Normal 18 21 8" xfId="33029"/>
    <cellStyle name="Normal 18 21 9" xfId="33030"/>
    <cellStyle name="Normal 18 22" xfId="33031"/>
    <cellStyle name="Normal 18 22 10" xfId="33032"/>
    <cellStyle name="Normal 18 22 11" xfId="33033"/>
    <cellStyle name="Normal 18 22 12" xfId="33034"/>
    <cellStyle name="Normal 18 22 13" xfId="33035"/>
    <cellStyle name="Normal 18 22 14" xfId="33036"/>
    <cellStyle name="Normal 18 22 15" xfId="33037"/>
    <cellStyle name="Normal 18 22 16" xfId="33038"/>
    <cellStyle name="Normal 18 22 17" xfId="33039"/>
    <cellStyle name="Normal 18 22 18" xfId="33040"/>
    <cellStyle name="Normal 18 22 19" xfId="33041"/>
    <cellStyle name="Normal 18 22 2" xfId="33042"/>
    <cellStyle name="Normal 18 22 20" xfId="33043"/>
    <cellStyle name="Normal 18 22 21" xfId="33044"/>
    <cellStyle name="Normal 18 22 22" xfId="33045"/>
    <cellStyle name="Normal 18 22 23" xfId="33046"/>
    <cellStyle name="Normal 18 22 24" xfId="33047"/>
    <cellStyle name="Normal 18 22 25" xfId="33048"/>
    <cellStyle name="Normal 18 22 26" xfId="33049"/>
    <cellStyle name="Normal 18 22 27" xfId="33050"/>
    <cellStyle name="Normal 18 22 28" xfId="33051"/>
    <cellStyle name="Normal 18 22 29" xfId="33052"/>
    <cellStyle name="Normal 18 22 3" xfId="33053"/>
    <cellStyle name="Normal 18 22 30" xfId="33054"/>
    <cellStyle name="Normal 18 22 4" xfId="33055"/>
    <cellStyle name="Normal 18 22 5" xfId="33056"/>
    <cellStyle name="Normal 18 22 6" xfId="33057"/>
    <cellStyle name="Normal 18 22 7" xfId="33058"/>
    <cellStyle name="Normal 18 22 8" xfId="33059"/>
    <cellStyle name="Normal 18 22 9" xfId="33060"/>
    <cellStyle name="Normal 18 23" xfId="33061"/>
    <cellStyle name="Normal 18 23 10" xfId="33062"/>
    <cellStyle name="Normal 18 23 11" xfId="33063"/>
    <cellStyle name="Normal 18 23 12" xfId="33064"/>
    <cellStyle name="Normal 18 23 13" xfId="33065"/>
    <cellStyle name="Normal 18 23 14" xfId="33066"/>
    <cellStyle name="Normal 18 23 15" xfId="33067"/>
    <cellStyle name="Normal 18 23 16" xfId="33068"/>
    <cellStyle name="Normal 18 23 17" xfId="33069"/>
    <cellStyle name="Normal 18 23 18" xfId="33070"/>
    <cellStyle name="Normal 18 23 19" xfId="33071"/>
    <cellStyle name="Normal 18 23 2" xfId="33072"/>
    <cellStyle name="Normal 18 23 20" xfId="33073"/>
    <cellStyle name="Normal 18 23 21" xfId="33074"/>
    <cellStyle name="Normal 18 23 22" xfId="33075"/>
    <cellStyle name="Normal 18 23 23" xfId="33076"/>
    <cellStyle name="Normal 18 23 24" xfId="33077"/>
    <cellStyle name="Normal 18 23 25" xfId="33078"/>
    <cellStyle name="Normal 18 23 26" xfId="33079"/>
    <cellStyle name="Normal 18 23 27" xfId="33080"/>
    <cellStyle name="Normal 18 23 28" xfId="33081"/>
    <cellStyle name="Normal 18 23 29" xfId="33082"/>
    <cellStyle name="Normal 18 23 3" xfId="33083"/>
    <cellStyle name="Normal 18 23 30" xfId="33084"/>
    <cellStyle name="Normal 18 23 4" xfId="33085"/>
    <cellStyle name="Normal 18 23 5" xfId="33086"/>
    <cellStyle name="Normal 18 23 6" xfId="33087"/>
    <cellStyle name="Normal 18 23 7" xfId="33088"/>
    <cellStyle name="Normal 18 23 8" xfId="33089"/>
    <cellStyle name="Normal 18 23 9" xfId="33090"/>
    <cellStyle name="Normal 18 24" xfId="33091"/>
    <cellStyle name="Normal 18 24 10" xfId="33092"/>
    <cellStyle name="Normal 18 24 11" xfId="33093"/>
    <cellStyle name="Normal 18 24 12" xfId="33094"/>
    <cellStyle name="Normal 18 24 13" xfId="33095"/>
    <cellStyle name="Normal 18 24 14" xfId="33096"/>
    <cellStyle name="Normal 18 24 15" xfId="33097"/>
    <cellStyle name="Normal 18 24 16" xfId="33098"/>
    <cellStyle name="Normal 18 24 17" xfId="33099"/>
    <cellStyle name="Normal 18 24 18" xfId="33100"/>
    <cellStyle name="Normal 18 24 19" xfId="33101"/>
    <cellStyle name="Normal 18 24 2" xfId="33102"/>
    <cellStyle name="Normal 18 24 20" xfId="33103"/>
    <cellStyle name="Normal 18 24 21" xfId="33104"/>
    <cellStyle name="Normal 18 24 22" xfId="33105"/>
    <cellStyle name="Normal 18 24 23" xfId="33106"/>
    <cellStyle name="Normal 18 24 24" xfId="33107"/>
    <cellStyle name="Normal 18 24 25" xfId="33108"/>
    <cellStyle name="Normal 18 24 26" xfId="33109"/>
    <cellStyle name="Normal 18 24 27" xfId="33110"/>
    <cellStyle name="Normal 18 24 28" xfId="33111"/>
    <cellStyle name="Normal 18 24 29" xfId="33112"/>
    <cellStyle name="Normal 18 24 3" xfId="33113"/>
    <cellStyle name="Normal 18 24 30" xfId="33114"/>
    <cellStyle name="Normal 18 24 4" xfId="33115"/>
    <cellStyle name="Normal 18 24 5" xfId="33116"/>
    <cellStyle name="Normal 18 24 6" xfId="33117"/>
    <cellStyle name="Normal 18 24 7" xfId="33118"/>
    <cellStyle name="Normal 18 24 8" xfId="33119"/>
    <cellStyle name="Normal 18 24 9" xfId="33120"/>
    <cellStyle name="Normal 18 25" xfId="33121"/>
    <cellStyle name="Normal 18 25 10" xfId="33122"/>
    <cellStyle name="Normal 18 25 11" xfId="33123"/>
    <cellStyle name="Normal 18 25 12" xfId="33124"/>
    <cellStyle name="Normal 18 25 13" xfId="33125"/>
    <cellStyle name="Normal 18 25 14" xfId="33126"/>
    <cellStyle name="Normal 18 25 15" xfId="33127"/>
    <cellStyle name="Normal 18 25 16" xfId="33128"/>
    <cellStyle name="Normal 18 25 17" xfId="33129"/>
    <cellStyle name="Normal 18 25 18" xfId="33130"/>
    <cellStyle name="Normal 18 25 19" xfId="33131"/>
    <cellStyle name="Normal 18 25 2" xfId="33132"/>
    <cellStyle name="Normal 18 25 20" xfId="33133"/>
    <cellStyle name="Normal 18 25 21" xfId="33134"/>
    <cellStyle name="Normal 18 25 22" xfId="33135"/>
    <cellStyle name="Normal 18 25 23" xfId="33136"/>
    <cellStyle name="Normal 18 25 24" xfId="33137"/>
    <cellStyle name="Normal 18 25 25" xfId="33138"/>
    <cellStyle name="Normal 18 25 26" xfId="33139"/>
    <cellStyle name="Normal 18 25 27" xfId="33140"/>
    <cellStyle name="Normal 18 25 28" xfId="33141"/>
    <cellStyle name="Normal 18 25 29" xfId="33142"/>
    <cellStyle name="Normal 18 25 3" xfId="33143"/>
    <cellStyle name="Normal 18 25 30" xfId="33144"/>
    <cellStyle name="Normal 18 25 4" xfId="33145"/>
    <cellStyle name="Normal 18 25 5" xfId="33146"/>
    <cellStyle name="Normal 18 25 6" xfId="33147"/>
    <cellStyle name="Normal 18 25 7" xfId="33148"/>
    <cellStyle name="Normal 18 25 8" xfId="33149"/>
    <cellStyle name="Normal 18 25 9" xfId="33150"/>
    <cellStyle name="Normal 18 26" xfId="33151"/>
    <cellStyle name="Normal 18 26 10" xfId="33152"/>
    <cellStyle name="Normal 18 26 11" xfId="33153"/>
    <cellStyle name="Normal 18 26 12" xfId="33154"/>
    <cellStyle name="Normal 18 26 13" xfId="33155"/>
    <cellStyle name="Normal 18 26 14" xfId="33156"/>
    <cellStyle name="Normal 18 26 15" xfId="33157"/>
    <cellStyle name="Normal 18 26 16" xfId="33158"/>
    <cellStyle name="Normal 18 26 17" xfId="33159"/>
    <cellStyle name="Normal 18 26 18" xfId="33160"/>
    <cellStyle name="Normal 18 26 19" xfId="33161"/>
    <cellStyle name="Normal 18 26 2" xfId="33162"/>
    <cellStyle name="Normal 18 26 20" xfId="33163"/>
    <cellStyle name="Normal 18 26 21" xfId="33164"/>
    <cellStyle name="Normal 18 26 22" xfId="33165"/>
    <cellStyle name="Normal 18 26 23" xfId="33166"/>
    <cellStyle name="Normal 18 26 24" xfId="33167"/>
    <cellStyle name="Normal 18 26 25" xfId="33168"/>
    <cellStyle name="Normal 18 26 26" xfId="33169"/>
    <cellStyle name="Normal 18 26 27" xfId="33170"/>
    <cellStyle name="Normal 18 26 28" xfId="33171"/>
    <cellStyle name="Normal 18 26 29" xfId="33172"/>
    <cellStyle name="Normal 18 26 3" xfId="33173"/>
    <cellStyle name="Normal 18 26 30" xfId="33174"/>
    <cellStyle name="Normal 18 26 4" xfId="33175"/>
    <cellStyle name="Normal 18 26 5" xfId="33176"/>
    <cellStyle name="Normal 18 26 6" xfId="33177"/>
    <cellStyle name="Normal 18 26 7" xfId="33178"/>
    <cellStyle name="Normal 18 26 8" xfId="33179"/>
    <cellStyle name="Normal 18 26 9" xfId="33180"/>
    <cellStyle name="Normal 18 27" xfId="33181"/>
    <cellStyle name="Normal 18 27 10" xfId="33182"/>
    <cellStyle name="Normal 18 27 11" xfId="33183"/>
    <cellStyle name="Normal 18 27 12" xfId="33184"/>
    <cellStyle name="Normal 18 27 13" xfId="33185"/>
    <cellStyle name="Normal 18 27 14" xfId="33186"/>
    <cellStyle name="Normal 18 27 15" xfId="33187"/>
    <cellStyle name="Normal 18 27 16" xfId="33188"/>
    <cellStyle name="Normal 18 27 17" xfId="33189"/>
    <cellStyle name="Normal 18 27 18" xfId="33190"/>
    <cellStyle name="Normal 18 27 19" xfId="33191"/>
    <cellStyle name="Normal 18 27 2" xfId="33192"/>
    <cellStyle name="Normal 18 27 20" xfId="33193"/>
    <cellStyle name="Normal 18 27 21" xfId="33194"/>
    <cellStyle name="Normal 18 27 22" xfId="33195"/>
    <cellStyle name="Normal 18 27 23" xfId="33196"/>
    <cellStyle name="Normal 18 27 24" xfId="33197"/>
    <cellStyle name="Normal 18 27 25" xfId="33198"/>
    <cellStyle name="Normal 18 27 26" xfId="33199"/>
    <cellStyle name="Normal 18 27 27" xfId="33200"/>
    <cellStyle name="Normal 18 27 28" xfId="33201"/>
    <cellStyle name="Normal 18 27 29" xfId="33202"/>
    <cellStyle name="Normal 18 27 3" xfId="33203"/>
    <cellStyle name="Normal 18 27 30" xfId="33204"/>
    <cellStyle name="Normal 18 27 4" xfId="33205"/>
    <cellStyle name="Normal 18 27 5" xfId="33206"/>
    <cellStyle name="Normal 18 27 6" xfId="33207"/>
    <cellStyle name="Normal 18 27 7" xfId="33208"/>
    <cellStyle name="Normal 18 27 8" xfId="33209"/>
    <cellStyle name="Normal 18 27 9" xfId="33210"/>
    <cellStyle name="Normal 18 28" xfId="33211"/>
    <cellStyle name="Normal 18 28 10" xfId="33212"/>
    <cellStyle name="Normal 18 28 11" xfId="33213"/>
    <cellStyle name="Normal 18 28 12" xfId="33214"/>
    <cellStyle name="Normal 18 28 13" xfId="33215"/>
    <cellStyle name="Normal 18 28 14" xfId="33216"/>
    <cellStyle name="Normal 18 28 15" xfId="33217"/>
    <cellStyle name="Normal 18 28 16" xfId="33218"/>
    <cellStyle name="Normal 18 28 17" xfId="33219"/>
    <cellStyle name="Normal 18 28 18" xfId="33220"/>
    <cellStyle name="Normal 18 28 19" xfId="33221"/>
    <cellStyle name="Normal 18 28 2" xfId="33222"/>
    <cellStyle name="Normal 18 28 20" xfId="33223"/>
    <cellStyle name="Normal 18 28 21" xfId="33224"/>
    <cellStyle name="Normal 18 28 22" xfId="33225"/>
    <cellStyle name="Normal 18 28 23" xfId="33226"/>
    <cellStyle name="Normal 18 28 24" xfId="33227"/>
    <cellStyle name="Normal 18 28 25" xfId="33228"/>
    <cellStyle name="Normal 18 28 26" xfId="33229"/>
    <cellStyle name="Normal 18 28 27" xfId="33230"/>
    <cellStyle name="Normal 18 28 28" xfId="33231"/>
    <cellStyle name="Normal 18 28 29" xfId="33232"/>
    <cellStyle name="Normal 18 28 3" xfId="33233"/>
    <cellStyle name="Normal 18 28 30" xfId="33234"/>
    <cellStyle name="Normal 18 28 4" xfId="33235"/>
    <cellStyle name="Normal 18 28 5" xfId="33236"/>
    <cellStyle name="Normal 18 28 6" xfId="33237"/>
    <cellStyle name="Normal 18 28 7" xfId="33238"/>
    <cellStyle name="Normal 18 28 8" xfId="33239"/>
    <cellStyle name="Normal 18 28 9" xfId="33240"/>
    <cellStyle name="Normal 18 29" xfId="33241"/>
    <cellStyle name="Normal 18 29 10" xfId="33242"/>
    <cellStyle name="Normal 18 29 11" xfId="33243"/>
    <cellStyle name="Normal 18 29 12" xfId="33244"/>
    <cellStyle name="Normal 18 29 13" xfId="33245"/>
    <cellStyle name="Normal 18 29 14" xfId="33246"/>
    <cellStyle name="Normal 18 29 15" xfId="33247"/>
    <cellStyle name="Normal 18 29 16" xfId="33248"/>
    <cellStyle name="Normal 18 29 17" xfId="33249"/>
    <cellStyle name="Normal 18 29 18" xfId="33250"/>
    <cellStyle name="Normal 18 29 19" xfId="33251"/>
    <cellStyle name="Normal 18 29 2" xfId="33252"/>
    <cellStyle name="Normal 18 29 20" xfId="33253"/>
    <cellStyle name="Normal 18 29 21" xfId="33254"/>
    <cellStyle name="Normal 18 29 22" xfId="33255"/>
    <cellStyle name="Normal 18 29 23" xfId="33256"/>
    <cellStyle name="Normal 18 29 24" xfId="33257"/>
    <cellStyle name="Normal 18 29 25" xfId="33258"/>
    <cellStyle name="Normal 18 29 26" xfId="33259"/>
    <cellStyle name="Normal 18 29 27" xfId="33260"/>
    <cellStyle name="Normal 18 29 28" xfId="33261"/>
    <cellStyle name="Normal 18 29 29" xfId="33262"/>
    <cellStyle name="Normal 18 29 3" xfId="33263"/>
    <cellStyle name="Normal 18 29 30" xfId="33264"/>
    <cellStyle name="Normal 18 29 4" xfId="33265"/>
    <cellStyle name="Normal 18 29 5" xfId="33266"/>
    <cellStyle name="Normal 18 29 6" xfId="33267"/>
    <cellStyle name="Normal 18 29 7" xfId="33268"/>
    <cellStyle name="Normal 18 29 8" xfId="33269"/>
    <cellStyle name="Normal 18 29 9" xfId="33270"/>
    <cellStyle name="Normal 18 3" xfId="33271"/>
    <cellStyle name="Normal 18 3 10" xfId="33272"/>
    <cellStyle name="Normal 18 3 11" xfId="33273"/>
    <cellStyle name="Normal 18 3 12" xfId="33274"/>
    <cellStyle name="Normal 18 3 13" xfId="33275"/>
    <cellStyle name="Normal 18 3 14" xfId="33276"/>
    <cellStyle name="Normal 18 3 15" xfId="33277"/>
    <cellStyle name="Normal 18 3 16" xfId="33278"/>
    <cellStyle name="Normal 18 3 17" xfId="33279"/>
    <cellStyle name="Normal 18 3 18" xfId="33280"/>
    <cellStyle name="Normal 18 3 19" xfId="33281"/>
    <cellStyle name="Normal 18 3 2" xfId="33282"/>
    <cellStyle name="Normal 18 3 20" xfId="33283"/>
    <cellStyle name="Normal 18 3 21" xfId="33284"/>
    <cellStyle name="Normal 18 3 22" xfId="33285"/>
    <cellStyle name="Normal 18 3 23" xfId="33286"/>
    <cellStyle name="Normal 18 3 24" xfId="33287"/>
    <cellStyle name="Normal 18 3 25" xfId="33288"/>
    <cellStyle name="Normal 18 3 26" xfId="33289"/>
    <cellStyle name="Normal 18 3 27" xfId="33290"/>
    <cellStyle name="Normal 18 3 28" xfId="33291"/>
    <cellStyle name="Normal 18 3 29" xfId="33292"/>
    <cellStyle name="Normal 18 3 3" xfId="33293"/>
    <cellStyle name="Normal 18 3 30" xfId="33294"/>
    <cellStyle name="Normal 18 3 4" xfId="33295"/>
    <cellStyle name="Normal 18 3 5" xfId="33296"/>
    <cellStyle name="Normal 18 3 6" xfId="33297"/>
    <cellStyle name="Normal 18 3 7" xfId="33298"/>
    <cellStyle name="Normal 18 3 8" xfId="33299"/>
    <cellStyle name="Normal 18 3 9" xfId="33300"/>
    <cellStyle name="Normal 18 30" xfId="33301"/>
    <cellStyle name="Normal 18 30 10" xfId="33302"/>
    <cellStyle name="Normal 18 30 11" xfId="33303"/>
    <cellStyle name="Normal 18 30 12" xfId="33304"/>
    <cellStyle name="Normal 18 30 13" xfId="33305"/>
    <cellStyle name="Normal 18 30 14" xfId="33306"/>
    <cellStyle name="Normal 18 30 15" xfId="33307"/>
    <cellStyle name="Normal 18 30 16" xfId="33308"/>
    <cellStyle name="Normal 18 30 17" xfId="33309"/>
    <cellStyle name="Normal 18 30 18" xfId="33310"/>
    <cellStyle name="Normal 18 30 19" xfId="33311"/>
    <cellStyle name="Normal 18 30 2" xfId="33312"/>
    <cellStyle name="Normal 18 30 20" xfId="33313"/>
    <cellStyle name="Normal 18 30 21" xfId="33314"/>
    <cellStyle name="Normal 18 30 22" xfId="33315"/>
    <cellStyle name="Normal 18 30 23" xfId="33316"/>
    <cellStyle name="Normal 18 30 24" xfId="33317"/>
    <cellStyle name="Normal 18 30 25" xfId="33318"/>
    <cellStyle name="Normal 18 30 26" xfId="33319"/>
    <cellStyle name="Normal 18 30 27" xfId="33320"/>
    <cellStyle name="Normal 18 30 28" xfId="33321"/>
    <cellStyle name="Normal 18 30 29" xfId="33322"/>
    <cellStyle name="Normal 18 30 3" xfId="33323"/>
    <cellStyle name="Normal 18 30 30" xfId="33324"/>
    <cellStyle name="Normal 18 30 4" xfId="33325"/>
    <cellStyle name="Normal 18 30 5" xfId="33326"/>
    <cellStyle name="Normal 18 30 6" xfId="33327"/>
    <cellStyle name="Normal 18 30 7" xfId="33328"/>
    <cellStyle name="Normal 18 30 8" xfId="33329"/>
    <cellStyle name="Normal 18 30 9" xfId="33330"/>
    <cellStyle name="Normal 18 31" xfId="33331"/>
    <cellStyle name="Normal 18 31 10" xfId="33332"/>
    <cellStyle name="Normal 18 31 11" xfId="33333"/>
    <cellStyle name="Normal 18 31 12" xfId="33334"/>
    <cellStyle name="Normal 18 31 13" xfId="33335"/>
    <cellStyle name="Normal 18 31 14" xfId="33336"/>
    <cellStyle name="Normal 18 31 15" xfId="33337"/>
    <cellStyle name="Normal 18 31 16" xfId="33338"/>
    <cellStyle name="Normal 18 31 17" xfId="33339"/>
    <cellStyle name="Normal 18 31 18" xfId="33340"/>
    <cellStyle name="Normal 18 31 19" xfId="33341"/>
    <cellStyle name="Normal 18 31 2" xfId="33342"/>
    <cellStyle name="Normal 18 31 20" xfId="33343"/>
    <cellStyle name="Normal 18 31 21" xfId="33344"/>
    <cellStyle name="Normal 18 31 22" xfId="33345"/>
    <cellStyle name="Normal 18 31 23" xfId="33346"/>
    <cellStyle name="Normal 18 31 24" xfId="33347"/>
    <cellStyle name="Normal 18 31 25" xfId="33348"/>
    <cellStyle name="Normal 18 31 26" xfId="33349"/>
    <cellStyle name="Normal 18 31 27" xfId="33350"/>
    <cellStyle name="Normal 18 31 28" xfId="33351"/>
    <cellStyle name="Normal 18 31 29" xfId="33352"/>
    <cellStyle name="Normal 18 31 3" xfId="33353"/>
    <cellStyle name="Normal 18 31 30" xfId="33354"/>
    <cellStyle name="Normal 18 31 4" xfId="33355"/>
    <cellStyle name="Normal 18 31 5" xfId="33356"/>
    <cellStyle name="Normal 18 31 6" xfId="33357"/>
    <cellStyle name="Normal 18 31 7" xfId="33358"/>
    <cellStyle name="Normal 18 31 8" xfId="33359"/>
    <cellStyle name="Normal 18 31 9" xfId="33360"/>
    <cellStyle name="Normal 18 32" xfId="33361"/>
    <cellStyle name="Normal 18 32 10" xfId="33362"/>
    <cellStyle name="Normal 18 32 11" xfId="33363"/>
    <cellStyle name="Normal 18 32 12" xfId="33364"/>
    <cellStyle name="Normal 18 32 13" xfId="33365"/>
    <cellStyle name="Normal 18 32 14" xfId="33366"/>
    <cellStyle name="Normal 18 32 15" xfId="33367"/>
    <cellStyle name="Normal 18 32 16" xfId="33368"/>
    <cellStyle name="Normal 18 32 17" xfId="33369"/>
    <cellStyle name="Normal 18 32 18" xfId="33370"/>
    <cellStyle name="Normal 18 32 19" xfId="33371"/>
    <cellStyle name="Normal 18 32 2" xfId="33372"/>
    <cellStyle name="Normal 18 32 20" xfId="33373"/>
    <cellStyle name="Normal 18 32 21" xfId="33374"/>
    <cellStyle name="Normal 18 32 22" xfId="33375"/>
    <cellStyle name="Normal 18 32 23" xfId="33376"/>
    <cellStyle name="Normal 18 32 24" xfId="33377"/>
    <cellStyle name="Normal 18 32 25" xfId="33378"/>
    <cellStyle name="Normal 18 32 26" xfId="33379"/>
    <cellStyle name="Normal 18 32 27" xfId="33380"/>
    <cellStyle name="Normal 18 32 28" xfId="33381"/>
    <cellStyle name="Normal 18 32 29" xfId="33382"/>
    <cellStyle name="Normal 18 32 3" xfId="33383"/>
    <cellStyle name="Normal 18 32 30" xfId="33384"/>
    <cellStyle name="Normal 18 32 4" xfId="33385"/>
    <cellStyle name="Normal 18 32 5" xfId="33386"/>
    <cellStyle name="Normal 18 32 6" xfId="33387"/>
    <cellStyle name="Normal 18 32 7" xfId="33388"/>
    <cellStyle name="Normal 18 32 8" xfId="33389"/>
    <cellStyle name="Normal 18 32 9" xfId="33390"/>
    <cellStyle name="Normal 18 33" xfId="33391"/>
    <cellStyle name="Normal 18 34" xfId="33392"/>
    <cellStyle name="Normal 18 35" xfId="33393"/>
    <cellStyle name="Normal 18 36" xfId="33394"/>
    <cellStyle name="Normal 18 37" xfId="33395"/>
    <cellStyle name="Normal 18 38" xfId="33396"/>
    <cellStyle name="Normal 18 39" xfId="33397"/>
    <cellStyle name="Normal 18 4" xfId="33398"/>
    <cellStyle name="Normal 18 4 10" xfId="33399"/>
    <cellStyle name="Normal 18 4 11" xfId="33400"/>
    <cellStyle name="Normal 18 4 12" xfId="33401"/>
    <cellStyle name="Normal 18 4 13" xfId="33402"/>
    <cellStyle name="Normal 18 4 14" xfId="33403"/>
    <cellStyle name="Normal 18 4 15" xfId="33404"/>
    <cellStyle name="Normal 18 4 16" xfId="33405"/>
    <cellStyle name="Normal 18 4 17" xfId="33406"/>
    <cellStyle name="Normal 18 4 18" xfId="33407"/>
    <cellStyle name="Normal 18 4 19" xfId="33408"/>
    <cellStyle name="Normal 18 4 2" xfId="33409"/>
    <cellStyle name="Normal 18 4 20" xfId="33410"/>
    <cellStyle name="Normal 18 4 21" xfId="33411"/>
    <cellStyle name="Normal 18 4 22" xfId="33412"/>
    <cellStyle name="Normal 18 4 23" xfId="33413"/>
    <cellStyle name="Normal 18 4 24" xfId="33414"/>
    <cellStyle name="Normal 18 4 25" xfId="33415"/>
    <cellStyle name="Normal 18 4 26" xfId="33416"/>
    <cellStyle name="Normal 18 4 27" xfId="33417"/>
    <cellStyle name="Normal 18 4 28" xfId="33418"/>
    <cellStyle name="Normal 18 4 29" xfId="33419"/>
    <cellStyle name="Normal 18 4 3" xfId="33420"/>
    <cellStyle name="Normal 18 4 30" xfId="33421"/>
    <cellStyle name="Normal 18 4 4" xfId="33422"/>
    <cellStyle name="Normal 18 4 5" xfId="33423"/>
    <cellStyle name="Normal 18 4 6" xfId="33424"/>
    <cellStyle name="Normal 18 4 7" xfId="33425"/>
    <cellStyle name="Normal 18 4 8" xfId="33426"/>
    <cellStyle name="Normal 18 4 9" xfId="33427"/>
    <cellStyle name="Normal 18 40" xfId="33428"/>
    <cellStyle name="Normal 18 41" xfId="33429"/>
    <cellStyle name="Normal 18 42" xfId="33430"/>
    <cellStyle name="Normal 18 43" xfId="33431"/>
    <cellStyle name="Normal 18 44" xfId="33432"/>
    <cellStyle name="Normal 18 45" xfId="33433"/>
    <cellStyle name="Normal 18 46" xfId="33434"/>
    <cellStyle name="Normal 18 47" xfId="33435"/>
    <cellStyle name="Normal 18 48" xfId="33436"/>
    <cellStyle name="Normal 18 49" xfId="33437"/>
    <cellStyle name="Normal 18 5" xfId="33438"/>
    <cellStyle name="Normal 18 5 10" xfId="33439"/>
    <cellStyle name="Normal 18 5 11" xfId="33440"/>
    <cellStyle name="Normal 18 5 12" xfId="33441"/>
    <cellStyle name="Normal 18 5 13" xfId="33442"/>
    <cellStyle name="Normal 18 5 14" xfId="33443"/>
    <cellStyle name="Normal 18 5 15" xfId="33444"/>
    <cellStyle name="Normal 18 5 16" xfId="33445"/>
    <cellStyle name="Normal 18 5 17" xfId="33446"/>
    <cellStyle name="Normal 18 5 18" xfId="33447"/>
    <cellStyle name="Normal 18 5 19" xfId="33448"/>
    <cellStyle name="Normal 18 5 2" xfId="33449"/>
    <cellStyle name="Normal 18 5 20" xfId="33450"/>
    <cellStyle name="Normal 18 5 21" xfId="33451"/>
    <cellStyle name="Normal 18 5 22" xfId="33452"/>
    <cellStyle name="Normal 18 5 23" xfId="33453"/>
    <cellStyle name="Normal 18 5 24" xfId="33454"/>
    <cellStyle name="Normal 18 5 25" xfId="33455"/>
    <cellStyle name="Normal 18 5 26" xfId="33456"/>
    <cellStyle name="Normal 18 5 27" xfId="33457"/>
    <cellStyle name="Normal 18 5 28" xfId="33458"/>
    <cellStyle name="Normal 18 5 29" xfId="33459"/>
    <cellStyle name="Normal 18 5 3" xfId="33460"/>
    <cellStyle name="Normal 18 5 30" xfId="33461"/>
    <cellStyle name="Normal 18 5 4" xfId="33462"/>
    <cellStyle name="Normal 18 5 5" xfId="33463"/>
    <cellStyle name="Normal 18 5 6" xfId="33464"/>
    <cellStyle name="Normal 18 5 7" xfId="33465"/>
    <cellStyle name="Normal 18 5 8" xfId="33466"/>
    <cellStyle name="Normal 18 5 9" xfId="33467"/>
    <cellStyle name="Normal 18 50" xfId="33468"/>
    <cellStyle name="Normal 18 51" xfId="33469"/>
    <cellStyle name="Normal 18 52" xfId="33470"/>
    <cellStyle name="Normal 18 53" xfId="33471"/>
    <cellStyle name="Normal 18 54" xfId="33472"/>
    <cellStyle name="Normal 18 55" xfId="33473"/>
    <cellStyle name="Normal 18 56" xfId="33474"/>
    <cellStyle name="Normal 18 57" xfId="33475"/>
    <cellStyle name="Normal 18 58" xfId="33476"/>
    <cellStyle name="Normal 18 59" xfId="33477"/>
    <cellStyle name="Normal 18 6" xfId="33478"/>
    <cellStyle name="Normal 18 6 10" xfId="33479"/>
    <cellStyle name="Normal 18 6 11" xfId="33480"/>
    <cellStyle name="Normal 18 6 12" xfId="33481"/>
    <cellStyle name="Normal 18 6 13" xfId="33482"/>
    <cellStyle name="Normal 18 6 14" xfId="33483"/>
    <cellStyle name="Normal 18 6 15" xfId="33484"/>
    <cellStyle name="Normal 18 6 16" xfId="33485"/>
    <cellStyle name="Normal 18 6 17" xfId="33486"/>
    <cellStyle name="Normal 18 6 18" xfId="33487"/>
    <cellStyle name="Normal 18 6 19" xfId="33488"/>
    <cellStyle name="Normal 18 6 2" xfId="33489"/>
    <cellStyle name="Normal 18 6 20" xfId="33490"/>
    <cellStyle name="Normal 18 6 21" xfId="33491"/>
    <cellStyle name="Normal 18 6 22" xfId="33492"/>
    <cellStyle name="Normal 18 6 23" xfId="33493"/>
    <cellStyle name="Normal 18 6 24" xfId="33494"/>
    <cellStyle name="Normal 18 6 25" xfId="33495"/>
    <cellStyle name="Normal 18 6 26" xfId="33496"/>
    <cellStyle name="Normal 18 6 27" xfId="33497"/>
    <cellStyle name="Normal 18 6 28" xfId="33498"/>
    <cellStyle name="Normal 18 6 29" xfId="33499"/>
    <cellStyle name="Normal 18 6 3" xfId="33500"/>
    <cellStyle name="Normal 18 6 30" xfId="33501"/>
    <cellStyle name="Normal 18 6 4" xfId="33502"/>
    <cellStyle name="Normal 18 6 5" xfId="33503"/>
    <cellStyle name="Normal 18 6 6" xfId="33504"/>
    <cellStyle name="Normal 18 6 7" xfId="33505"/>
    <cellStyle name="Normal 18 6 8" xfId="33506"/>
    <cellStyle name="Normal 18 6 9" xfId="33507"/>
    <cellStyle name="Normal 18 60" xfId="33508"/>
    <cellStyle name="Normal 18 61" xfId="33509"/>
    <cellStyle name="Normal 18 7" xfId="33510"/>
    <cellStyle name="Normal 18 7 10" xfId="33511"/>
    <cellStyle name="Normal 18 7 11" xfId="33512"/>
    <cellStyle name="Normal 18 7 12" xfId="33513"/>
    <cellStyle name="Normal 18 7 13" xfId="33514"/>
    <cellStyle name="Normal 18 7 14" xfId="33515"/>
    <cellStyle name="Normal 18 7 15" xfId="33516"/>
    <cellStyle name="Normal 18 7 16" xfId="33517"/>
    <cellStyle name="Normal 18 7 17" xfId="33518"/>
    <cellStyle name="Normal 18 7 18" xfId="33519"/>
    <cellStyle name="Normal 18 7 19" xfId="33520"/>
    <cellStyle name="Normal 18 7 2" xfId="33521"/>
    <cellStyle name="Normal 18 7 20" xfId="33522"/>
    <cellStyle name="Normal 18 7 21" xfId="33523"/>
    <cellStyle name="Normal 18 7 22" xfId="33524"/>
    <cellStyle name="Normal 18 7 23" xfId="33525"/>
    <cellStyle name="Normal 18 7 24" xfId="33526"/>
    <cellStyle name="Normal 18 7 25" xfId="33527"/>
    <cellStyle name="Normal 18 7 26" xfId="33528"/>
    <cellStyle name="Normal 18 7 27" xfId="33529"/>
    <cellStyle name="Normal 18 7 28" xfId="33530"/>
    <cellStyle name="Normal 18 7 29" xfId="33531"/>
    <cellStyle name="Normal 18 7 3" xfId="33532"/>
    <cellStyle name="Normal 18 7 30" xfId="33533"/>
    <cellStyle name="Normal 18 7 4" xfId="33534"/>
    <cellStyle name="Normal 18 7 5" xfId="33535"/>
    <cellStyle name="Normal 18 7 6" xfId="33536"/>
    <cellStyle name="Normal 18 7 7" xfId="33537"/>
    <cellStyle name="Normal 18 7 8" xfId="33538"/>
    <cellStyle name="Normal 18 7 9" xfId="33539"/>
    <cellStyle name="Normal 18 8" xfId="33540"/>
    <cellStyle name="Normal 18 8 10" xfId="33541"/>
    <cellStyle name="Normal 18 8 11" xfId="33542"/>
    <cellStyle name="Normal 18 8 12" xfId="33543"/>
    <cellStyle name="Normal 18 8 13" xfId="33544"/>
    <cellStyle name="Normal 18 8 14" xfId="33545"/>
    <cellStyle name="Normal 18 8 15" xfId="33546"/>
    <cellStyle name="Normal 18 8 16" xfId="33547"/>
    <cellStyle name="Normal 18 8 17" xfId="33548"/>
    <cellStyle name="Normal 18 8 18" xfId="33549"/>
    <cellStyle name="Normal 18 8 19" xfId="33550"/>
    <cellStyle name="Normal 18 8 2" xfId="33551"/>
    <cellStyle name="Normal 18 8 20" xfId="33552"/>
    <cellStyle name="Normal 18 8 21" xfId="33553"/>
    <cellStyle name="Normal 18 8 22" xfId="33554"/>
    <cellStyle name="Normal 18 8 23" xfId="33555"/>
    <cellStyle name="Normal 18 8 24" xfId="33556"/>
    <cellStyle name="Normal 18 8 25" xfId="33557"/>
    <cellStyle name="Normal 18 8 26" xfId="33558"/>
    <cellStyle name="Normal 18 8 27" xfId="33559"/>
    <cellStyle name="Normal 18 8 28" xfId="33560"/>
    <cellStyle name="Normal 18 8 29" xfId="33561"/>
    <cellStyle name="Normal 18 8 3" xfId="33562"/>
    <cellStyle name="Normal 18 8 30" xfId="33563"/>
    <cellStyle name="Normal 18 8 4" xfId="33564"/>
    <cellStyle name="Normal 18 8 5" xfId="33565"/>
    <cellStyle name="Normal 18 8 6" xfId="33566"/>
    <cellStyle name="Normal 18 8 7" xfId="33567"/>
    <cellStyle name="Normal 18 8 8" xfId="33568"/>
    <cellStyle name="Normal 18 8 9" xfId="33569"/>
    <cellStyle name="Normal 18 9" xfId="33570"/>
    <cellStyle name="Normal 18 9 10" xfId="33571"/>
    <cellStyle name="Normal 18 9 11" xfId="33572"/>
    <cellStyle name="Normal 18 9 12" xfId="33573"/>
    <cellStyle name="Normal 18 9 13" xfId="33574"/>
    <cellStyle name="Normal 18 9 14" xfId="33575"/>
    <cellStyle name="Normal 18 9 15" xfId="33576"/>
    <cellStyle name="Normal 18 9 16" xfId="33577"/>
    <cellStyle name="Normal 18 9 17" xfId="33578"/>
    <cellStyle name="Normal 18 9 18" xfId="33579"/>
    <cellStyle name="Normal 18 9 19" xfId="33580"/>
    <cellStyle name="Normal 18 9 2" xfId="33581"/>
    <cellStyle name="Normal 18 9 20" xfId="33582"/>
    <cellStyle name="Normal 18 9 21" xfId="33583"/>
    <cellStyle name="Normal 18 9 22" xfId="33584"/>
    <cellStyle name="Normal 18 9 23" xfId="33585"/>
    <cellStyle name="Normal 18 9 24" xfId="33586"/>
    <cellStyle name="Normal 18 9 25" xfId="33587"/>
    <cellStyle name="Normal 18 9 26" xfId="33588"/>
    <cellStyle name="Normal 18 9 27" xfId="33589"/>
    <cellStyle name="Normal 18 9 28" xfId="33590"/>
    <cellStyle name="Normal 18 9 29" xfId="33591"/>
    <cellStyle name="Normal 18 9 3" xfId="33592"/>
    <cellStyle name="Normal 18 9 30" xfId="33593"/>
    <cellStyle name="Normal 18 9 4" xfId="33594"/>
    <cellStyle name="Normal 18 9 5" xfId="33595"/>
    <cellStyle name="Normal 18 9 6" xfId="33596"/>
    <cellStyle name="Normal 18 9 7" xfId="33597"/>
    <cellStyle name="Normal 18 9 8" xfId="33598"/>
    <cellStyle name="Normal 18 9 9" xfId="33599"/>
    <cellStyle name="Normal 19" xfId="33600"/>
    <cellStyle name="Normal 19 10" xfId="33601"/>
    <cellStyle name="Normal 19 10 10" xfId="33602"/>
    <cellStyle name="Normal 19 10 11" xfId="33603"/>
    <cellStyle name="Normal 19 10 12" xfId="33604"/>
    <cellStyle name="Normal 19 10 13" xfId="33605"/>
    <cellStyle name="Normal 19 10 14" xfId="33606"/>
    <cellStyle name="Normal 19 10 15" xfId="33607"/>
    <cellStyle name="Normal 19 10 16" xfId="33608"/>
    <cellStyle name="Normal 19 10 17" xfId="33609"/>
    <cellStyle name="Normal 19 10 18" xfId="33610"/>
    <cellStyle name="Normal 19 10 19" xfId="33611"/>
    <cellStyle name="Normal 19 10 2" xfId="33612"/>
    <cellStyle name="Normal 19 10 20" xfId="33613"/>
    <cellStyle name="Normal 19 10 21" xfId="33614"/>
    <cellStyle name="Normal 19 10 22" xfId="33615"/>
    <cellStyle name="Normal 19 10 23" xfId="33616"/>
    <cellStyle name="Normal 19 10 24" xfId="33617"/>
    <cellStyle name="Normal 19 10 25" xfId="33618"/>
    <cellStyle name="Normal 19 10 26" xfId="33619"/>
    <cellStyle name="Normal 19 10 27" xfId="33620"/>
    <cellStyle name="Normal 19 10 28" xfId="33621"/>
    <cellStyle name="Normal 19 10 29" xfId="33622"/>
    <cellStyle name="Normal 19 10 3" xfId="33623"/>
    <cellStyle name="Normal 19 10 30" xfId="33624"/>
    <cellStyle name="Normal 19 10 4" xfId="33625"/>
    <cellStyle name="Normal 19 10 5" xfId="33626"/>
    <cellStyle name="Normal 19 10 6" xfId="33627"/>
    <cellStyle name="Normal 19 10 7" xfId="33628"/>
    <cellStyle name="Normal 19 10 8" xfId="33629"/>
    <cellStyle name="Normal 19 10 9" xfId="33630"/>
    <cellStyle name="Normal 19 11" xfId="33631"/>
    <cellStyle name="Normal 19 11 10" xfId="33632"/>
    <cellStyle name="Normal 19 11 11" xfId="33633"/>
    <cellStyle name="Normal 19 11 12" xfId="33634"/>
    <cellStyle name="Normal 19 11 13" xfId="33635"/>
    <cellStyle name="Normal 19 11 14" xfId="33636"/>
    <cellStyle name="Normal 19 11 15" xfId="33637"/>
    <cellStyle name="Normal 19 11 16" xfId="33638"/>
    <cellStyle name="Normal 19 11 17" xfId="33639"/>
    <cellStyle name="Normal 19 11 18" xfId="33640"/>
    <cellStyle name="Normal 19 11 19" xfId="33641"/>
    <cellStyle name="Normal 19 11 2" xfId="33642"/>
    <cellStyle name="Normal 19 11 20" xfId="33643"/>
    <cellStyle name="Normal 19 11 21" xfId="33644"/>
    <cellStyle name="Normal 19 11 22" xfId="33645"/>
    <cellStyle name="Normal 19 11 23" xfId="33646"/>
    <cellStyle name="Normal 19 11 24" xfId="33647"/>
    <cellStyle name="Normal 19 11 25" xfId="33648"/>
    <cellStyle name="Normal 19 11 26" xfId="33649"/>
    <cellStyle name="Normal 19 11 27" xfId="33650"/>
    <cellStyle name="Normal 19 11 28" xfId="33651"/>
    <cellStyle name="Normal 19 11 29" xfId="33652"/>
    <cellStyle name="Normal 19 11 3" xfId="33653"/>
    <cellStyle name="Normal 19 11 30" xfId="33654"/>
    <cellStyle name="Normal 19 11 4" xfId="33655"/>
    <cellStyle name="Normal 19 11 5" xfId="33656"/>
    <cellStyle name="Normal 19 11 6" xfId="33657"/>
    <cellStyle name="Normal 19 11 7" xfId="33658"/>
    <cellStyle name="Normal 19 11 8" xfId="33659"/>
    <cellStyle name="Normal 19 11 9" xfId="33660"/>
    <cellStyle name="Normal 19 12" xfId="33661"/>
    <cellStyle name="Normal 19 12 10" xfId="33662"/>
    <cellStyle name="Normal 19 12 11" xfId="33663"/>
    <cellStyle name="Normal 19 12 12" xfId="33664"/>
    <cellStyle name="Normal 19 12 13" xfId="33665"/>
    <cellStyle name="Normal 19 12 14" xfId="33666"/>
    <cellStyle name="Normal 19 12 15" xfId="33667"/>
    <cellStyle name="Normal 19 12 16" xfId="33668"/>
    <cellStyle name="Normal 19 12 17" xfId="33669"/>
    <cellStyle name="Normal 19 12 18" xfId="33670"/>
    <cellStyle name="Normal 19 12 19" xfId="33671"/>
    <cellStyle name="Normal 19 12 2" xfId="33672"/>
    <cellStyle name="Normal 19 12 20" xfId="33673"/>
    <cellStyle name="Normal 19 12 21" xfId="33674"/>
    <cellStyle name="Normal 19 12 22" xfId="33675"/>
    <cellStyle name="Normal 19 12 23" xfId="33676"/>
    <cellStyle name="Normal 19 12 24" xfId="33677"/>
    <cellStyle name="Normal 19 12 25" xfId="33678"/>
    <cellStyle name="Normal 19 12 26" xfId="33679"/>
    <cellStyle name="Normal 19 12 27" xfId="33680"/>
    <cellStyle name="Normal 19 12 28" xfId="33681"/>
    <cellStyle name="Normal 19 12 29" xfId="33682"/>
    <cellStyle name="Normal 19 12 3" xfId="33683"/>
    <cellStyle name="Normal 19 12 30" xfId="33684"/>
    <cellStyle name="Normal 19 12 4" xfId="33685"/>
    <cellStyle name="Normal 19 12 5" xfId="33686"/>
    <cellStyle name="Normal 19 12 6" xfId="33687"/>
    <cellStyle name="Normal 19 12 7" xfId="33688"/>
    <cellStyle name="Normal 19 12 8" xfId="33689"/>
    <cellStyle name="Normal 19 12 9" xfId="33690"/>
    <cellStyle name="Normal 19 13" xfId="33691"/>
    <cellStyle name="Normal 19 13 10" xfId="33692"/>
    <cellStyle name="Normal 19 13 11" xfId="33693"/>
    <cellStyle name="Normal 19 13 12" xfId="33694"/>
    <cellStyle name="Normal 19 13 13" xfId="33695"/>
    <cellStyle name="Normal 19 13 14" xfId="33696"/>
    <cellStyle name="Normal 19 13 15" xfId="33697"/>
    <cellStyle name="Normal 19 13 16" xfId="33698"/>
    <cellStyle name="Normal 19 13 17" xfId="33699"/>
    <cellStyle name="Normal 19 13 18" xfId="33700"/>
    <cellStyle name="Normal 19 13 19" xfId="33701"/>
    <cellStyle name="Normal 19 13 2" xfId="33702"/>
    <cellStyle name="Normal 19 13 20" xfId="33703"/>
    <cellStyle name="Normal 19 13 21" xfId="33704"/>
    <cellStyle name="Normal 19 13 22" xfId="33705"/>
    <cellStyle name="Normal 19 13 23" xfId="33706"/>
    <cellStyle name="Normal 19 13 24" xfId="33707"/>
    <cellStyle name="Normal 19 13 25" xfId="33708"/>
    <cellStyle name="Normal 19 13 26" xfId="33709"/>
    <cellStyle name="Normal 19 13 27" xfId="33710"/>
    <cellStyle name="Normal 19 13 28" xfId="33711"/>
    <cellStyle name="Normal 19 13 29" xfId="33712"/>
    <cellStyle name="Normal 19 13 3" xfId="33713"/>
    <cellStyle name="Normal 19 13 30" xfId="33714"/>
    <cellStyle name="Normal 19 13 4" xfId="33715"/>
    <cellStyle name="Normal 19 13 5" xfId="33716"/>
    <cellStyle name="Normal 19 13 6" xfId="33717"/>
    <cellStyle name="Normal 19 13 7" xfId="33718"/>
    <cellStyle name="Normal 19 13 8" xfId="33719"/>
    <cellStyle name="Normal 19 13 9" xfId="33720"/>
    <cellStyle name="Normal 19 14" xfId="33721"/>
    <cellStyle name="Normal 19 14 10" xfId="33722"/>
    <cellStyle name="Normal 19 14 11" xfId="33723"/>
    <cellStyle name="Normal 19 14 12" xfId="33724"/>
    <cellStyle name="Normal 19 14 13" xfId="33725"/>
    <cellStyle name="Normal 19 14 14" xfId="33726"/>
    <cellStyle name="Normal 19 14 15" xfId="33727"/>
    <cellStyle name="Normal 19 14 16" xfId="33728"/>
    <cellStyle name="Normal 19 14 17" xfId="33729"/>
    <cellStyle name="Normal 19 14 18" xfId="33730"/>
    <cellStyle name="Normal 19 14 19" xfId="33731"/>
    <cellStyle name="Normal 19 14 2" xfId="33732"/>
    <cellStyle name="Normal 19 14 20" xfId="33733"/>
    <cellStyle name="Normal 19 14 21" xfId="33734"/>
    <cellStyle name="Normal 19 14 22" xfId="33735"/>
    <cellStyle name="Normal 19 14 23" xfId="33736"/>
    <cellStyle name="Normal 19 14 24" xfId="33737"/>
    <cellStyle name="Normal 19 14 25" xfId="33738"/>
    <cellStyle name="Normal 19 14 26" xfId="33739"/>
    <cellStyle name="Normal 19 14 27" xfId="33740"/>
    <cellStyle name="Normal 19 14 28" xfId="33741"/>
    <cellStyle name="Normal 19 14 29" xfId="33742"/>
    <cellStyle name="Normal 19 14 3" xfId="33743"/>
    <cellStyle name="Normal 19 14 30" xfId="33744"/>
    <cellStyle name="Normal 19 14 4" xfId="33745"/>
    <cellStyle name="Normal 19 14 5" xfId="33746"/>
    <cellStyle name="Normal 19 14 6" xfId="33747"/>
    <cellStyle name="Normal 19 14 7" xfId="33748"/>
    <cellStyle name="Normal 19 14 8" xfId="33749"/>
    <cellStyle name="Normal 19 14 9" xfId="33750"/>
    <cellStyle name="Normal 19 15" xfId="33751"/>
    <cellStyle name="Normal 19 15 10" xfId="33752"/>
    <cellStyle name="Normal 19 15 11" xfId="33753"/>
    <cellStyle name="Normal 19 15 12" xfId="33754"/>
    <cellStyle name="Normal 19 15 13" xfId="33755"/>
    <cellStyle name="Normal 19 15 14" xfId="33756"/>
    <cellStyle name="Normal 19 15 15" xfId="33757"/>
    <cellStyle name="Normal 19 15 16" xfId="33758"/>
    <cellStyle name="Normal 19 15 17" xfId="33759"/>
    <cellStyle name="Normal 19 15 18" xfId="33760"/>
    <cellStyle name="Normal 19 15 19" xfId="33761"/>
    <cellStyle name="Normal 19 15 2" xfId="33762"/>
    <cellStyle name="Normal 19 15 20" xfId="33763"/>
    <cellStyle name="Normal 19 15 21" xfId="33764"/>
    <cellStyle name="Normal 19 15 22" xfId="33765"/>
    <cellStyle name="Normal 19 15 23" xfId="33766"/>
    <cellStyle name="Normal 19 15 24" xfId="33767"/>
    <cellStyle name="Normal 19 15 25" xfId="33768"/>
    <cellStyle name="Normal 19 15 26" xfId="33769"/>
    <cellStyle name="Normal 19 15 27" xfId="33770"/>
    <cellStyle name="Normal 19 15 28" xfId="33771"/>
    <cellStyle name="Normal 19 15 29" xfId="33772"/>
    <cellStyle name="Normal 19 15 3" xfId="33773"/>
    <cellStyle name="Normal 19 15 30" xfId="33774"/>
    <cellStyle name="Normal 19 15 4" xfId="33775"/>
    <cellStyle name="Normal 19 15 5" xfId="33776"/>
    <cellStyle name="Normal 19 15 6" xfId="33777"/>
    <cellStyle name="Normal 19 15 7" xfId="33778"/>
    <cellStyle name="Normal 19 15 8" xfId="33779"/>
    <cellStyle name="Normal 19 15 9" xfId="33780"/>
    <cellStyle name="Normal 19 16" xfId="33781"/>
    <cellStyle name="Normal 19 16 10" xfId="33782"/>
    <cellStyle name="Normal 19 16 11" xfId="33783"/>
    <cellStyle name="Normal 19 16 12" xfId="33784"/>
    <cellStyle name="Normal 19 16 13" xfId="33785"/>
    <cellStyle name="Normal 19 16 14" xfId="33786"/>
    <cellStyle name="Normal 19 16 15" xfId="33787"/>
    <cellStyle name="Normal 19 16 16" xfId="33788"/>
    <cellStyle name="Normal 19 16 17" xfId="33789"/>
    <cellStyle name="Normal 19 16 18" xfId="33790"/>
    <cellStyle name="Normal 19 16 19" xfId="33791"/>
    <cellStyle name="Normal 19 16 2" xfId="33792"/>
    <cellStyle name="Normal 19 16 20" xfId="33793"/>
    <cellStyle name="Normal 19 16 21" xfId="33794"/>
    <cellStyle name="Normal 19 16 22" xfId="33795"/>
    <cellStyle name="Normal 19 16 23" xfId="33796"/>
    <cellStyle name="Normal 19 16 24" xfId="33797"/>
    <cellStyle name="Normal 19 16 25" xfId="33798"/>
    <cellStyle name="Normal 19 16 26" xfId="33799"/>
    <cellStyle name="Normal 19 16 27" xfId="33800"/>
    <cellStyle name="Normal 19 16 28" xfId="33801"/>
    <cellStyle name="Normal 19 16 29" xfId="33802"/>
    <cellStyle name="Normal 19 16 3" xfId="33803"/>
    <cellStyle name="Normal 19 16 30" xfId="33804"/>
    <cellStyle name="Normal 19 16 4" xfId="33805"/>
    <cellStyle name="Normal 19 16 5" xfId="33806"/>
    <cellStyle name="Normal 19 16 6" xfId="33807"/>
    <cellStyle name="Normal 19 16 7" xfId="33808"/>
    <cellStyle name="Normal 19 16 8" xfId="33809"/>
    <cellStyle name="Normal 19 16 9" xfId="33810"/>
    <cellStyle name="Normal 19 17" xfId="33811"/>
    <cellStyle name="Normal 19 17 10" xfId="33812"/>
    <cellStyle name="Normal 19 17 11" xfId="33813"/>
    <cellStyle name="Normal 19 17 12" xfId="33814"/>
    <cellStyle name="Normal 19 17 13" xfId="33815"/>
    <cellStyle name="Normal 19 17 14" xfId="33816"/>
    <cellStyle name="Normal 19 17 15" xfId="33817"/>
    <cellStyle name="Normal 19 17 16" xfId="33818"/>
    <cellStyle name="Normal 19 17 17" xfId="33819"/>
    <cellStyle name="Normal 19 17 18" xfId="33820"/>
    <cellStyle name="Normal 19 17 19" xfId="33821"/>
    <cellStyle name="Normal 19 17 2" xfId="33822"/>
    <cellStyle name="Normal 19 17 20" xfId="33823"/>
    <cellStyle name="Normal 19 17 21" xfId="33824"/>
    <cellStyle name="Normal 19 17 22" xfId="33825"/>
    <cellStyle name="Normal 19 17 23" xfId="33826"/>
    <cellStyle name="Normal 19 17 24" xfId="33827"/>
    <cellStyle name="Normal 19 17 25" xfId="33828"/>
    <cellStyle name="Normal 19 17 26" xfId="33829"/>
    <cellStyle name="Normal 19 17 27" xfId="33830"/>
    <cellStyle name="Normal 19 17 28" xfId="33831"/>
    <cellStyle name="Normal 19 17 29" xfId="33832"/>
    <cellStyle name="Normal 19 17 3" xfId="33833"/>
    <cellStyle name="Normal 19 17 30" xfId="33834"/>
    <cellStyle name="Normal 19 17 4" xfId="33835"/>
    <cellStyle name="Normal 19 17 5" xfId="33836"/>
    <cellStyle name="Normal 19 17 6" xfId="33837"/>
    <cellStyle name="Normal 19 17 7" xfId="33838"/>
    <cellStyle name="Normal 19 17 8" xfId="33839"/>
    <cellStyle name="Normal 19 17 9" xfId="33840"/>
    <cellStyle name="Normal 19 18" xfId="33841"/>
    <cellStyle name="Normal 19 18 10" xfId="33842"/>
    <cellStyle name="Normal 19 18 11" xfId="33843"/>
    <cellStyle name="Normal 19 18 12" xfId="33844"/>
    <cellStyle name="Normal 19 18 13" xfId="33845"/>
    <cellStyle name="Normal 19 18 14" xfId="33846"/>
    <cellStyle name="Normal 19 18 15" xfId="33847"/>
    <cellStyle name="Normal 19 18 16" xfId="33848"/>
    <cellStyle name="Normal 19 18 17" xfId="33849"/>
    <cellStyle name="Normal 19 18 18" xfId="33850"/>
    <cellStyle name="Normal 19 18 19" xfId="33851"/>
    <cellStyle name="Normal 19 18 2" xfId="33852"/>
    <cellStyle name="Normal 19 18 20" xfId="33853"/>
    <cellStyle name="Normal 19 18 21" xfId="33854"/>
    <cellStyle name="Normal 19 18 22" xfId="33855"/>
    <cellStyle name="Normal 19 18 23" xfId="33856"/>
    <cellStyle name="Normal 19 18 24" xfId="33857"/>
    <cellStyle name="Normal 19 18 25" xfId="33858"/>
    <cellStyle name="Normal 19 18 26" xfId="33859"/>
    <cellStyle name="Normal 19 18 27" xfId="33860"/>
    <cellStyle name="Normal 19 18 28" xfId="33861"/>
    <cellStyle name="Normal 19 18 29" xfId="33862"/>
    <cellStyle name="Normal 19 18 3" xfId="33863"/>
    <cellStyle name="Normal 19 18 30" xfId="33864"/>
    <cellStyle name="Normal 19 18 4" xfId="33865"/>
    <cellStyle name="Normal 19 18 5" xfId="33866"/>
    <cellStyle name="Normal 19 18 6" xfId="33867"/>
    <cellStyle name="Normal 19 18 7" xfId="33868"/>
    <cellStyle name="Normal 19 18 8" xfId="33869"/>
    <cellStyle name="Normal 19 18 9" xfId="33870"/>
    <cellStyle name="Normal 19 19" xfId="33871"/>
    <cellStyle name="Normal 19 19 10" xfId="33872"/>
    <cellStyle name="Normal 19 19 11" xfId="33873"/>
    <cellStyle name="Normal 19 19 12" xfId="33874"/>
    <cellStyle name="Normal 19 19 13" xfId="33875"/>
    <cellStyle name="Normal 19 19 14" xfId="33876"/>
    <cellStyle name="Normal 19 19 15" xfId="33877"/>
    <cellStyle name="Normal 19 19 16" xfId="33878"/>
    <cellStyle name="Normal 19 19 17" xfId="33879"/>
    <cellStyle name="Normal 19 19 18" xfId="33880"/>
    <cellStyle name="Normal 19 19 19" xfId="33881"/>
    <cellStyle name="Normal 19 19 2" xfId="33882"/>
    <cellStyle name="Normal 19 19 20" xfId="33883"/>
    <cellStyle name="Normal 19 19 21" xfId="33884"/>
    <cellStyle name="Normal 19 19 22" xfId="33885"/>
    <cellStyle name="Normal 19 19 23" xfId="33886"/>
    <cellStyle name="Normal 19 19 24" xfId="33887"/>
    <cellStyle name="Normal 19 19 25" xfId="33888"/>
    <cellStyle name="Normal 19 19 26" xfId="33889"/>
    <cellStyle name="Normal 19 19 27" xfId="33890"/>
    <cellStyle name="Normal 19 19 28" xfId="33891"/>
    <cellStyle name="Normal 19 19 29" xfId="33892"/>
    <cellStyle name="Normal 19 19 3" xfId="33893"/>
    <cellStyle name="Normal 19 19 30" xfId="33894"/>
    <cellStyle name="Normal 19 19 4" xfId="33895"/>
    <cellStyle name="Normal 19 19 5" xfId="33896"/>
    <cellStyle name="Normal 19 19 6" xfId="33897"/>
    <cellStyle name="Normal 19 19 7" xfId="33898"/>
    <cellStyle name="Normal 19 19 8" xfId="33899"/>
    <cellStyle name="Normal 19 19 9" xfId="33900"/>
    <cellStyle name="Normal 19 2" xfId="33901"/>
    <cellStyle name="Normal 19 2 10" xfId="33902"/>
    <cellStyle name="Normal 19 2 10 10" xfId="33903"/>
    <cellStyle name="Normal 19 2 10 11" xfId="33904"/>
    <cellStyle name="Normal 19 2 10 12" xfId="33905"/>
    <cellStyle name="Normal 19 2 10 13" xfId="33906"/>
    <cellStyle name="Normal 19 2 10 14" xfId="33907"/>
    <cellStyle name="Normal 19 2 10 15" xfId="33908"/>
    <cellStyle name="Normal 19 2 10 16" xfId="33909"/>
    <cellStyle name="Normal 19 2 10 17" xfId="33910"/>
    <cellStyle name="Normal 19 2 10 18" xfId="33911"/>
    <cellStyle name="Normal 19 2 10 19" xfId="33912"/>
    <cellStyle name="Normal 19 2 10 2" xfId="33913"/>
    <cellStyle name="Normal 19 2 10 20" xfId="33914"/>
    <cellStyle name="Normal 19 2 10 21" xfId="33915"/>
    <cellStyle name="Normal 19 2 10 22" xfId="33916"/>
    <cellStyle name="Normal 19 2 10 23" xfId="33917"/>
    <cellStyle name="Normal 19 2 10 24" xfId="33918"/>
    <cellStyle name="Normal 19 2 10 25" xfId="33919"/>
    <cellStyle name="Normal 19 2 10 26" xfId="33920"/>
    <cellStyle name="Normal 19 2 10 27" xfId="33921"/>
    <cellStyle name="Normal 19 2 10 28" xfId="33922"/>
    <cellStyle name="Normal 19 2 10 29" xfId="33923"/>
    <cellStyle name="Normal 19 2 10 3" xfId="33924"/>
    <cellStyle name="Normal 19 2 10 30" xfId="33925"/>
    <cellStyle name="Normal 19 2 10 4" xfId="33926"/>
    <cellStyle name="Normal 19 2 10 5" xfId="33927"/>
    <cellStyle name="Normal 19 2 10 6" xfId="33928"/>
    <cellStyle name="Normal 19 2 10 7" xfId="33929"/>
    <cellStyle name="Normal 19 2 10 8" xfId="33930"/>
    <cellStyle name="Normal 19 2 10 9" xfId="33931"/>
    <cellStyle name="Normal 19 2 11" xfId="33932"/>
    <cellStyle name="Normal 19 2 11 10" xfId="33933"/>
    <cellStyle name="Normal 19 2 11 11" xfId="33934"/>
    <cellStyle name="Normal 19 2 11 12" xfId="33935"/>
    <cellStyle name="Normal 19 2 11 13" xfId="33936"/>
    <cellStyle name="Normal 19 2 11 14" xfId="33937"/>
    <cellStyle name="Normal 19 2 11 15" xfId="33938"/>
    <cellStyle name="Normal 19 2 11 16" xfId="33939"/>
    <cellStyle name="Normal 19 2 11 17" xfId="33940"/>
    <cellStyle name="Normal 19 2 11 18" xfId="33941"/>
    <cellStyle name="Normal 19 2 11 19" xfId="33942"/>
    <cellStyle name="Normal 19 2 11 2" xfId="33943"/>
    <cellStyle name="Normal 19 2 11 20" xfId="33944"/>
    <cellStyle name="Normal 19 2 11 21" xfId="33945"/>
    <cellStyle name="Normal 19 2 11 22" xfId="33946"/>
    <cellStyle name="Normal 19 2 11 23" xfId="33947"/>
    <cellStyle name="Normal 19 2 11 24" xfId="33948"/>
    <cellStyle name="Normal 19 2 11 25" xfId="33949"/>
    <cellStyle name="Normal 19 2 11 26" xfId="33950"/>
    <cellStyle name="Normal 19 2 11 27" xfId="33951"/>
    <cellStyle name="Normal 19 2 11 28" xfId="33952"/>
    <cellStyle name="Normal 19 2 11 29" xfId="33953"/>
    <cellStyle name="Normal 19 2 11 3" xfId="33954"/>
    <cellStyle name="Normal 19 2 11 30" xfId="33955"/>
    <cellStyle name="Normal 19 2 11 4" xfId="33956"/>
    <cellStyle name="Normal 19 2 11 5" xfId="33957"/>
    <cellStyle name="Normal 19 2 11 6" xfId="33958"/>
    <cellStyle name="Normal 19 2 11 7" xfId="33959"/>
    <cellStyle name="Normal 19 2 11 8" xfId="33960"/>
    <cellStyle name="Normal 19 2 11 9" xfId="33961"/>
    <cellStyle name="Normal 19 2 12" xfId="33962"/>
    <cellStyle name="Normal 19 2 12 10" xfId="33963"/>
    <cellStyle name="Normal 19 2 12 11" xfId="33964"/>
    <cellStyle name="Normal 19 2 12 12" xfId="33965"/>
    <cellStyle name="Normal 19 2 12 13" xfId="33966"/>
    <cellStyle name="Normal 19 2 12 14" xfId="33967"/>
    <cellStyle name="Normal 19 2 12 15" xfId="33968"/>
    <cellStyle name="Normal 19 2 12 16" xfId="33969"/>
    <cellStyle name="Normal 19 2 12 17" xfId="33970"/>
    <cellStyle name="Normal 19 2 12 18" xfId="33971"/>
    <cellStyle name="Normal 19 2 12 19" xfId="33972"/>
    <cellStyle name="Normal 19 2 12 2" xfId="33973"/>
    <cellStyle name="Normal 19 2 12 20" xfId="33974"/>
    <cellStyle name="Normal 19 2 12 21" xfId="33975"/>
    <cellStyle name="Normal 19 2 12 22" xfId="33976"/>
    <cellStyle name="Normal 19 2 12 23" xfId="33977"/>
    <cellStyle name="Normal 19 2 12 24" xfId="33978"/>
    <cellStyle name="Normal 19 2 12 25" xfId="33979"/>
    <cellStyle name="Normal 19 2 12 26" xfId="33980"/>
    <cellStyle name="Normal 19 2 12 27" xfId="33981"/>
    <cellStyle name="Normal 19 2 12 28" xfId="33982"/>
    <cellStyle name="Normal 19 2 12 29" xfId="33983"/>
    <cellStyle name="Normal 19 2 12 3" xfId="33984"/>
    <cellStyle name="Normal 19 2 12 30" xfId="33985"/>
    <cellStyle name="Normal 19 2 12 4" xfId="33986"/>
    <cellStyle name="Normal 19 2 12 5" xfId="33987"/>
    <cellStyle name="Normal 19 2 12 6" xfId="33988"/>
    <cellStyle name="Normal 19 2 12 7" xfId="33989"/>
    <cellStyle name="Normal 19 2 12 8" xfId="33990"/>
    <cellStyle name="Normal 19 2 12 9" xfId="33991"/>
    <cellStyle name="Normal 19 2 13" xfId="33992"/>
    <cellStyle name="Normal 19 2 13 10" xfId="33993"/>
    <cellStyle name="Normal 19 2 13 11" xfId="33994"/>
    <cellStyle name="Normal 19 2 13 12" xfId="33995"/>
    <cellStyle name="Normal 19 2 13 13" xfId="33996"/>
    <cellStyle name="Normal 19 2 13 14" xfId="33997"/>
    <cellStyle name="Normal 19 2 13 15" xfId="33998"/>
    <cellStyle name="Normal 19 2 13 16" xfId="33999"/>
    <cellStyle name="Normal 19 2 13 17" xfId="34000"/>
    <cellStyle name="Normal 19 2 13 18" xfId="34001"/>
    <cellStyle name="Normal 19 2 13 19" xfId="34002"/>
    <cellStyle name="Normal 19 2 13 2" xfId="34003"/>
    <cellStyle name="Normal 19 2 13 20" xfId="34004"/>
    <cellStyle name="Normal 19 2 13 21" xfId="34005"/>
    <cellStyle name="Normal 19 2 13 22" xfId="34006"/>
    <cellStyle name="Normal 19 2 13 23" xfId="34007"/>
    <cellStyle name="Normal 19 2 13 24" xfId="34008"/>
    <cellStyle name="Normal 19 2 13 25" xfId="34009"/>
    <cellStyle name="Normal 19 2 13 26" xfId="34010"/>
    <cellStyle name="Normal 19 2 13 27" xfId="34011"/>
    <cellStyle name="Normal 19 2 13 28" xfId="34012"/>
    <cellStyle name="Normal 19 2 13 29" xfId="34013"/>
    <cellStyle name="Normal 19 2 13 3" xfId="34014"/>
    <cellStyle name="Normal 19 2 13 30" xfId="34015"/>
    <cellStyle name="Normal 19 2 13 4" xfId="34016"/>
    <cellStyle name="Normal 19 2 13 5" xfId="34017"/>
    <cellStyle name="Normal 19 2 13 6" xfId="34018"/>
    <cellStyle name="Normal 19 2 13 7" xfId="34019"/>
    <cellStyle name="Normal 19 2 13 8" xfId="34020"/>
    <cellStyle name="Normal 19 2 13 9" xfId="34021"/>
    <cellStyle name="Normal 19 2 14" xfId="34022"/>
    <cellStyle name="Normal 19 2 14 10" xfId="34023"/>
    <cellStyle name="Normal 19 2 14 11" xfId="34024"/>
    <cellStyle name="Normal 19 2 14 12" xfId="34025"/>
    <cellStyle name="Normal 19 2 14 13" xfId="34026"/>
    <cellStyle name="Normal 19 2 14 14" xfId="34027"/>
    <cellStyle name="Normal 19 2 14 15" xfId="34028"/>
    <cellStyle name="Normal 19 2 14 16" xfId="34029"/>
    <cellStyle name="Normal 19 2 14 17" xfId="34030"/>
    <cellStyle name="Normal 19 2 14 18" xfId="34031"/>
    <cellStyle name="Normal 19 2 14 19" xfId="34032"/>
    <cellStyle name="Normal 19 2 14 2" xfId="34033"/>
    <cellStyle name="Normal 19 2 14 20" xfId="34034"/>
    <cellStyle name="Normal 19 2 14 21" xfId="34035"/>
    <cellStyle name="Normal 19 2 14 22" xfId="34036"/>
    <cellStyle name="Normal 19 2 14 23" xfId="34037"/>
    <cellStyle name="Normal 19 2 14 24" xfId="34038"/>
    <cellStyle name="Normal 19 2 14 25" xfId="34039"/>
    <cellStyle name="Normal 19 2 14 26" xfId="34040"/>
    <cellStyle name="Normal 19 2 14 27" xfId="34041"/>
    <cellStyle name="Normal 19 2 14 28" xfId="34042"/>
    <cellStyle name="Normal 19 2 14 29" xfId="34043"/>
    <cellStyle name="Normal 19 2 14 3" xfId="34044"/>
    <cellStyle name="Normal 19 2 14 30" xfId="34045"/>
    <cellStyle name="Normal 19 2 14 4" xfId="34046"/>
    <cellStyle name="Normal 19 2 14 5" xfId="34047"/>
    <cellStyle name="Normal 19 2 14 6" xfId="34048"/>
    <cellStyle name="Normal 19 2 14 7" xfId="34049"/>
    <cellStyle name="Normal 19 2 14 8" xfId="34050"/>
    <cellStyle name="Normal 19 2 14 9" xfId="34051"/>
    <cellStyle name="Normal 19 2 15" xfId="34052"/>
    <cellStyle name="Normal 19 2 15 10" xfId="34053"/>
    <cellStyle name="Normal 19 2 15 11" xfId="34054"/>
    <cellStyle name="Normal 19 2 15 12" xfId="34055"/>
    <cellStyle name="Normal 19 2 15 13" xfId="34056"/>
    <cellStyle name="Normal 19 2 15 14" xfId="34057"/>
    <cellStyle name="Normal 19 2 15 15" xfId="34058"/>
    <cellStyle name="Normal 19 2 15 16" xfId="34059"/>
    <cellStyle name="Normal 19 2 15 17" xfId="34060"/>
    <cellStyle name="Normal 19 2 15 18" xfId="34061"/>
    <cellStyle name="Normal 19 2 15 19" xfId="34062"/>
    <cellStyle name="Normal 19 2 15 2" xfId="34063"/>
    <cellStyle name="Normal 19 2 15 20" xfId="34064"/>
    <cellStyle name="Normal 19 2 15 21" xfId="34065"/>
    <cellStyle name="Normal 19 2 15 22" xfId="34066"/>
    <cellStyle name="Normal 19 2 15 23" xfId="34067"/>
    <cellStyle name="Normal 19 2 15 24" xfId="34068"/>
    <cellStyle name="Normal 19 2 15 25" xfId="34069"/>
    <cellStyle name="Normal 19 2 15 26" xfId="34070"/>
    <cellStyle name="Normal 19 2 15 27" xfId="34071"/>
    <cellStyle name="Normal 19 2 15 28" xfId="34072"/>
    <cellStyle name="Normal 19 2 15 29" xfId="34073"/>
    <cellStyle name="Normal 19 2 15 3" xfId="34074"/>
    <cellStyle name="Normal 19 2 15 30" xfId="34075"/>
    <cellStyle name="Normal 19 2 15 4" xfId="34076"/>
    <cellStyle name="Normal 19 2 15 5" xfId="34077"/>
    <cellStyle name="Normal 19 2 15 6" xfId="34078"/>
    <cellStyle name="Normal 19 2 15 7" xfId="34079"/>
    <cellStyle name="Normal 19 2 15 8" xfId="34080"/>
    <cellStyle name="Normal 19 2 15 9" xfId="34081"/>
    <cellStyle name="Normal 19 2 16" xfId="34082"/>
    <cellStyle name="Normal 19 2 16 10" xfId="34083"/>
    <cellStyle name="Normal 19 2 16 11" xfId="34084"/>
    <cellStyle name="Normal 19 2 16 12" xfId="34085"/>
    <cellStyle name="Normal 19 2 16 13" xfId="34086"/>
    <cellStyle name="Normal 19 2 16 14" xfId="34087"/>
    <cellStyle name="Normal 19 2 16 15" xfId="34088"/>
    <cellStyle name="Normal 19 2 16 16" xfId="34089"/>
    <cellStyle name="Normal 19 2 16 17" xfId="34090"/>
    <cellStyle name="Normal 19 2 16 18" xfId="34091"/>
    <cellStyle name="Normal 19 2 16 19" xfId="34092"/>
    <cellStyle name="Normal 19 2 16 2" xfId="34093"/>
    <cellStyle name="Normal 19 2 16 20" xfId="34094"/>
    <cellStyle name="Normal 19 2 16 21" xfId="34095"/>
    <cellStyle name="Normal 19 2 16 22" xfId="34096"/>
    <cellStyle name="Normal 19 2 16 23" xfId="34097"/>
    <cellStyle name="Normal 19 2 16 24" xfId="34098"/>
    <cellStyle name="Normal 19 2 16 25" xfId="34099"/>
    <cellStyle name="Normal 19 2 16 26" xfId="34100"/>
    <cellStyle name="Normal 19 2 16 27" xfId="34101"/>
    <cellStyle name="Normal 19 2 16 28" xfId="34102"/>
    <cellStyle name="Normal 19 2 16 29" xfId="34103"/>
    <cellStyle name="Normal 19 2 16 3" xfId="34104"/>
    <cellStyle name="Normal 19 2 16 30" xfId="34105"/>
    <cellStyle name="Normal 19 2 16 4" xfId="34106"/>
    <cellStyle name="Normal 19 2 16 5" xfId="34107"/>
    <cellStyle name="Normal 19 2 16 6" xfId="34108"/>
    <cellStyle name="Normal 19 2 16 7" xfId="34109"/>
    <cellStyle name="Normal 19 2 16 8" xfId="34110"/>
    <cellStyle name="Normal 19 2 16 9" xfId="34111"/>
    <cellStyle name="Normal 19 2 17" xfId="34112"/>
    <cellStyle name="Normal 19 2 17 10" xfId="34113"/>
    <cellStyle name="Normal 19 2 17 11" xfId="34114"/>
    <cellStyle name="Normal 19 2 17 12" xfId="34115"/>
    <cellStyle name="Normal 19 2 17 13" xfId="34116"/>
    <cellStyle name="Normal 19 2 17 14" xfId="34117"/>
    <cellStyle name="Normal 19 2 17 15" xfId="34118"/>
    <cellStyle name="Normal 19 2 17 16" xfId="34119"/>
    <cellStyle name="Normal 19 2 17 17" xfId="34120"/>
    <cellStyle name="Normal 19 2 17 18" xfId="34121"/>
    <cellStyle name="Normal 19 2 17 19" xfId="34122"/>
    <cellStyle name="Normal 19 2 17 2" xfId="34123"/>
    <cellStyle name="Normal 19 2 17 20" xfId="34124"/>
    <cellStyle name="Normal 19 2 17 21" xfId="34125"/>
    <cellStyle name="Normal 19 2 17 22" xfId="34126"/>
    <cellStyle name="Normal 19 2 17 23" xfId="34127"/>
    <cellStyle name="Normal 19 2 17 24" xfId="34128"/>
    <cellStyle name="Normal 19 2 17 25" xfId="34129"/>
    <cellStyle name="Normal 19 2 17 26" xfId="34130"/>
    <cellStyle name="Normal 19 2 17 27" xfId="34131"/>
    <cellStyle name="Normal 19 2 17 28" xfId="34132"/>
    <cellStyle name="Normal 19 2 17 29" xfId="34133"/>
    <cellStyle name="Normal 19 2 17 3" xfId="34134"/>
    <cellStyle name="Normal 19 2 17 30" xfId="34135"/>
    <cellStyle name="Normal 19 2 17 4" xfId="34136"/>
    <cellStyle name="Normal 19 2 17 5" xfId="34137"/>
    <cellStyle name="Normal 19 2 17 6" xfId="34138"/>
    <cellStyle name="Normal 19 2 17 7" xfId="34139"/>
    <cellStyle name="Normal 19 2 17 8" xfId="34140"/>
    <cellStyle name="Normal 19 2 17 9" xfId="34141"/>
    <cellStyle name="Normal 19 2 18" xfId="34142"/>
    <cellStyle name="Normal 19 2 18 10" xfId="34143"/>
    <cellStyle name="Normal 19 2 18 11" xfId="34144"/>
    <cellStyle name="Normal 19 2 18 12" xfId="34145"/>
    <cellStyle name="Normal 19 2 18 13" xfId="34146"/>
    <cellStyle name="Normal 19 2 18 14" xfId="34147"/>
    <cellStyle name="Normal 19 2 18 15" xfId="34148"/>
    <cellStyle name="Normal 19 2 18 16" xfId="34149"/>
    <cellStyle name="Normal 19 2 18 17" xfId="34150"/>
    <cellStyle name="Normal 19 2 18 18" xfId="34151"/>
    <cellStyle name="Normal 19 2 18 19" xfId="34152"/>
    <cellStyle name="Normal 19 2 18 2" xfId="34153"/>
    <cellStyle name="Normal 19 2 18 20" xfId="34154"/>
    <cellStyle name="Normal 19 2 18 21" xfId="34155"/>
    <cellStyle name="Normal 19 2 18 22" xfId="34156"/>
    <cellStyle name="Normal 19 2 18 23" xfId="34157"/>
    <cellStyle name="Normal 19 2 18 24" xfId="34158"/>
    <cellStyle name="Normal 19 2 18 25" xfId="34159"/>
    <cellStyle name="Normal 19 2 18 26" xfId="34160"/>
    <cellStyle name="Normal 19 2 18 27" xfId="34161"/>
    <cellStyle name="Normal 19 2 18 28" xfId="34162"/>
    <cellStyle name="Normal 19 2 18 29" xfId="34163"/>
    <cellStyle name="Normal 19 2 18 3" xfId="34164"/>
    <cellStyle name="Normal 19 2 18 30" xfId="34165"/>
    <cellStyle name="Normal 19 2 18 4" xfId="34166"/>
    <cellStyle name="Normal 19 2 18 5" xfId="34167"/>
    <cellStyle name="Normal 19 2 18 6" xfId="34168"/>
    <cellStyle name="Normal 19 2 18 7" xfId="34169"/>
    <cellStyle name="Normal 19 2 18 8" xfId="34170"/>
    <cellStyle name="Normal 19 2 18 9" xfId="34171"/>
    <cellStyle name="Normal 19 2 19" xfId="34172"/>
    <cellStyle name="Normal 19 2 19 10" xfId="34173"/>
    <cellStyle name="Normal 19 2 19 11" xfId="34174"/>
    <cellStyle name="Normal 19 2 19 12" xfId="34175"/>
    <cellStyle name="Normal 19 2 19 13" xfId="34176"/>
    <cellStyle name="Normal 19 2 19 14" xfId="34177"/>
    <cellStyle name="Normal 19 2 19 15" xfId="34178"/>
    <cellStyle name="Normal 19 2 19 16" xfId="34179"/>
    <cellStyle name="Normal 19 2 19 17" xfId="34180"/>
    <cellStyle name="Normal 19 2 19 18" xfId="34181"/>
    <cellStyle name="Normal 19 2 19 19" xfId="34182"/>
    <cellStyle name="Normal 19 2 19 2" xfId="34183"/>
    <cellStyle name="Normal 19 2 19 20" xfId="34184"/>
    <cellStyle name="Normal 19 2 19 21" xfId="34185"/>
    <cellStyle name="Normal 19 2 19 22" xfId="34186"/>
    <cellStyle name="Normal 19 2 19 23" xfId="34187"/>
    <cellStyle name="Normal 19 2 19 24" xfId="34188"/>
    <cellStyle name="Normal 19 2 19 25" xfId="34189"/>
    <cellStyle name="Normal 19 2 19 26" xfId="34190"/>
    <cellStyle name="Normal 19 2 19 27" xfId="34191"/>
    <cellStyle name="Normal 19 2 19 28" xfId="34192"/>
    <cellStyle name="Normal 19 2 19 29" xfId="34193"/>
    <cellStyle name="Normal 19 2 19 3" xfId="34194"/>
    <cellStyle name="Normal 19 2 19 30" xfId="34195"/>
    <cellStyle name="Normal 19 2 19 4" xfId="34196"/>
    <cellStyle name="Normal 19 2 19 5" xfId="34197"/>
    <cellStyle name="Normal 19 2 19 6" xfId="34198"/>
    <cellStyle name="Normal 19 2 19 7" xfId="34199"/>
    <cellStyle name="Normal 19 2 19 8" xfId="34200"/>
    <cellStyle name="Normal 19 2 19 9" xfId="34201"/>
    <cellStyle name="Normal 19 2 2" xfId="34202"/>
    <cellStyle name="Normal 19 2 2 10" xfId="34203"/>
    <cellStyle name="Normal 19 2 2 10 10" xfId="34204"/>
    <cellStyle name="Normal 19 2 2 10 11" xfId="34205"/>
    <cellStyle name="Normal 19 2 2 10 12" xfId="34206"/>
    <cellStyle name="Normal 19 2 2 10 13" xfId="34207"/>
    <cellStyle name="Normal 19 2 2 10 14" xfId="34208"/>
    <cellStyle name="Normal 19 2 2 10 15" xfId="34209"/>
    <cellStyle name="Normal 19 2 2 10 16" xfId="34210"/>
    <cellStyle name="Normal 19 2 2 10 17" xfId="34211"/>
    <cellStyle name="Normal 19 2 2 10 18" xfId="34212"/>
    <cellStyle name="Normal 19 2 2 10 19" xfId="34213"/>
    <cellStyle name="Normal 19 2 2 10 2" xfId="34214"/>
    <cellStyle name="Normal 19 2 2 10 20" xfId="34215"/>
    <cellStyle name="Normal 19 2 2 10 21" xfId="34216"/>
    <cellStyle name="Normal 19 2 2 10 22" xfId="34217"/>
    <cellStyle name="Normal 19 2 2 10 23" xfId="34218"/>
    <cellStyle name="Normal 19 2 2 10 24" xfId="34219"/>
    <cellStyle name="Normal 19 2 2 10 25" xfId="34220"/>
    <cellStyle name="Normal 19 2 2 10 26" xfId="34221"/>
    <cellStyle name="Normal 19 2 2 10 27" xfId="34222"/>
    <cellStyle name="Normal 19 2 2 10 28" xfId="34223"/>
    <cellStyle name="Normal 19 2 2 10 29" xfId="34224"/>
    <cellStyle name="Normal 19 2 2 10 3" xfId="34225"/>
    <cellStyle name="Normal 19 2 2 10 30" xfId="34226"/>
    <cellStyle name="Normal 19 2 2 10 4" xfId="34227"/>
    <cellStyle name="Normal 19 2 2 10 5" xfId="34228"/>
    <cellStyle name="Normal 19 2 2 10 6" xfId="34229"/>
    <cellStyle name="Normal 19 2 2 10 7" xfId="34230"/>
    <cellStyle name="Normal 19 2 2 10 8" xfId="34231"/>
    <cellStyle name="Normal 19 2 2 10 9" xfId="34232"/>
    <cellStyle name="Normal 19 2 2 11" xfId="34233"/>
    <cellStyle name="Normal 19 2 2 11 10" xfId="34234"/>
    <cellStyle name="Normal 19 2 2 11 11" xfId="34235"/>
    <cellStyle name="Normal 19 2 2 11 12" xfId="34236"/>
    <cellStyle name="Normal 19 2 2 11 13" xfId="34237"/>
    <cellStyle name="Normal 19 2 2 11 14" xfId="34238"/>
    <cellStyle name="Normal 19 2 2 11 15" xfId="34239"/>
    <cellStyle name="Normal 19 2 2 11 16" xfId="34240"/>
    <cellStyle name="Normal 19 2 2 11 17" xfId="34241"/>
    <cellStyle name="Normal 19 2 2 11 18" xfId="34242"/>
    <cellStyle name="Normal 19 2 2 11 19" xfId="34243"/>
    <cellStyle name="Normal 19 2 2 11 2" xfId="34244"/>
    <cellStyle name="Normal 19 2 2 11 20" xfId="34245"/>
    <cellStyle name="Normal 19 2 2 11 21" xfId="34246"/>
    <cellStyle name="Normal 19 2 2 11 22" xfId="34247"/>
    <cellStyle name="Normal 19 2 2 11 23" xfId="34248"/>
    <cellStyle name="Normal 19 2 2 11 24" xfId="34249"/>
    <cellStyle name="Normal 19 2 2 11 25" xfId="34250"/>
    <cellStyle name="Normal 19 2 2 11 26" xfId="34251"/>
    <cellStyle name="Normal 19 2 2 11 27" xfId="34252"/>
    <cellStyle name="Normal 19 2 2 11 28" xfId="34253"/>
    <cellStyle name="Normal 19 2 2 11 29" xfId="34254"/>
    <cellStyle name="Normal 19 2 2 11 3" xfId="34255"/>
    <cellStyle name="Normal 19 2 2 11 30" xfId="34256"/>
    <cellStyle name="Normal 19 2 2 11 4" xfId="34257"/>
    <cellStyle name="Normal 19 2 2 11 5" xfId="34258"/>
    <cellStyle name="Normal 19 2 2 11 6" xfId="34259"/>
    <cellStyle name="Normal 19 2 2 11 7" xfId="34260"/>
    <cellStyle name="Normal 19 2 2 11 8" xfId="34261"/>
    <cellStyle name="Normal 19 2 2 11 9" xfId="34262"/>
    <cellStyle name="Normal 19 2 2 12" xfId="34263"/>
    <cellStyle name="Normal 19 2 2 12 10" xfId="34264"/>
    <cellStyle name="Normal 19 2 2 12 11" xfId="34265"/>
    <cellStyle name="Normal 19 2 2 12 12" xfId="34266"/>
    <cellStyle name="Normal 19 2 2 12 13" xfId="34267"/>
    <cellStyle name="Normal 19 2 2 12 14" xfId="34268"/>
    <cellStyle name="Normal 19 2 2 12 15" xfId="34269"/>
    <cellStyle name="Normal 19 2 2 12 16" xfId="34270"/>
    <cellStyle name="Normal 19 2 2 12 17" xfId="34271"/>
    <cellStyle name="Normal 19 2 2 12 18" xfId="34272"/>
    <cellStyle name="Normal 19 2 2 12 19" xfId="34273"/>
    <cellStyle name="Normal 19 2 2 12 2" xfId="34274"/>
    <cellStyle name="Normal 19 2 2 12 20" xfId="34275"/>
    <cellStyle name="Normal 19 2 2 12 21" xfId="34276"/>
    <cellStyle name="Normal 19 2 2 12 22" xfId="34277"/>
    <cellStyle name="Normal 19 2 2 12 23" xfId="34278"/>
    <cellStyle name="Normal 19 2 2 12 24" xfId="34279"/>
    <cellStyle name="Normal 19 2 2 12 25" xfId="34280"/>
    <cellStyle name="Normal 19 2 2 12 26" xfId="34281"/>
    <cellStyle name="Normal 19 2 2 12 27" xfId="34282"/>
    <cellStyle name="Normal 19 2 2 12 28" xfId="34283"/>
    <cellStyle name="Normal 19 2 2 12 29" xfId="34284"/>
    <cellStyle name="Normal 19 2 2 12 3" xfId="34285"/>
    <cellStyle name="Normal 19 2 2 12 30" xfId="34286"/>
    <cellStyle name="Normal 19 2 2 12 4" xfId="34287"/>
    <cellStyle name="Normal 19 2 2 12 5" xfId="34288"/>
    <cellStyle name="Normal 19 2 2 12 6" xfId="34289"/>
    <cellStyle name="Normal 19 2 2 12 7" xfId="34290"/>
    <cellStyle name="Normal 19 2 2 12 8" xfId="34291"/>
    <cellStyle name="Normal 19 2 2 12 9" xfId="34292"/>
    <cellStyle name="Normal 19 2 2 13" xfId="34293"/>
    <cellStyle name="Normal 19 2 2 13 10" xfId="34294"/>
    <cellStyle name="Normal 19 2 2 13 11" xfId="34295"/>
    <cellStyle name="Normal 19 2 2 13 12" xfId="34296"/>
    <cellStyle name="Normal 19 2 2 13 13" xfId="34297"/>
    <cellStyle name="Normal 19 2 2 13 14" xfId="34298"/>
    <cellStyle name="Normal 19 2 2 13 15" xfId="34299"/>
    <cellStyle name="Normal 19 2 2 13 16" xfId="34300"/>
    <cellStyle name="Normal 19 2 2 13 17" xfId="34301"/>
    <cellStyle name="Normal 19 2 2 13 18" xfId="34302"/>
    <cellStyle name="Normal 19 2 2 13 19" xfId="34303"/>
    <cellStyle name="Normal 19 2 2 13 2" xfId="34304"/>
    <cellStyle name="Normal 19 2 2 13 20" xfId="34305"/>
    <cellStyle name="Normal 19 2 2 13 21" xfId="34306"/>
    <cellStyle name="Normal 19 2 2 13 22" xfId="34307"/>
    <cellStyle name="Normal 19 2 2 13 23" xfId="34308"/>
    <cellStyle name="Normal 19 2 2 13 24" xfId="34309"/>
    <cellStyle name="Normal 19 2 2 13 25" xfId="34310"/>
    <cellStyle name="Normal 19 2 2 13 26" xfId="34311"/>
    <cellStyle name="Normal 19 2 2 13 27" xfId="34312"/>
    <cellStyle name="Normal 19 2 2 13 28" xfId="34313"/>
    <cellStyle name="Normal 19 2 2 13 29" xfId="34314"/>
    <cellStyle name="Normal 19 2 2 13 3" xfId="34315"/>
    <cellStyle name="Normal 19 2 2 13 30" xfId="34316"/>
    <cellStyle name="Normal 19 2 2 13 4" xfId="34317"/>
    <cellStyle name="Normal 19 2 2 13 5" xfId="34318"/>
    <cellStyle name="Normal 19 2 2 13 6" xfId="34319"/>
    <cellStyle name="Normal 19 2 2 13 7" xfId="34320"/>
    <cellStyle name="Normal 19 2 2 13 8" xfId="34321"/>
    <cellStyle name="Normal 19 2 2 13 9" xfId="34322"/>
    <cellStyle name="Normal 19 2 2 14" xfId="34323"/>
    <cellStyle name="Normal 19 2 2 14 10" xfId="34324"/>
    <cellStyle name="Normal 19 2 2 14 11" xfId="34325"/>
    <cellStyle name="Normal 19 2 2 14 12" xfId="34326"/>
    <cellStyle name="Normal 19 2 2 14 13" xfId="34327"/>
    <cellStyle name="Normal 19 2 2 14 14" xfId="34328"/>
    <cellStyle name="Normal 19 2 2 14 15" xfId="34329"/>
    <cellStyle name="Normal 19 2 2 14 16" xfId="34330"/>
    <cellStyle name="Normal 19 2 2 14 17" xfId="34331"/>
    <cellStyle name="Normal 19 2 2 14 18" xfId="34332"/>
    <cellStyle name="Normal 19 2 2 14 19" xfId="34333"/>
    <cellStyle name="Normal 19 2 2 14 2" xfId="34334"/>
    <cellStyle name="Normal 19 2 2 14 20" xfId="34335"/>
    <cellStyle name="Normal 19 2 2 14 21" xfId="34336"/>
    <cellStyle name="Normal 19 2 2 14 22" xfId="34337"/>
    <cellStyle name="Normal 19 2 2 14 23" xfId="34338"/>
    <cellStyle name="Normal 19 2 2 14 24" xfId="34339"/>
    <cellStyle name="Normal 19 2 2 14 25" xfId="34340"/>
    <cellStyle name="Normal 19 2 2 14 26" xfId="34341"/>
    <cellStyle name="Normal 19 2 2 14 27" xfId="34342"/>
    <cellStyle name="Normal 19 2 2 14 28" xfId="34343"/>
    <cellStyle name="Normal 19 2 2 14 29" xfId="34344"/>
    <cellStyle name="Normal 19 2 2 14 3" xfId="34345"/>
    <cellStyle name="Normal 19 2 2 14 30" xfId="34346"/>
    <cellStyle name="Normal 19 2 2 14 4" xfId="34347"/>
    <cellStyle name="Normal 19 2 2 14 5" xfId="34348"/>
    <cellStyle name="Normal 19 2 2 14 6" xfId="34349"/>
    <cellStyle name="Normal 19 2 2 14 7" xfId="34350"/>
    <cellStyle name="Normal 19 2 2 14 8" xfId="34351"/>
    <cellStyle name="Normal 19 2 2 14 9" xfId="34352"/>
    <cellStyle name="Normal 19 2 2 15" xfId="34353"/>
    <cellStyle name="Normal 19 2 2 15 10" xfId="34354"/>
    <cellStyle name="Normal 19 2 2 15 11" xfId="34355"/>
    <cellStyle name="Normal 19 2 2 15 12" xfId="34356"/>
    <cellStyle name="Normal 19 2 2 15 13" xfId="34357"/>
    <cellStyle name="Normal 19 2 2 15 14" xfId="34358"/>
    <cellStyle name="Normal 19 2 2 15 15" xfId="34359"/>
    <cellStyle name="Normal 19 2 2 15 16" xfId="34360"/>
    <cellStyle name="Normal 19 2 2 15 17" xfId="34361"/>
    <cellStyle name="Normal 19 2 2 15 18" xfId="34362"/>
    <cellStyle name="Normal 19 2 2 15 19" xfId="34363"/>
    <cellStyle name="Normal 19 2 2 15 2" xfId="34364"/>
    <cellStyle name="Normal 19 2 2 15 20" xfId="34365"/>
    <cellStyle name="Normal 19 2 2 15 21" xfId="34366"/>
    <cellStyle name="Normal 19 2 2 15 22" xfId="34367"/>
    <cellStyle name="Normal 19 2 2 15 23" xfId="34368"/>
    <cellStyle name="Normal 19 2 2 15 24" xfId="34369"/>
    <cellStyle name="Normal 19 2 2 15 25" xfId="34370"/>
    <cellStyle name="Normal 19 2 2 15 26" xfId="34371"/>
    <cellStyle name="Normal 19 2 2 15 27" xfId="34372"/>
    <cellStyle name="Normal 19 2 2 15 28" xfId="34373"/>
    <cellStyle name="Normal 19 2 2 15 29" xfId="34374"/>
    <cellStyle name="Normal 19 2 2 15 3" xfId="34375"/>
    <cellStyle name="Normal 19 2 2 15 30" xfId="34376"/>
    <cellStyle name="Normal 19 2 2 15 4" xfId="34377"/>
    <cellStyle name="Normal 19 2 2 15 5" xfId="34378"/>
    <cellStyle name="Normal 19 2 2 15 6" xfId="34379"/>
    <cellStyle name="Normal 19 2 2 15 7" xfId="34380"/>
    <cellStyle name="Normal 19 2 2 15 8" xfId="34381"/>
    <cellStyle name="Normal 19 2 2 15 9" xfId="34382"/>
    <cellStyle name="Normal 19 2 2 16" xfId="34383"/>
    <cellStyle name="Normal 19 2 2 16 10" xfId="34384"/>
    <cellStyle name="Normal 19 2 2 16 11" xfId="34385"/>
    <cellStyle name="Normal 19 2 2 16 12" xfId="34386"/>
    <cellStyle name="Normal 19 2 2 16 13" xfId="34387"/>
    <cellStyle name="Normal 19 2 2 16 14" xfId="34388"/>
    <cellStyle name="Normal 19 2 2 16 15" xfId="34389"/>
    <cellStyle name="Normal 19 2 2 16 16" xfId="34390"/>
    <cellStyle name="Normal 19 2 2 16 17" xfId="34391"/>
    <cellStyle name="Normal 19 2 2 16 18" xfId="34392"/>
    <cellStyle name="Normal 19 2 2 16 19" xfId="34393"/>
    <cellStyle name="Normal 19 2 2 16 2" xfId="34394"/>
    <cellStyle name="Normal 19 2 2 16 20" xfId="34395"/>
    <cellStyle name="Normal 19 2 2 16 21" xfId="34396"/>
    <cellStyle name="Normal 19 2 2 16 22" xfId="34397"/>
    <cellStyle name="Normal 19 2 2 16 23" xfId="34398"/>
    <cellStyle name="Normal 19 2 2 16 24" xfId="34399"/>
    <cellStyle name="Normal 19 2 2 16 25" xfId="34400"/>
    <cellStyle name="Normal 19 2 2 16 26" xfId="34401"/>
    <cellStyle name="Normal 19 2 2 16 27" xfId="34402"/>
    <cellStyle name="Normal 19 2 2 16 28" xfId="34403"/>
    <cellStyle name="Normal 19 2 2 16 29" xfId="34404"/>
    <cellStyle name="Normal 19 2 2 16 3" xfId="34405"/>
    <cellStyle name="Normal 19 2 2 16 30" xfId="34406"/>
    <cellStyle name="Normal 19 2 2 16 4" xfId="34407"/>
    <cellStyle name="Normal 19 2 2 16 5" xfId="34408"/>
    <cellStyle name="Normal 19 2 2 16 6" xfId="34409"/>
    <cellStyle name="Normal 19 2 2 16 7" xfId="34410"/>
    <cellStyle name="Normal 19 2 2 16 8" xfId="34411"/>
    <cellStyle name="Normal 19 2 2 16 9" xfId="34412"/>
    <cellStyle name="Normal 19 2 2 17" xfId="34413"/>
    <cellStyle name="Normal 19 2 2 17 10" xfId="34414"/>
    <cellStyle name="Normal 19 2 2 17 11" xfId="34415"/>
    <cellStyle name="Normal 19 2 2 17 12" xfId="34416"/>
    <cellStyle name="Normal 19 2 2 17 13" xfId="34417"/>
    <cellStyle name="Normal 19 2 2 17 14" xfId="34418"/>
    <cellStyle name="Normal 19 2 2 17 15" xfId="34419"/>
    <cellStyle name="Normal 19 2 2 17 16" xfId="34420"/>
    <cellStyle name="Normal 19 2 2 17 17" xfId="34421"/>
    <cellStyle name="Normal 19 2 2 17 18" xfId="34422"/>
    <cellStyle name="Normal 19 2 2 17 19" xfId="34423"/>
    <cellStyle name="Normal 19 2 2 17 2" xfId="34424"/>
    <cellStyle name="Normal 19 2 2 17 20" xfId="34425"/>
    <cellStyle name="Normal 19 2 2 17 21" xfId="34426"/>
    <cellStyle name="Normal 19 2 2 17 22" xfId="34427"/>
    <cellStyle name="Normal 19 2 2 17 23" xfId="34428"/>
    <cellStyle name="Normal 19 2 2 17 24" xfId="34429"/>
    <cellStyle name="Normal 19 2 2 17 25" xfId="34430"/>
    <cellStyle name="Normal 19 2 2 17 26" xfId="34431"/>
    <cellStyle name="Normal 19 2 2 17 27" xfId="34432"/>
    <cellStyle name="Normal 19 2 2 17 28" xfId="34433"/>
    <cellStyle name="Normal 19 2 2 17 29" xfId="34434"/>
    <cellStyle name="Normal 19 2 2 17 3" xfId="34435"/>
    <cellStyle name="Normal 19 2 2 17 30" xfId="34436"/>
    <cellStyle name="Normal 19 2 2 17 4" xfId="34437"/>
    <cellStyle name="Normal 19 2 2 17 5" xfId="34438"/>
    <cellStyle name="Normal 19 2 2 17 6" xfId="34439"/>
    <cellStyle name="Normal 19 2 2 17 7" xfId="34440"/>
    <cellStyle name="Normal 19 2 2 17 8" xfId="34441"/>
    <cellStyle name="Normal 19 2 2 17 9" xfId="34442"/>
    <cellStyle name="Normal 19 2 2 18" xfId="34443"/>
    <cellStyle name="Normal 19 2 2 18 10" xfId="34444"/>
    <cellStyle name="Normal 19 2 2 18 11" xfId="34445"/>
    <cellStyle name="Normal 19 2 2 18 12" xfId="34446"/>
    <cellStyle name="Normal 19 2 2 18 13" xfId="34447"/>
    <cellStyle name="Normal 19 2 2 18 14" xfId="34448"/>
    <cellStyle name="Normal 19 2 2 18 15" xfId="34449"/>
    <cellStyle name="Normal 19 2 2 18 16" xfId="34450"/>
    <cellStyle name="Normal 19 2 2 18 17" xfId="34451"/>
    <cellStyle name="Normal 19 2 2 18 18" xfId="34452"/>
    <cellStyle name="Normal 19 2 2 18 19" xfId="34453"/>
    <cellStyle name="Normal 19 2 2 18 2" xfId="34454"/>
    <cellStyle name="Normal 19 2 2 18 20" xfId="34455"/>
    <cellStyle name="Normal 19 2 2 18 21" xfId="34456"/>
    <cellStyle name="Normal 19 2 2 18 22" xfId="34457"/>
    <cellStyle name="Normal 19 2 2 18 23" xfId="34458"/>
    <cellStyle name="Normal 19 2 2 18 24" xfId="34459"/>
    <cellStyle name="Normal 19 2 2 18 25" xfId="34460"/>
    <cellStyle name="Normal 19 2 2 18 26" xfId="34461"/>
    <cellStyle name="Normal 19 2 2 18 27" xfId="34462"/>
    <cellStyle name="Normal 19 2 2 18 28" xfId="34463"/>
    <cellStyle name="Normal 19 2 2 18 29" xfId="34464"/>
    <cellStyle name="Normal 19 2 2 18 3" xfId="34465"/>
    <cellStyle name="Normal 19 2 2 18 30" xfId="34466"/>
    <cellStyle name="Normal 19 2 2 18 4" xfId="34467"/>
    <cellStyle name="Normal 19 2 2 18 5" xfId="34468"/>
    <cellStyle name="Normal 19 2 2 18 6" xfId="34469"/>
    <cellStyle name="Normal 19 2 2 18 7" xfId="34470"/>
    <cellStyle name="Normal 19 2 2 18 8" xfId="34471"/>
    <cellStyle name="Normal 19 2 2 18 9" xfId="34472"/>
    <cellStyle name="Normal 19 2 2 19" xfId="34473"/>
    <cellStyle name="Normal 19 2 2 19 10" xfId="34474"/>
    <cellStyle name="Normal 19 2 2 19 11" xfId="34475"/>
    <cellStyle name="Normal 19 2 2 19 12" xfId="34476"/>
    <cellStyle name="Normal 19 2 2 19 13" xfId="34477"/>
    <cellStyle name="Normal 19 2 2 19 14" xfId="34478"/>
    <cellStyle name="Normal 19 2 2 19 15" xfId="34479"/>
    <cellStyle name="Normal 19 2 2 19 16" xfId="34480"/>
    <cellStyle name="Normal 19 2 2 19 17" xfId="34481"/>
    <cellStyle name="Normal 19 2 2 19 18" xfId="34482"/>
    <cellStyle name="Normal 19 2 2 19 19" xfId="34483"/>
    <cellStyle name="Normal 19 2 2 19 2" xfId="34484"/>
    <cellStyle name="Normal 19 2 2 19 20" xfId="34485"/>
    <cellStyle name="Normal 19 2 2 19 21" xfId="34486"/>
    <cellStyle name="Normal 19 2 2 19 22" xfId="34487"/>
    <cellStyle name="Normal 19 2 2 19 23" xfId="34488"/>
    <cellStyle name="Normal 19 2 2 19 24" xfId="34489"/>
    <cellStyle name="Normal 19 2 2 19 25" xfId="34490"/>
    <cellStyle name="Normal 19 2 2 19 26" xfId="34491"/>
    <cellStyle name="Normal 19 2 2 19 27" xfId="34492"/>
    <cellStyle name="Normal 19 2 2 19 28" xfId="34493"/>
    <cellStyle name="Normal 19 2 2 19 29" xfId="34494"/>
    <cellStyle name="Normal 19 2 2 19 3" xfId="34495"/>
    <cellStyle name="Normal 19 2 2 19 30" xfId="34496"/>
    <cellStyle name="Normal 19 2 2 19 4" xfId="34497"/>
    <cellStyle name="Normal 19 2 2 19 5" xfId="34498"/>
    <cellStyle name="Normal 19 2 2 19 6" xfId="34499"/>
    <cellStyle name="Normal 19 2 2 19 7" xfId="34500"/>
    <cellStyle name="Normal 19 2 2 19 8" xfId="34501"/>
    <cellStyle name="Normal 19 2 2 19 9" xfId="34502"/>
    <cellStyle name="Normal 19 2 2 2" xfId="34503"/>
    <cellStyle name="Normal 19 2 2 2 10" xfId="34504"/>
    <cellStyle name="Normal 19 2 2 2 11" xfId="34505"/>
    <cellStyle name="Normal 19 2 2 2 12" xfId="34506"/>
    <cellStyle name="Normal 19 2 2 2 13" xfId="34507"/>
    <cellStyle name="Normal 19 2 2 2 14" xfId="34508"/>
    <cellStyle name="Normal 19 2 2 2 15" xfId="34509"/>
    <cellStyle name="Normal 19 2 2 2 16" xfId="34510"/>
    <cellStyle name="Normal 19 2 2 2 17" xfId="34511"/>
    <cellStyle name="Normal 19 2 2 2 18" xfId="34512"/>
    <cellStyle name="Normal 19 2 2 2 19" xfId="34513"/>
    <cellStyle name="Normal 19 2 2 2 2" xfId="34514"/>
    <cellStyle name="Normal 19 2 2 2 20" xfId="34515"/>
    <cellStyle name="Normal 19 2 2 2 21" xfId="34516"/>
    <cellStyle name="Normal 19 2 2 2 22" xfId="34517"/>
    <cellStyle name="Normal 19 2 2 2 23" xfId="34518"/>
    <cellStyle name="Normal 19 2 2 2 24" xfId="34519"/>
    <cellStyle name="Normal 19 2 2 2 25" xfId="34520"/>
    <cellStyle name="Normal 19 2 2 2 26" xfId="34521"/>
    <cellStyle name="Normal 19 2 2 2 27" xfId="34522"/>
    <cellStyle name="Normal 19 2 2 2 28" xfId="34523"/>
    <cellStyle name="Normal 19 2 2 2 29" xfId="34524"/>
    <cellStyle name="Normal 19 2 2 2 3" xfId="34525"/>
    <cellStyle name="Normal 19 2 2 2 30" xfId="34526"/>
    <cellStyle name="Normal 19 2 2 2 4" xfId="34527"/>
    <cellStyle name="Normal 19 2 2 2 5" xfId="34528"/>
    <cellStyle name="Normal 19 2 2 2 6" xfId="34529"/>
    <cellStyle name="Normal 19 2 2 2 7" xfId="34530"/>
    <cellStyle name="Normal 19 2 2 2 8" xfId="34531"/>
    <cellStyle name="Normal 19 2 2 2 9" xfId="34532"/>
    <cellStyle name="Normal 19 2 2 20" xfId="34533"/>
    <cellStyle name="Normal 19 2 2 20 10" xfId="34534"/>
    <cellStyle name="Normal 19 2 2 20 11" xfId="34535"/>
    <cellStyle name="Normal 19 2 2 20 12" xfId="34536"/>
    <cellStyle name="Normal 19 2 2 20 13" xfId="34537"/>
    <cellStyle name="Normal 19 2 2 20 14" xfId="34538"/>
    <cellStyle name="Normal 19 2 2 20 15" xfId="34539"/>
    <cellStyle name="Normal 19 2 2 20 16" xfId="34540"/>
    <cellStyle name="Normal 19 2 2 20 17" xfId="34541"/>
    <cellStyle name="Normal 19 2 2 20 18" xfId="34542"/>
    <cellStyle name="Normal 19 2 2 20 19" xfId="34543"/>
    <cellStyle name="Normal 19 2 2 20 2" xfId="34544"/>
    <cellStyle name="Normal 19 2 2 20 20" xfId="34545"/>
    <cellStyle name="Normal 19 2 2 20 21" xfId="34546"/>
    <cellStyle name="Normal 19 2 2 20 22" xfId="34547"/>
    <cellStyle name="Normal 19 2 2 20 23" xfId="34548"/>
    <cellStyle name="Normal 19 2 2 20 24" xfId="34549"/>
    <cellStyle name="Normal 19 2 2 20 25" xfId="34550"/>
    <cellStyle name="Normal 19 2 2 20 26" xfId="34551"/>
    <cellStyle name="Normal 19 2 2 20 27" xfId="34552"/>
    <cellStyle name="Normal 19 2 2 20 28" xfId="34553"/>
    <cellStyle name="Normal 19 2 2 20 29" xfId="34554"/>
    <cellStyle name="Normal 19 2 2 20 3" xfId="34555"/>
    <cellStyle name="Normal 19 2 2 20 30" xfId="34556"/>
    <cellStyle name="Normal 19 2 2 20 4" xfId="34557"/>
    <cellStyle name="Normal 19 2 2 20 5" xfId="34558"/>
    <cellStyle name="Normal 19 2 2 20 6" xfId="34559"/>
    <cellStyle name="Normal 19 2 2 20 7" xfId="34560"/>
    <cellStyle name="Normal 19 2 2 20 8" xfId="34561"/>
    <cellStyle name="Normal 19 2 2 20 9" xfId="34562"/>
    <cellStyle name="Normal 19 2 2 21" xfId="34563"/>
    <cellStyle name="Normal 19 2 2 21 10" xfId="34564"/>
    <cellStyle name="Normal 19 2 2 21 11" xfId="34565"/>
    <cellStyle name="Normal 19 2 2 21 12" xfId="34566"/>
    <cellStyle name="Normal 19 2 2 21 13" xfId="34567"/>
    <cellStyle name="Normal 19 2 2 21 14" xfId="34568"/>
    <cellStyle name="Normal 19 2 2 21 15" xfId="34569"/>
    <cellStyle name="Normal 19 2 2 21 16" xfId="34570"/>
    <cellStyle name="Normal 19 2 2 21 17" xfId="34571"/>
    <cellStyle name="Normal 19 2 2 21 18" xfId="34572"/>
    <cellStyle name="Normal 19 2 2 21 19" xfId="34573"/>
    <cellStyle name="Normal 19 2 2 21 2" xfId="34574"/>
    <cellStyle name="Normal 19 2 2 21 20" xfId="34575"/>
    <cellStyle name="Normal 19 2 2 21 21" xfId="34576"/>
    <cellStyle name="Normal 19 2 2 21 22" xfId="34577"/>
    <cellStyle name="Normal 19 2 2 21 23" xfId="34578"/>
    <cellStyle name="Normal 19 2 2 21 24" xfId="34579"/>
    <cellStyle name="Normal 19 2 2 21 25" xfId="34580"/>
    <cellStyle name="Normal 19 2 2 21 26" xfId="34581"/>
    <cellStyle name="Normal 19 2 2 21 27" xfId="34582"/>
    <cellStyle name="Normal 19 2 2 21 28" xfId="34583"/>
    <cellStyle name="Normal 19 2 2 21 29" xfId="34584"/>
    <cellStyle name="Normal 19 2 2 21 3" xfId="34585"/>
    <cellStyle name="Normal 19 2 2 21 30" xfId="34586"/>
    <cellStyle name="Normal 19 2 2 21 4" xfId="34587"/>
    <cellStyle name="Normal 19 2 2 21 5" xfId="34588"/>
    <cellStyle name="Normal 19 2 2 21 6" xfId="34589"/>
    <cellStyle name="Normal 19 2 2 21 7" xfId="34590"/>
    <cellStyle name="Normal 19 2 2 21 8" xfId="34591"/>
    <cellStyle name="Normal 19 2 2 21 9" xfId="34592"/>
    <cellStyle name="Normal 19 2 2 22" xfId="34593"/>
    <cellStyle name="Normal 19 2 2 22 10" xfId="34594"/>
    <cellStyle name="Normal 19 2 2 22 11" xfId="34595"/>
    <cellStyle name="Normal 19 2 2 22 12" xfId="34596"/>
    <cellStyle name="Normal 19 2 2 22 13" xfId="34597"/>
    <cellStyle name="Normal 19 2 2 22 14" xfId="34598"/>
    <cellStyle name="Normal 19 2 2 22 15" xfId="34599"/>
    <cellStyle name="Normal 19 2 2 22 16" xfId="34600"/>
    <cellStyle name="Normal 19 2 2 22 17" xfId="34601"/>
    <cellStyle name="Normal 19 2 2 22 18" xfId="34602"/>
    <cellStyle name="Normal 19 2 2 22 19" xfId="34603"/>
    <cellStyle name="Normal 19 2 2 22 2" xfId="34604"/>
    <cellStyle name="Normal 19 2 2 22 20" xfId="34605"/>
    <cellStyle name="Normal 19 2 2 22 21" xfId="34606"/>
    <cellStyle name="Normal 19 2 2 22 22" xfId="34607"/>
    <cellStyle name="Normal 19 2 2 22 23" xfId="34608"/>
    <cellStyle name="Normal 19 2 2 22 24" xfId="34609"/>
    <cellStyle name="Normal 19 2 2 22 25" xfId="34610"/>
    <cellStyle name="Normal 19 2 2 22 26" xfId="34611"/>
    <cellStyle name="Normal 19 2 2 22 27" xfId="34612"/>
    <cellStyle name="Normal 19 2 2 22 28" xfId="34613"/>
    <cellStyle name="Normal 19 2 2 22 29" xfId="34614"/>
    <cellStyle name="Normal 19 2 2 22 3" xfId="34615"/>
    <cellStyle name="Normal 19 2 2 22 30" xfId="34616"/>
    <cellStyle name="Normal 19 2 2 22 4" xfId="34617"/>
    <cellStyle name="Normal 19 2 2 22 5" xfId="34618"/>
    <cellStyle name="Normal 19 2 2 22 6" xfId="34619"/>
    <cellStyle name="Normal 19 2 2 22 7" xfId="34620"/>
    <cellStyle name="Normal 19 2 2 22 8" xfId="34621"/>
    <cellStyle name="Normal 19 2 2 22 9" xfId="34622"/>
    <cellStyle name="Normal 19 2 2 23" xfId="34623"/>
    <cellStyle name="Normal 19 2 2 23 10" xfId="34624"/>
    <cellStyle name="Normal 19 2 2 23 11" xfId="34625"/>
    <cellStyle name="Normal 19 2 2 23 12" xfId="34626"/>
    <cellStyle name="Normal 19 2 2 23 13" xfId="34627"/>
    <cellStyle name="Normal 19 2 2 23 14" xfId="34628"/>
    <cellStyle name="Normal 19 2 2 23 15" xfId="34629"/>
    <cellStyle name="Normal 19 2 2 23 16" xfId="34630"/>
    <cellStyle name="Normal 19 2 2 23 17" xfId="34631"/>
    <cellStyle name="Normal 19 2 2 23 18" xfId="34632"/>
    <cellStyle name="Normal 19 2 2 23 19" xfId="34633"/>
    <cellStyle name="Normal 19 2 2 23 2" xfId="34634"/>
    <cellStyle name="Normal 19 2 2 23 20" xfId="34635"/>
    <cellStyle name="Normal 19 2 2 23 21" xfId="34636"/>
    <cellStyle name="Normal 19 2 2 23 22" xfId="34637"/>
    <cellStyle name="Normal 19 2 2 23 23" xfId="34638"/>
    <cellStyle name="Normal 19 2 2 23 24" xfId="34639"/>
    <cellStyle name="Normal 19 2 2 23 25" xfId="34640"/>
    <cellStyle name="Normal 19 2 2 23 26" xfId="34641"/>
    <cellStyle name="Normal 19 2 2 23 27" xfId="34642"/>
    <cellStyle name="Normal 19 2 2 23 28" xfId="34643"/>
    <cellStyle name="Normal 19 2 2 23 29" xfId="34644"/>
    <cellStyle name="Normal 19 2 2 23 3" xfId="34645"/>
    <cellStyle name="Normal 19 2 2 23 30" xfId="34646"/>
    <cellStyle name="Normal 19 2 2 23 4" xfId="34647"/>
    <cellStyle name="Normal 19 2 2 23 5" xfId="34648"/>
    <cellStyle name="Normal 19 2 2 23 6" xfId="34649"/>
    <cellStyle name="Normal 19 2 2 23 7" xfId="34650"/>
    <cellStyle name="Normal 19 2 2 23 8" xfId="34651"/>
    <cellStyle name="Normal 19 2 2 23 9" xfId="34652"/>
    <cellStyle name="Normal 19 2 2 24" xfId="34653"/>
    <cellStyle name="Normal 19 2 2 24 10" xfId="34654"/>
    <cellStyle name="Normal 19 2 2 24 11" xfId="34655"/>
    <cellStyle name="Normal 19 2 2 24 12" xfId="34656"/>
    <cellStyle name="Normal 19 2 2 24 13" xfId="34657"/>
    <cellStyle name="Normal 19 2 2 24 14" xfId="34658"/>
    <cellStyle name="Normal 19 2 2 24 15" xfId="34659"/>
    <cellStyle name="Normal 19 2 2 24 16" xfId="34660"/>
    <cellStyle name="Normal 19 2 2 24 17" xfId="34661"/>
    <cellStyle name="Normal 19 2 2 24 18" xfId="34662"/>
    <cellStyle name="Normal 19 2 2 24 19" xfId="34663"/>
    <cellStyle name="Normal 19 2 2 24 2" xfId="34664"/>
    <cellStyle name="Normal 19 2 2 24 20" xfId="34665"/>
    <cellStyle name="Normal 19 2 2 24 21" xfId="34666"/>
    <cellStyle name="Normal 19 2 2 24 22" xfId="34667"/>
    <cellStyle name="Normal 19 2 2 24 23" xfId="34668"/>
    <cellStyle name="Normal 19 2 2 24 24" xfId="34669"/>
    <cellStyle name="Normal 19 2 2 24 25" xfId="34670"/>
    <cellStyle name="Normal 19 2 2 24 26" xfId="34671"/>
    <cellStyle name="Normal 19 2 2 24 27" xfId="34672"/>
    <cellStyle name="Normal 19 2 2 24 28" xfId="34673"/>
    <cellStyle name="Normal 19 2 2 24 29" xfId="34674"/>
    <cellStyle name="Normal 19 2 2 24 3" xfId="34675"/>
    <cellStyle name="Normal 19 2 2 24 30" xfId="34676"/>
    <cellStyle name="Normal 19 2 2 24 4" xfId="34677"/>
    <cellStyle name="Normal 19 2 2 24 5" xfId="34678"/>
    <cellStyle name="Normal 19 2 2 24 6" xfId="34679"/>
    <cellStyle name="Normal 19 2 2 24 7" xfId="34680"/>
    <cellStyle name="Normal 19 2 2 24 8" xfId="34681"/>
    <cellStyle name="Normal 19 2 2 24 9" xfId="34682"/>
    <cellStyle name="Normal 19 2 2 25" xfId="34683"/>
    <cellStyle name="Normal 19 2 2 25 10" xfId="34684"/>
    <cellStyle name="Normal 19 2 2 25 11" xfId="34685"/>
    <cellStyle name="Normal 19 2 2 25 12" xfId="34686"/>
    <cellStyle name="Normal 19 2 2 25 13" xfId="34687"/>
    <cellStyle name="Normal 19 2 2 25 14" xfId="34688"/>
    <cellStyle name="Normal 19 2 2 25 15" xfId="34689"/>
    <cellStyle name="Normal 19 2 2 25 16" xfId="34690"/>
    <cellStyle name="Normal 19 2 2 25 17" xfId="34691"/>
    <cellStyle name="Normal 19 2 2 25 18" xfId="34692"/>
    <cellStyle name="Normal 19 2 2 25 19" xfId="34693"/>
    <cellStyle name="Normal 19 2 2 25 2" xfId="34694"/>
    <cellStyle name="Normal 19 2 2 25 20" xfId="34695"/>
    <cellStyle name="Normal 19 2 2 25 21" xfId="34696"/>
    <cellStyle name="Normal 19 2 2 25 22" xfId="34697"/>
    <cellStyle name="Normal 19 2 2 25 23" xfId="34698"/>
    <cellStyle name="Normal 19 2 2 25 24" xfId="34699"/>
    <cellStyle name="Normal 19 2 2 25 25" xfId="34700"/>
    <cellStyle name="Normal 19 2 2 25 26" xfId="34701"/>
    <cellStyle name="Normal 19 2 2 25 27" xfId="34702"/>
    <cellStyle name="Normal 19 2 2 25 28" xfId="34703"/>
    <cellStyle name="Normal 19 2 2 25 29" xfId="34704"/>
    <cellStyle name="Normal 19 2 2 25 3" xfId="34705"/>
    <cellStyle name="Normal 19 2 2 25 30" xfId="34706"/>
    <cellStyle name="Normal 19 2 2 25 4" xfId="34707"/>
    <cellStyle name="Normal 19 2 2 25 5" xfId="34708"/>
    <cellStyle name="Normal 19 2 2 25 6" xfId="34709"/>
    <cellStyle name="Normal 19 2 2 25 7" xfId="34710"/>
    <cellStyle name="Normal 19 2 2 25 8" xfId="34711"/>
    <cellStyle name="Normal 19 2 2 25 9" xfId="34712"/>
    <cellStyle name="Normal 19 2 2 26" xfId="34713"/>
    <cellStyle name="Normal 19 2 2 26 10" xfId="34714"/>
    <cellStyle name="Normal 19 2 2 26 11" xfId="34715"/>
    <cellStyle name="Normal 19 2 2 26 12" xfId="34716"/>
    <cellStyle name="Normal 19 2 2 26 13" xfId="34717"/>
    <cellStyle name="Normal 19 2 2 26 14" xfId="34718"/>
    <cellStyle name="Normal 19 2 2 26 15" xfId="34719"/>
    <cellStyle name="Normal 19 2 2 26 16" xfId="34720"/>
    <cellStyle name="Normal 19 2 2 26 17" xfId="34721"/>
    <cellStyle name="Normal 19 2 2 26 18" xfId="34722"/>
    <cellStyle name="Normal 19 2 2 26 19" xfId="34723"/>
    <cellStyle name="Normal 19 2 2 26 2" xfId="34724"/>
    <cellStyle name="Normal 19 2 2 26 20" xfId="34725"/>
    <cellStyle name="Normal 19 2 2 26 21" xfId="34726"/>
    <cellStyle name="Normal 19 2 2 26 22" xfId="34727"/>
    <cellStyle name="Normal 19 2 2 26 23" xfId="34728"/>
    <cellStyle name="Normal 19 2 2 26 24" xfId="34729"/>
    <cellStyle name="Normal 19 2 2 26 25" xfId="34730"/>
    <cellStyle name="Normal 19 2 2 26 26" xfId="34731"/>
    <cellStyle name="Normal 19 2 2 26 27" xfId="34732"/>
    <cellStyle name="Normal 19 2 2 26 28" xfId="34733"/>
    <cellStyle name="Normal 19 2 2 26 29" xfId="34734"/>
    <cellStyle name="Normal 19 2 2 26 3" xfId="34735"/>
    <cellStyle name="Normal 19 2 2 26 30" xfId="34736"/>
    <cellStyle name="Normal 19 2 2 26 4" xfId="34737"/>
    <cellStyle name="Normal 19 2 2 26 5" xfId="34738"/>
    <cellStyle name="Normal 19 2 2 26 6" xfId="34739"/>
    <cellStyle name="Normal 19 2 2 26 7" xfId="34740"/>
    <cellStyle name="Normal 19 2 2 26 8" xfId="34741"/>
    <cellStyle name="Normal 19 2 2 26 9" xfId="34742"/>
    <cellStyle name="Normal 19 2 2 27" xfId="34743"/>
    <cellStyle name="Normal 19 2 2 27 10" xfId="34744"/>
    <cellStyle name="Normal 19 2 2 27 11" xfId="34745"/>
    <cellStyle name="Normal 19 2 2 27 12" xfId="34746"/>
    <cellStyle name="Normal 19 2 2 27 13" xfId="34747"/>
    <cellStyle name="Normal 19 2 2 27 14" xfId="34748"/>
    <cellStyle name="Normal 19 2 2 27 15" xfId="34749"/>
    <cellStyle name="Normal 19 2 2 27 16" xfId="34750"/>
    <cellStyle name="Normal 19 2 2 27 17" xfId="34751"/>
    <cellStyle name="Normal 19 2 2 27 18" xfId="34752"/>
    <cellStyle name="Normal 19 2 2 27 19" xfId="34753"/>
    <cellStyle name="Normal 19 2 2 27 2" xfId="34754"/>
    <cellStyle name="Normal 19 2 2 27 20" xfId="34755"/>
    <cellStyle name="Normal 19 2 2 27 21" xfId="34756"/>
    <cellStyle name="Normal 19 2 2 27 22" xfId="34757"/>
    <cellStyle name="Normal 19 2 2 27 23" xfId="34758"/>
    <cellStyle name="Normal 19 2 2 27 24" xfId="34759"/>
    <cellStyle name="Normal 19 2 2 27 25" xfId="34760"/>
    <cellStyle name="Normal 19 2 2 27 26" xfId="34761"/>
    <cellStyle name="Normal 19 2 2 27 27" xfId="34762"/>
    <cellStyle name="Normal 19 2 2 27 28" xfId="34763"/>
    <cellStyle name="Normal 19 2 2 27 29" xfId="34764"/>
    <cellStyle name="Normal 19 2 2 27 3" xfId="34765"/>
    <cellStyle name="Normal 19 2 2 27 30" xfId="34766"/>
    <cellStyle name="Normal 19 2 2 27 4" xfId="34767"/>
    <cellStyle name="Normal 19 2 2 27 5" xfId="34768"/>
    <cellStyle name="Normal 19 2 2 27 6" xfId="34769"/>
    <cellStyle name="Normal 19 2 2 27 7" xfId="34770"/>
    <cellStyle name="Normal 19 2 2 27 8" xfId="34771"/>
    <cellStyle name="Normal 19 2 2 27 9" xfId="34772"/>
    <cellStyle name="Normal 19 2 2 28" xfId="34773"/>
    <cellStyle name="Normal 19 2 2 28 10" xfId="34774"/>
    <cellStyle name="Normal 19 2 2 28 11" xfId="34775"/>
    <cellStyle name="Normal 19 2 2 28 12" xfId="34776"/>
    <cellStyle name="Normal 19 2 2 28 13" xfId="34777"/>
    <cellStyle name="Normal 19 2 2 28 14" xfId="34778"/>
    <cellStyle name="Normal 19 2 2 28 15" xfId="34779"/>
    <cellStyle name="Normal 19 2 2 28 16" xfId="34780"/>
    <cellStyle name="Normal 19 2 2 28 17" xfId="34781"/>
    <cellStyle name="Normal 19 2 2 28 18" xfId="34782"/>
    <cellStyle name="Normal 19 2 2 28 19" xfId="34783"/>
    <cellStyle name="Normal 19 2 2 28 2" xfId="34784"/>
    <cellStyle name="Normal 19 2 2 28 20" xfId="34785"/>
    <cellStyle name="Normal 19 2 2 28 21" xfId="34786"/>
    <cellStyle name="Normal 19 2 2 28 22" xfId="34787"/>
    <cellStyle name="Normal 19 2 2 28 23" xfId="34788"/>
    <cellStyle name="Normal 19 2 2 28 24" xfId="34789"/>
    <cellStyle name="Normal 19 2 2 28 25" xfId="34790"/>
    <cellStyle name="Normal 19 2 2 28 26" xfId="34791"/>
    <cellStyle name="Normal 19 2 2 28 27" xfId="34792"/>
    <cellStyle name="Normal 19 2 2 28 28" xfId="34793"/>
    <cellStyle name="Normal 19 2 2 28 29" xfId="34794"/>
    <cellStyle name="Normal 19 2 2 28 3" xfId="34795"/>
    <cellStyle name="Normal 19 2 2 28 30" xfId="34796"/>
    <cellStyle name="Normal 19 2 2 28 4" xfId="34797"/>
    <cellStyle name="Normal 19 2 2 28 5" xfId="34798"/>
    <cellStyle name="Normal 19 2 2 28 6" xfId="34799"/>
    <cellStyle name="Normal 19 2 2 28 7" xfId="34800"/>
    <cellStyle name="Normal 19 2 2 28 8" xfId="34801"/>
    <cellStyle name="Normal 19 2 2 28 9" xfId="34802"/>
    <cellStyle name="Normal 19 2 2 29" xfId="34803"/>
    <cellStyle name="Normal 19 2 2 29 10" xfId="34804"/>
    <cellStyle name="Normal 19 2 2 29 11" xfId="34805"/>
    <cellStyle name="Normal 19 2 2 29 12" xfId="34806"/>
    <cellStyle name="Normal 19 2 2 29 13" xfId="34807"/>
    <cellStyle name="Normal 19 2 2 29 14" xfId="34808"/>
    <cellStyle name="Normal 19 2 2 29 15" xfId="34809"/>
    <cellStyle name="Normal 19 2 2 29 16" xfId="34810"/>
    <cellStyle name="Normal 19 2 2 29 17" xfId="34811"/>
    <cellStyle name="Normal 19 2 2 29 18" xfId="34812"/>
    <cellStyle name="Normal 19 2 2 29 19" xfId="34813"/>
    <cellStyle name="Normal 19 2 2 29 2" xfId="34814"/>
    <cellStyle name="Normal 19 2 2 29 20" xfId="34815"/>
    <cellStyle name="Normal 19 2 2 29 21" xfId="34816"/>
    <cellStyle name="Normal 19 2 2 29 22" xfId="34817"/>
    <cellStyle name="Normal 19 2 2 29 23" xfId="34818"/>
    <cellStyle name="Normal 19 2 2 29 24" xfId="34819"/>
    <cellStyle name="Normal 19 2 2 29 25" xfId="34820"/>
    <cellStyle name="Normal 19 2 2 29 26" xfId="34821"/>
    <cellStyle name="Normal 19 2 2 29 27" xfId="34822"/>
    <cellStyle name="Normal 19 2 2 29 28" xfId="34823"/>
    <cellStyle name="Normal 19 2 2 29 29" xfId="34824"/>
    <cellStyle name="Normal 19 2 2 29 3" xfId="34825"/>
    <cellStyle name="Normal 19 2 2 29 30" xfId="34826"/>
    <cellStyle name="Normal 19 2 2 29 4" xfId="34827"/>
    <cellStyle name="Normal 19 2 2 29 5" xfId="34828"/>
    <cellStyle name="Normal 19 2 2 29 6" xfId="34829"/>
    <cellStyle name="Normal 19 2 2 29 7" xfId="34830"/>
    <cellStyle name="Normal 19 2 2 29 8" xfId="34831"/>
    <cellStyle name="Normal 19 2 2 29 9" xfId="34832"/>
    <cellStyle name="Normal 19 2 2 3" xfId="34833"/>
    <cellStyle name="Normal 19 2 2 3 10" xfId="34834"/>
    <cellStyle name="Normal 19 2 2 3 11" xfId="34835"/>
    <cellStyle name="Normal 19 2 2 3 12" xfId="34836"/>
    <cellStyle name="Normal 19 2 2 3 13" xfId="34837"/>
    <cellStyle name="Normal 19 2 2 3 14" xfId="34838"/>
    <cellStyle name="Normal 19 2 2 3 15" xfId="34839"/>
    <cellStyle name="Normal 19 2 2 3 16" xfId="34840"/>
    <cellStyle name="Normal 19 2 2 3 17" xfId="34841"/>
    <cellStyle name="Normal 19 2 2 3 18" xfId="34842"/>
    <cellStyle name="Normal 19 2 2 3 19" xfId="34843"/>
    <cellStyle name="Normal 19 2 2 3 2" xfId="34844"/>
    <cellStyle name="Normal 19 2 2 3 20" xfId="34845"/>
    <cellStyle name="Normal 19 2 2 3 21" xfId="34846"/>
    <cellStyle name="Normal 19 2 2 3 22" xfId="34847"/>
    <cellStyle name="Normal 19 2 2 3 23" xfId="34848"/>
    <cellStyle name="Normal 19 2 2 3 24" xfId="34849"/>
    <cellStyle name="Normal 19 2 2 3 25" xfId="34850"/>
    <cellStyle name="Normal 19 2 2 3 26" xfId="34851"/>
    <cellStyle name="Normal 19 2 2 3 27" xfId="34852"/>
    <cellStyle name="Normal 19 2 2 3 28" xfId="34853"/>
    <cellStyle name="Normal 19 2 2 3 29" xfId="34854"/>
    <cellStyle name="Normal 19 2 2 3 3" xfId="34855"/>
    <cellStyle name="Normal 19 2 2 3 30" xfId="34856"/>
    <cellStyle name="Normal 19 2 2 3 4" xfId="34857"/>
    <cellStyle name="Normal 19 2 2 3 5" xfId="34858"/>
    <cellStyle name="Normal 19 2 2 3 6" xfId="34859"/>
    <cellStyle name="Normal 19 2 2 3 7" xfId="34860"/>
    <cellStyle name="Normal 19 2 2 3 8" xfId="34861"/>
    <cellStyle name="Normal 19 2 2 3 9" xfId="34862"/>
    <cellStyle name="Normal 19 2 2 30" xfId="34863"/>
    <cellStyle name="Normal 19 2 2 30 10" xfId="34864"/>
    <cellStyle name="Normal 19 2 2 30 11" xfId="34865"/>
    <cellStyle name="Normal 19 2 2 30 12" xfId="34866"/>
    <cellStyle name="Normal 19 2 2 30 13" xfId="34867"/>
    <cellStyle name="Normal 19 2 2 30 14" xfId="34868"/>
    <cellStyle name="Normal 19 2 2 30 15" xfId="34869"/>
    <cellStyle name="Normal 19 2 2 30 16" xfId="34870"/>
    <cellStyle name="Normal 19 2 2 30 17" xfId="34871"/>
    <cellStyle name="Normal 19 2 2 30 18" xfId="34872"/>
    <cellStyle name="Normal 19 2 2 30 19" xfId="34873"/>
    <cellStyle name="Normal 19 2 2 30 2" xfId="34874"/>
    <cellStyle name="Normal 19 2 2 30 20" xfId="34875"/>
    <cellStyle name="Normal 19 2 2 30 21" xfId="34876"/>
    <cellStyle name="Normal 19 2 2 30 22" xfId="34877"/>
    <cellStyle name="Normal 19 2 2 30 23" xfId="34878"/>
    <cellStyle name="Normal 19 2 2 30 24" xfId="34879"/>
    <cellStyle name="Normal 19 2 2 30 25" xfId="34880"/>
    <cellStyle name="Normal 19 2 2 30 26" xfId="34881"/>
    <cellStyle name="Normal 19 2 2 30 27" xfId="34882"/>
    <cellStyle name="Normal 19 2 2 30 28" xfId="34883"/>
    <cellStyle name="Normal 19 2 2 30 29" xfId="34884"/>
    <cellStyle name="Normal 19 2 2 30 3" xfId="34885"/>
    <cellStyle name="Normal 19 2 2 30 30" xfId="34886"/>
    <cellStyle name="Normal 19 2 2 30 4" xfId="34887"/>
    <cellStyle name="Normal 19 2 2 30 5" xfId="34888"/>
    <cellStyle name="Normal 19 2 2 30 6" xfId="34889"/>
    <cellStyle name="Normal 19 2 2 30 7" xfId="34890"/>
    <cellStyle name="Normal 19 2 2 30 8" xfId="34891"/>
    <cellStyle name="Normal 19 2 2 30 9" xfId="34892"/>
    <cellStyle name="Normal 19 2 2 31" xfId="34893"/>
    <cellStyle name="Normal 19 2 2 31 10" xfId="34894"/>
    <cellStyle name="Normal 19 2 2 31 11" xfId="34895"/>
    <cellStyle name="Normal 19 2 2 31 12" xfId="34896"/>
    <cellStyle name="Normal 19 2 2 31 13" xfId="34897"/>
    <cellStyle name="Normal 19 2 2 31 14" xfId="34898"/>
    <cellStyle name="Normal 19 2 2 31 15" xfId="34899"/>
    <cellStyle name="Normal 19 2 2 31 16" xfId="34900"/>
    <cellStyle name="Normal 19 2 2 31 17" xfId="34901"/>
    <cellStyle name="Normal 19 2 2 31 18" xfId="34902"/>
    <cellStyle name="Normal 19 2 2 31 19" xfId="34903"/>
    <cellStyle name="Normal 19 2 2 31 2" xfId="34904"/>
    <cellStyle name="Normal 19 2 2 31 20" xfId="34905"/>
    <cellStyle name="Normal 19 2 2 31 21" xfId="34906"/>
    <cellStyle name="Normal 19 2 2 31 22" xfId="34907"/>
    <cellStyle name="Normal 19 2 2 31 23" xfId="34908"/>
    <cellStyle name="Normal 19 2 2 31 24" xfId="34909"/>
    <cellStyle name="Normal 19 2 2 31 25" xfId="34910"/>
    <cellStyle name="Normal 19 2 2 31 26" xfId="34911"/>
    <cellStyle name="Normal 19 2 2 31 27" xfId="34912"/>
    <cellStyle name="Normal 19 2 2 31 28" xfId="34913"/>
    <cellStyle name="Normal 19 2 2 31 29" xfId="34914"/>
    <cellStyle name="Normal 19 2 2 31 3" xfId="34915"/>
    <cellStyle name="Normal 19 2 2 31 30" xfId="34916"/>
    <cellStyle name="Normal 19 2 2 31 4" xfId="34917"/>
    <cellStyle name="Normal 19 2 2 31 5" xfId="34918"/>
    <cellStyle name="Normal 19 2 2 31 6" xfId="34919"/>
    <cellStyle name="Normal 19 2 2 31 7" xfId="34920"/>
    <cellStyle name="Normal 19 2 2 31 8" xfId="34921"/>
    <cellStyle name="Normal 19 2 2 31 9" xfId="34922"/>
    <cellStyle name="Normal 19 2 2 32" xfId="34923"/>
    <cellStyle name="Normal 19 2 2 33" xfId="34924"/>
    <cellStyle name="Normal 19 2 2 34" xfId="34925"/>
    <cellStyle name="Normal 19 2 2 35" xfId="34926"/>
    <cellStyle name="Normal 19 2 2 36" xfId="34927"/>
    <cellStyle name="Normal 19 2 2 37" xfId="34928"/>
    <cellStyle name="Normal 19 2 2 38" xfId="34929"/>
    <cellStyle name="Normal 19 2 2 39" xfId="34930"/>
    <cellStyle name="Normal 19 2 2 4" xfId="34931"/>
    <cellStyle name="Normal 19 2 2 4 10" xfId="34932"/>
    <cellStyle name="Normal 19 2 2 4 11" xfId="34933"/>
    <cellStyle name="Normal 19 2 2 4 12" xfId="34934"/>
    <cellStyle name="Normal 19 2 2 4 13" xfId="34935"/>
    <cellStyle name="Normal 19 2 2 4 14" xfId="34936"/>
    <cellStyle name="Normal 19 2 2 4 15" xfId="34937"/>
    <cellStyle name="Normal 19 2 2 4 16" xfId="34938"/>
    <cellStyle name="Normal 19 2 2 4 17" xfId="34939"/>
    <cellStyle name="Normal 19 2 2 4 18" xfId="34940"/>
    <cellStyle name="Normal 19 2 2 4 19" xfId="34941"/>
    <cellStyle name="Normal 19 2 2 4 2" xfId="34942"/>
    <cellStyle name="Normal 19 2 2 4 20" xfId="34943"/>
    <cellStyle name="Normal 19 2 2 4 21" xfId="34944"/>
    <cellStyle name="Normal 19 2 2 4 22" xfId="34945"/>
    <cellStyle name="Normal 19 2 2 4 23" xfId="34946"/>
    <cellStyle name="Normal 19 2 2 4 24" xfId="34947"/>
    <cellStyle name="Normal 19 2 2 4 25" xfId="34948"/>
    <cellStyle name="Normal 19 2 2 4 26" xfId="34949"/>
    <cellStyle name="Normal 19 2 2 4 27" xfId="34950"/>
    <cellStyle name="Normal 19 2 2 4 28" xfId="34951"/>
    <cellStyle name="Normal 19 2 2 4 29" xfId="34952"/>
    <cellStyle name="Normal 19 2 2 4 3" xfId="34953"/>
    <cellStyle name="Normal 19 2 2 4 30" xfId="34954"/>
    <cellStyle name="Normal 19 2 2 4 4" xfId="34955"/>
    <cellStyle name="Normal 19 2 2 4 5" xfId="34956"/>
    <cellStyle name="Normal 19 2 2 4 6" xfId="34957"/>
    <cellStyle name="Normal 19 2 2 4 7" xfId="34958"/>
    <cellStyle name="Normal 19 2 2 4 8" xfId="34959"/>
    <cellStyle name="Normal 19 2 2 4 9" xfId="34960"/>
    <cellStyle name="Normal 19 2 2 40" xfId="34961"/>
    <cellStyle name="Normal 19 2 2 41" xfId="34962"/>
    <cellStyle name="Normal 19 2 2 42" xfId="34963"/>
    <cellStyle name="Normal 19 2 2 43" xfId="34964"/>
    <cellStyle name="Normal 19 2 2 44" xfId="34965"/>
    <cellStyle name="Normal 19 2 2 45" xfId="34966"/>
    <cellStyle name="Normal 19 2 2 46" xfId="34967"/>
    <cellStyle name="Normal 19 2 2 47" xfId="34968"/>
    <cellStyle name="Normal 19 2 2 48" xfId="34969"/>
    <cellStyle name="Normal 19 2 2 49" xfId="34970"/>
    <cellStyle name="Normal 19 2 2 5" xfId="34971"/>
    <cellStyle name="Normal 19 2 2 5 10" xfId="34972"/>
    <cellStyle name="Normal 19 2 2 5 11" xfId="34973"/>
    <cellStyle name="Normal 19 2 2 5 12" xfId="34974"/>
    <cellStyle name="Normal 19 2 2 5 13" xfId="34975"/>
    <cellStyle name="Normal 19 2 2 5 14" xfId="34976"/>
    <cellStyle name="Normal 19 2 2 5 15" xfId="34977"/>
    <cellStyle name="Normal 19 2 2 5 16" xfId="34978"/>
    <cellStyle name="Normal 19 2 2 5 17" xfId="34979"/>
    <cellStyle name="Normal 19 2 2 5 18" xfId="34980"/>
    <cellStyle name="Normal 19 2 2 5 19" xfId="34981"/>
    <cellStyle name="Normal 19 2 2 5 2" xfId="34982"/>
    <cellStyle name="Normal 19 2 2 5 20" xfId="34983"/>
    <cellStyle name="Normal 19 2 2 5 21" xfId="34984"/>
    <cellStyle name="Normal 19 2 2 5 22" xfId="34985"/>
    <cellStyle name="Normal 19 2 2 5 23" xfId="34986"/>
    <cellStyle name="Normal 19 2 2 5 24" xfId="34987"/>
    <cellStyle name="Normal 19 2 2 5 25" xfId="34988"/>
    <cellStyle name="Normal 19 2 2 5 26" xfId="34989"/>
    <cellStyle name="Normal 19 2 2 5 27" xfId="34990"/>
    <cellStyle name="Normal 19 2 2 5 28" xfId="34991"/>
    <cellStyle name="Normal 19 2 2 5 29" xfId="34992"/>
    <cellStyle name="Normal 19 2 2 5 3" xfId="34993"/>
    <cellStyle name="Normal 19 2 2 5 30" xfId="34994"/>
    <cellStyle name="Normal 19 2 2 5 4" xfId="34995"/>
    <cellStyle name="Normal 19 2 2 5 5" xfId="34996"/>
    <cellStyle name="Normal 19 2 2 5 6" xfId="34997"/>
    <cellStyle name="Normal 19 2 2 5 7" xfId="34998"/>
    <cellStyle name="Normal 19 2 2 5 8" xfId="34999"/>
    <cellStyle name="Normal 19 2 2 5 9" xfId="35000"/>
    <cellStyle name="Normal 19 2 2 50" xfId="35001"/>
    <cellStyle name="Normal 19 2 2 51" xfId="35002"/>
    <cellStyle name="Normal 19 2 2 52" xfId="35003"/>
    <cellStyle name="Normal 19 2 2 53" xfId="35004"/>
    <cellStyle name="Normal 19 2 2 54" xfId="35005"/>
    <cellStyle name="Normal 19 2 2 55" xfId="35006"/>
    <cellStyle name="Normal 19 2 2 56" xfId="35007"/>
    <cellStyle name="Normal 19 2 2 57" xfId="35008"/>
    <cellStyle name="Normal 19 2 2 58" xfId="35009"/>
    <cellStyle name="Normal 19 2 2 59" xfId="35010"/>
    <cellStyle name="Normal 19 2 2 6" xfId="35011"/>
    <cellStyle name="Normal 19 2 2 6 10" xfId="35012"/>
    <cellStyle name="Normal 19 2 2 6 11" xfId="35013"/>
    <cellStyle name="Normal 19 2 2 6 12" xfId="35014"/>
    <cellStyle name="Normal 19 2 2 6 13" xfId="35015"/>
    <cellStyle name="Normal 19 2 2 6 14" xfId="35016"/>
    <cellStyle name="Normal 19 2 2 6 15" xfId="35017"/>
    <cellStyle name="Normal 19 2 2 6 16" xfId="35018"/>
    <cellStyle name="Normal 19 2 2 6 17" xfId="35019"/>
    <cellStyle name="Normal 19 2 2 6 18" xfId="35020"/>
    <cellStyle name="Normal 19 2 2 6 19" xfId="35021"/>
    <cellStyle name="Normal 19 2 2 6 2" xfId="35022"/>
    <cellStyle name="Normal 19 2 2 6 20" xfId="35023"/>
    <cellStyle name="Normal 19 2 2 6 21" xfId="35024"/>
    <cellStyle name="Normal 19 2 2 6 22" xfId="35025"/>
    <cellStyle name="Normal 19 2 2 6 23" xfId="35026"/>
    <cellStyle name="Normal 19 2 2 6 24" xfId="35027"/>
    <cellStyle name="Normal 19 2 2 6 25" xfId="35028"/>
    <cellStyle name="Normal 19 2 2 6 26" xfId="35029"/>
    <cellStyle name="Normal 19 2 2 6 27" xfId="35030"/>
    <cellStyle name="Normal 19 2 2 6 28" xfId="35031"/>
    <cellStyle name="Normal 19 2 2 6 29" xfId="35032"/>
    <cellStyle name="Normal 19 2 2 6 3" xfId="35033"/>
    <cellStyle name="Normal 19 2 2 6 30" xfId="35034"/>
    <cellStyle name="Normal 19 2 2 6 4" xfId="35035"/>
    <cellStyle name="Normal 19 2 2 6 5" xfId="35036"/>
    <cellStyle name="Normal 19 2 2 6 6" xfId="35037"/>
    <cellStyle name="Normal 19 2 2 6 7" xfId="35038"/>
    <cellStyle name="Normal 19 2 2 6 8" xfId="35039"/>
    <cellStyle name="Normal 19 2 2 6 9" xfId="35040"/>
    <cellStyle name="Normal 19 2 2 60" xfId="35041"/>
    <cellStyle name="Normal 19 2 2 7" xfId="35042"/>
    <cellStyle name="Normal 19 2 2 7 10" xfId="35043"/>
    <cellStyle name="Normal 19 2 2 7 11" xfId="35044"/>
    <cellStyle name="Normal 19 2 2 7 12" xfId="35045"/>
    <cellStyle name="Normal 19 2 2 7 13" xfId="35046"/>
    <cellStyle name="Normal 19 2 2 7 14" xfId="35047"/>
    <cellStyle name="Normal 19 2 2 7 15" xfId="35048"/>
    <cellStyle name="Normal 19 2 2 7 16" xfId="35049"/>
    <cellStyle name="Normal 19 2 2 7 17" xfId="35050"/>
    <cellStyle name="Normal 19 2 2 7 18" xfId="35051"/>
    <cellStyle name="Normal 19 2 2 7 19" xfId="35052"/>
    <cellStyle name="Normal 19 2 2 7 2" xfId="35053"/>
    <cellStyle name="Normal 19 2 2 7 20" xfId="35054"/>
    <cellStyle name="Normal 19 2 2 7 21" xfId="35055"/>
    <cellStyle name="Normal 19 2 2 7 22" xfId="35056"/>
    <cellStyle name="Normal 19 2 2 7 23" xfId="35057"/>
    <cellStyle name="Normal 19 2 2 7 24" xfId="35058"/>
    <cellStyle name="Normal 19 2 2 7 25" xfId="35059"/>
    <cellStyle name="Normal 19 2 2 7 26" xfId="35060"/>
    <cellStyle name="Normal 19 2 2 7 27" xfId="35061"/>
    <cellStyle name="Normal 19 2 2 7 28" xfId="35062"/>
    <cellStyle name="Normal 19 2 2 7 29" xfId="35063"/>
    <cellStyle name="Normal 19 2 2 7 3" xfId="35064"/>
    <cellStyle name="Normal 19 2 2 7 30" xfId="35065"/>
    <cellStyle name="Normal 19 2 2 7 4" xfId="35066"/>
    <cellStyle name="Normal 19 2 2 7 5" xfId="35067"/>
    <cellStyle name="Normal 19 2 2 7 6" xfId="35068"/>
    <cellStyle name="Normal 19 2 2 7 7" xfId="35069"/>
    <cellStyle name="Normal 19 2 2 7 8" xfId="35070"/>
    <cellStyle name="Normal 19 2 2 7 9" xfId="35071"/>
    <cellStyle name="Normal 19 2 2 8" xfId="35072"/>
    <cellStyle name="Normal 19 2 2 8 10" xfId="35073"/>
    <cellStyle name="Normal 19 2 2 8 11" xfId="35074"/>
    <cellStyle name="Normal 19 2 2 8 12" xfId="35075"/>
    <cellStyle name="Normal 19 2 2 8 13" xfId="35076"/>
    <cellStyle name="Normal 19 2 2 8 14" xfId="35077"/>
    <cellStyle name="Normal 19 2 2 8 15" xfId="35078"/>
    <cellStyle name="Normal 19 2 2 8 16" xfId="35079"/>
    <cellStyle name="Normal 19 2 2 8 17" xfId="35080"/>
    <cellStyle name="Normal 19 2 2 8 18" xfId="35081"/>
    <cellStyle name="Normal 19 2 2 8 19" xfId="35082"/>
    <cellStyle name="Normal 19 2 2 8 2" xfId="35083"/>
    <cellStyle name="Normal 19 2 2 8 20" xfId="35084"/>
    <cellStyle name="Normal 19 2 2 8 21" xfId="35085"/>
    <cellStyle name="Normal 19 2 2 8 22" xfId="35086"/>
    <cellStyle name="Normal 19 2 2 8 23" xfId="35087"/>
    <cellStyle name="Normal 19 2 2 8 24" xfId="35088"/>
    <cellStyle name="Normal 19 2 2 8 25" xfId="35089"/>
    <cellStyle name="Normal 19 2 2 8 26" xfId="35090"/>
    <cellStyle name="Normal 19 2 2 8 27" xfId="35091"/>
    <cellStyle name="Normal 19 2 2 8 28" xfId="35092"/>
    <cellStyle name="Normal 19 2 2 8 29" xfId="35093"/>
    <cellStyle name="Normal 19 2 2 8 3" xfId="35094"/>
    <cellStyle name="Normal 19 2 2 8 30" xfId="35095"/>
    <cellStyle name="Normal 19 2 2 8 4" xfId="35096"/>
    <cellStyle name="Normal 19 2 2 8 5" xfId="35097"/>
    <cellStyle name="Normal 19 2 2 8 6" xfId="35098"/>
    <cellStyle name="Normal 19 2 2 8 7" xfId="35099"/>
    <cellStyle name="Normal 19 2 2 8 8" xfId="35100"/>
    <cellStyle name="Normal 19 2 2 8 9" xfId="35101"/>
    <cellStyle name="Normal 19 2 2 9" xfId="35102"/>
    <cellStyle name="Normal 19 2 2 9 10" xfId="35103"/>
    <cellStyle name="Normal 19 2 2 9 11" xfId="35104"/>
    <cellStyle name="Normal 19 2 2 9 12" xfId="35105"/>
    <cellStyle name="Normal 19 2 2 9 13" xfId="35106"/>
    <cellStyle name="Normal 19 2 2 9 14" xfId="35107"/>
    <cellStyle name="Normal 19 2 2 9 15" xfId="35108"/>
    <cellStyle name="Normal 19 2 2 9 16" xfId="35109"/>
    <cellStyle name="Normal 19 2 2 9 17" xfId="35110"/>
    <cellStyle name="Normal 19 2 2 9 18" xfId="35111"/>
    <cellStyle name="Normal 19 2 2 9 19" xfId="35112"/>
    <cellStyle name="Normal 19 2 2 9 2" xfId="35113"/>
    <cellStyle name="Normal 19 2 2 9 20" xfId="35114"/>
    <cellStyle name="Normal 19 2 2 9 21" xfId="35115"/>
    <cellStyle name="Normal 19 2 2 9 22" xfId="35116"/>
    <cellStyle name="Normal 19 2 2 9 23" xfId="35117"/>
    <cellStyle name="Normal 19 2 2 9 24" xfId="35118"/>
    <cellStyle name="Normal 19 2 2 9 25" xfId="35119"/>
    <cellStyle name="Normal 19 2 2 9 26" xfId="35120"/>
    <cellStyle name="Normal 19 2 2 9 27" xfId="35121"/>
    <cellStyle name="Normal 19 2 2 9 28" xfId="35122"/>
    <cellStyle name="Normal 19 2 2 9 29" xfId="35123"/>
    <cellStyle name="Normal 19 2 2 9 3" xfId="35124"/>
    <cellStyle name="Normal 19 2 2 9 30" xfId="35125"/>
    <cellStyle name="Normal 19 2 2 9 4" xfId="35126"/>
    <cellStyle name="Normal 19 2 2 9 5" xfId="35127"/>
    <cellStyle name="Normal 19 2 2 9 6" xfId="35128"/>
    <cellStyle name="Normal 19 2 2 9 7" xfId="35129"/>
    <cellStyle name="Normal 19 2 2 9 8" xfId="35130"/>
    <cellStyle name="Normal 19 2 2 9 9" xfId="35131"/>
    <cellStyle name="Normal 19 2 20" xfId="35132"/>
    <cellStyle name="Normal 19 2 20 10" xfId="35133"/>
    <cellStyle name="Normal 19 2 20 11" xfId="35134"/>
    <cellStyle name="Normal 19 2 20 12" xfId="35135"/>
    <cellStyle name="Normal 19 2 20 13" xfId="35136"/>
    <cellStyle name="Normal 19 2 20 14" xfId="35137"/>
    <cellStyle name="Normal 19 2 20 15" xfId="35138"/>
    <cellStyle name="Normal 19 2 20 16" xfId="35139"/>
    <cellStyle name="Normal 19 2 20 17" xfId="35140"/>
    <cellStyle name="Normal 19 2 20 18" xfId="35141"/>
    <cellStyle name="Normal 19 2 20 19" xfId="35142"/>
    <cellStyle name="Normal 19 2 20 2" xfId="35143"/>
    <cellStyle name="Normal 19 2 20 20" xfId="35144"/>
    <cellStyle name="Normal 19 2 20 21" xfId="35145"/>
    <cellStyle name="Normal 19 2 20 22" xfId="35146"/>
    <cellStyle name="Normal 19 2 20 23" xfId="35147"/>
    <cellStyle name="Normal 19 2 20 24" xfId="35148"/>
    <cellStyle name="Normal 19 2 20 25" xfId="35149"/>
    <cellStyle name="Normal 19 2 20 26" xfId="35150"/>
    <cellStyle name="Normal 19 2 20 27" xfId="35151"/>
    <cellStyle name="Normal 19 2 20 28" xfId="35152"/>
    <cellStyle name="Normal 19 2 20 29" xfId="35153"/>
    <cellStyle name="Normal 19 2 20 3" xfId="35154"/>
    <cellStyle name="Normal 19 2 20 30" xfId="35155"/>
    <cellStyle name="Normal 19 2 20 4" xfId="35156"/>
    <cellStyle name="Normal 19 2 20 5" xfId="35157"/>
    <cellStyle name="Normal 19 2 20 6" xfId="35158"/>
    <cellStyle name="Normal 19 2 20 7" xfId="35159"/>
    <cellStyle name="Normal 19 2 20 8" xfId="35160"/>
    <cellStyle name="Normal 19 2 20 9" xfId="35161"/>
    <cellStyle name="Normal 19 2 21" xfId="35162"/>
    <cellStyle name="Normal 19 2 21 10" xfId="35163"/>
    <cellStyle name="Normal 19 2 21 11" xfId="35164"/>
    <cellStyle name="Normal 19 2 21 12" xfId="35165"/>
    <cellStyle name="Normal 19 2 21 13" xfId="35166"/>
    <cellStyle name="Normal 19 2 21 14" xfId="35167"/>
    <cellStyle name="Normal 19 2 21 15" xfId="35168"/>
    <cellStyle name="Normal 19 2 21 16" xfId="35169"/>
    <cellStyle name="Normal 19 2 21 17" xfId="35170"/>
    <cellStyle name="Normal 19 2 21 18" xfId="35171"/>
    <cellStyle name="Normal 19 2 21 19" xfId="35172"/>
    <cellStyle name="Normal 19 2 21 2" xfId="35173"/>
    <cellStyle name="Normal 19 2 21 20" xfId="35174"/>
    <cellStyle name="Normal 19 2 21 21" xfId="35175"/>
    <cellStyle name="Normal 19 2 21 22" xfId="35176"/>
    <cellStyle name="Normal 19 2 21 23" xfId="35177"/>
    <cellStyle name="Normal 19 2 21 24" xfId="35178"/>
    <cellStyle name="Normal 19 2 21 25" xfId="35179"/>
    <cellStyle name="Normal 19 2 21 26" xfId="35180"/>
    <cellStyle name="Normal 19 2 21 27" xfId="35181"/>
    <cellStyle name="Normal 19 2 21 28" xfId="35182"/>
    <cellStyle name="Normal 19 2 21 29" xfId="35183"/>
    <cellStyle name="Normal 19 2 21 3" xfId="35184"/>
    <cellStyle name="Normal 19 2 21 30" xfId="35185"/>
    <cellStyle name="Normal 19 2 21 4" xfId="35186"/>
    <cellStyle name="Normal 19 2 21 5" xfId="35187"/>
    <cellStyle name="Normal 19 2 21 6" xfId="35188"/>
    <cellStyle name="Normal 19 2 21 7" xfId="35189"/>
    <cellStyle name="Normal 19 2 21 8" xfId="35190"/>
    <cellStyle name="Normal 19 2 21 9" xfId="35191"/>
    <cellStyle name="Normal 19 2 22" xfId="35192"/>
    <cellStyle name="Normal 19 2 22 10" xfId="35193"/>
    <cellStyle name="Normal 19 2 22 11" xfId="35194"/>
    <cellStyle name="Normal 19 2 22 12" xfId="35195"/>
    <cellStyle name="Normal 19 2 22 13" xfId="35196"/>
    <cellStyle name="Normal 19 2 22 14" xfId="35197"/>
    <cellStyle name="Normal 19 2 22 15" xfId="35198"/>
    <cellStyle name="Normal 19 2 22 16" xfId="35199"/>
    <cellStyle name="Normal 19 2 22 17" xfId="35200"/>
    <cellStyle name="Normal 19 2 22 18" xfId="35201"/>
    <cellStyle name="Normal 19 2 22 19" xfId="35202"/>
    <cellStyle name="Normal 19 2 22 2" xfId="35203"/>
    <cellStyle name="Normal 19 2 22 20" xfId="35204"/>
    <cellStyle name="Normal 19 2 22 21" xfId="35205"/>
    <cellStyle name="Normal 19 2 22 22" xfId="35206"/>
    <cellStyle name="Normal 19 2 22 23" xfId="35207"/>
    <cellStyle name="Normal 19 2 22 24" xfId="35208"/>
    <cellStyle name="Normal 19 2 22 25" xfId="35209"/>
    <cellStyle name="Normal 19 2 22 26" xfId="35210"/>
    <cellStyle name="Normal 19 2 22 27" xfId="35211"/>
    <cellStyle name="Normal 19 2 22 28" xfId="35212"/>
    <cellStyle name="Normal 19 2 22 29" xfId="35213"/>
    <cellStyle name="Normal 19 2 22 3" xfId="35214"/>
    <cellStyle name="Normal 19 2 22 30" xfId="35215"/>
    <cellStyle name="Normal 19 2 22 4" xfId="35216"/>
    <cellStyle name="Normal 19 2 22 5" xfId="35217"/>
    <cellStyle name="Normal 19 2 22 6" xfId="35218"/>
    <cellStyle name="Normal 19 2 22 7" xfId="35219"/>
    <cellStyle name="Normal 19 2 22 8" xfId="35220"/>
    <cellStyle name="Normal 19 2 22 9" xfId="35221"/>
    <cellStyle name="Normal 19 2 23" xfId="35222"/>
    <cellStyle name="Normal 19 2 23 10" xfId="35223"/>
    <cellStyle name="Normal 19 2 23 11" xfId="35224"/>
    <cellStyle name="Normal 19 2 23 12" xfId="35225"/>
    <cellStyle name="Normal 19 2 23 13" xfId="35226"/>
    <cellStyle name="Normal 19 2 23 14" xfId="35227"/>
    <cellStyle name="Normal 19 2 23 15" xfId="35228"/>
    <cellStyle name="Normal 19 2 23 16" xfId="35229"/>
    <cellStyle name="Normal 19 2 23 17" xfId="35230"/>
    <cellStyle name="Normal 19 2 23 18" xfId="35231"/>
    <cellStyle name="Normal 19 2 23 19" xfId="35232"/>
    <cellStyle name="Normal 19 2 23 2" xfId="35233"/>
    <cellStyle name="Normal 19 2 23 20" xfId="35234"/>
    <cellStyle name="Normal 19 2 23 21" xfId="35235"/>
    <cellStyle name="Normal 19 2 23 22" xfId="35236"/>
    <cellStyle name="Normal 19 2 23 23" xfId="35237"/>
    <cellStyle name="Normal 19 2 23 24" xfId="35238"/>
    <cellStyle name="Normal 19 2 23 25" xfId="35239"/>
    <cellStyle name="Normal 19 2 23 26" xfId="35240"/>
    <cellStyle name="Normal 19 2 23 27" xfId="35241"/>
    <cellStyle name="Normal 19 2 23 28" xfId="35242"/>
    <cellStyle name="Normal 19 2 23 29" xfId="35243"/>
    <cellStyle name="Normal 19 2 23 3" xfId="35244"/>
    <cellStyle name="Normal 19 2 23 30" xfId="35245"/>
    <cellStyle name="Normal 19 2 23 4" xfId="35246"/>
    <cellStyle name="Normal 19 2 23 5" xfId="35247"/>
    <cellStyle name="Normal 19 2 23 6" xfId="35248"/>
    <cellStyle name="Normal 19 2 23 7" xfId="35249"/>
    <cellStyle name="Normal 19 2 23 8" xfId="35250"/>
    <cellStyle name="Normal 19 2 23 9" xfId="35251"/>
    <cellStyle name="Normal 19 2 24" xfId="35252"/>
    <cellStyle name="Normal 19 2 24 10" xfId="35253"/>
    <cellStyle name="Normal 19 2 24 11" xfId="35254"/>
    <cellStyle name="Normal 19 2 24 12" xfId="35255"/>
    <cellStyle name="Normal 19 2 24 13" xfId="35256"/>
    <cellStyle name="Normal 19 2 24 14" xfId="35257"/>
    <cellStyle name="Normal 19 2 24 15" xfId="35258"/>
    <cellStyle name="Normal 19 2 24 16" xfId="35259"/>
    <cellStyle name="Normal 19 2 24 17" xfId="35260"/>
    <cellStyle name="Normal 19 2 24 18" xfId="35261"/>
    <cellStyle name="Normal 19 2 24 19" xfId="35262"/>
    <cellStyle name="Normal 19 2 24 2" xfId="35263"/>
    <cellStyle name="Normal 19 2 24 20" xfId="35264"/>
    <cellStyle name="Normal 19 2 24 21" xfId="35265"/>
    <cellStyle name="Normal 19 2 24 22" xfId="35266"/>
    <cellStyle name="Normal 19 2 24 23" xfId="35267"/>
    <cellStyle name="Normal 19 2 24 24" xfId="35268"/>
    <cellStyle name="Normal 19 2 24 25" xfId="35269"/>
    <cellStyle name="Normal 19 2 24 26" xfId="35270"/>
    <cellStyle name="Normal 19 2 24 27" xfId="35271"/>
    <cellStyle name="Normal 19 2 24 28" xfId="35272"/>
    <cellStyle name="Normal 19 2 24 29" xfId="35273"/>
    <cellStyle name="Normal 19 2 24 3" xfId="35274"/>
    <cellStyle name="Normal 19 2 24 30" xfId="35275"/>
    <cellStyle name="Normal 19 2 24 4" xfId="35276"/>
    <cellStyle name="Normal 19 2 24 5" xfId="35277"/>
    <cellStyle name="Normal 19 2 24 6" xfId="35278"/>
    <cellStyle name="Normal 19 2 24 7" xfId="35279"/>
    <cellStyle name="Normal 19 2 24 8" xfId="35280"/>
    <cellStyle name="Normal 19 2 24 9" xfId="35281"/>
    <cellStyle name="Normal 19 2 25" xfId="35282"/>
    <cellStyle name="Normal 19 2 25 10" xfId="35283"/>
    <cellStyle name="Normal 19 2 25 11" xfId="35284"/>
    <cellStyle name="Normal 19 2 25 12" xfId="35285"/>
    <cellStyle name="Normal 19 2 25 13" xfId="35286"/>
    <cellStyle name="Normal 19 2 25 14" xfId="35287"/>
    <cellStyle name="Normal 19 2 25 15" xfId="35288"/>
    <cellStyle name="Normal 19 2 25 16" xfId="35289"/>
    <cellStyle name="Normal 19 2 25 17" xfId="35290"/>
    <cellStyle name="Normal 19 2 25 18" xfId="35291"/>
    <cellStyle name="Normal 19 2 25 19" xfId="35292"/>
    <cellStyle name="Normal 19 2 25 2" xfId="35293"/>
    <cellStyle name="Normal 19 2 25 20" xfId="35294"/>
    <cellStyle name="Normal 19 2 25 21" xfId="35295"/>
    <cellStyle name="Normal 19 2 25 22" xfId="35296"/>
    <cellStyle name="Normal 19 2 25 23" xfId="35297"/>
    <cellStyle name="Normal 19 2 25 24" xfId="35298"/>
    <cellStyle name="Normal 19 2 25 25" xfId="35299"/>
    <cellStyle name="Normal 19 2 25 26" xfId="35300"/>
    <cellStyle name="Normal 19 2 25 27" xfId="35301"/>
    <cellStyle name="Normal 19 2 25 28" xfId="35302"/>
    <cellStyle name="Normal 19 2 25 29" xfId="35303"/>
    <cellStyle name="Normal 19 2 25 3" xfId="35304"/>
    <cellStyle name="Normal 19 2 25 30" xfId="35305"/>
    <cellStyle name="Normal 19 2 25 4" xfId="35306"/>
    <cellStyle name="Normal 19 2 25 5" xfId="35307"/>
    <cellStyle name="Normal 19 2 25 6" xfId="35308"/>
    <cellStyle name="Normal 19 2 25 7" xfId="35309"/>
    <cellStyle name="Normal 19 2 25 8" xfId="35310"/>
    <cellStyle name="Normal 19 2 25 9" xfId="35311"/>
    <cellStyle name="Normal 19 2 26" xfId="35312"/>
    <cellStyle name="Normal 19 2 26 10" xfId="35313"/>
    <cellStyle name="Normal 19 2 26 11" xfId="35314"/>
    <cellStyle name="Normal 19 2 26 12" xfId="35315"/>
    <cellStyle name="Normal 19 2 26 13" xfId="35316"/>
    <cellStyle name="Normal 19 2 26 14" xfId="35317"/>
    <cellStyle name="Normal 19 2 26 15" xfId="35318"/>
    <cellStyle name="Normal 19 2 26 16" xfId="35319"/>
    <cellStyle name="Normal 19 2 26 17" xfId="35320"/>
    <cellStyle name="Normal 19 2 26 18" xfId="35321"/>
    <cellStyle name="Normal 19 2 26 19" xfId="35322"/>
    <cellStyle name="Normal 19 2 26 2" xfId="35323"/>
    <cellStyle name="Normal 19 2 26 20" xfId="35324"/>
    <cellStyle name="Normal 19 2 26 21" xfId="35325"/>
    <cellStyle name="Normal 19 2 26 22" xfId="35326"/>
    <cellStyle name="Normal 19 2 26 23" xfId="35327"/>
    <cellStyle name="Normal 19 2 26 24" xfId="35328"/>
    <cellStyle name="Normal 19 2 26 25" xfId="35329"/>
    <cellStyle name="Normal 19 2 26 26" xfId="35330"/>
    <cellStyle name="Normal 19 2 26 27" xfId="35331"/>
    <cellStyle name="Normal 19 2 26 28" xfId="35332"/>
    <cellStyle name="Normal 19 2 26 29" xfId="35333"/>
    <cellStyle name="Normal 19 2 26 3" xfId="35334"/>
    <cellStyle name="Normal 19 2 26 30" xfId="35335"/>
    <cellStyle name="Normal 19 2 26 4" xfId="35336"/>
    <cellStyle name="Normal 19 2 26 5" xfId="35337"/>
    <cellStyle name="Normal 19 2 26 6" xfId="35338"/>
    <cellStyle name="Normal 19 2 26 7" xfId="35339"/>
    <cellStyle name="Normal 19 2 26 8" xfId="35340"/>
    <cellStyle name="Normal 19 2 26 9" xfId="35341"/>
    <cellStyle name="Normal 19 2 27" xfId="35342"/>
    <cellStyle name="Normal 19 2 27 10" xfId="35343"/>
    <cellStyle name="Normal 19 2 27 11" xfId="35344"/>
    <cellStyle name="Normal 19 2 27 12" xfId="35345"/>
    <cellStyle name="Normal 19 2 27 13" xfId="35346"/>
    <cellStyle name="Normal 19 2 27 14" xfId="35347"/>
    <cellStyle name="Normal 19 2 27 15" xfId="35348"/>
    <cellStyle name="Normal 19 2 27 16" xfId="35349"/>
    <cellStyle name="Normal 19 2 27 17" xfId="35350"/>
    <cellStyle name="Normal 19 2 27 18" xfId="35351"/>
    <cellStyle name="Normal 19 2 27 19" xfId="35352"/>
    <cellStyle name="Normal 19 2 27 2" xfId="35353"/>
    <cellStyle name="Normal 19 2 27 20" xfId="35354"/>
    <cellStyle name="Normal 19 2 27 21" xfId="35355"/>
    <cellStyle name="Normal 19 2 27 22" xfId="35356"/>
    <cellStyle name="Normal 19 2 27 23" xfId="35357"/>
    <cellStyle name="Normal 19 2 27 24" xfId="35358"/>
    <cellStyle name="Normal 19 2 27 25" xfId="35359"/>
    <cellStyle name="Normal 19 2 27 26" xfId="35360"/>
    <cellStyle name="Normal 19 2 27 27" xfId="35361"/>
    <cellStyle name="Normal 19 2 27 28" xfId="35362"/>
    <cellStyle name="Normal 19 2 27 29" xfId="35363"/>
    <cellStyle name="Normal 19 2 27 3" xfId="35364"/>
    <cellStyle name="Normal 19 2 27 30" xfId="35365"/>
    <cellStyle name="Normal 19 2 27 4" xfId="35366"/>
    <cellStyle name="Normal 19 2 27 5" xfId="35367"/>
    <cellStyle name="Normal 19 2 27 6" xfId="35368"/>
    <cellStyle name="Normal 19 2 27 7" xfId="35369"/>
    <cellStyle name="Normal 19 2 27 8" xfId="35370"/>
    <cellStyle name="Normal 19 2 27 9" xfId="35371"/>
    <cellStyle name="Normal 19 2 28" xfId="35372"/>
    <cellStyle name="Normal 19 2 28 10" xfId="35373"/>
    <cellStyle name="Normal 19 2 28 11" xfId="35374"/>
    <cellStyle name="Normal 19 2 28 12" xfId="35375"/>
    <cellStyle name="Normal 19 2 28 13" xfId="35376"/>
    <cellStyle name="Normal 19 2 28 14" xfId="35377"/>
    <cellStyle name="Normal 19 2 28 15" xfId="35378"/>
    <cellStyle name="Normal 19 2 28 16" xfId="35379"/>
    <cellStyle name="Normal 19 2 28 17" xfId="35380"/>
    <cellStyle name="Normal 19 2 28 18" xfId="35381"/>
    <cellStyle name="Normal 19 2 28 19" xfId="35382"/>
    <cellStyle name="Normal 19 2 28 2" xfId="35383"/>
    <cellStyle name="Normal 19 2 28 20" xfId="35384"/>
    <cellStyle name="Normal 19 2 28 21" xfId="35385"/>
    <cellStyle name="Normal 19 2 28 22" xfId="35386"/>
    <cellStyle name="Normal 19 2 28 23" xfId="35387"/>
    <cellStyle name="Normal 19 2 28 24" xfId="35388"/>
    <cellStyle name="Normal 19 2 28 25" xfId="35389"/>
    <cellStyle name="Normal 19 2 28 26" xfId="35390"/>
    <cellStyle name="Normal 19 2 28 27" xfId="35391"/>
    <cellStyle name="Normal 19 2 28 28" xfId="35392"/>
    <cellStyle name="Normal 19 2 28 29" xfId="35393"/>
    <cellStyle name="Normal 19 2 28 3" xfId="35394"/>
    <cellStyle name="Normal 19 2 28 30" xfId="35395"/>
    <cellStyle name="Normal 19 2 28 4" xfId="35396"/>
    <cellStyle name="Normal 19 2 28 5" xfId="35397"/>
    <cellStyle name="Normal 19 2 28 6" xfId="35398"/>
    <cellStyle name="Normal 19 2 28 7" xfId="35399"/>
    <cellStyle name="Normal 19 2 28 8" xfId="35400"/>
    <cellStyle name="Normal 19 2 28 9" xfId="35401"/>
    <cellStyle name="Normal 19 2 29" xfId="35402"/>
    <cellStyle name="Normal 19 2 29 10" xfId="35403"/>
    <cellStyle name="Normal 19 2 29 11" xfId="35404"/>
    <cellStyle name="Normal 19 2 29 12" xfId="35405"/>
    <cellStyle name="Normal 19 2 29 13" xfId="35406"/>
    <cellStyle name="Normal 19 2 29 14" xfId="35407"/>
    <cellStyle name="Normal 19 2 29 15" xfId="35408"/>
    <cellStyle name="Normal 19 2 29 16" xfId="35409"/>
    <cellStyle name="Normal 19 2 29 17" xfId="35410"/>
    <cellStyle name="Normal 19 2 29 18" xfId="35411"/>
    <cellStyle name="Normal 19 2 29 19" xfId="35412"/>
    <cellStyle name="Normal 19 2 29 2" xfId="35413"/>
    <cellStyle name="Normal 19 2 29 20" xfId="35414"/>
    <cellStyle name="Normal 19 2 29 21" xfId="35415"/>
    <cellStyle name="Normal 19 2 29 22" xfId="35416"/>
    <cellStyle name="Normal 19 2 29 23" xfId="35417"/>
    <cellStyle name="Normal 19 2 29 24" xfId="35418"/>
    <cellStyle name="Normal 19 2 29 25" xfId="35419"/>
    <cellStyle name="Normal 19 2 29 26" xfId="35420"/>
    <cellStyle name="Normal 19 2 29 27" xfId="35421"/>
    <cellStyle name="Normal 19 2 29 28" xfId="35422"/>
    <cellStyle name="Normal 19 2 29 29" xfId="35423"/>
    <cellStyle name="Normal 19 2 29 3" xfId="35424"/>
    <cellStyle name="Normal 19 2 29 30" xfId="35425"/>
    <cellStyle name="Normal 19 2 29 4" xfId="35426"/>
    <cellStyle name="Normal 19 2 29 5" xfId="35427"/>
    <cellStyle name="Normal 19 2 29 6" xfId="35428"/>
    <cellStyle name="Normal 19 2 29 7" xfId="35429"/>
    <cellStyle name="Normal 19 2 29 8" xfId="35430"/>
    <cellStyle name="Normal 19 2 29 9" xfId="35431"/>
    <cellStyle name="Normal 19 2 3" xfId="35432"/>
    <cellStyle name="Normal 19 2 3 10" xfId="35433"/>
    <cellStyle name="Normal 19 2 3 11" xfId="35434"/>
    <cellStyle name="Normal 19 2 3 12" xfId="35435"/>
    <cellStyle name="Normal 19 2 3 13" xfId="35436"/>
    <cellStyle name="Normal 19 2 3 14" xfId="35437"/>
    <cellStyle name="Normal 19 2 3 15" xfId="35438"/>
    <cellStyle name="Normal 19 2 3 16" xfId="35439"/>
    <cellStyle name="Normal 19 2 3 17" xfId="35440"/>
    <cellStyle name="Normal 19 2 3 18" xfId="35441"/>
    <cellStyle name="Normal 19 2 3 19" xfId="35442"/>
    <cellStyle name="Normal 19 2 3 2" xfId="35443"/>
    <cellStyle name="Normal 19 2 3 20" xfId="35444"/>
    <cellStyle name="Normal 19 2 3 21" xfId="35445"/>
    <cellStyle name="Normal 19 2 3 22" xfId="35446"/>
    <cellStyle name="Normal 19 2 3 23" xfId="35447"/>
    <cellStyle name="Normal 19 2 3 24" xfId="35448"/>
    <cellStyle name="Normal 19 2 3 25" xfId="35449"/>
    <cellStyle name="Normal 19 2 3 26" xfId="35450"/>
    <cellStyle name="Normal 19 2 3 27" xfId="35451"/>
    <cellStyle name="Normal 19 2 3 28" xfId="35452"/>
    <cellStyle name="Normal 19 2 3 29" xfId="35453"/>
    <cellStyle name="Normal 19 2 3 3" xfId="35454"/>
    <cellStyle name="Normal 19 2 3 30" xfId="35455"/>
    <cellStyle name="Normal 19 2 3 4" xfId="35456"/>
    <cellStyle name="Normal 19 2 3 5" xfId="35457"/>
    <cellStyle name="Normal 19 2 3 6" xfId="35458"/>
    <cellStyle name="Normal 19 2 3 7" xfId="35459"/>
    <cellStyle name="Normal 19 2 3 8" xfId="35460"/>
    <cellStyle name="Normal 19 2 3 9" xfId="35461"/>
    <cellStyle name="Normal 19 2 30" xfId="35462"/>
    <cellStyle name="Normal 19 2 30 10" xfId="35463"/>
    <cellStyle name="Normal 19 2 30 11" xfId="35464"/>
    <cellStyle name="Normal 19 2 30 12" xfId="35465"/>
    <cellStyle name="Normal 19 2 30 13" xfId="35466"/>
    <cellStyle name="Normal 19 2 30 14" xfId="35467"/>
    <cellStyle name="Normal 19 2 30 15" xfId="35468"/>
    <cellStyle name="Normal 19 2 30 16" xfId="35469"/>
    <cellStyle name="Normal 19 2 30 17" xfId="35470"/>
    <cellStyle name="Normal 19 2 30 18" xfId="35471"/>
    <cellStyle name="Normal 19 2 30 19" xfId="35472"/>
    <cellStyle name="Normal 19 2 30 2" xfId="35473"/>
    <cellStyle name="Normal 19 2 30 20" xfId="35474"/>
    <cellStyle name="Normal 19 2 30 21" xfId="35475"/>
    <cellStyle name="Normal 19 2 30 22" xfId="35476"/>
    <cellStyle name="Normal 19 2 30 23" xfId="35477"/>
    <cellStyle name="Normal 19 2 30 24" xfId="35478"/>
    <cellStyle name="Normal 19 2 30 25" xfId="35479"/>
    <cellStyle name="Normal 19 2 30 26" xfId="35480"/>
    <cellStyle name="Normal 19 2 30 27" xfId="35481"/>
    <cellStyle name="Normal 19 2 30 28" xfId="35482"/>
    <cellStyle name="Normal 19 2 30 29" xfId="35483"/>
    <cellStyle name="Normal 19 2 30 3" xfId="35484"/>
    <cellStyle name="Normal 19 2 30 30" xfId="35485"/>
    <cellStyle name="Normal 19 2 30 4" xfId="35486"/>
    <cellStyle name="Normal 19 2 30 5" xfId="35487"/>
    <cellStyle name="Normal 19 2 30 6" xfId="35488"/>
    <cellStyle name="Normal 19 2 30 7" xfId="35489"/>
    <cellStyle name="Normal 19 2 30 8" xfId="35490"/>
    <cellStyle name="Normal 19 2 30 9" xfId="35491"/>
    <cellStyle name="Normal 19 2 31" xfId="35492"/>
    <cellStyle name="Normal 19 2 31 10" xfId="35493"/>
    <cellStyle name="Normal 19 2 31 11" xfId="35494"/>
    <cellStyle name="Normal 19 2 31 12" xfId="35495"/>
    <cellStyle name="Normal 19 2 31 13" xfId="35496"/>
    <cellStyle name="Normal 19 2 31 14" xfId="35497"/>
    <cellStyle name="Normal 19 2 31 15" xfId="35498"/>
    <cellStyle name="Normal 19 2 31 16" xfId="35499"/>
    <cellStyle name="Normal 19 2 31 17" xfId="35500"/>
    <cellStyle name="Normal 19 2 31 18" xfId="35501"/>
    <cellStyle name="Normal 19 2 31 19" xfId="35502"/>
    <cellStyle name="Normal 19 2 31 2" xfId="35503"/>
    <cellStyle name="Normal 19 2 31 20" xfId="35504"/>
    <cellStyle name="Normal 19 2 31 21" xfId="35505"/>
    <cellStyle name="Normal 19 2 31 22" xfId="35506"/>
    <cellStyle name="Normal 19 2 31 23" xfId="35507"/>
    <cellStyle name="Normal 19 2 31 24" xfId="35508"/>
    <cellStyle name="Normal 19 2 31 25" xfId="35509"/>
    <cellStyle name="Normal 19 2 31 26" xfId="35510"/>
    <cellStyle name="Normal 19 2 31 27" xfId="35511"/>
    <cellStyle name="Normal 19 2 31 28" xfId="35512"/>
    <cellStyle name="Normal 19 2 31 29" xfId="35513"/>
    <cellStyle name="Normal 19 2 31 3" xfId="35514"/>
    <cellStyle name="Normal 19 2 31 30" xfId="35515"/>
    <cellStyle name="Normal 19 2 31 4" xfId="35516"/>
    <cellStyle name="Normal 19 2 31 5" xfId="35517"/>
    <cellStyle name="Normal 19 2 31 6" xfId="35518"/>
    <cellStyle name="Normal 19 2 31 7" xfId="35519"/>
    <cellStyle name="Normal 19 2 31 8" xfId="35520"/>
    <cellStyle name="Normal 19 2 31 9" xfId="35521"/>
    <cellStyle name="Normal 19 2 32" xfId="35522"/>
    <cellStyle name="Normal 19 2 32 10" xfId="35523"/>
    <cellStyle name="Normal 19 2 32 11" xfId="35524"/>
    <cellStyle name="Normal 19 2 32 12" xfId="35525"/>
    <cellStyle name="Normal 19 2 32 13" xfId="35526"/>
    <cellStyle name="Normal 19 2 32 14" xfId="35527"/>
    <cellStyle name="Normal 19 2 32 15" xfId="35528"/>
    <cellStyle name="Normal 19 2 32 16" xfId="35529"/>
    <cellStyle name="Normal 19 2 32 17" xfId="35530"/>
    <cellStyle name="Normal 19 2 32 18" xfId="35531"/>
    <cellStyle name="Normal 19 2 32 19" xfId="35532"/>
    <cellStyle name="Normal 19 2 32 2" xfId="35533"/>
    <cellStyle name="Normal 19 2 32 20" xfId="35534"/>
    <cellStyle name="Normal 19 2 32 21" xfId="35535"/>
    <cellStyle name="Normal 19 2 32 22" xfId="35536"/>
    <cellStyle name="Normal 19 2 32 23" xfId="35537"/>
    <cellStyle name="Normal 19 2 32 24" xfId="35538"/>
    <cellStyle name="Normal 19 2 32 25" xfId="35539"/>
    <cellStyle name="Normal 19 2 32 26" xfId="35540"/>
    <cellStyle name="Normal 19 2 32 27" xfId="35541"/>
    <cellStyle name="Normal 19 2 32 28" xfId="35542"/>
    <cellStyle name="Normal 19 2 32 29" xfId="35543"/>
    <cellStyle name="Normal 19 2 32 3" xfId="35544"/>
    <cellStyle name="Normal 19 2 32 30" xfId="35545"/>
    <cellStyle name="Normal 19 2 32 4" xfId="35546"/>
    <cellStyle name="Normal 19 2 32 5" xfId="35547"/>
    <cellStyle name="Normal 19 2 32 6" xfId="35548"/>
    <cellStyle name="Normal 19 2 32 7" xfId="35549"/>
    <cellStyle name="Normal 19 2 32 8" xfId="35550"/>
    <cellStyle name="Normal 19 2 32 9" xfId="35551"/>
    <cellStyle name="Normal 19 2 33" xfId="35552"/>
    <cellStyle name="Normal 19 2 34" xfId="35553"/>
    <cellStyle name="Normal 19 2 35" xfId="35554"/>
    <cellStyle name="Normal 19 2 36" xfId="35555"/>
    <cellStyle name="Normal 19 2 37" xfId="35556"/>
    <cellStyle name="Normal 19 2 38" xfId="35557"/>
    <cellStyle name="Normal 19 2 39" xfId="35558"/>
    <cellStyle name="Normal 19 2 4" xfId="35559"/>
    <cellStyle name="Normal 19 2 4 10" xfId="35560"/>
    <cellStyle name="Normal 19 2 4 11" xfId="35561"/>
    <cellStyle name="Normal 19 2 4 12" xfId="35562"/>
    <cellStyle name="Normal 19 2 4 13" xfId="35563"/>
    <cellStyle name="Normal 19 2 4 14" xfId="35564"/>
    <cellStyle name="Normal 19 2 4 15" xfId="35565"/>
    <cellStyle name="Normal 19 2 4 16" xfId="35566"/>
    <cellStyle name="Normal 19 2 4 17" xfId="35567"/>
    <cellStyle name="Normal 19 2 4 18" xfId="35568"/>
    <cellStyle name="Normal 19 2 4 19" xfId="35569"/>
    <cellStyle name="Normal 19 2 4 2" xfId="35570"/>
    <cellStyle name="Normal 19 2 4 20" xfId="35571"/>
    <cellStyle name="Normal 19 2 4 21" xfId="35572"/>
    <cellStyle name="Normal 19 2 4 22" xfId="35573"/>
    <cellStyle name="Normal 19 2 4 23" xfId="35574"/>
    <cellStyle name="Normal 19 2 4 24" xfId="35575"/>
    <cellStyle name="Normal 19 2 4 25" xfId="35576"/>
    <cellStyle name="Normal 19 2 4 26" xfId="35577"/>
    <cellStyle name="Normal 19 2 4 27" xfId="35578"/>
    <cellStyle name="Normal 19 2 4 28" xfId="35579"/>
    <cellStyle name="Normal 19 2 4 29" xfId="35580"/>
    <cellStyle name="Normal 19 2 4 3" xfId="35581"/>
    <cellStyle name="Normal 19 2 4 30" xfId="35582"/>
    <cellStyle name="Normal 19 2 4 4" xfId="35583"/>
    <cellStyle name="Normal 19 2 4 5" xfId="35584"/>
    <cellStyle name="Normal 19 2 4 6" xfId="35585"/>
    <cellStyle name="Normal 19 2 4 7" xfId="35586"/>
    <cellStyle name="Normal 19 2 4 8" xfId="35587"/>
    <cellStyle name="Normal 19 2 4 9" xfId="35588"/>
    <cellStyle name="Normal 19 2 40" xfId="35589"/>
    <cellStyle name="Normal 19 2 41" xfId="35590"/>
    <cellStyle name="Normal 19 2 42" xfId="35591"/>
    <cellStyle name="Normal 19 2 43" xfId="35592"/>
    <cellStyle name="Normal 19 2 44" xfId="35593"/>
    <cellStyle name="Normal 19 2 45" xfId="35594"/>
    <cellStyle name="Normal 19 2 46" xfId="35595"/>
    <cellStyle name="Normal 19 2 47" xfId="35596"/>
    <cellStyle name="Normal 19 2 48" xfId="35597"/>
    <cellStyle name="Normal 19 2 49" xfId="35598"/>
    <cellStyle name="Normal 19 2 5" xfId="35599"/>
    <cellStyle name="Normal 19 2 5 10" xfId="35600"/>
    <cellStyle name="Normal 19 2 5 11" xfId="35601"/>
    <cellStyle name="Normal 19 2 5 12" xfId="35602"/>
    <cellStyle name="Normal 19 2 5 13" xfId="35603"/>
    <cellStyle name="Normal 19 2 5 14" xfId="35604"/>
    <cellStyle name="Normal 19 2 5 15" xfId="35605"/>
    <cellStyle name="Normal 19 2 5 16" xfId="35606"/>
    <cellStyle name="Normal 19 2 5 17" xfId="35607"/>
    <cellStyle name="Normal 19 2 5 18" xfId="35608"/>
    <cellStyle name="Normal 19 2 5 19" xfId="35609"/>
    <cellStyle name="Normal 19 2 5 2" xfId="35610"/>
    <cellStyle name="Normal 19 2 5 20" xfId="35611"/>
    <cellStyle name="Normal 19 2 5 21" xfId="35612"/>
    <cellStyle name="Normal 19 2 5 22" xfId="35613"/>
    <cellStyle name="Normal 19 2 5 23" xfId="35614"/>
    <cellStyle name="Normal 19 2 5 24" xfId="35615"/>
    <cellStyle name="Normal 19 2 5 25" xfId="35616"/>
    <cellStyle name="Normal 19 2 5 26" xfId="35617"/>
    <cellStyle name="Normal 19 2 5 27" xfId="35618"/>
    <cellStyle name="Normal 19 2 5 28" xfId="35619"/>
    <cellStyle name="Normal 19 2 5 29" xfId="35620"/>
    <cellStyle name="Normal 19 2 5 3" xfId="35621"/>
    <cellStyle name="Normal 19 2 5 30" xfId="35622"/>
    <cellStyle name="Normal 19 2 5 4" xfId="35623"/>
    <cellStyle name="Normal 19 2 5 5" xfId="35624"/>
    <cellStyle name="Normal 19 2 5 6" xfId="35625"/>
    <cellStyle name="Normal 19 2 5 7" xfId="35626"/>
    <cellStyle name="Normal 19 2 5 8" xfId="35627"/>
    <cellStyle name="Normal 19 2 5 9" xfId="35628"/>
    <cellStyle name="Normal 19 2 50" xfId="35629"/>
    <cellStyle name="Normal 19 2 51" xfId="35630"/>
    <cellStyle name="Normal 19 2 52" xfId="35631"/>
    <cellStyle name="Normal 19 2 53" xfId="35632"/>
    <cellStyle name="Normal 19 2 54" xfId="35633"/>
    <cellStyle name="Normal 19 2 55" xfId="35634"/>
    <cellStyle name="Normal 19 2 56" xfId="35635"/>
    <cellStyle name="Normal 19 2 57" xfId="35636"/>
    <cellStyle name="Normal 19 2 58" xfId="35637"/>
    <cellStyle name="Normal 19 2 59" xfId="35638"/>
    <cellStyle name="Normal 19 2 6" xfId="35639"/>
    <cellStyle name="Normal 19 2 6 10" xfId="35640"/>
    <cellStyle name="Normal 19 2 6 11" xfId="35641"/>
    <cellStyle name="Normal 19 2 6 12" xfId="35642"/>
    <cellStyle name="Normal 19 2 6 13" xfId="35643"/>
    <cellStyle name="Normal 19 2 6 14" xfId="35644"/>
    <cellStyle name="Normal 19 2 6 15" xfId="35645"/>
    <cellStyle name="Normal 19 2 6 16" xfId="35646"/>
    <cellStyle name="Normal 19 2 6 17" xfId="35647"/>
    <cellStyle name="Normal 19 2 6 18" xfId="35648"/>
    <cellStyle name="Normal 19 2 6 19" xfId="35649"/>
    <cellStyle name="Normal 19 2 6 2" xfId="35650"/>
    <cellStyle name="Normal 19 2 6 20" xfId="35651"/>
    <cellStyle name="Normal 19 2 6 21" xfId="35652"/>
    <cellStyle name="Normal 19 2 6 22" xfId="35653"/>
    <cellStyle name="Normal 19 2 6 23" xfId="35654"/>
    <cellStyle name="Normal 19 2 6 24" xfId="35655"/>
    <cellStyle name="Normal 19 2 6 25" xfId="35656"/>
    <cellStyle name="Normal 19 2 6 26" xfId="35657"/>
    <cellStyle name="Normal 19 2 6 27" xfId="35658"/>
    <cellStyle name="Normal 19 2 6 28" xfId="35659"/>
    <cellStyle name="Normal 19 2 6 29" xfId="35660"/>
    <cellStyle name="Normal 19 2 6 3" xfId="35661"/>
    <cellStyle name="Normal 19 2 6 30" xfId="35662"/>
    <cellStyle name="Normal 19 2 6 4" xfId="35663"/>
    <cellStyle name="Normal 19 2 6 5" xfId="35664"/>
    <cellStyle name="Normal 19 2 6 6" xfId="35665"/>
    <cellStyle name="Normal 19 2 6 7" xfId="35666"/>
    <cellStyle name="Normal 19 2 6 8" xfId="35667"/>
    <cellStyle name="Normal 19 2 6 9" xfId="35668"/>
    <cellStyle name="Normal 19 2 60" xfId="35669"/>
    <cellStyle name="Normal 19 2 61" xfId="35670"/>
    <cellStyle name="Normal 19 2 7" xfId="35671"/>
    <cellStyle name="Normal 19 2 7 10" xfId="35672"/>
    <cellStyle name="Normal 19 2 7 11" xfId="35673"/>
    <cellStyle name="Normal 19 2 7 12" xfId="35674"/>
    <cellStyle name="Normal 19 2 7 13" xfId="35675"/>
    <cellStyle name="Normal 19 2 7 14" xfId="35676"/>
    <cellStyle name="Normal 19 2 7 15" xfId="35677"/>
    <cellStyle name="Normal 19 2 7 16" xfId="35678"/>
    <cellStyle name="Normal 19 2 7 17" xfId="35679"/>
    <cellStyle name="Normal 19 2 7 18" xfId="35680"/>
    <cellStyle name="Normal 19 2 7 19" xfId="35681"/>
    <cellStyle name="Normal 19 2 7 2" xfId="35682"/>
    <cellStyle name="Normal 19 2 7 20" xfId="35683"/>
    <cellStyle name="Normal 19 2 7 21" xfId="35684"/>
    <cellStyle name="Normal 19 2 7 22" xfId="35685"/>
    <cellStyle name="Normal 19 2 7 23" xfId="35686"/>
    <cellStyle name="Normal 19 2 7 24" xfId="35687"/>
    <cellStyle name="Normal 19 2 7 25" xfId="35688"/>
    <cellStyle name="Normal 19 2 7 26" xfId="35689"/>
    <cellStyle name="Normal 19 2 7 27" xfId="35690"/>
    <cellStyle name="Normal 19 2 7 28" xfId="35691"/>
    <cellStyle name="Normal 19 2 7 29" xfId="35692"/>
    <cellStyle name="Normal 19 2 7 3" xfId="35693"/>
    <cellStyle name="Normal 19 2 7 30" xfId="35694"/>
    <cellStyle name="Normal 19 2 7 4" xfId="35695"/>
    <cellStyle name="Normal 19 2 7 5" xfId="35696"/>
    <cellStyle name="Normal 19 2 7 6" xfId="35697"/>
    <cellStyle name="Normal 19 2 7 7" xfId="35698"/>
    <cellStyle name="Normal 19 2 7 8" xfId="35699"/>
    <cellStyle name="Normal 19 2 7 9" xfId="35700"/>
    <cellStyle name="Normal 19 2 8" xfId="35701"/>
    <cellStyle name="Normal 19 2 8 10" xfId="35702"/>
    <cellStyle name="Normal 19 2 8 11" xfId="35703"/>
    <cellStyle name="Normal 19 2 8 12" xfId="35704"/>
    <cellStyle name="Normal 19 2 8 13" xfId="35705"/>
    <cellStyle name="Normal 19 2 8 14" xfId="35706"/>
    <cellStyle name="Normal 19 2 8 15" xfId="35707"/>
    <cellStyle name="Normal 19 2 8 16" xfId="35708"/>
    <cellStyle name="Normal 19 2 8 17" xfId="35709"/>
    <cellStyle name="Normal 19 2 8 18" xfId="35710"/>
    <cellStyle name="Normal 19 2 8 19" xfId="35711"/>
    <cellStyle name="Normal 19 2 8 2" xfId="35712"/>
    <cellStyle name="Normal 19 2 8 20" xfId="35713"/>
    <cellStyle name="Normal 19 2 8 21" xfId="35714"/>
    <cellStyle name="Normal 19 2 8 22" xfId="35715"/>
    <cellStyle name="Normal 19 2 8 23" xfId="35716"/>
    <cellStyle name="Normal 19 2 8 24" xfId="35717"/>
    <cellStyle name="Normal 19 2 8 25" xfId="35718"/>
    <cellStyle name="Normal 19 2 8 26" xfId="35719"/>
    <cellStyle name="Normal 19 2 8 27" xfId="35720"/>
    <cellStyle name="Normal 19 2 8 28" xfId="35721"/>
    <cellStyle name="Normal 19 2 8 29" xfId="35722"/>
    <cellStyle name="Normal 19 2 8 3" xfId="35723"/>
    <cellStyle name="Normal 19 2 8 30" xfId="35724"/>
    <cellStyle name="Normal 19 2 8 4" xfId="35725"/>
    <cellStyle name="Normal 19 2 8 5" xfId="35726"/>
    <cellStyle name="Normal 19 2 8 6" xfId="35727"/>
    <cellStyle name="Normal 19 2 8 7" xfId="35728"/>
    <cellStyle name="Normal 19 2 8 8" xfId="35729"/>
    <cellStyle name="Normal 19 2 8 9" xfId="35730"/>
    <cellStyle name="Normal 19 2 9" xfId="35731"/>
    <cellStyle name="Normal 19 2 9 10" xfId="35732"/>
    <cellStyle name="Normal 19 2 9 11" xfId="35733"/>
    <cellStyle name="Normal 19 2 9 12" xfId="35734"/>
    <cellStyle name="Normal 19 2 9 13" xfId="35735"/>
    <cellStyle name="Normal 19 2 9 14" xfId="35736"/>
    <cellStyle name="Normal 19 2 9 15" xfId="35737"/>
    <cellStyle name="Normal 19 2 9 16" xfId="35738"/>
    <cellStyle name="Normal 19 2 9 17" xfId="35739"/>
    <cellStyle name="Normal 19 2 9 18" xfId="35740"/>
    <cellStyle name="Normal 19 2 9 19" xfId="35741"/>
    <cellStyle name="Normal 19 2 9 2" xfId="35742"/>
    <cellStyle name="Normal 19 2 9 20" xfId="35743"/>
    <cellStyle name="Normal 19 2 9 21" xfId="35744"/>
    <cellStyle name="Normal 19 2 9 22" xfId="35745"/>
    <cellStyle name="Normal 19 2 9 23" xfId="35746"/>
    <cellStyle name="Normal 19 2 9 24" xfId="35747"/>
    <cellStyle name="Normal 19 2 9 25" xfId="35748"/>
    <cellStyle name="Normal 19 2 9 26" xfId="35749"/>
    <cellStyle name="Normal 19 2 9 27" xfId="35750"/>
    <cellStyle name="Normal 19 2 9 28" xfId="35751"/>
    <cellStyle name="Normal 19 2 9 29" xfId="35752"/>
    <cellStyle name="Normal 19 2 9 3" xfId="35753"/>
    <cellStyle name="Normal 19 2 9 30" xfId="35754"/>
    <cellStyle name="Normal 19 2 9 4" xfId="35755"/>
    <cellStyle name="Normal 19 2 9 5" xfId="35756"/>
    <cellStyle name="Normal 19 2 9 6" xfId="35757"/>
    <cellStyle name="Normal 19 2 9 7" xfId="35758"/>
    <cellStyle name="Normal 19 2 9 8" xfId="35759"/>
    <cellStyle name="Normal 19 2 9 9" xfId="35760"/>
    <cellStyle name="Normal 19 20" xfId="35761"/>
    <cellStyle name="Normal 19 20 10" xfId="35762"/>
    <cellStyle name="Normal 19 20 11" xfId="35763"/>
    <cellStyle name="Normal 19 20 12" xfId="35764"/>
    <cellStyle name="Normal 19 20 13" xfId="35765"/>
    <cellStyle name="Normal 19 20 14" xfId="35766"/>
    <cellStyle name="Normal 19 20 15" xfId="35767"/>
    <cellStyle name="Normal 19 20 16" xfId="35768"/>
    <cellStyle name="Normal 19 20 17" xfId="35769"/>
    <cellStyle name="Normal 19 20 18" xfId="35770"/>
    <cellStyle name="Normal 19 20 19" xfId="35771"/>
    <cellStyle name="Normal 19 20 2" xfId="35772"/>
    <cellStyle name="Normal 19 20 20" xfId="35773"/>
    <cellStyle name="Normal 19 20 21" xfId="35774"/>
    <cellStyle name="Normal 19 20 22" xfId="35775"/>
    <cellStyle name="Normal 19 20 23" xfId="35776"/>
    <cellStyle name="Normal 19 20 24" xfId="35777"/>
    <cellStyle name="Normal 19 20 25" xfId="35778"/>
    <cellStyle name="Normal 19 20 26" xfId="35779"/>
    <cellStyle name="Normal 19 20 27" xfId="35780"/>
    <cellStyle name="Normal 19 20 28" xfId="35781"/>
    <cellStyle name="Normal 19 20 29" xfId="35782"/>
    <cellStyle name="Normal 19 20 3" xfId="35783"/>
    <cellStyle name="Normal 19 20 30" xfId="35784"/>
    <cellStyle name="Normal 19 20 4" xfId="35785"/>
    <cellStyle name="Normal 19 20 5" xfId="35786"/>
    <cellStyle name="Normal 19 20 6" xfId="35787"/>
    <cellStyle name="Normal 19 20 7" xfId="35788"/>
    <cellStyle name="Normal 19 20 8" xfId="35789"/>
    <cellStyle name="Normal 19 20 9" xfId="35790"/>
    <cellStyle name="Normal 19 21" xfId="35791"/>
    <cellStyle name="Normal 19 21 10" xfId="35792"/>
    <cellStyle name="Normal 19 21 11" xfId="35793"/>
    <cellStyle name="Normal 19 21 12" xfId="35794"/>
    <cellStyle name="Normal 19 21 13" xfId="35795"/>
    <cellStyle name="Normal 19 21 14" xfId="35796"/>
    <cellStyle name="Normal 19 21 15" xfId="35797"/>
    <cellStyle name="Normal 19 21 16" xfId="35798"/>
    <cellStyle name="Normal 19 21 17" xfId="35799"/>
    <cellStyle name="Normal 19 21 18" xfId="35800"/>
    <cellStyle name="Normal 19 21 19" xfId="35801"/>
    <cellStyle name="Normal 19 21 2" xfId="35802"/>
    <cellStyle name="Normal 19 21 20" xfId="35803"/>
    <cellStyle name="Normal 19 21 21" xfId="35804"/>
    <cellStyle name="Normal 19 21 22" xfId="35805"/>
    <cellStyle name="Normal 19 21 23" xfId="35806"/>
    <cellStyle name="Normal 19 21 24" xfId="35807"/>
    <cellStyle name="Normal 19 21 25" xfId="35808"/>
    <cellStyle name="Normal 19 21 26" xfId="35809"/>
    <cellStyle name="Normal 19 21 27" xfId="35810"/>
    <cellStyle name="Normal 19 21 28" xfId="35811"/>
    <cellStyle name="Normal 19 21 29" xfId="35812"/>
    <cellStyle name="Normal 19 21 3" xfId="35813"/>
    <cellStyle name="Normal 19 21 30" xfId="35814"/>
    <cellStyle name="Normal 19 21 4" xfId="35815"/>
    <cellStyle name="Normal 19 21 5" xfId="35816"/>
    <cellStyle name="Normal 19 21 6" xfId="35817"/>
    <cellStyle name="Normal 19 21 7" xfId="35818"/>
    <cellStyle name="Normal 19 21 8" xfId="35819"/>
    <cellStyle name="Normal 19 21 9" xfId="35820"/>
    <cellStyle name="Normal 19 22" xfId="35821"/>
    <cellStyle name="Normal 19 22 10" xfId="35822"/>
    <cellStyle name="Normal 19 22 11" xfId="35823"/>
    <cellStyle name="Normal 19 22 12" xfId="35824"/>
    <cellStyle name="Normal 19 22 13" xfId="35825"/>
    <cellStyle name="Normal 19 22 14" xfId="35826"/>
    <cellStyle name="Normal 19 22 15" xfId="35827"/>
    <cellStyle name="Normal 19 22 16" xfId="35828"/>
    <cellStyle name="Normal 19 22 17" xfId="35829"/>
    <cellStyle name="Normal 19 22 18" xfId="35830"/>
    <cellStyle name="Normal 19 22 19" xfId="35831"/>
    <cellStyle name="Normal 19 22 2" xfId="35832"/>
    <cellStyle name="Normal 19 22 20" xfId="35833"/>
    <cellStyle name="Normal 19 22 21" xfId="35834"/>
    <cellStyle name="Normal 19 22 22" xfId="35835"/>
    <cellStyle name="Normal 19 22 23" xfId="35836"/>
    <cellStyle name="Normal 19 22 24" xfId="35837"/>
    <cellStyle name="Normal 19 22 25" xfId="35838"/>
    <cellStyle name="Normal 19 22 26" xfId="35839"/>
    <cellStyle name="Normal 19 22 27" xfId="35840"/>
    <cellStyle name="Normal 19 22 28" xfId="35841"/>
    <cellStyle name="Normal 19 22 29" xfId="35842"/>
    <cellStyle name="Normal 19 22 3" xfId="35843"/>
    <cellStyle name="Normal 19 22 30" xfId="35844"/>
    <cellStyle name="Normal 19 22 4" xfId="35845"/>
    <cellStyle name="Normal 19 22 5" xfId="35846"/>
    <cellStyle name="Normal 19 22 6" xfId="35847"/>
    <cellStyle name="Normal 19 22 7" xfId="35848"/>
    <cellStyle name="Normal 19 22 8" xfId="35849"/>
    <cellStyle name="Normal 19 22 9" xfId="35850"/>
    <cellStyle name="Normal 19 23" xfId="35851"/>
    <cellStyle name="Normal 19 23 10" xfId="35852"/>
    <cellStyle name="Normal 19 23 11" xfId="35853"/>
    <cellStyle name="Normal 19 23 12" xfId="35854"/>
    <cellStyle name="Normal 19 23 13" xfId="35855"/>
    <cellStyle name="Normal 19 23 14" xfId="35856"/>
    <cellStyle name="Normal 19 23 15" xfId="35857"/>
    <cellStyle name="Normal 19 23 16" xfId="35858"/>
    <cellStyle name="Normal 19 23 17" xfId="35859"/>
    <cellStyle name="Normal 19 23 18" xfId="35860"/>
    <cellStyle name="Normal 19 23 19" xfId="35861"/>
    <cellStyle name="Normal 19 23 2" xfId="35862"/>
    <cellStyle name="Normal 19 23 20" xfId="35863"/>
    <cellStyle name="Normal 19 23 21" xfId="35864"/>
    <cellStyle name="Normal 19 23 22" xfId="35865"/>
    <cellStyle name="Normal 19 23 23" xfId="35866"/>
    <cellStyle name="Normal 19 23 24" xfId="35867"/>
    <cellStyle name="Normal 19 23 25" xfId="35868"/>
    <cellStyle name="Normal 19 23 26" xfId="35869"/>
    <cellStyle name="Normal 19 23 27" xfId="35870"/>
    <cellStyle name="Normal 19 23 28" xfId="35871"/>
    <cellStyle name="Normal 19 23 29" xfId="35872"/>
    <cellStyle name="Normal 19 23 3" xfId="35873"/>
    <cellStyle name="Normal 19 23 30" xfId="35874"/>
    <cellStyle name="Normal 19 23 4" xfId="35875"/>
    <cellStyle name="Normal 19 23 5" xfId="35876"/>
    <cellStyle name="Normal 19 23 6" xfId="35877"/>
    <cellStyle name="Normal 19 23 7" xfId="35878"/>
    <cellStyle name="Normal 19 23 8" xfId="35879"/>
    <cellStyle name="Normal 19 23 9" xfId="35880"/>
    <cellStyle name="Normal 19 24" xfId="35881"/>
    <cellStyle name="Normal 19 24 10" xfId="35882"/>
    <cellStyle name="Normal 19 24 11" xfId="35883"/>
    <cellStyle name="Normal 19 24 12" xfId="35884"/>
    <cellStyle name="Normal 19 24 13" xfId="35885"/>
    <cellStyle name="Normal 19 24 14" xfId="35886"/>
    <cellStyle name="Normal 19 24 15" xfId="35887"/>
    <cellStyle name="Normal 19 24 16" xfId="35888"/>
    <cellStyle name="Normal 19 24 17" xfId="35889"/>
    <cellStyle name="Normal 19 24 18" xfId="35890"/>
    <cellStyle name="Normal 19 24 19" xfId="35891"/>
    <cellStyle name="Normal 19 24 2" xfId="35892"/>
    <cellStyle name="Normal 19 24 20" xfId="35893"/>
    <cellStyle name="Normal 19 24 21" xfId="35894"/>
    <cellStyle name="Normal 19 24 22" xfId="35895"/>
    <cellStyle name="Normal 19 24 23" xfId="35896"/>
    <cellStyle name="Normal 19 24 24" xfId="35897"/>
    <cellStyle name="Normal 19 24 25" xfId="35898"/>
    <cellStyle name="Normal 19 24 26" xfId="35899"/>
    <cellStyle name="Normal 19 24 27" xfId="35900"/>
    <cellStyle name="Normal 19 24 28" xfId="35901"/>
    <cellStyle name="Normal 19 24 29" xfId="35902"/>
    <cellStyle name="Normal 19 24 3" xfId="35903"/>
    <cellStyle name="Normal 19 24 30" xfId="35904"/>
    <cellStyle name="Normal 19 24 4" xfId="35905"/>
    <cellStyle name="Normal 19 24 5" xfId="35906"/>
    <cellStyle name="Normal 19 24 6" xfId="35907"/>
    <cellStyle name="Normal 19 24 7" xfId="35908"/>
    <cellStyle name="Normal 19 24 8" xfId="35909"/>
    <cellStyle name="Normal 19 24 9" xfId="35910"/>
    <cellStyle name="Normal 19 25" xfId="35911"/>
    <cellStyle name="Normal 19 25 10" xfId="35912"/>
    <cellStyle name="Normal 19 25 11" xfId="35913"/>
    <cellStyle name="Normal 19 25 12" xfId="35914"/>
    <cellStyle name="Normal 19 25 13" xfId="35915"/>
    <cellStyle name="Normal 19 25 14" xfId="35916"/>
    <cellStyle name="Normal 19 25 15" xfId="35917"/>
    <cellStyle name="Normal 19 25 16" xfId="35918"/>
    <cellStyle name="Normal 19 25 17" xfId="35919"/>
    <cellStyle name="Normal 19 25 18" xfId="35920"/>
    <cellStyle name="Normal 19 25 19" xfId="35921"/>
    <cellStyle name="Normal 19 25 2" xfId="35922"/>
    <cellStyle name="Normal 19 25 20" xfId="35923"/>
    <cellStyle name="Normal 19 25 21" xfId="35924"/>
    <cellStyle name="Normal 19 25 22" xfId="35925"/>
    <cellStyle name="Normal 19 25 23" xfId="35926"/>
    <cellStyle name="Normal 19 25 24" xfId="35927"/>
    <cellStyle name="Normal 19 25 25" xfId="35928"/>
    <cellStyle name="Normal 19 25 26" xfId="35929"/>
    <cellStyle name="Normal 19 25 27" xfId="35930"/>
    <cellStyle name="Normal 19 25 28" xfId="35931"/>
    <cellStyle name="Normal 19 25 29" xfId="35932"/>
    <cellStyle name="Normal 19 25 3" xfId="35933"/>
    <cellStyle name="Normal 19 25 30" xfId="35934"/>
    <cellStyle name="Normal 19 25 4" xfId="35935"/>
    <cellStyle name="Normal 19 25 5" xfId="35936"/>
    <cellStyle name="Normal 19 25 6" xfId="35937"/>
    <cellStyle name="Normal 19 25 7" xfId="35938"/>
    <cellStyle name="Normal 19 25 8" xfId="35939"/>
    <cellStyle name="Normal 19 25 9" xfId="35940"/>
    <cellStyle name="Normal 19 26" xfId="35941"/>
    <cellStyle name="Normal 19 26 10" xfId="35942"/>
    <cellStyle name="Normal 19 26 11" xfId="35943"/>
    <cellStyle name="Normal 19 26 12" xfId="35944"/>
    <cellStyle name="Normal 19 26 13" xfId="35945"/>
    <cellStyle name="Normal 19 26 14" xfId="35946"/>
    <cellStyle name="Normal 19 26 15" xfId="35947"/>
    <cellStyle name="Normal 19 26 16" xfId="35948"/>
    <cellStyle name="Normal 19 26 17" xfId="35949"/>
    <cellStyle name="Normal 19 26 18" xfId="35950"/>
    <cellStyle name="Normal 19 26 19" xfId="35951"/>
    <cellStyle name="Normal 19 26 2" xfId="35952"/>
    <cellStyle name="Normal 19 26 20" xfId="35953"/>
    <cellStyle name="Normal 19 26 21" xfId="35954"/>
    <cellStyle name="Normal 19 26 22" xfId="35955"/>
    <cellStyle name="Normal 19 26 23" xfId="35956"/>
    <cellStyle name="Normal 19 26 24" xfId="35957"/>
    <cellStyle name="Normal 19 26 25" xfId="35958"/>
    <cellStyle name="Normal 19 26 26" xfId="35959"/>
    <cellStyle name="Normal 19 26 27" xfId="35960"/>
    <cellStyle name="Normal 19 26 28" xfId="35961"/>
    <cellStyle name="Normal 19 26 29" xfId="35962"/>
    <cellStyle name="Normal 19 26 3" xfId="35963"/>
    <cellStyle name="Normal 19 26 30" xfId="35964"/>
    <cellStyle name="Normal 19 26 4" xfId="35965"/>
    <cellStyle name="Normal 19 26 5" xfId="35966"/>
    <cellStyle name="Normal 19 26 6" xfId="35967"/>
    <cellStyle name="Normal 19 26 7" xfId="35968"/>
    <cellStyle name="Normal 19 26 8" xfId="35969"/>
    <cellStyle name="Normal 19 26 9" xfId="35970"/>
    <cellStyle name="Normal 19 27" xfId="35971"/>
    <cellStyle name="Normal 19 27 10" xfId="35972"/>
    <cellStyle name="Normal 19 27 11" xfId="35973"/>
    <cellStyle name="Normal 19 27 12" xfId="35974"/>
    <cellStyle name="Normal 19 27 13" xfId="35975"/>
    <cellStyle name="Normal 19 27 14" xfId="35976"/>
    <cellStyle name="Normal 19 27 15" xfId="35977"/>
    <cellStyle name="Normal 19 27 16" xfId="35978"/>
    <cellStyle name="Normal 19 27 17" xfId="35979"/>
    <cellStyle name="Normal 19 27 18" xfId="35980"/>
    <cellStyle name="Normal 19 27 19" xfId="35981"/>
    <cellStyle name="Normal 19 27 2" xfId="35982"/>
    <cellStyle name="Normal 19 27 20" xfId="35983"/>
    <cellStyle name="Normal 19 27 21" xfId="35984"/>
    <cellStyle name="Normal 19 27 22" xfId="35985"/>
    <cellStyle name="Normal 19 27 23" xfId="35986"/>
    <cellStyle name="Normal 19 27 24" xfId="35987"/>
    <cellStyle name="Normal 19 27 25" xfId="35988"/>
    <cellStyle name="Normal 19 27 26" xfId="35989"/>
    <cellStyle name="Normal 19 27 27" xfId="35990"/>
    <cellStyle name="Normal 19 27 28" xfId="35991"/>
    <cellStyle name="Normal 19 27 29" xfId="35992"/>
    <cellStyle name="Normal 19 27 3" xfId="35993"/>
    <cellStyle name="Normal 19 27 30" xfId="35994"/>
    <cellStyle name="Normal 19 27 4" xfId="35995"/>
    <cellStyle name="Normal 19 27 5" xfId="35996"/>
    <cellStyle name="Normal 19 27 6" xfId="35997"/>
    <cellStyle name="Normal 19 27 7" xfId="35998"/>
    <cellStyle name="Normal 19 27 8" xfId="35999"/>
    <cellStyle name="Normal 19 27 9" xfId="36000"/>
    <cellStyle name="Normal 19 28" xfId="36001"/>
    <cellStyle name="Normal 19 28 10" xfId="36002"/>
    <cellStyle name="Normal 19 28 11" xfId="36003"/>
    <cellStyle name="Normal 19 28 12" xfId="36004"/>
    <cellStyle name="Normal 19 28 13" xfId="36005"/>
    <cellStyle name="Normal 19 28 14" xfId="36006"/>
    <cellStyle name="Normal 19 28 15" xfId="36007"/>
    <cellStyle name="Normal 19 28 16" xfId="36008"/>
    <cellStyle name="Normal 19 28 17" xfId="36009"/>
    <cellStyle name="Normal 19 28 18" xfId="36010"/>
    <cellStyle name="Normal 19 28 19" xfId="36011"/>
    <cellStyle name="Normal 19 28 2" xfId="36012"/>
    <cellStyle name="Normal 19 28 20" xfId="36013"/>
    <cellStyle name="Normal 19 28 21" xfId="36014"/>
    <cellStyle name="Normal 19 28 22" xfId="36015"/>
    <cellStyle name="Normal 19 28 23" xfId="36016"/>
    <cellStyle name="Normal 19 28 24" xfId="36017"/>
    <cellStyle name="Normal 19 28 25" xfId="36018"/>
    <cellStyle name="Normal 19 28 26" xfId="36019"/>
    <cellStyle name="Normal 19 28 27" xfId="36020"/>
    <cellStyle name="Normal 19 28 28" xfId="36021"/>
    <cellStyle name="Normal 19 28 29" xfId="36022"/>
    <cellStyle name="Normal 19 28 3" xfId="36023"/>
    <cellStyle name="Normal 19 28 30" xfId="36024"/>
    <cellStyle name="Normal 19 28 4" xfId="36025"/>
    <cellStyle name="Normal 19 28 5" xfId="36026"/>
    <cellStyle name="Normal 19 28 6" xfId="36027"/>
    <cellStyle name="Normal 19 28 7" xfId="36028"/>
    <cellStyle name="Normal 19 28 8" xfId="36029"/>
    <cellStyle name="Normal 19 28 9" xfId="36030"/>
    <cellStyle name="Normal 19 29" xfId="36031"/>
    <cellStyle name="Normal 19 29 10" xfId="36032"/>
    <cellStyle name="Normal 19 29 11" xfId="36033"/>
    <cellStyle name="Normal 19 29 12" xfId="36034"/>
    <cellStyle name="Normal 19 29 13" xfId="36035"/>
    <cellStyle name="Normal 19 29 14" xfId="36036"/>
    <cellStyle name="Normal 19 29 15" xfId="36037"/>
    <cellStyle name="Normal 19 29 16" xfId="36038"/>
    <cellStyle name="Normal 19 29 17" xfId="36039"/>
    <cellStyle name="Normal 19 29 18" xfId="36040"/>
    <cellStyle name="Normal 19 29 19" xfId="36041"/>
    <cellStyle name="Normal 19 29 2" xfId="36042"/>
    <cellStyle name="Normal 19 29 20" xfId="36043"/>
    <cellStyle name="Normal 19 29 21" xfId="36044"/>
    <cellStyle name="Normal 19 29 22" xfId="36045"/>
    <cellStyle name="Normal 19 29 23" xfId="36046"/>
    <cellStyle name="Normal 19 29 24" xfId="36047"/>
    <cellStyle name="Normal 19 29 25" xfId="36048"/>
    <cellStyle name="Normal 19 29 26" xfId="36049"/>
    <cellStyle name="Normal 19 29 27" xfId="36050"/>
    <cellStyle name="Normal 19 29 28" xfId="36051"/>
    <cellStyle name="Normal 19 29 29" xfId="36052"/>
    <cellStyle name="Normal 19 29 3" xfId="36053"/>
    <cellStyle name="Normal 19 29 30" xfId="36054"/>
    <cellStyle name="Normal 19 29 4" xfId="36055"/>
    <cellStyle name="Normal 19 29 5" xfId="36056"/>
    <cellStyle name="Normal 19 29 6" xfId="36057"/>
    <cellStyle name="Normal 19 29 7" xfId="36058"/>
    <cellStyle name="Normal 19 29 8" xfId="36059"/>
    <cellStyle name="Normal 19 29 9" xfId="36060"/>
    <cellStyle name="Normal 19 3" xfId="36061"/>
    <cellStyle name="Normal 19 3 10" xfId="36062"/>
    <cellStyle name="Normal 19 3 10 10" xfId="36063"/>
    <cellStyle name="Normal 19 3 10 11" xfId="36064"/>
    <cellStyle name="Normal 19 3 10 12" xfId="36065"/>
    <cellStyle name="Normal 19 3 10 13" xfId="36066"/>
    <cellStyle name="Normal 19 3 10 14" xfId="36067"/>
    <cellStyle name="Normal 19 3 10 15" xfId="36068"/>
    <cellStyle name="Normal 19 3 10 16" xfId="36069"/>
    <cellStyle name="Normal 19 3 10 17" xfId="36070"/>
    <cellStyle name="Normal 19 3 10 18" xfId="36071"/>
    <cellStyle name="Normal 19 3 10 19" xfId="36072"/>
    <cellStyle name="Normal 19 3 10 2" xfId="36073"/>
    <cellStyle name="Normal 19 3 10 20" xfId="36074"/>
    <cellStyle name="Normal 19 3 10 21" xfId="36075"/>
    <cellStyle name="Normal 19 3 10 22" xfId="36076"/>
    <cellStyle name="Normal 19 3 10 23" xfId="36077"/>
    <cellStyle name="Normal 19 3 10 24" xfId="36078"/>
    <cellStyle name="Normal 19 3 10 25" xfId="36079"/>
    <cellStyle name="Normal 19 3 10 26" xfId="36080"/>
    <cellStyle name="Normal 19 3 10 27" xfId="36081"/>
    <cellStyle name="Normal 19 3 10 28" xfId="36082"/>
    <cellStyle name="Normal 19 3 10 29" xfId="36083"/>
    <cellStyle name="Normal 19 3 10 3" xfId="36084"/>
    <cellStyle name="Normal 19 3 10 30" xfId="36085"/>
    <cellStyle name="Normal 19 3 10 4" xfId="36086"/>
    <cellStyle name="Normal 19 3 10 5" xfId="36087"/>
    <cellStyle name="Normal 19 3 10 6" xfId="36088"/>
    <cellStyle name="Normal 19 3 10 7" xfId="36089"/>
    <cellStyle name="Normal 19 3 10 8" xfId="36090"/>
    <cellStyle name="Normal 19 3 10 9" xfId="36091"/>
    <cellStyle name="Normal 19 3 11" xfId="36092"/>
    <cellStyle name="Normal 19 3 11 10" xfId="36093"/>
    <cellStyle name="Normal 19 3 11 11" xfId="36094"/>
    <cellStyle name="Normal 19 3 11 12" xfId="36095"/>
    <cellStyle name="Normal 19 3 11 13" xfId="36096"/>
    <cellStyle name="Normal 19 3 11 14" xfId="36097"/>
    <cellStyle name="Normal 19 3 11 15" xfId="36098"/>
    <cellStyle name="Normal 19 3 11 16" xfId="36099"/>
    <cellStyle name="Normal 19 3 11 17" xfId="36100"/>
    <cellStyle name="Normal 19 3 11 18" xfId="36101"/>
    <cellStyle name="Normal 19 3 11 19" xfId="36102"/>
    <cellStyle name="Normal 19 3 11 2" xfId="36103"/>
    <cellStyle name="Normal 19 3 11 20" xfId="36104"/>
    <cellStyle name="Normal 19 3 11 21" xfId="36105"/>
    <cellStyle name="Normal 19 3 11 22" xfId="36106"/>
    <cellStyle name="Normal 19 3 11 23" xfId="36107"/>
    <cellStyle name="Normal 19 3 11 24" xfId="36108"/>
    <cellStyle name="Normal 19 3 11 25" xfId="36109"/>
    <cellStyle name="Normal 19 3 11 26" xfId="36110"/>
    <cellStyle name="Normal 19 3 11 27" xfId="36111"/>
    <cellStyle name="Normal 19 3 11 28" xfId="36112"/>
    <cellStyle name="Normal 19 3 11 29" xfId="36113"/>
    <cellStyle name="Normal 19 3 11 3" xfId="36114"/>
    <cellStyle name="Normal 19 3 11 30" xfId="36115"/>
    <cellStyle name="Normal 19 3 11 4" xfId="36116"/>
    <cellStyle name="Normal 19 3 11 5" xfId="36117"/>
    <cellStyle name="Normal 19 3 11 6" xfId="36118"/>
    <cellStyle name="Normal 19 3 11 7" xfId="36119"/>
    <cellStyle name="Normal 19 3 11 8" xfId="36120"/>
    <cellStyle name="Normal 19 3 11 9" xfId="36121"/>
    <cellStyle name="Normal 19 3 12" xfId="36122"/>
    <cellStyle name="Normal 19 3 12 10" xfId="36123"/>
    <cellStyle name="Normal 19 3 12 11" xfId="36124"/>
    <cellStyle name="Normal 19 3 12 12" xfId="36125"/>
    <cellStyle name="Normal 19 3 12 13" xfId="36126"/>
    <cellStyle name="Normal 19 3 12 14" xfId="36127"/>
    <cellStyle name="Normal 19 3 12 15" xfId="36128"/>
    <cellStyle name="Normal 19 3 12 16" xfId="36129"/>
    <cellStyle name="Normal 19 3 12 17" xfId="36130"/>
    <cellStyle name="Normal 19 3 12 18" xfId="36131"/>
    <cellStyle name="Normal 19 3 12 19" xfId="36132"/>
    <cellStyle name="Normal 19 3 12 2" xfId="36133"/>
    <cellStyle name="Normal 19 3 12 20" xfId="36134"/>
    <cellStyle name="Normal 19 3 12 21" xfId="36135"/>
    <cellStyle name="Normal 19 3 12 22" xfId="36136"/>
    <cellStyle name="Normal 19 3 12 23" xfId="36137"/>
    <cellStyle name="Normal 19 3 12 24" xfId="36138"/>
    <cellStyle name="Normal 19 3 12 25" xfId="36139"/>
    <cellStyle name="Normal 19 3 12 26" xfId="36140"/>
    <cellStyle name="Normal 19 3 12 27" xfId="36141"/>
    <cellStyle name="Normal 19 3 12 28" xfId="36142"/>
    <cellStyle name="Normal 19 3 12 29" xfId="36143"/>
    <cellStyle name="Normal 19 3 12 3" xfId="36144"/>
    <cellStyle name="Normal 19 3 12 30" xfId="36145"/>
    <cellStyle name="Normal 19 3 12 4" xfId="36146"/>
    <cellStyle name="Normal 19 3 12 5" xfId="36147"/>
    <cellStyle name="Normal 19 3 12 6" xfId="36148"/>
    <cellStyle name="Normal 19 3 12 7" xfId="36149"/>
    <cellStyle name="Normal 19 3 12 8" xfId="36150"/>
    <cellStyle name="Normal 19 3 12 9" xfId="36151"/>
    <cellStyle name="Normal 19 3 13" xfId="36152"/>
    <cellStyle name="Normal 19 3 13 10" xfId="36153"/>
    <cellStyle name="Normal 19 3 13 11" xfId="36154"/>
    <cellStyle name="Normal 19 3 13 12" xfId="36155"/>
    <cellStyle name="Normal 19 3 13 13" xfId="36156"/>
    <cellStyle name="Normal 19 3 13 14" xfId="36157"/>
    <cellStyle name="Normal 19 3 13 15" xfId="36158"/>
    <cellStyle name="Normal 19 3 13 16" xfId="36159"/>
    <cellStyle name="Normal 19 3 13 17" xfId="36160"/>
    <cellStyle name="Normal 19 3 13 18" xfId="36161"/>
    <cellStyle name="Normal 19 3 13 19" xfId="36162"/>
    <cellStyle name="Normal 19 3 13 2" xfId="36163"/>
    <cellStyle name="Normal 19 3 13 20" xfId="36164"/>
    <cellStyle name="Normal 19 3 13 21" xfId="36165"/>
    <cellStyle name="Normal 19 3 13 22" xfId="36166"/>
    <cellStyle name="Normal 19 3 13 23" xfId="36167"/>
    <cellStyle name="Normal 19 3 13 24" xfId="36168"/>
    <cellStyle name="Normal 19 3 13 25" xfId="36169"/>
    <cellStyle name="Normal 19 3 13 26" xfId="36170"/>
    <cellStyle name="Normal 19 3 13 27" xfId="36171"/>
    <cellStyle name="Normal 19 3 13 28" xfId="36172"/>
    <cellStyle name="Normal 19 3 13 29" xfId="36173"/>
    <cellStyle name="Normal 19 3 13 3" xfId="36174"/>
    <cellStyle name="Normal 19 3 13 30" xfId="36175"/>
    <cellStyle name="Normal 19 3 13 4" xfId="36176"/>
    <cellStyle name="Normal 19 3 13 5" xfId="36177"/>
    <cellStyle name="Normal 19 3 13 6" xfId="36178"/>
    <cellStyle name="Normal 19 3 13 7" xfId="36179"/>
    <cellStyle name="Normal 19 3 13 8" xfId="36180"/>
    <cellStyle name="Normal 19 3 13 9" xfId="36181"/>
    <cellStyle name="Normal 19 3 14" xfId="36182"/>
    <cellStyle name="Normal 19 3 14 10" xfId="36183"/>
    <cellStyle name="Normal 19 3 14 11" xfId="36184"/>
    <cellStyle name="Normal 19 3 14 12" xfId="36185"/>
    <cellStyle name="Normal 19 3 14 13" xfId="36186"/>
    <cellStyle name="Normal 19 3 14 14" xfId="36187"/>
    <cellStyle name="Normal 19 3 14 15" xfId="36188"/>
    <cellStyle name="Normal 19 3 14 16" xfId="36189"/>
    <cellStyle name="Normal 19 3 14 17" xfId="36190"/>
    <cellStyle name="Normal 19 3 14 18" xfId="36191"/>
    <cellStyle name="Normal 19 3 14 19" xfId="36192"/>
    <cellStyle name="Normal 19 3 14 2" xfId="36193"/>
    <cellStyle name="Normal 19 3 14 20" xfId="36194"/>
    <cellStyle name="Normal 19 3 14 21" xfId="36195"/>
    <cellStyle name="Normal 19 3 14 22" xfId="36196"/>
    <cellStyle name="Normal 19 3 14 23" xfId="36197"/>
    <cellStyle name="Normal 19 3 14 24" xfId="36198"/>
    <cellStyle name="Normal 19 3 14 25" xfId="36199"/>
    <cellStyle name="Normal 19 3 14 26" xfId="36200"/>
    <cellStyle name="Normal 19 3 14 27" xfId="36201"/>
    <cellStyle name="Normal 19 3 14 28" xfId="36202"/>
    <cellStyle name="Normal 19 3 14 29" xfId="36203"/>
    <cellStyle name="Normal 19 3 14 3" xfId="36204"/>
    <cellStyle name="Normal 19 3 14 30" xfId="36205"/>
    <cellStyle name="Normal 19 3 14 4" xfId="36206"/>
    <cellStyle name="Normal 19 3 14 5" xfId="36207"/>
    <cellStyle name="Normal 19 3 14 6" xfId="36208"/>
    <cellStyle name="Normal 19 3 14 7" xfId="36209"/>
    <cellStyle name="Normal 19 3 14 8" xfId="36210"/>
    <cellStyle name="Normal 19 3 14 9" xfId="36211"/>
    <cellStyle name="Normal 19 3 15" xfId="36212"/>
    <cellStyle name="Normal 19 3 15 10" xfId="36213"/>
    <cellStyle name="Normal 19 3 15 11" xfId="36214"/>
    <cellStyle name="Normal 19 3 15 12" xfId="36215"/>
    <cellStyle name="Normal 19 3 15 13" xfId="36216"/>
    <cellStyle name="Normal 19 3 15 14" xfId="36217"/>
    <cellStyle name="Normal 19 3 15 15" xfId="36218"/>
    <cellStyle name="Normal 19 3 15 16" xfId="36219"/>
    <cellStyle name="Normal 19 3 15 17" xfId="36220"/>
    <cellStyle name="Normal 19 3 15 18" xfId="36221"/>
    <cellStyle name="Normal 19 3 15 19" xfId="36222"/>
    <cellStyle name="Normal 19 3 15 2" xfId="36223"/>
    <cellStyle name="Normal 19 3 15 20" xfId="36224"/>
    <cellStyle name="Normal 19 3 15 21" xfId="36225"/>
    <cellStyle name="Normal 19 3 15 22" xfId="36226"/>
    <cellStyle name="Normal 19 3 15 23" xfId="36227"/>
    <cellStyle name="Normal 19 3 15 24" xfId="36228"/>
    <cellStyle name="Normal 19 3 15 25" xfId="36229"/>
    <cellStyle name="Normal 19 3 15 26" xfId="36230"/>
    <cellStyle name="Normal 19 3 15 27" xfId="36231"/>
    <cellStyle name="Normal 19 3 15 28" xfId="36232"/>
    <cellStyle name="Normal 19 3 15 29" xfId="36233"/>
    <cellStyle name="Normal 19 3 15 3" xfId="36234"/>
    <cellStyle name="Normal 19 3 15 30" xfId="36235"/>
    <cellStyle name="Normal 19 3 15 4" xfId="36236"/>
    <cellStyle name="Normal 19 3 15 5" xfId="36237"/>
    <cellStyle name="Normal 19 3 15 6" xfId="36238"/>
    <cellStyle name="Normal 19 3 15 7" xfId="36239"/>
    <cellStyle name="Normal 19 3 15 8" xfId="36240"/>
    <cellStyle name="Normal 19 3 15 9" xfId="36241"/>
    <cellStyle name="Normal 19 3 16" xfId="36242"/>
    <cellStyle name="Normal 19 3 16 10" xfId="36243"/>
    <cellStyle name="Normal 19 3 16 11" xfId="36244"/>
    <cellStyle name="Normal 19 3 16 12" xfId="36245"/>
    <cellStyle name="Normal 19 3 16 13" xfId="36246"/>
    <cellStyle name="Normal 19 3 16 14" xfId="36247"/>
    <cellStyle name="Normal 19 3 16 15" xfId="36248"/>
    <cellStyle name="Normal 19 3 16 16" xfId="36249"/>
    <cellStyle name="Normal 19 3 16 17" xfId="36250"/>
    <cellStyle name="Normal 19 3 16 18" xfId="36251"/>
    <cellStyle name="Normal 19 3 16 19" xfId="36252"/>
    <cellStyle name="Normal 19 3 16 2" xfId="36253"/>
    <cellStyle name="Normal 19 3 16 20" xfId="36254"/>
    <cellStyle name="Normal 19 3 16 21" xfId="36255"/>
    <cellStyle name="Normal 19 3 16 22" xfId="36256"/>
    <cellStyle name="Normal 19 3 16 23" xfId="36257"/>
    <cellStyle name="Normal 19 3 16 24" xfId="36258"/>
    <cellStyle name="Normal 19 3 16 25" xfId="36259"/>
    <cellStyle name="Normal 19 3 16 26" xfId="36260"/>
    <cellStyle name="Normal 19 3 16 27" xfId="36261"/>
    <cellStyle name="Normal 19 3 16 28" xfId="36262"/>
    <cellStyle name="Normal 19 3 16 29" xfId="36263"/>
    <cellStyle name="Normal 19 3 16 3" xfId="36264"/>
    <cellStyle name="Normal 19 3 16 30" xfId="36265"/>
    <cellStyle name="Normal 19 3 16 4" xfId="36266"/>
    <cellStyle name="Normal 19 3 16 5" xfId="36267"/>
    <cellStyle name="Normal 19 3 16 6" xfId="36268"/>
    <cellStyle name="Normal 19 3 16 7" xfId="36269"/>
    <cellStyle name="Normal 19 3 16 8" xfId="36270"/>
    <cellStyle name="Normal 19 3 16 9" xfId="36271"/>
    <cellStyle name="Normal 19 3 17" xfId="36272"/>
    <cellStyle name="Normal 19 3 17 10" xfId="36273"/>
    <cellStyle name="Normal 19 3 17 11" xfId="36274"/>
    <cellStyle name="Normal 19 3 17 12" xfId="36275"/>
    <cellStyle name="Normal 19 3 17 13" xfId="36276"/>
    <cellStyle name="Normal 19 3 17 14" xfId="36277"/>
    <cellStyle name="Normal 19 3 17 15" xfId="36278"/>
    <cellStyle name="Normal 19 3 17 16" xfId="36279"/>
    <cellStyle name="Normal 19 3 17 17" xfId="36280"/>
    <cellStyle name="Normal 19 3 17 18" xfId="36281"/>
    <cellStyle name="Normal 19 3 17 19" xfId="36282"/>
    <cellStyle name="Normal 19 3 17 2" xfId="36283"/>
    <cellStyle name="Normal 19 3 17 20" xfId="36284"/>
    <cellStyle name="Normal 19 3 17 21" xfId="36285"/>
    <cellStyle name="Normal 19 3 17 22" xfId="36286"/>
    <cellStyle name="Normal 19 3 17 23" xfId="36287"/>
    <cellStyle name="Normal 19 3 17 24" xfId="36288"/>
    <cellStyle name="Normal 19 3 17 25" xfId="36289"/>
    <cellStyle name="Normal 19 3 17 26" xfId="36290"/>
    <cellStyle name="Normal 19 3 17 27" xfId="36291"/>
    <cellStyle name="Normal 19 3 17 28" xfId="36292"/>
    <cellStyle name="Normal 19 3 17 29" xfId="36293"/>
    <cellStyle name="Normal 19 3 17 3" xfId="36294"/>
    <cellStyle name="Normal 19 3 17 30" xfId="36295"/>
    <cellStyle name="Normal 19 3 17 4" xfId="36296"/>
    <cellStyle name="Normal 19 3 17 5" xfId="36297"/>
    <cellStyle name="Normal 19 3 17 6" xfId="36298"/>
    <cellStyle name="Normal 19 3 17 7" xfId="36299"/>
    <cellStyle name="Normal 19 3 17 8" xfId="36300"/>
    <cellStyle name="Normal 19 3 17 9" xfId="36301"/>
    <cellStyle name="Normal 19 3 18" xfId="36302"/>
    <cellStyle name="Normal 19 3 18 10" xfId="36303"/>
    <cellStyle name="Normal 19 3 18 11" xfId="36304"/>
    <cellStyle name="Normal 19 3 18 12" xfId="36305"/>
    <cellStyle name="Normal 19 3 18 13" xfId="36306"/>
    <cellStyle name="Normal 19 3 18 14" xfId="36307"/>
    <cellStyle name="Normal 19 3 18 15" xfId="36308"/>
    <cellStyle name="Normal 19 3 18 16" xfId="36309"/>
    <cellStyle name="Normal 19 3 18 17" xfId="36310"/>
    <cellStyle name="Normal 19 3 18 18" xfId="36311"/>
    <cellStyle name="Normal 19 3 18 19" xfId="36312"/>
    <cellStyle name="Normal 19 3 18 2" xfId="36313"/>
    <cellStyle name="Normal 19 3 18 20" xfId="36314"/>
    <cellStyle name="Normal 19 3 18 21" xfId="36315"/>
    <cellStyle name="Normal 19 3 18 22" xfId="36316"/>
    <cellStyle name="Normal 19 3 18 23" xfId="36317"/>
    <cellStyle name="Normal 19 3 18 24" xfId="36318"/>
    <cellStyle name="Normal 19 3 18 25" xfId="36319"/>
    <cellStyle name="Normal 19 3 18 26" xfId="36320"/>
    <cellStyle name="Normal 19 3 18 27" xfId="36321"/>
    <cellStyle name="Normal 19 3 18 28" xfId="36322"/>
    <cellStyle name="Normal 19 3 18 29" xfId="36323"/>
    <cellStyle name="Normal 19 3 18 3" xfId="36324"/>
    <cellStyle name="Normal 19 3 18 30" xfId="36325"/>
    <cellStyle name="Normal 19 3 18 4" xfId="36326"/>
    <cellStyle name="Normal 19 3 18 5" xfId="36327"/>
    <cellStyle name="Normal 19 3 18 6" xfId="36328"/>
    <cellStyle name="Normal 19 3 18 7" xfId="36329"/>
    <cellStyle name="Normal 19 3 18 8" xfId="36330"/>
    <cellStyle name="Normal 19 3 18 9" xfId="36331"/>
    <cellStyle name="Normal 19 3 19" xfId="36332"/>
    <cellStyle name="Normal 19 3 19 10" xfId="36333"/>
    <cellStyle name="Normal 19 3 19 11" xfId="36334"/>
    <cellStyle name="Normal 19 3 19 12" xfId="36335"/>
    <cellStyle name="Normal 19 3 19 13" xfId="36336"/>
    <cellStyle name="Normal 19 3 19 14" xfId="36337"/>
    <cellStyle name="Normal 19 3 19 15" xfId="36338"/>
    <cellStyle name="Normal 19 3 19 16" xfId="36339"/>
    <cellStyle name="Normal 19 3 19 17" xfId="36340"/>
    <cellStyle name="Normal 19 3 19 18" xfId="36341"/>
    <cellStyle name="Normal 19 3 19 19" xfId="36342"/>
    <cellStyle name="Normal 19 3 19 2" xfId="36343"/>
    <cellStyle name="Normal 19 3 19 20" xfId="36344"/>
    <cellStyle name="Normal 19 3 19 21" xfId="36345"/>
    <cellStyle name="Normal 19 3 19 22" xfId="36346"/>
    <cellStyle name="Normal 19 3 19 23" xfId="36347"/>
    <cellStyle name="Normal 19 3 19 24" xfId="36348"/>
    <cellStyle name="Normal 19 3 19 25" xfId="36349"/>
    <cellStyle name="Normal 19 3 19 26" xfId="36350"/>
    <cellStyle name="Normal 19 3 19 27" xfId="36351"/>
    <cellStyle name="Normal 19 3 19 28" xfId="36352"/>
    <cellStyle name="Normal 19 3 19 29" xfId="36353"/>
    <cellStyle name="Normal 19 3 19 3" xfId="36354"/>
    <cellStyle name="Normal 19 3 19 30" xfId="36355"/>
    <cellStyle name="Normal 19 3 19 4" xfId="36356"/>
    <cellStyle name="Normal 19 3 19 5" xfId="36357"/>
    <cellStyle name="Normal 19 3 19 6" xfId="36358"/>
    <cellStyle name="Normal 19 3 19 7" xfId="36359"/>
    <cellStyle name="Normal 19 3 19 8" xfId="36360"/>
    <cellStyle name="Normal 19 3 19 9" xfId="36361"/>
    <cellStyle name="Normal 19 3 2" xfId="36362"/>
    <cellStyle name="Normal 19 3 2 10" xfId="36363"/>
    <cellStyle name="Normal 19 3 2 10 10" xfId="36364"/>
    <cellStyle name="Normal 19 3 2 10 11" xfId="36365"/>
    <cellStyle name="Normal 19 3 2 10 12" xfId="36366"/>
    <cellStyle name="Normal 19 3 2 10 13" xfId="36367"/>
    <cellStyle name="Normal 19 3 2 10 14" xfId="36368"/>
    <cellStyle name="Normal 19 3 2 10 15" xfId="36369"/>
    <cellStyle name="Normal 19 3 2 10 16" xfId="36370"/>
    <cellStyle name="Normal 19 3 2 10 17" xfId="36371"/>
    <cellStyle name="Normal 19 3 2 10 18" xfId="36372"/>
    <cellStyle name="Normal 19 3 2 10 19" xfId="36373"/>
    <cellStyle name="Normal 19 3 2 10 2" xfId="36374"/>
    <cellStyle name="Normal 19 3 2 10 20" xfId="36375"/>
    <cellStyle name="Normal 19 3 2 10 21" xfId="36376"/>
    <cellStyle name="Normal 19 3 2 10 22" xfId="36377"/>
    <cellStyle name="Normal 19 3 2 10 23" xfId="36378"/>
    <cellStyle name="Normal 19 3 2 10 24" xfId="36379"/>
    <cellStyle name="Normal 19 3 2 10 25" xfId="36380"/>
    <cellStyle name="Normal 19 3 2 10 26" xfId="36381"/>
    <cellStyle name="Normal 19 3 2 10 27" xfId="36382"/>
    <cellStyle name="Normal 19 3 2 10 28" xfId="36383"/>
    <cellStyle name="Normal 19 3 2 10 29" xfId="36384"/>
    <cellStyle name="Normal 19 3 2 10 3" xfId="36385"/>
    <cellStyle name="Normal 19 3 2 10 30" xfId="36386"/>
    <cellStyle name="Normal 19 3 2 10 4" xfId="36387"/>
    <cellStyle name="Normal 19 3 2 10 5" xfId="36388"/>
    <cellStyle name="Normal 19 3 2 10 6" xfId="36389"/>
    <cellStyle name="Normal 19 3 2 10 7" xfId="36390"/>
    <cellStyle name="Normal 19 3 2 10 8" xfId="36391"/>
    <cellStyle name="Normal 19 3 2 10 9" xfId="36392"/>
    <cellStyle name="Normal 19 3 2 11" xfId="36393"/>
    <cellStyle name="Normal 19 3 2 11 10" xfId="36394"/>
    <cellStyle name="Normal 19 3 2 11 11" xfId="36395"/>
    <cellStyle name="Normal 19 3 2 11 12" xfId="36396"/>
    <cellStyle name="Normal 19 3 2 11 13" xfId="36397"/>
    <cellStyle name="Normal 19 3 2 11 14" xfId="36398"/>
    <cellStyle name="Normal 19 3 2 11 15" xfId="36399"/>
    <cellStyle name="Normal 19 3 2 11 16" xfId="36400"/>
    <cellStyle name="Normal 19 3 2 11 17" xfId="36401"/>
    <cellStyle name="Normal 19 3 2 11 18" xfId="36402"/>
    <cellStyle name="Normal 19 3 2 11 19" xfId="36403"/>
    <cellStyle name="Normal 19 3 2 11 2" xfId="36404"/>
    <cellStyle name="Normal 19 3 2 11 20" xfId="36405"/>
    <cellStyle name="Normal 19 3 2 11 21" xfId="36406"/>
    <cellStyle name="Normal 19 3 2 11 22" xfId="36407"/>
    <cellStyle name="Normal 19 3 2 11 23" xfId="36408"/>
    <cellStyle name="Normal 19 3 2 11 24" xfId="36409"/>
    <cellStyle name="Normal 19 3 2 11 25" xfId="36410"/>
    <cellStyle name="Normal 19 3 2 11 26" xfId="36411"/>
    <cellStyle name="Normal 19 3 2 11 27" xfId="36412"/>
    <cellStyle name="Normal 19 3 2 11 28" xfId="36413"/>
    <cellStyle name="Normal 19 3 2 11 29" xfId="36414"/>
    <cellStyle name="Normal 19 3 2 11 3" xfId="36415"/>
    <cellStyle name="Normal 19 3 2 11 30" xfId="36416"/>
    <cellStyle name="Normal 19 3 2 11 4" xfId="36417"/>
    <cellStyle name="Normal 19 3 2 11 5" xfId="36418"/>
    <cellStyle name="Normal 19 3 2 11 6" xfId="36419"/>
    <cellStyle name="Normal 19 3 2 11 7" xfId="36420"/>
    <cellStyle name="Normal 19 3 2 11 8" xfId="36421"/>
    <cellStyle name="Normal 19 3 2 11 9" xfId="36422"/>
    <cellStyle name="Normal 19 3 2 12" xfId="36423"/>
    <cellStyle name="Normal 19 3 2 12 10" xfId="36424"/>
    <cellStyle name="Normal 19 3 2 12 11" xfId="36425"/>
    <cellStyle name="Normal 19 3 2 12 12" xfId="36426"/>
    <cellStyle name="Normal 19 3 2 12 13" xfId="36427"/>
    <cellStyle name="Normal 19 3 2 12 14" xfId="36428"/>
    <cellStyle name="Normal 19 3 2 12 15" xfId="36429"/>
    <cellStyle name="Normal 19 3 2 12 16" xfId="36430"/>
    <cellStyle name="Normal 19 3 2 12 17" xfId="36431"/>
    <cellStyle name="Normal 19 3 2 12 18" xfId="36432"/>
    <cellStyle name="Normal 19 3 2 12 19" xfId="36433"/>
    <cellStyle name="Normal 19 3 2 12 2" xfId="36434"/>
    <cellStyle name="Normal 19 3 2 12 20" xfId="36435"/>
    <cellStyle name="Normal 19 3 2 12 21" xfId="36436"/>
    <cellStyle name="Normal 19 3 2 12 22" xfId="36437"/>
    <cellStyle name="Normal 19 3 2 12 23" xfId="36438"/>
    <cellStyle name="Normal 19 3 2 12 24" xfId="36439"/>
    <cellStyle name="Normal 19 3 2 12 25" xfId="36440"/>
    <cellStyle name="Normal 19 3 2 12 26" xfId="36441"/>
    <cellStyle name="Normal 19 3 2 12 27" xfId="36442"/>
    <cellStyle name="Normal 19 3 2 12 28" xfId="36443"/>
    <cellStyle name="Normal 19 3 2 12 29" xfId="36444"/>
    <cellStyle name="Normal 19 3 2 12 3" xfId="36445"/>
    <cellStyle name="Normal 19 3 2 12 30" xfId="36446"/>
    <cellStyle name="Normal 19 3 2 12 4" xfId="36447"/>
    <cellStyle name="Normal 19 3 2 12 5" xfId="36448"/>
    <cellStyle name="Normal 19 3 2 12 6" xfId="36449"/>
    <cellStyle name="Normal 19 3 2 12 7" xfId="36450"/>
    <cellStyle name="Normal 19 3 2 12 8" xfId="36451"/>
    <cellStyle name="Normal 19 3 2 12 9" xfId="36452"/>
    <cellStyle name="Normal 19 3 2 13" xfId="36453"/>
    <cellStyle name="Normal 19 3 2 13 10" xfId="36454"/>
    <cellStyle name="Normal 19 3 2 13 11" xfId="36455"/>
    <cellStyle name="Normal 19 3 2 13 12" xfId="36456"/>
    <cellStyle name="Normal 19 3 2 13 13" xfId="36457"/>
    <cellStyle name="Normal 19 3 2 13 14" xfId="36458"/>
    <cellStyle name="Normal 19 3 2 13 15" xfId="36459"/>
    <cellStyle name="Normal 19 3 2 13 16" xfId="36460"/>
    <cellStyle name="Normal 19 3 2 13 17" xfId="36461"/>
    <cellStyle name="Normal 19 3 2 13 18" xfId="36462"/>
    <cellStyle name="Normal 19 3 2 13 19" xfId="36463"/>
    <cellStyle name="Normal 19 3 2 13 2" xfId="36464"/>
    <cellStyle name="Normal 19 3 2 13 20" xfId="36465"/>
    <cellStyle name="Normal 19 3 2 13 21" xfId="36466"/>
    <cellStyle name="Normal 19 3 2 13 22" xfId="36467"/>
    <cellStyle name="Normal 19 3 2 13 23" xfId="36468"/>
    <cellStyle name="Normal 19 3 2 13 24" xfId="36469"/>
    <cellStyle name="Normal 19 3 2 13 25" xfId="36470"/>
    <cellStyle name="Normal 19 3 2 13 26" xfId="36471"/>
    <cellStyle name="Normal 19 3 2 13 27" xfId="36472"/>
    <cellStyle name="Normal 19 3 2 13 28" xfId="36473"/>
    <cellStyle name="Normal 19 3 2 13 29" xfId="36474"/>
    <cellStyle name="Normal 19 3 2 13 3" xfId="36475"/>
    <cellStyle name="Normal 19 3 2 13 30" xfId="36476"/>
    <cellStyle name="Normal 19 3 2 13 4" xfId="36477"/>
    <cellStyle name="Normal 19 3 2 13 5" xfId="36478"/>
    <cellStyle name="Normal 19 3 2 13 6" xfId="36479"/>
    <cellStyle name="Normal 19 3 2 13 7" xfId="36480"/>
    <cellStyle name="Normal 19 3 2 13 8" xfId="36481"/>
    <cellStyle name="Normal 19 3 2 13 9" xfId="36482"/>
    <cellStyle name="Normal 19 3 2 14" xfId="36483"/>
    <cellStyle name="Normal 19 3 2 14 10" xfId="36484"/>
    <cellStyle name="Normal 19 3 2 14 11" xfId="36485"/>
    <cellStyle name="Normal 19 3 2 14 12" xfId="36486"/>
    <cellStyle name="Normal 19 3 2 14 13" xfId="36487"/>
    <cellStyle name="Normal 19 3 2 14 14" xfId="36488"/>
    <cellStyle name="Normal 19 3 2 14 15" xfId="36489"/>
    <cellStyle name="Normal 19 3 2 14 16" xfId="36490"/>
    <cellStyle name="Normal 19 3 2 14 17" xfId="36491"/>
    <cellStyle name="Normal 19 3 2 14 18" xfId="36492"/>
    <cellStyle name="Normal 19 3 2 14 19" xfId="36493"/>
    <cellStyle name="Normal 19 3 2 14 2" xfId="36494"/>
    <cellStyle name="Normal 19 3 2 14 20" xfId="36495"/>
    <cellStyle name="Normal 19 3 2 14 21" xfId="36496"/>
    <cellStyle name="Normal 19 3 2 14 22" xfId="36497"/>
    <cellStyle name="Normal 19 3 2 14 23" xfId="36498"/>
    <cellStyle name="Normal 19 3 2 14 24" xfId="36499"/>
    <cellStyle name="Normal 19 3 2 14 25" xfId="36500"/>
    <cellStyle name="Normal 19 3 2 14 26" xfId="36501"/>
    <cellStyle name="Normal 19 3 2 14 27" xfId="36502"/>
    <cellStyle name="Normal 19 3 2 14 28" xfId="36503"/>
    <cellStyle name="Normal 19 3 2 14 29" xfId="36504"/>
    <cellStyle name="Normal 19 3 2 14 3" xfId="36505"/>
    <cellStyle name="Normal 19 3 2 14 30" xfId="36506"/>
    <cellStyle name="Normal 19 3 2 14 4" xfId="36507"/>
    <cellStyle name="Normal 19 3 2 14 5" xfId="36508"/>
    <cellStyle name="Normal 19 3 2 14 6" xfId="36509"/>
    <cellStyle name="Normal 19 3 2 14 7" xfId="36510"/>
    <cellStyle name="Normal 19 3 2 14 8" xfId="36511"/>
    <cellStyle name="Normal 19 3 2 14 9" xfId="36512"/>
    <cellStyle name="Normal 19 3 2 15" xfId="36513"/>
    <cellStyle name="Normal 19 3 2 15 10" xfId="36514"/>
    <cellStyle name="Normal 19 3 2 15 11" xfId="36515"/>
    <cellStyle name="Normal 19 3 2 15 12" xfId="36516"/>
    <cellStyle name="Normal 19 3 2 15 13" xfId="36517"/>
    <cellStyle name="Normal 19 3 2 15 14" xfId="36518"/>
    <cellStyle name="Normal 19 3 2 15 15" xfId="36519"/>
    <cellStyle name="Normal 19 3 2 15 16" xfId="36520"/>
    <cellStyle name="Normal 19 3 2 15 17" xfId="36521"/>
    <cellStyle name="Normal 19 3 2 15 18" xfId="36522"/>
    <cellStyle name="Normal 19 3 2 15 19" xfId="36523"/>
    <cellStyle name="Normal 19 3 2 15 2" xfId="36524"/>
    <cellStyle name="Normal 19 3 2 15 20" xfId="36525"/>
    <cellStyle name="Normal 19 3 2 15 21" xfId="36526"/>
    <cellStyle name="Normal 19 3 2 15 22" xfId="36527"/>
    <cellStyle name="Normal 19 3 2 15 23" xfId="36528"/>
    <cellStyle name="Normal 19 3 2 15 24" xfId="36529"/>
    <cellStyle name="Normal 19 3 2 15 25" xfId="36530"/>
    <cellStyle name="Normal 19 3 2 15 26" xfId="36531"/>
    <cellStyle name="Normal 19 3 2 15 27" xfId="36532"/>
    <cellStyle name="Normal 19 3 2 15 28" xfId="36533"/>
    <cellStyle name="Normal 19 3 2 15 29" xfId="36534"/>
    <cellStyle name="Normal 19 3 2 15 3" xfId="36535"/>
    <cellStyle name="Normal 19 3 2 15 30" xfId="36536"/>
    <cellStyle name="Normal 19 3 2 15 4" xfId="36537"/>
    <cellStyle name="Normal 19 3 2 15 5" xfId="36538"/>
    <cellStyle name="Normal 19 3 2 15 6" xfId="36539"/>
    <cellStyle name="Normal 19 3 2 15 7" xfId="36540"/>
    <cellStyle name="Normal 19 3 2 15 8" xfId="36541"/>
    <cellStyle name="Normal 19 3 2 15 9" xfId="36542"/>
    <cellStyle name="Normal 19 3 2 16" xfId="36543"/>
    <cellStyle name="Normal 19 3 2 16 10" xfId="36544"/>
    <cellStyle name="Normal 19 3 2 16 11" xfId="36545"/>
    <cellStyle name="Normal 19 3 2 16 12" xfId="36546"/>
    <cellStyle name="Normal 19 3 2 16 13" xfId="36547"/>
    <cellStyle name="Normal 19 3 2 16 14" xfId="36548"/>
    <cellStyle name="Normal 19 3 2 16 15" xfId="36549"/>
    <cellStyle name="Normal 19 3 2 16 16" xfId="36550"/>
    <cellStyle name="Normal 19 3 2 16 17" xfId="36551"/>
    <cellStyle name="Normal 19 3 2 16 18" xfId="36552"/>
    <cellStyle name="Normal 19 3 2 16 19" xfId="36553"/>
    <cellStyle name="Normal 19 3 2 16 2" xfId="36554"/>
    <cellStyle name="Normal 19 3 2 16 20" xfId="36555"/>
    <cellStyle name="Normal 19 3 2 16 21" xfId="36556"/>
    <cellStyle name="Normal 19 3 2 16 22" xfId="36557"/>
    <cellStyle name="Normal 19 3 2 16 23" xfId="36558"/>
    <cellStyle name="Normal 19 3 2 16 24" xfId="36559"/>
    <cellStyle name="Normal 19 3 2 16 25" xfId="36560"/>
    <cellStyle name="Normal 19 3 2 16 26" xfId="36561"/>
    <cellStyle name="Normal 19 3 2 16 27" xfId="36562"/>
    <cellStyle name="Normal 19 3 2 16 28" xfId="36563"/>
    <cellStyle name="Normal 19 3 2 16 29" xfId="36564"/>
    <cellStyle name="Normal 19 3 2 16 3" xfId="36565"/>
    <cellStyle name="Normal 19 3 2 16 30" xfId="36566"/>
    <cellStyle name="Normal 19 3 2 16 4" xfId="36567"/>
    <cellStyle name="Normal 19 3 2 16 5" xfId="36568"/>
    <cellStyle name="Normal 19 3 2 16 6" xfId="36569"/>
    <cellStyle name="Normal 19 3 2 16 7" xfId="36570"/>
    <cellStyle name="Normal 19 3 2 16 8" xfId="36571"/>
    <cellStyle name="Normal 19 3 2 16 9" xfId="36572"/>
    <cellStyle name="Normal 19 3 2 17" xfId="36573"/>
    <cellStyle name="Normal 19 3 2 17 10" xfId="36574"/>
    <cellStyle name="Normal 19 3 2 17 11" xfId="36575"/>
    <cellStyle name="Normal 19 3 2 17 12" xfId="36576"/>
    <cellStyle name="Normal 19 3 2 17 13" xfId="36577"/>
    <cellStyle name="Normal 19 3 2 17 14" xfId="36578"/>
    <cellStyle name="Normal 19 3 2 17 15" xfId="36579"/>
    <cellStyle name="Normal 19 3 2 17 16" xfId="36580"/>
    <cellStyle name="Normal 19 3 2 17 17" xfId="36581"/>
    <cellStyle name="Normal 19 3 2 17 18" xfId="36582"/>
    <cellStyle name="Normal 19 3 2 17 19" xfId="36583"/>
    <cellStyle name="Normal 19 3 2 17 2" xfId="36584"/>
    <cellStyle name="Normal 19 3 2 17 20" xfId="36585"/>
    <cellStyle name="Normal 19 3 2 17 21" xfId="36586"/>
    <cellStyle name="Normal 19 3 2 17 22" xfId="36587"/>
    <cellStyle name="Normal 19 3 2 17 23" xfId="36588"/>
    <cellStyle name="Normal 19 3 2 17 24" xfId="36589"/>
    <cellStyle name="Normal 19 3 2 17 25" xfId="36590"/>
    <cellStyle name="Normal 19 3 2 17 26" xfId="36591"/>
    <cellStyle name="Normal 19 3 2 17 27" xfId="36592"/>
    <cellStyle name="Normal 19 3 2 17 28" xfId="36593"/>
    <cellStyle name="Normal 19 3 2 17 29" xfId="36594"/>
    <cellStyle name="Normal 19 3 2 17 3" xfId="36595"/>
    <cellStyle name="Normal 19 3 2 17 30" xfId="36596"/>
    <cellStyle name="Normal 19 3 2 17 4" xfId="36597"/>
    <cellStyle name="Normal 19 3 2 17 5" xfId="36598"/>
    <cellStyle name="Normal 19 3 2 17 6" xfId="36599"/>
    <cellStyle name="Normal 19 3 2 17 7" xfId="36600"/>
    <cellStyle name="Normal 19 3 2 17 8" xfId="36601"/>
    <cellStyle name="Normal 19 3 2 17 9" xfId="36602"/>
    <cellStyle name="Normal 19 3 2 18" xfId="36603"/>
    <cellStyle name="Normal 19 3 2 18 10" xfId="36604"/>
    <cellStyle name="Normal 19 3 2 18 11" xfId="36605"/>
    <cellStyle name="Normal 19 3 2 18 12" xfId="36606"/>
    <cellStyle name="Normal 19 3 2 18 13" xfId="36607"/>
    <cellStyle name="Normal 19 3 2 18 14" xfId="36608"/>
    <cellStyle name="Normal 19 3 2 18 15" xfId="36609"/>
    <cellStyle name="Normal 19 3 2 18 16" xfId="36610"/>
    <cellStyle name="Normal 19 3 2 18 17" xfId="36611"/>
    <cellStyle name="Normal 19 3 2 18 18" xfId="36612"/>
    <cellStyle name="Normal 19 3 2 18 19" xfId="36613"/>
    <cellStyle name="Normal 19 3 2 18 2" xfId="36614"/>
    <cellStyle name="Normal 19 3 2 18 20" xfId="36615"/>
    <cellStyle name="Normal 19 3 2 18 21" xfId="36616"/>
    <cellStyle name="Normal 19 3 2 18 22" xfId="36617"/>
    <cellStyle name="Normal 19 3 2 18 23" xfId="36618"/>
    <cellStyle name="Normal 19 3 2 18 24" xfId="36619"/>
    <cellStyle name="Normal 19 3 2 18 25" xfId="36620"/>
    <cellStyle name="Normal 19 3 2 18 26" xfId="36621"/>
    <cellStyle name="Normal 19 3 2 18 27" xfId="36622"/>
    <cellStyle name="Normal 19 3 2 18 28" xfId="36623"/>
    <cellStyle name="Normal 19 3 2 18 29" xfId="36624"/>
    <cellStyle name="Normal 19 3 2 18 3" xfId="36625"/>
    <cellStyle name="Normal 19 3 2 18 30" xfId="36626"/>
    <cellStyle name="Normal 19 3 2 18 4" xfId="36627"/>
    <cellStyle name="Normal 19 3 2 18 5" xfId="36628"/>
    <cellStyle name="Normal 19 3 2 18 6" xfId="36629"/>
    <cellStyle name="Normal 19 3 2 18 7" xfId="36630"/>
    <cellStyle name="Normal 19 3 2 18 8" xfId="36631"/>
    <cellStyle name="Normal 19 3 2 18 9" xfId="36632"/>
    <cellStyle name="Normal 19 3 2 19" xfId="36633"/>
    <cellStyle name="Normal 19 3 2 19 10" xfId="36634"/>
    <cellStyle name="Normal 19 3 2 19 11" xfId="36635"/>
    <cellStyle name="Normal 19 3 2 19 12" xfId="36636"/>
    <cellStyle name="Normal 19 3 2 19 13" xfId="36637"/>
    <cellStyle name="Normal 19 3 2 19 14" xfId="36638"/>
    <cellStyle name="Normal 19 3 2 19 15" xfId="36639"/>
    <cellStyle name="Normal 19 3 2 19 16" xfId="36640"/>
    <cellStyle name="Normal 19 3 2 19 17" xfId="36641"/>
    <cellStyle name="Normal 19 3 2 19 18" xfId="36642"/>
    <cellStyle name="Normal 19 3 2 19 19" xfId="36643"/>
    <cellStyle name="Normal 19 3 2 19 2" xfId="36644"/>
    <cellStyle name="Normal 19 3 2 19 20" xfId="36645"/>
    <cellStyle name="Normal 19 3 2 19 21" xfId="36646"/>
    <cellStyle name="Normal 19 3 2 19 22" xfId="36647"/>
    <cellStyle name="Normal 19 3 2 19 23" xfId="36648"/>
    <cellStyle name="Normal 19 3 2 19 24" xfId="36649"/>
    <cellStyle name="Normal 19 3 2 19 25" xfId="36650"/>
    <cellStyle name="Normal 19 3 2 19 26" xfId="36651"/>
    <cellStyle name="Normal 19 3 2 19 27" xfId="36652"/>
    <cellStyle name="Normal 19 3 2 19 28" xfId="36653"/>
    <cellStyle name="Normal 19 3 2 19 29" xfId="36654"/>
    <cellStyle name="Normal 19 3 2 19 3" xfId="36655"/>
    <cellStyle name="Normal 19 3 2 19 30" xfId="36656"/>
    <cellStyle name="Normal 19 3 2 19 4" xfId="36657"/>
    <cellStyle name="Normal 19 3 2 19 5" xfId="36658"/>
    <cellStyle name="Normal 19 3 2 19 6" xfId="36659"/>
    <cellStyle name="Normal 19 3 2 19 7" xfId="36660"/>
    <cellStyle name="Normal 19 3 2 19 8" xfId="36661"/>
    <cellStyle name="Normal 19 3 2 19 9" xfId="36662"/>
    <cellStyle name="Normal 19 3 2 2" xfId="36663"/>
    <cellStyle name="Normal 19 3 2 2 10" xfId="36664"/>
    <cellStyle name="Normal 19 3 2 2 11" xfId="36665"/>
    <cellStyle name="Normal 19 3 2 2 12" xfId="36666"/>
    <cellStyle name="Normal 19 3 2 2 13" xfId="36667"/>
    <cellStyle name="Normal 19 3 2 2 14" xfId="36668"/>
    <cellStyle name="Normal 19 3 2 2 15" xfId="36669"/>
    <cellStyle name="Normal 19 3 2 2 16" xfId="36670"/>
    <cellStyle name="Normal 19 3 2 2 17" xfId="36671"/>
    <cellStyle name="Normal 19 3 2 2 18" xfId="36672"/>
    <cellStyle name="Normal 19 3 2 2 19" xfId="36673"/>
    <cellStyle name="Normal 19 3 2 2 2" xfId="36674"/>
    <cellStyle name="Normal 19 3 2 2 20" xfId="36675"/>
    <cellStyle name="Normal 19 3 2 2 21" xfId="36676"/>
    <cellStyle name="Normal 19 3 2 2 22" xfId="36677"/>
    <cellStyle name="Normal 19 3 2 2 23" xfId="36678"/>
    <cellStyle name="Normal 19 3 2 2 24" xfId="36679"/>
    <cellStyle name="Normal 19 3 2 2 25" xfId="36680"/>
    <cellStyle name="Normal 19 3 2 2 26" xfId="36681"/>
    <cellStyle name="Normal 19 3 2 2 27" xfId="36682"/>
    <cellStyle name="Normal 19 3 2 2 28" xfId="36683"/>
    <cellStyle name="Normal 19 3 2 2 29" xfId="36684"/>
    <cellStyle name="Normal 19 3 2 2 3" xfId="36685"/>
    <cellStyle name="Normal 19 3 2 2 30" xfId="36686"/>
    <cellStyle name="Normal 19 3 2 2 4" xfId="36687"/>
    <cellStyle name="Normal 19 3 2 2 5" xfId="36688"/>
    <cellStyle name="Normal 19 3 2 2 6" xfId="36689"/>
    <cellStyle name="Normal 19 3 2 2 7" xfId="36690"/>
    <cellStyle name="Normal 19 3 2 2 8" xfId="36691"/>
    <cellStyle name="Normal 19 3 2 2 9" xfId="36692"/>
    <cellStyle name="Normal 19 3 2 20" xfId="36693"/>
    <cellStyle name="Normal 19 3 2 20 10" xfId="36694"/>
    <cellStyle name="Normal 19 3 2 20 11" xfId="36695"/>
    <cellStyle name="Normal 19 3 2 20 12" xfId="36696"/>
    <cellStyle name="Normal 19 3 2 20 13" xfId="36697"/>
    <cellStyle name="Normal 19 3 2 20 14" xfId="36698"/>
    <cellStyle name="Normal 19 3 2 20 15" xfId="36699"/>
    <cellStyle name="Normal 19 3 2 20 16" xfId="36700"/>
    <cellStyle name="Normal 19 3 2 20 17" xfId="36701"/>
    <cellStyle name="Normal 19 3 2 20 18" xfId="36702"/>
    <cellStyle name="Normal 19 3 2 20 19" xfId="36703"/>
    <cellStyle name="Normal 19 3 2 20 2" xfId="36704"/>
    <cellStyle name="Normal 19 3 2 20 20" xfId="36705"/>
    <cellStyle name="Normal 19 3 2 20 21" xfId="36706"/>
    <cellStyle name="Normal 19 3 2 20 22" xfId="36707"/>
    <cellStyle name="Normal 19 3 2 20 23" xfId="36708"/>
    <cellStyle name="Normal 19 3 2 20 24" xfId="36709"/>
    <cellStyle name="Normal 19 3 2 20 25" xfId="36710"/>
    <cellStyle name="Normal 19 3 2 20 26" xfId="36711"/>
    <cellStyle name="Normal 19 3 2 20 27" xfId="36712"/>
    <cellStyle name="Normal 19 3 2 20 28" xfId="36713"/>
    <cellStyle name="Normal 19 3 2 20 29" xfId="36714"/>
    <cellStyle name="Normal 19 3 2 20 3" xfId="36715"/>
    <cellStyle name="Normal 19 3 2 20 30" xfId="36716"/>
    <cellStyle name="Normal 19 3 2 20 4" xfId="36717"/>
    <cellStyle name="Normal 19 3 2 20 5" xfId="36718"/>
    <cellStyle name="Normal 19 3 2 20 6" xfId="36719"/>
    <cellStyle name="Normal 19 3 2 20 7" xfId="36720"/>
    <cellStyle name="Normal 19 3 2 20 8" xfId="36721"/>
    <cellStyle name="Normal 19 3 2 20 9" xfId="36722"/>
    <cellStyle name="Normal 19 3 2 21" xfId="36723"/>
    <cellStyle name="Normal 19 3 2 21 10" xfId="36724"/>
    <cellStyle name="Normal 19 3 2 21 11" xfId="36725"/>
    <cellStyle name="Normal 19 3 2 21 12" xfId="36726"/>
    <cellStyle name="Normal 19 3 2 21 13" xfId="36727"/>
    <cellStyle name="Normal 19 3 2 21 14" xfId="36728"/>
    <cellStyle name="Normal 19 3 2 21 15" xfId="36729"/>
    <cellStyle name="Normal 19 3 2 21 16" xfId="36730"/>
    <cellStyle name="Normal 19 3 2 21 17" xfId="36731"/>
    <cellStyle name="Normal 19 3 2 21 18" xfId="36732"/>
    <cellStyle name="Normal 19 3 2 21 19" xfId="36733"/>
    <cellStyle name="Normal 19 3 2 21 2" xfId="36734"/>
    <cellStyle name="Normal 19 3 2 21 20" xfId="36735"/>
    <cellStyle name="Normal 19 3 2 21 21" xfId="36736"/>
    <cellStyle name="Normal 19 3 2 21 22" xfId="36737"/>
    <cellStyle name="Normal 19 3 2 21 23" xfId="36738"/>
    <cellStyle name="Normal 19 3 2 21 24" xfId="36739"/>
    <cellStyle name="Normal 19 3 2 21 25" xfId="36740"/>
    <cellStyle name="Normal 19 3 2 21 26" xfId="36741"/>
    <cellStyle name="Normal 19 3 2 21 27" xfId="36742"/>
    <cellStyle name="Normal 19 3 2 21 28" xfId="36743"/>
    <cellStyle name="Normal 19 3 2 21 29" xfId="36744"/>
    <cellStyle name="Normal 19 3 2 21 3" xfId="36745"/>
    <cellStyle name="Normal 19 3 2 21 30" xfId="36746"/>
    <cellStyle name="Normal 19 3 2 21 4" xfId="36747"/>
    <cellStyle name="Normal 19 3 2 21 5" xfId="36748"/>
    <cellStyle name="Normal 19 3 2 21 6" xfId="36749"/>
    <cellStyle name="Normal 19 3 2 21 7" xfId="36750"/>
    <cellStyle name="Normal 19 3 2 21 8" xfId="36751"/>
    <cellStyle name="Normal 19 3 2 21 9" xfId="36752"/>
    <cellStyle name="Normal 19 3 2 22" xfId="36753"/>
    <cellStyle name="Normal 19 3 2 22 10" xfId="36754"/>
    <cellStyle name="Normal 19 3 2 22 11" xfId="36755"/>
    <cellStyle name="Normal 19 3 2 22 12" xfId="36756"/>
    <cellStyle name="Normal 19 3 2 22 13" xfId="36757"/>
    <cellStyle name="Normal 19 3 2 22 14" xfId="36758"/>
    <cellStyle name="Normal 19 3 2 22 15" xfId="36759"/>
    <cellStyle name="Normal 19 3 2 22 16" xfId="36760"/>
    <cellStyle name="Normal 19 3 2 22 17" xfId="36761"/>
    <cellStyle name="Normal 19 3 2 22 18" xfId="36762"/>
    <cellStyle name="Normal 19 3 2 22 19" xfId="36763"/>
    <cellStyle name="Normal 19 3 2 22 2" xfId="36764"/>
    <cellStyle name="Normal 19 3 2 22 20" xfId="36765"/>
    <cellStyle name="Normal 19 3 2 22 21" xfId="36766"/>
    <cellStyle name="Normal 19 3 2 22 22" xfId="36767"/>
    <cellStyle name="Normal 19 3 2 22 23" xfId="36768"/>
    <cellStyle name="Normal 19 3 2 22 24" xfId="36769"/>
    <cellStyle name="Normal 19 3 2 22 25" xfId="36770"/>
    <cellStyle name="Normal 19 3 2 22 26" xfId="36771"/>
    <cellStyle name="Normal 19 3 2 22 27" xfId="36772"/>
    <cellStyle name="Normal 19 3 2 22 28" xfId="36773"/>
    <cellStyle name="Normal 19 3 2 22 29" xfId="36774"/>
    <cellStyle name="Normal 19 3 2 22 3" xfId="36775"/>
    <cellStyle name="Normal 19 3 2 22 30" xfId="36776"/>
    <cellStyle name="Normal 19 3 2 22 4" xfId="36777"/>
    <cellStyle name="Normal 19 3 2 22 5" xfId="36778"/>
    <cellStyle name="Normal 19 3 2 22 6" xfId="36779"/>
    <cellStyle name="Normal 19 3 2 22 7" xfId="36780"/>
    <cellStyle name="Normal 19 3 2 22 8" xfId="36781"/>
    <cellStyle name="Normal 19 3 2 22 9" xfId="36782"/>
    <cellStyle name="Normal 19 3 2 23" xfId="36783"/>
    <cellStyle name="Normal 19 3 2 23 10" xfId="36784"/>
    <cellStyle name="Normal 19 3 2 23 11" xfId="36785"/>
    <cellStyle name="Normal 19 3 2 23 12" xfId="36786"/>
    <cellStyle name="Normal 19 3 2 23 13" xfId="36787"/>
    <cellStyle name="Normal 19 3 2 23 14" xfId="36788"/>
    <cellStyle name="Normal 19 3 2 23 15" xfId="36789"/>
    <cellStyle name="Normal 19 3 2 23 16" xfId="36790"/>
    <cellStyle name="Normal 19 3 2 23 17" xfId="36791"/>
    <cellStyle name="Normal 19 3 2 23 18" xfId="36792"/>
    <cellStyle name="Normal 19 3 2 23 19" xfId="36793"/>
    <cellStyle name="Normal 19 3 2 23 2" xfId="36794"/>
    <cellStyle name="Normal 19 3 2 23 20" xfId="36795"/>
    <cellStyle name="Normal 19 3 2 23 21" xfId="36796"/>
    <cellStyle name="Normal 19 3 2 23 22" xfId="36797"/>
    <cellStyle name="Normal 19 3 2 23 23" xfId="36798"/>
    <cellStyle name="Normal 19 3 2 23 24" xfId="36799"/>
    <cellStyle name="Normal 19 3 2 23 25" xfId="36800"/>
    <cellStyle name="Normal 19 3 2 23 26" xfId="36801"/>
    <cellStyle name="Normal 19 3 2 23 27" xfId="36802"/>
    <cellStyle name="Normal 19 3 2 23 28" xfId="36803"/>
    <cellStyle name="Normal 19 3 2 23 29" xfId="36804"/>
    <cellStyle name="Normal 19 3 2 23 3" xfId="36805"/>
    <cellStyle name="Normal 19 3 2 23 30" xfId="36806"/>
    <cellStyle name="Normal 19 3 2 23 4" xfId="36807"/>
    <cellStyle name="Normal 19 3 2 23 5" xfId="36808"/>
    <cellStyle name="Normal 19 3 2 23 6" xfId="36809"/>
    <cellStyle name="Normal 19 3 2 23 7" xfId="36810"/>
    <cellStyle name="Normal 19 3 2 23 8" xfId="36811"/>
    <cellStyle name="Normal 19 3 2 23 9" xfId="36812"/>
    <cellStyle name="Normal 19 3 2 24" xfId="36813"/>
    <cellStyle name="Normal 19 3 2 24 10" xfId="36814"/>
    <cellStyle name="Normal 19 3 2 24 11" xfId="36815"/>
    <cellStyle name="Normal 19 3 2 24 12" xfId="36816"/>
    <cellStyle name="Normal 19 3 2 24 13" xfId="36817"/>
    <cellStyle name="Normal 19 3 2 24 14" xfId="36818"/>
    <cellStyle name="Normal 19 3 2 24 15" xfId="36819"/>
    <cellStyle name="Normal 19 3 2 24 16" xfId="36820"/>
    <cellStyle name="Normal 19 3 2 24 17" xfId="36821"/>
    <cellStyle name="Normal 19 3 2 24 18" xfId="36822"/>
    <cellStyle name="Normal 19 3 2 24 19" xfId="36823"/>
    <cellStyle name="Normal 19 3 2 24 2" xfId="36824"/>
    <cellStyle name="Normal 19 3 2 24 20" xfId="36825"/>
    <cellStyle name="Normal 19 3 2 24 21" xfId="36826"/>
    <cellStyle name="Normal 19 3 2 24 22" xfId="36827"/>
    <cellStyle name="Normal 19 3 2 24 23" xfId="36828"/>
    <cellStyle name="Normal 19 3 2 24 24" xfId="36829"/>
    <cellStyle name="Normal 19 3 2 24 25" xfId="36830"/>
    <cellStyle name="Normal 19 3 2 24 26" xfId="36831"/>
    <cellStyle name="Normal 19 3 2 24 27" xfId="36832"/>
    <cellStyle name="Normal 19 3 2 24 28" xfId="36833"/>
    <cellStyle name="Normal 19 3 2 24 29" xfId="36834"/>
    <cellStyle name="Normal 19 3 2 24 3" xfId="36835"/>
    <cellStyle name="Normal 19 3 2 24 30" xfId="36836"/>
    <cellStyle name="Normal 19 3 2 24 4" xfId="36837"/>
    <cellStyle name="Normal 19 3 2 24 5" xfId="36838"/>
    <cellStyle name="Normal 19 3 2 24 6" xfId="36839"/>
    <cellStyle name="Normal 19 3 2 24 7" xfId="36840"/>
    <cellStyle name="Normal 19 3 2 24 8" xfId="36841"/>
    <cellStyle name="Normal 19 3 2 24 9" xfId="36842"/>
    <cellStyle name="Normal 19 3 2 25" xfId="36843"/>
    <cellStyle name="Normal 19 3 2 25 10" xfId="36844"/>
    <cellStyle name="Normal 19 3 2 25 11" xfId="36845"/>
    <cellStyle name="Normal 19 3 2 25 12" xfId="36846"/>
    <cellStyle name="Normal 19 3 2 25 13" xfId="36847"/>
    <cellStyle name="Normal 19 3 2 25 14" xfId="36848"/>
    <cellStyle name="Normal 19 3 2 25 15" xfId="36849"/>
    <cellStyle name="Normal 19 3 2 25 16" xfId="36850"/>
    <cellStyle name="Normal 19 3 2 25 17" xfId="36851"/>
    <cellStyle name="Normal 19 3 2 25 18" xfId="36852"/>
    <cellStyle name="Normal 19 3 2 25 19" xfId="36853"/>
    <cellStyle name="Normal 19 3 2 25 2" xfId="36854"/>
    <cellStyle name="Normal 19 3 2 25 20" xfId="36855"/>
    <cellStyle name="Normal 19 3 2 25 21" xfId="36856"/>
    <cellStyle name="Normal 19 3 2 25 22" xfId="36857"/>
    <cellStyle name="Normal 19 3 2 25 23" xfId="36858"/>
    <cellStyle name="Normal 19 3 2 25 24" xfId="36859"/>
    <cellStyle name="Normal 19 3 2 25 25" xfId="36860"/>
    <cellStyle name="Normal 19 3 2 25 26" xfId="36861"/>
    <cellStyle name="Normal 19 3 2 25 27" xfId="36862"/>
    <cellStyle name="Normal 19 3 2 25 28" xfId="36863"/>
    <cellStyle name="Normal 19 3 2 25 29" xfId="36864"/>
    <cellStyle name="Normal 19 3 2 25 3" xfId="36865"/>
    <cellStyle name="Normal 19 3 2 25 30" xfId="36866"/>
    <cellStyle name="Normal 19 3 2 25 4" xfId="36867"/>
    <cellStyle name="Normal 19 3 2 25 5" xfId="36868"/>
    <cellStyle name="Normal 19 3 2 25 6" xfId="36869"/>
    <cellStyle name="Normal 19 3 2 25 7" xfId="36870"/>
    <cellStyle name="Normal 19 3 2 25 8" xfId="36871"/>
    <cellStyle name="Normal 19 3 2 25 9" xfId="36872"/>
    <cellStyle name="Normal 19 3 2 26" xfId="36873"/>
    <cellStyle name="Normal 19 3 2 26 10" xfId="36874"/>
    <cellStyle name="Normal 19 3 2 26 11" xfId="36875"/>
    <cellStyle name="Normal 19 3 2 26 12" xfId="36876"/>
    <cellStyle name="Normal 19 3 2 26 13" xfId="36877"/>
    <cellStyle name="Normal 19 3 2 26 14" xfId="36878"/>
    <cellStyle name="Normal 19 3 2 26 15" xfId="36879"/>
    <cellStyle name="Normal 19 3 2 26 16" xfId="36880"/>
    <cellStyle name="Normal 19 3 2 26 17" xfId="36881"/>
    <cellStyle name="Normal 19 3 2 26 18" xfId="36882"/>
    <cellStyle name="Normal 19 3 2 26 19" xfId="36883"/>
    <cellStyle name="Normal 19 3 2 26 2" xfId="36884"/>
    <cellStyle name="Normal 19 3 2 26 20" xfId="36885"/>
    <cellStyle name="Normal 19 3 2 26 21" xfId="36886"/>
    <cellStyle name="Normal 19 3 2 26 22" xfId="36887"/>
    <cellStyle name="Normal 19 3 2 26 23" xfId="36888"/>
    <cellStyle name="Normal 19 3 2 26 24" xfId="36889"/>
    <cellStyle name="Normal 19 3 2 26 25" xfId="36890"/>
    <cellStyle name="Normal 19 3 2 26 26" xfId="36891"/>
    <cellStyle name="Normal 19 3 2 26 27" xfId="36892"/>
    <cellStyle name="Normal 19 3 2 26 28" xfId="36893"/>
    <cellStyle name="Normal 19 3 2 26 29" xfId="36894"/>
    <cellStyle name="Normal 19 3 2 26 3" xfId="36895"/>
    <cellStyle name="Normal 19 3 2 26 30" xfId="36896"/>
    <cellStyle name="Normal 19 3 2 26 4" xfId="36897"/>
    <cellStyle name="Normal 19 3 2 26 5" xfId="36898"/>
    <cellStyle name="Normal 19 3 2 26 6" xfId="36899"/>
    <cellStyle name="Normal 19 3 2 26 7" xfId="36900"/>
    <cellStyle name="Normal 19 3 2 26 8" xfId="36901"/>
    <cellStyle name="Normal 19 3 2 26 9" xfId="36902"/>
    <cellStyle name="Normal 19 3 2 27" xfId="36903"/>
    <cellStyle name="Normal 19 3 2 27 10" xfId="36904"/>
    <cellStyle name="Normal 19 3 2 27 11" xfId="36905"/>
    <cellStyle name="Normal 19 3 2 27 12" xfId="36906"/>
    <cellStyle name="Normal 19 3 2 27 13" xfId="36907"/>
    <cellStyle name="Normal 19 3 2 27 14" xfId="36908"/>
    <cellStyle name="Normal 19 3 2 27 15" xfId="36909"/>
    <cellStyle name="Normal 19 3 2 27 16" xfId="36910"/>
    <cellStyle name="Normal 19 3 2 27 17" xfId="36911"/>
    <cellStyle name="Normal 19 3 2 27 18" xfId="36912"/>
    <cellStyle name="Normal 19 3 2 27 19" xfId="36913"/>
    <cellStyle name="Normal 19 3 2 27 2" xfId="36914"/>
    <cellStyle name="Normal 19 3 2 27 20" xfId="36915"/>
    <cellStyle name="Normal 19 3 2 27 21" xfId="36916"/>
    <cellStyle name="Normal 19 3 2 27 22" xfId="36917"/>
    <cellStyle name="Normal 19 3 2 27 23" xfId="36918"/>
    <cellStyle name="Normal 19 3 2 27 24" xfId="36919"/>
    <cellStyle name="Normal 19 3 2 27 25" xfId="36920"/>
    <cellStyle name="Normal 19 3 2 27 26" xfId="36921"/>
    <cellStyle name="Normal 19 3 2 27 27" xfId="36922"/>
    <cellStyle name="Normal 19 3 2 27 28" xfId="36923"/>
    <cellStyle name="Normal 19 3 2 27 29" xfId="36924"/>
    <cellStyle name="Normal 19 3 2 27 3" xfId="36925"/>
    <cellStyle name="Normal 19 3 2 27 30" xfId="36926"/>
    <cellStyle name="Normal 19 3 2 27 4" xfId="36927"/>
    <cellStyle name="Normal 19 3 2 27 5" xfId="36928"/>
    <cellStyle name="Normal 19 3 2 27 6" xfId="36929"/>
    <cellStyle name="Normal 19 3 2 27 7" xfId="36930"/>
    <cellStyle name="Normal 19 3 2 27 8" xfId="36931"/>
    <cellStyle name="Normal 19 3 2 27 9" xfId="36932"/>
    <cellStyle name="Normal 19 3 2 28" xfId="36933"/>
    <cellStyle name="Normal 19 3 2 28 10" xfId="36934"/>
    <cellStyle name="Normal 19 3 2 28 11" xfId="36935"/>
    <cellStyle name="Normal 19 3 2 28 12" xfId="36936"/>
    <cellStyle name="Normal 19 3 2 28 13" xfId="36937"/>
    <cellStyle name="Normal 19 3 2 28 14" xfId="36938"/>
    <cellStyle name="Normal 19 3 2 28 15" xfId="36939"/>
    <cellStyle name="Normal 19 3 2 28 16" xfId="36940"/>
    <cellStyle name="Normal 19 3 2 28 17" xfId="36941"/>
    <cellStyle name="Normal 19 3 2 28 18" xfId="36942"/>
    <cellStyle name="Normal 19 3 2 28 19" xfId="36943"/>
    <cellStyle name="Normal 19 3 2 28 2" xfId="36944"/>
    <cellStyle name="Normal 19 3 2 28 20" xfId="36945"/>
    <cellStyle name="Normal 19 3 2 28 21" xfId="36946"/>
    <cellStyle name="Normal 19 3 2 28 22" xfId="36947"/>
    <cellStyle name="Normal 19 3 2 28 23" xfId="36948"/>
    <cellStyle name="Normal 19 3 2 28 24" xfId="36949"/>
    <cellStyle name="Normal 19 3 2 28 25" xfId="36950"/>
    <cellStyle name="Normal 19 3 2 28 26" xfId="36951"/>
    <cellStyle name="Normal 19 3 2 28 27" xfId="36952"/>
    <cellStyle name="Normal 19 3 2 28 28" xfId="36953"/>
    <cellStyle name="Normal 19 3 2 28 29" xfId="36954"/>
    <cellStyle name="Normal 19 3 2 28 3" xfId="36955"/>
    <cellStyle name="Normal 19 3 2 28 30" xfId="36956"/>
    <cellStyle name="Normal 19 3 2 28 4" xfId="36957"/>
    <cellStyle name="Normal 19 3 2 28 5" xfId="36958"/>
    <cellStyle name="Normal 19 3 2 28 6" xfId="36959"/>
    <cellStyle name="Normal 19 3 2 28 7" xfId="36960"/>
    <cellStyle name="Normal 19 3 2 28 8" xfId="36961"/>
    <cellStyle name="Normal 19 3 2 28 9" xfId="36962"/>
    <cellStyle name="Normal 19 3 2 29" xfId="36963"/>
    <cellStyle name="Normal 19 3 2 29 10" xfId="36964"/>
    <cellStyle name="Normal 19 3 2 29 11" xfId="36965"/>
    <cellStyle name="Normal 19 3 2 29 12" xfId="36966"/>
    <cellStyle name="Normal 19 3 2 29 13" xfId="36967"/>
    <cellStyle name="Normal 19 3 2 29 14" xfId="36968"/>
    <cellStyle name="Normal 19 3 2 29 15" xfId="36969"/>
    <cellStyle name="Normal 19 3 2 29 16" xfId="36970"/>
    <cellStyle name="Normal 19 3 2 29 17" xfId="36971"/>
    <cellStyle name="Normal 19 3 2 29 18" xfId="36972"/>
    <cellStyle name="Normal 19 3 2 29 19" xfId="36973"/>
    <cellStyle name="Normal 19 3 2 29 2" xfId="36974"/>
    <cellStyle name="Normal 19 3 2 29 20" xfId="36975"/>
    <cellStyle name="Normal 19 3 2 29 21" xfId="36976"/>
    <cellStyle name="Normal 19 3 2 29 22" xfId="36977"/>
    <cellStyle name="Normal 19 3 2 29 23" xfId="36978"/>
    <cellStyle name="Normal 19 3 2 29 24" xfId="36979"/>
    <cellStyle name="Normal 19 3 2 29 25" xfId="36980"/>
    <cellStyle name="Normal 19 3 2 29 26" xfId="36981"/>
    <cellStyle name="Normal 19 3 2 29 27" xfId="36982"/>
    <cellStyle name="Normal 19 3 2 29 28" xfId="36983"/>
    <cellStyle name="Normal 19 3 2 29 29" xfId="36984"/>
    <cellStyle name="Normal 19 3 2 29 3" xfId="36985"/>
    <cellStyle name="Normal 19 3 2 29 30" xfId="36986"/>
    <cellStyle name="Normal 19 3 2 29 4" xfId="36987"/>
    <cellStyle name="Normal 19 3 2 29 5" xfId="36988"/>
    <cellStyle name="Normal 19 3 2 29 6" xfId="36989"/>
    <cellStyle name="Normal 19 3 2 29 7" xfId="36990"/>
    <cellStyle name="Normal 19 3 2 29 8" xfId="36991"/>
    <cellStyle name="Normal 19 3 2 29 9" xfId="36992"/>
    <cellStyle name="Normal 19 3 2 3" xfId="36993"/>
    <cellStyle name="Normal 19 3 2 3 10" xfId="36994"/>
    <cellStyle name="Normal 19 3 2 3 11" xfId="36995"/>
    <cellStyle name="Normal 19 3 2 3 12" xfId="36996"/>
    <cellStyle name="Normal 19 3 2 3 13" xfId="36997"/>
    <cellStyle name="Normal 19 3 2 3 14" xfId="36998"/>
    <cellStyle name="Normal 19 3 2 3 15" xfId="36999"/>
    <cellStyle name="Normal 19 3 2 3 16" xfId="37000"/>
    <cellStyle name="Normal 19 3 2 3 17" xfId="37001"/>
    <cellStyle name="Normal 19 3 2 3 18" xfId="37002"/>
    <cellStyle name="Normal 19 3 2 3 19" xfId="37003"/>
    <cellStyle name="Normal 19 3 2 3 2" xfId="37004"/>
    <cellStyle name="Normal 19 3 2 3 20" xfId="37005"/>
    <cellStyle name="Normal 19 3 2 3 21" xfId="37006"/>
    <cellStyle name="Normal 19 3 2 3 22" xfId="37007"/>
    <cellStyle name="Normal 19 3 2 3 23" xfId="37008"/>
    <cellStyle name="Normal 19 3 2 3 24" xfId="37009"/>
    <cellStyle name="Normal 19 3 2 3 25" xfId="37010"/>
    <cellStyle name="Normal 19 3 2 3 26" xfId="37011"/>
    <cellStyle name="Normal 19 3 2 3 27" xfId="37012"/>
    <cellStyle name="Normal 19 3 2 3 28" xfId="37013"/>
    <cellStyle name="Normal 19 3 2 3 29" xfId="37014"/>
    <cellStyle name="Normal 19 3 2 3 3" xfId="37015"/>
    <cellStyle name="Normal 19 3 2 3 30" xfId="37016"/>
    <cellStyle name="Normal 19 3 2 3 4" xfId="37017"/>
    <cellStyle name="Normal 19 3 2 3 5" xfId="37018"/>
    <cellStyle name="Normal 19 3 2 3 6" xfId="37019"/>
    <cellStyle name="Normal 19 3 2 3 7" xfId="37020"/>
    <cellStyle name="Normal 19 3 2 3 8" xfId="37021"/>
    <cellStyle name="Normal 19 3 2 3 9" xfId="37022"/>
    <cellStyle name="Normal 19 3 2 30" xfId="37023"/>
    <cellStyle name="Normal 19 3 2 30 10" xfId="37024"/>
    <cellStyle name="Normal 19 3 2 30 11" xfId="37025"/>
    <cellStyle name="Normal 19 3 2 30 12" xfId="37026"/>
    <cellStyle name="Normal 19 3 2 30 13" xfId="37027"/>
    <cellStyle name="Normal 19 3 2 30 14" xfId="37028"/>
    <cellStyle name="Normal 19 3 2 30 15" xfId="37029"/>
    <cellStyle name="Normal 19 3 2 30 16" xfId="37030"/>
    <cellStyle name="Normal 19 3 2 30 17" xfId="37031"/>
    <cellStyle name="Normal 19 3 2 30 18" xfId="37032"/>
    <cellStyle name="Normal 19 3 2 30 19" xfId="37033"/>
    <cellStyle name="Normal 19 3 2 30 2" xfId="37034"/>
    <cellStyle name="Normal 19 3 2 30 20" xfId="37035"/>
    <cellStyle name="Normal 19 3 2 30 21" xfId="37036"/>
    <cellStyle name="Normal 19 3 2 30 22" xfId="37037"/>
    <cellStyle name="Normal 19 3 2 30 23" xfId="37038"/>
    <cellStyle name="Normal 19 3 2 30 24" xfId="37039"/>
    <cellStyle name="Normal 19 3 2 30 25" xfId="37040"/>
    <cellStyle name="Normal 19 3 2 30 26" xfId="37041"/>
    <cellStyle name="Normal 19 3 2 30 27" xfId="37042"/>
    <cellStyle name="Normal 19 3 2 30 28" xfId="37043"/>
    <cellStyle name="Normal 19 3 2 30 29" xfId="37044"/>
    <cellStyle name="Normal 19 3 2 30 3" xfId="37045"/>
    <cellStyle name="Normal 19 3 2 30 30" xfId="37046"/>
    <cellStyle name="Normal 19 3 2 30 4" xfId="37047"/>
    <cellStyle name="Normal 19 3 2 30 5" xfId="37048"/>
    <cellStyle name="Normal 19 3 2 30 6" xfId="37049"/>
    <cellStyle name="Normal 19 3 2 30 7" xfId="37050"/>
    <cellStyle name="Normal 19 3 2 30 8" xfId="37051"/>
    <cellStyle name="Normal 19 3 2 30 9" xfId="37052"/>
    <cellStyle name="Normal 19 3 2 31" xfId="37053"/>
    <cellStyle name="Normal 19 3 2 31 10" xfId="37054"/>
    <cellStyle name="Normal 19 3 2 31 11" xfId="37055"/>
    <cellStyle name="Normal 19 3 2 31 12" xfId="37056"/>
    <cellStyle name="Normal 19 3 2 31 13" xfId="37057"/>
    <cellStyle name="Normal 19 3 2 31 14" xfId="37058"/>
    <cellStyle name="Normal 19 3 2 31 15" xfId="37059"/>
    <cellStyle name="Normal 19 3 2 31 16" xfId="37060"/>
    <cellStyle name="Normal 19 3 2 31 17" xfId="37061"/>
    <cellStyle name="Normal 19 3 2 31 18" xfId="37062"/>
    <cellStyle name="Normal 19 3 2 31 19" xfId="37063"/>
    <cellStyle name="Normal 19 3 2 31 2" xfId="37064"/>
    <cellStyle name="Normal 19 3 2 31 20" xfId="37065"/>
    <cellStyle name="Normal 19 3 2 31 21" xfId="37066"/>
    <cellStyle name="Normal 19 3 2 31 22" xfId="37067"/>
    <cellStyle name="Normal 19 3 2 31 23" xfId="37068"/>
    <cellStyle name="Normal 19 3 2 31 24" xfId="37069"/>
    <cellStyle name="Normal 19 3 2 31 25" xfId="37070"/>
    <cellStyle name="Normal 19 3 2 31 26" xfId="37071"/>
    <cellStyle name="Normal 19 3 2 31 27" xfId="37072"/>
    <cellStyle name="Normal 19 3 2 31 28" xfId="37073"/>
    <cellStyle name="Normal 19 3 2 31 29" xfId="37074"/>
    <cellStyle name="Normal 19 3 2 31 3" xfId="37075"/>
    <cellStyle name="Normal 19 3 2 31 30" xfId="37076"/>
    <cellStyle name="Normal 19 3 2 31 4" xfId="37077"/>
    <cellStyle name="Normal 19 3 2 31 5" xfId="37078"/>
    <cellStyle name="Normal 19 3 2 31 6" xfId="37079"/>
    <cellStyle name="Normal 19 3 2 31 7" xfId="37080"/>
    <cellStyle name="Normal 19 3 2 31 8" xfId="37081"/>
    <cellStyle name="Normal 19 3 2 31 9" xfId="37082"/>
    <cellStyle name="Normal 19 3 2 32" xfId="37083"/>
    <cellStyle name="Normal 19 3 2 33" xfId="37084"/>
    <cellStyle name="Normal 19 3 2 34" xfId="37085"/>
    <cellStyle name="Normal 19 3 2 35" xfId="37086"/>
    <cellStyle name="Normal 19 3 2 36" xfId="37087"/>
    <cellStyle name="Normal 19 3 2 37" xfId="37088"/>
    <cellStyle name="Normal 19 3 2 38" xfId="37089"/>
    <cellStyle name="Normal 19 3 2 39" xfId="37090"/>
    <cellStyle name="Normal 19 3 2 4" xfId="37091"/>
    <cellStyle name="Normal 19 3 2 4 10" xfId="37092"/>
    <cellStyle name="Normal 19 3 2 4 11" xfId="37093"/>
    <cellStyle name="Normal 19 3 2 4 12" xfId="37094"/>
    <cellStyle name="Normal 19 3 2 4 13" xfId="37095"/>
    <cellStyle name="Normal 19 3 2 4 14" xfId="37096"/>
    <cellStyle name="Normal 19 3 2 4 15" xfId="37097"/>
    <cellStyle name="Normal 19 3 2 4 16" xfId="37098"/>
    <cellStyle name="Normal 19 3 2 4 17" xfId="37099"/>
    <cellStyle name="Normal 19 3 2 4 18" xfId="37100"/>
    <cellStyle name="Normal 19 3 2 4 19" xfId="37101"/>
    <cellStyle name="Normal 19 3 2 4 2" xfId="37102"/>
    <cellStyle name="Normal 19 3 2 4 20" xfId="37103"/>
    <cellStyle name="Normal 19 3 2 4 21" xfId="37104"/>
    <cellStyle name="Normal 19 3 2 4 22" xfId="37105"/>
    <cellStyle name="Normal 19 3 2 4 23" xfId="37106"/>
    <cellStyle name="Normal 19 3 2 4 24" xfId="37107"/>
    <cellStyle name="Normal 19 3 2 4 25" xfId="37108"/>
    <cellStyle name="Normal 19 3 2 4 26" xfId="37109"/>
    <cellStyle name="Normal 19 3 2 4 27" xfId="37110"/>
    <cellStyle name="Normal 19 3 2 4 28" xfId="37111"/>
    <cellStyle name="Normal 19 3 2 4 29" xfId="37112"/>
    <cellStyle name="Normal 19 3 2 4 3" xfId="37113"/>
    <cellStyle name="Normal 19 3 2 4 30" xfId="37114"/>
    <cellStyle name="Normal 19 3 2 4 4" xfId="37115"/>
    <cellStyle name="Normal 19 3 2 4 5" xfId="37116"/>
    <cellStyle name="Normal 19 3 2 4 6" xfId="37117"/>
    <cellStyle name="Normal 19 3 2 4 7" xfId="37118"/>
    <cellStyle name="Normal 19 3 2 4 8" xfId="37119"/>
    <cellStyle name="Normal 19 3 2 4 9" xfId="37120"/>
    <cellStyle name="Normal 19 3 2 40" xfId="37121"/>
    <cellStyle name="Normal 19 3 2 41" xfId="37122"/>
    <cellStyle name="Normal 19 3 2 42" xfId="37123"/>
    <cellStyle name="Normal 19 3 2 43" xfId="37124"/>
    <cellStyle name="Normal 19 3 2 44" xfId="37125"/>
    <cellStyle name="Normal 19 3 2 45" xfId="37126"/>
    <cellStyle name="Normal 19 3 2 46" xfId="37127"/>
    <cellStyle name="Normal 19 3 2 47" xfId="37128"/>
    <cellStyle name="Normal 19 3 2 48" xfId="37129"/>
    <cellStyle name="Normal 19 3 2 49" xfId="37130"/>
    <cellStyle name="Normal 19 3 2 5" xfId="37131"/>
    <cellStyle name="Normal 19 3 2 5 10" xfId="37132"/>
    <cellStyle name="Normal 19 3 2 5 11" xfId="37133"/>
    <cellStyle name="Normal 19 3 2 5 12" xfId="37134"/>
    <cellStyle name="Normal 19 3 2 5 13" xfId="37135"/>
    <cellStyle name="Normal 19 3 2 5 14" xfId="37136"/>
    <cellStyle name="Normal 19 3 2 5 15" xfId="37137"/>
    <cellStyle name="Normal 19 3 2 5 16" xfId="37138"/>
    <cellStyle name="Normal 19 3 2 5 17" xfId="37139"/>
    <cellStyle name="Normal 19 3 2 5 18" xfId="37140"/>
    <cellStyle name="Normal 19 3 2 5 19" xfId="37141"/>
    <cellStyle name="Normal 19 3 2 5 2" xfId="37142"/>
    <cellStyle name="Normal 19 3 2 5 20" xfId="37143"/>
    <cellStyle name="Normal 19 3 2 5 21" xfId="37144"/>
    <cellStyle name="Normal 19 3 2 5 22" xfId="37145"/>
    <cellStyle name="Normal 19 3 2 5 23" xfId="37146"/>
    <cellStyle name="Normal 19 3 2 5 24" xfId="37147"/>
    <cellStyle name="Normal 19 3 2 5 25" xfId="37148"/>
    <cellStyle name="Normal 19 3 2 5 26" xfId="37149"/>
    <cellStyle name="Normal 19 3 2 5 27" xfId="37150"/>
    <cellStyle name="Normal 19 3 2 5 28" xfId="37151"/>
    <cellStyle name="Normal 19 3 2 5 29" xfId="37152"/>
    <cellStyle name="Normal 19 3 2 5 3" xfId="37153"/>
    <cellStyle name="Normal 19 3 2 5 30" xfId="37154"/>
    <cellStyle name="Normal 19 3 2 5 4" xfId="37155"/>
    <cellStyle name="Normal 19 3 2 5 5" xfId="37156"/>
    <cellStyle name="Normal 19 3 2 5 6" xfId="37157"/>
    <cellStyle name="Normal 19 3 2 5 7" xfId="37158"/>
    <cellStyle name="Normal 19 3 2 5 8" xfId="37159"/>
    <cellStyle name="Normal 19 3 2 5 9" xfId="37160"/>
    <cellStyle name="Normal 19 3 2 50" xfId="37161"/>
    <cellStyle name="Normal 19 3 2 51" xfId="37162"/>
    <cellStyle name="Normal 19 3 2 52" xfId="37163"/>
    <cellStyle name="Normal 19 3 2 53" xfId="37164"/>
    <cellStyle name="Normal 19 3 2 54" xfId="37165"/>
    <cellStyle name="Normal 19 3 2 55" xfId="37166"/>
    <cellStyle name="Normal 19 3 2 56" xfId="37167"/>
    <cellStyle name="Normal 19 3 2 57" xfId="37168"/>
    <cellStyle name="Normal 19 3 2 58" xfId="37169"/>
    <cellStyle name="Normal 19 3 2 59" xfId="37170"/>
    <cellStyle name="Normal 19 3 2 6" xfId="37171"/>
    <cellStyle name="Normal 19 3 2 6 10" xfId="37172"/>
    <cellStyle name="Normal 19 3 2 6 11" xfId="37173"/>
    <cellStyle name="Normal 19 3 2 6 12" xfId="37174"/>
    <cellStyle name="Normal 19 3 2 6 13" xfId="37175"/>
    <cellStyle name="Normal 19 3 2 6 14" xfId="37176"/>
    <cellStyle name="Normal 19 3 2 6 15" xfId="37177"/>
    <cellStyle name="Normal 19 3 2 6 16" xfId="37178"/>
    <cellStyle name="Normal 19 3 2 6 17" xfId="37179"/>
    <cellStyle name="Normal 19 3 2 6 18" xfId="37180"/>
    <cellStyle name="Normal 19 3 2 6 19" xfId="37181"/>
    <cellStyle name="Normal 19 3 2 6 2" xfId="37182"/>
    <cellStyle name="Normal 19 3 2 6 20" xfId="37183"/>
    <cellStyle name="Normal 19 3 2 6 21" xfId="37184"/>
    <cellStyle name="Normal 19 3 2 6 22" xfId="37185"/>
    <cellStyle name="Normal 19 3 2 6 23" xfId="37186"/>
    <cellStyle name="Normal 19 3 2 6 24" xfId="37187"/>
    <cellStyle name="Normal 19 3 2 6 25" xfId="37188"/>
    <cellStyle name="Normal 19 3 2 6 26" xfId="37189"/>
    <cellStyle name="Normal 19 3 2 6 27" xfId="37190"/>
    <cellStyle name="Normal 19 3 2 6 28" xfId="37191"/>
    <cellStyle name="Normal 19 3 2 6 29" xfId="37192"/>
    <cellStyle name="Normal 19 3 2 6 3" xfId="37193"/>
    <cellStyle name="Normal 19 3 2 6 30" xfId="37194"/>
    <cellStyle name="Normal 19 3 2 6 4" xfId="37195"/>
    <cellStyle name="Normal 19 3 2 6 5" xfId="37196"/>
    <cellStyle name="Normal 19 3 2 6 6" xfId="37197"/>
    <cellStyle name="Normal 19 3 2 6 7" xfId="37198"/>
    <cellStyle name="Normal 19 3 2 6 8" xfId="37199"/>
    <cellStyle name="Normal 19 3 2 6 9" xfId="37200"/>
    <cellStyle name="Normal 19 3 2 60" xfId="37201"/>
    <cellStyle name="Normal 19 3 2 7" xfId="37202"/>
    <cellStyle name="Normal 19 3 2 7 10" xfId="37203"/>
    <cellStyle name="Normal 19 3 2 7 11" xfId="37204"/>
    <cellStyle name="Normal 19 3 2 7 12" xfId="37205"/>
    <cellStyle name="Normal 19 3 2 7 13" xfId="37206"/>
    <cellStyle name="Normal 19 3 2 7 14" xfId="37207"/>
    <cellStyle name="Normal 19 3 2 7 15" xfId="37208"/>
    <cellStyle name="Normal 19 3 2 7 16" xfId="37209"/>
    <cellStyle name="Normal 19 3 2 7 17" xfId="37210"/>
    <cellStyle name="Normal 19 3 2 7 18" xfId="37211"/>
    <cellStyle name="Normal 19 3 2 7 19" xfId="37212"/>
    <cellStyle name="Normal 19 3 2 7 2" xfId="37213"/>
    <cellStyle name="Normal 19 3 2 7 20" xfId="37214"/>
    <cellStyle name="Normal 19 3 2 7 21" xfId="37215"/>
    <cellStyle name="Normal 19 3 2 7 22" xfId="37216"/>
    <cellStyle name="Normal 19 3 2 7 23" xfId="37217"/>
    <cellStyle name="Normal 19 3 2 7 24" xfId="37218"/>
    <cellStyle name="Normal 19 3 2 7 25" xfId="37219"/>
    <cellStyle name="Normal 19 3 2 7 26" xfId="37220"/>
    <cellStyle name="Normal 19 3 2 7 27" xfId="37221"/>
    <cellStyle name="Normal 19 3 2 7 28" xfId="37222"/>
    <cellStyle name="Normal 19 3 2 7 29" xfId="37223"/>
    <cellStyle name="Normal 19 3 2 7 3" xfId="37224"/>
    <cellStyle name="Normal 19 3 2 7 30" xfId="37225"/>
    <cellStyle name="Normal 19 3 2 7 4" xfId="37226"/>
    <cellStyle name="Normal 19 3 2 7 5" xfId="37227"/>
    <cellStyle name="Normal 19 3 2 7 6" xfId="37228"/>
    <cellStyle name="Normal 19 3 2 7 7" xfId="37229"/>
    <cellStyle name="Normal 19 3 2 7 8" xfId="37230"/>
    <cellStyle name="Normal 19 3 2 7 9" xfId="37231"/>
    <cellStyle name="Normal 19 3 2 8" xfId="37232"/>
    <cellStyle name="Normal 19 3 2 8 10" xfId="37233"/>
    <cellStyle name="Normal 19 3 2 8 11" xfId="37234"/>
    <cellStyle name="Normal 19 3 2 8 12" xfId="37235"/>
    <cellStyle name="Normal 19 3 2 8 13" xfId="37236"/>
    <cellStyle name="Normal 19 3 2 8 14" xfId="37237"/>
    <cellStyle name="Normal 19 3 2 8 15" xfId="37238"/>
    <cellStyle name="Normal 19 3 2 8 16" xfId="37239"/>
    <cellStyle name="Normal 19 3 2 8 17" xfId="37240"/>
    <cellStyle name="Normal 19 3 2 8 18" xfId="37241"/>
    <cellStyle name="Normal 19 3 2 8 19" xfId="37242"/>
    <cellStyle name="Normal 19 3 2 8 2" xfId="37243"/>
    <cellStyle name="Normal 19 3 2 8 20" xfId="37244"/>
    <cellStyle name="Normal 19 3 2 8 21" xfId="37245"/>
    <cellStyle name="Normal 19 3 2 8 22" xfId="37246"/>
    <cellStyle name="Normal 19 3 2 8 23" xfId="37247"/>
    <cellStyle name="Normal 19 3 2 8 24" xfId="37248"/>
    <cellStyle name="Normal 19 3 2 8 25" xfId="37249"/>
    <cellStyle name="Normal 19 3 2 8 26" xfId="37250"/>
    <cellStyle name="Normal 19 3 2 8 27" xfId="37251"/>
    <cellStyle name="Normal 19 3 2 8 28" xfId="37252"/>
    <cellStyle name="Normal 19 3 2 8 29" xfId="37253"/>
    <cellStyle name="Normal 19 3 2 8 3" xfId="37254"/>
    <cellStyle name="Normal 19 3 2 8 30" xfId="37255"/>
    <cellStyle name="Normal 19 3 2 8 4" xfId="37256"/>
    <cellStyle name="Normal 19 3 2 8 5" xfId="37257"/>
    <cellStyle name="Normal 19 3 2 8 6" xfId="37258"/>
    <cellStyle name="Normal 19 3 2 8 7" xfId="37259"/>
    <cellStyle name="Normal 19 3 2 8 8" xfId="37260"/>
    <cellStyle name="Normal 19 3 2 8 9" xfId="37261"/>
    <cellStyle name="Normal 19 3 2 9" xfId="37262"/>
    <cellStyle name="Normal 19 3 2 9 10" xfId="37263"/>
    <cellStyle name="Normal 19 3 2 9 11" xfId="37264"/>
    <cellStyle name="Normal 19 3 2 9 12" xfId="37265"/>
    <cellStyle name="Normal 19 3 2 9 13" xfId="37266"/>
    <cellStyle name="Normal 19 3 2 9 14" xfId="37267"/>
    <cellStyle name="Normal 19 3 2 9 15" xfId="37268"/>
    <cellStyle name="Normal 19 3 2 9 16" xfId="37269"/>
    <cellStyle name="Normal 19 3 2 9 17" xfId="37270"/>
    <cellStyle name="Normal 19 3 2 9 18" xfId="37271"/>
    <cellStyle name="Normal 19 3 2 9 19" xfId="37272"/>
    <cellStyle name="Normal 19 3 2 9 2" xfId="37273"/>
    <cellStyle name="Normal 19 3 2 9 20" xfId="37274"/>
    <cellStyle name="Normal 19 3 2 9 21" xfId="37275"/>
    <cellStyle name="Normal 19 3 2 9 22" xfId="37276"/>
    <cellStyle name="Normal 19 3 2 9 23" xfId="37277"/>
    <cellStyle name="Normal 19 3 2 9 24" xfId="37278"/>
    <cellStyle name="Normal 19 3 2 9 25" xfId="37279"/>
    <cellStyle name="Normal 19 3 2 9 26" xfId="37280"/>
    <cellStyle name="Normal 19 3 2 9 27" xfId="37281"/>
    <cellStyle name="Normal 19 3 2 9 28" xfId="37282"/>
    <cellStyle name="Normal 19 3 2 9 29" xfId="37283"/>
    <cellStyle name="Normal 19 3 2 9 3" xfId="37284"/>
    <cellStyle name="Normal 19 3 2 9 30" xfId="37285"/>
    <cellStyle name="Normal 19 3 2 9 4" xfId="37286"/>
    <cellStyle name="Normal 19 3 2 9 5" xfId="37287"/>
    <cellStyle name="Normal 19 3 2 9 6" xfId="37288"/>
    <cellStyle name="Normal 19 3 2 9 7" xfId="37289"/>
    <cellStyle name="Normal 19 3 2 9 8" xfId="37290"/>
    <cellStyle name="Normal 19 3 2 9 9" xfId="37291"/>
    <cellStyle name="Normal 19 3 20" xfId="37292"/>
    <cellStyle name="Normal 19 3 20 10" xfId="37293"/>
    <cellStyle name="Normal 19 3 20 11" xfId="37294"/>
    <cellStyle name="Normal 19 3 20 12" xfId="37295"/>
    <cellStyle name="Normal 19 3 20 13" xfId="37296"/>
    <cellStyle name="Normal 19 3 20 14" xfId="37297"/>
    <cellStyle name="Normal 19 3 20 15" xfId="37298"/>
    <cellStyle name="Normal 19 3 20 16" xfId="37299"/>
    <cellStyle name="Normal 19 3 20 17" xfId="37300"/>
    <cellStyle name="Normal 19 3 20 18" xfId="37301"/>
    <cellStyle name="Normal 19 3 20 19" xfId="37302"/>
    <cellStyle name="Normal 19 3 20 2" xfId="37303"/>
    <cellStyle name="Normal 19 3 20 20" xfId="37304"/>
    <cellStyle name="Normal 19 3 20 21" xfId="37305"/>
    <cellStyle name="Normal 19 3 20 22" xfId="37306"/>
    <cellStyle name="Normal 19 3 20 23" xfId="37307"/>
    <cellStyle name="Normal 19 3 20 24" xfId="37308"/>
    <cellStyle name="Normal 19 3 20 25" xfId="37309"/>
    <cellStyle name="Normal 19 3 20 26" xfId="37310"/>
    <cellStyle name="Normal 19 3 20 27" xfId="37311"/>
    <cellStyle name="Normal 19 3 20 28" xfId="37312"/>
    <cellStyle name="Normal 19 3 20 29" xfId="37313"/>
    <cellStyle name="Normal 19 3 20 3" xfId="37314"/>
    <cellStyle name="Normal 19 3 20 30" xfId="37315"/>
    <cellStyle name="Normal 19 3 20 4" xfId="37316"/>
    <cellStyle name="Normal 19 3 20 5" xfId="37317"/>
    <cellStyle name="Normal 19 3 20 6" xfId="37318"/>
    <cellStyle name="Normal 19 3 20 7" xfId="37319"/>
    <cellStyle name="Normal 19 3 20 8" xfId="37320"/>
    <cellStyle name="Normal 19 3 20 9" xfId="37321"/>
    <cellStyle name="Normal 19 3 21" xfId="37322"/>
    <cellStyle name="Normal 19 3 21 10" xfId="37323"/>
    <cellStyle name="Normal 19 3 21 11" xfId="37324"/>
    <cellStyle name="Normal 19 3 21 12" xfId="37325"/>
    <cellStyle name="Normal 19 3 21 13" xfId="37326"/>
    <cellStyle name="Normal 19 3 21 14" xfId="37327"/>
    <cellStyle name="Normal 19 3 21 15" xfId="37328"/>
    <cellStyle name="Normal 19 3 21 16" xfId="37329"/>
    <cellStyle name="Normal 19 3 21 17" xfId="37330"/>
    <cellStyle name="Normal 19 3 21 18" xfId="37331"/>
    <cellStyle name="Normal 19 3 21 19" xfId="37332"/>
    <cellStyle name="Normal 19 3 21 2" xfId="37333"/>
    <cellStyle name="Normal 19 3 21 20" xfId="37334"/>
    <cellStyle name="Normal 19 3 21 21" xfId="37335"/>
    <cellStyle name="Normal 19 3 21 22" xfId="37336"/>
    <cellStyle name="Normal 19 3 21 23" xfId="37337"/>
    <cellStyle name="Normal 19 3 21 24" xfId="37338"/>
    <cellStyle name="Normal 19 3 21 25" xfId="37339"/>
    <cellStyle name="Normal 19 3 21 26" xfId="37340"/>
    <cellStyle name="Normal 19 3 21 27" xfId="37341"/>
    <cellStyle name="Normal 19 3 21 28" xfId="37342"/>
    <cellStyle name="Normal 19 3 21 29" xfId="37343"/>
    <cellStyle name="Normal 19 3 21 3" xfId="37344"/>
    <cellStyle name="Normal 19 3 21 30" xfId="37345"/>
    <cellStyle name="Normal 19 3 21 4" xfId="37346"/>
    <cellStyle name="Normal 19 3 21 5" xfId="37347"/>
    <cellStyle name="Normal 19 3 21 6" xfId="37348"/>
    <cellStyle name="Normal 19 3 21 7" xfId="37349"/>
    <cellStyle name="Normal 19 3 21 8" xfId="37350"/>
    <cellStyle name="Normal 19 3 21 9" xfId="37351"/>
    <cellStyle name="Normal 19 3 22" xfId="37352"/>
    <cellStyle name="Normal 19 3 22 10" xfId="37353"/>
    <cellStyle name="Normal 19 3 22 11" xfId="37354"/>
    <cellStyle name="Normal 19 3 22 12" xfId="37355"/>
    <cellStyle name="Normal 19 3 22 13" xfId="37356"/>
    <cellStyle name="Normal 19 3 22 14" xfId="37357"/>
    <cellStyle name="Normal 19 3 22 15" xfId="37358"/>
    <cellStyle name="Normal 19 3 22 16" xfId="37359"/>
    <cellStyle name="Normal 19 3 22 17" xfId="37360"/>
    <cellStyle name="Normal 19 3 22 18" xfId="37361"/>
    <cellStyle name="Normal 19 3 22 19" xfId="37362"/>
    <cellStyle name="Normal 19 3 22 2" xfId="37363"/>
    <cellStyle name="Normal 19 3 22 20" xfId="37364"/>
    <cellStyle name="Normal 19 3 22 21" xfId="37365"/>
    <cellStyle name="Normal 19 3 22 22" xfId="37366"/>
    <cellStyle name="Normal 19 3 22 23" xfId="37367"/>
    <cellStyle name="Normal 19 3 22 24" xfId="37368"/>
    <cellStyle name="Normal 19 3 22 25" xfId="37369"/>
    <cellStyle name="Normal 19 3 22 26" xfId="37370"/>
    <cellStyle name="Normal 19 3 22 27" xfId="37371"/>
    <cellStyle name="Normal 19 3 22 28" xfId="37372"/>
    <cellStyle name="Normal 19 3 22 29" xfId="37373"/>
    <cellStyle name="Normal 19 3 22 3" xfId="37374"/>
    <cellStyle name="Normal 19 3 22 30" xfId="37375"/>
    <cellStyle name="Normal 19 3 22 4" xfId="37376"/>
    <cellStyle name="Normal 19 3 22 5" xfId="37377"/>
    <cellStyle name="Normal 19 3 22 6" xfId="37378"/>
    <cellStyle name="Normal 19 3 22 7" xfId="37379"/>
    <cellStyle name="Normal 19 3 22 8" xfId="37380"/>
    <cellStyle name="Normal 19 3 22 9" xfId="37381"/>
    <cellStyle name="Normal 19 3 23" xfId="37382"/>
    <cellStyle name="Normal 19 3 23 10" xfId="37383"/>
    <cellStyle name="Normal 19 3 23 11" xfId="37384"/>
    <cellStyle name="Normal 19 3 23 12" xfId="37385"/>
    <cellStyle name="Normal 19 3 23 13" xfId="37386"/>
    <cellStyle name="Normal 19 3 23 14" xfId="37387"/>
    <cellStyle name="Normal 19 3 23 15" xfId="37388"/>
    <cellStyle name="Normal 19 3 23 16" xfId="37389"/>
    <cellStyle name="Normal 19 3 23 17" xfId="37390"/>
    <cellStyle name="Normal 19 3 23 18" xfId="37391"/>
    <cellStyle name="Normal 19 3 23 19" xfId="37392"/>
    <cellStyle name="Normal 19 3 23 2" xfId="37393"/>
    <cellStyle name="Normal 19 3 23 20" xfId="37394"/>
    <cellStyle name="Normal 19 3 23 21" xfId="37395"/>
    <cellStyle name="Normal 19 3 23 22" xfId="37396"/>
    <cellStyle name="Normal 19 3 23 23" xfId="37397"/>
    <cellStyle name="Normal 19 3 23 24" xfId="37398"/>
    <cellStyle name="Normal 19 3 23 25" xfId="37399"/>
    <cellStyle name="Normal 19 3 23 26" xfId="37400"/>
    <cellStyle name="Normal 19 3 23 27" xfId="37401"/>
    <cellStyle name="Normal 19 3 23 28" xfId="37402"/>
    <cellStyle name="Normal 19 3 23 29" xfId="37403"/>
    <cellStyle name="Normal 19 3 23 3" xfId="37404"/>
    <cellStyle name="Normal 19 3 23 30" xfId="37405"/>
    <cellStyle name="Normal 19 3 23 4" xfId="37406"/>
    <cellStyle name="Normal 19 3 23 5" xfId="37407"/>
    <cellStyle name="Normal 19 3 23 6" xfId="37408"/>
    <cellStyle name="Normal 19 3 23 7" xfId="37409"/>
    <cellStyle name="Normal 19 3 23 8" xfId="37410"/>
    <cellStyle name="Normal 19 3 23 9" xfId="37411"/>
    <cellStyle name="Normal 19 3 24" xfId="37412"/>
    <cellStyle name="Normal 19 3 24 10" xfId="37413"/>
    <cellStyle name="Normal 19 3 24 11" xfId="37414"/>
    <cellStyle name="Normal 19 3 24 12" xfId="37415"/>
    <cellStyle name="Normal 19 3 24 13" xfId="37416"/>
    <cellStyle name="Normal 19 3 24 14" xfId="37417"/>
    <cellStyle name="Normal 19 3 24 15" xfId="37418"/>
    <cellStyle name="Normal 19 3 24 16" xfId="37419"/>
    <cellStyle name="Normal 19 3 24 17" xfId="37420"/>
    <cellStyle name="Normal 19 3 24 18" xfId="37421"/>
    <cellStyle name="Normal 19 3 24 19" xfId="37422"/>
    <cellStyle name="Normal 19 3 24 2" xfId="37423"/>
    <cellStyle name="Normal 19 3 24 20" xfId="37424"/>
    <cellStyle name="Normal 19 3 24 21" xfId="37425"/>
    <cellStyle name="Normal 19 3 24 22" xfId="37426"/>
    <cellStyle name="Normal 19 3 24 23" xfId="37427"/>
    <cellStyle name="Normal 19 3 24 24" xfId="37428"/>
    <cellStyle name="Normal 19 3 24 25" xfId="37429"/>
    <cellStyle name="Normal 19 3 24 26" xfId="37430"/>
    <cellStyle name="Normal 19 3 24 27" xfId="37431"/>
    <cellStyle name="Normal 19 3 24 28" xfId="37432"/>
    <cellStyle name="Normal 19 3 24 29" xfId="37433"/>
    <cellStyle name="Normal 19 3 24 3" xfId="37434"/>
    <cellStyle name="Normal 19 3 24 30" xfId="37435"/>
    <cellStyle name="Normal 19 3 24 4" xfId="37436"/>
    <cellStyle name="Normal 19 3 24 5" xfId="37437"/>
    <cellStyle name="Normal 19 3 24 6" xfId="37438"/>
    <cellStyle name="Normal 19 3 24 7" xfId="37439"/>
    <cellStyle name="Normal 19 3 24 8" xfId="37440"/>
    <cellStyle name="Normal 19 3 24 9" xfId="37441"/>
    <cellStyle name="Normal 19 3 25" xfId="37442"/>
    <cellStyle name="Normal 19 3 25 10" xfId="37443"/>
    <cellStyle name="Normal 19 3 25 11" xfId="37444"/>
    <cellStyle name="Normal 19 3 25 12" xfId="37445"/>
    <cellStyle name="Normal 19 3 25 13" xfId="37446"/>
    <cellStyle name="Normal 19 3 25 14" xfId="37447"/>
    <cellStyle name="Normal 19 3 25 15" xfId="37448"/>
    <cellStyle name="Normal 19 3 25 16" xfId="37449"/>
    <cellStyle name="Normal 19 3 25 17" xfId="37450"/>
    <cellStyle name="Normal 19 3 25 18" xfId="37451"/>
    <cellStyle name="Normal 19 3 25 19" xfId="37452"/>
    <cellStyle name="Normal 19 3 25 2" xfId="37453"/>
    <cellStyle name="Normal 19 3 25 20" xfId="37454"/>
    <cellStyle name="Normal 19 3 25 21" xfId="37455"/>
    <cellStyle name="Normal 19 3 25 22" xfId="37456"/>
    <cellStyle name="Normal 19 3 25 23" xfId="37457"/>
    <cellStyle name="Normal 19 3 25 24" xfId="37458"/>
    <cellStyle name="Normal 19 3 25 25" xfId="37459"/>
    <cellStyle name="Normal 19 3 25 26" xfId="37460"/>
    <cellStyle name="Normal 19 3 25 27" xfId="37461"/>
    <cellStyle name="Normal 19 3 25 28" xfId="37462"/>
    <cellStyle name="Normal 19 3 25 29" xfId="37463"/>
    <cellStyle name="Normal 19 3 25 3" xfId="37464"/>
    <cellStyle name="Normal 19 3 25 30" xfId="37465"/>
    <cellStyle name="Normal 19 3 25 4" xfId="37466"/>
    <cellStyle name="Normal 19 3 25 5" xfId="37467"/>
    <cellStyle name="Normal 19 3 25 6" xfId="37468"/>
    <cellStyle name="Normal 19 3 25 7" xfId="37469"/>
    <cellStyle name="Normal 19 3 25 8" xfId="37470"/>
    <cellStyle name="Normal 19 3 25 9" xfId="37471"/>
    <cellStyle name="Normal 19 3 26" xfId="37472"/>
    <cellStyle name="Normal 19 3 26 10" xfId="37473"/>
    <cellStyle name="Normal 19 3 26 11" xfId="37474"/>
    <cellStyle name="Normal 19 3 26 12" xfId="37475"/>
    <cellStyle name="Normal 19 3 26 13" xfId="37476"/>
    <cellStyle name="Normal 19 3 26 14" xfId="37477"/>
    <cellStyle name="Normal 19 3 26 15" xfId="37478"/>
    <cellStyle name="Normal 19 3 26 16" xfId="37479"/>
    <cellStyle name="Normal 19 3 26 17" xfId="37480"/>
    <cellStyle name="Normal 19 3 26 18" xfId="37481"/>
    <cellStyle name="Normal 19 3 26 19" xfId="37482"/>
    <cellStyle name="Normal 19 3 26 2" xfId="37483"/>
    <cellStyle name="Normal 19 3 26 20" xfId="37484"/>
    <cellStyle name="Normal 19 3 26 21" xfId="37485"/>
    <cellStyle name="Normal 19 3 26 22" xfId="37486"/>
    <cellStyle name="Normal 19 3 26 23" xfId="37487"/>
    <cellStyle name="Normal 19 3 26 24" xfId="37488"/>
    <cellStyle name="Normal 19 3 26 25" xfId="37489"/>
    <cellStyle name="Normal 19 3 26 26" xfId="37490"/>
    <cellStyle name="Normal 19 3 26 27" xfId="37491"/>
    <cellStyle name="Normal 19 3 26 28" xfId="37492"/>
    <cellStyle name="Normal 19 3 26 29" xfId="37493"/>
    <cellStyle name="Normal 19 3 26 3" xfId="37494"/>
    <cellStyle name="Normal 19 3 26 30" xfId="37495"/>
    <cellStyle name="Normal 19 3 26 4" xfId="37496"/>
    <cellStyle name="Normal 19 3 26 5" xfId="37497"/>
    <cellStyle name="Normal 19 3 26 6" xfId="37498"/>
    <cellStyle name="Normal 19 3 26 7" xfId="37499"/>
    <cellStyle name="Normal 19 3 26 8" xfId="37500"/>
    <cellStyle name="Normal 19 3 26 9" xfId="37501"/>
    <cellStyle name="Normal 19 3 27" xfId="37502"/>
    <cellStyle name="Normal 19 3 27 10" xfId="37503"/>
    <cellStyle name="Normal 19 3 27 11" xfId="37504"/>
    <cellStyle name="Normal 19 3 27 12" xfId="37505"/>
    <cellStyle name="Normal 19 3 27 13" xfId="37506"/>
    <cellStyle name="Normal 19 3 27 14" xfId="37507"/>
    <cellStyle name="Normal 19 3 27 15" xfId="37508"/>
    <cellStyle name="Normal 19 3 27 16" xfId="37509"/>
    <cellStyle name="Normal 19 3 27 17" xfId="37510"/>
    <cellStyle name="Normal 19 3 27 18" xfId="37511"/>
    <cellStyle name="Normal 19 3 27 19" xfId="37512"/>
    <cellStyle name="Normal 19 3 27 2" xfId="37513"/>
    <cellStyle name="Normal 19 3 27 20" xfId="37514"/>
    <cellStyle name="Normal 19 3 27 21" xfId="37515"/>
    <cellStyle name="Normal 19 3 27 22" xfId="37516"/>
    <cellStyle name="Normal 19 3 27 23" xfId="37517"/>
    <cellStyle name="Normal 19 3 27 24" xfId="37518"/>
    <cellStyle name="Normal 19 3 27 25" xfId="37519"/>
    <cellStyle name="Normal 19 3 27 26" xfId="37520"/>
    <cellStyle name="Normal 19 3 27 27" xfId="37521"/>
    <cellStyle name="Normal 19 3 27 28" xfId="37522"/>
    <cellStyle name="Normal 19 3 27 29" xfId="37523"/>
    <cellStyle name="Normal 19 3 27 3" xfId="37524"/>
    <cellStyle name="Normal 19 3 27 30" xfId="37525"/>
    <cellStyle name="Normal 19 3 27 4" xfId="37526"/>
    <cellStyle name="Normal 19 3 27 5" xfId="37527"/>
    <cellStyle name="Normal 19 3 27 6" xfId="37528"/>
    <cellStyle name="Normal 19 3 27 7" xfId="37529"/>
    <cellStyle name="Normal 19 3 27 8" xfId="37530"/>
    <cellStyle name="Normal 19 3 27 9" xfId="37531"/>
    <cellStyle name="Normal 19 3 28" xfId="37532"/>
    <cellStyle name="Normal 19 3 28 10" xfId="37533"/>
    <cellStyle name="Normal 19 3 28 11" xfId="37534"/>
    <cellStyle name="Normal 19 3 28 12" xfId="37535"/>
    <cellStyle name="Normal 19 3 28 13" xfId="37536"/>
    <cellStyle name="Normal 19 3 28 14" xfId="37537"/>
    <cellStyle name="Normal 19 3 28 15" xfId="37538"/>
    <cellStyle name="Normal 19 3 28 16" xfId="37539"/>
    <cellStyle name="Normal 19 3 28 17" xfId="37540"/>
    <cellStyle name="Normal 19 3 28 18" xfId="37541"/>
    <cellStyle name="Normal 19 3 28 19" xfId="37542"/>
    <cellStyle name="Normal 19 3 28 2" xfId="37543"/>
    <cellStyle name="Normal 19 3 28 20" xfId="37544"/>
    <cellStyle name="Normal 19 3 28 21" xfId="37545"/>
    <cellStyle name="Normal 19 3 28 22" xfId="37546"/>
    <cellStyle name="Normal 19 3 28 23" xfId="37547"/>
    <cellStyle name="Normal 19 3 28 24" xfId="37548"/>
    <cellStyle name="Normal 19 3 28 25" xfId="37549"/>
    <cellStyle name="Normal 19 3 28 26" xfId="37550"/>
    <cellStyle name="Normal 19 3 28 27" xfId="37551"/>
    <cellStyle name="Normal 19 3 28 28" xfId="37552"/>
    <cellStyle name="Normal 19 3 28 29" xfId="37553"/>
    <cellStyle name="Normal 19 3 28 3" xfId="37554"/>
    <cellStyle name="Normal 19 3 28 30" xfId="37555"/>
    <cellStyle name="Normal 19 3 28 4" xfId="37556"/>
    <cellStyle name="Normal 19 3 28 5" xfId="37557"/>
    <cellStyle name="Normal 19 3 28 6" xfId="37558"/>
    <cellStyle name="Normal 19 3 28 7" xfId="37559"/>
    <cellStyle name="Normal 19 3 28 8" xfId="37560"/>
    <cellStyle name="Normal 19 3 28 9" xfId="37561"/>
    <cellStyle name="Normal 19 3 29" xfId="37562"/>
    <cellStyle name="Normal 19 3 29 10" xfId="37563"/>
    <cellStyle name="Normal 19 3 29 11" xfId="37564"/>
    <cellStyle name="Normal 19 3 29 12" xfId="37565"/>
    <cellStyle name="Normal 19 3 29 13" xfId="37566"/>
    <cellStyle name="Normal 19 3 29 14" xfId="37567"/>
    <cellStyle name="Normal 19 3 29 15" xfId="37568"/>
    <cellStyle name="Normal 19 3 29 16" xfId="37569"/>
    <cellStyle name="Normal 19 3 29 17" xfId="37570"/>
    <cellStyle name="Normal 19 3 29 18" xfId="37571"/>
    <cellStyle name="Normal 19 3 29 19" xfId="37572"/>
    <cellStyle name="Normal 19 3 29 2" xfId="37573"/>
    <cellStyle name="Normal 19 3 29 20" xfId="37574"/>
    <cellStyle name="Normal 19 3 29 21" xfId="37575"/>
    <cellStyle name="Normal 19 3 29 22" xfId="37576"/>
    <cellStyle name="Normal 19 3 29 23" xfId="37577"/>
    <cellStyle name="Normal 19 3 29 24" xfId="37578"/>
    <cellStyle name="Normal 19 3 29 25" xfId="37579"/>
    <cellStyle name="Normal 19 3 29 26" xfId="37580"/>
    <cellStyle name="Normal 19 3 29 27" xfId="37581"/>
    <cellStyle name="Normal 19 3 29 28" xfId="37582"/>
    <cellStyle name="Normal 19 3 29 29" xfId="37583"/>
    <cellStyle name="Normal 19 3 29 3" xfId="37584"/>
    <cellStyle name="Normal 19 3 29 30" xfId="37585"/>
    <cellStyle name="Normal 19 3 29 4" xfId="37586"/>
    <cellStyle name="Normal 19 3 29 5" xfId="37587"/>
    <cellStyle name="Normal 19 3 29 6" xfId="37588"/>
    <cellStyle name="Normal 19 3 29 7" xfId="37589"/>
    <cellStyle name="Normal 19 3 29 8" xfId="37590"/>
    <cellStyle name="Normal 19 3 29 9" xfId="37591"/>
    <cellStyle name="Normal 19 3 3" xfId="37592"/>
    <cellStyle name="Normal 19 3 3 10" xfId="37593"/>
    <cellStyle name="Normal 19 3 3 11" xfId="37594"/>
    <cellStyle name="Normal 19 3 3 12" xfId="37595"/>
    <cellStyle name="Normal 19 3 3 13" xfId="37596"/>
    <cellStyle name="Normal 19 3 3 14" xfId="37597"/>
    <cellStyle name="Normal 19 3 3 15" xfId="37598"/>
    <cellStyle name="Normal 19 3 3 16" xfId="37599"/>
    <cellStyle name="Normal 19 3 3 17" xfId="37600"/>
    <cellStyle name="Normal 19 3 3 18" xfId="37601"/>
    <cellStyle name="Normal 19 3 3 19" xfId="37602"/>
    <cellStyle name="Normal 19 3 3 2" xfId="37603"/>
    <cellStyle name="Normal 19 3 3 20" xfId="37604"/>
    <cellStyle name="Normal 19 3 3 21" xfId="37605"/>
    <cellStyle name="Normal 19 3 3 22" xfId="37606"/>
    <cellStyle name="Normal 19 3 3 23" xfId="37607"/>
    <cellStyle name="Normal 19 3 3 24" xfId="37608"/>
    <cellStyle name="Normal 19 3 3 25" xfId="37609"/>
    <cellStyle name="Normal 19 3 3 26" xfId="37610"/>
    <cellStyle name="Normal 19 3 3 27" xfId="37611"/>
    <cellStyle name="Normal 19 3 3 28" xfId="37612"/>
    <cellStyle name="Normal 19 3 3 29" xfId="37613"/>
    <cellStyle name="Normal 19 3 3 3" xfId="37614"/>
    <cellStyle name="Normal 19 3 3 30" xfId="37615"/>
    <cellStyle name="Normal 19 3 3 4" xfId="37616"/>
    <cellStyle name="Normal 19 3 3 5" xfId="37617"/>
    <cellStyle name="Normal 19 3 3 6" xfId="37618"/>
    <cellStyle name="Normal 19 3 3 7" xfId="37619"/>
    <cellStyle name="Normal 19 3 3 8" xfId="37620"/>
    <cellStyle name="Normal 19 3 3 9" xfId="37621"/>
    <cellStyle name="Normal 19 3 30" xfId="37622"/>
    <cellStyle name="Normal 19 3 30 10" xfId="37623"/>
    <cellStyle name="Normal 19 3 30 11" xfId="37624"/>
    <cellStyle name="Normal 19 3 30 12" xfId="37625"/>
    <cellStyle name="Normal 19 3 30 13" xfId="37626"/>
    <cellStyle name="Normal 19 3 30 14" xfId="37627"/>
    <cellStyle name="Normal 19 3 30 15" xfId="37628"/>
    <cellStyle name="Normal 19 3 30 16" xfId="37629"/>
    <cellStyle name="Normal 19 3 30 17" xfId="37630"/>
    <cellStyle name="Normal 19 3 30 18" xfId="37631"/>
    <cellStyle name="Normal 19 3 30 19" xfId="37632"/>
    <cellStyle name="Normal 19 3 30 2" xfId="37633"/>
    <cellStyle name="Normal 19 3 30 20" xfId="37634"/>
    <cellStyle name="Normal 19 3 30 21" xfId="37635"/>
    <cellStyle name="Normal 19 3 30 22" xfId="37636"/>
    <cellStyle name="Normal 19 3 30 23" xfId="37637"/>
    <cellStyle name="Normal 19 3 30 24" xfId="37638"/>
    <cellStyle name="Normal 19 3 30 25" xfId="37639"/>
    <cellStyle name="Normal 19 3 30 26" xfId="37640"/>
    <cellStyle name="Normal 19 3 30 27" xfId="37641"/>
    <cellStyle name="Normal 19 3 30 28" xfId="37642"/>
    <cellStyle name="Normal 19 3 30 29" xfId="37643"/>
    <cellStyle name="Normal 19 3 30 3" xfId="37644"/>
    <cellStyle name="Normal 19 3 30 30" xfId="37645"/>
    <cellStyle name="Normal 19 3 30 4" xfId="37646"/>
    <cellStyle name="Normal 19 3 30 5" xfId="37647"/>
    <cellStyle name="Normal 19 3 30 6" xfId="37648"/>
    <cellStyle name="Normal 19 3 30 7" xfId="37649"/>
    <cellStyle name="Normal 19 3 30 8" xfId="37650"/>
    <cellStyle name="Normal 19 3 30 9" xfId="37651"/>
    <cellStyle name="Normal 19 3 31" xfId="37652"/>
    <cellStyle name="Normal 19 3 31 10" xfId="37653"/>
    <cellStyle name="Normal 19 3 31 11" xfId="37654"/>
    <cellStyle name="Normal 19 3 31 12" xfId="37655"/>
    <cellStyle name="Normal 19 3 31 13" xfId="37656"/>
    <cellStyle name="Normal 19 3 31 14" xfId="37657"/>
    <cellStyle name="Normal 19 3 31 15" xfId="37658"/>
    <cellStyle name="Normal 19 3 31 16" xfId="37659"/>
    <cellStyle name="Normal 19 3 31 17" xfId="37660"/>
    <cellStyle name="Normal 19 3 31 18" xfId="37661"/>
    <cellStyle name="Normal 19 3 31 19" xfId="37662"/>
    <cellStyle name="Normal 19 3 31 2" xfId="37663"/>
    <cellStyle name="Normal 19 3 31 20" xfId="37664"/>
    <cellStyle name="Normal 19 3 31 21" xfId="37665"/>
    <cellStyle name="Normal 19 3 31 22" xfId="37666"/>
    <cellStyle name="Normal 19 3 31 23" xfId="37667"/>
    <cellStyle name="Normal 19 3 31 24" xfId="37668"/>
    <cellStyle name="Normal 19 3 31 25" xfId="37669"/>
    <cellStyle name="Normal 19 3 31 26" xfId="37670"/>
    <cellStyle name="Normal 19 3 31 27" xfId="37671"/>
    <cellStyle name="Normal 19 3 31 28" xfId="37672"/>
    <cellStyle name="Normal 19 3 31 29" xfId="37673"/>
    <cellStyle name="Normal 19 3 31 3" xfId="37674"/>
    <cellStyle name="Normal 19 3 31 30" xfId="37675"/>
    <cellStyle name="Normal 19 3 31 4" xfId="37676"/>
    <cellStyle name="Normal 19 3 31 5" xfId="37677"/>
    <cellStyle name="Normal 19 3 31 6" xfId="37678"/>
    <cellStyle name="Normal 19 3 31 7" xfId="37679"/>
    <cellStyle name="Normal 19 3 31 8" xfId="37680"/>
    <cellStyle name="Normal 19 3 31 9" xfId="37681"/>
    <cellStyle name="Normal 19 3 32" xfId="37682"/>
    <cellStyle name="Normal 19 3 32 10" xfId="37683"/>
    <cellStyle name="Normal 19 3 32 11" xfId="37684"/>
    <cellStyle name="Normal 19 3 32 12" xfId="37685"/>
    <cellStyle name="Normal 19 3 32 13" xfId="37686"/>
    <cellStyle name="Normal 19 3 32 14" xfId="37687"/>
    <cellStyle name="Normal 19 3 32 15" xfId="37688"/>
    <cellStyle name="Normal 19 3 32 16" xfId="37689"/>
    <cellStyle name="Normal 19 3 32 17" xfId="37690"/>
    <cellStyle name="Normal 19 3 32 18" xfId="37691"/>
    <cellStyle name="Normal 19 3 32 19" xfId="37692"/>
    <cellStyle name="Normal 19 3 32 2" xfId="37693"/>
    <cellStyle name="Normal 19 3 32 20" xfId="37694"/>
    <cellStyle name="Normal 19 3 32 21" xfId="37695"/>
    <cellStyle name="Normal 19 3 32 22" xfId="37696"/>
    <cellStyle name="Normal 19 3 32 23" xfId="37697"/>
    <cellStyle name="Normal 19 3 32 24" xfId="37698"/>
    <cellStyle name="Normal 19 3 32 25" xfId="37699"/>
    <cellStyle name="Normal 19 3 32 26" xfId="37700"/>
    <cellStyle name="Normal 19 3 32 27" xfId="37701"/>
    <cellStyle name="Normal 19 3 32 28" xfId="37702"/>
    <cellStyle name="Normal 19 3 32 29" xfId="37703"/>
    <cellStyle name="Normal 19 3 32 3" xfId="37704"/>
    <cellStyle name="Normal 19 3 32 30" xfId="37705"/>
    <cellStyle name="Normal 19 3 32 4" xfId="37706"/>
    <cellStyle name="Normal 19 3 32 5" xfId="37707"/>
    <cellStyle name="Normal 19 3 32 6" xfId="37708"/>
    <cellStyle name="Normal 19 3 32 7" xfId="37709"/>
    <cellStyle name="Normal 19 3 32 8" xfId="37710"/>
    <cellStyle name="Normal 19 3 32 9" xfId="37711"/>
    <cellStyle name="Normal 19 3 33" xfId="37712"/>
    <cellStyle name="Normal 19 3 34" xfId="37713"/>
    <cellStyle name="Normal 19 3 35" xfId="37714"/>
    <cellStyle name="Normal 19 3 36" xfId="37715"/>
    <cellStyle name="Normal 19 3 37" xfId="37716"/>
    <cellStyle name="Normal 19 3 38" xfId="37717"/>
    <cellStyle name="Normal 19 3 39" xfId="37718"/>
    <cellStyle name="Normal 19 3 4" xfId="37719"/>
    <cellStyle name="Normal 19 3 4 10" xfId="37720"/>
    <cellStyle name="Normal 19 3 4 11" xfId="37721"/>
    <cellStyle name="Normal 19 3 4 12" xfId="37722"/>
    <cellStyle name="Normal 19 3 4 13" xfId="37723"/>
    <cellStyle name="Normal 19 3 4 14" xfId="37724"/>
    <cellStyle name="Normal 19 3 4 15" xfId="37725"/>
    <cellStyle name="Normal 19 3 4 16" xfId="37726"/>
    <cellStyle name="Normal 19 3 4 17" xfId="37727"/>
    <cellStyle name="Normal 19 3 4 18" xfId="37728"/>
    <cellStyle name="Normal 19 3 4 19" xfId="37729"/>
    <cellStyle name="Normal 19 3 4 2" xfId="37730"/>
    <cellStyle name="Normal 19 3 4 20" xfId="37731"/>
    <cellStyle name="Normal 19 3 4 21" xfId="37732"/>
    <cellStyle name="Normal 19 3 4 22" xfId="37733"/>
    <cellStyle name="Normal 19 3 4 23" xfId="37734"/>
    <cellStyle name="Normal 19 3 4 24" xfId="37735"/>
    <cellStyle name="Normal 19 3 4 25" xfId="37736"/>
    <cellStyle name="Normal 19 3 4 26" xfId="37737"/>
    <cellStyle name="Normal 19 3 4 27" xfId="37738"/>
    <cellStyle name="Normal 19 3 4 28" xfId="37739"/>
    <cellStyle name="Normal 19 3 4 29" xfId="37740"/>
    <cellStyle name="Normal 19 3 4 3" xfId="37741"/>
    <cellStyle name="Normal 19 3 4 30" xfId="37742"/>
    <cellStyle name="Normal 19 3 4 4" xfId="37743"/>
    <cellStyle name="Normal 19 3 4 5" xfId="37744"/>
    <cellStyle name="Normal 19 3 4 6" xfId="37745"/>
    <cellStyle name="Normal 19 3 4 7" xfId="37746"/>
    <cellStyle name="Normal 19 3 4 8" xfId="37747"/>
    <cellStyle name="Normal 19 3 4 9" xfId="37748"/>
    <cellStyle name="Normal 19 3 40" xfId="37749"/>
    <cellStyle name="Normal 19 3 41" xfId="37750"/>
    <cellStyle name="Normal 19 3 42" xfId="37751"/>
    <cellStyle name="Normal 19 3 43" xfId="37752"/>
    <cellStyle name="Normal 19 3 44" xfId="37753"/>
    <cellStyle name="Normal 19 3 45" xfId="37754"/>
    <cellStyle name="Normal 19 3 46" xfId="37755"/>
    <cellStyle name="Normal 19 3 47" xfId="37756"/>
    <cellStyle name="Normal 19 3 48" xfId="37757"/>
    <cellStyle name="Normal 19 3 49" xfId="37758"/>
    <cellStyle name="Normal 19 3 5" xfId="37759"/>
    <cellStyle name="Normal 19 3 5 10" xfId="37760"/>
    <cellStyle name="Normal 19 3 5 11" xfId="37761"/>
    <cellStyle name="Normal 19 3 5 12" xfId="37762"/>
    <cellStyle name="Normal 19 3 5 13" xfId="37763"/>
    <cellStyle name="Normal 19 3 5 14" xfId="37764"/>
    <cellStyle name="Normal 19 3 5 15" xfId="37765"/>
    <cellStyle name="Normal 19 3 5 16" xfId="37766"/>
    <cellStyle name="Normal 19 3 5 17" xfId="37767"/>
    <cellStyle name="Normal 19 3 5 18" xfId="37768"/>
    <cellStyle name="Normal 19 3 5 19" xfId="37769"/>
    <cellStyle name="Normal 19 3 5 2" xfId="37770"/>
    <cellStyle name="Normal 19 3 5 20" xfId="37771"/>
    <cellStyle name="Normal 19 3 5 21" xfId="37772"/>
    <cellStyle name="Normal 19 3 5 22" xfId="37773"/>
    <cellStyle name="Normal 19 3 5 23" xfId="37774"/>
    <cellStyle name="Normal 19 3 5 24" xfId="37775"/>
    <cellStyle name="Normal 19 3 5 25" xfId="37776"/>
    <cellStyle name="Normal 19 3 5 26" xfId="37777"/>
    <cellStyle name="Normal 19 3 5 27" xfId="37778"/>
    <cellStyle name="Normal 19 3 5 28" xfId="37779"/>
    <cellStyle name="Normal 19 3 5 29" xfId="37780"/>
    <cellStyle name="Normal 19 3 5 3" xfId="37781"/>
    <cellStyle name="Normal 19 3 5 30" xfId="37782"/>
    <cellStyle name="Normal 19 3 5 4" xfId="37783"/>
    <cellStyle name="Normal 19 3 5 5" xfId="37784"/>
    <cellStyle name="Normal 19 3 5 6" xfId="37785"/>
    <cellStyle name="Normal 19 3 5 7" xfId="37786"/>
    <cellStyle name="Normal 19 3 5 8" xfId="37787"/>
    <cellStyle name="Normal 19 3 5 9" xfId="37788"/>
    <cellStyle name="Normal 19 3 50" xfId="37789"/>
    <cellStyle name="Normal 19 3 51" xfId="37790"/>
    <cellStyle name="Normal 19 3 52" xfId="37791"/>
    <cellStyle name="Normal 19 3 53" xfId="37792"/>
    <cellStyle name="Normal 19 3 54" xfId="37793"/>
    <cellStyle name="Normal 19 3 55" xfId="37794"/>
    <cellStyle name="Normal 19 3 56" xfId="37795"/>
    <cellStyle name="Normal 19 3 57" xfId="37796"/>
    <cellStyle name="Normal 19 3 58" xfId="37797"/>
    <cellStyle name="Normal 19 3 59" xfId="37798"/>
    <cellStyle name="Normal 19 3 6" xfId="37799"/>
    <cellStyle name="Normal 19 3 6 10" xfId="37800"/>
    <cellStyle name="Normal 19 3 6 11" xfId="37801"/>
    <cellStyle name="Normal 19 3 6 12" xfId="37802"/>
    <cellStyle name="Normal 19 3 6 13" xfId="37803"/>
    <cellStyle name="Normal 19 3 6 14" xfId="37804"/>
    <cellStyle name="Normal 19 3 6 15" xfId="37805"/>
    <cellStyle name="Normal 19 3 6 16" xfId="37806"/>
    <cellStyle name="Normal 19 3 6 17" xfId="37807"/>
    <cellStyle name="Normal 19 3 6 18" xfId="37808"/>
    <cellStyle name="Normal 19 3 6 19" xfId="37809"/>
    <cellStyle name="Normal 19 3 6 2" xfId="37810"/>
    <cellStyle name="Normal 19 3 6 20" xfId="37811"/>
    <cellStyle name="Normal 19 3 6 21" xfId="37812"/>
    <cellStyle name="Normal 19 3 6 22" xfId="37813"/>
    <cellStyle name="Normal 19 3 6 23" xfId="37814"/>
    <cellStyle name="Normal 19 3 6 24" xfId="37815"/>
    <cellStyle name="Normal 19 3 6 25" xfId="37816"/>
    <cellStyle name="Normal 19 3 6 26" xfId="37817"/>
    <cellStyle name="Normal 19 3 6 27" xfId="37818"/>
    <cellStyle name="Normal 19 3 6 28" xfId="37819"/>
    <cellStyle name="Normal 19 3 6 29" xfId="37820"/>
    <cellStyle name="Normal 19 3 6 3" xfId="37821"/>
    <cellStyle name="Normal 19 3 6 30" xfId="37822"/>
    <cellStyle name="Normal 19 3 6 4" xfId="37823"/>
    <cellStyle name="Normal 19 3 6 5" xfId="37824"/>
    <cellStyle name="Normal 19 3 6 6" xfId="37825"/>
    <cellStyle name="Normal 19 3 6 7" xfId="37826"/>
    <cellStyle name="Normal 19 3 6 8" xfId="37827"/>
    <cellStyle name="Normal 19 3 6 9" xfId="37828"/>
    <cellStyle name="Normal 19 3 60" xfId="37829"/>
    <cellStyle name="Normal 19 3 61" xfId="37830"/>
    <cellStyle name="Normal 19 3 7" xfId="37831"/>
    <cellStyle name="Normal 19 3 7 10" xfId="37832"/>
    <cellStyle name="Normal 19 3 7 11" xfId="37833"/>
    <cellStyle name="Normal 19 3 7 12" xfId="37834"/>
    <cellStyle name="Normal 19 3 7 13" xfId="37835"/>
    <cellStyle name="Normal 19 3 7 14" xfId="37836"/>
    <cellStyle name="Normal 19 3 7 15" xfId="37837"/>
    <cellStyle name="Normal 19 3 7 16" xfId="37838"/>
    <cellStyle name="Normal 19 3 7 17" xfId="37839"/>
    <cellStyle name="Normal 19 3 7 18" xfId="37840"/>
    <cellStyle name="Normal 19 3 7 19" xfId="37841"/>
    <cellStyle name="Normal 19 3 7 2" xfId="37842"/>
    <cellStyle name="Normal 19 3 7 20" xfId="37843"/>
    <cellStyle name="Normal 19 3 7 21" xfId="37844"/>
    <cellStyle name="Normal 19 3 7 22" xfId="37845"/>
    <cellStyle name="Normal 19 3 7 23" xfId="37846"/>
    <cellStyle name="Normal 19 3 7 24" xfId="37847"/>
    <cellStyle name="Normal 19 3 7 25" xfId="37848"/>
    <cellStyle name="Normal 19 3 7 26" xfId="37849"/>
    <cellStyle name="Normal 19 3 7 27" xfId="37850"/>
    <cellStyle name="Normal 19 3 7 28" xfId="37851"/>
    <cellStyle name="Normal 19 3 7 29" xfId="37852"/>
    <cellStyle name="Normal 19 3 7 3" xfId="37853"/>
    <cellStyle name="Normal 19 3 7 30" xfId="37854"/>
    <cellStyle name="Normal 19 3 7 4" xfId="37855"/>
    <cellStyle name="Normal 19 3 7 5" xfId="37856"/>
    <cellStyle name="Normal 19 3 7 6" xfId="37857"/>
    <cellStyle name="Normal 19 3 7 7" xfId="37858"/>
    <cellStyle name="Normal 19 3 7 8" xfId="37859"/>
    <cellStyle name="Normal 19 3 7 9" xfId="37860"/>
    <cellStyle name="Normal 19 3 8" xfId="37861"/>
    <cellStyle name="Normal 19 3 8 10" xfId="37862"/>
    <cellStyle name="Normal 19 3 8 11" xfId="37863"/>
    <cellStyle name="Normal 19 3 8 12" xfId="37864"/>
    <cellStyle name="Normal 19 3 8 13" xfId="37865"/>
    <cellStyle name="Normal 19 3 8 14" xfId="37866"/>
    <cellStyle name="Normal 19 3 8 15" xfId="37867"/>
    <cellStyle name="Normal 19 3 8 16" xfId="37868"/>
    <cellStyle name="Normal 19 3 8 17" xfId="37869"/>
    <cellStyle name="Normal 19 3 8 18" xfId="37870"/>
    <cellStyle name="Normal 19 3 8 19" xfId="37871"/>
    <cellStyle name="Normal 19 3 8 2" xfId="37872"/>
    <cellStyle name="Normal 19 3 8 20" xfId="37873"/>
    <cellStyle name="Normal 19 3 8 21" xfId="37874"/>
    <cellStyle name="Normal 19 3 8 22" xfId="37875"/>
    <cellStyle name="Normal 19 3 8 23" xfId="37876"/>
    <cellStyle name="Normal 19 3 8 24" xfId="37877"/>
    <cellStyle name="Normal 19 3 8 25" xfId="37878"/>
    <cellStyle name="Normal 19 3 8 26" xfId="37879"/>
    <cellStyle name="Normal 19 3 8 27" xfId="37880"/>
    <cellStyle name="Normal 19 3 8 28" xfId="37881"/>
    <cellStyle name="Normal 19 3 8 29" xfId="37882"/>
    <cellStyle name="Normal 19 3 8 3" xfId="37883"/>
    <cellStyle name="Normal 19 3 8 30" xfId="37884"/>
    <cellStyle name="Normal 19 3 8 4" xfId="37885"/>
    <cellStyle name="Normal 19 3 8 5" xfId="37886"/>
    <cellStyle name="Normal 19 3 8 6" xfId="37887"/>
    <cellStyle name="Normal 19 3 8 7" xfId="37888"/>
    <cellStyle name="Normal 19 3 8 8" xfId="37889"/>
    <cellStyle name="Normal 19 3 8 9" xfId="37890"/>
    <cellStyle name="Normal 19 3 9" xfId="37891"/>
    <cellStyle name="Normal 19 3 9 10" xfId="37892"/>
    <cellStyle name="Normal 19 3 9 11" xfId="37893"/>
    <cellStyle name="Normal 19 3 9 12" xfId="37894"/>
    <cellStyle name="Normal 19 3 9 13" xfId="37895"/>
    <cellStyle name="Normal 19 3 9 14" xfId="37896"/>
    <cellStyle name="Normal 19 3 9 15" xfId="37897"/>
    <cellStyle name="Normal 19 3 9 16" xfId="37898"/>
    <cellStyle name="Normal 19 3 9 17" xfId="37899"/>
    <cellStyle name="Normal 19 3 9 18" xfId="37900"/>
    <cellStyle name="Normal 19 3 9 19" xfId="37901"/>
    <cellStyle name="Normal 19 3 9 2" xfId="37902"/>
    <cellStyle name="Normal 19 3 9 20" xfId="37903"/>
    <cellStyle name="Normal 19 3 9 21" xfId="37904"/>
    <cellStyle name="Normal 19 3 9 22" xfId="37905"/>
    <cellStyle name="Normal 19 3 9 23" xfId="37906"/>
    <cellStyle name="Normal 19 3 9 24" xfId="37907"/>
    <cellStyle name="Normal 19 3 9 25" xfId="37908"/>
    <cellStyle name="Normal 19 3 9 26" xfId="37909"/>
    <cellStyle name="Normal 19 3 9 27" xfId="37910"/>
    <cellStyle name="Normal 19 3 9 28" xfId="37911"/>
    <cellStyle name="Normal 19 3 9 29" xfId="37912"/>
    <cellStyle name="Normal 19 3 9 3" xfId="37913"/>
    <cellStyle name="Normal 19 3 9 30" xfId="37914"/>
    <cellStyle name="Normal 19 3 9 4" xfId="37915"/>
    <cellStyle name="Normal 19 3 9 5" xfId="37916"/>
    <cellStyle name="Normal 19 3 9 6" xfId="37917"/>
    <cellStyle name="Normal 19 3 9 7" xfId="37918"/>
    <cellStyle name="Normal 19 3 9 8" xfId="37919"/>
    <cellStyle name="Normal 19 3 9 9" xfId="37920"/>
    <cellStyle name="Normal 19 30" xfId="37921"/>
    <cellStyle name="Normal 19 30 10" xfId="37922"/>
    <cellStyle name="Normal 19 30 11" xfId="37923"/>
    <cellStyle name="Normal 19 30 12" xfId="37924"/>
    <cellStyle name="Normal 19 30 13" xfId="37925"/>
    <cellStyle name="Normal 19 30 14" xfId="37926"/>
    <cellStyle name="Normal 19 30 15" xfId="37927"/>
    <cellStyle name="Normal 19 30 16" xfId="37928"/>
    <cellStyle name="Normal 19 30 17" xfId="37929"/>
    <cellStyle name="Normal 19 30 18" xfId="37930"/>
    <cellStyle name="Normal 19 30 19" xfId="37931"/>
    <cellStyle name="Normal 19 30 2" xfId="37932"/>
    <cellStyle name="Normal 19 30 20" xfId="37933"/>
    <cellStyle name="Normal 19 30 21" xfId="37934"/>
    <cellStyle name="Normal 19 30 22" xfId="37935"/>
    <cellStyle name="Normal 19 30 23" xfId="37936"/>
    <cellStyle name="Normal 19 30 24" xfId="37937"/>
    <cellStyle name="Normal 19 30 25" xfId="37938"/>
    <cellStyle name="Normal 19 30 26" xfId="37939"/>
    <cellStyle name="Normal 19 30 27" xfId="37940"/>
    <cellStyle name="Normal 19 30 28" xfId="37941"/>
    <cellStyle name="Normal 19 30 29" xfId="37942"/>
    <cellStyle name="Normal 19 30 3" xfId="37943"/>
    <cellStyle name="Normal 19 30 30" xfId="37944"/>
    <cellStyle name="Normal 19 30 4" xfId="37945"/>
    <cellStyle name="Normal 19 30 5" xfId="37946"/>
    <cellStyle name="Normal 19 30 6" xfId="37947"/>
    <cellStyle name="Normal 19 30 7" xfId="37948"/>
    <cellStyle name="Normal 19 30 8" xfId="37949"/>
    <cellStyle name="Normal 19 30 9" xfId="37950"/>
    <cellStyle name="Normal 19 31" xfId="37951"/>
    <cellStyle name="Normal 19 31 10" xfId="37952"/>
    <cellStyle name="Normal 19 31 11" xfId="37953"/>
    <cellStyle name="Normal 19 31 12" xfId="37954"/>
    <cellStyle name="Normal 19 31 13" xfId="37955"/>
    <cellStyle name="Normal 19 31 14" xfId="37956"/>
    <cellStyle name="Normal 19 31 15" xfId="37957"/>
    <cellStyle name="Normal 19 31 16" xfId="37958"/>
    <cellStyle name="Normal 19 31 17" xfId="37959"/>
    <cellStyle name="Normal 19 31 18" xfId="37960"/>
    <cellStyle name="Normal 19 31 19" xfId="37961"/>
    <cellStyle name="Normal 19 31 2" xfId="37962"/>
    <cellStyle name="Normal 19 31 20" xfId="37963"/>
    <cellStyle name="Normal 19 31 21" xfId="37964"/>
    <cellStyle name="Normal 19 31 22" xfId="37965"/>
    <cellStyle name="Normal 19 31 23" xfId="37966"/>
    <cellStyle name="Normal 19 31 24" xfId="37967"/>
    <cellStyle name="Normal 19 31 25" xfId="37968"/>
    <cellStyle name="Normal 19 31 26" xfId="37969"/>
    <cellStyle name="Normal 19 31 27" xfId="37970"/>
    <cellStyle name="Normal 19 31 28" xfId="37971"/>
    <cellStyle name="Normal 19 31 29" xfId="37972"/>
    <cellStyle name="Normal 19 31 3" xfId="37973"/>
    <cellStyle name="Normal 19 31 30" xfId="37974"/>
    <cellStyle name="Normal 19 31 4" xfId="37975"/>
    <cellStyle name="Normal 19 31 5" xfId="37976"/>
    <cellStyle name="Normal 19 31 6" xfId="37977"/>
    <cellStyle name="Normal 19 31 7" xfId="37978"/>
    <cellStyle name="Normal 19 31 8" xfId="37979"/>
    <cellStyle name="Normal 19 31 9" xfId="37980"/>
    <cellStyle name="Normal 19 32" xfId="37981"/>
    <cellStyle name="Normal 19 32 10" xfId="37982"/>
    <cellStyle name="Normal 19 32 11" xfId="37983"/>
    <cellStyle name="Normal 19 32 12" xfId="37984"/>
    <cellStyle name="Normal 19 32 13" xfId="37985"/>
    <cellStyle name="Normal 19 32 14" xfId="37986"/>
    <cellStyle name="Normal 19 32 15" xfId="37987"/>
    <cellStyle name="Normal 19 32 16" xfId="37988"/>
    <cellStyle name="Normal 19 32 17" xfId="37989"/>
    <cellStyle name="Normal 19 32 18" xfId="37990"/>
    <cellStyle name="Normal 19 32 19" xfId="37991"/>
    <cellStyle name="Normal 19 32 2" xfId="37992"/>
    <cellStyle name="Normal 19 32 20" xfId="37993"/>
    <cellStyle name="Normal 19 32 21" xfId="37994"/>
    <cellStyle name="Normal 19 32 22" xfId="37995"/>
    <cellStyle name="Normal 19 32 23" xfId="37996"/>
    <cellStyle name="Normal 19 32 24" xfId="37997"/>
    <cellStyle name="Normal 19 32 25" xfId="37998"/>
    <cellStyle name="Normal 19 32 26" xfId="37999"/>
    <cellStyle name="Normal 19 32 27" xfId="38000"/>
    <cellStyle name="Normal 19 32 28" xfId="38001"/>
    <cellStyle name="Normal 19 32 29" xfId="38002"/>
    <cellStyle name="Normal 19 32 3" xfId="38003"/>
    <cellStyle name="Normal 19 32 30" xfId="38004"/>
    <cellStyle name="Normal 19 32 4" xfId="38005"/>
    <cellStyle name="Normal 19 32 5" xfId="38006"/>
    <cellStyle name="Normal 19 32 6" xfId="38007"/>
    <cellStyle name="Normal 19 32 7" xfId="38008"/>
    <cellStyle name="Normal 19 32 8" xfId="38009"/>
    <cellStyle name="Normal 19 32 9" xfId="38010"/>
    <cellStyle name="Normal 19 33" xfId="38011"/>
    <cellStyle name="Normal 19 33 10" xfId="38012"/>
    <cellStyle name="Normal 19 33 11" xfId="38013"/>
    <cellStyle name="Normal 19 33 12" xfId="38014"/>
    <cellStyle name="Normal 19 33 13" xfId="38015"/>
    <cellStyle name="Normal 19 33 14" xfId="38016"/>
    <cellStyle name="Normal 19 33 15" xfId="38017"/>
    <cellStyle name="Normal 19 33 16" xfId="38018"/>
    <cellStyle name="Normal 19 33 17" xfId="38019"/>
    <cellStyle name="Normal 19 33 18" xfId="38020"/>
    <cellStyle name="Normal 19 33 19" xfId="38021"/>
    <cellStyle name="Normal 19 33 2" xfId="38022"/>
    <cellStyle name="Normal 19 33 20" xfId="38023"/>
    <cellStyle name="Normal 19 33 21" xfId="38024"/>
    <cellStyle name="Normal 19 33 22" xfId="38025"/>
    <cellStyle name="Normal 19 33 23" xfId="38026"/>
    <cellStyle name="Normal 19 33 24" xfId="38027"/>
    <cellStyle name="Normal 19 33 25" xfId="38028"/>
    <cellStyle name="Normal 19 33 26" xfId="38029"/>
    <cellStyle name="Normal 19 33 27" xfId="38030"/>
    <cellStyle name="Normal 19 33 28" xfId="38031"/>
    <cellStyle name="Normal 19 33 29" xfId="38032"/>
    <cellStyle name="Normal 19 33 3" xfId="38033"/>
    <cellStyle name="Normal 19 33 30" xfId="38034"/>
    <cellStyle name="Normal 19 33 4" xfId="38035"/>
    <cellStyle name="Normal 19 33 5" xfId="38036"/>
    <cellStyle name="Normal 19 33 6" xfId="38037"/>
    <cellStyle name="Normal 19 33 7" xfId="38038"/>
    <cellStyle name="Normal 19 33 8" xfId="38039"/>
    <cellStyle name="Normal 19 33 9" xfId="38040"/>
    <cellStyle name="Normal 19 34" xfId="38041"/>
    <cellStyle name="Normal 19 34 10" xfId="38042"/>
    <cellStyle name="Normal 19 34 11" xfId="38043"/>
    <cellStyle name="Normal 19 34 12" xfId="38044"/>
    <cellStyle name="Normal 19 34 13" xfId="38045"/>
    <cellStyle name="Normal 19 34 14" xfId="38046"/>
    <cellStyle name="Normal 19 34 15" xfId="38047"/>
    <cellStyle name="Normal 19 34 16" xfId="38048"/>
    <cellStyle name="Normal 19 34 17" xfId="38049"/>
    <cellStyle name="Normal 19 34 18" xfId="38050"/>
    <cellStyle name="Normal 19 34 19" xfId="38051"/>
    <cellStyle name="Normal 19 34 2" xfId="38052"/>
    <cellStyle name="Normal 19 34 20" xfId="38053"/>
    <cellStyle name="Normal 19 34 21" xfId="38054"/>
    <cellStyle name="Normal 19 34 22" xfId="38055"/>
    <cellStyle name="Normal 19 34 23" xfId="38056"/>
    <cellStyle name="Normal 19 34 24" xfId="38057"/>
    <cellStyle name="Normal 19 34 25" xfId="38058"/>
    <cellStyle name="Normal 19 34 26" xfId="38059"/>
    <cellStyle name="Normal 19 34 27" xfId="38060"/>
    <cellStyle name="Normal 19 34 28" xfId="38061"/>
    <cellStyle name="Normal 19 34 29" xfId="38062"/>
    <cellStyle name="Normal 19 34 3" xfId="38063"/>
    <cellStyle name="Normal 19 34 30" xfId="38064"/>
    <cellStyle name="Normal 19 34 4" xfId="38065"/>
    <cellStyle name="Normal 19 34 5" xfId="38066"/>
    <cellStyle name="Normal 19 34 6" xfId="38067"/>
    <cellStyle name="Normal 19 34 7" xfId="38068"/>
    <cellStyle name="Normal 19 34 8" xfId="38069"/>
    <cellStyle name="Normal 19 34 9" xfId="38070"/>
    <cellStyle name="Normal 19 35" xfId="38071"/>
    <cellStyle name="Normal 19 35 10" xfId="38072"/>
    <cellStyle name="Normal 19 35 11" xfId="38073"/>
    <cellStyle name="Normal 19 35 12" xfId="38074"/>
    <cellStyle name="Normal 19 35 13" xfId="38075"/>
    <cellStyle name="Normal 19 35 14" xfId="38076"/>
    <cellStyle name="Normal 19 35 15" xfId="38077"/>
    <cellStyle name="Normal 19 35 16" xfId="38078"/>
    <cellStyle name="Normal 19 35 17" xfId="38079"/>
    <cellStyle name="Normal 19 35 18" xfId="38080"/>
    <cellStyle name="Normal 19 35 19" xfId="38081"/>
    <cellStyle name="Normal 19 35 2" xfId="38082"/>
    <cellStyle name="Normal 19 35 20" xfId="38083"/>
    <cellStyle name="Normal 19 35 21" xfId="38084"/>
    <cellStyle name="Normal 19 35 22" xfId="38085"/>
    <cellStyle name="Normal 19 35 23" xfId="38086"/>
    <cellStyle name="Normal 19 35 24" xfId="38087"/>
    <cellStyle name="Normal 19 35 25" xfId="38088"/>
    <cellStyle name="Normal 19 35 26" xfId="38089"/>
    <cellStyle name="Normal 19 35 27" xfId="38090"/>
    <cellStyle name="Normal 19 35 28" xfId="38091"/>
    <cellStyle name="Normal 19 35 29" xfId="38092"/>
    <cellStyle name="Normal 19 35 3" xfId="38093"/>
    <cellStyle name="Normal 19 35 30" xfId="38094"/>
    <cellStyle name="Normal 19 35 4" xfId="38095"/>
    <cellStyle name="Normal 19 35 5" xfId="38096"/>
    <cellStyle name="Normal 19 35 6" xfId="38097"/>
    <cellStyle name="Normal 19 35 7" xfId="38098"/>
    <cellStyle name="Normal 19 35 8" xfId="38099"/>
    <cellStyle name="Normal 19 35 9" xfId="38100"/>
    <cellStyle name="Normal 19 36" xfId="38101"/>
    <cellStyle name="Normal 19 36 10" xfId="38102"/>
    <cellStyle name="Normal 19 36 11" xfId="38103"/>
    <cellStyle name="Normal 19 36 12" xfId="38104"/>
    <cellStyle name="Normal 19 36 13" xfId="38105"/>
    <cellStyle name="Normal 19 36 14" xfId="38106"/>
    <cellStyle name="Normal 19 36 15" xfId="38107"/>
    <cellStyle name="Normal 19 36 16" xfId="38108"/>
    <cellStyle name="Normal 19 36 17" xfId="38109"/>
    <cellStyle name="Normal 19 36 18" xfId="38110"/>
    <cellStyle name="Normal 19 36 19" xfId="38111"/>
    <cellStyle name="Normal 19 36 2" xfId="38112"/>
    <cellStyle name="Normal 19 36 20" xfId="38113"/>
    <cellStyle name="Normal 19 36 21" xfId="38114"/>
    <cellStyle name="Normal 19 36 22" xfId="38115"/>
    <cellStyle name="Normal 19 36 23" xfId="38116"/>
    <cellStyle name="Normal 19 36 24" xfId="38117"/>
    <cellStyle name="Normal 19 36 25" xfId="38118"/>
    <cellStyle name="Normal 19 36 26" xfId="38119"/>
    <cellStyle name="Normal 19 36 27" xfId="38120"/>
    <cellStyle name="Normal 19 36 28" xfId="38121"/>
    <cellStyle name="Normal 19 36 29" xfId="38122"/>
    <cellStyle name="Normal 19 36 3" xfId="38123"/>
    <cellStyle name="Normal 19 36 30" xfId="38124"/>
    <cellStyle name="Normal 19 36 4" xfId="38125"/>
    <cellStyle name="Normal 19 36 5" xfId="38126"/>
    <cellStyle name="Normal 19 36 6" xfId="38127"/>
    <cellStyle name="Normal 19 36 7" xfId="38128"/>
    <cellStyle name="Normal 19 36 8" xfId="38129"/>
    <cellStyle name="Normal 19 36 9" xfId="38130"/>
    <cellStyle name="Normal 19 37" xfId="38131"/>
    <cellStyle name="Normal 19 37 10" xfId="38132"/>
    <cellStyle name="Normal 19 37 11" xfId="38133"/>
    <cellStyle name="Normal 19 37 12" xfId="38134"/>
    <cellStyle name="Normal 19 37 13" xfId="38135"/>
    <cellStyle name="Normal 19 37 14" xfId="38136"/>
    <cellStyle name="Normal 19 37 15" xfId="38137"/>
    <cellStyle name="Normal 19 37 16" xfId="38138"/>
    <cellStyle name="Normal 19 37 17" xfId="38139"/>
    <cellStyle name="Normal 19 37 18" xfId="38140"/>
    <cellStyle name="Normal 19 37 19" xfId="38141"/>
    <cellStyle name="Normal 19 37 2" xfId="38142"/>
    <cellStyle name="Normal 19 37 20" xfId="38143"/>
    <cellStyle name="Normal 19 37 21" xfId="38144"/>
    <cellStyle name="Normal 19 37 22" xfId="38145"/>
    <cellStyle name="Normal 19 37 23" xfId="38146"/>
    <cellStyle name="Normal 19 37 24" xfId="38147"/>
    <cellStyle name="Normal 19 37 25" xfId="38148"/>
    <cellStyle name="Normal 19 37 26" xfId="38149"/>
    <cellStyle name="Normal 19 37 27" xfId="38150"/>
    <cellStyle name="Normal 19 37 28" xfId="38151"/>
    <cellStyle name="Normal 19 37 29" xfId="38152"/>
    <cellStyle name="Normal 19 37 3" xfId="38153"/>
    <cellStyle name="Normal 19 37 30" xfId="38154"/>
    <cellStyle name="Normal 19 37 4" xfId="38155"/>
    <cellStyle name="Normal 19 37 5" xfId="38156"/>
    <cellStyle name="Normal 19 37 6" xfId="38157"/>
    <cellStyle name="Normal 19 37 7" xfId="38158"/>
    <cellStyle name="Normal 19 37 8" xfId="38159"/>
    <cellStyle name="Normal 19 37 9" xfId="38160"/>
    <cellStyle name="Normal 19 38" xfId="38161"/>
    <cellStyle name="Normal 19 38 10" xfId="38162"/>
    <cellStyle name="Normal 19 38 11" xfId="38163"/>
    <cellStyle name="Normal 19 38 12" xfId="38164"/>
    <cellStyle name="Normal 19 38 13" xfId="38165"/>
    <cellStyle name="Normal 19 38 14" xfId="38166"/>
    <cellStyle name="Normal 19 38 15" xfId="38167"/>
    <cellStyle name="Normal 19 38 16" xfId="38168"/>
    <cellStyle name="Normal 19 38 17" xfId="38169"/>
    <cellStyle name="Normal 19 38 18" xfId="38170"/>
    <cellStyle name="Normal 19 38 19" xfId="38171"/>
    <cellStyle name="Normal 19 38 2" xfId="38172"/>
    <cellStyle name="Normal 19 38 20" xfId="38173"/>
    <cellStyle name="Normal 19 38 21" xfId="38174"/>
    <cellStyle name="Normal 19 38 22" xfId="38175"/>
    <cellStyle name="Normal 19 38 23" xfId="38176"/>
    <cellStyle name="Normal 19 38 24" xfId="38177"/>
    <cellStyle name="Normal 19 38 25" xfId="38178"/>
    <cellStyle name="Normal 19 38 26" xfId="38179"/>
    <cellStyle name="Normal 19 38 27" xfId="38180"/>
    <cellStyle name="Normal 19 38 28" xfId="38181"/>
    <cellStyle name="Normal 19 38 29" xfId="38182"/>
    <cellStyle name="Normal 19 38 3" xfId="38183"/>
    <cellStyle name="Normal 19 38 30" xfId="38184"/>
    <cellStyle name="Normal 19 38 4" xfId="38185"/>
    <cellStyle name="Normal 19 38 5" xfId="38186"/>
    <cellStyle name="Normal 19 38 6" xfId="38187"/>
    <cellStyle name="Normal 19 38 7" xfId="38188"/>
    <cellStyle name="Normal 19 38 8" xfId="38189"/>
    <cellStyle name="Normal 19 38 9" xfId="38190"/>
    <cellStyle name="Normal 19 39" xfId="38191"/>
    <cellStyle name="Normal 19 4" xfId="38192"/>
    <cellStyle name="Normal 19 4 10" xfId="38193"/>
    <cellStyle name="Normal 19 4 10 10" xfId="38194"/>
    <cellStyle name="Normal 19 4 10 11" xfId="38195"/>
    <cellStyle name="Normal 19 4 10 12" xfId="38196"/>
    <cellStyle name="Normal 19 4 10 13" xfId="38197"/>
    <cellStyle name="Normal 19 4 10 14" xfId="38198"/>
    <cellStyle name="Normal 19 4 10 15" xfId="38199"/>
    <cellStyle name="Normal 19 4 10 16" xfId="38200"/>
    <cellStyle name="Normal 19 4 10 17" xfId="38201"/>
    <cellStyle name="Normal 19 4 10 18" xfId="38202"/>
    <cellStyle name="Normal 19 4 10 19" xfId="38203"/>
    <cellStyle name="Normal 19 4 10 2" xfId="38204"/>
    <cellStyle name="Normal 19 4 10 20" xfId="38205"/>
    <cellStyle name="Normal 19 4 10 21" xfId="38206"/>
    <cellStyle name="Normal 19 4 10 22" xfId="38207"/>
    <cellStyle name="Normal 19 4 10 23" xfId="38208"/>
    <cellStyle name="Normal 19 4 10 24" xfId="38209"/>
    <cellStyle name="Normal 19 4 10 25" xfId="38210"/>
    <cellStyle name="Normal 19 4 10 26" xfId="38211"/>
    <cellStyle name="Normal 19 4 10 27" xfId="38212"/>
    <cellStyle name="Normal 19 4 10 28" xfId="38213"/>
    <cellStyle name="Normal 19 4 10 29" xfId="38214"/>
    <cellStyle name="Normal 19 4 10 3" xfId="38215"/>
    <cellStyle name="Normal 19 4 10 30" xfId="38216"/>
    <cellStyle name="Normal 19 4 10 4" xfId="38217"/>
    <cellStyle name="Normal 19 4 10 5" xfId="38218"/>
    <cellStyle name="Normal 19 4 10 6" xfId="38219"/>
    <cellStyle name="Normal 19 4 10 7" xfId="38220"/>
    <cellStyle name="Normal 19 4 10 8" xfId="38221"/>
    <cellStyle name="Normal 19 4 10 9" xfId="38222"/>
    <cellStyle name="Normal 19 4 11" xfId="38223"/>
    <cellStyle name="Normal 19 4 11 10" xfId="38224"/>
    <cellStyle name="Normal 19 4 11 11" xfId="38225"/>
    <cellStyle name="Normal 19 4 11 12" xfId="38226"/>
    <cellStyle name="Normal 19 4 11 13" xfId="38227"/>
    <cellStyle name="Normal 19 4 11 14" xfId="38228"/>
    <cellStyle name="Normal 19 4 11 15" xfId="38229"/>
    <cellStyle name="Normal 19 4 11 16" xfId="38230"/>
    <cellStyle name="Normal 19 4 11 17" xfId="38231"/>
    <cellStyle name="Normal 19 4 11 18" xfId="38232"/>
    <cellStyle name="Normal 19 4 11 19" xfId="38233"/>
    <cellStyle name="Normal 19 4 11 2" xfId="38234"/>
    <cellStyle name="Normal 19 4 11 20" xfId="38235"/>
    <cellStyle name="Normal 19 4 11 21" xfId="38236"/>
    <cellStyle name="Normal 19 4 11 22" xfId="38237"/>
    <cellStyle name="Normal 19 4 11 23" xfId="38238"/>
    <cellStyle name="Normal 19 4 11 24" xfId="38239"/>
    <cellStyle name="Normal 19 4 11 25" xfId="38240"/>
    <cellStyle name="Normal 19 4 11 26" xfId="38241"/>
    <cellStyle name="Normal 19 4 11 27" xfId="38242"/>
    <cellStyle name="Normal 19 4 11 28" xfId="38243"/>
    <cellStyle name="Normal 19 4 11 29" xfId="38244"/>
    <cellStyle name="Normal 19 4 11 3" xfId="38245"/>
    <cellStyle name="Normal 19 4 11 30" xfId="38246"/>
    <cellStyle name="Normal 19 4 11 4" xfId="38247"/>
    <cellStyle name="Normal 19 4 11 5" xfId="38248"/>
    <cellStyle name="Normal 19 4 11 6" xfId="38249"/>
    <cellStyle name="Normal 19 4 11 7" xfId="38250"/>
    <cellStyle name="Normal 19 4 11 8" xfId="38251"/>
    <cellStyle name="Normal 19 4 11 9" xfId="38252"/>
    <cellStyle name="Normal 19 4 12" xfId="38253"/>
    <cellStyle name="Normal 19 4 12 10" xfId="38254"/>
    <cellStyle name="Normal 19 4 12 11" xfId="38255"/>
    <cellStyle name="Normal 19 4 12 12" xfId="38256"/>
    <cellStyle name="Normal 19 4 12 13" xfId="38257"/>
    <cellStyle name="Normal 19 4 12 14" xfId="38258"/>
    <cellStyle name="Normal 19 4 12 15" xfId="38259"/>
    <cellStyle name="Normal 19 4 12 16" xfId="38260"/>
    <cellStyle name="Normal 19 4 12 17" xfId="38261"/>
    <cellStyle name="Normal 19 4 12 18" xfId="38262"/>
    <cellStyle name="Normal 19 4 12 19" xfId="38263"/>
    <cellStyle name="Normal 19 4 12 2" xfId="38264"/>
    <cellStyle name="Normal 19 4 12 20" xfId="38265"/>
    <cellStyle name="Normal 19 4 12 21" xfId="38266"/>
    <cellStyle name="Normal 19 4 12 22" xfId="38267"/>
    <cellStyle name="Normal 19 4 12 23" xfId="38268"/>
    <cellStyle name="Normal 19 4 12 24" xfId="38269"/>
    <cellStyle name="Normal 19 4 12 25" xfId="38270"/>
    <cellStyle name="Normal 19 4 12 26" xfId="38271"/>
    <cellStyle name="Normal 19 4 12 27" xfId="38272"/>
    <cellStyle name="Normal 19 4 12 28" xfId="38273"/>
    <cellStyle name="Normal 19 4 12 29" xfId="38274"/>
    <cellStyle name="Normal 19 4 12 3" xfId="38275"/>
    <cellStyle name="Normal 19 4 12 30" xfId="38276"/>
    <cellStyle name="Normal 19 4 12 4" xfId="38277"/>
    <cellStyle name="Normal 19 4 12 5" xfId="38278"/>
    <cellStyle name="Normal 19 4 12 6" xfId="38279"/>
    <cellStyle name="Normal 19 4 12 7" xfId="38280"/>
    <cellStyle name="Normal 19 4 12 8" xfId="38281"/>
    <cellStyle name="Normal 19 4 12 9" xfId="38282"/>
    <cellStyle name="Normal 19 4 13" xfId="38283"/>
    <cellStyle name="Normal 19 4 13 10" xfId="38284"/>
    <cellStyle name="Normal 19 4 13 11" xfId="38285"/>
    <cellStyle name="Normal 19 4 13 12" xfId="38286"/>
    <cellStyle name="Normal 19 4 13 13" xfId="38287"/>
    <cellStyle name="Normal 19 4 13 14" xfId="38288"/>
    <cellStyle name="Normal 19 4 13 15" xfId="38289"/>
    <cellStyle name="Normal 19 4 13 16" xfId="38290"/>
    <cellStyle name="Normal 19 4 13 17" xfId="38291"/>
    <cellStyle name="Normal 19 4 13 18" xfId="38292"/>
    <cellStyle name="Normal 19 4 13 19" xfId="38293"/>
    <cellStyle name="Normal 19 4 13 2" xfId="38294"/>
    <cellStyle name="Normal 19 4 13 20" xfId="38295"/>
    <cellStyle name="Normal 19 4 13 21" xfId="38296"/>
    <cellStyle name="Normal 19 4 13 22" xfId="38297"/>
    <cellStyle name="Normal 19 4 13 23" xfId="38298"/>
    <cellStyle name="Normal 19 4 13 24" xfId="38299"/>
    <cellStyle name="Normal 19 4 13 25" xfId="38300"/>
    <cellStyle name="Normal 19 4 13 26" xfId="38301"/>
    <cellStyle name="Normal 19 4 13 27" xfId="38302"/>
    <cellStyle name="Normal 19 4 13 28" xfId="38303"/>
    <cellStyle name="Normal 19 4 13 29" xfId="38304"/>
    <cellStyle name="Normal 19 4 13 3" xfId="38305"/>
    <cellStyle name="Normal 19 4 13 30" xfId="38306"/>
    <cellStyle name="Normal 19 4 13 4" xfId="38307"/>
    <cellStyle name="Normal 19 4 13 5" xfId="38308"/>
    <cellStyle name="Normal 19 4 13 6" xfId="38309"/>
    <cellStyle name="Normal 19 4 13 7" xfId="38310"/>
    <cellStyle name="Normal 19 4 13 8" xfId="38311"/>
    <cellStyle name="Normal 19 4 13 9" xfId="38312"/>
    <cellStyle name="Normal 19 4 14" xfId="38313"/>
    <cellStyle name="Normal 19 4 14 10" xfId="38314"/>
    <cellStyle name="Normal 19 4 14 11" xfId="38315"/>
    <cellStyle name="Normal 19 4 14 12" xfId="38316"/>
    <cellStyle name="Normal 19 4 14 13" xfId="38317"/>
    <cellStyle name="Normal 19 4 14 14" xfId="38318"/>
    <cellStyle name="Normal 19 4 14 15" xfId="38319"/>
    <cellStyle name="Normal 19 4 14 16" xfId="38320"/>
    <cellStyle name="Normal 19 4 14 17" xfId="38321"/>
    <cellStyle name="Normal 19 4 14 18" xfId="38322"/>
    <cellStyle name="Normal 19 4 14 19" xfId="38323"/>
    <cellStyle name="Normal 19 4 14 2" xfId="38324"/>
    <cellStyle name="Normal 19 4 14 20" xfId="38325"/>
    <cellStyle name="Normal 19 4 14 21" xfId="38326"/>
    <cellStyle name="Normal 19 4 14 22" xfId="38327"/>
    <cellStyle name="Normal 19 4 14 23" xfId="38328"/>
    <cellStyle name="Normal 19 4 14 24" xfId="38329"/>
    <cellStyle name="Normal 19 4 14 25" xfId="38330"/>
    <cellStyle name="Normal 19 4 14 26" xfId="38331"/>
    <cellStyle name="Normal 19 4 14 27" xfId="38332"/>
    <cellStyle name="Normal 19 4 14 28" xfId="38333"/>
    <cellStyle name="Normal 19 4 14 29" xfId="38334"/>
    <cellStyle name="Normal 19 4 14 3" xfId="38335"/>
    <cellStyle name="Normal 19 4 14 30" xfId="38336"/>
    <cellStyle name="Normal 19 4 14 4" xfId="38337"/>
    <cellStyle name="Normal 19 4 14 5" xfId="38338"/>
    <cellStyle name="Normal 19 4 14 6" xfId="38339"/>
    <cellStyle name="Normal 19 4 14 7" xfId="38340"/>
    <cellStyle name="Normal 19 4 14 8" xfId="38341"/>
    <cellStyle name="Normal 19 4 14 9" xfId="38342"/>
    <cellStyle name="Normal 19 4 15" xfId="38343"/>
    <cellStyle name="Normal 19 4 15 10" xfId="38344"/>
    <cellStyle name="Normal 19 4 15 11" xfId="38345"/>
    <cellStyle name="Normal 19 4 15 12" xfId="38346"/>
    <cellStyle name="Normal 19 4 15 13" xfId="38347"/>
    <cellStyle name="Normal 19 4 15 14" xfId="38348"/>
    <cellStyle name="Normal 19 4 15 15" xfId="38349"/>
    <cellStyle name="Normal 19 4 15 16" xfId="38350"/>
    <cellStyle name="Normal 19 4 15 17" xfId="38351"/>
    <cellStyle name="Normal 19 4 15 18" xfId="38352"/>
    <cellStyle name="Normal 19 4 15 19" xfId="38353"/>
    <cellStyle name="Normal 19 4 15 2" xfId="38354"/>
    <cellStyle name="Normal 19 4 15 20" xfId="38355"/>
    <cellStyle name="Normal 19 4 15 21" xfId="38356"/>
    <cellStyle name="Normal 19 4 15 22" xfId="38357"/>
    <cellStyle name="Normal 19 4 15 23" xfId="38358"/>
    <cellStyle name="Normal 19 4 15 24" xfId="38359"/>
    <cellStyle name="Normal 19 4 15 25" xfId="38360"/>
    <cellStyle name="Normal 19 4 15 26" xfId="38361"/>
    <cellStyle name="Normal 19 4 15 27" xfId="38362"/>
    <cellStyle name="Normal 19 4 15 28" xfId="38363"/>
    <cellStyle name="Normal 19 4 15 29" xfId="38364"/>
    <cellStyle name="Normal 19 4 15 3" xfId="38365"/>
    <cellStyle name="Normal 19 4 15 30" xfId="38366"/>
    <cellStyle name="Normal 19 4 15 4" xfId="38367"/>
    <cellStyle name="Normal 19 4 15 5" xfId="38368"/>
    <cellStyle name="Normal 19 4 15 6" xfId="38369"/>
    <cellStyle name="Normal 19 4 15 7" xfId="38370"/>
    <cellStyle name="Normal 19 4 15 8" xfId="38371"/>
    <cellStyle name="Normal 19 4 15 9" xfId="38372"/>
    <cellStyle name="Normal 19 4 16" xfId="38373"/>
    <cellStyle name="Normal 19 4 16 10" xfId="38374"/>
    <cellStyle name="Normal 19 4 16 11" xfId="38375"/>
    <cellStyle name="Normal 19 4 16 12" xfId="38376"/>
    <cellStyle name="Normal 19 4 16 13" xfId="38377"/>
    <cellStyle name="Normal 19 4 16 14" xfId="38378"/>
    <cellStyle name="Normal 19 4 16 15" xfId="38379"/>
    <cellStyle name="Normal 19 4 16 16" xfId="38380"/>
    <cellStyle name="Normal 19 4 16 17" xfId="38381"/>
    <cellStyle name="Normal 19 4 16 18" xfId="38382"/>
    <cellStyle name="Normal 19 4 16 19" xfId="38383"/>
    <cellStyle name="Normal 19 4 16 2" xfId="38384"/>
    <cellStyle name="Normal 19 4 16 20" xfId="38385"/>
    <cellStyle name="Normal 19 4 16 21" xfId="38386"/>
    <cellStyle name="Normal 19 4 16 22" xfId="38387"/>
    <cellStyle name="Normal 19 4 16 23" xfId="38388"/>
    <cellStyle name="Normal 19 4 16 24" xfId="38389"/>
    <cellStyle name="Normal 19 4 16 25" xfId="38390"/>
    <cellStyle name="Normal 19 4 16 26" xfId="38391"/>
    <cellStyle name="Normal 19 4 16 27" xfId="38392"/>
    <cellStyle name="Normal 19 4 16 28" xfId="38393"/>
    <cellStyle name="Normal 19 4 16 29" xfId="38394"/>
    <cellStyle name="Normal 19 4 16 3" xfId="38395"/>
    <cellStyle name="Normal 19 4 16 30" xfId="38396"/>
    <cellStyle name="Normal 19 4 16 4" xfId="38397"/>
    <cellStyle name="Normal 19 4 16 5" xfId="38398"/>
    <cellStyle name="Normal 19 4 16 6" xfId="38399"/>
    <cellStyle name="Normal 19 4 16 7" xfId="38400"/>
    <cellStyle name="Normal 19 4 16 8" xfId="38401"/>
    <cellStyle name="Normal 19 4 16 9" xfId="38402"/>
    <cellStyle name="Normal 19 4 17" xfId="38403"/>
    <cellStyle name="Normal 19 4 17 10" xfId="38404"/>
    <cellStyle name="Normal 19 4 17 11" xfId="38405"/>
    <cellStyle name="Normal 19 4 17 12" xfId="38406"/>
    <cellStyle name="Normal 19 4 17 13" xfId="38407"/>
    <cellStyle name="Normal 19 4 17 14" xfId="38408"/>
    <cellStyle name="Normal 19 4 17 15" xfId="38409"/>
    <cellStyle name="Normal 19 4 17 16" xfId="38410"/>
    <cellStyle name="Normal 19 4 17 17" xfId="38411"/>
    <cellStyle name="Normal 19 4 17 18" xfId="38412"/>
    <cellStyle name="Normal 19 4 17 19" xfId="38413"/>
    <cellStyle name="Normal 19 4 17 2" xfId="38414"/>
    <cellStyle name="Normal 19 4 17 20" xfId="38415"/>
    <cellStyle name="Normal 19 4 17 21" xfId="38416"/>
    <cellStyle name="Normal 19 4 17 22" xfId="38417"/>
    <cellStyle name="Normal 19 4 17 23" xfId="38418"/>
    <cellStyle name="Normal 19 4 17 24" xfId="38419"/>
    <cellStyle name="Normal 19 4 17 25" xfId="38420"/>
    <cellStyle name="Normal 19 4 17 26" xfId="38421"/>
    <cellStyle name="Normal 19 4 17 27" xfId="38422"/>
    <cellStyle name="Normal 19 4 17 28" xfId="38423"/>
    <cellStyle name="Normal 19 4 17 29" xfId="38424"/>
    <cellStyle name="Normal 19 4 17 3" xfId="38425"/>
    <cellStyle name="Normal 19 4 17 30" xfId="38426"/>
    <cellStyle name="Normal 19 4 17 4" xfId="38427"/>
    <cellStyle name="Normal 19 4 17 5" xfId="38428"/>
    <cellStyle name="Normal 19 4 17 6" xfId="38429"/>
    <cellStyle name="Normal 19 4 17 7" xfId="38430"/>
    <cellStyle name="Normal 19 4 17 8" xfId="38431"/>
    <cellStyle name="Normal 19 4 17 9" xfId="38432"/>
    <cellStyle name="Normal 19 4 18" xfId="38433"/>
    <cellStyle name="Normal 19 4 18 10" xfId="38434"/>
    <cellStyle name="Normal 19 4 18 11" xfId="38435"/>
    <cellStyle name="Normal 19 4 18 12" xfId="38436"/>
    <cellStyle name="Normal 19 4 18 13" xfId="38437"/>
    <cellStyle name="Normal 19 4 18 14" xfId="38438"/>
    <cellStyle name="Normal 19 4 18 15" xfId="38439"/>
    <cellStyle name="Normal 19 4 18 16" xfId="38440"/>
    <cellStyle name="Normal 19 4 18 17" xfId="38441"/>
    <cellStyle name="Normal 19 4 18 18" xfId="38442"/>
    <cellStyle name="Normal 19 4 18 19" xfId="38443"/>
    <cellStyle name="Normal 19 4 18 2" xfId="38444"/>
    <cellStyle name="Normal 19 4 18 20" xfId="38445"/>
    <cellStyle name="Normal 19 4 18 21" xfId="38446"/>
    <cellStyle name="Normal 19 4 18 22" xfId="38447"/>
    <cellStyle name="Normal 19 4 18 23" xfId="38448"/>
    <cellStyle name="Normal 19 4 18 24" xfId="38449"/>
    <cellStyle name="Normal 19 4 18 25" xfId="38450"/>
    <cellStyle name="Normal 19 4 18 26" xfId="38451"/>
    <cellStyle name="Normal 19 4 18 27" xfId="38452"/>
    <cellStyle name="Normal 19 4 18 28" xfId="38453"/>
    <cellStyle name="Normal 19 4 18 29" xfId="38454"/>
    <cellStyle name="Normal 19 4 18 3" xfId="38455"/>
    <cellStyle name="Normal 19 4 18 30" xfId="38456"/>
    <cellStyle name="Normal 19 4 18 4" xfId="38457"/>
    <cellStyle name="Normal 19 4 18 5" xfId="38458"/>
    <cellStyle name="Normal 19 4 18 6" xfId="38459"/>
    <cellStyle name="Normal 19 4 18 7" xfId="38460"/>
    <cellStyle name="Normal 19 4 18 8" xfId="38461"/>
    <cellStyle name="Normal 19 4 18 9" xfId="38462"/>
    <cellStyle name="Normal 19 4 19" xfId="38463"/>
    <cellStyle name="Normal 19 4 19 10" xfId="38464"/>
    <cellStyle name="Normal 19 4 19 11" xfId="38465"/>
    <cellStyle name="Normal 19 4 19 12" xfId="38466"/>
    <cellStyle name="Normal 19 4 19 13" xfId="38467"/>
    <cellStyle name="Normal 19 4 19 14" xfId="38468"/>
    <cellStyle name="Normal 19 4 19 15" xfId="38469"/>
    <cellStyle name="Normal 19 4 19 16" xfId="38470"/>
    <cellStyle name="Normal 19 4 19 17" xfId="38471"/>
    <cellStyle name="Normal 19 4 19 18" xfId="38472"/>
    <cellStyle name="Normal 19 4 19 19" xfId="38473"/>
    <cellStyle name="Normal 19 4 19 2" xfId="38474"/>
    <cellStyle name="Normal 19 4 19 20" xfId="38475"/>
    <cellStyle name="Normal 19 4 19 21" xfId="38476"/>
    <cellStyle name="Normal 19 4 19 22" xfId="38477"/>
    <cellStyle name="Normal 19 4 19 23" xfId="38478"/>
    <cellStyle name="Normal 19 4 19 24" xfId="38479"/>
    <cellStyle name="Normal 19 4 19 25" xfId="38480"/>
    <cellStyle name="Normal 19 4 19 26" xfId="38481"/>
    <cellStyle name="Normal 19 4 19 27" xfId="38482"/>
    <cellStyle name="Normal 19 4 19 28" xfId="38483"/>
    <cellStyle name="Normal 19 4 19 29" xfId="38484"/>
    <cellStyle name="Normal 19 4 19 3" xfId="38485"/>
    <cellStyle name="Normal 19 4 19 30" xfId="38486"/>
    <cellStyle name="Normal 19 4 19 4" xfId="38487"/>
    <cellStyle name="Normal 19 4 19 5" xfId="38488"/>
    <cellStyle name="Normal 19 4 19 6" xfId="38489"/>
    <cellStyle name="Normal 19 4 19 7" xfId="38490"/>
    <cellStyle name="Normal 19 4 19 8" xfId="38491"/>
    <cellStyle name="Normal 19 4 19 9" xfId="38492"/>
    <cellStyle name="Normal 19 4 2" xfId="38493"/>
    <cellStyle name="Normal 19 4 2 10" xfId="38494"/>
    <cellStyle name="Normal 19 4 2 10 10" xfId="38495"/>
    <cellStyle name="Normal 19 4 2 10 11" xfId="38496"/>
    <cellStyle name="Normal 19 4 2 10 12" xfId="38497"/>
    <cellStyle name="Normal 19 4 2 10 13" xfId="38498"/>
    <cellStyle name="Normal 19 4 2 10 14" xfId="38499"/>
    <cellStyle name="Normal 19 4 2 10 15" xfId="38500"/>
    <cellStyle name="Normal 19 4 2 10 16" xfId="38501"/>
    <cellStyle name="Normal 19 4 2 10 17" xfId="38502"/>
    <cellStyle name="Normal 19 4 2 10 18" xfId="38503"/>
    <cellStyle name="Normal 19 4 2 10 19" xfId="38504"/>
    <cellStyle name="Normal 19 4 2 10 2" xfId="38505"/>
    <cellStyle name="Normal 19 4 2 10 20" xfId="38506"/>
    <cellStyle name="Normal 19 4 2 10 21" xfId="38507"/>
    <cellStyle name="Normal 19 4 2 10 22" xfId="38508"/>
    <cellStyle name="Normal 19 4 2 10 23" xfId="38509"/>
    <cellStyle name="Normal 19 4 2 10 24" xfId="38510"/>
    <cellStyle name="Normal 19 4 2 10 25" xfId="38511"/>
    <cellStyle name="Normal 19 4 2 10 26" xfId="38512"/>
    <cellStyle name="Normal 19 4 2 10 27" xfId="38513"/>
    <cellStyle name="Normal 19 4 2 10 28" xfId="38514"/>
    <cellStyle name="Normal 19 4 2 10 29" xfId="38515"/>
    <cellStyle name="Normal 19 4 2 10 3" xfId="38516"/>
    <cellStyle name="Normal 19 4 2 10 30" xfId="38517"/>
    <cellStyle name="Normal 19 4 2 10 4" xfId="38518"/>
    <cellStyle name="Normal 19 4 2 10 5" xfId="38519"/>
    <cellStyle name="Normal 19 4 2 10 6" xfId="38520"/>
    <cellStyle name="Normal 19 4 2 10 7" xfId="38521"/>
    <cellStyle name="Normal 19 4 2 10 8" xfId="38522"/>
    <cellStyle name="Normal 19 4 2 10 9" xfId="38523"/>
    <cellStyle name="Normal 19 4 2 11" xfId="38524"/>
    <cellStyle name="Normal 19 4 2 11 10" xfId="38525"/>
    <cellStyle name="Normal 19 4 2 11 11" xfId="38526"/>
    <cellStyle name="Normal 19 4 2 11 12" xfId="38527"/>
    <cellStyle name="Normal 19 4 2 11 13" xfId="38528"/>
    <cellStyle name="Normal 19 4 2 11 14" xfId="38529"/>
    <cellStyle name="Normal 19 4 2 11 15" xfId="38530"/>
    <cellStyle name="Normal 19 4 2 11 16" xfId="38531"/>
    <cellStyle name="Normal 19 4 2 11 17" xfId="38532"/>
    <cellStyle name="Normal 19 4 2 11 18" xfId="38533"/>
    <cellStyle name="Normal 19 4 2 11 19" xfId="38534"/>
    <cellStyle name="Normal 19 4 2 11 2" xfId="38535"/>
    <cellStyle name="Normal 19 4 2 11 20" xfId="38536"/>
    <cellStyle name="Normal 19 4 2 11 21" xfId="38537"/>
    <cellStyle name="Normal 19 4 2 11 22" xfId="38538"/>
    <cellStyle name="Normal 19 4 2 11 23" xfId="38539"/>
    <cellStyle name="Normal 19 4 2 11 24" xfId="38540"/>
    <cellStyle name="Normal 19 4 2 11 25" xfId="38541"/>
    <cellStyle name="Normal 19 4 2 11 26" xfId="38542"/>
    <cellStyle name="Normal 19 4 2 11 27" xfId="38543"/>
    <cellStyle name="Normal 19 4 2 11 28" xfId="38544"/>
    <cellStyle name="Normal 19 4 2 11 29" xfId="38545"/>
    <cellStyle name="Normal 19 4 2 11 3" xfId="38546"/>
    <cellStyle name="Normal 19 4 2 11 30" xfId="38547"/>
    <cellStyle name="Normal 19 4 2 11 4" xfId="38548"/>
    <cellStyle name="Normal 19 4 2 11 5" xfId="38549"/>
    <cellStyle name="Normal 19 4 2 11 6" xfId="38550"/>
    <cellStyle name="Normal 19 4 2 11 7" xfId="38551"/>
    <cellStyle name="Normal 19 4 2 11 8" xfId="38552"/>
    <cellStyle name="Normal 19 4 2 11 9" xfId="38553"/>
    <cellStyle name="Normal 19 4 2 12" xfId="38554"/>
    <cellStyle name="Normal 19 4 2 12 10" xfId="38555"/>
    <cellStyle name="Normal 19 4 2 12 11" xfId="38556"/>
    <cellStyle name="Normal 19 4 2 12 12" xfId="38557"/>
    <cellStyle name="Normal 19 4 2 12 13" xfId="38558"/>
    <cellStyle name="Normal 19 4 2 12 14" xfId="38559"/>
    <cellStyle name="Normal 19 4 2 12 15" xfId="38560"/>
    <cellStyle name="Normal 19 4 2 12 16" xfId="38561"/>
    <cellStyle name="Normal 19 4 2 12 17" xfId="38562"/>
    <cellStyle name="Normal 19 4 2 12 18" xfId="38563"/>
    <cellStyle name="Normal 19 4 2 12 19" xfId="38564"/>
    <cellStyle name="Normal 19 4 2 12 2" xfId="38565"/>
    <cellStyle name="Normal 19 4 2 12 20" xfId="38566"/>
    <cellStyle name="Normal 19 4 2 12 21" xfId="38567"/>
    <cellStyle name="Normal 19 4 2 12 22" xfId="38568"/>
    <cellStyle name="Normal 19 4 2 12 23" xfId="38569"/>
    <cellStyle name="Normal 19 4 2 12 24" xfId="38570"/>
    <cellStyle name="Normal 19 4 2 12 25" xfId="38571"/>
    <cellStyle name="Normal 19 4 2 12 26" xfId="38572"/>
    <cellStyle name="Normal 19 4 2 12 27" xfId="38573"/>
    <cellStyle name="Normal 19 4 2 12 28" xfId="38574"/>
    <cellStyle name="Normal 19 4 2 12 29" xfId="38575"/>
    <cellStyle name="Normal 19 4 2 12 3" xfId="38576"/>
    <cellStyle name="Normal 19 4 2 12 30" xfId="38577"/>
    <cellStyle name="Normal 19 4 2 12 4" xfId="38578"/>
    <cellStyle name="Normal 19 4 2 12 5" xfId="38579"/>
    <cellStyle name="Normal 19 4 2 12 6" xfId="38580"/>
    <cellStyle name="Normal 19 4 2 12 7" xfId="38581"/>
    <cellStyle name="Normal 19 4 2 12 8" xfId="38582"/>
    <cellStyle name="Normal 19 4 2 12 9" xfId="38583"/>
    <cellStyle name="Normal 19 4 2 13" xfId="38584"/>
    <cellStyle name="Normal 19 4 2 13 10" xfId="38585"/>
    <cellStyle name="Normal 19 4 2 13 11" xfId="38586"/>
    <cellStyle name="Normal 19 4 2 13 12" xfId="38587"/>
    <cellStyle name="Normal 19 4 2 13 13" xfId="38588"/>
    <cellStyle name="Normal 19 4 2 13 14" xfId="38589"/>
    <cellStyle name="Normal 19 4 2 13 15" xfId="38590"/>
    <cellStyle name="Normal 19 4 2 13 16" xfId="38591"/>
    <cellStyle name="Normal 19 4 2 13 17" xfId="38592"/>
    <cellStyle name="Normal 19 4 2 13 18" xfId="38593"/>
    <cellStyle name="Normal 19 4 2 13 19" xfId="38594"/>
    <cellStyle name="Normal 19 4 2 13 2" xfId="38595"/>
    <cellStyle name="Normal 19 4 2 13 20" xfId="38596"/>
    <cellStyle name="Normal 19 4 2 13 21" xfId="38597"/>
    <cellStyle name="Normal 19 4 2 13 22" xfId="38598"/>
    <cellStyle name="Normal 19 4 2 13 23" xfId="38599"/>
    <cellStyle name="Normal 19 4 2 13 24" xfId="38600"/>
    <cellStyle name="Normal 19 4 2 13 25" xfId="38601"/>
    <cellStyle name="Normal 19 4 2 13 26" xfId="38602"/>
    <cellStyle name="Normal 19 4 2 13 27" xfId="38603"/>
    <cellStyle name="Normal 19 4 2 13 28" xfId="38604"/>
    <cellStyle name="Normal 19 4 2 13 29" xfId="38605"/>
    <cellStyle name="Normal 19 4 2 13 3" xfId="38606"/>
    <cellStyle name="Normal 19 4 2 13 30" xfId="38607"/>
    <cellStyle name="Normal 19 4 2 13 4" xfId="38608"/>
    <cellStyle name="Normal 19 4 2 13 5" xfId="38609"/>
    <cellStyle name="Normal 19 4 2 13 6" xfId="38610"/>
    <cellStyle name="Normal 19 4 2 13 7" xfId="38611"/>
    <cellStyle name="Normal 19 4 2 13 8" xfId="38612"/>
    <cellStyle name="Normal 19 4 2 13 9" xfId="38613"/>
    <cellStyle name="Normal 19 4 2 14" xfId="38614"/>
    <cellStyle name="Normal 19 4 2 14 10" xfId="38615"/>
    <cellStyle name="Normal 19 4 2 14 11" xfId="38616"/>
    <cellStyle name="Normal 19 4 2 14 12" xfId="38617"/>
    <cellStyle name="Normal 19 4 2 14 13" xfId="38618"/>
    <cellStyle name="Normal 19 4 2 14 14" xfId="38619"/>
    <cellStyle name="Normal 19 4 2 14 15" xfId="38620"/>
    <cellStyle name="Normal 19 4 2 14 16" xfId="38621"/>
    <cellStyle name="Normal 19 4 2 14 17" xfId="38622"/>
    <cellStyle name="Normal 19 4 2 14 18" xfId="38623"/>
    <cellStyle name="Normal 19 4 2 14 19" xfId="38624"/>
    <cellStyle name="Normal 19 4 2 14 2" xfId="38625"/>
    <cellStyle name="Normal 19 4 2 14 20" xfId="38626"/>
    <cellStyle name="Normal 19 4 2 14 21" xfId="38627"/>
    <cellStyle name="Normal 19 4 2 14 22" xfId="38628"/>
    <cellStyle name="Normal 19 4 2 14 23" xfId="38629"/>
    <cellStyle name="Normal 19 4 2 14 24" xfId="38630"/>
    <cellStyle name="Normal 19 4 2 14 25" xfId="38631"/>
    <cellStyle name="Normal 19 4 2 14 26" xfId="38632"/>
    <cellStyle name="Normal 19 4 2 14 27" xfId="38633"/>
    <cellStyle name="Normal 19 4 2 14 28" xfId="38634"/>
    <cellStyle name="Normal 19 4 2 14 29" xfId="38635"/>
    <cellStyle name="Normal 19 4 2 14 3" xfId="38636"/>
    <cellStyle name="Normal 19 4 2 14 30" xfId="38637"/>
    <cellStyle name="Normal 19 4 2 14 4" xfId="38638"/>
    <cellStyle name="Normal 19 4 2 14 5" xfId="38639"/>
    <cellStyle name="Normal 19 4 2 14 6" xfId="38640"/>
    <cellStyle name="Normal 19 4 2 14 7" xfId="38641"/>
    <cellStyle name="Normal 19 4 2 14 8" xfId="38642"/>
    <cellStyle name="Normal 19 4 2 14 9" xfId="38643"/>
    <cellStyle name="Normal 19 4 2 15" xfId="38644"/>
    <cellStyle name="Normal 19 4 2 15 10" xfId="38645"/>
    <cellStyle name="Normal 19 4 2 15 11" xfId="38646"/>
    <cellStyle name="Normal 19 4 2 15 12" xfId="38647"/>
    <cellStyle name="Normal 19 4 2 15 13" xfId="38648"/>
    <cellStyle name="Normal 19 4 2 15 14" xfId="38649"/>
    <cellStyle name="Normal 19 4 2 15 15" xfId="38650"/>
    <cellStyle name="Normal 19 4 2 15 16" xfId="38651"/>
    <cellStyle name="Normal 19 4 2 15 17" xfId="38652"/>
    <cellStyle name="Normal 19 4 2 15 18" xfId="38653"/>
    <cellStyle name="Normal 19 4 2 15 19" xfId="38654"/>
    <cellStyle name="Normal 19 4 2 15 2" xfId="38655"/>
    <cellStyle name="Normal 19 4 2 15 20" xfId="38656"/>
    <cellStyle name="Normal 19 4 2 15 21" xfId="38657"/>
    <cellStyle name="Normal 19 4 2 15 22" xfId="38658"/>
    <cellStyle name="Normal 19 4 2 15 23" xfId="38659"/>
    <cellStyle name="Normal 19 4 2 15 24" xfId="38660"/>
    <cellStyle name="Normal 19 4 2 15 25" xfId="38661"/>
    <cellStyle name="Normal 19 4 2 15 26" xfId="38662"/>
    <cellStyle name="Normal 19 4 2 15 27" xfId="38663"/>
    <cellStyle name="Normal 19 4 2 15 28" xfId="38664"/>
    <cellStyle name="Normal 19 4 2 15 29" xfId="38665"/>
    <cellStyle name="Normal 19 4 2 15 3" xfId="38666"/>
    <cellStyle name="Normal 19 4 2 15 30" xfId="38667"/>
    <cellStyle name="Normal 19 4 2 15 4" xfId="38668"/>
    <cellStyle name="Normal 19 4 2 15 5" xfId="38669"/>
    <cellStyle name="Normal 19 4 2 15 6" xfId="38670"/>
    <cellStyle name="Normal 19 4 2 15 7" xfId="38671"/>
    <cellStyle name="Normal 19 4 2 15 8" xfId="38672"/>
    <cellStyle name="Normal 19 4 2 15 9" xfId="38673"/>
    <cellStyle name="Normal 19 4 2 16" xfId="38674"/>
    <cellStyle name="Normal 19 4 2 16 10" xfId="38675"/>
    <cellStyle name="Normal 19 4 2 16 11" xfId="38676"/>
    <cellStyle name="Normal 19 4 2 16 12" xfId="38677"/>
    <cellStyle name="Normal 19 4 2 16 13" xfId="38678"/>
    <cellStyle name="Normal 19 4 2 16 14" xfId="38679"/>
    <cellStyle name="Normal 19 4 2 16 15" xfId="38680"/>
    <cellStyle name="Normal 19 4 2 16 16" xfId="38681"/>
    <cellStyle name="Normal 19 4 2 16 17" xfId="38682"/>
    <cellStyle name="Normal 19 4 2 16 18" xfId="38683"/>
    <cellStyle name="Normal 19 4 2 16 19" xfId="38684"/>
    <cellStyle name="Normal 19 4 2 16 2" xfId="38685"/>
    <cellStyle name="Normal 19 4 2 16 20" xfId="38686"/>
    <cellStyle name="Normal 19 4 2 16 21" xfId="38687"/>
    <cellStyle name="Normal 19 4 2 16 22" xfId="38688"/>
    <cellStyle name="Normal 19 4 2 16 23" xfId="38689"/>
    <cellStyle name="Normal 19 4 2 16 24" xfId="38690"/>
    <cellStyle name="Normal 19 4 2 16 25" xfId="38691"/>
    <cellStyle name="Normal 19 4 2 16 26" xfId="38692"/>
    <cellStyle name="Normal 19 4 2 16 27" xfId="38693"/>
    <cellStyle name="Normal 19 4 2 16 28" xfId="38694"/>
    <cellStyle name="Normal 19 4 2 16 29" xfId="38695"/>
    <cellStyle name="Normal 19 4 2 16 3" xfId="38696"/>
    <cellStyle name="Normal 19 4 2 16 30" xfId="38697"/>
    <cellStyle name="Normal 19 4 2 16 4" xfId="38698"/>
    <cellStyle name="Normal 19 4 2 16 5" xfId="38699"/>
    <cellStyle name="Normal 19 4 2 16 6" xfId="38700"/>
    <cellStyle name="Normal 19 4 2 16 7" xfId="38701"/>
    <cellStyle name="Normal 19 4 2 16 8" xfId="38702"/>
    <cellStyle name="Normal 19 4 2 16 9" xfId="38703"/>
    <cellStyle name="Normal 19 4 2 17" xfId="38704"/>
    <cellStyle name="Normal 19 4 2 17 10" xfId="38705"/>
    <cellStyle name="Normal 19 4 2 17 11" xfId="38706"/>
    <cellStyle name="Normal 19 4 2 17 12" xfId="38707"/>
    <cellStyle name="Normal 19 4 2 17 13" xfId="38708"/>
    <cellStyle name="Normal 19 4 2 17 14" xfId="38709"/>
    <cellStyle name="Normal 19 4 2 17 15" xfId="38710"/>
    <cellStyle name="Normal 19 4 2 17 16" xfId="38711"/>
    <cellStyle name="Normal 19 4 2 17 17" xfId="38712"/>
    <cellStyle name="Normal 19 4 2 17 18" xfId="38713"/>
    <cellStyle name="Normal 19 4 2 17 19" xfId="38714"/>
    <cellStyle name="Normal 19 4 2 17 2" xfId="38715"/>
    <cellStyle name="Normal 19 4 2 17 20" xfId="38716"/>
    <cellStyle name="Normal 19 4 2 17 21" xfId="38717"/>
    <cellStyle name="Normal 19 4 2 17 22" xfId="38718"/>
    <cellStyle name="Normal 19 4 2 17 23" xfId="38719"/>
    <cellStyle name="Normal 19 4 2 17 24" xfId="38720"/>
    <cellStyle name="Normal 19 4 2 17 25" xfId="38721"/>
    <cellStyle name="Normal 19 4 2 17 26" xfId="38722"/>
    <cellStyle name="Normal 19 4 2 17 27" xfId="38723"/>
    <cellStyle name="Normal 19 4 2 17 28" xfId="38724"/>
    <cellStyle name="Normal 19 4 2 17 29" xfId="38725"/>
    <cellStyle name="Normal 19 4 2 17 3" xfId="38726"/>
    <cellStyle name="Normal 19 4 2 17 30" xfId="38727"/>
    <cellStyle name="Normal 19 4 2 17 4" xfId="38728"/>
    <cellStyle name="Normal 19 4 2 17 5" xfId="38729"/>
    <cellStyle name="Normal 19 4 2 17 6" xfId="38730"/>
    <cellStyle name="Normal 19 4 2 17 7" xfId="38731"/>
    <cellStyle name="Normal 19 4 2 17 8" xfId="38732"/>
    <cellStyle name="Normal 19 4 2 17 9" xfId="38733"/>
    <cellStyle name="Normal 19 4 2 18" xfId="38734"/>
    <cellStyle name="Normal 19 4 2 18 10" xfId="38735"/>
    <cellStyle name="Normal 19 4 2 18 11" xfId="38736"/>
    <cellStyle name="Normal 19 4 2 18 12" xfId="38737"/>
    <cellStyle name="Normal 19 4 2 18 13" xfId="38738"/>
    <cellStyle name="Normal 19 4 2 18 14" xfId="38739"/>
    <cellStyle name="Normal 19 4 2 18 15" xfId="38740"/>
    <cellStyle name="Normal 19 4 2 18 16" xfId="38741"/>
    <cellStyle name="Normal 19 4 2 18 17" xfId="38742"/>
    <cellStyle name="Normal 19 4 2 18 18" xfId="38743"/>
    <cellStyle name="Normal 19 4 2 18 19" xfId="38744"/>
    <cellStyle name="Normal 19 4 2 18 2" xfId="38745"/>
    <cellStyle name="Normal 19 4 2 18 20" xfId="38746"/>
    <cellStyle name="Normal 19 4 2 18 21" xfId="38747"/>
    <cellStyle name="Normal 19 4 2 18 22" xfId="38748"/>
    <cellStyle name="Normal 19 4 2 18 23" xfId="38749"/>
    <cellStyle name="Normal 19 4 2 18 24" xfId="38750"/>
    <cellStyle name="Normal 19 4 2 18 25" xfId="38751"/>
    <cellStyle name="Normal 19 4 2 18 26" xfId="38752"/>
    <cellStyle name="Normal 19 4 2 18 27" xfId="38753"/>
    <cellStyle name="Normal 19 4 2 18 28" xfId="38754"/>
    <cellStyle name="Normal 19 4 2 18 29" xfId="38755"/>
    <cellStyle name="Normal 19 4 2 18 3" xfId="38756"/>
    <cellStyle name="Normal 19 4 2 18 30" xfId="38757"/>
    <cellStyle name="Normal 19 4 2 18 4" xfId="38758"/>
    <cellStyle name="Normal 19 4 2 18 5" xfId="38759"/>
    <cellStyle name="Normal 19 4 2 18 6" xfId="38760"/>
    <cellStyle name="Normal 19 4 2 18 7" xfId="38761"/>
    <cellStyle name="Normal 19 4 2 18 8" xfId="38762"/>
    <cellStyle name="Normal 19 4 2 18 9" xfId="38763"/>
    <cellStyle name="Normal 19 4 2 19" xfId="38764"/>
    <cellStyle name="Normal 19 4 2 19 10" xfId="38765"/>
    <cellStyle name="Normal 19 4 2 19 11" xfId="38766"/>
    <cellStyle name="Normal 19 4 2 19 12" xfId="38767"/>
    <cellStyle name="Normal 19 4 2 19 13" xfId="38768"/>
    <cellStyle name="Normal 19 4 2 19 14" xfId="38769"/>
    <cellStyle name="Normal 19 4 2 19 15" xfId="38770"/>
    <cellStyle name="Normal 19 4 2 19 16" xfId="38771"/>
    <cellStyle name="Normal 19 4 2 19 17" xfId="38772"/>
    <cellStyle name="Normal 19 4 2 19 18" xfId="38773"/>
    <cellStyle name="Normal 19 4 2 19 19" xfId="38774"/>
    <cellStyle name="Normal 19 4 2 19 2" xfId="38775"/>
    <cellStyle name="Normal 19 4 2 19 20" xfId="38776"/>
    <cellStyle name="Normal 19 4 2 19 21" xfId="38777"/>
    <cellStyle name="Normal 19 4 2 19 22" xfId="38778"/>
    <cellStyle name="Normal 19 4 2 19 23" xfId="38779"/>
    <cellStyle name="Normal 19 4 2 19 24" xfId="38780"/>
    <cellStyle name="Normal 19 4 2 19 25" xfId="38781"/>
    <cellStyle name="Normal 19 4 2 19 26" xfId="38782"/>
    <cellStyle name="Normal 19 4 2 19 27" xfId="38783"/>
    <cellStyle name="Normal 19 4 2 19 28" xfId="38784"/>
    <cellStyle name="Normal 19 4 2 19 29" xfId="38785"/>
    <cellStyle name="Normal 19 4 2 19 3" xfId="38786"/>
    <cellStyle name="Normal 19 4 2 19 30" xfId="38787"/>
    <cellStyle name="Normal 19 4 2 19 4" xfId="38788"/>
    <cellStyle name="Normal 19 4 2 19 5" xfId="38789"/>
    <cellStyle name="Normal 19 4 2 19 6" xfId="38790"/>
    <cellStyle name="Normal 19 4 2 19 7" xfId="38791"/>
    <cellStyle name="Normal 19 4 2 19 8" xfId="38792"/>
    <cellStyle name="Normal 19 4 2 19 9" xfId="38793"/>
    <cellStyle name="Normal 19 4 2 2" xfId="38794"/>
    <cellStyle name="Normal 19 4 2 2 10" xfId="38795"/>
    <cellStyle name="Normal 19 4 2 2 11" xfId="38796"/>
    <cellStyle name="Normal 19 4 2 2 12" xfId="38797"/>
    <cellStyle name="Normal 19 4 2 2 13" xfId="38798"/>
    <cellStyle name="Normal 19 4 2 2 14" xfId="38799"/>
    <cellStyle name="Normal 19 4 2 2 15" xfId="38800"/>
    <cellStyle name="Normal 19 4 2 2 16" xfId="38801"/>
    <cellStyle name="Normal 19 4 2 2 17" xfId="38802"/>
    <cellStyle name="Normal 19 4 2 2 18" xfId="38803"/>
    <cellStyle name="Normal 19 4 2 2 19" xfId="38804"/>
    <cellStyle name="Normal 19 4 2 2 2" xfId="38805"/>
    <cellStyle name="Normal 19 4 2 2 20" xfId="38806"/>
    <cellStyle name="Normal 19 4 2 2 21" xfId="38807"/>
    <cellStyle name="Normal 19 4 2 2 22" xfId="38808"/>
    <cellStyle name="Normal 19 4 2 2 23" xfId="38809"/>
    <cellStyle name="Normal 19 4 2 2 24" xfId="38810"/>
    <cellStyle name="Normal 19 4 2 2 25" xfId="38811"/>
    <cellStyle name="Normal 19 4 2 2 26" xfId="38812"/>
    <cellStyle name="Normal 19 4 2 2 27" xfId="38813"/>
    <cellStyle name="Normal 19 4 2 2 28" xfId="38814"/>
    <cellStyle name="Normal 19 4 2 2 29" xfId="38815"/>
    <cellStyle name="Normal 19 4 2 2 3" xfId="38816"/>
    <cellStyle name="Normal 19 4 2 2 30" xfId="38817"/>
    <cellStyle name="Normal 19 4 2 2 4" xfId="38818"/>
    <cellStyle name="Normal 19 4 2 2 5" xfId="38819"/>
    <cellStyle name="Normal 19 4 2 2 6" xfId="38820"/>
    <cellStyle name="Normal 19 4 2 2 7" xfId="38821"/>
    <cellStyle name="Normal 19 4 2 2 8" xfId="38822"/>
    <cellStyle name="Normal 19 4 2 2 9" xfId="38823"/>
    <cellStyle name="Normal 19 4 2 20" xfId="38824"/>
    <cellStyle name="Normal 19 4 2 20 10" xfId="38825"/>
    <cellStyle name="Normal 19 4 2 20 11" xfId="38826"/>
    <cellStyle name="Normal 19 4 2 20 12" xfId="38827"/>
    <cellStyle name="Normal 19 4 2 20 13" xfId="38828"/>
    <cellStyle name="Normal 19 4 2 20 14" xfId="38829"/>
    <cellStyle name="Normal 19 4 2 20 15" xfId="38830"/>
    <cellStyle name="Normal 19 4 2 20 16" xfId="38831"/>
    <cellStyle name="Normal 19 4 2 20 17" xfId="38832"/>
    <cellStyle name="Normal 19 4 2 20 18" xfId="38833"/>
    <cellStyle name="Normal 19 4 2 20 19" xfId="38834"/>
    <cellStyle name="Normal 19 4 2 20 2" xfId="38835"/>
    <cellStyle name="Normal 19 4 2 20 20" xfId="38836"/>
    <cellStyle name="Normal 19 4 2 20 21" xfId="38837"/>
    <cellStyle name="Normal 19 4 2 20 22" xfId="38838"/>
    <cellStyle name="Normal 19 4 2 20 23" xfId="38839"/>
    <cellStyle name="Normal 19 4 2 20 24" xfId="38840"/>
    <cellStyle name="Normal 19 4 2 20 25" xfId="38841"/>
    <cellStyle name="Normal 19 4 2 20 26" xfId="38842"/>
    <cellStyle name="Normal 19 4 2 20 27" xfId="38843"/>
    <cellStyle name="Normal 19 4 2 20 28" xfId="38844"/>
    <cellStyle name="Normal 19 4 2 20 29" xfId="38845"/>
    <cellStyle name="Normal 19 4 2 20 3" xfId="38846"/>
    <cellStyle name="Normal 19 4 2 20 30" xfId="38847"/>
    <cellStyle name="Normal 19 4 2 20 4" xfId="38848"/>
    <cellStyle name="Normal 19 4 2 20 5" xfId="38849"/>
    <cellStyle name="Normal 19 4 2 20 6" xfId="38850"/>
    <cellStyle name="Normal 19 4 2 20 7" xfId="38851"/>
    <cellStyle name="Normal 19 4 2 20 8" xfId="38852"/>
    <cellStyle name="Normal 19 4 2 20 9" xfId="38853"/>
    <cellStyle name="Normal 19 4 2 21" xfId="38854"/>
    <cellStyle name="Normal 19 4 2 21 10" xfId="38855"/>
    <cellStyle name="Normal 19 4 2 21 11" xfId="38856"/>
    <cellStyle name="Normal 19 4 2 21 12" xfId="38857"/>
    <cellStyle name="Normal 19 4 2 21 13" xfId="38858"/>
    <cellStyle name="Normal 19 4 2 21 14" xfId="38859"/>
    <cellStyle name="Normal 19 4 2 21 15" xfId="38860"/>
    <cellStyle name="Normal 19 4 2 21 16" xfId="38861"/>
    <cellStyle name="Normal 19 4 2 21 17" xfId="38862"/>
    <cellStyle name="Normal 19 4 2 21 18" xfId="38863"/>
    <cellStyle name="Normal 19 4 2 21 19" xfId="38864"/>
    <cellStyle name="Normal 19 4 2 21 2" xfId="38865"/>
    <cellStyle name="Normal 19 4 2 21 20" xfId="38866"/>
    <cellStyle name="Normal 19 4 2 21 21" xfId="38867"/>
    <cellStyle name="Normal 19 4 2 21 22" xfId="38868"/>
    <cellStyle name="Normal 19 4 2 21 23" xfId="38869"/>
    <cellStyle name="Normal 19 4 2 21 24" xfId="38870"/>
    <cellStyle name="Normal 19 4 2 21 25" xfId="38871"/>
    <cellStyle name="Normal 19 4 2 21 26" xfId="38872"/>
    <cellStyle name="Normal 19 4 2 21 27" xfId="38873"/>
    <cellStyle name="Normal 19 4 2 21 28" xfId="38874"/>
    <cellStyle name="Normal 19 4 2 21 29" xfId="38875"/>
    <cellStyle name="Normal 19 4 2 21 3" xfId="38876"/>
    <cellStyle name="Normal 19 4 2 21 30" xfId="38877"/>
    <cellStyle name="Normal 19 4 2 21 4" xfId="38878"/>
    <cellStyle name="Normal 19 4 2 21 5" xfId="38879"/>
    <cellStyle name="Normal 19 4 2 21 6" xfId="38880"/>
    <cellStyle name="Normal 19 4 2 21 7" xfId="38881"/>
    <cellStyle name="Normal 19 4 2 21 8" xfId="38882"/>
    <cellStyle name="Normal 19 4 2 21 9" xfId="38883"/>
    <cellStyle name="Normal 19 4 2 22" xfId="38884"/>
    <cellStyle name="Normal 19 4 2 22 10" xfId="38885"/>
    <cellStyle name="Normal 19 4 2 22 11" xfId="38886"/>
    <cellStyle name="Normal 19 4 2 22 12" xfId="38887"/>
    <cellStyle name="Normal 19 4 2 22 13" xfId="38888"/>
    <cellStyle name="Normal 19 4 2 22 14" xfId="38889"/>
    <cellStyle name="Normal 19 4 2 22 15" xfId="38890"/>
    <cellStyle name="Normal 19 4 2 22 16" xfId="38891"/>
    <cellStyle name="Normal 19 4 2 22 17" xfId="38892"/>
    <cellStyle name="Normal 19 4 2 22 18" xfId="38893"/>
    <cellStyle name="Normal 19 4 2 22 19" xfId="38894"/>
    <cellStyle name="Normal 19 4 2 22 2" xfId="38895"/>
    <cellStyle name="Normal 19 4 2 22 20" xfId="38896"/>
    <cellStyle name="Normal 19 4 2 22 21" xfId="38897"/>
    <cellStyle name="Normal 19 4 2 22 22" xfId="38898"/>
    <cellStyle name="Normal 19 4 2 22 23" xfId="38899"/>
    <cellStyle name="Normal 19 4 2 22 24" xfId="38900"/>
    <cellStyle name="Normal 19 4 2 22 25" xfId="38901"/>
    <cellStyle name="Normal 19 4 2 22 26" xfId="38902"/>
    <cellStyle name="Normal 19 4 2 22 27" xfId="38903"/>
    <cellStyle name="Normal 19 4 2 22 28" xfId="38904"/>
    <cellStyle name="Normal 19 4 2 22 29" xfId="38905"/>
    <cellStyle name="Normal 19 4 2 22 3" xfId="38906"/>
    <cellStyle name="Normal 19 4 2 22 30" xfId="38907"/>
    <cellStyle name="Normal 19 4 2 22 4" xfId="38908"/>
    <cellStyle name="Normal 19 4 2 22 5" xfId="38909"/>
    <cellStyle name="Normal 19 4 2 22 6" xfId="38910"/>
    <cellStyle name="Normal 19 4 2 22 7" xfId="38911"/>
    <cellStyle name="Normal 19 4 2 22 8" xfId="38912"/>
    <cellStyle name="Normal 19 4 2 22 9" xfId="38913"/>
    <cellStyle name="Normal 19 4 2 23" xfId="38914"/>
    <cellStyle name="Normal 19 4 2 23 10" xfId="38915"/>
    <cellStyle name="Normal 19 4 2 23 11" xfId="38916"/>
    <cellStyle name="Normal 19 4 2 23 12" xfId="38917"/>
    <cellStyle name="Normal 19 4 2 23 13" xfId="38918"/>
    <cellStyle name="Normal 19 4 2 23 14" xfId="38919"/>
    <cellStyle name="Normal 19 4 2 23 15" xfId="38920"/>
    <cellStyle name="Normal 19 4 2 23 16" xfId="38921"/>
    <cellStyle name="Normal 19 4 2 23 17" xfId="38922"/>
    <cellStyle name="Normal 19 4 2 23 18" xfId="38923"/>
    <cellStyle name="Normal 19 4 2 23 19" xfId="38924"/>
    <cellStyle name="Normal 19 4 2 23 2" xfId="38925"/>
    <cellStyle name="Normal 19 4 2 23 20" xfId="38926"/>
    <cellStyle name="Normal 19 4 2 23 21" xfId="38927"/>
    <cellStyle name="Normal 19 4 2 23 22" xfId="38928"/>
    <cellStyle name="Normal 19 4 2 23 23" xfId="38929"/>
    <cellStyle name="Normal 19 4 2 23 24" xfId="38930"/>
    <cellStyle name="Normal 19 4 2 23 25" xfId="38931"/>
    <cellStyle name="Normal 19 4 2 23 26" xfId="38932"/>
    <cellStyle name="Normal 19 4 2 23 27" xfId="38933"/>
    <cellStyle name="Normal 19 4 2 23 28" xfId="38934"/>
    <cellStyle name="Normal 19 4 2 23 29" xfId="38935"/>
    <cellStyle name="Normal 19 4 2 23 3" xfId="38936"/>
    <cellStyle name="Normal 19 4 2 23 30" xfId="38937"/>
    <cellStyle name="Normal 19 4 2 23 4" xfId="38938"/>
    <cellStyle name="Normal 19 4 2 23 5" xfId="38939"/>
    <cellStyle name="Normal 19 4 2 23 6" xfId="38940"/>
    <cellStyle name="Normal 19 4 2 23 7" xfId="38941"/>
    <cellStyle name="Normal 19 4 2 23 8" xfId="38942"/>
    <cellStyle name="Normal 19 4 2 23 9" xfId="38943"/>
    <cellStyle name="Normal 19 4 2 24" xfId="38944"/>
    <cellStyle name="Normal 19 4 2 24 10" xfId="38945"/>
    <cellStyle name="Normal 19 4 2 24 11" xfId="38946"/>
    <cellStyle name="Normal 19 4 2 24 12" xfId="38947"/>
    <cellStyle name="Normal 19 4 2 24 13" xfId="38948"/>
    <cellStyle name="Normal 19 4 2 24 14" xfId="38949"/>
    <cellStyle name="Normal 19 4 2 24 15" xfId="38950"/>
    <cellStyle name="Normal 19 4 2 24 16" xfId="38951"/>
    <cellStyle name="Normal 19 4 2 24 17" xfId="38952"/>
    <cellStyle name="Normal 19 4 2 24 18" xfId="38953"/>
    <cellStyle name="Normal 19 4 2 24 19" xfId="38954"/>
    <cellStyle name="Normal 19 4 2 24 2" xfId="38955"/>
    <cellStyle name="Normal 19 4 2 24 20" xfId="38956"/>
    <cellStyle name="Normal 19 4 2 24 21" xfId="38957"/>
    <cellStyle name="Normal 19 4 2 24 22" xfId="38958"/>
    <cellStyle name="Normal 19 4 2 24 23" xfId="38959"/>
    <cellStyle name="Normal 19 4 2 24 24" xfId="38960"/>
    <cellStyle name="Normal 19 4 2 24 25" xfId="38961"/>
    <cellStyle name="Normal 19 4 2 24 26" xfId="38962"/>
    <cellStyle name="Normal 19 4 2 24 27" xfId="38963"/>
    <cellStyle name="Normal 19 4 2 24 28" xfId="38964"/>
    <cellStyle name="Normal 19 4 2 24 29" xfId="38965"/>
    <cellStyle name="Normal 19 4 2 24 3" xfId="38966"/>
    <cellStyle name="Normal 19 4 2 24 30" xfId="38967"/>
    <cellStyle name="Normal 19 4 2 24 4" xfId="38968"/>
    <cellStyle name="Normal 19 4 2 24 5" xfId="38969"/>
    <cellStyle name="Normal 19 4 2 24 6" xfId="38970"/>
    <cellStyle name="Normal 19 4 2 24 7" xfId="38971"/>
    <cellStyle name="Normal 19 4 2 24 8" xfId="38972"/>
    <cellStyle name="Normal 19 4 2 24 9" xfId="38973"/>
    <cellStyle name="Normal 19 4 2 25" xfId="38974"/>
    <cellStyle name="Normal 19 4 2 25 10" xfId="38975"/>
    <cellStyle name="Normal 19 4 2 25 11" xfId="38976"/>
    <cellStyle name="Normal 19 4 2 25 12" xfId="38977"/>
    <cellStyle name="Normal 19 4 2 25 13" xfId="38978"/>
    <cellStyle name="Normal 19 4 2 25 14" xfId="38979"/>
    <cellStyle name="Normal 19 4 2 25 15" xfId="38980"/>
    <cellStyle name="Normal 19 4 2 25 16" xfId="38981"/>
    <cellStyle name="Normal 19 4 2 25 17" xfId="38982"/>
    <cellStyle name="Normal 19 4 2 25 18" xfId="38983"/>
    <cellStyle name="Normal 19 4 2 25 19" xfId="38984"/>
    <cellStyle name="Normal 19 4 2 25 2" xfId="38985"/>
    <cellStyle name="Normal 19 4 2 25 20" xfId="38986"/>
    <cellStyle name="Normal 19 4 2 25 21" xfId="38987"/>
    <cellStyle name="Normal 19 4 2 25 22" xfId="38988"/>
    <cellStyle name="Normal 19 4 2 25 23" xfId="38989"/>
    <cellStyle name="Normal 19 4 2 25 24" xfId="38990"/>
    <cellStyle name="Normal 19 4 2 25 25" xfId="38991"/>
    <cellStyle name="Normal 19 4 2 25 26" xfId="38992"/>
    <cellStyle name="Normal 19 4 2 25 27" xfId="38993"/>
    <cellStyle name="Normal 19 4 2 25 28" xfId="38994"/>
    <cellStyle name="Normal 19 4 2 25 29" xfId="38995"/>
    <cellStyle name="Normal 19 4 2 25 3" xfId="38996"/>
    <cellStyle name="Normal 19 4 2 25 30" xfId="38997"/>
    <cellStyle name="Normal 19 4 2 25 4" xfId="38998"/>
    <cellStyle name="Normal 19 4 2 25 5" xfId="38999"/>
    <cellStyle name="Normal 19 4 2 25 6" xfId="39000"/>
    <cellStyle name="Normal 19 4 2 25 7" xfId="39001"/>
    <cellStyle name="Normal 19 4 2 25 8" xfId="39002"/>
    <cellStyle name="Normal 19 4 2 25 9" xfId="39003"/>
    <cellStyle name="Normal 19 4 2 26" xfId="39004"/>
    <cellStyle name="Normal 19 4 2 26 10" xfId="39005"/>
    <cellStyle name="Normal 19 4 2 26 11" xfId="39006"/>
    <cellStyle name="Normal 19 4 2 26 12" xfId="39007"/>
    <cellStyle name="Normal 19 4 2 26 13" xfId="39008"/>
    <cellStyle name="Normal 19 4 2 26 14" xfId="39009"/>
    <cellStyle name="Normal 19 4 2 26 15" xfId="39010"/>
    <cellStyle name="Normal 19 4 2 26 16" xfId="39011"/>
    <cellStyle name="Normal 19 4 2 26 17" xfId="39012"/>
    <cellStyle name="Normal 19 4 2 26 18" xfId="39013"/>
    <cellStyle name="Normal 19 4 2 26 19" xfId="39014"/>
    <cellStyle name="Normal 19 4 2 26 2" xfId="39015"/>
    <cellStyle name="Normal 19 4 2 26 20" xfId="39016"/>
    <cellStyle name="Normal 19 4 2 26 21" xfId="39017"/>
    <cellStyle name="Normal 19 4 2 26 22" xfId="39018"/>
    <cellStyle name="Normal 19 4 2 26 23" xfId="39019"/>
    <cellStyle name="Normal 19 4 2 26 24" xfId="39020"/>
    <cellStyle name="Normal 19 4 2 26 25" xfId="39021"/>
    <cellStyle name="Normal 19 4 2 26 26" xfId="39022"/>
    <cellStyle name="Normal 19 4 2 26 27" xfId="39023"/>
    <cellStyle name="Normal 19 4 2 26 28" xfId="39024"/>
    <cellStyle name="Normal 19 4 2 26 29" xfId="39025"/>
    <cellStyle name="Normal 19 4 2 26 3" xfId="39026"/>
    <cellStyle name="Normal 19 4 2 26 30" xfId="39027"/>
    <cellStyle name="Normal 19 4 2 26 4" xfId="39028"/>
    <cellStyle name="Normal 19 4 2 26 5" xfId="39029"/>
    <cellStyle name="Normal 19 4 2 26 6" xfId="39030"/>
    <cellStyle name="Normal 19 4 2 26 7" xfId="39031"/>
    <cellStyle name="Normal 19 4 2 26 8" xfId="39032"/>
    <cellStyle name="Normal 19 4 2 26 9" xfId="39033"/>
    <cellStyle name="Normal 19 4 2 27" xfId="39034"/>
    <cellStyle name="Normal 19 4 2 27 10" xfId="39035"/>
    <cellStyle name="Normal 19 4 2 27 11" xfId="39036"/>
    <cellStyle name="Normal 19 4 2 27 12" xfId="39037"/>
    <cellStyle name="Normal 19 4 2 27 13" xfId="39038"/>
    <cellStyle name="Normal 19 4 2 27 14" xfId="39039"/>
    <cellStyle name="Normal 19 4 2 27 15" xfId="39040"/>
    <cellStyle name="Normal 19 4 2 27 16" xfId="39041"/>
    <cellStyle name="Normal 19 4 2 27 17" xfId="39042"/>
    <cellStyle name="Normal 19 4 2 27 18" xfId="39043"/>
    <cellStyle name="Normal 19 4 2 27 19" xfId="39044"/>
    <cellStyle name="Normal 19 4 2 27 2" xfId="39045"/>
    <cellStyle name="Normal 19 4 2 27 20" xfId="39046"/>
    <cellStyle name="Normal 19 4 2 27 21" xfId="39047"/>
    <cellStyle name="Normal 19 4 2 27 22" xfId="39048"/>
    <cellStyle name="Normal 19 4 2 27 23" xfId="39049"/>
    <cellStyle name="Normal 19 4 2 27 24" xfId="39050"/>
    <cellStyle name="Normal 19 4 2 27 25" xfId="39051"/>
    <cellStyle name="Normal 19 4 2 27 26" xfId="39052"/>
    <cellStyle name="Normal 19 4 2 27 27" xfId="39053"/>
    <cellStyle name="Normal 19 4 2 27 28" xfId="39054"/>
    <cellStyle name="Normal 19 4 2 27 29" xfId="39055"/>
    <cellStyle name="Normal 19 4 2 27 3" xfId="39056"/>
    <cellStyle name="Normal 19 4 2 27 30" xfId="39057"/>
    <cellStyle name="Normal 19 4 2 27 4" xfId="39058"/>
    <cellStyle name="Normal 19 4 2 27 5" xfId="39059"/>
    <cellStyle name="Normal 19 4 2 27 6" xfId="39060"/>
    <cellStyle name="Normal 19 4 2 27 7" xfId="39061"/>
    <cellStyle name="Normal 19 4 2 27 8" xfId="39062"/>
    <cellStyle name="Normal 19 4 2 27 9" xfId="39063"/>
    <cellStyle name="Normal 19 4 2 28" xfId="39064"/>
    <cellStyle name="Normal 19 4 2 28 10" xfId="39065"/>
    <cellStyle name="Normal 19 4 2 28 11" xfId="39066"/>
    <cellStyle name="Normal 19 4 2 28 12" xfId="39067"/>
    <cellStyle name="Normal 19 4 2 28 13" xfId="39068"/>
    <cellStyle name="Normal 19 4 2 28 14" xfId="39069"/>
    <cellStyle name="Normal 19 4 2 28 15" xfId="39070"/>
    <cellStyle name="Normal 19 4 2 28 16" xfId="39071"/>
    <cellStyle name="Normal 19 4 2 28 17" xfId="39072"/>
    <cellStyle name="Normal 19 4 2 28 18" xfId="39073"/>
    <cellStyle name="Normal 19 4 2 28 19" xfId="39074"/>
    <cellStyle name="Normal 19 4 2 28 2" xfId="39075"/>
    <cellStyle name="Normal 19 4 2 28 20" xfId="39076"/>
    <cellStyle name="Normal 19 4 2 28 21" xfId="39077"/>
    <cellStyle name="Normal 19 4 2 28 22" xfId="39078"/>
    <cellStyle name="Normal 19 4 2 28 23" xfId="39079"/>
    <cellStyle name="Normal 19 4 2 28 24" xfId="39080"/>
    <cellStyle name="Normal 19 4 2 28 25" xfId="39081"/>
    <cellStyle name="Normal 19 4 2 28 26" xfId="39082"/>
    <cellStyle name="Normal 19 4 2 28 27" xfId="39083"/>
    <cellStyle name="Normal 19 4 2 28 28" xfId="39084"/>
    <cellStyle name="Normal 19 4 2 28 29" xfId="39085"/>
    <cellStyle name="Normal 19 4 2 28 3" xfId="39086"/>
    <cellStyle name="Normal 19 4 2 28 30" xfId="39087"/>
    <cellStyle name="Normal 19 4 2 28 4" xfId="39088"/>
    <cellStyle name="Normal 19 4 2 28 5" xfId="39089"/>
    <cellStyle name="Normal 19 4 2 28 6" xfId="39090"/>
    <cellStyle name="Normal 19 4 2 28 7" xfId="39091"/>
    <cellStyle name="Normal 19 4 2 28 8" xfId="39092"/>
    <cellStyle name="Normal 19 4 2 28 9" xfId="39093"/>
    <cellStyle name="Normal 19 4 2 29" xfId="39094"/>
    <cellStyle name="Normal 19 4 2 29 10" xfId="39095"/>
    <cellStyle name="Normal 19 4 2 29 11" xfId="39096"/>
    <cellStyle name="Normal 19 4 2 29 12" xfId="39097"/>
    <cellStyle name="Normal 19 4 2 29 13" xfId="39098"/>
    <cellStyle name="Normal 19 4 2 29 14" xfId="39099"/>
    <cellStyle name="Normal 19 4 2 29 15" xfId="39100"/>
    <cellStyle name="Normal 19 4 2 29 16" xfId="39101"/>
    <cellStyle name="Normal 19 4 2 29 17" xfId="39102"/>
    <cellStyle name="Normal 19 4 2 29 18" xfId="39103"/>
    <cellStyle name="Normal 19 4 2 29 19" xfId="39104"/>
    <cellStyle name="Normal 19 4 2 29 2" xfId="39105"/>
    <cellStyle name="Normal 19 4 2 29 20" xfId="39106"/>
    <cellStyle name="Normal 19 4 2 29 21" xfId="39107"/>
    <cellStyle name="Normal 19 4 2 29 22" xfId="39108"/>
    <cellStyle name="Normal 19 4 2 29 23" xfId="39109"/>
    <cellStyle name="Normal 19 4 2 29 24" xfId="39110"/>
    <cellStyle name="Normal 19 4 2 29 25" xfId="39111"/>
    <cellStyle name="Normal 19 4 2 29 26" xfId="39112"/>
    <cellStyle name="Normal 19 4 2 29 27" xfId="39113"/>
    <cellStyle name="Normal 19 4 2 29 28" xfId="39114"/>
    <cellStyle name="Normal 19 4 2 29 29" xfId="39115"/>
    <cellStyle name="Normal 19 4 2 29 3" xfId="39116"/>
    <cellStyle name="Normal 19 4 2 29 30" xfId="39117"/>
    <cellStyle name="Normal 19 4 2 29 4" xfId="39118"/>
    <cellStyle name="Normal 19 4 2 29 5" xfId="39119"/>
    <cellStyle name="Normal 19 4 2 29 6" xfId="39120"/>
    <cellStyle name="Normal 19 4 2 29 7" xfId="39121"/>
    <cellStyle name="Normal 19 4 2 29 8" xfId="39122"/>
    <cellStyle name="Normal 19 4 2 29 9" xfId="39123"/>
    <cellStyle name="Normal 19 4 2 3" xfId="39124"/>
    <cellStyle name="Normal 19 4 2 3 10" xfId="39125"/>
    <cellStyle name="Normal 19 4 2 3 11" xfId="39126"/>
    <cellStyle name="Normal 19 4 2 3 12" xfId="39127"/>
    <cellStyle name="Normal 19 4 2 3 13" xfId="39128"/>
    <cellStyle name="Normal 19 4 2 3 14" xfId="39129"/>
    <cellStyle name="Normal 19 4 2 3 15" xfId="39130"/>
    <cellStyle name="Normal 19 4 2 3 16" xfId="39131"/>
    <cellStyle name="Normal 19 4 2 3 17" xfId="39132"/>
    <cellStyle name="Normal 19 4 2 3 18" xfId="39133"/>
    <cellStyle name="Normal 19 4 2 3 19" xfId="39134"/>
    <cellStyle name="Normal 19 4 2 3 2" xfId="39135"/>
    <cellStyle name="Normal 19 4 2 3 20" xfId="39136"/>
    <cellStyle name="Normal 19 4 2 3 21" xfId="39137"/>
    <cellStyle name="Normal 19 4 2 3 22" xfId="39138"/>
    <cellStyle name="Normal 19 4 2 3 23" xfId="39139"/>
    <cellStyle name="Normal 19 4 2 3 24" xfId="39140"/>
    <cellStyle name="Normal 19 4 2 3 25" xfId="39141"/>
    <cellStyle name="Normal 19 4 2 3 26" xfId="39142"/>
    <cellStyle name="Normal 19 4 2 3 27" xfId="39143"/>
    <cellStyle name="Normal 19 4 2 3 28" xfId="39144"/>
    <cellStyle name="Normal 19 4 2 3 29" xfId="39145"/>
    <cellStyle name="Normal 19 4 2 3 3" xfId="39146"/>
    <cellStyle name="Normal 19 4 2 3 30" xfId="39147"/>
    <cellStyle name="Normal 19 4 2 3 4" xfId="39148"/>
    <cellStyle name="Normal 19 4 2 3 5" xfId="39149"/>
    <cellStyle name="Normal 19 4 2 3 6" xfId="39150"/>
    <cellStyle name="Normal 19 4 2 3 7" xfId="39151"/>
    <cellStyle name="Normal 19 4 2 3 8" xfId="39152"/>
    <cellStyle name="Normal 19 4 2 3 9" xfId="39153"/>
    <cellStyle name="Normal 19 4 2 30" xfId="39154"/>
    <cellStyle name="Normal 19 4 2 30 10" xfId="39155"/>
    <cellStyle name="Normal 19 4 2 30 11" xfId="39156"/>
    <cellStyle name="Normal 19 4 2 30 12" xfId="39157"/>
    <cellStyle name="Normal 19 4 2 30 13" xfId="39158"/>
    <cellStyle name="Normal 19 4 2 30 14" xfId="39159"/>
    <cellStyle name="Normal 19 4 2 30 15" xfId="39160"/>
    <cellStyle name="Normal 19 4 2 30 16" xfId="39161"/>
    <cellStyle name="Normal 19 4 2 30 17" xfId="39162"/>
    <cellStyle name="Normal 19 4 2 30 18" xfId="39163"/>
    <cellStyle name="Normal 19 4 2 30 19" xfId="39164"/>
    <cellStyle name="Normal 19 4 2 30 2" xfId="39165"/>
    <cellStyle name="Normal 19 4 2 30 20" xfId="39166"/>
    <cellStyle name="Normal 19 4 2 30 21" xfId="39167"/>
    <cellStyle name="Normal 19 4 2 30 22" xfId="39168"/>
    <cellStyle name="Normal 19 4 2 30 23" xfId="39169"/>
    <cellStyle name="Normal 19 4 2 30 24" xfId="39170"/>
    <cellStyle name="Normal 19 4 2 30 25" xfId="39171"/>
    <cellStyle name="Normal 19 4 2 30 26" xfId="39172"/>
    <cellStyle name="Normal 19 4 2 30 27" xfId="39173"/>
    <cellStyle name="Normal 19 4 2 30 28" xfId="39174"/>
    <cellStyle name="Normal 19 4 2 30 29" xfId="39175"/>
    <cellStyle name="Normal 19 4 2 30 3" xfId="39176"/>
    <cellStyle name="Normal 19 4 2 30 30" xfId="39177"/>
    <cellStyle name="Normal 19 4 2 30 4" xfId="39178"/>
    <cellStyle name="Normal 19 4 2 30 5" xfId="39179"/>
    <cellStyle name="Normal 19 4 2 30 6" xfId="39180"/>
    <cellStyle name="Normal 19 4 2 30 7" xfId="39181"/>
    <cellStyle name="Normal 19 4 2 30 8" xfId="39182"/>
    <cellStyle name="Normal 19 4 2 30 9" xfId="39183"/>
    <cellStyle name="Normal 19 4 2 31" xfId="39184"/>
    <cellStyle name="Normal 19 4 2 31 10" xfId="39185"/>
    <cellStyle name="Normal 19 4 2 31 11" xfId="39186"/>
    <cellStyle name="Normal 19 4 2 31 12" xfId="39187"/>
    <cellStyle name="Normal 19 4 2 31 13" xfId="39188"/>
    <cellStyle name="Normal 19 4 2 31 14" xfId="39189"/>
    <cellStyle name="Normal 19 4 2 31 15" xfId="39190"/>
    <cellStyle name="Normal 19 4 2 31 16" xfId="39191"/>
    <cellStyle name="Normal 19 4 2 31 17" xfId="39192"/>
    <cellStyle name="Normal 19 4 2 31 18" xfId="39193"/>
    <cellStyle name="Normal 19 4 2 31 19" xfId="39194"/>
    <cellStyle name="Normal 19 4 2 31 2" xfId="39195"/>
    <cellStyle name="Normal 19 4 2 31 20" xfId="39196"/>
    <cellStyle name="Normal 19 4 2 31 21" xfId="39197"/>
    <cellStyle name="Normal 19 4 2 31 22" xfId="39198"/>
    <cellStyle name="Normal 19 4 2 31 23" xfId="39199"/>
    <cellStyle name="Normal 19 4 2 31 24" xfId="39200"/>
    <cellStyle name="Normal 19 4 2 31 25" xfId="39201"/>
    <cellStyle name="Normal 19 4 2 31 26" xfId="39202"/>
    <cellStyle name="Normal 19 4 2 31 27" xfId="39203"/>
    <cellStyle name="Normal 19 4 2 31 28" xfId="39204"/>
    <cellStyle name="Normal 19 4 2 31 29" xfId="39205"/>
    <cellStyle name="Normal 19 4 2 31 3" xfId="39206"/>
    <cellStyle name="Normal 19 4 2 31 30" xfId="39207"/>
    <cellStyle name="Normal 19 4 2 31 4" xfId="39208"/>
    <cellStyle name="Normal 19 4 2 31 5" xfId="39209"/>
    <cellStyle name="Normal 19 4 2 31 6" xfId="39210"/>
    <cellStyle name="Normal 19 4 2 31 7" xfId="39211"/>
    <cellStyle name="Normal 19 4 2 31 8" xfId="39212"/>
    <cellStyle name="Normal 19 4 2 31 9" xfId="39213"/>
    <cellStyle name="Normal 19 4 2 32" xfId="39214"/>
    <cellStyle name="Normal 19 4 2 33" xfId="39215"/>
    <cellStyle name="Normal 19 4 2 34" xfId="39216"/>
    <cellStyle name="Normal 19 4 2 35" xfId="39217"/>
    <cellStyle name="Normal 19 4 2 36" xfId="39218"/>
    <cellStyle name="Normal 19 4 2 37" xfId="39219"/>
    <cellStyle name="Normal 19 4 2 38" xfId="39220"/>
    <cellStyle name="Normal 19 4 2 39" xfId="39221"/>
    <cellStyle name="Normal 19 4 2 4" xfId="39222"/>
    <cellStyle name="Normal 19 4 2 4 10" xfId="39223"/>
    <cellStyle name="Normal 19 4 2 4 11" xfId="39224"/>
    <cellStyle name="Normal 19 4 2 4 12" xfId="39225"/>
    <cellStyle name="Normal 19 4 2 4 13" xfId="39226"/>
    <cellStyle name="Normal 19 4 2 4 14" xfId="39227"/>
    <cellStyle name="Normal 19 4 2 4 15" xfId="39228"/>
    <cellStyle name="Normal 19 4 2 4 16" xfId="39229"/>
    <cellStyle name="Normal 19 4 2 4 17" xfId="39230"/>
    <cellStyle name="Normal 19 4 2 4 18" xfId="39231"/>
    <cellStyle name="Normal 19 4 2 4 19" xfId="39232"/>
    <cellStyle name="Normal 19 4 2 4 2" xfId="39233"/>
    <cellStyle name="Normal 19 4 2 4 20" xfId="39234"/>
    <cellStyle name="Normal 19 4 2 4 21" xfId="39235"/>
    <cellStyle name="Normal 19 4 2 4 22" xfId="39236"/>
    <cellStyle name="Normal 19 4 2 4 23" xfId="39237"/>
    <cellStyle name="Normal 19 4 2 4 24" xfId="39238"/>
    <cellStyle name="Normal 19 4 2 4 25" xfId="39239"/>
    <cellStyle name="Normal 19 4 2 4 26" xfId="39240"/>
    <cellStyle name="Normal 19 4 2 4 27" xfId="39241"/>
    <cellStyle name="Normal 19 4 2 4 28" xfId="39242"/>
    <cellStyle name="Normal 19 4 2 4 29" xfId="39243"/>
    <cellStyle name="Normal 19 4 2 4 3" xfId="39244"/>
    <cellStyle name="Normal 19 4 2 4 30" xfId="39245"/>
    <cellStyle name="Normal 19 4 2 4 4" xfId="39246"/>
    <cellStyle name="Normal 19 4 2 4 5" xfId="39247"/>
    <cellStyle name="Normal 19 4 2 4 6" xfId="39248"/>
    <cellStyle name="Normal 19 4 2 4 7" xfId="39249"/>
    <cellStyle name="Normal 19 4 2 4 8" xfId="39250"/>
    <cellStyle name="Normal 19 4 2 4 9" xfId="39251"/>
    <cellStyle name="Normal 19 4 2 40" xfId="39252"/>
    <cellStyle name="Normal 19 4 2 41" xfId="39253"/>
    <cellStyle name="Normal 19 4 2 42" xfId="39254"/>
    <cellStyle name="Normal 19 4 2 43" xfId="39255"/>
    <cellStyle name="Normal 19 4 2 44" xfId="39256"/>
    <cellStyle name="Normal 19 4 2 45" xfId="39257"/>
    <cellStyle name="Normal 19 4 2 46" xfId="39258"/>
    <cellStyle name="Normal 19 4 2 47" xfId="39259"/>
    <cellStyle name="Normal 19 4 2 48" xfId="39260"/>
    <cellStyle name="Normal 19 4 2 49" xfId="39261"/>
    <cellStyle name="Normal 19 4 2 5" xfId="39262"/>
    <cellStyle name="Normal 19 4 2 5 10" xfId="39263"/>
    <cellStyle name="Normal 19 4 2 5 11" xfId="39264"/>
    <cellStyle name="Normal 19 4 2 5 12" xfId="39265"/>
    <cellStyle name="Normal 19 4 2 5 13" xfId="39266"/>
    <cellStyle name="Normal 19 4 2 5 14" xfId="39267"/>
    <cellStyle name="Normal 19 4 2 5 15" xfId="39268"/>
    <cellStyle name="Normal 19 4 2 5 16" xfId="39269"/>
    <cellStyle name="Normal 19 4 2 5 17" xfId="39270"/>
    <cellStyle name="Normal 19 4 2 5 18" xfId="39271"/>
    <cellStyle name="Normal 19 4 2 5 19" xfId="39272"/>
    <cellStyle name="Normal 19 4 2 5 2" xfId="39273"/>
    <cellStyle name="Normal 19 4 2 5 20" xfId="39274"/>
    <cellStyle name="Normal 19 4 2 5 21" xfId="39275"/>
    <cellStyle name="Normal 19 4 2 5 22" xfId="39276"/>
    <cellStyle name="Normal 19 4 2 5 23" xfId="39277"/>
    <cellStyle name="Normal 19 4 2 5 24" xfId="39278"/>
    <cellStyle name="Normal 19 4 2 5 25" xfId="39279"/>
    <cellStyle name="Normal 19 4 2 5 26" xfId="39280"/>
    <cellStyle name="Normal 19 4 2 5 27" xfId="39281"/>
    <cellStyle name="Normal 19 4 2 5 28" xfId="39282"/>
    <cellStyle name="Normal 19 4 2 5 29" xfId="39283"/>
    <cellStyle name="Normal 19 4 2 5 3" xfId="39284"/>
    <cellStyle name="Normal 19 4 2 5 30" xfId="39285"/>
    <cellStyle name="Normal 19 4 2 5 4" xfId="39286"/>
    <cellStyle name="Normal 19 4 2 5 5" xfId="39287"/>
    <cellStyle name="Normal 19 4 2 5 6" xfId="39288"/>
    <cellStyle name="Normal 19 4 2 5 7" xfId="39289"/>
    <cellStyle name="Normal 19 4 2 5 8" xfId="39290"/>
    <cellStyle name="Normal 19 4 2 5 9" xfId="39291"/>
    <cellStyle name="Normal 19 4 2 50" xfId="39292"/>
    <cellStyle name="Normal 19 4 2 51" xfId="39293"/>
    <cellStyle name="Normal 19 4 2 52" xfId="39294"/>
    <cellStyle name="Normal 19 4 2 53" xfId="39295"/>
    <cellStyle name="Normal 19 4 2 54" xfId="39296"/>
    <cellStyle name="Normal 19 4 2 55" xfId="39297"/>
    <cellStyle name="Normal 19 4 2 56" xfId="39298"/>
    <cellStyle name="Normal 19 4 2 57" xfId="39299"/>
    <cellStyle name="Normal 19 4 2 58" xfId="39300"/>
    <cellStyle name="Normal 19 4 2 59" xfId="39301"/>
    <cellStyle name="Normal 19 4 2 6" xfId="39302"/>
    <cellStyle name="Normal 19 4 2 6 10" xfId="39303"/>
    <cellStyle name="Normal 19 4 2 6 11" xfId="39304"/>
    <cellStyle name="Normal 19 4 2 6 12" xfId="39305"/>
    <cellStyle name="Normal 19 4 2 6 13" xfId="39306"/>
    <cellStyle name="Normal 19 4 2 6 14" xfId="39307"/>
    <cellStyle name="Normal 19 4 2 6 15" xfId="39308"/>
    <cellStyle name="Normal 19 4 2 6 16" xfId="39309"/>
    <cellStyle name="Normal 19 4 2 6 17" xfId="39310"/>
    <cellStyle name="Normal 19 4 2 6 18" xfId="39311"/>
    <cellStyle name="Normal 19 4 2 6 19" xfId="39312"/>
    <cellStyle name="Normal 19 4 2 6 2" xfId="39313"/>
    <cellStyle name="Normal 19 4 2 6 20" xfId="39314"/>
    <cellStyle name="Normal 19 4 2 6 21" xfId="39315"/>
    <cellStyle name="Normal 19 4 2 6 22" xfId="39316"/>
    <cellStyle name="Normal 19 4 2 6 23" xfId="39317"/>
    <cellStyle name="Normal 19 4 2 6 24" xfId="39318"/>
    <cellStyle name="Normal 19 4 2 6 25" xfId="39319"/>
    <cellStyle name="Normal 19 4 2 6 26" xfId="39320"/>
    <cellStyle name="Normal 19 4 2 6 27" xfId="39321"/>
    <cellStyle name="Normal 19 4 2 6 28" xfId="39322"/>
    <cellStyle name="Normal 19 4 2 6 29" xfId="39323"/>
    <cellStyle name="Normal 19 4 2 6 3" xfId="39324"/>
    <cellStyle name="Normal 19 4 2 6 30" xfId="39325"/>
    <cellStyle name="Normal 19 4 2 6 4" xfId="39326"/>
    <cellStyle name="Normal 19 4 2 6 5" xfId="39327"/>
    <cellStyle name="Normal 19 4 2 6 6" xfId="39328"/>
    <cellStyle name="Normal 19 4 2 6 7" xfId="39329"/>
    <cellStyle name="Normal 19 4 2 6 8" xfId="39330"/>
    <cellStyle name="Normal 19 4 2 6 9" xfId="39331"/>
    <cellStyle name="Normal 19 4 2 60" xfId="39332"/>
    <cellStyle name="Normal 19 4 2 7" xfId="39333"/>
    <cellStyle name="Normal 19 4 2 7 10" xfId="39334"/>
    <cellStyle name="Normal 19 4 2 7 11" xfId="39335"/>
    <cellStyle name="Normal 19 4 2 7 12" xfId="39336"/>
    <cellStyle name="Normal 19 4 2 7 13" xfId="39337"/>
    <cellStyle name="Normal 19 4 2 7 14" xfId="39338"/>
    <cellStyle name="Normal 19 4 2 7 15" xfId="39339"/>
    <cellStyle name="Normal 19 4 2 7 16" xfId="39340"/>
    <cellStyle name="Normal 19 4 2 7 17" xfId="39341"/>
    <cellStyle name="Normal 19 4 2 7 18" xfId="39342"/>
    <cellStyle name="Normal 19 4 2 7 19" xfId="39343"/>
    <cellStyle name="Normal 19 4 2 7 2" xfId="39344"/>
    <cellStyle name="Normal 19 4 2 7 20" xfId="39345"/>
    <cellStyle name="Normal 19 4 2 7 21" xfId="39346"/>
    <cellStyle name="Normal 19 4 2 7 22" xfId="39347"/>
    <cellStyle name="Normal 19 4 2 7 23" xfId="39348"/>
    <cellStyle name="Normal 19 4 2 7 24" xfId="39349"/>
    <cellStyle name="Normal 19 4 2 7 25" xfId="39350"/>
    <cellStyle name="Normal 19 4 2 7 26" xfId="39351"/>
    <cellStyle name="Normal 19 4 2 7 27" xfId="39352"/>
    <cellStyle name="Normal 19 4 2 7 28" xfId="39353"/>
    <cellStyle name="Normal 19 4 2 7 29" xfId="39354"/>
    <cellStyle name="Normal 19 4 2 7 3" xfId="39355"/>
    <cellStyle name="Normal 19 4 2 7 30" xfId="39356"/>
    <cellStyle name="Normal 19 4 2 7 4" xfId="39357"/>
    <cellStyle name="Normal 19 4 2 7 5" xfId="39358"/>
    <cellStyle name="Normal 19 4 2 7 6" xfId="39359"/>
    <cellStyle name="Normal 19 4 2 7 7" xfId="39360"/>
    <cellStyle name="Normal 19 4 2 7 8" xfId="39361"/>
    <cellStyle name="Normal 19 4 2 7 9" xfId="39362"/>
    <cellStyle name="Normal 19 4 2 8" xfId="39363"/>
    <cellStyle name="Normal 19 4 2 8 10" xfId="39364"/>
    <cellStyle name="Normal 19 4 2 8 11" xfId="39365"/>
    <cellStyle name="Normal 19 4 2 8 12" xfId="39366"/>
    <cellStyle name="Normal 19 4 2 8 13" xfId="39367"/>
    <cellStyle name="Normal 19 4 2 8 14" xfId="39368"/>
    <cellStyle name="Normal 19 4 2 8 15" xfId="39369"/>
    <cellStyle name="Normal 19 4 2 8 16" xfId="39370"/>
    <cellStyle name="Normal 19 4 2 8 17" xfId="39371"/>
    <cellStyle name="Normal 19 4 2 8 18" xfId="39372"/>
    <cellStyle name="Normal 19 4 2 8 19" xfId="39373"/>
    <cellStyle name="Normal 19 4 2 8 2" xfId="39374"/>
    <cellStyle name="Normal 19 4 2 8 20" xfId="39375"/>
    <cellStyle name="Normal 19 4 2 8 21" xfId="39376"/>
    <cellStyle name="Normal 19 4 2 8 22" xfId="39377"/>
    <cellStyle name="Normal 19 4 2 8 23" xfId="39378"/>
    <cellStyle name="Normal 19 4 2 8 24" xfId="39379"/>
    <cellStyle name="Normal 19 4 2 8 25" xfId="39380"/>
    <cellStyle name="Normal 19 4 2 8 26" xfId="39381"/>
    <cellStyle name="Normal 19 4 2 8 27" xfId="39382"/>
    <cellStyle name="Normal 19 4 2 8 28" xfId="39383"/>
    <cellStyle name="Normal 19 4 2 8 29" xfId="39384"/>
    <cellStyle name="Normal 19 4 2 8 3" xfId="39385"/>
    <cellStyle name="Normal 19 4 2 8 30" xfId="39386"/>
    <cellStyle name="Normal 19 4 2 8 4" xfId="39387"/>
    <cellStyle name="Normal 19 4 2 8 5" xfId="39388"/>
    <cellStyle name="Normal 19 4 2 8 6" xfId="39389"/>
    <cellStyle name="Normal 19 4 2 8 7" xfId="39390"/>
    <cellStyle name="Normal 19 4 2 8 8" xfId="39391"/>
    <cellStyle name="Normal 19 4 2 8 9" xfId="39392"/>
    <cellStyle name="Normal 19 4 2 9" xfId="39393"/>
    <cellStyle name="Normal 19 4 2 9 10" xfId="39394"/>
    <cellStyle name="Normal 19 4 2 9 11" xfId="39395"/>
    <cellStyle name="Normal 19 4 2 9 12" xfId="39396"/>
    <cellStyle name="Normal 19 4 2 9 13" xfId="39397"/>
    <cellStyle name="Normal 19 4 2 9 14" xfId="39398"/>
    <cellStyle name="Normal 19 4 2 9 15" xfId="39399"/>
    <cellStyle name="Normal 19 4 2 9 16" xfId="39400"/>
    <cellStyle name="Normal 19 4 2 9 17" xfId="39401"/>
    <cellStyle name="Normal 19 4 2 9 18" xfId="39402"/>
    <cellStyle name="Normal 19 4 2 9 19" xfId="39403"/>
    <cellStyle name="Normal 19 4 2 9 2" xfId="39404"/>
    <cellStyle name="Normal 19 4 2 9 20" xfId="39405"/>
    <cellStyle name="Normal 19 4 2 9 21" xfId="39406"/>
    <cellStyle name="Normal 19 4 2 9 22" xfId="39407"/>
    <cellStyle name="Normal 19 4 2 9 23" xfId="39408"/>
    <cellStyle name="Normal 19 4 2 9 24" xfId="39409"/>
    <cellStyle name="Normal 19 4 2 9 25" xfId="39410"/>
    <cellStyle name="Normal 19 4 2 9 26" xfId="39411"/>
    <cellStyle name="Normal 19 4 2 9 27" xfId="39412"/>
    <cellStyle name="Normal 19 4 2 9 28" xfId="39413"/>
    <cellStyle name="Normal 19 4 2 9 29" xfId="39414"/>
    <cellStyle name="Normal 19 4 2 9 3" xfId="39415"/>
    <cellStyle name="Normal 19 4 2 9 30" xfId="39416"/>
    <cellStyle name="Normal 19 4 2 9 4" xfId="39417"/>
    <cellStyle name="Normal 19 4 2 9 5" xfId="39418"/>
    <cellStyle name="Normal 19 4 2 9 6" xfId="39419"/>
    <cellStyle name="Normal 19 4 2 9 7" xfId="39420"/>
    <cellStyle name="Normal 19 4 2 9 8" xfId="39421"/>
    <cellStyle name="Normal 19 4 2 9 9" xfId="39422"/>
    <cellStyle name="Normal 19 4 20" xfId="39423"/>
    <cellStyle name="Normal 19 4 20 10" xfId="39424"/>
    <cellStyle name="Normal 19 4 20 11" xfId="39425"/>
    <cellStyle name="Normal 19 4 20 12" xfId="39426"/>
    <cellStyle name="Normal 19 4 20 13" xfId="39427"/>
    <cellStyle name="Normal 19 4 20 14" xfId="39428"/>
    <cellStyle name="Normal 19 4 20 15" xfId="39429"/>
    <cellStyle name="Normal 19 4 20 16" xfId="39430"/>
    <cellStyle name="Normal 19 4 20 17" xfId="39431"/>
    <cellStyle name="Normal 19 4 20 18" xfId="39432"/>
    <cellStyle name="Normal 19 4 20 19" xfId="39433"/>
    <cellStyle name="Normal 19 4 20 2" xfId="39434"/>
    <cellStyle name="Normal 19 4 20 20" xfId="39435"/>
    <cellStyle name="Normal 19 4 20 21" xfId="39436"/>
    <cellStyle name="Normal 19 4 20 22" xfId="39437"/>
    <cellStyle name="Normal 19 4 20 23" xfId="39438"/>
    <cellStyle name="Normal 19 4 20 24" xfId="39439"/>
    <cellStyle name="Normal 19 4 20 25" xfId="39440"/>
    <cellStyle name="Normal 19 4 20 26" xfId="39441"/>
    <cellStyle name="Normal 19 4 20 27" xfId="39442"/>
    <cellStyle name="Normal 19 4 20 28" xfId="39443"/>
    <cellStyle name="Normal 19 4 20 29" xfId="39444"/>
    <cellStyle name="Normal 19 4 20 3" xfId="39445"/>
    <cellStyle name="Normal 19 4 20 30" xfId="39446"/>
    <cellStyle name="Normal 19 4 20 4" xfId="39447"/>
    <cellStyle name="Normal 19 4 20 5" xfId="39448"/>
    <cellStyle name="Normal 19 4 20 6" xfId="39449"/>
    <cellStyle name="Normal 19 4 20 7" xfId="39450"/>
    <cellStyle name="Normal 19 4 20 8" xfId="39451"/>
    <cellStyle name="Normal 19 4 20 9" xfId="39452"/>
    <cellStyle name="Normal 19 4 21" xfId="39453"/>
    <cellStyle name="Normal 19 4 21 10" xfId="39454"/>
    <cellStyle name="Normal 19 4 21 11" xfId="39455"/>
    <cellStyle name="Normal 19 4 21 12" xfId="39456"/>
    <cellStyle name="Normal 19 4 21 13" xfId="39457"/>
    <cellStyle name="Normal 19 4 21 14" xfId="39458"/>
    <cellStyle name="Normal 19 4 21 15" xfId="39459"/>
    <cellStyle name="Normal 19 4 21 16" xfId="39460"/>
    <cellStyle name="Normal 19 4 21 17" xfId="39461"/>
    <cellStyle name="Normal 19 4 21 18" xfId="39462"/>
    <cellStyle name="Normal 19 4 21 19" xfId="39463"/>
    <cellStyle name="Normal 19 4 21 2" xfId="39464"/>
    <cellStyle name="Normal 19 4 21 20" xfId="39465"/>
    <cellStyle name="Normal 19 4 21 21" xfId="39466"/>
    <cellStyle name="Normal 19 4 21 22" xfId="39467"/>
    <cellStyle name="Normal 19 4 21 23" xfId="39468"/>
    <cellStyle name="Normal 19 4 21 24" xfId="39469"/>
    <cellStyle name="Normal 19 4 21 25" xfId="39470"/>
    <cellStyle name="Normal 19 4 21 26" xfId="39471"/>
    <cellStyle name="Normal 19 4 21 27" xfId="39472"/>
    <cellStyle name="Normal 19 4 21 28" xfId="39473"/>
    <cellStyle name="Normal 19 4 21 29" xfId="39474"/>
    <cellStyle name="Normal 19 4 21 3" xfId="39475"/>
    <cellStyle name="Normal 19 4 21 30" xfId="39476"/>
    <cellStyle name="Normal 19 4 21 4" xfId="39477"/>
    <cellStyle name="Normal 19 4 21 5" xfId="39478"/>
    <cellStyle name="Normal 19 4 21 6" xfId="39479"/>
    <cellStyle name="Normal 19 4 21 7" xfId="39480"/>
    <cellStyle name="Normal 19 4 21 8" xfId="39481"/>
    <cellStyle name="Normal 19 4 21 9" xfId="39482"/>
    <cellStyle name="Normal 19 4 22" xfId="39483"/>
    <cellStyle name="Normal 19 4 22 10" xfId="39484"/>
    <cellStyle name="Normal 19 4 22 11" xfId="39485"/>
    <cellStyle name="Normal 19 4 22 12" xfId="39486"/>
    <cellStyle name="Normal 19 4 22 13" xfId="39487"/>
    <cellStyle name="Normal 19 4 22 14" xfId="39488"/>
    <cellStyle name="Normal 19 4 22 15" xfId="39489"/>
    <cellStyle name="Normal 19 4 22 16" xfId="39490"/>
    <cellStyle name="Normal 19 4 22 17" xfId="39491"/>
    <cellStyle name="Normal 19 4 22 18" xfId="39492"/>
    <cellStyle name="Normal 19 4 22 19" xfId="39493"/>
    <cellStyle name="Normal 19 4 22 2" xfId="39494"/>
    <cellStyle name="Normal 19 4 22 20" xfId="39495"/>
    <cellStyle name="Normal 19 4 22 21" xfId="39496"/>
    <cellStyle name="Normal 19 4 22 22" xfId="39497"/>
    <cellStyle name="Normal 19 4 22 23" xfId="39498"/>
    <cellStyle name="Normal 19 4 22 24" xfId="39499"/>
    <cellStyle name="Normal 19 4 22 25" xfId="39500"/>
    <cellStyle name="Normal 19 4 22 26" xfId="39501"/>
    <cellStyle name="Normal 19 4 22 27" xfId="39502"/>
    <cellStyle name="Normal 19 4 22 28" xfId="39503"/>
    <cellStyle name="Normal 19 4 22 29" xfId="39504"/>
    <cellStyle name="Normal 19 4 22 3" xfId="39505"/>
    <cellStyle name="Normal 19 4 22 30" xfId="39506"/>
    <cellStyle name="Normal 19 4 22 4" xfId="39507"/>
    <cellStyle name="Normal 19 4 22 5" xfId="39508"/>
    <cellStyle name="Normal 19 4 22 6" xfId="39509"/>
    <cellStyle name="Normal 19 4 22 7" xfId="39510"/>
    <cellStyle name="Normal 19 4 22 8" xfId="39511"/>
    <cellStyle name="Normal 19 4 22 9" xfId="39512"/>
    <cellStyle name="Normal 19 4 23" xfId="39513"/>
    <cellStyle name="Normal 19 4 23 10" xfId="39514"/>
    <cellStyle name="Normal 19 4 23 11" xfId="39515"/>
    <cellStyle name="Normal 19 4 23 12" xfId="39516"/>
    <cellStyle name="Normal 19 4 23 13" xfId="39517"/>
    <cellStyle name="Normal 19 4 23 14" xfId="39518"/>
    <cellStyle name="Normal 19 4 23 15" xfId="39519"/>
    <cellStyle name="Normal 19 4 23 16" xfId="39520"/>
    <cellStyle name="Normal 19 4 23 17" xfId="39521"/>
    <cellStyle name="Normal 19 4 23 18" xfId="39522"/>
    <cellStyle name="Normal 19 4 23 19" xfId="39523"/>
    <cellStyle name="Normal 19 4 23 2" xfId="39524"/>
    <cellStyle name="Normal 19 4 23 20" xfId="39525"/>
    <cellStyle name="Normal 19 4 23 21" xfId="39526"/>
    <cellStyle name="Normal 19 4 23 22" xfId="39527"/>
    <cellStyle name="Normal 19 4 23 23" xfId="39528"/>
    <cellStyle name="Normal 19 4 23 24" xfId="39529"/>
    <cellStyle name="Normal 19 4 23 25" xfId="39530"/>
    <cellStyle name="Normal 19 4 23 26" xfId="39531"/>
    <cellStyle name="Normal 19 4 23 27" xfId="39532"/>
    <cellStyle name="Normal 19 4 23 28" xfId="39533"/>
    <cellStyle name="Normal 19 4 23 29" xfId="39534"/>
    <cellStyle name="Normal 19 4 23 3" xfId="39535"/>
    <cellStyle name="Normal 19 4 23 30" xfId="39536"/>
    <cellStyle name="Normal 19 4 23 4" xfId="39537"/>
    <cellStyle name="Normal 19 4 23 5" xfId="39538"/>
    <cellStyle name="Normal 19 4 23 6" xfId="39539"/>
    <cellStyle name="Normal 19 4 23 7" xfId="39540"/>
    <cellStyle name="Normal 19 4 23 8" xfId="39541"/>
    <cellStyle name="Normal 19 4 23 9" xfId="39542"/>
    <cellStyle name="Normal 19 4 24" xfId="39543"/>
    <cellStyle name="Normal 19 4 24 10" xfId="39544"/>
    <cellStyle name="Normal 19 4 24 11" xfId="39545"/>
    <cellStyle name="Normal 19 4 24 12" xfId="39546"/>
    <cellStyle name="Normal 19 4 24 13" xfId="39547"/>
    <cellStyle name="Normal 19 4 24 14" xfId="39548"/>
    <cellStyle name="Normal 19 4 24 15" xfId="39549"/>
    <cellStyle name="Normal 19 4 24 16" xfId="39550"/>
    <cellStyle name="Normal 19 4 24 17" xfId="39551"/>
    <cellStyle name="Normal 19 4 24 18" xfId="39552"/>
    <cellStyle name="Normal 19 4 24 19" xfId="39553"/>
    <cellStyle name="Normal 19 4 24 2" xfId="39554"/>
    <cellStyle name="Normal 19 4 24 20" xfId="39555"/>
    <cellStyle name="Normal 19 4 24 21" xfId="39556"/>
    <cellStyle name="Normal 19 4 24 22" xfId="39557"/>
    <cellStyle name="Normal 19 4 24 23" xfId="39558"/>
    <cellStyle name="Normal 19 4 24 24" xfId="39559"/>
    <cellStyle name="Normal 19 4 24 25" xfId="39560"/>
    <cellStyle name="Normal 19 4 24 26" xfId="39561"/>
    <cellStyle name="Normal 19 4 24 27" xfId="39562"/>
    <cellStyle name="Normal 19 4 24 28" xfId="39563"/>
    <cellStyle name="Normal 19 4 24 29" xfId="39564"/>
    <cellStyle name="Normal 19 4 24 3" xfId="39565"/>
    <cellStyle name="Normal 19 4 24 30" xfId="39566"/>
    <cellStyle name="Normal 19 4 24 4" xfId="39567"/>
    <cellStyle name="Normal 19 4 24 5" xfId="39568"/>
    <cellStyle name="Normal 19 4 24 6" xfId="39569"/>
    <cellStyle name="Normal 19 4 24 7" xfId="39570"/>
    <cellStyle name="Normal 19 4 24 8" xfId="39571"/>
    <cellStyle name="Normal 19 4 24 9" xfId="39572"/>
    <cellStyle name="Normal 19 4 25" xfId="39573"/>
    <cellStyle name="Normal 19 4 25 10" xfId="39574"/>
    <cellStyle name="Normal 19 4 25 11" xfId="39575"/>
    <cellStyle name="Normal 19 4 25 12" xfId="39576"/>
    <cellStyle name="Normal 19 4 25 13" xfId="39577"/>
    <cellStyle name="Normal 19 4 25 14" xfId="39578"/>
    <cellStyle name="Normal 19 4 25 15" xfId="39579"/>
    <cellStyle name="Normal 19 4 25 16" xfId="39580"/>
    <cellStyle name="Normal 19 4 25 17" xfId="39581"/>
    <cellStyle name="Normal 19 4 25 18" xfId="39582"/>
    <cellStyle name="Normal 19 4 25 19" xfId="39583"/>
    <cellStyle name="Normal 19 4 25 2" xfId="39584"/>
    <cellStyle name="Normal 19 4 25 20" xfId="39585"/>
    <cellStyle name="Normal 19 4 25 21" xfId="39586"/>
    <cellStyle name="Normal 19 4 25 22" xfId="39587"/>
    <cellStyle name="Normal 19 4 25 23" xfId="39588"/>
    <cellStyle name="Normal 19 4 25 24" xfId="39589"/>
    <cellStyle name="Normal 19 4 25 25" xfId="39590"/>
    <cellStyle name="Normal 19 4 25 26" xfId="39591"/>
    <cellStyle name="Normal 19 4 25 27" xfId="39592"/>
    <cellStyle name="Normal 19 4 25 28" xfId="39593"/>
    <cellStyle name="Normal 19 4 25 29" xfId="39594"/>
    <cellStyle name="Normal 19 4 25 3" xfId="39595"/>
    <cellStyle name="Normal 19 4 25 30" xfId="39596"/>
    <cellStyle name="Normal 19 4 25 4" xfId="39597"/>
    <cellStyle name="Normal 19 4 25 5" xfId="39598"/>
    <cellStyle name="Normal 19 4 25 6" xfId="39599"/>
    <cellStyle name="Normal 19 4 25 7" xfId="39600"/>
    <cellStyle name="Normal 19 4 25 8" xfId="39601"/>
    <cellStyle name="Normal 19 4 25 9" xfId="39602"/>
    <cellStyle name="Normal 19 4 26" xfId="39603"/>
    <cellStyle name="Normal 19 4 26 10" xfId="39604"/>
    <cellStyle name="Normal 19 4 26 11" xfId="39605"/>
    <cellStyle name="Normal 19 4 26 12" xfId="39606"/>
    <cellStyle name="Normal 19 4 26 13" xfId="39607"/>
    <cellStyle name="Normal 19 4 26 14" xfId="39608"/>
    <cellStyle name="Normal 19 4 26 15" xfId="39609"/>
    <cellStyle name="Normal 19 4 26 16" xfId="39610"/>
    <cellStyle name="Normal 19 4 26 17" xfId="39611"/>
    <cellStyle name="Normal 19 4 26 18" xfId="39612"/>
    <cellStyle name="Normal 19 4 26 19" xfId="39613"/>
    <cellStyle name="Normal 19 4 26 2" xfId="39614"/>
    <cellStyle name="Normal 19 4 26 20" xfId="39615"/>
    <cellStyle name="Normal 19 4 26 21" xfId="39616"/>
    <cellStyle name="Normal 19 4 26 22" xfId="39617"/>
    <cellStyle name="Normal 19 4 26 23" xfId="39618"/>
    <cellStyle name="Normal 19 4 26 24" xfId="39619"/>
    <cellStyle name="Normal 19 4 26 25" xfId="39620"/>
    <cellStyle name="Normal 19 4 26 26" xfId="39621"/>
    <cellStyle name="Normal 19 4 26 27" xfId="39622"/>
    <cellStyle name="Normal 19 4 26 28" xfId="39623"/>
    <cellStyle name="Normal 19 4 26 29" xfId="39624"/>
    <cellStyle name="Normal 19 4 26 3" xfId="39625"/>
    <cellStyle name="Normal 19 4 26 30" xfId="39626"/>
    <cellStyle name="Normal 19 4 26 4" xfId="39627"/>
    <cellStyle name="Normal 19 4 26 5" xfId="39628"/>
    <cellStyle name="Normal 19 4 26 6" xfId="39629"/>
    <cellStyle name="Normal 19 4 26 7" xfId="39630"/>
    <cellStyle name="Normal 19 4 26 8" xfId="39631"/>
    <cellStyle name="Normal 19 4 26 9" xfId="39632"/>
    <cellStyle name="Normal 19 4 27" xfId="39633"/>
    <cellStyle name="Normal 19 4 27 10" xfId="39634"/>
    <cellStyle name="Normal 19 4 27 11" xfId="39635"/>
    <cellStyle name="Normal 19 4 27 12" xfId="39636"/>
    <cellStyle name="Normal 19 4 27 13" xfId="39637"/>
    <cellStyle name="Normal 19 4 27 14" xfId="39638"/>
    <cellStyle name="Normal 19 4 27 15" xfId="39639"/>
    <cellStyle name="Normal 19 4 27 16" xfId="39640"/>
    <cellStyle name="Normal 19 4 27 17" xfId="39641"/>
    <cellStyle name="Normal 19 4 27 18" xfId="39642"/>
    <cellStyle name="Normal 19 4 27 19" xfId="39643"/>
    <cellStyle name="Normal 19 4 27 2" xfId="39644"/>
    <cellStyle name="Normal 19 4 27 20" xfId="39645"/>
    <cellStyle name="Normal 19 4 27 21" xfId="39646"/>
    <cellStyle name="Normal 19 4 27 22" xfId="39647"/>
    <cellStyle name="Normal 19 4 27 23" xfId="39648"/>
    <cellStyle name="Normal 19 4 27 24" xfId="39649"/>
    <cellStyle name="Normal 19 4 27 25" xfId="39650"/>
    <cellStyle name="Normal 19 4 27 26" xfId="39651"/>
    <cellStyle name="Normal 19 4 27 27" xfId="39652"/>
    <cellStyle name="Normal 19 4 27 28" xfId="39653"/>
    <cellStyle name="Normal 19 4 27 29" xfId="39654"/>
    <cellStyle name="Normal 19 4 27 3" xfId="39655"/>
    <cellStyle name="Normal 19 4 27 30" xfId="39656"/>
    <cellStyle name="Normal 19 4 27 4" xfId="39657"/>
    <cellStyle name="Normal 19 4 27 5" xfId="39658"/>
    <cellStyle name="Normal 19 4 27 6" xfId="39659"/>
    <cellStyle name="Normal 19 4 27 7" xfId="39660"/>
    <cellStyle name="Normal 19 4 27 8" xfId="39661"/>
    <cellStyle name="Normal 19 4 27 9" xfId="39662"/>
    <cellStyle name="Normal 19 4 28" xfId="39663"/>
    <cellStyle name="Normal 19 4 28 10" xfId="39664"/>
    <cellStyle name="Normal 19 4 28 11" xfId="39665"/>
    <cellStyle name="Normal 19 4 28 12" xfId="39666"/>
    <cellStyle name="Normal 19 4 28 13" xfId="39667"/>
    <cellStyle name="Normal 19 4 28 14" xfId="39668"/>
    <cellStyle name="Normal 19 4 28 15" xfId="39669"/>
    <cellStyle name="Normal 19 4 28 16" xfId="39670"/>
    <cellStyle name="Normal 19 4 28 17" xfId="39671"/>
    <cellStyle name="Normal 19 4 28 18" xfId="39672"/>
    <cellStyle name="Normal 19 4 28 19" xfId="39673"/>
    <cellStyle name="Normal 19 4 28 2" xfId="39674"/>
    <cellStyle name="Normal 19 4 28 20" xfId="39675"/>
    <cellStyle name="Normal 19 4 28 21" xfId="39676"/>
    <cellStyle name="Normal 19 4 28 22" xfId="39677"/>
    <cellStyle name="Normal 19 4 28 23" xfId="39678"/>
    <cellStyle name="Normal 19 4 28 24" xfId="39679"/>
    <cellStyle name="Normal 19 4 28 25" xfId="39680"/>
    <cellStyle name="Normal 19 4 28 26" xfId="39681"/>
    <cellStyle name="Normal 19 4 28 27" xfId="39682"/>
    <cellStyle name="Normal 19 4 28 28" xfId="39683"/>
    <cellStyle name="Normal 19 4 28 29" xfId="39684"/>
    <cellStyle name="Normal 19 4 28 3" xfId="39685"/>
    <cellStyle name="Normal 19 4 28 30" xfId="39686"/>
    <cellStyle name="Normal 19 4 28 4" xfId="39687"/>
    <cellStyle name="Normal 19 4 28 5" xfId="39688"/>
    <cellStyle name="Normal 19 4 28 6" xfId="39689"/>
    <cellStyle name="Normal 19 4 28 7" xfId="39690"/>
    <cellStyle name="Normal 19 4 28 8" xfId="39691"/>
    <cellStyle name="Normal 19 4 28 9" xfId="39692"/>
    <cellStyle name="Normal 19 4 29" xfId="39693"/>
    <cellStyle name="Normal 19 4 29 10" xfId="39694"/>
    <cellStyle name="Normal 19 4 29 11" xfId="39695"/>
    <cellStyle name="Normal 19 4 29 12" xfId="39696"/>
    <cellStyle name="Normal 19 4 29 13" xfId="39697"/>
    <cellStyle name="Normal 19 4 29 14" xfId="39698"/>
    <cellStyle name="Normal 19 4 29 15" xfId="39699"/>
    <cellStyle name="Normal 19 4 29 16" xfId="39700"/>
    <cellStyle name="Normal 19 4 29 17" xfId="39701"/>
    <cellStyle name="Normal 19 4 29 18" xfId="39702"/>
    <cellStyle name="Normal 19 4 29 19" xfId="39703"/>
    <cellStyle name="Normal 19 4 29 2" xfId="39704"/>
    <cellStyle name="Normal 19 4 29 20" xfId="39705"/>
    <cellStyle name="Normal 19 4 29 21" xfId="39706"/>
    <cellStyle name="Normal 19 4 29 22" xfId="39707"/>
    <cellStyle name="Normal 19 4 29 23" xfId="39708"/>
    <cellStyle name="Normal 19 4 29 24" xfId="39709"/>
    <cellStyle name="Normal 19 4 29 25" xfId="39710"/>
    <cellStyle name="Normal 19 4 29 26" xfId="39711"/>
    <cellStyle name="Normal 19 4 29 27" xfId="39712"/>
    <cellStyle name="Normal 19 4 29 28" xfId="39713"/>
    <cellStyle name="Normal 19 4 29 29" xfId="39714"/>
    <cellStyle name="Normal 19 4 29 3" xfId="39715"/>
    <cellStyle name="Normal 19 4 29 30" xfId="39716"/>
    <cellStyle name="Normal 19 4 29 4" xfId="39717"/>
    <cellStyle name="Normal 19 4 29 5" xfId="39718"/>
    <cellStyle name="Normal 19 4 29 6" xfId="39719"/>
    <cellStyle name="Normal 19 4 29 7" xfId="39720"/>
    <cellStyle name="Normal 19 4 29 8" xfId="39721"/>
    <cellStyle name="Normal 19 4 29 9" xfId="39722"/>
    <cellStyle name="Normal 19 4 3" xfId="39723"/>
    <cellStyle name="Normal 19 4 3 10" xfId="39724"/>
    <cellStyle name="Normal 19 4 3 11" xfId="39725"/>
    <cellStyle name="Normal 19 4 3 12" xfId="39726"/>
    <cellStyle name="Normal 19 4 3 13" xfId="39727"/>
    <cellStyle name="Normal 19 4 3 14" xfId="39728"/>
    <cellStyle name="Normal 19 4 3 15" xfId="39729"/>
    <cellStyle name="Normal 19 4 3 16" xfId="39730"/>
    <cellStyle name="Normal 19 4 3 17" xfId="39731"/>
    <cellStyle name="Normal 19 4 3 18" xfId="39732"/>
    <cellStyle name="Normal 19 4 3 19" xfId="39733"/>
    <cellStyle name="Normal 19 4 3 2" xfId="39734"/>
    <cellStyle name="Normal 19 4 3 20" xfId="39735"/>
    <cellStyle name="Normal 19 4 3 21" xfId="39736"/>
    <cellStyle name="Normal 19 4 3 22" xfId="39737"/>
    <cellStyle name="Normal 19 4 3 23" xfId="39738"/>
    <cellStyle name="Normal 19 4 3 24" xfId="39739"/>
    <cellStyle name="Normal 19 4 3 25" xfId="39740"/>
    <cellStyle name="Normal 19 4 3 26" xfId="39741"/>
    <cellStyle name="Normal 19 4 3 27" xfId="39742"/>
    <cellStyle name="Normal 19 4 3 28" xfId="39743"/>
    <cellStyle name="Normal 19 4 3 29" xfId="39744"/>
    <cellStyle name="Normal 19 4 3 3" xfId="39745"/>
    <cellStyle name="Normal 19 4 3 30" xfId="39746"/>
    <cellStyle name="Normal 19 4 3 4" xfId="39747"/>
    <cellStyle name="Normal 19 4 3 5" xfId="39748"/>
    <cellStyle name="Normal 19 4 3 6" xfId="39749"/>
    <cellStyle name="Normal 19 4 3 7" xfId="39750"/>
    <cellStyle name="Normal 19 4 3 8" xfId="39751"/>
    <cellStyle name="Normal 19 4 3 9" xfId="39752"/>
    <cellStyle name="Normal 19 4 30" xfId="39753"/>
    <cellStyle name="Normal 19 4 30 10" xfId="39754"/>
    <cellStyle name="Normal 19 4 30 11" xfId="39755"/>
    <cellStyle name="Normal 19 4 30 12" xfId="39756"/>
    <cellStyle name="Normal 19 4 30 13" xfId="39757"/>
    <cellStyle name="Normal 19 4 30 14" xfId="39758"/>
    <cellStyle name="Normal 19 4 30 15" xfId="39759"/>
    <cellStyle name="Normal 19 4 30 16" xfId="39760"/>
    <cellStyle name="Normal 19 4 30 17" xfId="39761"/>
    <cellStyle name="Normal 19 4 30 18" xfId="39762"/>
    <cellStyle name="Normal 19 4 30 19" xfId="39763"/>
    <cellStyle name="Normal 19 4 30 2" xfId="39764"/>
    <cellStyle name="Normal 19 4 30 20" xfId="39765"/>
    <cellStyle name="Normal 19 4 30 21" xfId="39766"/>
    <cellStyle name="Normal 19 4 30 22" xfId="39767"/>
    <cellStyle name="Normal 19 4 30 23" xfId="39768"/>
    <cellStyle name="Normal 19 4 30 24" xfId="39769"/>
    <cellStyle name="Normal 19 4 30 25" xfId="39770"/>
    <cellStyle name="Normal 19 4 30 26" xfId="39771"/>
    <cellStyle name="Normal 19 4 30 27" xfId="39772"/>
    <cellStyle name="Normal 19 4 30 28" xfId="39773"/>
    <cellStyle name="Normal 19 4 30 29" xfId="39774"/>
    <cellStyle name="Normal 19 4 30 3" xfId="39775"/>
    <cellStyle name="Normal 19 4 30 30" xfId="39776"/>
    <cellStyle name="Normal 19 4 30 4" xfId="39777"/>
    <cellStyle name="Normal 19 4 30 5" xfId="39778"/>
    <cellStyle name="Normal 19 4 30 6" xfId="39779"/>
    <cellStyle name="Normal 19 4 30 7" xfId="39780"/>
    <cellStyle name="Normal 19 4 30 8" xfId="39781"/>
    <cellStyle name="Normal 19 4 30 9" xfId="39782"/>
    <cellStyle name="Normal 19 4 31" xfId="39783"/>
    <cellStyle name="Normal 19 4 31 10" xfId="39784"/>
    <cellStyle name="Normal 19 4 31 11" xfId="39785"/>
    <cellStyle name="Normal 19 4 31 12" xfId="39786"/>
    <cellStyle name="Normal 19 4 31 13" xfId="39787"/>
    <cellStyle name="Normal 19 4 31 14" xfId="39788"/>
    <cellStyle name="Normal 19 4 31 15" xfId="39789"/>
    <cellStyle name="Normal 19 4 31 16" xfId="39790"/>
    <cellStyle name="Normal 19 4 31 17" xfId="39791"/>
    <cellStyle name="Normal 19 4 31 18" xfId="39792"/>
    <cellStyle name="Normal 19 4 31 19" xfId="39793"/>
    <cellStyle name="Normal 19 4 31 2" xfId="39794"/>
    <cellStyle name="Normal 19 4 31 20" xfId="39795"/>
    <cellStyle name="Normal 19 4 31 21" xfId="39796"/>
    <cellStyle name="Normal 19 4 31 22" xfId="39797"/>
    <cellStyle name="Normal 19 4 31 23" xfId="39798"/>
    <cellStyle name="Normal 19 4 31 24" xfId="39799"/>
    <cellStyle name="Normal 19 4 31 25" xfId="39800"/>
    <cellStyle name="Normal 19 4 31 26" xfId="39801"/>
    <cellStyle name="Normal 19 4 31 27" xfId="39802"/>
    <cellStyle name="Normal 19 4 31 28" xfId="39803"/>
    <cellStyle name="Normal 19 4 31 29" xfId="39804"/>
    <cellStyle name="Normal 19 4 31 3" xfId="39805"/>
    <cellStyle name="Normal 19 4 31 30" xfId="39806"/>
    <cellStyle name="Normal 19 4 31 4" xfId="39807"/>
    <cellStyle name="Normal 19 4 31 5" xfId="39808"/>
    <cellStyle name="Normal 19 4 31 6" xfId="39809"/>
    <cellStyle name="Normal 19 4 31 7" xfId="39810"/>
    <cellStyle name="Normal 19 4 31 8" xfId="39811"/>
    <cellStyle name="Normal 19 4 31 9" xfId="39812"/>
    <cellStyle name="Normal 19 4 32" xfId="39813"/>
    <cellStyle name="Normal 19 4 32 10" xfId="39814"/>
    <cellStyle name="Normal 19 4 32 11" xfId="39815"/>
    <cellStyle name="Normal 19 4 32 12" xfId="39816"/>
    <cellStyle name="Normal 19 4 32 13" xfId="39817"/>
    <cellStyle name="Normal 19 4 32 14" xfId="39818"/>
    <cellStyle name="Normal 19 4 32 15" xfId="39819"/>
    <cellStyle name="Normal 19 4 32 16" xfId="39820"/>
    <cellStyle name="Normal 19 4 32 17" xfId="39821"/>
    <cellStyle name="Normal 19 4 32 18" xfId="39822"/>
    <cellStyle name="Normal 19 4 32 19" xfId="39823"/>
    <cellStyle name="Normal 19 4 32 2" xfId="39824"/>
    <cellStyle name="Normal 19 4 32 20" xfId="39825"/>
    <cellStyle name="Normal 19 4 32 21" xfId="39826"/>
    <cellStyle name="Normal 19 4 32 22" xfId="39827"/>
    <cellStyle name="Normal 19 4 32 23" xfId="39828"/>
    <cellStyle name="Normal 19 4 32 24" xfId="39829"/>
    <cellStyle name="Normal 19 4 32 25" xfId="39830"/>
    <cellStyle name="Normal 19 4 32 26" xfId="39831"/>
    <cellStyle name="Normal 19 4 32 27" xfId="39832"/>
    <cellStyle name="Normal 19 4 32 28" xfId="39833"/>
    <cellStyle name="Normal 19 4 32 29" xfId="39834"/>
    <cellStyle name="Normal 19 4 32 3" xfId="39835"/>
    <cellStyle name="Normal 19 4 32 30" xfId="39836"/>
    <cellStyle name="Normal 19 4 32 4" xfId="39837"/>
    <cellStyle name="Normal 19 4 32 5" xfId="39838"/>
    <cellStyle name="Normal 19 4 32 6" xfId="39839"/>
    <cellStyle name="Normal 19 4 32 7" xfId="39840"/>
    <cellStyle name="Normal 19 4 32 8" xfId="39841"/>
    <cellStyle name="Normal 19 4 32 9" xfId="39842"/>
    <cellStyle name="Normal 19 4 33" xfId="39843"/>
    <cellStyle name="Normal 19 4 34" xfId="39844"/>
    <cellStyle name="Normal 19 4 35" xfId="39845"/>
    <cellStyle name="Normal 19 4 36" xfId="39846"/>
    <cellStyle name="Normal 19 4 37" xfId="39847"/>
    <cellStyle name="Normal 19 4 38" xfId="39848"/>
    <cellStyle name="Normal 19 4 39" xfId="39849"/>
    <cellStyle name="Normal 19 4 4" xfId="39850"/>
    <cellStyle name="Normal 19 4 4 10" xfId="39851"/>
    <cellStyle name="Normal 19 4 4 11" xfId="39852"/>
    <cellStyle name="Normal 19 4 4 12" xfId="39853"/>
    <cellStyle name="Normal 19 4 4 13" xfId="39854"/>
    <cellStyle name="Normal 19 4 4 14" xfId="39855"/>
    <cellStyle name="Normal 19 4 4 15" xfId="39856"/>
    <cellStyle name="Normal 19 4 4 16" xfId="39857"/>
    <cellStyle name="Normal 19 4 4 17" xfId="39858"/>
    <cellStyle name="Normal 19 4 4 18" xfId="39859"/>
    <cellStyle name="Normal 19 4 4 19" xfId="39860"/>
    <cellStyle name="Normal 19 4 4 2" xfId="39861"/>
    <cellStyle name="Normal 19 4 4 20" xfId="39862"/>
    <cellStyle name="Normal 19 4 4 21" xfId="39863"/>
    <cellStyle name="Normal 19 4 4 22" xfId="39864"/>
    <cellStyle name="Normal 19 4 4 23" xfId="39865"/>
    <cellStyle name="Normal 19 4 4 24" xfId="39866"/>
    <cellStyle name="Normal 19 4 4 25" xfId="39867"/>
    <cellStyle name="Normal 19 4 4 26" xfId="39868"/>
    <cellStyle name="Normal 19 4 4 27" xfId="39869"/>
    <cellStyle name="Normal 19 4 4 28" xfId="39870"/>
    <cellStyle name="Normal 19 4 4 29" xfId="39871"/>
    <cellStyle name="Normal 19 4 4 3" xfId="39872"/>
    <cellStyle name="Normal 19 4 4 30" xfId="39873"/>
    <cellStyle name="Normal 19 4 4 4" xfId="39874"/>
    <cellStyle name="Normal 19 4 4 5" xfId="39875"/>
    <cellStyle name="Normal 19 4 4 6" xfId="39876"/>
    <cellStyle name="Normal 19 4 4 7" xfId="39877"/>
    <cellStyle name="Normal 19 4 4 8" xfId="39878"/>
    <cellStyle name="Normal 19 4 4 9" xfId="39879"/>
    <cellStyle name="Normal 19 4 40" xfId="39880"/>
    <cellStyle name="Normal 19 4 41" xfId="39881"/>
    <cellStyle name="Normal 19 4 42" xfId="39882"/>
    <cellStyle name="Normal 19 4 43" xfId="39883"/>
    <cellStyle name="Normal 19 4 44" xfId="39884"/>
    <cellStyle name="Normal 19 4 45" xfId="39885"/>
    <cellStyle name="Normal 19 4 46" xfId="39886"/>
    <cellStyle name="Normal 19 4 47" xfId="39887"/>
    <cellStyle name="Normal 19 4 48" xfId="39888"/>
    <cellStyle name="Normal 19 4 49" xfId="39889"/>
    <cellStyle name="Normal 19 4 5" xfId="39890"/>
    <cellStyle name="Normal 19 4 5 10" xfId="39891"/>
    <cellStyle name="Normal 19 4 5 11" xfId="39892"/>
    <cellStyle name="Normal 19 4 5 12" xfId="39893"/>
    <cellStyle name="Normal 19 4 5 13" xfId="39894"/>
    <cellStyle name="Normal 19 4 5 14" xfId="39895"/>
    <cellStyle name="Normal 19 4 5 15" xfId="39896"/>
    <cellStyle name="Normal 19 4 5 16" xfId="39897"/>
    <cellStyle name="Normal 19 4 5 17" xfId="39898"/>
    <cellStyle name="Normal 19 4 5 18" xfId="39899"/>
    <cellStyle name="Normal 19 4 5 19" xfId="39900"/>
    <cellStyle name="Normal 19 4 5 2" xfId="39901"/>
    <cellStyle name="Normal 19 4 5 20" xfId="39902"/>
    <cellStyle name="Normal 19 4 5 21" xfId="39903"/>
    <cellStyle name="Normal 19 4 5 22" xfId="39904"/>
    <cellStyle name="Normal 19 4 5 23" xfId="39905"/>
    <cellStyle name="Normal 19 4 5 24" xfId="39906"/>
    <cellStyle name="Normal 19 4 5 25" xfId="39907"/>
    <cellStyle name="Normal 19 4 5 26" xfId="39908"/>
    <cellStyle name="Normal 19 4 5 27" xfId="39909"/>
    <cellStyle name="Normal 19 4 5 28" xfId="39910"/>
    <cellStyle name="Normal 19 4 5 29" xfId="39911"/>
    <cellStyle name="Normal 19 4 5 3" xfId="39912"/>
    <cellStyle name="Normal 19 4 5 30" xfId="39913"/>
    <cellStyle name="Normal 19 4 5 4" xfId="39914"/>
    <cellStyle name="Normal 19 4 5 5" xfId="39915"/>
    <cellStyle name="Normal 19 4 5 6" xfId="39916"/>
    <cellStyle name="Normal 19 4 5 7" xfId="39917"/>
    <cellStyle name="Normal 19 4 5 8" xfId="39918"/>
    <cellStyle name="Normal 19 4 5 9" xfId="39919"/>
    <cellStyle name="Normal 19 4 50" xfId="39920"/>
    <cellStyle name="Normal 19 4 51" xfId="39921"/>
    <cellStyle name="Normal 19 4 52" xfId="39922"/>
    <cellStyle name="Normal 19 4 53" xfId="39923"/>
    <cellStyle name="Normal 19 4 54" xfId="39924"/>
    <cellStyle name="Normal 19 4 55" xfId="39925"/>
    <cellStyle name="Normal 19 4 56" xfId="39926"/>
    <cellStyle name="Normal 19 4 57" xfId="39927"/>
    <cellStyle name="Normal 19 4 58" xfId="39928"/>
    <cellStyle name="Normal 19 4 59" xfId="39929"/>
    <cellStyle name="Normal 19 4 6" xfId="39930"/>
    <cellStyle name="Normal 19 4 6 10" xfId="39931"/>
    <cellStyle name="Normal 19 4 6 11" xfId="39932"/>
    <cellStyle name="Normal 19 4 6 12" xfId="39933"/>
    <cellStyle name="Normal 19 4 6 13" xfId="39934"/>
    <cellStyle name="Normal 19 4 6 14" xfId="39935"/>
    <cellStyle name="Normal 19 4 6 15" xfId="39936"/>
    <cellStyle name="Normal 19 4 6 16" xfId="39937"/>
    <cellStyle name="Normal 19 4 6 17" xfId="39938"/>
    <cellStyle name="Normal 19 4 6 18" xfId="39939"/>
    <cellStyle name="Normal 19 4 6 19" xfId="39940"/>
    <cellStyle name="Normal 19 4 6 2" xfId="39941"/>
    <cellStyle name="Normal 19 4 6 20" xfId="39942"/>
    <cellStyle name="Normal 19 4 6 21" xfId="39943"/>
    <cellStyle name="Normal 19 4 6 22" xfId="39944"/>
    <cellStyle name="Normal 19 4 6 23" xfId="39945"/>
    <cellStyle name="Normal 19 4 6 24" xfId="39946"/>
    <cellStyle name="Normal 19 4 6 25" xfId="39947"/>
    <cellStyle name="Normal 19 4 6 26" xfId="39948"/>
    <cellStyle name="Normal 19 4 6 27" xfId="39949"/>
    <cellStyle name="Normal 19 4 6 28" xfId="39950"/>
    <cellStyle name="Normal 19 4 6 29" xfId="39951"/>
    <cellStyle name="Normal 19 4 6 3" xfId="39952"/>
    <cellStyle name="Normal 19 4 6 30" xfId="39953"/>
    <cellStyle name="Normal 19 4 6 4" xfId="39954"/>
    <cellStyle name="Normal 19 4 6 5" xfId="39955"/>
    <cellStyle name="Normal 19 4 6 6" xfId="39956"/>
    <cellStyle name="Normal 19 4 6 7" xfId="39957"/>
    <cellStyle name="Normal 19 4 6 8" xfId="39958"/>
    <cellStyle name="Normal 19 4 6 9" xfId="39959"/>
    <cellStyle name="Normal 19 4 60" xfId="39960"/>
    <cellStyle name="Normal 19 4 61" xfId="39961"/>
    <cellStyle name="Normal 19 4 7" xfId="39962"/>
    <cellStyle name="Normal 19 4 7 10" xfId="39963"/>
    <cellStyle name="Normal 19 4 7 11" xfId="39964"/>
    <cellStyle name="Normal 19 4 7 12" xfId="39965"/>
    <cellStyle name="Normal 19 4 7 13" xfId="39966"/>
    <cellStyle name="Normal 19 4 7 14" xfId="39967"/>
    <cellStyle name="Normal 19 4 7 15" xfId="39968"/>
    <cellStyle name="Normal 19 4 7 16" xfId="39969"/>
    <cellStyle name="Normal 19 4 7 17" xfId="39970"/>
    <cellStyle name="Normal 19 4 7 18" xfId="39971"/>
    <cellStyle name="Normal 19 4 7 19" xfId="39972"/>
    <cellStyle name="Normal 19 4 7 2" xfId="39973"/>
    <cellStyle name="Normal 19 4 7 20" xfId="39974"/>
    <cellStyle name="Normal 19 4 7 21" xfId="39975"/>
    <cellStyle name="Normal 19 4 7 22" xfId="39976"/>
    <cellStyle name="Normal 19 4 7 23" xfId="39977"/>
    <cellStyle name="Normal 19 4 7 24" xfId="39978"/>
    <cellStyle name="Normal 19 4 7 25" xfId="39979"/>
    <cellStyle name="Normal 19 4 7 26" xfId="39980"/>
    <cellStyle name="Normal 19 4 7 27" xfId="39981"/>
    <cellStyle name="Normal 19 4 7 28" xfId="39982"/>
    <cellStyle name="Normal 19 4 7 29" xfId="39983"/>
    <cellStyle name="Normal 19 4 7 3" xfId="39984"/>
    <cellStyle name="Normal 19 4 7 30" xfId="39985"/>
    <cellStyle name="Normal 19 4 7 4" xfId="39986"/>
    <cellStyle name="Normal 19 4 7 5" xfId="39987"/>
    <cellStyle name="Normal 19 4 7 6" xfId="39988"/>
    <cellStyle name="Normal 19 4 7 7" xfId="39989"/>
    <cellStyle name="Normal 19 4 7 8" xfId="39990"/>
    <cellStyle name="Normal 19 4 7 9" xfId="39991"/>
    <cellStyle name="Normal 19 4 8" xfId="39992"/>
    <cellStyle name="Normal 19 4 8 10" xfId="39993"/>
    <cellStyle name="Normal 19 4 8 11" xfId="39994"/>
    <cellStyle name="Normal 19 4 8 12" xfId="39995"/>
    <cellStyle name="Normal 19 4 8 13" xfId="39996"/>
    <cellStyle name="Normal 19 4 8 14" xfId="39997"/>
    <cellStyle name="Normal 19 4 8 15" xfId="39998"/>
    <cellStyle name="Normal 19 4 8 16" xfId="39999"/>
    <cellStyle name="Normal 19 4 8 17" xfId="40000"/>
    <cellStyle name="Normal 19 4 8 18" xfId="40001"/>
    <cellStyle name="Normal 19 4 8 19" xfId="40002"/>
    <cellStyle name="Normal 19 4 8 2" xfId="40003"/>
    <cellStyle name="Normal 19 4 8 20" xfId="40004"/>
    <cellStyle name="Normal 19 4 8 21" xfId="40005"/>
    <cellStyle name="Normal 19 4 8 22" xfId="40006"/>
    <cellStyle name="Normal 19 4 8 23" xfId="40007"/>
    <cellStyle name="Normal 19 4 8 24" xfId="40008"/>
    <cellStyle name="Normal 19 4 8 25" xfId="40009"/>
    <cellStyle name="Normal 19 4 8 26" xfId="40010"/>
    <cellStyle name="Normal 19 4 8 27" xfId="40011"/>
    <cellStyle name="Normal 19 4 8 28" xfId="40012"/>
    <cellStyle name="Normal 19 4 8 29" xfId="40013"/>
    <cellStyle name="Normal 19 4 8 3" xfId="40014"/>
    <cellStyle name="Normal 19 4 8 30" xfId="40015"/>
    <cellStyle name="Normal 19 4 8 4" xfId="40016"/>
    <cellStyle name="Normal 19 4 8 5" xfId="40017"/>
    <cellStyle name="Normal 19 4 8 6" xfId="40018"/>
    <cellStyle name="Normal 19 4 8 7" xfId="40019"/>
    <cellStyle name="Normal 19 4 8 8" xfId="40020"/>
    <cellStyle name="Normal 19 4 8 9" xfId="40021"/>
    <cellStyle name="Normal 19 4 9" xfId="40022"/>
    <cellStyle name="Normal 19 4 9 10" xfId="40023"/>
    <cellStyle name="Normal 19 4 9 11" xfId="40024"/>
    <cellStyle name="Normal 19 4 9 12" xfId="40025"/>
    <cellStyle name="Normal 19 4 9 13" xfId="40026"/>
    <cellStyle name="Normal 19 4 9 14" xfId="40027"/>
    <cellStyle name="Normal 19 4 9 15" xfId="40028"/>
    <cellStyle name="Normal 19 4 9 16" xfId="40029"/>
    <cellStyle name="Normal 19 4 9 17" xfId="40030"/>
    <cellStyle name="Normal 19 4 9 18" xfId="40031"/>
    <cellStyle name="Normal 19 4 9 19" xfId="40032"/>
    <cellStyle name="Normal 19 4 9 2" xfId="40033"/>
    <cellStyle name="Normal 19 4 9 20" xfId="40034"/>
    <cellStyle name="Normal 19 4 9 21" xfId="40035"/>
    <cellStyle name="Normal 19 4 9 22" xfId="40036"/>
    <cellStyle name="Normal 19 4 9 23" xfId="40037"/>
    <cellStyle name="Normal 19 4 9 24" xfId="40038"/>
    <cellStyle name="Normal 19 4 9 25" xfId="40039"/>
    <cellStyle name="Normal 19 4 9 26" xfId="40040"/>
    <cellStyle name="Normal 19 4 9 27" xfId="40041"/>
    <cellStyle name="Normal 19 4 9 28" xfId="40042"/>
    <cellStyle name="Normal 19 4 9 29" xfId="40043"/>
    <cellStyle name="Normal 19 4 9 3" xfId="40044"/>
    <cellStyle name="Normal 19 4 9 30" xfId="40045"/>
    <cellStyle name="Normal 19 4 9 4" xfId="40046"/>
    <cellStyle name="Normal 19 4 9 5" xfId="40047"/>
    <cellStyle name="Normal 19 4 9 6" xfId="40048"/>
    <cellStyle name="Normal 19 4 9 7" xfId="40049"/>
    <cellStyle name="Normal 19 4 9 8" xfId="40050"/>
    <cellStyle name="Normal 19 4 9 9" xfId="40051"/>
    <cellStyle name="Normal 19 40" xfId="40052"/>
    <cellStyle name="Normal 19 41" xfId="40053"/>
    <cellStyle name="Normal 19 42" xfId="40054"/>
    <cellStyle name="Normal 19 43" xfId="40055"/>
    <cellStyle name="Normal 19 44" xfId="40056"/>
    <cellStyle name="Normal 19 45" xfId="40057"/>
    <cellStyle name="Normal 19 46" xfId="40058"/>
    <cellStyle name="Normal 19 47" xfId="40059"/>
    <cellStyle name="Normal 19 48" xfId="40060"/>
    <cellStyle name="Normal 19 49" xfId="40061"/>
    <cellStyle name="Normal 19 5" xfId="40062"/>
    <cellStyle name="Normal 19 5 10" xfId="40063"/>
    <cellStyle name="Normal 19 5 10 10" xfId="40064"/>
    <cellStyle name="Normal 19 5 10 11" xfId="40065"/>
    <cellStyle name="Normal 19 5 10 12" xfId="40066"/>
    <cellStyle name="Normal 19 5 10 13" xfId="40067"/>
    <cellStyle name="Normal 19 5 10 14" xfId="40068"/>
    <cellStyle name="Normal 19 5 10 15" xfId="40069"/>
    <cellStyle name="Normal 19 5 10 16" xfId="40070"/>
    <cellStyle name="Normal 19 5 10 17" xfId="40071"/>
    <cellStyle name="Normal 19 5 10 18" xfId="40072"/>
    <cellStyle name="Normal 19 5 10 19" xfId="40073"/>
    <cellStyle name="Normal 19 5 10 2" xfId="40074"/>
    <cellStyle name="Normal 19 5 10 20" xfId="40075"/>
    <cellStyle name="Normal 19 5 10 21" xfId="40076"/>
    <cellStyle name="Normal 19 5 10 22" xfId="40077"/>
    <cellStyle name="Normal 19 5 10 23" xfId="40078"/>
    <cellStyle name="Normal 19 5 10 24" xfId="40079"/>
    <cellStyle name="Normal 19 5 10 25" xfId="40080"/>
    <cellStyle name="Normal 19 5 10 26" xfId="40081"/>
    <cellStyle name="Normal 19 5 10 27" xfId="40082"/>
    <cellStyle name="Normal 19 5 10 28" xfId="40083"/>
    <cellStyle name="Normal 19 5 10 29" xfId="40084"/>
    <cellStyle name="Normal 19 5 10 3" xfId="40085"/>
    <cellStyle name="Normal 19 5 10 30" xfId="40086"/>
    <cellStyle name="Normal 19 5 10 4" xfId="40087"/>
    <cellStyle name="Normal 19 5 10 5" xfId="40088"/>
    <cellStyle name="Normal 19 5 10 6" xfId="40089"/>
    <cellStyle name="Normal 19 5 10 7" xfId="40090"/>
    <cellStyle name="Normal 19 5 10 8" xfId="40091"/>
    <cellStyle name="Normal 19 5 10 9" xfId="40092"/>
    <cellStyle name="Normal 19 5 11" xfId="40093"/>
    <cellStyle name="Normal 19 5 11 10" xfId="40094"/>
    <cellStyle name="Normal 19 5 11 11" xfId="40095"/>
    <cellStyle name="Normal 19 5 11 12" xfId="40096"/>
    <cellStyle name="Normal 19 5 11 13" xfId="40097"/>
    <cellStyle name="Normal 19 5 11 14" xfId="40098"/>
    <cellStyle name="Normal 19 5 11 15" xfId="40099"/>
    <cellStyle name="Normal 19 5 11 16" xfId="40100"/>
    <cellStyle name="Normal 19 5 11 17" xfId="40101"/>
    <cellStyle name="Normal 19 5 11 18" xfId="40102"/>
    <cellStyle name="Normal 19 5 11 19" xfId="40103"/>
    <cellStyle name="Normal 19 5 11 2" xfId="40104"/>
    <cellStyle name="Normal 19 5 11 20" xfId="40105"/>
    <cellStyle name="Normal 19 5 11 21" xfId="40106"/>
    <cellStyle name="Normal 19 5 11 22" xfId="40107"/>
    <cellStyle name="Normal 19 5 11 23" xfId="40108"/>
    <cellStyle name="Normal 19 5 11 24" xfId="40109"/>
    <cellStyle name="Normal 19 5 11 25" xfId="40110"/>
    <cellStyle name="Normal 19 5 11 26" xfId="40111"/>
    <cellStyle name="Normal 19 5 11 27" xfId="40112"/>
    <cellStyle name="Normal 19 5 11 28" xfId="40113"/>
    <cellStyle name="Normal 19 5 11 29" xfId="40114"/>
    <cellStyle name="Normal 19 5 11 3" xfId="40115"/>
    <cellStyle name="Normal 19 5 11 30" xfId="40116"/>
    <cellStyle name="Normal 19 5 11 4" xfId="40117"/>
    <cellStyle name="Normal 19 5 11 5" xfId="40118"/>
    <cellStyle name="Normal 19 5 11 6" xfId="40119"/>
    <cellStyle name="Normal 19 5 11 7" xfId="40120"/>
    <cellStyle name="Normal 19 5 11 8" xfId="40121"/>
    <cellStyle name="Normal 19 5 11 9" xfId="40122"/>
    <cellStyle name="Normal 19 5 12" xfId="40123"/>
    <cellStyle name="Normal 19 5 12 10" xfId="40124"/>
    <cellStyle name="Normal 19 5 12 11" xfId="40125"/>
    <cellStyle name="Normal 19 5 12 12" xfId="40126"/>
    <cellStyle name="Normal 19 5 12 13" xfId="40127"/>
    <cellStyle name="Normal 19 5 12 14" xfId="40128"/>
    <cellStyle name="Normal 19 5 12 15" xfId="40129"/>
    <cellStyle name="Normal 19 5 12 16" xfId="40130"/>
    <cellStyle name="Normal 19 5 12 17" xfId="40131"/>
    <cellStyle name="Normal 19 5 12 18" xfId="40132"/>
    <cellStyle name="Normal 19 5 12 19" xfId="40133"/>
    <cellStyle name="Normal 19 5 12 2" xfId="40134"/>
    <cellStyle name="Normal 19 5 12 20" xfId="40135"/>
    <cellStyle name="Normal 19 5 12 21" xfId="40136"/>
    <cellStyle name="Normal 19 5 12 22" xfId="40137"/>
    <cellStyle name="Normal 19 5 12 23" xfId="40138"/>
    <cellStyle name="Normal 19 5 12 24" xfId="40139"/>
    <cellStyle name="Normal 19 5 12 25" xfId="40140"/>
    <cellStyle name="Normal 19 5 12 26" xfId="40141"/>
    <cellStyle name="Normal 19 5 12 27" xfId="40142"/>
    <cellStyle name="Normal 19 5 12 28" xfId="40143"/>
    <cellStyle name="Normal 19 5 12 29" xfId="40144"/>
    <cellStyle name="Normal 19 5 12 3" xfId="40145"/>
    <cellStyle name="Normal 19 5 12 30" xfId="40146"/>
    <cellStyle name="Normal 19 5 12 4" xfId="40147"/>
    <cellStyle name="Normal 19 5 12 5" xfId="40148"/>
    <cellStyle name="Normal 19 5 12 6" xfId="40149"/>
    <cellStyle name="Normal 19 5 12 7" xfId="40150"/>
    <cellStyle name="Normal 19 5 12 8" xfId="40151"/>
    <cellStyle name="Normal 19 5 12 9" xfId="40152"/>
    <cellStyle name="Normal 19 5 13" xfId="40153"/>
    <cellStyle name="Normal 19 5 13 10" xfId="40154"/>
    <cellStyle name="Normal 19 5 13 11" xfId="40155"/>
    <cellStyle name="Normal 19 5 13 12" xfId="40156"/>
    <cellStyle name="Normal 19 5 13 13" xfId="40157"/>
    <cellStyle name="Normal 19 5 13 14" xfId="40158"/>
    <cellStyle name="Normal 19 5 13 15" xfId="40159"/>
    <cellStyle name="Normal 19 5 13 16" xfId="40160"/>
    <cellStyle name="Normal 19 5 13 17" xfId="40161"/>
    <cellStyle name="Normal 19 5 13 18" xfId="40162"/>
    <cellStyle name="Normal 19 5 13 19" xfId="40163"/>
    <cellStyle name="Normal 19 5 13 2" xfId="40164"/>
    <cellStyle name="Normal 19 5 13 20" xfId="40165"/>
    <cellStyle name="Normal 19 5 13 21" xfId="40166"/>
    <cellStyle name="Normal 19 5 13 22" xfId="40167"/>
    <cellStyle name="Normal 19 5 13 23" xfId="40168"/>
    <cellStyle name="Normal 19 5 13 24" xfId="40169"/>
    <cellStyle name="Normal 19 5 13 25" xfId="40170"/>
    <cellStyle name="Normal 19 5 13 26" xfId="40171"/>
    <cellStyle name="Normal 19 5 13 27" xfId="40172"/>
    <cellStyle name="Normal 19 5 13 28" xfId="40173"/>
    <cellStyle name="Normal 19 5 13 29" xfId="40174"/>
    <cellStyle name="Normal 19 5 13 3" xfId="40175"/>
    <cellStyle name="Normal 19 5 13 30" xfId="40176"/>
    <cellStyle name="Normal 19 5 13 4" xfId="40177"/>
    <cellStyle name="Normal 19 5 13 5" xfId="40178"/>
    <cellStyle name="Normal 19 5 13 6" xfId="40179"/>
    <cellStyle name="Normal 19 5 13 7" xfId="40180"/>
    <cellStyle name="Normal 19 5 13 8" xfId="40181"/>
    <cellStyle name="Normal 19 5 13 9" xfId="40182"/>
    <cellStyle name="Normal 19 5 14" xfId="40183"/>
    <cellStyle name="Normal 19 5 14 10" xfId="40184"/>
    <cellStyle name="Normal 19 5 14 11" xfId="40185"/>
    <cellStyle name="Normal 19 5 14 12" xfId="40186"/>
    <cellStyle name="Normal 19 5 14 13" xfId="40187"/>
    <cellStyle name="Normal 19 5 14 14" xfId="40188"/>
    <cellStyle name="Normal 19 5 14 15" xfId="40189"/>
    <cellStyle name="Normal 19 5 14 16" xfId="40190"/>
    <cellStyle name="Normal 19 5 14 17" xfId="40191"/>
    <cellStyle name="Normal 19 5 14 18" xfId="40192"/>
    <cellStyle name="Normal 19 5 14 19" xfId="40193"/>
    <cellStyle name="Normal 19 5 14 2" xfId="40194"/>
    <cellStyle name="Normal 19 5 14 20" xfId="40195"/>
    <cellStyle name="Normal 19 5 14 21" xfId="40196"/>
    <cellStyle name="Normal 19 5 14 22" xfId="40197"/>
    <cellStyle name="Normal 19 5 14 23" xfId="40198"/>
    <cellStyle name="Normal 19 5 14 24" xfId="40199"/>
    <cellStyle name="Normal 19 5 14 25" xfId="40200"/>
    <cellStyle name="Normal 19 5 14 26" xfId="40201"/>
    <cellStyle name="Normal 19 5 14 27" xfId="40202"/>
    <cellStyle name="Normal 19 5 14 28" xfId="40203"/>
    <cellStyle name="Normal 19 5 14 29" xfId="40204"/>
    <cellStyle name="Normal 19 5 14 3" xfId="40205"/>
    <cellStyle name="Normal 19 5 14 30" xfId="40206"/>
    <cellStyle name="Normal 19 5 14 4" xfId="40207"/>
    <cellStyle name="Normal 19 5 14 5" xfId="40208"/>
    <cellStyle name="Normal 19 5 14 6" xfId="40209"/>
    <cellStyle name="Normal 19 5 14 7" xfId="40210"/>
    <cellStyle name="Normal 19 5 14 8" xfId="40211"/>
    <cellStyle name="Normal 19 5 14 9" xfId="40212"/>
    <cellStyle name="Normal 19 5 15" xfId="40213"/>
    <cellStyle name="Normal 19 5 15 10" xfId="40214"/>
    <cellStyle name="Normal 19 5 15 11" xfId="40215"/>
    <cellStyle name="Normal 19 5 15 12" xfId="40216"/>
    <cellStyle name="Normal 19 5 15 13" xfId="40217"/>
    <cellStyle name="Normal 19 5 15 14" xfId="40218"/>
    <cellStyle name="Normal 19 5 15 15" xfId="40219"/>
    <cellStyle name="Normal 19 5 15 16" xfId="40220"/>
    <cellStyle name="Normal 19 5 15 17" xfId="40221"/>
    <cellStyle name="Normal 19 5 15 18" xfId="40222"/>
    <cellStyle name="Normal 19 5 15 19" xfId="40223"/>
    <cellStyle name="Normal 19 5 15 2" xfId="40224"/>
    <cellStyle name="Normal 19 5 15 20" xfId="40225"/>
    <cellStyle name="Normal 19 5 15 21" xfId="40226"/>
    <cellStyle name="Normal 19 5 15 22" xfId="40227"/>
    <cellStyle name="Normal 19 5 15 23" xfId="40228"/>
    <cellStyle name="Normal 19 5 15 24" xfId="40229"/>
    <cellStyle name="Normal 19 5 15 25" xfId="40230"/>
    <cellStyle name="Normal 19 5 15 26" xfId="40231"/>
    <cellStyle name="Normal 19 5 15 27" xfId="40232"/>
    <cellStyle name="Normal 19 5 15 28" xfId="40233"/>
    <cellStyle name="Normal 19 5 15 29" xfId="40234"/>
    <cellStyle name="Normal 19 5 15 3" xfId="40235"/>
    <cellStyle name="Normal 19 5 15 30" xfId="40236"/>
    <cellStyle name="Normal 19 5 15 4" xfId="40237"/>
    <cellStyle name="Normal 19 5 15 5" xfId="40238"/>
    <cellStyle name="Normal 19 5 15 6" xfId="40239"/>
    <cellStyle name="Normal 19 5 15 7" xfId="40240"/>
    <cellStyle name="Normal 19 5 15 8" xfId="40241"/>
    <cellStyle name="Normal 19 5 15 9" xfId="40242"/>
    <cellStyle name="Normal 19 5 16" xfId="40243"/>
    <cellStyle name="Normal 19 5 16 10" xfId="40244"/>
    <cellStyle name="Normal 19 5 16 11" xfId="40245"/>
    <cellStyle name="Normal 19 5 16 12" xfId="40246"/>
    <cellStyle name="Normal 19 5 16 13" xfId="40247"/>
    <cellStyle name="Normal 19 5 16 14" xfId="40248"/>
    <cellStyle name="Normal 19 5 16 15" xfId="40249"/>
    <cellStyle name="Normal 19 5 16 16" xfId="40250"/>
    <cellStyle name="Normal 19 5 16 17" xfId="40251"/>
    <cellStyle name="Normal 19 5 16 18" xfId="40252"/>
    <cellStyle name="Normal 19 5 16 19" xfId="40253"/>
    <cellStyle name="Normal 19 5 16 2" xfId="40254"/>
    <cellStyle name="Normal 19 5 16 20" xfId="40255"/>
    <cellStyle name="Normal 19 5 16 21" xfId="40256"/>
    <cellStyle name="Normal 19 5 16 22" xfId="40257"/>
    <cellStyle name="Normal 19 5 16 23" xfId="40258"/>
    <cellStyle name="Normal 19 5 16 24" xfId="40259"/>
    <cellStyle name="Normal 19 5 16 25" xfId="40260"/>
    <cellStyle name="Normal 19 5 16 26" xfId="40261"/>
    <cellStyle name="Normal 19 5 16 27" xfId="40262"/>
    <cellStyle name="Normal 19 5 16 28" xfId="40263"/>
    <cellStyle name="Normal 19 5 16 29" xfId="40264"/>
    <cellStyle name="Normal 19 5 16 3" xfId="40265"/>
    <cellStyle name="Normal 19 5 16 30" xfId="40266"/>
    <cellStyle name="Normal 19 5 16 4" xfId="40267"/>
    <cellStyle name="Normal 19 5 16 5" xfId="40268"/>
    <cellStyle name="Normal 19 5 16 6" xfId="40269"/>
    <cellStyle name="Normal 19 5 16 7" xfId="40270"/>
    <cellStyle name="Normal 19 5 16 8" xfId="40271"/>
    <cellStyle name="Normal 19 5 16 9" xfId="40272"/>
    <cellStyle name="Normal 19 5 17" xfId="40273"/>
    <cellStyle name="Normal 19 5 17 10" xfId="40274"/>
    <cellStyle name="Normal 19 5 17 11" xfId="40275"/>
    <cellStyle name="Normal 19 5 17 12" xfId="40276"/>
    <cellStyle name="Normal 19 5 17 13" xfId="40277"/>
    <cellStyle name="Normal 19 5 17 14" xfId="40278"/>
    <cellStyle name="Normal 19 5 17 15" xfId="40279"/>
    <cellStyle name="Normal 19 5 17 16" xfId="40280"/>
    <cellStyle name="Normal 19 5 17 17" xfId="40281"/>
    <cellStyle name="Normal 19 5 17 18" xfId="40282"/>
    <cellStyle name="Normal 19 5 17 19" xfId="40283"/>
    <cellStyle name="Normal 19 5 17 2" xfId="40284"/>
    <cellStyle name="Normal 19 5 17 20" xfId="40285"/>
    <cellStyle name="Normal 19 5 17 21" xfId="40286"/>
    <cellStyle name="Normal 19 5 17 22" xfId="40287"/>
    <cellStyle name="Normal 19 5 17 23" xfId="40288"/>
    <cellStyle name="Normal 19 5 17 24" xfId="40289"/>
    <cellStyle name="Normal 19 5 17 25" xfId="40290"/>
    <cellStyle name="Normal 19 5 17 26" xfId="40291"/>
    <cellStyle name="Normal 19 5 17 27" xfId="40292"/>
    <cellStyle name="Normal 19 5 17 28" xfId="40293"/>
    <cellStyle name="Normal 19 5 17 29" xfId="40294"/>
    <cellStyle name="Normal 19 5 17 3" xfId="40295"/>
    <cellStyle name="Normal 19 5 17 30" xfId="40296"/>
    <cellStyle name="Normal 19 5 17 4" xfId="40297"/>
    <cellStyle name="Normal 19 5 17 5" xfId="40298"/>
    <cellStyle name="Normal 19 5 17 6" xfId="40299"/>
    <cellStyle name="Normal 19 5 17 7" xfId="40300"/>
    <cellStyle name="Normal 19 5 17 8" xfId="40301"/>
    <cellStyle name="Normal 19 5 17 9" xfId="40302"/>
    <cellStyle name="Normal 19 5 18" xfId="40303"/>
    <cellStyle name="Normal 19 5 18 10" xfId="40304"/>
    <cellStyle name="Normal 19 5 18 11" xfId="40305"/>
    <cellStyle name="Normal 19 5 18 12" xfId="40306"/>
    <cellStyle name="Normal 19 5 18 13" xfId="40307"/>
    <cellStyle name="Normal 19 5 18 14" xfId="40308"/>
    <cellStyle name="Normal 19 5 18 15" xfId="40309"/>
    <cellStyle name="Normal 19 5 18 16" xfId="40310"/>
    <cellStyle name="Normal 19 5 18 17" xfId="40311"/>
    <cellStyle name="Normal 19 5 18 18" xfId="40312"/>
    <cellStyle name="Normal 19 5 18 19" xfId="40313"/>
    <cellStyle name="Normal 19 5 18 2" xfId="40314"/>
    <cellStyle name="Normal 19 5 18 20" xfId="40315"/>
    <cellStyle name="Normal 19 5 18 21" xfId="40316"/>
    <cellStyle name="Normal 19 5 18 22" xfId="40317"/>
    <cellStyle name="Normal 19 5 18 23" xfId="40318"/>
    <cellStyle name="Normal 19 5 18 24" xfId="40319"/>
    <cellStyle name="Normal 19 5 18 25" xfId="40320"/>
    <cellStyle name="Normal 19 5 18 26" xfId="40321"/>
    <cellStyle name="Normal 19 5 18 27" xfId="40322"/>
    <cellStyle name="Normal 19 5 18 28" xfId="40323"/>
    <cellStyle name="Normal 19 5 18 29" xfId="40324"/>
    <cellStyle name="Normal 19 5 18 3" xfId="40325"/>
    <cellStyle name="Normal 19 5 18 30" xfId="40326"/>
    <cellStyle name="Normal 19 5 18 4" xfId="40327"/>
    <cellStyle name="Normal 19 5 18 5" xfId="40328"/>
    <cellStyle name="Normal 19 5 18 6" xfId="40329"/>
    <cellStyle name="Normal 19 5 18 7" xfId="40330"/>
    <cellStyle name="Normal 19 5 18 8" xfId="40331"/>
    <cellStyle name="Normal 19 5 18 9" xfId="40332"/>
    <cellStyle name="Normal 19 5 19" xfId="40333"/>
    <cellStyle name="Normal 19 5 19 10" xfId="40334"/>
    <cellStyle name="Normal 19 5 19 11" xfId="40335"/>
    <cellStyle name="Normal 19 5 19 12" xfId="40336"/>
    <cellStyle name="Normal 19 5 19 13" xfId="40337"/>
    <cellStyle name="Normal 19 5 19 14" xfId="40338"/>
    <cellStyle name="Normal 19 5 19 15" xfId="40339"/>
    <cellStyle name="Normal 19 5 19 16" xfId="40340"/>
    <cellStyle name="Normal 19 5 19 17" xfId="40341"/>
    <cellStyle name="Normal 19 5 19 18" xfId="40342"/>
    <cellStyle name="Normal 19 5 19 19" xfId="40343"/>
    <cellStyle name="Normal 19 5 19 2" xfId="40344"/>
    <cellStyle name="Normal 19 5 19 20" xfId="40345"/>
    <cellStyle name="Normal 19 5 19 21" xfId="40346"/>
    <cellStyle name="Normal 19 5 19 22" xfId="40347"/>
    <cellStyle name="Normal 19 5 19 23" xfId="40348"/>
    <cellStyle name="Normal 19 5 19 24" xfId="40349"/>
    <cellStyle name="Normal 19 5 19 25" xfId="40350"/>
    <cellStyle name="Normal 19 5 19 26" xfId="40351"/>
    <cellStyle name="Normal 19 5 19 27" xfId="40352"/>
    <cellStyle name="Normal 19 5 19 28" xfId="40353"/>
    <cellStyle name="Normal 19 5 19 29" xfId="40354"/>
    <cellStyle name="Normal 19 5 19 3" xfId="40355"/>
    <cellStyle name="Normal 19 5 19 30" xfId="40356"/>
    <cellStyle name="Normal 19 5 19 4" xfId="40357"/>
    <cellStyle name="Normal 19 5 19 5" xfId="40358"/>
    <cellStyle name="Normal 19 5 19 6" xfId="40359"/>
    <cellStyle name="Normal 19 5 19 7" xfId="40360"/>
    <cellStyle name="Normal 19 5 19 8" xfId="40361"/>
    <cellStyle name="Normal 19 5 19 9" xfId="40362"/>
    <cellStyle name="Normal 19 5 2" xfId="40363"/>
    <cellStyle name="Normal 19 5 2 10" xfId="40364"/>
    <cellStyle name="Normal 19 5 2 10 10" xfId="40365"/>
    <cellStyle name="Normal 19 5 2 10 11" xfId="40366"/>
    <cellStyle name="Normal 19 5 2 10 12" xfId="40367"/>
    <cellStyle name="Normal 19 5 2 10 13" xfId="40368"/>
    <cellStyle name="Normal 19 5 2 10 14" xfId="40369"/>
    <cellStyle name="Normal 19 5 2 10 15" xfId="40370"/>
    <cellStyle name="Normal 19 5 2 10 16" xfId="40371"/>
    <cellStyle name="Normal 19 5 2 10 17" xfId="40372"/>
    <cellStyle name="Normal 19 5 2 10 18" xfId="40373"/>
    <cellStyle name="Normal 19 5 2 10 19" xfId="40374"/>
    <cellStyle name="Normal 19 5 2 10 2" xfId="40375"/>
    <cellStyle name="Normal 19 5 2 10 20" xfId="40376"/>
    <cellStyle name="Normal 19 5 2 10 21" xfId="40377"/>
    <cellStyle name="Normal 19 5 2 10 22" xfId="40378"/>
    <cellStyle name="Normal 19 5 2 10 23" xfId="40379"/>
    <cellStyle name="Normal 19 5 2 10 24" xfId="40380"/>
    <cellStyle name="Normal 19 5 2 10 25" xfId="40381"/>
    <cellStyle name="Normal 19 5 2 10 26" xfId="40382"/>
    <cellStyle name="Normal 19 5 2 10 27" xfId="40383"/>
    <cellStyle name="Normal 19 5 2 10 28" xfId="40384"/>
    <cellStyle name="Normal 19 5 2 10 29" xfId="40385"/>
    <cellStyle name="Normal 19 5 2 10 3" xfId="40386"/>
    <cellStyle name="Normal 19 5 2 10 30" xfId="40387"/>
    <cellStyle name="Normal 19 5 2 10 4" xfId="40388"/>
    <cellStyle name="Normal 19 5 2 10 5" xfId="40389"/>
    <cellStyle name="Normal 19 5 2 10 6" xfId="40390"/>
    <cellStyle name="Normal 19 5 2 10 7" xfId="40391"/>
    <cellStyle name="Normal 19 5 2 10 8" xfId="40392"/>
    <cellStyle name="Normal 19 5 2 10 9" xfId="40393"/>
    <cellStyle name="Normal 19 5 2 11" xfId="40394"/>
    <cellStyle name="Normal 19 5 2 11 10" xfId="40395"/>
    <cellStyle name="Normal 19 5 2 11 11" xfId="40396"/>
    <cellStyle name="Normal 19 5 2 11 12" xfId="40397"/>
    <cellStyle name="Normal 19 5 2 11 13" xfId="40398"/>
    <cellStyle name="Normal 19 5 2 11 14" xfId="40399"/>
    <cellStyle name="Normal 19 5 2 11 15" xfId="40400"/>
    <cellStyle name="Normal 19 5 2 11 16" xfId="40401"/>
    <cellStyle name="Normal 19 5 2 11 17" xfId="40402"/>
    <cellStyle name="Normal 19 5 2 11 18" xfId="40403"/>
    <cellStyle name="Normal 19 5 2 11 19" xfId="40404"/>
    <cellStyle name="Normal 19 5 2 11 2" xfId="40405"/>
    <cellStyle name="Normal 19 5 2 11 20" xfId="40406"/>
    <cellStyle name="Normal 19 5 2 11 21" xfId="40407"/>
    <cellStyle name="Normal 19 5 2 11 22" xfId="40408"/>
    <cellStyle name="Normal 19 5 2 11 23" xfId="40409"/>
    <cellStyle name="Normal 19 5 2 11 24" xfId="40410"/>
    <cellStyle name="Normal 19 5 2 11 25" xfId="40411"/>
    <cellStyle name="Normal 19 5 2 11 26" xfId="40412"/>
    <cellStyle name="Normal 19 5 2 11 27" xfId="40413"/>
    <cellStyle name="Normal 19 5 2 11 28" xfId="40414"/>
    <cellStyle name="Normal 19 5 2 11 29" xfId="40415"/>
    <cellStyle name="Normal 19 5 2 11 3" xfId="40416"/>
    <cellStyle name="Normal 19 5 2 11 30" xfId="40417"/>
    <cellStyle name="Normal 19 5 2 11 4" xfId="40418"/>
    <cellStyle name="Normal 19 5 2 11 5" xfId="40419"/>
    <cellStyle name="Normal 19 5 2 11 6" xfId="40420"/>
    <cellStyle name="Normal 19 5 2 11 7" xfId="40421"/>
    <cellStyle name="Normal 19 5 2 11 8" xfId="40422"/>
    <cellStyle name="Normal 19 5 2 11 9" xfId="40423"/>
    <cellStyle name="Normal 19 5 2 12" xfId="40424"/>
    <cellStyle name="Normal 19 5 2 12 10" xfId="40425"/>
    <cellStyle name="Normal 19 5 2 12 11" xfId="40426"/>
    <cellStyle name="Normal 19 5 2 12 12" xfId="40427"/>
    <cellStyle name="Normal 19 5 2 12 13" xfId="40428"/>
    <cellStyle name="Normal 19 5 2 12 14" xfId="40429"/>
    <cellStyle name="Normal 19 5 2 12 15" xfId="40430"/>
    <cellStyle name="Normal 19 5 2 12 16" xfId="40431"/>
    <cellStyle name="Normal 19 5 2 12 17" xfId="40432"/>
    <cellStyle name="Normal 19 5 2 12 18" xfId="40433"/>
    <cellStyle name="Normal 19 5 2 12 19" xfId="40434"/>
    <cellStyle name="Normal 19 5 2 12 2" xfId="40435"/>
    <cellStyle name="Normal 19 5 2 12 20" xfId="40436"/>
    <cellStyle name="Normal 19 5 2 12 21" xfId="40437"/>
    <cellStyle name="Normal 19 5 2 12 22" xfId="40438"/>
    <cellStyle name="Normal 19 5 2 12 23" xfId="40439"/>
    <cellStyle name="Normal 19 5 2 12 24" xfId="40440"/>
    <cellStyle name="Normal 19 5 2 12 25" xfId="40441"/>
    <cellStyle name="Normal 19 5 2 12 26" xfId="40442"/>
    <cellStyle name="Normal 19 5 2 12 27" xfId="40443"/>
    <cellStyle name="Normal 19 5 2 12 28" xfId="40444"/>
    <cellStyle name="Normal 19 5 2 12 29" xfId="40445"/>
    <cellStyle name="Normal 19 5 2 12 3" xfId="40446"/>
    <cellStyle name="Normal 19 5 2 12 30" xfId="40447"/>
    <cellStyle name="Normal 19 5 2 12 4" xfId="40448"/>
    <cellStyle name="Normal 19 5 2 12 5" xfId="40449"/>
    <cellStyle name="Normal 19 5 2 12 6" xfId="40450"/>
    <cellStyle name="Normal 19 5 2 12 7" xfId="40451"/>
    <cellStyle name="Normal 19 5 2 12 8" xfId="40452"/>
    <cellStyle name="Normal 19 5 2 12 9" xfId="40453"/>
    <cellStyle name="Normal 19 5 2 13" xfId="40454"/>
    <cellStyle name="Normal 19 5 2 13 10" xfId="40455"/>
    <cellStyle name="Normal 19 5 2 13 11" xfId="40456"/>
    <cellStyle name="Normal 19 5 2 13 12" xfId="40457"/>
    <cellStyle name="Normal 19 5 2 13 13" xfId="40458"/>
    <cellStyle name="Normal 19 5 2 13 14" xfId="40459"/>
    <cellStyle name="Normal 19 5 2 13 15" xfId="40460"/>
    <cellStyle name="Normal 19 5 2 13 16" xfId="40461"/>
    <cellStyle name="Normal 19 5 2 13 17" xfId="40462"/>
    <cellStyle name="Normal 19 5 2 13 18" xfId="40463"/>
    <cellStyle name="Normal 19 5 2 13 19" xfId="40464"/>
    <cellStyle name="Normal 19 5 2 13 2" xfId="40465"/>
    <cellStyle name="Normal 19 5 2 13 20" xfId="40466"/>
    <cellStyle name="Normal 19 5 2 13 21" xfId="40467"/>
    <cellStyle name="Normal 19 5 2 13 22" xfId="40468"/>
    <cellStyle name="Normal 19 5 2 13 23" xfId="40469"/>
    <cellStyle name="Normal 19 5 2 13 24" xfId="40470"/>
    <cellStyle name="Normal 19 5 2 13 25" xfId="40471"/>
    <cellStyle name="Normal 19 5 2 13 26" xfId="40472"/>
    <cellStyle name="Normal 19 5 2 13 27" xfId="40473"/>
    <cellStyle name="Normal 19 5 2 13 28" xfId="40474"/>
    <cellStyle name="Normal 19 5 2 13 29" xfId="40475"/>
    <cellStyle name="Normal 19 5 2 13 3" xfId="40476"/>
    <cellStyle name="Normal 19 5 2 13 30" xfId="40477"/>
    <cellStyle name="Normal 19 5 2 13 4" xfId="40478"/>
    <cellStyle name="Normal 19 5 2 13 5" xfId="40479"/>
    <cellStyle name="Normal 19 5 2 13 6" xfId="40480"/>
    <cellStyle name="Normal 19 5 2 13 7" xfId="40481"/>
    <cellStyle name="Normal 19 5 2 13 8" xfId="40482"/>
    <cellStyle name="Normal 19 5 2 13 9" xfId="40483"/>
    <cellStyle name="Normal 19 5 2 14" xfId="40484"/>
    <cellStyle name="Normal 19 5 2 14 10" xfId="40485"/>
    <cellStyle name="Normal 19 5 2 14 11" xfId="40486"/>
    <cellStyle name="Normal 19 5 2 14 12" xfId="40487"/>
    <cellStyle name="Normal 19 5 2 14 13" xfId="40488"/>
    <cellStyle name="Normal 19 5 2 14 14" xfId="40489"/>
    <cellStyle name="Normal 19 5 2 14 15" xfId="40490"/>
    <cellStyle name="Normal 19 5 2 14 16" xfId="40491"/>
    <cellStyle name="Normal 19 5 2 14 17" xfId="40492"/>
    <cellStyle name="Normal 19 5 2 14 18" xfId="40493"/>
    <cellStyle name="Normal 19 5 2 14 19" xfId="40494"/>
    <cellStyle name="Normal 19 5 2 14 2" xfId="40495"/>
    <cellStyle name="Normal 19 5 2 14 20" xfId="40496"/>
    <cellStyle name="Normal 19 5 2 14 21" xfId="40497"/>
    <cellStyle name="Normal 19 5 2 14 22" xfId="40498"/>
    <cellStyle name="Normal 19 5 2 14 23" xfId="40499"/>
    <cellStyle name="Normal 19 5 2 14 24" xfId="40500"/>
    <cellStyle name="Normal 19 5 2 14 25" xfId="40501"/>
    <cellStyle name="Normal 19 5 2 14 26" xfId="40502"/>
    <cellStyle name="Normal 19 5 2 14 27" xfId="40503"/>
    <cellStyle name="Normal 19 5 2 14 28" xfId="40504"/>
    <cellStyle name="Normal 19 5 2 14 29" xfId="40505"/>
    <cellStyle name="Normal 19 5 2 14 3" xfId="40506"/>
    <cellStyle name="Normal 19 5 2 14 30" xfId="40507"/>
    <cellStyle name="Normal 19 5 2 14 4" xfId="40508"/>
    <cellStyle name="Normal 19 5 2 14 5" xfId="40509"/>
    <cellStyle name="Normal 19 5 2 14 6" xfId="40510"/>
    <cellStyle name="Normal 19 5 2 14 7" xfId="40511"/>
    <cellStyle name="Normal 19 5 2 14 8" xfId="40512"/>
    <cellStyle name="Normal 19 5 2 14 9" xfId="40513"/>
    <cellStyle name="Normal 19 5 2 15" xfId="40514"/>
    <cellStyle name="Normal 19 5 2 15 10" xfId="40515"/>
    <cellStyle name="Normal 19 5 2 15 11" xfId="40516"/>
    <cellStyle name="Normal 19 5 2 15 12" xfId="40517"/>
    <cellStyle name="Normal 19 5 2 15 13" xfId="40518"/>
    <cellStyle name="Normal 19 5 2 15 14" xfId="40519"/>
    <cellStyle name="Normal 19 5 2 15 15" xfId="40520"/>
    <cellStyle name="Normal 19 5 2 15 16" xfId="40521"/>
    <cellStyle name="Normal 19 5 2 15 17" xfId="40522"/>
    <cellStyle name="Normal 19 5 2 15 18" xfId="40523"/>
    <cellStyle name="Normal 19 5 2 15 19" xfId="40524"/>
    <cellStyle name="Normal 19 5 2 15 2" xfId="40525"/>
    <cellStyle name="Normal 19 5 2 15 20" xfId="40526"/>
    <cellStyle name="Normal 19 5 2 15 21" xfId="40527"/>
    <cellStyle name="Normal 19 5 2 15 22" xfId="40528"/>
    <cellStyle name="Normal 19 5 2 15 23" xfId="40529"/>
    <cellStyle name="Normal 19 5 2 15 24" xfId="40530"/>
    <cellStyle name="Normal 19 5 2 15 25" xfId="40531"/>
    <cellStyle name="Normal 19 5 2 15 26" xfId="40532"/>
    <cellStyle name="Normal 19 5 2 15 27" xfId="40533"/>
    <cellStyle name="Normal 19 5 2 15 28" xfId="40534"/>
    <cellStyle name="Normal 19 5 2 15 29" xfId="40535"/>
    <cellStyle name="Normal 19 5 2 15 3" xfId="40536"/>
    <cellStyle name="Normal 19 5 2 15 30" xfId="40537"/>
    <cellStyle name="Normal 19 5 2 15 4" xfId="40538"/>
    <cellStyle name="Normal 19 5 2 15 5" xfId="40539"/>
    <cellStyle name="Normal 19 5 2 15 6" xfId="40540"/>
    <cellStyle name="Normal 19 5 2 15 7" xfId="40541"/>
    <cellStyle name="Normal 19 5 2 15 8" xfId="40542"/>
    <cellStyle name="Normal 19 5 2 15 9" xfId="40543"/>
    <cellStyle name="Normal 19 5 2 16" xfId="40544"/>
    <cellStyle name="Normal 19 5 2 16 10" xfId="40545"/>
    <cellStyle name="Normal 19 5 2 16 11" xfId="40546"/>
    <cellStyle name="Normal 19 5 2 16 12" xfId="40547"/>
    <cellStyle name="Normal 19 5 2 16 13" xfId="40548"/>
    <cellStyle name="Normal 19 5 2 16 14" xfId="40549"/>
    <cellStyle name="Normal 19 5 2 16 15" xfId="40550"/>
    <cellStyle name="Normal 19 5 2 16 16" xfId="40551"/>
    <cellStyle name="Normal 19 5 2 16 17" xfId="40552"/>
    <cellStyle name="Normal 19 5 2 16 18" xfId="40553"/>
    <cellStyle name="Normal 19 5 2 16 19" xfId="40554"/>
    <cellStyle name="Normal 19 5 2 16 2" xfId="40555"/>
    <cellStyle name="Normal 19 5 2 16 20" xfId="40556"/>
    <cellStyle name="Normal 19 5 2 16 21" xfId="40557"/>
    <cellStyle name="Normal 19 5 2 16 22" xfId="40558"/>
    <cellStyle name="Normal 19 5 2 16 23" xfId="40559"/>
    <cellStyle name="Normal 19 5 2 16 24" xfId="40560"/>
    <cellStyle name="Normal 19 5 2 16 25" xfId="40561"/>
    <cellStyle name="Normal 19 5 2 16 26" xfId="40562"/>
    <cellStyle name="Normal 19 5 2 16 27" xfId="40563"/>
    <cellStyle name="Normal 19 5 2 16 28" xfId="40564"/>
    <cellStyle name="Normal 19 5 2 16 29" xfId="40565"/>
    <cellStyle name="Normal 19 5 2 16 3" xfId="40566"/>
    <cellStyle name="Normal 19 5 2 16 30" xfId="40567"/>
    <cellStyle name="Normal 19 5 2 16 4" xfId="40568"/>
    <cellStyle name="Normal 19 5 2 16 5" xfId="40569"/>
    <cellStyle name="Normal 19 5 2 16 6" xfId="40570"/>
    <cellStyle name="Normal 19 5 2 16 7" xfId="40571"/>
    <cellStyle name="Normal 19 5 2 16 8" xfId="40572"/>
    <cellStyle name="Normal 19 5 2 16 9" xfId="40573"/>
    <cellStyle name="Normal 19 5 2 17" xfId="40574"/>
    <cellStyle name="Normal 19 5 2 17 10" xfId="40575"/>
    <cellStyle name="Normal 19 5 2 17 11" xfId="40576"/>
    <cellStyle name="Normal 19 5 2 17 12" xfId="40577"/>
    <cellStyle name="Normal 19 5 2 17 13" xfId="40578"/>
    <cellStyle name="Normal 19 5 2 17 14" xfId="40579"/>
    <cellStyle name="Normal 19 5 2 17 15" xfId="40580"/>
    <cellStyle name="Normal 19 5 2 17 16" xfId="40581"/>
    <cellStyle name="Normal 19 5 2 17 17" xfId="40582"/>
    <cellStyle name="Normal 19 5 2 17 18" xfId="40583"/>
    <cellStyle name="Normal 19 5 2 17 19" xfId="40584"/>
    <cellStyle name="Normal 19 5 2 17 2" xfId="40585"/>
    <cellStyle name="Normal 19 5 2 17 20" xfId="40586"/>
    <cellStyle name="Normal 19 5 2 17 21" xfId="40587"/>
    <cellStyle name="Normal 19 5 2 17 22" xfId="40588"/>
    <cellStyle name="Normal 19 5 2 17 23" xfId="40589"/>
    <cellStyle name="Normal 19 5 2 17 24" xfId="40590"/>
    <cellStyle name="Normal 19 5 2 17 25" xfId="40591"/>
    <cellStyle name="Normal 19 5 2 17 26" xfId="40592"/>
    <cellStyle name="Normal 19 5 2 17 27" xfId="40593"/>
    <cellStyle name="Normal 19 5 2 17 28" xfId="40594"/>
    <cellStyle name="Normal 19 5 2 17 29" xfId="40595"/>
    <cellStyle name="Normal 19 5 2 17 3" xfId="40596"/>
    <cellStyle name="Normal 19 5 2 17 30" xfId="40597"/>
    <cellStyle name="Normal 19 5 2 17 4" xfId="40598"/>
    <cellStyle name="Normal 19 5 2 17 5" xfId="40599"/>
    <cellStyle name="Normal 19 5 2 17 6" xfId="40600"/>
    <cellStyle name="Normal 19 5 2 17 7" xfId="40601"/>
    <cellStyle name="Normal 19 5 2 17 8" xfId="40602"/>
    <cellStyle name="Normal 19 5 2 17 9" xfId="40603"/>
    <cellStyle name="Normal 19 5 2 18" xfId="40604"/>
    <cellStyle name="Normal 19 5 2 18 10" xfId="40605"/>
    <cellStyle name="Normal 19 5 2 18 11" xfId="40606"/>
    <cellStyle name="Normal 19 5 2 18 12" xfId="40607"/>
    <cellStyle name="Normal 19 5 2 18 13" xfId="40608"/>
    <cellStyle name="Normal 19 5 2 18 14" xfId="40609"/>
    <cellStyle name="Normal 19 5 2 18 15" xfId="40610"/>
    <cellStyle name="Normal 19 5 2 18 16" xfId="40611"/>
    <cellStyle name="Normal 19 5 2 18 17" xfId="40612"/>
    <cellStyle name="Normal 19 5 2 18 18" xfId="40613"/>
    <cellStyle name="Normal 19 5 2 18 19" xfId="40614"/>
    <cellStyle name="Normal 19 5 2 18 2" xfId="40615"/>
    <cellStyle name="Normal 19 5 2 18 20" xfId="40616"/>
    <cellStyle name="Normal 19 5 2 18 21" xfId="40617"/>
    <cellStyle name="Normal 19 5 2 18 22" xfId="40618"/>
    <cellStyle name="Normal 19 5 2 18 23" xfId="40619"/>
    <cellStyle name="Normal 19 5 2 18 24" xfId="40620"/>
    <cellStyle name="Normal 19 5 2 18 25" xfId="40621"/>
    <cellStyle name="Normal 19 5 2 18 26" xfId="40622"/>
    <cellStyle name="Normal 19 5 2 18 27" xfId="40623"/>
    <cellStyle name="Normal 19 5 2 18 28" xfId="40624"/>
    <cellStyle name="Normal 19 5 2 18 29" xfId="40625"/>
    <cellStyle name="Normal 19 5 2 18 3" xfId="40626"/>
    <cellStyle name="Normal 19 5 2 18 30" xfId="40627"/>
    <cellStyle name="Normal 19 5 2 18 4" xfId="40628"/>
    <cellStyle name="Normal 19 5 2 18 5" xfId="40629"/>
    <cellStyle name="Normal 19 5 2 18 6" xfId="40630"/>
    <cellStyle name="Normal 19 5 2 18 7" xfId="40631"/>
    <cellStyle name="Normal 19 5 2 18 8" xfId="40632"/>
    <cellStyle name="Normal 19 5 2 18 9" xfId="40633"/>
    <cellStyle name="Normal 19 5 2 19" xfId="40634"/>
    <cellStyle name="Normal 19 5 2 19 10" xfId="40635"/>
    <cellStyle name="Normal 19 5 2 19 11" xfId="40636"/>
    <cellStyle name="Normal 19 5 2 19 12" xfId="40637"/>
    <cellStyle name="Normal 19 5 2 19 13" xfId="40638"/>
    <cellStyle name="Normal 19 5 2 19 14" xfId="40639"/>
    <cellStyle name="Normal 19 5 2 19 15" xfId="40640"/>
    <cellStyle name="Normal 19 5 2 19 16" xfId="40641"/>
    <cellStyle name="Normal 19 5 2 19 17" xfId="40642"/>
    <cellStyle name="Normal 19 5 2 19 18" xfId="40643"/>
    <cellStyle name="Normal 19 5 2 19 19" xfId="40644"/>
    <cellStyle name="Normal 19 5 2 19 2" xfId="40645"/>
    <cellStyle name="Normal 19 5 2 19 20" xfId="40646"/>
    <cellStyle name="Normal 19 5 2 19 21" xfId="40647"/>
    <cellStyle name="Normal 19 5 2 19 22" xfId="40648"/>
    <cellStyle name="Normal 19 5 2 19 23" xfId="40649"/>
    <cellStyle name="Normal 19 5 2 19 24" xfId="40650"/>
    <cellStyle name="Normal 19 5 2 19 25" xfId="40651"/>
    <cellStyle name="Normal 19 5 2 19 26" xfId="40652"/>
    <cellStyle name="Normal 19 5 2 19 27" xfId="40653"/>
    <cellStyle name="Normal 19 5 2 19 28" xfId="40654"/>
    <cellStyle name="Normal 19 5 2 19 29" xfId="40655"/>
    <cellStyle name="Normal 19 5 2 19 3" xfId="40656"/>
    <cellStyle name="Normal 19 5 2 19 30" xfId="40657"/>
    <cellStyle name="Normal 19 5 2 19 4" xfId="40658"/>
    <cellStyle name="Normal 19 5 2 19 5" xfId="40659"/>
    <cellStyle name="Normal 19 5 2 19 6" xfId="40660"/>
    <cellStyle name="Normal 19 5 2 19 7" xfId="40661"/>
    <cellStyle name="Normal 19 5 2 19 8" xfId="40662"/>
    <cellStyle name="Normal 19 5 2 19 9" xfId="40663"/>
    <cellStyle name="Normal 19 5 2 2" xfId="40664"/>
    <cellStyle name="Normal 19 5 2 2 10" xfId="40665"/>
    <cellStyle name="Normal 19 5 2 2 11" xfId="40666"/>
    <cellStyle name="Normal 19 5 2 2 12" xfId="40667"/>
    <cellStyle name="Normal 19 5 2 2 13" xfId="40668"/>
    <cellStyle name="Normal 19 5 2 2 14" xfId="40669"/>
    <cellStyle name="Normal 19 5 2 2 15" xfId="40670"/>
    <cellStyle name="Normal 19 5 2 2 16" xfId="40671"/>
    <cellStyle name="Normal 19 5 2 2 17" xfId="40672"/>
    <cellStyle name="Normal 19 5 2 2 18" xfId="40673"/>
    <cellStyle name="Normal 19 5 2 2 19" xfId="40674"/>
    <cellStyle name="Normal 19 5 2 2 2" xfId="40675"/>
    <cellStyle name="Normal 19 5 2 2 20" xfId="40676"/>
    <cellStyle name="Normal 19 5 2 2 21" xfId="40677"/>
    <cellStyle name="Normal 19 5 2 2 22" xfId="40678"/>
    <cellStyle name="Normal 19 5 2 2 23" xfId="40679"/>
    <cellStyle name="Normal 19 5 2 2 24" xfId="40680"/>
    <cellStyle name="Normal 19 5 2 2 25" xfId="40681"/>
    <cellStyle name="Normal 19 5 2 2 26" xfId="40682"/>
    <cellStyle name="Normal 19 5 2 2 27" xfId="40683"/>
    <cellStyle name="Normal 19 5 2 2 28" xfId="40684"/>
    <cellStyle name="Normal 19 5 2 2 29" xfId="40685"/>
    <cellStyle name="Normal 19 5 2 2 3" xfId="40686"/>
    <cellStyle name="Normal 19 5 2 2 30" xfId="40687"/>
    <cellStyle name="Normal 19 5 2 2 4" xfId="40688"/>
    <cellStyle name="Normal 19 5 2 2 5" xfId="40689"/>
    <cellStyle name="Normal 19 5 2 2 6" xfId="40690"/>
    <cellStyle name="Normal 19 5 2 2 7" xfId="40691"/>
    <cellStyle name="Normal 19 5 2 2 8" xfId="40692"/>
    <cellStyle name="Normal 19 5 2 2 9" xfId="40693"/>
    <cellStyle name="Normal 19 5 2 20" xfId="40694"/>
    <cellStyle name="Normal 19 5 2 20 10" xfId="40695"/>
    <cellStyle name="Normal 19 5 2 20 11" xfId="40696"/>
    <cellStyle name="Normal 19 5 2 20 12" xfId="40697"/>
    <cellStyle name="Normal 19 5 2 20 13" xfId="40698"/>
    <cellStyle name="Normal 19 5 2 20 14" xfId="40699"/>
    <cellStyle name="Normal 19 5 2 20 15" xfId="40700"/>
    <cellStyle name="Normal 19 5 2 20 16" xfId="40701"/>
    <cellStyle name="Normal 19 5 2 20 17" xfId="40702"/>
    <cellStyle name="Normal 19 5 2 20 18" xfId="40703"/>
    <cellStyle name="Normal 19 5 2 20 19" xfId="40704"/>
    <cellStyle name="Normal 19 5 2 20 2" xfId="40705"/>
    <cellStyle name="Normal 19 5 2 20 20" xfId="40706"/>
    <cellStyle name="Normal 19 5 2 20 21" xfId="40707"/>
    <cellStyle name="Normal 19 5 2 20 22" xfId="40708"/>
    <cellStyle name="Normal 19 5 2 20 23" xfId="40709"/>
    <cellStyle name="Normal 19 5 2 20 24" xfId="40710"/>
    <cellStyle name="Normal 19 5 2 20 25" xfId="40711"/>
    <cellStyle name="Normal 19 5 2 20 26" xfId="40712"/>
    <cellStyle name="Normal 19 5 2 20 27" xfId="40713"/>
    <cellStyle name="Normal 19 5 2 20 28" xfId="40714"/>
    <cellStyle name="Normal 19 5 2 20 29" xfId="40715"/>
    <cellStyle name="Normal 19 5 2 20 3" xfId="40716"/>
    <cellStyle name="Normal 19 5 2 20 30" xfId="40717"/>
    <cellStyle name="Normal 19 5 2 20 4" xfId="40718"/>
    <cellStyle name="Normal 19 5 2 20 5" xfId="40719"/>
    <cellStyle name="Normal 19 5 2 20 6" xfId="40720"/>
    <cellStyle name="Normal 19 5 2 20 7" xfId="40721"/>
    <cellStyle name="Normal 19 5 2 20 8" xfId="40722"/>
    <cellStyle name="Normal 19 5 2 20 9" xfId="40723"/>
    <cellStyle name="Normal 19 5 2 21" xfId="40724"/>
    <cellStyle name="Normal 19 5 2 21 10" xfId="40725"/>
    <cellStyle name="Normal 19 5 2 21 11" xfId="40726"/>
    <cellStyle name="Normal 19 5 2 21 12" xfId="40727"/>
    <cellStyle name="Normal 19 5 2 21 13" xfId="40728"/>
    <cellStyle name="Normal 19 5 2 21 14" xfId="40729"/>
    <cellStyle name="Normal 19 5 2 21 15" xfId="40730"/>
    <cellStyle name="Normal 19 5 2 21 16" xfId="40731"/>
    <cellStyle name="Normal 19 5 2 21 17" xfId="40732"/>
    <cellStyle name="Normal 19 5 2 21 18" xfId="40733"/>
    <cellStyle name="Normal 19 5 2 21 19" xfId="40734"/>
    <cellStyle name="Normal 19 5 2 21 2" xfId="40735"/>
    <cellStyle name="Normal 19 5 2 21 20" xfId="40736"/>
    <cellStyle name="Normal 19 5 2 21 21" xfId="40737"/>
    <cellStyle name="Normal 19 5 2 21 22" xfId="40738"/>
    <cellStyle name="Normal 19 5 2 21 23" xfId="40739"/>
    <cellStyle name="Normal 19 5 2 21 24" xfId="40740"/>
    <cellStyle name="Normal 19 5 2 21 25" xfId="40741"/>
    <cellStyle name="Normal 19 5 2 21 26" xfId="40742"/>
    <cellStyle name="Normal 19 5 2 21 27" xfId="40743"/>
    <cellStyle name="Normal 19 5 2 21 28" xfId="40744"/>
    <cellStyle name="Normal 19 5 2 21 29" xfId="40745"/>
    <cellStyle name="Normal 19 5 2 21 3" xfId="40746"/>
    <cellStyle name="Normal 19 5 2 21 30" xfId="40747"/>
    <cellStyle name="Normal 19 5 2 21 4" xfId="40748"/>
    <cellStyle name="Normal 19 5 2 21 5" xfId="40749"/>
    <cellStyle name="Normal 19 5 2 21 6" xfId="40750"/>
    <cellStyle name="Normal 19 5 2 21 7" xfId="40751"/>
    <cellStyle name="Normal 19 5 2 21 8" xfId="40752"/>
    <cellStyle name="Normal 19 5 2 21 9" xfId="40753"/>
    <cellStyle name="Normal 19 5 2 22" xfId="40754"/>
    <cellStyle name="Normal 19 5 2 22 10" xfId="40755"/>
    <cellStyle name="Normal 19 5 2 22 11" xfId="40756"/>
    <cellStyle name="Normal 19 5 2 22 12" xfId="40757"/>
    <cellStyle name="Normal 19 5 2 22 13" xfId="40758"/>
    <cellStyle name="Normal 19 5 2 22 14" xfId="40759"/>
    <cellStyle name="Normal 19 5 2 22 15" xfId="40760"/>
    <cellStyle name="Normal 19 5 2 22 16" xfId="40761"/>
    <cellStyle name="Normal 19 5 2 22 17" xfId="40762"/>
    <cellStyle name="Normal 19 5 2 22 18" xfId="40763"/>
    <cellStyle name="Normal 19 5 2 22 19" xfId="40764"/>
    <cellStyle name="Normal 19 5 2 22 2" xfId="40765"/>
    <cellStyle name="Normal 19 5 2 22 20" xfId="40766"/>
    <cellStyle name="Normal 19 5 2 22 21" xfId="40767"/>
    <cellStyle name="Normal 19 5 2 22 22" xfId="40768"/>
    <cellStyle name="Normal 19 5 2 22 23" xfId="40769"/>
    <cellStyle name="Normal 19 5 2 22 24" xfId="40770"/>
    <cellStyle name="Normal 19 5 2 22 25" xfId="40771"/>
    <cellStyle name="Normal 19 5 2 22 26" xfId="40772"/>
    <cellStyle name="Normal 19 5 2 22 27" xfId="40773"/>
    <cellStyle name="Normal 19 5 2 22 28" xfId="40774"/>
    <cellStyle name="Normal 19 5 2 22 29" xfId="40775"/>
    <cellStyle name="Normal 19 5 2 22 3" xfId="40776"/>
    <cellStyle name="Normal 19 5 2 22 30" xfId="40777"/>
    <cellStyle name="Normal 19 5 2 22 4" xfId="40778"/>
    <cellStyle name="Normal 19 5 2 22 5" xfId="40779"/>
    <cellStyle name="Normal 19 5 2 22 6" xfId="40780"/>
    <cellStyle name="Normal 19 5 2 22 7" xfId="40781"/>
    <cellStyle name="Normal 19 5 2 22 8" xfId="40782"/>
    <cellStyle name="Normal 19 5 2 22 9" xfId="40783"/>
    <cellStyle name="Normal 19 5 2 23" xfId="40784"/>
    <cellStyle name="Normal 19 5 2 23 10" xfId="40785"/>
    <cellStyle name="Normal 19 5 2 23 11" xfId="40786"/>
    <cellStyle name="Normal 19 5 2 23 12" xfId="40787"/>
    <cellStyle name="Normal 19 5 2 23 13" xfId="40788"/>
    <cellStyle name="Normal 19 5 2 23 14" xfId="40789"/>
    <cellStyle name="Normal 19 5 2 23 15" xfId="40790"/>
    <cellStyle name="Normal 19 5 2 23 16" xfId="40791"/>
    <cellStyle name="Normal 19 5 2 23 17" xfId="40792"/>
    <cellStyle name="Normal 19 5 2 23 18" xfId="40793"/>
    <cellStyle name="Normal 19 5 2 23 19" xfId="40794"/>
    <cellStyle name="Normal 19 5 2 23 2" xfId="40795"/>
    <cellStyle name="Normal 19 5 2 23 20" xfId="40796"/>
    <cellStyle name="Normal 19 5 2 23 21" xfId="40797"/>
    <cellStyle name="Normal 19 5 2 23 22" xfId="40798"/>
    <cellStyle name="Normal 19 5 2 23 23" xfId="40799"/>
    <cellStyle name="Normal 19 5 2 23 24" xfId="40800"/>
    <cellStyle name="Normal 19 5 2 23 25" xfId="40801"/>
    <cellStyle name="Normal 19 5 2 23 26" xfId="40802"/>
    <cellStyle name="Normal 19 5 2 23 27" xfId="40803"/>
    <cellStyle name="Normal 19 5 2 23 28" xfId="40804"/>
    <cellStyle name="Normal 19 5 2 23 29" xfId="40805"/>
    <cellStyle name="Normal 19 5 2 23 3" xfId="40806"/>
    <cellStyle name="Normal 19 5 2 23 30" xfId="40807"/>
    <cellStyle name="Normal 19 5 2 23 4" xfId="40808"/>
    <cellStyle name="Normal 19 5 2 23 5" xfId="40809"/>
    <cellStyle name="Normal 19 5 2 23 6" xfId="40810"/>
    <cellStyle name="Normal 19 5 2 23 7" xfId="40811"/>
    <cellStyle name="Normal 19 5 2 23 8" xfId="40812"/>
    <cellStyle name="Normal 19 5 2 23 9" xfId="40813"/>
    <cellStyle name="Normal 19 5 2 24" xfId="40814"/>
    <cellStyle name="Normal 19 5 2 24 10" xfId="40815"/>
    <cellStyle name="Normal 19 5 2 24 11" xfId="40816"/>
    <cellStyle name="Normal 19 5 2 24 12" xfId="40817"/>
    <cellStyle name="Normal 19 5 2 24 13" xfId="40818"/>
    <cellStyle name="Normal 19 5 2 24 14" xfId="40819"/>
    <cellStyle name="Normal 19 5 2 24 15" xfId="40820"/>
    <cellStyle name="Normal 19 5 2 24 16" xfId="40821"/>
    <cellStyle name="Normal 19 5 2 24 17" xfId="40822"/>
    <cellStyle name="Normal 19 5 2 24 18" xfId="40823"/>
    <cellStyle name="Normal 19 5 2 24 19" xfId="40824"/>
    <cellStyle name="Normal 19 5 2 24 2" xfId="40825"/>
    <cellStyle name="Normal 19 5 2 24 20" xfId="40826"/>
    <cellStyle name="Normal 19 5 2 24 21" xfId="40827"/>
    <cellStyle name="Normal 19 5 2 24 22" xfId="40828"/>
    <cellStyle name="Normal 19 5 2 24 23" xfId="40829"/>
    <cellStyle name="Normal 19 5 2 24 24" xfId="40830"/>
    <cellStyle name="Normal 19 5 2 24 25" xfId="40831"/>
    <cellStyle name="Normal 19 5 2 24 26" xfId="40832"/>
    <cellStyle name="Normal 19 5 2 24 27" xfId="40833"/>
    <cellStyle name="Normal 19 5 2 24 28" xfId="40834"/>
    <cellStyle name="Normal 19 5 2 24 29" xfId="40835"/>
    <cellStyle name="Normal 19 5 2 24 3" xfId="40836"/>
    <cellStyle name="Normal 19 5 2 24 30" xfId="40837"/>
    <cellStyle name="Normal 19 5 2 24 4" xfId="40838"/>
    <cellStyle name="Normal 19 5 2 24 5" xfId="40839"/>
    <cellStyle name="Normal 19 5 2 24 6" xfId="40840"/>
    <cellStyle name="Normal 19 5 2 24 7" xfId="40841"/>
    <cellStyle name="Normal 19 5 2 24 8" xfId="40842"/>
    <cellStyle name="Normal 19 5 2 24 9" xfId="40843"/>
    <cellStyle name="Normal 19 5 2 25" xfId="40844"/>
    <cellStyle name="Normal 19 5 2 25 10" xfId="40845"/>
    <cellStyle name="Normal 19 5 2 25 11" xfId="40846"/>
    <cellStyle name="Normal 19 5 2 25 12" xfId="40847"/>
    <cellStyle name="Normal 19 5 2 25 13" xfId="40848"/>
    <cellStyle name="Normal 19 5 2 25 14" xfId="40849"/>
    <cellStyle name="Normal 19 5 2 25 15" xfId="40850"/>
    <cellStyle name="Normal 19 5 2 25 16" xfId="40851"/>
    <cellStyle name="Normal 19 5 2 25 17" xfId="40852"/>
    <cellStyle name="Normal 19 5 2 25 18" xfId="40853"/>
    <cellStyle name="Normal 19 5 2 25 19" xfId="40854"/>
    <cellStyle name="Normal 19 5 2 25 2" xfId="40855"/>
    <cellStyle name="Normal 19 5 2 25 20" xfId="40856"/>
    <cellStyle name="Normal 19 5 2 25 21" xfId="40857"/>
    <cellStyle name="Normal 19 5 2 25 22" xfId="40858"/>
    <cellStyle name="Normal 19 5 2 25 23" xfId="40859"/>
    <cellStyle name="Normal 19 5 2 25 24" xfId="40860"/>
    <cellStyle name="Normal 19 5 2 25 25" xfId="40861"/>
    <cellStyle name="Normal 19 5 2 25 26" xfId="40862"/>
    <cellStyle name="Normal 19 5 2 25 27" xfId="40863"/>
    <cellStyle name="Normal 19 5 2 25 28" xfId="40864"/>
    <cellStyle name="Normal 19 5 2 25 29" xfId="40865"/>
    <cellStyle name="Normal 19 5 2 25 3" xfId="40866"/>
    <cellStyle name="Normal 19 5 2 25 30" xfId="40867"/>
    <cellStyle name="Normal 19 5 2 25 4" xfId="40868"/>
    <cellStyle name="Normal 19 5 2 25 5" xfId="40869"/>
    <cellStyle name="Normal 19 5 2 25 6" xfId="40870"/>
    <cellStyle name="Normal 19 5 2 25 7" xfId="40871"/>
    <cellStyle name="Normal 19 5 2 25 8" xfId="40872"/>
    <cellStyle name="Normal 19 5 2 25 9" xfId="40873"/>
    <cellStyle name="Normal 19 5 2 26" xfId="40874"/>
    <cellStyle name="Normal 19 5 2 26 10" xfId="40875"/>
    <cellStyle name="Normal 19 5 2 26 11" xfId="40876"/>
    <cellStyle name="Normal 19 5 2 26 12" xfId="40877"/>
    <cellStyle name="Normal 19 5 2 26 13" xfId="40878"/>
    <cellStyle name="Normal 19 5 2 26 14" xfId="40879"/>
    <cellStyle name="Normal 19 5 2 26 15" xfId="40880"/>
    <cellStyle name="Normal 19 5 2 26 16" xfId="40881"/>
    <cellStyle name="Normal 19 5 2 26 17" xfId="40882"/>
    <cellStyle name="Normal 19 5 2 26 18" xfId="40883"/>
    <cellStyle name="Normal 19 5 2 26 19" xfId="40884"/>
    <cellStyle name="Normal 19 5 2 26 2" xfId="40885"/>
    <cellStyle name="Normal 19 5 2 26 20" xfId="40886"/>
    <cellStyle name="Normal 19 5 2 26 21" xfId="40887"/>
    <cellStyle name="Normal 19 5 2 26 22" xfId="40888"/>
    <cellStyle name="Normal 19 5 2 26 23" xfId="40889"/>
    <cellStyle name="Normal 19 5 2 26 24" xfId="40890"/>
    <cellStyle name="Normal 19 5 2 26 25" xfId="40891"/>
    <cellStyle name="Normal 19 5 2 26 26" xfId="40892"/>
    <cellStyle name="Normal 19 5 2 26 27" xfId="40893"/>
    <cellStyle name="Normal 19 5 2 26 28" xfId="40894"/>
    <cellStyle name="Normal 19 5 2 26 29" xfId="40895"/>
    <cellStyle name="Normal 19 5 2 26 3" xfId="40896"/>
    <cellStyle name="Normal 19 5 2 26 30" xfId="40897"/>
    <cellStyle name="Normal 19 5 2 26 4" xfId="40898"/>
    <cellStyle name="Normal 19 5 2 26 5" xfId="40899"/>
    <cellStyle name="Normal 19 5 2 26 6" xfId="40900"/>
    <cellStyle name="Normal 19 5 2 26 7" xfId="40901"/>
    <cellStyle name="Normal 19 5 2 26 8" xfId="40902"/>
    <cellStyle name="Normal 19 5 2 26 9" xfId="40903"/>
    <cellStyle name="Normal 19 5 2 27" xfId="40904"/>
    <cellStyle name="Normal 19 5 2 27 10" xfId="40905"/>
    <cellStyle name="Normal 19 5 2 27 11" xfId="40906"/>
    <cellStyle name="Normal 19 5 2 27 12" xfId="40907"/>
    <cellStyle name="Normal 19 5 2 27 13" xfId="40908"/>
    <cellStyle name="Normal 19 5 2 27 14" xfId="40909"/>
    <cellStyle name="Normal 19 5 2 27 15" xfId="40910"/>
    <cellStyle name="Normal 19 5 2 27 16" xfId="40911"/>
    <cellStyle name="Normal 19 5 2 27 17" xfId="40912"/>
    <cellStyle name="Normal 19 5 2 27 18" xfId="40913"/>
    <cellStyle name="Normal 19 5 2 27 19" xfId="40914"/>
    <cellStyle name="Normal 19 5 2 27 2" xfId="40915"/>
    <cellStyle name="Normal 19 5 2 27 20" xfId="40916"/>
    <cellStyle name="Normal 19 5 2 27 21" xfId="40917"/>
    <cellStyle name="Normal 19 5 2 27 22" xfId="40918"/>
    <cellStyle name="Normal 19 5 2 27 23" xfId="40919"/>
    <cellStyle name="Normal 19 5 2 27 24" xfId="40920"/>
    <cellStyle name="Normal 19 5 2 27 25" xfId="40921"/>
    <cellStyle name="Normal 19 5 2 27 26" xfId="40922"/>
    <cellStyle name="Normal 19 5 2 27 27" xfId="40923"/>
    <cellStyle name="Normal 19 5 2 27 28" xfId="40924"/>
    <cellStyle name="Normal 19 5 2 27 29" xfId="40925"/>
    <cellStyle name="Normal 19 5 2 27 3" xfId="40926"/>
    <cellStyle name="Normal 19 5 2 27 30" xfId="40927"/>
    <cellStyle name="Normal 19 5 2 27 4" xfId="40928"/>
    <cellStyle name="Normal 19 5 2 27 5" xfId="40929"/>
    <cellStyle name="Normal 19 5 2 27 6" xfId="40930"/>
    <cellStyle name="Normal 19 5 2 27 7" xfId="40931"/>
    <cellStyle name="Normal 19 5 2 27 8" xfId="40932"/>
    <cellStyle name="Normal 19 5 2 27 9" xfId="40933"/>
    <cellStyle name="Normal 19 5 2 28" xfId="40934"/>
    <cellStyle name="Normal 19 5 2 28 10" xfId="40935"/>
    <cellStyle name="Normal 19 5 2 28 11" xfId="40936"/>
    <cellStyle name="Normal 19 5 2 28 12" xfId="40937"/>
    <cellStyle name="Normal 19 5 2 28 13" xfId="40938"/>
    <cellStyle name="Normal 19 5 2 28 14" xfId="40939"/>
    <cellStyle name="Normal 19 5 2 28 15" xfId="40940"/>
    <cellStyle name="Normal 19 5 2 28 16" xfId="40941"/>
    <cellStyle name="Normal 19 5 2 28 17" xfId="40942"/>
    <cellStyle name="Normal 19 5 2 28 18" xfId="40943"/>
    <cellStyle name="Normal 19 5 2 28 19" xfId="40944"/>
    <cellStyle name="Normal 19 5 2 28 2" xfId="40945"/>
    <cellStyle name="Normal 19 5 2 28 20" xfId="40946"/>
    <cellStyle name="Normal 19 5 2 28 21" xfId="40947"/>
    <cellStyle name="Normal 19 5 2 28 22" xfId="40948"/>
    <cellStyle name="Normal 19 5 2 28 23" xfId="40949"/>
    <cellStyle name="Normal 19 5 2 28 24" xfId="40950"/>
    <cellStyle name="Normal 19 5 2 28 25" xfId="40951"/>
    <cellStyle name="Normal 19 5 2 28 26" xfId="40952"/>
    <cellStyle name="Normal 19 5 2 28 27" xfId="40953"/>
    <cellStyle name="Normal 19 5 2 28 28" xfId="40954"/>
    <cellStyle name="Normal 19 5 2 28 29" xfId="40955"/>
    <cellStyle name="Normal 19 5 2 28 3" xfId="40956"/>
    <cellStyle name="Normal 19 5 2 28 30" xfId="40957"/>
    <cellStyle name="Normal 19 5 2 28 4" xfId="40958"/>
    <cellStyle name="Normal 19 5 2 28 5" xfId="40959"/>
    <cellStyle name="Normal 19 5 2 28 6" xfId="40960"/>
    <cellStyle name="Normal 19 5 2 28 7" xfId="40961"/>
    <cellStyle name="Normal 19 5 2 28 8" xfId="40962"/>
    <cellStyle name="Normal 19 5 2 28 9" xfId="40963"/>
    <cellStyle name="Normal 19 5 2 29" xfId="40964"/>
    <cellStyle name="Normal 19 5 2 29 10" xfId="40965"/>
    <cellStyle name="Normal 19 5 2 29 11" xfId="40966"/>
    <cellStyle name="Normal 19 5 2 29 12" xfId="40967"/>
    <cellStyle name="Normal 19 5 2 29 13" xfId="40968"/>
    <cellStyle name="Normal 19 5 2 29 14" xfId="40969"/>
    <cellStyle name="Normal 19 5 2 29 15" xfId="40970"/>
    <cellStyle name="Normal 19 5 2 29 16" xfId="40971"/>
    <cellStyle name="Normal 19 5 2 29 17" xfId="40972"/>
    <cellStyle name="Normal 19 5 2 29 18" xfId="40973"/>
    <cellStyle name="Normal 19 5 2 29 19" xfId="40974"/>
    <cellStyle name="Normal 19 5 2 29 2" xfId="40975"/>
    <cellStyle name="Normal 19 5 2 29 20" xfId="40976"/>
    <cellStyle name="Normal 19 5 2 29 21" xfId="40977"/>
    <cellStyle name="Normal 19 5 2 29 22" xfId="40978"/>
    <cellStyle name="Normal 19 5 2 29 23" xfId="40979"/>
    <cellStyle name="Normal 19 5 2 29 24" xfId="40980"/>
    <cellStyle name="Normal 19 5 2 29 25" xfId="40981"/>
    <cellStyle name="Normal 19 5 2 29 26" xfId="40982"/>
    <cellStyle name="Normal 19 5 2 29 27" xfId="40983"/>
    <cellStyle name="Normal 19 5 2 29 28" xfId="40984"/>
    <cellStyle name="Normal 19 5 2 29 29" xfId="40985"/>
    <cellStyle name="Normal 19 5 2 29 3" xfId="40986"/>
    <cellStyle name="Normal 19 5 2 29 30" xfId="40987"/>
    <cellStyle name="Normal 19 5 2 29 4" xfId="40988"/>
    <cellStyle name="Normal 19 5 2 29 5" xfId="40989"/>
    <cellStyle name="Normal 19 5 2 29 6" xfId="40990"/>
    <cellStyle name="Normal 19 5 2 29 7" xfId="40991"/>
    <cellStyle name="Normal 19 5 2 29 8" xfId="40992"/>
    <cellStyle name="Normal 19 5 2 29 9" xfId="40993"/>
    <cellStyle name="Normal 19 5 2 3" xfId="40994"/>
    <cellStyle name="Normal 19 5 2 3 10" xfId="40995"/>
    <cellStyle name="Normal 19 5 2 3 11" xfId="40996"/>
    <cellStyle name="Normal 19 5 2 3 12" xfId="40997"/>
    <cellStyle name="Normal 19 5 2 3 13" xfId="40998"/>
    <cellStyle name="Normal 19 5 2 3 14" xfId="40999"/>
    <cellStyle name="Normal 19 5 2 3 15" xfId="41000"/>
    <cellStyle name="Normal 19 5 2 3 16" xfId="41001"/>
    <cellStyle name="Normal 19 5 2 3 17" xfId="41002"/>
    <cellStyle name="Normal 19 5 2 3 18" xfId="41003"/>
    <cellStyle name="Normal 19 5 2 3 19" xfId="41004"/>
    <cellStyle name="Normal 19 5 2 3 2" xfId="41005"/>
    <cellStyle name="Normal 19 5 2 3 20" xfId="41006"/>
    <cellStyle name="Normal 19 5 2 3 21" xfId="41007"/>
    <cellStyle name="Normal 19 5 2 3 22" xfId="41008"/>
    <cellStyle name="Normal 19 5 2 3 23" xfId="41009"/>
    <cellStyle name="Normal 19 5 2 3 24" xfId="41010"/>
    <cellStyle name="Normal 19 5 2 3 25" xfId="41011"/>
    <cellStyle name="Normal 19 5 2 3 26" xfId="41012"/>
    <cellStyle name="Normal 19 5 2 3 27" xfId="41013"/>
    <cellStyle name="Normal 19 5 2 3 28" xfId="41014"/>
    <cellStyle name="Normal 19 5 2 3 29" xfId="41015"/>
    <cellStyle name="Normal 19 5 2 3 3" xfId="41016"/>
    <cellStyle name="Normal 19 5 2 3 30" xfId="41017"/>
    <cellStyle name="Normal 19 5 2 3 4" xfId="41018"/>
    <cellStyle name="Normal 19 5 2 3 5" xfId="41019"/>
    <cellStyle name="Normal 19 5 2 3 6" xfId="41020"/>
    <cellStyle name="Normal 19 5 2 3 7" xfId="41021"/>
    <cellStyle name="Normal 19 5 2 3 8" xfId="41022"/>
    <cellStyle name="Normal 19 5 2 3 9" xfId="41023"/>
    <cellStyle name="Normal 19 5 2 30" xfId="41024"/>
    <cellStyle name="Normal 19 5 2 30 10" xfId="41025"/>
    <cellStyle name="Normal 19 5 2 30 11" xfId="41026"/>
    <cellStyle name="Normal 19 5 2 30 12" xfId="41027"/>
    <cellStyle name="Normal 19 5 2 30 13" xfId="41028"/>
    <cellStyle name="Normal 19 5 2 30 14" xfId="41029"/>
    <cellStyle name="Normal 19 5 2 30 15" xfId="41030"/>
    <cellStyle name="Normal 19 5 2 30 16" xfId="41031"/>
    <cellStyle name="Normal 19 5 2 30 17" xfId="41032"/>
    <cellStyle name="Normal 19 5 2 30 18" xfId="41033"/>
    <cellStyle name="Normal 19 5 2 30 19" xfId="41034"/>
    <cellStyle name="Normal 19 5 2 30 2" xfId="41035"/>
    <cellStyle name="Normal 19 5 2 30 20" xfId="41036"/>
    <cellStyle name="Normal 19 5 2 30 21" xfId="41037"/>
    <cellStyle name="Normal 19 5 2 30 22" xfId="41038"/>
    <cellStyle name="Normal 19 5 2 30 23" xfId="41039"/>
    <cellStyle name="Normal 19 5 2 30 24" xfId="41040"/>
    <cellStyle name="Normal 19 5 2 30 25" xfId="41041"/>
    <cellStyle name="Normal 19 5 2 30 26" xfId="41042"/>
    <cellStyle name="Normal 19 5 2 30 27" xfId="41043"/>
    <cellStyle name="Normal 19 5 2 30 28" xfId="41044"/>
    <cellStyle name="Normal 19 5 2 30 29" xfId="41045"/>
    <cellStyle name="Normal 19 5 2 30 3" xfId="41046"/>
    <cellStyle name="Normal 19 5 2 30 30" xfId="41047"/>
    <cellStyle name="Normal 19 5 2 30 4" xfId="41048"/>
    <cellStyle name="Normal 19 5 2 30 5" xfId="41049"/>
    <cellStyle name="Normal 19 5 2 30 6" xfId="41050"/>
    <cellStyle name="Normal 19 5 2 30 7" xfId="41051"/>
    <cellStyle name="Normal 19 5 2 30 8" xfId="41052"/>
    <cellStyle name="Normal 19 5 2 30 9" xfId="41053"/>
    <cellStyle name="Normal 19 5 2 31" xfId="41054"/>
    <cellStyle name="Normal 19 5 2 31 10" xfId="41055"/>
    <cellStyle name="Normal 19 5 2 31 11" xfId="41056"/>
    <cellStyle name="Normal 19 5 2 31 12" xfId="41057"/>
    <cellStyle name="Normal 19 5 2 31 13" xfId="41058"/>
    <cellStyle name="Normal 19 5 2 31 14" xfId="41059"/>
    <cellStyle name="Normal 19 5 2 31 15" xfId="41060"/>
    <cellStyle name="Normal 19 5 2 31 16" xfId="41061"/>
    <cellStyle name="Normal 19 5 2 31 17" xfId="41062"/>
    <cellStyle name="Normal 19 5 2 31 18" xfId="41063"/>
    <cellStyle name="Normal 19 5 2 31 19" xfId="41064"/>
    <cellStyle name="Normal 19 5 2 31 2" xfId="41065"/>
    <cellStyle name="Normal 19 5 2 31 20" xfId="41066"/>
    <cellStyle name="Normal 19 5 2 31 21" xfId="41067"/>
    <cellStyle name="Normal 19 5 2 31 22" xfId="41068"/>
    <cellStyle name="Normal 19 5 2 31 23" xfId="41069"/>
    <cellStyle name="Normal 19 5 2 31 24" xfId="41070"/>
    <cellStyle name="Normal 19 5 2 31 25" xfId="41071"/>
    <cellStyle name="Normal 19 5 2 31 26" xfId="41072"/>
    <cellStyle name="Normal 19 5 2 31 27" xfId="41073"/>
    <cellStyle name="Normal 19 5 2 31 28" xfId="41074"/>
    <cellStyle name="Normal 19 5 2 31 29" xfId="41075"/>
    <cellStyle name="Normal 19 5 2 31 3" xfId="41076"/>
    <cellStyle name="Normal 19 5 2 31 30" xfId="41077"/>
    <cellStyle name="Normal 19 5 2 31 4" xfId="41078"/>
    <cellStyle name="Normal 19 5 2 31 5" xfId="41079"/>
    <cellStyle name="Normal 19 5 2 31 6" xfId="41080"/>
    <cellStyle name="Normal 19 5 2 31 7" xfId="41081"/>
    <cellStyle name="Normal 19 5 2 31 8" xfId="41082"/>
    <cellStyle name="Normal 19 5 2 31 9" xfId="41083"/>
    <cellStyle name="Normal 19 5 2 32" xfId="41084"/>
    <cellStyle name="Normal 19 5 2 33" xfId="41085"/>
    <cellStyle name="Normal 19 5 2 34" xfId="41086"/>
    <cellStyle name="Normal 19 5 2 35" xfId="41087"/>
    <cellStyle name="Normal 19 5 2 36" xfId="41088"/>
    <cellStyle name="Normal 19 5 2 37" xfId="41089"/>
    <cellStyle name="Normal 19 5 2 38" xfId="41090"/>
    <cellStyle name="Normal 19 5 2 39" xfId="41091"/>
    <cellStyle name="Normal 19 5 2 4" xfId="41092"/>
    <cellStyle name="Normal 19 5 2 4 10" xfId="41093"/>
    <cellStyle name="Normal 19 5 2 4 11" xfId="41094"/>
    <cellStyle name="Normal 19 5 2 4 12" xfId="41095"/>
    <cellStyle name="Normal 19 5 2 4 13" xfId="41096"/>
    <cellStyle name="Normal 19 5 2 4 14" xfId="41097"/>
    <cellStyle name="Normal 19 5 2 4 15" xfId="41098"/>
    <cellStyle name="Normal 19 5 2 4 16" xfId="41099"/>
    <cellStyle name="Normal 19 5 2 4 17" xfId="41100"/>
    <cellStyle name="Normal 19 5 2 4 18" xfId="41101"/>
    <cellStyle name="Normal 19 5 2 4 19" xfId="41102"/>
    <cellStyle name="Normal 19 5 2 4 2" xfId="41103"/>
    <cellStyle name="Normal 19 5 2 4 20" xfId="41104"/>
    <cellStyle name="Normal 19 5 2 4 21" xfId="41105"/>
    <cellStyle name="Normal 19 5 2 4 22" xfId="41106"/>
    <cellStyle name="Normal 19 5 2 4 23" xfId="41107"/>
    <cellStyle name="Normal 19 5 2 4 24" xfId="41108"/>
    <cellStyle name="Normal 19 5 2 4 25" xfId="41109"/>
    <cellStyle name="Normal 19 5 2 4 26" xfId="41110"/>
    <cellStyle name="Normal 19 5 2 4 27" xfId="41111"/>
    <cellStyle name="Normal 19 5 2 4 28" xfId="41112"/>
    <cellStyle name="Normal 19 5 2 4 29" xfId="41113"/>
    <cellStyle name="Normal 19 5 2 4 3" xfId="41114"/>
    <cellStyle name="Normal 19 5 2 4 30" xfId="41115"/>
    <cellStyle name="Normal 19 5 2 4 4" xfId="41116"/>
    <cellStyle name="Normal 19 5 2 4 5" xfId="41117"/>
    <cellStyle name="Normal 19 5 2 4 6" xfId="41118"/>
    <cellStyle name="Normal 19 5 2 4 7" xfId="41119"/>
    <cellStyle name="Normal 19 5 2 4 8" xfId="41120"/>
    <cellStyle name="Normal 19 5 2 4 9" xfId="41121"/>
    <cellStyle name="Normal 19 5 2 40" xfId="41122"/>
    <cellStyle name="Normal 19 5 2 41" xfId="41123"/>
    <cellStyle name="Normal 19 5 2 42" xfId="41124"/>
    <cellStyle name="Normal 19 5 2 43" xfId="41125"/>
    <cellStyle name="Normal 19 5 2 44" xfId="41126"/>
    <cellStyle name="Normal 19 5 2 45" xfId="41127"/>
    <cellStyle name="Normal 19 5 2 46" xfId="41128"/>
    <cellStyle name="Normal 19 5 2 47" xfId="41129"/>
    <cellStyle name="Normal 19 5 2 48" xfId="41130"/>
    <cellStyle name="Normal 19 5 2 49" xfId="41131"/>
    <cellStyle name="Normal 19 5 2 5" xfId="41132"/>
    <cellStyle name="Normal 19 5 2 5 10" xfId="41133"/>
    <cellStyle name="Normal 19 5 2 5 11" xfId="41134"/>
    <cellStyle name="Normal 19 5 2 5 12" xfId="41135"/>
    <cellStyle name="Normal 19 5 2 5 13" xfId="41136"/>
    <cellStyle name="Normal 19 5 2 5 14" xfId="41137"/>
    <cellStyle name="Normal 19 5 2 5 15" xfId="41138"/>
    <cellStyle name="Normal 19 5 2 5 16" xfId="41139"/>
    <cellStyle name="Normal 19 5 2 5 17" xfId="41140"/>
    <cellStyle name="Normal 19 5 2 5 18" xfId="41141"/>
    <cellStyle name="Normal 19 5 2 5 19" xfId="41142"/>
    <cellStyle name="Normal 19 5 2 5 2" xfId="41143"/>
    <cellStyle name="Normal 19 5 2 5 20" xfId="41144"/>
    <cellStyle name="Normal 19 5 2 5 21" xfId="41145"/>
    <cellStyle name="Normal 19 5 2 5 22" xfId="41146"/>
    <cellStyle name="Normal 19 5 2 5 23" xfId="41147"/>
    <cellStyle name="Normal 19 5 2 5 24" xfId="41148"/>
    <cellStyle name="Normal 19 5 2 5 25" xfId="41149"/>
    <cellStyle name="Normal 19 5 2 5 26" xfId="41150"/>
    <cellStyle name="Normal 19 5 2 5 27" xfId="41151"/>
    <cellStyle name="Normal 19 5 2 5 28" xfId="41152"/>
    <cellStyle name="Normal 19 5 2 5 29" xfId="41153"/>
    <cellStyle name="Normal 19 5 2 5 3" xfId="41154"/>
    <cellStyle name="Normal 19 5 2 5 30" xfId="41155"/>
    <cellStyle name="Normal 19 5 2 5 4" xfId="41156"/>
    <cellStyle name="Normal 19 5 2 5 5" xfId="41157"/>
    <cellStyle name="Normal 19 5 2 5 6" xfId="41158"/>
    <cellStyle name="Normal 19 5 2 5 7" xfId="41159"/>
    <cellStyle name="Normal 19 5 2 5 8" xfId="41160"/>
    <cellStyle name="Normal 19 5 2 5 9" xfId="41161"/>
    <cellStyle name="Normal 19 5 2 50" xfId="41162"/>
    <cellStyle name="Normal 19 5 2 51" xfId="41163"/>
    <cellStyle name="Normal 19 5 2 52" xfId="41164"/>
    <cellStyle name="Normal 19 5 2 53" xfId="41165"/>
    <cellStyle name="Normal 19 5 2 54" xfId="41166"/>
    <cellStyle name="Normal 19 5 2 55" xfId="41167"/>
    <cellStyle name="Normal 19 5 2 56" xfId="41168"/>
    <cellStyle name="Normal 19 5 2 57" xfId="41169"/>
    <cellStyle name="Normal 19 5 2 58" xfId="41170"/>
    <cellStyle name="Normal 19 5 2 59" xfId="41171"/>
    <cellStyle name="Normal 19 5 2 6" xfId="41172"/>
    <cellStyle name="Normal 19 5 2 6 10" xfId="41173"/>
    <cellStyle name="Normal 19 5 2 6 11" xfId="41174"/>
    <cellStyle name="Normal 19 5 2 6 12" xfId="41175"/>
    <cellStyle name="Normal 19 5 2 6 13" xfId="41176"/>
    <cellStyle name="Normal 19 5 2 6 14" xfId="41177"/>
    <cellStyle name="Normal 19 5 2 6 15" xfId="41178"/>
    <cellStyle name="Normal 19 5 2 6 16" xfId="41179"/>
    <cellStyle name="Normal 19 5 2 6 17" xfId="41180"/>
    <cellStyle name="Normal 19 5 2 6 18" xfId="41181"/>
    <cellStyle name="Normal 19 5 2 6 19" xfId="41182"/>
    <cellStyle name="Normal 19 5 2 6 2" xfId="41183"/>
    <cellStyle name="Normal 19 5 2 6 20" xfId="41184"/>
    <cellStyle name="Normal 19 5 2 6 21" xfId="41185"/>
    <cellStyle name="Normal 19 5 2 6 22" xfId="41186"/>
    <cellStyle name="Normal 19 5 2 6 23" xfId="41187"/>
    <cellStyle name="Normal 19 5 2 6 24" xfId="41188"/>
    <cellStyle name="Normal 19 5 2 6 25" xfId="41189"/>
    <cellStyle name="Normal 19 5 2 6 26" xfId="41190"/>
    <cellStyle name="Normal 19 5 2 6 27" xfId="41191"/>
    <cellStyle name="Normal 19 5 2 6 28" xfId="41192"/>
    <cellStyle name="Normal 19 5 2 6 29" xfId="41193"/>
    <cellStyle name="Normal 19 5 2 6 3" xfId="41194"/>
    <cellStyle name="Normal 19 5 2 6 30" xfId="41195"/>
    <cellStyle name="Normal 19 5 2 6 4" xfId="41196"/>
    <cellStyle name="Normal 19 5 2 6 5" xfId="41197"/>
    <cellStyle name="Normal 19 5 2 6 6" xfId="41198"/>
    <cellStyle name="Normal 19 5 2 6 7" xfId="41199"/>
    <cellStyle name="Normal 19 5 2 6 8" xfId="41200"/>
    <cellStyle name="Normal 19 5 2 6 9" xfId="41201"/>
    <cellStyle name="Normal 19 5 2 60" xfId="41202"/>
    <cellStyle name="Normal 19 5 2 7" xfId="41203"/>
    <cellStyle name="Normal 19 5 2 7 10" xfId="41204"/>
    <cellStyle name="Normal 19 5 2 7 11" xfId="41205"/>
    <cellStyle name="Normal 19 5 2 7 12" xfId="41206"/>
    <cellStyle name="Normal 19 5 2 7 13" xfId="41207"/>
    <cellStyle name="Normal 19 5 2 7 14" xfId="41208"/>
    <cellStyle name="Normal 19 5 2 7 15" xfId="41209"/>
    <cellStyle name="Normal 19 5 2 7 16" xfId="41210"/>
    <cellStyle name="Normal 19 5 2 7 17" xfId="41211"/>
    <cellStyle name="Normal 19 5 2 7 18" xfId="41212"/>
    <cellStyle name="Normal 19 5 2 7 19" xfId="41213"/>
    <cellStyle name="Normal 19 5 2 7 2" xfId="41214"/>
    <cellStyle name="Normal 19 5 2 7 20" xfId="41215"/>
    <cellStyle name="Normal 19 5 2 7 21" xfId="41216"/>
    <cellStyle name="Normal 19 5 2 7 22" xfId="41217"/>
    <cellStyle name="Normal 19 5 2 7 23" xfId="41218"/>
    <cellStyle name="Normal 19 5 2 7 24" xfId="41219"/>
    <cellStyle name="Normal 19 5 2 7 25" xfId="41220"/>
    <cellStyle name="Normal 19 5 2 7 26" xfId="41221"/>
    <cellStyle name="Normal 19 5 2 7 27" xfId="41222"/>
    <cellStyle name="Normal 19 5 2 7 28" xfId="41223"/>
    <cellStyle name="Normal 19 5 2 7 29" xfId="41224"/>
    <cellStyle name="Normal 19 5 2 7 3" xfId="41225"/>
    <cellStyle name="Normal 19 5 2 7 30" xfId="41226"/>
    <cellStyle name="Normal 19 5 2 7 4" xfId="41227"/>
    <cellStyle name="Normal 19 5 2 7 5" xfId="41228"/>
    <cellStyle name="Normal 19 5 2 7 6" xfId="41229"/>
    <cellStyle name="Normal 19 5 2 7 7" xfId="41230"/>
    <cellStyle name="Normal 19 5 2 7 8" xfId="41231"/>
    <cellStyle name="Normal 19 5 2 7 9" xfId="41232"/>
    <cellStyle name="Normal 19 5 2 8" xfId="41233"/>
    <cellStyle name="Normal 19 5 2 8 10" xfId="41234"/>
    <cellStyle name="Normal 19 5 2 8 11" xfId="41235"/>
    <cellStyle name="Normal 19 5 2 8 12" xfId="41236"/>
    <cellStyle name="Normal 19 5 2 8 13" xfId="41237"/>
    <cellStyle name="Normal 19 5 2 8 14" xfId="41238"/>
    <cellStyle name="Normal 19 5 2 8 15" xfId="41239"/>
    <cellStyle name="Normal 19 5 2 8 16" xfId="41240"/>
    <cellStyle name="Normal 19 5 2 8 17" xfId="41241"/>
    <cellStyle name="Normal 19 5 2 8 18" xfId="41242"/>
    <cellStyle name="Normal 19 5 2 8 19" xfId="41243"/>
    <cellStyle name="Normal 19 5 2 8 2" xfId="41244"/>
    <cellStyle name="Normal 19 5 2 8 20" xfId="41245"/>
    <cellStyle name="Normal 19 5 2 8 21" xfId="41246"/>
    <cellStyle name="Normal 19 5 2 8 22" xfId="41247"/>
    <cellStyle name="Normal 19 5 2 8 23" xfId="41248"/>
    <cellStyle name="Normal 19 5 2 8 24" xfId="41249"/>
    <cellStyle name="Normal 19 5 2 8 25" xfId="41250"/>
    <cellStyle name="Normal 19 5 2 8 26" xfId="41251"/>
    <cellStyle name="Normal 19 5 2 8 27" xfId="41252"/>
    <cellStyle name="Normal 19 5 2 8 28" xfId="41253"/>
    <cellStyle name="Normal 19 5 2 8 29" xfId="41254"/>
    <cellStyle name="Normal 19 5 2 8 3" xfId="41255"/>
    <cellStyle name="Normal 19 5 2 8 30" xfId="41256"/>
    <cellStyle name="Normal 19 5 2 8 4" xfId="41257"/>
    <cellStyle name="Normal 19 5 2 8 5" xfId="41258"/>
    <cellStyle name="Normal 19 5 2 8 6" xfId="41259"/>
    <cellStyle name="Normal 19 5 2 8 7" xfId="41260"/>
    <cellStyle name="Normal 19 5 2 8 8" xfId="41261"/>
    <cellStyle name="Normal 19 5 2 8 9" xfId="41262"/>
    <cellStyle name="Normal 19 5 2 9" xfId="41263"/>
    <cellStyle name="Normal 19 5 2 9 10" xfId="41264"/>
    <cellStyle name="Normal 19 5 2 9 11" xfId="41265"/>
    <cellStyle name="Normal 19 5 2 9 12" xfId="41266"/>
    <cellStyle name="Normal 19 5 2 9 13" xfId="41267"/>
    <cellStyle name="Normal 19 5 2 9 14" xfId="41268"/>
    <cellStyle name="Normal 19 5 2 9 15" xfId="41269"/>
    <cellStyle name="Normal 19 5 2 9 16" xfId="41270"/>
    <cellStyle name="Normal 19 5 2 9 17" xfId="41271"/>
    <cellStyle name="Normal 19 5 2 9 18" xfId="41272"/>
    <cellStyle name="Normal 19 5 2 9 19" xfId="41273"/>
    <cellStyle name="Normal 19 5 2 9 2" xfId="41274"/>
    <cellStyle name="Normal 19 5 2 9 20" xfId="41275"/>
    <cellStyle name="Normal 19 5 2 9 21" xfId="41276"/>
    <cellStyle name="Normal 19 5 2 9 22" xfId="41277"/>
    <cellStyle name="Normal 19 5 2 9 23" xfId="41278"/>
    <cellStyle name="Normal 19 5 2 9 24" xfId="41279"/>
    <cellStyle name="Normal 19 5 2 9 25" xfId="41280"/>
    <cellStyle name="Normal 19 5 2 9 26" xfId="41281"/>
    <cellStyle name="Normal 19 5 2 9 27" xfId="41282"/>
    <cellStyle name="Normal 19 5 2 9 28" xfId="41283"/>
    <cellStyle name="Normal 19 5 2 9 29" xfId="41284"/>
    <cellStyle name="Normal 19 5 2 9 3" xfId="41285"/>
    <cellStyle name="Normal 19 5 2 9 30" xfId="41286"/>
    <cellStyle name="Normal 19 5 2 9 4" xfId="41287"/>
    <cellStyle name="Normal 19 5 2 9 5" xfId="41288"/>
    <cellStyle name="Normal 19 5 2 9 6" xfId="41289"/>
    <cellStyle name="Normal 19 5 2 9 7" xfId="41290"/>
    <cellStyle name="Normal 19 5 2 9 8" xfId="41291"/>
    <cellStyle name="Normal 19 5 2 9 9" xfId="41292"/>
    <cellStyle name="Normal 19 5 20" xfId="41293"/>
    <cellStyle name="Normal 19 5 20 10" xfId="41294"/>
    <cellStyle name="Normal 19 5 20 11" xfId="41295"/>
    <cellStyle name="Normal 19 5 20 12" xfId="41296"/>
    <cellStyle name="Normal 19 5 20 13" xfId="41297"/>
    <cellStyle name="Normal 19 5 20 14" xfId="41298"/>
    <cellStyle name="Normal 19 5 20 15" xfId="41299"/>
    <cellStyle name="Normal 19 5 20 16" xfId="41300"/>
    <cellStyle name="Normal 19 5 20 17" xfId="41301"/>
    <cellStyle name="Normal 19 5 20 18" xfId="41302"/>
    <cellStyle name="Normal 19 5 20 19" xfId="41303"/>
    <cellStyle name="Normal 19 5 20 2" xfId="41304"/>
    <cellStyle name="Normal 19 5 20 20" xfId="41305"/>
    <cellStyle name="Normal 19 5 20 21" xfId="41306"/>
    <cellStyle name="Normal 19 5 20 22" xfId="41307"/>
    <cellStyle name="Normal 19 5 20 23" xfId="41308"/>
    <cellStyle name="Normal 19 5 20 24" xfId="41309"/>
    <cellStyle name="Normal 19 5 20 25" xfId="41310"/>
    <cellStyle name="Normal 19 5 20 26" xfId="41311"/>
    <cellStyle name="Normal 19 5 20 27" xfId="41312"/>
    <cellStyle name="Normal 19 5 20 28" xfId="41313"/>
    <cellStyle name="Normal 19 5 20 29" xfId="41314"/>
    <cellStyle name="Normal 19 5 20 3" xfId="41315"/>
    <cellStyle name="Normal 19 5 20 30" xfId="41316"/>
    <cellStyle name="Normal 19 5 20 4" xfId="41317"/>
    <cellStyle name="Normal 19 5 20 5" xfId="41318"/>
    <cellStyle name="Normal 19 5 20 6" xfId="41319"/>
    <cellStyle name="Normal 19 5 20 7" xfId="41320"/>
    <cellStyle name="Normal 19 5 20 8" xfId="41321"/>
    <cellStyle name="Normal 19 5 20 9" xfId="41322"/>
    <cellStyle name="Normal 19 5 21" xfId="41323"/>
    <cellStyle name="Normal 19 5 21 10" xfId="41324"/>
    <cellStyle name="Normal 19 5 21 11" xfId="41325"/>
    <cellStyle name="Normal 19 5 21 12" xfId="41326"/>
    <cellStyle name="Normal 19 5 21 13" xfId="41327"/>
    <cellStyle name="Normal 19 5 21 14" xfId="41328"/>
    <cellStyle name="Normal 19 5 21 15" xfId="41329"/>
    <cellStyle name="Normal 19 5 21 16" xfId="41330"/>
    <cellStyle name="Normal 19 5 21 17" xfId="41331"/>
    <cellStyle name="Normal 19 5 21 18" xfId="41332"/>
    <cellStyle name="Normal 19 5 21 19" xfId="41333"/>
    <cellStyle name="Normal 19 5 21 2" xfId="41334"/>
    <cellStyle name="Normal 19 5 21 20" xfId="41335"/>
    <cellStyle name="Normal 19 5 21 21" xfId="41336"/>
    <cellStyle name="Normal 19 5 21 22" xfId="41337"/>
    <cellStyle name="Normal 19 5 21 23" xfId="41338"/>
    <cellStyle name="Normal 19 5 21 24" xfId="41339"/>
    <cellStyle name="Normal 19 5 21 25" xfId="41340"/>
    <cellStyle name="Normal 19 5 21 26" xfId="41341"/>
    <cellStyle name="Normal 19 5 21 27" xfId="41342"/>
    <cellStyle name="Normal 19 5 21 28" xfId="41343"/>
    <cellStyle name="Normal 19 5 21 29" xfId="41344"/>
    <cellStyle name="Normal 19 5 21 3" xfId="41345"/>
    <cellStyle name="Normal 19 5 21 30" xfId="41346"/>
    <cellStyle name="Normal 19 5 21 4" xfId="41347"/>
    <cellStyle name="Normal 19 5 21 5" xfId="41348"/>
    <cellStyle name="Normal 19 5 21 6" xfId="41349"/>
    <cellStyle name="Normal 19 5 21 7" xfId="41350"/>
    <cellStyle name="Normal 19 5 21 8" xfId="41351"/>
    <cellStyle name="Normal 19 5 21 9" xfId="41352"/>
    <cellStyle name="Normal 19 5 22" xfId="41353"/>
    <cellStyle name="Normal 19 5 22 10" xfId="41354"/>
    <cellStyle name="Normal 19 5 22 11" xfId="41355"/>
    <cellStyle name="Normal 19 5 22 12" xfId="41356"/>
    <cellStyle name="Normal 19 5 22 13" xfId="41357"/>
    <cellStyle name="Normal 19 5 22 14" xfId="41358"/>
    <cellStyle name="Normal 19 5 22 15" xfId="41359"/>
    <cellStyle name="Normal 19 5 22 16" xfId="41360"/>
    <cellStyle name="Normal 19 5 22 17" xfId="41361"/>
    <cellStyle name="Normal 19 5 22 18" xfId="41362"/>
    <cellStyle name="Normal 19 5 22 19" xfId="41363"/>
    <cellStyle name="Normal 19 5 22 2" xfId="41364"/>
    <cellStyle name="Normal 19 5 22 20" xfId="41365"/>
    <cellStyle name="Normal 19 5 22 21" xfId="41366"/>
    <cellStyle name="Normal 19 5 22 22" xfId="41367"/>
    <cellStyle name="Normal 19 5 22 23" xfId="41368"/>
    <cellStyle name="Normal 19 5 22 24" xfId="41369"/>
    <cellStyle name="Normal 19 5 22 25" xfId="41370"/>
    <cellStyle name="Normal 19 5 22 26" xfId="41371"/>
    <cellStyle name="Normal 19 5 22 27" xfId="41372"/>
    <cellStyle name="Normal 19 5 22 28" xfId="41373"/>
    <cellStyle name="Normal 19 5 22 29" xfId="41374"/>
    <cellStyle name="Normal 19 5 22 3" xfId="41375"/>
    <cellStyle name="Normal 19 5 22 30" xfId="41376"/>
    <cellStyle name="Normal 19 5 22 4" xfId="41377"/>
    <cellStyle name="Normal 19 5 22 5" xfId="41378"/>
    <cellStyle name="Normal 19 5 22 6" xfId="41379"/>
    <cellStyle name="Normal 19 5 22 7" xfId="41380"/>
    <cellStyle name="Normal 19 5 22 8" xfId="41381"/>
    <cellStyle name="Normal 19 5 22 9" xfId="41382"/>
    <cellStyle name="Normal 19 5 23" xfId="41383"/>
    <cellStyle name="Normal 19 5 23 10" xfId="41384"/>
    <cellStyle name="Normal 19 5 23 11" xfId="41385"/>
    <cellStyle name="Normal 19 5 23 12" xfId="41386"/>
    <cellStyle name="Normal 19 5 23 13" xfId="41387"/>
    <cellStyle name="Normal 19 5 23 14" xfId="41388"/>
    <cellStyle name="Normal 19 5 23 15" xfId="41389"/>
    <cellStyle name="Normal 19 5 23 16" xfId="41390"/>
    <cellStyle name="Normal 19 5 23 17" xfId="41391"/>
    <cellStyle name="Normal 19 5 23 18" xfId="41392"/>
    <cellStyle name="Normal 19 5 23 19" xfId="41393"/>
    <cellStyle name="Normal 19 5 23 2" xfId="41394"/>
    <cellStyle name="Normal 19 5 23 20" xfId="41395"/>
    <cellStyle name="Normal 19 5 23 21" xfId="41396"/>
    <cellStyle name="Normal 19 5 23 22" xfId="41397"/>
    <cellStyle name="Normal 19 5 23 23" xfId="41398"/>
    <cellStyle name="Normal 19 5 23 24" xfId="41399"/>
    <cellStyle name="Normal 19 5 23 25" xfId="41400"/>
    <cellStyle name="Normal 19 5 23 26" xfId="41401"/>
    <cellStyle name="Normal 19 5 23 27" xfId="41402"/>
    <cellStyle name="Normal 19 5 23 28" xfId="41403"/>
    <cellStyle name="Normal 19 5 23 29" xfId="41404"/>
    <cellStyle name="Normal 19 5 23 3" xfId="41405"/>
    <cellStyle name="Normal 19 5 23 30" xfId="41406"/>
    <cellStyle name="Normal 19 5 23 4" xfId="41407"/>
    <cellStyle name="Normal 19 5 23 5" xfId="41408"/>
    <cellStyle name="Normal 19 5 23 6" xfId="41409"/>
    <cellStyle name="Normal 19 5 23 7" xfId="41410"/>
    <cellStyle name="Normal 19 5 23 8" xfId="41411"/>
    <cellStyle name="Normal 19 5 23 9" xfId="41412"/>
    <cellStyle name="Normal 19 5 24" xfId="41413"/>
    <cellStyle name="Normal 19 5 24 10" xfId="41414"/>
    <cellStyle name="Normal 19 5 24 11" xfId="41415"/>
    <cellStyle name="Normal 19 5 24 12" xfId="41416"/>
    <cellStyle name="Normal 19 5 24 13" xfId="41417"/>
    <cellStyle name="Normal 19 5 24 14" xfId="41418"/>
    <cellStyle name="Normal 19 5 24 15" xfId="41419"/>
    <cellStyle name="Normal 19 5 24 16" xfId="41420"/>
    <cellStyle name="Normal 19 5 24 17" xfId="41421"/>
    <cellStyle name="Normal 19 5 24 18" xfId="41422"/>
    <cellStyle name="Normal 19 5 24 19" xfId="41423"/>
    <cellStyle name="Normal 19 5 24 2" xfId="41424"/>
    <cellStyle name="Normal 19 5 24 20" xfId="41425"/>
    <cellStyle name="Normal 19 5 24 21" xfId="41426"/>
    <cellStyle name="Normal 19 5 24 22" xfId="41427"/>
    <cellStyle name="Normal 19 5 24 23" xfId="41428"/>
    <cellStyle name="Normal 19 5 24 24" xfId="41429"/>
    <cellStyle name="Normal 19 5 24 25" xfId="41430"/>
    <cellStyle name="Normal 19 5 24 26" xfId="41431"/>
    <cellStyle name="Normal 19 5 24 27" xfId="41432"/>
    <cellStyle name="Normal 19 5 24 28" xfId="41433"/>
    <cellStyle name="Normal 19 5 24 29" xfId="41434"/>
    <cellStyle name="Normal 19 5 24 3" xfId="41435"/>
    <cellStyle name="Normal 19 5 24 30" xfId="41436"/>
    <cellStyle name="Normal 19 5 24 4" xfId="41437"/>
    <cellStyle name="Normal 19 5 24 5" xfId="41438"/>
    <cellStyle name="Normal 19 5 24 6" xfId="41439"/>
    <cellStyle name="Normal 19 5 24 7" xfId="41440"/>
    <cellStyle name="Normal 19 5 24 8" xfId="41441"/>
    <cellStyle name="Normal 19 5 24 9" xfId="41442"/>
    <cellStyle name="Normal 19 5 25" xfId="41443"/>
    <cellStyle name="Normal 19 5 25 10" xfId="41444"/>
    <cellStyle name="Normal 19 5 25 11" xfId="41445"/>
    <cellStyle name="Normal 19 5 25 12" xfId="41446"/>
    <cellStyle name="Normal 19 5 25 13" xfId="41447"/>
    <cellStyle name="Normal 19 5 25 14" xfId="41448"/>
    <cellStyle name="Normal 19 5 25 15" xfId="41449"/>
    <cellStyle name="Normal 19 5 25 16" xfId="41450"/>
    <cellStyle name="Normal 19 5 25 17" xfId="41451"/>
    <cellStyle name="Normal 19 5 25 18" xfId="41452"/>
    <cellStyle name="Normal 19 5 25 19" xfId="41453"/>
    <cellStyle name="Normal 19 5 25 2" xfId="41454"/>
    <cellStyle name="Normal 19 5 25 20" xfId="41455"/>
    <cellStyle name="Normal 19 5 25 21" xfId="41456"/>
    <cellStyle name="Normal 19 5 25 22" xfId="41457"/>
    <cellStyle name="Normal 19 5 25 23" xfId="41458"/>
    <cellStyle name="Normal 19 5 25 24" xfId="41459"/>
    <cellStyle name="Normal 19 5 25 25" xfId="41460"/>
    <cellStyle name="Normal 19 5 25 26" xfId="41461"/>
    <cellStyle name="Normal 19 5 25 27" xfId="41462"/>
    <cellStyle name="Normal 19 5 25 28" xfId="41463"/>
    <cellStyle name="Normal 19 5 25 29" xfId="41464"/>
    <cellStyle name="Normal 19 5 25 3" xfId="41465"/>
    <cellStyle name="Normal 19 5 25 30" xfId="41466"/>
    <cellStyle name="Normal 19 5 25 4" xfId="41467"/>
    <cellStyle name="Normal 19 5 25 5" xfId="41468"/>
    <cellStyle name="Normal 19 5 25 6" xfId="41469"/>
    <cellStyle name="Normal 19 5 25 7" xfId="41470"/>
    <cellStyle name="Normal 19 5 25 8" xfId="41471"/>
    <cellStyle name="Normal 19 5 25 9" xfId="41472"/>
    <cellStyle name="Normal 19 5 26" xfId="41473"/>
    <cellStyle name="Normal 19 5 26 10" xfId="41474"/>
    <cellStyle name="Normal 19 5 26 11" xfId="41475"/>
    <cellStyle name="Normal 19 5 26 12" xfId="41476"/>
    <cellStyle name="Normal 19 5 26 13" xfId="41477"/>
    <cellStyle name="Normal 19 5 26 14" xfId="41478"/>
    <cellStyle name="Normal 19 5 26 15" xfId="41479"/>
    <cellStyle name="Normal 19 5 26 16" xfId="41480"/>
    <cellStyle name="Normal 19 5 26 17" xfId="41481"/>
    <cellStyle name="Normal 19 5 26 18" xfId="41482"/>
    <cellStyle name="Normal 19 5 26 19" xfId="41483"/>
    <cellStyle name="Normal 19 5 26 2" xfId="41484"/>
    <cellStyle name="Normal 19 5 26 20" xfId="41485"/>
    <cellStyle name="Normal 19 5 26 21" xfId="41486"/>
    <cellStyle name="Normal 19 5 26 22" xfId="41487"/>
    <cellStyle name="Normal 19 5 26 23" xfId="41488"/>
    <cellStyle name="Normal 19 5 26 24" xfId="41489"/>
    <cellStyle name="Normal 19 5 26 25" xfId="41490"/>
    <cellStyle name="Normal 19 5 26 26" xfId="41491"/>
    <cellStyle name="Normal 19 5 26 27" xfId="41492"/>
    <cellStyle name="Normal 19 5 26 28" xfId="41493"/>
    <cellStyle name="Normal 19 5 26 29" xfId="41494"/>
    <cellStyle name="Normal 19 5 26 3" xfId="41495"/>
    <cellStyle name="Normal 19 5 26 30" xfId="41496"/>
    <cellStyle name="Normal 19 5 26 4" xfId="41497"/>
    <cellStyle name="Normal 19 5 26 5" xfId="41498"/>
    <cellStyle name="Normal 19 5 26 6" xfId="41499"/>
    <cellStyle name="Normal 19 5 26 7" xfId="41500"/>
    <cellStyle name="Normal 19 5 26 8" xfId="41501"/>
    <cellStyle name="Normal 19 5 26 9" xfId="41502"/>
    <cellStyle name="Normal 19 5 27" xfId="41503"/>
    <cellStyle name="Normal 19 5 27 10" xfId="41504"/>
    <cellStyle name="Normal 19 5 27 11" xfId="41505"/>
    <cellStyle name="Normal 19 5 27 12" xfId="41506"/>
    <cellStyle name="Normal 19 5 27 13" xfId="41507"/>
    <cellStyle name="Normal 19 5 27 14" xfId="41508"/>
    <cellStyle name="Normal 19 5 27 15" xfId="41509"/>
    <cellStyle name="Normal 19 5 27 16" xfId="41510"/>
    <cellStyle name="Normal 19 5 27 17" xfId="41511"/>
    <cellStyle name="Normal 19 5 27 18" xfId="41512"/>
    <cellStyle name="Normal 19 5 27 19" xfId="41513"/>
    <cellStyle name="Normal 19 5 27 2" xfId="41514"/>
    <cellStyle name="Normal 19 5 27 20" xfId="41515"/>
    <cellStyle name="Normal 19 5 27 21" xfId="41516"/>
    <cellStyle name="Normal 19 5 27 22" xfId="41517"/>
    <cellStyle name="Normal 19 5 27 23" xfId="41518"/>
    <cellStyle name="Normal 19 5 27 24" xfId="41519"/>
    <cellStyle name="Normal 19 5 27 25" xfId="41520"/>
    <cellStyle name="Normal 19 5 27 26" xfId="41521"/>
    <cellStyle name="Normal 19 5 27 27" xfId="41522"/>
    <cellStyle name="Normal 19 5 27 28" xfId="41523"/>
    <cellStyle name="Normal 19 5 27 29" xfId="41524"/>
    <cellStyle name="Normal 19 5 27 3" xfId="41525"/>
    <cellStyle name="Normal 19 5 27 30" xfId="41526"/>
    <cellStyle name="Normal 19 5 27 4" xfId="41527"/>
    <cellStyle name="Normal 19 5 27 5" xfId="41528"/>
    <cellStyle name="Normal 19 5 27 6" xfId="41529"/>
    <cellStyle name="Normal 19 5 27 7" xfId="41530"/>
    <cellStyle name="Normal 19 5 27 8" xfId="41531"/>
    <cellStyle name="Normal 19 5 27 9" xfId="41532"/>
    <cellStyle name="Normal 19 5 28" xfId="41533"/>
    <cellStyle name="Normal 19 5 28 10" xfId="41534"/>
    <cellStyle name="Normal 19 5 28 11" xfId="41535"/>
    <cellStyle name="Normal 19 5 28 12" xfId="41536"/>
    <cellStyle name="Normal 19 5 28 13" xfId="41537"/>
    <cellStyle name="Normal 19 5 28 14" xfId="41538"/>
    <cellStyle name="Normal 19 5 28 15" xfId="41539"/>
    <cellStyle name="Normal 19 5 28 16" xfId="41540"/>
    <cellStyle name="Normal 19 5 28 17" xfId="41541"/>
    <cellStyle name="Normal 19 5 28 18" xfId="41542"/>
    <cellStyle name="Normal 19 5 28 19" xfId="41543"/>
    <cellStyle name="Normal 19 5 28 2" xfId="41544"/>
    <cellStyle name="Normal 19 5 28 20" xfId="41545"/>
    <cellStyle name="Normal 19 5 28 21" xfId="41546"/>
    <cellStyle name="Normal 19 5 28 22" xfId="41547"/>
    <cellStyle name="Normal 19 5 28 23" xfId="41548"/>
    <cellStyle name="Normal 19 5 28 24" xfId="41549"/>
    <cellStyle name="Normal 19 5 28 25" xfId="41550"/>
    <cellStyle name="Normal 19 5 28 26" xfId="41551"/>
    <cellStyle name="Normal 19 5 28 27" xfId="41552"/>
    <cellStyle name="Normal 19 5 28 28" xfId="41553"/>
    <cellStyle name="Normal 19 5 28 29" xfId="41554"/>
    <cellStyle name="Normal 19 5 28 3" xfId="41555"/>
    <cellStyle name="Normal 19 5 28 30" xfId="41556"/>
    <cellStyle name="Normal 19 5 28 4" xfId="41557"/>
    <cellStyle name="Normal 19 5 28 5" xfId="41558"/>
    <cellStyle name="Normal 19 5 28 6" xfId="41559"/>
    <cellStyle name="Normal 19 5 28 7" xfId="41560"/>
    <cellStyle name="Normal 19 5 28 8" xfId="41561"/>
    <cellStyle name="Normal 19 5 28 9" xfId="41562"/>
    <cellStyle name="Normal 19 5 29" xfId="41563"/>
    <cellStyle name="Normal 19 5 29 10" xfId="41564"/>
    <cellStyle name="Normal 19 5 29 11" xfId="41565"/>
    <cellStyle name="Normal 19 5 29 12" xfId="41566"/>
    <cellStyle name="Normal 19 5 29 13" xfId="41567"/>
    <cellStyle name="Normal 19 5 29 14" xfId="41568"/>
    <cellStyle name="Normal 19 5 29 15" xfId="41569"/>
    <cellStyle name="Normal 19 5 29 16" xfId="41570"/>
    <cellStyle name="Normal 19 5 29 17" xfId="41571"/>
    <cellStyle name="Normal 19 5 29 18" xfId="41572"/>
    <cellStyle name="Normal 19 5 29 19" xfId="41573"/>
    <cellStyle name="Normal 19 5 29 2" xfId="41574"/>
    <cellStyle name="Normal 19 5 29 20" xfId="41575"/>
    <cellStyle name="Normal 19 5 29 21" xfId="41576"/>
    <cellStyle name="Normal 19 5 29 22" xfId="41577"/>
    <cellStyle name="Normal 19 5 29 23" xfId="41578"/>
    <cellStyle name="Normal 19 5 29 24" xfId="41579"/>
    <cellStyle name="Normal 19 5 29 25" xfId="41580"/>
    <cellStyle name="Normal 19 5 29 26" xfId="41581"/>
    <cellStyle name="Normal 19 5 29 27" xfId="41582"/>
    <cellStyle name="Normal 19 5 29 28" xfId="41583"/>
    <cellStyle name="Normal 19 5 29 29" xfId="41584"/>
    <cellStyle name="Normal 19 5 29 3" xfId="41585"/>
    <cellStyle name="Normal 19 5 29 30" xfId="41586"/>
    <cellStyle name="Normal 19 5 29 4" xfId="41587"/>
    <cellStyle name="Normal 19 5 29 5" xfId="41588"/>
    <cellStyle name="Normal 19 5 29 6" xfId="41589"/>
    <cellStyle name="Normal 19 5 29 7" xfId="41590"/>
    <cellStyle name="Normal 19 5 29 8" xfId="41591"/>
    <cellStyle name="Normal 19 5 29 9" xfId="41592"/>
    <cellStyle name="Normal 19 5 3" xfId="41593"/>
    <cellStyle name="Normal 19 5 3 10" xfId="41594"/>
    <cellStyle name="Normal 19 5 3 11" xfId="41595"/>
    <cellStyle name="Normal 19 5 3 12" xfId="41596"/>
    <cellStyle name="Normal 19 5 3 13" xfId="41597"/>
    <cellStyle name="Normal 19 5 3 14" xfId="41598"/>
    <cellStyle name="Normal 19 5 3 15" xfId="41599"/>
    <cellStyle name="Normal 19 5 3 16" xfId="41600"/>
    <cellStyle name="Normal 19 5 3 17" xfId="41601"/>
    <cellStyle name="Normal 19 5 3 18" xfId="41602"/>
    <cellStyle name="Normal 19 5 3 19" xfId="41603"/>
    <cellStyle name="Normal 19 5 3 2" xfId="41604"/>
    <cellStyle name="Normal 19 5 3 20" xfId="41605"/>
    <cellStyle name="Normal 19 5 3 21" xfId="41606"/>
    <cellStyle name="Normal 19 5 3 22" xfId="41607"/>
    <cellStyle name="Normal 19 5 3 23" xfId="41608"/>
    <cellStyle name="Normal 19 5 3 24" xfId="41609"/>
    <cellStyle name="Normal 19 5 3 25" xfId="41610"/>
    <cellStyle name="Normal 19 5 3 26" xfId="41611"/>
    <cellStyle name="Normal 19 5 3 27" xfId="41612"/>
    <cellStyle name="Normal 19 5 3 28" xfId="41613"/>
    <cellStyle name="Normal 19 5 3 29" xfId="41614"/>
    <cellStyle name="Normal 19 5 3 3" xfId="41615"/>
    <cellStyle name="Normal 19 5 3 30" xfId="41616"/>
    <cellStyle name="Normal 19 5 3 4" xfId="41617"/>
    <cellStyle name="Normal 19 5 3 5" xfId="41618"/>
    <cellStyle name="Normal 19 5 3 6" xfId="41619"/>
    <cellStyle name="Normal 19 5 3 7" xfId="41620"/>
    <cellStyle name="Normal 19 5 3 8" xfId="41621"/>
    <cellStyle name="Normal 19 5 3 9" xfId="41622"/>
    <cellStyle name="Normal 19 5 30" xfId="41623"/>
    <cellStyle name="Normal 19 5 30 10" xfId="41624"/>
    <cellStyle name="Normal 19 5 30 11" xfId="41625"/>
    <cellStyle name="Normal 19 5 30 12" xfId="41626"/>
    <cellStyle name="Normal 19 5 30 13" xfId="41627"/>
    <cellStyle name="Normal 19 5 30 14" xfId="41628"/>
    <cellStyle name="Normal 19 5 30 15" xfId="41629"/>
    <cellStyle name="Normal 19 5 30 16" xfId="41630"/>
    <cellStyle name="Normal 19 5 30 17" xfId="41631"/>
    <cellStyle name="Normal 19 5 30 18" xfId="41632"/>
    <cellStyle name="Normal 19 5 30 19" xfId="41633"/>
    <cellStyle name="Normal 19 5 30 2" xfId="41634"/>
    <cellStyle name="Normal 19 5 30 20" xfId="41635"/>
    <cellStyle name="Normal 19 5 30 21" xfId="41636"/>
    <cellStyle name="Normal 19 5 30 22" xfId="41637"/>
    <cellStyle name="Normal 19 5 30 23" xfId="41638"/>
    <cellStyle name="Normal 19 5 30 24" xfId="41639"/>
    <cellStyle name="Normal 19 5 30 25" xfId="41640"/>
    <cellStyle name="Normal 19 5 30 26" xfId="41641"/>
    <cellStyle name="Normal 19 5 30 27" xfId="41642"/>
    <cellStyle name="Normal 19 5 30 28" xfId="41643"/>
    <cellStyle name="Normal 19 5 30 29" xfId="41644"/>
    <cellStyle name="Normal 19 5 30 3" xfId="41645"/>
    <cellStyle name="Normal 19 5 30 30" xfId="41646"/>
    <cellStyle name="Normal 19 5 30 4" xfId="41647"/>
    <cellStyle name="Normal 19 5 30 5" xfId="41648"/>
    <cellStyle name="Normal 19 5 30 6" xfId="41649"/>
    <cellStyle name="Normal 19 5 30 7" xfId="41650"/>
    <cellStyle name="Normal 19 5 30 8" xfId="41651"/>
    <cellStyle name="Normal 19 5 30 9" xfId="41652"/>
    <cellStyle name="Normal 19 5 31" xfId="41653"/>
    <cellStyle name="Normal 19 5 31 10" xfId="41654"/>
    <cellStyle name="Normal 19 5 31 11" xfId="41655"/>
    <cellStyle name="Normal 19 5 31 12" xfId="41656"/>
    <cellStyle name="Normal 19 5 31 13" xfId="41657"/>
    <cellStyle name="Normal 19 5 31 14" xfId="41658"/>
    <cellStyle name="Normal 19 5 31 15" xfId="41659"/>
    <cellStyle name="Normal 19 5 31 16" xfId="41660"/>
    <cellStyle name="Normal 19 5 31 17" xfId="41661"/>
    <cellStyle name="Normal 19 5 31 18" xfId="41662"/>
    <cellStyle name="Normal 19 5 31 19" xfId="41663"/>
    <cellStyle name="Normal 19 5 31 2" xfId="41664"/>
    <cellStyle name="Normal 19 5 31 20" xfId="41665"/>
    <cellStyle name="Normal 19 5 31 21" xfId="41666"/>
    <cellStyle name="Normal 19 5 31 22" xfId="41667"/>
    <cellStyle name="Normal 19 5 31 23" xfId="41668"/>
    <cellStyle name="Normal 19 5 31 24" xfId="41669"/>
    <cellStyle name="Normal 19 5 31 25" xfId="41670"/>
    <cellStyle name="Normal 19 5 31 26" xfId="41671"/>
    <cellStyle name="Normal 19 5 31 27" xfId="41672"/>
    <cellStyle name="Normal 19 5 31 28" xfId="41673"/>
    <cellStyle name="Normal 19 5 31 29" xfId="41674"/>
    <cellStyle name="Normal 19 5 31 3" xfId="41675"/>
    <cellStyle name="Normal 19 5 31 30" xfId="41676"/>
    <cellStyle name="Normal 19 5 31 4" xfId="41677"/>
    <cellStyle name="Normal 19 5 31 5" xfId="41678"/>
    <cellStyle name="Normal 19 5 31 6" xfId="41679"/>
    <cellStyle name="Normal 19 5 31 7" xfId="41680"/>
    <cellStyle name="Normal 19 5 31 8" xfId="41681"/>
    <cellStyle name="Normal 19 5 31 9" xfId="41682"/>
    <cellStyle name="Normal 19 5 32" xfId="41683"/>
    <cellStyle name="Normal 19 5 32 10" xfId="41684"/>
    <cellStyle name="Normal 19 5 32 11" xfId="41685"/>
    <cellStyle name="Normal 19 5 32 12" xfId="41686"/>
    <cellStyle name="Normal 19 5 32 13" xfId="41687"/>
    <cellStyle name="Normal 19 5 32 14" xfId="41688"/>
    <cellStyle name="Normal 19 5 32 15" xfId="41689"/>
    <cellStyle name="Normal 19 5 32 16" xfId="41690"/>
    <cellStyle name="Normal 19 5 32 17" xfId="41691"/>
    <cellStyle name="Normal 19 5 32 18" xfId="41692"/>
    <cellStyle name="Normal 19 5 32 19" xfId="41693"/>
    <cellStyle name="Normal 19 5 32 2" xfId="41694"/>
    <cellStyle name="Normal 19 5 32 20" xfId="41695"/>
    <cellStyle name="Normal 19 5 32 21" xfId="41696"/>
    <cellStyle name="Normal 19 5 32 22" xfId="41697"/>
    <cellStyle name="Normal 19 5 32 23" xfId="41698"/>
    <cellStyle name="Normal 19 5 32 24" xfId="41699"/>
    <cellStyle name="Normal 19 5 32 25" xfId="41700"/>
    <cellStyle name="Normal 19 5 32 26" xfId="41701"/>
    <cellStyle name="Normal 19 5 32 27" xfId="41702"/>
    <cellStyle name="Normal 19 5 32 28" xfId="41703"/>
    <cellStyle name="Normal 19 5 32 29" xfId="41704"/>
    <cellStyle name="Normal 19 5 32 3" xfId="41705"/>
    <cellStyle name="Normal 19 5 32 30" xfId="41706"/>
    <cellStyle name="Normal 19 5 32 4" xfId="41707"/>
    <cellStyle name="Normal 19 5 32 5" xfId="41708"/>
    <cellStyle name="Normal 19 5 32 6" xfId="41709"/>
    <cellStyle name="Normal 19 5 32 7" xfId="41710"/>
    <cellStyle name="Normal 19 5 32 8" xfId="41711"/>
    <cellStyle name="Normal 19 5 32 9" xfId="41712"/>
    <cellStyle name="Normal 19 5 33" xfId="41713"/>
    <cellStyle name="Normal 19 5 34" xfId="41714"/>
    <cellStyle name="Normal 19 5 35" xfId="41715"/>
    <cellStyle name="Normal 19 5 36" xfId="41716"/>
    <cellStyle name="Normal 19 5 37" xfId="41717"/>
    <cellStyle name="Normal 19 5 38" xfId="41718"/>
    <cellStyle name="Normal 19 5 39" xfId="41719"/>
    <cellStyle name="Normal 19 5 4" xfId="41720"/>
    <cellStyle name="Normal 19 5 4 10" xfId="41721"/>
    <cellStyle name="Normal 19 5 4 11" xfId="41722"/>
    <cellStyle name="Normal 19 5 4 12" xfId="41723"/>
    <cellStyle name="Normal 19 5 4 13" xfId="41724"/>
    <cellStyle name="Normal 19 5 4 14" xfId="41725"/>
    <cellStyle name="Normal 19 5 4 15" xfId="41726"/>
    <cellStyle name="Normal 19 5 4 16" xfId="41727"/>
    <cellStyle name="Normal 19 5 4 17" xfId="41728"/>
    <cellStyle name="Normal 19 5 4 18" xfId="41729"/>
    <cellStyle name="Normal 19 5 4 19" xfId="41730"/>
    <cellStyle name="Normal 19 5 4 2" xfId="41731"/>
    <cellStyle name="Normal 19 5 4 20" xfId="41732"/>
    <cellStyle name="Normal 19 5 4 21" xfId="41733"/>
    <cellStyle name="Normal 19 5 4 22" xfId="41734"/>
    <cellStyle name="Normal 19 5 4 23" xfId="41735"/>
    <cellStyle name="Normal 19 5 4 24" xfId="41736"/>
    <cellStyle name="Normal 19 5 4 25" xfId="41737"/>
    <cellStyle name="Normal 19 5 4 26" xfId="41738"/>
    <cellStyle name="Normal 19 5 4 27" xfId="41739"/>
    <cellStyle name="Normal 19 5 4 28" xfId="41740"/>
    <cellStyle name="Normal 19 5 4 29" xfId="41741"/>
    <cellStyle name="Normal 19 5 4 3" xfId="41742"/>
    <cellStyle name="Normal 19 5 4 30" xfId="41743"/>
    <cellStyle name="Normal 19 5 4 4" xfId="41744"/>
    <cellStyle name="Normal 19 5 4 5" xfId="41745"/>
    <cellStyle name="Normal 19 5 4 6" xfId="41746"/>
    <cellStyle name="Normal 19 5 4 7" xfId="41747"/>
    <cellStyle name="Normal 19 5 4 8" xfId="41748"/>
    <cellStyle name="Normal 19 5 4 9" xfId="41749"/>
    <cellStyle name="Normal 19 5 40" xfId="41750"/>
    <cellStyle name="Normal 19 5 41" xfId="41751"/>
    <cellStyle name="Normal 19 5 42" xfId="41752"/>
    <cellStyle name="Normal 19 5 43" xfId="41753"/>
    <cellStyle name="Normal 19 5 44" xfId="41754"/>
    <cellStyle name="Normal 19 5 45" xfId="41755"/>
    <cellStyle name="Normal 19 5 46" xfId="41756"/>
    <cellStyle name="Normal 19 5 47" xfId="41757"/>
    <cellStyle name="Normal 19 5 48" xfId="41758"/>
    <cellStyle name="Normal 19 5 49" xfId="41759"/>
    <cellStyle name="Normal 19 5 5" xfId="41760"/>
    <cellStyle name="Normal 19 5 5 10" xfId="41761"/>
    <cellStyle name="Normal 19 5 5 11" xfId="41762"/>
    <cellStyle name="Normal 19 5 5 12" xfId="41763"/>
    <cellStyle name="Normal 19 5 5 13" xfId="41764"/>
    <cellStyle name="Normal 19 5 5 14" xfId="41765"/>
    <cellStyle name="Normal 19 5 5 15" xfId="41766"/>
    <cellStyle name="Normal 19 5 5 16" xfId="41767"/>
    <cellStyle name="Normal 19 5 5 17" xfId="41768"/>
    <cellStyle name="Normal 19 5 5 18" xfId="41769"/>
    <cellStyle name="Normal 19 5 5 19" xfId="41770"/>
    <cellStyle name="Normal 19 5 5 2" xfId="41771"/>
    <cellStyle name="Normal 19 5 5 20" xfId="41772"/>
    <cellStyle name="Normal 19 5 5 21" xfId="41773"/>
    <cellStyle name="Normal 19 5 5 22" xfId="41774"/>
    <cellStyle name="Normal 19 5 5 23" xfId="41775"/>
    <cellStyle name="Normal 19 5 5 24" xfId="41776"/>
    <cellStyle name="Normal 19 5 5 25" xfId="41777"/>
    <cellStyle name="Normal 19 5 5 26" xfId="41778"/>
    <cellStyle name="Normal 19 5 5 27" xfId="41779"/>
    <cellStyle name="Normal 19 5 5 28" xfId="41780"/>
    <cellStyle name="Normal 19 5 5 29" xfId="41781"/>
    <cellStyle name="Normal 19 5 5 3" xfId="41782"/>
    <cellStyle name="Normal 19 5 5 30" xfId="41783"/>
    <cellStyle name="Normal 19 5 5 4" xfId="41784"/>
    <cellStyle name="Normal 19 5 5 5" xfId="41785"/>
    <cellStyle name="Normal 19 5 5 6" xfId="41786"/>
    <cellStyle name="Normal 19 5 5 7" xfId="41787"/>
    <cellStyle name="Normal 19 5 5 8" xfId="41788"/>
    <cellStyle name="Normal 19 5 5 9" xfId="41789"/>
    <cellStyle name="Normal 19 5 50" xfId="41790"/>
    <cellStyle name="Normal 19 5 51" xfId="41791"/>
    <cellStyle name="Normal 19 5 52" xfId="41792"/>
    <cellStyle name="Normal 19 5 53" xfId="41793"/>
    <cellStyle name="Normal 19 5 54" xfId="41794"/>
    <cellStyle name="Normal 19 5 55" xfId="41795"/>
    <cellStyle name="Normal 19 5 56" xfId="41796"/>
    <cellStyle name="Normal 19 5 57" xfId="41797"/>
    <cellStyle name="Normal 19 5 58" xfId="41798"/>
    <cellStyle name="Normal 19 5 59" xfId="41799"/>
    <cellStyle name="Normal 19 5 6" xfId="41800"/>
    <cellStyle name="Normal 19 5 6 10" xfId="41801"/>
    <cellStyle name="Normal 19 5 6 11" xfId="41802"/>
    <cellStyle name="Normal 19 5 6 12" xfId="41803"/>
    <cellStyle name="Normal 19 5 6 13" xfId="41804"/>
    <cellStyle name="Normal 19 5 6 14" xfId="41805"/>
    <cellStyle name="Normal 19 5 6 15" xfId="41806"/>
    <cellStyle name="Normal 19 5 6 16" xfId="41807"/>
    <cellStyle name="Normal 19 5 6 17" xfId="41808"/>
    <cellStyle name="Normal 19 5 6 18" xfId="41809"/>
    <cellStyle name="Normal 19 5 6 19" xfId="41810"/>
    <cellStyle name="Normal 19 5 6 2" xfId="41811"/>
    <cellStyle name="Normal 19 5 6 20" xfId="41812"/>
    <cellStyle name="Normal 19 5 6 21" xfId="41813"/>
    <cellStyle name="Normal 19 5 6 22" xfId="41814"/>
    <cellStyle name="Normal 19 5 6 23" xfId="41815"/>
    <cellStyle name="Normal 19 5 6 24" xfId="41816"/>
    <cellStyle name="Normal 19 5 6 25" xfId="41817"/>
    <cellStyle name="Normal 19 5 6 26" xfId="41818"/>
    <cellStyle name="Normal 19 5 6 27" xfId="41819"/>
    <cellStyle name="Normal 19 5 6 28" xfId="41820"/>
    <cellStyle name="Normal 19 5 6 29" xfId="41821"/>
    <cellStyle name="Normal 19 5 6 3" xfId="41822"/>
    <cellStyle name="Normal 19 5 6 30" xfId="41823"/>
    <cellStyle name="Normal 19 5 6 4" xfId="41824"/>
    <cellStyle name="Normal 19 5 6 5" xfId="41825"/>
    <cellStyle name="Normal 19 5 6 6" xfId="41826"/>
    <cellStyle name="Normal 19 5 6 7" xfId="41827"/>
    <cellStyle name="Normal 19 5 6 8" xfId="41828"/>
    <cellStyle name="Normal 19 5 6 9" xfId="41829"/>
    <cellStyle name="Normal 19 5 60" xfId="41830"/>
    <cellStyle name="Normal 19 5 61" xfId="41831"/>
    <cellStyle name="Normal 19 5 7" xfId="41832"/>
    <cellStyle name="Normal 19 5 7 10" xfId="41833"/>
    <cellStyle name="Normal 19 5 7 11" xfId="41834"/>
    <cellStyle name="Normal 19 5 7 12" xfId="41835"/>
    <cellStyle name="Normal 19 5 7 13" xfId="41836"/>
    <cellStyle name="Normal 19 5 7 14" xfId="41837"/>
    <cellStyle name="Normal 19 5 7 15" xfId="41838"/>
    <cellStyle name="Normal 19 5 7 16" xfId="41839"/>
    <cellStyle name="Normal 19 5 7 17" xfId="41840"/>
    <cellStyle name="Normal 19 5 7 18" xfId="41841"/>
    <cellStyle name="Normal 19 5 7 19" xfId="41842"/>
    <cellStyle name="Normal 19 5 7 2" xfId="41843"/>
    <cellStyle name="Normal 19 5 7 20" xfId="41844"/>
    <cellStyle name="Normal 19 5 7 21" xfId="41845"/>
    <cellStyle name="Normal 19 5 7 22" xfId="41846"/>
    <cellStyle name="Normal 19 5 7 23" xfId="41847"/>
    <cellStyle name="Normal 19 5 7 24" xfId="41848"/>
    <cellStyle name="Normal 19 5 7 25" xfId="41849"/>
    <cellStyle name="Normal 19 5 7 26" xfId="41850"/>
    <cellStyle name="Normal 19 5 7 27" xfId="41851"/>
    <cellStyle name="Normal 19 5 7 28" xfId="41852"/>
    <cellStyle name="Normal 19 5 7 29" xfId="41853"/>
    <cellStyle name="Normal 19 5 7 3" xfId="41854"/>
    <cellStyle name="Normal 19 5 7 30" xfId="41855"/>
    <cellStyle name="Normal 19 5 7 4" xfId="41856"/>
    <cellStyle name="Normal 19 5 7 5" xfId="41857"/>
    <cellStyle name="Normal 19 5 7 6" xfId="41858"/>
    <cellStyle name="Normal 19 5 7 7" xfId="41859"/>
    <cellStyle name="Normal 19 5 7 8" xfId="41860"/>
    <cellStyle name="Normal 19 5 7 9" xfId="41861"/>
    <cellStyle name="Normal 19 5 8" xfId="41862"/>
    <cellStyle name="Normal 19 5 8 10" xfId="41863"/>
    <cellStyle name="Normal 19 5 8 11" xfId="41864"/>
    <cellStyle name="Normal 19 5 8 12" xfId="41865"/>
    <cellStyle name="Normal 19 5 8 13" xfId="41866"/>
    <cellStyle name="Normal 19 5 8 14" xfId="41867"/>
    <cellStyle name="Normal 19 5 8 15" xfId="41868"/>
    <cellStyle name="Normal 19 5 8 16" xfId="41869"/>
    <cellStyle name="Normal 19 5 8 17" xfId="41870"/>
    <cellStyle name="Normal 19 5 8 18" xfId="41871"/>
    <cellStyle name="Normal 19 5 8 19" xfId="41872"/>
    <cellStyle name="Normal 19 5 8 2" xfId="41873"/>
    <cellStyle name="Normal 19 5 8 20" xfId="41874"/>
    <cellStyle name="Normal 19 5 8 21" xfId="41875"/>
    <cellStyle name="Normal 19 5 8 22" xfId="41876"/>
    <cellStyle name="Normal 19 5 8 23" xfId="41877"/>
    <cellStyle name="Normal 19 5 8 24" xfId="41878"/>
    <cellStyle name="Normal 19 5 8 25" xfId="41879"/>
    <cellStyle name="Normal 19 5 8 26" xfId="41880"/>
    <cellStyle name="Normal 19 5 8 27" xfId="41881"/>
    <cellStyle name="Normal 19 5 8 28" xfId="41882"/>
    <cellStyle name="Normal 19 5 8 29" xfId="41883"/>
    <cellStyle name="Normal 19 5 8 3" xfId="41884"/>
    <cellStyle name="Normal 19 5 8 30" xfId="41885"/>
    <cellStyle name="Normal 19 5 8 4" xfId="41886"/>
    <cellStyle name="Normal 19 5 8 5" xfId="41887"/>
    <cellStyle name="Normal 19 5 8 6" xfId="41888"/>
    <cellStyle name="Normal 19 5 8 7" xfId="41889"/>
    <cellStyle name="Normal 19 5 8 8" xfId="41890"/>
    <cellStyle name="Normal 19 5 8 9" xfId="41891"/>
    <cellStyle name="Normal 19 5 9" xfId="41892"/>
    <cellStyle name="Normal 19 5 9 10" xfId="41893"/>
    <cellStyle name="Normal 19 5 9 11" xfId="41894"/>
    <cellStyle name="Normal 19 5 9 12" xfId="41895"/>
    <cellStyle name="Normal 19 5 9 13" xfId="41896"/>
    <cellStyle name="Normal 19 5 9 14" xfId="41897"/>
    <cellStyle name="Normal 19 5 9 15" xfId="41898"/>
    <cellStyle name="Normal 19 5 9 16" xfId="41899"/>
    <cellStyle name="Normal 19 5 9 17" xfId="41900"/>
    <cellStyle name="Normal 19 5 9 18" xfId="41901"/>
    <cellStyle name="Normal 19 5 9 19" xfId="41902"/>
    <cellStyle name="Normal 19 5 9 2" xfId="41903"/>
    <cellStyle name="Normal 19 5 9 20" xfId="41904"/>
    <cellStyle name="Normal 19 5 9 21" xfId="41905"/>
    <cellStyle name="Normal 19 5 9 22" xfId="41906"/>
    <cellStyle name="Normal 19 5 9 23" xfId="41907"/>
    <cellStyle name="Normal 19 5 9 24" xfId="41908"/>
    <cellStyle name="Normal 19 5 9 25" xfId="41909"/>
    <cellStyle name="Normal 19 5 9 26" xfId="41910"/>
    <cellStyle name="Normal 19 5 9 27" xfId="41911"/>
    <cellStyle name="Normal 19 5 9 28" xfId="41912"/>
    <cellStyle name="Normal 19 5 9 29" xfId="41913"/>
    <cellStyle name="Normal 19 5 9 3" xfId="41914"/>
    <cellStyle name="Normal 19 5 9 30" xfId="41915"/>
    <cellStyle name="Normal 19 5 9 4" xfId="41916"/>
    <cellStyle name="Normal 19 5 9 5" xfId="41917"/>
    <cellStyle name="Normal 19 5 9 6" xfId="41918"/>
    <cellStyle name="Normal 19 5 9 7" xfId="41919"/>
    <cellStyle name="Normal 19 5 9 8" xfId="41920"/>
    <cellStyle name="Normal 19 5 9 9" xfId="41921"/>
    <cellStyle name="Normal 19 50" xfId="41922"/>
    <cellStyle name="Normal 19 51" xfId="41923"/>
    <cellStyle name="Normal 19 52" xfId="41924"/>
    <cellStyle name="Normal 19 53" xfId="41925"/>
    <cellStyle name="Normal 19 54" xfId="41926"/>
    <cellStyle name="Normal 19 55" xfId="41927"/>
    <cellStyle name="Normal 19 56" xfId="41928"/>
    <cellStyle name="Normal 19 57" xfId="41929"/>
    <cellStyle name="Normal 19 58" xfId="41930"/>
    <cellStyle name="Normal 19 59" xfId="41931"/>
    <cellStyle name="Normal 19 6" xfId="41932"/>
    <cellStyle name="Normal 19 6 10" xfId="41933"/>
    <cellStyle name="Normal 19 6 10 10" xfId="41934"/>
    <cellStyle name="Normal 19 6 10 11" xfId="41935"/>
    <cellStyle name="Normal 19 6 10 12" xfId="41936"/>
    <cellStyle name="Normal 19 6 10 13" xfId="41937"/>
    <cellStyle name="Normal 19 6 10 14" xfId="41938"/>
    <cellStyle name="Normal 19 6 10 15" xfId="41939"/>
    <cellStyle name="Normal 19 6 10 16" xfId="41940"/>
    <cellStyle name="Normal 19 6 10 17" xfId="41941"/>
    <cellStyle name="Normal 19 6 10 18" xfId="41942"/>
    <cellStyle name="Normal 19 6 10 19" xfId="41943"/>
    <cellStyle name="Normal 19 6 10 2" xfId="41944"/>
    <cellStyle name="Normal 19 6 10 20" xfId="41945"/>
    <cellStyle name="Normal 19 6 10 21" xfId="41946"/>
    <cellStyle name="Normal 19 6 10 22" xfId="41947"/>
    <cellStyle name="Normal 19 6 10 23" xfId="41948"/>
    <cellStyle name="Normal 19 6 10 24" xfId="41949"/>
    <cellStyle name="Normal 19 6 10 25" xfId="41950"/>
    <cellStyle name="Normal 19 6 10 26" xfId="41951"/>
    <cellStyle name="Normal 19 6 10 27" xfId="41952"/>
    <cellStyle name="Normal 19 6 10 28" xfId="41953"/>
    <cellStyle name="Normal 19 6 10 29" xfId="41954"/>
    <cellStyle name="Normal 19 6 10 3" xfId="41955"/>
    <cellStyle name="Normal 19 6 10 30" xfId="41956"/>
    <cellStyle name="Normal 19 6 10 4" xfId="41957"/>
    <cellStyle name="Normal 19 6 10 5" xfId="41958"/>
    <cellStyle name="Normal 19 6 10 6" xfId="41959"/>
    <cellStyle name="Normal 19 6 10 7" xfId="41960"/>
    <cellStyle name="Normal 19 6 10 8" xfId="41961"/>
    <cellStyle name="Normal 19 6 10 9" xfId="41962"/>
    <cellStyle name="Normal 19 6 11" xfId="41963"/>
    <cellStyle name="Normal 19 6 11 10" xfId="41964"/>
    <cellStyle name="Normal 19 6 11 11" xfId="41965"/>
    <cellStyle name="Normal 19 6 11 12" xfId="41966"/>
    <cellStyle name="Normal 19 6 11 13" xfId="41967"/>
    <cellStyle name="Normal 19 6 11 14" xfId="41968"/>
    <cellStyle name="Normal 19 6 11 15" xfId="41969"/>
    <cellStyle name="Normal 19 6 11 16" xfId="41970"/>
    <cellStyle name="Normal 19 6 11 17" xfId="41971"/>
    <cellStyle name="Normal 19 6 11 18" xfId="41972"/>
    <cellStyle name="Normal 19 6 11 19" xfId="41973"/>
    <cellStyle name="Normal 19 6 11 2" xfId="41974"/>
    <cellStyle name="Normal 19 6 11 20" xfId="41975"/>
    <cellStyle name="Normal 19 6 11 21" xfId="41976"/>
    <cellStyle name="Normal 19 6 11 22" xfId="41977"/>
    <cellStyle name="Normal 19 6 11 23" xfId="41978"/>
    <cellStyle name="Normal 19 6 11 24" xfId="41979"/>
    <cellStyle name="Normal 19 6 11 25" xfId="41980"/>
    <cellStyle name="Normal 19 6 11 26" xfId="41981"/>
    <cellStyle name="Normal 19 6 11 27" xfId="41982"/>
    <cellStyle name="Normal 19 6 11 28" xfId="41983"/>
    <cellStyle name="Normal 19 6 11 29" xfId="41984"/>
    <cellStyle name="Normal 19 6 11 3" xfId="41985"/>
    <cellStyle name="Normal 19 6 11 30" xfId="41986"/>
    <cellStyle name="Normal 19 6 11 4" xfId="41987"/>
    <cellStyle name="Normal 19 6 11 5" xfId="41988"/>
    <cellStyle name="Normal 19 6 11 6" xfId="41989"/>
    <cellStyle name="Normal 19 6 11 7" xfId="41990"/>
    <cellStyle name="Normal 19 6 11 8" xfId="41991"/>
    <cellStyle name="Normal 19 6 11 9" xfId="41992"/>
    <cellStyle name="Normal 19 6 12" xfId="41993"/>
    <cellStyle name="Normal 19 6 12 10" xfId="41994"/>
    <cellStyle name="Normal 19 6 12 11" xfId="41995"/>
    <cellStyle name="Normal 19 6 12 12" xfId="41996"/>
    <cellStyle name="Normal 19 6 12 13" xfId="41997"/>
    <cellStyle name="Normal 19 6 12 14" xfId="41998"/>
    <cellStyle name="Normal 19 6 12 15" xfId="41999"/>
    <cellStyle name="Normal 19 6 12 16" xfId="42000"/>
    <cellStyle name="Normal 19 6 12 17" xfId="42001"/>
    <cellStyle name="Normal 19 6 12 18" xfId="42002"/>
    <cellStyle name="Normal 19 6 12 19" xfId="42003"/>
    <cellStyle name="Normal 19 6 12 2" xfId="42004"/>
    <cellStyle name="Normal 19 6 12 20" xfId="42005"/>
    <cellStyle name="Normal 19 6 12 21" xfId="42006"/>
    <cellStyle name="Normal 19 6 12 22" xfId="42007"/>
    <cellStyle name="Normal 19 6 12 23" xfId="42008"/>
    <cellStyle name="Normal 19 6 12 24" xfId="42009"/>
    <cellStyle name="Normal 19 6 12 25" xfId="42010"/>
    <cellStyle name="Normal 19 6 12 26" xfId="42011"/>
    <cellStyle name="Normal 19 6 12 27" xfId="42012"/>
    <cellStyle name="Normal 19 6 12 28" xfId="42013"/>
    <cellStyle name="Normal 19 6 12 29" xfId="42014"/>
    <cellStyle name="Normal 19 6 12 3" xfId="42015"/>
    <cellStyle name="Normal 19 6 12 30" xfId="42016"/>
    <cellStyle name="Normal 19 6 12 4" xfId="42017"/>
    <cellStyle name="Normal 19 6 12 5" xfId="42018"/>
    <cellStyle name="Normal 19 6 12 6" xfId="42019"/>
    <cellStyle name="Normal 19 6 12 7" xfId="42020"/>
    <cellStyle name="Normal 19 6 12 8" xfId="42021"/>
    <cellStyle name="Normal 19 6 12 9" xfId="42022"/>
    <cellStyle name="Normal 19 6 13" xfId="42023"/>
    <cellStyle name="Normal 19 6 13 10" xfId="42024"/>
    <cellStyle name="Normal 19 6 13 11" xfId="42025"/>
    <cellStyle name="Normal 19 6 13 12" xfId="42026"/>
    <cellStyle name="Normal 19 6 13 13" xfId="42027"/>
    <cellStyle name="Normal 19 6 13 14" xfId="42028"/>
    <cellStyle name="Normal 19 6 13 15" xfId="42029"/>
    <cellStyle name="Normal 19 6 13 16" xfId="42030"/>
    <cellStyle name="Normal 19 6 13 17" xfId="42031"/>
    <cellStyle name="Normal 19 6 13 18" xfId="42032"/>
    <cellStyle name="Normal 19 6 13 19" xfId="42033"/>
    <cellStyle name="Normal 19 6 13 2" xfId="42034"/>
    <cellStyle name="Normal 19 6 13 20" xfId="42035"/>
    <cellStyle name="Normal 19 6 13 21" xfId="42036"/>
    <cellStyle name="Normal 19 6 13 22" xfId="42037"/>
    <cellStyle name="Normal 19 6 13 23" xfId="42038"/>
    <cellStyle name="Normal 19 6 13 24" xfId="42039"/>
    <cellStyle name="Normal 19 6 13 25" xfId="42040"/>
    <cellStyle name="Normal 19 6 13 26" xfId="42041"/>
    <cellStyle name="Normal 19 6 13 27" xfId="42042"/>
    <cellStyle name="Normal 19 6 13 28" xfId="42043"/>
    <cellStyle name="Normal 19 6 13 29" xfId="42044"/>
    <cellStyle name="Normal 19 6 13 3" xfId="42045"/>
    <cellStyle name="Normal 19 6 13 30" xfId="42046"/>
    <cellStyle name="Normal 19 6 13 4" xfId="42047"/>
    <cellStyle name="Normal 19 6 13 5" xfId="42048"/>
    <cellStyle name="Normal 19 6 13 6" xfId="42049"/>
    <cellStyle name="Normal 19 6 13 7" xfId="42050"/>
    <cellStyle name="Normal 19 6 13 8" xfId="42051"/>
    <cellStyle name="Normal 19 6 13 9" xfId="42052"/>
    <cellStyle name="Normal 19 6 14" xfId="42053"/>
    <cellStyle name="Normal 19 6 14 10" xfId="42054"/>
    <cellStyle name="Normal 19 6 14 11" xfId="42055"/>
    <cellStyle name="Normal 19 6 14 12" xfId="42056"/>
    <cellStyle name="Normal 19 6 14 13" xfId="42057"/>
    <cellStyle name="Normal 19 6 14 14" xfId="42058"/>
    <cellStyle name="Normal 19 6 14 15" xfId="42059"/>
    <cellStyle name="Normal 19 6 14 16" xfId="42060"/>
    <cellStyle name="Normal 19 6 14 17" xfId="42061"/>
    <cellStyle name="Normal 19 6 14 18" xfId="42062"/>
    <cellStyle name="Normal 19 6 14 19" xfId="42063"/>
    <cellStyle name="Normal 19 6 14 2" xfId="42064"/>
    <cellStyle name="Normal 19 6 14 20" xfId="42065"/>
    <cellStyle name="Normal 19 6 14 21" xfId="42066"/>
    <cellStyle name="Normal 19 6 14 22" xfId="42067"/>
    <cellStyle name="Normal 19 6 14 23" xfId="42068"/>
    <cellStyle name="Normal 19 6 14 24" xfId="42069"/>
    <cellStyle name="Normal 19 6 14 25" xfId="42070"/>
    <cellStyle name="Normal 19 6 14 26" xfId="42071"/>
    <cellStyle name="Normal 19 6 14 27" xfId="42072"/>
    <cellStyle name="Normal 19 6 14 28" xfId="42073"/>
    <cellStyle name="Normal 19 6 14 29" xfId="42074"/>
    <cellStyle name="Normal 19 6 14 3" xfId="42075"/>
    <cellStyle name="Normal 19 6 14 30" xfId="42076"/>
    <cellStyle name="Normal 19 6 14 4" xfId="42077"/>
    <cellStyle name="Normal 19 6 14 5" xfId="42078"/>
    <cellStyle name="Normal 19 6 14 6" xfId="42079"/>
    <cellStyle name="Normal 19 6 14 7" xfId="42080"/>
    <cellStyle name="Normal 19 6 14 8" xfId="42081"/>
    <cellStyle name="Normal 19 6 14 9" xfId="42082"/>
    <cellStyle name="Normal 19 6 15" xfId="42083"/>
    <cellStyle name="Normal 19 6 15 10" xfId="42084"/>
    <cellStyle name="Normal 19 6 15 11" xfId="42085"/>
    <cellStyle name="Normal 19 6 15 12" xfId="42086"/>
    <cellStyle name="Normal 19 6 15 13" xfId="42087"/>
    <cellStyle name="Normal 19 6 15 14" xfId="42088"/>
    <cellStyle name="Normal 19 6 15 15" xfId="42089"/>
    <cellStyle name="Normal 19 6 15 16" xfId="42090"/>
    <cellStyle name="Normal 19 6 15 17" xfId="42091"/>
    <cellStyle name="Normal 19 6 15 18" xfId="42092"/>
    <cellStyle name="Normal 19 6 15 19" xfId="42093"/>
    <cellStyle name="Normal 19 6 15 2" xfId="42094"/>
    <cellStyle name="Normal 19 6 15 20" xfId="42095"/>
    <cellStyle name="Normal 19 6 15 21" xfId="42096"/>
    <cellStyle name="Normal 19 6 15 22" xfId="42097"/>
    <cellStyle name="Normal 19 6 15 23" xfId="42098"/>
    <cellStyle name="Normal 19 6 15 24" xfId="42099"/>
    <cellStyle name="Normal 19 6 15 25" xfId="42100"/>
    <cellStyle name="Normal 19 6 15 26" xfId="42101"/>
    <cellStyle name="Normal 19 6 15 27" xfId="42102"/>
    <cellStyle name="Normal 19 6 15 28" xfId="42103"/>
    <cellStyle name="Normal 19 6 15 29" xfId="42104"/>
    <cellStyle name="Normal 19 6 15 3" xfId="42105"/>
    <cellStyle name="Normal 19 6 15 30" xfId="42106"/>
    <cellStyle name="Normal 19 6 15 4" xfId="42107"/>
    <cellStyle name="Normal 19 6 15 5" xfId="42108"/>
    <cellStyle name="Normal 19 6 15 6" xfId="42109"/>
    <cellStyle name="Normal 19 6 15 7" xfId="42110"/>
    <cellStyle name="Normal 19 6 15 8" xfId="42111"/>
    <cellStyle name="Normal 19 6 15 9" xfId="42112"/>
    <cellStyle name="Normal 19 6 16" xfId="42113"/>
    <cellStyle name="Normal 19 6 16 10" xfId="42114"/>
    <cellStyle name="Normal 19 6 16 11" xfId="42115"/>
    <cellStyle name="Normal 19 6 16 12" xfId="42116"/>
    <cellStyle name="Normal 19 6 16 13" xfId="42117"/>
    <cellStyle name="Normal 19 6 16 14" xfId="42118"/>
    <cellStyle name="Normal 19 6 16 15" xfId="42119"/>
    <cellStyle name="Normal 19 6 16 16" xfId="42120"/>
    <cellStyle name="Normal 19 6 16 17" xfId="42121"/>
    <cellStyle name="Normal 19 6 16 18" xfId="42122"/>
    <cellStyle name="Normal 19 6 16 19" xfId="42123"/>
    <cellStyle name="Normal 19 6 16 2" xfId="42124"/>
    <cellStyle name="Normal 19 6 16 20" xfId="42125"/>
    <cellStyle name="Normal 19 6 16 21" xfId="42126"/>
    <cellStyle name="Normal 19 6 16 22" xfId="42127"/>
    <cellStyle name="Normal 19 6 16 23" xfId="42128"/>
    <cellStyle name="Normal 19 6 16 24" xfId="42129"/>
    <cellStyle name="Normal 19 6 16 25" xfId="42130"/>
    <cellStyle name="Normal 19 6 16 26" xfId="42131"/>
    <cellStyle name="Normal 19 6 16 27" xfId="42132"/>
    <cellStyle name="Normal 19 6 16 28" xfId="42133"/>
    <cellStyle name="Normal 19 6 16 29" xfId="42134"/>
    <cellStyle name="Normal 19 6 16 3" xfId="42135"/>
    <cellStyle name="Normal 19 6 16 30" xfId="42136"/>
    <cellStyle name="Normal 19 6 16 4" xfId="42137"/>
    <cellStyle name="Normal 19 6 16 5" xfId="42138"/>
    <cellStyle name="Normal 19 6 16 6" xfId="42139"/>
    <cellStyle name="Normal 19 6 16 7" xfId="42140"/>
    <cellStyle name="Normal 19 6 16 8" xfId="42141"/>
    <cellStyle name="Normal 19 6 16 9" xfId="42142"/>
    <cellStyle name="Normal 19 6 17" xfId="42143"/>
    <cellStyle name="Normal 19 6 17 10" xfId="42144"/>
    <cellStyle name="Normal 19 6 17 11" xfId="42145"/>
    <cellStyle name="Normal 19 6 17 12" xfId="42146"/>
    <cellStyle name="Normal 19 6 17 13" xfId="42147"/>
    <cellStyle name="Normal 19 6 17 14" xfId="42148"/>
    <cellStyle name="Normal 19 6 17 15" xfId="42149"/>
    <cellStyle name="Normal 19 6 17 16" xfId="42150"/>
    <cellStyle name="Normal 19 6 17 17" xfId="42151"/>
    <cellStyle name="Normal 19 6 17 18" xfId="42152"/>
    <cellStyle name="Normal 19 6 17 19" xfId="42153"/>
    <cellStyle name="Normal 19 6 17 2" xfId="42154"/>
    <cellStyle name="Normal 19 6 17 20" xfId="42155"/>
    <cellStyle name="Normal 19 6 17 21" xfId="42156"/>
    <cellStyle name="Normal 19 6 17 22" xfId="42157"/>
    <cellStyle name="Normal 19 6 17 23" xfId="42158"/>
    <cellStyle name="Normal 19 6 17 24" xfId="42159"/>
    <cellStyle name="Normal 19 6 17 25" xfId="42160"/>
    <cellStyle name="Normal 19 6 17 26" xfId="42161"/>
    <cellStyle name="Normal 19 6 17 27" xfId="42162"/>
    <cellStyle name="Normal 19 6 17 28" xfId="42163"/>
    <cellStyle name="Normal 19 6 17 29" xfId="42164"/>
    <cellStyle name="Normal 19 6 17 3" xfId="42165"/>
    <cellStyle name="Normal 19 6 17 30" xfId="42166"/>
    <cellStyle name="Normal 19 6 17 4" xfId="42167"/>
    <cellStyle name="Normal 19 6 17 5" xfId="42168"/>
    <cellStyle name="Normal 19 6 17 6" xfId="42169"/>
    <cellStyle name="Normal 19 6 17 7" xfId="42170"/>
    <cellStyle name="Normal 19 6 17 8" xfId="42171"/>
    <cellStyle name="Normal 19 6 17 9" xfId="42172"/>
    <cellStyle name="Normal 19 6 18" xfId="42173"/>
    <cellStyle name="Normal 19 6 18 10" xfId="42174"/>
    <cellStyle name="Normal 19 6 18 11" xfId="42175"/>
    <cellStyle name="Normal 19 6 18 12" xfId="42176"/>
    <cellStyle name="Normal 19 6 18 13" xfId="42177"/>
    <cellStyle name="Normal 19 6 18 14" xfId="42178"/>
    <cellStyle name="Normal 19 6 18 15" xfId="42179"/>
    <cellStyle name="Normal 19 6 18 16" xfId="42180"/>
    <cellStyle name="Normal 19 6 18 17" xfId="42181"/>
    <cellStyle name="Normal 19 6 18 18" xfId="42182"/>
    <cellStyle name="Normal 19 6 18 19" xfId="42183"/>
    <cellStyle name="Normal 19 6 18 2" xfId="42184"/>
    <cellStyle name="Normal 19 6 18 20" xfId="42185"/>
    <cellStyle name="Normal 19 6 18 21" xfId="42186"/>
    <cellStyle name="Normal 19 6 18 22" xfId="42187"/>
    <cellStyle name="Normal 19 6 18 23" xfId="42188"/>
    <cellStyle name="Normal 19 6 18 24" xfId="42189"/>
    <cellStyle name="Normal 19 6 18 25" xfId="42190"/>
    <cellStyle name="Normal 19 6 18 26" xfId="42191"/>
    <cellStyle name="Normal 19 6 18 27" xfId="42192"/>
    <cellStyle name="Normal 19 6 18 28" xfId="42193"/>
    <cellStyle name="Normal 19 6 18 29" xfId="42194"/>
    <cellStyle name="Normal 19 6 18 3" xfId="42195"/>
    <cellStyle name="Normal 19 6 18 30" xfId="42196"/>
    <cellStyle name="Normal 19 6 18 4" xfId="42197"/>
    <cellStyle name="Normal 19 6 18 5" xfId="42198"/>
    <cellStyle name="Normal 19 6 18 6" xfId="42199"/>
    <cellStyle name="Normal 19 6 18 7" xfId="42200"/>
    <cellStyle name="Normal 19 6 18 8" xfId="42201"/>
    <cellStyle name="Normal 19 6 18 9" xfId="42202"/>
    <cellStyle name="Normal 19 6 19" xfId="42203"/>
    <cellStyle name="Normal 19 6 19 10" xfId="42204"/>
    <cellStyle name="Normal 19 6 19 11" xfId="42205"/>
    <cellStyle name="Normal 19 6 19 12" xfId="42206"/>
    <cellStyle name="Normal 19 6 19 13" xfId="42207"/>
    <cellStyle name="Normal 19 6 19 14" xfId="42208"/>
    <cellStyle name="Normal 19 6 19 15" xfId="42209"/>
    <cellStyle name="Normal 19 6 19 16" xfId="42210"/>
    <cellStyle name="Normal 19 6 19 17" xfId="42211"/>
    <cellStyle name="Normal 19 6 19 18" xfId="42212"/>
    <cellStyle name="Normal 19 6 19 19" xfId="42213"/>
    <cellStyle name="Normal 19 6 19 2" xfId="42214"/>
    <cellStyle name="Normal 19 6 19 20" xfId="42215"/>
    <cellStyle name="Normal 19 6 19 21" xfId="42216"/>
    <cellStyle name="Normal 19 6 19 22" xfId="42217"/>
    <cellStyle name="Normal 19 6 19 23" xfId="42218"/>
    <cellStyle name="Normal 19 6 19 24" xfId="42219"/>
    <cellStyle name="Normal 19 6 19 25" xfId="42220"/>
    <cellStyle name="Normal 19 6 19 26" xfId="42221"/>
    <cellStyle name="Normal 19 6 19 27" xfId="42222"/>
    <cellStyle name="Normal 19 6 19 28" xfId="42223"/>
    <cellStyle name="Normal 19 6 19 29" xfId="42224"/>
    <cellStyle name="Normal 19 6 19 3" xfId="42225"/>
    <cellStyle name="Normal 19 6 19 30" xfId="42226"/>
    <cellStyle name="Normal 19 6 19 4" xfId="42227"/>
    <cellStyle name="Normal 19 6 19 5" xfId="42228"/>
    <cellStyle name="Normal 19 6 19 6" xfId="42229"/>
    <cellStyle name="Normal 19 6 19 7" xfId="42230"/>
    <cellStyle name="Normal 19 6 19 8" xfId="42231"/>
    <cellStyle name="Normal 19 6 19 9" xfId="42232"/>
    <cellStyle name="Normal 19 6 2" xfId="42233"/>
    <cellStyle name="Normal 19 6 2 10" xfId="42234"/>
    <cellStyle name="Normal 19 6 2 10 10" xfId="42235"/>
    <cellStyle name="Normal 19 6 2 10 11" xfId="42236"/>
    <cellStyle name="Normal 19 6 2 10 12" xfId="42237"/>
    <cellStyle name="Normal 19 6 2 10 13" xfId="42238"/>
    <cellStyle name="Normal 19 6 2 10 14" xfId="42239"/>
    <cellStyle name="Normal 19 6 2 10 15" xfId="42240"/>
    <cellStyle name="Normal 19 6 2 10 16" xfId="42241"/>
    <cellStyle name="Normal 19 6 2 10 17" xfId="42242"/>
    <cellStyle name="Normal 19 6 2 10 18" xfId="42243"/>
    <cellStyle name="Normal 19 6 2 10 19" xfId="42244"/>
    <cellStyle name="Normal 19 6 2 10 2" xfId="42245"/>
    <cellStyle name="Normal 19 6 2 10 20" xfId="42246"/>
    <cellStyle name="Normal 19 6 2 10 21" xfId="42247"/>
    <cellStyle name="Normal 19 6 2 10 22" xfId="42248"/>
    <cellStyle name="Normal 19 6 2 10 23" xfId="42249"/>
    <cellStyle name="Normal 19 6 2 10 24" xfId="42250"/>
    <cellStyle name="Normal 19 6 2 10 25" xfId="42251"/>
    <cellStyle name="Normal 19 6 2 10 26" xfId="42252"/>
    <cellStyle name="Normal 19 6 2 10 27" xfId="42253"/>
    <cellStyle name="Normal 19 6 2 10 28" xfId="42254"/>
    <cellStyle name="Normal 19 6 2 10 29" xfId="42255"/>
    <cellStyle name="Normal 19 6 2 10 3" xfId="42256"/>
    <cellStyle name="Normal 19 6 2 10 30" xfId="42257"/>
    <cellStyle name="Normal 19 6 2 10 4" xfId="42258"/>
    <cellStyle name="Normal 19 6 2 10 5" xfId="42259"/>
    <cellStyle name="Normal 19 6 2 10 6" xfId="42260"/>
    <cellStyle name="Normal 19 6 2 10 7" xfId="42261"/>
    <cellStyle name="Normal 19 6 2 10 8" xfId="42262"/>
    <cellStyle name="Normal 19 6 2 10 9" xfId="42263"/>
    <cellStyle name="Normal 19 6 2 11" xfId="42264"/>
    <cellStyle name="Normal 19 6 2 11 10" xfId="42265"/>
    <cellStyle name="Normal 19 6 2 11 11" xfId="42266"/>
    <cellStyle name="Normal 19 6 2 11 12" xfId="42267"/>
    <cellStyle name="Normal 19 6 2 11 13" xfId="42268"/>
    <cellStyle name="Normal 19 6 2 11 14" xfId="42269"/>
    <cellStyle name="Normal 19 6 2 11 15" xfId="42270"/>
    <cellStyle name="Normal 19 6 2 11 16" xfId="42271"/>
    <cellStyle name="Normal 19 6 2 11 17" xfId="42272"/>
    <cellStyle name="Normal 19 6 2 11 18" xfId="42273"/>
    <cellStyle name="Normal 19 6 2 11 19" xfId="42274"/>
    <cellStyle name="Normal 19 6 2 11 2" xfId="42275"/>
    <cellStyle name="Normal 19 6 2 11 20" xfId="42276"/>
    <cellStyle name="Normal 19 6 2 11 21" xfId="42277"/>
    <cellStyle name="Normal 19 6 2 11 22" xfId="42278"/>
    <cellStyle name="Normal 19 6 2 11 23" xfId="42279"/>
    <cellStyle name="Normal 19 6 2 11 24" xfId="42280"/>
    <cellStyle name="Normal 19 6 2 11 25" xfId="42281"/>
    <cellStyle name="Normal 19 6 2 11 26" xfId="42282"/>
    <cellStyle name="Normal 19 6 2 11 27" xfId="42283"/>
    <cellStyle name="Normal 19 6 2 11 28" xfId="42284"/>
    <cellStyle name="Normal 19 6 2 11 29" xfId="42285"/>
    <cellStyle name="Normal 19 6 2 11 3" xfId="42286"/>
    <cellStyle name="Normal 19 6 2 11 30" xfId="42287"/>
    <cellStyle name="Normal 19 6 2 11 4" xfId="42288"/>
    <cellStyle name="Normal 19 6 2 11 5" xfId="42289"/>
    <cellStyle name="Normal 19 6 2 11 6" xfId="42290"/>
    <cellStyle name="Normal 19 6 2 11 7" xfId="42291"/>
    <cellStyle name="Normal 19 6 2 11 8" xfId="42292"/>
    <cellStyle name="Normal 19 6 2 11 9" xfId="42293"/>
    <cellStyle name="Normal 19 6 2 12" xfId="42294"/>
    <cellStyle name="Normal 19 6 2 12 10" xfId="42295"/>
    <cellStyle name="Normal 19 6 2 12 11" xfId="42296"/>
    <cellStyle name="Normal 19 6 2 12 12" xfId="42297"/>
    <cellStyle name="Normal 19 6 2 12 13" xfId="42298"/>
    <cellStyle name="Normal 19 6 2 12 14" xfId="42299"/>
    <cellStyle name="Normal 19 6 2 12 15" xfId="42300"/>
    <cellStyle name="Normal 19 6 2 12 16" xfId="42301"/>
    <cellStyle name="Normal 19 6 2 12 17" xfId="42302"/>
    <cellStyle name="Normal 19 6 2 12 18" xfId="42303"/>
    <cellStyle name="Normal 19 6 2 12 19" xfId="42304"/>
    <cellStyle name="Normal 19 6 2 12 2" xfId="42305"/>
    <cellStyle name="Normal 19 6 2 12 20" xfId="42306"/>
    <cellStyle name="Normal 19 6 2 12 21" xfId="42307"/>
    <cellStyle name="Normal 19 6 2 12 22" xfId="42308"/>
    <cellStyle name="Normal 19 6 2 12 23" xfId="42309"/>
    <cellStyle name="Normal 19 6 2 12 24" xfId="42310"/>
    <cellStyle name="Normal 19 6 2 12 25" xfId="42311"/>
    <cellStyle name="Normal 19 6 2 12 26" xfId="42312"/>
    <cellStyle name="Normal 19 6 2 12 27" xfId="42313"/>
    <cellStyle name="Normal 19 6 2 12 28" xfId="42314"/>
    <cellStyle name="Normal 19 6 2 12 29" xfId="42315"/>
    <cellStyle name="Normal 19 6 2 12 3" xfId="42316"/>
    <cellStyle name="Normal 19 6 2 12 30" xfId="42317"/>
    <cellStyle name="Normal 19 6 2 12 4" xfId="42318"/>
    <cellStyle name="Normal 19 6 2 12 5" xfId="42319"/>
    <cellStyle name="Normal 19 6 2 12 6" xfId="42320"/>
    <cellStyle name="Normal 19 6 2 12 7" xfId="42321"/>
    <cellStyle name="Normal 19 6 2 12 8" xfId="42322"/>
    <cellStyle name="Normal 19 6 2 12 9" xfId="42323"/>
    <cellStyle name="Normal 19 6 2 13" xfId="42324"/>
    <cellStyle name="Normal 19 6 2 13 10" xfId="42325"/>
    <cellStyle name="Normal 19 6 2 13 11" xfId="42326"/>
    <cellStyle name="Normal 19 6 2 13 12" xfId="42327"/>
    <cellStyle name="Normal 19 6 2 13 13" xfId="42328"/>
    <cellStyle name="Normal 19 6 2 13 14" xfId="42329"/>
    <cellStyle name="Normal 19 6 2 13 15" xfId="42330"/>
    <cellStyle name="Normal 19 6 2 13 16" xfId="42331"/>
    <cellStyle name="Normal 19 6 2 13 17" xfId="42332"/>
    <cellStyle name="Normal 19 6 2 13 18" xfId="42333"/>
    <cellStyle name="Normal 19 6 2 13 19" xfId="42334"/>
    <cellStyle name="Normal 19 6 2 13 2" xfId="42335"/>
    <cellStyle name="Normal 19 6 2 13 20" xfId="42336"/>
    <cellStyle name="Normal 19 6 2 13 21" xfId="42337"/>
    <cellStyle name="Normal 19 6 2 13 22" xfId="42338"/>
    <cellStyle name="Normal 19 6 2 13 23" xfId="42339"/>
    <cellStyle name="Normal 19 6 2 13 24" xfId="42340"/>
    <cellStyle name="Normal 19 6 2 13 25" xfId="42341"/>
    <cellStyle name="Normal 19 6 2 13 26" xfId="42342"/>
    <cellStyle name="Normal 19 6 2 13 27" xfId="42343"/>
    <cellStyle name="Normal 19 6 2 13 28" xfId="42344"/>
    <cellStyle name="Normal 19 6 2 13 29" xfId="42345"/>
    <cellStyle name="Normal 19 6 2 13 3" xfId="42346"/>
    <cellStyle name="Normal 19 6 2 13 30" xfId="42347"/>
    <cellStyle name="Normal 19 6 2 13 4" xfId="42348"/>
    <cellStyle name="Normal 19 6 2 13 5" xfId="42349"/>
    <cellStyle name="Normal 19 6 2 13 6" xfId="42350"/>
    <cellStyle name="Normal 19 6 2 13 7" xfId="42351"/>
    <cellStyle name="Normal 19 6 2 13 8" xfId="42352"/>
    <cellStyle name="Normal 19 6 2 13 9" xfId="42353"/>
    <cellStyle name="Normal 19 6 2 14" xfId="42354"/>
    <cellStyle name="Normal 19 6 2 14 10" xfId="42355"/>
    <cellStyle name="Normal 19 6 2 14 11" xfId="42356"/>
    <cellStyle name="Normal 19 6 2 14 12" xfId="42357"/>
    <cellStyle name="Normal 19 6 2 14 13" xfId="42358"/>
    <cellStyle name="Normal 19 6 2 14 14" xfId="42359"/>
    <cellStyle name="Normal 19 6 2 14 15" xfId="42360"/>
    <cellStyle name="Normal 19 6 2 14 16" xfId="42361"/>
    <cellStyle name="Normal 19 6 2 14 17" xfId="42362"/>
    <cellStyle name="Normal 19 6 2 14 18" xfId="42363"/>
    <cellStyle name="Normal 19 6 2 14 19" xfId="42364"/>
    <cellStyle name="Normal 19 6 2 14 2" xfId="42365"/>
    <cellStyle name="Normal 19 6 2 14 20" xfId="42366"/>
    <cellStyle name="Normal 19 6 2 14 21" xfId="42367"/>
    <cellStyle name="Normal 19 6 2 14 22" xfId="42368"/>
    <cellStyle name="Normal 19 6 2 14 23" xfId="42369"/>
    <cellStyle name="Normal 19 6 2 14 24" xfId="42370"/>
    <cellStyle name="Normal 19 6 2 14 25" xfId="42371"/>
    <cellStyle name="Normal 19 6 2 14 26" xfId="42372"/>
    <cellStyle name="Normal 19 6 2 14 27" xfId="42373"/>
    <cellStyle name="Normal 19 6 2 14 28" xfId="42374"/>
    <cellStyle name="Normal 19 6 2 14 29" xfId="42375"/>
    <cellStyle name="Normal 19 6 2 14 3" xfId="42376"/>
    <cellStyle name="Normal 19 6 2 14 30" xfId="42377"/>
    <cellStyle name="Normal 19 6 2 14 4" xfId="42378"/>
    <cellStyle name="Normal 19 6 2 14 5" xfId="42379"/>
    <cellStyle name="Normal 19 6 2 14 6" xfId="42380"/>
    <cellStyle name="Normal 19 6 2 14 7" xfId="42381"/>
    <cellStyle name="Normal 19 6 2 14 8" xfId="42382"/>
    <cellStyle name="Normal 19 6 2 14 9" xfId="42383"/>
    <cellStyle name="Normal 19 6 2 15" xfId="42384"/>
    <cellStyle name="Normal 19 6 2 15 10" xfId="42385"/>
    <cellStyle name="Normal 19 6 2 15 11" xfId="42386"/>
    <cellStyle name="Normal 19 6 2 15 12" xfId="42387"/>
    <cellStyle name="Normal 19 6 2 15 13" xfId="42388"/>
    <cellStyle name="Normal 19 6 2 15 14" xfId="42389"/>
    <cellStyle name="Normal 19 6 2 15 15" xfId="42390"/>
    <cellStyle name="Normal 19 6 2 15 16" xfId="42391"/>
    <cellStyle name="Normal 19 6 2 15 17" xfId="42392"/>
    <cellStyle name="Normal 19 6 2 15 18" xfId="42393"/>
    <cellStyle name="Normal 19 6 2 15 19" xfId="42394"/>
    <cellStyle name="Normal 19 6 2 15 2" xfId="42395"/>
    <cellStyle name="Normal 19 6 2 15 20" xfId="42396"/>
    <cellStyle name="Normal 19 6 2 15 21" xfId="42397"/>
    <cellStyle name="Normal 19 6 2 15 22" xfId="42398"/>
    <cellStyle name="Normal 19 6 2 15 23" xfId="42399"/>
    <cellStyle name="Normal 19 6 2 15 24" xfId="42400"/>
    <cellStyle name="Normal 19 6 2 15 25" xfId="42401"/>
    <cellStyle name="Normal 19 6 2 15 26" xfId="42402"/>
    <cellStyle name="Normal 19 6 2 15 27" xfId="42403"/>
    <cellStyle name="Normal 19 6 2 15 28" xfId="42404"/>
    <cellStyle name="Normal 19 6 2 15 29" xfId="42405"/>
    <cellStyle name="Normal 19 6 2 15 3" xfId="42406"/>
    <cellStyle name="Normal 19 6 2 15 30" xfId="42407"/>
    <cellStyle name="Normal 19 6 2 15 4" xfId="42408"/>
    <cellStyle name="Normal 19 6 2 15 5" xfId="42409"/>
    <cellStyle name="Normal 19 6 2 15 6" xfId="42410"/>
    <cellStyle name="Normal 19 6 2 15 7" xfId="42411"/>
    <cellStyle name="Normal 19 6 2 15 8" xfId="42412"/>
    <cellStyle name="Normal 19 6 2 15 9" xfId="42413"/>
    <cellStyle name="Normal 19 6 2 16" xfId="42414"/>
    <cellStyle name="Normal 19 6 2 16 10" xfId="42415"/>
    <cellStyle name="Normal 19 6 2 16 11" xfId="42416"/>
    <cellStyle name="Normal 19 6 2 16 12" xfId="42417"/>
    <cellStyle name="Normal 19 6 2 16 13" xfId="42418"/>
    <cellStyle name="Normal 19 6 2 16 14" xfId="42419"/>
    <cellStyle name="Normal 19 6 2 16 15" xfId="42420"/>
    <cellStyle name="Normal 19 6 2 16 16" xfId="42421"/>
    <cellStyle name="Normal 19 6 2 16 17" xfId="42422"/>
    <cellStyle name="Normal 19 6 2 16 18" xfId="42423"/>
    <cellStyle name="Normal 19 6 2 16 19" xfId="42424"/>
    <cellStyle name="Normal 19 6 2 16 2" xfId="42425"/>
    <cellStyle name="Normal 19 6 2 16 20" xfId="42426"/>
    <cellStyle name="Normal 19 6 2 16 21" xfId="42427"/>
    <cellStyle name="Normal 19 6 2 16 22" xfId="42428"/>
    <cellStyle name="Normal 19 6 2 16 23" xfId="42429"/>
    <cellStyle name="Normal 19 6 2 16 24" xfId="42430"/>
    <cellStyle name="Normal 19 6 2 16 25" xfId="42431"/>
    <cellStyle name="Normal 19 6 2 16 26" xfId="42432"/>
    <cellStyle name="Normal 19 6 2 16 27" xfId="42433"/>
    <cellStyle name="Normal 19 6 2 16 28" xfId="42434"/>
    <cellStyle name="Normal 19 6 2 16 29" xfId="42435"/>
    <cellStyle name="Normal 19 6 2 16 3" xfId="42436"/>
    <cellStyle name="Normal 19 6 2 16 30" xfId="42437"/>
    <cellStyle name="Normal 19 6 2 16 4" xfId="42438"/>
    <cellStyle name="Normal 19 6 2 16 5" xfId="42439"/>
    <cellStyle name="Normal 19 6 2 16 6" xfId="42440"/>
    <cellStyle name="Normal 19 6 2 16 7" xfId="42441"/>
    <cellStyle name="Normal 19 6 2 16 8" xfId="42442"/>
    <cellStyle name="Normal 19 6 2 16 9" xfId="42443"/>
    <cellStyle name="Normal 19 6 2 17" xfId="42444"/>
    <cellStyle name="Normal 19 6 2 17 10" xfId="42445"/>
    <cellStyle name="Normal 19 6 2 17 11" xfId="42446"/>
    <cellStyle name="Normal 19 6 2 17 12" xfId="42447"/>
    <cellStyle name="Normal 19 6 2 17 13" xfId="42448"/>
    <cellStyle name="Normal 19 6 2 17 14" xfId="42449"/>
    <cellStyle name="Normal 19 6 2 17 15" xfId="42450"/>
    <cellStyle name="Normal 19 6 2 17 16" xfId="42451"/>
    <cellStyle name="Normal 19 6 2 17 17" xfId="42452"/>
    <cellStyle name="Normal 19 6 2 17 18" xfId="42453"/>
    <cellStyle name="Normal 19 6 2 17 19" xfId="42454"/>
    <cellStyle name="Normal 19 6 2 17 2" xfId="42455"/>
    <cellStyle name="Normal 19 6 2 17 20" xfId="42456"/>
    <cellStyle name="Normal 19 6 2 17 21" xfId="42457"/>
    <cellStyle name="Normal 19 6 2 17 22" xfId="42458"/>
    <cellStyle name="Normal 19 6 2 17 23" xfId="42459"/>
    <cellStyle name="Normal 19 6 2 17 24" xfId="42460"/>
    <cellStyle name="Normal 19 6 2 17 25" xfId="42461"/>
    <cellStyle name="Normal 19 6 2 17 26" xfId="42462"/>
    <cellStyle name="Normal 19 6 2 17 27" xfId="42463"/>
    <cellStyle name="Normal 19 6 2 17 28" xfId="42464"/>
    <cellStyle name="Normal 19 6 2 17 29" xfId="42465"/>
    <cellStyle name="Normal 19 6 2 17 3" xfId="42466"/>
    <cellStyle name="Normal 19 6 2 17 30" xfId="42467"/>
    <cellStyle name="Normal 19 6 2 17 4" xfId="42468"/>
    <cellStyle name="Normal 19 6 2 17 5" xfId="42469"/>
    <cellStyle name="Normal 19 6 2 17 6" xfId="42470"/>
    <cellStyle name="Normal 19 6 2 17 7" xfId="42471"/>
    <cellStyle name="Normal 19 6 2 17 8" xfId="42472"/>
    <cellStyle name="Normal 19 6 2 17 9" xfId="42473"/>
    <cellStyle name="Normal 19 6 2 18" xfId="42474"/>
    <cellStyle name="Normal 19 6 2 18 10" xfId="42475"/>
    <cellStyle name="Normal 19 6 2 18 11" xfId="42476"/>
    <cellStyle name="Normal 19 6 2 18 12" xfId="42477"/>
    <cellStyle name="Normal 19 6 2 18 13" xfId="42478"/>
    <cellStyle name="Normal 19 6 2 18 14" xfId="42479"/>
    <cellStyle name="Normal 19 6 2 18 15" xfId="42480"/>
    <cellStyle name="Normal 19 6 2 18 16" xfId="42481"/>
    <cellStyle name="Normal 19 6 2 18 17" xfId="42482"/>
    <cellStyle name="Normal 19 6 2 18 18" xfId="42483"/>
    <cellStyle name="Normal 19 6 2 18 19" xfId="42484"/>
    <cellStyle name="Normal 19 6 2 18 2" xfId="42485"/>
    <cellStyle name="Normal 19 6 2 18 20" xfId="42486"/>
    <cellStyle name="Normal 19 6 2 18 21" xfId="42487"/>
    <cellStyle name="Normal 19 6 2 18 22" xfId="42488"/>
    <cellStyle name="Normal 19 6 2 18 23" xfId="42489"/>
    <cellStyle name="Normal 19 6 2 18 24" xfId="42490"/>
    <cellStyle name="Normal 19 6 2 18 25" xfId="42491"/>
    <cellStyle name="Normal 19 6 2 18 26" xfId="42492"/>
    <cellStyle name="Normal 19 6 2 18 27" xfId="42493"/>
    <cellStyle name="Normal 19 6 2 18 28" xfId="42494"/>
    <cellStyle name="Normal 19 6 2 18 29" xfId="42495"/>
    <cellStyle name="Normal 19 6 2 18 3" xfId="42496"/>
    <cellStyle name="Normal 19 6 2 18 30" xfId="42497"/>
    <cellStyle name="Normal 19 6 2 18 4" xfId="42498"/>
    <cellStyle name="Normal 19 6 2 18 5" xfId="42499"/>
    <cellStyle name="Normal 19 6 2 18 6" xfId="42500"/>
    <cellStyle name="Normal 19 6 2 18 7" xfId="42501"/>
    <cellStyle name="Normal 19 6 2 18 8" xfId="42502"/>
    <cellStyle name="Normal 19 6 2 18 9" xfId="42503"/>
    <cellStyle name="Normal 19 6 2 19" xfId="42504"/>
    <cellStyle name="Normal 19 6 2 19 10" xfId="42505"/>
    <cellStyle name="Normal 19 6 2 19 11" xfId="42506"/>
    <cellStyle name="Normal 19 6 2 19 12" xfId="42507"/>
    <cellStyle name="Normal 19 6 2 19 13" xfId="42508"/>
    <cellStyle name="Normal 19 6 2 19 14" xfId="42509"/>
    <cellStyle name="Normal 19 6 2 19 15" xfId="42510"/>
    <cellStyle name="Normal 19 6 2 19 16" xfId="42511"/>
    <cellStyle name="Normal 19 6 2 19 17" xfId="42512"/>
    <cellStyle name="Normal 19 6 2 19 18" xfId="42513"/>
    <cellStyle name="Normal 19 6 2 19 19" xfId="42514"/>
    <cellStyle name="Normal 19 6 2 19 2" xfId="42515"/>
    <cellStyle name="Normal 19 6 2 19 20" xfId="42516"/>
    <cellStyle name="Normal 19 6 2 19 21" xfId="42517"/>
    <cellStyle name="Normal 19 6 2 19 22" xfId="42518"/>
    <cellStyle name="Normal 19 6 2 19 23" xfId="42519"/>
    <cellStyle name="Normal 19 6 2 19 24" xfId="42520"/>
    <cellStyle name="Normal 19 6 2 19 25" xfId="42521"/>
    <cellStyle name="Normal 19 6 2 19 26" xfId="42522"/>
    <cellStyle name="Normal 19 6 2 19 27" xfId="42523"/>
    <cellStyle name="Normal 19 6 2 19 28" xfId="42524"/>
    <cellStyle name="Normal 19 6 2 19 29" xfId="42525"/>
    <cellStyle name="Normal 19 6 2 19 3" xfId="42526"/>
    <cellStyle name="Normal 19 6 2 19 30" xfId="42527"/>
    <cellStyle name="Normal 19 6 2 19 4" xfId="42528"/>
    <cellStyle name="Normal 19 6 2 19 5" xfId="42529"/>
    <cellStyle name="Normal 19 6 2 19 6" xfId="42530"/>
    <cellStyle name="Normal 19 6 2 19 7" xfId="42531"/>
    <cellStyle name="Normal 19 6 2 19 8" xfId="42532"/>
    <cellStyle name="Normal 19 6 2 19 9" xfId="42533"/>
    <cellStyle name="Normal 19 6 2 2" xfId="42534"/>
    <cellStyle name="Normal 19 6 2 2 10" xfId="42535"/>
    <cellStyle name="Normal 19 6 2 2 11" xfId="42536"/>
    <cellStyle name="Normal 19 6 2 2 12" xfId="42537"/>
    <cellStyle name="Normal 19 6 2 2 13" xfId="42538"/>
    <cellStyle name="Normal 19 6 2 2 14" xfId="42539"/>
    <cellStyle name="Normal 19 6 2 2 15" xfId="42540"/>
    <cellStyle name="Normal 19 6 2 2 16" xfId="42541"/>
    <cellStyle name="Normal 19 6 2 2 17" xfId="42542"/>
    <cellStyle name="Normal 19 6 2 2 18" xfId="42543"/>
    <cellStyle name="Normal 19 6 2 2 19" xfId="42544"/>
    <cellStyle name="Normal 19 6 2 2 2" xfId="42545"/>
    <cellStyle name="Normal 19 6 2 2 20" xfId="42546"/>
    <cellStyle name="Normal 19 6 2 2 21" xfId="42547"/>
    <cellStyle name="Normal 19 6 2 2 22" xfId="42548"/>
    <cellStyle name="Normal 19 6 2 2 23" xfId="42549"/>
    <cellStyle name="Normal 19 6 2 2 24" xfId="42550"/>
    <cellStyle name="Normal 19 6 2 2 25" xfId="42551"/>
    <cellStyle name="Normal 19 6 2 2 26" xfId="42552"/>
    <cellStyle name="Normal 19 6 2 2 27" xfId="42553"/>
    <cellStyle name="Normal 19 6 2 2 28" xfId="42554"/>
    <cellStyle name="Normal 19 6 2 2 29" xfId="42555"/>
    <cellStyle name="Normal 19 6 2 2 3" xfId="42556"/>
    <cellStyle name="Normal 19 6 2 2 30" xfId="42557"/>
    <cellStyle name="Normal 19 6 2 2 4" xfId="42558"/>
    <cellStyle name="Normal 19 6 2 2 5" xfId="42559"/>
    <cellStyle name="Normal 19 6 2 2 6" xfId="42560"/>
    <cellStyle name="Normal 19 6 2 2 7" xfId="42561"/>
    <cellStyle name="Normal 19 6 2 2 8" xfId="42562"/>
    <cellStyle name="Normal 19 6 2 2 9" xfId="42563"/>
    <cellStyle name="Normal 19 6 2 20" xfId="42564"/>
    <cellStyle name="Normal 19 6 2 20 10" xfId="42565"/>
    <cellStyle name="Normal 19 6 2 20 11" xfId="42566"/>
    <cellStyle name="Normal 19 6 2 20 12" xfId="42567"/>
    <cellStyle name="Normal 19 6 2 20 13" xfId="42568"/>
    <cellStyle name="Normal 19 6 2 20 14" xfId="42569"/>
    <cellStyle name="Normal 19 6 2 20 15" xfId="42570"/>
    <cellStyle name="Normal 19 6 2 20 16" xfId="42571"/>
    <cellStyle name="Normal 19 6 2 20 17" xfId="42572"/>
    <cellStyle name="Normal 19 6 2 20 18" xfId="42573"/>
    <cellStyle name="Normal 19 6 2 20 19" xfId="42574"/>
    <cellStyle name="Normal 19 6 2 20 2" xfId="42575"/>
    <cellStyle name="Normal 19 6 2 20 20" xfId="42576"/>
    <cellStyle name="Normal 19 6 2 20 21" xfId="42577"/>
    <cellStyle name="Normal 19 6 2 20 22" xfId="42578"/>
    <cellStyle name="Normal 19 6 2 20 23" xfId="42579"/>
    <cellStyle name="Normal 19 6 2 20 24" xfId="42580"/>
    <cellStyle name="Normal 19 6 2 20 25" xfId="42581"/>
    <cellStyle name="Normal 19 6 2 20 26" xfId="42582"/>
    <cellStyle name="Normal 19 6 2 20 27" xfId="42583"/>
    <cellStyle name="Normal 19 6 2 20 28" xfId="42584"/>
    <cellStyle name="Normal 19 6 2 20 29" xfId="42585"/>
    <cellStyle name="Normal 19 6 2 20 3" xfId="42586"/>
    <cellStyle name="Normal 19 6 2 20 30" xfId="42587"/>
    <cellStyle name="Normal 19 6 2 20 4" xfId="42588"/>
    <cellStyle name="Normal 19 6 2 20 5" xfId="42589"/>
    <cellStyle name="Normal 19 6 2 20 6" xfId="42590"/>
    <cellStyle name="Normal 19 6 2 20 7" xfId="42591"/>
    <cellStyle name="Normal 19 6 2 20 8" xfId="42592"/>
    <cellStyle name="Normal 19 6 2 20 9" xfId="42593"/>
    <cellStyle name="Normal 19 6 2 21" xfId="42594"/>
    <cellStyle name="Normal 19 6 2 21 10" xfId="42595"/>
    <cellStyle name="Normal 19 6 2 21 11" xfId="42596"/>
    <cellStyle name="Normal 19 6 2 21 12" xfId="42597"/>
    <cellStyle name="Normal 19 6 2 21 13" xfId="42598"/>
    <cellStyle name="Normal 19 6 2 21 14" xfId="42599"/>
    <cellStyle name="Normal 19 6 2 21 15" xfId="42600"/>
    <cellStyle name="Normal 19 6 2 21 16" xfId="42601"/>
    <cellStyle name="Normal 19 6 2 21 17" xfId="42602"/>
    <cellStyle name="Normal 19 6 2 21 18" xfId="42603"/>
    <cellStyle name="Normal 19 6 2 21 19" xfId="42604"/>
    <cellStyle name="Normal 19 6 2 21 2" xfId="42605"/>
    <cellStyle name="Normal 19 6 2 21 20" xfId="42606"/>
    <cellStyle name="Normal 19 6 2 21 21" xfId="42607"/>
    <cellStyle name="Normal 19 6 2 21 22" xfId="42608"/>
    <cellStyle name="Normal 19 6 2 21 23" xfId="42609"/>
    <cellStyle name="Normal 19 6 2 21 24" xfId="42610"/>
    <cellStyle name="Normal 19 6 2 21 25" xfId="42611"/>
    <cellStyle name="Normal 19 6 2 21 26" xfId="42612"/>
    <cellStyle name="Normal 19 6 2 21 27" xfId="42613"/>
    <cellStyle name="Normal 19 6 2 21 28" xfId="42614"/>
    <cellStyle name="Normal 19 6 2 21 29" xfId="42615"/>
    <cellStyle name="Normal 19 6 2 21 3" xfId="42616"/>
    <cellStyle name="Normal 19 6 2 21 30" xfId="42617"/>
    <cellStyle name="Normal 19 6 2 21 4" xfId="42618"/>
    <cellStyle name="Normal 19 6 2 21 5" xfId="42619"/>
    <cellStyle name="Normal 19 6 2 21 6" xfId="42620"/>
    <cellStyle name="Normal 19 6 2 21 7" xfId="42621"/>
    <cellStyle name="Normal 19 6 2 21 8" xfId="42622"/>
    <cellStyle name="Normal 19 6 2 21 9" xfId="42623"/>
    <cellStyle name="Normal 19 6 2 22" xfId="42624"/>
    <cellStyle name="Normal 19 6 2 22 10" xfId="42625"/>
    <cellStyle name="Normal 19 6 2 22 11" xfId="42626"/>
    <cellStyle name="Normal 19 6 2 22 12" xfId="42627"/>
    <cellStyle name="Normal 19 6 2 22 13" xfId="42628"/>
    <cellStyle name="Normal 19 6 2 22 14" xfId="42629"/>
    <cellStyle name="Normal 19 6 2 22 15" xfId="42630"/>
    <cellStyle name="Normal 19 6 2 22 16" xfId="42631"/>
    <cellStyle name="Normal 19 6 2 22 17" xfId="42632"/>
    <cellStyle name="Normal 19 6 2 22 18" xfId="42633"/>
    <cellStyle name="Normal 19 6 2 22 19" xfId="42634"/>
    <cellStyle name="Normal 19 6 2 22 2" xfId="42635"/>
    <cellStyle name="Normal 19 6 2 22 20" xfId="42636"/>
    <cellStyle name="Normal 19 6 2 22 21" xfId="42637"/>
    <cellStyle name="Normal 19 6 2 22 22" xfId="42638"/>
    <cellStyle name="Normal 19 6 2 22 23" xfId="42639"/>
    <cellStyle name="Normal 19 6 2 22 24" xfId="42640"/>
    <cellStyle name="Normal 19 6 2 22 25" xfId="42641"/>
    <cellStyle name="Normal 19 6 2 22 26" xfId="42642"/>
    <cellStyle name="Normal 19 6 2 22 27" xfId="42643"/>
    <cellStyle name="Normal 19 6 2 22 28" xfId="42644"/>
    <cellStyle name="Normal 19 6 2 22 29" xfId="42645"/>
    <cellStyle name="Normal 19 6 2 22 3" xfId="42646"/>
    <cellStyle name="Normal 19 6 2 22 30" xfId="42647"/>
    <cellStyle name="Normal 19 6 2 22 4" xfId="42648"/>
    <cellStyle name="Normal 19 6 2 22 5" xfId="42649"/>
    <cellStyle name="Normal 19 6 2 22 6" xfId="42650"/>
    <cellStyle name="Normal 19 6 2 22 7" xfId="42651"/>
    <cellStyle name="Normal 19 6 2 22 8" xfId="42652"/>
    <cellStyle name="Normal 19 6 2 22 9" xfId="42653"/>
    <cellStyle name="Normal 19 6 2 23" xfId="42654"/>
    <cellStyle name="Normal 19 6 2 23 10" xfId="42655"/>
    <cellStyle name="Normal 19 6 2 23 11" xfId="42656"/>
    <cellStyle name="Normal 19 6 2 23 12" xfId="42657"/>
    <cellStyle name="Normal 19 6 2 23 13" xfId="42658"/>
    <cellStyle name="Normal 19 6 2 23 14" xfId="42659"/>
    <cellStyle name="Normal 19 6 2 23 15" xfId="42660"/>
    <cellStyle name="Normal 19 6 2 23 16" xfId="42661"/>
    <cellStyle name="Normal 19 6 2 23 17" xfId="42662"/>
    <cellStyle name="Normal 19 6 2 23 18" xfId="42663"/>
    <cellStyle name="Normal 19 6 2 23 19" xfId="42664"/>
    <cellStyle name="Normal 19 6 2 23 2" xfId="42665"/>
    <cellStyle name="Normal 19 6 2 23 20" xfId="42666"/>
    <cellStyle name="Normal 19 6 2 23 21" xfId="42667"/>
    <cellStyle name="Normal 19 6 2 23 22" xfId="42668"/>
    <cellStyle name="Normal 19 6 2 23 23" xfId="42669"/>
    <cellStyle name="Normal 19 6 2 23 24" xfId="42670"/>
    <cellStyle name="Normal 19 6 2 23 25" xfId="42671"/>
    <cellStyle name="Normal 19 6 2 23 26" xfId="42672"/>
    <cellStyle name="Normal 19 6 2 23 27" xfId="42673"/>
    <cellStyle name="Normal 19 6 2 23 28" xfId="42674"/>
    <cellStyle name="Normal 19 6 2 23 29" xfId="42675"/>
    <cellStyle name="Normal 19 6 2 23 3" xfId="42676"/>
    <cellStyle name="Normal 19 6 2 23 30" xfId="42677"/>
    <cellStyle name="Normal 19 6 2 23 4" xfId="42678"/>
    <cellStyle name="Normal 19 6 2 23 5" xfId="42679"/>
    <cellStyle name="Normal 19 6 2 23 6" xfId="42680"/>
    <cellStyle name="Normal 19 6 2 23 7" xfId="42681"/>
    <cellStyle name="Normal 19 6 2 23 8" xfId="42682"/>
    <cellStyle name="Normal 19 6 2 23 9" xfId="42683"/>
    <cellStyle name="Normal 19 6 2 24" xfId="42684"/>
    <cellStyle name="Normal 19 6 2 24 10" xfId="42685"/>
    <cellStyle name="Normal 19 6 2 24 11" xfId="42686"/>
    <cellStyle name="Normal 19 6 2 24 12" xfId="42687"/>
    <cellStyle name="Normal 19 6 2 24 13" xfId="42688"/>
    <cellStyle name="Normal 19 6 2 24 14" xfId="42689"/>
    <cellStyle name="Normal 19 6 2 24 15" xfId="42690"/>
    <cellStyle name="Normal 19 6 2 24 16" xfId="42691"/>
    <cellStyle name="Normal 19 6 2 24 17" xfId="42692"/>
    <cellStyle name="Normal 19 6 2 24 18" xfId="42693"/>
    <cellStyle name="Normal 19 6 2 24 19" xfId="42694"/>
    <cellStyle name="Normal 19 6 2 24 2" xfId="42695"/>
    <cellStyle name="Normal 19 6 2 24 20" xfId="42696"/>
    <cellStyle name="Normal 19 6 2 24 21" xfId="42697"/>
    <cellStyle name="Normal 19 6 2 24 22" xfId="42698"/>
    <cellStyle name="Normal 19 6 2 24 23" xfId="42699"/>
    <cellStyle name="Normal 19 6 2 24 24" xfId="42700"/>
    <cellStyle name="Normal 19 6 2 24 25" xfId="42701"/>
    <cellStyle name="Normal 19 6 2 24 26" xfId="42702"/>
    <cellStyle name="Normal 19 6 2 24 27" xfId="42703"/>
    <cellStyle name="Normal 19 6 2 24 28" xfId="42704"/>
    <cellStyle name="Normal 19 6 2 24 29" xfId="42705"/>
    <cellStyle name="Normal 19 6 2 24 3" xfId="42706"/>
    <cellStyle name="Normal 19 6 2 24 30" xfId="42707"/>
    <cellStyle name="Normal 19 6 2 24 4" xfId="42708"/>
    <cellStyle name="Normal 19 6 2 24 5" xfId="42709"/>
    <cellStyle name="Normal 19 6 2 24 6" xfId="42710"/>
    <cellStyle name="Normal 19 6 2 24 7" xfId="42711"/>
    <cellStyle name="Normal 19 6 2 24 8" xfId="42712"/>
    <cellStyle name="Normal 19 6 2 24 9" xfId="42713"/>
    <cellStyle name="Normal 19 6 2 25" xfId="42714"/>
    <cellStyle name="Normal 19 6 2 25 10" xfId="42715"/>
    <cellStyle name="Normal 19 6 2 25 11" xfId="42716"/>
    <cellStyle name="Normal 19 6 2 25 12" xfId="42717"/>
    <cellStyle name="Normal 19 6 2 25 13" xfId="42718"/>
    <cellStyle name="Normal 19 6 2 25 14" xfId="42719"/>
    <cellStyle name="Normal 19 6 2 25 15" xfId="42720"/>
    <cellStyle name="Normal 19 6 2 25 16" xfId="42721"/>
    <cellStyle name="Normal 19 6 2 25 17" xfId="42722"/>
    <cellStyle name="Normal 19 6 2 25 18" xfId="42723"/>
    <cellStyle name="Normal 19 6 2 25 19" xfId="42724"/>
    <cellStyle name="Normal 19 6 2 25 2" xfId="42725"/>
    <cellStyle name="Normal 19 6 2 25 20" xfId="42726"/>
    <cellStyle name="Normal 19 6 2 25 21" xfId="42727"/>
    <cellStyle name="Normal 19 6 2 25 22" xfId="42728"/>
    <cellStyle name="Normal 19 6 2 25 23" xfId="42729"/>
    <cellStyle name="Normal 19 6 2 25 24" xfId="42730"/>
    <cellStyle name="Normal 19 6 2 25 25" xfId="42731"/>
    <cellStyle name="Normal 19 6 2 25 26" xfId="42732"/>
    <cellStyle name="Normal 19 6 2 25 27" xfId="42733"/>
    <cellStyle name="Normal 19 6 2 25 28" xfId="42734"/>
    <cellStyle name="Normal 19 6 2 25 29" xfId="42735"/>
    <cellStyle name="Normal 19 6 2 25 3" xfId="42736"/>
    <cellStyle name="Normal 19 6 2 25 30" xfId="42737"/>
    <cellStyle name="Normal 19 6 2 25 4" xfId="42738"/>
    <cellStyle name="Normal 19 6 2 25 5" xfId="42739"/>
    <cellStyle name="Normal 19 6 2 25 6" xfId="42740"/>
    <cellStyle name="Normal 19 6 2 25 7" xfId="42741"/>
    <cellStyle name="Normal 19 6 2 25 8" xfId="42742"/>
    <cellStyle name="Normal 19 6 2 25 9" xfId="42743"/>
    <cellStyle name="Normal 19 6 2 26" xfId="42744"/>
    <cellStyle name="Normal 19 6 2 26 10" xfId="42745"/>
    <cellStyle name="Normal 19 6 2 26 11" xfId="42746"/>
    <cellStyle name="Normal 19 6 2 26 12" xfId="42747"/>
    <cellStyle name="Normal 19 6 2 26 13" xfId="42748"/>
    <cellStyle name="Normal 19 6 2 26 14" xfId="42749"/>
    <cellStyle name="Normal 19 6 2 26 15" xfId="42750"/>
    <cellStyle name="Normal 19 6 2 26 16" xfId="42751"/>
    <cellStyle name="Normal 19 6 2 26 17" xfId="42752"/>
    <cellStyle name="Normal 19 6 2 26 18" xfId="42753"/>
    <cellStyle name="Normal 19 6 2 26 19" xfId="42754"/>
    <cellStyle name="Normal 19 6 2 26 2" xfId="42755"/>
    <cellStyle name="Normal 19 6 2 26 20" xfId="42756"/>
    <cellStyle name="Normal 19 6 2 26 21" xfId="42757"/>
    <cellStyle name="Normal 19 6 2 26 22" xfId="42758"/>
    <cellStyle name="Normal 19 6 2 26 23" xfId="42759"/>
    <cellStyle name="Normal 19 6 2 26 24" xfId="42760"/>
    <cellStyle name="Normal 19 6 2 26 25" xfId="42761"/>
    <cellStyle name="Normal 19 6 2 26 26" xfId="42762"/>
    <cellStyle name="Normal 19 6 2 26 27" xfId="42763"/>
    <cellStyle name="Normal 19 6 2 26 28" xfId="42764"/>
    <cellStyle name="Normal 19 6 2 26 29" xfId="42765"/>
    <cellStyle name="Normal 19 6 2 26 3" xfId="42766"/>
    <cellStyle name="Normal 19 6 2 26 30" xfId="42767"/>
    <cellStyle name="Normal 19 6 2 26 4" xfId="42768"/>
    <cellStyle name="Normal 19 6 2 26 5" xfId="42769"/>
    <cellStyle name="Normal 19 6 2 26 6" xfId="42770"/>
    <cellStyle name="Normal 19 6 2 26 7" xfId="42771"/>
    <cellStyle name="Normal 19 6 2 26 8" xfId="42772"/>
    <cellStyle name="Normal 19 6 2 26 9" xfId="42773"/>
    <cellStyle name="Normal 19 6 2 27" xfId="42774"/>
    <cellStyle name="Normal 19 6 2 27 10" xfId="42775"/>
    <cellStyle name="Normal 19 6 2 27 11" xfId="42776"/>
    <cellStyle name="Normal 19 6 2 27 12" xfId="42777"/>
    <cellStyle name="Normal 19 6 2 27 13" xfId="42778"/>
    <cellStyle name="Normal 19 6 2 27 14" xfId="42779"/>
    <cellStyle name="Normal 19 6 2 27 15" xfId="42780"/>
    <cellStyle name="Normal 19 6 2 27 16" xfId="42781"/>
    <cellStyle name="Normal 19 6 2 27 17" xfId="42782"/>
    <cellStyle name="Normal 19 6 2 27 18" xfId="42783"/>
    <cellStyle name="Normal 19 6 2 27 19" xfId="42784"/>
    <cellStyle name="Normal 19 6 2 27 2" xfId="42785"/>
    <cellStyle name="Normal 19 6 2 27 20" xfId="42786"/>
    <cellStyle name="Normal 19 6 2 27 21" xfId="42787"/>
    <cellStyle name="Normal 19 6 2 27 22" xfId="42788"/>
    <cellStyle name="Normal 19 6 2 27 23" xfId="42789"/>
    <cellStyle name="Normal 19 6 2 27 24" xfId="42790"/>
    <cellStyle name="Normal 19 6 2 27 25" xfId="42791"/>
    <cellStyle name="Normal 19 6 2 27 26" xfId="42792"/>
    <cellStyle name="Normal 19 6 2 27 27" xfId="42793"/>
    <cellStyle name="Normal 19 6 2 27 28" xfId="42794"/>
    <cellStyle name="Normal 19 6 2 27 29" xfId="42795"/>
    <cellStyle name="Normal 19 6 2 27 3" xfId="42796"/>
    <cellStyle name="Normal 19 6 2 27 30" xfId="42797"/>
    <cellStyle name="Normal 19 6 2 27 4" xfId="42798"/>
    <cellStyle name="Normal 19 6 2 27 5" xfId="42799"/>
    <cellStyle name="Normal 19 6 2 27 6" xfId="42800"/>
    <cellStyle name="Normal 19 6 2 27 7" xfId="42801"/>
    <cellStyle name="Normal 19 6 2 27 8" xfId="42802"/>
    <cellStyle name="Normal 19 6 2 27 9" xfId="42803"/>
    <cellStyle name="Normal 19 6 2 28" xfId="42804"/>
    <cellStyle name="Normal 19 6 2 28 10" xfId="42805"/>
    <cellStyle name="Normal 19 6 2 28 11" xfId="42806"/>
    <cellStyle name="Normal 19 6 2 28 12" xfId="42807"/>
    <cellStyle name="Normal 19 6 2 28 13" xfId="42808"/>
    <cellStyle name="Normal 19 6 2 28 14" xfId="42809"/>
    <cellStyle name="Normal 19 6 2 28 15" xfId="42810"/>
    <cellStyle name="Normal 19 6 2 28 16" xfId="42811"/>
    <cellStyle name="Normal 19 6 2 28 17" xfId="42812"/>
    <cellStyle name="Normal 19 6 2 28 18" xfId="42813"/>
    <cellStyle name="Normal 19 6 2 28 19" xfId="42814"/>
    <cellStyle name="Normal 19 6 2 28 2" xfId="42815"/>
    <cellStyle name="Normal 19 6 2 28 20" xfId="42816"/>
    <cellStyle name="Normal 19 6 2 28 21" xfId="42817"/>
    <cellStyle name="Normal 19 6 2 28 22" xfId="42818"/>
    <cellStyle name="Normal 19 6 2 28 23" xfId="42819"/>
    <cellStyle name="Normal 19 6 2 28 24" xfId="42820"/>
    <cellStyle name="Normal 19 6 2 28 25" xfId="42821"/>
    <cellStyle name="Normal 19 6 2 28 26" xfId="42822"/>
    <cellStyle name="Normal 19 6 2 28 27" xfId="42823"/>
    <cellStyle name="Normal 19 6 2 28 28" xfId="42824"/>
    <cellStyle name="Normal 19 6 2 28 29" xfId="42825"/>
    <cellStyle name="Normal 19 6 2 28 3" xfId="42826"/>
    <cellStyle name="Normal 19 6 2 28 30" xfId="42827"/>
    <cellStyle name="Normal 19 6 2 28 4" xfId="42828"/>
    <cellStyle name="Normal 19 6 2 28 5" xfId="42829"/>
    <cellStyle name="Normal 19 6 2 28 6" xfId="42830"/>
    <cellStyle name="Normal 19 6 2 28 7" xfId="42831"/>
    <cellStyle name="Normal 19 6 2 28 8" xfId="42832"/>
    <cellStyle name="Normal 19 6 2 28 9" xfId="42833"/>
    <cellStyle name="Normal 19 6 2 29" xfId="42834"/>
    <cellStyle name="Normal 19 6 2 29 10" xfId="42835"/>
    <cellStyle name="Normal 19 6 2 29 11" xfId="42836"/>
    <cellStyle name="Normal 19 6 2 29 12" xfId="42837"/>
    <cellStyle name="Normal 19 6 2 29 13" xfId="42838"/>
    <cellStyle name="Normal 19 6 2 29 14" xfId="42839"/>
    <cellStyle name="Normal 19 6 2 29 15" xfId="42840"/>
    <cellStyle name="Normal 19 6 2 29 16" xfId="42841"/>
    <cellStyle name="Normal 19 6 2 29 17" xfId="42842"/>
    <cellStyle name="Normal 19 6 2 29 18" xfId="42843"/>
    <cellStyle name="Normal 19 6 2 29 19" xfId="42844"/>
    <cellStyle name="Normal 19 6 2 29 2" xfId="42845"/>
    <cellStyle name="Normal 19 6 2 29 20" xfId="42846"/>
    <cellStyle name="Normal 19 6 2 29 21" xfId="42847"/>
    <cellStyle name="Normal 19 6 2 29 22" xfId="42848"/>
    <cellStyle name="Normal 19 6 2 29 23" xfId="42849"/>
    <cellStyle name="Normal 19 6 2 29 24" xfId="42850"/>
    <cellStyle name="Normal 19 6 2 29 25" xfId="42851"/>
    <cellStyle name="Normal 19 6 2 29 26" xfId="42852"/>
    <cellStyle name="Normal 19 6 2 29 27" xfId="42853"/>
    <cellStyle name="Normal 19 6 2 29 28" xfId="42854"/>
    <cellStyle name="Normal 19 6 2 29 29" xfId="42855"/>
    <cellStyle name="Normal 19 6 2 29 3" xfId="42856"/>
    <cellStyle name="Normal 19 6 2 29 30" xfId="42857"/>
    <cellStyle name="Normal 19 6 2 29 4" xfId="42858"/>
    <cellStyle name="Normal 19 6 2 29 5" xfId="42859"/>
    <cellStyle name="Normal 19 6 2 29 6" xfId="42860"/>
    <cellStyle name="Normal 19 6 2 29 7" xfId="42861"/>
    <cellStyle name="Normal 19 6 2 29 8" xfId="42862"/>
    <cellStyle name="Normal 19 6 2 29 9" xfId="42863"/>
    <cellStyle name="Normal 19 6 2 3" xfId="42864"/>
    <cellStyle name="Normal 19 6 2 3 10" xfId="42865"/>
    <cellStyle name="Normal 19 6 2 3 11" xfId="42866"/>
    <cellStyle name="Normal 19 6 2 3 12" xfId="42867"/>
    <cellStyle name="Normal 19 6 2 3 13" xfId="42868"/>
    <cellStyle name="Normal 19 6 2 3 14" xfId="42869"/>
    <cellStyle name="Normal 19 6 2 3 15" xfId="42870"/>
    <cellStyle name="Normal 19 6 2 3 16" xfId="42871"/>
    <cellStyle name="Normal 19 6 2 3 17" xfId="42872"/>
    <cellStyle name="Normal 19 6 2 3 18" xfId="42873"/>
    <cellStyle name="Normal 19 6 2 3 19" xfId="42874"/>
    <cellStyle name="Normal 19 6 2 3 2" xfId="42875"/>
    <cellStyle name="Normal 19 6 2 3 20" xfId="42876"/>
    <cellStyle name="Normal 19 6 2 3 21" xfId="42877"/>
    <cellStyle name="Normal 19 6 2 3 22" xfId="42878"/>
    <cellStyle name="Normal 19 6 2 3 23" xfId="42879"/>
    <cellStyle name="Normal 19 6 2 3 24" xfId="42880"/>
    <cellStyle name="Normal 19 6 2 3 25" xfId="42881"/>
    <cellStyle name="Normal 19 6 2 3 26" xfId="42882"/>
    <cellStyle name="Normal 19 6 2 3 27" xfId="42883"/>
    <cellStyle name="Normal 19 6 2 3 28" xfId="42884"/>
    <cellStyle name="Normal 19 6 2 3 29" xfId="42885"/>
    <cellStyle name="Normal 19 6 2 3 3" xfId="42886"/>
    <cellStyle name="Normal 19 6 2 3 30" xfId="42887"/>
    <cellStyle name="Normal 19 6 2 3 4" xfId="42888"/>
    <cellStyle name="Normal 19 6 2 3 5" xfId="42889"/>
    <cellStyle name="Normal 19 6 2 3 6" xfId="42890"/>
    <cellStyle name="Normal 19 6 2 3 7" xfId="42891"/>
    <cellStyle name="Normal 19 6 2 3 8" xfId="42892"/>
    <cellStyle name="Normal 19 6 2 3 9" xfId="42893"/>
    <cellStyle name="Normal 19 6 2 30" xfId="42894"/>
    <cellStyle name="Normal 19 6 2 30 10" xfId="42895"/>
    <cellStyle name="Normal 19 6 2 30 11" xfId="42896"/>
    <cellStyle name="Normal 19 6 2 30 12" xfId="42897"/>
    <cellStyle name="Normal 19 6 2 30 13" xfId="42898"/>
    <cellStyle name="Normal 19 6 2 30 14" xfId="42899"/>
    <cellStyle name="Normal 19 6 2 30 15" xfId="42900"/>
    <cellStyle name="Normal 19 6 2 30 16" xfId="42901"/>
    <cellStyle name="Normal 19 6 2 30 17" xfId="42902"/>
    <cellStyle name="Normal 19 6 2 30 18" xfId="42903"/>
    <cellStyle name="Normal 19 6 2 30 19" xfId="42904"/>
    <cellStyle name="Normal 19 6 2 30 2" xfId="42905"/>
    <cellStyle name="Normal 19 6 2 30 20" xfId="42906"/>
    <cellStyle name="Normal 19 6 2 30 21" xfId="42907"/>
    <cellStyle name="Normal 19 6 2 30 22" xfId="42908"/>
    <cellStyle name="Normal 19 6 2 30 23" xfId="42909"/>
    <cellStyle name="Normal 19 6 2 30 24" xfId="42910"/>
    <cellStyle name="Normal 19 6 2 30 25" xfId="42911"/>
    <cellStyle name="Normal 19 6 2 30 26" xfId="42912"/>
    <cellStyle name="Normal 19 6 2 30 27" xfId="42913"/>
    <cellStyle name="Normal 19 6 2 30 28" xfId="42914"/>
    <cellStyle name="Normal 19 6 2 30 29" xfId="42915"/>
    <cellStyle name="Normal 19 6 2 30 3" xfId="42916"/>
    <cellStyle name="Normal 19 6 2 30 30" xfId="42917"/>
    <cellStyle name="Normal 19 6 2 30 4" xfId="42918"/>
    <cellStyle name="Normal 19 6 2 30 5" xfId="42919"/>
    <cellStyle name="Normal 19 6 2 30 6" xfId="42920"/>
    <cellStyle name="Normal 19 6 2 30 7" xfId="42921"/>
    <cellStyle name="Normal 19 6 2 30 8" xfId="42922"/>
    <cellStyle name="Normal 19 6 2 30 9" xfId="42923"/>
    <cellStyle name="Normal 19 6 2 31" xfId="42924"/>
    <cellStyle name="Normal 19 6 2 31 10" xfId="42925"/>
    <cellStyle name="Normal 19 6 2 31 11" xfId="42926"/>
    <cellStyle name="Normal 19 6 2 31 12" xfId="42927"/>
    <cellStyle name="Normal 19 6 2 31 13" xfId="42928"/>
    <cellStyle name="Normal 19 6 2 31 14" xfId="42929"/>
    <cellStyle name="Normal 19 6 2 31 15" xfId="42930"/>
    <cellStyle name="Normal 19 6 2 31 16" xfId="42931"/>
    <cellStyle name="Normal 19 6 2 31 17" xfId="42932"/>
    <cellStyle name="Normal 19 6 2 31 18" xfId="42933"/>
    <cellStyle name="Normal 19 6 2 31 19" xfId="42934"/>
    <cellStyle name="Normal 19 6 2 31 2" xfId="42935"/>
    <cellStyle name="Normal 19 6 2 31 20" xfId="42936"/>
    <cellStyle name="Normal 19 6 2 31 21" xfId="42937"/>
    <cellStyle name="Normal 19 6 2 31 22" xfId="42938"/>
    <cellStyle name="Normal 19 6 2 31 23" xfId="42939"/>
    <cellStyle name="Normal 19 6 2 31 24" xfId="42940"/>
    <cellStyle name="Normal 19 6 2 31 25" xfId="42941"/>
    <cellStyle name="Normal 19 6 2 31 26" xfId="42942"/>
    <cellStyle name="Normal 19 6 2 31 27" xfId="42943"/>
    <cellStyle name="Normal 19 6 2 31 28" xfId="42944"/>
    <cellStyle name="Normal 19 6 2 31 29" xfId="42945"/>
    <cellStyle name="Normal 19 6 2 31 3" xfId="42946"/>
    <cellStyle name="Normal 19 6 2 31 30" xfId="42947"/>
    <cellStyle name="Normal 19 6 2 31 4" xfId="42948"/>
    <cellStyle name="Normal 19 6 2 31 5" xfId="42949"/>
    <cellStyle name="Normal 19 6 2 31 6" xfId="42950"/>
    <cellStyle name="Normal 19 6 2 31 7" xfId="42951"/>
    <cellStyle name="Normal 19 6 2 31 8" xfId="42952"/>
    <cellStyle name="Normal 19 6 2 31 9" xfId="42953"/>
    <cellStyle name="Normal 19 6 2 32" xfId="42954"/>
    <cellStyle name="Normal 19 6 2 33" xfId="42955"/>
    <cellStyle name="Normal 19 6 2 34" xfId="42956"/>
    <cellStyle name="Normal 19 6 2 35" xfId="42957"/>
    <cellStyle name="Normal 19 6 2 36" xfId="42958"/>
    <cellStyle name="Normal 19 6 2 37" xfId="42959"/>
    <cellStyle name="Normal 19 6 2 38" xfId="42960"/>
    <cellStyle name="Normal 19 6 2 39" xfId="42961"/>
    <cellStyle name="Normal 19 6 2 4" xfId="42962"/>
    <cellStyle name="Normal 19 6 2 4 10" xfId="42963"/>
    <cellStyle name="Normal 19 6 2 4 11" xfId="42964"/>
    <cellStyle name="Normal 19 6 2 4 12" xfId="42965"/>
    <cellStyle name="Normal 19 6 2 4 13" xfId="42966"/>
    <cellStyle name="Normal 19 6 2 4 14" xfId="42967"/>
    <cellStyle name="Normal 19 6 2 4 15" xfId="42968"/>
    <cellStyle name="Normal 19 6 2 4 16" xfId="42969"/>
    <cellStyle name="Normal 19 6 2 4 17" xfId="42970"/>
    <cellStyle name="Normal 19 6 2 4 18" xfId="42971"/>
    <cellStyle name="Normal 19 6 2 4 19" xfId="42972"/>
    <cellStyle name="Normal 19 6 2 4 2" xfId="42973"/>
    <cellStyle name="Normal 19 6 2 4 20" xfId="42974"/>
    <cellStyle name="Normal 19 6 2 4 21" xfId="42975"/>
    <cellStyle name="Normal 19 6 2 4 22" xfId="42976"/>
    <cellStyle name="Normal 19 6 2 4 23" xfId="42977"/>
    <cellStyle name="Normal 19 6 2 4 24" xfId="42978"/>
    <cellStyle name="Normal 19 6 2 4 25" xfId="42979"/>
    <cellStyle name="Normal 19 6 2 4 26" xfId="42980"/>
    <cellStyle name="Normal 19 6 2 4 27" xfId="42981"/>
    <cellStyle name="Normal 19 6 2 4 28" xfId="42982"/>
    <cellStyle name="Normal 19 6 2 4 29" xfId="42983"/>
    <cellStyle name="Normal 19 6 2 4 3" xfId="42984"/>
    <cellStyle name="Normal 19 6 2 4 30" xfId="42985"/>
    <cellStyle name="Normal 19 6 2 4 4" xfId="42986"/>
    <cellStyle name="Normal 19 6 2 4 5" xfId="42987"/>
    <cellStyle name="Normal 19 6 2 4 6" xfId="42988"/>
    <cellStyle name="Normal 19 6 2 4 7" xfId="42989"/>
    <cellStyle name="Normal 19 6 2 4 8" xfId="42990"/>
    <cellStyle name="Normal 19 6 2 4 9" xfId="42991"/>
    <cellStyle name="Normal 19 6 2 40" xfId="42992"/>
    <cellStyle name="Normal 19 6 2 41" xfId="42993"/>
    <cellStyle name="Normal 19 6 2 42" xfId="42994"/>
    <cellStyle name="Normal 19 6 2 43" xfId="42995"/>
    <cellStyle name="Normal 19 6 2 44" xfId="42996"/>
    <cellStyle name="Normal 19 6 2 45" xfId="42997"/>
    <cellStyle name="Normal 19 6 2 46" xfId="42998"/>
    <cellStyle name="Normal 19 6 2 47" xfId="42999"/>
    <cellStyle name="Normal 19 6 2 48" xfId="43000"/>
    <cellStyle name="Normal 19 6 2 49" xfId="43001"/>
    <cellStyle name="Normal 19 6 2 5" xfId="43002"/>
    <cellStyle name="Normal 19 6 2 5 10" xfId="43003"/>
    <cellStyle name="Normal 19 6 2 5 11" xfId="43004"/>
    <cellStyle name="Normal 19 6 2 5 12" xfId="43005"/>
    <cellStyle name="Normal 19 6 2 5 13" xfId="43006"/>
    <cellStyle name="Normal 19 6 2 5 14" xfId="43007"/>
    <cellStyle name="Normal 19 6 2 5 15" xfId="43008"/>
    <cellStyle name="Normal 19 6 2 5 16" xfId="43009"/>
    <cellStyle name="Normal 19 6 2 5 17" xfId="43010"/>
    <cellStyle name="Normal 19 6 2 5 18" xfId="43011"/>
    <cellStyle name="Normal 19 6 2 5 19" xfId="43012"/>
    <cellStyle name="Normal 19 6 2 5 2" xfId="43013"/>
    <cellStyle name="Normal 19 6 2 5 20" xfId="43014"/>
    <cellStyle name="Normal 19 6 2 5 21" xfId="43015"/>
    <cellStyle name="Normal 19 6 2 5 22" xfId="43016"/>
    <cellStyle name="Normal 19 6 2 5 23" xfId="43017"/>
    <cellStyle name="Normal 19 6 2 5 24" xfId="43018"/>
    <cellStyle name="Normal 19 6 2 5 25" xfId="43019"/>
    <cellStyle name="Normal 19 6 2 5 26" xfId="43020"/>
    <cellStyle name="Normal 19 6 2 5 27" xfId="43021"/>
    <cellStyle name="Normal 19 6 2 5 28" xfId="43022"/>
    <cellStyle name="Normal 19 6 2 5 29" xfId="43023"/>
    <cellStyle name="Normal 19 6 2 5 3" xfId="43024"/>
    <cellStyle name="Normal 19 6 2 5 30" xfId="43025"/>
    <cellStyle name="Normal 19 6 2 5 4" xfId="43026"/>
    <cellStyle name="Normal 19 6 2 5 5" xfId="43027"/>
    <cellStyle name="Normal 19 6 2 5 6" xfId="43028"/>
    <cellStyle name="Normal 19 6 2 5 7" xfId="43029"/>
    <cellStyle name="Normal 19 6 2 5 8" xfId="43030"/>
    <cellStyle name="Normal 19 6 2 5 9" xfId="43031"/>
    <cellStyle name="Normal 19 6 2 50" xfId="43032"/>
    <cellStyle name="Normal 19 6 2 51" xfId="43033"/>
    <cellStyle name="Normal 19 6 2 52" xfId="43034"/>
    <cellStyle name="Normal 19 6 2 53" xfId="43035"/>
    <cellStyle name="Normal 19 6 2 54" xfId="43036"/>
    <cellStyle name="Normal 19 6 2 55" xfId="43037"/>
    <cellStyle name="Normal 19 6 2 56" xfId="43038"/>
    <cellStyle name="Normal 19 6 2 57" xfId="43039"/>
    <cellStyle name="Normal 19 6 2 58" xfId="43040"/>
    <cellStyle name="Normal 19 6 2 59" xfId="43041"/>
    <cellStyle name="Normal 19 6 2 6" xfId="43042"/>
    <cellStyle name="Normal 19 6 2 6 10" xfId="43043"/>
    <cellStyle name="Normal 19 6 2 6 11" xfId="43044"/>
    <cellStyle name="Normal 19 6 2 6 12" xfId="43045"/>
    <cellStyle name="Normal 19 6 2 6 13" xfId="43046"/>
    <cellStyle name="Normal 19 6 2 6 14" xfId="43047"/>
    <cellStyle name="Normal 19 6 2 6 15" xfId="43048"/>
    <cellStyle name="Normal 19 6 2 6 16" xfId="43049"/>
    <cellStyle name="Normal 19 6 2 6 17" xfId="43050"/>
    <cellStyle name="Normal 19 6 2 6 18" xfId="43051"/>
    <cellStyle name="Normal 19 6 2 6 19" xfId="43052"/>
    <cellStyle name="Normal 19 6 2 6 2" xfId="43053"/>
    <cellStyle name="Normal 19 6 2 6 20" xfId="43054"/>
    <cellStyle name="Normal 19 6 2 6 21" xfId="43055"/>
    <cellStyle name="Normal 19 6 2 6 22" xfId="43056"/>
    <cellStyle name="Normal 19 6 2 6 23" xfId="43057"/>
    <cellStyle name="Normal 19 6 2 6 24" xfId="43058"/>
    <cellStyle name="Normal 19 6 2 6 25" xfId="43059"/>
    <cellStyle name="Normal 19 6 2 6 26" xfId="43060"/>
    <cellStyle name="Normal 19 6 2 6 27" xfId="43061"/>
    <cellStyle name="Normal 19 6 2 6 28" xfId="43062"/>
    <cellStyle name="Normal 19 6 2 6 29" xfId="43063"/>
    <cellStyle name="Normal 19 6 2 6 3" xfId="43064"/>
    <cellStyle name="Normal 19 6 2 6 30" xfId="43065"/>
    <cellStyle name="Normal 19 6 2 6 4" xfId="43066"/>
    <cellStyle name="Normal 19 6 2 6 5" xfId="43067"/>
    <cellStyle name="Normal 19 6 2 6 6" xfId="43068"/>
    <cellStyle name="Normal 19 6 2 6 7" xfId="43069"/>
    <cellStyle name="Normal 19 6 2 6 8" xfId="43070"/>
    <cellStyle name="Normal 19 6 2 6 9" xfId="43071"/>
    <cellStyle name="Normal 19 6 2 60" xfId="43072"/>
    <cellStyle name="Normal 19 6 2 7" xfId="43073"/>
    <cellStyle name="Normal 19 6 2 7 10" xfId="43074"/>
    <cellStyle name="Normal 19 6 2 7 11" xfId="43075"/>
    <cellStyle name="Normal 19 6 2 7 12" xfId="43076"/>
    <cellStyle name="Normal 19 6 2 7 13" xfId="43077"/>
    <cellStyle name="Normal 19 6 2 7 14" xfId="43078"/>
    <cellStyle name="Normal 19 6 2 7 15" xfId="43079"/>
    <cellStyle name="Normal 19 6 2 7 16" xfId="43080"/>
    <cellStyle name="Normal 19 6 2 7 17" xfId="43081"/>
    <cellStyle name="Normal 19 6 2 7 18" xfId="43082"/>
    <cellStyle name="Normal 19 6 2 7 19" xfId="43083"/>
    <cellStyle name="Normal 19 6 2 7 2" xfId="43084"/>
    <cellStyle name="Normal 19 6 2 7 20" xfId="43085"/>
    <cellStyle name="Normal 19 6 2 7 21" xfId="43086"/>
    <cellStyle name="Normal 19 6 2 7 22" xfId="43087"/>
    <cellStyle name="Normal 19 6 2 7 23" xfId="43088"/>
    <cellStyle name="Normal 19 6 2 7 24" xfId="43089"/>
    <cellStyle name="Normal 19 6 2 7 25" xfId="43090"/>
    <cellStyle name="Normal 19 6 2 7 26" xfId="43091"/>
    <cellStyle name="Normal 19 6 2 7 27" xfId="43092"/>
    <cellStyle name="Normal 19 6 2 7 28" xfId="43093"/>
    <cellStyle name="Normal 19 6 2 7 29" xfId="43094"/>
    <cellStyle name="Normal 19 6 2 7 3" xfId="43095"/>
    <cellStyle name="Normal 19 6 2 7 30" xfId="43096"/>
    <cellStyle name="Normal 19 6 2 7 4" xfId="43097"/>
    <cellStyle name="Normal 19 6 2 7 5" xfId="43098"/>
    <cellStyle name="Normal 19 6 2 7 6" xfId="43099"/>
    <cellStyle name="Normal 19 6 2 7 7" xfId="43100"/>
    <cellStyle name="Normal 19 6 2 7 8" xfId="43101"/>
    <cellStyle name="Normal 19 6 2 7 9" xfId="43102"/>
    <cellStyle name="Normal 19 6 2 8" xfId="43103"/>
    <cellStyle name="Normal 19 6 2 8 10" xfId="43104"/>
    <cellStyle name="Normal 19 6 2 8 11" xfId="43105"/>
    <cellStyle name="Normal 19 6 2 8 12" xfId="43106"/>
    <cellStyle name="Normal 19 6 2 8 13" xfId="43107"/>
    <cellStyle name="Normal 19 6 2 8 14" xfId="43108"/>
    <cellStyle name="Normal 19 6 2 8 15" xfId="43109"/>
    <cellStyle name="Normal 19 6 2 8 16" xfId="43110"/>
    <cellStyle name="Normal 19 6 2 8 17" xfId="43111"/>
    <cellStyle name="Normal 19 6 2 8 18" xfId="43112"/>
    <cellStyle name="Normal 19 6 2 8 19" xfId="43113"/>
    <cellStyle name="Normal 19 6 2 8 2" xfId="43114"/>
    <cellStyle name="Normal 19 6 2 8 20" xfId="43115"/>
    <cellStyle name="Normal 19 6 2 8 21" xfId="43116"/>
    <cellStyle name="Normal 19 6 2 8 22" xfId="43117"/>
    <cellStyle name="Normal 19 6 2 8 23" xfId="43118"/>
    <cellStyle name="Normal 19 6 2 8 24" xfId="43119"/>
    <cellStyle name="Normal 19 6 2 8 25" xfId="43120"/>
    <cellStyle name="Normal 19 6 2 8 26" xfId="43121"/>
    <cellStyle name="Normal 19 6 2 8 27" xfId="43122"/>
    <cellStyle name="Normal 19 6 2 8 28" xfId="43123"/>
    <cellStyle name="Normal 19 6 2 8 29" xfId="43124"/>
    <cellStyle name="Normal 19 6 2 8 3" xfId="43125"/>
    <cellStyle name="Normal 19 6 2 8 30" xfId="43126"/>
    <cellStyle name="Normal 19 6 2 8 4" xfId="43127"/>
    <cellStyle name="Normal 19 6 2 8 5" xfId="43128"/>
    <cellStyle name="Normal 19 6 2 8 6" xfId="43129"/>
    <cellStyle name="Normal 19 6 2 8 7" xfId="43130"/>
    <cellStyle name="Normal 19 6 2 8 8" xfId="43131"/>
    <cellStyle name="Normal 19 6 2 8 9" xfId="43132"/>
    <cellStyle name="Normal 19 6 2 9" xfId="43133"/>
    <cellStyle name="Normal 19 6 2 9 10" xfId="43134"/>
    <cellStyle name="Normal 19 6 2 9 11" xfId="43135"/>
    <cellStyle name="Normal 19 6 2 9 12" xfId="43136"/>
    <cellStyle name="Normal 19 6 2 9 13" xfId="43137"/>
    <cellStyle name="Normal 19 6 2 9 14" xfId="43138"/>
    <cellStyle name="Normal 19 6 2 9 15" xfId="43139"/>
    <cellStyle name="Normal 19 6 2 9 16" xfId="43140"/>
    <cellStyle name="Normal 19 6 2 9 17" xfId="43141"/>
    <cellStyle name="Normal 19 6 2 9 18" xfId="43142"/>
    <cellStyle name="Normal 19 6 2 9 19" xfId="43143"/>
    <cellStyle name="Normal 19 6 2 9 2" xfId="43144"/>
    <cellStyle name="Normal 19 6 2 9 20" xfId="43145"/>
    <cellStyle name="Normal 19 6 2 9 21" xfId="43146"/>
    <cellStyle name="Normal 19 6 2 9 22" xfId="43147"/>
    <cellStyle name="Normal 19 6 2 9 23" xfId="43148"/>
    <cellStyle name="Normal 19 6 2 9 24" xfId="43149"/>
    <cellStyle name="Normal 19 6 2 9 25" xfId="43150"/>
    <cellStyle name="Normal 19 6 2 9 26" xfId="43151"/>
    <cellStyle name="Normal 19 6 2 9 27" xfId="43152"/>
    <cellStyle name="Normal 19 6 2 9 28" xfId="43153"/>
    <cellStyle name="Normal 19 6 2 9 29" xfId="43154"/>
    <cellStyle name="Normal 19 6 2 9 3" xfId="43155"/>
    <cellStyle name="Normal 19 6 2 9 30" xfId="43156"/>
    <cellStyle name="Normal 19 6 2 9 4" xfId="43157"/>
    <cellStyle name="Normal 19 6 2 9 5" xfId="43158"/>
    <cellStyle name="Normal 19 6 2 9 6" xfId="43159"/>
    <cellStyle name="Normal 19 6 2 9 7" xfId="43160"/>
    <cellStyle name="Normal 19 6 2 9 8" xfId="43161"/>
    <cellStyle name="Normal 19 6 2 9 9" xfId="43162"/>
    <cellStyle name="Normal 19 6 20" xfId="43163"/>
    <cellStyle name="Normal 19 6 20 10" xfId="43164"/>
    <cellStyle name="Normal 19 6 20 11" xfId="43165"/>
    <cellStyle name="Normal 19 6 20 12" xfId="43166"/>
    <cellStyle name="Normal 19 6 20 13" xfId="43167"/>
    <cellStyle name="Normal 19 6 20 14" xfId="43168"/>
    <cellStyle name="Normal 19 6 20 15" xfId="43169"/>
    <cellStyle name="Normal 19 6 20 16" xfId="43170"/>
    <cellStyle name="Normal 19 6 20 17" xfId="43171"/>
    <cellStyle name="Normal 19 6 20 18" xfId="43172"/>
    <cellStyle name="Normal 19 6 20 19" xfId="43173"/>
    <cellStyle name="Normal 19 6 20 2" xfId="43174"/>
    <cellStyle name="Normal 19 6 20 20" xfId="43175"/>
    <cellStyle name="Normal 19 6 20 21" xfId="43176"/>
    <cellStyle name="Normal 19 6 20 22" xfId="43177"/>
    <cellStyle name="Normal 19 6 20 23" xfId="43178"/>
    <cellStyle name="Normal 19 6 20 24" xfId="43179"/>
    <cellStyle name="Normal 19 6 20 25" xfId="43180"/>
    <cellStyle name="Normal 19 6 20 26" xfId="43181"/>
    <cellStyle name="Normal 19 6 20 27" xfId="43182"/>
    <cellStyle name="Normal 19 6 20 28" xfId="43183"/>
    <cellStyle name="Normal 19 6 20 29" xfId="43184"/>
    <cellStyle name="Normal 19 6 20 3" xfId="43185"/>
    <cellStyle name="Normal 19 6 20 30" xfId="43186"/>
    <cellStyle name="Normal 19 6 20 4" xfId="43187"/>
    <cellStyle name="Normal 19 6 20 5" xfId="43188"/>
    <cellStyle name="Normal 19 6 20 6" xfId="43189"/>
    <cellStyle name="Normal 19 6 20 7" xfId="43190"/>
    <cellStyle name="Normal 19 6 20 8" xfId="43191"/>
    <cellStyle name="Normal 19 6 20 9" xfId="43192"/>
    <cellStyle name="Normal 19 6 21" xfId="43193"/>
    <cellStyle name="Normal 19 6 21 10" xfId="43194"/>
    <cellStyle name="Normal 19 6 21 11" xfId="43195"/>
    <cellStyle name="Normal 19 6 21 12" xfId="43196"/>
    <cellStyle name="Normal 19 6 21 13" xfId="43197"/>
    <cellStyle name="Normal 19 6 21 14" xfId="43198"/>
    <cellStyle name="Normal 19 6 21 15" xfId="43199"/>
    <cellStyle name="Normal 19 6 21 16" xfId="43200"/>
    <cellStyle name="Normal 19 6 21 17" xfId="43201"/>
    <cellStyle name="Normal 19 6 21 18" xfId="43202"/>
    <cellStyle name="Normal 19 6 21 19" xfId="43203"/>
    <cellStyle name="Normal 19 6 21 2" xfId="43204"/>
    <cellStyle name="Normal 19 6 21 20" xfId="43205"/>
    <cellStyle name="Normal 19 6 21 21" xfId="43206"/>
    <cellStyle name="Normal 19 6 21 22" xfId="43207"/>
    <cellStyle name="Normal 19 6 21 23" xfId="43208"/>
    <cellStyle name="Normal 19 6 21 24" xfId="43209"/>
    <cellStyle name="Normal 19 6 21 25" xfId="43210"/>
    <cellStyle name="Normal 19 6 21 26" xfId="43211"/>
    <cellStyle name="Normal 19 6 21 27" xfId="43212"/>
    <cellStyle name="Normal 19 6 21 28" xfId="43213"/>
    <cellStyle name="Normal 19 6 21 29" xfId="43214"/>
    <cellStyle name="Normal 19 6 21 3" xfId="43215"/>
    <cellStyle name="Normal 19 6 21 30" xfId="43216"/>
    <cellStyle name="Normal 19 6 21 4" xfId="43217"/>
    <cellStyle name="Normal 19 6 21 5" xfId="43218"/>
    <cellStyle name="Normal 19 6 21 6" xfId="43219"/>
    <cellStyle name="Normal 19 6 21 7" xfId="43220"/>
    <cellStyle name="Normal 19 6 21 8" xfId="43221"/>
    <cellStyle name="Normal 19 6 21 9" xfId="43222"/>
    <cellStyle name="Normal 19 6 22" xfId="43223"/>
    <cellStyle name="Normal 19 6 22 10" xfId="43224"/>
    <cellStyle name="Normal 19 6 22 11" xfId="43225"/>
    <cellStyle name="Normal 19 6 22 12" xfId="43226"/>
    <cellStyle name="Normal 19 6 22 13" xfId="43227"/>
    <cellStyle name="Normal 19 6 22 14" xfId="43228"/>
    <cellStyle name="Normal 19 6 22 15" xfId="43229"/>
    <cellStyle name="Normal 19 6 22 16" xfId="43230"/>
    <cellStyle name="Normal 19 6 22 17" xfId="43231"/>
    <cellStyle name="Normal 19 6 22 18" xfId="43232"/>
    <cellStyle name="Normal 19 6 22 19" xfId="43233"/>
    <cellStyle name="Normal 19 6 22 2" xfId="43234"/>
    <cellStyle name="Normal 19 6 22 20" xfId="43235"/>
    <cellStyle name="Normal 19 6 22 21" xfId="43236"/>
    <cellStyle name="Normal 19 6 22 22" xfId="43237"/>
    <cellStyle name="Normal 19 6 22 23" xfId="43238"/>
    <cellStyle name="Normal 19 6 22 24" xfId="43239"/>
    <cellStyle name="Normal 19 6 22 25" xfId="43240"/>
    <cellStyle name="Normal 19 6 22 26" xfId="43241"/>
    <cellStyle name="Normal 19 6 22 27" xfId="43242"/>
    <cellStyle name="Normal 19 6 22 28" xfId="43243"/>
    <cellStyle name="Normal 19 6 22 29" xfId="43244"/>
    <cellStyle name="Normal 19 6 22 3" xfId="43245"/>
    <cellStyle name="Normal 19 6 22 30" xfId="43246"/>
    <cellStyle name="Normal 19 6 22 4" xfId="43247"/>
    <cellStyle name="Normal 19 6 22 5" xfId="43248"/>
    <cellStyle name="Normal 19 6 22 6" xfId="43249"/>
    <cellStyle name="Normal 19 6 22 7" xfId="43250"/>
    <cellStyle name="Normal 19 6 22 8" xfId="43251"/>
    <cellStyle name="Normal 19 6 22 9" xfId="43252"/>
    <cellStyle name="Normal 19 6 23" xfId="43253"/>
    <cellStyle name="Normal 19 6 23 10" xfId="43254"/>
    <cellStyle name="Normal 19 6 23 11" xfId="43255"/>
    <cellStyle name="Normal 19 6 23 12" xfId="43256"/>
    <cellStyle name="Normal 19 6 23 13" xfId="43257"/>
    <cellStyle name="Normal 19 6 23 14" xfId="43258"/>
    <cellStyle name="Normal 19 6 23 15" xfId="43259"/>
    <cellStyle name="Normal 19 6 23 16" xfId="43260"/>
    <cellStyle name="Normal 19 6 23 17" xfId="43261"/>
    <cellStyle name="Normal 19 6 23 18" xfId="43262"/>
    <cellStyle name="Normal 19 6 23 19" xfId="43263"/>
    <cellStyle name="Normal 19 6 23 2" xfId="43264"/>
    <cellStyle name="Normal 19 6 23 20" xfId="43265"/>
    <cellStyle name="Normal 19 6 23 21" xfId="43266"/>
    <cellStyle name="Normal 19 6 23 22" xfId="43267"/>
    <cellStyle name="Normal 19 6 23 23" xfId="43268"/>
    <cellStyle name="Normal 19 6 23 24" xfId="43269"/>
    <cellStyle name="Normal 19 6 23 25" xfId="43270"/>
    <cellStyle name="Normal 19 6 23 26" xfId="43271"/>
    <cellStyle name="Normal 19 6 23 27" xfId="43272"/>
    <cellStyle name="Normal 19 6 23 28" xfId="43273"/>
    <cellStyle name="Normal 19 6 23 29" xfId="43274"/>
    <cellStyle name="Normal 19 6 23 3" xfId="43275"/>
    <cellStyle name="Normal 19 6 23 30" xfId="43276"/>
    <cellStyle name="Normal 19 6 23 4" xfId="43277"/>
    <cellStyle name="Normal 19 6 23 5" xfId="43278"/>
    <cellStyle name="Normal 19 6 23 6" xfId="43279"/>
    <cellStyle name="Normal 19 6 23 7" xfId="43280"/>
    <cellStyle name="Normal 19 6 23 8" xfId="43281"/>
    <cellStyle name="Normal 19 6 23 9" xfId="43282"/>
    <cellStyle name="Normal 19 6 24" xfId="43283"/>
    <cellStyle name="Normal 19 6 24 10" xfId="43284"/>
    <cellStyle name="Normal 19 6 24 11" xfId="43285"/>
    <cellStyle name="Normal 19 6 24 12" xfId="43286"/>
    <cellStyle name="Normal 19 6 24 13" xfId="43287"/>
    <cellStyle name="Normal 19 6 24 14" xfId="43288"/>
    <cellStyle name="Normal 19 6 24 15" xfId="43289"/>
    <cellStyle name="Normal 19 6 24 16" xfId="43290"/>
    <cellStyle name="Normal 19 6 24 17" xfId="43291"/>
    <cellStyle name="Normal 19 6 24 18" xfId="43292"/>
    <cellStyle name="Normal 19 6 24 19" xfId="43293"/>
    <cellStyle name="Normal 19 6 24 2" xfId="43294"/>
    <cellStyle name="Normal 19 6 24 20" xfId="43295"/>
    <cellStyle name="Normal 19 6 24 21" xfId="43296"/>
    <cellStyle name="Normal 19 6 24 22" xfId="43297"/>
    <cellStyle name="Normal 19 6 24 23" xfId="43298"/>
    <cellStyle name="Normal 19 6 24 24" xfId="43299"/>
    <cellStyle name="Normal 19 6 24 25" xfId="43300"/>
    <cellStyle name="Normal 19 6 24 26" xfId="43301"/>
    <cellStyle name="Normal 19 6 24 27" xfId="43302"/>
    <cellStyle name="Normal 19 6 24 28" xfId="43303"/>
    <cellStyle name="Normal 19 6 24 29" xfId="43304"/>
    <cellStyle name="Normal 19 6 24 3" xfId="43305"/>
    <cellStyle name="Normal 19 6 24 30" xfId="43306"/>
    <cellStyle name="Normal 19 6 24 4" xfId="43307"/>
    <cellStyle name="Normal 19 6 24 5" xfId="43308"/>
    <cellStyle name="Normal 19 6 24 6" xfId="43309"/>
    <cellStyle name="Normal 19 6 24 7" xfId="43310"/>
    <cellStyle name="Normal 19 6 24 8" xfId="43311"/>
    <cellStyle name="Normal 19 6 24 9" xfId="43312"/>
    <cellStyle name="Normal 19 6 25" xfId="43313"/>
    <cellStyle name="Normal 19 6 25 10" xfId="43314"/>
    <cellStyle name="Normal 19 6 25 11" xfId="43315"/>
    <cellStyle name="Normal 19 6 25 12" xfId="43316"/>
    <cellStyle name="Normal 19 6 25 13" xfId="43317"/>
    <cellStyle name="Normal 19 6 25 14" xfId="43318"/>
    <cellStyle name="Normal 19 6 25 15" xfId="43319"/>
    <cellStyle name="Normal 19 6 25 16" xfId="43320"/>
    <cellStyle name="Normal 19 6 25 17" xfId="43321"/>
    <cellStyle name="Normal 19 6 25 18" xfId="43322"/>
    <cellStyle name="Normal 19 6 25 19" xfId="43323"/>
    <cellStyle name="Normal 19 6 25 2" xfId="43324"/>
    <cellStyle name="Normal 19 6 25 20" xfId="43325"/>
    <cellStyle name="Normal 19 6 25 21" xfId="43326"/>
    <cellStyle name="Normal 19 6 25 22" xfId="43327"/>
    <cellStyle name="Normal 19 6 25 23" xfId="43328"/>
    <cellStyle name="Normal 19 6 25 24" xfId="43329"/>
    <cellStyle name="Normal 19 6 25 25" xfId="43330"/>
    <cellStyle name="Normal 19 6 25 26" xfId="43331"/>
    <cellStyle name="Normal 19 6 25 27" xfId="43332"/>
    <cellStyle name="Normal 19 6 25 28" xfId="43333"/>
    <cellStyle name="Normal 19 6 25 29" xfId="43334"/>
    <cellStyle name="Normal 19 6 25 3" xfId="43335"/>
    <cellStyle name="Normal 19 6 25 30" xfId="43336"/>
    <cellStyle name="Normal 19 6 25 4" xfId="43337"/>
    <cellStyle name="Normal 19 6 25 5" xfId="43338"/>
    <cellStyle name="Normal 19 6 25 6" xfId="43339"/>
    <cellStyle name="Normal 19 6 25 7" xfId="43340"/>
    <cellStyle name="Normal 19 6 25 8" xfId="43341"/>
    <cellStyle name="Normal 19 6 25 9" xfId="43342"/>
    <cellStyle name="Normal 19 6 26" xfId="43343"/>
    <cellStyle name="Normal 19 6 26 10" xfId="43344"/>
    <cellStyle name="Normal 19 6 26 11" xfId="43345"/>
    <cellStyle name="Normal 19 6 26 12" xfId="43346"/>
    <cellStyle name="Normal 19 6 26 13" xfId="43347"/>
    <cellStyle name="Normal 19 6 26 14" xfId="43348"/>
    <cellStyle name="Normal 19 6 26 15" xfId="43349"/>
    <cellStyle name="Normal 19 6 26 16" xfId="43350"/>
    <cellStyle name="Normal 19 6 26 17" xfId="43351"/>
    <cellStyle name="Normal 19 6 26 18" xfId="43352"/>
    <cellStyle name="Normal 19 6 26 19" xfId="43353"/>
    <cellStyle name="Normal 19 6 26 2" xfId="43354"/>
    <cellStyle name="Normal 19 6 26 20" xfId="43355"/>
    <cellStyle name="Normal 19 6 26 21" xfId="43356"/>
    <cellStyle name="Normal 19 6 26 22" xfId="43357"/>
    <cellStyle name="Normal 19 6 26 23" xfId="43358"/>
    <cellStyle name="Normal 19 6 26 24" xfId="43359"/>
    <cellStyle name="Normal 19 6 26 25" xfId="43360"/>
    <cellStyle name="Normal 19 6 26 26" xfId="43361"/>
    <cellStyle name="Normal 19 6 26 27" xfId="43362"/>
    <cellStyle name="Normal 19 6 26 28" xfId="43363"/>
    <cellStyle name="Normal 19 6 26 29" xfId="43364"/>
    <cellStyle name="Normal 19 6 26 3" xfId="43365"/>
    <cellStyle name="Normal 19 6 26 30" xfId="43366"/>
    <cellStyle name="Normal 19 6 26 4" xfId="43367"/>
    <cellStyle name="Normal 19 6 26 5" xfId="43368"/>
    <cellStyle name="Normal 19 6 26 6" xfId="43369"/>
    <cellStyle name="Normal 19 6 26 7" xfId="43370"/>
    <cellStyle name="Normal 19 6 26 8" xfId="43371"/>
    <cellStyle name="Normal 19 6 26 9" xfId="43372"/>
    <cellStyle name="Normal 19 6 27" xfId="43373"/>
    <cellStyle name="Normal 19 6 27 10" xfId="43374"/>
    <cellStyle name="Normal 19 6 27 11" xfId="43375"/>
    <cellStyle name="Normal 19 6 27 12" xfId="43376"/>
    <cellStyle name="Normal 19 6 27 13" xfId="43377"/>
    <cellStyle name="Normal 19 6 27 14" xfId="43378"/>
    <cellStyle name="Normal 19 6 27 15" xfId="43379"/>
    <cellStyle name="Normal 19 6 27 16" xfId="43380"/>
    <cellStyle name="Normal 19 6 27 17" xfId="43381"/>
    <cellStyle name="Normal 19 6 27 18" xfId="43382"/>
    <cellStyle name="Normal 19 6 27 19" xfId="43383"/>
    <cellStyle name="Normal 19 6 27 2" xfId="43384"/>
    <cellStyle name="Normal 19 6 27 20" xfId="43385"/>
    <cellStyle name="Normal 19 6 27 21" xfId="43386"/>
    <cellStyle name="Normal 19 6 27 22" xfId="43387"/>
    <cellStyle name="Normal 19 6 27 23" xfId="43388"/>
    <cellStyle name="Normal 19 6 27 24" xfId="43389"/>
    <cellStyle name="Normal 19 6 27 25" xfId="43390"/>
    <cellStyle name="Normal 19 6 27 26" xfId="43391"/>
    <cellStyle name="Normal 19 6 27 27" xfId="43392"/>
    <cellStyle name="Normal 19 6 27 28" xfId="43393"/>
    <cellStyle name="Normal 19 6 27 29" xfId="43394"/>
    <cellStyle name="Normal 19 6 27 3" xfId="43395"/>
    <cellStyle name="Normal 19 6 27 30" xfId="43396"/>
    <cellStyle name="Normal 19 6 27 4" xfId="43397"/>
    <cellStyle name="Normal 19 6 27 5" xfId="43398"/>
    <cellStyle name="Normal 19 6 27 6" xfId="43399"/>
    <cellStyle name="Normal 19 6 27 7" xfId="43400"/>
    <cellStyle name="Normal 19 6 27 8" xfId="43401"/>
    <cellStyle name="Normal 19 6 27 9" xfId="43402"/>
    <cellStyle name="Normal 19 6 28" xfId="43403"/>
    <cellStyle name="Normal 19 6 28 10" xfId="43404"/>
    <cellStyle name="Normal 19 6 28 11" xfId="43405"/>
    <cellStyle name="Normal 19 6 28 12" xfId="43406"/>
    <cellStyle name="Normal 19 6 28 13" xfId="43407"/>
    <cellStyle name="Normal 19 6 28 14" xfId="43408"/>
    <cellStyle name="Normal 19 6 28 15" xfId="43409"/>
    <cellStyle name="Normal 19 6 28 16" xfId="43410"/>
    <cellStyle name="Normal 19 6 28 17" xfId="43411"/>
    <cellStyle name="Normal 19 6 28 18" xfId="43412"/>
    <cellStyle name="Normal 19 6 28 19" xfId="43413"/>
    <cellStyle name="Normal 19 6 28 2" xfId="43414"/>
    <cellStyle name="Normal 19 6 28 20" xfId="43415"/>
    <cellStyle name="Normal 19 6 28 21" xfId="43416"/>
    <cellStyle name="Normal 19 6 28 22" xfId="43417"/>
    <cellStyle name="Normal 19 6 28 23" xfId="43418"/>
    <cellStyle name="Normal 19 6 28 24" xfId="43419"/>
    <cellStyle name="Normal 19 6 28 25" xfId="43420"/>
    <cellStyle name="Normal 19 6 28 26" xfId="43421"/>
    <cellStyle name="Normal 19 6 28 27" xfId="43422"/>
    <cellStyle name="Normal 19 6 28 28" xfId="43423"/>
    <cellStyle name="Normal 19 6 28 29" xfId="43424"/>
    <cellStyle name="Normal 19 6 28 3" xfId="43425"/>
    <cellStyle name="Normal 19 6 28 30" xfId="43426"/>
    <cellStyle name="Normal 19 6 28 4" xfId="43427"/>
    <cellStyle name="Normal 19 6 28 5" xfId="43428"/>
    <cellStyle name="Normal 19 6 28 6" xfId="43429"/>
    <cellStyle name="Normal 19 6 28 7" xfId="43430"/>
    <cellStyle name="Normal 19 6 28 8" xfId="43431"/>
    <cellStyle name="Normal 19 6 28 9" xfId="43432"/>
    <cellStyle name="Normal 19 6 29" xfId="43433"/>
    <cellStyle name="Normal 19 6 29 10" xfId="43434"/>
    <cellStyle name="Normal 19 6 29 11" xfId="43435"/>
    <cellStyle name="Normal 19 6 29 12" xfId="43436"/>
    <cellStyle name="Normal 19 6 29 13" xfId="43437"/>
    <cellStyle name="Normal 19 6 29 14" xfId="43438"/>
    <cellStyle name="Normal 19 6 29 15" xfId="43439"/>
    <cellStyle name="Normal 19 6 29 16" xfId="43440"/>
    <cellStyle name="Normal 19 6 29 17" xfId="43441"/>
    <cellStyle name="Normal 19 6 29 18" xfId="43442"/>
    <cellStyle name="Normal 19 6 29 19" xfId="43443"/>
    <cellStyle name="Normal 19 6 29 2" xfId="43444"/>
    <cellStyle name="Normal 19 6 29 20" xfId="43445"/>
    <cellStyle name="Normal 19 6 29 21" xfId="43446"/>
    <cellStyle name="Normal 19 6 29 22" xfId="43447"/>
    <cellStyle name="Normal 19 6 29 23" xfId="43448"/>
    <cellStyle name="Normal 19 6 29 24" xfId="43449"/>
    <cellStyle name="Normal 19 6 29 25" xfId="43450"/>
    <cellStyle name="Normal 19 6 29 26" xfId="43451"/>
    <cellStyle name="Normal 19 6 29 27" xfId="43452"/>
    <cellStyle name="Normal 19 6 29 28" xfId="43453"/>
    <cellStyle name="Normal 19 6 29 29" xfId="43454"/>
    <cellStyle name="Normal 19 6 29 3" xfId="43455"/>
    <cellStyle name="Normal 19 6 29 30" xfId="43456"/>
    <cellStyle name="Normal 19 6 29 4" xfId="43457"/>
    <cellStyle name="Normal 19 6 29 5" xfId="43458"/>
    <cellStyle name="Normal 19 6 29 6" xfId="43459"/>
    <cellStyle name="Normal 19 6 29 7" xfId="43460"/>
    <cellStyle name="Normal 19 6 29 8" xfId="43461"/>
    <cellStyle name="Normal 19 6 29 9" xfId="43462"/>
    <cellStyle name="Normal 19 6 3" xfId="43463"/>
    <cellStyle name="Normal 19 6 3 10" xfId="43464"/>
    <cellStyle name="Normal 19 6 3 11" xfId="43465"/>
    <cellStyle name="Normal 19 6 3 12" xfId="43466"/>
    <cellStyle name="Normal 19 6 3 13" xfId="43467"/>
    <cellStyle name="Normal 19 6 3 14" xfId="43468"/>
    <cellStyle name="Normal 19 6 3 15" xfId="43469"/>
    <cellStyle name="Normal 19 6 3 16" xfId="43470"/>
    <cellStyle name="Normal 19 6 3 17" xfId="43471"/>
    <cellStyle name="Normal 19 6 3 18" xfId="43472"/>
    <cellStyle name="Normal 19 6 3 19" xfId="43473"/>
    <cellStyle name="Normal 19 6 3 2" xfId="43474"/>
    <cellStyle name="Normal 19 6 3 20" xfId="43475"/>
    <cellStyle name="Normal 19 6 3 21" xfId="43476"/>
    <cellStyle name="Normal 19 6 3 22" xfId="43477"/>
    <cellStyle name="Normal 19 6 3 23" xfId="43478"/>
    <cellStyle name="Normal 19 6 3 24" xfId="43479"/>
    <cellStyle name="Normal 19 6 3 25" xfId="43480"/>
    <cellStyle name="Normal 19 6 3 26" xfId="43481"/>
    <cellStyle name="Normal 19 6 3 27" xfId="43482"/>
    <cellStyle name="Normal 19 6 3 28" xfId="43483"/>
    <cellStyle name="Normal 19 6 3 29" xfId="43484"/>
    <cellStyle name="Normal 19 6 3 3" xfId="43485"/>
    <cellStyle name="Normal 19 6 3 30" xfId="43486"/>
    <cellStyle name="Normal 19 6 3 4" xfId="43487"/>
    <cellStyle name="Normal 19 6 3 5" xfId="43488"/>
    <cellStyle name="Normal 19 6 3 6" xfId="43489"/>
    <cellStyle name="Normal 19 6 3 7" xfId="43490"/>
    <cellStyle name="Normal 19 6 3 8" xfId="43491"/>
    <cellStyle name="Normal 19 6 3 9" xfId="43492"/>
    <cellStyle name="Normal 19 6 30" xfId="43493"/>
    <cellStyle name="Normal 19 6 30 10" xfId="43494"/>
    <cellStyle name="Normal 19 6 30 11" xfId="43495"/>
    <cellStyle name="Normal 19 6 30 12" xfId="43496"/>
    <cellStyle name="Normal 19 6 30 13" xfId="43497"/>
    <cellStyle name="Normal 19 6 30 14" xfId="43498"/>
    <cellStyle name="Normal 19 6 30 15" xfId="43499"/>
    <cellStyle name="Normal 19 6 30 16" xfId="43500"/>
    <cellStyle name="Normal 19 6 30 17" xfId="43501"/>
    <cellStyle name="Normal 19 6 30 18" xfId="43502"/>
    <cellStyle name="Normal 19 6 30 19" xfId="43503"/>
    <cellStyle name="Normal 19 6 30 2" xfId="43504"/>
    <cellStyle name="Normal 19 6 30 20" xfId="43505"/>
    <cellStyle name="Normal 19 6 30 21" xfId="43506"/>
    <cellStyle name="Normal 19 6 30 22" xfId="43507"/>
    <cellStyle name="Normal 19 6 30 23" xfId="43508"/>
    <cellStyle name="Normal 19 6 30 24" xfId="43509"/>
    <cellStyle name="Normal 19 6 30 25" xfId="43510"/>
    <cellStyle name="Normal 19 6 30 26" xfId="43511"/>
    <cellStyle name="Normal 19 6 30 27" xfId="43512"/>
    <cellStyle name="Normal 19 6 30 28" xfId="43513"/>
    <cellStyle name="Normal 19 6 30 29" xfId="43514"/>
    <cellStyle name="Normal 19 6 30 3" xfId="43515"/>
    <cellStyle name="Normal 19 6 30 30" xfId="43516"/>
    <cellStyle name="Normal 19 6 30 4" xfId="43517"/>
    <cellStyle name="Normal 19 6 30 5" xfId="43518"/>
    <cellStyle name="Normal 19 6 30 6" xfId="43519"/>
    <cellStyle name="Normal 19 6 30 7" xfId="43520"/>
    <cellStyle name="Normal 19 6 30 8" xfId="43521"/>
    <cellStyle name="Normal 19 6 30 9" xfId="43522"/>
    <cellStyle name="Normal 19 6 31" xfId="43523"/>
    <cellStyle name="Normal 19 6 31 10" xfId="43524"/>
    <cellStyle name="Normal 19 6 31 11" xfId="43525"/>
    <cellStyle name="Normal 19 6 31 12" xfId="43526"/>
    <cellStyle name="Normal 19 6 31 13" xfId="43527"/>
    <cellStyle name="Normal 19 6 31 14" xfId="43528"/>
    <cellStyle name="Normal 19 6 31 15" xfId="43529"/>
    <cellStyle name="Normal 19 6 31 16" xfId="43530"/>
    <cellStyle name="Normal 19 6 31 17" xfId="43531"/>
    <cellStyle name="Normal 19 6 31 18" xfId="43532"/>
    <cellStyle name="Normal 19 6 31 19" xfId="43533"/>
    <cellStyle name="Normal 19 6 31 2" xfId="43534"/>
    <cellStyle name="Normal 19 6 31 20" xfId="43535"/>
    <cellStyle name="Normal 19 6 31 21" xfId="43536"/>
    <cellStyle name="Normal 19 6 31 22" xfId="43537"/>
    <cellStyle name="Normal 19 6 31 23" xfId="43538"/>
    <cellStyle name="Normal 19 6 31 24" xfId="43539"/>
    <cellStyle name="Normal 19 6 31 25" xfId="43540"/>
    <cellStyle name="Normal 19 6 31 26" xfId="43541"/>
    <cellStyle name="Normal 19 6 31 27" xfId="43542"/>
    <cellStyle name="Normal 19 6 31 28" xfId="43543"/>
    <cellStyle name="Normal 19 6 31 29" xfId="43544"/>
    <cellStyle name="Normal 19 6 31 3" xfId="43545"/>
    <cellStyle name="Normal 19 6 31 30" xfId="43546"/>
    <cellStyle name="Normal 19 6 31 4" xfId="43547"/>
    <cellStyle name="Normal 19 6 31 5" xfId="43548"/>
    <cellStyle name="Normal 19 6 31 6" xfId="43549"/>
    <cellStyle name="Normal 19 6 31 7" xfId="43550"/>
    <cellStyle name="Normal 19 6 31 8" xfId="43551"/>
    <cellStyle name="Normal 19 6 31 9" xfId="43552"/>
    <cellStyle name="Normal 19 6 32" xfId="43553"/>
    <cellStyle name="Normal 19 6 32 10" xfId="43554"/>
    <cellStyle name="Normal 19 6 32 11" xfId="43555"/>
    <cellStyle name="Normal 19 6 32 12" xfId="43556"/>
    <cellStyle name="Normal 19 6 32 13" xfId="43557"/>
    <cellStyle name="Normal 19 6 32 14" xfId="43558"/>
    <cellStyle name="Normal 19 6 32 15" xfId="43559"/>
    <cellStyle name="Normal 19 6 32 16" xfId="43560"/>
    <cellStyle name="Normal 19 6 32 17" xfId="43561"/>
    <cellStyle name="Normal 19 6 32 18" xfId="43562"/>
    <cellStyle name="Normal 19 6 32 19" xfId="43563"/>
    <cellStyle name="Normal 19 6 32 2" xfId="43564"/>
    <cellStyle name="Normal 19 6 32 20" xfId="43565"/>
    <cellStyle name="Normal 19 6 32 21" xfId="43566"/>
    <cellStyle name="Normal 19 6 32 22" xfId="43567"/>
    <cellStyle name="Normal 19 6 32 23" xfId="43568"/>
    <cellStyle name="Normal 19 6 32 24" xfId="43569"/>
    <cellStyle name="Normal 19 6 32 25" xfId="43570"/>
    <cellStyle name="Normal 19 6 32 26" xfId="43571"/>
    <cellStyle name="Normal 19 6 32 27" xfId="43572"/>
    <cellStyle name="Normal 19 6 32 28" xfId="43573"/>
    <cellStyle name="Normal 19 6 32 29" xfId="43574"/>
    <cellStyle name="Normal 19 6 32 3" xfId="43575"/>
    <cellStyle name="Normal 19 6 32 30" xfId="43576"/>
    <cellStyle name="Normal 19 6 32 4" xfId="43577"/>
    <cellStyle name="Normal 19 6 32 5" xfId="43578"/>
    <cellStyle name="Normal 19 6 32 6" xfId="43579"/>
    <cellStyle name="Normal 19 6 32 7" xfId="43580"/>
    <cellStyle name="Normal 19 6 32 8" xfId="43581"/>
    <cellStyle name="Normal 19 6 32 9" xfId="43582"/>
    <cellStyle name="Normal 19 6 33" xfId="43583"/>
    <cellStyle name="Normal 19 6 34" xfId="43584"/>
    <cellStyle name="Normal 19 6 35" xfId="43585"/>
    <cellStyle name="Normal 19 6 36" xfId="43586"/>
    <cellStyle name="Normal 19 6 37" xfId="43587"/>
    <cellStyle name="Normal 19 6 38" xfId="43588"/>
    <cellStyle name="Normal 19 6 39" xfId="43589"/>
    <cellStyle name="Normal 19 6 4" xfId="43590"/>
    <cellStyle name="Normal 19 6 4 10" xfId="43591"/>
    <cellStyle name="Normal 19 6 4 11" xfId="43592"/>
    <cellStyle name="Normal 19 6 4 12" xfId="43593"/>
    <cellStyle name="Normal 19 6 4 13" xfId="43594"/>
    <cellStyle name="Normal 19 6 4 14" xfId="43595"/>
    <cellStyle name="Normal 19 6 4 15" xfId="43596"/>
    <cellStyle name="Normal 19 6 4 16" xfId="43597"/>
    <cellStyle name="Normal 19 6 4 17" xfId="43598"/>
    <cellStyle name="Normal 19 6 4 18" xfId="43599"/>
    <cellStyle name="Normal 19 6 4 19" xfId="43600"/>
    <cellStyle name="Normal 19 6 4 2" xfId="43601"/>
    <cellStyle name="Normal 19 6 4 20" xfId="43602"/>
    <cellStyle name="Normal 19 6 4 21" xfId="43603"/>
    <cellStyle name="Normal 19 6 4 22" xfId="43604"/>
    <cellStyle name="Normal 19 6 4 23" xfId="43605"/>
    <cellStyle name="Normal 19 6 4 24" xfId="43606"/>
    <cellStyle name="Normal 19 6 4 25" xfId="43607"/>
    <cellStyle name="Normal 19 6 4 26" xfId="43608"/>
    <cellStyle name="Normal 19 6 4 27" xfId="43609"/>
    <cellStyle name="Normal 19 6 4 28" xfId="43610"/>
    <cellStyle name="Normal 19 6 4 29" xfId="43611"/>
    <cellStyle name="Normal 19 6 4 3" xfId="43612"/>
    <cellStyle name="Normal 19 6 4 30" xfId="43613"/>
    <cellStyle name="Normal 19 6 4 4" xfId="43614"/>
    <cellStyle name="Normal 19 6 4 5" xfId="43615"/>
    <cellStyle name="Normal 19 6 4 6" xfId="43616"/>
    <cellStyle name="Normal 19 6 4 7" xfId="43617"/>
    <cellStyle name="Normal 19 6 4 8" xfId="43618"/>
    <cellStyle name="Normal 19 6 4 9" xfId="43619"/>
    <cellStyle name="Normal 19 6 40" xfId="43620"/>
    <cellStyle name="Normal 19 6 41" xfId="43621"/>
    <cellStyle name="Normal 19 6 42" xfId="43622"/>
    <cellStyle name="Normal 19 6 43" xfId="43623"/>
    <cellStyle name="Normal 19 6 44" xfId="43624"/>
    <cellStyle name="Normal 19 6 45" xfId="43625"/>
    <cellStyle name="Normal 19 6 46" xfId="43626"/>
    <cellStyle name="Normal 19 6 47" xfId="43627"/>
    <cellStyle name="Normal 19 6 48" xfId="43628"/>
    <cellStyle name="Normal 19 6 49" xfId="43629"/>
    <cellStyle name="Normal 19 6 5" xfId="43630"/>
    <cellStyle name="Normal 19 6 5 10" xfId="43631"/>
    <cellStyle name="Normal 19 6 5 11" xfId="43632"/>
    <cellStyle name="Normal 19 6 5 12" xfId="43633"/>
    <cellStyle name="Normal 19 6 5 13" xfId="43634"/>
    <cellStyle name="Normal 19 6 5 14" xfId="43635"/>
    <cellStyle name="Normal 19 6 5 15" xfId="43636"/>
    <cellStyle name="Normal 19 6 5 16" xfId="43637"/>
    <cellStyle name="Normal 19 6 5 17" xfId="43638"/>
    <cellStyle name="Normal 19 6 5 18" xfId="43639"/>
    <cellStyle name="Normal 19 6 5 19" xfId="43640"/>
    <cellStyle name="Normal 19 6 5 2" xfId="43641"/>
    <cellStyle name="Normal 19 6 5 20" xfId="43642"/>
    <cellStyle name="Normal 19 6 5 21" xfId="43643"/>
    <cellStyle name="Normal 19 6 5 22" xfId="43644"/>
    <cellStyle name="Normal 19 6 5 23" xfId="43645"/>
    <cellStyle name="Normal 19 6 5 24" xfId="43646"/>
    <cellStyle name="Normal 19 6 5 25" xfId="43647"/>
    <cellStyle name="Normal 19 6 5 26" xfId="43648"/>
    <cellStyle name="Normal 19 6 5 27" xfId="43649"/>
    <cellStyle name="Normal 19 6 5 28" xfId="43650"/>
    <cellStyle name="Normal 19 6 5 29" xfId="43651"/>
    <cellStyle name="Normal 19 6 5 3" xfId="43652"/>
    <cellStyle name="Normal 19 6 5 30" xfId="43653"/>
    <cellStyle name="Normal 19 6 5 4" xfId="43654"/>
    <cellStyle name="Normal 19 6 5 5" xfId="43655"/>
    <cellStyle name="Normal 19 6 5 6" xfId="43656"/>
    <cellStyle name="Normal 19 6 5 7" xfId="43657"/>
    <cellStyle name="Normal 19 6 5 8" xfId="43658"/>
    <cellStyle name="Normal 19 6 5 9" xfId="43659"/>
    <cellStyle name="Normal 19 6 50" xfId="43660"/>
    <cellStyle name="Normal 19 6 51" xfId="43661"/>
    <cellStyle name="Normal 19 6 52" xfId="43662"/>
    <cellStyle name="Normal 19 6 53" xfId="43663"/>
    <cellStyle name="Normal 19 6 54" xfId="43664"/>
    <cellStyle name="Normal 19 6 55" xfId="43665"/>
    <cellStyle name="Normal 19 6 56" xfId="43666"/>
    <cellStyle name="Normal 19 6 57" xfId="43667"/>
    <cellStyle name="Normal 19 6 58" xfId="43668"/>
    <cellStyle name="Normal 19 6 59" xfId="43669"/>
    <cellStyle name="Normal 19 6 6" xfId="43670"/>
    <cellStyle name="Normal 19 6 6 10" xfId="43671"/>
    <cellStyle name="Normal 19 6 6 11" xfId="43672"/>
    <cellStyle name="Normal 19 6 6 12" xfId="43673"/>
    <cellStyle name="Normal 19 6 6 13" xfId="43674"/>
    <cellStyle name="Normal 19 6 6 14" xfId="43675"/>
    <cellStyle name="Normal 19 6 6 15" xfId="43676"/>
    <cellStyle name="Normal 19 6 6 16" xfId="43677"/>
    <cellStyle name="Normal 19 6 6 17" xfId="43678"/>
    <cellStyle name="Normal 19 6 6 18" xfId="43679"/>
    <cellStyle name="Normal 19 6 6 19" xfId="43680"/>
    <cellStyle name="Normal 19 6 6 2" xfId="43681"/>
    <cellStyle name="Normal 19 6 6 20" xfId="43682"/>
    <cellStyle name="Normal 19 6 6 21" xfId="43683"/>
    <cellStyle name="Normal 19 6 6 22" xfId="43684"/>
    <cellStyle name="Normal 19 6 6 23" xfId="43685"/>
    <cellStyle name="Normal 19 6 6 24" xfId="43686"/>
    <cellStyle name="Normal 19 6 6 25" xfId="43687"/>
    <cellStyle name="Normal 19 6 6 26" xfId="43688"/>
    <cellStyle name="Normal 19 6 6 27" xfId="43689"/>
    <cellStyle name="Normal 19 6 6 28" xfId="43690"/>
    <cellStyle name="Normal 19 6 6 29" xfId="43691"/>
    <cellStyle name="Normal 19 6 6 3" xfId="43692"/>
    <cellStyle name="Normal 19 6 6 30" xfId="43693"/>
    <cellStyle name="Normal 19 6 6 4" xfId="43694"/>
    <cellStyle name="Normal 19 6 6 5" xfId="43695"/>
    <cellStyle name="Normal 19 6 6 6" xfId="43696"/>
    <cellStyle name="Normal 19 6 6 7" xfId="43697"/>
    <cellStyle name="Normal 19 6 6 8" xfId="43698"/>
    <cellStyle name="Normal 19 6 6 9" xfId="43699"/>
    <cellStyle name="Normal 19 6 60" xfId="43700"/>
    <cellStyle name="Normal 19 6 61" xfId="43701"/>
    <cellStyle name="Normal 19 6 7" xfId="43702"/>
    <cellStyle name="Normal 19 6 7 10" xfId="43703"/>
    <cellStyle name="Normal 19 6 7 11" xfId="43704"/>
    <cellStyle name="Normal 19 6 7 12" xfId="43705"/>
    <cellStyle name="Normal 19 6 7 13" xfId="43706"/>
    <cellStyle name="Normal 19 6 7 14" xfId="43707"/>
    <cellStyle name="Normal 19 6 7 15" xfId="43708"/>
    <cellStyle name="Normal 19 6 7 16" xfId="43709"/>
    <cellStyle name="Normal 19 6 7 17" xfId="43710"/>
    <cellStyle name="Normal 19 6 7 18" xfId="43711"/>
    <cellStyle name="Normal 19 6 7 19" xfId="43712"/>
    <cellStyle name="Normal 19 6 7 2" xfId="43713"/>
    <cellStyle name="Normal 19 6 7 20" xfId="43714"/>
    <cellStyle name="Normal 19 6 7 21" xfId="43715"/>
    <cellStyle name="Normal 19 6 7 22" xfId="43716"/>
    <cellStyle name="Normal 19 6 7 23" xfId="43717"/>
    <cellStyle name="Normal 19 6 7 24" xfId="43718"/>
    <cellStyle name="Normal 19 6 7 25" xfId="43719"/>
    <cellStyle name="Normal 19 6 7 26" xfId="43720"/>
    <cellStyle name="Normal 19 6 7 27" xfId="43721"/>
    <cellStyle name="Normal 19 6 7 28" xfId="43722"/>
    <cellStyle name="Normal 19 6 7 29" xfId="43723"/>
    <cellStyle name="Normal 19 6 7 3" xfId="43724"/>
    <cellStyle name="Normal 19 6 7 30" xfId="43725"/>
    <cellStyle name="Normal 19 6 7 4" xfId="43726"/>
    <cellStyle name="Normal 19 6 7 5" xfId="43727"/>
    <cellStyle name="Normal 19 6 7 6" xfId="43728"/>
    <cellStyle name="Normal 19 6 7 7" xfId="43729"/>
    <cellStyle name="Normal 19 6 7 8" xfId="43730"/>
    <cellStyle name="Normal 19 6 7 9" xfId="43731"/>
    <cellStyle name="Normal 19 6 8" xfId="43732"/>
    <cellStyle name="Normal 19 6 8 10" xfId="43733"/>
    <cellStyle name="Normal 19 6 8 11" xfId="43734"/>
    <cellStyle name="Normal 19 6 8 12" xfId="43735"/>
    <cellStyle name="Normal 19 6 8 13" xfId="43736"/>
    <cellStyle name="Normal 19 6 8 14" xfId="43737"/>
    <cellStyle name="Normal 19 6 8 15" xfId="43738"/>
    <cellStyle name="Normal 19 6 8 16" xfId="43739"/>
    <cellStyle name="Normal 19 6 8 17" xfId="43740"/>
    <cellStyle name="Normal 19 6 8 18" xfId="43741"/>
    <cellStyle name="Normal 19 6 8 19" xfId="43742"/>
    <cellStyle name="Normal 19 6 8 2" xfId="43743"/>
    <cellStyle name="Normal 19 6 8 20" xfId="43744"/>
    <cellStyle name="Normal 19 6 8 21" xfId="43745"/>
    <cellStyle name="Normal 19 6 8 22" xfId="43746"/>
    <cellStyle name="Normal 19 6 8 23" xfId="43747"/>
    <cellStyle name="Normal 19 6 8 24" xfId="43748"/>
    <cellStyle name="Normal 19 6 8 25" xfId="43749"/>
    <cellStyle name="Normal 19 6 8 26" xfId="43750"/>
    <cellStyle name="Normal 19 6 8 27" xfId="43751"/>
    <cellStyle name="Normal 19 6 8 28" xfId="43752"/>
    <cellStyle name="Normal 19 6 8 29" xfId="43753"/>
    <cellStyle name="Normal 19 6 8 3" xfId="43754"/>
    <cellStyle name="Normal 19 6 8 30" xfId="43755"/>
    <cellStyle name="Normal 19 6 8 4" xfId="43756"/>
    <cellStyle name="Normal 19 6 8 5" xfId="43757"/>
    <cellStyle name="Normal 19 6 8 6" xfId="43758"/>
    <cellStyle name="Normal 19 6 8 7" xfId="43759"/>
    <cellStyle name="Normal 19 6 8 8" xfId="43760"/>
    <cellStyle name="Normal 19 6 8 9" xfId="43761"/>
    <cellStyle name="Normal 19 6 9" xfId="43762"/>
    <cellStyle name="Normal 19 6 9 10" xfId="43763"/>
    <cellStyle name="Normal 19 6 9 11" xfId="43764"/>
    <cellStyle name="Normal 19 6 9 12" xfId="43765"/>
    <cellStyle name="Normal 19 6 9 13" xfId="43766"/>
    <cellStyle name="Normal 19 6 9 14" xfId="43767"/>
    <cellStyle name="Normal 19 6 9 15" xfId="43768"/>
    <cellStyle name="Normal 19 6 9 16" xfId="43769"/>
    <cellStyle name="Normal 19 6 9 17" xfId="43770"/>
    <cellStyle name="Normal 19 6 9 18" xfId="43771"/>
    <cellStyle name="Normal 19 6 9 19" xfId="43772"/>
    <cellStyle name="Normal 19 6 9 2" xfId="43773"/>
    <cellStyle name="Normal 19 6 9 20" xfId="43774"/>
    <cellStyle name="Normal 19 6 9 21" xfId="43775"/>
    <cellStyle name="Normal 19 6 9 22" xfId="43776"/>
    <cellStyle name="Normal 19 6 9 23" xfId="43777"/>
    <cellStyle name="Normal 19 6 9 24" xfId="43778"/>
    <cellStyle name="Normal 19 6 9 25" xfId="43779"/>
    <cellStyle name="Normal 19 6 9 26" xfId="43780"/>
    <cellStyle name="Normal 19 6 9 27" xfId="43781"/>
    <cellStyle name="Normal 19 6 9 28" xfId="43782"/>
    <cellStyle name="Normal 19 6 9 29" xfId="43783"/>
    <cellStyle name="Normal 19 6 9 3" xfId="43784"/>
    <cellStyle name="Normal 19 6 9 30" xfId="43785"/>
    <cellStyle name="Normal 19 6 9 4" xfId="43786"/>
    <cellStyle name="Normal 19 6 9 5" xfId="43787"/>
    <cellStyle name="Normal 19 6 9 6" xfId="43788"/>
    <cellStyle name="Normal 19 6 9 7" xfId="43789"/>
    <cellStyle name="Normal 19 6 9 8" xfId="43790"/>
    <cellStyle name="Normal 19 6 9 9" xfId="43791"/>
    <cellStyle name="Normal 19 60" xfId="43792"/>
    <cellStyle name="Normal 19 61" xfId="43793"/>
    <cellStyle name="Normal 19 62" xfId="43794"/>
    <cellStyle name="Normal 19 63" xfId="43795"/>
    <cellStyle name="Normal 19 64" xfId="43796"/>
    <cellStyle name="Normal 19 65" xfId="43797"/>
    <cellStyle name="Normal 19 66" xfId="43798"/>
    <cellStyle name="Normal 19 67" xfId="43799"/>
    <cellStyle name="Normal 19 7" xfId="43800"/>
    <cellStyle name="Normal 19 7 10" xfId="43801"/>
    <cellStyle name="Normal 19 7 10 10" xfId="43802"/>
    <cellStyle name="Normal 19 7 10 11" xfId="43803"/>
    <cellStyle name="Normal 19 7 10 12" xfId="43804"/>
    <cellStyle name="Normal 19 7 10 13" xfId="43805"/>
    <cellStyle name="Normal 19 7 10 14" xfId="43806"/>
    <cellStyle name="Normal 19 7 10 15" xfId="43807"/>
    <cellStyle name="Normal 19 7 10 16" xfId="43808"/>
    <cellStyle name="Normal 19 7 10 17" xfId="43809"/>
    <cellStyle name="Normal 19 7 10 18" xfId="43810"/>
    <cellStyle name="Normal 19 7 10 19" xfId="43811"/>
    <cellStyle name="Normal 19 7 10 2" xfId="43812"/>
    <cellStyle name="Normal 19 7 10 20" xfId="43813"/>
    <cellStyle name="Normal 19 7 10 21" xfId="43814"/>
    <cellStyle name="Normal 19 7 10 22" xfId="43815"/>
    <cellStyle name="Normal 19 7 10 23" xfId="43816"/>
    <cellStyle name="Normal 19 7 10 24" xfId="43817"/>
    <cellStyle name="Normal 19 7 10 25" xfId="43818"/>
    <cellStyle name="Normal 19 7 10 26" xfId="43819"/>
    <cellStyle name="Normal 19 7 10 27" xfId="43820"/>
    <cellStyle name="Normal 19 7 10 28" xfId="43821"/>
    <cellStyle name="Normal 19 7 10 29" xfId="43822"/>
    <cellStyle name="Normal 19 7 10 3" xfId="43823"/>
    <cellStyle name="Normal 19 7 10 30" xfId="43824"/>
    <cellStyle name="Normal 19 7 10 4" xfId="43825"/>
    <cellStyle name="Normal 19 7 10 5" xfId="43826"/>
    <cellStyle name="Normal 19 7 10 6" xfId="43827"/>
    <cellStyle name="Normal 19 7 10 7" xfId="43828"/>
    <cellStyle name="Normal 19 7 10 8" xfId="43829"/>
    <cellStyle name="Normal 19 7 10 9" xfId="43830"/>
    <cellStyle name="Normal 19 7 11" xfId="43831"/>
    <cellStyle name="Normal 19 7 11 10" xfId="43832"/>
    <cellStyle name="Normal 19 7 11 11" xfId="43833"/>
    <cellStyle name="Normal 19 7 11 12" xfId="43834"/>
    <cellStyle name="Normal 19 7 11 13" xfId="43835"/>
    <cellStyle name="Normal 19 7 11 14" xfId="43836"/>
    <cellStyle name="Normal 19 7 11 15" xfId="43837"/>
    <cellStyle name="Normal 19 7 11 16" xfId="43838"/>
    <cellStyle name="Normal 19 7 11 17" xfId="43839"/>
    <cellStyle name="Normal 19 7 11 18" xfId="43840"/>
    <cellStyle name="Normal 19 7 11 19" xfId="43841"/>
    <cellStyle name="Normal 19 7 11 2" xfId="43842"/>
    <cellStyle name="Normal 19 7 11 20" xfId="43843"/>
    <cellStyle name="Normal 19 7 11 21" xfId="43844"/>
    <cellStyle name="Normal 19 7 11 22" xfId="43845"/>
    <cellStyle name="Normal 19 7 11 23" xfId="43846"/>
    <cellStyle name="Normal 19 7 11 24" xfId="43847"/>
    <cellStyle name="Normal 19 7 11 25" xfId="43848"/>
    <cellStyle name="Normal 19 7 11 26" xfId="43849"/>
    <cellStyle name="Normal 19 7 11 27" xfId="43850"/>
    <cellStyle name="Normal 19 7 11 28" xfId="43851"/>
    <cellStyle name="Normal 19 7 11 29" xfId="43852"/>
    <cellStyle name="Normal 19 7 11 3" xfId="43853"/>
    <cellStyle name="Normal 19 7 11 30" xfId="43854"/>
    <cellStyle name="Normal 19 7 11 4" xfId="43855"/>
    <cellStyle name="Normal 19 7 11 5" xfId="43856"/>
    <cellStyle name="Normal 19 7 11 6" xfId="43857"/>
    <cellStyle name="Normal 19 7 11 7" xfId="43858"/>
    <cellStyle name="Normal 19 7 11 8" xfId="43859"/>
    <cellStyle name="Normal 19 7 11 9" xfId="43860"/>
    <cellStyle name="Normal 19 7 12" xfId="43861"/>
    <cellStyle name="Normal 19 7 12 10" xfId="43862"/>
    <cellStyle name="Normal 19 7 12 11" xfId="43863"/>
    <cellStyle name="Normal 19 7 12 12" xfId="43864"/>
    <cellStyle name="Normal 19 7 12 13" xfId="43865"/>
    <cellStyle name="Normal 19 7 12 14" xfId="43866"/>
    <cellStyle name="Normal 19 7 12 15" xfId="43867"/>
    <cellStyle name="Normal 19 7 12 16" xfId="43868"/>
    <cellStyle name="Normal 19 7 12 17" xfId="43869"/>
    <cellStyle name="Normal 19 7 12 18" xfId="43870"/>
    <cellStyle name="Normal 19 7 12 19" xfId="43871"/>
    <cellStyle name="Normal 19 7 12 2" xfId="43872"/>
    <cellStyle name="Normal 19 7 12 20" xfId="43873"/>
    <cellStyle name="Normal 19 7 12 21" xfId="43874"/>
    <cellStyle name="Normal 19 7 12 22" xfId="43875"/>
    <cellStyle name="Normal 19 7 12 23" xfId="43876"/>
    <cellStyle name="Normal 19 7 12 24" xfId="43877"/>
    <cellStyle name="Normal 19 7 12 25" xfId="43878"/>
    <cellStyle name="Normal 19 7 12 26" xfId="43879"/>
    <cellStyle name="Normal 19 7 12 27" xfId="43880"/>
    <cellStyle name="Normal 19 7 12 28" xfId="43881"/>
    <cellStyle name="Normal 19 7 12 29" xfId="43882"/>
    <cellStyle name="Normal 19 7 12 3" xfId="43883"/>
    <cellStyle name="Normal 19 7 12 30" xfId="43884"/>
    <cellStyle name="Normal 19 7 12 4" xfId="43885"/>
    <cellStyle name="Normal 19 7 12 5" xfId="43886"/>
    <cellStyle name="Normal 19 7 12 6" xfId="43887"/>
    <cellStyle name="Normal 19 7 12 7" xfId="43888"/>
    <cellStyle name="Normal 19 7 12 8" xfId="43889"/>
    <cellStyle name="Normal 19 7 12 9" xfId="43890"/>
    <cellStyle name="Normal 19 7 13" xfId="43891"/>
    <cellStyle name="Normal 19 7 13 10" xfId="43892"/>
    <cellStyle name="Normal 19 7 13 11" xfId="43893"/>
    <cellStyle name="Normal 19 7 13 12" xfId="43894"/>
    <cellStyle name="Normal 19 7 13 13" xfId="43895"/>
    <cellStyle name="Normal 19 7 13 14" xfId="43896"/>
    <cellStyle name="Normal 19 7 13 15" xfId="43897"/>
    <cellStyle name="Normal 19 7 13 16" xfId="43898"/>
    <cellStyle name="Normal 19 7 13 17" xfId="43899"/>
    <cellStyle name="Normal 19 7 13 18" xfId="43900"/>
    <cellStyle name="Normal 19 7 13 19" xfId="43901"/>
    <cellStyle name="Normal 19 7 13 2" xfId="43902"/>
    <cellStyle name="Normal 19 7 13 20" xfId="43903"/>
    <cellStyle name="Normal 19 7 13 21" xfId="43904"/>
    <cellStyle name="Normal 19 7 13 22" xfId="43905"/>
    <cellStyle name="Normal 19 7 13 23" xfId="43906"/>
    <cellStyle name="Normal 19 7 13 24" xfId="43907"/>
    <cellStyle name="Normal 19 7 13 25" xfId="43908"/>
    <cellStyle name="Normal 19 7 13 26" xfId="43909"/>
    <cellStyle name="Normal 19 7 13 27" xfId="43910"/>
    <cellStyle name="Normal 19 7 13 28" xfId="43911"/>
    <cellStyle name="Normal 19 7 13 29" xfId="43912"/>
    <cellStyle name="Normal 19 7 13 3" xfId="43913"/>
    <cellStyle name="Normal 19 7 13 30" xfId="43914"/>
    <cellStyle name="Normal 19 7 13 4" xfId="43915"/>
    <cellStyle name="Normal 19 7 13 5" xfId="43916"/>
    <cellStyle name="Normal 19 7 13 6" xfId="43917"/>
    <cellStyle name="Normal 19 7 13 7" xfId="43918"/>
    <cellStyle name="Normal 19 7 13 8" xfId="43919"/>
    <cellStyle name="Normal 19 7 13 9" xfId="43920"/>
    <cellStyle name="Normal 19 7 14" xfId="43921"/>
    <cellStyle name="Normal 19 7 14 10" xfId="43922"/>
    <cellStyle name="Normal 19 7 14 11" xfId="43923"/>
    <cellStyle name="Normal 19 7 14 12" xfId="43924"/>
    <cellStyle name="Normal 19 7 14 13" xfId="43925"/>
    <cellStyle name="Normal 19 7 14 14" xfId="43926"/>
    <cellStyle name="Normal 19 7 14 15" xfId="43927"/>
    <cellStyle name="Normal 19 7 14 16" xfId="43928"/>
    <cellStyle name="Normal 19 7 14 17" xfId="43929"/>
    <cellStyle name="Normal 19 7 14 18" xfId="43930"/>
    <cellStyle name="Normal 19 7 14 19" xfId="43931"/>
    <cellStyle name="Normal 19 7 14 2" xfId="43932"/>
    <cellStyle name="Normal 19 7 14 20" xfId="43933"/>
    <cellStyle name="Normal 19 7 14 21" xfId="43934"/>
    <cellStyle name="Normal 19 7 14 22" xfId="43935"/>
    <cellStyle name="Normal 19 7 14 23" xfId="43936"/>
    <cellStyle name="Normal 19 7 14 24" xfId="43937"/>
    <cellStyle name="Normal 19 7 14 25" xfId="43938"/>
    <cellStyle name="Normal 19 7 14 26" xfId="43939"/>
    <cellStyle name="Normal 19 7 14 27" xfId="43940"/>
    <cellStyle name="Normal 19 7 14 28" xfId="43941"/>
    <cellStyle name="Normal 19 7 14 29" xfId="43942"/>
    <cellStyle name="Normal 19 7 14 3" xfId="43943"/>
    <cellStyle name="Normal 19 7 14 30" xfId="43944"/>
    <cellStyle name="Normal 19 7 14 4" xfId="43945"/>
    <cellStyle name="Normal 19 7 14 5" xfId="43946"/>
    <cellStyle name="Normal 19 7 14 6" xfId="43947"/>
    <cellStyle name="Normal 19 7 14 7" xfId="43948"/>
    <cellStyle name="Normal 19 7 14 8" xfId="43949"/>
    <cellStyle name="Normal 19 7 14 9" xfId="43950"/>
    <cellStyle name="Normal 19 7 15" xfId="43951"/>
    <cellStyle name="Normal 19 7 15 10" xfId="43952"/>
    <cellStyle name="Normal 19 7 15 11" xfId="43953"/>
    <cellStyle name="Normal 19 7 15 12" xfId="43954"/>
    <cellStyle name="Normal 19 7 15 13" xfId="43955"/>
    <cellStyle name="Normal 19 7 15 14" xfId="43956"/>
    <cellStyle name="Normal 19 7 15 15" xfId="43957"/>
    <cellStyle name="Normal 19 7 15 16" xfId="43958"/>
    <cellStyle name="Normal 19 7 15 17" xfId="43959"/>
    <cellStyle name="Normal 19 7 15 18" xfId="43960"/>
    <cellStyle name="Normal 19 7 15 19" xfId="43961"/>
    <cellStyle name="Normal 19 7 15 2" xfId="43962"/>
    <cellStyle name="Normal 19 7 15 20" xfId="43963"/>
    <cellStyle name="Normal 19 7 15 21" xfId="43964"/>
    <cellStyle name="Normal 19 7 15 22" xfId="43965"/>
    <cellStyle name="Normal 19 7 15 23" xfId="43966"/>
    <cellStyle name="Normal 19 7 15 24" xfId="43967"/>
    <cellStyle name="Normal 19 7 15 25" xfId="43968"/>
    <cellStyle name="Normal 19 7 15 26" xfId="43969"/>
    <cellStyle name="Normal 19 7 15 27" xfId="43970"/>
    <cellStyle name="Normal 19 7 15 28" xfId="43971"/>
    <cellStyle name="Normal 19 7 15 29" xfId="43972"/>
    <cellStyle name="Normal 19 7 15 3" xfId="43973"/>
    <cellStyle name="Normal 19 7 15 30" xfId="43974"/>
    <cellStyle name="Normal 19 7 15 4" xfId="43975"/>
    <cellStyle name="Normal 19 7 15 5" xfId="43976"/>
    <cellStyle name="Normal 19 7 15 6" xfId="43977"/>
    <cellStyle name="Normal 19 7 15 7" xfId="43978"/>
    <cellStyle name="Normal 19 7 15 8" xfId="43979"/>
    <cellStyle name="Normal 19 7 15 9" xfId="43980"/>
    <cellStyle name="Normal 19 7 16" xfId="43981"/>
    <cellStyle name="Normal 19 7 16 10" xfId="43982"/>
    <cellStyle name="Normal 19 7 16 11" xfId="43983"/>
    <cellStyle name="Normal 19 7 16 12" xfId="43984"/>
    <cellStyle name="Normal 19 7 16 13" xfId="43985"/>
    <cellStyle name="Normal 19 7 16 14" xfId="43986"/>
    <cellStyle name="Normal 19 7 16 15" xfId="43987"/>
    <cellStyle name="Normal 19 7 16 16" xfId="43988"/>
    <cellStyle name="Normal 19 7 16 17" xfId="43989"/>
    <cellStyle name="Normal 19 7 16 18" xfId="43990"/>
    <cellStyle name="Normal 19 7 16 19" xfId="43991"/>
    <cellStyle name="Normal 19 7 16 2" xfId="43992"/>
    <cellStyle name="Normal 19 7 16 20" xfId="43993"/>
    <cellStyle name="Normal 19 7 16 21" xfId="43994"/>
    <cellStyle name="Normal 19 7 16 22" xfId="43995"/>
    <cellStyle name="Normal 19 7 16 23" xfId="43996"/>
    <cellStyle name="Normal 19 7 16 24" xfId="43997"/>
    <cellStyle name="Normal 19 7 16 25" xfId="43998"/>
    <cellStyle name="Normal 19 7 16 26" xfId="43999"/>
    <cellStyle name="Normal 19 7 16 27" xfId="44000"/>
    <cellStyle name="Normal 19 7 16 28" xfId="44001"/>
    <cellStyle name="Normal 19 7 16 29" xfId="44002"/>
    <cellStyle name="Normal 19 7 16 3" xfId="44003"/>
    <cellStyle name="Normal 19 7 16 30" xfId="44004"/>
    <cellStyle name="Normal 19 7 16 4" xfId="44005"/>
    <cellStyle name="Normal 19 7 16 5" xfId="44006"/>
    <cellStyle name="Normal 19 7 16 6" xfId="44007"/>
    <cellStyle name="Normal 19 7 16 7" xfId="44008"/>
    <cellStyle name="Normal 19 7 16 8" xfId="44009"/>
    <cellStyle name="Normal 19 7 16 9" xfId="44010"/>
    <cellStyle name="Normal 19 7 17" xfId="44011"/>
    <cellStyle name="Normal 19 7 17 10" xfId="44012"/>
    <cellStyle name="Normal 19 7 17 11" xfId="44013"/>
    <cellStyle name="Normal 19 7 17 12" xfId="44014"/>
    <cellStyle name="Normal 19 7 17 13" xfId="44015"/>
    <cellStyle name="Normal 19 7 17 14" xfId="44016"/>
    <cellStyle name="Normal 19 7 17 15" xfId="44017"/>
    <cellStyle name="Normal 19 7 17 16" xfId="44018"/>
    <cellStyle name="Normal 19 7 17 17" xfId="44019"/>
    <cellStyle name="Normal 19 7 17 18" xfId="44020"/>
    <cellStyle name="Normal 19 7 17 19" xfId="44021"/>
    <cellStyle name="Normal 19 7 17 2" xfId="44022"/>
    <cellStyle name="Normal 19 7 17 20" xfId="44023"/>
    <cellStyle name="Normal 19 7 17 21" xfId="44024"/>
    <cellStyle name="Normal 19 7 17 22" xfId="44025"/>
    <cellStyle name="Normal 19 7 17 23" xfId="44026"/>
    <cellStyle name="Normal 19 7 17 24" xfId="44027"/>
    <cellStyle name="Normal 19 7 17 25" xfId="44028"/>
    <cellStyle name="Normal 19 7 17 26" xfId="44029"/>
    <cellStyle name="Normal 19 7 17 27" xfId="44030"/>
    <cellStyle name="Normal 19 7 17 28" xfId="44031"/>
    <cellStyle name="Normal 19 7 17 29" xfId="44032"/>
    <cellStyle name="Normal 19 7 17 3" xfId="44033"/>
    <cellStyle name="Normal 19 7 17 30" xfId="44034"/>
    <cellStyle name="Normal 19 7 17 4" xfId="44035"/>
    <cellStyle name="Normal 19 7 17 5" xfId="44036"/>
    <cellStyle name="Normal 19 7 17 6" xfId="44037"/>
    <cellStyle name="Normal 19 7 17 7" xfId="44038"/>
    <cellStyle name="Normal 19 7 17 8" xfId="44039"/>
    <cellStyle name="Normal 19 7 17 9" xfId="44040"/>
    <cellStyle name="Normal 19 7 18" xfId="44041"/>
    <cellStyle name="Normal 19 7 18 10" xfId="44042"/>
    <cellStyle name="Normal 19 7 18 11" xfId="44043"/>
    <cellStyle name="Normal 19 7 18 12" xfId="44044"/>
    <cellStyle name="Normal 19 7 18 13" xfId="44045"/>
    <cellStyle name="Normal 19 7 18 14" xfId="44046"/>
    <cellStyle name="Normal 19 7 18 15" xfId="44047"/>
    <cellStyle name="Normal 19 7 18 16" xfId="44048"/>
    <cellStyle name="Normal 19 7 18 17" xfId="44049"/>
    <cellStyle name="Normal 19 7 18 18" xfId="44050"/>
    <cellStyle name="Normal 19 7 18 19" xfId="44051"/>
    <cellStyle name="Normal 19 7 18 2" xfId="44052"/>
    <cellStyle name="Normal 19 7 18 20" xfId="44053"/>
    <cellStyle name="Normal 19 7 18 21" xfId="44054"/>
    <cellStyle name="Normal 19 7 18 22" xfId="44055"/>
    <cellStyle name="Normal 19 7 18 23" xfId="44056"/>
    <cellStyle name="Normal 19 7 18 24" xfId="44057"/>
    <cellStyle name="Normal 19 7 18 25" xfId="44058"/>
    <cellStyle name="Normal 19 7 18 26" xfId="44059"/>
    <cellStyle name="Normal 19 7 18 27" xfId="44060"/>
    <cellStyle name="Normal 19 7 18 28" xfId="44061"/>
    <cellStyle name="Normal 19 7 18 29" xfId="44062"/>
    <cellStyle name="Normal 19 7 18 3" xfId="44063"/>
    <cellStyle name="Normal 19 7 18 30" xfId="44064"/>
    <cellStyle name="Normal 19 7 18 4" xfId="44065"/>
    <cellStyle name="Normal 19 7 18 5" xfId="44066"/>
    <cellStyle name="Normal 19 7 18 6" xfId="44067"/>
    <cellStyle name="Normal 19 7 18 7" xfId="44068"/>
    <cellStyle name="Normal 19 7 18 8" xfId="44069"/>
    <cellStyle name="Normal 19 7 18 9" xfId="44070"/>
    <cellStyle name="Normal 19 7 19" xfId="44071"/>
    <cellStyle name="Normal 19 7 19 10" xfId="44072"/>
    <cellStyle name="Normal 19 7 19 11" xfId="44073"/>
    <cellStyle name="Normal 19 7 19 12" xfId="44074"/>
    <cellStyle name="Normal 19 7 19 13" xfId="44075"/>
    <cellStyle name="Normal 19 7 19 14" xfId="44076"/>
    <cellStyle name="Normal 19 7 19 15" xfId="44077"/>
    <cellStyle name="Normal 19 7 19 16" xfId="44078"/>
    <cellStyle name="Normal 19 7 19 17" xfId="44079"/>
    <cellStyle name="Normal 19 7 19 18" xfId="44080"/>
    <cellStyle name="Normal 19 7 19 19" xfId="44081"/>
    <cellStyle name="Normal 19 7 19 2" xfId="44082"/>
    <cellStyle name="Normal 19 7 19 20" xfId="44083"/>
    <cellStyle name="Normal 19 7 19 21" xfId="44084"/>
    <cellStyle name="Normal 19 7 19 22" xfId="44085"/>
    <cellStyle name="Normal 19 7 19 23" xfId="44086"/>
    <cellStyle name="Normal 19 7 19 24" xfId="44087"/>
    <cellStyle name="Normal 19 7 19 25" xfId="44088"/>
    <cellStyle name="Normal 19 7 19 26" xfId="44089"/>
    <cellStyle name="Normal 19 7 19 27" xfId="44090"/>
    <cellStyle name="Normal 19 7 19 28" xfId="44091"/>
    <cellStyle name="Normal 19 7 19 29" xfId="44092"/>
    <cellStyle name="Normal 19 7 19 3" xfId="44093"/>
    <cellStyle name="Normal 19 7 19 30" xfId="44094"/>
    <cellStyle name="Normal 19 7 19 4" xfId="44095"/>
    <cellStyle name="Normal 19 7 19 5" xfId="44096"/>
    <cellStyle name="Normal 19 7 19 6" xfId="44097"/>
    <cellStyle name="Normal 19 7 19 7" xfId="44098"/>
    <cellStyle name="Normal 19 7 19 8" xfId="44099"/>
    <cellStyle name="Normal 19 7 19 9" xfId="44100"/>
    <cellStyle name="Normal 19 7 2" xfId="44101"/>
    <cellStyle name="Normal 19 7 2 10" xfId="44102"/>
    <cellStyle name="Normal 19 7 2 10 10" xfId="44103"/>
    <cellStyle name="Normal 19 7 2 10 11" xfId="44104"/>
    <cellStyle name="Normal 19 7 2 10 12" xfId="44105"/>
    <cellStyle name="Normal 19 7 2 10 13" xfId="44106"/>
    <cellStyle name="Normal 19 7 2 10 14" xfId="44107"/>
    <cellStyle name="Normal 19 7 2 10 15" xfId="44108"/>
    <cellStyle name="Normal 19 7 2 10 16" xfId="44109"/>
    <cellStyle name="Normal 19 7 2 10 17" xfId="44110"/>
    <cellStyle name="Normal 19 7 2 10 18" xfId="44111"/>
    <cellStyle name="Normal 19 7 2 10 19" xfId="44112"/>
    <cellStyle name="Normal 19 7 2 10 2" xfId="44113"/>
    <cellStyle name="Normal 19 7 2 10 20" xfId="44114"/>
    <cellStyle name="Normal 19 7 2 10 21" xfId="44115"/>
    <cellStyle name="Normal 19 7 2 10 22" xfId="44116"/>
    <cellStyle name="Normal 19 7 2 10 23" xfId="44117"/>
    <cellStyle name="Normal 19 7 2 10 24" xfId="44118"/>
    <cellStyle name="Normal 19 7 2 10 25" xfId="44119"/>
    <cellStyle name="Normal 19 7 2 10 26" xfId="44120"/>
    <cellStyle name="Normal 19 7 2 10 27" xfId="44121"/>
    <cellStyle name="Normal 19 7 2 10 28" xfId="44122"/>
    <cellStyle name="Normal 19 7 2 10 29" xfId="44123"/>
    <cellStyle name="Normal 19 7 2 10 3" xfId="44124"/>
    <cellStyle name="Normal 19 7 2 10 30" xfId="44125"/>
    <cellStyle name="Normal 19 7 2 10 4" xfId="44126"/>
    <cellStyle name="Normal 19 7 2 10 5" xfId="44127"/>
    <cellStyle name="Normal 19 7 2 10 6" xfId="44128"/>
    <cellStyle name="Normal 19 7 2 10 7" xfId="44129"/>
    <cellStyle name="Normal 19 7 2 10 8" xfId="44130"/>
    <cellStyle name="Normal 19 7 2 10 9" xfId="44131"/>
    <cellStyle name="Normal 19 7 2 11" xfId="44132"/>
    <cellStyle name="Normal 19 7 2 11 10" xfId="44133"/>
    <cellStyle name="Normal 19 7 2 11 11" xfId="44134"/>
    <cellStyle name="Normal 19 7 2 11 12" xfId="44135"/>
    <cellStyle name="Normal 19 7 2 11 13" xfId="44136"/>
    <cellStyle name="Normal 19 7 2 11 14" xfId="44137"/>
    <cellStyle name="Normal 19 7 2 11 15" xfId="44138"/>
    <cellStyle name="Normal 19 7 2 11 16" xfId="44139"/>
    <cellStyle name="Normal 19 7 2 11 17" xfId="44140"/>
    <cellStyle name="Normal 19 7 2 11 18" xfId="44141"/>
    <cellStyle name="Normal 19 7 2 11 19" xfId="44142"/>
    <cellStyle name="Normal 19 7 2 11 2" xfId="44143"/>
    <cellStyle name="Normal 19 7 2 11 20" xfId="44144"/>
    <cellStyle name="Normal 19 7 2 11 21" xfId="44145"/>
    <cellStyle name="Normal 19 7 2 11 22" xfId="44146"/>
    <cellStyle name="Normal 19 7 2 11 23" xfId="44147"/>
    <cellStyle name="Normal 19 7 2 11 24" xfId="44148"/>
    <cellStyle name="Normal 19 7 2 11 25" xfId="44149"/>
    <cellStyle name="Normal 19 7 2 11 26" xfId="44150"/>
    <cellStyle name="Normal 19 7 2 11 27" xfId="44151"/>
    <cellStyle name="Normal 19 7 2 11 28" xfId="44152"/>
    <cellStyle name="Normal 19 7 2 11 29" xfId="44153"/>
    <cellStyle name="Normal 19 7 2 11 3" xfId="44154"/>
    <cellStyle name="Normal 19 7 2 11 30" xfId="44155"/>
    <cellStyle name="Normal 19 7 2 11 4" xfId="44156"/>
    <cellStyle name="Normal 19 7 2 11 5" xfId="44157"/>
    <cellStyle name="Normal 19 7 2 11 6" xfId="44158"/>
    <cellStyle name="Normal 19 7 2 11 7" xfId="44159"/>
    <cellStyle name="Normal 19 7 2 11 8" xfId="44160"/>
    <cellStyle name="Normal 19 7 2 11 9" xfId="44161"/>
    <cellStyle name="Normal 19 7 2 12" xfId="44162"/>
    <cellStyle name="Normal 19 7 2 12 10" xfId="44163"/>
    <cellStyle name="Normal 19 7 2 12 11" xfId="44164"/>
    <cellStyle name="Normal 19 7 2 12 12" xfId="44165"/>
    <cellStyle name="Normal 19 7 2 12 13" xfId="44166"/>
    <cellStyle name="Normal 19 7 2 12 14" xfId="44167"/>
    <cellStyle name="Normal 19 7 2 12 15" xfId="44168"/>
    <cellStyle name="Normal 19 7 2 12 16" xfId="44169"/>
    <cellStyle name="Normal 19 7 2 12 17" xfId="44170"/>
    <cellStyle name="Normal 19 7 2 12 18" xfId="44171"/>
    <cellStyle name="Normal 19 7 2 12 19" xfId="44172"/>
    <cellStyle name="Normal 19 7 2 12 2" xfId="44173"/>
    <cellStyle name="Normal 19 7 2 12 20" xfId="44174"/>
    <cellStyle name="Normal 19 7 2 12 21" xfId="44175"/>
    <cellStyle name="Normal 19 7 2 12 22" xfId="44176"/>
    <cellStyle name="Normal 19 7 2 12 23" xfId="44177"/>
    <cellStyle name="Normal 19 7 2 12 24" xfId="44178"/>
    <cellStyle name="Normal 19 7 2 12 25" xfId="44179"/>
    <cellStyle name="Normal 19 7 2 12 26" xfId="44180"/>
    <cellStyle name="Normal 19 7 2 12 27" xfId="44181"/>
    <cellStyle name="Normal 19 7 2 12 28" xfId="44182"/>
    <cellStyle name="Normal 19 7 2 12 29" xfId="44183"/>
    <cellStyle name="Normal 19 7 2 12 3" xfId="44184"/>
    <cellStyle name="Normal 19 7 2 12 30" xfId="44185"/>
    <cellStyle name="Normal 19 7 2 12 4" xfId="44186"/>
    <cellStyle name="Normal 19 7 2 12 5" xfId="44187"/>
    <cellStyle name="Normal 19 7 2 12 6" xfId="44188"/>
    <cellStyle name="Normal 19 7 2 12 7" xfId="44189"/>
    <cellStyle name="Normal 19 7 2 12 8" xfId="44190"/>
    <cellStyle name="Normal 19 7 2 12 9" xfId="44191"/>
    <cellStyle name="Normal 19 7 2 13" xfId="44192"/>
    <cellStyle name="Normal 19 7 2 13 10" xfId="44193"/>
    <cellStyle name="Normal 19 7 2 13 11" xfId="44194"/>
    <cellStyle name="Normal 19 7 2 13 12" xfId="44195"/>
    <cellStyle name="Normal 19 7 2 13 13" xfId="44196"/>
    <cellStyle name="Normal 19 7 2 13 14" xfId="44197"/>
    <cellStyle name="Normal 19 7 2 13 15" xfId="44198"/>
    <cellStyle name="Normal 19 7 2 13 16" xfId="44199"/>
    <cellStyle name="Normal 19 7 2 13 17" xfId="44200"/>
    <cellStyle name="Normal 19 7 2 13 18" xfId="44201"/>
    <cellStyle name="Normal 19 7 2 13 19" xfId="44202"/>
    <cellStyle name="Normal 19 7 2 13 2" xfId="44203"/>
    <cellStyle name="Normal 19 7 2 13 20" xfId="44204"/>
    <cellStyle name="Normal 19 7 2 13 21" xfId="44205"/>
    <cellStyle name="Normal 19 7 2 13 22" xfId="44206"/>
    <cellStyle name="Normal 19 7 2 13 23" xfId="44207"/>
    <cellStyle name="Normal 19 7 2 13 24" xfId="44208"/>
    <cellStyle name="Normal 19 7 2 13 25" xfId="44209"/>
    <cellStyle name="Normal 19 7 2 13 26" xfId="44210"/>
    <cellStyle name="Normal 19 7 2 13 27" xfId="44211"/>
    <cellStyle name="Normal 19 7 2 13 28" xfId="44212"/>
    <cellStyle name="Normal 19 7 2 13 29" xfId="44213"/>
    <cellStyle name="Normal 19 7 2 13 3" xfId="44214"/>
    <cellStyle name="Normal 19 7 2 13 30" xfId="44215"/>
    <cellStyle name="Normal 19 7 2 13 4" xfId="44216"/>
    <cellStyle name="Normal 19 7 2 13 5" xfId="44217"/>
    <cellStyle name="Normal 19 7 2 13 6" xfId="44218"/>
    <cellStyle name="Normal 19 7 2 13 7" xfId="44219"/>
    <cellStyle name="Normal 19 7 2 13 8" xfId="44220"/>
    <cellStyle name="Normal 19 7 2 13 9" xfId="44221"/>
    <cellStyle name="Normal 19 7 2 14" xfId="44222"/>
    <cellStyle name="Normal 19 7 2 14 10" xfId="44223"/>
    <cellStyle name="Normal 19 7 2 14 11" xfId="44224"/>
    <cellStyle name="Normal 19 7 2 14 12" xfId="44225"/>
    <cellStyle name="Normal 19 7 2 14 13" xfId="44226"/>
    <cellStyle name="Normal 19 7 2 14 14" xfId="44227"/>
    <cellStyle name="Normal 19 7 2 14 15" xfId="44228"/>
    <cellStyle name="Normal 19 7 2 14 16" xfId="44229"/>
    <cellStyle name="Normal 19 7 2 14 17" xfId="44230"/>
    <cellStyle name="Normal 19 7 2 14 18" xfId="44231"/>
    <cellStyle name="Normal 19 7 2 14 19" xfId="44232"/>
    <cellStyle name="Normal 19 7 2 14 2" xfId="44233"/>
    <cellStyle name="Normal 19 7 2 14 20" xfId="44234"/>
    <cellStyle name="Normal 19 7 2 14 21" xfId="44235"/>
    <cellStyle name="Normal 19 7 2 14 22" xfId="44236"/>
    <cellStyle name="Normal 19 7 2 14 23" xfId="44237"/>
    <cellStyle name="Normal 19 7 2 14 24" xfId="44238"/>
    <cellStyle name="Normal 19 7 2 14 25" xfId="44239"/>
    <cellStyle name="Normal 19 7 2 14 26" xfId="44240"/>
    <cellStyle name="Normal 19 7 2 14 27" xfId="44241"/>
    <cellStyle name="Normal 19 7 2 14 28" xfId="44242"/>
    <cellStyle name="Normal 19 7 2 14 29" xfId="44243"/>
    <cellStyle name="Normal 19 7 2 14 3" xfId="44244"/>
    <cellStyle name="Normal 19 7 2 14 30" xfId="44245"/>
    <cellStyle name="Normal 19 7 2 14 4" xfId="44246"/>
    <cellStyle name="Normal 19 7 2 14 5" xfId="44247"/>
    <cellStyle name="Normal 19 7 2 14 6" xfId="44248"/>
    <cellStyle name="Normal 19 7 2 14 7" xfId="44249"/>
    <cellStyle name="Normal 19 7 2 14 8" xfId="44250"/>
    <cellStyle name="Normal 19 7 2 14 9" xfId="44251"/>
    <cellStyle name="Normal 19 7 2 15" xfId="44252"/>
    <cellStyle name="Normal 19 7 2 15 10" xfId="44253"/>
    <cellStyle name="Normal 19 7 2 15 11" xfId="44254"/>
    <cellStyle name="Normal 19 7 2 15 12" xfId="44255"/>
    <cellStyle name="Normal 19 7 2 15 13" xfId="44256"/>
    <cellStyle name="Normal 19 7 2 15 14" xfId="44257"/>
    <cellStyle name="Normal 19 7 2 15 15" xfId="44258"/>
    <cellStyle name="Normal 19 7 2 15 16" xfId="44259"/>
    <cellStyle name="Normal 19 7 2 15 17" xfId="44260"/>
    <cellStyle name="Normal 19 7 2 15 18" xfId="44261"/>
    <cellStyle name="Normal 19 7 2 15 19" xfId="44262"/>
    <cellStyle name="Normal 19 7 2 15 2" xfId="44263"/>
    <cellStyle name="Normal 19 7 2 15 20" xfId="44264"/>
    <cellStyle name="Normal 19 7 2 15 21" xfId="44265"/>
    <cellStyle name="Normal 19 7 2 15 22" xfId="44266"/>
    <cellStyle name="Normal 19 7 2 15 23" xfId="44267"/>
    <cellStyle name="Normal 19 7 2 15 24" xfId="44268"/>
    <cellStyle name="Normal 19 7 2 15 25" xfId="44269"/>
    <cellStyle name="Normal 19 7 2 15 26" xfId="44270"/>
    <cellStyle name="Normal 19 7 2 15 27" xfId="44271"/>
    <cellStyle name="Normal 19 7 2 15 28" xfId="44272"/>
    <cellStyle name="Normal 19 7 2 15 29" xfId="44273"/>
    <cellStyle name="Normal 19 7 2 15 3" xfId="44274"/>
    <cellStyle name="Normal 19 7 2 15 30" xfId="44275"/>
    <cellStyle name="Normal 19 7 2 15 4" xfId="44276"/>
    <cellStyle name="Normal 19 7 2 15 5" xfId="44277"/>
    <cellStyle name="Normal 19 7 2 15 6" xfId="44278"/>
    <cellStyle name="Normal 19 7 2 15 7" xfId="44279"/>
    <cellStyle name="Normal 19 7 2 15 8" xfId="44280"/>
    <cellStyle name="Normal 19 7 2 15 9" xfId="44281"/>
    <cellStyle name="Normal 19 7 2 16" xfId="44282"/>
    <cellStyle name="Normal 19 7 2 16 10" xfId="44283"/>
    <cellStyle name="Normal 19 7 2 16 11" xfId="44284"/>
    <cellStyle name="Normal 19 7 2 16 12" xfId="44285"/>
    <cellStyle name="Normal 19 7 2 16 13" xfId="44286"/>
    <cellStyle name="Normal 19 7 2 16 14" xfId="44287"/>
    <cellStyle name="Normal 19 7 2 16 15" xfId="44288"/>
    <cellStyle name="Normal 19 7 2 16 16" xfId="44289"/>
    <cellStyle name="Normal 19 7 2 16 17" xfId="44290"/>
    <cellStyle name="Normal 19 7 2 16 18" xfId="44291"/>
    <cellStyle name="Normal 19 7 2 16 19" xfId="44292"/>
    <cellStyle name="Normal 19 7 2 16 2" xfId="44293"/>
    <cellStyle name="Normal 19 7 2 16 20" xfId="44294"/>
    <cellStyle name="Normal 19 7 2 16 21" xfId="44295"/>
    <cellStyle name="Normal 19 7 2 16 22" xfId="44296"/>
    <cellStyle name="Normal 19 7 2 16 23" xfId="44297"/>
    <cellStyle name="Normal 19 7 2 16 24" xfId="44298"/>
    <cellStyle name="Normal 19 7 2 16 25" xfId="44299"/>
    <cellStyle name="Normal 19 7 2 16 26" xfId="44300"/>
    <cellStyle name="Normal 19 7 2 16 27" xfId="44301"/>
    <cellStyle name="Normal 19 7 2 16 28" xfId="44302"/>
    <cellStyle name="Normal 19 7 2 16 29" xfId="44303"/>
    <cellStyle name="Normal 19 7 2 16 3" xfId="44304"/>
    <cellStyle name="Normal 19 7 2 16 30" xfId="44305"/>
    <cellStyle name="Normal 19 7 2 16 4" xfId="44306"/>
    <cellStyle name="Normal 19 7 2 16 5" xfId="44307"/>
    <cellStyle name="Normal 19 7 2 16 6" xfId="44308"/>
    <cellStyle name="Normal 19 7 2 16 7" xfId="44309"/>
    <cellStyle name="Normal 19 7 2 16 8" xfId="44310"/>
    <cellStyle name="Normal 19 7 2 16 9" xfId="44311"/>
    <cellStyle name="Normal 19 7 2 17" xfId="44312"/>
    <cellStyle name="Normal 19 7 2 17 10" xfId="44313"/>
    <cellStyle name="Normal 19 7 2 17 11" xfId="44314"/>
    <cellStyle name="Normal 19 7 2 17 12" xfId="44315"/>
    <cellStyle name="Normal 19 7 2 17 13" xfId="44316"/>
    <cellStyle name="Normal 19 7 2 17 14" xfId="44317"/>
    <cellStyle name="Normal 19 7 2 17 15" xfId="44318"/>
    <cellStyle name="Normal 19 7 2 17 16" xfId="44319"/>
    <cellStyle name="Normal 19 7 2 17 17" xfId="44320"/>
    <cellStyle name="Normal 19 7 2 17 18" xfId="44321"/>
    <cellStyle name="Normal 19 7 2 17 19" xfId="44322"/>
    <cellStyle name="Normal 19 7 2 17 2" xfId="44323"/>
    <cellStyle name="Normal 19 7 2 17 20" xfId="44324"/>
    <cellStyle name="Normal 19 7 2 17 21" xfId="44325"/>
    <cellStyle name="Normal 19 7 2 17 22" xfId="44326"/>
    <cellStyle name="Normal 19 7 2 17 23" xfId="44327"/>
    <cellStyle name="Normal 19 7 2 17 24" xfId="44328"/>
    <cellStyle name="Normal 19 7 2 17 25" xfId="44329"/>
    <cellStyle name="Normal 19 7 2 17 26" xfId="44330"/>
    <cellStyle name="Normal 19 7 2 17 27" xfId="44331"/>
    <cellStyle name="Normal 19 7 2 17 28" xfId="44332"/>
    <cellStyle name="Normal 19 7 2 17 29" xfId="44333"/>
    <cellStyle name="Normal 19 7 2 17 3" xfId="44334"/>
    <cellStyle name="Normal 19 7 2 17 30" xfId="44335"/>
    <cellStyle name="Normal 19 7 2 17 4" xfId="44336"/>
    <cellStyle name="Normal 19 7 2 17 5" xfId="44337"/>
    <cellStyle name="Normal 19 7 2 17 6" xfId="44338"/>
    <cellStyle name="Normal 19 7 2 17 7" xfId="44339"/>
    <cellStyle name="Normal 19 7 2 17 8" xfId="44340"/>
    <cellStyle name="Normal 19 7 2 17 9" xfId="44341"/>
    <cellStyle name="Normal 19 7 2 18" xfId="44342"/>
    <cellStyle name="Normal 19 7 2 18 10" xfId="44343"/>
    <cellStyle name="Normal 19 7 2 18 11" xfId="44344"/>
    <cellStyle name="Normal 19 7 2 18 12" xfId="44345"/>
    <cellStyle name="Normal 19 7 2 18 13" xfId="44346"/>
    <cellStyle name="Normal 19 7 2 18 14" xfId="44347"/>
    <cellStyle name="Normal 19 7 2 18 15" xfId="44348"/>
    <cellStyle name="Normal 19 7 2 18 16" xfId="44349"/>
    <cellStyle name="Normal 19 7 2 18 17" xfId="44350"/>
    <cellStyle name="Normal 19 7 2 18 18" xfId="44351"/>
    <cellStyle name="Normal 19 7 2 18 19" xfId="44352"/>
    <cellStyle name="Normal 19 7 2 18 2" xfId="44353"/>
    <cellStyle name="Normal 19 7 2 18 20" xfId="44354"/>
    <cellStyle name="Normal 19 7 2 18 21" xfId="44355"/>
    <cellStyle name="Normal 19 7 2 18 22" xfId="44356"/>
    <cellStyle name="Normal 19 7 2 18 23" xfId="44357"/>
    <cellStyle name="Normal 19 7 2 18 24" xfId="44358"/>
    <cellStyle name="Normal 19 7 2 18 25" xfId="44359"/>
    <cellStyle name="Normal 19 7 2 18 26" xfId="44360"/>
    <cellStyle name="Normal 19 7 2 18 27" xfId="44361"/>
    <cellStyle name="Normal 19 7 2 18 28" xfId="44362"/>
    <cellStyle name="Normal 19 7 2 18 29" xfId="44363"/>
    <cellStyle name="Normal 19 7 2 18 3" xfId="44364"/>
    <cellStyle name="Normal 19 7 2 18 30" xfId="44365"/>
    <cellStyle name="Normal 19 7 2 18 4" xfId="44366"/>
    <cellStyle name="Normal 19 7 2 18 5" xfId="44367"/>
    <cellStyle name="Normal 19 7 2 18 6" xfId="44368"/>
    <cellStyle name="Normal 19 7 2 18 7" xfId="44369"/>
    <cellStyle name="Normal 19 7 2 18 8" xfId="44370"/>
    <cellStyle name="Normal 19 7 2 18 9" xfId="44371"/>
    <cellStyle name="Normal 19 7 2 19" xfId="44372"/>
    <cellStyle name="Normal 19 7 2 19 10" xfId="44373"/>
    <cellStyle name="Normal 19 7 2 19 11" xfId="44374"/>
    <cellStyle name="Normal 19 7 2 19 12" xfId="44375"/>
    <cellStyle name="Normal 19 7 2 19 13" xfId="44376"/>
    <cellStyle name="Normal 19 7 2 19 14" xfId="44377"/>
    <cellStyle name="Normal 19 7 2 19 15" xfId="44378"/>
    <cellStyle name="Normal 19 7 2 19 16" xfId="44379"/>
    <cellStyle name="Normal 19 7 2 19 17" xfId="44380"/>
    <cellStyle name="Normal 19 7 2 19 18" xfId="44381"/>
    <cellStyle name="Normal 19 7 2 19 19" xfId="44382"/>
    <cellStyle name="Normal 19 7 2 19 2" xfId="44383"/>
    <cellStyle name="Normal 19 7 2 19 20" xfId="44384"/>
    <cellStyle name="Normal 19 7 2 19 21" xfId="44385"/>
    <cellStyle name="Normal 19 7 2 19 22" xfId="44386"/>
    <cellStyle name="Normal 19 7 2 19 23" xfId="44387"/>
    <cellStyle name="Normal 19 7 2 19 24" xfId="44388"/>
    <cellStyle name="Normal 19 7 2 19 25" xfId="44389"/>
    <cellStyle name="Normal 19 7 2 19 26" xfId="44390"/>
    <cellStyle name="Normal 19 7 2 19 27" xfId="44391"/>
    <cellStyle name="Normal 19 7 2 19 28" xfId="44392"/>
    <cellStyle name="Normal 19 7 2 19 29" xfId="44393"/>
    <cellStyle name="Normal 19 7 2 19 3" xfId="44394"/>
    <cellStyle name="Normal 19 7 2 19 30" xfId="44395"/>
    <cellStyle name="Normal 19 7 2 19 4" xfId="44396"/>
    <cellStyle name="Normal 19 7 2 19 5" xfId="44397"/>
    <cellStyle name="Normal 19 7 2 19 6" xfId="44398"/>
    <cellStyle name="Normal 19 7 2 19 7" xfId="44399"/>
    <cellStyle name="Normal 19 7 2 19 8" xfId="44400"/>
    <cellStyle name="Normal 19 7 2 19 9" xfId="44401"/>
    <cellStyle name="Normal 19 7 2 2" xfId="44402"/>
    <cellStyle name="Normal 19 7 2 2 10" xfId="44403"/>
    <cellStyle name="Normal 19 7 2 2 11" xfId="44404"/>
    <cellStyle name="Normal 19 7 2 2 12" xfId="44405"/>
    <cellStyle name="Normal 19 7 2 2 13" xfId="44406"/>
    <cellStyle name="Normal 19 7 2 2 14" xfId="44407"/>
    <cellStyle name="Normal 19 7 2 2 15" xfId="44408"/>
    <cellStyle name="Normal 19 7 2 2 16" xfId="44409"/>
    <cellStyle name="Normal 19 7 2 2 17" xfId="44410"/>
    <cellStyle name="Normal 19 7 2 2 18" xfId="44411"/>
    <cellStyle name="Normal 19 7 2 2 19" xfId="44412"/>
    <cellStyle name="Normal 19 7 2 2 2" xfId="44413"/>
    <cellStyle name="Normal 19 7 2 2 20" xfId="44414"/>
    <cellStyle name="Normal 19 7 2 2 21" xfId="44415"/>
    <cellStyle name="Normal 19 7 2 2 22" xfId="44416"/>
    <cellStyle name="Normal 19 7 2 2 23" xfId="44417"/>
    <cellStyle name="Normal 19 7 2 2 24" xfId="44418"/>
    <cellStyle name="Normal 19 7 2 2 25" xfId="44419"/>
    <cellStyle name="Normal 19 7 2 2 26" xfId="44420"/>
    <cellStyle name="Normal 19 7 2 2 27" xfId="44421"/>
    <cellStyle name="Normal 19 7 2 2 28" xfId="44422"/>
    <cellStyle name="Normal 19 7 2 2 29" xfId="44423"/>
    <cellStyle name="Normal 19 7 2 2 3" xfId="44424"/>
    <cellStyle name="Normal 19 7 2 2 30" xfId="44425"/>
    <cellStyle name="Normal 19 7 2 2 4" xfId="44426"/>
    <cellStyle name="Normal 19 7 2 2 5" xfId="44427"/>
    <cellStyle name="Normal 19 7 2 2 6" xfId="44428"/>
    <cellStyle name="Normal 19 7 2 2 7" xfId="44429"/>
    <cellStyle name="Normal 19 7 2 2 8" xfId="44430"/>
    <cellStyle name="Normal 19 7 2 2 9" xfId="44431"/>
    <cellStyle name="Normal 19 7 2 20" xfId="44432"/>
    <cellStyle name="Normal 19 7 2 20 10" xfId="44433"/>
    <cellStyle name="Normal 19 7 2 20 11" xfId="44434"/>
    <cellStyle name="Normal 19 7 2 20 12" xfId="44435"/>
    <cellStyle name="Normal 19 7 2 20 13" xfId="44436"/>
    <cellStyle name="Normal 19 7 2 20 14" xfId="44437"/>
    <cellStyle name="Normal 19 7 2 20 15" xfId="44438"/>
    <cellStyle name="Normal 19 7 2 20 16" xfId="44439"/>
    <cellStyle name="Normal 19 7 2 20 17" xfId="44440"/>
    <cellStyle name="Normal 19 7 2 20 18" xfId="44441"/>
    <cellStyle name="Normal 19 7 2 20 19" xfId="44442"/>
    <cellStyle name="Normal 19 7 2 20 2" xfId="44443"/>
    <cellStyle name="Normal 19 7 2 20 20" xfId="44444"/>
    <cellStyle name="Normal 19 7 2 20 21" xfId="44445"/>
    <cellStyle name="Normal 19 7 2 20 22" xfId="44446"/>
    <cellStyle name="Normal 19 7 2 20 23" xfId="44447"/>
    <cellStyle name="Normal 19 7 2 20 24" xfId="44448"/>
    <cellStyle name="Normal 19 7 2 20 25" xfId="44449"/>
    <cellStyle name="Normal 19 7 2 20 26" xfId="44450"/>
    <cellStyle name="Normal 19 7 2 20 27" xfId="44451"/>
    <cellStyle name="Normal 19 7 2 20 28" xfId="44452"/>
    <cellStyle name="Normal 19 7 2 20 29" xfId="44453"/>
    <cellStyle name="Normal 19 7 2 20 3" xfId="44454"/>
    <cellStyle name="Normal 19 7 2 20 30" xfId="44455"/>
    <cellStyle name="Normal 19 7 2 20 4" xfId="44456"/>
    <cellStyle name="Normal 19 7 2 20 5" xfId="44457"/>
    <cellStyle name="Normal 19 7 2 20 6" xfId="44458"/>
    <cellStyle name="Normal 19 7 2 20 7" xfId="44459"/>
    <cellStyle name="Normal 19 7 2 20 8" xfId="44460"/>
    <cellStyle name="Normal 19 7 2 20 9" xfId="44461"/>
    <cellStyle name="Normal 19 7 2 21" xfId="44462"/>
    <cellStyle name="Normal 19 7 2 21 10" xfId="44463"/>
    <cellStyle name="Normal 19 7 2 21 11" xfId="44464"/>
    <cellStyle name="Normal 19 7 2 21 12" xfId="44465"/>
    <cellStyle name="Normal 19 7 2 21 13" xfId="44466"/>
    <cellStyle name="Normal 19 7 2 21 14" xfId="44467"/>
    <cellStyle name="Normal 19 7 2 21 15" xfId="44468"/>
    <cellStyle name="Normal 19 7 2 21 16" xfId="44469"/>
    <cellStyle name="Normal 19 7 2 21 17" xfId="44470"/>
    <cellStyle name="Normal 19 7 2 21 18" xfId="44471"/>
    <cellStyle name="Normal 19 7 2 21 19" xfId="44472"/>
    <cellStyle name="Normal 19 7 2 21 2" xfId="44473"/>
    <cellStyle name="Normal 19 7 2 21 20" xfId="44474"/>
    <cellStyle name="Normal 19 7 2 21 21" xfId="44475"/>
    <cellStyle name="Normal 19 7 2 21 22" xfId="44476"/>
    <cellStyle name="Normal 19 7 2 21 23" xfId="44477"/>
    <cellStyle name="Normal 19 7 2 21 24" xfId="44478"/>
    <cellStyle name="Normal 19 7 2 21 25" xfId="44479"/>
    <cellStyle name="Normal 19 7 2 21 26" xfId="44480"/>
    <cellStyle name="Normal 19 7 2 21 27" xfId="44481"/>
    <cellStyle name="Normal 19 7 2 21 28" xfId="44482"/>
    <cellStyle name="Normal 19 7 2 21 29" xfId="44483"/>
    <cellStyle name="Normal 19 7 2 21 3" xfId="44484"/>
    <cellStyle name="Normal 19 7 2 21 30" xfId="44485"/>
    <cellStyle name="Normal 19 7 2 21 4" xfId="44486"/>
    <cellStyle name="Normal 19 7 2 21 5" xfId="44487"/>
    <cellStyle name="Normal 19 7 2 21 6" xfId="44488"/>
    <cellStyle name="Normal 19 7 2 21 7" xfId="44489"/>
    <cellStyle name="Normal 19 7 2 21 8" xfId="44490"/>
    <cellStyle name="Normal 19 7 2 21 9" xfId="44491"/>
    <cellStyle name="Normal 19 7 2 22" xfId="44492"/>
    <cellStyle name="Normal 19 7 2 22 10" xfId="44493"/>
    <cellStyle name="Normal 19 7 2 22 11" xfId="44494"/>
    <cellStyle name="Normal 19 7 2 22 12" xfId="44495"/>
    <cellStyle name="Normal 19 7 2 22 13" xfId="44496"/>
    <cellStyle name="Normal 19 7 2 22 14" xfId="44497"/>
    <cellStyle name="Normal 19 7 2 22 15" xfId="44498"/>
    <cellStyle name="Normal 19 7 2 22 16" xfId="44499"/>
    <cellStyle name="Normal 19 7 2 22 17" xfId="44500"/>
    <cellStyle name="Normal 19 7 2 22 18" xfId="44501"/>
    <cellStyle name="Normal 19 7 2 22 19" xfId="44502"/>
    <cellStyle name="Normal 19 7 2 22 2" xfId="44503"/>
    <cellStyle name="Normal 19 7 2 22 20" xfId="44504"/>
    <cellStyle name="Normal 19 7 2 22 21" xfId="44505"/>
    <cellStyle name="Normal 19 7 2 22 22" xfId="44506"/>
    <cellStyle name="Normal 19 7 2 22 23" xfId="44507"/>
    <cellStyle name="Normal 19 7 2 22 24" xfId="44508"/>
    <cellStyle name="Normal 19 7 2 22 25" xfId="44509"/>
    <cellStyle name="Normal 19 7 2 22 26" xfId="44510"/>
    <cellStyle name="Normal 19 7 2 22 27" xfId="44511"/>
    <cellStyle name="Normal 19 7 2 22 28" xfId="44512"/>
    <cellStyle name="Normal 19 7 2 22 29" xfId="44513"/>
    <cellStyle name="Normal 19 7 2 22 3" xfId="44514"/>
    <cellStyle name="Normal 19 7 2 22 30" xfId="44515"/>
    <cellStyle name="Normal 19 7 2 22 4" xfId="44516"/>
    <cellStyle name="Normal 19 7 2 22 5" xfId="44517"/>
    <cellStyle name="Normal 19 7 2 22 6" xfId="44518"/>
    <cellStyle name="Normal 19 7 2 22 7" xfId="44519"/>
    <cellStyle name="Normal 19 7 2 22 8" xfId="44520"/>
    <cellStyle name="Normal 19 7 2 22 9" xfId="44521"/>
    <cellStyle name="Normal 19 7 2 23" xfId="44522"/>
    <cellStyle name="Normal 19 7 2 23 10" xfId="44523"/>
    <cellStyle name="Normal 19 7 2 23 11" xfId="44524"/>
    <cellStyle name="Normal 19 7 2 23 12" xfId="44525"/>
    <cellStyle name="Normal 19 7 2 23 13" xfId="44526"/>
    <cellStyle name="Normal 19 7 2 23 14" xfId="44527"/>
    <cellStyle name="Normal 19 7 2 23 15" xfId="44528"/>
    <cellStyle name="Normal 19 7 2 23 16" xfId="44529"/>
    <cellStyle name="Normal 19 7 2 23 17" xfId="44530"/>
    <cellStyle name="Normal 19 7 2 23 18" xfId="44531"/>
    <cellStyle name="Normal 19 7 2 23 19" xfId="44532"/>
    <cellStyle name="Normal 19 7 2 23 2" xfId="44533"/>
    <cellStyle name="Normal 19 7 2 23 20" xfId="44534"/>
    <cellStyle name="Normal 19 7 2 23 21" xfId="44535"/>
    <cellStyle name="Normal 19 7 2 23 22" xfId="44536"/>
    <cellStyle name="Normal 19 7 2 23 23" xfId="44537"/>
    <cellStyle name="Normal 19 7 2 23 24" xfId="44538"/>
    <cellStyle name="Normal 19 7 2 23 25" xfId="44539"/>
    <cellStyle name="Normal 19 7 2 23 26" xfId="44540"/>
    <cellStyle name="Normal 19 7 2 23 27" xfId="44541"/>
    <cellStyle name="Normal 19 7 2 23 28" xfId="44542"/>
    <cellStyle name="Normal 19 7 2 23 29" xfId="44543"/>
    <cellStyle name="Normal 19 7 2 23 3" xfId="44544"/>
    <cellStyle name="Normal 19 7 2 23 30" xfId="44545"/>
    <cellStyle name="Normal 19 7 2 23 4" xfId="44546"/>
    <cellStyle name="Normal 19 7 2 23 5" xfId="44547"/>
    <cellStyle name="Normal 19 7 2 23 6" xfId="44548"/>
    <cellStyle name="Normal 19 7 2 23 7" xfId="44549"/>
    <cellStyle name="Normal 19 7 2 23 8" xfId="44550"/>
    <cellStyle name="Normal 19 7 2 23 9" xfId="44551"/>
    <cellStyle name="Normal 19 7 2 24" xfId="44552"/>
    <cellStyle name="Normal 19 7 2 24 10" xfId="44553"/>
    <cellStyle name="Normal 19 7 2 24 11" xfId="44554"/>
    <cellStyle name="Normal 19 7 2 24 12" xfId="44555"/>
    <cellStyle name="Normal 19 7 2 24 13" xfId="44556"/>
    <cellStyle name="Normal 19 7 2 24 14" xfId="44557"/>
    <cellStyle name="Normal 19 7 2 24 15" xfId="44558"/>
    <cellStyle name="Normal 19 7 2 24 16" xfId="44559"/>
    <cellStyle name="Normal 19 7 2 24 17" xfId="44560"/>
    <cellStyle name="Normal 19 7 2 24 18" xfId="44561"/>
    <cellStyle name="Normal 19 7 2 24 19" xfId="44562"/>
    <cellStyle name="Normal 19 7 2 24 2" xfId="44563"/>
    <cellStyle name="Normal 19 7 2 24 20" xfId="44564"/>
    <cellStyle name="Normal 19 7 2 24 21" xfId="44565"/>
    <cellStyle name="Normal 19 7 2 24 22" xfId="44566"/>
    <cellStyle name="Normal 19 7 2 24 23" xfId="44567"/>
    <cellStyle name="Normal 19 7 2 24 24" xfId="44568"/>
    <cellStyle name="Normal 19 7 2 24 25" xfId="44569"/>
    <cellStyle name="Normal 19 7 2 24 26" xfId="44570"/>
    <cellStyle name="Normal 19 7 2 24 27" xfId="44571"/>
    <cellStyle name="Normal 19 7 2 24 28" xfId="44572"/>
    <cellStyle name="Normal 19 7 2 24 29" xfId="44573"/>
    <cellStyle name="Normal 19 7 2 24 3" xfId="44574"/>
    <cellStyle name="Normal 19 7 2 24 30" xfId="44575"/>
    <cellStyle name="Normal 19 7 2 24 4" xfId="44576"/>
    <cellStyle name="Normal 19 7 2 24 5" xfId="44577"/>
    <cellStyle name="Normal 19 7 2 24 6" xfId="44578"/>
    <cellStyle name="Normal 19 7 2 24 7" xfId="44579"/>
    <cellStyle name="Normal 19 7 2 24 8" xfId="44580"/>
    <cellStyle name="Normal 19 7 2 24 9" xfId="44581"/>
    <cellStyle name="Normal 19 7 2 25" xfId="44582"/>
    <cellStyle name="Normal 19 7 2 25 10" xfId="44583"/>
    <cellStyle name="Normal 19 7 2 25 11" xfId="44584"/>
    <cellStyle name="Normal 19 7 2 25 12" xfId="44585"/>
    <cellStyle name="Normal 19 7 2 25 13" xfId="44586"/>
    <cellStyle name="Normal 19 7 2 25 14" xfId="44587"/>
    <cellStyle name="Normal 19 7 2 25 15" xfId="44588"/>
    <cellStyle name="Normal 19 7 2 25 16" xfId="44589"/>
    <cellStyle name="Normal 19 7 2 25 17" xfId="44590"/>
    <cellStyle name="Normal 19 7 2 25 18" xfId="44591"/>
    <cellStyle name="Normal 19 7 2 25 19" xfId="44592"/>
    <cellStyle name="Normal 19 7 2 25 2" xfId="44593"/>
    <cellStyle name="Normal 19 7 2 25 20" xfId="44594"/>
    <cellStyle name="Normal 19 7 2 25 21" xfId="44595"/>
    <cellStyle name="Normal 19 7 2 25 22" xfId="44596"/>
    <cellStyle name="Normal 19 7 2 25 23" xfId="44597"/>
    <cellStyle name="Normal 19 7 2 25 24" xfId="44598"/>
    <cellStyle name="Normal 19 7 2 25 25" xfId="44599"/>
    <cellStyle name="Normal 19 7 2 25 26" xfId="44600"/>
    <cellStyle name="Normal 19 7 2 25 27" xfId="44601"/>
    <cellStyle name="Normal 19 7 2 25 28" xfId="44602"/>
    <cellStyle name="Normal 19 7 2 25 29" xfId="44603"/>
    <cellStyle name="Normal 19 7 2 25 3" xfId="44604"/>
    <cellStyle name="Normal 19 7 2 25 30" xfId="44605"/>
    <cellStyle name="Normal 19 7 2 25 4" xfId="44606"/>
    <cellStyle name="Normal 19 7 2 25 5" xfId="44607"/>
    <cellStyle name="Normal 19 7 2 25 6" xfId="44608"/>
    <cellStyle name="Normal 19 7 2 25 7" xfId="44609"/>
    <cellStyle name="Normal 19 7 2 25 8" xfId="44610"/>
    <cellStyle name="Normal 19 7 2 25 9" xfId="44611"/>
    <cellStyle name="Normal 19 7 2 26" xfId="44612"/>
    <cellStyle name="Normal 19 7 2 26 10" xfId="44613"/>
    <cellStyle name="Normal 19 7 2 26 11" xfId="44614"/>
    <cellStyle name="Normal 19 7 2 26 12" xfId="44615"/>
    <cellStyle name="Normal 19 7 2 26 13" xfId="44616"/>
    <cellStyle name="Normal 19 7 2 26 14" xfId="44617"/>
    <cellStyle name="Normal 19 7 2 26 15" xfId="44618"/>
    <cellStyle name="Normal 19 7 2 26 16" xfId="44619"/>
    <cellStyle name="Normal 19 7 2 26 17" xfId="44620"/>
    <cellStyle name="Normal 19 7 2 26 18" xfId="44621"/>
    <cellStyle name="Normal 19 7 2 26 19" xfId="44622"/>
    <cellStyle name="Normal 19 7 2 26 2" xfId="44623"/>
    <cellStyle name="Normal 19 7 2 26 20" xfId="44624"/>
    <cellStyle name="Normal 19 7 2 26 21" xfId="44625"/>
    <cellStyle name="Normal 19 7 2 26 22" xfId="44626"/>
    <cellStyle name="Normal 19 7 2 26 23" xfId="44627"/>
    <cellStyle name="Normal 19 7 2 26 24" xfId="44628"/>
    <cellStyle name="Normal 19 7 2 26 25" xfId="44629"/>
    <cellStyle name="Normal 19 7 2 26 26" xfId="44630"/>
    <cellStyle name="Normal 19 7 2 26 27" xfId="44631"/>
    <cellStyle name="Normal 19 7 2 26 28" xfId="44632"/>
    <cellStyle name="Normal 19 7 2 26 29" xfId="44633"/>
    <cellStyle name="Normal 19 7 2 26 3" xfId="44634"/>
    <cellStyle name="Normal 19 7 2 26 30" xfId="44635"/>
    <cellStyle name="Normal 19 7 2 26 4" xfId="44636"/>
    <cellStyle name="Normal 19 7 2 26 5" xfId="44637"/>
    <cellStyle name="Normal 19 7 2 26 6" xfId="44638"/>
    <cellStyle name="Normal 19 7 2 26 7" xfId="44639"/>
    <cellStyle name="Normal 19 7 2 26 8" xfId="44640"/>
    <cellStyle name="Normal 19 7 2 26 9" xfId="44641"/>
    <cellStyle name="Normal 19 7 2 27" xfId="44642"/>
    <cellStyle name="Normal 19 7 2 27 10" xfId="44643"/>
    <cellStyle name="Normal 19 7 2 27 11" xfId="44644"/>
    <cellStyle name="Normal 19 7 2 27 12" xfId="44645"/>
    <cellStyle name="Normal 19 7 2 27 13" xfId="44646"/>
    <cellStyle name="Normal 19 7 2 27 14" xfId="44647"/>
    <cellStyle name="Normal 19 7 2 27 15" xfId="44648"/>
    <cellStyle name="Normal 19 7 2 27 16" xfId="44649"/>
    <cellStyle name="Normal 19 7 2 27 17" xfId="44650"/>
    <cellStyle name="Normal 19 7 2 27 18" xfId="44651"/>
    <cellStyle name="Normal 19 7 2 27 19" xfId="44652"/>
    <cellStyle name="Normal 19 7 2 27 2" xfId="44653"/>
    <cellStyle name="Normal 19 7 2 27 20" xfId="44654"/>
    <cellStyle name="Normal 19 7 2 27 21" xfId="44655"/>
    <cellStyle name="Normal 19 7 2 27 22" xfId="44656"/>
    <cellStyle name="Normal 19 7 2 27 23" xfId="44657"/>
    <cellStyle name="Normal 19 7 2 27 24" xfId="44658"/>
    <cellStyle name="Normal 19 7 2 27 25" xfId="44659"/>
    <cellStyle name="Normal 19 7 2 27 26" xfId="44660"/>
    <cellStyle name="Normal 19 7 2 27 27" xfId="44661"/>
    <cellStyle name="Normal 19 7 2 27 28" xfId="44662"/>
    <cellStyle name="Normal 19 7 2 27 29" xfId="44663"/>
    <cellStyle name="Normal 19 7 2 27 3" xfId="44664"/>
    <cellStyle name="Normal 19 7 2 27 30" xfId="44665"/>
    <cellStyle name="Normal 19 7 2 27 4" xfId="44666"/>
    <cellStyle name="Normal 19 7 2 27 5" xfId="44667"/>
    <cellStyle name="Normal 19 7 2 27 6" xfId="44668"/>
    <cellStyle name="Normal 19 7 2 27 7" xfId="44669"/>
    <cellStyle name="Normal 19 7 2 27 8" xfId="44670"/>
    <cellStyle name="Normal 19 7 2 27 9" xfId="44671"/>
    <cellStyle name="Normal 19 7 2 28" xfId="44672"/>
    <cellStyle name="Normal 19 7 2 28 10" xfId="44673"/>
    <cellStyle name="Normal 19 7 2 28 11" xfId="44674"/>
    <cellStyle name="Normal 19 7 2 28 12" xfId="44675"/>
    <cellStyle name="Normal 19 7 2 28 13" xfId="44676"/>
    <cellStyle name="Normal 19 7 2 28 14" xfId="44677"/>
    <cellStyle name="Normal 19 7 2 28 15" xfId="44678"/>
    <cellStyle name="Normal 19 7 2 28 16" xfId="44679"/>
    <cellStyle name="Normal 19 7 2 28 17" xfId="44680"/>
    <cellStyle name="Normal 19 7 2 28 18" xfId="44681"/>
    <cellStyle name="Normal 19 7 2 28 19" xfId="44682"/>
    <cellStyle name="Normal 19 7 2 28 2" xfId="44683"/>
    <cellStyle name="Normal 19 7 2 28 20" xfId="44684"/>
    <cellStyle name="Normal 19 7 2 28 21" xfId="44685"/>
    <cellStyle name="Normal 19 7 2 28 22" xfId="44686"/>
    <cellStyle name="Normal 19 7 2 28 23" xfId="44687"/>
    <cellStyle name="Normal 19 7 2 28 24" xfId="44688"/>
    <cellStyle name="Normal 19 7 2 28 25" xfId="44689"/>
    <cellStyle name="Normal 19 7 2 28 26" xfId="44690"/>
    <cellStyle name="Normal 19 7 2 28 27" xfId="44691"/>
    <cellStyle name="Normal 19 7 2 28 28" xfId="44692"/>
    <cellStyle name="Normal 19 7 2 28 29" xfId="44693"/>
    <cellStyle name="Normal 19 7 2 28 3" xfId="44694"/>
    <cellStyle name="Normal 19 7 2 28 30" xfId="44695"/>
    <cellStyle name="Normal 19 7 2 28 4" xfId="44696"/>
    <cellStyle name="Normal 19 7 2 28 5" xfId="44697"/>
    <cellStyle name="Normal 19 7 2 28 6" xfId="44698"/>
    <cellStyle name="Normal 19 7 2 28 7" xfId="44699"/>
    <cellStyle name="Normal 19 7 2 28 8" xfId="44700"/>
    <cellStyle name="Normal 19 7 2 28 9" xfId="44701"/>
    <cellStyle name="Normal 19 7 2 29" xfId="44702"/>
    <cellStyle name="Normal 19 7 2 29 10" xfId="44703"/>
    <cellStyle name="Normal 19 7 2 29 11" xfId="44704"/>
    <cellStyle name="Normal 19 7 2 29 12" xfId="44705"/>
    <cellStyle name="Normal 19 7 2 29 13" xfId="44706"/>
    <cellStyle name="Normal 19 7 2 29 14" xfId="44707"/>
    <cellStyle name="Normal 19 7 2 29 15" xfId="44708"/>
    <cellStyle name="Normal 19 7 2 29 16" xfId="44709"/>
    <cellStyle name="Normal 19 7 2 29 17" xfId="44710"/>
    <cellStyle name="Normal 19 7 2 29 18" xfId="44711"/>
    <cellStyle name="Normal 19 7 2 29 19" xfId="44712"/>
    <cellStyle name="Normal 19 7 2 29 2" xfId="44713"/>
    <cellStyle name="Normal 19 7 2 29 20" xfId="44714"/>
    <cellStyle name="Normal 19 7 2 29 21" xfId="44715"/>
    <cellStyle name="Normal 19 7 2 29 22" xfId="44716"/>
    <cellStyle name="Normal 19 7 2 29 23" xfId="44717"/>
    <cellStyle name="Normal 19 7 2 29 24" xfId="44718"/>
    <cellStyle name="Normal 19 7 2 29 25" xfId="44719"/>
    <cellStyle name="Normal 19 7 2 29 26" xfId="44720"/>
    <cellStyle name="Normal 19 7 2 29 27" xfId="44721"/>
    <cellStyle name="Normal 19 7 2 29 28" xfId="44722"/>
    <cellStyle name="Normal 19 7 2 29 29" xfId="44723"/>
    <cellStyle name="Normal 19 7 2 29 3" xfId="44724"/>
    <cellStyle name="Normal 19 7 2 29 30" xfId="44725"/>
    <cellStyle name="Normal 19 7 2 29 4" xfId="44726"/>
    <cellStyle name="Normal 19 7 2 29 5" xfId="44727"/>
    <cellStyle name="Normal 19 7 2 29 6" xfId="44728"/>
    <cellStyle name="Normal 19 7 2 29 7" xfId="44729"/>
    <cellStyle name="Normal 19 7 2 29 8" xfId="44730"/>
    <cellStyle name="Normal 19 7 2 29 9" xfId="44731"/>
    <cellStyle name="Normal 19 7 2 3" xfId="44732"/>
    <cellStyle name="Normal 19 7 2 3 10" xfId="44733"/>
    <cellStyle name="Normal 19 7 2 3 11" xfId="44734"/>
    <cellStyle name="Normal 19 7 2 3 12" xfId="44735"/>
    <cellStyle name="Normal 19 7 2 3 13" xfId="44736"/>
    <cellStyle name="Normal 19 7 2 3 14" xfId="44737"/>
    <cellStyle name="Normal 19 7 2 3 15" xfId="44738"/>
    <cellStyle name="Normal 19 7 2 3 16" xfId="44739"/>
    <cellStyle name="Normal 19 7 2 3 17" xfId="44740"/>
    <cellStyle name="Normal 19 7 2 3 18" xfId="44741"/>
    <cellStyle name="Normal 19 7 2 3 19" xfId="44742"/>
    <cellStyle name="Normal 19 7 2 3 2" xfId="44743"/>
    <cellStyle name="Normal 19 7 2 3 20" xfId="44744"/>
    <cellStyle name="Normal 19 7 2 3 21" xfId="44745"/>
    <cellStyle name="Normal 19 7 2 3 22" xfId="44746"/>
    <cellStyle name="Normal 19 7 2 3 23" xfId="44747"/>
    <cellStyle name="Normal 19 7 2 3 24" xfId="44748"/>
    <cellStyle name="Normal 19 7 2 3 25" xfId="44749"/>
    <cellStyle name="Normal 19 7 2 3 26" xfId="44750"/>
    <cellStyle name="Normal 19 7 2 3 27" xfId="44751"/>
    <cellStyle name="Normal 19 7 2 3 28" xfId="44752"/>
    <cellStyle name="Normal 19 7 2 3 29" xfId="44753"/>
    <cellStyle name="Normal 19 7 2 3 3" xfId="44754"/>
    <cellStyle name="Normal 19 7 2 3 30" xfId="44755"/>
    <cellStyle name="Normal 19 7 2 3 4" xfId="44756"/>
    <cellStyle name="Normal 19 7 2 3 5" xfId="44757"/>
    <cellStyle name="Normal 19 7 2 3 6" xfId="44758"/>
    <cellStyle name="Normal 19 7 2 3 7" xfId="44759"/>
    <cellStyle name="Normal 19 7 2 3 8" xfId="44760"/>
    <cellStyle name="Normal 19 7 2 3 9" xfId="44761"/>
    <cellStyle name="Normal 19 7 2 30" xfId="44762"/>
    <cellStyle name="Normal 19 7 2 30 10" xfId="44763"/>
    <cellStyle name="Normal 19 7 2 30 11" xfId="44764"/>
    <cellStyle name="Normal 19 7 2 30 12" xfId="44765"/>
    <cellStyle name="Normal 19 7 2 30 13" xfId="44766"/>
    <cellStyle name="Normal 19 7 2 30 14" xfId="44767"/>
    <cellStyle name="Normal 19 7 2 30 15" xfId="44768"/>
    <cellStyle name="Normal 19 7 2 30 16" xfId="44769"/>
    <cellStyle name="Normal 19 7 2 30 17" xfId="44770"/>
    <cellStyle name="Normal 19 7 2 30 18" xfId="44771"/>
    <cellStyle name="Normal 19 7 2 30 19" xfId="44772"/>
    <cellStyle name="Normal 19 7 2 30 2" xfId="44773"/>
    <cellStyle name="Normal 19 7 2 30 20" xfId="44774"/>
    <cellStyle name="Normal 19 7 2 30 21" xfId="44775"/>
    <cellStyle name="Normal 19 7 2 30 22" xfId="44776"/>
    <cellStyle name="Normal 19 7 2 30 23" xfId="44777"/>
    <cellStyle name="Normal 19 7 2 30 24" xfId="44778"/>
    <cellStyle name="Normal 19 7 2 30 25" xfId="44779"/>
    <cellStyle name="Normal 19 7 2 30 26" xfId="44780"/>
    <cellStyle name="Normal 19 7 2 30 27" xfId="44781"/>
    <cellStyle name="Normal 19 7 2 30 28" xfId="44782"/>
    <cellStyle name="Normal 19 7 2 30 29" xfId="44783"/>
    <cellStyle name="Normal 19 7 2 30 3" xfId="44784"/>
    <cellStyle name="Normal 19 7 2 30 30" xfId="44785"/>
    <cellStyle name="Normal 19 7 2 30 4" xfId="44786"/>
    <cellStyle name="Normal 19 7 2 30 5" xfId="44787"/>
    <cellStyle name="Normal 19 7 2 30 6" xfId="44788"/>
    <cellStyle name="Normal 19 7 2 30 7" xfId="44789"/>
    <cellStyle name="Normal 19 7 2 30 8" xfId="44790"/>
    <cellStyle name="Normal 19 7 2 30 9" xfId="44791"/>
    <cellStyle name="Normal 19 7 2 31" xfId="44792"/>
    <cellStyle name="Normal 19 7 2 31 10" xfId="44793"/>
    <cellStyle name="Normal 19 7 2 31 11" xfId="44794"/>
    <cellStyle name="Normal 19 7 2 31 12" xfId="44795"/>
    <cellStyle name="Normal 19 7 2 31 13" xfId="44796"/>
    <cellStyle name="Normal 19 7 2 31 14" xfId="44797"/>
    <cellStyle name="Normal 19 7 2 31 15" xfId="44798"/>
    <cellStyle name="Normal 19 7 2 31 16" xfId="44799"/>
    <cellStyle name="Normal 19 7 2 31 17" xfId="44800"/>
    <cellStyle name="Normal 19 7 2 31 18" xfId="44801"/>
    <cellStyle name="Normal 19 7 2 31 19" xfId="44802"/>
    <cellStyle name="Normal 19 7 2 31 2" xfId="44803"/>
    <cellStyle name="Normal 19 7 2 31 20" xfId="44804"/>
    <cellStyle name="Normal 19 7 2 31 21" xfId="44805"/>
    <cellStyle name="Normal 19 7 2 31 22" xfId="44806"/>
    <cellStyle name="Normal 19 7 2 31 23" xfId="44807"/>
    <cellStyle name="Normal 19 7 2 31 24" xfId="44808"/>
    <cellStyle name="Normal 19 7 2 31 25" xfId="44809"/>
    <cellStyle name="Normal 19 7 2 31 26" xfId="44810"/>
    <cellStyle name="Normal 19 7 2 31 27" xfId="44811"/>
    <cellStyle name="Normal 19 7 2 31 28" xfId="44812"/>
    <cellStyle name="Normal 19 7 2 31 29" xfId="44813"/>
    <cellStyle name="Normal 19 7 2 31 3" xfId="44814"/>
    <cellStyle name="Normal 19 7 2 31 30" xfId="44815"/>
    <cellStyle name="Normal 19 7 2 31 4" xfId="44816"/>
    <cellStyle name="Normal 19 7 2 31 5" xfId="44817"/>
    <cellStyle name="Normal 19 7 2 31 6" xfId="44818"/>
    <cellStyle name="Normal 19 7 2 31 7" xfId="44819"/>
    <cellStyle name="Normal 19 7 2 31 8" xfId="44820"/>
    <cellStyle name="Normal 19 7 2 31 9" xfId="44821"/>
    <cellStyle name="Normal 19 7 2 32" xfId="44822"/>
    <cellStyle name="Normal 19 7 2 33" xfId="44823"/>
    <cellStyle name="Normal 19 7 2 34" xfId="44824"/>
    <cellStyle name="Normal 19 7 2 35" xfId="44825"/>
    <cellStyle name="Normal 19 7 2 36" xfId="44826"/>
    <cellStyle name="Normal 19 7 2 37" xfId="44827"/>
    <cellStyle name="Normal 19 7 2 38" xfId="44828"/>
    <cellStyle name="Normal 19 7 2 39" xfId="44829"/>
    <cellStyle name="Normal 19 7 2 4" xfId="44830"/>
    <cellStyle name="Normal 19 7 2 4 10" xfId="44831"/>
    <cellStyle name="Normal 19 7 2 4 11" xfId="44832"/>
    <cellStyle name="Normal 19 7 2 4 12" xfId="44833"/>
    <cellStyle name="Normal 19 7 2 4 13" xfId="44834"/>
    <cellStyle name="Normal 19 7 2 4 14" xfId="44835"/>
    <cellStyle name="Normal 19 7 2 4 15" xfId="44836"/>
    <cellStyle name="Normal 19 7 2 4 16" xfId="44837"/>
    <cellStyle name="Normal 19 7 2 4 17" xfId="44838"/>
    <cellStyle name="Normal 19 7 2 4 18" xfId="44839"/>
    <cellStyle name="Normal 19 7 2 4 19" xfId="44840"/>
    <cellStyle name="Normal 19 7 2 4 2" xfId="44841"/>
    <cellStyle name="Normal 19 7 2 4 20" xfId="44842"/>
    <cellStyle name="Normal 19 7 2 4 21" xfId="44843"/>
    <cellStyle name="Normal 19 7 2 4 22" xfId="44844"/>
    <cellStyle name="Normal 19 7 2 4 23" xfId="44845"/>
    <cellStyle name="Normal 19 7 2 4 24" xfId="44846"/>
    <cellStyle name="Normal 19 7 2 4 25" xfId="44847"/>
    <cellStyle name="Normal 19 7 2 4 26" xfId="44848"/>
    <cellStyle name="Normal 19 7 2 4 27" xfId="44849"/>
    <cellStyle name="Normal 19 7 2 4 28" xfId="44850"/>
    <cellStyle name="Normal 19 7 2 4 29" xfId="44851"/>
    <cellStyle name="Normal 19 7 2 4 3" xfId="44852"/>
    <cellStyle name="Normal 19 7 2 4 30" xfId="44853"/>
    <cellStyle name="Normal 19 7 2 4 4" xfId="44854"/>
    <cellStyle name="Normal 19 7 2 4 5" xfId="44855"/>
    <cellStyle name="Normal 19 7 2 4 6" xfId="44856"/>
    <cellStyle name="Normal 19 7 2 4 7" xfId="44857"/>
    <cellStyle name="Normal 19 7 2 4 8" xfId="44858"/>
    <cellStyle name="Normal 19 7 2 4 9" xfId="44859"/>
    <cellStyle name="Normal 19 7 2 40" xfId="44860"/>
    <cellStyle name="Normal 19 7 2 41" xfId="44861"/>
    <cellStyle name="Normal 19 7 2 42" xfId="44862"/>
    <cellStyle name="Normal 19 7 2 43" xfId="44863"/>
    <cellStyle name="Normal 19 7 2 44" xfId="44864"/>
    <cellStyle name="Normal 19 7 2 45" xfId="44865"/>
    <cellStyle name="Normal 19 7 2 46" xfId="44866"/>
    <cellStyle name="Normal 19 7 2 47" xfId="44867"/>
    <cellStyle name="Normal 19 7 2 48" xfId="44868"/>
    <cellStyle name="Normal 19 7 2 49" xfId="44869"/>
    <cellStyle name="Normal 19 7 2 5" xfId="44870"/>
    <cellStyle name="Normal 19 7 2 5 10" xfId="44871"/>
    <cellStyle name="Normal 19 7 2 5 11" xfId="44872"/>
    <cellStyle name="Normal 19 7 2 5 12" xfId="44873"/>
    <cellStyle name="Normal 19 7 2 5 13" xfId="44874"/>
    <cellStyle name="Normal 19 7 2 5 14" xfId="44875"/>
    <cellStyle name="Normal 19 7 2 5 15" xfId="44876"/>
    <cellStyle name="Normal 19 7 2 5 16" xfId="44877"/>
    <cellStyle name="Normal 19 7 2 5 17" xfId="44878"/>
    <cellStyle name="Normal 19 7 2 5 18" xfId="44879"/>
    <cellStyle name="Normal 19 7 2 5 19" xfId="44880"/>
    <cellStyle name="Normal 19 7 2 5 2" xfId="44881"/>
    <cellStyle name="Normal 19 7 2 5 20" xfId="44882"/>
    <cellStyle name="Normal 19 7 2 5 21" xfId="44883"/>
    <cellStyle name="Normal 19 7 2 5 22" xfId="44884"/>
    <cellStyle name="Normal 19 7 2 5 23" xfId="44885"/>
    <cellStyle name="Normal 19 7 2 5 24" xfId="44886"/>
    <cellStyle name="Normal 19 7 2 5 25" xfId="44887"/>
    <cellStyle name="Normal 19 7 2 5 26" xfId="44888"/>
    <cellStyle name="Normal 19 7 2 5 27" xfId="44889"/>
    <cellStyle name="Normal 19 7 2 5 28" xfId="44890"/>
    <cellStyle name="Normal 19 7 2 5 29" xfId="44891"/>
    <cellStyle name="Normal 19 7 2 5 3" xfId="44892"/>
    <cellStyle name="Normal 19 7 2 5 30" xfId="44893"/>
    <cellStyle name="Normal 19 7 2 5 4" xfId="44894"/>
    <cellStyle name="Normal 19 7 2 5 5" xfId="44895"/>
    <cellStyle name="Normal 19 7 2 5 6" xfId="44896"/>
    <cellStyle name="Normal 19 7 2 5 7" xfId="44897"/>
    <cellStyle name="Normal 19 7 2 5 8" xfId="44898"/>
    <cellStyle name="Normal 19 7 2 5 9" xfId="44899"/>
    <cellStyle name="Normal 19 7 2 50" xfId="44900"/>
    <cellStyle name="Normal 19 7 2 51" xfId="44901"/>
    <cellStyle name="Normal 19 7 2 52" xfId="44902"/>
    <cellStyle name="Normal 19 7 2 53" xfId="44903"/>
    <cellStyle name="Normal 19 7 2 54" xfId="44904"/>
    <cellStyle name="Normal 19 7 2 55" xfId="44905"/>
    <cellStyle name="Normal 19 7 2 56" xfId="44906"/>
    <cellStyle name="Normal 19 7 2 57" xfId="44907"/>
    <cellStyle name="Normal 19 7 2 58" xfId="44908"/>
    <cellStyle name="Normal 19 7 2 59" xfId="44909"/>
    <cellStyle name="Normal 19 7 2 6" xfId="44910"/>
    <cellStyle name="Normal 19 7 2 6 10" xfId="44911"/>
    <cellStyle name="Normal 19 7 2 6 11" xfId="44912"/>
    <cellStyle name="Normal 19 7 2 6 12" xfId="44913"/>
    <cellStyle name="Normal 19 7 2 6 13" xfId="44914"/>
    <cellStyle name="Normal 19 7 2 6 14" xfId="44915"/>
    <cellStyle name="Normal 19 7 2 6 15" xfId="44916"/>
    <cellStyle name="Normal 19 7 2 6 16" xfId="44917"/>
    <cellStyle name="Normal 19 7 2 6 17" xfId="44918"/>
    <cellStyle name="Normal 19 7 2 6 18" xfId="44919"/>
    <cellStyle name="Normal 19 7 2 6 19" xfId="44920"/>
    <cellStyle name="Normal 19 7 2 6 2" xfId="44921"/>
    <cellStyle name="Normal 19 7 2 6 20" xfId="44922"/>
    <cellStyle name="Normal 19 7 2 6 21" xfId="44923"/>
    <cellStyle name="Normal 19 7 2 6 22" xfId="44924"/>
    <cellStyle name="Normal 19 7 2 6 23" xfId="44925"/>
    <cellStyle name="Normal 19 7 2 6 24" xfId="44926"/>
    <cellStyle name="Normal 19 7 2 6 25" xfId="44927"/>
    <cellStyle name="Normal 19 7 2 6 26" xfId="44928"/>
    <cellStyle name="Normal 19 7 2 6 27" xfId="44929"/>
    <cellStyle name="Normal 19 7 2 6 28" xfId="44930"/>
    <cellStyle name="Normal 19 7 2 6 29" xfId="44931"/>
    <cellStyle name="Normal 19 7 2 6 3" xfId="44932"/>
    <cellStyle name="Normal 19 7 2 6 30" xfId="44933"/>
    <cellStyle name="Normal 19 7 2 6 4" xfId="44934"/>
    <cellStyle name="Normal 19 7 2 6 5" xfId="44935"/>
    <cellStyle name="Normal 19 7 2 6 6" xfId="44936"/>
    <cellStyle name="Normal 19 7 2 6 7" xfId="44937"/>
    <cellStyle name="Normal 19 7 2 6 8" xfId="44938"/>
    <cellStyle name="Normal 19 7 2 6 9" xfId="44939"/>
    <cellStyle name="Normal 19 7 2 60" xfId="44940"/>
    <cellStyle name="Normal 19 7 2 7" xfId="44941"/>
    <cellStyle name="Normal 19 7 2 7 10" xfId="44942"/>
    <cellStyle name="Normal 19 7 2 7 11" xfId="44943"/>
    <cellStyle name="Normal 19 7 2 7 12" xfId="44944"/>
    <cellStyle name="Normal 19 7 2 7 13" xfId="44945"/>
    <cellStyle name="Normal 19 7 2 7 14" xfId="44946"/>
    <cellStyle name="Normal 19 7 2 7 15" xfId="44947"/>
    <cellStyle name="Normal 19 7 2 7 16" xfId="44948"/>
    <cellStyle name="Normal 19 7 2 7 17" xfId="44949"/>
    <cellStyle name="Normal 19 7 2 7 18" xfId="44950"/>
    <cellStyle name="Normal 19 7 2 7 19" xfId="44951"/>
    <cellStyle name="Normal 19 7 2 7 2" xfId="44952"/>
    <cellStyle name="Normal 19 7 2 7 20" xfId="44953"/>
    <cellStyle name="Normal 19 7 2 7 21" xfId="44954"/>
    <cellStyle name="Normal 19 7 2 7 22" xfId="44955"/>
    <cellStyle name="Normal 19 7 2 7 23" xfId="44956"/>
    <cellStyle name="Normal 19 7 2 7 24" xfId="44957"/>
    <cellStyle name="Normal 19 7 2 7 25" xfId="44958"/>
    <cellStyle name="Normal 19 7 2 7 26" xfId="44959"/>
    <cellStyle name="Normal 19 7 2 7 27" xfId="44960"/>
    <cellStyle name="Normal 19 7 2 7 28" xfId="44961"/>
    <cellStyle name="Normal 19 7 2 7 29" xfId="44962"/>
    <cellStyle name="Normal 19 7 2 7 3" xfId="44963"/>
    <cellStyle name="Normal 19 7 2 7 30" xfId="44964"/>
    <cellStyle name="Normal 19 7 2 7 4" xfId="44965"/>
    <cellStyle name="Normal 19 7 2 7 5" xfId="44966"/>
    <cellStyle name="Normal 19 7 2 7 6" xfId="44967"/>
    <cellStyle name="Normal 19 7 2 7 7" xfId="44968"/>
    <cellStyle name="Normal 19 7 2 7 8" xfId="44969"/>
    <cellStyle name="Normal 19 7 2 7 9" xfId="44970"/>
    <cellStyle name="Normal 19 7 2 8" xfId="44971"/>
    <cellStyle name="Normal 19 7 2 8 10" xfId="44972"/>
    <cellStyle name="Normal 19 7 2 8 11" xfId="44973"/>
    <cellStyle name="Normal 19 7 2 8 12" xfId="44974"/>
    <cellStyle name="Normal 19 7 2 8 13" xfId="44975"/>
    <cellStyle name="Normal 19 7 2 8 14" xfId="44976"/>
    <cellStyle name="Normal 19 7 2 8 15" xfId="44977"/>
    <cellStyle name="Normal 19 7 2 8 16" xfId="44978"/>
    <cellStyle name="Normal 19 7 2 8 17" xfId="44979"/>
    <cellStyle name="Normal 19 7 2 8 18" xfId="44980"/>
    <cellStyle name="Normal 19 7 2 8 19" xfId="44981"/>
    <cellStyle name="Normal 19 7 2 8 2" xfId="44982"/>
    <cellStyle name="Normal 19 7 2 8 20" xfId="44983"/>
    <cellStyle name="Normal 19 7 2 8 21" xfId="44984"/>
    <cellStyle name="Normal 19 7 2 8 22" xfId="44985"/>
    <cellStyle name="Normal 19 7 2 8 23" xfId="44986"/>
    <cellStyle name="Normal 19 7 2 8 24" xfId="44987"/>
    <cellStyle name="Normal 19 7 2 8 25" xfId="44988"/>
    <cellStyle name="Normal 19 7 2 8 26" xfId="44989"/>
    <cellStyle name="Normal 19 7 2 8 27" xfId="44990"/>
    <cellStyle name="Normal 19 7 2 8 28" xfId="44991"/>
    <cellStyle name="Normal 19 7 2 8 29" xfId="44992"/>
    <cellStyle name="Normal 19 7 2 8 3" xfId="44993"/>
    <cellStyle name="Normal 19 7 2 8 30" xfId="44994"/>
    <cellStyle name="Normal 19 7 2 8 4" xfId="44995"/>
    <cellStyle name="Normal 19 7 2 8 5" xfId="44996"/>
    <cellStyle name="Normal 19 7 2 8 6" xfId="44997"/>
    <cellStyle name="Normal 19 7 2 8 7" xfId="44998"/>
    <cellStyle name="Normal 19 7 2 8 8" xfId="44999"/>
    <cellStyle name="Normal 19 7 2 8 9" xfId="45000"/>
    <cellStyle name="Normal 19 7 2 9" xfId="45001"/>
    <cellStyle name="Normal 19 7 2 9 10" xfId="45002"/>
    <cellStyle name="Normal 19 7 2 9 11" xfId="45003"/>
    <cellStyle name="Normal 19 7 2 9 12" xfId="45004"/>
    <cellStyle name="Normal 19 7 2 9 13" xfId="45005"/>
    <cellStyle name="Normal 19 7 2 9 14" xfId="45006"/>
    <cellStyle name="Normal 19 7 2 9 15" xfId="45007"/>
    <cellStyle name="Normal 19 7 2 9 16" xfId="45008"/>
    <cellStyle name="Normal 19 7 2 9 17" xfId="45009"/>
    <cellStyle name="Normal 19 7 2 9 18" xfId="45010"/>
    <cellStyle name="Normal 19 7 2 9 19" xfId="45011"/>
    <cellStyle name="Normal 19 7 2 9 2" xfId="45012"/>
    <cellStyle name="Normal 19 7 2 9 20" xfId="45013"/>
    <cellStyle name="Normal 19 7 2 9 21" xfId="45014"/>
    <cellStyle name="Normal 19 7 2 9 22" xfId="45015"/>
    <cellStyle name="Normal 19 7 2 9 23" xfId="45016"/>
    <cellStyle name="Normal 19 7 2 9 24" xfId="45017"/>
    <cellStyle name="Normal 19 7 2 9 25" xfId="45018"/>
    <cellStyle name="Normal 19 7 2 9 26" xfId="45019"/>
    <cellStyle name="Normal 19 7 2 9 27" xfId="45020"/>
    <cellStyle name="Normal 19 7 2 9 28" xfId="45021"/>
    <cellStyle name="Normal 19 7 2 9 29" xfId="45022"/>
    <cellStyle name="Normal 19 7 2 9 3" xfId="45023"/>
    <cellStyle name="Normal 19 7 2 9 30" xfId="45024"/>
    <cellStyle name="Normal 19 7 2 9 4" xfId="45025"/>
    <cellStyle name="Normal 19 7 2 9 5" xfId="45026"/>
    <cellStyle name="Normal 19 7 2 9 6" xfId="45027"/>
    <cellStyle name="Normal 19 7 2 9 7" xfId="45028"/>
    <cellStyle name="Normal 19 7 2 9 8" xfId="45029"/>
    <cellStyle name="Normal 19 7 2 9 9" xfId="45030"/>
    <cellStyle name="Normal 19 7 20" xfId="45031"/>
    <cellStyle name="Normal 19 7 20 10" xfId="45032"/>
    <cellStyle name="Normal 19 7 20 11" xfId="45033"/>
    <cellStyle name="Normal 19 7 20 12" xfId="45034"/>
    <cellStyle name="Normal 19 7 20 13" xfId="45035"/>
    <cellStyle name="Normal 19 7 20 14" xfId="45036"/>
    <cellStyle name="Normal 19 7 20 15" xfId="45037"/>
    <cellStyle name="Normal 19 7 20 16" xfId="45038"/>
    <cellStyle name="Normal 19 7 20 17" xfId="45039"/>
    <cellStyle name="Normal 19 7 20 18" xfId="45040"/>
    <cellStyle name="Normal 19 7 20 19" xfId="45041"/>
    <cellStyle name="Normal 19 7 20 2" xfId="45042"/>
    <cellStyle name="Normal 19 7 20 20" xfId="45043"/>
    <cellStyle name="Normal 19 7 20 21" xfId="45044"/>
    <cellStyle name="Normal 19 7 20 22" xfId="45045"/>
    <cellStyle name="Normal 19 7 20 23" xfId="45046"/>
    <cellStyle name="Normal 19 7 20 24" xfId="45047"/>
    <cellStyle name="Normal 19 7 20 25" xfId="45048"/>
    <cellStyle name="Normal 19 7 20 26" xfId="45049"/>
    <cellStyle name="Normal 19 7 20 27" xfId="45050"/>
    <cellStyle name="Normal 19 7 20 28" xfId="45051"/>
    <cellStyle name="Normal 19 7 20 29" xfId="45052"/>
    <cellStyle name="Normal 19 7 20 3" xfId="45053"/>
    <cellStyle name="Normal 19 7 20 30" xfId="45054"/>
    <cellStyle name="Normal 19 7 20 4" xfId="45055"/>
    <cellStyle name="Normal 19 7 20 5" xfId="45056"/>
    <cellStyle name="Normal 19 7 20 6" xfId="45057"/>
    <cellStyle name="Normal 19 7 20 7" xfId="45058"/>
    <cellStyle name="Normal 19 7 20 8" xfId="45059"/>
    <cellStyle name="Normal 19 7 20 9" xfId="45060"/>
    <cellStyle name="Normal 19 7 21" xfId="45061"/>
    <cellStyle name="Normal 19 7 21 10" xfId="45062"/>
    <cellStyle name="Normal 19 7 21 11" xfId="45063"/>
    <cellStyle name="Normal 19 7 21 12" xfId="45064"/>
    <cellStyle name="Normal 19 7 21 13" xfId="45065"/>
    <cellStyle name="Normal 19 7 21 14" xfId="45066"/>
    <cellStyle name="Normal 19 7 21 15" xfId="45067"/>
    <cellStyle name="Normal 19 7 21 16" xfId="45068"/>
    <cellStyle name="Normal 19 7 21 17" xfId="45069"/>
    <cellStyle name="Normal 19 7 21 18" xfId="45070"/>
    <cellStyle name="Normal 19 7 21 19" xfId="45071"/>
    <cellStyle name="Normal 19 7 21 2" xfId="45072"/>
    <cellStyle name="Normal 19 7 21 20" xfId="45073"/>
    <cellStyle name="Normal 19 7 21 21" xfId="45074"/>
    <cellStyle name="Normal 19 7 21 22" xfId="45075"/>
    <cellStyle name="Normal 19 7 21 23" xfId="45076"/>
    <cellStyle name="Normal 19 7 21 24" xfId="45077"/>
    <cellStyle name="Normal 19 7 21 25" xfId="45078"/>
    <cellStyle name="Normal 19 7 21 26" xfId="45079"/>
    <cellStyle name="Normal 19 7 21 27" xfId="45080"/>
    <cellStyle name="Normal 19 7 21 28" xfId="45081"/>
    <cellStyle name="Normal 19 7 21 29" xfId="45082"/>
    <cellStyle name="Normal 19 7 21 3" xfId="45083"/>
    <cellStyle name="Normal 19 7 21 30" xfId="45084"/>
    <cellStyle name="Normal 19 7 21 4" xfId="45085"/>
    <cellStyle name="Normal 19 7 21 5" xfId="45086"/>
    <cellStyle name="Normal 19 7 21 6" xfId="45087"/>
    <cellStyle name="Normal 19 7 21 7" xfId="45088"/>
    <cellStyle name="Normal 19 7 21 8" xfId="45089"/>
    <cellStyle name="Normal 19 7 21 9" xfId="45090"/>
    <cellStyle name="Normal 19 7 22" xfId="45091"/>
    <cellStyle name="Normal 19 7 22 10" xfId="45092"/>
    <cellStyle name="Normal 19 7 22 11" xfId="45093"/>
    <cellStyle name="Normal 19 7 22 12" xfId="45094"/>
    <cellStyle name="Normal 19 7 22 13" xfId="45095"/>
    <cellStyle name="Normal 19 7 22 14" xfId="45096"/>
    <cellStyle name="Normal 19 7 22 15" xfId="45097"/>
    <cellStyle name="Normal 19 7 22 16" xfId="45098"/>
    <cellStyle name="Normal 19 7 22 17" xfId="45099"/>
    <cellStyle name="Normal 19 7 22 18" xfId="45100"/>
    <cellStyle name="Normal 19 7 22 19" xfId="45101"/>
    <cellStyle name="Normal 19 7 22 2" xfId="45102"/>
    <cellStyle name="Normal 19 7 22 20" xfId="45103"/>
    <cellStyle name="Normal 19 7 22 21" xfId="45104"/>
    <cellStyle name="Normal 19 7 22 22" xfId="45105"/>
    <cellStyle name="Normal 19 7 22 23" xfId="45106"/>
    <cellStyle name="Normal 19 7 22 24" xfId="45107"/>
    <cellStyle name="Normal 19 7 22 25" xfId="45108"/>
    <cellStyle name="Normal 19 7 22 26" xfId="45109"/>
    <cellStyle name="Normal 19 7 22 27" xfId="45110"/>
    <cellStyle name="Normal 19 7 22 28" xfId="45111"/>
    <cellStyle name="Normal 19 7 22 29" xfId="45112"/>
    <cellStyle name="Normal 19 7 22 3" xfId="45113"/>
    <cellStyle name="Normal 19 7 22 30" xfId="45114"/>
    <cellStyle name="Normal 19 7 22 4" xfId="45115"/>
    <cellStyle name="Normal 19 7 22 5" xfId="45116"/>
    <cellStyle name="Normal 19 7 22 6" xfId="45117"/>
    <cellStyle name="Normal 19 7 22 7" xfId="45118"/>
    <cellStyle name="Normal 19 7 22 8" xfId="45119"/>
    <cellStyle name="Normal 19 7 22 9" xfId="45120"/>
    <cellStyle name="Normal 19 7 23" xfId="45121"/>
    <cellStyle name="Normal 19 7 23 10" xfId="45122"/>
    <cellStyle name="Normal 19 7 23 11" xfId="45123"/>
    <cellStyle name="Normal 19 7 23 12" xfId="45124"/>
    <cellStyle name="Normal 19 7 23 13" xfId="45125"/>
    <cellStyle name="Normal 19 7 23 14" xfId="45126"/>
    <cellStyle name="Normal 19 7 23 15" xfId="45127"/>
    <cellStyle name="Normal 19 7 23 16" xfId="45128"/>
    <cellStyle name="Normal 19 7 23 17" xfId="45129"/>
    <cellStyle name="Normal 19 7 23 18" xfId="45130"/>
    <cellStyle name="Normal 19 7 23 19" xfId="45131"/>
    <cellStyle name="Normal 19 7 23 2" xfId="45132"/>
    <cellStyle name="Normal 19 7 23 20" xfId="45133"/>
    <cellStyle name="Normal 19 7 23 21" xfId="45134"/>
    <cellStyle name="Normal 19 7 23 22" xfId="45135"/>
    <cellStyle name="Normal 19 7 23 23" xfId="45136"/>
    <cellStyle name="Normal 19 7 23 24" xfId="45137"/>
    <cellStyle name="Normal 19 7 23 25" xfId="45138"/>
    <cellStyle name="Normal 19 7 23 26" xfId="45139"/>
    <cellStyle name="Normal 19 7 23 27" xfId="45140"/>
    <cellStyle name="Normal 19 7 23 28" xfId="45141"/>
    <cellStyle name="Normal 19 7 23 29" xfId="45142"/>
    <cellStyle name="Normal 19 7 23 3" xfId="45143"/>
    <cellStyle name="Normal 19 7 23 30" xfId="45144"/>
    <cellStyle name="Normal 19 7 23 4" xfId="45145"/>
    <cellStyle name="Normal 19 7 23 5" xfId="45146"/>
    <cellStyle name="Normal 19 7 23 6" xfId="45147"/>
    <cellStyle name="Normal 19 7 23 7" xfId="45148"/>
    <cellStyle name="Normal 19 7 23 8" xfId="45149"/>
    <cellStyle name="Normal 19 7 23 9" xfId="45150"/>
    <cellStyle name="Normal 19 7 24" xfId="45151"/>
    <cellStyle name="Normal 19 7 24 10" xfId="45152"/>
    <cellStyle name="Normal 19 7 24 11" xfId="45153"/>
    <cellStyle name="Normal 19 7 24 12" xfId="45154"/>
    <cellStyle name="Normal 19 7 24 13" xfId="45155"/>
    <cellStyle name="Normal 19 7 24 14" xfId="45156"/>
    <cellStyle name="Normal 19 7 24 15" xfId="45157"/>
    <cellStyle name="Normal 19 7 24 16" xfId="45158"/>
    <cellStyle name="Normal 19 7 24 17" xfId="45159"/>
    <cellStyle name="Normal 19 7 24 18" xfId="45160"/>
    <cellStyle name="Normal 19 7 24 19" xfId="45161"/>
    <cellStyle name="Normal 19 7 24 2" xfId="45162"/>
    <cellStyle name="Normal 19 7 24 20" xfId="45163"/>
    <cellStyle name="Normal 19 7 24 21" xfId="45164"/>
    <cellStyle name="Normal 19 7 24 22" xfId="45165"/>
    <cellStyle name="Normal 19 7 24 23" xfId="45166"/>
    <cellStyle name="Normal 19 7 24 24" xfId="45167"/>
    <cellStyle name="Normal 19 7 24 25" xfId="45168"/>
    <cellStyle name="Normal 19 7 24 26" xfId="45169"/>
    <cellStyle name="Normal 19 7 24 27" xfId="45170"/>
    <cellStyle name="Normal 19 7 24 28" xfId="45171"/>
    <cellStyle name="Normal 19 7 24 29" xfId="45172"/>
    <cellStyle name="Normal 19 7 24 3" xfId="45173"/>
    <cellStyle name="Normal 19 7 24 30" xfId="45174"/>
    <cellStyle name="Normal 19 7 24 4" xfId="45175"/>
    <cellStyle name="Normal 19 7 24 5" xfId="45176"/>
    <cellStyle name="Normal 19 7 24 6" xfId="45177"/>
    <cellStyle name="Normal 19 7 24 7" xfId="45178"/>
    <cellStyle name="Normal 19 7 24 8" xfId="45179"/>
    <cellStyle name="Normal 19 7 24 9" xfId="45180"/>
    <cellStyle name="Normal 19 7 25" xfId="45181"/>
    <cellStyle name="Normal 19 7 25 10" xfId="45182"/>
    <cellStyle name="Normal 19 7 25 11" xfId="45183"/>
    <cellStyle name="Normal 19 7 25 12" xfId="45184"/>
    <cellStyle name="Normal 19 7 25 13" xfId="45185"/>
    <cellStyle name="Normal 19 7 25 14" xfId="45186"/>
    <cellStyle name="Normal 19 7 25 15" xfId="45187"/>
    <cellStyle name="Normal 19 7 25 16" xfId="45188"/>
    <cellStyle name="Normal 19 7 25 17" xfId="45189"/>
    <cellStyle name="Normal 19 7 25 18" xfId="45190"/>
    <cellStyle name="Normal 19 7 25 19" xfId="45191"/>
    <cellStyle name="Normal 19 7 25 2" xfId="45192"/>
    <cellStyle name="Normal 19 7 25 20" xfId="45193"/>
    <cellStyle name="Normal 19 7 25 21" xfId="45194"/>
    <cellStyle name="Normal 19 7 25 22" xfId="45195"/>
    <cellStyle name="Normal 19 7 25 23" xfId="45196"/>
    <cellStyle name="Normal 19 7 25 24" xfId="45197"/>
    <cellStyle name="Normal 19 7 25 25" xfId="45198"/>
    <cellStyle name="Normal 19 7 25 26" xfId="45199"/>
    <cellStyle name="Normal 19 7 25 27" xfId="45200"/>
    <cellStyle name="Normal 19 7 25 28" xfId="45201"/>
    <cellStyle name="Normal 19 7 25 29" xfId="45202"/>
    <cellStyle name="Normal 19 7 25 3" xfId="45203"/>
    <cellStyle name="Normal 19 7 25 30" xfId="45204"/>
    <cellStyle name="Normal 19 7 25 4" xfId="45205"/>
    <cellStyle name="Normal 19 7 25 5" xfId="45206"/>
    <cellStyle name="Normal 19 7 25 6" xfId="45207"/>
    <cellStyle name="Normal 19 7 25 7" xfId="45208"/>
    <cellStyle name="Normal 19 7 25 8" xfId="45209"/>
    <cellStyle name="Normal 19 7 25 9" xfId="45210"/>
    <cellStyle name="Normal 19 7 26" xfId="45211"/>
    <cellStyle name="Normal 19 7 26 10" xfId="45212"/>
    <cellStyle name="Normal 19 7 26 11" xfId="45213"/>
    <cellStyle name="Normal 19 7 26 12" xfId="45214"/>
    <cellStyle name="Normal 19 7 26 13" xfId="45215"/>
    <cellStyle name="Normal 19 7 26 14" xfId="45216"/>
    <cellStyle name="Normal 19 7 26 15" xfId="45217"/>
    <cellStyle name="Normal 19 7 26 16" xfId="45218"/>
    <cellStyle name="Normal 19 7 26 17" xfId="45219"/>
    <cellStyle name="Normal 19 7 26 18" xfId="45220"/>
    <cellStyle name="Normal 19 7 26 19" xfId="45221"/>
    <cellStyle name="Normal 19 7 26 2" xfId="45222"/>
    <cellStyle name="Normal 19 7 26 20" xfId="45223"/>
    <cellStyle name="Normal 19 7 26 21" xfId="45224"/>
    <cellStyle name="Normal 19 7 26 22" xfId="45225"/>
    <cellStyle name="Normal 19 7 26 23" xfId="45226"/>
    <cellStyle name="Normal 19 7 26 24" xfId="45227"/>
    <cellStyle name="Normal 19 7 26 25" xfId="45228"/>
    <cellStyle name="Normal 19 7 26 26" xfId="45229"/>
    <cellStyle name="Normal 19 7 26 27" xfId="45230"/>
    <cellStyle name="Normal 19 7 26 28" xfId="45231"/>
    <cellStyle name="Normal 19 7 26 29" xfId="45232"/>
    <cellStyle name="Normal 19 7 26 3" xfId="45233"/>
    <cellStyle name="Normal 19 7 26 30" xfId="45234"/>
    <cellStyle name="Normal 19 7 26 4" xfId="45235"/>
    <cellStyle name="Normal 19 7 26 5" xfId="45236"/>
    <cellStyle name="Normal 19 7 26 6" xfId="45237"/>
    <cellStyle name="Normal 19 7 26 7" xfId="45238"/>
    <cellStyle name="Normal 19 7 26 8" xfId="45239"/>
    <cellStyle name="Normal 19 7 26 9" xfId="45240"/>
    <cellStyle name="Normal 19 7 27" xfId="45241"/>
    <cellStyle name="Normal 19 7 27 10" xfId="45242"/>
    <cellStyle name="Normal 19 7 27 11" xfId="45243"/>
    <cellStyle name="Normal 19 7 27 12" xfId="45244"/>
    <cellStyle name="Normal 19 7 27 13" xfId="45245"/>
    <cellStyle name="Normal 19 7 27 14" xfId="45246"/>
    <cellStyle name="Normal 19 7 27 15" xfId="45247"/>
    <cellStyle name="Normal 19 7 27 16" xfId="45248"/>
    <cellStyle name="Normal 19 7 27 17" xfId="45249"/>
    <cellStyle name="Normal 19 7 27 18" xfId="45250"/>
    <cellStyle name="Normal 19 7 27 19" xfId="45251"/>
    <cellStyle name="Normal 19 7 27 2" xfId="45252"/>
    <cellStyle name="Normal 19 7 27 20" xfId="45253"/>
    <cellStyle name="Normal 19 7 27 21" xfId="45254"/>
    <cellStyle name="Normal 19 7 27 22" xfId="45255"/>
    <cellStyle name="Normal 19 7 27 23" xfId="45256"/>
    <cellStyle name="Normal 19 7 27 24" xfId="45257"/>
    <cellStyle name="Normal 19 7 27 25" xfId="45258"/>
    <cellStyle name="Normal 19 7 27 26" xfId="45259"/>
    <cellStyle name="Normal 19 7 27 27" xfId="45260"/>
    <cellStyle name="Normal 19 7 27 28" xfId="45261"/>
    <cellStyle name="Normal 19 7 27 29" xfId="45262"/>
    <cellStyle name="Normal 19 7 27 3" xfId="45263"/>
    <cellStyle name="Normal 19 7 27 30" xfId="45264"/>
    <cellStyle name="Normal 19 7 27 4" xfId="45265"/>
    <cellStyle name="Normal 19 7 27 5" xfId="45266"/>
    <cellStyle name="Normal 19 7 27 6" xfId="45267"/>
    <cellStyle name="Normal 19 7 27 7" xfId="45268"/>
    <cellStyle name="Normal 19 7 27 8" xfId="45269"/>
    <cellStyle name="Normal 19 7 27 9" xfId="45270"/>
    <cellStyle name="Normal 19 7 28" xfId="45271"/>
    <cellStyle name="Normal 19 7 28 10" xfId="45272"/>
    <cellStyle name="Normal 19 7 28 11" xfId="45273"/>
    <cellStyle name="Normal 19 7 28 12" xfId="45274"/>
    <cellStyle name="Normal 19 7 28 13" xfId="45275"/>
    <cellStyle name="Normal 19 7 28 14" xfId="45276"/>
    <cellStyle name="Normal 19 7 28 15" xfId="45277"/>
    <cellStyle name="Normal 19 7 28 16" xfId="45278"/>
    <cellStyle name="Normal 19 7 28 17" xfId="45279"/>
    <cellStyle name="Normal 19 7 28 18" xfId="45280"/>
    <cellStyle name="Normal 19 7 28 19" xfId="45281"/>
    <cellStyle name="Normal 19 7 28 2" xfId="45282"/>
    <cellStyle name="Normal 19 7 28 20" xfId="45283"/>
    <cellStyle name="Normal 19 7 28 21" xfId="45284"/>
    <cellStyle name="Normal 19 7 28 22" xfId="45285"/>
    <cellStyle name="Normal 19 7 28 23" xfId="45286"/>
    <cellStyle name="Normal 19 7 28 24" xfId="45287"/>
    <cellStyle name="Normal 19 7 28 25" xfId="45288"/>
    <cellStyle name="Normal 19 7 28 26" xfId="45289"/>
    <cellStyle name="Normal 19 7 28 27" xfId="45290"/>
    <cellStyle name="Normal 19 7 28 28" xfId="45291"/>
    <cellStyle name="Normal 19 7 28 29" xfId="45292"/>
    <cellStyle name="Normal 19 7 28 3" xfId="45293"/>
    <cellStyle name="Normal 19 7 28 30" xfId="45294"/>
    <cellStyle name="Normal 19 7 28 4" xfId="45295"/>
    <cellStyle name="Normal 19 7 28 5" xfId="45296"/>
    <cellStyle name="Normal 19 7 28 6" xfId="45297"/>
    <cellStyle name="Normal 19 7 28 7" xfId="45298"/>
    <cellStyle name="Normal 19 7 28 8" xfId="45299"/>
    <cellStyle name="Normal 19 7 28 9" xfId="45300"/>
    <cellStyle name="Normal 19 7 29" xfId="45301"/>
    <cellStyle name="Normal 19 7 29 10" xfId="45302"/>
    <cellStyle name="Normal 19 7 29 11" xfId="45303"/>
    <cellStyle name="Normal 19 7 29 12" xfId="45304"/>
    <cellStyle name="Normal 19 7 29 13" xfId="45305"/>
    <cellStyle name="Normal 19 7 29 14" xfId="45306"/>
    <cellStyle name="Normal 19 7 29 15" xfId="45307"/>
    <cellStyle name="Normal 19 7 29 16" xfId="45308"/>
    <cellStyle name="Normal 19 7 29 17" xfId="45309"/>
    <cellStyle name="Normal 19 7 29 18" xfId="45310"/>
    <cellStyle name="Normal 19 7 29 19" xfId="45311"/>
    <cellStyle name="Normal 19 7 29 2" xfId="45312"/>
    <cellStyle name="Normal 19 7 29 20" xfId="45313"/>
    <cellStyle name="Normal 19 7 29 21" xfId="45314"/>
    <cellStyle name="Normal 19 7 29 22" xfId="45315"/>
    <cellStyle name="Normal 19 7 29 23" xfId="45316"/>
    <cellStyle name="Normal 19 7 29 24" xfId="45317"/>
    <cellStyle name="Normal 19 7 29 25" xfId="45318"/>
    <cellStyle name="Normal 19 7 29 26" xfId="45319"/>
    <cellStyle name="Normal 19 7 29 27" xfId="45320"/>
    <cellStyle name="Normal 19 7 29 28" xfId="45321"/>
    <cellStyle name="Normal 19 7 29 29" xfId="45322"/>
    <cellStyle name="Normal 19 7 29 3" xfId="45323"/>
    <cellStyle name="Normal 19 7 29 30" xfId="45324"/>
    <cellStyle name="Normal 19 7 29 4" xfId="45325"/>
    <cellStyle name="Normal 19 7 29 5" xfId="45326"/>
    <cellStyle name="Normal 19 7 29 6" xfId="45327"/>
    <cellStyle name="Normal 19 7 29 7" xfId="45328"/>
    <cellStyle name="Normal 19 7 29 8" xfId="45329"/>
    <cellStyle name="Normal 19 7 29 9" xfId="45330"/>
    <cellStyle name="Normal 19 7 3" xfId="45331"/>
    <cellStyle name="Normal 19 7 3 10" xfId="45332"/>
    <cellStyle name="Normal 19 7 3 11" xfId="45333"/>
    <cellStyle name="Normal 19 7 3 12" xfId="45334"/>
    <cellStyle name="Normal 19 7 3 13" xfId="45335"/>
    <cellStyle name="Normal 19 7 3 14" xfId="45336"/>
    <cellStyle name="Normal 19 7 3 15" xfId="45337"/>
    <cellStyle name="Normal 19 7 3 16" xfId="45338"/>
    <cellStyle name="Normal 19 7 3 17" xfId="45339"/>
    <cellStyle name="Normal 19 7 3 18" xfId="45340"/>
    <cellStyle name="Normal 19 7 3 19" xfId="45341"/>
    <cellStyle name="Normal 19 7 3 2" xfId="45342"/>
    <cellStyle name="Normal 19 7 3 20" xfId="45343"/>
    <cellStyle name="Normal 19 7 3 21" xfId="45344"/>
    <cellStyle name="Normal 19 7 3 22" xfId="45345"/>
    <cellStyle name="Normal 19 7 3 23" xfId="45346"/>
    <cellStyle name="Normal 19 7 3 24" xfId="45347"/>
    <cellStyle name="Normal 19 7 3 25" xfId="45348"/>
    <cellStyle name="Normal 19 7 3 26" xfId="45349"/>
    <cellStyle name="Normal 19 7 3 27" xfId="45350"/>
    <cellStyle name="Normal 19 7 3 28" xfId="45351"/>
    <cellStyle name="Normal 19 7 3 29" xfId="45352"/>
    <cellStyle name="Normal 19 7 3 3" xfId="45353"/>
    <cellStyle name="Normal 19 7 3 30" xfId="45354"/>
    <cellStyle name="Normal 19 7 3 4" xfId="45355"/>
    <cellStyle name="Normal 19 7 3 5" xfId="45356"/>
    <cellStyle name="Normal 19 7 3 6" xfId="45357"/>
    <cellStyle name="Normal 19 7 3 7" xfId="45358"/>
    <cellStyle name="Normal 19 7 3 8" xfId="45359"/>
    <cellStyle name="Normal 19 7 3 9" xfId="45360"/>
    <cellStyle name="Normal 19 7 30" xfId="45361"/>
    <cellStyle name="Normal 19 7 30 10" xfId="45362"/>
    <cellStyle name="Normal 19 7 30 11" xfId="45363"/>
    <cellStyle name="Normal 19 7 30 12" xfId="45364"/>
    <cellStyle name="Normal 19 7 30 13" xfId="45365"/>
    <cellStyle name="Normal 19 7 30 14" xfId="45366"/>
    <cellStyle name="Normal 19 7 30 15" xfId="45367"/>
    <cellStyle name="Normal 19 7 30 16" xfId="45368"/>
    <cellStyle name="Normal 19 7 30 17" xfId="45369"/>
    <cellStyle name="Normal 19 7 30 18" xfId="45370"/>
    <cellStyle name="Normal 19 7 30 19" xfId="45371"/>
    <cellStyle name="Normal 19 7 30 2" xfId="45372"/>
    <cellStyle name="Normal 19 7 30 20" xfId="45373"/>
    <cellStyle name="Normal 19 7 30 21" xfId="45374"/>
    <cellStyle name="Normal 19 7 30 22" xfId="45375"/>
    <cellStyle name="Normal 19 7 30 23" xfId="45376"/>
    <cellStyle name="Normal 19 7 30 24" xfId="45377"/>
    <cellStyle name="Normal 19 7 30 25" xfId="45378"/>
    <cellStyle name="Normal 19 7 30 26" xfId="45379"/>
    <cellStyle name="Normal 19 7 30 27" xfId="45380"/>
    <cellStyle name="Normal 19 7 30 28" xfId="45381"/>
    <cellStyle name="Normal 19 7 30 29" xfId="45382"/>
    <cellStyle name="Normal 19 7 30 3" xfId="45383"/>
    <cellStyle name="Normal 19 7 30 30" xfId="45384"/>
    <cellStyle name="Normal 19 7 30 4" xfId="45385"/>
    <cellStyle name="Normal 19 7 30 5" xfId="45386"/>
    <cellStyle name="Normal 19 7 30 6" xfId="45387"/>
    <cellStyle name="Normal 19 7 30 7" xfId="45388"/>
    <cellStyle name="Normal 19 7 30 8" xfId="45389"/>
    <cellStyle name="Normal 19 7 30 9" xfId="45390"/>
    <cellStyle name="Normal 19 7 31" xfId="45391"/>
    <cellStyle name="Normal 19 7 31 10" xfId="45392"/>
    <cellStyle name="Normal 19 7 31 11" xfId="45393"/>
    <cellStyle name="Normal 19 7 31 12" xfId="45394"/>
    <cellStyle name="Normal 19 7 31 13" xfId="45395"/>
    <cellStyle name="Normal 19 7 31 14" xfId="45396"/>
    <cellStyle name="Normal 19 7 31 15" xfId="45397"/>
    <cellStyle name="Normal 19 7 31 16" xfId="45398"/>
    <cellStyle name="Normal 19 7 31 17" xfId="45399"/>
    <cellStyle name="Normal 19 7 31 18" xfId="45400"/>
    <cellStyle name="Normal 19 7 31 19" xfId="45401"/>
    <cellStyle name="Normal 19 7 31 2" xfId="45402"/>
    <cellStyle name="Normal 19 7 31 20" xfId="45403"/>
    <cellStyle name="Normal 19 7 31 21" xfId="45404"/>
    <cellStyle name="Normal 19 7 31 22" xfId="45405"/>
    <cellStyle name="Normal 19 7 31 23" xfId="45406"/>
    <cellStyle name="Normal 19 7 31 24" xfId="45407"/>
    <cellStyle name="Normal 19 7 31 25" xfId="45408"/>
    <cellStyle name="Normal 19 7 31 26" xfId="45409"/>
    <cellStyle name="Normal 19 7 31 27" xfId="45410"/>
    <cellStyle name="Normal 19 7 31 28" xfId="45411"/>
    <cellStyle name="Normal 19 7 31 29" xfId="45412"/>
    <cellStyle name="Normal 19 7 31 3" xfId="45413"/>
    <cellStyle name="Normal 19 7 31 30" xfId="45414"/>
    <cellStyle name="Normal 19 7 31 4" xfId="45415"/>
    <cellStyle name="Normal 19 7 31 5" xfId="45416"/>
    <cellStyle name="Normal 19 7 31 6" xfId="45417"/>
    <cellStyle name="Normal 19 7 31 7" xfId="45418"/>
    <cellStyle name="Normal 19 7 31 8" xfId="45419"/>
    <cellStyle name="Normal 19 7 31 9" xfId="45420"/>
    <cellStyle name="Normal 19 7 32" xfId="45421"/>
    <cellStyle name="Normal 19 7 32 10" xfId="45422"/>
    <cellStyle name="Normal 19 7 32 11" xfId="45423"/>
    <cellStyle name="Normal 19 7 32 12" xfId="45424"/>
    <cellStyle name="Normal 19 7 32 13" xfId="45425"/>
    <cellStyle name="Normal 19 7 32 14" xfId="45426"/>
    <cellStyle name="Normal 19 7 32 15" xfId="45427"/>
    <cellStyle name="Normal 19 7 32 16" xfId="45428"/>
    <cellStyle name="Normal 19 7 32 17" xfId="45429"/>
    <cellStyle name="Normal 19 7 32 18" xfId="45430"/>
    <cellStyle name="Normal 19 7 32 19" xfId="45431"/>
    <cellStyle name="Normal 19 7 32 2" xfId="45432"/>
    <cellStyle name="Normal 19 7 32 20" xfId="45433"/>
    <cellStyle name="Normal 19 7 32 21" xfId="45434"/>
    <cellStyle name="Normal 19 7 32 22" xfId="45435"/>
    <cellStyle name="Normal 19 7 32 23" xfId="45436"/>
    <cellStyle name="Normal 19 7 32 24" xfId="45437"/>
    <cellStyle name="Normal 19 7 32 25" xfId="45438"/>
    <cellStyle name="Normal 19 7 32 26" xfId="45439"/>
    <cellStyle name="Normal 19 7 32 27" xfId="45440"/>
    <cellStyle name="Normal 19 7 32 28" xfId="45441"/>
    <cellStyle name="Normal 19 7 32 29" xfId="45442"/>
    <cellStyle name="Normal 19 7 32 3" xfId="45443"/>
    <cellStyle name="Normal 19 7 32 30" xfId="45444"/>
    <cellStyle name="Normal 19 7 32 4" xfId="45445"/>
    <cellStyle name="Normal 19 7 32 5" xfId="45446"/>
    <cellStyle name="Normal 19 7 32 6" xfId="45447"/>
    <cellStyle name="Normal 19 7 32 7" xfId="45448"/>
    <cellStyle name="Normal 19 7 32 8" xfId="45449"/>
    <cellStyle name="Normal 19 7 32 9" xfId="45450"/>
    <cellStyle name="Normal 19 7 33" xfId="45451"/>
    <cellStyle name="Normal 19 7 34" xfId="45452"/>
    <cellStyle name="Normal 19 7 35" xfId="45453"/>
    <cellStyle name="Normal 19 7 36" xfId="45454"/>
    <cellStyle name="Normal 19 7 37" xfId="45455"/>
    <cellStyle name="Normal 19 7 38" xfId="45456"/>
    <cellStyle name="Normal 19 7 39" xfId="45457"/>
    <cellStyle name="Normal 19 7 4" xfId="45458"/>
    <cellStyle name="Normal 19 7 4 10" xfId="45459"/>
    <cellStyle name="Normal 19 7 4 11" xfId="45460"/>
    <cellStyle name="Normal 19 7 4 12" xfId="45461"/>
    <cellStyle name="Normal 19 7 4 13" xfId="45462"/>
    <cellStyle name="Normal 19 7 4 14" xfId="45463"/>
    <cellStyle name="Normal 19 7 4 15" xfId="45464"/>
    <cellStyle name="Normal 19 7 4 16" xfId="45465"/>
    <cellStyle name="Normal 19 7 4 17" xfId="45466"/>
    <cellStyle name="Normal 19 7 4 18" xfId="45467"/>
    <cellStyle name="Normal 19 7 4 19" xfId="45468"/>
    <cellStyle name="Normal 19 7 4 2" xfId="45469"/>
    <cellStyle name="Normal 19 7 4 20" xfId="45470"/>
    <cellStyle name="Normal 19 7 4 21" xfId="45471"/>
    <cellStyle name="Normal 19 7 4 22" xfId="45472"/>
    <cellStyle name="Normal 19 7 4 23" xfId="45473"/>
    <cellStyle name="Normal 19 7 4 24" xfId="45474"/>
    <cellStyle name="Normal 19 7 4 25" xfId="45475"/>
    <cellStyle name="Normal 19 7 4 26" xfId="45476"/>
    <cellStyle name="Normal 19 7 4 27" xfId="45477"/>
    <cellStyle name="Normal 19 7 4 28" xfId="45478"/>
    <cellStyle name="Normal 19 7 4 29" xfId="45479"/>
    <cellStyle name="Normal 19 7 4 3" xfId="45480"/>
    <cellStyle name="Normal 19 7 4 30" xfId="45481"/>
    <cellStyle name="Normal 19 7 4 4" xfId="45482"/>
    <cellStyle name="Normal 19 7 4 5" xfId="45483"/>
    <cellStyle name="Normal 19 7 4 6" xfId="45484"/>
    <cellStyle name="Normal 19 7 4 7" xfId="45485"/>
    <cellStyle name="Normal 19 7 4 8" xfId="45486"/>
    <cellStyle name="Normal 19 7 4 9" xfId="45487"/>
    <cellStyle name="Normal 19 7 40" xfId="45488"/>
    <cellStyle name="Normal 19 7 41" xfId="45489"/>
    <cellStyle name="Normal 19 7 42" xfId="45490"/>
    <cellStyle name="Normal 19 7 43" xfId="45491"/>
    <cellStyle name="Normal 19 7 44" xfId="45492"/>
    <cellStyle name="Normal 19 7 45" xfId="45493"/>
    <cellStyle name="Normal 19 7 46" xfId="45494"/>
    <cellStyle name="Normal 19 7 47" xfId="45495"/>
    <cellStyle name="Normal 19 7 48" xfId="45496"/>
    <cellStyle name="Normal 19 7 49" xfId="45497"/>
    <cellStyle name="Normal 19 7 5" xfId="45498"/>
    <cellStyle name="Normal 19 7 5 10" xfId="45499"/>
    <cellStyle name="Normal 19 7 5 11" xfId="45500"/>
    <cellStyle name="Normal 19 7 5 12" xfId="45501"/>
    <cellStyle name="Normal 19 7 5 13" xfId="45502"/>
    <cellStyle name="Normal 19 7 5 14" xfId="45503"/>
    <cellStyle name="Normal 19 7 5 15" xfId="45504"/>
    <cellStyle name="Normal 19 7 5 16" xfId="45505"/>
    <cellStyle name="Normal 19 7 5 17" xfId="45506"/>
    <cellStyle name="Normal 19 7 5 18" xfId="45507"/>
    <cellStyle name="Normal 19 7 5 19" xfId="45508"/>
    <cellStyle name="Normal 19 7 5 2" xfId="45509"/>
    <cellStyle name="Normal 19 7 5 20" xfId="45510"/>
    <cellStyle name="Normal 19 7 5 21" xfId="45511"/>
    <cellStyle name="Normal 19 7 5 22" xfId="45512"/>
    <cellStyle name="Normal 19 7 5 23" xfId="45513"/>
    <cellStyle name="Normal 19 7 5 24" xfId="45514"/>
    <cellStyle name="Normal 19 7 5 25" xfId="45515"/>
    <cellStyle name="Normal 19 7 5 26" xfId="45516"/>
    <cellStyle name="Normal 19 7 5 27" xfId="45517"/>
    <cellStyle name="Normal 19 7 5 28" xfId="45518"/>
    <cellStyle name="Normal 19 7 5 29" xfId="45519"/>
    <cellStyle name="Normal 19 7 5 3" xfId="45520"/>
    <cellStyle name="Normal 19 7 5 30" xfId="45521"/>
    <cellStyle name="Normal 19 7 5 4" xfId="45522"/>
    <cellStyle name="Normal 19 7 5 5" xfId="45523"/>
    <cellStyle name="Normal 19 7 5 6" xfId="45524"/>
    <cellStyle name="Normal 19 7 5 7" xfId="45525"/>
    <cellStyle name="Normal 19 7 5 8" xfId="45526"/>
    <cellStyle name="Normal 19 7 5 9" xfId="45527"/>
    <cellStyle name="Normal 19 7 50" xfId="45528"/>
    <cellStyle name="Normal 19 7 51" xfId="45529"/>
    <cellStyle name="Normal 19 7 52" xfId="45530"/>
    <cellStyle name="Normal 19 7 53" xfId="45531"/>
    <cellStyle name="Normal 19 7 54" xfId="45532"/>
    <cellStyle name="Normal 19 7 55" xfId="45533"/>
    <cellStyle name="Normal 19 7 56" xfId="45534"/>
    <cellStyle name="Normal 19 7 57" xfId="45535"/>
    <cellStyle name="Normal 19 7 58" xfId="45536"/>
    <cellStyle name="Normal 19 7 59" xfId="45537"/>
    <cellStyle name="Normal 19 7 6" xfId="45538"/>
    <cellStyle name="Normal 19 7 6 10" xfId="45539"/>
    <cellStyle name="Normal 19 7 6 11" xfId="45540"/>
    <cellStyle name="Normal 19 7 6 12" xfId="45541"/>
    <cellStyle name="Normal 19 7 6 13" xfId="45542"/>
    <cellStyle name="Normal 19 7 6 14" xfId="45543"/>
    <cellStyle name="Normal 19 7 6 15" xfId="45544"/>
    <cellStyle name="Normal 19 7 6 16" xfId="45545"/>
    <cellStyle name="Normal 19 7 6 17" xfId="45546"/>
    <cellStyle name="Normal 19 7 6 18" xfId="45547"/>
    <cellStyle name="Normal 19 7 6 19" xfId="45548"/>
    <cellStyle name="Normal 19 7 6 2" xfId="45549"/>
    <cellStyle name="Normal 19 7 6 20" xfId="45550"/>
    <cellStyle name="Normal 19 7 6 21" xfId="45551"/>
    <cellStyle name="Normal 19 7 6 22" xfId="45552"/>
    <cellStyle name="Normal 19 7 6 23" xfId="45553"/>
    <cellStyle name="Normal 19 7 6 24" xfId="45554"/>
    <cellStyle name="Normal 19 7 6 25" xfId="45555"/>
    <cellStyle name="Normal 19 7 6 26" xfId="45556"/>
    <cellStyle name="Normal 19 7 6 27" xfId="45557"/>
    <cellStyle name="Normal 19 7 6 28" xfId="45558"/>
    <cellStyle name="Normal 19 7 6 29" xfId="45559"/>
    <cellStyle name="Normal 19 7 6 3" xfId="45560"/>
    <cellStyle name="Normal 19 7 6 30" xfId="45561"/>
    <cellStyle name="Normal 19 7 6 4" xfId="45562"/>
    <cellStyle name="Normal 19 7 6 5" xfId="45563"/>
    <cellStyle name="Normal 19 7 6 6" xfId="45564"/>
    <cellStyle name="Normal 19 7 6 7" xfId="45565"/>
    <cellStyle name="Normal 19 7 6 8" xfId="45566"/>
    <cellStyle name="Normal 19 7 6 9" xfId="45567"/>
    <cellStyle name="Normal 19 7 60" xfId="45568"/>
    <cellStyle name="Normal 19 7 61" xfId="45569"/>
    <cellStyle name="Normal 19 7 7" xfId="45570"/>
    <cellStyle name="Normal 19 7 7 10" xfId="45571"/>
    <cellStyle name="Normal 19 7 7 11" xfId="45572"/>
    <cellStyle name="Normal 19 7 7 12" xfId="45573"/>
    <cellStyle name="Normal 19 7 7 13" xfId="45574"/>
    <cellStyle name="Normal 19 7 7 14" xfId="45575"/>
    <cellStyle name="Normal 19 7 7 15" xfId="45576"/>
    <cellStyle name="Normal 19 7 7 16" xfId="45577"/>
    <cellStyle name="Normal 19 7 7 17" xfId="45578"/>
    <cellStyle name="Normal 19 7 7 18" xfId="45579"/>
    <cellStyle name="Normal 19 7 7 19" xfId="45580"/>
    <cellStyle name="Normal 19 7 7 2" xfId="45581"/>
    <cellStyle name="Normal 19 7 7 20" xfId="45582"/>
    <cellStyle name="Normal 19 7 7 21" xfId="45583"/>
    <cellStyle name="Normal 19 7 7 22" xfId="45584"/>
    <cellStyle name="Normal 19 7 7 23" xfId="45585"/>
    <cellStyle name="Normal 19 7 7 24" xfId="45586"/>
    <cellStyle name="Normal 19 7 7 25" xfId="45587"/>
    <cellStyle name="Normal 19 7 7 26" xfId="45588"/>
    <cellStyle name="Normal 19 7 7 27" xfId="45589"/>
    <cellStyle name="Normal 19 7 7 28" xfId="45590"/>
    <cellStyle name="Normal 19 7 7 29" xfId="45591"/>
    <cellStyle name="Normal 19 7 7 3" xfId="45592"/>
    <cellStyle name="Normal 19 7 7 30" xfId="45593"/>
    <cellStyle name="Normal 19 7 7 4" xfId="45594"/>
    <cellStyle name="Normal 19 7 7 5" xfId="45595"/>
    <cellStyle name="Normal 19 7 7 6" xfId="45596"/>
    <cellStyle name="Normal 19 7 7 7" xfId="45597"/>
    <cellStyle name="Normal 19 7 7 8" xfId="45598"/>
    <cellStyle name="Normal 19 7 7 9" xfId="45599"/>
    <cellStyle name="Normal 19 7 8" xfId="45600"/>
    <cellStyle name="Normal 19 7 8 10" xfId="45601"/>
    <cellStyle name="Normal 19 7 8 11" xfId="45602"/>
    <cellStyle name="Normal 19 7 8 12" xfId="45603"/>
    <cellStyle name="Normal 19 7 8 13" xfId="45604"/>
    <cellStyle name="Normal 19 7 8 14" xfId="45605"/>
    <cellStyle name="Normal 19 7 8 15" xfId="45606"/>
    <cellStyle name="Normal 19 7 8 16" xfId="45607"/>
    <cellStyle name="Normal 19 7 8 17" xfId="45608"/>
    <cellStyle name="Normal 19 7 8 18" xfId="45609"/>
    <cellStyle name="Normal 19 7 8 19" xfId="45610"/>
    <cellStyle name="Normal 19 7 8 2" xfId="45611"/>
    <cellStyle name="Normal 19 7 8 20" xfId="45612"/>
    <cellStyle name="Normal 19 7 8 21" xfId="45613"/>
    <cellStyle name="Normal 19 7 8 22" xfId="45614"/>
    <cellStyle name="Normal 19 7 8 23" xfId="45615"/>
    <cellStyle name="Normal 19 7 8 24" xfId="45616"/>
    <cellStyle name="Normal 19 7 8 25" xfId="45617"/>
    <cellStyle name="Normal 19 7 8 26" xfId="45618"/>
    <cellStyle name="Normal 19 7 8 27" xfId="45619"/>
    <cellStyle name="Normal 19 7 8 28" xfId="45620"/>
    <cellStyle name="Normal 19 7 8 29" xfId="45621"/>
    <cellStyle name="Normal 19 7 8 3" xfId="45622"/>
    <cellStyle name="Normal 19 7 8 30" xfId="45623"/>
    <cellStyle name="Normal 19 7 8 4" xfId="45624"/>
    <cellStyle name="Normal 19 7 8 5" xfId="45625"/>
    <cellStyle name="Normal 19 7 8 6" xfId="45626"/>
    <cellStyle name="Normal 19 7 8 7" xfId="45627"/>
    <cellStyle name="Normal 19 7 8 8" xfId="45628"/>
    <cellStyle name="Normal 19 7 8 9" xfId="45629"/>
    <cellStyle name="Normal 19 7 9" xfId="45630"/>
    <cellStyle name="Normal 19 7 9 10" xfId="45631"/>
    <cellStyle name="Normal 19 7 9 11" xfId="45632"/>
    <cellStyle name="Normal 19 7 9 12" xfId="45633"/>
    <cellStyle name="Normal 19 7 9 13" xfId="45634"/>
    <cellStyle name="Normal 19 7 9 14" xfId="45635"/>
    <cellStyle name="Normal 19 7 9 15" xfId="45636"/>
    <cellStyle name="Normal 19 7 9 16" xfId="45637"/>
    <cellStyle name="Normal 19 7 9 17" xfId="45638"/>
    <cellStyle name="Normal 19 7 9 18" xfId="45639"/>
    <cellStyle name="Normal 19 7 9 19" xfId="45640"/>
    <cellStyle name="Normal 19 7 9 2" xfId="45641"/>
    <cellStyle name="Normal 19 7 9 20" xfId="45642"/>
    <cellStyle name="Normal 19 7 9 21" xfId="45643"/>
    <cellStyle name="Normal 19 7 9 22" xfId="45644"/>
    <cellStyle name="Normal 19 7 9 23" xfId="45645"/>
    <cellStyle name="Normal 19 7 9 24" xfId="45646"/>
    <cellStyle name="Normal 19 7 9 25" xfId="45647"/>
    <cellStyle name="Normal 19 7 9 26" xfId="45648"/>
    <cellStyle name="Normal 19 7 9 27" xfId="45649"/>
    <cellStyle name="Normal 19 7 9 28" xfId="45650"/>
    <cellStyle name="Normal 19 7 9 29" xfId="45651"/>
    <cellStyle name="Normal 19 7 9 3" xfId="45652"/>
    <cellStyle name="Normal 19 7 9 30" xfId="45653"/>
    <cellStyle name="Normal 19 7 9 4" xfId="45654"/>
    <cellStyle name="Normal 19 7 9 5" xfId="45655"/>
    <cellStyle name="Normal 19 7 9 6" xfId="45656"/>
    <cellStyle name="Normal 19 7 9 7" xfId="45657"/>
    <cellStyle name="Normal 19 7 9 8" xfId="45658"/>
    <cellStyle name="Normal 19 7 9 9" xfId="45659"/>
    <cellStyle name="Normal 19 8" xfId="45660"/>
    <cellStyle name="Normal 19 8 10" xfId="45661"/>
    <cellStyle name="Normal 19 8 10 10" xfId="45662"/>
    <cellStyle name="Normal 19 8 10 11" xfId="45663"/>
    <cellStyle name="Normal 19 8 10 12" xfId="45664"/>
    <cellStyle name="Normal 19 8 10 13" xfId="45665"/>
    <cellStyle name="Normal 19 8 10 14" xfId="45666"/>
    <cellStyle name="Normal 19 8 10 15" xfId="45667"/>
    <cellStyle name="Normal 19 8 10 16" xfId="45668"/>
    <cellStyle name="Normal 19 8 10 17" xfId="45669"/>
    <cellStyle name="Normal 19 8 10 18" xfId="45670"/>
    <cellStyle name="Normal 19 8 10 19" xfId="45671"/>
    <cellStyle name="Normal 19 8 10 2" xfId="45672"/>
    <cellStyle name="Normal 19 8 10 20" xfId="45673"/>
    <cellStyle name="Normal 19 8 10 21" xfId="45674"/>
    <cellStyle name="Normal 19 8 10 22" xfId="45675"/>
    <cellStyle name="Normal 19 8 10 23" xfId="45676"/>
    <cellStyle name="Normal 19 8 10 24" xfId="45677"/>
    <cellStyle name="Normal 19 8 10 25" xfId="45678"/>
    <cellStyle name="Normal 19 8 10 26" xfId="45679"/>
    <cellStyle name="Normal 19 8 10 27" xfId="45680"/>
    <cellStyle name="Normal 19 8 10 28" xfId="45681"/>
    <cellStyle name="Normal 19 8 10 29" xfId="45682"/>
    <cellStyle name="Normal 19 8 10 3" xfId="45683"/>
    <cellStyle name="Normal 19 8 10 30" xfId="45684"/>
    <cellStyle name="Normal 19 8 10 4" xfId="45685"/>
    <cellStyle name="Normal 19 8 10 5" xfId="45686"/>
    <cellStyle name="Normal 19 8 10 6" xfId="45687"/>
    <cellStyle name="Normal 19 8 10 7" xfId="45688"/>
    <cellStyle name="Normal 19 8 10 8" xfId="45689"/>
    <cellStyle name="Normal 19 8 10 9" xfId="45690"/>
    <cellStyle name="Normal 19 8 11" xfId="45691"/>
    <cellStyle name="Normal 19 8 11 10" xfId="45692"/>
    <cellStyle name="Normal 19 8 11 11" xfId="45693"/>
    <cellStyle name="Normal 19 8 11 12" xfId="45694"/>
    <cellStyle name="Normal 19 8 11 13" xfId="45695"/>
    <cellStyle name="Normal 19 8 11 14" xfId="45696"/>
    <cellStyle name="Normal 19 8 11 15" xfId="45697"/>
    <cellStyle name="Normal 19 8 11 16" xfId="45698"/>
    <cellStyle name="Normal 19 8 11 17" xfId="45699"/>
    <cellStyle name="Normal 19 8 11 18" xfId="45700"/>
    <cellStyle name="Normal 19 8 11 19" xfId="45701"/>
    <cellStyle name="Normal 19 8 11 2" xfId="45702"/>
    <cellStyle name="Normal 19 8 11 20" xfId="45703"/>
    <cellStyle name="Normal 19 8 11 21" xfId="45704"/>
    <cellStyle name="Normal 19 8 11 22" xfId="45705"/>
    <cellStyle name="Normal 19 8 11 23" xfId="45706"/>
    <cellStyle name="Normal 19 8 11 24" xfId="45707"/>
    <cellStyle name="Normal 19 8 11 25" xfId="45708"/>
    <cellStyle name="Normal 19 8 11 26" xfId="45709"/>
    <cellStyle name="Normal 19 8 11 27" xfId="45710"/>
    <cellStyle name="Normal 19 8 11 28" xfId="45711"/>
    <cellStyle name="Normal 19 8 11 29" xfId="45712"/>
    <cellStyle name="Normal 19 8 11 3" xfId="45713"/>
    <cellStyle name="Normal 19 8 11 30" xfId="45714"/>
    <cellStyle name="Normal 19 8 11 4" xfId="45715"/>
    <cellStyle name="Normal 19 8 11 5" xfId="45716"/>
    <cellStyle name="Normal 19 8 11 6" xfId="45717"/>
    <cellStyle name="Normal 19 8 11 7" xfId="45718"/>
    <cellStyle name="Normal 19 8 11 8" xfId="45719"/>
    <cellStyle name="Normal 19 8 11 9" xfId="45720"/>
    <cellStyle name="Normal 19 8 12" xfId="45721"/>
    <cellStyle name="Normal 19 8 12 10" xfId="45722"/>
    <cellStyle name="Normal 19 8 12 11" xfId="45723"/>
    <cellStyle name="Normal 19 8 12 12" xfId="45724"/>
    <cellStyle name="Normal 19 8 12 13" xfId="45725"/>
    <cellStyle name="Normal 19 8 12 14" xfId="45726"/>
    <cellStyle name="Normal 19 8 12 15" xfId="45727"/>
    <cellStyle name="Normal 19 8 12 16" xfId="45728"/>
    <cellStyle name="Normal 19 8 12 17" xfId="45729"/>
    <cellStyle name="Normal 19 8 12 18" xfId="45730"/>
    <cellStyle name="Normal 19 8 12 19" xfId="45731"/>
    <cellStyle name="Normal 19 8 12 2" xfId="45732"/>
    <cellStyle name="Normal 19 8 12 20" xfId="45733"/>
    <cellStyle name="Normal 19 8 12 21" xfId="45734"/>
    <cellStyle name="Normal 19 8 12 22" xfId="45735"/>
    <cellStyle name="Normal 19 8 12 23" xfId="45736"/>
    <cellStyle name="Normal 19 8 12 24" xfId="45737"/>
    <cellStyle name="Normal 19 8 12 25" xfId="45738"/>
    <cellStyle name="Normal 19 8 12 26" xfId="45739"/>
    <cellStyle name="Normal 19 8 12 27" xfId="45740"/>
    <cellStyle name="Normal 19 8 12 28" xfId="45741"/>
    <cellStyle name="Normal 19 8 12 29" xfId="45742"/>
    <cellStyle name="Normal 19 8 12 3" xfId="45743"/>
    <cellStyle name="Normal 19 8 12 30" xfId="45744"/>
    <cellStyle name="Normal 19 8 12 4" xfId="45745"/>
    <cellStyle name="Normal 19 8 12 5" xfId="45746"/>
    <cellStyle name="Normal 19 8 12 6" xfId="45747"/>
    <cellStyle name="Normal 19 8 12 7" xfId="45748"/>
    <cellStyle name="Normal 19 8 12 8" xfId="45749"/>
    <cellStyle name="Normal 19 8 12 9" xfId="45750"/>
    <cellStyle name="Normal 19 8 13" xfId="45751"/>
    <cellStyle name="Normal 19 8 13 10" xfId="45752"/>
    <cellStyle name="Normal 19 8 13 11" xfId="45753"/>
    <cellStyle name="Normal 19 8 13 12" xfId="45754"/>
    <cellStyle name="Normal 19 8 13 13" xfId="45755"/>
    <cellStyle name="Normal 19 8 13 14" xfId="45756"/>
    <cellStyle name="Normal 19 8 13 15" xfId="45757"/>
    <cellStyle name="Normal 19 8 13 16" xfId="45758"/>
    <cellStyle name="Normal 19 8 13 17" xfId="45759"/>
    <cellStyle name="Normal 19 8 13 18" xfId="45760"/>
    <cellStyle name="Normal 19 8 13 19" xfId="45761"/>
    <cellStyle name="Normal 19 8 13 2" xfId="45762"/>
    <cellStyle name="Normal 19 8 13 20" xfId="45763"/>
    <cellStyle name="Normal 19 8 13 21" xfId="45764"/>
    <cellStyle name="Normal 19 8 13 22" xfId="45765"/>
    <cellStyle name="Normal 19 8 13 23" xfId="45766"/>
    <cellStyle name="Normal 19 8 13 24" xfId="45767"/>
    <cellStyle name="Normal 19 8 13 25" xfId="45768"/>
    <cellStyle name="Normal 19 8 13 26" xfId="45769"/>
    <cellStyle name="Normal 19 8 13 27" xfId="45770"/>
    <cellStyle name="Normal 19 8 13 28" xfId="45771"/>
    <cellStyle name="Normal 19 8 13 29" xfId="45772"/>
    <cellStyle name="Normal 19 8 13 3" xfId="45773"/>
    <cellStyle name="Normal 19 8 13 30" xfId="45774"/>
    <cellStyle name="Normal 19 8 13 4" xfId="45775"/>
    <cellStyle name="Normal 19 8 13 5" xfId="45776"/>
    <cellStyle name="Normal 19 8 13 6" xfId="45777"/>
    <cellStyle name="Normal 19 8 13 7" xfId="45778"/>
    <cellStyle name="Normal 19 8 13 8" xfId="45779"/>
    <cellStyle name="Normal 19 8 13 9" xfId="45780"/>
    <cellStyle name="Normal 19 8 14" xfId="45781"/>
    <cellStyle name="Normal 19 8 14 10" xfId="45782"/>
    <cellStyle name="Normal 19 8 14 11" xfId="45783"/>
    <cellStyle name="Normal 19 8 14 12" xfId="45784"/>
    <cellStyle name="Normal 19 8 14 13" xfId="45785"/>
    <cellStyle name="Normal 19 8 14 14" xfId="45786"/>
    <cellStyle name="Normal 19 8 14 15" xfId="45787"/>
    <cellStyle name="Normal 19 8 14 16" xfId="45788"/>
    <cellStyle name="Normal 19 8 14 17" xfId="45789"/>
    <cellStyle name="Normal 19 8 14 18" xfId="45790"/>
    <cellStyle name="Normal 19 8 14 19" xfId="45791"/>
    <cellStyle name="Normal 19 8 14 2" xfId="45792"/>
    <cellStyle name="Normal 19 8 14 20" xfId="45793"/>
    <cellStyle name="Normal 19 8 14 21" xfId="45794"/>
    <cellStyle name="Normal 19 8 14 22" xfId="45795"/>
    <cellStyle name="Normal 19 8 14 23" xfId="45796"/>
    <cellStyle name="Normal 19 8 14 24" xfId="45797"/>
    <cellStyle name="Normal 19 8 14 25" xfId="45798"/>
    <cellStyle name="Normal 19 8 14 26" xfId="45799"/>
    <cellStyle name="Normal 19 8 14 27" xfId="45800"/>
    <cellStyle name="Normal 19 8 14 28" xfId="45801"/>
    <cellStyle name="Normal 19 8 14 29" xfId="45802"/>
    <cellStyle name="Normal 19 8 14 3" xfId="45803"/>
    <cellStyle name="Normal 19 8 14 30" xfId="45804"/>
    <cellStyle name="Normal 19 8 14 4" xfId="45805"/>
    <cellStyle name="Normal 19 8 14 5" xfId="45806"/>
    <cellStyle name="Normal 19 8 14 6" xfId="45807"/>
    <cellStyle name="Normal 19 8 14 7" xfId="45808"/>
    <cellStyle name="Normal 19 8 14 8" xfId="45809"/>
    <cellStyle name="Normal 19 8 14 9" xfId="45810"/>
    <cellStyle name="Normal 19 8 15" xfId="45811"/>
    <cellStyle name="Normal 19 8 15 10" xfId="45812"/>
    <cellStyle name="Normal 19 8 15 11" xfId="45813"/>
    <cellStyle name="Normal 19 8 15 12" xfId="45814"/>
    <cellStyle name="Normal 19 8 15 13" xfId="45815"/>
    <cellStyle name="Normal 19 8 15 14" xfId="45816"/>
    <cellStyle name="Normal 19 8 15 15" xfId="45817"/>
    <cellStyle name="Normal 19 8 15 16" xfId="45818"/>
    <cellStyle name="Normal 19 8 15 17" xfId="45819"/>
    <cellStyle name="Normal 19 8 15 18" xfId="45820"/>
    <cellStyle name="Normal 19 8 15 19" xfId="45821"/>
    <cellStyle name="Normal 19 8 15 2" xfId="45822"/>
    <cellStyle name="Normal 19 8 15 20" xfId="45823"/>
    <cellStyle name="Normal 19 8 15 21" xfId="45824"/>
    <cellStyle name="Normal 19 8 15 22" xfId="45825"/>
    <cellStyle name="Normal 19 8 15 23" xfId="45826"/>
    <cellStyle name="Normal 19 8 15 24" xfId="45827"/>
    <cellStyle name="Normal 19 8 15 25" xfId="45828"/>
    <cellStyle name="Normal 19 8 15 26" xfId="45829"/>
    <cellStyle name="Normal 19 8 15 27" xfId="45830"/>
    <cellStyle name="Normal 19 8 15 28" xfId="45831"/>
    <cellStyle name="Normal 19 8 15 29" xfId="45832"/>
    <cellStyle name="Normal 19 8 15 3" xfId="45833"/>
    <cellStyle name="Normal 19 8 15 30" xfId="45834"/>
    <cellStyle name="Normal 19 8 15 4" xfId="45835"/>
    <cellStyle name="Normal 19 8 15 5" xfId="45836"/>
    <cellStyle name="Normal 19 8 15 6" xfId="45837"/>
    <cellStyle name="Normal 19 8 15 7" xfId="45838"/>
    <cellStyle name="Normal 19 8 15 8" xfId="45839"/>
    <cellStyle name="Normal 19 8 15 9" xfId="45840"/>
    <cellStyle name="Normal 19 8 16" xfId="45841"/>
    <cellStyle name="Normal 19 8 16 10" xfId="45842"/>
    <cellStyle name="Normal 19 8 16 11" xfId="45843"/>
    <cellStyle name="Normal 19 8 16 12" xfId="45844"/>
    <cellStyle name="Normal 19 8 16 13" xfId="45845"/>
    <cellStyle name="Normal 19 8 16 14" xfId="45846"/>
    <cellStyle name="Normal 19 8 16 15" xfId="45847"/>
    <cellStyle name="Normal 19 8 16 16" xfId="45848"/>
    <cellStyle name="Normal 19 8 16 17" xfId="45849"/>
    <cellStyle name="Normal 19 8 16 18" xfId="45850"/>
    <cellStyle name="Normal 19 8 16 19" xfId="45851"/>
    <cellStyle name="Normal 19 8 16 2" xfId="45852"/>
    <cellStyle name="Normal 19 8 16 20" xfId="45853"/>
    <cellStyle name="Normal 19 8 16 21" xfId="45854"/>
    <cellStyle name="Normal 19 8 16 22" xfId="45855"/>
    <cellStyle name="Normal 19 8 16 23" xfId="45856"/>
    <cellStyle name="Normal 19 8 16 24" xfId="45857"/>
    <cellStyle name="Normal 19 8 16 25" xfId="45858"/>
    <cellStyle name="Normal 19 8 16 26" xfId="45859"/>
    <cellStyle name="Normal 19 8 16 27" xfId="45860"/>
    <cellStyle name="Normal 19 8 16 28" xfId="45861"/>
    <cellStyle name="Normal 19 8 16 29" xfId="45862"/>
    <cellStyle name="Normal 19 8 16 3" xfId="45863"/>
    <cellStyle name="Normal 19 8 16 30" xfId="45864"/>
    <cellStyle name="Normal 19 8 16 4" xfId="45865"/>
    <cellStyle name="Normal 19 8 16 5" xfId="45866"/>
    <cellStyle name="Normal 19 8 16 6" xfId="45867"/>
    <cellStyle name="Normal 19 8 16 7" xfId="45868"/>
    <cellStyle name="Normal 19 8 16 8" xfId="45869"/>
    <cellStyle name="Normal 19 8 16 9" xfId="45870"/>
    <cellStyle name="Normal 19 8 17" xfId="45871"/>
    <cellStyle name="Normal 19 8 17 10" xfId="45872"/>
    <cellStyle name="Normal 19 8 17 11" xfId="45873"/>
    <cellStyle name="Normal 19 8 17 12" xfId="45874"/>
    <cellStyle name="Normal 19 8 17 13" xfId="45875"/>
    <cellStyle name="Normal 19 8 17 14" xfId="45876"/>
    <cellStyle name="Normal 19 8 17 15" xfId="45877"/>
    <cellStyle name="Normal 19 8 17 16" xfId="45878"/>
    <cellStyle name="Normal 19 8 17 17" xfId="45879"/>
    <cellStyle name="Normal 19 8 17 18" xfId="45880"/>
    <cellStyle name="Normal 19 8 17 19" xfId="45881"/>
    <cellStyle name="Normal 19 8 17 2" xfId="45882"/>
    <cellStyle name="Normal 19 8 17 20" xfId="45883"/>
    <cellStyle name="Normal 19 8 17 21" xfId="45884"/>
    <cellStyle name="Normal 19 8 17 22" xfId="45885"/>
    <cellStyle name="Normal 19 8 17 23" xfId="45886"/>
    <cellStyle name="Normal 19 8 17 24" xfId="45887"/>
    <cellStyle name="Normal 19 8 17 25" xfId="45888"/>
    <cellStyle name="Normal 19 8 17 26" xfId="45889"/>
    <cellStyle name="Normal 19 8 17 27" xfId="45890"/>
    <cellStyle name="Normal 19 8 17 28" xfId="45891"/>
    <cellStyle name="Normal 19 8 17 29" xfId="45892"/>
    <cellStyle name="Normal 19 8 17 3" xfId="45893"/>
    <cellStyle name="Normal 19 8 17 30" xfId="45894"/>
    <cellStyle name="Normal 19 8 17 4" xfId="45895"/>
    <cellStyle name="Normal 19 8 17 5" xfId="45896"/>
    <cellStyle name="Normal 19 8 17 6" xfId="45897"/>
    <cellStyle name="Normal 19 8 17 7" xfId="45898"/>
    <cellStyle name="Normal 19 8 17 8" xfId="45899"/>
    <cellStyle name="Normal 19 8 17 9" xfId="45900"/>
    <cellStyle name="Normal 19 8 18" xfId="45901"/>
    <cellStyle name="Normal 19 8 18 10" xfId="45902"/>
    <cellStyle name="Normal 19 8 18 11" xfId="45903"/>
    <cellStyle name="Normal 19 8 18 12" xfId="45904"/>
    <cellStyle name="Normal 19 8 18 13" xfId="45905"/>
    <cellStyle name="Normal 19 8 18 14" xfId="45906"/>
    <cellStyle name="Normal 19 8 18 15" xfId="45907"/>
    <cellStyle name="Normal 19 8 18 16" xfId="45908"/>
    <cellStyle name="Normal 19 8 18 17" xfId="45909"/>
    <cellStyle name="Normal 19 8 18 18" xfId="45910"/>
    <cellStyle name="Normal 19 8 18 19" xfId="45911"/>
    <cellStyle name="Normal 19 8 18 2" xfId="45912"/>
    <cellStyle name="Normal 19 8 18 20" xfId="45913"/>
    <cellStyle name="Normal 19 8 18 21" xfId="45914"/>
    <cellStyle name="Normal 19 8 18 22" xfId="45915"/>
    <cellStyle name="Normal 19 8 18 23" xfId="45916"/>
    <cellStyle name="Normal 19 8 18 24" xfId="45917"/>
    <cellStyle name="Normal 19 8 18 25" xfId="45918"/>
    <cellStyle name="Normal 19 8 18 26" xfId="45919"/>
    <cellStyle name="Normal 19 8 18 27" xfId="45920"/>
    <cellStyle name="Normal 19 8 18 28" xfId="45921"/>
    <cellStyle name="Normal 19 8 18 29" xfId="45922"/>
    <cellStyle name="Normal 19 8 18 3" xfId="45923"/>
    <cellStyle name="Normal 19 8 18 30" xfId="45924"/>
    <cellStyle name="Normal 19 8 18 4" xfId="45925"/>
    <cellStyle name="Normal 19 8 18 5" xfId="45926"/>
    <cellStyle name="Normal 19 8 18 6" xfId="45927"/>
    <cellStyle name="Normal 19 8 18 7" xfId="45928"/>
    <cellStyle name="Normal 19 8 18 8" xfId="45929"/>
    <cellStyle name="Normal 19 8 18 9" xfId="45930"/>
    <cellStyle name="Normal 19 8 19" xfId="45931"/>
    <cellStyle name="Normal 19 8 19 10" xfId="45932"/>
    <cellStyle name="Normal 19 8 19 11" xfId="45933"/>
    <cellStyle name="Normal 19 8 19 12" xfId="45934"/>
    <cellStyle name="Normal 19 8 19 13" xfId="45935"/>
    <cellStyle name="Normal 19 8 19 14" xfId="45936"/>
    <cellStyle name="Normal 19 8 19 15" xfId="45937"/>
    <cellStyle name="Normal 19 8 19 16" xfId="45938"/>
    <cellStyle name="Normal 19 8 19 17" xfId="45939"/>
    <cellStyle name="Normal 19 8 19 18" xfId="45940"/>
    <cellStyle name="Normal 19 8 19 19" xfId="45941"/>
    <cellStyle name="Normal 19 8 19 2" xfId="45942"/>
    <cellStyle name="Normal 19 8 19 20" xfId="45943"/>
    <cellStyle name="Normal 19 8 19 21" xfId="45944"/>
    <cellStyle name="Normal 19 8 19 22" xfId="45945"/>
    <cellStyle name="Normal 19 8 19 23" xfId="45946"/>
    <cellStyle name="Normal 19 8 19 24" xfId="45947"/>
    <cellStyle name="Normal 19 8 19 25" xfId="45948"/>
    <cellStyle name="Normal 19 8 19 26" xfId="45949"/>
    <cellStyle name="Normal 19 8 19 27" xfId="45950"/>
    <cellStyle name="Normal 19 8 19 28" xfId="45951"/>
    <cellStyle name="Normal 19 8 19 29" xfId="45952"/>
    <cellStyle name="Normal 19 8 19 3" xfId="45953"/>
    <cellStyle name="Normal 19 8 19 30" xfId="45954"/>
    <cellStyle name="Normal 19 8 19 4" xfId="45955"/>
    <cellStyle name="Normal 19 8 19 5" xfId="45956"/>
    <cellStyle name="Normal 19 8 19 6" xfId="45957"/>
    <cellStyle name="Normal 19 8 19 7" xfId="45958"/>
    <cellStyle name="Normal 19 8 19 8" xfId="45959"/>
    <cellStyle name="Normal 19 8 19 9" xfId="45960"/>
    <cellStyle name="Normal 19 8 2" xfId="45961"/>
    <cellStyle name="Normal 19 8 2 10" xfId="45962"/>
    <cellStyle name="Normal 19 8 2 11" xfId="45963"/>
    <cellStyle name="Normal 19 8 2 12" xfId="45964"/>
    <cellStyle name="Normal 19 8 2 13" xfId="45965"/>
    <cellStyle name="Normal 19 8 2 14" xfId="45966"/>
    <cellStyle name="Normal 19 8 2 15" xfId="45967"/>
    <cellStyle name="Normal 19 8 2 16" xfId="45968"/>
    <cellStyle name="Normal 19 8 2 17" xfId="45969"/>
    <cellStyle name="Normal 19 8 2 18" xfId="45970"/>
    <cellStyle name="Normal 19 8 2 19" xfId="45971"/>
    <cellStyle name="Normal 19 8 2 2" xfId="45972"/>
    <cellStyle name="Normal 19 8 2 20" xfId="45973"/>
    <cellStyle name="Normal 19 8 2 21" xfId="45974"/>
    <cellStyle name="Normal 19 8 2 22" xfId="45975"/>
    <cellStyle name="Normal 19 8 2 23" xfId="45976"/>
    <cellStyle name="Normal 19 8 2 24" xfId="45977"/>
    <cellStyle name="Normal 19 8 2 25" xfId="45978"/>
    <cellStyle name="Normal 19 8 2 26" xfId="45979"/>
    <cellStyle name="Normal 19 8 2 27" xfId="45980"/>
    <cellStyle name="Normal 19 8 2 28" xfId="45981"/>
    <cellStyle name="Normal 19 8 2 29" xfId="45982"/>
    <cellStyle name="Normal 19 8 2 3" xfId="45983"/>
    <cellStyle name="Normal 19 8 2 30" xfId="45984"/>
    <cellStyle name="Normal 19 8 2 4" xfId="45985"/>
    <cellStyle name="Normal 19 8 2 5" xfId="45986"/>
    <cellStyle name="Normal 19 8 2 6" xfId="45987"/>
    <cellStyle name="Normal 19 8 2 7" xfId="45988"/>
    <cellStyle name="Normal 19 8 2 8" xfId="45989"/>
    <cellStyle name="Normal 19 8 2 9" xfId="45990"/>
    <cellStyle name="Normal 19 8 20" xfId="45991"/>
    <cellStyle name="Normal 19 8 20 10" xfId="45992"/>
    <cellStyle name="Normal 19 8 20 11" xfId="45993"/>
    <cellStyle name="Normal 19 8 20 12" xfId="45994"/>
    <cellStyle name="Normal 19 8 20 13" xfId="45995"/>
    <cellStyle name="Normal 19 8 20 14" xfId="45996"/>
    <cellStyle name="Normal 19 8 20 15" xfId="45997"/>
    <cellStyle name="Normal 19 8 20 16" xfId="45998"/>
    <cellStyle name="Normal 19 8 20 17" xfId="45999"/>
    <cellStyle name="Normal 19 8 20 18" xfId="46000"/>
    <cellStyle name="Normal 19 8 20 19" xfId="46001"/>
    <cellStyle name="Normal 19 8 20 2" xfId="46002"/>
    <cellStyle name="Normal 19 8 20 20" xfId="46003"/>
    <cellStyle name="Normal 19 8 20 21" xfId="46004"/>
    <cellStyle name="Normal 19 8 20 22" xfId="46005"/>
    <cellStyle name="Normal 19 8 20 23" xfId="46006"/>
    <cellStyle name="Normal 19 8 20 24" xfId="46007"/>
    <cellStyle name="Normal 19 8 20 25" xfId="46008"/>
    <cellStyle name="Normal 19 8 20 26" xfId="46009"/>
    <cellStyle name="Normal 19 8 20 27" xfId="46010"/>
    <cellStyle name="Normal 19 8 20 28" xfId="46011"/>
    <cellStyle name="Normal 19 8 20 29" xfId="46012"/>
    <cellStyle name="Normal 19 8 20 3" xfId="46013"/>
    <cellStyle name="Normal 19 8 20 30" xfId="46014"/>
    <cellStyle name="Normal 19 8 20 4" xfId="46015"/>
    <cellStyle name="Normal 19 8 20 5" xfId="46016"/>
    <cellStyle name="Normal 19 8 20 6" xfId="46017"/>
    <cellStyle name="Normal 19 8 20 7" xfId="46018"/>
    <cellStyle name="Normal 19 8 20 8" xfId="46019"/>
    <cellStyle name="Normal 19 8 20 9" xfId="46020"/>
    <cellStyle name="Normal 19 8 21" xfId="46021"/>
    <cellStyle name="Normal 19 8 21 10" xfId="46022"/>
    <cellStyle name="Normal 19 8 21 11" xfId="46023"/>
    <cellStyle name="Normal 19 8 21 12" xfId="46024"/>
    <cellStyle name="Normal 19 8 21 13" xfId="46025"/>
    <cellStyle name="Normal 19 8 21 14" xfId="46026"/>
    <cellStyle name="Normal 19 8 21 15" xfId="46027"/>
    <cellStyle name="Normal 19 8 21 16" xfId="46028"/>
    <cellStyle name="Normal 19 8 21 17" xfId="46029"/>
    <cellStyle name="Normal 19 8 21 18" xfId="46030"/>
    <cellStyle name="Normal 19 8 21 19" xfId="46031"/>
    <cellStyle name="Normal 19 8 21 2" xfId="46032"/>
    <cellStyle name="Normal 19 8 21 20" xfId="46033"/>
    <cellStyle name="Normal 19 8 21 21" xfId="46034"/>
    <cellStyle name="Normal 19 8 21 22" xfId="46035"/>
    <cellStyle name="Normal 19 8 21 23" xfId="46036"/>
    <cellStyle name="Normal 19 8 21 24" xfId="46037"/>
    <cellStyle name="Normal 19 8 21 25" xfId="46038"/>
    <cellStyle name="Normal 19 8 21 26" xfId="46039"/>
    <cellStyle name="Normal 19 8 21 27" xfId="46040"/>
    <cellStyle name="Normal 19 8 21 28" xfId="46041"/>
    <cellStyle name="Normal 19 8 21 29" xfId="46042"/>
    <cellStyle name="Normal 19 8 21 3" xfId="46043"/>
    <cellStyle name="Normal 19 8 21 30" xfId="46044"/>
    <cellStyle name="Normal 19 8 21 4" xfId="46045"/>
    <cellStyle name="Normal 19 8 21 5" xfId="46046"/>
    <cellStyle name="Normal 19 8 21 6" xfId="46047"/>
    <cellStyle name="Normal 19 8 21 7" xfId="46048"/>
    <cellStyle name="Normal 19 8 21 8" xfId="46049"/>
    <cellStyle name="Normal 19 8 21 9" xfId="46050"/>
    <cellStyle name="Normal 19 8 22" xfId="46051"/>
    <cellStyle name="Normal 19 8 22 10" xfId="46052"/>
    <cellStyle name="Normal 19 8 22 11" xfId="46053"/>
    <cellStyle name="Normal 19 8 22 12" xfId="46054"/>
    <cellStyle name="Normal 19 8 22 13" xfId="46055"/>
    <cellStyle name="Normal 19 8 22 14" xfId="46056"/>
    <cellStyle name="Normal 19 8 22 15" xfId="46057"/>
    <cellStyle name="Normal 19 8 22 16" xfId="46058"/>
    <cellStyle name="Normal 19 8 22 17" xfId="46059"/>
    <cellStyle name="Normal 19 8 22 18" xfId="46060"/>
    <cellStyle name="Normal 19 8 22 19" xfId="46061"/>
    <cellStyle name="Normal 19 8 22 2" xfId="46062"/>
    <cellStyle name="Normal 19 8 22 20" xfId="46063"/>
    <cellStyle name="Normal 19 8 22 21" xfId="46064"/>
    <cellStyle name="Normal 19 8 22 22" xfId="46065"/>
    <cellStyle name="Normal 19 8 22 23" xfId="46066"/>
    <cellStyle name="Normal 19 8 22 24" xfId="46067"/>
    <cellStyle name="Normal 19 8 22 25" xfId="46068"/>
    <cellStyle name="Normal 19 8 22 26" xfId="46069"/>
    <cellStyle name="Normal 19 8 22 27" xfId="46070"/>
    <cellStyle name="Normal 19 8 22 28" xfId="46071"/>
    <cellStyle name="Normal 19 8 22 29" xfId="46072"/>
    <cellStyle name="Normal 19 8 22 3" xfId="46073"/>
    <cellStyle name="Normal 19 8 22 30" xfId="46074"/>
    <cellStyle name="Normal 19 8 22 4" xfId="46075"/>
    <cellStyle name="Normal 19 8 22 5" xfId="46076"/>
    <cellStyle name="Normal 19 8 22 6" xfId="46077"/>
    <cellStyle name="Normal 19 8 22 7" xfId="46078"/>
    <cellStyle name="Normal 19 8 22 8" xfId="46079"/>
    <cellStyle name="Normal 19 8 22 9" xfId="46080"/>
    <cellStyle name="Normal 19 8 23" xfId="46081"/>
    <cellStyle name="Normal 19 8 23 10" xfId="46082"/>
    <cellStyle name="Normal 19 8 23 11" xfId="46083"/>
    <cellStyle name="Normal 19 8 23 12" xfId="46084"/>
    <cellStyle name="Normal 19 8 23 13" xfId="46085"/>
    <cellStyle name="Normal 19 8 23 14" xfId="46086"/>
    <cellStyle name="Normal 19 8 23 15" xfId="46087"/>
    <cellStyle name="Normal 19 8 23 16" xfId="46088"/>
    <cellStyle name="Normal 19 8 23 17" xfId="46089"/>
    <cellStyle name="Normal 19 8 23 18" xfId="46090"/>
    <cellStyle name="Normal 19 8 23 19" xfId="46091"/>
    <cellStyle name="Normal 19 8 23 2" xfId="46092"/>
    <cellStyle name="Normal 19 8 23 20" xfId="46093"/>
    <cellStyle name="Normal 19 8 23 21" xfId="46094"/>
    <cellStyle name="Normal 19 8 23 22" xfId="46095"/>
    <cellStyle name="Normal 19 8 23 23" xfId="46096"/>
    <cellStyle name="Normal 19 8 23 24" xfId="46097"/>
    <cellStyle name="Normal 19 8 23 25" xfId="46098"/>
    <cellStyle name="Normal 19 8 23 26" xfId="46099"/>
    <cellStyle name="Normal 19 8 23 27" xfId="46100"/>
    <cellStyle name="Normal 19 8 23 28" xfId="46101"/>
    <cellStyle name="Normal 19 8 23 29" xfId="46102"/>
    <cellStyle name="Normal 19 8 23 3" xfId="46103"/>
    <cellStyle name="Normal 19 8 23 30" xfId="46104"/>
    <cellStyle name="Normal 19 8 23 4" xfId="46105"/>
    <cellStyle name="Normal 19 8 23 5" xfId="46106"/>
    <cellStyle name="Normal 19 8 23 6" xfId="46107"/>
    <cellStyle name="Normal 19 8 23 7" xfId="46108"/>
    <cellStyle name="Normal 19 8 23 8" xfId="46109"/>
    <cellStyle name="Normal 19 8 23 9" xfId="46110"/>
    <cellStyle name="Normal 19 8 24" xfId="46111"/>
    <cellStyle name="Normal 19 8 24 10" xfId="46112"/>
    <cellStyle name="Normal 19 8 24 11" xfId="46113"/>
    <cellStyle name="Normal 19 8 24 12" xfId="46114"/>
    <cellStyle name="Normal 19 8 24 13" xfId="46115"/>
    <cellStyle name="Normal 19 8 24 14" xfId="46116"/>
    <cellStyle name="Normal 19 8 24 15" xfId="46117"/>
    <cellStyle name="Normal 19 8 24 16" xfId="46118"/>
    <cellStyle name="Normal 19 8 24 17" xfId="46119"/>
    <cellStyle name="Normal 19 8 24 18" xfId="46120"/>
    <cellStyle name="Normal 19 8 24 19" xfId="46121"/>
    <cellStyle name="Normal 19 8 24 2" xfId="46122"/>
    <cellStyle name="Normal 19 8 24 20" xfId="46123"/>
    <cellStyle name="Normal 19 8 24 21" xfId="46124"/>
    <cellStyle name="Normal 19 8 24 22" xfId="46125"/>
    <cellStyle name="Normal 19 8 24 23" xfId="46126"/>
    <cellStyle name="Normal 19 8 24 24" xfId="46127"/>
    <cellStyle name="Normal 19 8 24 25" xfId="46128"/>
    <cellStyle name="Normal 19 8 24 26" xfId="46129"/>
    <cellStyle name="Normal 19 8 24 27" xfId="46130"/>
    <cellStyle name="Normal 19 8 24 28" xfId="46131"/>
    <cellStyle name="Normal 19 8 24 29" xfId="46132"/>
    <cellStyle name="Normal 19 8 24 3" xfId="46133"/>
    <cellStyle name="Normal 19 8 24 30" xfId="46134"/>
    <cellStyle name="Normal 19 8 24 4" xfId="46135"/>
    <cellStyle name="Normal 19 8 24 5" xfId="46136"/>
    <cellStyle name="Normal 19 8 24 6" xfId="46137"/>
    <cellStyle name="Normal 19 8 24 7" xfId="46138"/>
    <cellStyle name="Normal 19 8 24 8" xfId="46139"/>
    <cellStyle name="Normal 19 8 24 9" xfId="46140"/>
    <cellStyle name="Normal 19 8 25" xfId="46141"/>
    <cellStyle name="Normal 19 8 25 10" xfId="46142"/>
    <cellStyle name="Normal 19 8 25 11" xfId="46143"/>
    <cellStyle name="Normal 19 8 25 12" xfId="46144"/>
    <cellStyle name="Normal 19 8 25 13" xfId="46145"/>
    <cellStyle name="Normal 19 8 25 14" xfId="46146"/>
    <cellStyle name="Normal 19 8 25 15" xfId="46147"/>
    <cellStyle name="Normal 19 8 25 16" xfId="46148"/>
    <cellStyle name="Normal 19 8 25 17" xfId="46149"/>
    <cellStyle name="Normal 19 8 25 18" xfId="46150"/>
    <cellStyle name="Normal 19 8 25 19" xfId="46151"/>
    <cellStyle name="Normal 19 8 25 2" xfId="46152"/>
    <cellStyle name="Normal 19 8 25 20" xfId="46153"/>
    <cellStyle name="Normal 19 8 25 21" xfId="46154"/>
    <cellStyle name="Normal 19 8 25 22" xfId="46155"/>
    <cellStyle name="Normal 19 8 25 23" xfId="46156"/>
    <cellStyle name="Normal 19 8 25 24" xfId="46157"/>
    <cellStyle name="Normal 19 8 25 25" xfId="46158"/>
    <cellStyle name="Normal 19 8 25 26" xfId="46159"/>
    <cellStyle name="Normal 19 8 25 27" xfId="46160"/>
    <cellStyle name="Normal 19 8 25 28" xfId="46161"/>
    <cellStyle name="Normal 19 8 25 29" xfId="46162"/>
    <cellStyle name="Normal 19 8 25 3" xfId="46163"/>
    <cellStyle name="Normal 19 8 25 30" xfId="46164"/>
    <cellStyle name="Normal 19 8 25 4" xfId="46165"/>
    <cellStyle name="Normal 19 8 25 5" xfId="46166"/>
    <cellStyle name="Normal 19 8 25 6" xfId="46167"/>
    <cellStyle name="Normal 19 8 25 7" xfId="46168"/>
    <cellStyle name="Normal 19 8 25 8" xfId="46169"/>
    <cellStyle name="Normal 19 8 25 9" xfId="46170"/>
    <cellStyle name="Normal 19 8 26" xfId="46171"/>
    <cellStyle name="Normal 19 8 26 10" xfId="46172"/>
    <cellStyle name="Normal 19 8 26 11" xfId="46173"/>
    <cellStyle name="Normal 19 8 26 12" xfId="46174"/>
    <cellStyle name="Normal 19 8 26 13" xfId="46175"/>
    <cellStyle name="Normal 19 8 26 14" xfId="46176"/>
    <cellStyle name="Normal 19 8 26 15" xfId="46177"/>
    <cellStyle name="Normal 19 8 26 16" xfId="46178"/>
    <cellStyle name="Normal 19 8 26 17" xfId="46179"/>
    <cellStyle name="Normal 19 8 26 18" xfId="46180"/>
    <cellStyle name="Normal 19 8 26 19" xfId="46181"/>
    <cellStyle name="Normal 19 8 26 2" xfId="46182"/>
    <cellStyle name="Normal 19 8 26 20" xfId="46183"/>
    <cellStyle name="Normal 19 8 26 21" xfId="46184"/>
    <cellStyle name="Normal 19 8 26 22" xfId="46185"/>
    <cellStyle name="Normal 19 8 26 23" xfId="46186"/>
    <cellStyle name="Normal 19 8 26 24" xfId="46187"/>
    <cellStyle name="Normal 19 8 26 25" xfId="46188"/>
    <cellStyle name="Normal 19 8 26 26" xfId="46189"/>
    <cellStyle name="Normal 19 8 26 27" xfId="46190"/>
    <cellStyle name="Normal 19 8 26 28" xfId="46191"/>
    <cellStyle name="Normal 19 8 26 29" xfId="46192"/>
    <cellStyle name="Normal 19 8 26 3" xfId="46193"/>
    <cellStyle name="Normal 19 8 26 30" xfId="46194"/>
    <cellStyle name="Normal 19 8 26 4" xfId="46195"/>
    <cellStyle name="Normal 19 8 26 5" xfId="46196"/>
    <cellStyle name="Normal 19 8 26 6" xfId="46197"/>
    <cellStyle name="Normal 19 8 26 7" xfId="46198"/>
    <cellStyle name="Normal 19 8 26 8" xfId="46199"/>
    <cellStyle name="Normal 19 8 26 9" xfId="46200"/>
    <cellStyle name="Normal 19 8 27" xfId="46201"/>
    <cellStyle name="Normal 19 8 27 10" xfId="46202"/>
    <cellStyle name="Normal 19 8 27 11" xfId="46203"/>
    <cellStyle name="Normal 19 8 27 12" xfId="46204"/>
    <cellStyle name="Normal 19 8 27 13" xfId="46205"/>
    <cellStyle name="Normal 19 8 27 14" xfId="46206"/>
    <cellStyle name="Normal 19 8 27 15" xfId="46207"/>
    <cellStyle name="Normal 19 8 27 16" xfId="46208"/>
    <cellStyle name="Normal 19 8 27 17" xfId="46209"/>
    <cellStyle name="Normal 19 8 27 18" xfId="46210"/>
    <cellStyle name="Normal 19 8 27 19" xfId="46211"/>
    <cellStyle name="Normal 19 8 27 2" xfId="46212"/>
    <cellStyle name="Normal 19 8 27 20" xfId="46213"/>
    <cellStyle name="Normal 19 8 27 21" xfId="46214"/>
    <cellStyle name="Normal 19 8 27 22" xfId="46215"/>
    <cellStyle name="Normal 19 8 27 23" xfId="46216"/>
    <cellStyle name="Normal 19 8 27 24" xfId="46217"/>
    <cellStyle name="Normal 19 8 27 25" xfId="46218"/>
    <cellStyle name="Normal 19 8 27 26" xfId="46219"/>
    <cellStyle name="Normal 19 8 27 27" xfId="46220"/>
    <cellStyle name="Normal 19 8 27 28" xfId="46221"/>
    <cellStyle name="Normal 19 8 27 29" xfId="46222"/>
    <cellStyle name="Normal 19 8 27 3" xfId="46223"/>
    <cellStyle name="Normal 19 8 27 30" xfId="46224"/>
    <cellStyle name="Normal 19 8 27 4" xfId="46225"/>
    <cellStyle name="Normal 19 8 27 5" xfId="46226"/>
    <cellStyle name="Normal 19 8 27 6" xfId="46227"/>
    <cellStyle name="Normal 19 8 27 7" xfId="46228"/>
    <cellStyle name="Normal 19 8 27 8" xfId="46229"/>
    <cellStyle name="Normal 19 8 27 9" xfId="46230"/>
    <cellStyle name="Normal 19 8 28" xfId="46231"/>
    <cellStyle name="Normal 19 8 28 10" xfId="46232"/>
    <cellStyle name="Normal 19 8 28 11" xfId="46233"/>
    <cellStyle name="Normal 19 8 28 12" xfId="46234"/>
    <cellStyle name="Normal 19 8 28 13" xfId="46235"/>
    <cellStyle name="Normal 19 8 28 14" xfId="46236"/>
    <cellStyle name="Normal 19 8 28 15" xfId="46237"/>
    <cellStyle name="Normal 19 8 28 16" xfId="46238"/>
    <cellStyle name="Normal 19 8 28 17" xfId="46239"/>
    <cellStyle name="Normal 19 8 28 18" xfId="46240"/>
    <cellStyle name="Normal 19 8 28 19" xfId="46241"/>
    <cellStyle name="Normal 19 8 28 2" xfId="46242"/>
    <cellStyle name="Normal 19 8 28 20" xfId="46243"/>
    <cellStyle name="Normal 19 8 28 21" xfId="46244"/>
    <cellStyle name="Normal 19 8 28 22" xfId="46245"/>
    <cellStyle name="Normal 19 8 28 23" xfId="46246"/>
    <cellStyle name="Normal 19 8 28 24" xfId="46247"/>
    <cellStyle name="Normal 19 8 28 25" xfId="46248"/>
    <cellStyle name="Normal 19 8 28 26" xfId="46249"/>
    <cellStyle name="Normal 19 8 28 27" xfId="46250"/>
    <cellStyle name="Normal 19 8 28 28" xfId="46251"/>
    <cellStyle name="Normal 19 8 28 29" xfId="46252"/>
    <cellStyle name="Normal 19 8 28 3" xfId="46253"/>
    <cellStyle name="Normal 19 8 28 30" xfId="46254"/>
    <cellStyle name="Normal 19 8 28 4" xfId="46255"/>
    <cellStyle name="Normal 19 8 28 5" xfId="46256"/>
    <cellStyle name="Normal 19 8 28 6" xfId="46257"/>
    <cellStyle name="Normal 19 8 28 7" xfId="46258"/>
    <cellStyle name="Normal 19 8 28 8" xfId="46259"/>
    <cellStyle name="Normal 19 8 28 9" xfId="46260"/>
    <cellStyle name="Normal 19 8 29" xfId="46261"/>
    <cellStyle name="Normal 19 8 29 10" xfId="46262"/>
    <cellStyle name="Normal 19 8 29 11" xfId="46263"/>
    <cellStyle name="Normal 19 8 29 12" xfId="46264"/>
    <cellStyle name="Normal 19 8 29 13" xfId="46265"/>
    <cellStyle name="Normal 19 8 29 14" xfId="46266"/>
    <cellStyle name="Normal 19 8 29 15" xfId="46267"/>
    <cellStyle name="Normal 19 8 29 16" xfId="46268"/>
    <cellStyle name="Normal 19 8 29 17" xfId="46269"/>
    <cellStyle name="Normal 19 8 29 18" xfId="46270"/>
    <cellStyle name="Normal 19 8 29 19" xfId="46271"/>
    <cellStyle name="Normal 19 8 29 2" xfId="46272"/>
    <cellStyle name="Normal 19 8 29 20" xfId="46273"/>
    <cellStyle name="Normal 19 8 29 21" xfId="46274"/>
    <cellStyle name="Normal 19 8 29 22" xfId="46275"/>
    <cellStyle name="Normal 19 8 29 23" xfId="46276"/>
    <cellStyle name="Normal 19 8 29 24" xfId="46277"/>
    <cellStyle name="Normal 19 8 29 25" xfId="46278"/>
    <cellStyle name="Normal 19 8 29 26" xfId="46279"/>
    <cellStyle name="Normal 19 8 29 27" xfId="46280"/>
    <cellStyle name="Normal 19 8 29 28" xfId="46281"/>
    <cellStyle name="Normal 19 8 29 29" xfId="46282"/>
    <cellStyle name="Normal 19 8 29 3" xfId="46283"/>
    <cellStyle name="Normal 19 8 29 30" xfId="46284"/>
    <cellStyle name="Normal 19 8 29 4" xfId="46285"/>
    <cellStyle name="Normal 19 8 29 5" xfId="46286"/>
    <cellStyle name="Normal 19 8 29 6" xfId="46287"/>
    <cellStyle name="Normal 19 8 29 7" xfId="46288"/>
    <cellStyle name="Normal 19 8 29 8" xfId="46289"/>
    <cellStyle name="Normal 19 8 29 9" xfId="46290"/>
    <cellStyle name="Normal 19 8 3" xfId="46291"/>
    <cellStyle name="Normal 19 8 3 10" xfId="46292"/>
    <cellStyle name="Normal 19 8 3 11" xfId="46293"/>
    <cellStyle name="Normal 19 8 3 12" xfId="46294"/>
    <cellStyle name="Normal 19 8 3 13" xfId="46295"/>
    <cellStyle name="Normal 19 8 3 14" xfId="46296"/>
    <cellStyle name="Normal 19 8 3 15" xfId="46297"/>
    <cellStyle name="Normal 19 8 3 16" xfId="46298"/>
    <cellStyle name="Normal 19 8 3 17" xfId="46299"/>
    <cellStyle name="Normal 19 8 3 18" xfId="46300"/>
    <cellStyle name="Normal 19 8 3 19" xfId="46301"/>
    <cellStyle name="Normal 19 8 3 2" xfId="46302"/>
    <cellStyle name="Normal 19 8 3 20" xfId="46303"/>
    <cellStyle name="Normal 19 8 3 21" xfId="46304"/>
    <cellStyle name="Normal 19 8 3 22" xfId="46305"/>
    <cellStyle name="Normal 19 8 3 23" xfId="46306"/>
    <cellStyle name="Normal 19 8 3 24" xfId="46307"/>
    <cellStyle name="Normal 19 8 3 25" xfId="46308"/>
    <cellStyle name="Normal 19 8 3 26" xfId="46309"/>
    <cellStyle name="Normal 19 8 3 27" xfId="46310"/>
    <cellStyle name="Normal 19 8 3 28" xfId="46311"/>
    <cellStyle name="Normal 19 8 3 29" xfId="46312"/>
    <cellStyle name="Normal 19 8 3 3" xfId="46313"/>
    <cellStyle name="Normal 19 8 3 30" xfId="46314"/>
    <cellStyle name="Normal 19 8 3 4" xfId="46315"/>
    <cellStyle name="Normal 19 8 3 5" xfId="46316"/>
    <cellStyle name="Normal 19 8 3 6" xfId="46317"/>
    <cellStyle name="Normal 19 8 3 7" xfId="46318"/>
    <cellStyle name="Normal 19 8 3 8" xfId="46319"/>
    <cellStyle name="Normal 19 8 3 9" xfId="46320"/>
    <cellStyle name="Normal 19 8 30" xfId="46321"/>
    <cellStyle name="Normal 19 8 30 10" xfId="46322"/>
    <cellStyle name="Normal 19 8 30 11" xfId="46323"/>
    <cellStyle name="Normal 19 8 30 12" xfId="46324"/>
    <cellStyle name="Normal 19 8 30 13" xfId="46325"/>
    <cellStyle name="Normal 19 8 30 14" xfId="46326"/>
    <cellStyle name="Normal 19 8 30 15" xfId="46327"/>
    <cellStyle name="Normal 19 8 30 16" xfId="46328"/>
    <cellStyle name="Normal 19 8 30 17" xfId="46329"/>
    <cellStyle name="Normal 19 8 30 18" xfId="46330"/>
    <cellStyle name="Normal 19 8 30 19" xfId="46331"/>
    <cellStyle name="Normal 19 8 30 2" xfId="46332"/>
    <cellStyle name="Normal 19 8 30 20" xfId="46333"/>
    <cellStyle name="Normal 19 8 30 21" xfId="46334"/>
    <cellStyle name="Normal 19 8 30 22" xfId="46335"/>
    <cellStyle name="Normal 19 8 30 23" xfId="46336"/>
    <cellStyle name="Normal 19 8 30 24" xfId="46337"/>
    <cellStyle name="Normal 19 8 30 25" xfId="46338"/>
    <cellStyle name="Normal 19 8 30 26" xfId="46339"/>
    <cellStyle name="Normal 19 8 30 27" xfId="46340"/>
    <cellStyle name="Normal 19 8 30 28" xfId="46341"/>
    <cellStyle name="Normal 19 8 30 29" xfId="46342"/>
    <cellStyle name="Normal 19 8 30 3" xfId="46343"/>
    <cellStyle name="Normal 19 8 30 30" xfId="46344"/>
    <cellStyle name="Normal 19 8 30 4" xfId="46345"/>
    <cellStyle name="Normal 19 8 30 5" xfId="46346"/>
    <cellStyle name="Normal 19 8 30 6" xfId="46347"/>
    <cellStyle name="Normal 19 8 30 7" xfId="46348"/>
    <cellStyle name="Normal 19 8 30 8" xfId="46349"/>
    <cellStyle name="Normal 19 8 30 9" xfId="46350"/>
    <cellStyle name="Normal 19 8 31" xfId="46351"/>
    <cellStyle name="Normal 19 8 31 10" xfId="46352"/>
    <cellStyle name="Normal 19 8 31 11" xfId="46353"/>
    <cellStyle name="Normal 19 8 31 12" xfId="46354"/>
    <cellStyle name="Normal 19 8 31 13" xfId="46355"/>
    <cellStyle name="Normal 19 8 31 14" xfId="46356"/>
    <cellStyle name="Normal 19 8 31 15" xfId="46357"/>
    <cellStyle name="Normal 19 8 31 16" xfId="46358"/>
    <cellStyle name="Normal 19 8 31 17" xfId="46359"/>
    <cellStyle name="Normal 19 8 31 18" xfId="46360"/>
    <cellStyle name="Normal 19 8 31 19" xfId="46361"/>
    <cellStyle name="Normal 19 8 31 2" xfId="46362"/>
    <cellStyle name="Normal 19 8 31 20" xfId="46363"/>
    <cellStyle name="Normal 19 8 31 21" xfId="46364"/>
    <cellStyle name="Normal 19 8 31 22" xfId="46365"/>
    <cellStyle name="Normal 19 8 31 23" xfId="46366"/>
    <cellStyle name="Normal 19 8 31 24" xfId="46367"/>
    <cellStyle name="Normal 19 8 31 25" xfId="46368"/>
    <cellStyle name="Normal 19 8 31 26" xfId="46369"/>
    <cellStyle name="Normal 19 8 31 27" xfId="46370"/>
    <cellStyle name="Normal 19 8 31 28" xfId="46371"/>
    <cellStyle name="Normal 19 8 31 29" xfId="46372"/>
    <cellStyle name="Normal 19 8 31 3" xfId="46373"/>
    <cellStyle name="Normal 19 8 31 30" xfId="46374"/>
    <cellStyle name="Normal 19 8 31 4" xfId="46375"/>
    <cellStyle name="Normal 19 8 31 5" xfId="46376"/>
    <cellStyle name="Normal 19 8 31 6" xfId="46377"/>
    <cellStyle name="Normal 19 8 31 7" xfId="46378"/>
    <cellStyle name="Normal 19 8 31 8" xfId="46379"/>
    <cellStyle name="Normal 19 8 31 9" xfId="46380"/>
    <cellStyle name="Normal 19 8 32" xfId="46381"/>
    <cellStyle name="Normal 19 8 33" xfId="46382"/>
    <cellStyle name="Normal 19 8 34" xfId="46383"/>
    <cellStyle name="Normal 19 8 35" xfId="46384"/>
    <cellStyle name="Normal 19 8 36" xfId="46385"/>
    <cellStyle name="Normal 19 8 37" xfId="46386"/>
    <cellStyle name="Normal 19 8 38" xfId="46387"/>
    <cellStyle name="Normal 19 8 39" xfId="46388"/>
    <cellStyle name="Normal 19 8 4" xfId="46389"/>
    <cellStyle name="Normal 19 8 4 10" xfId="46390"/>
    <cellStyle name="Normal 19 8 4 11" xfId="46391"/>
    <cellStyle name="Normal 19 8 4 12" xfId="46392"/>
    <cellStyle name="Normal 19 8 4 13" xfId="46393"/>
    <cellStyle name="Normal 19 8 4 14" xfId="46394"/>
    <cellStyle name="Normal 19 8 4 15" xfId="46395"/>
    <cellStyle name="Normal 19 8 4 16" xfId="46396"/>
    <cellStyle name="Normal 19 8 4 17" xfId="46397"/>
    <cellStyle name="Normal 19 8 4 18" xfId="46398"/>
    <cellStyle name="Normal 19 8 4 19" xfId="46399"/>
    <cellStyle name="Normal 19 8 4 2" xfId="46400"/>
    <cellStyle name="Normal 19 8 4 20" xfId="46401"/>
    <cellStyle name="Normal 19 8 4 21" xfId="46402"/>
    <cellStyle name="Normal 19 8 4 22" xfId="46403"/>
    <cellStyle name="Normal 19 8 4 23" xfId="46404"/>
    <cellStyle name="Normal 19 8 4 24" xfId="46405"/>
    <cellStyle name="Normal 19 8 4 25" xfId="46406"/>
    <cellStyle name="Normal 19 8 4 26" xfId="46407"/>
    <cellStyle name="Normal 19 8 4 27" xfId="46408"/>
    <cellStyle name="Normal 19 8 4 28" xfId="46409"/>
    <cellStyle name="Normal 19 8 4 29" xfId="46410"/>
    <cellStyle name="Normal 19 8 4 3" xfId="46411"/>
    <cellStyle name="Normal 19 8 4 30" xfId="46412"/>
    <cellStyle name="Normal 19 8 4 4" xfId="46413"/>
    <cellStyle name="Normal 19 8 4 5" xfId="46414"/>
    <cellStyle name="Normal 19 8 4 6" xfId="46415"/>
    <cellStyle name="Normal 19 8 4 7" xfId="46416"/>
    <cellStyle name="Normal 19 8 4 8" xfId="46417"/>
    <cellStyle name="Normal 19 8 4 9" xfId="46418"/>
    <cellStyle name="Normal 19 8 40" xfId="46419"/>
    <cellStyle name="Normal 19 8 41" xfId="46420"/>
    <cellStyle name="Normal 19 8 42" xfId="46421"/>
    <cellStyle name="Normal 19 8 43" xfId="46422"/>
    <cellStyle name="Normal 19 8 44" xfId="46423"/>
    <cellStyle name="Normal 19 8 45" xfId="46424"/>
    <cellStyle name="Normal 19 8 46" xfId="46425"/>
    <cellStyle name="Normal 19 8 47" xfId="46426"/>
    <cellStyle name="Normal 19 8 48" xfId="46427"/>
    <cellStyle name="Normal 19 8 49" xfId="46428"/>
    <cellStyle name="Normal 19 8 5" xfId="46429"/>
    <cellStyle name="Normal 19 8 5 10" xfId="46430"/>
    <cellStyle name="Normal 19 8 5 11" xfId="46431"/>
    <cellStyle name="Normal 19 8 5 12" xfId="46432"/>
    <cellStyle name="Normal 19 8 5 13" xfId="46433"/>
    <cellStyle name="Normal 19 8 5 14" xfId="46434"/>
    <cellStyle name="Normal 19 8 5 15" xfId="46435"/>
    <cellStyle name="Normal 19 8 5 16" xfId="46436"/>
    <cellStyle name="Normal 19 8 5 17" xfId="46437"/>
    <cellStyle name="Normal 19 8 5 18" xfId="46438"/>
    <cellStyle name="Normal 19 8 5 19" xfId="46439"/>
    <cellStyle name="Normal 19 8 5 2" xfId="46440"/>
    <cellStyle name="Normal 19 8 5 20" xfId="46441"/>
    <cellStyle name="Normal 19 8 5 21" xfId="46442"/>
    <cellStyle name="Normal 19 8 5 22" xfId="46443"/>
    <cellStyle name="Normal 19 8 5 23" xfId="46444"/>
    <cellStyle name="Normal 19 8 5 24" xfId="46445"/>
    <cellStyle name="Normal 19 8 5 25" xfId="46446"/>
    <cellStyle name="Normal 19 8 5 26" xfId="46447"/>
    <cellStyle name="Normal 19 8 5 27" xfId="46448"/>
    <cellStyle name="Normal 19 8 5 28" xfId="46449"/>
    <cellStyle name="Normal 19 8 5 29" xfId="46450"/>
    <cellStyle name="Normal 19 8 5 3" xfId="46451"/>
    <cellStyle name="Normal 19 8 5 30" xfId="46452"/>
    <cellStyle name="Normal 19 8 5 4" xfId="46453"/>
    <cellStyle name="Normal 19 8 5 5" xfId="46454"/>
    <cellStyle name="Normal 19 8 5 6" xfId="46455"/>
    <cellStyle name="Normal 19 8 5 7" xfId="46456"/>
    <cellStyle name="Normal 19 8 5 8" xfId="46457"/>
    <cellStyle name="Normal 19 8 5 9" xfId="46458"/>
    <cellStyle name="Normal 19 8 50" xfId="46459"/>
    <cellStyle name="Normal 19 8 51" xfId="46460"/>
    <cellStyle name="Normal 19 8 52" xfId="46461"/>
    <cellStyle name="Normal 19 8 53" xfId="46462"/>
    <cellStyle name="Normal 19 8 54" xfId="46463"/>
    <cellStyle name="Normal 19 8 55" xfId="46464"/>
    <cellStyle name="Normal 19 8 56" xfId="46465"/>
    <cellStyle name="Normal 19 8 57" xfId="46466"/>
    <cellStyle name="Normal 19 8 58" xfId="46467"/>
    <cellStyle name="Normal 19 8 59" xfId="46468"/>
    <cellStyle name="Normal 19 8 6" xfId="46469"/>
    <cellStyle name="Normal 19 8 6 10" xfId="46470"/>
    <cellStyle name="Normal 19 8 6 11" xfId="46471"/>
    <cellStyle name="Normal 19 8 6 12" xfId="46472"/>
    <cellStyle name="Normal 19 8 6 13" xfId="46473"/>
    <cellStyle name="Normal 19 8 6 14" xfId="46474"/>
    <cellStyle name="Normal 19 8 6 15" xfId="46475"/>
    <cellStyle name="Normal 19 8 6 16" xfId="46476"/>
    <cellStyle name="Normal 19 8 6 17" xfId="46477"/>
    <cellStyle name="Normal 19 8 6 18" xfId="46478"/>
    <cellStyle name="Normal 19 8 6 19" xfId="46479"/>
    <cellStyle name="Normal 19 8 6 2" xfId="46480"/>
    <cellStyle name="Normal 19 8 6 20" xfId="46481"/>
    <cellStyle name="Normal 19 8 6 21" xfId="46482"/>
    <cellStyle name="Normal 19 8 6 22" xfId="46483"/>
    <cellStyle name="Normal 19 8 6 23" xfId="46484"/>
    <cellStyle name="Normal 19 8 6 24" xfId="46485"/>
    <cellStyle name="Normal 19 8 6 25" xfId="46486"/>
    <cellStyle name="Normal 19 8 6 26" xfId="46487"/>
    <cellStyle name="Normal 19 8 6 27" xfId="46488"/>
    <cellStyle name="Normal 19 8 6 28" xfId="46489"/>
    <cellStyle name="Normal 19 8 6 29" xfId="46490"/>
    <cellStyle name="Normal 19 8 6 3" xfId="46491"/>
    <cellStyle name="Normal 19 8 6 30" xfId="46492"/>
    <cellStyle name="Normal 19 8 6 4" xfId="46493"/>
    <cellStyle name="Normal 19 8 6 5" xfId="46494"/>
    <cellStyle name="Normal 19 8 6 6" xfId="46495"/>
    <cellStyle name="Normal 19 8 6 7" xfId="46496"/>
    <cellStyle name="Normal 19 8 6 8" xfId="46497"/>
    <cellStyle name="Normal 19 8 6 9" xfId="46498"/>
    <cellStyle name="Normal 19 8 60" xfId="46499"/>
    <cellStyle name="Normal 19 8 7" xfId="46500"/>
    <cellStyle name="Normal 19 8 7 10" xfId="46501"/>
    <cellStyle name="Normal 19 8 7 11" xfId="46502"/>
    <cellStyle name="Normal 19 8 7 12" xfId="46503"/>
    <cellStyle name="Normal 19 8 7 13" xfId="46504"/>
    <cellStyle name="Normal 19 8 7 14" xfId="46505"/>
    <cellStyle name="Normal 19 8 7 15" xfId="46506"/>
    <cellStyle name="Normal 19 8 7 16" xfId="46507"/>
    <cellStyle name="Normal 19 8 7 17" xfId="46508"/>
    <cellStyle name="Normal 19 8 7 18" xfId="46509"/>
    <cellStyle name="Normal 19 8 7 19" xfId="46510"/>
    <cellStyle name="Normal 19 8 7 2" xfId="46511"/>
    <cellStyle name="Normal 19 8 7 20" xfId="46512"/>
    <cellStyle name="Normal 19 8 7 21" xfId="46513"/>
    <cellStyle name="Normal 19 8 7 22" xfId="46514"/>
    <cellStyle name="Normal 19 8 7 23" xfId="46515"/>
    <cellStyle name="Normal 19 8 7 24" xfId="46516"/>
    <cellStyle name="Normal 19 8 7 25" xfId="46517"/>
    <cellStyle name="Normal 19 8 7 26" xfId="46518"/>
    <cellStyle name="Normal 19 8 7 27" xfId="46519"/>
    <cellStyle name="Normal 19 8 7 28" xfId="46520"/>
    <cellStyle name="Normal 19 8 7 29" xfId="46521"/>
    <cellStyle name="Normal 19 8 7 3" xfId="46522"/>
    <cellStyle name="Normal 19 8 7 30" xfId="46523"/>
    <cellStyle name="Normal 19 8 7 4" xfId="46524"/>
    <cellStyle name="Normal 19 8 7 5" xfId="46525"/>
    <cellStyle name="Normal 19 8 7 6" xfId="46526"/>
    <cellStyle name="Normal 19 8 7 7" xfId="46527"/>
    <cellStyle name="Normal 19 8 7 8" xfId="46528"/>
    <cellStyle name="Normal 19 8 7 9" xfId="46529"/>
    <cellStyle name="Normal 19 8 8" xfId="46530"/>
    <cellStyle name="Normal 19 8 8 10" xfId="46531"/>
    <cellStyle name="Normal 19 8 8 11" xfId="46532"/>
    <cellStyle name="Normal 19 8 8 12" xfId="46533"/>
    <cellStyle name="Normal 19 8 8 13" xfId="46534"/>
    <cellStyle name="Normal 19 8 8 14" xfId="46535"/>
    <cellStyle name="Normal 19 8 8 15" xfId="46536"/>
    <cellStyle name="Normal 19 8 8 16" xfId="46537"/>
    <cellStyle name="Normal 19 8 8 17" xfId="46538"/>
    <cellStyle name="Normal 19 8 8 18" xfId="46539"/>
    <cellStyle name="Normal 19 8 8 19" xfId="46540"/>
    <cellStyle name="Normal 19 8 8 2" xfId="46541"/>
    <cellStyle name="Normal 19 8 8 20" xfId="46542"/>
    <cellStyle name="Normal 19 8 8 21" xfId="46543"/>
    <cellStyle name="Normal 19 8 8 22" xfId="46544"/>
    <cellStyle name="Normal 19 8 8 23" xfId="46545"/>
    <cellStyle name="Normal 19 8 8 24" xfId="46546"/>
    <cellStyle name="Normal 19 8 8 25" xfId="46547"/>
    <cellStyle name="Normal 19 8 8 26" xfId="46548"/>
    <cellStyle name="Normal 19 8 8 27" xfId="46549"/>
    <cellStyle name="Normal 19 8 8 28" xfId="46550"/>
    <cellStyle name="Normal 19 8 8 29" xfId="46551"/>
    <cellStyle name="Normal 19 8 8 3" xfId="46552"/>
    <cellStyle name="Normal 19 8 8 30" xfId="46553"/>
    <cellStyle name="Normal 19 8 8 4" xfId="46554"/>
    <cellStyle name="Normal 19 8 8 5" xfId="46555"/>
    <cellStyle name="Normal 19 8 8 6" xfId="46556"/>
    <cellStyle name="Normal 19 8 8 7" xfId="46557"/>
    <cellStyle name="Normal 19 8 8 8" xfId="46558"/>
    <cellStyle name="Normal 19 8 8 9" xfId="46559"/>
    <cellStyle name="Normal 19 8 9" xfId="46560"/>
    <cellStyle name="Normal 19 8 9 10" xfId="46561"/>
    <cellStyle name="Normal 19 8 9 11" xfId="46562"/>
    <cellStyle name="Normal 19 8 9 12" xfId="46563"/>
    <cellStyle name="Normal 19 8 9 13" xfId="46564"/>
    <cellStyle name="Normal 19 8 9 14" xfId="46565"/>
    <cellStyle name="Normal 19 8 9 15" xfId="46566"/>
    <cellStyle name="Normal 19 8 9 16" xfId="46567"/>
    <cellStyle name="Normal 19 8 9 17" xfId="46568"/>
    <cellStyle name="Normal 19 8 9 18" xfId="46569"/>
    <cellStyle name="Normal 19 8 9 19" xfId="46570"/>
    <cellStyle name="Normal 19 8 9 2" xfId="46571"/>
    <cellStyle name="Normal 19 8 9 20" xfId="46572"/>
    <cellStyle name="Normal 19 8 9 21" xfId="46573"/>
    <cellStyle name="Normal 19 8 9 22" xfId="46574"/>
    <cellStyle name="Normal 19 8 9 23" xfId="46575"/>
    <cellStyle name="Normal 19 8 9 24" xfId="46576"/>
    <cellStyle name="Normal 19 8 9 25" xfId="46577"/>
    <cellStyle name="Normal 19 8 9 26" xfId="46578"/>
    <cellStyle name="Normal 19 8 9 27" xfId="46579"/>
    <cellStyle name="Normal 19 8 9 28" xfId="46580"/>
    <cellStyle name="Normal 19 8 9 29" xfId="46581"/>
    <cellStyle name="Normal 19 8 9 3" xfId="46582"/>
    <cellStyle name="Normal 19 8 9 30" xfId="46583"/>
    <cellStyle name="Normal 19 8 9 4" xfId="46584"/>
    <cellStyle name="Normal 19 8 9 5" xfId="46585"/>
    <cellStyle name="Normal 19 8 9 6" xfId="46586"/>
    <cellStyle name="Normal 19 8 9 7" xfId="46587"/>
    <cellStyle name="Normal 19 8 9 8" xfId="46588"/>
    <cellStyle name="Normal 19 8 9 9" xfId="46589"/>
    <cellStyle name="Normal 19 9" xfId="46590"/>
    <cellStyle name="Normal 19 9 10" xfId="46591"/>
    <cellStyle name="Normal 19 9 11" xfId="46592"/>
    <cellStyle name="Normal 19 9 12" xfId="46593"/>
    <cellStyle name="Normal 19 9 13" xfId="46594"/>
    <cellStyle name="Normal 19 9 14" xfId="46595"/>
    <cellStyle name="Normal 19 9 15" xfId="46596"/>
    <cellStyle name="Normal 19 9 16" xfId="46597"/>
    <cellStyle name="Normal 19 9 17" xfId="46598"/>
    <cellStyle name="Normal 19 9 18" xfId="46599"/>
    <cellStyle name="Normal 19 9 19" xfId="46600"/>
    <cellStyle name="Normal 19 9 2" xfId="46601"/>
    <cellStyle name="Normal 19 9 20" xfId="46602"/>
    <cellStyle name="Normal 19 9 21" xfId="46603"/>
    <cellStyle name="Normal 19 9 22" xfId="46604"/>
    <cellStyle name="Normal 19 9 23" xfId="46605"/>
    <cellStyle name="Normal 19 9 24" xfId="46606"/>
    <cellStyle name="Normal 19 9 25" xfId="46607"/>
    <cellStyle name="Normal 19 9 26" xfId="46608"/>
    <cellStyle name="Normal 19 9 27" xfId="46609"/>
    <cellStyle name="Normal 19 9 28" xfId="46610"/>
    <cellStyle name="Normal 19 9 29" xfId="46611"/>
    <cellStyle name="Normal 19 9 3" xfId="46612"/>
    <cellStyle name="Normal 19 9 30" xfId="46613"/>
    <cellStyle name="Normal 19 9 4" xfId="46614"/>
    <cellStyle name="Normal 19 9 5" xfId="46615"/>
    <cellStyle name="Normal 19 9 6" xfId="46616"/>
    <cellStyle name="Normal 19 9 7" xfId="46617"/>
    <cellStyle name="Normal 19 9 8" xfId="46618"/>
    <cellStyle name="Normal 19 9 9" xfId="46619"/>
    <cellStyle name="Normal 2" xfId="4"/>
    <cellStyle name="Normal 2 10" xfId="46621"/>
    <cellStyle name="Normal 2 11" xfId="46622"/>
    <cellStyle name="Normal 2 12" xfId="46623"/>
    <cellStyle name="Normal 2 13" xfId="46624"/>
    <cellStyle name="Normal 2 14" xfId="46625"/>
    <cellStyle name="Normal 2 15" xfId="46626"/>
    <cellStyle name="Normal 2 16" xfId="46627"/>
    <cellStyle name="Normal 2 17" xfId="46628"/>
    <cellStyle name="Normal 2 18" xfId="46629"/>
    <cellStyle name="Normal 2 19" xfId="46630"/>
    <cellStyle name="Normal 2 2" xfId="46631"/>
    <cellStyle name="Normal 2 20" xfId="46632"/>
    <cellStyle name="Normal 2 21" xfId="46633"/>
    <cellStyle name="Normal 2 22" xfId="46634"/>
    <cellStyle name="Normal 2 23" xfId="46635"/>
    <cellStyle name="Normal 2 24" xfId="46636"/>
    <cellStyle name="Normal 2 25" xfId="46637"/>
    <cellStyle name="Normal 2 26" xfId="46638"/>
    <cellStyle name="Normal 2 27" xfId="46639"/>
    <cellStyle name="Normal 2 28" xfId="46640"/>
    <cellStyle name="Normal 2 29" xfId="46641"/>
    <cellStyle name="Normal 2 3" xfId="46642"/>
    <cellStyle name="Normal 2 30" xfId="46643"/>
    <cellStyle name="Normal 2 31" xfId="46644"/>
    <cellStyle name="Normal 2 32" xfId="46645"/>
    <cellStyle name="Normal 2 33" xfId="46646"/>
    <cellStyle name="Normal 2 34" xfId="46647"/>
    <cellStyle name="Normal 2 35" xfId="46648"/>
    <cellStyle name="Normal 2 36" xfId="46649"/>
    <cellStyle name="Normal 2 37" xfId="46650"/>
    <cellStyle name="Normal 2 38" xfId="46651"/>
    <cellStyle name="Normal 2 39" xfId="46652"/>
    <cellStyle name="Normal 2 4" xfId="46653"/>
    <cellStyle name="Normal 2 40" xfId="46654"/>
    <cellStyle name="Normal 2 41" xfId="46655"/>
    <cellStyle name="Normal 2 42" xfId="46656"/>
    <cellStyle name="Normal 2 43" xfId="46657"/>
    <cellStyle name="Normal 2 44" xfId="46658"/>
    <cellStyle name="Normal 2 45" xfId="46659"/>
    <cellStyle name="Normal 2 46" xfId="46660"/>
    <cellStyle name="Normal 2 47" xfId="46661"/>
    <cellStyle name="Normal 2 48" xfId="46662"/>
    <cellStyle name="Normal 2 49" xfId="46663"/>
    <cellStyle name="Normal 2 5" xfId="46664"/>
    <cellStyle name="Normal 2 50" xfId="46665"/>
    <cellStyle name="Normal 2 51" xfId="46666"/>
    <cellStyle name="Normal 2 52" xfId="46667"/>
    <cellStyle name="Normal 2 53" xfId="46668"/>
    <cellStyle name="Normal 2 54" xfId="46669"/>
    <cellStyle name="Normal 2 55" xfId="46670"/>
    <cellStyle name="Normal 2 56" xfId="46671"/>
    <cellStyle name="Normal 2 57" xfId="46672"/>
    <cellStyle name="Normal 2 58" xfId="46673"/>
    <cellStyle name="Normal 2 59" xfId="46674"/>
    <cellStyle name="Normal 2 6" xfId="46675"/>
    <cellStyle name="Normal 2 60" xfId="46676"/>
    <cellStyle name="Normal 2 61" xfId="46677"/>
    <cellStyle name="Normal 2 62" xfId="46678"/>
    <cellStyle name="Normal 2 63" xfId="46679"/>
    <cellStyle name="Normal 2 64" xfId="46680"/>
    <cellStyle name="Normal 2 65" xfId="46681"/>
    <cellStyle name="Normal 2 66" xfId="46682"/>
    <cellStyle name="Normal 2 67" xfId="46683"/>
    <cellStyle name="Normal 2 68" xfId="46684"/>
    <cellStyle name="Normal 2 69" xfId="46685"/>
    <cellStyle name="Normal 2 7" xfId="46686"/>
    <cellStyle name="Normal 2 70" xfId="46687"/>
    <cellStyle name="Normal 2 71" xfId="46688"/>
    <cellStyle name="Normal 2 72" xfId="46689"/>
    <cellStyle name="Normal 2 73" xfId="46690"/>
    <cellStyle name="Normal 2 74" xfId="46691"/>
    <cellStyle name="Normal 2 75" xfId="46692"/>
    <cellStyle name="Normal 2 76" xfId="46693"/>
    <cellStyle name="Normal 2 77" xfId="46694"/>
    <cellStyle name="Normal 2 78" xfId="46695"/>
    <cellStyle name="Normal 2 79" xfId="46696"/>
    <cellStyle name="Normal 2 8" xfId="46697"/>
    <cellStyle name="Normal 2 80" xfId="46698"/>
    <cellStyle name="Normal 2 81" xfId="46699"/>
    <cellStyle name="Normal 2 82" xfId="46700"/>
    <cellStyle name="Normal 2 83" xfId="46701"/>
    <cellStyle name="Normal 2 84" xfId="46702"/>
    <cellStyle name="Normal 2 85" xfId="46703"/>
    <cellStyle name="Normal 2 86" xfId="46704"/>
    <cellStyle name="Normal 2 87" xfId="46705"/>
    <cellStyle name="Normal 2 88" xfId="46706"/>
    <cellStyle name="Normal 2 89" xfId="46707"/>
    <cellStyle name="Normal 2 9" xfId="46708"/>
    <cellStyle name="Normal 2 90" xfId="46709"/>
    <cellStyle name="Normal 2 91" xfId="46620"/>
    <cellStyle name="Normal 2 92" xfId="12"/>
    <cellStyle name="Normal 20" xfId="46710"/>
    <cellStyle name="Normal 20 10" xfId="46711"/>
    <cellStyle name="Normal 20 10 10" xfId="46712"/>
    <cellStyle name="Normal 20 10 11" xfId="46713"/>
    <cellStyle name="Normal 20 10 12" xfId="46714"/>
    <cellStyle name="Normal 20 10 13" xfId="46715"/>
    <cellStyle name="Normal 20 10 14" xfId="46716"/>
    <cellStyle name="Normal 20 10 15" xfId="46717"/>
    <cellStyle name="Normal 20 10 16" xfId="46718"/>
    <cellStyle name="Normal 20 10 17" xfId="46719"/>
    <cellStyle name="Normal 20 10 18" xfId="46720"/>
    <cellStyle name="Normal 20 10 19" xfId="46721"/>
    <cellStyle name="Normal 20 10 2" xfId="46722"/>
    <cellStyle name="Normal 20 10 20" xfId="46723"/>
    <cellStyle name="Normal 20 10 21" xfId="46724"/>
    <cellStyle name="Normal 20 10 22" xfId="46725"/>
    <cellStyle name="Normal 20 10 23" xfId="46726"/>
    <cellStyle name="Normal 20 10 24" xfId="46727"/>
    <cellStyle name="Normal 20 10 25" xfId="46728"/>
    <cellStyle name="Normal 20 10 26" xfId="46729"/>
    <cellStyle name="Normal 20 10 27" xfId="46730"/>
    <cellStyle name="Normal 20 10 28" xfId="46731"/>
    <cellStyle name="Normal 20 10 29" xfId="46732"/>
    <cellStyle name="Normal 20 10 3" xfId="46733"/>
    <cellStyle name="Normal 20 10 30" xfId="46734"/>
    <cellStyle name="Normal 20 10 4" xfId="46735"/>
    <cellStyle name="Normal 20 10 5" xfId="46736"/>
    <cellStyle name="Normal 20 10 6" xfId="46737"/>
    <cellStyle name="Normal 20 10 7" xfId="46738"/>
    <cellStyle name="Normal 20 10 8" xfId="46739"/>
    <cellStyle name="Normal 20 10 9" xfId="46740"/>
    <cellStyle name="Normal 20 11" xfId="46741"/>
    <cellStyle name="Normal 20 11 10" xfId="46742"/>
    <cellStyle name="Normal 20 11 11" xfId="46743"/>
    <cellStyle name="Normal 20 11 12" xfId="46744"/>
    <cellStyle name="Normal 20 11 13" xfId="46745"/>
    <cellStyle name="Normal 20 11 14" xfId="46746"/>
    <cellStyle name="Normal 20 11 15" xfId="46747"/>
    <cellStyle name="Normal 20 11 16" xfId="46748"/>
    <cellStyle name="Normal 20 11 17" xfId="46749"/>
    <cellStyle name="Normal 20 11 18" xfId="46750"/>
    <cellStyle name="Normal 20 11 19" xfId="46751"/>
    <cellStyle name="Normal 20 11 2" xfId="46752"/>
    <cellStyle name="Normal 20 11 20" xfId="46753"/>
    <cellStyle name="Normal 20 11 21" xfId="46754"/>
    <cellStyle name="Normal 20 11 22" xfId="46755"/>
    <cellStyle name="Normal 20 11 23" xfId="46756"/>
    <cellStyle name="Normal 20 11 24" xfId="46757"/>
    <cellStyle name="Normal 20 11 25" xfId="46758"/>
    <cellStyle name="Normal 20 11 26" xfId="46759"/>
    <cellStyle name="Normal 20 11 27" xfId="46760"/>
    <cellStyle name="Normal 20 11 28" xfId="46761"/>
    <cellStyle name="Normal 20 11 29" xfId="46762"/>
    <cellStyle name="Normal 20 11 3" xfId="46763"/>
    <cellStyle name="Normal 20 11 30" xfId="46764"/>
    <cellStyle name="Normal 20 11 4" xfId="46765"/>
    <cellStyle name="Normal 20 11 5" xfId="46766"/>
    <cellStyle name="Normal 20 11 6" xfId="46767"/>
    <cellStyle name="Normal 20 11 7" xfId="46768"/>
    <cellStyle name="Normal 20 11 8" xfId="46769"/>
    <cellStyle name="Normal 20 11 9" xfId="46770"/>
    <cellStyle name="Normal 20 12" xfId="46771"/>
    <cellStyle name="Normal 20 12 10" xfId="46772"/>
    <cellStyle name="Normal 20 12 11" xfId="46773"/>
    <cellStyle name="Normal 20 12 12" xfId="46774"/>
    <cellStyle name="Normal 20 12 13" xfId="46775"/>
    <cellStyle name="Normal 20 12 14" xfId="46776"/>
    <cellStyle name="Normal 20 12 15" xfId="46777"/>
    <cellStyle name="Normal 20 12 16" xfId="46778"/>
    <cellStyle name="Normal 20 12 17" xfId="46779"/>
    <cellStyle name="Normal 20 12 18" xfId="46780"/>
    <cellStyle name="Normal 20 12 19" xfId="46781"/>
    <cellStyle name="Normal 20 12 2" xfId="46782"/>
    <cellStyle name="Normal 20 12 20" xfId="46783"/>
    <cellStyle name="Normal 20 12 21" xfId="46784"/>
    <cellStyle name="Normal 20 12 22" xfId="46785"/>
    <cellStyle name="Normal 20 12 23" xfId="46786"/>
    <cellStyle name="Normal 20 12 24" xfId="46787"/>
    <cellStyle name="Normal 20 12 25" xfId="46788"/>
    <cellStyle name="Normal 20 12 26" xfId="46789"/>
    <cellStyle name="Normal 20 12 27" xfId="46790"/>
    <cellStyle name="Normal 20 12 28" xfId="46791"/>
    <cellStyle name="Normal 20 12 29" xfId="46792"/>
    <cellStyle name="Normal 20 12 3" xfId="46793"/>
    <cellStyle name="Normal 20 12 30" xfId="46794"/>
    <cellStyle name="Normal 20 12 4" xfId="46795"/>
    <cellStyle name="Normal 20 12 5" xfId="46796"/>
    <cellStyle name="Normal 20 12 6" xfId="46797"/>
    <cellStyle name="Normal 20 12 7" xfId="46798"/>
    <cellStyle name="Normal 20 12 8" xfId="46799"/>
    <cellStyle name="Normal 20 12 9" xfId="46800"/>
    <cellStyle name="Normal 20 13" xfId="46801"/>
    <cellStyle name="Normal 20 13 10" xfId="46802"/>
    <cellStyle name="Normal 20 13 11" xfId="46803"/>
    <cellStyle name="Normal 20 13 12" xfId="46804"/>
    <cellStyle name="Normal 20 13 13" xfId="46805"/>
    <cellStyle name="Normal 20 13 14" xfId="46806"/>
    <cellStyle name="Normal 20 13 15" xfId="46807"/>
    <cellStyle name="Normal 20 13 16" xfId="46808"/>
    <cellStyle name="Normal 20 13 17" xfId="46809"/>
    <cellStyle name="Normal 20 13 18" xfId="46810"/>
    <cellStyle name="Normal 20 13 19" xfId="46811"/>
    <cellStyle name="Normal 20 13 2" xfId="46812"/>
    <cellStyle name="Normal 20 13 20" xfId="46813"/>
    <cellStyle name="Normal 20 13 21" xfId="46814"/>
    <cellStyle name="Normal 20 13 22" xfId="46815"/>
    <cellStyle name="Normal 20 13 23" xfId="46816"/>
    <cellStyle name="Normal 20 13 24" xfId="46817"/>
    <cellStyle name="Normal 20 13 25" xfId="46818"/>
    <cellStyle name="Normal 20 13 26" xfId="46819"/>
    <cellStyle name="Normal 20 13 27" xfId="46820"/>
    <cellStyle name="Normal 20 13 28" xfId="46821"/>
    <cellStyle name="Normal 20 13 29" xfId="46822"/>
    <cellStyle name="Normal 20 13 3" xfId="46823"/>
    <cellStyle name="Normal 20 13 30" xfId="46824"/>
    <cellStyle name="Normal 20 13 4" xfId="46825"/>
    <cellStyle name="Normal 20 13 5" xfId="46826"/>
    <cellStyle name="Normal 20 13 6" xfId="46827"/>
    <cellStyle name="Normal 20 13 7" xfId="46828"/>
    <cellStyle name="Normal 20 13 8" xfId="46829"/>
    <cellStyle name="Normal 20 13 9" xfId="46830"/>
    <cellStyle name="Normal 20 14" xfId="46831"/>
    <cellStyle name="Normal 20 14 10" xfId="46832"/>
    <cellStyle name="Normal 20 14 11" xfId="46833"/>
    <cellStyle name="Normal 20 14 12" xfId="46834"/>
    <cellStyle name="Normal 20 14 13" xfId="46835"/>
    <cellStyle name="Normal 20 14 14" xfId="46836"/>
    <cellStyle name="Normal 20 14 15" xfId="46837"/>
    <cellStyle name="Normal 20 14 16" xfId="46838"/>
    <cellStyle name="Normal 20 14 17" xfId="46839"/>
    <cellStyle name="Normal 20 14 18" xfId="46840"/>
    <cellStyle name="Normal 20 14 19" xfId="46841"/>
    <cellStyle name="Normal 20 14 2" xfId="46842"/>
    <cellStyle name="Normal 20 14 20" xfId="46843"/>
    <cellStyle name="Normal 20 14 21" xfId="46844"/>
    <cellStyle name="Normal 20 14 22" xfId="46845"/>
    <cellStyle name="Normal 20 14 23" xfId="46846"/>
    <cellStyle name="Normal 20 14 24" xfId="46847"/>
    <cellStyle name="Normal 20 14 25" xfId="46848"/>
    <cellStyle name="Normal 20 14 26" xfId="46849"/>
    <cellStyle name="Normal 20 14 27" xfId="46850"/>
    <cellStyle name="Normal 20 14 28" xfId="46851"/>
    <cellStyle name="Normal 20 14 29" xfId="46852"/>
    <cellStyle name="Normal 20 14 3" xfId="46853"/>
    <cellStyle name="Normal 20 14 30" xfId="46854"/>
    <cellStyle name="Normal 20 14 4" xfId="46855"/>
    <cellStyle name="Normal 20 14 5" xfId="46856"/>
    <cellStyle name="Normal 20 14 6" xfId="46857"/>
    <cellStyle name="Normal 20 14 7" xfId="46858"/>
    <cellStyle name="Normal 20 14 8" xfId="46859"/>
    <cellStyle name="Normal 20 14 9" xfId="46860"/>
    <cellStyle name="Normal 20 15" xfId="46861"/>
    <cellStyle name="Normal 20 15 10" xfId="46862"/>
    <cellStyle name="Normal 20 15 11" xfId="46863"/>
    <cellStyle name="Normal 20 15 12" xfId="46864"/>
    <cellStyle name="Normal 20 15 13" xfId="46865"/>
    <cellStyle name="Normal 20 15 14" xfId="46866"/>
    <cellStyle name="Normal 20 15 15" xfId="46867"/>
    <cellStyle name="Normal 20 15 16" xfId="46868"/>
    <cellStyle name="Normal 20 15 17" xfId="46869"/>
    <cellStyle name="Normal 20 15 18" xfId="46870"/>
    <cellStyle name="Normal 20 15 19" xfId="46871"/>
    <cellStyle name="Normal 20 15 2" xfId="46872"/>
    <cellStyle name="Normal 20 15 20" xfId="46873"/>
    <cellStyle name="Normal 20 15 21" xfId="46874"/>
    <cellStyle name="Normal 20 15 22" xfId="46875"/>
    <cellStyle name="Normal 20 15 23" xfId="46876"/>
    <cellStyle name="Normal 20 15 24" xfId="46877"/>
    <cellStyle name="Normal 20 15 25" xfId="46878"/>
    <cellStyle name="Normal 20 15 26" xfId="46879"/>
    <cellStyle name="Normal 20 15 27" xfId="46880"/>
    <cellStyle name="Normal 20 15 28" xfId="46881"/>
    <cellStyle name="Normal 20 15 29" xfId="46882"/>
    <cellStyle name="Normal 20 15 3" xfId="46883"/>
    <cellStyle name="Normal 20 15 30" xfId="46884"/>
    <cellStyle name="Normal 20 15 4" xfId="46885"/>
    <cellStyle name="Normal 20 15 5" xfId="46886"/>
    <cellStyle name="Normal 20 15 6" xfId="46887"/>
    <cellStyle name="Normal 20 15 7" xfId="46888"/>
    <cellStyle name="Normal 20 15 8" xfId="46889"/>
    <cellStyle name="Normal 20 15 9" xfId="46890"/>
    <cellStyle name="Normal 20 16" xfId="46891"/>
    <cellStyle name="Normal 20 16 10" xfId="46892"/>
    <cellStyle name="Normal 20 16 11" xfId="46893"/>
    <cellStyle name="Normal 20 16 12" xfId="46894"/>
    <cellStyle name="Normal 20 16 13" xfId="46895"/>
    <cellStyle name="Normal 20 16 14" xfId="46896"/>
    <cellStyle name="Normal 20 16 15" xfId="46897"/>
    <cellStyle name="Normal 20 16 16" xfId="46898"/>
    <cellStyle name="Normal 20 16 17" xfId="46899"/>
    <cellStyle name="Normal 20 16 18" xfId="46900"/>
    <cellStyle name="Normal 20 16 19" xfId="46901"/>
    <cellStyle name="Normal 20 16 2" xfId="46902"/>
    <cellStyle name="Normal 20 16 20" xfId="46903"/>
    <cellStyle name="Normal 20 16 21" xfId="46904"/>
    <cellStyle name="Normal 20 16 22" xfId="46905"/>
    <cellStyle name="Normal 20 16 23" xfId="46906"/>
    <cellStyle name="Normal 20 16 24" xfId="46907"/>
    <cellStyle name="Normal 20 16 25" xfId="46908"/>
    <cellStyle name="Normal 20 16 26" xfId="46909"/>
    <cellStyle name="Normal 20 16 27" xfId="46910"/>
    <cellStyle name="Normal 20 16 28" xfId="46911"/>
    <cellStyle name="Normal 20 16 29" xfId="46912"/>
    <cellStyle name="Normal 20 16 3" xfId="46913"/>
    <cellStyle name="Normal 20 16 30" xfId="46914"/>
    <cellStyle name="Normal 20 16 4" xfId="46915"/>
    <cellStyle name="Normal 20 16 5" xfId="46916"/>
    <cellStyle name="Normal 20 16 6" xfId="46917"/>
    <cellStyle name="Normal 20 16 7" xfId="46918"/>
    <cellStyle name="Normal 20 16 8" xfId="46919"/>
    <cellStyle name="Normal 20 16 9" xfId="46920"/>
    <cellStyle name="Normal 20 17" xfId="46921"/>
    <cellStyle name="Normal 20 17 10" xfId="46922"/>
    <cellStyle name="Normal 20 17 11" xfId="46923"/>
    <cellStyle name="Normal 20 17 12" xfId="46924"/>
    <cellStyle name="Normal 20 17 13" xfId="46925"/>
    <cellStyle name="Normal 20 17 14" xfId="46926"/>
    <cellStyle name="Normal 20 17 15" xfId="46927"/>
    <cellStyle name="Normal 20 17 16" xfId="46928"/>
    <cellStyle name="Normal 20 17 17" xfId="46929"/>
    <cellStyle name="Normal 20 17 18" xfId="46930"/>
    <cellStyle name="Normal 20 17 19" xfId="46931"/>
    <cellStyle name="Normal 20 17 2" xfId="46932"/>
    <cellStyle name="Normal 20 17 20" xfId="46933"/>
    <cellStyle name="Normal 20 17 21" xfId="46934"/>
    <cellStyle name="Normal 20 17 22" xfId="46935"/>
    <cellStyle name="Normal 20 17 23" xfId="46936"/>
    <cellStyle name="Normal 20 17 24" xfId="46937"/>
    <cellStyle name="Normal 20 17 25" xfId="46938"/>
    <cellStyle name="Normal 20 17 26" xfId="46939"/>
    <cellStyle name="Normal 20 17 27" xfId="46940"/>
    <cellStyle name="Normal 20 17 28" xfId="46941"/>
    <cellStyle name="Normal 20 17 29" xfId="46942"/>
    <cellStyle name="Normal 20 17 3" xfId="46943"/>
    <cellStyle name="Normal 20 17 30" xfId="46944"/>
    <cellStyle name="Normal 20 17 4" xfId="46945"/>
    <cellStyle name="Normal 20 17 5" xfId="46946"/>
    <cellStyle name="Normal 20 17 6" xfId="46947"/>
    <cellStyle name="Normal 20 17 7" xfId="46948"/>
    <cellStyle name="Normal 20 17 8" xfId="46949"/>
    <cellStyle name="Normal 20 17 9" xfId="46950"/>
    <cellStyle name="Normal 20 18" xfId="46951"/>
    <cellStyle name="Normal 20 18 10" xfId="46952"/>
    <cellStyle name="Normal 20 18 11" xfId="46953"/>
    <cellStyle name="Normal 20 18 12" xfId="46954"/>
    <cellStyle name="Normal 20 18 13" xfId="46955"/>
    <cellStyle name="Normal 20 18 14" xfId="46956"/>
    <cellStyle name="Normal 20 18 15" xfId="46957"/>
    <cellStyle name="Normal 20 18 16" xfId="46958"/>
    <cellStyle name="Normal 20 18 17" xfId="46959"/>
    <cellStyle name="Normal 20 18 18" xfId="46960"/>
    <cellStyle name="Normal 20 18 19" xfId="46961"/>
    <cellStyle name="Normal 20 18 2" xfId="46962"/>
    <cellStyle name="Normal 20 18 20" xfId="46963"/>
    <cellStyle name="Normal 20 18 21" xfId="46964"/>
    <cellStyle name="Normal 20 18 22" xfId="46965"/>
    <cellStyle name="Normal 20 18 23" xfId="46966"/>
    <cellStyle name="Normal 20 18 24" xfId="46967"/>
    <cellStyle name="Normal 20 18 25" xfId="46968"/>
    <cellStyle name="Normal 20 18 26" xfId="46969"/>
    <cellStyle name="Normal 20 18 27" xfId="46970"/>
    <cellStyle name="Normal 20 18 28" xfId="46971"/>
    <cellStyle name="Normal 20 18 29" xfId="46972"/>
    <cellStyle name="Normal 20 18 3" xfId="46973"/>
    <cellStyle name="Normal 20 18 30" xfId="46974"/>
    <cellStyle name="Normal 20 18 4" xfId="46975"/>
    <cellStyle name="Normal 20 18 5" xfId="46976"/>
    <cellStyle name="Normal 20 18 6" xfId="46977"/>
    <cellStyle name="Normal 20 18 7" xfId="46978"/>
    <cellStyle name="Normal 20 18 8" xfId="46979"/>
    <cellStyle name="Normal 20 18 9" xfId="46980"/>
    <cellStyle name="Normal 20 19" xfId="46981"/>
    <cellStyle name="Normal 20 19 10" xfId="46982"/>
    <cellStyle name="Normal 20 19 11" xfId="46983"/>
    <cellStyle name="Normal 20 19 12" xfId="46984"/>
    <cellStyle name="Normal 20 19 13" xfId="46985"/>
    <cellStyle name="Normal 20 19 14" xfId="46986"/>
    <cellStyle name="Normal 20 19 15" xfId="46987"/>
    <cellStyle name="Normal 20 19 16" xfId="46988"/>
    <cellStyle name="Normal 20 19 17" xfId="46989"/>
    <cellStyle name="Normal 20 19 18" xfId="46990"/>
    <cellStyle name="Normal 20 19 19" xfId="46991"/>
    <cellStyle name="Normal 20 19 2" xfId="46992"/>
    <cellStyle name="Normal 20 19 20" xfId="46993"/>
    <cellStyle name="Normal 20 19 21" xfId="46994"/>
    <cellStyle name="Normal 20 19 22" xfId="46995"/>
    <cellStyle name="Normal 20 19 23" xfId="46996"/>
    <cellStyle name="Normal 20 19 24" xfId="46997"/>
    <cellStyle name="Normal 20 19 25" xfId="46998"/>
    <cellStyle name="Normal 20 19 26" xfId="46999"/>
    <cellStyle name="Normal 20 19 27" xfId="47000"/>
    <cellStyle name="Normal 20 19 28" xfId="47001"/>
    <cellStyle name="Normal 20 19 29" xfId="47002"/>
    <cellStyle name="Normal 20 19 3" xfId="47003"/>
    <cellStyle name="Normal 20 19 30" xfId="47004"/>
    <cellStyle name="Normal 20 19 4" xfId="47005"/>
    <cellStyle name="Normal 20 19 5" xfId="47006"/>
    <cellStyle name="Normal 20 19 6" xfId="47007"/>
    <cellStyle name="Normal 20 19 7" xfId="47008"/>
    <cellStyle name="Normal 20 19 8" xfId="47009"/>
    <cellStyle name="Normal 20 19 9" xfId="47010"/>
    <cellStyle name="Normal 20 2" xfId="47011"/>
    <cellStyle name="Normal 20 2 10" xfId="47012"/>
    <cellStyle name="Normal 20 2 10 10" xfId="47013"/>
    <cellStyle name="Normal 20 2 10 11" xfId="47014"/>
    <cellStyle name="Normal 20 2 10 12" xfId="47015"/>
    <cellStyle name="Normal 20 2 10 13" xfId="47016"/>
    <cellStyle name="Normal 20 2 10 14" xfId="47017"/>
    <cellStyle name="Normal 20 2 10 15" xfId="47018"/>
    <cellStyle name="Normal 20 2 10 16" xfId="47019"/>
    <cellStyle name="Normal 20 2 10 17" xfId="47020"/>
    <cellStyle name="Normal 20 2 10 18" xfId="47021"/>
    <cellStyle name="Normal 20 2 10 19" xfId="47022"/>
    <cellStyle name="Normal 20 2 10 2" xfId="47023"/>
    <cellStyle name="Normal 20 2 10 20" xfId="47024"/>
    <cellStyle name="Normal 20 2 10 21" xfId="47025"/>
    <cellStyle name="Normal 20 2 10 22" xfId="47026"/>
    <cellStyle name="Normal 20 2 10 23" xfId="47027"/>
    <cellStyle name="Normal 20 2 10 24" xfId="47028"/>
    <cellStyle name="Normal 20 2 10 25" xfId="47029"/>
    <cellStyle name="Normal 20 2 10 26" xfId="47030"/>
    <cellStyle name="Normal 20 2 10 27" xfId="47031"/>
    <cellStyle name="Normal 20 2 10 28" xfId="47032"/>
    <cellStyle name="Normal 20 2 10 29" xfId="47033"/>
    <cellStyle name="Normal 20 2 10 3" xfId="47034"/>
    <cellStyle name="Normal 20 2 10 30" xfId="47035"/>
    <cellStyle name="Normal 20 2 10 4" xfId="47036"/>
    <cellStyle name="Normal 20 2 10 5" xfId="47037"/>
    <cellStyle name="Normal 20 2 10 6" xfId="47038"/>
    <cellStyle name="Normal 20 2 10 7" xfId="47039"/>
    <cellStyle name="Normal 20 2 10 8" xfId="47040"/>
    <cellStyle name="Normal 20 2 10 9" xfId="47041"/>
    <cellStyle name="Normal 20 2 11" xfId="47042"/>
    <cellStyle name="Normal 20 2 11 10" xfId="47043"/>
    <cellStyle name="Normal 20 2 11 11" xfId="47044"/>
    <cellStyle name="Normal 20 2 11 12" xfId="47045"/>
    <cellStyle name="Normal 20 2 11 13" xfId="47046"/>
    <cellStyle name="Normal 20 2 11 14" xfId="47047"/>
    <cellStyle name="Normal 20 2 11 15" xfId="47048"/>
    <cellStyle name="Normal 20 2 11 16" xfId="47049"/>
    <cellStyle name="Normal 20 2 11 17" xfId="47050"/>
    <cellStyle name="Normal 20 2 11 18" xfId="47051"/>
    <cellStyle name="Normal 20 2 11 19" xfId="47052"/>
    <cellStyle name="Normal 20 2 11 2" xfId="47053"/>
    <cellStyle name="Normal 20 2 11 20" xfId="47054"/>
    <cellStyle name="Normal 20 2 11 21" xfId="47055"/>
    <cellStyle name="Normal 20 2 11 22" xfId="47056"/>
    <cellStyle name="Normal 20 2 11 23" xfId="47057"/>
    <cellStyle name="Normal 20 2 11 24" xfId="47058"/>
    <cellStyle name="Normal 20 2 11 25" xfId="47059"/>
    <cellStyle name="Normal 20 2 11 26" xfId="47060"/>
    <cellStyle name="Normal 20 2 11 27" xfId="47061"/>
    <cellStyle name="Normal 20 2 11 28" xfId="47062"/>
    <cellStyle name="Normal 20 2 11 29" xfId="47063"/>
    <cellStyle name="Normal 20 2 11 3" xfId="47064"/>
    <cellStyle name="Normal 20 2 11 30" xfId="47065"/>
    <cellStyle name="Normal 20 2 11 4" xfId="47066"/>
    <cellStyle name="Normal 20 2 11 5" xfId="47067"/>
    <cellStyle name="Normal 20 2 11 6" xfId="47068"/>
    <cellStyle name="Normal 20 2 11 7" xfId="47069"/>
    <cellStyle name="Normal 20 2 11 8" xfId="47070"/>
    <cellStyle name="Normal 20 2 11 9" xfId="47071"/>
    <cellStyle name="Normal 20 2 12" xfId="47072"/>
    <cellStyle name="Normal 20 2 12 10" xfId="47073"/>
    <cellStyle name="Normal 20 2 12 11" xfId="47074"/>
    <cellStyle name="Normal 20 2 12 12" xfId="47075"/>
    <cellStyle name="Normal 20 2 12 13" xfId="47076"/>
    <cellStyle name="Normal 20 2 12 14" xfId="47077"/>
    <cellStyle name="Normal 20 2 12 15" xfId="47078"/>
    <cellStyle name="Normal 20 2 12 16" xfId="47079"/>
    <cellStyle name="Normal 20 2 12 17" xfId="47080"/>
    <cellStyle name="Normal 20 2 12 18" xfId="47081"/>
    <cellStyle name="Normal 20 2 12 19" xfId="47082"/>
    <cellStyle name="Normal 20 2 12 2" xfId="47083"/>
    <cellStyle name="Normal 20 2 12 20" xfId="47084"/>
    <cellStyle name="Normal 20 2 12 21" xfId="47085"/>
    <cellStyle name="Normal 20 2 12 22" xfId="47086"/>
    <cellStyle name="Normal 20 2 12 23" xfId="47087"/>
    <cellStyle name="Normal 20 2 12 24" xfId="47088"/>
    <cellStyle name="Normal 20 2 12 25" xfId="47089"/>
    <cellStyle name="Normal 20 2 12 26" xfId="47090"/>
    <cellStyle name="Normal 20 2 12 27" xfId="47091"/>
    <cellStyle name="Normal 20 2 12 28" xfId="47092"/>
    <cellStyle name="Normal 20 2 12 29" xfId="47093"/>
    <cellStyle name="Normal 20 2 12 3" xfId="47094"/>
    <cellStyle name="Normal 20 2 12 30" xfId="47095"/>
    <cellStyle name="Normal 20 2 12 4" xfId="47096"/>
    <cellStyle name="Normal 20 2 12 5" xfId="47097"/>
    <cellStyle name="Normal 20 2 12 6" xfId="47098"/>
    <cellStyle name="Normal 20 2 12 7" xfId="47099"/>
    <cellStyle name="Normal 20 2 12 8" xfId="47100"/>
    <cellStyle name="Normal 20 2 12 9" xfId="47101"/>
    <cellStyle name="Normal 20 2 13" xfId="47102"/>
    <cellStyle name="Normal 20 2 13 10" xfId="47103"/>
    <cellStyle name="Normal 20 2 13 11" xfId="47104"/>
    <cellStyle name="Normal 20 2 13 12" xfId="47105"/>
    <cellStyle name="Normal 20 2 13 13" xfId="47106"/>
    <cellStyle name="Normal 20 2 13 14" xfId="47107"/>
    <cellStyle name="Normal 20 2 13 15" xfId="47108"/>
    <cellStyle name="Normal 20 2 13 16" xfId="47109"/>
    <cellStyle name="Normal 20 2 13 17" xfId="47110"/>
    <cellStyle name="Normal 20 2 13 18" xfId="47111"/>
    <cellStyle name="Normal 20 2 13 19" xfId="47112"/>
    <cellStyle name="Normal 20 2 13 2" xfId="47113"/>
    <cellStyle name="Normal 20 2 13 20" xfId="47114"/>
    <cellStyle name="Normal 20 2 13 21" xfId="47115"/>
    <cellStyle name="Normal 20 2 13 22" xfId="47116"/>
    <cellStyle name="Normal 20 2 13 23" xfId="47117"/>
    <cellStyle name="Normal 20 2 13 24" xfId="47118"/>
    <cellStyle name="Normal 20 2 13 25" xfId="47119"/>
    <cellStyle name="Normal 20 2 13 26" xfId="47120"/>
    <cellStyle name="Normal 20 2 13 27" xfId="47121"/>
    <cellStyle name="Normal 20 2 13 28" xfId="47122"/>
    <cellStyle name="Normal 20 2 13 29" xfId="47123"/>
    <cellStyle name="Normal 20 2 13 3" xfId="47124"/>
    <cellStyle name="Normal 20 2 13 30" xfId="47125"/>
    <cellStyle name="Normal 20 2 13 4" xfId="47126"/>
    <cellStyle name="Normal 20 2 13 5" xfId="47127"/>
    <cellStyle name="Normal 20 2 13 6" xfId="47128"/>
    <cellStyle name="Normal 20 2 13 7" xfId="47129"/>
    <cellStyle name="Normal 20 2 13 8" xfId="47130"/>
    <cellStyle name="Normal 20 2 13 9" xfId="47131"/>
    <cellStyle name="Normal 20 2 14" xfId="47132"/>
    <cellStyle name="Normal 20 2 14 10" xfId="47133"/>
    <cellStyle name="Normal 20 2 14 11" xfId="47134"/>
    <cellStyle name="Normal 20 2 14 12" xfId="47135"/>
    <cellStyle name="Normal 20 2 14 13" xfId="47136"/>
    <cellStyle name="Normal 20 2 14 14" xfId="47137"/>
    <cellStyle name="Normal 20 2 14 15" xfId="47138"/>
    <cellStyle name="Normal 20 2 14 16" xfId="47139"/>
    <cellStyle name="Normal 20 2 14 17" xfId="47140"/>
    <cellStyle name="Normal 20 2 14 18" xfId="47141"/>
    <cellStyle name="Normal 20 2 14 19" xfId="47142"/>
    <cellStyle name="Normal 20 2 14 2" xfId="47143"/>
    <cellStyle name="Normal 20 2 14 20" xfId="47144"/>
    <cellStyle name="Normal 20 2 14 21" xfId="47145"/>
    <cellStyle name="Normal 20 2 14 22" xfId="47146"/>
    <cellStyle name="Normal 20 2 14 23" xfId="47147"/>
    <cellStyle name="Normal 20 2 14 24" xfId="47148"/>
    <cellStyle name="Normal 20 2 14 25" xfId="47149"/>
    <cellStyle name="Normal 20 2 14 26" xfId="47150"/>
    <cellStyle name="Normal 20 2 14 27" xfId="47151"/>
    <cellStyle name="Normal 20 2 14 28" xfId="47152"/>
    <cellStyle name="Normal 20 2 14 29" xfId="47153"/>
    <cellStyle name="Normal 20 2 14 3" xfId="47154"/>
    <cellStyle name="Normal 20 2 14 30" xfId="47155"/>
    <cellStyle name="Normal 20 2 14 4" xfId="47156"/>
    <cellStyle name="Normal 20 2 14 5" xfId="47157"/>
    <cellStyle name="Normal 20 2 14 6" xfId="47158"/>
    <cellStyle name="Normal 20 2 14 7" xfId="47159"/>
    <cellStyle name="Normal 20 2 14 8" xfId="47160"/>
    <cellStyle name="Normal 20 2 14 9" xfId="47161"/>
    <cellStyle name="Normal 20 2 15" xfId="47162"/>
    <cellStyle name="Normal 20 2 15 10" xfId="47163"/>
    <cellStyle name="Normal 20 2 15 11" xfId="47164"/>
    <cellStyle name="Normal 20 2 15 12" xfId="47165"/>
    <cellStyle name="Normal 20 2 15 13" xfId="47166"/>
    <cellStyle name="Normal 20 2 15 14" xfId="47167"/>
    <cellStyle name="Normal 20 2 15 15" xfId="47168"/>
    <cellStyle name="Normal 20 2 15 16" xfId="47169"/>
    <cellStyle name="Normal 20 2 15 17" xfId="47170"/>
    <cellStyle name="Normal 20 2 15 18" xfId="47171"/>
    <cellStyle name="Normal 20 2 15 19" xfId="47172"/>
    <cellStyle name="Normal 20 2 15 2" xfId="47173"/>
    <cellStyle name="Normal 20 2 15 20" xfId="47174"/>
    <cellStyle name="Normal 20 2 15 21" xfId="47175"/>
    <cellStyle name="Normal 20 2 15 22" xfId="47176"/>
    <cellStyle name="Normal 20 2 15 23" xfId="47177"/>
    <cellStyle name="Normal 20 2 15 24" xfId="47178"/>
    <cellStyle name="Normal 20 2 15 25" xfId="47179"/>
    <cellStyle name="Normal 20 2 15 26" xfId="47180"/>
    <cellStyle name="Normal 20 2 15 27" xfId="47181"/>
    <cellStyle name="Normal 20 2 15 28" xfId="47182"/>
    <cellStyle name="Normal 20 2 15 29" xfId="47183"/>
    <cellStyle name="Normal 20 2 15 3" xfId="47184"/>
    <cellStyle name="Normal 20 2 15 30" xfId="47185"/>
    <cellStyle name="Normal 20 2 15 4" xfId="47186"/>
    <cellStyle name="Normal 20 2 15 5" xfId="47187"/>
    <cellStyle name="Normal 20 2 15 6" xfId="47188"/>
    <cellStyle name="Normal 20 2 15 7" xfId="47189"/>
    <cellStyle name="Normal 20 2 15 8" xfId="47190"/>
    <cellStyle name="Normal 20 2 15 9" xfId="47191"/>
    <cellStyle name="Normal 20 2 16" xfId="47192"/>
    <cellStyle name="Normal 20 2 16 10" xfId="47193"/>
    <cellStyle name="Normal 20 2 16 11" xfId="47194"/>
    <cellStyle name="Normal 20 2 16 12" xfId="47195"/>
    <cellStyle name="Normal 20 2 16 13" xfId="47196"/>
    <cellStyle name="Normal 20 2 16 14" xfId="47197"/>
    <cellStyle name="Normal 20 2 16 15" xfId="47198"/>
    <cellStyle name="Normal 20 2 16 16" xfId="47199"/>
    <cellStyle name="Normal 20 2 16 17" xfId="47200"/>
    <cellStyle name="Normal 20 2 16 18" xfId="47201"/>
    <cellStyle name="Normal 20 2 16 19" xfId="47202"/>
    <cellStyle name="Normal 20 2 16 2" xfId="47203"/>
    <cellStyle name="Normal 20 2 16 20" xfId="47204"/>
    <cellStyle name="Normal 20 2 16 21" xfId="47205"/>
    <cellStyle name="Normal 20 2 16 22" xfId="47206"/>
    <cellStyle name="Normal 20 2 16 23" xfId="47207"/>
    <cellStyle name="Normal 20 2 16 24" xfId="47208"/>
    <cellStyle name="Normal 20 2 16 25" xfId="47209"/>
    <cellStyle name="Normal 20 2 16 26" xfId="47210"/>
    <cellStyle name="Normal 20 2 16 27" xfId="47211"/>
    <cellStyle name="Normal 20 2 16 28" xfId="47212"/>
    <cellStyle name="Normal 20 2 16 29" xfId="47213"/>
    <cellStyle name="Normal 20 2 16 3" xfId="47214"/>
    <cellStyle name="Normal 20 2 16 30" xfId="47215"/>
    <cellStyle name="Normal 20 2 16 4" xfId="47216"/>
    <cellStyle name="Normal 20 2 16 5" xfId="47217"/>
    <cellStyle name="Normal 20 2 16 6" xfId="47218"/>
    <cellStyle name="Normal 20 2 16 7" xfId="47219"/>
    <cellStyle name="Normal 20 2 16 8" xfId="47220"/>
    <cellStyle name="Normal 20 2 16 9" xfId="47221"/>
    <cellStyle name="Normal 20 2 17" xfId="47222"/>
    <cellStyle name="Normal 20 2 17 10" xfId="47223"/>
    <cellStyle name="Normal 20 2 17 11" xfId="47224"/>
    <cellStyle name="Normal 20 2 17 12" xfId="47225"/>
    <cellStyle name="Normal 20 2 17 13" xfId="47226"/>
    <cellStyle name="Normal 20 2 17 14" xfId="47227"/>
    <cellStyle name="Normal 20 2 17 15" xfId="47228"/>
    <cellStyle name="Normal 20 2 17 16" xfId="47229"/>
    <cellStyle name="Normal 20 2 17 17" xfId="47230"/>
    <cellStyle name="Normal 20 2 17 18" xfId="47231"/>
    <cellStyle name="Normal 20 2 17 19" xfId="47232"/>
    <cellStyle name="Normal 20 2 17 2" xfId="47233"/>
    <cellStyle name="Normal 20 2 17 20" xfId="47234"/>
    <cellStyle name="Normal 20 2 17 21" xfId="47235"/>
    <cellStyle name="Normal 20 2 17 22" xfId="47236"/>
    <cellStyle name="Normal 20 2 17 23" xfId="47237"/>
    <cellStyle name="Normal 20 2 17 24" xfId="47238"/>
    <cellStyle name="Normal 20 2 17 25" xfId="47239"/>
    <cellStyle name="Normal 20 2 17 26" xfId="47240"/>
    <cellStyle name="Normal 20 2 17 27" xfId="47241"/>
    <cellStyle name="Normal 20 2 17 28" xfId="47242"/>
    <cellStyle name="Normal 20 2 17 29" xfId="47243"/>
    <cellStyle name="Normal 20 2 17 3" xfId="47244"/>
    <cellStyle name="Normal 20 2 17 30" xfId="47245"/>
    <cellStyle name="Normal 20 2 17 4" xfId="47246"/>
    <cellStyle name="Normal 20 2 17 5" xfId="47247"/>
    <cellStyle name="Normal 20 2 17 6" xfId="47248"/>
    <cellStyle name="Normal 20 2 17 7" xfId="47249"/>
    <cellStyle name="Normal 20 2 17 8" xfId="47250"/>
    <cellStyle name="Normal 20 2 17 9" xfId="47251"/>
    <cellStyle name="Normal 20 2 18" xfId="47252"/>
    <cellStyle name="Normal 20 2 18 10" xfId="47253"/>
    <cellStyle name="Normal 20 2 18 11" xfId="47254"/>
    <cellStyle name="Normal 20 2 18 12" xfId="47255"/>
    <cellStyle name="Normal 20 2 18 13" xfId="47256"/>
    <cellStyle name="Normal 20 2 18 14" xfId="47257"/>
    <cellStyle name="Normal 20 2 18 15" xfId="47258"/>
    <cellStyle name="Normal 20 2 18 16" xfId="47259"/>
    <cellStyle name="Normal 20 2 18 17" xfId="47260"/>
    <cellStyle name="Normal 20 2 18 18" xfId="47261"/>
    <cellStyle name="Normal 20 2 18 19" xfId="47262"/>
    <cellStyle name="Normal 20 2 18 2" xfId="47263"/>
    <cellStyle name="Normal 20 2 18 20" xfId="47264"/>
    <cellStyle name="Normal 20 2 18 21" xfId="47265"/>
    <cellStyle name="Normal 20 2 18 22" xfId="47266"/>
    <cellStyle name="Normal 20 2 18 23" xfId="47267"/>
    <cellStyle name="Normal 20 2 18 24" xfId="47268"/>
    <cellStyle name="Normal 20 2 18 25" xfId="47269"/>
    <cellStyle name="Normal 20 2 18 26" xfId="47270"/>
    <cellStyle name="Normal 20 2 18 27" xfId="47271"/>
    <cellStyle name="Normal 20 2 18 28" xfId="47272"/>
    <cellStyle name="Normal 20 2 18 29" xfId="47273"/>
    <cellStyle name="Normal 20 2 18 3" xfId="47274"/>
    <cellStyle name="Normal 20 2 18 30" xfId="47275"/>
    <cellStyle name="Normal 20 2 18 4" xfId="47276"/>
    <cellStyle name="Normal 20 2 18 5" xfId="47277"/>
    <cellStyle name="Normal 20 2 18 6" xfId="47278"/>
    <cellStyle name="Normal 20 2 18 7" xfId="47279"/>
    <cellStyle name="Normal 20 2 18 8" xfId="47280"/>
    <cellStyle name="Normal 20 2 18 9" xfId="47281"/>
    <cellStyle name="Normal 20 2 19" xfId="47282"/>
    <cellStyle name="Normal 20 2 19 10" xfId="47283"/>
    <cellStyle name="Normal 20 2 19 11" xfId="47284"/>
    <cellStyle name="Normal 20 2 19 12" xfId="47285"/>
    <cellStyle name="Normal 20 2 19 13" xfId="47286"/>
    <cellStyle name="Normal 20 2 19 14" xfId="47287"/>
    <cellStyle name="Normal 20 2 19 15" xfId="47288"/>
    <cellStyle name="Normal 20 2 19 16" xfId="47289"/>
    <cellStyle name="Normal 20 2 19 17" xfId="47290"/>
    <cellStyle name="Normal 20 2 19 18" xfId="47291"/>
    <cellStyle name="Normal 20 2 19 19" xfId="47292"/>
    <cellStyle name="Normal 20 2 19 2" xfId="47293"/>
    <cellStyle name="Normal 20 2 19 20" xfId="47294"/>
    <cellStyle name="Normal 20 2 19 21" xfId="47295"/>
    <cellStyle name="Normal 20 2 19 22" xfId="47296"/>
    <cellStyle name="Normal 20 2 19 23" xfId="47297"/>
    <cellStyle name="Normal 20 2 19 24" xfId="47298"/>
    <cellStyle name="Normal 20 2 19 25" xfId="47299"/>
    <cellStyle name="Normal 20 2 19 26" xfId="47300"/>
    <cellStyle name="Normal 20 2 19 27" xfId="47301"/>
    <cellStyle name="Normal 20 2 19 28" xfId="47302"/>
    <cellStyle name="Normal 20 2 19 29" xfId="47303"/>
    <cellStyle name="Normal 20 2 19 3" xfId="47304"/>
    <cellStyle name="Normal 20 2 19 30" xfId="47305"/>
    <cellStyle name="Normal 20 2 19 4" xfId="47306"/>
    <cellStyle name="Normal 20 2 19 5" xfId="47307"/>
    <cellStyle name="Normal 20 2 19 6" xfId="47308"/>
    <cellStyle name="Normal 20 2 19 7" xfId="47309"/>
    <cellStyle name="Normal 20 2 19 8" xfId="47310"/>
    <cellStyle name="Normal 20 2 19 9" xfId="47311"/>
    <cellStyle name="Normal 20 2 2" xfId="47312"/>
    <cellStyle name="Normal 20 2 2 10" xfId="47313"/>
    <cellStyle name="Normal 20 2 2 11" xfId="47314"/>
    <cellStyle name="Normal 20 2 2 12" xfId="47315"/>
    <cellStyle name="Normal 20 2 2 13" xfId="47316"/>
    <cellStyle name="Normal 20 2 2 14" xfId="47317"/>
    <cellStyle name="Normal 20 2 2 15" xfId="47318"/>
    <cellStyle name="Normal 20 2 2 16" xfId="47319"/>
    <cellStyle name="Normal 20 2 2 17" xfId="47320"/>
    <cellStyle name="Normal 20 2 2 18" xfId="47321"/>
    <cellStyle name="Normal 20 2 2 19" xfId="47322"/>
    <cellStyle name="Normal 20 2 2 2" xfId="47323"/>
    <cellStyle name="Normal 20 2 2 20" xfId="47324"/>
    <cellStyle name="Normal 20 2 2 21" xfId="47325"/>
    <cellStyle name="Normal 20 2 2 22" xfId="47326"/>
    <cellStyle name="Normal 20 2 2 23" xfId="47327"/>
    <cellStyle name="Normal 20 2 2 24" xfId="47328"/>
    <cellStyle name="Normal 20 2 2 25" xfId="47329"/>
    <cellStyle name="Normal 20 2 2 26" xfId="47330"/>
    <cellStyle name="Normal 20 2 2 27" xfId="47331"/>
    <cellStyle name="Normal 20 2 2 28" xfId="47332"/>
    <cellStyle name="Normal 20 2 2 29" xfId="47333"/>
    <cellStyle name="Normal 20 2 2 3" xfId="47334"/>
    <cellStyle name="Normal 20 2 2 30" xfId="47335"/>
    <cellStyle name="Normal 20 2 2 4" xfId="47336"/>
    <cellStyle name="Normal 20 2 2 5" xfId="47337"/>
    <cellStyle name="Normal 20 2 2 6" xfId="47338"/>
    <cellStyle name="Normal 20 2 2 7" xfId="47339"/>
    <cellStyle name="Normal 20 2 2 8" xfId="47340"/>
    <cellStyle name="Normal 20 2 2 9" xfId="47341"/>
    <cellStyle name="Normal 20 2 20" xfId="47342"/>
    <cellStyle name="Normal 20 2 20 10" xfId="47343"/>
    <cellStyle name="Normal 20 2 20 11" xfId="47344"/>
    <cellStyle name="Normal 20 2 20 12" xfId="47345"/>
    <cellStyle name="Normal 20 2 20 13" xfId="47346"/>
    <cellStyle name="Normal 20 2 20 14" xfId="47347"/>
    <cellStyle name="Normal 20 2 20 15" xfId="47348"/>
    <cellStyle name="Normal 20 2 20 16" xfId="47349"/>
    <cellStyle name="Normal 20 2 20 17" xfId="47350"/>
    <cellStyle name="Normal 20 2 20 18" xfId="47351"/>
    <cellStyle name="Normal 20 2 20 19" xfId="47352"/>
    <cellStyle name="Normal 20 2 20 2" xfId="47353"/>
    <cellStyle name="Normal 20 2 20 20" xfId="47354"/>
    <cellStyle name="Normal 20 2 20 21" xfId="47355"/>
    <cellStyle name="Normal 20 2 20 22" xfId="47356"/>
    <cellStyle name="Normal 20 2 20 23" xfId="47357"/>
    <cellStyle name="Normal 20 2 20 24" xfId="47358"/>
    <cellStyle name="Normal 20 2 20 25" xfId="47359"/>
    <cellStyle name="Normal 20 2 20 26" xfId="47360"/>
    <cellStyle name="Normal 20 2 20 27" xfId="47361"/>
    <cellStyle name="Normal 20 2 20 28" xfId="47362"/>
    <cellStyle name="Normal 20 2 20 29" xfId="47363"/>
    <cellStyle name="Normal 20 2 20 3" xfId="47364"/>
    <cellStyle name="Normal 20 2 20 30" xfId="47365"/>
    <cellStyle name="Normal 20 2 20 4" xfId="47366"/>
    <cellStyle name="Normal 20 2 20 5" xfId="47367"/>
    <cellStyle name="Normal 20 2 20 6" xfId="47368"/>
    <cellStyle name="Normal 20 2 20 7" xfId="47369"/>
    <cellStyle name="Normal 20 2 20 8" xfId="47370"/>
    <cellStyle name="Normal 20 2 20 9" xfId="47371"/>
    <cellStyle name="Normal 20 2 21" xfId="47372"/>
    <cellStyle name="Normal 20 2 21 10" xfId="47373"/>
    <cellStyle name="Normal 20 2 21 11" xfId="47374"/>
    <cellStyle name="Normal 20 2 21 12" xfId="47375"/>
    <cellStyle name="Normal 20 2 21 13" xfId="47376"/>
    <cellStyle name="Normal 20 2 21 14" xfId="47377"/>
    <cellStyle name="Normal 20 2 21 15" xfId="47378"/>
    <cellStyle name="Normal 20 2 21 16" xfId="47379"/>
    <cellStyle name="Normal 20 2 21 17" xfId="47380"/>
    <cellStyle name="Normal 20 2 21 18" xfId="47381"/>
    <cellStyle name="Normal 20 2 21 19" xfId="47382"/>
    <cellStyle name="Normal 20 2 21 2" xfId="47383"/>
    <cellStyle name="Normal 20 2 21 20" xfId="47384"/>
    <cellStyle name="Normal 20 2 21 21" xfId="47385"/>
    <cellStyle name="Normal 20 2 21 22" xfId="47386"/>
    <cellStyle name="Normal 20 2 21 23" xfId="47387"/>
    <cellStyle name="Normal 20 2 21 24" xfId="47388"/>
    <cellStyle name="Normal 20 2 21 25" xfId="47389"/>
    <cellStyle name="Normal 20 2 21 26" xfId="47390"/>
    <cellStyle name="Normal 20 2 21 27" xfId="47391"/>
    <cellStyle name="Normal 20 2 21 28" xfId="47392"/>
    <cellStyle name="Normal 20 2 21 29" xfId="47393"/>
    <cellStyle name="Normal 20 2 21 3" xfId="47394"/>
    <cellStyle name="Normal 20 2 21 30" xfId="47395"/>
    <cellStyle name="Normal 20 2 21 4" xfId="47396"/>
    <cellStyle name="Normal 20 2 21 5" xfId="47397"/>
    <cellStyle name="Normal 20 2 21 6" xfId="47398"/>
    <cellStyle name="Normal 20 2 21 7" xfId="47399"/>
    <cellStyle name="Normal 20 2 21 8" xfId="47400"/>
    <cellStyle name="Normal 20 2 21 9" xfId="47401"/>
    <cellStyle name="Normal 20 2 22" xfId="47402"/>
    <cellStyle name="Normal 20 2 22 10" xfId="47403"/>
    <cellStyle name="Normal 20 2 22 11" xfId="47404"/>
    <cellStyle name="Normal 20 2 22 12" xfId="47405"/>
    <cellStyle name="Normal 20 2 22 13" xfId="47406"/>
    <cellStyle name="Normal 20 2 22 14" xfId="47407"/>
    <cellStyle name="Normal 20 2 22 15" xfId="47408"/>
    <cellStyle name="Normal 20 2 22 16" xfId="47409"/>
    <cellStyle name="Normal 20 2 22 17" xfId="47410"/>
    <cellStyle name="Normal 20 2 22 18" xfId="47411"/>
    <cellStyle name="Normal 20 2 22 19" xfId="47412"/>
    <cellStyle name="Normal 20 2 22 2" xfId="47413"/>
    <cellStyle name="Normal 20 2 22 20" xfId="47414"/>
    <cellStyle name="Normal 20 2 22 21" xfId="47415"/>
    <cellStyle name="Normal 20 2 22 22" xfId="47416"/>
    <cellStyle name="Normal 20 2 22 23" xfId="47417"/>
    <cellStyle name="Normal 20 2 22 24" xfId="47418"/>
    <cellStyle name="Normal 20 2 22 25" xfId="47419"/>
    <cellStyle name="Normal 20 2 22 26" xfId="47420"/>
    <cellStyle name="Normal 20 2 22 27" xfId="47421"/>
    <cellStyle name="Normal 20 2 22 28" xfId="47422"/>
    <cellStyle name="Normal 20 2 22 29" xfId="47423"/>
    <cellStyle name="Normal 20 2 22 3" xfId="47424"/>
    <cellStyle name="Normal 20 2 22 30" xfId="47425"/>
    <cellStyle name="Normal 20 2 22 4" xfId="47426"/>
    <cellStyle name="Normal 20 2 22 5" xfId="47427"/>
    <cellStyle name="Normal 20 2 22 6" xfId="47428"/>
    <cellStyle name="Normal 20 2 22 7" xfId="47429"/>
    <cellStyle name="Normal 20 2 22 8" xfId="47430"/>
    <cellStyle name="Normal 20 2 22 9" xfId="47431"/>
    <cellStyle name="Normal 20 2 23" xfId="47432"/>
    <cellStyle name="Normal 20 2 23 10" xfId="47433"/>
    <cellStyle name="Normal 20 2 23 11" xfId="47434"/>
    <cellStyle name="Normal 20 2 23 12" xfId="47435"/>
    <cellStyle name="Normal 20 2 23 13" xfId="47436"/>
    <cellStyle name="Normal 20 2 23 14" xfId="47437"/>
    <cellStyle name="Normal 20 2 23 15" xfId="47438"/>
    <cellStyle name="Normal 20 2 23 16" xfId="47439"/>
    <cellStyle name="Normal 20 2 23 17" xfId="47440"/>
    <cellStyle name="Normal 20 2 23 18" xfId="47441"/>
    <cellStyle name="Normal 20 2 23 19" xfId="47442"/>
    <cellStyle name="Normal 20 2 23 2" xfId="47443"/>
    <cellStyle name="Normal 20 2 23 20" xfId="47444"/>
    <cellStyle name="Normal 20 2 23 21" xfId="47445"/>
    <cellStyle name="Normal 20 2 23 22" xfId="47446"/>
    <cellStyle name="Normal 20 2 23 23" xfId="47447"/>
    <cellStyle name="Normal 20 2 23 24" xfId="47448"/>
    <cellStyle name="Normal 20 2 23 25" xfId="47449"/>
    <cellStyle name="Normal 20 2 23 26" xfId="47450"/>
    <cellStyle name="Normal 20 2 23 27" xfId="47451"/>
    <cellStyle name="Normal 20 2 23 28" xfId="47452"/>
    <cellStyle name="Normal 20 2 23 29" xfId="47453"/>
    <cellStyle name="Normal 20 2 23 3" xfId="47454"/>
    <cellStyle name="Normal 20 2 23 30" xfId="47455"/>
    <cellStyle name="Normal 20 2 23 4" xfId="47456"/>
    <cellStyle name="Normal 20 2 23 5" xfId="47457"/>
    <cellStyle name="Normal 20 2 23 6" xfId="47458"/>
    <cellStyle name="Normal 20 2 23 7" xfId="47459"/>
    <cellStyle name="Normal 20 2 23 8" xfId="47460"/>
    <cellStyle name="Normal 20 2 23 9" xfId="47461"/>
    <cellStyle name="Normal 20 2 24" xfId="47462"/>
    <cellStyle name="Normal 20 2 24 10" xfId="47463"/>
    <cellStyle name="Normal 20 2 24 11" xfId="47464"/>
    <cellStyle name="Normal 20 2 24 12" xfId="47465"/>
    <cellStyle name="Normal 20 2 24 13" xfId="47466"/>
    <cellStyle name="Normal 20 2 24 14" xfId="47467"/>
    <cellStyle name="Normal 20 2 24 15" xfId="47468"/>
    <cellStyle name="Normal 20 2 24 16" xfId="47469"/>
    <cellStyle name="Normal 20 2 24 17" xfId="47470"/>
    <cellStyle name="Normal 20 2 24 18" xfId="47471"/>
    <cellStyle name="Normal 20 2 24 19" xfId="47472"/>
    <cellStyle name="Normal 20 2 24 2" xfId="47473"/>
    <cellStyle name="Normal 20 2 24 20" xfId="47474"/>
    <cellStyle name="Normal 20 2 24 21" xfId="47475"/>
    <cellStyle name="Normal 20 2 24 22" xfId="47476"/>
    <cellStyle name="Normal 20 2 24 23" xfId="47477"/>
    <cellStyle name="Normal 20 2 24 24" xfId="47478"/>
    <cellStyle name="Normal 20 2 24 25" xfId="47479"/>
    <cellStyle name="Normal 20 2 24 26" xfId="47480"/>
    <cellStyle name="Normal 20 2 24 27" xfId="47481"/>
    <cellStyle name="Normal 20 2 24 28" xfId="47482"/>
    <cellStyle name="Normal 20 2 24 29" xfId="47483"/>
    <cellStyle name="Normal 20 2 24 3" xfId="47484"/>
    <cellStyle name="Normal 20 2 24 30" xfId="47485"/>
    <cellStyle name="Normal 20 2 24 4" xfId="47486"/>
    <cellStyle name="Normal 20 2 24 5" xfId="47487"/>
    <cellStyle name="Normal 20 2 24 6" xfId="47488"/>
    <cellStyle name="Normal 20 2 24 7" xfId="47489"/>
    <cellStyle name="Normal 20 2 24 8" xfId="47490"/>
    <cellStyle name="Normal 20 2 24 9" xfId="47491"/>
    <cellStyle name="Normal 20 2 25" xfId="47492"/>
    <cellStyle name="Normal 20 2 25 10" xfId="47493"/>
    <cellStyle name="Normal 20 2 25 11" xfId="47494"/>
    <cellStyle name="Normal 20 2 25 12" xfId="47495"/>
    <cellStyle name="Normal 20 2 25 13" xfId="47496"/>
    <cellStyle name="Normal 20 2 25 14" xfId="47497"/>
    <cellStyle name="Normal 20 2 25 15" xfId="47498"/>
    <cellStyle name="Normal 20 2 25 16" xfId="47499"/>
    <cellStyle name="Normal 20 2 25 17" xfId="47500"/>
    <cellStyle name="Normal 20 2 25 18" xfId="47501"/>
    <cellStyle name="Normal 20 2 25 19" xfId="47502"/>
    <cellStyle name="Normal 20 2 25 2" xfId="47503"/>
    <cellStyle name="Normal 20 2 25 20" xfId="47504"/>
    <cellStyle name="Normal 20 2 25 21" xfId="47505"/>
    <cellStyle name="Normal 20 2 25 22" xfId="47506"/>
    <cellStyle name="Normal 20 2 25 23" xfId="47507"/>
    <cellStyle name="Normal 20 2 25 24" xfId="47508"/>
    <cellStyle name="Normal 20 2 25 25" xfId="47509"/>
    <cellStyle name="Normal 20 2 25 26" xfId="47510"/>
    <cellStyle name="Normal 20 2 25 27" xfId="47511"/>
    <cellStyle name="Normal 20 2 25 28" xfId="47512"/>
    <cellStyle name="Normal 20 2 25 29" xfId="47513"/>
    <cellStyle name="Normal 20 2 25 3" xfId="47514"/>
    <cellStyle name="Normal 20 2 25 30" xfId="47515"/>
    <cellStyle name="Normal 20 2 25 4" xfId="47516"/>
    <cellStyle name="Normal 20 2 25 5" xfId="47517"/>
    <cellStyle name="Normal 20 2 25 6" xfId="47518"/>
    <cellStyle name="Normal 20 2 25 7" xfId="47519"/>
    <cellStyle name="Normal 20 2 25 8" xfId="47520"/>
    <cellStyle name="Normal 20 2 25 9" xfId="47521"/>
    <cellStyle name="Normal 20 2 26" xfId="47522"/>
    <cellStyle name="Normal 20 2 26 10" xfId="47523"/>
    <cellStyle name="Normal 20 2 26 11" xfId="47524"/>
    <cellStyle name="Normal 20 2 26 12" xfId="47525"/>
    <cellStyle name="Normal 20 2 26 13" xfId="47526"/>
    <cellStyle name="Normal 20 2 26 14" xfId="47527"/>
    <cellStyle name="Normal 20 2 26 15" xfId="47528"/>
    <cellStyle name="Normal 20 2 26 16" xfId="47529"/>
    <cellStyle name="Normal 20 2 26 17" xfId="47530"/>
    <cellStyle name="Normal 20 2 26 18" xfId="47531"/>
    <cellStyle name="Normal 20 2 26 19" xfId="47532"/>
    <cellStyle name="Normal 20 2 26 2" xfId="47533"/>
    <cellStyle name="Normal 20 2 26 20" xfId="47534"/>
    <cellStyle name="Normal 20 2 26 21" xfId="47535"/>
    <cellStyle name="Normal 20 2 26 22" xfId="47536"/>
    <cellStyle name="Normal 20 2 26 23" xfId="47537"/>
    <cellStyle name="Normal 20 2 26 24" xfId="47538"/>
    <cellStyle name="Normal 20 2 26 25" xfId="47539"/>
    <cellStyle name="Normal 20 2 26 26" xfId="47540"/>
    <cellStyle name="Normal 20 2 26 27" xfId="47541"/>
    <cellStyle name="Normal 20 2 26 28" xfId="47542"/>
    <cellStyle name="Normal 20 2 26 29" xfId="47543"/>
    <cellStyle name="Normal 20 2 26 3" xfId="47544"/>
    <cellStyle name="Normal 20 2 26 30" xfId="47545"/>
    <cellStyle name="Normal 20 2 26 4" xfId="47546"/>
    <cellStyle name="Normal 20 2 26 5" xfId="47547"/>
    <cellStyle name="Normal 20 2 26 6" xfId="47548"/>
    <cellStyle name="Normal 20 2 26 7" xfId="47549"/>
    <cellStyle name="Normal 20 2 26 8" xfId="47550"/>
    <cellStyle name="Normal 20 2 26 9" xfId="47551"/>
    <cellStyle name="Normal 20 2 27" xfId="47552"/>
    <cellStyle name="Normal 20 2 27 10" xfId="47553"/>
    <cellStyle name="Normal 20 2 27 11" xfId="47554"/>
    <cellStyle name="Normal 20 2 27 12" xfId="47555"/>
    <cellStyle name="Normal 20 2 27 13" xfId="47556"/>
    <cellStyle name="Normal 20 2 27 14" xfId="47557"/>
    <cellStyle name="Normal 20 2 27 15" xfId="47558"/>
    <cellStyle name="Normal 20 2 27 16" xfId="47559"/>
    <cellStyle name="Normal 20 2 27 17" xfId="47560"/>
    <cellStyle name="Normal 20 2 27 18" xfId="47561"/>
    <cellStyle name="Normal 20 2 27 19" xfId="47562"/>
    <cellStyle name="Normal 20 2 27 2" xfId="47563"/>
    <cellStyle name="Normal 20 2 27 20" xfId="47564"/>
    <cellStyle name="Normal 20 2 27 21" xfId="47565"/>
    <cellStyle name="Normal 20 2 27 22" xfId="47566"/>
    <cellStyle name="Normal 20 2 27 23" xfId="47567"/>
    <cellStyle name="Normal 20 2 27 24" xfId="47568"/>
    <cellStyle name="Normal 20 2 27 25" xfId="47569"/>
    <cellStyle name="Normal 20 2 27 26" xfId="47570"/>
    <cellStyle name="Normal 20 2 27 27" xfId="47571"/>
    <cellStyle name="Normal 20 2 27 28" xfId="47572"/>
    <cellStyle name="Normal 20 2 27 29" xfId="47573"/>
    <cellStyle name="Normal 20 2 27 3" xfId="47574"/>
    <cellStyle name="Normal 20 2 27 30" xfId="47575"/>
    <cellStyle name="Normal 20 2 27 4" xfId="47576"/>
    <cellStyle name="Normal 20 2 27 5" xfId="47577"/>
    <cellStyle name="Normal 20 2 27 6" xfId="47578"/>
    <cellStyle name="Normal 20 2 27 7" xfId="47579"/>
    <cellStyle name="Normal 20 2 27 8" xfId="47580"/>
    <cellStyle name="Normal 20 2 27 9" xfId="47581"/>
    <cellStyle name="Normal 20 2 28" xfId="47582"/>
    <cellStyle name="Normal 20 2 28 10" xfId="47583"/>
    <cellStyle name="Normal 20 2 28 11" xfId="47584"/>
    <cellStyle name="Normal 20 2 28 12" xfId="47585"/>
    <cellStyle name="Normal 20 2 28 13" xfId="47586"/>
    <cellStyle name="Normal 20 2 28 14" xfId="47587"/>
    <cellStyle name="Normal 20 2 28 15" xfId="47588"/>
    <cellStyle name="Normal 20 2 28 16" xfId="47589"/>
    <cellStyle name="Normal 20 2 28 17" xfId="47590"/>
    <cellStyle name="Normal 20 2 28 18" xfId="47591"/>
    <cellStyle name="Normal 20 2 28 19" xfId="47592"/>
    <cellStyle name="Normal 20 2 28 2" xfId="47593"/>
    <cellStyle name="Normal 20 2 28 20" xfId="47594"/>
    <cellStyle name="Normal 20 2 28 21" xfId="47595"/>
    <cellStyle name="Normal 20 2 28 22" xfId="47596"/>
    <cellStyle name="Normal 20 2 28 23" xfId="47597"/>
    <cellStyle name="Normal 20 2 28 24" xfId="47598"/>
    <cellStyle name="Normal 20 2 28 25" xfId="47599"/>
    <cellStyle name="Normal 20 2 28 26" xfId="47600"/>
    <cellStyle name="Normal 20 2 28 27" xfId="47601"/>
    <cellStyle name="Normal 20 2 28 28" xfId="47602"/>
    <cellStyle name="Normal 20 2 28 29" xfId="47603"/>
    <cellStyle name="Normal 20 2 28 3" xfId="47604"/>
    <cellStyle name="Normal 20 2 28 30" xfId="47605"/>
    <cellStyle name="Normal 20 2 28 4" xfId="47606"/>
    <cellStyle name="Normal 20 2 28 5" xfId="47607"/>
    <cellStyle name="Normal 20 2 28 6" xfId="47608"/>
    <cellStyle name="Normal 20 2 28 7" xfId="47609"/>
    <cellStyle name="Normal 20 2 28 8" xfId="47610"/>
    <cellStyle name="Normal 20 2 28 9" xfId="47611"/>
    <cellStyle name="Normal 20 2 29" xfId="47612"/>
    <cellStyle name="Normal 20 2 29 10" xfId="47613"/>
    <cellStyle name="Normal 20 2 29 11" xfId="47614"/>
    <cellStyle name="Normal 20 2 29 12" xfId="47615"/>
    <cellStyle name="Normal 20 2 29 13" xfId="47616"/>
    <cellStyle name="Normal 20 2 29 14" xfId="47617"/>
    <cellStyle name="Normal 20 2 29 15" xfId="47618"/>
    <cellStyle name="Normal 20 2 29 16" xfId="47619"/>
    <cellStyle name="Normal 20 2 29 17" xfId="47620"/>
    <cellStyle name="Normal 20 2 29 18" xfId="47621"/>
    <cellStyle name="Normal 20 2 29 19" xfId="47622"/>
    <cellStyle name="Normal 20 2 29 2" xfId="47623"/>
    <cellStyle name="Normal 20 2 29 20" xfId="47624"/>
    <cellStyle name="Normal 20 2 29 21" xfId="47625"/>
    <cellStyle name="Normal 20 2 29 22" xfId="47626"/>
    <cellStyle name="Normal 20 2 29 23" xfId="47627"/>
    <cellStyle name="Normal 20 2 29 24" xfId="47628"/>
    <cellStyle name="Normal 20 2 29 25" xfId="47629"/>
    <cellStyle name="Normal 20 2 29 26" xfId="47630"/>
    <cellStyle name="Normal 20 2 29 27" xfId="47631"/>
    <cellStyle name="Normal 20 2 29 28" xfId="47632"/>
    <cellStyle name="Normal 20 2 29 29" xfId="47633"/>
    <cellStyle name="Normal 20 2 29 3" xfId="47634"/>
    <cellStyle name="Normal 20 2 29 30" xfId="47635"/>
    <cellStyle name="Normal 20 2 29 4" xfId="47636"/>
    <cellStyle name="Normal 20 2 29 5" xfId="47637"/>
    <cellStyle name="Normal 20 2 29 6" xfId="47638"/>
    <cellStyle name="Normal 20 2 29 7" xfId="47639"/>
    <cellStyle name="Normal 20 2 29 8" xfId="47640"/>
    <cellStyle name="Normal 20 2 29 9" xfId="47641"/>
    <cellStyle name="Normal 20 2 3" xfId="47642"/>
    <cellStyle name="Normal 20 2 3 10" xfId="47643"/>
    <cellStyle name="Normal 20 2 3 11" xfId="47644"/>
    <cellStyle name="Normal 20 2 3 12" xfId="47645"/>
    <cellStyle name="Normal 20 2 3 13" xfId="47646"/>
    <cellStyle name="Normal 20 2 3 14" xfId="47647"/>
    <cellStyle name="Normal 20 2 3 15" xfId="47648"/>
    <cellStyle name="Normal 20 2 3 16" xfId="47649"/>
    <cellStyle name="Normal 20 2 3 17" xfId="47650"/>
    <cellStyle name="Normal 20 2 3 18" xfId="47651"/>
    <cellStyle name="Normal 20 2 3 19" xfId="47652"/>
    <cellStyle name="Normal 20 2 3 2" xfId="47653"/>
    <cellStyle name="Normal 20 2 3 20" xfId="47654"/>
    <cellStyle name="Normal 20 2 3 21" xfId="47655"/>
    <cellStyle name="Normal 20 2 3 22" xfId="47656"/>
    <cellStyle name="Normal 20 2 3 23" xfId="47657"/>
    <cellStyle name="Normal 20 2 3 24" xfId="47658"/>
    <cellStyle name="Normal 20 2 3 25" xfId="47659"/>
    <cellStyle name="Normal 20 2 3 26" xfId="47660"/>
    <cellStyle name="Normal 20 2 3 27" xfId="47661"/>
    <cellStyle name="Normal 20 2 3 28" xfId="47662"/>
    <cellStyle name="Normal 20 2 3 29" xfId="47663"/>
    <cellStyle name="Normal 20 2 3 3" xfId="47664"/>
    <cellStyle name="Normal 20 2 3 30" xfId="47665"/>
    <cellStyle name="Normal 20 2 3 4" xfId="47666"/>
    <cellStyle name="Normal 20 2 3 5" xfId="47667"/>
    <cellStyle name="Normal 20 2 3 6" xfId="47668"/>
    <cellStyle name="Normal 20 2 3 7" xfId="47669"/>
    <cellStyle name="Normal 20 2 3 8" xfId="47670"/>
    <cellStyle name="Normal 20 2 3 9" xfId="47671"/>
    <cellStyle name="Normal 20 2 30" xfId="47672"/>
    <cellStyle name="Normal 20 2 30 10" xfId="47673"/>
    <cellStyle name="Normal 20 2 30 11" xfId="47674"/>
    <cellStyle name="Normal 20 2 30 12" xfId="47675"/>
    <cellStyle name="Normal 20 2 30 13" xfId="47676"/>
    <cellStyle name="Normal 20 2 30 14" xfId="47677"/>
    <cellStyle name="Normal 20 2 30 15" xfId="47678"/>
    <cellStyle name="Normal 20 2 30 16" xfId="47679"/>
    <cellStyle name="Normal 20 2 30 17" xfId="47680"/>
    <cellStyle name="Normal 20 2 30 18" xfId="47681"/>
    <cellStyle name="Normal 20 2 30 19" xfId="47682"/>
    <cellStyle name="Normal 20 2 30 2" xfId="47683"/>
    <cellStyle name="Normal 20 2 30 20" xfId="47684"/>
    <cellStyle name="Normal 20 2 30 21" xfId="47685"/>
    <cellStyle name="Normal 20 2 30 22" xfId="47686"/>
    <cellStyle name="Normal 20 2 30 23" xfId="47687"/>
    <cellStyle name="Normal 20 2 30 24" xfId="47688"/>
    <cellStyle name="Normal 20 2 30 25" xfId="47689"/>
    <cellStyle name="Normal 20 2 30 26" xfId="47690"/>
    <cellStyle name="Normal 20 2 30 27" xfId="47691"/>
    <cellStyle name="Normal 20 2 30 28" xfId="47692"/>
    <cellStyle name="Normal 20 2 30 29" xfId="47693"/>
    <cellStyle name="Normal 20 2 30 3" xfId="47694"/>
    <cellStyle name="Normal 20 2 30 30" xfId="47695"/>
    <cellStyle name="Normal 20 2 30 4" xfId="47696"/>
    <cellStyle name="Normal 20 2 30 5" xfId="47697"/>
    <cellStyle name="Normal 20 2 30 6" xfId="47698"/>
    <cellStyle name="Normal 20 2 30 7" xfId="47699"/>
    <cellStyle name="Normal 20 2 30 8" xfId="47700"/>
    <cellStyle name="Normal 20 2 30 9" xfId="47701"/>
    <cellStyle name="Normal 20 2 31" xfId="47702"/>
    <cellStyle name="Normal 20 2 31 10" xfId="47703"/>
    <cellStyle name="Normal 20 2 31 11" xfId="47704"/>
    <cellStyle name="Normal 20 2 31 12" xfId="47705"/>
    <cellStyle name="Normal 20 2 31 13" xfId="47706"/>
    <cellStyle name="Normal 20 2 31 14" xfId="47707"/>
    <cellStyle name="Normal 20 2 31 15" xfId="47708"/>
    <cellStyle name="Normal 20 2 31 16" xfId="47709"/>
    <cellStyle name="Normal 20 2 31 17" xfId="47710"/>
    <cellStyle name="Normal 20 2 31 18" xfId="47711"/>
    <cellStyle name="Normal 20 2 31 19" xfId="47712"/>
    <cellStyle name="Normal 20 2 31 2" xfId="47713"/>
    <cellStyle name="Normal 20 2 31 20" xfId="47714"/>
    <cellStyle name="Normal 20 2 31 21" xfId="47715"/>
    <cellStyle name="Normal 20 2 31 22" xfId="47716"/>
    <cellStyle name="Normal 20 2 31 23" xfId="47717"/>
    <cellStyle name="Normal 20 2 31 24" xfId="47718"/>
    <cellStyle name="Normal 20 2 31 25" xfId="47719"/>
    <cellStyle name="Normal 20 2 31 26" xfId="47720"/>
    <cellStyle name="Normal 20 2 31 27" xfId="47721"/>
    <cellStyle name="Normal 20 2 31 28" xfId="47722"/>
    <cellStyle name="Normal 20 2 31 29" xfId="47723"/>
    <cellStyle name="Normal 20 2 31 3" xfId="47724"/>
    <cellStyle name="Normal 20 2 31 30" xfId="47725"/>
    <cellStyle name="Normal 20 2 31 4" xfId="47726"/>
    <cellStyle name="Normal 20 2 31 5" xfId="47727"/>
    <cellStyle name="Normal 20 2 31 6" xfId="47728"/>
    <cellStyle name="Normal 20 2 31 7" xfId="47729"/>
    <cellStyle name="Normal 20 2 31 8" xfId="47730"/>
    <cellStyle name="Normal 20 2 31 9" xfId="47731"/>
    <cellStyle name="Normal 20 2 32" xfId="47732"/>
    <cellStyle name="Normal 20 2 33" xfId="47733"/>
    <cellStyle name="Normal 20 2 34" xfId="47734"/>
    <cellStyle name="Normal 20 2 35" xfId="47735"/>
    <cellStyle name="Normal 20 2 36" xfId="47736"/>
    <cellStyle name="Normal 20 2 37" xfId="47737"/>
    <cellStyle name="Normal 20 2 38" xfId="47738"/>
    <cellStyle name="Normal 20 2 39" xfId="47739"/>
    <cellStyle name="Normal 20 2 4" xfId="47740"/>
    <cellStyle name="Normal 20 2 4 10" xfId="47741"/>
    <cellStyle name="Normal 20 2 4 11" xfId="47742"/>
    <cellStyle name="Normal 20 2 4 12" xfId="47743"/>
    <cellStyle name="Normal 20 2 4 13" xfId="47744"/>
    <cellStyle name="Normal 20 2 4 14" xfId="47745"/>
    <cellStyle name="Normal 20 2 4 15" xfId="47746"/>
    <cellStyle name="Normal 20 2 4 16" xfId="47747"/>
    <cellStyle name="Normal 20 2 4 17" xfId="47748"/>
    <cellStyle name="Normal 20 2 4 18" xfId="47749"/>
    <cellStyle name="Normal 20 2 4 19" xfId="47750"/>
    <cellStyle name="Normal 20 2 4 2" xfId="47751"/>
    <cellStyle name="Normal 20 2 4 20" xfId="47752"/>
    <cellStyle name="Normal 20 2 4 21" xfId="47753"/>
    <cellStyle name="Normal 20 2 4 22" xfId="47754"/>
    <cellStyle name="Normal 20 2 4 23" xfId="47755"/>
    <cellStyle name="Normal 20 2 4 24" xfId="47756"/>
    <cellStyle name="Normal 20 2 4 25" xfId="47757"/>
    <cellStyle name="Normal 20 2 4 26" xfId="47758"/>
    <cellStyle name="Normal 20 2 4 27" xfId="47759"/>
    <cellStyle name="Normal 20 2 4 28" xfId="47760"/>
    <cellStyle name="Normal 20 2 4 29" xfId="47761"/>
    <cellStyle name="Normal 20 2 4 3" xfId="47762"/>
    <cellStyle name="Normal 20 2 4 30" xfId="47763"/>
    <cellStyle name="Normal 20 2 4 4" xfId="47764"/>
    <cellStyle name="Normal 20 2 4 5" xfId="47765"/>
    <cellStyle name="Normal 20 2 4 6" xfId="47766"/>
    <cellStyle name="Normal 20 2 4 7" xfId="47767"/>
    <cellStyle name="Normal 20 2 4 8" xfId="47768"/>
    <cellStyle name="Normal 20 2 4 9" xfId="47769"/>
    <cellStyle name="Normal 20 2 40" xfId="47770"/>
    <cellStyle name="Normal 20 2 41" xfId="47771"/>
    <cellStyle name="Normal 20 2 42" xfId="47772"/>
    <cellStyle name="Normal 20 2 43" xfId="47773"/>
    <cellStyle name="Normal 20 2 44" xfId="47774"/>
    <cellStyle name="Normal 20 2 45" xfId="47775"/>
    <cellStyle name="Normal 20 2 46" xfId="47776"/>
    <cellStyle name="Normal 20 2 47" xfId="47777"/>
    <cellStyle name="Normal 20 2 48" xfId="47778"/>
    <cellStyle name="Normal 20 2 49" xfId="47779"/>
    <cellStyle name="Normal 20 2 5" xfId="47780"/>
    <cellStyle name="Normal 20 2 5 10" xfId="47781"/>
    <cellStyle name="Normal 20 2 5 11" xfId="47782"/>
    <cellStyle name="Normal 20 2 5 12" xfId="47783"/>
    <cellStyle name="Normal 20 2 5 13" xfId="47784"/>
    <cellStyle name="Normal 20 2 5 14" xfId="47785"/>
    <cellStyle name="Normal 20 2 5 15" xfId="47786"/>
    <cellStyle name="Normal 20 2 5 16" xfId="47787"/>
    <cellStyle name="Normal 20 2 5 17" xfId="47788"/>
    <cellStyle name="Normal 20 2 5 18" xfId="47789"/>
    <cellStyle name="Normal 20 2 5 19" xfId="47790"/>
    <cellStyle name="Normal 20 2 5 2" xfId="47791"/>
    <cellStyle name="Normal 20 2 5 20" xfId="47792"/>
    <cellStyle name="Normal 20 2 5 21" xfId="47793"/>
    <cellStyle name="Normal 20 2 5 22" xfId="47794"/>
    <cellStyle name="Normal 20 2 5 23" xfId="47795"/>
    <cellStyle name="Normal 20 2 5 24" xfId="47796"/>
    <cellStyle name="Normal 20 2 5 25" xfId="47797"/>
    <cellStyle name="Normal 20 2 5 26" xfId="47798"/>
    <cellStyle name="Normal 20 2 5 27" xfId="47799"/>
    <cellStyle name="Normal 20 2 5 28" xfId="47800"/>
    <cellStyle name="Normal 20 2 5 29" xfId="47801"/>
    <cellStyle name="Normal 20 2 5 3" xfId="47802"/>
    <cellStyle name="Normal 20 2 5 30" xfId="47803"/>
    <cellStyle name="Normal 20 2 5 4" xfId="47804"/>
    <cellStyle name="Normal 20 2 5 5" xfId="47805"/>
    <cellStyle name="Normal 20 2 5 6" xfId="47806"/>
    <cellStyle name="Normal 20 2 5 7" xfId="47807"/>
    <cellStyle name="Normal 20 2 5 8" xfId="47808"/>
    <cellStyle name="Normal 20 2 5 9" xfId="47809"/>
    <cellStyle name="Normal 20 2 50" xfId="47810"/>
    <cellStyle name="Normal 20 2 51" xfId="47811"/>
    <cellStyle name="Normal 20 2 52" xfId="47812"/>
    <cellStyle name="Normal 20 2 53" xfId="47813"/>
    <cellStyle name="Normal 20 2 54" xfId="47814"/>
    <cellStyle name="Normal 20 2 55" xfId="47815"/>
    <cellStyle name="Normal 20 2 56" xfId="47816"/>
    <cellStyle name="Normal 20 2 57" xfId="47817"/>
    <cellStyle name="Normal 20 2 58" xfId="47818"/>
    <cellStyle name="Normal 20 2 59" xfId="47819"/>
    <cellStyle name="Normal 20 2 6" xfId="47820"/>
    <cellStyle name="Normal 20 2 6 10" xfId="47821"/>
    <cellStyle name="Normal 20 2 6 11" xfId="47822"/>
    <cellStyle name="Normal 20 2 6 12" xfId="47823"/>
    <cellStyle name="Normal 20 2 6 13" xfId="47824"/>
    <cellStyle name="Normal 20 2 6 14" xfId="47825"/>
    <cellStyle name="Normal 20 2 6 15" xfId="47826"/>
    <cellStyle name="Normal 20 2 6 16" xfId="47827"/>
    <cellStyle name="Normal 20 2 6 17" xfId="47828"/>
    <cellStyle name="Normal 20 2 6 18" xfId="47829"/>
    <cellStyle name="Normal 20 2 6 19" xfId="47830"/>
    <cellStyle name="Normal 20 2 6 2" xfId="47831"/>
    <cellStyle name="Normal 20 2 6 20" xfId="47832"/>
    <cellStyle name="Normal 20 2 6 21" xfId="47833"/>
    <cellStyle name="Normal 20 2 6 22" xfId="47834"/>
    <cellStyle name="Normal 20 2 6 23" xfId="47835"/>
    <cellStyle name="Normal 20 2 6 24" xfId="47836"/>
    <cellStyle name="Normal 20 2 6 25" xfId="47837"/>
    <cellStyle name="Normal 20 2 6 26" xfId="47838"/>
    <cellStyle name="Normal 20 2 6 27" xfId="47839"/>
    <cellStyle name="Normal 20 2 6 28" xfId="47840"/>
    <cellStyle name="Normal 20 2 6 29" xfId="47841"/>
    <cellStyle name="Normal 20 2 6 3" xfId="47842"/>
    <cellStyle name="Normal 20 2 6 30" xfId="47843"/>
    <cellStyle name="Normal 20 2 6 4" xfId="47844"/>
    <cellStyle name="Normal 20 2 6 5" xfId="47845"/>
    <cellStyle name="Normal 20 2 6 6" xfId="47846"/>
    <cellStyle name="Normal 20 2 6 7" xfId="47847"/>
    <cellStyle name="Normal 20 2 6 8" xfId="47848"/>
    <cellStyle name="Normal 20 2 6 9" xfId="47849"/>
    <cellStyle name="Normal 20 2 60" xfId="47850"/>
    <cellStyle name="Normal 20 2 7" xfId="47851"/>
    <cellStyle name="Normal 20 2 7 10" xfId="47852"/>
    <cellStyle name="Normal 20 2 7 11" xfId="47853"/>
    <cellStyle name="Normal 20 2 7 12" xfId="47854"/>
    <cellStyle name="Normal 20 2 7 13" xfId="47855"/>
    <cellStyle name="Normal 20 2 7 14" xfId="47856"/>
    <cellStyle name="Normal 20 2 7 15" xfId="47857"/>
    <cellStyle name="Normal 20 2 7 16" xfId="47858"/>
    <cellStyle name="Normal 20 2 7 17" xfId="47859"/>
    <cellStyle name="Normal 20 2 7 18" xfId="47860"/>
    <cellStyle name="Normal 20 2 7 19" xfId="47861"/>
    <cellStyle name="Normal 20 2 7 2" xfId="47862"/>
    <cellStyle name="Normal 20 2 7 20" xfId="47863"/>
    <cellStyle name="Normal 20 2 7 21" xfId="47864"/>
    <cellStyle name="Normal 20 2 7 22" xfId="47865"/>
    <cellStyle name="Normal 20 2 7 23" xfId="47866"/>
    <cellStyle name="Normal 20 2 7 24" xfId="47867"/>
    <cellStyle name="Normal 20 2 7 25" xfId="47868"/>
    <cellStyle name="Normal 20 2 7 26" xfId="47869"/>
    <cellStyle name="Normal 20 2 7 27" xfId="47870"/>
    <cellStyle name="Normal 20 2 7 28" xfId="47871"/>
    <cellStyle name="Normal 20 2 7 29" xfId="47872"/>
    <cellStyle name="Normal 20 2 7 3" xfId="47873"/>
    <cellStyle name="Normal 20 2 7 30" xfId="47874"/>
    <cellStyle name="Normal 20 2 7 4" xfId="47875"/>
    <cellStyle name="Normal 20 2 7 5" xfId="47876"/>
    <cellStyle name="Normal 20 2 7 6" xfId="47877"/>
    <cellStyle name="Normal 20 2 7 7" xfId="47878"/>
    <cellStyle name="Normal 20 2 7 8" xfId="47879"/>
    <cellStyle name="Normal 20 2 7 9" xfId="47880"/>
    <cellStyle name="Normal 20 2 8" xfId="47881"/>
    <cellStyle name="Normal 20 2 8 10" xfId="47882"/>
    <cellStyle name="Normal 20 2 8 11" xfId="47883"/>
    <cellStyle name="Normal 20 2 8 12" xfId="47884"/>
    <cellStyle name="Normal 20 2 8 13" xfId="47885"/>
    <cellStyle name="Normal 20 2 8 14" xfId="47886"/>
    <cellStyle name="Normal 20 2 8 15" xfId="47887"/>
    <cellStyle name="Normal 20 2 8 16" xfId="47888"/>
    <cellStyle name="Normal 20 2 8 17" xfId="47889"/>
    <cellStyle name="Normal 20 2 8 18" xfId="47890"/>
    <cellStyle name="Normal 20 2 8 19" xfId="47891"/>
    <cellStyle name="Normal 20 2 8 2" xfId="47892"/>
    <cellStyle name="Normal 20 2 8 20" xfId="47893"/>
    <cellStyle name="Normal 20 2 8 21" xfId="47894"/>
    <cellStyle name="Normal 20 2 8 22" xfId="47895"/>
    <cellStyle name="Normal 20 2 8 23" xfId="47896"/>
    <cellStyle name="Normal 20 2 8 24" xfId="47897"/>
    <cellStyle name="Normal 20 2 8 25" xfId="47898"/>
    <cellStyle name="Normal 20 2 8 26" xfId="47899"/>
    <cellStyle name="Normal 20 2 8 27" xfId="47900"/>
    <cellStyle name="Normal 20 2 8 28" xfId="47901"/>
    <cellStyle name="Normal 20 2 8 29" xfId="47902"/>
    <cellStyle name="Normal 20 2 8 3" xfId="47903"/>
    <cellStyle name="Normal 20 2 8 30" xfId="47904"/>
    <cellStyle name="Normal 20 2 8 4" xfId="47905"/>
    <cellStyle name="Normal 20 2 8 5" xfId="47906"/>
    <cellStyle name="Normal 20 2 8 6" xfId="47907"/>
    <cellStyle name="Normal 20 2 8 7" xfId="47908"/>
    <cellStyle name="Normal 20 2 8 8" xfId="47909"/>
    <cellStyle name="Normal 20 2 8 9" xfId="47910"/>
    <cellStyle name="Normal 20 2 9" xfId="47911"/>
    <cellStyle name="Normal 20 2 9 10" xfId="47912"/>
    <cellStyle name="Normal 20 2 9 11" xfId="47913"/>
    <cellStyle name="Normal 20 2 9 12" xfId="47914"/>
    <cellStyle name="Normal 20 2 9 13" xfId="47915"/>
    <cellStyle name="Normal 20 2 9 14" xfId="47916"/>
    <cellStyle name="Normal 20 2 9 15" xfId="47917"/>
    <cellStyle name="Normal 20 2 9 16" xfId="47918"/>
    <cellStyle name="Normal 20 2 9 17" xfId="47919"/>
    <cellStyle name="Normal 20 2 9 18" xfId="47920"/>
    <cellStyle name="Normal 20 2 9 19" xfId="47921"/>
    <cellStyle name="Normal 20 2 9 2" xfId="47922"/>
    <cellStyle name="Normal 20 2 9 20" xfId="47923"/>
    <cellStyle name="Normal 20 2 9 21" xfId="47924"/>
    <cellStyle name="Normal 20 2 9 22" xfId="47925"/>
    <cellStyle name="Normal 20 2 9 23" xfId="47926"/>
    <cellStyle name="Normal 20 2 9 24" xfId="47927"/>
    <cellStyle name="Normal 20 2 9 25" xfId="47928"/>
    <cellStyle name="Normal 20 2 9 26" xfId="47929"/>
    <cellStyle name="Normal 20 2 9 27" xfId="47930"/>
    <cellStyle name="Normal 20 2 9 28" xfId="47931"/>
    <cellStyle name="Normal 20 2 9 29" xfId="47932"/>
    <cellStyle name="Normal 20 2 9 3" xfId="47933"/>
    <cellStyle name="Normal 20 2 9 30" xfId="47934"/>
    <cellStyle name="Normal 20 2 9 4" xfId="47935"/>
    <cellStyle name="Normal 20 2 9 5" xfId="47936"/>
    <cellStyle name="Normal 20 2 9 6" xfId="47937"/>
    <cellStyle name="Normal 20 2 9 7" xfId="47938"/>
    <cellStyle name="Normal 20 2 9 8" xfId="47939"/>
    <cellStyle name="Normal 20 2 9 9" xfId="47940"/>
    <cellStyle name="Normal 20 20" xfId="47941"/>
    <cellStyle name="Normal 20 20 10" xfId="47942"/>
    <cellStyle name="Normal 20 20 11" xfId="47943"/>
    <cellStyle name="Normal 20 20 12" xfId="47944"/>
    <cellStyle name="Normal 20 20 13" xfId="47945"/>
    <cellStyle name="Normal 20 20 14" xfId="47946"/>
    <cellStyle name="Normal 20 20 15" xfId="47947"/>
    <cellStyle name="Normal 20 20 16" xfId="47948"/>
    <cellStyle name="Normal 20 20 17" xfId="47949"/>
    <cellStyle name="Normal 20 20 18" xfId="47950"/>
    <cellStyle name="Normal 20 20 19" xfId="47951"/>
    <cellStyle name="Normal 20 20 2" xfId="47952"/>
    <cellStyle name="Normal 20 20 20" xfId="47953"/>
    <cellStyle name="Normal 20 20 21" xfId="47954"/>
    <cellStyle name="Normal 20 20 22" xfId="47955"/>
    <cellStyle name="Normal 20 20 23" xfId="47956"/>
    <cellStyle name="Normal 20 20 24" xfId="47957"/>
    <cellStyle name="Normal 20 20 25" xfId="47958"/>
    <cellStyle name="Normal 20 20 26" xfId="47959"/>
    <cellStyle name="Normal 20 20 27" xfId="47960"/>
    <cellStyle name="Normal 20 20 28" xfId="47961"/>
    <cellStyle name="Normal 20 20 29" xfId="47962"/>
    <cellStyle name="Normal 20 20 3" xfId="47963"/>
    <cellStyle name="Normal 20 20 30" xfId="47964"/>
    <cellStyle name="Normal 20 20 4" xfId="47965"/>
    <cellStyle name="Normal 20 20 5" xfId="47966"/>
    <cellStyle name="Normal 20 20 6" xfId="47967"/>
    <cellStyle name="Normal 20 20 7" xfId="47968"/>
    <cellStyle name="Normal 20 20 8" xfId="47969"/>
    <cellStyle name="Normal 20 20 9" xfId="47970"/>
    <cellStyle name="Normal 20 21" xfId="47971"/>
    <cellStyle name="Normal 20 21 10" xfId="47972"/>
    <cellStyle name="Normal 20 21 11" xfId="47973"/>
    <cellStyle name="Normal 20 21 12" xfId="47974"/>
    <cellStyle name="Normal 20 21 13" xfId="47975"/>
    <cellStyle name="Normal 20 21 14" xfId="47976"/>
    <cellStyle name="Normal 20 21 15" xfId="47977"/>
    <cellStyle name="Normal 20 21 16" xfId="47978"/>
    <cellStyle name="Normal 20 21 17" xfId="47979"/>
    <cellStyle name="Normal 20 21 18" xfId="47980"/>
    <cellStyle name="Normal 20 21 19" xfId="47981"/>
    <cellStyle name="Normal 20 21 2" xfId="47982"/>
    <cellStyle name="Normal 20 21 20" xfId="47983"/>
    <cellStyle name="Normal 20 21 21" xfId="47984"/>
    <cellStyle name="Normal 20 21 22" xfId="47985"/>
    <cellStyle name="Normal 20 21 23" xfId="47986"/>
    <cellStyle name="Normal 20 21 24" xfId="47987"/>
    <cellStyle name="Normal 20 21 25" xfId="47988"/>
    <cellStyle name="Normal 20 21 26" xfId="47989"/>
    <cellStyle name="Normal 20 21 27" xfId="47990"/>
    <cellStyle name="Normal 20 21 28" xfId="47991"/>
    <cellStyle name="Normal 20 21 29" xfId="47992"/>
    <cellStyle name="Normal 20 21 3" xfId="47993"/>
    <cellStyle name="Normal 20 21 30" xfId="47994"/>
    <cellStyle name="Normal 20 21 4" xfId="47995"/>
    <cellStyle name="Normal 20 21 5" xfId="47996"/>
    <cellStyle name="Normal 20 21 6" xfId="47997"/>
    <cellStyle name="Normal 20 21 7" xfId="47998"/>
    <cellStyle name="Normal 20 21 8" xfId="47999"/>
    <cellStyle name="Normal 20 21 9" xfId="48000"/>
    <cellStyle name="Normal 20 22" xfId="48001"/>
    <cellStyle name="Normal 20 22 10" xfId="48002"/>
    <cellStyle name="Normal 20 22 11" xfId="48003"/>
    <cellStyle name="Normal 20 22 12" xfId="48004"/>
    <cellStyle name="Normal 20 22 13" xfId="48005"/>
    <cellStyle name="Normal 20 22 14" xfId="48006"/>
    <cellStyle name="Normal 20 22 15" xfId="48007"/>
    <cellStyle name="Normal 20 22 16" xfId="48008"/>
    <cellStyle name="Normal 20 22 17" xfId="48009"/>
    <cellStyle name="Normal 20 22 18" xfId="48010"/>
    <cellStyle name="Normal 20 22 19" xfId="48011"/>
    <cellStyle name="Normal 20 22 2" xfId="48012"/>
    <cellStyle name="Normal 20 22 20" xfId="48013"/>
    <cellStyle name="Normal 20 22 21" xfId="48014"/>
    <cellStyle name="Normal 20 22 22" xfId="48015"/>
    <cellStyle name="Normal 20 22 23" xfId="48016"/>
    <cellStyle name="Normal 20 22 24" xfId="48017"/>
    <cellStyle name="Normal 20 22 25" xfId="48018"/>
    <cellStyle name="Normal 20 22 26" xfId="48019"/>
    <cellStyle name="Normal 20 22 27" xfId="48020"/>
    <cellStyle name="Normal 20 22 28" xfId="48021"/>
    <cellStyle name="Normal 20 22 29" xfId="48022"/>
    <cellStyle name="Normal 20 22 3" xfId="48023"/>
    <cellStyle name="Normal 20 22 30" xfId="48024"/>
    <cellStyle name="Normal 20 22 4" xfId="48025"/>
    <cellStyle name="Normal 20 22 5" xfId="48026"/>
    <cellStyle name="Normal 20 22 6" xfId="48027"/>
    <cellStyle name="Normal 20 22 7" xfId="48028"/>
    <cellStyle name="Normal 20 22 8" xfId="48029"/>
    <cellStyle name="Normal 20 22 9" xfId="48030"/>
    <cellStyle name="Normal 20 23" xfId="48031"/>
    <cellStyle name="Normal 20 23 10" xfId="48032"/>
    <cellStyle name="Normal 20 23 11" xfId="48033"/>
    <cellStyle name="Normal 20 23 12" xfId="48034"/>
    <cellStyle name="Normal 20 23 13" xfId="48035"/>
    <cellStyle name="Normal 20 23 14" xfId="48036"/>
    <cellStyle name="Normal 20 23 15" xfId="48037"/>
    <cellStyle name="Normal 20 23 16" xfId="48038"/>
    <cellStyle name="Normal 20 23 17" xfId="48039"/>
    <cellStyle name="Normal 20 23 18" xfId="48040"/>
    <cellStyle name="Normal 20 23 19" xfId="48041"/>
    <cellStyle name="Normal 20 23 2" xfId="48042"/>
    <cellStyle name="Normal 20 23 20" xfId="48043"/>
    <cellStyle name="Normal 20 23 21" xfId="48044"/>
    <cellStyle name="Normal 20 23 22" xfId="48045"/>
    <cellStyle name="Normal 20 23 23" xfId="48046"/>
    <cellStyle name="Normal 20 23 24" xfId="48047"/>
    <cellStyle name="Normal 20 23 25" xfId="48048"/>
    <cellStyle name="Normal 20 23 26" xfId="48049"/>
    <cellStyle name="Normal 20 23 27" xfId="48050"/>
    <cellStyle name="Normal 20 23 28" xfId="48051"/>
    <cellStyle name="Normal 20 23 29" xfId="48052"/>
    <cellStyle name="Normal 20 23 3" xfId="48053"/>
    <cellStyle name="Normal 20 23 30" xfId="48054"/>
    <cellStyle name="Normal 20 23 4" xfId="48055"/>
    <cellStyle name="Normal 20 23 5" xfId="48056"/>
    <cellStyle name="Normal 20 23 6" xfId="48057"/>
    <cellStyle name="Normal 20 23 7" xfId="48058"/>
    <cellStyle name="Normal 20 23 8" xfId="48059"/>
    <cellStyle name="Normal 20 23 9" xfId="48060"/>
    <cellStyle name="Normal 20 24" xfId="48061"/>
    <cellStyle name="Normal 20 24 10" xfId="48062"/>
    <cellStyle name="Normal 20 24 11" xfId="48063"/>
    <cellStyle name="Normal 20 24 12" xfId="48064"/>
    <cellStyle name="Normal 20 24 13" xfId="48065"/>
    <cellStyle name="Normal 20 24 14" xfId="48066"/>
    <cellStyle name="Normal 20 24 15" xfId="48067"/>
    <cellStyle name="Normal 20 24 16" xfId="48068"/>
    <cellStyle name="Normal 20 24 17" xfId="48069"/>
    <cellStyle name="Normal 20 24 18" xfId="48070"/>
    <cellStyle name="Normal 20 24 19" xfId="48071"/>
    <cellStyle name="Normal 20 24 2" xfId="48072"/>
    <cellStyle name="Normal 20 24 20" xfId="48073"/>
    <cellStyle name="Normal 20 24 21" xfId="48074"/>
    <cellStyle name="Normal 20 24 22" xfId="48075"/>
    <cellStyle name="Normal 20 24 23" xfId="48076"/>
    <cellStyle name="Normal 20 24 24" xfId="48077"/>
    <cellStyle name="Normal 20 24 25" xfId="48078"/>
    <cellStyle name="Normal 20 24 26" xfId="48079"/>
    <cellStyle name="Normal 20 24 27" xfId="48080"/>
    <cellStyle name="Normal 20 24 28" xfId="48081"/>
    <cellStyle name="Normal 20 24 29" xfId="48082"/>
    <cellStyle name="Normal 20 24 3" xfId="48083"/>
    <cellStyle name="Normal 20 24 30" xfId="48084"/>
    <cellStyle name="Normal 20 24 4" xfId="48085"/>
    <cellStyle name="Normal 20 24 5" xfId="48086"/>
    <cellStyle name="Normal 20 24 6" xfId="48087"/>
    <cellStyle name="Normal 20 24 7" xfId="48088"/>
    <cellStyle name="Normal 20 24 8" xfId="48089"/>
    <cellStyle name="Normal 20 24 9" xfId="48090"/>
    <cellStyle name="Normal 20 25" xfId="48091"/>
    <cellStyle name="Normal 20 25 10" xfId="48092"/>
    <cellStyle name="Normal 20 25 11" xfId="48093"/>
    <cellStyle name="Normal 20 25 12" xfId="48094"/>
    <cellStyle name="Normal 20 25 13" xfId="48095"/>
    <cellStyle name="Normal 20 25 14" xfId="48096"/>
    <cellStyle name="Normal 20 25 15" xfId="48097"/>
    <cellStyle name="Normal 20 25 16" xfId="48098"/>
    <cellStyle name="Normal 20 25 17" xfId="48099"/>
    <cellStyle name="Normal 20 25 18" xfId="48100"/>
    <cellStyle name="Normal 20 25 19" xfId="48101"/>
    <cellStyle name="Normal 20 25 2" xfId="48102"/>
    <cellStyle name="Normal 20 25 20" xfId="48103"/>
    <cellStyle name="Normal 20 25 21" xfId="48104"/>
    <cellStyle name="Normal 20 25 22" xfId="48105"/>
    <cellStyle name="Normal 20 25 23" xfId="48106"/>
    <cellStyle name="Normal 20 25 24" xfId="48107"/>
    <cellStyle name="Normal 20 25 25" xfId="48108"/>
    <cellStyle name="Normal 20 25 26" xfId="48109"/>
    <cellStyle name="Normal 20 25 27" xfId="48110"/>
    <cellStyle name="Normal 20 25 28" xfId="48111"/>
    <cellStyle name="Normal 20 25 29" xfId="48112"/>
    <cellStyle name="Normal 20 25 3" xfId="48113"/>
    <cellStyle name="Normal 20 25 30" xfId="48114"/>
    <cellStyle name="Normal 20 25 4" xfId="48115"/>
    <cellStyle name="Normal 20 25 5" xfId="48116"/>
    <cellStyle name="Normal 20 25 6" xfId="48117"/>
    <cellStyle name="Normal 20 25 7" xfId="48118"/>
    <cellStyle name="Normal 20 25 8" xfId="48119"/>
    <cellStyle name="Normal 20 25 9" xfId="48120"/>
    <cellStyle name="Normal 20 26" xfId="48121"/>
    <cellStyle name="Normal 20 26 10" xfId="48122"/>
    <cellStyle name="Normal 20 26 11" xfId="48123"/>
    <cellStyle name="Normal 20 26 12" xfId="48124"/>
    <cellStyle name="Normal 20 26 13" xfId="48125"/>
    <cellStyle name="Normal 20 26 14" xfId="48126"/>
    <cellStyle name="Normal 20 26 15" xfId="48127"/>
    <cellStyle name="Normal 20 26 16" xfId="48128"/>
    <cellStyle name="Normal 20 26 17" xfId="48129"/>
    <cellStyle name="Normal 20 26 18" xfId="48130"/>
    <cellStyle name="Normal 20 26 19" xfId="48131"/>
    <cellStyle name="Normal 20 26 2" xfId="48132"/>
    <cellStyle name="Normal 20 26 20" xfId="48133"/>
    <cellStyle name="Normal 20 26 21" xfId="48134"/>
    <cellStyle name="Normal 20 26 22" xfId="48135"/>
    <cellStyle name="Normal 20 26 23" xfId="48136"/>
    <cellStyle name="Normal 20 26 24" xfId="48137"/>
    <cellStyle name="Normal 20 26 25" xfId="48138"/>
    <cellStyle name="Normal 20 26 26" xfId="48139"/>
    <cellStyle name="Normal 20 26 27" xfId="48140"/>
    <cellStyle name="Normal 20 26 28" xfId="48141"/>
    <cellStyle name="Normal 20 26 29" xfId="48142"/>
    <cellStyle name="Normal 20 26 3" xfId="48143"/>
    <cellStyle name="Normal 20 26 30" xfId="48144"/>
    <cellStyle name="Normal 20 26 4" xfId="48145"/>
    <cellStyle name="Normal 20 26 5" xfId="48146"/>
    <cellStyle name="Normal 20 26 6" xfId="48147"/>
    <cellStyle name="Normal 20 26 7" xfId="48148"/>
    <cellStyle name="Normal 20 26 8" xfId="48149"/>
    <cellStyle name="Normal 20 26 9" xfId="48150"/>
    <cellStyle name="Normal 20 27" xfId="48151"/>
    <cellStyle name="Normal 20 27 10" xfId="48152"/>
    <cellStyle name="Normal 20 27 11" xfId="48153"/>
    <cellStyle name="Normal 20 27 12" xfId="48154"/>
    <cellStyle name="Normal 20 27 13" xfId="48155"/>
    <cellStyle name="Normal 20 27 14" xfId="48156"/>
    <cellStyle name="Normal 20 27 15" xfId="48157"/>
    <cellStyle name="Normal 20 27 16" xfId="48158"/>
    <cellStyle name="Normal 20 27 17" xfId="48159"/>
    <cellStyle name="Normal 20 27 18" xfId="48160"/>
    <cellStyle name="Normal 20 27 19" xfId="48161"/>
    <cellStyle name="Normal 20 27 2" xfId="48162"/>
    <cellStyle name="Normal 20 27 20" xfId="48163"/>
    <cellStyle name="Normal 20 27 21" xfId="48164"/>
    <cellStyle name="Normal 20 27 22" xfId="48165"/>
    <cellStyle name="Normal 20 27 23" xfId="48166"/>
    <cellStyle name="Normal 20 27 24" xfId="48167"/>
    <cellStyle name="Normal 20 27 25" xfId="48168"/>
    <cellStyle name="Normal 20 27 26" xfId="48169"/>
    <cellStyle name="Normal 20 27 27" xfId="48170"/>
    <cellStyle name="Normal 20 27 28" xfId="48171"/>
    <cellStyle name="Normal 20 27 29" xfId="48172"/>
    <cellStyle name="Normal 20 27 3" xfId="48173"/>
    <cellStyle name="Normal 20 27 30" xfId="48174"/>
    <cellStyle name="Normal 20 27 4" xfId="48175"/>
    <cellStyle name="Normal 20 27 5" xfId="48176"/>
    <cellStyle name="Normal 20 27 6" xfId="48177"/>
    <cellStyle name="Normal 20 27 7" xfId="48178"/>
    <cellStyle name="Normal 20 27 8" xfId="48179"/>
    <cellStyle name="Normal 20 27 9" xfId="48180"/>
    <cellStyle name="Normal 20 28" xfId="48181"/>
    <cellStyle name="Normal 20 28 10" xfId="48182"/>
    <cellStyle name="Normal 20 28 11" xfId="48183"/>
    <cellStyle name="Normal 20 28 12" xfId="48184"/>
    <cellStyle name="Normal 20 28 13" xfId="48185"/>
    <cellStyle name="Normal 20 28 14" xfId="48186"/>
    <cellStyle name="Normal 20 28 15" xfId="48187"/>
    <cellStyle name="Normal 20 28 16" xfId="48188"/>
    <cellStyle name="Normal 20 28 17" xfId="48189"/>
    <cellStyle name="Normal 20 28 18" xfId="48190"/>
    <cellStyle name="Normal 20 28 19" xfId="48191"/>
    <cellStyle name="Normal 20 28 2" xfId="48192"/>
    <cellStyle name="Normal 20 28 20" xfId="48193"/>
    <cellStyle name="Normal 20 28 21" xfId="48194"/>
    <cellStyle name="Normal 20 28 22" xfId="48195"/>
    <cellStyle name="Normal 20 28 23" xfId="48196"/>
    <cellStyle name="Normal 20 28 24" xfId="48197"/>
    <cellStyle name="Normal 20 28 25" xfId="48198"/>
    <cellStyle name="Normal 20 28 26" xfId="48199"/>
    <cellStyle name="Normal 20 28 27" xfId="48200"/>
    <cellStyle name="Normal 20 28 28" xfId="48201"/>
    <cellStyle name="Normal 20 28 29" xfId="48202"/>
    <cellStyle name="Normal 20 28 3" xfId="48203"/>
    <cellStyle name="Normal 20 28 30" xfId="48204"/>
    <cellStyle name="Normal 20 28 4" xfId="48205"/>
    <cellStyle name="Normal 20 28 5" xfId="48206"/>
    <cellStyle name="Normal 20 28 6" xfId="48207"/>
    <cellStyle name="Normal 20 28 7" xfId="48208"/>
    <cellStyle name="Normal 20 28 8" xfId="48209"/>
    <cellStyle name="Normal 20 28 9" xfId="48210"/>
    <cellStyle name="Normal 20 29" xfId="48211"/>
    <cellStyle name="Normal 20 29 10" xfId="48212"/>
    <cellStyle name="Normal 20 29 11" xfId="48213"/>
    <cellStyle name="Normal 20 29 12" xfId="48214"/>
    <cellStyle name="Normal 20 29 13" xfId="48215"/>
    <cellStyle name="Normal 20 29 14" xfId="48216"/>
    <cellStyle name="Normal 20 29 15" xfId="48217"/>
    <cellStyle name="Normal 20 29 16" xfId="48218"/>
    <cellStyle name="Normal 20 29 17" xfId="48219"/>
    <cellStyle name="Normal 20 29 18" xfId="48220"/>
    <cellStyle name="Normal 20 29 19" xfId="48221"/>
    <cellStyle name="Normal 20 29 2" xfId="48222"/>
    <cellStyle name="Normal 20 29 20" xfId="48223"/>
    <cellStyle name="Normal 20 29 21" xfId="48224"/>
    <cellStyle name="Normal 20 29 22" xfId="48225"/>
    <cellStyle name="Normal 20 29 23" xfId="48226"/>
    <cellStyle name="Normal 20 29 24" xfId="48227"/>
    <cellStyle name="Normal 20 29 25" xfId="48228"/>
    <cellStyle name="Normal 20 29 26" xfId="48229"/>
    <cellStyle name="Normal 20 29 27" xfId="48230"/>
    <cellStyle name="Normal 20 29 28" xfId="48231"/>
    <cellStyle name="Normal 20 29 29" xfId="48232"/>
    <cellStyle name="Normal 20 29 3" xfId="48233"/>
    <cellStyle name="Normal 20 29 30" xfId="48234"/>
    <cellStyle name="Normal 20 29 4" xfId="48235"/>
    <cellStyle name="Normal 20 29 5" xfId="48236"/>
    <cellStyle name="Normal 20 29 6" xfId="48237"/>
    <cellStyle name="Normal 20 29 7" xfId="48238"/>
    <cellStyle name="Normal 20 29 8" xfId="48239"/>
    <cellStyle name="Normal 20 29 9" xfId="48240"/>
    <cellStyle name="Normal 20 3" xfId="48241"/>
    <cellStyle name="Normal 20 3 10" xfId="48242"/>
    <cellStyle name="Normal 20 3 11" xfId="48243"/>
    <cellStyle name="Normal 20 3 12" xfId="48244"/>
    <cellStyle name="Normal 20 3 13" xfId="48245"/>
    <cellStyle name="Normal 20 3 14" xfId="48246"/>
    <cellStyle name="Normal 20 3 15" xfId="48247"/>
    <cellStyle name="Normal 20 3 16" xfId="48248"/>
    <cellStyle name="Normal 20 3 17" xfId="48249"/>
    <cellStyle name="Normal 20 3 18" xfId="48250"/>
    <cellStyle name="Normal 20 3 19" xfId="48251"/>
    <cellStyle name="Normal 20 3 2" xfId="48252"/>
    <cellStyle name="Normal 20 3 20" xfId="48253"/>
    <cellStyle name="Normal 20 3 21" xfId="48254"/>
    <cellStyle name="Normal 20 3 22" xfId="48255"/>
    <cellStyle name="Normal 20 3 23" xfId="48256"/>
    <cellStyle name="Normal 20 3 24" xfId="48257"/>
    <cellStyle name="Normal 20 3 25" xfId="48258"/>
    <cellStyle name="Normal 20 3 26" xfId="48259"/>
    <cellStyle name="Normal 20 3 27" xfId="48260"/>
    <cellStyle name="Normal 20 3 28" xfId="48261"/>
    <cellStyle name="Normal 20 3 29" xfId="48262"/>
    <cellStyle name="Normal 20 3 3" xfId="48263"/>
    <cellStyle name="Normal 20 3 30" xfId="48264"/>
    <cellStyle name="Normal 20 3 4" xfId="48265"/>
    <cellStyle name="Normal 20 3 5" xfId="48266"/>
    <cellStyle name="Normal 20 3 6" xfId="48267"/>
    <cellStyle name="Normal 20 3 7" xfId="48268"/>
    <cellStyle name="Normal 20 3 8" xfId="48269"/>
    <cellStyle name="Normal 20 3 9" xfId="48270"/>
    <cellStyle name="Normal 20 30" xfId="48271"/>
    <cellStyle name="Normal 20 30 10" xfId="48272"/>
    <cellStyle name="Normal 20 30 11" xfId="48273"/>
    <cellStyle name="Normal 20 30 12" xfId="48274"/>
    <cellStyle name="Normal 20 30 13" xfId="48275"/>
    <cellStyle name="Normal 20 30 14" xfId="48276"/>
    <cellStyle name="Normal 20 30 15" xfId="48277"/>
    <cellStyle name="Normal 20 30 16" xfId="48278"/>
    <cellStyle name="Normal 20 30 17" xfId="48279"/>
    <cellStyle name="Normal 20 30 18" xfId="48280"/>
    <cellStyle name="Normal 20 30 19" xfId="48281"/>
    <cellStyle name="Normal 20 30 2" xfId="48282"/>
    <cellStyle name="Normal 20 30 20" xfId="48283"/>
    <cellStyle name="Normal 20 30 21" xfId="48284"/>
    <cellStyle name="Normal 20 30 22" xfId="48285"/>
    <cellStyle name="Normal 20 30 23" xfId="48286"/>
    <cellStyle name="Normal 20 30 24" xfId="48287"/>
    <cellStyle name="Normal 20 30 25" xfId="48288"/>
    <cellStyle name="Normal 20 30 26" xfId="48289"/>
    <cellStyle name="Normal 20 30 27" xfId="48290"/>
    <cellStyle name="Normal 20 30 28" xfId="48291"/>
    <cellStyle name="Normal 20 30 29" xfId="48292"/>
    <cellStyle name="Normal 20 30 3" xfId="48293"/>
    <cellStyle name="Normal 20 30 30" xfId="48294"/>
    <cellStyle name="Normal 20 30 4" xfId="48295"/>
    <cellStyle name="Normal 20 30 5" xfId="48296"/>
    <cellStyle name="Normal 20 30 6" xfId="48297"/>
    <cellStyle name="Normal 20 30 7" xfId="48298"/>
    <cellStyle name="Normal 20 30 8" xfId="48299"/>
    <cellStyle name="Normal 20 30 9" xfId="48300"/>
    <cellStyle name="Normal 20 31" xfId="48301"/>
    <cellStyle name="Normal 20 31 10" xfId="48302"/>
    <cellStyle name="Normal 20 31 11" xfId="48303"/>
    <cellStyle name="Normal 20 31 12" xfId="48304"/>
    <cellStyle name="Normal 20 31 13" xfId="48305"/>
    <cellStyle name="Normal 20 31 14" xfId="48306"/>
    <cellStyle name="Normal 20 31 15" xfId="48307"/>
    <cellStyle name="Normal 20 31 16" xfId="48308"/>
    <cellStyle name="Normal 20 31 17" xfId="48309"/>
    <cellStyle name="Normal 20 31 18" xfId="48310"/>
    <cellStyle name="Normal 20 31 19" xfId="48311"/>
    <cellStyle name="Normal 20 31 2" xfId="48312"/>
    <cellStyle name="Normal 20 31 20" xfId="48313"/>
    <cellStyle name="Normal 20 31 21" xfId="48314"/>
    <cellStyle name="Normal 20 31 22" xfId="48315"/>
    <cellStyle name="Normal 20 31 23" xfId="48316"/>
    <cellStyle name="Normal 20 31 24" xfId="48317"/>
    <cellStyle name="Normal 20 31 25" xfId="48318"/>
    <cellStyle name="Normal 20 31 26" xfId="48319"/>
    <cellStyle name="Normal 20 31 27" xfId="48320"/>
    <cellStyle name="Normal 20 31 28" xfId="48321"/>
    <cellStyle name="Normal 20 31 29" xfId="48322"/>
    <cellStyle name="Normal 20 31 3" xfId="48323"/>
    <cellStyle name="Normal 20 31 30" xfId="48324"/>
    <cellStyle name="Normal 20 31 4" xfId="48325"/>
    <cellStyle name="Normal 20 31 5" xfId="48326"/>
    <cellStyle name="Normal 20 31 6" xfId="48327"/>
    <cellStyle name="Normal 20 31 7" xfId="48328"/>
    <cellStyle name="Normal 20 31 8" xfId="48329"/>
    <cellStyle name="Normal 20 31 9" xfId="48330"/>
    <cellStyle name="Normal 20 32" xfId="48331"/>
    <cellStyle name="Normal 20 32 10" xfId="48332"/>
    <cellStyle name="Normal 20 32 11" xfId="48333"/>
    <cellStyle name="Normal 20 32 12" xfId="48334"/>
    <cellStyle name="Normal 20 32 13" xfId="48335"/>
    <cellStyle name="Normal 20 32 14" xfId="48336"/>
    <cellStyle name="Normal 20 32 15" xfId="48337"/>
    <cellStyle name="Normal 20 32 16" xfId="48338"/>
    <cellStyle name="Normal 20 32 17" xfId="48339"/>
    <cellStyle name="Normal 20 32 18" xfId="48340"/>
    <cellStyle name="Normal 20 32 19" xfId="48341"/>
    <cellStyle name="Normal 20 32 2" xfId="48342"/>
    <cellStyle name="Normal 20 32 20" xfId="48343"/>
    <cellStyle name="Normal 20 32 21" xfId="48344"/>
    <cellStyle name="Normal 20 32 22" xfId="48345"/>
    <cellStyle name="Normal 20 32 23" xfId="48346"/>
    <cellStyle name="Normal 20 32 24" xfId="48347"/>
    <cellStyle name="Normal 20 32 25" xfId="48348"/>
    <cellStyle name="Normal 20 32 26" xfId="48349"/>
    <cellStyle name="Normal 20 32 27" xfId="48350"/>
    <cellStyle name="Normal 20 32 28" xfId="48351"/>
    <cellStyle name="Normal 20 32 29" xfId="48352"/>
    <cellStyle name="Normal 20 32 3" xfId="48353"/>
    <cellStyle name="Normal 20 32 30" xfId="48354"/>
    <cellStyle name="Normal 20 32 4" xfId="48355"/>
    <cellStyle name="Normal 20 32 5" xfId="48356"/>
    <cellStyle name="Normal 20 32 6" xfId="48357"/>
    <cellStyle name="Normal 20 32 7" xfId="48358"/>
    <cellStyle name="Normal 20 32 8" xfId="48359"/>
    <cellStyle name="Normal 20 32 9" xfId="48360"/>
    <cellStyle name="Normal 20 33" xfId="48361"/>
    <cellStyle name="Normal 20 34" xfId="48362"/>
    <cellStyle name="Normal 20 35" xfId="48363"/>
    <cellStyle name="Normal 20 36" xfId="48364"/>
    <cellStyle name="Normal 20 37" xfId="48365"/>
    <cellStyle name="Normal 20 38" xfId="48366"/>
    <cellStyle name="Normal 20 39" xfId="48367"/>
    <cellStyle name="Normal 20 4" xfId="48368"/>
    <cellStyle name="Normal 20 4 10" xfId="48369"/>
    <cellStyle name="Normal 20 4 11" xfId="48370"/>
    <cellStyle name="Normal 20 4 12" xfId="48371"/>
    <cellStyle name="Normal 20 4 13" xfId="48372"/>
    <cellStyle name="Normal 20 4 14" xfId="48373"/>
    <cellStyle name="Normal 20 4 15" xfId="48374"/>
    <cellStyle name="Normal 20 4 16" xfId="48375"/>
    <cellStyle name="Normal 20 4 17" xfId="48376"/>
    <cellStyle name="Normal 20 4 18" xfId="48377"/>
    <cellStyle name="Normal 20 4 19" xfId="48378"/>
    <cellStyle name="Normal 20 4 2" xfId="48379"/>
    <cellStyle name="Normal 20 4 20" xfId="48380"/>
    <cellStyle name="Normal 20 4 21" xfId="48381"/>
    <cellStyle name="Normal 20 4 22" xfId="48382"/>
    <cellStyle name="Normal 20 4 23" xfId="48383"/>
    <cellStyle name="Normal 20 4 24" xfId="48384"/>
    <cellStyle name="Normal 20 4 25" xfId="48385"/>
    <cellStyle name="Normal 20 4 26" xfId="48386"/>
    <cellStyle name="Normal 20 4 27" xfId="48387"/>
    <cellStyle name="Normal 20 4 28" xfId="48388"/>
    <cellStyle name="Normal 20 4 29" xfId="48389"/>
    <cellStyle name="Normal 20 4 3" xfId="48390"/>
    <cellStyle name="Normal 20 4 30" xfId="48391"/>
    <cellStyle name="Normal 20 4 4" xfId="48392"/>
    <cellStyle name="Normal 20 4 5" xfId="48393"/>
    <cellStyle name="Normal 20 4 6" xfId="48394"/>
    <cellStyle name="Normal 20 4 7" xfId="48395"/>
    <cellStyle name="Normal 20 4 8" xfId="48396"/>
    <cellStyle name="Normal 20 4 9" xfId="48397"/>
    <cellStyle name="Normal 20 40" xfId="48398"/>
    <cellStyle name="Normal 20 41" xfId="48399"/>
    <cellStyle name="Normal 20 42" xfId="48400"/>
    <cellStyle name="Normal 20 43" xfId="48401"/>
    <cellStyle name="Normal 20 44" xfId="48402"/>
    <cellStyle name="Normal 20 45" xfId="48403"/>
    <cellStyle name="Normal 20 46" xfId="48404"/>
    <cellStyle name="Normal 20 47" xfId="48405"/>
    <cellStyle name="Normal 20 48" xfId="48406"/>
    <cellStyle name="Normal 20 49" xfId="48407"/>
    <cellStyle name="Normal 20 5" xfId="48408"/>
    <cellStyle name="Normal 20 5 10" xfId="48409"/>
    <cellStyle name="Normal 20 5 11" xfId="48410"/>
    <cellStyle name="Normal 20 5 12" xfId="48411"/>
    <cellStyle name="Normal 20 5 13" xfId="48412"/>
    <cellStyle name="Normal 20 5 14" xfId="48413"/>
    <cellStyle name="Normal 20 5 15" xfId="48414"/>
    <cellStyle name="Normal 20 5 16" xfId="48415"/>
    <cellStyle name="Normal 20 5 17" xfId="48416"/>
    <cellStyle name="Normal 20 5 18" xfId="48417"/>
    <cellStyle name="Normal 20 5 19" xfId="48418"/>
    <cellStyle name="Normal 20 5 2" xfId="48419"/>
    <cellStyle name="Normal 20 5 20" xfId="48420"/>
    <cellStyle name="Normal 20 5 21" xfId="48421"/>
    <cellStyle name="Normal 20 5 22" xfId="48422"/>
    <cellStyle name="Normal 20 5 23" xfId="48423"/>
    <cellStyle name="Normal 20 5 24" xfId="48424"/>
    <cellStyle name="Normal 20 5 25" xfId="48425"/>
    <cellStyle name="Normal 20 5 26" xfId="48426"/>
    <cellStyle name="Normal 20 5 27" xfId="48427"/>
    <cellStyle name="Normal 20 5 28" xfId="48428"/>
    <cellStyle name="Normal 20 5 29" xfId="48429"/>
    <cellStyle name="Normal 20 5 3" xfId="48430"/>
    <cellStyle name="Normal 20 5 30" xfId="48431"/>
    <cellStyle name="Normal 20 5 4" xfId="48432"/>
    <cellStyle name="Normal 20 5 5" xfId="48433"/>
    <cellStyle name="Normal 20 5 6" xfId="48434"/>
    <cellStyle name="Normal 20 5 7" xfId="48435"/>
    <cellStyle name="Normal 20 5 8" xfId="48436"/>
    <cellStyle name="Normal 20 5 9" xfId="48437"/>
    <cellStyle name="Normal 20 50" xfId="48438"/>
    <cellStyle name="Normal 20 51" xfId="48439"/>
    <cellStyle name="Normal 20 52" xfId="48440"/>
    <cellStyle name="Normal 20 53" xfId="48441"/>
    <cellStyle name="Normal 20 54" xfId="48442"/>
    <cellStyle name="Normal 20 55" xfId="48443"/>
    <cellStyle name="Normal 20 56" xfId="48444"/>
    <cellStyle name="Normal 20 57" xfId="48445"/>
    <cellStyle name="Normal 20 58" xfId="48446"/>
    <cellStyle name="Normal 20 59" xfId="48447"/>
    <cellStyle name="Normal 20 6" xfId="48448"/>
    <cellStyle name="Normal 20 6 10" xfId="48449"/>
    <cellStyle name="Normal 20 6 11" xfId="48450"/>
    <cellStyle name="Normal 20 6 12" xfId="48451"/>
    <cellStyle name="Normal 20 6 13" xfId="48452"/>
    <cellStyle name="Normal 20 6 14" xfId="48453"/>
    <cellStyle name="Normal 20 6 15" xfId="48454"/>
    <cellStyle name="Normal 20 6 16" xfId="48455"/>
    <cellStyle name="Normal 20 6 17" xfId="48456"/>
    <cellStyle name="Normal 20 6 18" xfId="48457"/>
    <cellStyle name="Normal 20 6 19" xfId="48458"/>
    <cellStyle name="Normal 20 6 2" xfId="48459"/>
    <cellStyle name="Normal 20 6 20" xfId="48460"/>
    <cellStyle name="Normal 20 6 21" xfId="48461"/>
    <cellStyle name="Normal 20 6 22" xfId="48462"/>
    <cellStyle name="Normal 20 6 23" xfId="48463"/>
    <cellStyle name="Normal 20 6 24" xfId="48464"/>
    <cellStyle name="Normal 20 6 25" xfId="48465"/>
    <cellStyle name="Normal 20 6 26" xfId="48466"/>
    <cellStyle name="Normal 20 6 27" xfId="48467"/>
    <cellStyle name="Normal 20 6 28" xfId="48468"/>
    <cellStyle name="Normal 20 6 29" xfId="48469"/>
    <cellStyle name="Normal 20 6 3" xfId="48470"/>
    <cellStyle name="Normal 20 6 30" xfId="48471"/>
    <cellStyle name="Normal 20 6 4" xfId="48472"/>
    <cellStyle name="Normal 20 6 5" xfId="48473"/>
    <cellStyle name="Normal 20 6 6" xfId="48474"/>
    <cellStyle name="Normal 20 6 7" xfId="48475"/>
    <cellStyle name="Normal 20 6 8" xfId="48476"/>
    <cellStyle name="Normal 20 6 9" xfId="48477"/>
    <cellStyle name="Normal 20 60" xfId="48478"/>
    <cellStyle name="Normal 20 61" xfId="48479"/>
    <cellStyle name="Normal 20 7" xfId="48480"/>
    <cellStyle name="Normal 20 7 10" xfId="48481"/>
    <cellStyle name="Normal 20 7 11" xfId="48482"/>
    <cellStyle name="Normal 20 7 12" xfId="48483"/>
    <cellStyle name="Normal 20 7 13" xfId="48484"/>
    <cellStyle name="Normal 20 7 14" xfId="48485"/>
    <cellStyle name="Normal 20 7 15" xfId="48486"/>
    <cellStyle name="Normal 20 7 16" xfId="48487"/>
    <cellStyle name="Normal 20 7 17" xfId="48488"/>
    <cellStyle name="Normal 20 7 18" xfId="48489"/>
    <cellStyle name="Normal 20 7 19" xfId="48490"/>
    <cellStyle name="Normal 20 7 2" xfId="48491"/>
    <cellStyle name="Normal 20 7 20" xfId="48492"/>
    <cellStyle name="Normal 20 7 21" xfId="48493"/>
    <cellStyle name="Normal 20 7 22" xfId="48494"/>
    <cellStyle name="Normal 20 7 23" xfId="48495"/>
    <cellStyle name="Normal 20 7 24" xfId="48496"/>
    <cellStyle name="Normal 20 7 25" xfId="48497"/>
    <cellStyle name="Normal 20 7 26" xfId="48498"/>
    <cellStyle name="Normal 20 7 27" xfId="48499"/>
    <cellStyle name="Normal 20 7 28" xfId="48500"/>
    <cellStyle name="Normal 20 7 29" xfId="48501"/>
    <cellStyle name="Normal 20 7 3" xfId="48502"/>
    <cellStyle name="Normal 20 7 30" xfId="48503"/>
    <cellStyle name="Normal 20 7 4" xfId="48504"/>
    <cellStyle name="Normal 20 7 5" xfId="48505"/>
    <cellStyle name="Normal 20 7 6" xfId="48506"/>
    <cellStyle name="Normal 20 7 7" xfId="48507"/>
    <cellStyle name="Normal 20 7 8" xfId="48508"/>
    <cellStyle name="Normal 20 7 9" xfId="48509"/>
    <cellStyle name="Normal 20 8" xfId="48510"/>
    <cellStyle name="Normal 20 8 10" xfId="48511"/>
    <cellStyle name="Normal 20 8 11" xfId="48512"/>
    <cellStyle name="Normal 20 8 12" xfId="48513"/>
    <cellStyle name="Normal 20 8 13" xfId="48514"/>
    <cellStyle name="Normal 20 8 14" xfId="48515"/>
    <cellStyle name="Normal 20 8 15" xfId="48516"/>
    <cellStyle name="Normal 20 8 16" xfId="48517"/>
    <cellStyle name="Normal 20 8 17" xfId="48518"/>
    <cellStyle name="Normal 20 8 18" xfId="48519"/>
    <cellStyle name="Normal 20 8 19" xfId="48520"/>
    <cellStyle name="Normal 20 8 2" xfId="48521"/>
    <cellStyle name="Normal 20 8 20" xfId="48522"/>
    <cellStyle name="Normal 20 8 21" xfId="48523"/>
    <cellStyle name="Normal 20 8 22" xfId="48524"/>
    <cellStyle name="Normal 20 8 23" xfId="48525"/>
    <cellStyle name="Normal 20 8 24" xfId="48526"/>
    <cellStyle name="Normal 20 8 25" xfId="48527"/>
    <cellStyle name="Normal 20 8 26" xfId="48528"/>
    <cellStyle name="Normal 20 8 27" xfId="48529"/>
    <cellStyle name="Normal 20 8 28" xfId="48530"/>
    <cellStyle name="Normal 20 8 29" xfId="48531"/>
    <cellStyle name="Normal 20 8 3" xfId="48532"/>
    <cellStyle name="Normal 20 8 30" xfId="48533"/>
    <cellStyle name="Normal 20 8 4" xfId="48534"/>
    <cellStyle name="Normal 20 8 5" xfId="48535"/>
    <cellStyle name="Normal 20 8 6" xfId="48536"/>
    <cellStyle name="Normal 20 8 7" xfId="48537"/>
    <cellStyle name="Normal 20 8 8" xfId="48538"/>
    <cellStyle name="Normal 20 8 9" xfId="48539"/>
    <cellStyle name="Normal 20 9" xfId="48540"/>
    <cellStyle name="Normal 20 9 10" xfId="48541"/>
    <cellStyle name="Normal 20 9 11" xfId="48542"/>
    <cellStyle name="Normal 20 9 12" xfId="48543"/>
    <cellStyle name="Normal 20 9 13" xfId="48544"/>
    <cellStyle name="Normal 20 9 14" xfId="48545"/>
    <cellStyle name="Normal 20 9 15" xfId="48546"/>
    <cellStyle name="Normal 20 9 16" xfId="48547"/>
    <cellStyle name="Normal 20 9 17" xfId="48548"/>
    <cellStyle name="Normal 20 9 18" xfId="48549"/>
    <cellStyle name="Normal 20 9 19" xfId="48550"/>
    <cellStyle name="Normal 20 9 2" xfId="48551"/>
    <cellStyle name="Normal 20 9 20" xfId="48552"/>
    <cellStyle name="Normal 20 9 21" xfId="48553"/>
    <cellStyle name="Normal 20 9 22" xfId="48554"/>
    <cellStyle name="Normal 20 9 23" xfId="48555"/>
    <cellStyle name="Normal 20 9 24" xfId="48556"/>
    <cellStyle name="Normal 20 9 25" xfId="48557"/>
    <cellStyle name="Normal 20 9 26" xfId="48558"/>
    <cellStyle name="Normal 20 9 27" xfId="48559"/>
    <cellStyle name="Normal 20 9 28" xfId="48560"/>
    <cellStyle name="Normal 20 9 29" xfId="48561"/>
    <cellStyle name="Normal 20 9 3" xfId="48562"/>
    <cellStyle name="Normal 20 9 30" xfId="48563"/>
    <cellStyle name="Normal 20 9 4" xfId="48564"/>
    <cellStyle name="Normal 20 9 5" xfId="48565"/>
    <cellStyle name="Normal 20 9 6" xfId="48566"/>
    <cellStyle name="Normal 20 9 7" xfId="48567"/>
    <cellStyle name="Normal 20 9 8" xfId="48568"/>
    <cellStyle name="Normal 20 9 9" xfId="48569"/>
    <cellStyle name="Normal 21" xfId="48570"/>
    <cellStyle name="Normal 21 10" xfId="48571"/>
    <cellStyle name="Normal 21 11" xfId="48572"/>
    <cellStyle name="Normal 21 12" xfId="48573"/>
    <cellStyle name="Normal 21 13" xfId="48574"/>
    <cellStyle name="Normal 21 14" xfId="48575"/>
    <cellStyle name="Normal 21 15" xfId="48576"/>
    <cellStyle name="Normal 21 16" xfId="48577"/>
    <cellStyle name="Normal 21 17" xfId="48578"/>
    <cellStyle name="Normal 21 18" xfId="48579"/>
    <cellStyle name="Normal 21 19" xfId="48580"/>
    <cellStyle name="Normal 21 2" xfId="48581"/>
    <cellStyle name="Normal 21 20" xfId="48582"/>
    <cellStyle name="Normal 21 21" xfId="48583"/>
    <cellStyle name="Normal 21 22" xfId="48584"/>
    <cellStyle name="Normal 21 23" xfId="48585"/>
    <cellStyle name="Normal 21 24" xfId="48586"/>
    <cellStyle name="Normal 21 25" xfId="48587"/>
    <cellStyle name="Normal 21 26" xfId="48588"/>
    <cellStyle name="Normal 21 27" xfId="48589"/>
    <cellStyle name="Normal 21 28" xfId="48590"/>
    <cellStyle name="Normal 21 29" xfId="48591"/>
    <cellStyle name="Normal 21 3" xfId="48592"/>
    <cellStyle name="Normal 21 30" xfId="48593"/>
    <cellStyle name="Normal 21 4" xfId="48594"/>
    <cellStyle name="Normal 21 5" xfId="48595"/>
    <cellStyle name="Normal 21 6" xfId="48596"/>
    <cellStyle name="Normal 21 7" xfId="48597"/>
    <cellStyle name="Normal 21 8" xfId="48598"/>
    <cellStyle name="Normal 21 9" xfId="48599"/>
    <cellStyle name="Normal 22" xfId="48600"/>
    <cellStyle name="Normal 22 10" xfId="48601"/>
    <cellStyle name="Normal 22 10 10" xfId="48602"/>
    <cellStyle name="Normal 22 10 11" xfId="48603"/>
    <cellStyle name="Normal 22 10 12" xfId="48604"/>
    <cellStyle name="Normal 22 10 13" xfId="48605"/>
    <cellStyle name="Normal 22 10 14" xfId="48606"/>
    <cellStyle name="Normal 22 10 15" xfId="48607"/>
    <cellStyle name="Normal 22 10 16" xfId="48608"/>
    <cellStyle name="Normal 22 10 17" xfId="48609"/>
    <cellStyle name="Normal 22 10 18" xfId="48610"/>
    <cellStyle name="Normal 22 10 19" xfId="48611"/>
    <cellStyle name="Normal 22 10 2" xfId="48612"/>
    <cellStyle name="Normal 22 10 20" xfId="48613"/>
    <cellStyle name="Normal 22 10 21" xfId="48614"/>
    <cellStyle name="Normal 22 10 22" xfId="48615"/>
    <cellStyle name="Normal 22 10 23" xfId="48616"/>
    <cellStyle name="Normal 22 10 24" xfId="48617"/>
    <cellStyle name="Normal 22 10 25" xfId="48618"/>
    <cellStyle name="Normal 22 10 26" xfId="48619"/>
    <cellStyle name="Normal 22 10 27" xfId="48620"/>
    <cellStyle name="Normal 22 10 28" xfId="48621"/>
    <cellStyle name="Normal 22 10 29" xfId="48622"/>
    <cellStyle name="Normal 22 10 3" xfId="48623"/>
    <cellStyle name="Normal 22 10 30" xfId="48624"/>
    <cellStyle name="Normal 22 10 4" xfId="48625"/>
    <cellStyle name="Normal 22 10 5" xfId="48626"/>
    <cellStyle name="Normal 22 10 6" xfId="48627"/>
    <cellStyle name="Normal 22 10 7" xfId="48628"/>
    <cellStyle name="Normal 22 10 8" xfId="48629"/>
    <cellStyle name="Normal 22 10 9" xfId="48630"/>
    <cellStyle name="Normal 22 11" xfId="48631"/>
    <cellStyle name="Normal 22 11 10" xfId="48632"/>
    <cellStyle name="Normal 22 11 11" xfId="48633"/>
    <cellStyle name="Normal 22 11 12" xfId="48634"/>
    <cellStyle name="Normal 22 11 13" xfId="48635"/>
    <cellStyle name="Normal 22 11 14" xfId="48636"/>
    <cellStyle name="Normal 22 11 15" xfId="48637"/>
    <cellStyle name="Normal 22 11 16" xfId="48638"/>
    <cellStyle name="Normal 22 11 17" xfId="48639"/>
    <cellStyle name="Normal 22 11 18" xfId="48640"/>
    <cellStyle name="Normal 22 11 19" xfId="48641"/>
    <cellStyle name="Normal 22 11 2" xfId="48642"/>
    <cellStyle name="Normal 22 11 20" xfId="48643"/>
    <cellStyle name="Normal 22 11 21" xfId="48644"/>
    <cellStyle name="Normal 22 11 22" xfId="48645"/>
    <cellStyle name="Normal 22 11 23" xfId="48646"/>
    <cellStyle name="Normal 22 11 24" xfId="48647"/>
    <cellStyle name="Normal 22 11 25" xfId="48648"/>
    <cellStyle name="Normal 22 11 26" xfId="48649"/>
    <cellStyle name="Normal 22 11 27" xfId="48650"/>
    <cellStyle name="Normal 22 11 28" xfId="48651"/>
    <cellStyle name="Normal 22 11 29" xfId="48652"/>
    <cellStyle name="Normal 22 11 3" xfId="48653"/>
    <cellStyle name="Normal 22 11 30" xfId="48654"/>
    <cellStyle name="Normal 22 11 4" xfId="48655"/>
    <cellStyle name="Normal 22 11 5" xfId="48656"/>
    <cellStyle name="Normal 22 11 6" xfId="48657"/>
    <cellStyle name="Normal 22 11 7" xfId="48658"/>
    <cellStyle name="Normal 22 11 8" xfId="48659"/>
    <cellStyle name="Normal 22 11 9" xfId="48660"/>
    <cellStyle name="Normal 22 12" xfId="48661"/>
    <cellStyle name="Normal 22 12 10" xfId="48662"/>
    <cellStyle name="Normal 22 12 11" xfId="48663"/>
    <cellStyle name="Normal 22 12 12" xfId="48664"/>
    <cellStyle name="Normal 22 12 13" xfId="48665"/>
    <cellStyle name="Normal 22 12 14" xfId="48666"/>
    <cellStyle name="Normal 22 12 15" xfId="48667"/>
    <cellStyle name="Normal 22 12 16" xfId="48668"/>
    <cellStyle name="Normal 22 12 17" xfId="48669"/>
    <cellStyle name="Normal 22 12 18" xfId="48670"/>
    <cellStyle name="Normal 22 12 19" xfId="48671"/>
    <cellStyle name="Normal 22 12 2" xfId="48672"/>
    <cellStyle name="Normal 22 12 20" xfId="48673"/>
    <cellStyle name="Normal 22 12 21" xfId="48674"/>
    <cellStyle name="Normal 22 12 22" xfId="48675"/>
    <cellStyle name="Normal 22 12 23" xfId="48676"/>
    <cellStyle name="Normal 22 12 24" xfId="48677"/>
    <cellStyle name="Normal 22 12 25" xfId="48678"/>
    <cellStyle name="Normal 22 12 26" xfId="48679"/>
    <cellStyle name="Normal 22 12 27" xfId="48680"/>
    <cellStyle name="Normal 22 12 28" xfId="48681"/>
    <cellStyle name="Normal 22 12 29" xfId="48682"/>
    <cellStyle name="Normal 22 12 3" xfId="48683"/>
    <cellStyle name="Normal 22 12 30" xfId="48684"/>
    <cellStyle name="Normal 22 12 4" xfId="48685"/>
    <cellStyle name="Normal 22 12 5" xfId="48686"/>
    <cellStyle name="Normal 22 12 6" xfId="48687"/>
    <cellStyle name="Normal 22 12 7" xfId="48688"/>
    <cellStyle name="Normal 22 12 8" xfId="48689"/>
    <cellStyle name="Normal 22 12 9" xfId="48690"/>
    <cellStyle name="Normal 22 13" xfId="48691"/>
    <cellStyle name="Normal 22 13 10" xfId="48692"/>
    <cellStyle name="Normal 22 13 11" xfId="48693"/>
    <cellStyle name="Normal 22 13 12" xfId="48694"/>
    <cellStyle name="Normal 22 13 13" xfId="48695"/>
    <cellStyle name="Normal 22 13 14" xfId="48696"/>
    <cellStyle name="Normal 22 13 15" xfId="48697"/>
    <cellStyle name="Normal 22 13 16" xfId="48698"/>
    <cellStyle name="Normal 22 13 17" xfId="48699"/>
    <cellStyle name="Normal 22 13 18" xfId="48700"/>
    <cellStyle name="Normal 22 13 19" xfId="48701"/>
    <cellStyle name="Normal 22 13 2" xfId="48702"/>
    <cellStyle name="Normal 22 13 20" xfId="48703"/>
    <cellStyle name="Normal 22 13 21" xfId="48704"/>
    <cellStyle name="Normal 22 13 22" xfId="48705"/>
    <cellStyle name="Normal 22 13 23" xfId="48706"/>
    <cellStyle name="Normal 22 13 24" xfId="48707"/>
    <cellStyle name="Normal 22 13 25" xfId="48708"/>
    <cellStyle name="Normal 22 13 26" xfId="48709"/>
    <cellStyle name="Normal 22 13 27" xfId="48710"/>
    <cellStyle name="Normal 22 13 28" xfId="48711"/>
    <cellStyle name="Normal 22 13 29" xfId="48712"/>
    <cellStyle name="Normal 22 13 3" xfId="48713"/>
    <cellStyle name="Normal 22 13 30" xfId="48714"/>
    <cellStyle name="Normal 22 13 4" xfId="48715"/>
    <cellStyle name="Normal 22 13 5" xfId="48716"/>
    <cellStyle name="Normal 22 13 6" xfId="48717"/>
    <cellStyle name="Normal 22 13 7" xfId="48718"/>
    <cellStyle name="Normal 22 13 8" xfId="48719"/>
    <cellStyle name="Normal 22 13 9" xfId="48720"/>
    <cellStyle name="Normal 22 14" xfId="48721"/>
    <cellStyle name="Normal 22 14 10" xfId="48722"/>
    <cellStyle name="Normal 22 14 11" xfId="48723"/>
    <cellStyle name="Normal 22 14 12" xfId="48724"/>
    <cellStyle name="Normal 22 14 13" xfId="48725"/>
    <cellStyle name="Normal 22 14 14" xfId="48726"/>
    <cellStyle name="Normal 22 14 15" xfId="48727"/>
    <cellStyle name="Normal 22 14 16" xfId="48728"/>
    <cellStyle name="Normal 22 14 17" xfId="48729"/>
    <cellStyle name="Normal 22 14 18" xfId="48730"/>
    <cellStyle name="Normal 22 14 19" xfId="48731"/>
    <cellStyle name="Normal 22 14 2" xfId="48732"/>
    <cellStyle name="Normal 22 14 20" xfId="48733"/>
    <cellStyle name="Normal 22 14 21" xfId="48734"/>
    <cellStyle name="Normal 22 14 22" xfId="48735"/>
    <cellStyle name="Normal 22 14 23" xfId="48736"/>
    <cellStyle name="Normal 22 14 24" xfId="48737"/>
    <cellStyle name="Normal 22 14 25" xfId="48738"/>
    <cellStyle name="Normal 22 14 26" xfId="48739"/>
    <cellStyle name="Normal 22 14 27" xfId="48740"/>
    <cellStyle name="Normal 22 14 28" xfId="48741"/>
    <cellStyle name="Normal 22 14 29" xfId="48742"/>
    <cellStyle name="Normal 22 14 3" xfId="48743"/>
    <cellStyle name="Normal 22 14 30" xfId="48744"/>
    <cellStyle name="Normal 22 14 4" xfId="48745"/>
    <cellStyle name="Normal 22 14 5" xfId="48746"/>
    <cellStyle name="Normal 22 14 6" xfId="48747"/>
    <cellStyle name="Normal 22 14 7" xfId="48748"/>
    <cellStyle name="Normal 22 14 8" xfId="48749"/>
    <cellStyle name="Normal 22 14 9" xfId="48750"/>
    <cellStyle name="Normal 22 15" xfId="48751"/>
    <cellStyle name="Normal 22 15 10" xfId="48752"/>
    <cellStyle name="Normal 22 15 11" xfId="48753"/>
    <cellStyle name="Normal 22 15 12" xfId="48754"/>
    <cellStyle name="Normal 22 15 13" xfId="48755"/>
    <cellStyle name="Normal 22 15 14" xfId="48756"/>
    <cellStyle name="Normal 22 15 15" xfId="48757"/>
    <cellStyle name="Normal 22 15 16" xfId="48758"/>
    <cellStyle name="Normal 22 15 17" xfId="48759"/>
    <cellStyle name="Normal 22 15 18" xfId="48760"/>
    <cellStyle name="Normal 22 15 19" xfId="48761"/>
    <cellStyle name="Normal 22 15 2" xfId="48762"/>
    <cellStyle name="Normal 22 15 20" xfId="48763"/>
    <cellStyle name="Normal 22 15 21" xfId="48764"/>
    <cellStyle name="Normal 22 15 22" xfId="48765"/>
    <cellStyle name="Normal 22 15 23" xfId="48766"/>
    <cellStyle name="Normal 22 15 24" xfId="48767"/>
    <cellStyle name="Normal 22 15 25" xfId="48768"/>
    <cellStyle name="Normal 22 15 26" xfId="48769"/>
    <cellStyle name="Normal 22 15 27" xfId="48770"/>
    <cellStyle name="Normal 22 15 28" xfId="48771"/>
    <cellStyle name="Normal 22 15 29" xfId="48772"/>
    <cellStyle name="Normal 22 15 3" xfId="48773"/>
    <cellStyle name="Normal 22 15 30" xfId="48774"/>
    <cellStyle name="Normal 22 15 4" xfId="48775"/>
    <cellStyle name="Normal 22 15 5" xfId="48776"/>
    <cellStyle name="Normal 22 15 6" xfId="48777"/>
    <cellStyle name="Normal 22 15 7" xfId="48778"/>
    <cellStyle name="Normal 22 15 8" xfId="48779"/>
    <cellStyle name="Normal 22 15 9" xfId="48780"/>
    <cellStyle name="Normal 22 16" xfId="48781"/>
    <cellStyle name="Normal 22 16 10" xfId="48782"/>
    <cellStyle name="Normal 22 16 11" xfId="48783"/>
    <cellStyle name="Normal 22 16 12" xfId="48784"/>
    <cellStyle name="Normal 22 16 13" xfId="48785"/>
    <cellStyle name="Normal 22 16 14" xfId="48786"/>
    <cellStyle name="Normal 22 16 15" xfId="48787"/>
    <cellStyle name="Normal 22 16 16" xfId="48788"/>
    <cellStyle name="Normal 22 16 17" xfId="48789"/>
    <cellStyle name="Normal 22 16 18" xfId="48790"/>
    <cellStyle name="Normal 22 16 19" xfId="48791"/>
    <cellStyle name="Normal 22 16 2" xfId="48792"/>
    <cellStyle name="Normal 22 16 20" xfId="48793"/>
    <cellStyle name="Normal 22 16 21" xfId="48794"/>
    <cellStyle name="Normal 22 16 22" xfId="48795"/>
    <cellStyle name="Normal 22 16 23" xfId="48796"/>
    <cellStyle name="Normal 22 16 24" xfId="48797"/>
    <cellStyle name="Normal 22 16 25" xfId="48798"/>
    <cellStyle name="Normal 22 16 26" xfId="48799"/>
    <cellStyle name="Normal 22 16 27" xfId="48800"/>
    <cellStyle name="Normal 22 16 28" xfId="48801"/>
    <cellStyle name="Normal 22 16 29" xfId="48802"/>
    <cellStyle name="Normal 22 16 3" xfId="48803"/>
    <cellStyle name="Normal 22 16 30" xfId="48804"/>
    <cellStyle name="Normal 22 16 4" xfId="48805"/>
    <cellStyle name="Normal 22 16 5" xfId="48806"/>
    <cellStyle name="Normal 22 16 6" xfId="48807"/>
    <cellStyle name="Normal 22 16 7" xfId="48808"/>
    <cellStyle name="Normal 22 16 8" xfId="48809"/>
    <cellStyle name="Normal 22 16 9" xfId="48810"/>
    <cellStyle name="Normal 22 17" xfId="48811"/>
    <cellStyle name="Normal 22 17 10" xfId="48812"/>
    <cellStyle name="Normal 22 17 11" xfId="48813"/>
    <cellStyle name="Normal 22 17 12" xfId="48814"/>
    <cellStyle name="Normal 22 17 13" xfId="48815"/>
    <cellStyle name="Normal 22 17 14" xfId="48816"/>
    <cellStyle name="Normal 22 17 15" xfId="48817"/>
    <cellStyle name="Normal 22 17 16" xfId="48818"/>
    <cellStyle name="Normal 22 17 17" xfId="48819"/>
    <cellStyle name="Normal 22 17 18" xfId="48820"/>
    <cellStyle name="Normal 22 17 19" xfId="48821"/>
    <cellStyle name="Normal 22 17 2" xfId="48822"/>
    <cellStyle name="Normal 22 17 20" xfId="48823"/>
    <cellStyle name="Normal 22 17 21" xfId="48824"/>
    <cellStyle name="Normal 22 17 22" xfId="48825"/>
    <cellStyle name="Normal 22 17 23" xfId="48826"/>
    <cellStyle name="Normal 22 17 24" xfId="48827"/>
    <cellStyle name="Normal 22 17 25" xfId="48828"/>
    <cellStyle name="Normal 22 17 26" xfId="48829"/>
    <cellStyle name="Normal 22 17 27" xfId="48830"/>
    <cellStyle name="Normal 22 17 28" xfId="48831"/>
    <cellStyle name="Normal 22 17 29" xfId="48832"/>
    <cellStyle name="Normal 22 17 3" xfId="48833"/>
    <cellStyle name="Normal 22 17 30" xfId="48834"/>
    <cellStyle name="Normal 22 17 4" xfId="48835"/>
    <cellStyle name="Normal 22 17 5" xfId="48836"/>
    <cellStyle name="Normal 22 17 6" xfId="48837"/>
    <cellStyle name="Normal 22 17 7" xfId="48838"/>
    <cellStyle name="Normal 22 17 8" xfId="48839"/>
    <cellStyle name="Normal 22 17 9" xfId="48840"/>
    <cellStyle name="Normal 22 18" xfId="48841"/>
    <cellStyle name="Normal 22 18 10" xfId="48842"/>
    <cellStyle name="Normal 22 18 11" xfId="48843"/>
    <cellStyle name="Normal 22 18 12" xfId="48844"/>
    <cellStyle name="Normal 22 18 13" xfId="48845"/>
    <cellStyle name="Normal 22 18 14" xfId="48846"/>
    <cellStyle name="Normal 22 18 15" xfId="48847"/>
    <cellStyle name="Normal 22 18 16" xfId="48848"/>
    <cellStyle name="Normal 22 18 17" xfId="48849"/>
    <cellStyle name="Normal 22 18 18" xfId="48850"/>
    <cellStyle name="Normal 22 18 19" xfId="48851"/>
    <cellStyle name="Normal 22 18 2" xfId="48852"/>
    <cellStyle name="Normal 22 18 20" xfId="48853"/>
    <cellStyle name="Normal 22 18 21" xfId="48854"/>
    <cellStyle name="Normal 22 18 22" xfId="48855"/>
    <cellStyle name="Normal 22 18 23" xfId="48856"/>
    <cellStyle name="Normal 22 18 24" xfId="48857"/>
    <cellStyle name="Normal 22 18 25" xfId="48858"/>
    <cellStyle name="Normal 22 18 26" xfId="48859"/>
    <cellStyle name="Normal 22 18 27" xfId="48860"/>
    <cellStyle name="Normal 22 18 28" xfId="48861"/>
    <cellStyle name="Normal 22 18 29" xfId="48862"/>
    <cellStyle name="Normal 22 18 3" xfId="48863"/>
    <cellStyle name="Normal 22 18 30" xfId="48864"/>
    <cellStyle name="Normal 22 18 4" xfId="48865"/>
    <cellStyle name="Normal 22 18 5" xfId="48866"/>
    <cellStyle name="Normal 22 18 6" xfId="48867"/>
    <cellStyle name="Normal 22 18 7" xfId="48868"/>
    <cellStyle name="Normal 22 18 8" xfId="48869"/>
    <cellStyle name="Normal 22 18 9" xfId="48870"/>
    <cellStyle name="Normal 22 19" xfId="48871"/>
    <cellStyle name="Normal 22 19 10" xfId="48872"/>
    <cellStyle name="Normal 22 19 11" xfId="48873"/>
    <cellStyle name="Normal 22 19 12" xfId="48874"/>
    <cellStyle name="Normal 22 19 13" xfId="48875"/>
    <cellStyle name="Normal 22 19 14" xfId="48876"/>
    <cellStyle name="Normal 22 19 15" xfId="48877"/>
    <cellStyle name="Normal 22 19 16" xfId="48878"/>
    <cellStyle name="Normal 22 19 17" xfId="48879"/>
    <cellStyle name="Normal 22 19 18" xfId="48880"/>
    <cellStyle name="Normal 22 19 19" xfId="48881"/>
    <cellStyle name="Normal 22 19 2" xfId="48882"/>
    <cellStyle name="Normal 22 19 20" xfId="48883"/>
    <cellStyle name="Normal 22 19 21" xfId="48884"/>
    <cellStyle name="Normal 22 19 22" xfId="48885"/>
    <cellStyle name="Normal 22 19 23" xfId="48886"/>
    <cellStyle name="Normal 22 19 24" xfId="48887"/>
    <cellStyle name="Normal 22 19 25" xfId="48888"/>
    <cellStyle name="Normal 22 19 26" xfId="48889"/>
    <cellStyle name="Normal 22 19 27" xfId="48890"/>
    <cellStyle name="Normal 22 19 28" xfId="48891"/>
    <cellStyle name="Normal 22 19 29" xfId="48892"/>
    <cellStyle name="Normal 22 19 3" xfId="48893"/>
    <cellStyle name="Normal 22 19 30" xfId="48894"/>
    <cellStyle name="Normal 22 19 4" xfId="48895"/>
    <cellStyle name="Normal 22 19 5" xfId="48896"/>
    <cellStyle name="Normal 22 19 6" xfId="48897"/>
    <cellStyle name="Normal 22 19 7" xfId="48898"/>
    <cellStyle name="Normal 22 19 8" xfId="48899"/>
    <cellStyle name="Normal 22 19 9" xfId="48900"/>
    <cellStyle name="Normal 22 2" xfId="48901"/>
    <cellStyle name="Normal 22 2 10" xfId="48902"/>
    <cellStyle name="Normal 22 2 10 10" xfId="48903"/>
    <cellStyle name="Normal 22 2 10 11" xfId="48904"/>
    <cellStyle name="Normal 22 2 10 12" xfId="48905"/>
    <cellStyle name="Normal 22 2 10 13" xfId="48906"/>
    <cellStyle name="Normal 22 2 10 14" xfId="48907"/>
    <cellStyle name="Normal 22 2 10 15" xfId="48908"/>
    <cellStyle name="Normal 22 2 10 16" xfId="48909"/>
    <cellStyle name="Normal 22 2 10 17" xfId="48910"/>
    <cellStyle name="Normal 22 2 10 18" xfId="48911"/>
    <cellStyle name="Normal 22 2 10 19" xfId="48912"/>
    <cellStyle name="Normal 22 2 10 2" xfId="48913"/>
    <cellStyle name="Normal 22 2 10 20" xfId="48914"/>
    <cellStyle name="Normal 22 2 10 21" xfId="48915"/>
    <cellStyle name="Normal 22 2 10 22" xfId="48916"/>
    <cellStyle name="Normal 22 2 10 23" xfId="48917"/>
    <cellStyle name="Normal 22 2 10 24" xfId="48918"/>
    <cellStyle name="Normal 22 2 10 25" xfId="48919"/>
    <cellStyle name="Normal 22 2 10 26" xfId="48920"/>
    <cellStyle name="Normal 22 2 10 27" xfId="48921"/>
    <cellStyle name="Normal 22 2 10 28" xfId="48922"/>
    <cellStyle name="Normal 22 2 10 29" xfId="48923"/>
    <cellStyle name="Normal 22 2 10 3" xfId="48924"/>
    <cellStyle name="Normal 22 2 10 30" xfId="48925"/>
    <cellStyle name="Normal 22 2 10 4" xfId="48926"/>
    <cellStyle name="Normal 22 2 10 5" xfId="48927"/>
    <cellStyle name="Normal 22 2 10 6" xfId="48928"/>
    <cellStyle name="Normal 22 2 10 7" xfId="48929"/>
    <cellStyle name="Normal 22 2 10 8" xfId="48930"/>
    <cellStyle name="Normal 22 2 10 9" xfId="48931"/>
    <cellStyle name="Normal 22 2 11" xfId="48932"/>
    <cellStyle name="Normal 22 2 11 10" xfId="48933"/>
    <cellStyle name="Normal 22 2 11 11" xfId="48934"/>
    <cellStyle name="Normal 22 2 11 12" xfId="48935"/>
    <cellStyle name="Normal 22 2 11 13" xfId="48936"/>
    <cellStyle name="Normal 22 2 11 14" xfId="48937"/>
    <cellStyle name="Normal 22 2 11 15" xfId="48938"/>
    <cellStyle name="Normal 22 2 11 16" xfId="48939"/>
    <cellStyle name="Normal 22 2 11 17" xfId="48940"/>
    <cellStyle name="Normal 22 2 11 18" xfId="48941"/>
    <cellStyle name="Normal 22 2 11 19" xfId="48942"/>
    <cellStyle name="Normal 22 2 11 2" xfId="48943"/>
    <cellStyle name="Normal 22 2 11 20" xfId="48944"/>
    <cellStyle name="Normal 22 2 11 21" xfId="48945"/>
    <cellStyle name="Normal 22 2 11 22" xfId="48946"/>
    <cellStyle name="Normal 22 2 11 23" xfId="48947"/>
    <cellStyle name="Normal 22 2 11 24" xfId="48948"/>
    <cellStyle name="Normal 22 2 11 25" xfId="48949"/>
    <cellStyle name="Normal 22 2 11 26" xfId="48950"/>
    <cellStyle name="Normal 22 2 11 27" xfId="48951"/>
    <cellStyle name="Normal 22 2 11 28" xfId="48952"/>
    <cellStyle name="Normal 22 2 11 29" xfId="48953"/>
    <cellStyle name="Normal 22 2 11 3" xfId="48954"/>
    <cellStyle name="Normal 22 2 11 30" xfId="48955"/>
    <cellStyle name="Normal 22 2 11 4" xfId="48956"/>
    <cellStyle name="Normal 22 2 11 5" xfId="48957"/>
    <cellStyle name="Normal 22 2 11 6" xfId="48958"/>
    <cellStyle name="Normal 22 2 11 7" xfId="48959"/>
    <cellStyle name="Normal 22 2 11 8" xfId="48960"/>
    <cellStyle name="Normal 22 2 11 9" xfId="48961"/>
    <cellStyle name="Normal 22 2 12" xfId="48962"/>
    <cellStyle name="Normal 22 2 12 10" xfId="48963"/>
    <cellStyle name="Normal 22 2 12 11" xfId="48964"/>
    <cellStyle name="Normal 22 2 12 12" xfId="48965"/>
    <cellStyle name="Normal 22 2 12 13" xfId="48966"/>
    <cellStyle name="Normal 22 2 12 14" xfId="48967"/>
    <cellStyle name="Normal 22 2 12 15" xfId="48968"/>
    <cellStyle name="Normal 22 2 12 16" xfId="48969"/>
    <cellStyle name="Normal 22 2 12 17" xfId="48970"/>
    <cellStyle name="Normal 22 2 12 18" xfId="48971"/>
    <cellStyle name="Normal 22 2 12 19" xfId="48972"/>
    <cellStyle name="Normal 22 2 12 2" xfId="48973"/>
    <cellStyle name="Normal 22 2 12 20" xfId="48974"/>
    <cellStyle name="Normal 22 2 12 21" xfId="48975"/>
    <cellStyle name="Normal 22 2 12 22" xfId="48976"/>
    <cellStyle name="Normal 22 2 12 23" xfId="48977"/>
    <cellStyle name="Normal 22 2 12 24" xfId="48978"/>
    <cellStyle name="Normal 22 2 12 25" xfId="48979"/>
    <cellStyle name="Normal 22 2 12 26" xfId="48980"/>
    <cellStyle name="Normal 22 2 12 27" xfId="48981"/>
    <cellStyle name="Normal 22 2 12 28" xfId="48982"/>
    <cellStyle name="Normal 22 2 12 29" xfId="48983"/>
    <cellStyle name="Normal 22 2 12 3" xfId="48984"/>
    <cellStyle name="Normal 22 2 12 30" xfId="48985"/>
    <cellStyle name="Normal 22 2 12 4" xfId="48986"/>
    <cellStyle name="Normal 22 2 12 5" xfId="48987"/>
    <cellStyle name="Normal 22 2 12 6" xfId="48988"/>
    <cellStyle name="Normal 22 2 12 7" xfId="48989"/>
    <cellStyle name="Normal 22 2 12 8" xfId="48990"/>
    <cellStyle name="Normal 22 2 12 9" xfId="48991"/>
    <cellStyle name="Normal 22 2 13" xfId="48992"/>
    <cellStyle name="Normal 22 2 13 10" xfId="48993"/>
    <cellStyle name="Normal 22 2 13 11" xfId="48994"/>
    <cellStyle name="Normal 22 2 13 12" xfId="48995"/>
    <cellStyle name="Normal 22 2 13 13" xfId="48996"/>
    <cellStyle name="Normal 22 2 13 14" xfId="48997"/>
    <cellStyle name="Normal 22 2 13 15" xfId="48998"/>
    <cellStyle name="Normal 22 2 13 16" xfId="48999"/>
    <cellStyle name="Normal 22 2 13 17" xfId="49000"/>
    <cellStyle name="Normal 22 2 13 18" xfId="49001"/>
    <cellStyle name="Normal 22 2 13 19" xfId="49002"/>
    <cellStyle name="Normal 22 2 13 2" xfId="49003"/>
    <cellStyle name="Normal 22 2 13 20" xfId="49004"/>
    <cellStyle name="Normal 22 2 13 21" xfId="49005"/>
    <cellStyle name="Normal 22 2 13 22" xfId="49006"/>
    <cellStyle name="Normal 22 2 13 23" xfId="49007"/>
    <cellStyle name="Normal 22 2 13 24" xfId="49008"/>
    <cellStyle name="Normal 22 2 13 25" xfId="49009"/>
    <cellStyle name="Normal 22 2 13 26" xfId="49010"/>
    <cellStyle name="Normal 22 2 13 27" xfId="49011"/>
    <cellStyle name="Normal 22 2 13 28" xfId="49012"/>
    <cellStyle name="Normal 22 2 13 29" xfId="49013"/>
    <cellStyle name="Normal 22 2 13 3" xfId="49014"/>
    <cellStyle name="Normal 22 2 13 30" xfId="49015"/>
    <cellStyle name="Normal 22 2 13 4" xfId="49016"/>
    <cellStyle name="Normal 22 2 13 5" xfId="49017"/>
    <cellStyle name="Normal 22 2 13 6" xfId="49018"/>
    <cellStyle name="Normal 22 2 13 7" xfId="49019"/>
    <cellStyle name="Normal 22 2 13 8" xfId="49020"/>
    <cellStyle name="Normal 22 2 13 9" xfId="49021"/>
    <cellStyle name="Normal 22 2 14" xfId="49022"/>
    <cellStyle name="Normal 22 2 14 10" xfId="49023"/>
    <cellStyle name="Normal 22 2 14 11" xfId="49024"/>
    <cellStyle name="Normal 22 2 14 12" xfId="49025"/>
    <cellStyle name="Normal 22 2 14 13" xfId="49026"/>
    <cellStyle name="Normal 22 2 14 14" xfId="49027"/>
    <cellStyle name="Normal 22 2 14 15" xfId="49028"/>
    <cellStyle name="Normal 22 2 14 16" xfId="49029"/>
    <cellStyle name="Normal 22 2 14 17" xfId="49030"/>
    <cellStyle name="Normal 22 2 14 18" xfId="49031"/>
    <cellStyle name="Normal 22 2 14 19" xfId="49032"/>
    <cellStyle name="Normal 22 2 14 2" xfId="49033"/>
    <cellStyle name="Normal 22 2 14 20" xfId="49034"/>
    <cellStyle name="Normal 22 2 14 21" xfId="49035"/>
    <cellStyle name="Normal 22 2 14 22" xfId="49036"/>
    <cellStyle name="Normal 22 2 14 23" xfId="49037"/>
    <cellStyle name="Normal 22 2 14 24" xfId="49038"/>
    <cellStyle name="Normal 22 2 14 25" xfId="49039"/>
    <cellStyle name="Normal 22 2 14 26" xfId="49040"/>
    <cellStyle name="Normal 22 2 14 27" xfId="49041"/>
    <cellStyle name="Normal 22 2 14 28" xfId="49042"/>
    <cellStyle name="Normal 22 2 14 29" xfId="49043"/>
    <cellStyle name="Normal 22 2 14 3" xfId="49044"/>
    <cellStyle name="Normal 22 2 14 30" xfId="49045"/>
    <cellStyle name="Normal 22 2 14 4" xfId="49046"/>
    <cellStyle name="Normal 22 2 14 5" xfId="49047"/>
    <cellStyle name="Normal 22 2 14 6" xfId="49048"/>
    <cellStyle name="Normal 22 2 14 7" xfId="49049"/>
    <cellStyle name="Normal 22 2 14 8" xfId="49050"/>
    <cellStyle name="Normal 22 2 14 9" xfId="49051"/>
    <cellStyle name="Normal 22 2 15" xfId="49052"/>
    <cellStyle name="Normal 22 2 15 10" xfId="49053"/>
    <cellStyle name="Normal 22 2 15 11" xfId="49054"/>
    <cellStyle name="Normal 22 2 15 12" xfId="49055"/>
    <cellStyle name="Normal 22 2 15 13" xfId="49056"/>
    <cellStyle name="Normal 22 2 15 14" xfId="49057"/>
    <cellStyle name="Normal 22 2 15 15" xfId="49058"/>
    <cellStyle name="Normal 22 2 15 16" xfId="49059"/>
    <cellStyle name="Normal 22 2 15 17" xfId="49060"/>
    <cellStyle name="Normal 22 2 15 18" xfId="49061"/>
    <cellStyle name="Normal 22 2 15 19" xfId="49062"/>
    <cellStyle name="Normal 22 2 15 2" xfId="49063"/>
    <cellStyle name="Normal 22 2 15 20" xfId="49064"/>
    <cellStyle name="Normal 22 2 15 21" xfId="49065"/>
    <cellStyle name="Normal 22 2 15 22" xfId="49066"/>
    <cellStyle name="Normal 22 2 15 23" xfId="49067"/>
    <cellStyle name="Normal 22 2 15 24" xfId="49068"/>
    <cellStyle name="Normal 22 2 15 25" xfId="49069"/>
    <cellStyle name="Normal 22 2 15 26" xfId="49070"/>
    <cellStyle name="Normal 22 2 15 27" xfId="49071"/>
    <cellStyle name="Normal 22 2 15 28" xfId="49072"/>
    <cellStyle name="Normal 22 2 15 29" xfId="49073"/>
    <cellStyle name="Normal 22 2 15 3" xfId="49074"/>
    <cellStyle name="Normal 22 2 15 30" xfId="49075"/>
    <cellStyle name="Normal 22 2 15 4" xfId="49076"/>
    <cellStyle name="Normal 22 2 15 5" xfId="49077"/>
    <cellStyle name="Normal 22 2 15 6" xfId="49078"/>
    <cellStyle name="Normal 22 2 15 7" xfId="49079"/>
    <cellStyle name="Normal 22 2 15 8" xfId="49080"/>
    <cellStyle name="Normal 22 2 15 9" xfId="49081"/>
    <cellStyle name="Normal 22 2 16" xfId="49082"/>
    <cellStyle name="Normal 22 2 16 10" xfId="49083"/>
    <cellStyle name="Normal 22 2 16 11" xfId="49084"/>
    <cellStyle name="Normal 22 2 16 12" xfId="49085"/>
    <cellStyle name="Normal 22 2 16 13" xfId="49086"/>
    <cellStyle name="Normal 22 2 16 14" xfId="49087"/>
    <cellStyle name="Normal 22 2 16 15" xfId="49088"/>
    <cellStyle name="Normal 22 2 16 16" xfId="49089"/>
    <cellStyle name="Normal 22 2 16 17" xfId="49090"/>
    <cellStyle name="Normal 22 2 16 18" xfId="49091"/>
    <cellStyle name="Normal 22 2 16 19" xfId="49092"/>
    <cellStyle name="Normal 22 2 16 2" xfId="49093"/>
    <cellStyle name="Normal 22 2 16 20" xfId="49094"/>
    <cellStyle name="Normal 22 2 16 21" xfId="49095"/>
    <cellStyle name="Normal 22 2 16 22" xfId="49096"/>
    <cellStyle name="Normal 22 2 16 23" xfId="49097"/>
    <cellStyle name="Normal 22 2 16 24" xfId="49098"/>
    <cellStyle name="Normal 22 2 16 25" xfId="49099"/>
    <cellStyle name="Normal 22 2 16 26" xfId="49100"/>
    <cellStyle name="Normal 22 2 16 27" xfId="49101"/>
    <cellStyle name="Normal 22 2 16 28" xfId="49102"/>
    <cellStyle name="Normal 22 2 16 29" xfId="49103"/>
    <cellStyle name="Normal 22 2 16 3" xfId="49104"/>
    <cellStyle name="Normal 22 2 16 30" xfId="49105"/>
    <cellStyle name="Normal 22 2 16 4" xfId="49106"/>
    <cellStyle name="Normal 22 2 16 5" xfId="49107"/>
    <cellStyle name="Normal 22 2 16 6" xfId="49108"/>
    <cellStyle name="Normal 22 2 16 7" xfId="49109"/>
    <cellStyle name="Normal 22 2 16 8" xfId="49110"/>
    <cellStyle name="Normal 22 2 16 9" xfId="49111"/>
    <cellStyle name="Normal 22 2 17" xfId="49112"/>
    <cellStyle name="Normal 22 2 17 10" xfId="49113"/>
    <cellStyle name="Normal 22 2 17 11" xfId="49114"/>
    <cellStyle name="Normal 22 2 17 12" xfId="49115"/>
    <cellStyle name="Normal 22 2 17 13" xfId="49116"/>
    <cellStyle name="Normal 22 2 17 14" xfId="49117"/>
    <cellStyle name="Normal 22 2 17 15" xfId="49118"/>
    <cellStyle name="Normal 22 2 17 16" xfId="49119"/>
    <cellStyle name="Normal 22 2 17 17" xfId="49120"/>
    <cellStyle name="Normal 22 2 17 18" xfId="49121"/>
    <cellStyle name="Normal 22 2 17 19" xfId="49122"/>
    <cellStyle name="Normal 22 2 17 2" xfId="49123"/>
    <cellStyle name="Normal 22 2 17 20" xfId="49124"/>
    <cellStyle name="Normal 22 2 17 21" xfId="49125"/>
    <cellStyle name="Normal 22 2 17 22" xfId="49126"/>
    <cellStyle name="Normal 22 2 17 23" xfId="49127"/>
    <cellStyle name="Normal 22 2 17 24" xfId="49128"/>
    <cellStyle name="Normal 22 2 17 25" xfId="49129"/>
    <cellStyle name="Normal 22 2 17 26" xfId="49130"/>
    <cellStyle name="Normal 22 2 17 27" xfId="49131"/>
    <cellStyle name="Normal 22 2 17 28" xfId="49132"/>
    <cellStyle name="Normal 22 2 17 29" xfId="49133"/>
    <cellStyle name="Normal 22 2 17 3" xfId="49134"/>
    <cellStyle name="Normal 22 2 17 30" xfId="49135"/>
    <cellStyle name="Normal 22 2 17 4" xfId="49136"/>
    <cellStyle name="Normal 22 2 17 5" xfId="49137"/>
    <cellStyle name="Normal 22 2 17 6" xfId="49138"/>
    <cellStyle name="Normal 22 2 17 7" xfId="49139"/>
    <cellStyle name="Normal 22 2 17 8" xfId="49140"/>
    <cellStyle name="Normal 22 2 17 9" xfId="49141"/>
    <cellStyle name="Normal 22 2 18" xfId="49142"/>
    <cellStyle name="Normal 22 2 18 10" xfId="49143"/>
    <cellStyle name="Normal 22 2 18 11" xfId="49144"/>
    <cellStyle name="Normal 22 2 18 12" xfId="49145"/>
    <cellStyle name="Normal 22 2 18 13" xfId="49146"/>
    <cellStyle name="Normal 22 2 18 14" xfId="49147"/>
    <cellStyle name="Normal 22 2 18 15" xfId="49148"/>
    <cellStyle name="Normal 22 2 18 16" xfId="49149"/>
    <cellStyle name="Normal 22 2 18 17" xfId="49150"/>
    <cellStyle name="Normal 22 2 18 18" xfId="49151"/>
    <cellStyle name="Normal 22 2 18 19" xfId="49152"/>
    <cellStyle name="Normal 22 2 18 2" xfId="49153"/>
    <cellStyle name="Normal 22 2 18 20" xfId="49154"/>
    <cellStyle name="Normal 22 2 18 21" xfId="49155"/>
    <cellStyle name="Normal 22 2 18 22" xfId="49156"/>
    <cellStyle name="Normal 22 2 18 23" xfId="49157"/>
    <cellStyle name="Normal 22 2 18 24" xfId="49158"/>
    <cellStyle name="Normal 22 2 18 25" xfId="49159"/>
    <cellStyle name="Normal 22 2 18 26" xfId="49160"/>
    <cellStyle name="Normal 22 2 18 27" xfId="49161"/>
    <cellStyle name="Normal 22 2 18 28" xfId="49162"/>
    <cellStyle name="Normal 22 2 18 29" xfId="49163"/>
    <cellStyle name="Normal 22 2 18 3" xfId="49164"/>
    <cellStyle name="Normal 22 2 18 30" xfId="49165"/>
    <cellStyle name="Normal 22 2 18 4" xfId="49166"/>
    <cellStyle name="Normal 22 2 18 5" xfId="49167"/>
    <cellStyle name="Normal 22 2 18 6" xfId="49168"/>
    <cellStyle name="Normal 22 2 18 7" xfId="49169"/>
    <cellStyle name="Normal 22 2 18 8" xfId="49170"/>
    <cellStyle name="Normal 22 2 18 9" xfId="49171"/>
    <cellStyle name="Normal 22 2 19" xfId="49172"/>
    <cellStyle name="Normal 22 2 19 10" xfId="49173"/>
    <cellStyle name="Normal 22 2 19 11" xfId="49174"/>
    <cellStyle name="Normal 22 2 19 12" xfId="49175"/>
    <cellStyle name="Normal 22 2 19 13" xfId="49176"/>
    <cellStyle name="Normal 22 2 19 14" xfId="49177"/>
    <cellStyle name="Normal 22 2 19 15" xfId="49178"/>
    <cellStyle name="Normal 22 2 19 16" xfId="49179"/>
    <cellStyle name="Normal 22 2 19 17" xfId="49180"/>
    <cellStyle name="Normal 22 2 19 18" xfId="49181"/>
    <cellStyle name="Normal 22 2 19 19" xfId="49182"/>
    <cellStyle name="Normal 22 2 19 2" xfId="49183"/>
    <cellStyle name="Normal 22 2 19 20" xfId="49184"/>
    <cellStyle name="Normal 22 2 19 21" xfId="49185"/>
    <cellStyle name="Normal 22 2 19 22" xfId="49186"/>
    <cellStyle name="Normal 22 2 19 23" xfId="49187"/>
    <cellStyle name="Normal 22 2 19 24" xfId="49188"/>
    <cellStyle name="Normal 22 2 19 25" xfId="49189"/>
    <cellStyle name="Normal 22 2 19 26" xfId="49190"/>
    <cellStyle name="Normal 22 2 19 27" xfId="49191"/>
    <cellStyle name="Normal 22 2 19 28" xfId="49192"/>
    <cellStyle name="Normal 22 2 19 29" xfId="49193"/>
    <cellStyle name="Normal 22 2 19 3" xfId="49194"/>
    <cellStyle name="Normal 22 2 19 30" xfId="49195"/>
    <cellStyle name="Normal 22 2 19 4" xfId="49196"/>
    <cellStyle name="Normal 22 2 19 5" xfId="49197"/>
    <cellStyle name="Normal 22 2 19 6" xfId="49198"/>
    <cellStyle name="Normal 22 2 19 7" xfId="49199"/>
    <cellStyle name="Normal 22 2 19 8" xfId="49200"/>
    <cellStyle name="Normal 22 2 19 9" xfId="49201"/>
    <cellStyle name="Normal 22 2 2" xfId="49202"/>
    <cellStyle name="Normal 22 2 2 10" xfId="49203"/>
    <cellStyle name="Normal 22 2 2 11" xfId="49204"/>
    <cellStyle name="Normal 22 2 2 12" xfId="49205"/>
    <cellStyle name="Normal 22 2 2 13" xfId="49206"/>
    <cellStyle name="Normal 22 2 2 14" xfId="49207"/>
    <cellStyle name="Normal 22 2 2 15" xfId="49208"/>
    <cellStyle name="Normal 22 2 2 16" xfId="49209"/>
    <cellStyle name="Normal 22 2 2 17" xfId="49210"/>
    <cellStyle name="Normal 22 2 2 18" xfId="49211"/>
    <cellStyle name="Normal 22 2 2 19" xfId="49212"/>
    <cellStyle name="Normal 22 2 2 2" xfId="49213"/>
    <cellStyle name="Normal 22 2 2 20" xfId="49214"/>
    <cellStyle name="Normal 22 2 2 21" xfId="49215"/>
    <cellStyle name="Normal 22 2 2 22" xfId="49216"/>
    <cellStyle name="Normal 22 2 2 23" xfId="49217"/>
    <cellStyle name="Normal 22 2 2 24" xfId="49218"/>
    <cellStyle name="Normal 22 2 2 25" xfId="49219"/>
    <cellStyle name="Normal 22 2 2 26" xfId="49220"/>
    <cellStyle name="Normal 22 2 2 27" xfId="49221"/>
    <cellStyle name="Normal 22 2 2 28" xfId="49222"/>
    <cellStyle name="Normal 22 2 2 29" xfId="49223"/>
    <cellStyle name="Normal 22 2 2 3" xfId="49224"/>
    <cellStyle name="Normal 22 2 2 30" xfId="49225"/>
    <cellStyle name="Normal 22 2 2 4" xfId="49226"/>
    <cellStyle name="Normal 22 2 2 5" xfId="49227"/>
    <cellStyle name="Normal 22 2 2 6" xfId="49228"/>
    <cellStyle name="Normal 22 2 2 7" xfId="49229"/>
    <cellStyle name="Normal 22 2 2 8" xfId="49230"/>
    <cellStyle name="Normal 22 2 2 9" xfId="49231"/>
    <cellStyle name="Normal 22 2 20" xfId="49232"/>
    <cellStyle name="Normal 22 2 20 10" xfId="49233"/>
    <cellStyle name="Normal 22 2 20 11" xfId="49234"/>
    <cellStyle name="Normal 22 2 20 12" xfId="49235"/>
    <cellStyle name="Normal 22 2 20 13" xfId="49236"/>
    <cellStyle name="Normal 22 2 20 14" xfId="49237"/>
    <cellStyle name="Normal 22 2 20 15" xfId="49238"/>
    <cellStyle name="Normal 22 2 20 16" xfId="49239"/>
    <cellStyle name="Normal 22 2 20 17" xfId="49240"/>
    <cellStyle name="Normal 22 2 20 18" xfId="49241"/>
    <cellStyle name="Normal 22 2 20 19" xfId="49242"/>
    <cellStyle name="Normal 22 2 20 2" xfId="49243"/>
    <cellStyle name="Normal 22 2 20 20" xfId="49244"/>
    <cellStyle name="Normal 22 2 20 21" xfId="49245"/>
    <cellStyle name="Normal 22 2 20 22" xfId="49246"/>
    <cellStyle name="Normal 22 2 20 23" xfId="49247"/>
    <cellStyle name="Normal 22 2 20 24" xfId="49248"/>
    <cellStyle name="Normal 22 2 20 25" xfId="49249"/>
    <cellStyle name="Normal 22 2 20 26" xfId="49250"/>
    <cellStyle name="Normal 22 2 20 27" xfId="49251"/>
    <cellStyle name="Normal 22 2 20 28" xfId="49252"/>
    <cellStyle name="Normal 22 2 20 29" xfId="49253"/>
    <cellStyle name="Normal 22 2 20 3" xfId="49254"/>
    <cellStyle name="Normal 22 2 20 30" xfId="49255"/>
    <cellStyle name="Normal 22 2 20 4" xfId="49256"/>
    <cellStyle name="Normal 22 2 20 5" xfId="49257"/>
    <cellStyle name="Normal 22 2 20 6" xfId="49258"/>
    <cellStyle name="Normal 22 2 20 7" xfId="49259"/>
    <cellStyle name="Normal 22 2 20 8" xfId="49260"/>
    <cellStyle name="Normal 22 2 20 9" xfId="49261"/>
    <cellStyle name="Normal 22 2 21" xfId="49262"/>
    <cellStyle name="Normal 22 2 21 10" xfId="49263"/>
    <cellStyle name="Normal 22 2 21 11" xfId="49264"/>
    <cellStyle name="Normal 22 2 21 12" xfId="49265"/>
    <cellStyle name="Normal 22 2 21 13" xfId="49266"/>
    <cellStyle name="Normal 22 2 21 14" xfId="49267"/>
    <cellStyle name="Normal 22 2 21 15" xfId="49268"/>
    <cellStyle name="Normal 22 2 21 16" xfId="49269"/>
    <cellStyle name="Normal 22 2 21 17" xfId="49270"/>
    <cellStyle name="Normal 22 2 21 18" xfId="49271"/>
    <cellStyle name="Normal 22 2 21 19" xfId="49272"/>
    <cellStyle name="Normal 22 2 21 2" xfId="49273"/>
    <cellStyle name="Normal 22 2 21 20" xfId="49274"/>
    <cellStyle name="Normal 22 2 21 21" xfId="49275"/>
    <cellStyle name="Normal 22 2 21 22" xfId="49276"/>
    <cellStyle name="Normal 22 2 21 23" xfId="49277"/>
    <cellStyle name="Normal 22 2 21 24" xfId="49278"/>
    <cellStyle name="Normal 22 2 21 25" xfId="49279"/>
    <cellStyle name="Normal 22 2 21 26" xfId="49280"/>
    <cellStyle name="Normal 22 2 21 27" xfId="49281"/>
    <cellStyle name="Normal 22 2 21 28" xfId="49282"/>
    <cellStyle name="Normal 22 2 21 29" xfId="49283"/>
    <cellStyle name="Normal 22 2 21 3" xfId="49284"/>
    <cellStyle name="Normal 22 2 21 30" xfId="49285"/>
    <cellStyle name="Normal 22 2 21 4" xfId="49286"/>
    <cellStyle name="Normal 22 2 21 5" xfId="49287"/>
    <cellStyle name="Normal 22 2 21 6" xfId="49288"/>
    <cellStyle name="Normal 22 2 21 7" xfId="49289"/>
    <cellStyle name="Normal 22 2 21 8" xfId="49290"/>
    <cellStyle name="Normal 22 2 21 9" xfId="49291"/>
    <cellStyle name="Normal 22 2 22" xfId="49292"/>
    <cellStyle name="Normal 22 2 22 10" xfId="49293"/>
    <cellStyle name="Normal 22 2 22 11" xfId="49294"/>
    <cellStyle name="Normal 22 2 22 12" xfId="49295"/>
    <cellStyle name="Normal 22 2 22 13" xfId="49296"/>
    <cellStyle name="Normal 22 2 22 14" xfId="49297"/>
    <cellStyle name="Normal 22 2 22 15" xfId="49298"/>
    <cellStyle name="Normal 22 2 22 16" xfId="49299"/>
    <cellStyle name="Normal 22 2 22 17" xfId="49300"/>
    <cellStyle name="Normal 22 2 22 18" xfId="49301"/>
    <cellStyle name="Normal 22 2 22 19" xfId="49302"/>
    <cellStyle name="Normal 22 2 22 2" xfId="49303"/>
    <cellStyle name="Normal 22 2 22 20" xfId="49304"/>
    <cellStyle name="Normal 22 2 22 21" xfId="49305"/>
    <cellStyle name="Normal 22 2 22 22" xfId="49306"/>
    <cellStyle name="Normal 22 2 22 23" xfId="49307"/>
    <cellStyle name="Normal 22 2 22 24" xfId="49308"/>
    <cellStyle name="Normal 22 2 22 25" xfId="49309"/>
    <cellStyle name="Normal 22 2 22 26" xfId="49310"/>
    <cellStyle name="Normal 22 2 22 27" xfId="49311"/>
    <cellStyle name="Normal 22 2 22 28" xfId="49312"/>
    <cellStyle name="Normal 22 2 22 29" xfId="49313"/>
    <cellStyle name="Normal 22 2 22 3" xfId="49314"/>
    <cellStyle name="Normal 22 2 22 30" xfId="49315"/>
    <cellStyle name="Normal 22 2 22 4" xfId="49316"/>
    <cellStyle name="Normal 22 2 22 5" xfId="49317"/>
    <cellStyle name="Normal 22 2 22 6" xfId="49318"/>
    <cellStyle name="Normal 22 2 22 7" xfId="49319"/>
    <cellStyle name="Normal 22 2 22 8" xfId="49320"/>
    <cellStyle name="Normal 22 2 22 9" xfId="49321"/>
    <cellStyle name="Normal 22 2 23" xfId="49322"/>
    <cellStyle name="Normal 22 2 23 10" xfId="49323"/>
    <cellStyle name="Normal 22 2 23 11" xfId="49324"/>
    <cellStyle name="Normal 22 2 23 12" xfId="49325"/>
    <cellStyle name="Normal 22 2 23 13" xfId="49326"/>
    <cellStyle name="Normal 22 2 23 14" xfId="49327"/>
    <cellStyle name="Normal 22 2 23 15" xfId="49328"/>
    <cellStyle name="Normal 22 2 23 16" xfId="49329"/>
    <cellStyle name="Normal 22 2 23 17" xfId="49330"/>
    <cellStyle name="Normal 22 2 23 18" xfId="49331"/>
    <cellStyle name="Normal 22 2 23 19" xfId="49332"/>
    <cellStyle name="Normal 22 2 23 2" xfId="49333"/>
    <cellStyle name="Normal 22 2 23 20" xfId="49334"/>
    <cellStyle name="Normal 22 2 23 21" xfId="49335"/>
    <cellStyle name="Normal 22 2 23 22" xfId="49336"/>
    <cellStyle name="Normal 22 2 23 23" xfId="49337"/>
    <cellStyle name="Normal 22 2 23 24" xfId="49338"/>
    <cellStyle name="Normal 22 2 23 25" xfId="49339"/>
    <cellStyle name="Normal 22 2 23 26" xfId="49340"/>
    <cellStyle name="Normal 22 2 23 27" xfId="49341"/>
    <cellStyle name="Normal 22 2 23 28" xfId="49342"/>
    <cellStyle name="Normal 22 2 23 29" xfId="49343"/>
    <cellStyle name="Normal 22 2 23 3" xfId="49344"/>
    <cellStyle name="Normal 22 2 23 30" xfId="49345"/>
    <cellStyle name="Normal 22 2 23 4" xfId="49346"/>
    <cellStyle name="Normal 22 2 23 5" xfId="49347"/>
    <cellStyle name="Normal 22 2 23 6" xfId="49348"/>
    <cellStyle name="Normal 22 2 23 7" xfId="49349"/>
    <cellStyle name="Normal 22 2 23 8" xfId="49350"/>
    <cellStyle name="Normal 22 2 23 9" xfId="49351"/>
    <cellStyle name="Normal 22 2 24" xfId="49352"/>
    <cellStyle name="Normal 22 2 24 10" xfId="49353"/>
    <cellStyle name="Normal 22 2 24 11" xfId="49354"/>
    <cellStyle name="Normal 22 2 24 12" xfId="49355"/>
    <cellStyle name="Normal 22 2 24 13" xfId="49356"/>
    <cellStyle name="Normal 22 2 24 14" xfId="49357"/>
    <cellStyle name="Normal 22 2 24 15" xfId="49358"/>
    <cellStyle name="Normal 22 2 24 16" xfId="49359"/>
    <cellStyle name="Normal 22 2 24 17" xfId="49360"/>
    <cellStyle name="Normal 22 2 24 18" xfId="49361"/>
    <cellStyle name="Normal 22 2 24 19" xfId="49362"/>
    <cellStyle name="Normal 22 2 24 2" xfId="49363"/>
    <cellStyle name="Normal 22 2 24 20" xfId="49364"/>
    <cellStyle name="Normal 22 2 24 21" xfId="49365"/>
    <cellStyle name="Normal 22 2 24 22" xfId="49366"/>
    <cellStyle name="Normal 22 2 24 23" xfId="49367"/>
    <cellStyle name="Normal 22 2 24 24" xfId="49368"/>
    <cellStyle name="Normal 22 2 24 25" xfId="49369"/>
    <cellStyle name="Normal 22 2 24 26" xfId="49370"/>
    <cellStyle name="Normal 22 2 24 27" xfId="49371"/>
    <cellStyle name="Normal 22 2 24 28" xfId="49372"/>
    <cellStyle name="Normal 22 2 24 29" xfId="49373"/>
    <cellStyle name="Normal 22 2 24 3" xfId="49374"/>
    <cellStyle name="Normal 22 2 24 30" xfId="49375"/>
    <cellStyle name="Normal 22 2 24 4" xfId="49376"/>
    <cellStyle name="Normal 22 2 24 5" xfId="49377"/>
    <cellStyle name="Normal 22 2 24 6" xfId="49378"/>
    <cellStyle name="Normal 22 2 24 7" xfId="49379"/>
    <cellStyle name="Normal 22 2 24 8" xfId="49380"/>
    <cellStyle name="Normal 22 2 24 9" xfId="49381"/>
    <cellStyle name="Normal 22 2 25" xfId="49382"/>
    <cellStyle name="Normal 22 2 25 10" xfId="49383"/>
    <cellStyle name="Normal 22 2 25 11" xfId="49384"/>
    <cellStyle name="Normal 22 2 25 12" xfId="49385"/>
    <cellStyle name="Normal 22 2 25 13" xfId="49386"/>
    <cellStyle name="Normal 22 2 25 14" xfId="49387"/>
    <cellStyle name="Normal 22 2 25 15" xfId="49388"/>
    <cellStyle name="Normal 22 2 25 16" xfId="49389"/>
    <cellStyle name="Normal 22 2 25 17" xfId="49390"/>
    <cellStyle name="Normal 22 2 25 18" xfId="49391"/>
    <cellStyle name="Normal 22 2 25 19" xfId="49392"/>
    <cellStyle name="Normal 22 2 25 2" xfId="49393"/>
    <cellStyle name="Normal 22 2 25 20" xfId="49394"/>
    <cellStyle name="Normal 22 2 25 21" xfId="49395"/>
    <cellStyle name="Normal 22 2 25 22" xfId="49396"/>
    <cellStyle name="Normal 22 2 25 23" xfId="49397"/>
    <cellStyle name="Normal 22 2 25 24" xfId="49398"/>
    <cellStyle name="Normal 22 2 25 25" xfId="49399"/>
    <cellStyle name="Normal 22 2 25 26" xfId="49400"/>
    <cellStyle name="Normal 22 2 25 27" xfId="49401"/>
    <cellStyle name="Normal 22 2 25 28" xfId="49402"/>
    <cellStyle name="Normal 22 2 25 29" xfId="49403"/>
    <cellStyle name="Normal 22 2 25 3" xfId="49404"/>
    <cellStyle name="Normal 22 2 25 30" xfId="49405"/>
    <cellStyle name="Normal 22 2 25 4" xfId="49406"/>
    <cellStyle name="Normal 22 2 25 5" xfId="49407"/>
    <cellStyle name="Normal 22 2 25 6" xfId="49408"/>
    <cellStyle name="Normal 22 2 25 7" xfId="49409"/>
    <cellStyle name="Normal 22 2 25 8" xfId="49410"/>
    <cellStyle name="Normal 22 2 25 9" xfId="49411"/>
    <cellStyle name="Normal 22 2 26" xfId="49412"/>
    <cellStyle name="Normal 22 2 26 10" xfId="49413"/>
    <cellStyle name="Normal 22 2 26 11" xfId="49414"/>
    <cellStyle name="Normal 22 2 26 12" xfId="49415"/>
    <cellStyle name="Normal 22 2 26 13" xfId="49416"/>
    <cellStyle name="Normal 22 2 26 14" xfId="49417"/>
    <cellStyle name="Normal 22 2 26 15" xfId="49418"/>
    <cellStyle name="Normal 22 2 26 16" xfId="49419"/>
    <cellStyle name="Normal 22 2 26 17" xfId="49420"/>
    <cellStyle name="Normal 22 2 26 18" xfId="49421"/>
    <cellStyle name="Normal 22 2 26 19" xfId="49422"/>
    <cellStyle name="Normal 22 2 26 2" xfId="49423"/>
    <cellStyle name="Normal 22 2 26 20" xfId="49424"/>
    <cellStyle name="Normal 22 2 26 21" xfId="49425"/>
    <cellStyle name="Normal 22 2 26 22" xfId="49426"/>
    <cellStyle name="Normal 22 2 26 23" xfId="49427"/>
    <cellStyle name="Normal 22 2 26 24" xfId="49428"/>
    <cellStyle name="Normal 22 2 26 25" xfId="49429"/>
    <cellStyle name="Normal 22 2 26 26" xfId="49430"/>
    <cellStyle name="Normal 22 2 26 27" xfId="49431"/>
    <cellStyle name="Normal 22 2 26 28" xfId="49432"/>
    <cellStyle name="Normal 22 2 26 29" xfId="49433"/>
    <cellStyle name="Normal 22 2 26 3" xfId="49434"/>
    <cellStyle name="Normal 22 2 26 30" xfId="49435"/>
    <cellStyle name="Normal 22 2 26 4" xfId="49436"/>
    <cellStyle name="Normal 22 2 26 5" xfId="49437"/>
    <cellStyle name="Normal 22 2 26 6" xfId="49438"/>
    <cellStyle name="Normal 22 2 26 7" xfId="49439"/>
    <cellStyle name="Normal 22 2 26 8" xfId="49440"/>
    <cellStyle name="Normal 22 2 26 9" xfId="49441"/>
    <cellStyle name="Normal 22 2 27" xfId="49442"/>
    <cellStyle name="Normal 22 2 27 10" xfId="49443"/>
    <cellStyle name="Normal 22 2 27 11" xfId="49444"/>
    <cellStyle name="Normal 22 2 27 12" xfId="49445"/>
    <cellStyle name="Normal 22 2 27 13" xfId="49446"/>
    <cellStyle name="Normal 22 2 27 14" xfId="49447"/>
    <cellStyle name="Normal 22 2 27 15" xfId="49448"/>
    <cellStyle name="Normal 22 2 27 16" xfId="49449"/>
    <cellStyle name="Normal 22 2 27 17" xfId="49450"/>
    <cellStyle name="Normal 22 2 27 18" xfId="49451"/>
    <cellStyle name="Normal 22 2 27 19" xfId="49452"/>
    <cellStyle name="Normal 22 2 27 2" xfId="49453"/>
    <cellStyle name="Normal 22 2 27 20" xfId="49454"/>
    <cellStyle name="Normal 22 2 27 21" xfId="49455"/>
    <cellStyle name="Normal 22 2 27 22" xfId="49456"/>
    <cellStyle name="Normal 22 2 27 23" xfId="49457"/>
    <cellStyle name="Normal 22 2 27 24" xfId="49458"/>
    <cellStyle name="Normal 22 2 27 25" xfId="49459"/>
    <cellStyle name="Normal 22 2 27 26" xfId="49460"/>
    <cellStyle name="Normal 22 2 27 27" xfId="49461"/>
    <cellStyle name="Normal 22 2 27 28" xfId="49462"/>
    <cellStyle name="Normal 22 2 27 29" xfId="49463"/>
    <cellStyle name="Normal 22 2 27 3" xfId="49464"/>
    <cellStyle name="Normal 22 2 27 30" xfId="49465"/>
    <cellStyle name="Normal 22 2 27 4" xfId="49466"/>
    <cellStyle name="Normal 22 2 27 5" xfId="49467"/>
    <cellStyle name="Normal 22 2 27 6" xfId="49468"/>
    <cellStyle name="Normal 22 2 27 7" xfId="49469"/>
    <cellStyle name="Normal 22 2 27 8" xfId="49470"/>
    <cellStyle name="Normal 22 2 27 9" xfId="49471"/>
    <cellStyle name="Normal 22 2 28" xfId="49472"/>
    <cellStyle name="Normal 22 2 28 10" xfId="49473"/>
    <cellStyle name="Normal 22 2 28 11" xfId="49474"/>
    <cellStyle name="Normal 22 2 28 12" xfId="49475"/>
    <cellStyle name="Normal 22 2 28 13" xfId="49476"/>
    <cellStyle name="Normal 22 2 28 14" xfId="49477"/>
    <cellStyle name="Normal 22 2 28 15" xfId="49478"/>
    <cellStyle name="Normal 22 2 28 16" xfId="49479"/>
    <cellStyle name="Normal 22 2 28 17" xfId="49480"/>
    <cellStyle name="Normal 22 2 28 18" xfId="49481"/>
    <cellStyle name="Normal 22 2 28 19" xfId="49482"/>
    <cellStyle name="Normal 22 2 28 2" xfId="49483"/>
    <cellStyle name="Normal 22 2 28 20" xfId="49484"/>
    <cellStyle name="Normal 22 2 28 21" xfId="49485"/>
    <cellStyle name="Normal 22 2 28 22" xfId="49486"/>
    <cellStyle name="Normal 22 2 28 23" xfId="49487"/>
    <cellStyle name="Normal 22 2 28 24" xfId="49488"/>
    <cellStyle name="Normal 22 2 28 25" xfId="49489"/>
    <cellStyle name="Normal 22 2 28 26" xfId="49490"/>
    <cellStyle name="Normal 22 2 28 27" xfId="49491"/>
    <cellStyle name="Normal 22 2 28 28" xfId="49492"/>
    <cellStyle name="Normal 22 2 28 29" xfId="49493"/>
    <cellStyle name="Normal 22 2 28 3" xfId="49494"/>
    <cellStyle name="Normal 22 2 28 30" xfId="49495"/>
    <cellStyle name="Normal 22 2 28 4" xfId="49496"/>
    <cellStyle name="Normal 22 2 28 5" xfId="49497"/>
    <cellStyle name="Normal 22 2 28 6" xfId="49498"/>
    <cellStyle name="Normal 22 2 28 7" xfId="49499"/>
    <cellStyle name="Normal 22 2 28 8" xfId="49500"/>
    <cellStyle name="Normal 22 2 28 9" xfId="49501"/>
    <cellStyle name="Normal 22 2 29" xfId="49502"/>
    <cellStyle name="Normal 22 2 29 10" xfId="49503"/>
    <cellStyle name="Normal 22 2 29 11" xfId="49504"/>
    <cellStyle name="Normal 22 2 29 12" xfId="49505"/>
    <cellStyle name="Normal 22 2 29 13" xfId="49506"/>
    <cellStyle name="Normal 22 2 29 14" xfId="49507"/>
    <cellStyle name="Normal 22 2 29 15" xfId="49508"/>
    <cellStyle name="Normal 22 2 29 16" xfId="49509"/>
    <cellStyle name="Normal 22 2 29 17" xfId="49510"/>
    <cellStyle name="Normal 22 2 29 18" xfId="49511"/>
    <cellStyle name="Normal 22 2 29 19" xfId="49512"/>
    <cellStyle name="Normal 22 2 29 2" xfId="49513"/>
    <cellStyle name="Normal 22 2 29 20" xfId="49514"/>
    <cellStyle name="Normal 22 2 29 21" xfId="49515"/>
    <cellStyle name="Normal 22 2 29 22" xfId="49516"/>
    <cellStyle name="Normal 22 2 29 23" xfId="49517"/>
    <cellStyle name="Normal 22 2 29 24" xfId="49518"/>
    <cellStyle name="Normal 22 2 29 25" xfId="49519"/>
    <cellStyle name="Normal 22 2 29 26" xfId="49520"/>
    <cellStyle name="Normal 22 2 29 27" xfId="49521"/>
    <cellStyle name="Normal 22 2 29 28" xfId="49522"/>
    <cellStyle name="Normal 22 2 29 29" xfId="49523"/>
    <cellStyle name="Normal 22 2 29 3" xfId="49524"/>
    <cellStyle name="Normal 22 2 29 30" xfId="49525"/>
    <cellStyle name="Normal 22 2 29 4" xfId="49526"/>
    <cellStyle name="Normal 22 2 29 5" xfId="49527"/>
    <cellStyle name="Normal 22 2 29 6" xfId="49528"/>
    <cellStyle name="Normal 22 2 29 7" xfId="49529"/>
    <cellStyle name="Normal 22 2 29 8" xfId="49530"/>
    <cellStyle name="Normal 22 2 29 9" xfId="49531"/>
    <cellStyle name="Normal 22 2 3" xfId="49532"/>
    <cellStyle name="Normal 22 2 3 10" xfId="49533"/>
    <cellStyle name="Normal 22 2 3 11" xfId="49534"/>
    <cellStyle name="Normal 22 2 3 12" xfId="49535"/>
    <cellStyle name="Normal 22 2 3 13" xfId="49536"/>
    <cellStyle name="Normal 22 2 3 14" xfId="49537"/>
    <cellStyle name="Normal 22 2 3 15" xfId="49538"/>
    <cellStyle name="Normal 22 2 3 16" xfId="49539"/>
    <cellStyle name="Normal 22 2 3 17" xfId="49540"/>
    <cellStyle name="Normal 22 2 3 18" xfId="49541"/>
    <cellStyle name="Normal 22 2 3 19" xfId="49542"/>
    <cellStyle name="Normal 22 2 3 2" xfId="49543"/>
    <cellStyle name="Normal 22 2 3 20" xfId="49544"/>
    <cellStyle name="Normal 22 2 3 21" xfId="49545"/>
    <cellStyle name="Normal 22 2 3 22" xfId="49546"/>
    <cellStyle name="Normal 22 2 3 23" xfId="49547"/>
    <cellStyle name="Normal 22 2 3 24" xfId="49548"/>
    <cellStyle name="Normal 22 2 3 25" xfId="49549"/>
    <cellStyle name="Normal 22 2 3 26" xfId="49550"/>
    <cellStyle name="Normal 22 2 3 27" xfId="49551"/>
    <cellStyle name="Normal 22 2 3 28" xfId="49552"/>
    <cellStyle name="Normal 22 2 3 29" xfId="49553"/>
    <cellStyle name="Normal 22 2 3 3" xfId="49554"/>
    <cellStyle name="Normal 22 2 3 30" xfId="49555"/>
    <cellStyle name="Normal 22 2 3 4" xfId="49556"/>
    <cellStyle name="Normal 22 2 3 5" xfId="49557"/>
    <cellStyle name="Normal 22 2 3 6" xfId="49558"/>
    <cellStyle name="Normal 22 2 3 7" xfId="49559"/>
    <cellStyle name="Normal 22 2 3 8" xfId="49560"/>
    <cellStyle name="Normal 22 2 3 9" xfId="49561"/>
    <cellStyle name="Normal 22 2 30" xfId="49562"/>
    <cellStyle name="Normal 22 2 30 10" xfId="49563"/>
    <cellStyle name="Normal 22 2 30 11" xfId="49564"/>
    <cellStyle name="Normal 22 2 30 12" xfId="49565"/>
    <cellStyle name="Normal 22 2 30 13" xfId="49566"/>
    <cellStyle name="Normal 22 2 30 14" xfId="49567"/>
    <cellStyle name="Normal 22 2 30 15" xfId="49568"/>
    <cellStyle name="Normal 22 2 30 16" xfId="49569"/>
    <cellStyle name="Normal 22 2 30 17" xfId="49570"/>
    <cellStyle name="Normal 22 2 30 18" xfId="49571"/>
    <cellStyle name="Normal 22 2 30 19" xfId="49572"/>
    <cellStyle name="Normal 22 2 30 2" xfId="49573"/>
    <cellStyle name="Normal 22 2 30 20" xfId="49574"/>
    <cellStyle name="Normal 22 2 30 21" xfId="49575"/>
    <cellStyle name="Normal 22 2 30 22" xfId="49576"/>
    <cellStyle name="Normal 22 2 30 23" xfId="49577"/>
    <cellStyle name="Normal 22 2 30 24" xfId="49578"/>
    <cellStyle name="Normal 22 2 30 25" xfId="49579"/>
    <cellStyle name="Normal 22 2 30 26" xfId="49580"/>
    <cellStyle name="Normal 22 2 30 27" xfId="49581"/>
    <cellStyle name="Normal 22 2 30 28" xfId="49582"/>
    <cellStyle name="Normal 22 2 30 29" xfId="49583"/>
    <cellStyle name="Normal 22 2 30 3" xfId="49584"/>
    <cellStyle name="Normal 22 2 30 30" xfId="49585"/>
    <cellStyle name="Normal 22 2 30 4" xfId="49586"/>
    <cellStyle name="Normal 22 2 30 5" xfId="49587"/>
    <cellStyle name="Normal 22 2 30 6" xfId="49588"/>
    <cellStyle name="Normal 22 2 30 7" xfId="49589"/>
    <cellStyle name="Normal 22 2 30 8" xfId="49590"/>
    <cellStyle name="Normal 22 2 30 9" xfId="49591"/>
    <cellStyle name="Normal 22 2 31" xfId="49592"/>
    <cellStyle name="Normal 22 2 31 10" xfId="49593"/>
    <cellStyle name="Normal 22 2 31 11" xfId="49594"/>
    <cellStyle name="Normal 22 2 31 12" xfId="49595"/>
    <cellStyle name="Normal 22 2 31 13" xfId="49596"/>
    <cellStyle name="Normal 22 2 31 14" xfId="49597"/>
    <cellStyle name="Normal 22 2 31 15" xfId="49598"/>
    <cellStyle name="Normal 22 2 31 16" xfId="49599"/>
    <cellStyle name="Normal 22 2 31 17" xfId="49600"/>
    <cellStyle name="Normal 22 2 31 18" xfId="49601"/>
    <cellStyle name="Normal 22 2 31 19" xfId="49602"/>
    <cellStyle name="Normal 22 2 31 2" xfId="49603"/>
    <cellStyle name="Normal 22 2 31 20" xfId="49604"/>
    <cellStyle name="Normal 22 2 31 21" xfId="49605"/>
    <cellStyle name="Normal 22 2 31 22" xfId="49606"/>
    <cellStyle name="Normal 22 2 31 23" xfId="49607"/>
    <cellStyle name="Normal 22 2 31 24" xfId="49608"/>
    <cellStyle name="Normal 22 2 31 25" xfId="49609"/>
    <cellStyle name="Normal 22 2 31 26" xfId="49610"/>
    <cellStyle name="Normal 22 2 31 27" xfId="49611"/>
    <cellStyle name="Normal 22 2 31 28" xfId="49612"/>
    <cellStyle name="Normal 22 2 31 29" xfId="49613"/>
    <cellStyle name="Normal 22 2 31 3" xfId="49614"/>
    <cellStyle name="Normal 22 2 31 30" xfId="49615"/>
    <cellStyle name="Normal 22 2 31 4" xfId="49616"/>
    <cellStyle name="Normal 22 2 31 5" xfId="49617"/>
    <cellStyle name="Normal 22 2 31 6" xfId="49618"/>
    <cellStyle name="Normal 22 2 31 7" xfId="49619"/>
    <cellStyle name="Normal 22 2 31 8" xfId="49620"/>
    <cellStyle name="Normal 22 2 31 9" xfId="49621"/>
    <cellStyle name="Normal 22 2 32" xfId="49622"/>
    <cellStyle name="Normal 22 2 33" xfId="49623"/>
    <cellStyle name="Normal 22 2 34" xfId="49624"/>
    <cellStyle name="Normal 22 2 35" xfId="49625"/>
    <cellStyle name="Normal 22 2 36" xfId="49626"/>
    <cellStyle name="Normal 22 2 37" xfId="49627"/>
    <cellStyle name="Normal 22 2 38" xfId="49628"/>
    <cellStyle name="Normal 22 2 39" xfId="49629"/>
    <cellStyle name="Normal 22 2 4" xfId="49630"/>
    <cellStyle name="Normal 22 2 4 10" xfId="49631"/>
    <cellStyle name="Normal 22 2 4 11" xfId="49632"/>
    <cellStyle name="Normal 22 2 4 12" xfId="49633"/>
    <cellStyle name="Normal 22 2 4 13" xfId="49634"/>
    <cellStyle name="Normal 22 2 4 14" xfId="49635"/>
    <cellStyle name="Normal 22 2 4 15" xfId="49636"/>
    <cellStyle name="Normal 22 2 4 16" xfId="49637"/>
    <cellStyle name="Normal 22 2 4 17" xfId="49638"/>
    <cellStyle name="Normal 22 2 4 18" xfId="49639"/>
    <cellStyle name="Normal 22 2 4 19" xfId="49640"/>
    <cellStyle name="Normal 22 2 4 2" xfId="49641"/>
    <cellStyle name="Normal 22 2 4 20" xfId="49642"/>
    <cellStyle name="Normal 22 2 4 21" xfId="49643"/>
    <cellStyle name="Normal 22 2 4 22" xfId="49644"/>
    <cellStyle name="Normal 22 2 4 23" xfId="49645"/>
    <cellStyle name="Normal 22 2 4 24" xfId="49646"/>
    <cellStyle name="Normal 22 2 4 25" xfId="49647"/>
    <cellStyle name="Normal 22 2 4 26" xfId="49648"/>
    <cellStyle name="Normal 22 2 4 27" xfId="49649"/>
    <cellStyle name="Normal 22 2 4 28" xfId="49650"/>
    <cellStyle name="Normal 22 2 4 29" xfId="49651"/>
    <cellStyle name="Normal 22 2 4 3" xfId="49652"/>
    <cellStyle name="Normal 22 2 4 30" xfId="49653"/>
    <cellStyle name="Normal 22 2 4 4" xfId="49654"/>
    <cellStyle name="Normal 22 2 4 5" xfId="49655"/>
    <cellStyle name="Normal 22 2 4 6" xfId="49656"/>
    <cellStyle name="Normal 22 2 4 7" xfId="49657"/>
    <cellStyle name="Normal 22 2 4 8" xfId="49658"/>
    <cellStyle name="Normal 22 2 4 9" xfId="49659"/>
    <cellStyle name="Normal 22 2 40" xfId="49660"/>
    <cellStyle name="Normal 22 2 41" xfId="49661"/>
    <cellStyle name="Normal 22 2 42" xfId="49662"/>
    <cellStyle name="Normal 22 2 43" xfId="49663"/>
    <cellStyle name="Normal 22 2 44" xfId="49664"/>
    <cellStyle name="Normal 22 2 45" xfId="49665"/>
    <cellStyle name="Normal 22 2 46" xfId="49666"/>
    <cellStyle name="Normal 22 2 47" xfId="49667"/>
    <cellStyle name="Normal 22 2 48" xfId="49668"/>
    <cellStyle name="Normal 22 2 49" xfId="49669"/>
    <cellStyle name="Normal 22 2 5" xfId="49670"/>
    <cellStyle name="Normal 22 2 5 10" xfId="49671"/>
    <cellStyle name="Normal 22 2 5 11" xfId="49672"/>
    <cellStyle name="Normal 22 2 5 12" xfId="49673"/>
    <cellStyle name="Normal 22 2 5 13" xfId="49674"/>
    <cellStyle name="Normal 22 2 5 14" xfId="49675"/>
    <cellStyle name="Normal 22 2 5 15" xfId="49676"/>
    <cellStyle name="Normal 22 2 5 16" xfId="49677"/>
    <cellStyle name="Normal 22 2 5 17" xfId="49678"/>
    <cellStyle name="Normal 22 2 5 18" xfId="49679"/>
    <cellStyle name="Normal 22 2 5 19" xfId="49680"/>
    <cellStyle name="Normal 22 2 5 2" xfId="49681"/>
    <cellStyle name="Normal 22 2 5 20" xfId="49682"/>
    <cellStyle name="Normal 22 2 5 21" xfId="49683"/>
    <cellStyle name="Normal 22 2 5 22" xfId="49684"/>
    <cellStyle name="Normal 22 2 5 23" xfId="49685"/>
    <cellStyle name="Normal 22 2 5 24" xfId="49686"/>
    <cellStyle name="Normal 22 2 5 25" xfId="49687"/>
    <cellStyle name="Normal 22 2 5 26" xfId="49688"/>
    <cellStyle name="Normal 22 2 5 27" xfId="49689"/>
    <cellStyle name="Normal 22 2 5 28" xfId="49690"/>
    <cellStyle name="Normal 22 2 5 29" xfId="49691"/>
    <cellStyle name="Normal 22 2 5 3" xfId="49692"/>
    <cellStyle name="Normal 22 2 5 30" xfId="49693"/>
    <cellStyle name="Normal 22 2 5 4" xfId="49694"/>
    <cellStyle name="Normal 22 2 5 5" xfId="49695"/>
    <cellStyle name="Normal 22 2 5 6" xfId="49696"/>
    <cellStyle name="Normal 22 2 5 7" xfId="49697"/>
    <cellStyle name="Normal 22 2 5 8" xfId="49698"/>
    <cellStyle name="Normal 22 2 5 9" xfId="49699"/>
    <cellStyle name="Normal 22 2 50" xfId="49700"/>
    <cellStyle name="Normal 22 2 51" xfId="49701"/>
    <cellStyle name="Normal 22 2 52" xfId="49702"/>
    <cellStyle name="Normal 22 2 53" xfId="49703"/>
    <cellStyle name="Normal 22 2 54" xfId="49704"/>
    <cellStyle name="Normal 22 2 55" xfId="49705"/>
    <cellStyle name="Normal 22 2 56" xfId="49706"/>
    <cellStyle name="Normal 22 2 57" xfId="49707"/>
    <cellStyle name="Normal 22 2 58" xfId="49708"/>
    <cellStyle name="Normal 22 2 59" xfId="49709"/>
    <cellStyle name="Normal 22 2 6" xfId="49710"/>
    <cellStyle name="Normal 22 2 6 10" xfId="49711"/>
    <cellStyle name="Normal 22 2 6 11" xfId="49712"/>
    <cellStyle name="Normal 22 2 6 12" xfId="49713"/>
    <cellStyle name="Normal 22 2 6 13" xfId="49714"/>
    <cellStyle name="Normal 22 2 6 14" xfId="49715"/>
    <cellStyle name="Normal 22 2 6 15" xfId="49716"/>
    <cellStyle name="Normal 22 2 6 16" xfId="49717"/>
    <cellStyle name="Normal 22 2 6 17" xfId="49718"/>
    <cellStyle name="Normal 22 2 6 18" xfId="49719"/>
    <cellStyle name="Normal 22 2 6 19" xfId="49720"/>
    <cellStyle name="Normal 22 2 6 2" xfId="49721"/>
    <cellStyle name="Normal 22 2 6 20" xfId="49722"/>
    <cellStyle name="Normal 22 2 6 21" xfId="49723"/>
    <cellStyle name="Normal 22 2 6 22" xfId="49724"/>
    <cellStyle name="Normal 22 2 6 23" xfId="49725"/>
    <cellStyle name="Normal 22 2 6 24" xfId="49726"/>
    <cellStyle name="Normal 22 2 6 25" xfId="49727"/>
    <cellStyle name="Normal 22 2 6 26" xfId="49728"/>
    <cellStyle name="Normal 22 2 6 27" xfId="49729"/>
    <cellStyle name="Normal 22 2 6 28" xfId="49730"/>
    <cellStyle name="Normal 22 2 6 29" xfId="49731"/>
    <cellStyle name="Normal 22 2 6 3" xfId="49732"/>
    <cellStyle name="Normal 22 2 6 30" xfId="49733"/>
    <cellStyle name="Normal 22 2 6 4" xfId="49734"/>
    <cellStyle name="Normal 22 2 6 5" xfId="49735"/>
    <cellStyle name="Normal 22 2 6 6" xfId="49736"/>
    <cellStyle name="Normal 22 2 6 7" xfId="49737"/>
    <cellStyle name="Normal 22 2 6 8" xfId="49738"/>
    <cellStyle name="Normal 22 2 6 9" xfId="49739"/>
    <cellStyle name="Normal 22 2 60" xfId="49740"/>
    <cellStyle name="Normal 22 2 7" xfId="49741"/>
    <cellStyle name="Normal 22 2 7 10" xfId="49742"/>
    <cellStyle name="Normal 22 2 7 11" xfId="49743"/>
    <cellStyle name="Normal 22 2 7 12" xfId="49744"/>
    <cellStyle name="Normal 22 2 7 13" xfId="49745"/>
    <cellStyle name="Normal 22 2 7 14" xfId="49746"/>
    <cellStyle name="Normal 22 2 7 15" xfId="49747"/>
    <cellStyle name="Normal 22 2 7 16" xfId="49748"/>
    <cellStyle name="Normal 22 2 7 17" xfId="49749"/>
    <cellStyle name="Normal 22 2 7 18" xfId="49750"/>
    <cellStyle name="Normal 22 2 7 19" xfId="49751"/>
    <cellStyle name="Normal 22 2 7 2" xfId="49752"/>
    <cellStyle name="Normal 22 2 7 20" xfId="49753"/>
    <cellStyle name="Normal 22 2 7 21" xfId="49754"/>
    <cellStyle name="Normal 22 2 7 22" xfId="49755"/>
    <cellStyle name="Normal 22 2 7 23" xfId="49756"/>
    <cellStyle name="Normal 22 2 7 24" xfId="49757"/>
    <cellStyle name="Normal 22 2 7 25" xfId="49758"/>
    <cellStyle name="Normal 22 2 7 26" xfId="49759"/>
    <cellStyle name="Normal 22 2 7 27" xfId="49760"/>
    <cellStyle name="Normal 22 2 7 28" xfId="49761"/>
    <cellStyle name="Normal 22 2 7 29" xfId="49762"/>
    <cellStyle name="Normal 22 2 7 3" xfId="49763"/>
    <cellStyle name="Normal 22 2 7 30" xfId="49764"/>
    <cellStyle name="Normal 22 2 7 4" xfId="49765"/>
    <cellStyle name="Normal 22 2 7 5" xfId="49766"/>
    <cellStyle name="Normal 22 2 7 6" xfId="49767"/>
    <cellStyle name="Normal 22 2 7 7" xfId="49768"/>
    <cellStyle name="Normal 22 2 7 8" xfId="49769"/>
    <cellStyle name="Normal 22 2 7 9" xfId="49770"/>
    <cellStyle name="Normal 22 2 8" xfId="49771"/>
    <cellStyle name="Normal 22 2 8 10" xfId="49772"/>
    <cellStyle name="Normal 22 2 8 11" xfId="49773"/>
    <cellStyle name="Normal 22 2 8 12" xfId="49774"/>
    <cellStyle name="Normal 22 2 8 13" xfId="49775"/>
    <cellStyle name="Normal 22 2 8 14" xfId="49776"/>
    <cellStyle name="Normal 22 2 8 15" xfId="49777"/>
    <cellStyle name="Normal 22 2 8 16" xfId="49778"/>
    <cellStyle name="Normal 22 2 8 17" xfId="49779"/>
    <cellStyle name="Normal 22 2 8 18" xfId="49780"/>
    <cellStyle name="Normal 22 2 8 19" xfId="49781"/>
    <cellStyle name="Normal 22 2 8 2" xfId="49782"/>
    <cellStyle name="Normal 22 2 8 20" xfId="49783"/>
    <cellStyle name="Normal 22 2 8 21" xfId="49784"/>
    <cellStyle name="Normal 22 2 8 22" xfId="49785"/>
    <cellStyle name="Normal 22 2 8 23" xfId="49786"/>
    <cellStyle name="Normal 22 2 8 24" xfId="49787"/>
    <cellStyle name="Normal 22 2 8 25" xfId="49788"/>
    <cellStyle name="Normal 22 2 8 26" xfId="49789"/>
    <cellStyle name="Normal 22 2 8 27" xfId="49790"/>
    <cellStyle name="Normal 22 2 8 28" xfId="49791"/>
    <cellStyle name="Normal 22 2 8 29" xfId="49792"/>
    <cellStyle name="Normal 22 2 8 3" xfId="49793"/>
    <cellStyle name="Normal 22 2 8 30" xfId="49794"/>
    <cellStyle name="Normal 22 2 8 4" xfId="49795"/>
    <cellStyle name="Normal 22 2 8 5" xfId="49796"/>
    <cellStyle name="Normal 22 2 8 6" xfId="49797"/>
    <cellStyle name="Normal 22 2 8 7" xfId="49798"/>
    <cellStyle name="Normal 22 2 8 8" xfId="49799"/>
    <cellStyle name="Normal 22 2 8 9" xfId="49800"/>
    <cellStyle name="Normal 22 2 9" xfId="49801"/>
    <cellStyle name="Normal 22 2 9 10" xfId="49802"/>
    <cellStyle name="Normal 22 2 9 11" xfId="49803"/>
    <cellStyle name="Normal 22 2 9 12" xfId="49804"/>
    <cellStyle name="Normal 22 2 9 13" xfId="49805"/>
    <cellStyle name="Normal 22 2 9 14" xfId="49806"/>
    <cellStyle name="Normal 22 2 9 15" xfId="49807"/>
    <cellStyle name="Normal 22 2 9 16" xfId="49808"/>
    <cellStyle name="Normal 22 2 9 17" xfId="49809"/>
    <cellStyle name="Normal 22 2 9 18" xfId="49810"/>
    <cellStyle name="Normal 22 2 9 19" xfId="49811"/>
    <cellStyle name="Normal 22 2 9 2" xfId="49812"/>
    <cellStyle name="Normal 22 2 9 20" xfId="49813"/>
    <cellStyle name="Normal 22 2 9 21" xfId="49814"/>
    <cellStyle name="Normal 22 2 9 22" xfId="49815"/>
    <cellStyle name="Normal 22 2 9 23" xfId="49816"/>
    <cellStyle name="Normal 22 2 9 24" xfId="49817"/>
    <cellStyle name="Normal 22 2 9 25" xfId="49818"/>
    <cellStyle name="Normal 22 2 9 26" xfId="49819"/>
    <cellStyle name="Normal 22 2 9 27" xfId="49820"/>
    <cellStyle name="Normal 22 2 9 28" xfId="49821"/>
    <cellStyle name="Normal 22 2 9 29" xfId="49822"/>
    <cellStyle name="Normal 22 2 9 3" xfId="49823"/>
    <cellStyle name="Normal 22 2 9 30" xfId="49824"/>
    <cellStyle name="Normal 22 2 9 4" xfId="49825"/>
    <cellStyle name="Normal 22 2 9 5" xfId="49826"/>
    <cellStyle name="Normal 22 2 9 6" xfId="49827"/>
    <cellStyle name="Normal 22 2 9 7" xfId="49828"/>
    <cellStyle name="Normal 22 2 9 8" xfId="49829"/>
    <cellStyle name="Normal 22 2 9 9" xfId="49830"/>
    <cellStyle name="Normal 22 20" xfId="49831"/>
    <cellStyle name="Normal 22 20 10" xfId="49832"/>
    <cellStyle name="Normal 22 20 11" xfId="49833"/>
    <cellStyle name="Normal 22 20 12" xfId="49834"/>
    <cellStyle name="Normal 22 20 13" xfId="49835"/>
    <cellStyle name="Normal 22 20 14" xfId="49836"/>
    <cellStyle name="Normal 22 20 15" xfId="49837"/>
    <cellStyle name="Normal 22 20 16" xfId="49838"/>
    <cellStyle name="Normal 22 20 17" xfId="49839"/>
    <cellStyle name="Normal 22 20 18" xfId="49840"/>
    <cellStyle name="Normal 22 20 19" xfId="49841"/>
    <cellStyle name="Normal 22 20 2" xfId="49842"/>
    <cellStyle name="Normal 22 20 20" xfId="49843"/>
    <cellStyle name="Normal 22 20 21" xfId="49844"/>
    <cellStyle name="Normal 22 20 22" xfId="49845"/>
    <cellStyle name="Normal 22 20 23" xfId="49846"/>
    <cellStyle name="Normal 22 20 24" xfId="49847"/>
    <cellStyle name="Normal 22 20 25" xfId="49848"/>
    <cellStyle name="Normal 22 20 26" xfId="49849"/>
    <cellStyle name="Normal 22 20 27" xfId="49850"/>
    <cellStyle name="Normal 22 20 28" xfId="49851"/>
    <cellStyle name="Normal 22 20 29" xfId="49852"/>
    <cellStyle name="Normal 22 20 3" xfId="49853"/>
    <cellStyle name="Normal 22 20 30" xfId="49854"/>
    <cellStyle name="Normal 22 20 4" xfId="49855"/>
    <cellStyle name="Normal 22 20 5" xfId="49856"/>
    <cellStyle name="Normal 22 20 6" xfId="49857"/>
    <cellStyle name="Normal 22 20 7" xfId="49858"/>
    <cellStyle name="Normal 22 20 8" xfId="49859"/>
    <cellStyle name="Normal 22 20 9" xfId="49860"/>
    <cellStyle name="Normal 22 21" xfId="49861"/>
    <cellStyle name="Normal 22 21 10" xfId="49862"/>
    <cellStyle name="Normal 22 21 11" xfId="49863"/>
    <cellStyle name="Normal 22 21 12" xfId="49864"/>
    <cellStyle name="Normal 22 21 13" xfId="49865"/>
    <cellStyle name="Normal 22 21 14" xfId="49866"/>
    <cellStyle name="Normal 22 21 15" xfId="49867"/>
    <cellStyle name="Normal 22 21 16" xfId="49868"/>
    <cellStyle name="Normal 22 21 17" xfId="49869"/>
    <cellStyle name="Normal 22 21 18" xfId="49870"/>
    <cellStyle name="Normal 22 21 19" xfId="49871"/>
    <cellStyle name="Normal 22 21 2" xfId="49872"/>
    <cellStyle name="Normal 22 21 20" xfId="49873"/>
    <cellStyle name="Normal 22 21 21" xfId="49874"/>
    <cellStyle name="Normal 22 21 22" xfId="49875"/>
    <cellStyle name="Normal 22 21 23" xfId="49876"/>
    <cellStyle name="Normal 22 21 24" xfId="49877"/>
    <cellStyle name="Normal 22 21 25" xfId="49878"/>
    <cellStyle name="Normal 22 21 26" xfId="49879"/>
    <cellStyle name="Normal 22 21 27" xfId="49880"/>
    <cellStyle name="Normal 22 21 28" xfId="49881"/>
    <cellStyle name="Normal 22 21 29" xfId="49882"/>
    <cellStyle name="Normal 22 21 3" xfId="49883"/>
    <cellStyle name="Normal 22 21 30" xfId="49884"/>
    <cellStyle name="Normal 22 21 4" xfId="49885"/>
    <cellStyle name="Normal 22 21 5" xfId="49886"/>
    <cellStyle name="Normal 22 21 6" xfId="49887"/>
    <cellStyle name="Normal 22 21 7" xfId="49888"/>
    <cellStyle name="Normal 22 21 8" xfId="49889"/>
    <cellStyle name="Normal 22 21 9" xfId="49890"/>
    <cellStyle name="Normal 22 22" xfId="49891"/>
    <cellStyle name="Normal 22 22 10" xfId="49892"/>
    <cellStyle name="Normal 22 22 11" xfId="49893"/>
    <cellStyle name="Normal 22 22 12" xfId="49894"/>
    <cellStyle name="Normal 22 22 13" xfId="49895"/>
    <cellStyle name="Normal 22 22 14" xfId="49896"/>
    <cellStyle name="Normal 22 22 15" xfId="49897"/>
    <cellStyle name="Normal 22 22 16" xfId="49898"/>
    <cellStyle name="Normal 22 22 17" xfId="49899"/>
    <cellStyle name="Normal 22 22 18" xfId="49900"/>
    <cellStyle name="Normal 22 22 19" xfId="49901"/>
    <cellStyle name="Normal 22 22 2" xfId="49902"/>
    <cellStyle name="Normal 22 22 20" xfId="49903"/>
    <cellStyle name="Normal 22 22 21" xfId="49904"/>
    <cellStyle name="Normal 22 22 22" xfId="49905"/>
    <cellStyle name="Normal 22 22 23" xfId="49906"/>
    <cellStyle name="Normal 22 22 24" xfId="49907"/>
    <cellStyle name="Normal 22 22 25" xfId="49908"/>
    <cellStyle name="Normal 22 22 26" xfId="49909"/>
    <cellStyle name="Normal 22 22 27" xfId="49910"/>
    <cellStyle name="Normal 22 22 28" xfId="49911"/>
    <cellStyle name="Normal 22 22 29" xfId="49912"/>
    <cellStyle name="Normal 22 22 3" xfId="49913"/>
    <cellStyle name="Normal 22 22 30" xfId="49914"/>
    <cellStyle name="Normal 22 22 4" xfId="49915"/>
    <cellStyle name="Normal 22 22 5" xfId="49916"/>
    <cellStyle name="Normal 22 22 6" xfId="49917"/>
    <cellStyle name="Normal 22 22 7" xfId="49918"/>
    <cellStyle name="Normal 22 22 8" xfId="49919"/>
    <cellStyle name="Normal 22 22 9" xfId="49920"/>
    <cellStyle name="Normal 22 23" xfId="49921"/>
    <cellStyle name="Normal 22 23 10" xfId="49922"/>
    <cellStyle name="Normal 22 23 11" xfId="49923"/>
    <cellStyle name="Normal 22 23 12" xfId="49924"/>
    <cellStyle name="Normal 22 23 13" xfId="49925"/>
    <cellStyle name="Normal 22 23 14" xfId="49926"/>
    <cellStyle name="Normal 22 23 15" xfId="49927"/>
    <cellStyle name="Normal 22 23 16" xfId="49928"/>
    <cellStyle name="Normal 22 23 17" xfId="49929"/>
    <cellStyle name="Normal 22 23 18" xfId="49930"/>
    <cellStyle name="Normal 22 23 19" xfId="49931"/>
    <cellStyle name="Normal 22 23 2" xfId="49932"/>
    <cellStyle name="Normal 22 23 20" xfId="49933"/>
    <cellStyle name="Normal 22 23 21" xfId="49934"/>
    <cellStyle name="Normal 22 23 22" xfId="49935"/>
    <cellStyle name="Normal 22 23 23" xfId="49936"/>
    <cellStyle name="Normal 22 23 24" xfId="49937"/>
    <cellStyle name="Normal 22 23 25" xfId="49938"/>
    <cellStyle name="Normal 22 23 26" xfId="49939"/>
    <cellStyle name="Normal 22 23 27" xfId="49940"/>
    <cellStyle name="Normal 22 23 28" xfId="49941"/>
    <cellStyle name="Normal 22 23 29" xfId="49942"/>
    <cellStyle name="Normal 22 23 3" xfId="49943"/>
    <cellStyle name="Normal 22 23 30" xfId="49944"/>
    <cellStyle name="Normal 22 23 4" xfId="49945"/>
    <cellStyle name="Normal 22 23 5" xfId="49946"/>
    <cellStyle name="Normal 22 23 6" xfId="49947"/>
    <cellStyle name="Normal 22 23 7" xfId="49948"/>
    <cellStyle name="Normal 22 23 8" xfId="49949"/>
    <cellStyle name="Normal 22 23 9" xfId="49950"/>
    <cellStyle name="Normal 22 24" xfId="49951"/>
    <cellStyle name="Normal 22 24 10" xfId="49952"/>
    <cellStyle name="Normal 22 24 11" xfId="49953"/>
    <cellStyle name="Normal 22 24 12" xfId="49954"/>
    <cellStyle name="Normal 22 24 13" xfId="49955"/>
    <cellStyle name="Normal 22 24 14" xfId="49956"/>
    <cellStyle name="Normal 22 24 15" xfId="49957"/>
    <cellStyle name="Normal 22 24 16" xfId="49958"/>
    <cellStyle name="Normal 22 24 17" xfId="49959"/>
    <cellStyle name="Normal 22 24 18" xfId="49960"/>
    <cellStyle name="Normal 22 24 19" xfId="49961"/>
    <cellStyle name="Normal 22 24 2" xfId="49962"/>
    <cellStyle name="Normal 22 24 20" xfId="49963"/>
    <cellStyle name="Normal 22 24 21" xfId="49964"/>
    <cellStyle name="Normal 22 24 22" xfId="49965"/>
    <cellStyle name="Normal 22 24 23" xfId="49966"/>
    <cellStyle name="Normal 22 24 24" xfId="49967"/>
    <cellStyle name="Normal 22 24 25" xfId="49968"/>
    <cellStyle name="Normal 22 24 26" xfId="49969"/>
    <cellStyle name="Normal 22 24 27" xfId="49970"/>
    <cellStyle name="Normal 22 24 28" xfId="49971"/>
    <cellStyle name="Normal 22 24 29" xfId="49972"/>
    <cellStyle name="Normal 22 24 3" xfId="49973"/>
    <cellStyle name="Normal 22 24 30" xfId="49974"/>
    <cellStyle name="Normal 22 24 4" xfId="49975"/>
    <cellStyle name="Normal 22 24 5" xfId="49976"/>
    <cellStyle name="Normal 22 24 6" xfId="49977"/>
    <cellStyle name="Normal 22 24 7" xfId="49978"/>
    <cellStyle name="Normal 22 24 8" xfId="49979"/>
    <cellStyle name="Normal 22 24 9" xfId="49980"/>
    <cellStyle name="Normal 22 25" xfId="49981"/>
    <cellStyle name="Normal 22 25 10" xfId="49982"/>
    <cellStyle name="Normal 22 25 11" xfId="49983"/>
    <cellStyle name="Normal 22 25 12" xfId="49984"/>
    <cellStyle name="Normal 22 25 13" xfId="49985"/>
    <cellStyle name="Normal 22 25 14" xfId="49986"/>
    <cellStyle name="Normal 22 25 15" xfId="49987"/>
    <cellStyle name="Normal 22 25 16" xfId="49988"/>
    <cellStyle name="Normal 22 25 17" xfId="49989"/>
    <cellStyle name="Normal 22 25 18" xfId="49990"/>
    <cellStyle name="Normal 22 25 19" xfId="49991"/>
    <cellStyle name="Normal 22 25 2" xfId="49992"/>
    <cellStyle name="Normal 22 25 20" xfId="49993"/>
    <cellStyle name="Normal 22 25 21" xfId="49994"/>
    <cellStyle name="Normal 22 25 22" xfId="49995"/>
    <cellStyle name="Normal 22 25 23" xfId="49996"/>
    <cellStyle name="Normal 22 25 24" xfId="49997"/>
    <cellStyle name="Normal 22 25 25" xfId="49998"/>
    <cellStyle name="Normal 22 25 26" xfId="49999"/>
    <cellStyle name="Normal 22 25 27" xfId="50000"/>
    <cellStyle name="Normal 22 25 28" xfId="50001"/>
    <cellStyle name="Normal 22 25 29" xfId="50002"/>
    <cellStyle name="Normal 22 25 3" xfId="50003"/>
    <cellStyle name="Normal 22 25 30" xfId="50004"/>
    <cellStyle name="Normal 22 25 4" xfId="50005"/>
    <cellStyle name="Normal 22 25 5" xfId="50006"/>
    <cellStyle name="Normal 22 25 6" xfId="50007"/>
    <cellStyle name="Normal 22 25 7" xfId="50008"/>
    <cellStyle name="Normal 22 25 8" xfId="50009"/>
    <cellStyle name="Normal 22 25 9" xfId="50010"/>
    <cellStyle name="Normal 22 26" xfId="50011"/>
    <cellStyle name="Normal 22 26 10" xfId="50012"/>
    <cellStyle name="Normal 22 26 11" xfId="50013"/>
    <cellStyle name="Normal 22 26 12" xfId="50014"/>
    <cellStyle name="Normal 22 26 13" xfId="50015"/>
    <cellStyle name="Normal 22 26 14" xfId="50016"/>
    <cellStyle name="Normal 22 26 15" xfId="50017"/>
    <cellStyle name="Normal 22 26 16" xfId="50018"/>
    <cellStyle name="Normal 22 26 17" xfId="50019"/>
    <cellStyle name="Normal 22 26 18" xfId="50020"/>
    <cellStyle name="Normal 22 26 19" xfId="50021"/>
    <cellStyle name="Normal 22 26 2" xfId="50022"/>
    <cellStyle name="Normal 22 26 20" xfId="50023"/>
    <cellStyle name="Normal 22 26 21" xfId="50024"/>
    <cellStyle name="Normal 22 26 22" xfId="50025"/>
    <cellStyle name="Normal 22 26 23" xfId="50026"/>
    <cellStyle name="Normal 22 26 24" xfId="50027"/>
    <cellStyle name="Normal 22 26 25" xfId="50028"/>
    <cellStyle name="Normal 22 26 26" xfId="50029"/>
    <cellStyle name="Normal 22 26 27" xfId="50030"/>
    <cellStyle name="Normal 22 26 28" xfId="50031"/>
    <cellStyle name="Normal 22 26 29" xfId="50032"/>
    <cellStyle name="Normal 22 26 3" xfId="50033"/>
    <cellStyle name="Normal 22 26 30" xfId="50034"/>
    <cellStyle name="Normal 22 26 4" xfId="50035"/>
    <cellStyle name="Normal 22 26 5" xfId="50036"/>
    <cellStyle name="Normal 22 26 6" xfId="50037"/>
    <cellStyle name="Normal 22 26 7" xfId="50038"/>
    <cellStyle name="Normal 22 26 8" xfId="50039"/>
    <cellStyle name="Normal 22 26 9" xfId="50040"/>
    <cellStyle name="Normal 22 27" xfId="50041"/>
    <cellStyle name="Normal 22 27 10" xfId="50042"/>
    <cellStyle name="Normal 22 27 11" xfId="50043"/>
    <cellStyle name="Normal 22 27 12" xfId="50044"/>
    <cellStyle name="Normal 22 27 13" xfId="50045"/>
    <cellStyle name="Normal 22 27 14" xfId="50046"/>
    <cellStyle name="Normal 22 27 15" xfId="50047"/>
    <cellStyle name="Normal 22 27 16" xfId="50048"/>
    <cellStyle name="Normal 22 27 17" xfId="50049"/>
    <cellStyle name="Normal 22 27 18" xfId="50050"/>
    <cellStyle name="Normal 22 27 19" xfId="50051"/>
    <cellStyle name="Normal 22 27 2" xfId="50052"/>
    <cellStyle name="Normal 22 27 20" xfId="50053"/>
    <cellStyle name="Normal 22 27 21" xfId="50054"/>
    <cellStyle name="Normal 22 27 22" xfId="50055"/>
    <cellStyle name="Normal 22 27 23" xfId="50056"/>
    <cellStyle name="Normal 22 27 24" xfId="50057"/>
    <cellStyle name="Normal 22 27 25" xfId="50058"/>
    <cellStyle name="Normal 22 27 26" xfId="50059"/>
    <cellStyle name="Normal 22 27 27" xfId="50060"/>
    <cellStyle name="Normal 22 27 28" xfId="50061"/>
    <cellStyle name="Normal 22 27 29" xfId="50062"/>
    <cellStyle name="Normal 22 27 3" xfId="50063"/>
    <cellStyle name="Normal 22 27 30" xfId="50064"/>
    <cellStyle name="Normal 22 27 4" xfId="50065"/>
    <cellStyle name="Normal 22 27 5" xfId="50066"/>
    <cellStyle name="Normal 22 27 6" xfId="50067"/>
    <cellStyle name="Normal 22 27 7" xfId="50068"/>
    <cellStyle name="Normal 22 27 8" xfId="50069"/>
    <cellStyle name="Normal 22 27 9" xfId="50070"/>
    <cellStyle name="Normal 22 28" xfId="50071"/>
    <cellStyle name="Normal 22 28 10" xfId="50072"/>
    <cellStyle name="Normal 22 28 11" xfId="50073"/>
    <cellStyle name="Normal 22 28 12" xfId="50074"/>
    <cellStyle name="Normal 22 28 13" xfId="50075"/>
    <cellStyle name="Normal 22 28 14" xfId="50076"/>
    <cellStyle name="Normal 22 28 15" xfId="50077"/>
    <cellStyle name="Normal 22 28 16" xfId="50078"/>
    <cellStyle name="Normal 22 28 17" xfId="50079"/>
    <cellStyle name="Normal 22 28 18" xfId="50080"/>
    <cellStyle name="Normal 22 28 19" xfId="50081"/>
    <cellStyle name="Normal 22 28 2" xfId="50082"/>
    <cellStyle name="Normal 22 28 20" xfId="50083"/>
    <cellStyle name="Normal 22 28 21" xfId="50084"/>
    <cellStyle name="Normal 22 28 22" xfId="50085"/>
    <cellStyle name="Normal 22 28 23" xfId="50086"/>
    <cellStyle name="Normal 22 28 24" xfId="50087"/>
    <cellStyle name="Normal 22 28 25" xfId="50088"/>
    <cellStyle name="Normal 22 28 26" xfId="50089"/>
    <cellStyle name="Normal 22 28 27" xfId="50090"/>
    <cellStyle name="Normal 22 28 28" xfId="50091"/>
    <cellStyle name="Normal 22 28 29" xfId="50092"/>
    <cellStyle name="Normal 22 28 3" xfId="50093"/>
    <cellStyle name="Normal 22 28 30" xfId="50094"/>
    <cellStyle name="Normal 22 28 4" xfId="50095"/>
    <cellStyle name="Normal 22 28 5" xfId="50096"/>
    <cellStyle name="Normal 22 28 6" xfId="50097"/>
    <cellStyle name="Normal 22 28 7" xfId="50098"/>
    <cellStyle name="Normal 22 28 8" xfId="50099"/>
    <cellStyle name="Normal 22 28 9" xfId="50100"/>
    <cellStyle name="Normal 22 29" xfId="50101"/>
    <cellStyle name="Normal 22 29 10" xfId="50102"/>
    <cellStyle name="Normal 22 29 11" xfId="50103"/>
    <cellStyle name="Normal 22 29 12" xfId="50104"/>
    <cellStyle name="Normal 22 29 13" xfId="50105"/>
    <cellStyle name="Normal 22 29 14" xfId="50106"/>
    <cellStyle name="Normal 22 29 15" xfId="50107"/>
    <cellStyle name="Normal 22 29 16" xfId="50108"/>
    <cellStyle name="Normal 22 29 17" xfId="50109"/>
    <cellStyle name="Normal 22 29 18" xfId="50110"/>
    <cellStyle name="Normal 22 29 19" xfId="50111"/>
    <cellStyle name="Normal 22 29 2" xfId="50112"/>
    <cellStyle name="Normal 22 29 20" xfId="50113"/>
    <cellStyle name="Normal 22 29 21" xfId="50114"/>
    <cellStyle name="Normal 22 29 22" xfId="50115"/>
    <cellStyle name="Normal 22 29 23" xfId="50116"/>
    <cellStyle name="Normal 22 29 24" xfId="50117"/>
    <cellStyle name="Normal 22 29 25" xfId="50118"/>
    <cellStyle name="Normal 22 29 26" xfId="50119"/>
    <cellStyle name="Normal 22 29 27" xfId="50120"/>
    <cellStyle name="Normal 22 29 28" xfId="50121"/>
    <cellStyle name="Normal 22 29 29" xfId="50122"/>
    <cellStyle name="Normal 22 29 3" xfId="50123"/>
    <cellStyle name="Normal 22 29 30" xfId="50124"/>
    <cellStyle name="Normal 22 29 4" xfId="50125"/>
    <cellStyle name="Normal 22 29 5" xfId="50126"/>
    <cellStyle name="Normal 22 29 6" xfId="50127"/>
    <cellStyle name="Normal 22 29 7" xfId="50128"/>
    <cellStyle name="Normal 22 29 8" xfId="50129"/>
    <cellStyle name="Normal 22 29 9" xfId="50130"/>
    <cellStyle name="Normal 22 3" xfId="50131"/>
    <cellStyle name="Normal 22 3 10" xfId="50132"/>
    <cellStyle name="Normal 22 3 11" xfId="50133"/>
    <cellStyle name="Normal 22 3 12" xfId="50134"/>
    <cellStyle name="Normal 22 3 13" xfId="50135"/>
    <cellStyle name="Normal 22 3 14" xfId="50136"/>
    <cellStyle name="Normal 22 3 15" xfId="50137"/>
    <cellStyle name="Normal 22 3 16" xfId="50138"/>
    <cellStyle name="Normal 22 3 17" xfId="50139"/>
    <cellStyle name="Normal 22 3 18" xfId="50140"/>
    <cellStyle name="Normal 22 3 19" xfId="50141"/>
    <cellStyle name="Normal 22 3 2" xfId="50142"/>
    <cellStyle name="Normal 22 3 20" xfId="50143"/>
    <cellStyle name="Normal 22 3 21" xfId="50144"/>
    <cellStyle name="Normal 22 3 22" xfId="50145"/>
    <cellStyle name="Normal 22 3 23" xfId="50146"/>
    <cellStyle name="Normal 22 3 24" xfId="50147"/>
    <cellStyle name="Normal 22 3 25" xfId="50148"/>
    <cellStyle name="Normal 22 3 26" xfId="50149"/>
    <cellStyle name="Normal 22 3 27" xfId="50150"/>
    <cellStyle name="Normal 22 3 28" xfId="50151"/>
    <cellStyle name="Normal 22 3 29" xfId="50152"/>
    <cellStyle name="Normal 22 3 3" xfId="50153"/>
    <cellStyle name="Normal 22 3 30" xfId="50154"/>
    <cellStyle name="Normal 22 3 4" xfId="50155"/>
    <cellStyle name="Normal 22 3 5" xfId="50156"/>
    <cellStyle name="Normal 22 3 6" xfId="50157"/>
    <cellStyle name="Normal 22 3 7" xfId="50158"/>
    <cellStyle name="Normal 22 3 8" xfId="50159"/>
    <cellStyle name="Normal 22 3 9" xfId="50160"/>
    <cellStyle name="Normal 22 30" xfId="50161"/>
    <cellStyle name="Normal 22 30 10" xfId="50162"/>
    <cellStyle name="Normal 22 30 11" xfId="50163"/>
    <cellStyle name="Normal 22 30 12" xfId="50164"/>
    <cellStyle name="Normal 22 30 13" xfId="50165"/>
    <cellStyle name="Normal 22 30 14" xfId="50166"/>
    <cellStyle name="Normal 22 30 15" xfId="50167"/>
    <cellStyle name="Normal 22 30 16" xfId="50168"/>
    <cellStyle name="Normal 22 30 17" xfId="50169"/>
    <cellStyle name="Normal 22 30 18" xfId="50170"/>
    <cellStyle name="Normal 22 30 19" xfId="50171"/>
    <cellStyle name="Normal 22 30 2" xfId="50172"/>
    <cellStyle name="Normal 22 30 20" xfId="50173"/>
    <cellStyle name="Normal 22 30 21" xfId="50174"/>
    <cellStyle name="Normal 22 30 22" xfId="50175"/>
    <cellStyle name="Normal 22 30 23" xfId="50176"/>
    <cellStyle name="Normal 22 30 24" xfId="50177"/>
    <cellStyle name="Normal 22 30 25" xfId="50178"/>
    <cellStyle name="Normal 22 30 26" xfId="50179"/>
    <cellStyle name="Normal 22 30 27" xfId="50180"/>
    <cellStyle name="Normal 22 30 28" xfId="50181"/>
    <cellStyle name="Normal 22 30 29" xfId="50182"/>
    <cellStyle name="Normal 22 30 3" xfId="50183"/>
    <cellStyle name="Normal 22 30 30" xfId="50184"/>
    <cellStyle name="Normal 22 30 4" xfId="50185"/>
    <cellStyle name="Normal 22 30 5" xfId="50186"/>
    <cellStyle name="Normal 22 30 6" xfId="50187"/>
    <cellStyle name="Normal 22 30 7" xfId="50188"/>
    <cellStyle name="Normal 22 30 8" xfId="50189"/>
    <cellStyle name="Normal 22 30 9" xfId="50190"/>
    <cellStyle name="Normal 22 31" xfId="50191"/>
    <cellStyle name="Normal 22 31 10" xfId="50192"/>
    <cellStyle name="Normal 22 31 11" xfId="50193"/>
    <cellStyle name="Normal 22 31 12" xfId="50194"/>
    <cellStyle name="Normal 22 31 13" xfId="50195"/>
    <cellStyle name="Normal 22 31 14" xfId="50196"/>
    <cellStyle name="Normal 22 31 15" xfId="50197"/>
    <cellStyle name="Normal 22 31 16" xfId="50198"/>
    <cellStyle name="Normal 22 31 17" xfId="50199"/>
    <cellStyle name="Normal 22 31 18" xfId="50200"/>
    <cellStyle name="Normal 22 31 19" xfId="50201"/>
    <cellStyle name="Normal 22 31 2" xfId="50202"/>
    <cellStyle name="Normal 22 31 20" xfId="50203"/>
    <cellStyle name="Normal 22 31 21" xfId="50204"/>
    <cellStyle name="Normal 22 31 22" xfId="50205"/>
    <cellStyle name="Normal 22 31 23" xfId="50206"/>
    <cellStyle name="Normal 22 31 24" xfId="50207"/>
    <cellStyle name="Normal 22 31 25" xfId="50208"/>
    <cellStyle name="Normal 22 31 26" xfId="50209"/>
    <cellStyle name="Normal 22 31 27" xfId="50210"/>
    <cellStyle name="Normal 22 31 28" xfId="50211"/>
    <cellStyle name="Normal 22 31 29" xfId="50212"/>
    <cellStyle name="Normal 22 31 3" xfId="50213"/>
    <cellStyle name="Normal 22 31 30" xfId="50214"/>
    <cellStyle name="Normal 22 31 4" xfId="50215"/>
    <cellStyle name="Normal 22 31 5" xfId="50216"/>
    <cellStyle name="Normal 22 31 6" xfId="50217"/>
    <cellStyle name="Normal 22 31 7" xfId="50218"/>
    <cellStyle name="Normal 22 31 8" xfId="50219"/>
    <cellStyle name="Normal 22 31 9" xfId="50220"/>
    <cellStyle name="Normal 22 32" xfId="50221"/>
    <cellStyle name="Normal 22 32 10" xfId="50222"/>
    <cellStyle name="Normal 22 32 11" xfId="50223"/>
    <cellStyle name="Normal 22 32 12" xfId="50224"/>
    <cellStyle name="Normal 22 32 13" xfId="50225"/>
    <cellStyle name="Normal 22 32 14" xfId="50226"/>
    <cellStyle name="Normal 22 32 15" xfId="50227"/>
    <cellStyle name="Normal 22 32 16" xfId="50228"/>
    <cellStyle name="Normal 22 32 17" xfId="50229"/>
    <cellStyle name="Normal 22 32 18" xfId="50230"/>
    <cellStyle name="Normal 22 32 19" xfId="50231"/>
    <cellStyle name="Normal 22 32 2" xfId="50232"/>
    <cellStyle name="Normal 22 32 20" xfId="50233"/>
    <cellStyle name="Normal 22 32 21" xfId="50234"/>
    <cellStyle name="Normal 22 32 22" xfId="50235"/>
    <cellStyle name="Normal 22 32 23" xfId="50236"/>
    <cellStyle name="Normal 22 32 24" xfId="50237"/>
    <cellStyle name="Normal 22 32 25" xfId="50238"/>
    <cellStyle name="Normal 22 32 26" xfId="50239"/>
    <cellStyle name="Normal 22 32 27" xfId="50240"/>
    <cellStyle name="Normal 22 32 28" xfId="50241"/>
    <cellStyle name="Normal 22 32 29" xfId="50242"/>
    <cellStyle name="Normal 22 32 3" xfId="50243"/>
    <cellStyle name="Normal 22 32 30" xfId="50244"/>
    <cellStyle name="Normal 22 32 4" xfId="50245"/>
    <cellStyle name="Normal 22 32 5" xfId="50246"/>
    <cellStyle name="Normal 22 32 6" xfId="50247"/>
    <cellStyle name="Normal 22 32 7" xfId="50248"/>
    <cellStyle name="Normal 22 32 8" xfId="50249"/>
    <cellStyle name="Normal 22 32 9" xfId="50250"/>
    <cellStyle name="Normal 22 33" xfId="50251"/>
    <cellStyle name="Normal 22 34" xfId="50252"/>
    <cellStyle name="Normal 22 35" xfId="50253"/>
    <cellStyle name="Normal 22 36" xfId="50254"/>
    <cellStyle name="Normal 22 37" xfId="50255"/>
    <cellStyle name="Normal 22 38" xfId="50256"/>
    <cellStyle name="Normal 22 39" xfId="50257"/>
    <cellStyle name="Normal 22 4" xfId="50258"/>
    <cellStyle name="Normal 22 4 10" xfId="50259"/>
    <cellStyle name="Normal 22 4 11" xfId="50260"/>
    <cellStyle name="Normal 22 4 12" xfId="50261"/>
    <cellStyle name="Normal 22 4 13" xfId="50262"/>
    <cellStyle name="Normal 22 4 14" xfId="50263"/>
    <cellStyle name="Normal 22 4 15" xfId="50264"/>
    <cellStyle name="Normal 22 4 16" xfId="50265"/>
    <cellStyle name="Normal 22 4 17" xfId="50266"/>
    <cellStyle name="Normal 22 4 18" xfId="50267"/>
    <cellStyle name="Normal 22 4 19" xfId="50268"/>
    <cellStyle name="Normal 22 4 2" xfId="50269"/>
    <cellStyle name="Normal 22 4 20" xfId="50270"/>
    <cellStyle name="Normal 22 4 21" xfId="50271"/>
    <cellStyle name="Normal 22 4 22" xfId="50272"/>
    <cellStyle name="Normal 22 4 23" xfId="50273"/>
    <cellStyle name="Normal 22 4 24" xfId="50274"/>
    <cellStyle name="Normal 22 4 25" xfId="50275"/>
    <cellStyle name="Normal 22 4 26" xfId="50276"/>
    <cellStyle name="Normal 22 4 27" xfId="50277"/>
    <cellStyle name="Normal 22 4 28" xfId="50278"/>
    <cellStyle name="Normal 22 4 29" xfId="50279"/>
    <cellStyle name="Normal 22 4 3" xfId="50280"/>
    <cellStyle name="Normal 22 4 30" xfId="50281"/>
    <cellStyle name="Normal 22 4 4" xfId="50282"/>
    <cellStyle name="Normal 22 4 5" xfId="50283"/>
    <cellStyle name="Normal 22 4 6" xfId="50284"/>
    <cellStyle name="Normal 22 4 7" xfId="50285"/>
    <cellStyle name="Normal 22 4 8" xfId="50286"/>
    <cellStyle name="Normal 22 4 9" xfId="50287"/>
    <cellStyle name="Normal 22 40" xfId="50288"/>
    <cellStyle name="Normal 22 41" xfId="50289"/>
    <cellStyle name="Normal 22 42" xfId="50290"/>
    <cellStyle name="Normal 22 43" xfId="50291"/>
    <cellStyle name="Normal 22 44" xfId="50292"/>
    <cellStyle name="Normal 22 45" xfId="50293"/>
    <cellStyle name="Normal 22 46" xfId="50294"/>
    <cellStyle name="Normal 22 47" xfId="50295"/>
    <cellStyle name="Normal 22 48" xfId="50296"/>
    <cellStyle name="Normal 22 49" xfId="50297"/>
    <cellStyle name="Normal 22 5" xfId="50298"/>
    <cellStyle name="Normal 22 5 10" xfId="50299"/>
    <cellStyle name="Normal 22 5 11" xfId="50300"/>
    <cellStyle name="Normal 22 5 12" xfId="50301"/>
    <cellStyle name="Normal 22 5 13" xfId="50302"/>
    <cellStyle name="Normal 22 5 14" xfId="50303"/>
    <cellStyle name="Normal 22 5 15" xfId="50304"/>
    <cellStyle name="Normal 22 5 16" xfId="50305"/>
    <cellStyle name="Normal 22 5 17" xfId="50306"/>
    <cellStyle name="Normal 22 5 18" xfId="50307"/>
    <cellStyle name="Normal 22 5 19" xfId="50308"/>
    <cellStyle name="Normal 22 5 2" xfId="50309"/>
    <cellStyle name="Normal 22 5 20" xfId="50310"/>
    <cellStyle name="Normal 22 5 21" xfId="50311"/>
    <cellStyle name="Normal 22 5 22" xfId="50312"/>
    <cellStyle name="Normal 22 5 23" xfId="50313"/>
    <cellStyle name="Normal 22 5 24" xfId="50314"/>
    <cellStyle name="Normal 22 5 25" xfId="50315"/>
    <cellStyle name="Normal 22 5 26" xfId="50316"/>
    <cellStyle name="Normal 22 5 27" xfId="50317"/>
    <cellStyle name="Normal 22 5 28" xfId="50318"/>
    <cellStyle name="Normal 22 5 29" xfId="50319"/>
    <cellStyle name="Normal 22 5 3" xfId="50320"/>
    <cellStyle name="Normal 22 5 30" xfId="50321"/>
    <cellStyle name="Normal 22 5 4" xfId="50322"/>
    <cellStyle name="Normal 22 5 5" xfId="50323"/>
    <cellStyle name="Normal 22 5 6" xfId="50324"/>
    <cellStyle name="Normal 22 5 7" xfId="50325"/>
    <cellStyle name="Normal 22 5 8" xfId="50326"/>
    <cellStyle name="Normal 22 5 9" xfId="50327"/>
    <cellStyle name="Normal 22 50" xfId="50328"/>
    <cellStyle name="Normal 22 51" xfId="50329"/>
    <cellStyle name="Normal 22 52" xfId="50330"/>
    <cellStyle name="Normal 22 53" xfId="50331"/>
    <cellStyle name="Normal 22 54" xfId="50332"/>
    <cellStyle name="Normal 22 55" xfId="50333"/>
    <cellStyle name="Normal 22 56" xfId="50334"/>
    <cellStyle name="Normal 22 57" xfId="50335"/>
    <cellStyle name="Normal 22 58" xfId="50336"/>
    <cellStyle name="Normal 22 59" xfId="50337"/>
    <cellStyle name="Normal 22 6" xfId="50338"/>
    <cellStyle name="Normal 22 6 10" xfId="50339"/>
    <cellStyle name="Normal 22 6 11" xfId="50340"/>
    <cellStyle name="Normal 22 6 12" xfId="50341"/>
    <cellStyle name="Normal 22 6 13" xfId="50342"/>
    <cellStyle name="Normal 22 6 14" xfId="50343"/>
    <cellStyle name="Normal 22 6 15" xfId="50344"/>
    <cellStyle name="Normal 22 6 16" xfId="50345"/>
    <cellStyle name="Normal 22 6 17" xfId="50346"/>
    <cellStyle name="Normal 22 6 18" xfId="50347"/>
    <cellStyle name="Normal 22 6 19" xfId="50348"/>
    <cellStyle name="Normal 22 6 2" xfId="50349"/>
    <cellStyle name="Normal 22 6 20" xfId="50350"/>
    <cellStyle name="Normal 22 6 21" xfId="50351"/>
    <cellStyle name="Normal 22 6 22" xfId="50352"/>
    <cellStyle name="Normal 22 6 23" xfId="50353"/>
    <cellStyle name="Normal 22 6 24" xfId="50354"/>
    <cellStyle name="Normal 22 6 25" xfId="50355"/>
    <cellStyle name="Normal 22 6 26" xfId="50356"/>
    <cellStyle name="Normal 22 6 27" xfId="50357"/>
    <cellStyle name="Normal 22 6 28" xfId="50358"/>
    <cellStyle name="Normal 22 6 29" xfId="50359"/>
    <cellStyle name="Normal 22 6 3" xfId="50360"/>
    <cellStyle name="Normal 22 6 30" xfId="50361"/>
    <cellStyle name="Normal 22 6 4" xfId="50362"/>
    <cellStyle name="Normal 22 6 5" xfId="50363"/>
    <cellStyle name="Normal 22 6 6" xfId="50364"/>
    <cellStyle name="Normal 22 6 7" xfId="50365"/>
    <cellStyle name="Normal 22 6 8" xfId="50366"/>
    <cellStyle name="Normal 22 6 9" xfId="50367"/>
    <cellStyle name="Normal 22 60" xfId="50368"/>
    <cellStyle name="Normal 22 61" xfId="50369"/>
    <cellStyle name="Normal 22 7" xfId="50370"/>
    <cellStyle name="Normal 22 7 10" xfId="50371"/>
    <cellStyle name="Normal 22 7 11" xfId="50372"/>
    <cellStyle name="Normal 22 7 12" xfId="50373"/>
    <cellStyle name="Normal 22 7 13" xfId="50374"/>
    <cellStyle name="Normal 22 7 14" xfId="50375"/>
    <cellStyle name="Normal 22 7 15" xfId="50376"/>
    <cellStyle name="Normal 22 7 16" xfId="50377"/>
    <cellStyle name="Normal 22 7 17" xfId="50378"/>
    <cellStyle name="Normal 22 7 18" xfId="50379"/>
    <cellStyle name="Normal 22 7 19" xfId="50380"/>
    <cellStyle name="Normal 22 7 2" xfId="50381"/>
    <cellStyle name="Normal 22 7 20" xfId="50382"/>
    <cellStyle name="Normal 22 7 21" xfId="50383"/>
    <cellStyle name="Normal 22 7 22" xfId="50384"/>
    <cellStyle name="Normal 22 7 23" xfId="50385"/>
    <cellStyle name="Normal 22 7 24" xfId="50386"/>
    <cellStyle name="Normal 22 7 25" xfId="50387"/>
    <cellStyle name="Normal 22 7 26" xfId="50388"/>
    <cellStyle name="Normal 22 7 27" xfId="50389"/>
    <cellStyle name="Normal 22 7 28" xfId="50390"/>
    <cellStyle name="Normal 22 7 29" xfId="50391"/>
    <cellStyle name="Normal 22 7 3" xfId="50392"/>
    <cellStyle name="Normal 22 7 30" xfId="50393"/>
    <cellStyle name="Normal 22 7 4" xfId="50394"/>
    <cellStyle name="Normal 22 7 5" xfId="50395"/>
    <cellStyle name="Normal 22 7 6" xfId="50396"/>
    <cellStyle name="Normal 22 7 7" xfId="50397"/>
    <cellStyle name="Normal 22 7 8" xfId="50398"/>
    <cellStyle name="Normal 22 7 9" xfId="50399"/>
    <cellStyle name="Normal 22 8" xfId="50400"/>
    <cellStyle name="Normal 22 8 10" xfId="50401"/>
    <cellStyle name="Normal 22 8 11" xfId="50402"/>
    <cellStyle name="Normal 22 8 12" xfId="50403"/>
    <cellStyle name="Normal 22 8 13" xfId="50404"/>
    <cellStyle name="Normal 22 8 14" xfId="50405"/>
    <cellStyle name="Normal 22 8 15" xfId="50406"/>
    <cellStyle name="Normal 22 8 16" xfId="50407"/>
    <cellStyle name="Normal 22 8 17" xfId="50408"/>
    <cellStyle name="Normal 22 8 18" xfId="50409"/>
    <cellStyle name="Normal 22 8 19" xfId="50410"/>
    <cellStyle name="Normal 22 8 2" xfId="50411"/>
    <cellStyle name="Normal 22 8 20" xfId="50412"/>
    <cellStyle name="Normal 22 8 21" xfId="50413"/>
    <cellStyle name="Normal 22 8 22" xfId="50414"/>
    <cellStyle name="Normal 22 8 23" xfId="50415"/>
    <cellStyle name="Normal 22 8 24" xfId="50416"/>
    <cellStyle name="Normal 22 8 25" xfId="50417"/>
    <cellStyle name="Normal 22 8 26" xfId="50418"/>
    <cellStyle name="Normal 22 8 27" xfId="50419"/>
    <cellStyle name="Normal 22 8 28" xfId="50420"/>
    <cellStyle name="Normal 22 8 29" xfId="50421"/>
    <cellStyle name="Normal 22 8 3" xfId="50422"/>
    <cellStyle name="Normal 22 8 30" xfId="50423"/>
    <cellStyle name="Normal 22 8 4" xfId="50424"/>
    <cellStyle name="Normal 22 8 5" xfId="50425"/>
    <cellStyle name="Normal 22 8 6" xfId="50426"/>
    <cellStyle name="Normal 22 8 7" xfId="50427"/>
    <cellStyle name="Normal 22 8 8" xfId="50428"/>
    <cellStyle name="Normal 22 8 9" xfId="50429"/>
    <cellStyle name="Normal 22 9" xfId="50430"/>
    <cellStyle name="Normal 22 9 10" xfId="50431"/>
    <cellStyle name="Normal 22 9 11" xfId="50432"/>
    <cellStyle name="Normal 22 9 12" xfId="50433"/>
    <cellStyle name="Normal 22 9 13" xfId="50434"/>
    <cellStyle name="Normal 22 9 14" xfId="50435"/>
    <cellStyle name="Normal 22 9 15" xfId="50436"/>
    <cellStyle name="Normal 22 9 16" xfId="50437"/>
    <cellStyle name="Normal 22 9 17" xfId="50438"/>
    <cellStyle name="Normal 22 9 18" xfId="50439"/>
    <cellStyle name="Normal 22 9 19" xfId="50440"/>
    <cellStyle name="Normal 22 9 2" xfId="50441"/>
    <cellStyle name="Normal 22 9 20" xfId="50442"/>
    <cellStyle name="Normal 22 9 21" xfId="50443"/>
    <cellStyle name="Normal 22 9 22" xfId="50444"/>
    <cellStyle name="Normal 22 9 23" xfId="50445"/>
    <cellStyle name="Normal 22 9 24" xfId="50446"/>
    <cellStyle name="Normal 22 9 25" xfId="50447"/>
    <cellStyle name="Normal 22 9 26" xfId="50448"/>
    <cellStyle name="Normal 22 9 27" xfId="50449"/>
    <cellStyle name="Normal 22 9 28" xfId="50450"/>
    <cellStyle name="Normal 22 9 29" xfId="50451"/>
    <cellStyle name="Normal 22 9 3" xfId="50452"/>
    <cellStyle name="Normal 22 9 30" xfId="50453"/>
    <cellStyle name="Normal 22 9 4" xfId="50454"/>
    <cellStyle name="Normal 22 9 5" xfId="50455"/>
    <cellStyle name="Normal 22 9 6" xfId="50456"/>
    <cellStyle name="Normal 22 9 7" xfId="50457"/>
    <cellStyle name="Normal 22 9 8" xfId="50458"/>
    <cellStyle name="Normal 22 9 9" xfId="50459"/>
    <cellStyle name="Normal 24" xfId="50460"/>
    <cellStyle name="Normal 24 10" xfId="50461"/>
    <cellStyle name="Normal 24 10 10" xfId="50462"/>
    <cellStyle name="Normal 24 10 11" xfId="50463"/>
    <cellStyle name="Normal 24 10 12" xfId="50464"/>
    <cellStyle name="Normal 24 10 13" xfId="50465"/>
    <cellStyle name="Normal 24 10 14" xfId="50466"/>
    <cellStyle name="Normal 24 10 15" xfId="50467"/>
    <cellStyle name="Normal 24 10 16" xfId="50468"/>
    <cellStyle name="Normal 24 10 17" xfId="50469"/>
    <cellStyle name="Normal 24 10 18" xfId="50470"/>
    <cellStyle name="Normal 24 10 19" xfId="50471"/>
    <cellStyle name="Normal 24 10 2" xfId="50472"/>
    <cellStyle name="Normal 24 10 20" xfId="50473"/>
    <cellStyle name="Normal 24 10 21" xfId="50474"/>
    <cellStyle name="Normal 24 10 22" xfId="50475"/>
    <cellStyle name="Normal 24 10 23" xfId="50476"/>
    <cellStyle name="Normal 24 10 24" xfId="50477"/>
    <cellStyle name="Normal 24 10 25" xfId="50478"/>
    <cellStyle name="Normal 24 10 26" xfId="50479"/>
    <cellStyle name="Normal 24 10 27" xfId="50480"/>
    <cellStyle name="Normal 24 10 28" xfId="50481"/>
    <cellStyle name="Normal 24 10 29" xfId="50482"/>
    <cellStyle name="Normal 24 10 3" xfId="50483"/>
    <cellStyle name="Normal 24 10 30" xfId="50484"/>
    <cellStyle name="Normal 24 10 4" xfId="50485"/>
    <cellStyle name="Normal 24 10 5" xfId="50486"/>
    <cellStyle name="Normal 24 10 6" xfId="50487"/>
    <cellStyle name="Normal 24 10 7" xfId="50488"/>
    <cellStyle name="Normal 24 10 8" xfId="50489"/>
    <cellStyle name="Normal 24 10 9" xfId="50490"/>
    <cellStyle name="Normal 24 11" xfId="50491"/>
    <cellStyle name="Normal 24 11 10" xfId="50492"/>
    <cellStyle name="Normal 24 11 11" xfId="50493"/>
    <cellStyle name="Normal 24 11 12" xfId="50494"/>
    <cellStyle name="Normal 24 11 13" xfId="50495"/>
    <cellStyle name="Normal 24 11 14" xfId="50496"/>
    <cellStyle name="Normal 24 11 15" xfId="50497"/>
    <cellStyle name="Normal 24 11 16" xfId="50498"/>
    <cellStyle name="Normal 24 11 17" xfId="50499"/>
    <cellStyle name="Normal 24 11 18" xfId="50500"/>
    <cellStyle name="Normal 24 11 19" xfId="50501"/>
    <cellStyle name="Normal 24 11 2" xfId="50502"/>
    <cellStyle name="Normal 24 11 20" xfId="50503"/>
    <cellStyle name="Normal 24 11 21" xfId="50504"/>
    <cellStyle name="Normal 24 11 22" xfId="50505"/>
    <cellStyle name="Normal 24 11 23" xfId="50506"/>
    <cellStyle name="Normal 24 11 24" xfId="50507"/>
    <cellStyle name="Normal 24 11 25" xfId="50508"/>
    <cellStyle name="Normal 24 11 26" xfId="50509"/>
    <cellStyle name="Normal 24 11 27" xfId="50510"/>
    <cellStyle name="Normal 24 11 28" xfId="50511"/>
    <cellStyle name="Normal 24 11 29" xfId="50512"/>
    <cellStyle name="Normal 24 11 3" xfId="50513"/>
    <cellStyle name="Normal 24 11 30" xfId="50514"/>
    <cellStyle name="Normal 24 11 4" xfId="50515"/>
    <cellStyle name="Normal 24 11 5" xfId="50516"/>
    <cellStyle name="Normal 24 11 6" xfId="50517"/>
    <cellStyle name="Normal 24 11 7" xfId="50518"/>
    <cellStyle name="Normal 24 11 8" xfId="50519"/>
    <cellStyle name="Normal 24 11 9" xfId="50520"/>
    <cellStyle name="Normal 24 12" xfId="50521"/>
    <cellStyle name="Normal 24 12 10" xfId="50522"/>
    <cellStyle name="Normal 24 12 11" xfId="50523"/>
    <cellStyle name="Normal 24 12 12" xfId="50524"/>
    <cellStyle name="Normal 24 12 13" xfId="50525"/>
    <cellStyle name="Normal 24 12 14" xfId="50526"/>
    <cellStyle name="Normal 24 12 15" xfId="50527"/>
    <cellStyle name="Normal 24 12 16" xfId="50528"/>
    <cellStyle name="Normal 24 12 17" xfId="50529"/>
    <cellStyle name="Normal 24 12 18" xfId="50530"/>
    <cellStyle name="Normal 24 12 19" xfId="50531"/>
    <cellStyle name="Normal 24 12 2" xfId="50532"/>
    <cellStyle name="Normal 24 12 20" xfId="50533"/>
    <cellStyle name="Normal 24 12 21" xfId="50534"/>
    <cellStyle name="Normal 24 12 22" xfId="50535"/>
    <cellStyle name="Normal 24 12 23" xfId="50536"/>
    <cellStyle name="Normal 24 12 24" xfId="50537"/>
    <cellStyle name="Normal 24 12 25" xfId="50538"/>
    <cellStyle name="Normal 24 12 26" xfId="50539"/>
    <cellStyle name="Normal 24 12 27" xfId="50540"/>
    <cellStyle name="Normal 24 12 28" xfId="50541"/>
    <cellStyle name="Normal 24 12 29" xfId="50542"/>
    <cellStyle name="Normal 24 12 3" xfId="50543"/>
    <cellStyle name="Normal 24 12 30" xfId="50544"/>
    <cellStyle name="Normal 24 12 4" xfId="50545"/>
    <cellStyle name="Normal 24 12 5" xfId="50546"/>
    <cellStyle name="Normal 24 12 6" xfId="50547"/>
    <cellStyle name="Normal 24 12 7" xfId="50548"/>
    <cellStyle name="Normal 24 12 8" xfId="50549"/>
    <cellStyle name="Normal 24 12 9" xfId="50550"/>
    <cellStyle name="Normal 24 13" xfId="50551"/>
    <cellStyle name="Normal 24 13 10" xfId="50552"/>
    <cellStyle name="Normal 24 13 11" xfId="50553"/>
    <cellStyle name="Normal 24 13 12" xfId="50554"/>
    <cellStyle name="Normal 24 13 13" xfId="50555"/>
    <cellStyle name="Normal 24 13 14" xfId="50556"/>
    <cellStyle name="Normal 24 13 15" xfId="50557"/>
    <cellStyle name="Normal 24 13 16" xfId="50558"/>
    <cellStyle name="Normal 24 13 17" xfId="50559"/>
    <cellStyle name="Normal 24 13 18" xfId="50560"/>
    <cellStyle name="Normal 24 13 19" xfId="50561"/>
    <cellStyle name="Normal 24 13 2" xfId="50562"/>
    <cellStyle name="Normal 24 13 20" xfId="50563"/>
    <cellStyle name="Normal 24 13 21" xfId="50564"/>
    <cellStyle name="Normal 24 13 22" xfId="50565"/>
    <cellStyle name="Normal 24 13 23" xfId="50566"/>
    <cellStyle name="Normal 24 13 24" xfId="50567"/>
    <cellStyle name="Normal 24 13 25" xfId="50568"/>
    <cellStyle name="Normal 24 13 26" xfId="50569"/>
    <cellStyle name="Normal 24 13 27" xfId="50570"/>
    <cellStyle name="Normal 24 13 28" xfId="50571"/>
    <cellStyle name="Normal 24 13 29" xfId="50572"/>
    <cellStyle name="Normal 24 13 3" xfId="50573"/>
    <cellStyle name="Normal 24 13 30" xfId="50574"/>
    <cellStyle name="Normal 24 13 4" xfId="50575"/>
    <cellStyle name="Normal 24 13 5" xfId="50576"/>
    <cellStyle name="Normal 24 13 6" xfId="50577"/>
    <cellStyle name="Normal 24 13 7" xfId="50578"/>
    <cellStyle name="Normal 24 13 8" xfId="50579"/>
    <cellStyle name="Normal 24 13 9" xfId="50580"/>
    <cellStyle name="Normal 24 14" xfId="50581"/>
    <cellStyle name="Normal 24 14 10" xfId="50582"/>
    <cellStyle name="Normal 24 14 11" xfId="50583"/>
    <cellStyle name="Normal 24 14 12" xfId="50584"/>
    <cellStyle name="Normal 24 14 13" xfId="50585"/>
    <cellStyle name="Normal 24 14 14" xfId="50586"/>
    <cellStyle name="Normal 24 14 15" xfId="50587"/>
    <cellStyle name="Normal 24 14 16" xfId="50588"/>
    <cellStyle name="Normal 24 14 17" xfId="50589"/>
    <cellStyle name="Normal 24 14 18" xfId="50590"/>
    <cellStyle name="Normal 24 14 19" xfId="50591"/>
    <cellStyle name="Normal 24 14 2" xfId="50592"/>
    <cellStyle name="Normal 24 14 20" xfId="50593"/>
    <cellStyle name="Normal 24 14 21" xfId="50594"/>
    <cellStyle name="Normal 24 14 22" xfId="50595"/>
    <cellStyle name="Normal 24 14 23" xfId="50596"/>
    <cellStyle name="Normal 24 14 24" xfId="50597"/>
    <cellStyle name="Normal 24 14 25" xfId="50598"/>
    <cellStyle name="Normal 24 14 26" xfId="50599"/>
    <cellStyle name="Normal 24 14 27" xfId="50600"/>
    <cellStyle name="Normal 24 14 28" xfId="50601"/>
    <cellStyle name="Normal 24 14 29" xfId="50602"/>
    <cellStyle name="Normal 24 14 3" xfId="50603"/>
    <cellStyle name="Normal 24 14 30" xfId="50604"/>
    <cellStyle name="Normal 24 14 4" xfId="50605"/>
    <cellStyle name="Normal 24 14 5" xfId="50606"/>
    <cellStyle name="Normal 24 14 6" xfId="50607"/>
    <cellStyle name="Normal 24 14 7" xfId="50608"/>
    <cellStyle name="Normal 24 14 8" xfId="50609"/>
    <cellStyle name="Normal 24 14 9" xfId="50610"/>
    <cellStyle name="Normal 24 15" xfId="50611"/>
    <cellStyle name="Normal 24 15 10" xfId="50612"/>
    <cellStyle name="Normal 24 15 11" xfId="50613"/>
    <cellStyle name="Normal 24 15 12" xfId="50614"/>
    <cellStyle name="Normal 24 15 13" xfId="50615"/>
    <cellStyle name="Normal 24 15 14" xfId="50616"/>
    <cellStyle name="Normal 24 15 15" xfId="50617"/>
    <cellStyle name="Normal 24 15 16" xfId="50618"/>
    <cellStyle name="Normal 24 15 17" xfId="50619"/>
    <cellStyle name="Normal 24 15 18" xfId="50620"/>
    <cellStyle name="Normal 24 15 19" xfId="50621"/>
    <cellStyle name="Normal 24 15 2" xfId="50622"/>
    <cellStyle name="Normal 24 15 20" xfId="50623"/>
    <cellStyle name="Normal 24 15 21" xfId="50624"/>
    <cellStyle name="Normal 24 15 22" xfId="50625"/>
    <cellStyle name="Normal 24 15 23" xfId="50626"/>
    <cellStyle name="Normal 24 15 24" xfId="50627"/>
    <cellStyle name="Normal 24 15 25" xfId="50628"/>
    <cellStyle name="Normal 24 15 26" xfId="50629"/>
    <cellStyle name="Normal 24 15 27" xfId="50630"/>
    <cellStyle name="Normal 24 15 28" xfId="50631"/>
    <cellStyle name="Normal 24 15 29" xfId="50632"/>
    <cellStyle name="Normal 24 15 3" xfId="50633"/>
    <cellStyle name="Normal 24 15 30" xfId="50634"/>
    <cellStyle name="Normal 24 15 4" xfId="50635"/>
    <cellStyle name="Normal 24 15 5" xfId="50636"/>
    <cellStyle name="Normal 24 15 6" xfId="50637"/>
    <cellStyle name="Normal 24 15 7" xfId="50638"/>
    <cellStyle name="Normal 24 15 8" xfId="50639"/>
    <cellStyle name="Normal 24 15 9" xfId="50640"/>
    <cellStyle name="Normal 24 16" xfId="50641"/>
    <cellStyle name="Normal 24 16 10" xfId="50642"/>
    <cellStyle name="Normal 24 16 11" xfId="50643"/>
    <cellStyle name="Normal 24 16 12" xfId="50644"/>
    <cellStyle name="Normal 24 16 13" xfId="50645"/>
    <cellStyle name="Normal 24 16 14" xfId="50646"/>
    <cellStyle name="Normal 24 16 15" xfId="50647"/>
    <cellStyle name="Normal 24 16 16" xfId="50648"/>
    <cellStyle name="Normal 24 16 17" xfId="50649"/>
    <cellStyle name="Normal 24 16 18" xfId="50650"/>
    <cellStyle name="Normal 24 16 19" xfId="50651"/>
    <cellStyle name="Normal 24 16 2" xfId="50652"/>
    <cellStyle name="Normal 24 16 20" xfId="50653"/>
    <cellStyle name="Normal 24 16 21" xfId="50654"/>
    <cellStyle name="Normal 24 16 22" xfId="50655"/>
    <cellStyle name="Normal 24 16 23" xfId="50656"/>
    <cellStyle name="Normal 24 16 24" xfId="50657"/>
    <cellStyle name="Normal 24 16 25" xfId="50658"/>
    <cellStyle name="Normal 24 16 26" xfId="50659"/>
    <cellStyle name="Normal 24 16 27" xfId="50660"/>
    <cellStyle name="Normal 24 16 28" xfId="50661"/>
    <cellStyle name="Normal 24 16 29" xfId="50662"/>
    <cellStyle name="Normal 24 16 3" xfId="50663"/>
    <cellStyle name="Normal 24 16 30" xfId="50664"/>
    <cellStyle name="Normal 24 16 4" xfId="50665"/>
    <cellStyle name="Normal 24 16 5" xfId="50666"/>
    <cellStyle name="Normal 24 16 6" xfId="50667"/>
    <cellStyle name="Normal 24 16 7" xfId="50668"/>
    <cellStyle name="Normal 24 16 8" xfId="50669"/>
    <cellStyle name="Normal 24 16 9" xfId="50670"/>
    <cellStyle name="Normal 24 17" xfId="50671"/>
    <cellStyle name="Normal 24 17 10" xfId="50672"/>
    <cellStyle name="Normal 24 17 11" xfId="50673"/>
    <cellStyle name="Normal 24 17 12" xfId="50674"/>
    <cellStyle name="Normal 24 17 13" xfId="50675"/>
    <cellStyle name="Normal 24 17 14" xfId="50676"/>
    <cellStyle name="Normal 24 17 15" xfId="50677"/>
    <cellStyle name="Normal 24 17 16" xfId="50678"/>
    <cellStyle name="Normal 24 17 17" xfId="50679"/>
    <cellStyle name="Normal 24 17 18" xfId="50680"/>
    <cellStyle name="Normal 24 17 19" xfId="50681"/>
    <cellStyle name="Normal 24 17 2" xfId="50682"/>
    <cellStyle name="Normal 24 17 20" xfId="50683"/>
    <cellStyle name="Normal 24 17 21" xfId="50684"/>
    <cellStyle name="Normal 24 17 22" xfId="50685"/>
    <cellStyle name="Normal 24 17 23" xfId="50686"/>
    <cellStyle name="Normal 24 17 24" xfId="50687"/>
    <cellStyle name="Normal 24 17 25" xfId="50688"/>
    <cellStyle name="Normal 24 17 26" xfId="50689"/>
    <cellStyle name="Normal 24 17 27" xfId="50690"/>
    <cellStyle name="Normal 24 17 28" xfId="50691"/>
    <cellStyle name="Normal 24 17 29" xfId="50692"/>
    <cellStyle name="Normal 24 17 3" xfId="50693"/>
    <cellStyle name="Normal 24 17 30" xfId="50694"/>
    <cellStyle name="Normal 24 17 4" xfId="50695"/>
    <cellStyle name="Normal 24 17 5" xfId="50696"/>
    <cellStyle name="Normal 24 17 6" xfId="50697"/>
    <cellStyle name="Normal 24 17 7" xfId="50698"/>
    <cellStyle name="Normal 24 17 8" xfId="50699"/>
    <cellStyle name="Normal 24 17 9" xfId="50700"/>
    <cellStyle name="Normal 24 18" xfId="50701"/>
    <cellStyle name="Normal 24 18 10" xfId="50702"/>
    <cellStyle name="Normal 24 18 11" xfId="50703"/>
    <cellStyle name="Normal 24 18 12" xfId="50704"/>
    <cellStyle name="Normal 24 18 13" xfId="50705"/>
    <cellStyle name="Normal 24 18 14" xfId="50706"/>
    <cellStyle name="Normal 24 18 15" xfId="50707"/>
    <cellStyle name="Normal 24 18 16" xfId="50708"/>
    <cellStyle name="Normal 24 18 17" xfId="50709"/>
    <cellStyle name="Normal 24 18 18" xfId="50710"/>
    <cellStyle name="Normal 24 18 19" xfId="50711"/>
    <cellStyle name="Normal 24 18 2" xfId="50712"/>
    <cellStyle name="Normal 24 18 20" xfId="50713"/>
    <cellStyle name="Normal 24 18 21" xfId="50714"/>
    <cellStyle name="Normal 24 18 22" xfId="50715"/>
    <cellStyle name="Normal 24 18 23" xfId="50716"/>
    <cellStyle name="Normal 24 18 24" xfId="50717"/>
    <cellStyle name="Normal 24 18 25" xfId="50718"/>
    <cellStyle name="Normal 24 18 26" xfId="50719"/>
    <cellStyle name="Normal 24 18 27" xfId="50720"/>
    <cellStyle name="Normal 24 18 28" xfId="50721"/>
    <cellStyle name="Normal 24 18 29" xfId="50722"/>
    <cellStyle name="Normal 24 18 3" xfId="50723"/>
    <cellStyle name="Normal 24 18 30" xfId="50724"/>
    <cellStyle name="Normal 24 18 4" xfId="50725"/>
    <cellStyle name="Normal 24 18 5" xfId="50726"/>
    <cellStyle name="Normal 24 18 6" xfId="50727"/>
    <cellStyle name="Normal 24 18 7" xfId="50728"/>
    <cellStyle name="Normal 24 18 8" xfId="50729"/>
    <cellStyle name="Normal 24 18 9" xfId="50730"/>
    <cellStyle name="Normal 24 19" xfId="50731"/>
    <cellStyle name="Normal 24 19 10" xfId="50732"/>
    <cellStyle name="Normal 24 19 11" xfId="50733"/>
    <cellStyle name="Normal 24 19 12" xfId="50734"/>
    <cellStyle name="Normal 24 19 13" xfId="50735"/>
    <cellStyle name="Normal 24 19 14" xfId="50736"/>
    <cellStyle name="Normal 24 19 15" xfId="50737"/>
    <cellStyle name="Normal 24 19 16" xfId="50738"/>
    <cellStyle name="Normal 24 19 17" xfId="50739"/>
    <cellStyle name="Normal 24 19 18" xfId="50740"/>
    <cellStyle name="Normal 24 19 19" xfId="50741"/>
    <cellStyle name="Normal 24 19 2" xfId="50742"/>
    <cellStyle name="Normal 24 19 20" xfId="50743"/>
    <cellStyle name="Normal 24 19 21" xfId="50744"/>
    <cellStyle name="Normal 24 19 22" xfId="50745"/>
    <cellStyle name="Normal 24 19 23" xfId="50746"/>
    <cellStyle name="Normal 24 19 24" xfId="50747"/>
    <cellStyle name="Normal 24 19 25" xfId="50748"/>
    <cellStyle name="Normal 24 19 26" xfId="50749"/>
    <cellStyle name="Normal 24 19 27" xfId="50750"/>
    <cellStyle name="Normal 24 19 28" xfId="50751"/>
    <cellStyle name="Normal 24 19 29" xfId="50752"/>
    <cellStyle name="Normal 24 19 3" xfId="50753"/>
    <cellStyle name="Normal 24 19 30" xfId="50754"/>
    <cellStyle name="Normal 24 19 4" xfId="50755"/>
    <cellStyle name="Normal 24 19 5" xfId="50756"/>
    <cellStyle name="Normal 24 19 6" xfId="50757"/>
    <cellStyle name="Normal 24 19 7" xfId="50758"/>
    <cellStyle name="Normal 24 19 8" xfId="50759"/>
    <cellStyle name="Normal 24 19 9" xfId="50760"/>
    <cellStyle name="Normal 24 2" xfId="50761"/>
    <cellStyle name="Normal 24 2 10" xfId="50762"/>
    <cellStyle name="Normal 24 2 10 10" xfId="50763"/>
    <cellStyle name="Normal 24 2 10 11" xfId="50764"/>
    <cellStyle name="Normal 24 2 10 12" xfId="50765"/>
    <cellStyle name="Normal 24 2 10 13" xfId="50766"/>
    <cellStyle name="Normal 24 2 10 14" xfId="50767"/>
    <cellStyle name="Normal 24 2 10 15" xfId="50768"/>
    <cellStyle name="Normal 24 2 10 16" xfId="50769"/>
    <cellStyle name="Normal 24 2 10 17" xfId="50770"/>
    <cellStyle name="Normal 24 2 10 18" xfId="50771"/>
    <cellStyle name="Normal 24 2 10 19" xfId="50772"/>
    <cellStyle name="Normal 24 2 10 2" xfId="50773"/>
    <cellStyle name="Normal 24 2 10 20" xfId="50774"/>
    <cellStyle name="Normal 24 2 10 21" xfId="50775"/>
    <cellStyle name="Normal 24 2 10 22" xfId="50776"/>
    <cellStyle name="Normal 24 2 10 23" xfId="50777"/>
    <cellStyle name="Normal 24 2 10 24" xfId="50778"/>
    <cellStyle name="Normal 24 2 10 25" xfId="50779"/>
    <cellStyle name="Normal 24 2 10 26" xfId="50780"/>
    <cellStyle name="Normal 24 2 10 27" xfId="50781"/>
    <cellStyle name="Normal 24 2 10 28" xfId="50782"/>
    <cellStyle name="Normal 24 2 10 29" xfId="50783"/>
    <cellStyle name="Normal 24 2 10 3" xfId="50784"/>
    <cellStyle name="Normal 24 2 10 30" xfId="50785"/>
    <cellStyle name="Normal 24 2 10 4" xfId="50786"/>
    <cellStyle name="Normal 24 2 10 5" xfId="50787"/>
    <cellStyle name="Normal 24 2 10 6" xfId="50788"/>
    <cellStyle name="Normal 24 2 10 7" xfId="50789"/>
    <cellStyle name="Normal 24 2 10 8" xfId="50790"/>
    <cellStyle name="Normal 24 2 10 9" xfId="50791"/>
    <cellStyle name="Normal 24 2 11" xfId="50792"/>
    <cellStyle name="Normal 24 2 11 10" xfId="50793"/>
    <cellStyle name="Normal 24 2 11 11" xfId="50794"/>
    <cellStyle name="Normal 24 2 11 12" xfId="50795"/>
    <cellStyle name="Normal 24 2 11 13" xfId="50796"/>
    <cellStyle name="Normal 24 2 11 14" xfId="50797"/>
    <cellStyle name="Normal 24 2 11 15" xfId="50798"/>
    <cellStyle name="Normal 24 2 11 16" xfId="50799"/>
    <cellStyle name="Normal 24 2 11 17" xfId="50800"/>
    <cellStyle name="Normal 24 2 11 18" xfId="50801"/>
    <cellStyle name="Normal 24 2 11 19" xfId="50802"/>
    <cellStyle name="Normal 24 2 11 2" xfId="50803"/>
    <cellStyle name="Normal 24 2 11 20" xfId="50804"/>
    <cellStyle name="Normal 24 2 11 21" xfId="50805"/>
    <cellStyle name="Normal 24 2 11 22" xfId="50806"/>
    <cellStyle name="Normal 24 2 11 23" xfId="50807"/>
    <cellStyle name="Normal 24 2 11 24" xfId="50808"/>
    <cellStyle name="Normal 24 2 11 25" xfId="50809"/>
    <cellStyle name="Normal 24 2 11 26" xfId="50810"/>
    <cellStyle name="Normal 24 2 11 27" xfId="50811"/>
    <cellStyle name="Normal 24 2 11 28" xfId="50812"/>
    <cellStyle name="Normal 24 2 11 29" xfId="50813"/>
    <cellStyle name="Normal 24 2 11 3" xfId="50814"/>
    <cellStyle name="Normal 24 2 11 30" xfId="50815"/>
    <cellStyle name="Normal 24 2 11 4" xfId="50816"/>
    <cellStyle name="Normal 24 2 11 5" xfId="50817"/>
    <cellStyle name="Normal 24 2 11 6" xfId="50818"/>
    <cellStyle name="Normal 24 2 11 7" xfId="50819"/>
    <cellStyle name="Normal 24 2 11 8" xfId="50820"/>
    <cellStyle name="Normal 24 2 11 9" xfId="50821"/>
    <cellStyle name="Normal 24 2 12" xfId="50822"/>
    <cellStyle name="Normal 24 2 12 10" xfId="50823"/>
    <cellStyle name="Normal 24 2 12 11" xfId="50824"/>
    <cellStyle name="Normal 24 2 12 12" xfId="50825"/>
    <cellStyle name="Normal 24 2 12 13" xfId="50826"/>
    <cellStyle name="Normal 24 2 12 14" xfId="50827"/>
    <cellStyle name="Normal 24 2 12 15" xfId="50828"/>
    <cellStyle name="Normal 24 2 12 16" xfId="50829"/>
    <cellStyle name="Normal 24 2 12 17" xfId="50830"/>
    <cellStyle name="Normal 24 2 12 18" xfId="50831"/>
    <cellStyle name="Normal 24 2 12 19" xfId="50832"/>
    <cellStyle name="Normal 24 2 12 2" xfId="50833"/>
    <cellStyle name="Normal 24 2 12 20" xfId="50834"/>
    <cellStyle name="Normal 24 2 12 21" xfId="50835"/>
    <cellStyle name="Normal 24 2 12 22" xfId="50836"/>
    <cellStyle name="Normal 24 2 12 23" xfId="50837"/>
    <cellStyle name="Normal 24 2 12 24" xfId="50838"/>
    <cellStyle name="Normal 24 2 12 25" xfId="50839"/>
    <cellStyle name="Normal 24 2 12 26" xfId="50840"/>
    <cellStyle name="Normal 24 2 12 27" xfId="50841"/>
    <cellStyle name="Normal 24 2 12 28" xfId="50842"/>
    <cellStyle name="Normal 24 2 12 29" xfId="50843"/>
    <cellStyle name="Normal 24 2 12 3" xfId="50844"/>
    <cellStyle name="Normal 24 2 12 30" xfId="50845"/>
    <cellStyle name="Normal 24 2 12 4" xfId="50846"/>
    <cellStyle name="Normal 24 2 12 5" xfId="50847"/>
    <cellStyle name="Normal 24 2 12 6" xfId="50848"/>
    <cellStyle name="Normal 24 2 12 7" xfId="50849"/>
    <cellStyle name="Normal 24 2 12 8" xfId="50850"/>
    <cellStyle name="Normal 24 2 12 9" xfId="50851"/>
    <cellStyle name="Normal 24 2 13" xfId="50852"/>
    <cellStyle name="Normal 24 2 13 10" xfId="50853"/>
    <cellStyle name="Normal 24 2 13 11" xfId="50854"/>
    <cellStyle name="Normal 24 2 13 12" xfId="50855"/>
    <cellStyle name="Normal 24 2 13 13" xfId="50856"/>
    <cellStyle name="Normal 24 2 13 14" xfId="50857"/>
    <cellStyle name="Normal 24 2 13 15" xfId="50858"/>
    <cellStyle name="Normal 24 2 13 16" xfId="50859"/>
    <cellStyle name="Normal 24 2 13 17" xfId="50860"/>
    <cellStyle name="Normal 24 2 13 18" xfId="50861"/>
    <cellStyle name="Normal 24 2 13 19" xfId="50862"/>
    <cellStyle name="Normal 24 2 13 2" xfId="50863"/>
    <cellStyle name="Normal 24 2 13 20" xfId="50864"/>
    <cellStyle name="Normal 24 2 13 21" xfId="50865"/>
    <cellStyle name="Normal 24 2 13 22" xfId="50866"/>
    <cellStyle name="Normal 24 2 13 23" xfId="50867"/>
    <cellStyle name="Normal 24 2 13 24" xfId="50868"/>
    <cellStyle name="Normal 24 2 13 25" xfId="50869"/>
    <cellStyle name="Normal 24 2 13 26" xfId="50870"/>
    <cellStyle name="Normal 24 2 13 27" xfId="50871"/>
    <cellStyle name="Normal 24 2 13 28" xfId="50872"/>
    <cellStyle name="Normal 24 2 13 29" xfId="50873"/>
    <cellStyle name="Normal 24 2 13 3" xfId="50874"/>
    <cellStyle name="Normal 24 2 13 30" xfId="50875"/>
    <cellStyle name="Normal 24 2 13 4" xfId="50876"/>
    <cellStyle name="Normal 24 2 13 5" xfId="50877"/>
    <cellStyle name="Normal 24 2 13 6" xfId="50878"/>
    <cellStyle name="Normal 24 2 13 7" xfId="50879"/>
    <cellStyle name="Normal 24 2 13 8" xfId="50880"/>
    <cellStyle name="Normal 24 2 13 9" xfId="50881"/>
    <cellStyle name="Normal 24 2 14" xfId="50882"/>
    <cellStyle name="Normal 24 2 14 10" xfId="50883"/>
    <cellStyle name="Normal 24 2 14 11" xfId="50884"/>
    <cellStyle name="Normal 24 2 14 12" xfId="50885"/>
    <cellStyle name="Normal 24 2 14 13" xfId="50886"/>
    <cellStyle name="Normal 24 2 14 14" xfId="50887"/>
    <cellStyle name="Normal 24 2 14 15" xfId="50888"/>
    <cellStyle name="Normal 24 2 14 16" xfId="50889"/>
    <cellStyle name="Normal 24 2 14 17" xfId="50890"/>
    <cellStyle name="Normal 24 2 14 18" xfId="50891"/>
    <cellStyle name="Normal 24 2 14 19" xfId="50892"/>
    <cellStyle name="Normal 24 2 14 2" xfId="50893"/>
    <cellStyle name="Normal 24 2 14 20" xfId="50894"/>
    <cellStyle name="Normal 24 2 14 21" xfId="50895"/>
    <cellStyle name="Normal 24 2 14 22" xfId="50896"/>
    <cellStyle name="Normal 24 2 14 23" xfId="50897"/>
    <cellStyle name="Normal 24 2 14 24" xfId="50898"/>
    <cellStyle name="Normal 24 2 14 25" xfId="50899"/>
    <cellStyle name="Normal 24 2 14 26" xfId="50900"/>
    <cellStyle name="Normal 24 2 14 27" xfId="50901"/>
    <cellStyle name="Normal 24 2 14 28" xfId="50902"/>
    <cellStyle name="Normal 24 2 14 29" xfId="50903"/>
    <cellStyle name="Normal 24 2 14 3" xfId="50904"/>
    <cellStyle name="Normal 24 2 14 30" xfId="50905"/>
    <cellStyle name="Normal 24 2 14 4" xfId="50906"/>
    <cellStyle name="Normal 24 2 14 5" xfId="50907"/>
    <cellStyle name="Normal 24 2 14 6" xfId="50908"/>
    <cellStyle name="Normal 24 2 14 7" xfId="50909"/>
    <cellStyle name="Normal 24 2 14 8" xfId="50910"/>
    <cellStyle name="Normal 24 2 14 9" xfId="50911"/>
    <cellStyle name="Normal 24 2 15" xfId="50912"/>
    <cellStyle name="Normal 24 2 15 10" xfId="50913"/>
    <cellStyle name="Normal 24 2 15 11" xfId="50914"/>
    <cellStyle name="Normal 24 2 15 12" xfId="50915"/>
    <cellStyle name="Normal 24 2 15 13" xfId="50916"/>
    <cellStyle name="Normal 24 2 15 14" xfId="50917"/>
    <cellStyle name="Normal 24 2 15 15" xfId="50918"/>
    <cellStyle name="Normal 24 2 15 16" xfId="50919"/>
    <cellStyle name="Normal 24 2 15 17" xfId="50920"/>
    <cellStyle name="Normal 24 2 15 18" xfId="50921"/>
    <cellStyle name="Normal 24 2 15 19" xfId="50922"/>
    <cellStyle name="Normal 24 2 15 2" xfId="50923"/>
    <cellStyle name="Normal 24 2 15 20" xfId="50924"/>
    <cellStyle name="Normal 24 2 15 21" xfId="50925"/>
    <cellStyle name="Normal 24 2 15 22" xfId="50926"/>
    <cellStyle name="Normal 24 2 15 23" xfId="50927"/>
    <cellStyle name="Normal 24 2 15 24" xfId="50928"/>
    <cellStyle name="Normal 24 2 15 25" xfId="50929"/>
    <cellStyle name="Normal 24 2 15 26" xfId="50930"/>
    <cellStyle name="Normal 24 2 15 27" xfId="50931"/>
    <cellStyle name="Normal 24 2 15 28" xfId="50932"/>
    <cellStyle name="Normal 24 2 15 29" xfId="50933"/>
    <cellStyle name="Normal 24 2 15 3" xfId="50934"/>
    <cellStyle name="Normal 24 2 15 30" xfId="50935"/>
    <cellStyle name="Normal 24 2 15 4" xfId="50936"/>
    <cellStyle name="Normal 24 2 15 5" xfId="50937"/>
    <cellStyle name="Normal 24 2 15 6" xfId="50938"/>
    <cellStyle name="Normal 24 2 15 7" xfId="50939"/>
    <cellStyle name="Normal 24 2 15 8" xfId="50940"/>
    <cellStyle name="Normal 24 2 15 9" xfId="50941"/>
    <cellStyle name="Normal 24 2 16" xfId="50942"/>
    <cellStyle name="Normal 24 2 16 10" xfId="50943"/>
    <cellStyle name="Normal 24 2 16 11" xfId="50944"/>
    <cellStyle name="Normal 24 2 16 12" xfId="50945"/>
    <cellStyle name="Normal 24 2 16 13" xfId="50946"/>
    <cellStyle name="Normal 24 2 16 14" xfId="50947"/>
    <cellStyle name="Normal 24 2 16 15" xfId="50948"/>
    <cellStyle name="Normal 24 2 16 16" xfId="50949"/>
    <cellStyle name="Normal 24 2 16 17" xfId="50950"/>
    <cellStyle name="Normal 24 2 16 18" xfId="50951"/>
    <cellStyle name="Normal 24 2 16 19" xfId="50952"/>
    <cellStyle name="Normal 24 2 16 2" xfId="50953"/>
    <cellStyle name="Normal 24 2 16 20" xfId="50954"/>
    <cellStyle name="Normal 24 2 16 21" xfId="50955"/>
    <cellStyle name="Normal 24 2 16 22" xfId="50956"/>
    <cellStyle name="Normal 24 2 16 23" xfId="50957"/>
    <cellStyle name="Normal 24 2 16 24" xfId="50958"/>
    <cellStyle name="Normal 24 2 16 25" xfId="50959"/>
    <cellStyle name="Normal 24 2 16 26" xfId="50960"/>
    <cellStyle name="Normal 24 2 16 27" xfId="50961"/>
    <cellStyle name="Normal 24 2 16 28" xfId="50962"/>
    <cellStyle name="Normal 24 2 16 29" xfId="50963"/>
    <cellStyle name="Normal 24 2 16 3" xfId="50964"/>
    <cellStyle name="Normal 24 2 16 30" xfId="50965"/>
    <cellStyle name="Normal 24 2 16 4" xfId="50966"/>
    <cellStyle name="Normal 24 2 16 5" xfId="50967"/>
    <cellStyle name="Normal 24 2 16 6" xfId="50968"/>
    <cellStyle name="Normal 24 2 16 7" xfId="50969"/>
    <cellStyle name="Normal 24 2 16 8" xfId="50970"/>
    <cellStyle name="Normal 24 2 16 9" xfId="50971"/>
    <cellStyle name="Normal 24 2 17" xfId="50972"/>
    <cellStyle name="Normal 24 2 17 10" xfId="50973"/>
    <cellStyle name="Normal 24 2 17 11" xfId="50974"/>
    <cellStyle name="Normal 24 2 17 12" xfId="50975"/>
    <cellStyle name="Normal 24 2 17 13" xfId="50976"/>
    <cellStyle name="Normal 24 2 17 14" xfId="50977"/>
    <cellStyle name="Normal 24 2 17 15" xfId="50978"/>
    <cellStyle name="Normal 24 2 17 16" xfId="50979"/>
    <cellStyle name="Normal 24 2 17 17" xfId="50980"/>
    <cellStyle name="Normal 24 2 17 18" xfId="50981"/>
    <cellStyle name="Normal 24 2 17 19" xfId="50982"/>
    <cellStyle name="Normal 24 2 17 2" xfId="50983"/>
    <cellStyle name="Normal 24 2 17 20" xfId="50984"/>
    <cellStyle name="Normal 24 2 17 21" xfId="50985"/>
    <cellStyle name="Normal 24 2 17 22" xfId="50986"/>
    <cellStyle name="Normal 24 2 17 23" xfId="50987"/>
    <cellStyle name="Normal 24 2 17 24" xfId="50988"/>
    <cellStyle name="Normal 24 2 17 25" xfId="50989"/>
    <cellStyle name="Normal 24 2 17 26" xfId="50990"/>
    <cellStyle name="Normal 24 2 17 27" xfId="50991"/>
    <cellStyle name="Normal 24 2 17 28" xfId="50992"/>
    <cellStyle name="Normal 24 2 17 29" xfId="50993"/>
    <cellStyle name="Normal 24 2 17 3" xfId="50994"/>
    <cellStyle name="Normal 24 2 17 30" xfId="50995"/>
    <cellStyle name="Normal 24 2 17 4" xfId="50996"/>
    <cellStyle name="Normal 24 2 17 5" xfId="50997"/>
    <cellStyle name="Normal 24 2 17 6" xfId="50998"/>
    <cellStyle name="Normal 24 2 17 7" xfId="50999"/>
    <cellStyle name="Normal 24 2 17 8" xfId="51000"/>
    <cellStyle name="Normal 24 2 17 9" xfId="51001"/>
    <cellStyle name="Normal 24 2 18" xfId="51002"/>
    <cellStyle name="Normal 24 2 18 10" xfId="51003"/>
    <cellStyle name="Normal 24 2 18 11" xfId="51004"/>
    <cellStyle name="Normal 24 2 18 12" xfId="51005"/>
    <cellStyle name="Normal 24 2 18 13" xfId="51006"/>
    <cellStyle name="Normal 24 2 18 14" xfId="51007"/>
    <cellStyle name="Normal 24 2 18 15" xfId="51008"/>
    <cellStyle name="Normal 24 2 18 16" xfId="51009"/>
    <cellStyle name="Normal 24 2 18 17" xfId="51010"/>
    <cellStyle name="Normal 24 2 18 18" xfId="51011"/>
    <cellStyle name="Normal 24 2 18 19" xfId="51012"/>
    <cellStyle name="Normal 24 2 18 2" xfId="51013"/>
    <cellStyle name="Normal 24 2 18 20" xfId="51014"/>
    <cellStyle name="Normal 24 2 18 21" xfId="51015"/>
    <cellStyle name="Normal 24 2 18 22" xfId="51016"/>
    <cellStyle name="Normal 24 2 18 23" xfId="51017"/>
    <cellStyle name="Normal 24 2 18 24" xfId="51018"/>
    <cellStyle name="Normal 24 2 18 25" xfId="51019"/>
    <cellStyle name="Normal 24 2 18 26" xfId="51020"/>
    <cellStyle name="Normal 24 2 18 27" xfId="51021"/>
    <cellStyle name="Normal 24 2 18 28" xfId="51022"/>
    <cellStyle name="Normal 24 2 18 29" xfId="51023"/>
    <cellStyle name="Normal 24 2 18 3" xfId="51024"/>
    <cellStyle name="Normal 24 2 18 30" xfId="51025"/>
    <cellStyle name="Normal 24 2 18 4" xfId="51026"/>
    <cellStyle name="Normal 24 2 18 5" xfId="51027"/>
    <cellStyle name="Normal 24 2 18 6" xfId="51028"/>
    <cellStyle name="Normal 24 2 18 7" xfId="51029"/>
    <cellStyle name="Normal 24 2 18 8" xfId="51030"/>
    <cellStyle name="Normal 24 2 18 9" xfId="51031"/>
    <cellStyle name="Normal 24 2 19" xfId="51032"/>
    <cellStyle name="Normal 24 2 19 10" xfId="51033"/>
    <cellStyle name="Normal 24 2 19 11" xfId="51034"/>
    <cellStyle name="Normal 24 2 19 12" xfId="51035"/>
    <cellStyle name="Normal 24 2 19 13" xfId="51036"/>
    <cellStyle name="Normal 24 2 19 14" xfId="51037"/>
    <cellStyle name="Normal 24 2 19 15" xfId="51038"/>
    <cellStyle name="Normal 24 2 19 16" xfId="51039"/>
    <cellStyle name="Normal 24 2 19 17" xfId="51040"/>
    <cellStyle name="Normal 24 2 19 18" xfId="51041"/>
    <cellStyle name="Normal 24 2 19 19" xfId="51042"/>
    <cellStyle name="Normal 24 2 19 2" xfId="51043"/>
    <cellStyle name="Normal 24 2 19 20" xfId="51044"/>
    <cellStyle name="Normal 24 2 19 21" xfId="51045"/>
    <cellStyle name="Normal 24 2 19 22" xfId="51046"/>
    <cellStyle name="Normal 24 2 19 23" xfId="51047"/>
    <cellStyle name="Normal 24 2 19 24" xfId="51048"/>
    <cellStyle name="Normal 24 2 19 25" xfId="51049"/>
    <cellStyle name="Normal 24 2 19 26" xfId="51050"/>
    <cellStyle name="Normal 24 2 19 27" xfId="51051"/>
    <cellStyle name="Normal 24 2 19 28" xfId="51052"/>
    <cellStyle name="Normal 24 2 19 29" xfId="51053"/>
    <cellStyle name="Normal 24 2 19 3" xfId="51054"/>
    <cellStyle name="Normal 24 2 19 30" xfId="51055"/>
    <cellStyle name="Normal 24 2 19 4" xfId="51056"/>
    <cellStyle name="Normal 24 2 19 5" xfId="51057"/>
    <cellStyle name="Normal 24 2 19 6" xfId="51058"/>
    <cellStyle name="Normal 24 2 19 7" xfId="51059"/>
    <cellStyle name="Normal 24 2 19 8" xfId="51060"/>
    <cellStyle name="Normal 24 2 19 9" xfId="51061"/>
    <cellStyle name="Normal 24 2 2" xfId="51062"/>
    <cellStyle name="Normal 24 2 2 10" xfId="51063"/>
    <cellStyle name="Normal 24 2 2 11" xfId="51064"/>
    <cellStyle name="Normal 24 2 2 12" xfId="51065"/>
    <cellStyle name="Normal 24 2 2 13" xfId="51066"/>
    <cellStyle name="Normal 24 2 2 14" xfId="51067"/>
    <cellStyle name="Normal 24 2 2 15" xfId="51068"/>
    <cellStyle name="Normal 24 2 2 16" xfId="51069"/>
    <cellStyle name="Normal 24 2 2 17" xfId="51070"/>
    <cellStyle name="Normal 24 2 2 18" xfId="51071"/>
    <cellStyle name="Normal 24 2 2 19" xfId="51072"/>
    <cellStyle name="Normal 24 2 2 2" xfId="51073"/>
    <cellStyle name="Normal 24 2 2 20" xfId="51074"/>
    <cellStyle name="Normal 24 2 2 21" xfId="51075"/>
    <cellStyle name="Normal 24 2 2 22" xfId="51076"/>
    <cellStyle name="Normal 24 2 2 23" xfId="51077"/>
    <cellStyle name="Normal 24 2 2 24" xfId="51078"/>
    <cellStyle name="Normal 24 2 2 25" xfId="51079"/>
    <cellStyle name="Normal 24 2 2 26" xfId="51080"/>
    <cellStyle name="Normal 24 2 2 27" xfId="51081"/>
    <cellStyle name="Normal 24 2 2 28" xfId="51082"/>
    <cellStyle name="Normal 24 2 2 29" xfId="51083"/>
    <cellStyle name="Normal 24 2 2 3" xfId="51084"/>
    <cellStyle name="Normal 24 2 2 30" xfId="51085"/>
    <cellStyle name="Normal 24 2 2 4" xfId="51086"/>
    <cellStyle name="Normal 24 2 2 5" xfId="51087"/>
    <cellStyle name="Normal 24 2 2 6" xfId="51088"/>
    <cellStyle name="Normal 24 2 2 7" xfId="51089"/>
    <cellStyle name="Normal 24 2 2 8" xfId="51090"/>
    <cellStyle name="Normal 24 2 2 9" xfId="51091"/>
    <cellStyle name="Normal 24 2 20" xfId="51092"/>
    <cellStyle name="Normal 24 2 20 10" xfId="51093"/>
    <cellStyle name="Normal 24 2 20 11" xfId="51094"/>
    <cellStyle name="Normal 24 2 20 12" xfId="51095"/>
    <cellStyle name="Normal 24 2 20 13" xfId="51096"/>
    <cellStyle name="Normal 24 2 20 14" xfId="51097"/>
    <cellStyle name="Normal 24 2 20 15" xfId="51098"/>
    <cellStyle name="Normal 24 2 20 16" xfId="51099"/>
    <cellStyle name="Normal 24 2 20 17" xfId="51100"/>
    <cellStyle name="Normal 24 2 20 18" xfId="51101"/>
    <cellStyle name="Normal 24 2 20 19" xfId="51102"/>
    <cellStyle name="Normal 24 2 20 2" xfId="51103"/>
    <cellStyle name="Normal 24 2 20 20" xfId="51104"/>
    <cellStyle name="Normal 24 2 20 21" xfId="51105"/>
    <cellStyle name="Normal 24 2 20 22" xfId="51106"/>
    <cellStyle name="Normal 24 2 20 23" xfId="51107"/>
    <cellStyle name="Normal 24 2 20 24" xfId="51108"/>
    <cellStyle name="Normal 24 2 20 25" xfId="51109"/>
    <cellStyle name="Normal 24 2 20 26" xfId="51110"/>
    <cellStyle name="Normal 24 2 20 27" xfId="51111"/>
    <cellStyle name="Normal 24 2 20 28" xfId="51112"/>
    <cellStyle name="Normal 24 2 20 29" xfId="51113"/>
    <cellStyle name="Normal 24 2 20 3" xfId="51114"/>
    <cellStyle name="Normal 24 2 20 30" xfId="51115"/>
    <cellStyle name="Normal 24 2 20 4" xfId="51116"/>
    <cellStyle name="Normal 24 2 20 5" xfId="51117"/>
    <cellStyle name="Normal 24 2 20 6" xfId="51118"/>
    <cellStyle name="Normal 24 2 20 7" xfId="51119"/>
    <cellStyle name="Normal 24 2 20 8" xfId="51120"/>
    <cellStyle name="Normal 24 2 20 9" xfId="51121"/>
    <cellStyle name="Normal 24 2 21" xfId="51122"/>
    <cellStyle name="Normal 24 2 21 10" xfId="51123"/>
    <cellStyle name="Normal 24 2 21 11" xfId="51124"/>
    <cellStyle name="Normal 24 2 21 12" xfId="51125"/>
    <cellStyle name="Normal 24 2 21 13" xfId="51126"/>
    <cellStyle name="Normal 24 2 21 14" xfId="51127"/>
    <cellStyle name="Normal 24 2 21 15" xfId="51128"/>
    <cellStyle name="Normal 24 2 21 16" xfId="51129"/>
    <cellStyle name="Normal 24 2 21 17" xfId="51130"/>
    <cellStyle name="Normal 24 2 21 18" xfId="51131"/>
    <cellStyle name="Normal 24 2 21 19" xfId="51132"/>
    <cellStyle name="Normal 24 2 21 2" xfId="51133"/>
    <cellStyle name="Normal 24 2 21 20" xfId="51134"/>
    <cellStyle name="Normal 24 2 21 21" xfId="51135"/>
    <cellStyle name="Normal 24 2 21 22" xfId="51136"/>
    <cellStyle name="Normal 24 2 21 23" xfId="51137"/>
    <cellStyle name="Normal 24 2 21 24" xfId="51138"/>
    <cellStyle name="Normal 24 2 21 25" xfId="51139"/>
    <cellStyle name="Normal 24 2 21 26" xfId="51140"/>
    <cellStyle name="Normal 24 2 21 27" xfId="51141"/>
    <cellStyle name="Normal 24 2 21 28" xfId="51142"/>
    <cellStyle name="Normal 24 2 21 29" xfId="51143"/>
    <cellStyle name="Normal 24 2 21 3" xfId="51144"/>
    <cellStyle name="Normal 24 2 21 30" xfId="51145"/>
    <cellStyle name="Normal 24 2 21 4" xfId="51146"/>
    <cellStyle name="Normal 24 2 21 5" xfId="51147"/>
    <cellStyle name="Normal 24 2 21 6" xfId="51148"/>
    <cellStyle name="Normal 24 2 21 7" xfId="51149"/>
    <cellStyle name="Normal 24 2 21 8" xfId="51150"/>
    <cellStyle name="Normal 24 2 21 9" xfId="51151"/>
    <cellStyle name="Normal 24 2 22" xfId="51152"/>
    <cellStyle name="Normal 24 2 22 10" xfId="51153"/>
    <cellStyle name="Normal 24 2 22 11" xfId="51154"/>
    <cellStyle name="Normal 24 2 22 12" xfId="51155"/>
    <cellStyle name="Normal 24 2 22 13" xfId="51156"/>
    <cellStyle name="Normal 24 2 22 14" xfId="51157"/>
    <cellStyle name="Normal 24 2 22 15" xfId="51158"/>
    <cellStyle name="Normal 24 2 22 16" xfId="51159"/>
    <cellStyle name="Normal 24 2 22 17" xfId="51160"/>
    <cellStyle name="Normal 24 2 22 18" xfId="51161"/>
    <cellStyle name="Normal 24 2 22 19" xfId="51162"/>
    <cellStyle name="Normal 24 2 22 2" xfId="51163"/>
    <cellStyle name="Normal 24 2 22 20" xfId="51164"/>
    <cellStyle name="Normal 24 2 22 21" xfId="51165"/>
    <cellStyle name="Normal 24 2 22 22" xfId="51166"/>
    <cellStyle name="Normal 24 2 22 23" xfId="51167"/>
    <cellStyle name="Normal 24 2 22 24" xfId="51168"/>
    <cellStyle name="Normal 24 2 22 25" xfId="51169"/>
    <cellStyle name="Normal 24 2 22 26" xfId="51170"/>
    <cellStyle name="Normal 24 2 22 27" xfId="51171"/>
    <cellStyle name="Normal 24 2 22 28" xfId="51172"/>
    <cellStyle name="Normal 24 2 22 29" xfId="51173"/>
    <cellStyle name="Normal 24 2 22 3" xfId="51174"/>
    <cellStyle name="Normal 24 2 22 30" xfId="51175"/>
    <cellStyle name="Normal 24 2 22 4" xfId="51176"/>
    <cellStyle name="Normal 24 2 22 5" xfId="51177"/>
    <cellStyle name="Normal 24 2 22 6" xfId="51178"/>
    <cellStyle name="Normal 24 2 22 7" xfId="51179"/>
    <cellStyle name="Normal 24 2 22 8" xfId="51180"/>
    <cellStyle name="Normal 24 2 22 9" xfId="51181"/>
    <cellStyle name="Normal 24 2 23" xfId="51182"/>
    <cellStyle name="Normal 24 2 23 10" xfId="51183"/>
    <cellStyle name="Normal 24 2 23 11" xfId="51184"/>
    <cellStyle name="Normal 24 2 23 12" xfId="51185"/>
    <cellStyle name="Normal 24 2 23 13" xfId="51186"/>
    <cellStyle name="Normal 24 2 23 14" xfId="51187"/>
    <cellStyle name="Normal 24 2 23 15" xfId="51188"/>
    <cellStyle name="Normal 24 2 23 16" xfId="51189"/>
    <cellStyle name="Normal 24 2 23 17" xfId="51190"/>
    <cellStyle name="Normal 24 2 23 18" xfId="51191"/>
    <cellStyle name="Normal 24 2 23 19" xfId="51192"/>
    <cellStyle name="Normal 24 2 23 2" xfId="51193"/>
    <cellStyle name="Normal 24 2 23 20" xfId="51194"/>
    <cellStyle name="Normal 24 2 23 21" xfId="51195"/>
    <cellStyle name="Normal 24 2 23 22" xfId="51196"/>
    <cellStyle name="Normal 24 2 23 23" xfId="51197"/>
    <cellStyle name="Normal 24 2 23 24" xfId="51198"/>
    <cellStyle name="Normal 24 2 23 25" xfId="51199"/>
    <cellStyle name="Normal 24 2 23 26" xfId="51200"/>
    <cellStyle name="Normal 24 2 23 27" xfId="51201"/>
    <cellStyle name="Normal 24 2 23 28" xfId="51202"/>
    <cellStyle name="Normal 24 2 23 29" xfId="51203"/>
    <cellStyle name="Normal 24 2 23 3" xfId="51204"/>
    <cellStyle name="Normal 24 2 23 30" xfId="51205"/>
    <cellStyle name="Normal 24 2 23 4" xfId="51206"/>
    <cellStyle name="Normal 24 2 23 5" xfId="51207"/>
    <cellStyle name="Normal 24 2 23 6" xfId="51208"/>
    <cellStyle name="Normal 24 2 23 7" xfId="51209"/>
    <cellStyle name="Normal 24 2 23 8" xfId="51210"/>
    <cellStyle name="Normal 24 2 23 9" xfId="51211"/>
    <cellStyle name="Normal 24 2 24" xfId="51212"/>
    <cellStyle name="Normal 24 2 24 10" xfId="51213"/>
    <cellStyle name="Normal 24 2 24 11" xfId="51214"/>
    <cellStyle name="Normal 24 2 24 12" xfId="51215"/>
    <cellStyle name="Normal 24 2 24 13" xfId="51216"/>
    <cellStyle name="Normal 24 2 24 14" xfId="51217"/>
    <cellStyle name="Normal 24 2 24 15" xfId="51218"/>
    <cellStyle name="Normal 24 2 24 16" xfId="51219"/>
    <cellStyle name="Normal 24 2 24 17" xfId="51220"/>
    <cellStyle name="Normal 24 2 24 18" xfId="51221"/>
    <cellStyle name="Normal 24 2 24 19" xfId="51222"/>
    <cellStyle name="Normal 24 2 24 2" xfId="51223"/>
    <cellStyle name="Normal 24 2 24 20" xfId="51224"/>
    <cellStyle name="Normal 24 2 24 21" xfId="51225"/>
    <cellStyle name="Normal 24 2 24 22" xfId="51226"/>
    <cellStyle name="Normal 24 2 24 23" xfId="51227"/>
    <cellStyle name="Normal 24 2 24 24" xfId="51228"/>
    <cellStyle name="Normal 24 2 24 25" xfId="51229"/>
    <cellStyle name="Normal 24 2 24 26" xfId="51230"/>
    <cellStyle name="Normal 24 2 24 27" xfId="51231"/>
    <cellStyle name="Normal 24 2 24 28" xfId="51232"/>
    <cellStyle name="Normal 24 2 24 29" xfId="51233"/>
    <cellStyle name="Normal 24 2 24 3" xfId="51234"/>
    <cellStyle name="Normal 24 2 24 30" xfId="51235"/>
    <cellStyle name="Normal 24 2 24 4" xfId="51236"/>
    <cellStyle name="Normal 24 2 24 5" xfId="51237"/>
    <cellStyle name="Normal 24 2 24 6" xfId="51238"/>
    <cellStyle name="Normal 24 2 24 7" xfId="51239"/>
    <cellStyle name="Normal 24 2 24 8" xfId="51240"/>
    <cellStyle name="Normal 24 2 24 9" xfId="51241"/>
    <cellStyle name="Normal 24 2 25" xfId="51242"/>
    <cellStyle name="Normal 24 2 25 10" xfId="51243"/>
    <cellStyle name="Normal 24 2 25 11" xfId="51244"/>
    <cellStyle name="Normal 24 2 25 12" xfId="51245"/>
    <cellStyle name="Normal 24 2 25 13" xfId="51246"/>
    <cellStyle name="Normal 24 2 25 14" xfId="51247"/>
    <cellStyle name="Normal 24 2 25 15" xfId="51248"/>
    <cellStyle name="Normal 24 2 25 16" xfId="51249"/>
    <cellStyle name="Normal 24 2 25 17" xfId="51250"/>
    <cellStyle name="Normal 24 2 25 18" xfId="51251"/>
    <cellStyle name="Normal 24 2 25 19" xfId="51252"/>
    <cellStyle name="Normal 24 2 25 2" xfId="51253"/>
    <cellStyle name="Normal 24 2 25 20" xfId="51254"/>
    <cellStyle name="Normal 24 2 25 21" xfId="51255"/>
    <cellStyle name="Normal 24 2 25 22" xfId="51256"/>
    <cellStyle name="Normal 24 2 25 23" xfId="51257"/>
    <cellStyle name="Normal 24 2 25 24" xfId="51258"/>
    <cellStyle name="Normal 24 2 25 25" xfId="51259"/>
    <cellStyle name="Normal 24 2 25 26" xfId="51260"/>
    <cellStyle name="Normal 24 2 25 27" xfId="51261"/>
    <cellStyle name="Normal 24 2 25 28" xfId="51262"/>
    <cellStyle name="Normal 24 2 25 29" xfId="51263"/>
    <cellStyle name="Normal 24 2 25 3" xfId="51264"/>
    <cellStyle name="Normal 24 2 25 30" xfId="51265"/>
    <cellStyle name="Normal 24 2 25 4" xfId="51266"/>
    <cellStyle name="Normal 24 2 25 5" xfId="51267"/>
    <cellStyle name="Normal 24 2 25 6" xfId="51268"/>
    <cellStyle name="Normal 24 2 25 7" xfId="51269"/>
    <cellStyle name="Normal 24 2 25 8" xfId="51270"/>
    <cellStyle name="Normal 24 2 25 9" xfId="51271"/>
    <cellStyle name="Normal 24 2 26" xfId="51272"/>
    <cellStyle name="Normal 24 2 26 10" xfId="51273"/>
    <cellStyle name="Normal 24 2 26 11" xfId="51274"/>
    <cellStyle name="Normal 24 2 26 12" xfId="51275"/>
    <cellStyle name="Normal 24 2 26 13" xfId="51276"/>
    <cellStyle name="Normal 24 2 26 14" xfId="51277"/>
    <cellStyle name="Normal 24 2 26 15" xfId="51278"/>
    <cellStyle name="Normal 24 2 26 16" xfId="51279"/>
    <cellStyle name="Normal 24 2 26 17" xfId="51280"/>
    <cellStyle name="Normal 24 2 26 18" xfId="51281"/>
    <cellStyle name="Normal 24 2 26 19" xfId="51282"/>
    <cellStyle name="Normal 24 2 26 2" xfId="51283"/>
    <cellStyle name="Normal 24 2 26 20" xfId="51284"/>
    <cellStyle name="Normal 24 2 26 21" xfId="51285"/>
    <cellStyle name="Normal 24 2 26 22" xfId="51286"/>
    <cellStyle name="Normal 24 2 26 23" xfId="51287"/>
    <cellStyle name="Normal 24 2 26 24" xfId="51288"/>
    <cellStyle name="Normal 24 2 26 25" xfId="51289"/>
    <cellStyle name="Normal 24 2 26 26" xfId="51290"/>
    <cellStyle name="Normal 24 2 26 27" xfId="51291"/>
    <cellStyle name="Normal 24 2 26 28" xfId="51292"/>
    <cellStyle name="Normal 24 2 26 29" xfId="51293"/>
    <cellStyle name="Normal 24 2 26 3" xfId="51294"/>
    <cellStyle name="Normal 24 2 26 30" xfId="51295"/>
    <cellStyle name="Normal 24 2 26 4" xfId="51296"/>
    <cellStyle name="Normal 24 2 26 5" xfId="51297"/>
    <cellStyle name="Normal 24 2 26 6" xfId="51298"/>
    <cellStyle name="Normal 24 2 26 7" xfId="51299"/>
    <cellStyle name="Normal 24 2 26 8" xfId="51300"/>
    <cellStyle name="Normal 24 2 26 9" xfId="51301"/>
    <cellStyle name="Normal 24 2 27" xfId="51302"/>
    <cellStyle name="Normal 24 2 27 10" xfId="51303"/>
    <cellStyle name="Normal 24 2 27 11" xfId="51304"/>
    <cellStyle name="Normal 24 2 27 12" xfId="51305"/>
    <cellStyle name="Normal 24 2 27 13" xfId="51306"/>
    <cellStyle name="Normal 24 2 27 14" xfId="51307"/>
    <cellStyle name="Normal 24 2 27 15" xfId="51308"/>
    <cellStyle name="Normal 24 2 27 16" xfId="51309"/>
    <cellStyle name="Normal 24 2 27 17" xfId="51310"/>
    <cellStyle name="Normal 24 2 27 18" xfId="51311"/>
    <cellStyle name="Normal 24 2 27 19" xfId="51312"/>
    <cellStyle name="Normal 24 2 27 2" xfId="51313"/>
    <cellStyle name="Normal 24 2 27 20" xfId="51314"/>
    <cellStyle name="Normal 24 2 27 21" xfId="51315"/>
    <cellStyle name="Normal 24 2 27 22" xfId="51316"/>
    <cellStyle name="Normal 24 2 27 23" xfId="51317"/>
    <cellStyle name="Normal 24 2 27 24" xfId="51318"/>
    <cellStyle name="Normal 24 2 27 25" xfId="51319"/>
    <cellStyle name="Normal 24 2 27 26" xfId="51320"/>
    <cellStyle name="Normal 24 2 27 27" xfId="51321"/>
    <cellStyle name="Normal 24 2 27 28" xfId="51322"/>
    <cellStyle name="Normal 24 2 27 29" xfId="51323"/>
    <cellStyle name="Normal 24 2 27 3" xfId="51324"/>
    <cellStyle name="Normal 24 2 27 30" xfId="51325"/>
    <cellStyle name="Normal 24 2 27 4" xfId="51326"/>
    <cellStyle name="Normal 24 2 27 5" xfId="51327"/>
    <cellStyle name="Normal 24 2 27 6" xfId="51328"/>
    <cellStyle name="Normal 24 2 27 7" xfId="51329"/>
    <cellStyle name="Normal 24 2 27 8" xfId="51330"/>
    <cellStyle name="Normal 24 2 27 9" xfId="51331"/>
    <cellStyle name="Normal 24 2 28" xfId="51332"/>
    <cellStyle name="Normal 24 2 28 10" xfId="51333"/>
    <cellStyle name="Normal 24 2 28 11" xfId="51334"/>
    <cellStyle name="Normal 24 2 28 12" xfId="51335"/>
    <cellStyle name="Normal 24 2 28 13" xfId="51336"/>
    <cellStyle name="Normal 24 2 28 14" xfId="51337"/>
    <cellStyle name="Normal 24 2 28 15" xfId="51338"/>
    <cellStyle name="Normal 24 2 28 16" xfId="51339"/>
    <cellStyle name="Normal 24 2 28 17" xfId="51340"/>
    <cellStyle name="Normal 24 2 28 18" xfId="51341"/>
    <cellStyle name="Normal 24 2 28 19" xfId="51342"/>
    <cellStyle name="Normal 24 2 28 2" xfId="51343"/>
    <cellStyle name="Normal 24 2 28 20" xfId="51344"/>
    <cellStyle name="Normal 24 2 28 21" xfId="51345"/>
    <cellStyle name="Normal 24 2 28 22" xfId="51346"/>
    <cellStyle name="Normal 24 2 28 23" xfId="51347"/>
    <cellStyle name="Normal 24 2 28 24" xfId="51348"/>
    <cellStyle name="Normal 24 2 28 25" xfId="51349"/>
    <cellStyle name="Normal 24 2 28 26" xfId="51350"/>
    <cellStyle name="Normal 24 2 28 27" xfId="51351"/>
    <cellStyle name="Normal 24 2 28 28" xfId="51352"/>
    <cellStyle name="Normal 24 2 28 29" xfId="51353"/>
    <cellStyle name="Normal 24 2 28 3" xfId="51354"/>
    <cellStyle name="Normal 24 2 28 30" xfId="51355"/>
    <cellStyle name="Normal 24 2 28 4" xfId="51356"/>
    <cellStyle name="Normal 24 2 28 5" xfId="51357"/>
    <cellStyle name="Normal 24 2 28 6" xfId="51358"/>
    <cellStyle name="Normal 24 2 28 7" xfId="51359"/>
    <cellStyle name="Normal 24 2 28 8" xfId="51360"/>
    <cellStyle name="Normal 24 2 28 9" xfId="51361"/>
    <cellStyle name="Normal 24 2 29" xfId="51362"/>
    <cellStyle name="Normal 24 2 29 10" xfId="51363"/>
    <cellStyle name="Normal 24 2 29 11" xfId="51364"/>
    <cellStyle name="Normal 24 2 29 12" xfId="51365"/>
    <cellStyle name="Normal 24 2 29 13" xfId="51366"/>
    <cellStyle name="Normal 24 2 29 14" xfId="51367"/>
    <cellStyle name="Normal 24 2 29 15" xfId="51368"/>
    <cellStyle name="Normal 24 2 29 16" xfId="51369"/>
    <cellStyle name="Normal 24 2 29 17" xfId="51370"/>
    <cellStyle name="Normal 24 2 29 18" xfId="51371"/>
    <cellStyle name="Normal 24 2 29 19" xfId="51372"/>
    <cellStyle name="Normal 24 2 29 2" xfId="51373"/>
    <cellStyle name="Normal 24 2 29 20" xfId="51374"/>
    <cellStyle name="Normal 24 2 29 21" xfId="51375"/>
    <cellStyle name="Normal 24 2 29 22" xfId="51376"/>
    <cellStyle name="Normal 24 2 29 23" xfId="51377"/>
    <cellStyle name="Normal 24 2 29 24" xfId="51378"/>
    <cellStyle name="Normal 24 2 29 25" xfId="51379"/>
    <cellStyle name="Normal 24 2 29 26" xfId="51380"/>
    <cellStyle name="Normal 24 2 29 27" xfId="51381"/>
    <cellStyle name="Normal 24 2 29 28" xfId="51382"/>
    <cellStyle name="Normal 24 2 29 29" xfId="51383"/>
    <cellStyle name="Normal 24 2 29 3" xfId="51384"/>
    <cellStyle name="Normal 24 2 29 30" xfId="51385"/>
    <cellStyle name="Normal 24 2 29 4" xfId="51386"/>
    <cellStyle name="Normal 24 2 29 5" xfId="51387"/>
    <cellStyle name="Normal 24 2 29 6" xfId="51388"/>
    <cellStyle name="Normal 24 2 29 7" xfId="51389"/>
    <cellStyle name="Normal 24 2 29 8" xfId="51390"/>
    <cellStyle name="Normal 24 2 29 9" xfId="51391"/>
    <cellStyle name="Normal 24 2 3" xfId="51392"/>
    <cellStyle name="Normal 24 2 3 10" xfId="51393"/>
    <cellStyle name="Normal 24 2 3 11" xfId="51394"/>
    <cellStyle name="Normal 24 2 3 12" xfId="51395"/>
    <cellStyle name="Normal 24 2 3 13" xfId="51396"/>
    <cellStyle name="Normal 24 2 3 14" xfId="51397"/>
    <cellStyle name="Normal 24 2 3 15" xfId="51398"/>
    <cellStyle name="Normal 24 2 3 16" xfId="51399"/>
    <cellStyle name="Normal 24 2 3 17" xfId="51400"/>
    <cellStyle name="Normal 24 2 3 18" xfId="51401"/>
    <cellStyle name="Normal 24 2 3 19" xfId="51402"/>
    <cellStyle name="Normal 24 2 3 2" xfId="51403"/>
    <cellStyle name="Normal 24 2 3 20" xfId="51404"/>
    <cellStyle name="Normal 24 2 3 21" xfId="51405"/>
    <cellStyle name="Normal 24 2 3 22" xfId="51406"/>
    <cellStyle name="Normal 24 2 3 23" xfId="51407"/>
    <cellStyle name="Normal 24 2 3 24" xfId="51408"/>
    <cellStyle name="Normal 24 2 3 25" xfId="51409"/>
    <cellStyle name="Normal 24 2 3 26" xfId="51410"/>
    <cellStyle name="Normal 24 2 3 27" xfId="51411"/>
    <cellStyle name="Normal 24 2 3 28" xfId="51412"/>
    <cellStyle name="Normal 24 2 3 29" xfId="51413"/>
    <cellStyle name="Normal 24 2 3 3" xfId="51414"/>
    <cellStyle name="Normal 24 2 3 30" xfId="51415"/>
    <cellStyle name="Normal 24 2 3 4" xfId="51416"/>
    <cellStyle name="Normal 24 2 3 5" xfId="51417"/>
    <cellStyle name="Normal 24 2 3 6" xfId="51418"/>
    <cellStyle name="Normal 24 2 3 7" xfId="51419"/>
    <cellStyle name="Normal 24 2 3 8" xfId="51420"/>
    <cellStyle name="Normal 24 2 3 9" xfId="51421"/>
    <cellStyle name="Normal 24 2 30" xfId="51422"/>
    <cellStyle name="Normal 24 2 30 10" xfId="51423"/>
    <cellStyle name="Normal 24 2 30 11" xfId="51424"/>
    <cellStyle name="Normal 24 2 30 12" xfId="51425"/>
    <cellStyle name="Normal 24 2 30 13" xfId="51426"/>
    <cellStyle name="Normal 24 2 30 14" xfId="51427"/>
    <cellStyle name="Normal 24 2 30 15" xfId="51428"/>
    <cellStyle name="Normal 24 2 30 16" xfId="51429"/>
    <cellStyle name="Normal 24 2 30 17" xfId="51430"/>
    <cellStyle name="Normal 24 2 30 18" xfId="51431"/>
    <cellStyle name="Normal 24 2 30 19" xfId="51432"/>
    <cellStyle name="Normal 24 2 30 2" xfId="51433"/>
    <cellStyle name="Normal 24 2 30 20" xfId="51434"/>
    <cellStyle name="Normal 24 2 30 21" xfId="51435"/>
    <cellStyle name="Normal 24 2 30 22" xfId="51436"/>
    <cellStyle name="Normal 24 2 30 23" xfId="51437"/>
    <cellStyle name="Normal 24 2 30 24" xfId="51438"/>
    <cellStyle name="Normal 24 2 30 25" xfId="51439"/>
    <cellStyle name="Normal 24 2 30 26" xfId="51440"/>
    <cellStyle name="Normal 24 2 30 27" xfId="51441"/>
    <cellStyle name="Normal 24 2 30 28" xfId="51442"/>
    <cellStyle name="Normal 24 2 30 29" xfId="51443"/>
    <cellStyle name="Normal 24 2 30 3" xfId="51444"/>
    <cellStyle name="Normal 24 2 30 30" xfId="51445"/>
    <cellStyle name="Normal 24 2 30 4" xfId="51446"/>
    <cellStyle name="Normal 24 2 30 5" xfId="51447"/>
    <cellStyle name="Normal 24 2 30 6" xfId="51448"/>
    <cellStyle name="Normal 24 2 30 7" xfId="51449"/>
    <cellStyle name="Normal 24 2 30 8" xfId="51450"/>
    <cellStyle name="Normal 24 2 30 9" xfId="51451"/>
    <cellStyle name="Normal 24 2 31" xfId="51452"/>
    <cellStyle name="Normal 24 2 31 10" xfId="51453"/>
    <cellStyle name="Normal 24 2 31 11" xfId="51454"/>
    <cellStyle name="Normal 24 2 31 12" xfId="51455"/>
    <cellStyle name="Normal 24 2 31 13" xfId="51456"/>
    <cellStyle name="Normal 24 2 31 14" xfId="51457"/>
    <cellStyle name="Normal 24 2 31 15" xfId="51458"/>
    <cellStyle name="Normal 24 2 31 16" xfId="51459"/>
    <cellStyle name="Normal 24 2 31 17" xfId="51460"/>
    <cellStyle name="Normal 24 2 31 18" xfId="51461"/>
    <cellStyle name="Normal 24 2 31 19" xfId="51462"/>
    <cellStyle name="Normal 24 2 31 2" xfId="51463"/>
    <cellStyle name="Normal 24 2 31 20" xfId="51464"/>
    <cellStyle name="Normal 24 2 31 21" xfId="51465"/>
    <cellStyle name="Normal 24 2 31 22" xfId="51466"/>
    <cellStyle name="Normal 24 2 31 23" xfId="51467"/>
    <cellStyle name="Normal 24 2 31 24" xfId="51468"/>
    <cellStyle name="Normal 24 2 31 25" xfId="51469"/>
    <cellStyle name="Normal 24 2 31 26" xfId="51470"/>
    <cellStyle name="Normal 24 2 31 27" xfId="51471"/>
    <cellStyle name="Normal 24 2 31 28" xfId="51472"/>
    <cellStyle name="Normal 24 2 31 29" xfId="51473"/>
    <cellStyle name="Normal 24 2 31 3" xfId="51474"/>
    <cellStyle name="Normal 24 2 31 30" xfId="51475"/>
    <cellStyle name="Normal 24 2 31 4" xfId="51476"/>
    <cellStyle name="Normal 24 2 31 5" xfId="51477"/>
    <cellStyle name="Normal 24 2 31 6" xfId="51478"/>
    <cellStyle name="Normal 24 2 31 7" xfId="51479"/>
    <cellStyle name="Normal 24 2 31 8" xfId="51480"/>
    <cellStyle name="Normal 24 2 31 9" xfId="51481"/>
    <cellStyle name="Normal 24 2 32" xfId="51482"/>
    <cellStyle name="Normal 24 2 33" xfId="51483"/>
    <cellStyle name="Normal 24 2 34" xfId="51484"/>
    <cellStyle name="Normal 24 2 35" xfId="51485"/>
    <cellStyle name="Normal 24 2 36" xfId="51486"/>
    <cellStyle name="Normal 24 2 37" xfId="51487"/>
    <cellStyle name="Normal 24 2 38" xfId="51488"/>
    <cellStyle name="Normal 24 2 39" xfId="51489"/>
    <cellStyle name="Normal 24 2 4" xfId="51490"/>
    <cellStyle name="Normal 24 2 4 10" xfId="51491"/>
    <cellStyle name="Normal 24 2 4 11" xfId="51492"/>
    <cellStyle name="Normal 24 2 4 12" xfId="51493"/>
    <cellStyle name="Normal 24 2 4 13" xfId="51494"/>
    <cellStyle name="Normal 24 2 4 14" xfId="51495"/>
    <cellStyle name="Normal 24 2 4 15" xfId="51496"/>
    <cellStyle name="Normal 24 2 4 16" xfId="51497"/>
    <cellStyle name="Normal 24 2 4 17" xfId="51498"/>
    <cellStyle name="Normal 24 2 4 18" xfId="51499"/>
    <cellStyle name="Normal 24 2 4 19" xfId="51500"/>
    <cellStyle name="Normal 24 2 4 2" xfId="51501"/>
    <cellStyle name="Normal 24 2 4 20" xfId="51502"/>
    <cellStyle name="Normal 24 2 4 21" xfId="51503"/>
    <cellStyle name="Normal 24 2 4 22" xfId="51504"/>
    <cellStyle name="Normal 24 2 4 23" xfId="51505"/>
    <cellStyle name="Normal 24 2 4 24" xfId="51506"/>
    <cellStyle name="Normal 24 2 4 25" xfId="51507"/>
    <cellStyle name="Normal 24 2 4 26" xfId="51508"/>
    <cellStyle name="Normal 24 2 4 27" xfId="51509"/>
    <cellStyle name="Normal 24 2 4 28" xfId="51510"/>
    <cellStyle name="Normal 24 2 4 29" xfId="51511"/>
    <cellStyle name="Normal 24 2 4 3" xfId="51512"/>
    <cellStyle name="Normal 24 2 4 30" xfId="51513"/>
    <cellStyle name="Normal 24 2 4 4" xfId="51514"/>
    <cellStyle name="Normal 24 2 4 5" xfId="51515"/>
    <cellStyle name="Normal 24 2 4 6" xfId="51516"/>
    <cellStyle name="Normal 24 2 4 7" xfId="51517"/>
    <cellStyle name="Normal 24 2 4 8" xfId="51518"/>
    <cellStyle name="Normal 24 2 4 9" xfId="51519"/>
    <cellStyle name="Normal 24 2 40" xfId="51520"/>
    <cellStyle name="Normal 24 2 41" xfId="51521"/>
    <cellStyle name="Normal 24 2 42" xfId="51522"/>
    <cellStyle name="Normal 24 2 43" xfId="51523"/>
    <cellStyle name="Normal 24 2 44" xfId="51524"/>
    <cellStyle name="Normal 24 2 45" xfId="51525"/>
    <cellStyle name="Normal 24 2 46" xfId="51526"/>
    <cellStyle name="Normal 24 2 47" xfId="51527"/>
    <cellStyle name="Normal 24 2 48" xfId="51528"/>
    <cellStyle name="Normal 24 2 49" xfId="51529"/>
    <cellStyle name="Normal 24 2 5" xfId="51530"/>
    <cellStyle name="Normal 24 2 5 10" xfId="51531"/>
    <cellStyle name="Normal 24 2 5 11" xfId="51532"/>
    <cellStyle name="Normal 24 2 5 12" xfId="51533"/>
    <cellStyle name="Normal 24 2 5 13" xfId="51534"/>
    <cellStyle name="Normal 24 2 5 14" xfId="51535"/>
    <cellStyle name="Normal 24 2 5 15" xfId="51536"/>
    <cellStyle name="Normal 24 2 5 16" xfId="51537"/>
    <cellStyle name="Normal 24 2 5 17" xfId="51538"/>
    <cellStyle name="Normal 24 2 5 18" xfId="51539"/>
    <cellStyle name="Normal 24 2 5 19" xfId="51540"/>
    <cellStyle name="Normal 24 2 5 2" xfId="51541"/>
    <cellStyle name="Normal 24 2 5 20" xfId="51542"/>
    <cellStyle name="Normal 24 2 5 21" xfId="51543"/>
    <cellStyle name="Normal 24 2 5 22" xfId="51544"/>
    <cellStyle name="Normal 24 2 5 23" xfId="51545"/>
    <cellStyle name="Normal 24 2 5 24" xfId="51546"/>
    <cellStyle name="Normal 24 2 5 25" xfId="51547"/>
    <cellStyle name="Normal 24 2 5 26" xfId="51548"/>
    <cellStyle name="Normal 24 2 5 27" xfId="51549"/>
    <cellStyle name="Normal 24 2 5 28" xfId="51550"/>
    <cellStyle name="Normal 24 2 5 29" xfId="51551"/>
    <cellStyle name="Normal 24 2 5 3" xfId="51552"/>
    <cellStyle name="Normal 24 2 5 30" xfId="51553"/>
    <cellStyle name="Normal 24 2 5 4" xfId="51554"/>
    <cellStyle name="Normal 24 2 5 5" xfId="51555"/>
    <cellStyle name="Normal 24 2 5 6" xfId="51556"/>
    <cellStyle name="Normal 24 2 5 7" xfId="51557"/>
    <cellStyle name="Normal 24 2 5 8" xfId="51558"/>
    <cellStyle name="Normal 24 2 5 9" xfId="51559"/>
    <cellStyle name="Normal 24 2 50" xfId="51560"/>
    <cellStyle name="Normal 24 2 51" xfId="51561"/>
    <cellStyle name="Normal 24 2 52" xfId="51562"/>
    <cellStyle name="Normal 24 2 53" xfId="51563"/>
    <cellStyle name="Normal 24 2 54" xfId="51564"/>
    <cellStyle name="Normal 24 2 55" xfId="51565"/>
    <cellStyle name="Normal 24 2 56" xfId="51566"/>
    <cellStyle name="Normal 24 2 57" xfId="51567"/>
    <cellStyle name="Normal 24 2 58" xfId="51568"/>
    <cellStyle name="Normal 24 2 59" xfId="51569"/>
    <cellStyle name="Normal 24 2 6" xfId="51570"/>
    <cellStyle name="Normal 24 2 6 10" xfId="51571"/>
    <cellStyle name="Normal 24 2 6 11" xfId="51572"/>
    <cellStyle name="Normal 24 2 6 12" xfId="51573"/>
    <cellStyle name="Normal 24 2 6 13" xfId="51574"/>
    <cellStyle name="Normal 24 2 6 14" xfId="51575"/>
    <cellStyle name="Normal 24 2 6 15" xfId="51576"/>
    <cellStyle name="Normal 24 2 6 16" xfId="51577"/>
    <cellStyle name="Normal 24 2 6 17" xfId="51578"/>
    <cellStyle name="Normal 24 2 6 18" xfId="51579"/>
    <cellStyle name="Normal 24 2 6 19" xfId="51580"/>
    <cellStyle name="Normal 24 2 6 2" xfId="51581"/>
    <cellStyle name="Normal 24 2 6 20" xfId="51582"/>
    <cellStyle name="Normal 24 2 6 21" xfId="51583"/>
    <cellStyle name="Normal 24 2 6 22" xfId="51584"/>
    <cellStyle name="Normal 24 2 6 23" xfId="51585"/>
    <cellStyle name="Normal 24 2 6 24" xfId="51586"/>
    <cellStyle name="Normal 24 2 6 25" xfId="51587"/>
    <cellStyle name="Normal 24 2 6 26" xfId="51588"/>
    <cellStyle name="Normal 24 2 6 27" xfId="51589"/>
    <cellStyle name="Normal 24 2 6 28" xfId="51590"/>
    <cellStyle name="Normal 24 2 6 29" xfId="51591"/>
    <cellStyle name="Normal 24 2 6 3" xfId="51592"/>
    <cellStyle name="Normal 24 2 6 30" xfId="51593"/>
    <cellStyle name="Normal 24 2 6 4" xfId="51594"/>
    <cellStyle name="Normal 24 2 6 5" xfId="51595"/>
    <cellStyle name="Normal 24 2 6 6" xfId="51596"/>
    <cellStyle name="Normal 24 2 6 7" xfId="51597"/>
    <cellStyle name="Normal 24 2 6 8" xfId="51598"/>
    <cellStyle name="Normal 24 2 6 9" xfId="51599"/>
    <cellStyle name="Normal 24 2 60" xfId="51600"/>
    <cellStyle name="Normal 24 2 7" xfId="51601"/>
    <cellStyle name="Normal 24 2 7 10" xfId="51602"/>
    <cellStyle name="Normal 24 2 7 11" xfId="51603"/>
    <cellStyle name="Normal 24 2 7 12" xfId="51604"/>
    <cellStyle name="Normal 24 2 7 13" xfId="51605"/>
    <cellStyle name="Normal 24 2 7 14" xfId="51606"/>
    <cellStyle name="Normal 24 2 7 15" xfId="51607"/>
    <cellStyle name="Normal 24 2 7 16" xfId="51608"/>
    <cellStyle name="Normal 24 2 7 17" xfId="51609"/>
    <cellStyle name="Normal 24 2 7 18" xfId="51610"/>
    <cellStyle name="Normal 24 2 7 19" xfId="51611"/>
    <cellStyle name="Normal 24 2 7 2" xfId="51612"/>
    <cellStyle name="Normal 24 2 7 20" xfId="51613"/>
    <cellStyle name="Normal 24 2 7 21" xfId="51614"/>
    <cellStyle name="Normal 24 2 7 22" xfId="51615"/>
    <cellStyle name="Normal 24 2 7 23" xfId="51616"/>
    <cellStyle name="Normal 24 2 7 24" xfId="51617"/>
    <cellStyle name="Normal 24 2 7 25" xfId="51618"/>
    <cellStyle name="Normal 24 2 7 26" xfId="51619"/>
    <cellStyle name="Normal 24 2 7 27" xfId="51620"/>
    <cellStyle name="Normal 24 2 7 28" xfId="51621"/>
    <cellStyle name="Normal 24 2 7 29" xfId="51622"/>
    <cellStyle name="Normal 24 2 7 3" xfId="51623"/>
    <cellStyle name="Normal 24 2 7 30" xfId="51624"/>
    <cellStyle name="Normal 24 2 7 4" xfId="51625"/>
    <cellStyle name="Normal 24 2 7 5" xfId="51626"/>
    <cellStyle name="Normal 24 2 7 6" xfId="51627"/>
    <cellStyle name="Normal 24 2 7 7" xfId="51628"/>
    <cellStyle name="Normal 24 2 7 8" xfId="51629"/>
    <cellStyle name="Normal 24 2 7 9" xfId="51630"/>
    <cellStyle name="Normal 24 2 8" xfId="51631"/>
    <cellStyle name="Normal 24 2 8 10" xfId="51632"/>
    <cellStyle name="Normal 24 2 8 11" xfId="51633"/>
    <cellStyle name="Normal 24 2 8 12" xfId="51634"/>
    <cellStyle name="Normal 24 2 8 13" xfId="51635"/>
    <cellStyle name="Normal 24 2 8 14" xfId="51636"/>
    <cellStyle name="Normal 24 2 8 15" xfId="51637"/>
    <cellStyle name="Normal 24 2 8 16" xfId="51638"/>
    <cellStyle name="Normal 24 2 8 17" xfId="51639"/>
    <cellStyle name="Normal 24 2 8 18" xfId="51640"/>
    <cellStyle name="Normal 24 2 8 19" xfId="51641"/>
    <cellStyle name="Normal 24 2 8 2" xfId="51642"/>
    <cellStyle name="Normal 24 2 8 20" xfId="51643"/>
    <cellStyle name="Normal 24 2 8 21" xfId="51644"/>
    <cellStyle name="Normal 24 2 8 22" xfId="51645"/>
    <cellStyle name="Normal 24 2 8 23" xfId="51646"/>
    <cellStyle name="Normal 24 2 8 24" xfId="51647"/>
    <cellStyle name="Normal 24 2 8 25" xfId="51648"/>
    <cellStyle name="Normal 24 2 8 26" xfId="51649"/>
    <cellStyle name="Normal 24 2 8 27" xfId="51650"/>
    <cellStyle name="Normal 24 2 8 28" xfId="51651"/>
    <cellStyle name="Normal 24 2 8 29" xfId="51652"/>
    <cellStyle name="Normal 24 2 8 3" xfId="51653"/>
    <cellStyle name="Normal 24 2 8 30" xfId="51654"/>
    <cellStyle name="Normal 24 2 8 4" xfId="51655"/>
    <cellStyle name="Normal 24 2 8 5" xfId="51656"/>
    <cellStyle name="Normal 24 2 8 6" xfId="51657"/>
    <cellStyle name="Normal 24 2 8 7" xfId="51658"/>
    <cellStyle name="Normal 24 2 8 8" xfId="51659"/>
    <cellStyle name="Normal 24 2 8 9" xfId="51660"/>
    <cellStyle name="Normal 24 2 9" xfId="51661"/>
    <cellStyle name="Normal 24 2 9 10" xfId="51662"/>
    <cellStyle name="Normal 24 2 9 11" xfId="51663"/>
    <cellStyle name="Normal 24 2 9 12" xfId="51664"/>
    <cellStyle name="Normal 24 2 9 13" xfId="51665"/>
    <cellStyle name="Normal 24 2 9 14" xfId="51666"/>
    <cellStyle name="Normal 24 2 9 15" xfId="51667"/>
    <cellStyle name="Normal 24 2 9 16" xfId="51668"/>
    <cellStyle name="Normal 24 2 9 17" xfId="51669"/>
    <cellStyle name="Normal 24 2 9 18" xfId="51670"/>
    <cellStyle name="Normal 24 2 9 19" xfId="51671"/>
    <cellStyle name="Normal 24 2 9 2" xfId="51672"/>
    <cellStyle name="Normal 24 2 9 20" xfId="51673"/>
    <cellStyle name="Normal 24 2 9 21" xfId="51674"/>
    <cellStyle name="Normal 24 2 9 22" xfId="51675"/>
    <cellStyle name="Normal 24 2 9 23" xfId="51676"/>
    <cellStyle name="Normal 24 2 9 24" xfId="51677"/>
    <cellStyle name="Normal 24 2 9 25" xfId="51678"/>
    <cellStyle name="Normal 24 2 9 26" xfId="51679"/>
    <cellStyle name="Normal 24 2 9 27" xfId="51680"/>
    <cellStyle name="Normal 24 2 9 28" xfId="51681"/>
    <cellStyle name="Normal 24 2 9 29" xfId="51682"/>
    <cellStyle name="Normal 24 2 9 3" xfId="51683"/>
    <cellStyle name="Normal 24 2 9 30" xfId="51684"/>
    <cellStyle name="Normal 24 2 9 4" xfId="51685"/>
    <cellStyle name="Normal 24 2 9 5" xfId="51686"/>
    <cellStyle name="Normal 24 2 9 6" xfId="51687"/>
    <cellStyle name="Normal 24 2 9 7" xfId="51688"/>
    <cellStyle name="Normal 24 2 9 8" xfId="51689"/>
    <cellStyle name="Normal 24 2 9 9" xfId="51690"/>
    <cellStyle name="Normal 24 20" xfId="51691"/>
    <cellStyle name="Normal 24 20 10" xfId="51692"/>
    <cellStyle name="Normal 24 20 11" xfId="51693"/>
    <cellStyle name="Normal 24 20 12" xfId="51694"/>
    <cellStyle name="Normal 24 20 13" xfId="51695"/>
    <cellStyle name="Normal 24 20 14" xfId="51696"/>
    <cellStyle name="Normal 24 20 15" xfId="51697"/>
    <cellStyle name="Normal 24 20 16" xfId="51698"/>
    <cellStyle name="Normal 24 20 17" xfId="51699"/>
    <cellStyle name="Normal 24 20 18" xfId="51700"/>
    <cellStyle name="Normal 24 20 19" xfId="51701"/>
    <cellStyle name="Normal 24 20 2" xfId="51702"/>
    <cellStyle name="Normal 24 20 20" xfId="51703"/>
    <cellStyle name="Normal 24 20 21" xfId="51704"/>
    <cellStyle name="Normal 24 20 22" xfId="51705"/>
    <cellStyle name="Normal 24 20 23" xfId="51706"/>
    <cellStyle name="Normal 24 20 24" xfId="51707"/>
    <cellStyle name="Normal 24 20 25" xfId="51708"/>
    <cellStyle name="Normal 24 20 26" xfId="51709"/>
    <cellStyle name="Normal 24 20 27" xfId="51710"/>
    <cellStyle name="Normal 24 20 28" xfId="51711"/>
    <cellStyle name="Normal 24 20 29" xfId="51712"/>
    <cellStyle name="Normal 24 20 3" xfId="51713"/>
    <cellStyle name="Normal 24 20 30" xfId="51714"/>
    <cellStyle name="Normal 24 20 4" xfId="51715"/>
    <cellStyle name="Normal 24 20 5" xfId="51716"/>
    <cellStyle name="Normal 24 20 6" xfId="51717"/>
    <cellStyle name="Normal 24 20 7" xfId="51718"/>
    <cellStyle name="Normal 24 20 8" xfId="51719"/>
    <cellStyle name="Normal 24 20 9" xfId="51720"/>
    <cellStyle name="Normal 24 21" xfId="51721"/>
    <cellStyle name="Normal 24 21 10" xfId="51722"/>
    <cellStyle name="Normal 24 21 11" xfId="51723"/>
    <cellStyle name="Normal 24 21 12" xfId="51724"/>
    <cellStyle name="Normal 24 21 13" xfId="51725"/>
    <cellStyle name="Normal 24 21 14" xfId="51726"/>
    <cellStyle name="Normal 24 21 15" xfId="51727"/>
    <cellStyle name="Normal 24 21 16" xfId="51728"/>
    <cellStyle name="Normal 24 21 17" xfId="51729"/>
    <cellStyle name="Normal 24 21 18" xfId="51730"/>
    <cellStyle name="Normal 24 21 19" xfId="51731"/>
    <cellStyle name="Normal 24 21 2" xfId="51732"/>
    <cellStyle name="Normal 24 21 20" xfId="51733"/>
    <cellStyle name="Normal 24 21 21" xfId="51734"/>
    <cellStyle name="Normal 24 21 22" xfId="51735"/>
    <cellStyle name="Normal 24 21 23" xfId="51736"/>
    <cellStyle name="Normal 24 21 24" xfId="51737"/>
    <cellStyle name="Normal 24 21 25" xfId="51738"/>
    <cellStyle name="Normal 24 21 26" xfId="51739"/>
    <cellStyle name="Normal 24 21 27" xfId="51740"/>
    <cellStyle name="Normal 24 21 28" xfId="51741"/>
    <cellStyle name="Normal 24 21 29" xfId="51742"/>
    <cellStyle name="Normal 24 21 3" xfId="51743"/>
    <cellStyle name="Normal 24 21 30" xfId="51744"/>
    <cellStyle name="Normal 24 21 4" xfId="51745"/>
    <cellStyle name="Normal 24 21 5" xfId="51746"/>
    <cellStyle name="Normal 24 21 6" xfId="51747"/>
    <cellStyle name="Normal 24 21 7" xfId="51748"/>
    <cellStyle name="Normal 24 21 8" xfId="51749"/>
    <cellStyle name="Normal 24 21 9" xfId="51750"/>
    <cellStyle name="Normal 24 22" xfId="51751"/>
    <cellStyle name="Normal 24 22 10" xfId="51752"/>
    <cellStyle name="Normal 24 22 11" xfId="51753"/>
    <cellStyle name="Normal 24 22 12" xfId="51754"/>
    <cellStyle name="Normal 24 22 13" xfId="51755"/>
    <cellStyle name="Normal 24 22 14" xfId="51756"/>
    <cellStyle name="Normal 24 22 15" xfId="51757"/>
    <cellStyle name="Normal 24 22 16" xfId="51758"/>
    <cellStyle name="Normal 24 22 17" xfId="51759"/>
    <cellStyle name="Normal 24 22 18" xfId="51760"/>
    <cellStyle name="Normal 24 22 19" xfId="51761"/>
    <cellStyle name="Normal 24 22 2" xfId="51762"/>
    <cellStyle name="Normal 24 22 20" xfId="51763"/>
    <cellStyle name="Normal 24 22 21" xfId="51764"/>
    <cellStyle name="Normal 24 22 22" xfId="51765"/>
    <cellStyle name="Normal 24 22 23" xfId="51766"/>
    <cellStyle name="Normal 24 22 24" xfId="51767"/>
    <cellStyle name="Normal 24 22 25" xfId="51768"/>
    <cellStyle name="Normal 24 22 26" xfId="51769"/>
    <cellStyle name="Normal 24 22 27" xfId="51770"/>
    <cellStyle name="Normal 24 22 28" xfId="51771"/>
    <cellStyle name="Normal 24 22 29" xfId="51772"/>
    <cellStyle name="Normal 24 22 3" xfId="51773"/>
    <cellStyle name="Normal 24 22 30" xfId="51774"/>
    <cellStyle name="Normal 24 22 4" xfId="51775"/>
    <cellStyle name="Normal 24 22 5" xfId="51776"/>
    <cellStyle name="Normal 24 22 6" xfId="51777"/>
    <cellStyle name="Normal 24 22 7" xfId="51778"/>
    <cellStyle name="Normal 24 22 8" xfId="51779"/>
    <cellStyle name="Normal 24 22 9" xfId="51780"/>
    <cellStyle name="Normal 24 23" xfId="51781"/>
    <cellStyle name="Normal 24 23 10" xfId="51782"/>
    <cellStyle name="Normal 24 23 11" xfId="51783"/>
    <cellStyle name="Normal 24 23 12" xfId="51784"/>
    <cellStyle name="Normal 24 23 13" xfId="51785"/>
    <cellStyle name="Normal 24 23 14" xfId="51786"/>
    <cellStyle name="Normal 24 23 15" xfId="51787"/>
    <cellStyle name="Normal 24 23 16" xfId="51788"/>
    <cellStyle name="Normal 24 23 17" xfId="51789"/>
    <cellStyle name="Normal 24 23 18" xfId="51790"/>
    <cellStyle name="Normal 24 23 19" xfId="51791"/>
    <cellStyle name="Normal 24 23 2" xfId="51792"/>
    <cellStyle name="Normal 24 23 20" xfId="51793"/>
    <cellStyle name="Normal 24 23 21" xfId="51794"/>
    <cellStyle name="Normal 24 23 22" xfId="51795"/>
    <cellStyle name="Normal 24 23 23" xfId="51796"/>
    <cellStyle name="Normal 24 23 24" xfId="51797"/>
    <cellStyle name="Normal 24 23 25" xfId="51798"/>
    <cellStyle name="Normal 24 23 26" xfId="51799"/>
    <cellStyle name="Normal 24 23 27" xfId="51800"/>
    <cellStyle name="Normal 24 23 28" xfId="51801"/>
    <cellStyle name="Normal 24 23 29" xfId="51802"/>
    <cellStyle name="Normal 24 23 3" xfId="51803"/>
    <cellStyle name="Normal 24 23 30" xfId="51804"/>
    <cellStyle name="Normal 24 23 4" xfId="51805"/>
    <cellStyle name="Normal 24 23 5" xfId="51806"/>
    <cellStyle name="Normal 24 23 6" xfId="51807"/>
    <cellStyle name="Normal 24 23 7" xfId="51808"/>
    <cellStyle name="Normal 24 23 8" xfId="51809"/>
    <cellStyle name="Normal 24 23 9" xfId="51810"/>
    <cellStyle name="Normal 24 24" xfId="51811"/>
    <cellStyle name="Normal 24 24 10" xfId="51812"/>
    <cellStyle name="Normal 24 24 11" xfId="51813"/>
    <cellStyle name="Normal 24 24 12" xfId="51814"/>
    <cellStyle name="Normal 24 24 13" xfId="51815"/>
    <cellStyle name="Normal 24 24 14" xfId="51816"/>
    <cellStyle name="Normal 24 24 15" xfId="51817"/>
    <cellStyle name="Normal 24 24 16" xfId="51818"/>
    <cellStyle name="Normal 24 24 17" xfId="51819"/>
    <cellStyle name="Normal 24 24 18" xfId="51820"/>
    <cellStyle name="Normal 24 24 19" xfId="51821"/>
    <cellStyle name="Normal 24 24 2" xfId="51822"/>
    <cellStyle name="Normal 24 24 20" xfId="51823"/>
    <cellStyle name="Normal 24 24 21" xfId="51824"/>
    <cellStyle name="Normal 24 24 22" xfId="51825"/>
    <cellStyle name="Normal 24 24 23" xfId="51826"/>
    <cellStyle name="Normal 24 24 24" xfId="51827"/>
    <cellStyle name="Normal 24 24 25" xfId="51828"/>
    <cellStyle name="Normal 24 24 26" xfId="51829"/>
    <cellStyle name="Normal 24 24 27" xfId="51830"/>
    <cellStyle name="Normal 24 24 28" xfId="51831"/>
    <cellStyle name="Normal 24 24 29" xfId="51832"/>
    <cellStyle name="Normal 24 24 3" xfId="51833"/>
    <cellStyle name="Normal 24 24 30" xfId="51834"/>
    <cellStyle name="Normal 24 24 4" xfId="51835"/>
    <cellStyle name="Normal 24 24 5" xfId="51836"/>
    <cellStyle name="Normal 24 24 6" xfId="51837"/>
    <cellStyle name="Normal 24 24 7" xfId="51838"/>
    <cellStyle name="Normal 24 24 8" xfId="51839"/>
    <cellStyle name="Normal 24 24 9" xfId="51840"/>
    <cellStyle name="Normal 24 25" xfId="51841"/>
    <cellStyle name="Normal 24 25 10" xfId="51842"/>
    <cellStyle name="Normal 24 25 11" xfId="51843"/>
    <cellStyle name="Normal 24 25 12" xfId="51844"/>
    <cellStyle name="Normal 24 25 13" xfId="51845"/>
    <cellStyle name="Normal 24 25 14" xfId="51846"/>
    <cellStyle name="Normal 24 25 15" xfId="51847"/>
    <cellStyle name="Normal 24 25 16" xfId="51848"/>
    <cellStyle name="Normal 24 25 17" xfId="51849"/>
    <cellStyle name="Normal 24 25 18" xfId="51850"/>
    <cellStyle name="Normal 24 25 19" xfId="51851"/>
    <cellStyle name="Normal 24 25 2" xfId="51852"/>
    <cellStyle name="Normal 24 25 20" xfId="51853"/>
    <cellStyle name="Normal 24 25 21" xfId="51854"/>
    <cellStyle name="Normal 24 25 22" xfId="51855"/>
    <cellStyle name="Normal 24 25 23" xfId="51856"/>
    <cellStyle name="Normal 24 25 24" xfId="51857"/>
    <cellStyle name="Normal 24 25 25" xfId="51858"/>
    <cellStyle name="Normal 24 25 26" xfId="51859"/>
    <cellStyle name="Normal 24 25 27" xfId="51860"/>
    <cellStyle name="Normal 24 25 28" xfId="51861"/>
    <cellStyle name="Normal 24 25 29" xfId="51862"/>
    <cellStyle name="Normal 24 25 3" xfId="51863"/>
    <cellStyle name="Normal 24 25 30" xfId="51864"/>
    <cellStyle name="Normal 24 25 4" xfId="51865"/>
    <cellStyle name="Normal 24 25 5" xfId="51866"/>
    <cellStyle name="Normal 24 25 6" xfId="51867"/>
    <cellStyle name="Normal 24 25 7" xfId="51868"/>
    <cellStyle name="Normal 24 25 8" xfId="51869"/>
    <cellStyle name="Normal 24 25 9" xfId="51870"/>
    <cellStyle name="Normal 24 26" xfId="51871"/>
    <cellStyle name="Normal 24 26 10" xfId="51872"/>
    <cellStyle name="Normal 24 26 11" xfId="51873"/>
    <cellStyle name="Normal 24 26 12" xfId="51874"/>
    <cellStyle name="Normal 24 26 13" xfId="51875"/>
    <cellStyle name="Normal 24 26 14" xfId="51876"/>
    <cellStyle name="Normal 24 26 15" xfId="51877"/>
    <cellStyle name="Normal 24 26 16" xfId="51878"/>
    <cellStyle name="Normal 24 26 17" xfId="51879"/>
    <cellStyle name="Normal 24 26 18" xfId="51880"/>
    <cellStyle name="Normal 24 26 19" xfId="51881"/>
    <cellStyle name="Normal 24 26 2" xfId="51882"/>
    <cellStyle name="Normal 24 26 20" xfId="51883"/>
    <cellStyle name="Normal 24 26 21" xfId="51884"/>
    <cellStyle name="Normal 24 26 22" xfId="51885"/>
    <cellStyle name="Normal 24 26 23" xfId="51886"/>
    <cellStyle name="Normal 24 26 24" xfId="51887"/>
    <cellStyle name="Normal 24 26 25" xfId="51888"/>
    <cellStyle name="Normal 24 26 26" xfId="51889"/>
    <cellStyle name="Normal 24 26 27" xfId="51890"/>
    <cellStyle name="Normal 24 26 28" xfId="51891"/>
    <cellStyle name="Normal 24 26 29" xfId="51892"/>
    <cellStyle name="Normal 24 26 3" xfId="51893"/>
    <cellStyle name="Normal 24 26 30" xfId="51894"/>
    <cellStyle name="Normal 24 26 4" xfId="51895"/>
    <cellStyle name="Normal 24 26 5" xfId="51896"/>
    <cellStyle name="Normal 24 26 6" xfId="51897"/>
    <cellStyle name="Normal 24 26 7" xfId="51898"/>
    <cellStyle name="Normal 24 26 8" xfId="51899"/>
    <cellStyle name="Normal 24 26 9" xfId="51900"/>
    <cellStyle name="Normal 24 27" xfId="51901"/>
    <cellStyle name="Normal 24 27 10" xfId="51902"/>
    <cellStyle name="Normal 24 27 11" xfId="51903"/>
    <cellStyle name="Normal 24 27 12" xfId="51904"/>
    <cellStyle name="Normal 24 27 13" xfId="51905"/>
    <cellStyle name="Normal 24 27 14" xfId="51906"/>
    <cellStyle name="Normal 24 27 15" xfId="51907"/>
    <cellStyle name="Normal 24 27 16" xfId="51908"/>
    <cellStyle name="Normal 24 27 17" xfId="51909"/>
    <cellStyle name="Normal 24 27 18" xfId="51910"/>
    <cellStyle name="Normal 24 27 19" xfId="51911"/>
    <cellStyle name="Normal 24 27 2" xfId="51912"/>
    <cellStyle name="Normal 24 27 20" xfId="51913"/>
    <cellStyle name="Normal 24 27 21" xfId="51914"/>
    <cellStyle name="Normal 24 27 22" xfId="51915"/>
    <cellStyle name="Normal 24 27 23" xfId="51916"/>
    <cellStyle name="Normal 24 27 24" xfId="51917"/>
    <cellStyle name="Normal 24 27 25" xfId="51918"/>
    <cellStyle name="Normal 24 27 26" xfId="51919"/>
    <cellStyle name="Normal 24 27 27" xfId="51920"/>
    <cellStyle name="Normal 24 27 28" xfId="51921"/>
    <cellStyle name="Normal 24 27 29" xfId="51922"/>
    <cellStyle name="Normal 24 27 3" xfId="51923"/>
    <cellStyle name="Normal 24 27 30" xfId="51924"/>
    <cellStyle name="Normal 24 27 4" xfId="51925"/>
    <cellStyle name="Normal 24 27 5" xfId="51926"/>
    <cellStyle name="Normal 24 27 6" xfId="51927"/>
    <cellStyle name="Normal 24 27 7" xfId="51928"/>
    <cellStyle name="Normal 24 27 8" xfId="51929"/>
    <cellStyle name="Normal 24 27 9" xfId="51930"/>
    <cellStyle name="Normal 24 28" xfId="51931"/>
    <cellStyle name="Normal 24 28 10" xfId="51932"/>
    <cellStyle name="Normal 24 28 11" xfId="51933"/>
    <cellStyle name="Normal 24 28 12" xfId="51934"/>
    <cellStyle name="Normal 24 28 13" xfId="51935"/>
    <cellStyle name="Normal 24 28 14" xfId="51936"/>
    <cellStyle name="Normal 24 28 15" xfId="51937"/>
    <cellStyle name="Normal 24 28 16" xfId="51938"/>
    <cellStyle name="Normal 24 28 17" xfId="51939"/>
    <cellStyle name="Normal 24 28 18" xfId="51940"/>
    <cellStyle name="Normal 24 28 19" xfId="51941"/>
    <cellStyle name="Normal 24 28 2" xfId="51942"/>
    <cellStyle name="Normal 24 28 20" xfId="51943"/>
    <cellStyle name="Normal 24 28 21" xfId="51944"/>
    <cellStyle name="Normal 24 28 22" xfId="51945"/>
    <cellStyle name="Normal 24 28 23" xfId="51946"/>
    <cellStyle name="Normal 24 28 24" xfId="51947"/>
    <cellStyle name="Normal 24 28 25" xfId="51948"/>
    <cellStyle name="Normal 24 28 26" xfId="51949"/>
    <cellStyle name="Normal 24 28 27" xfId="51950"/>
    <cellStyle name="Normal 24 28 28" xfId="51951"/>
    <cellStyle name="Normal 24 28 29" xfId="51952"/>
    <cellStyle name="Normal 24 28 3" xfId="51953"/>
    <cellStyle name="Normal 24 28 30" xfId="51954"/>
    <cellStyle name="Normal 24 28 4" xfId="51955"/>
    <cellStyle name="Normal 24 28 5" xfId="51956"/>
    <cellStyle name="Normal 24 28 6" xfId="51957"/>
    <cellStyle name="Normal 24 28 7" xfId="51958"/>
    <cellStyle name="Normal 24 28 8" xfId="51959"/>
    <cellStyle name="Normal 24 28 9" xfId="51960"/>
    <cellStyle name="Normal 24 29" xfId="51961"/>
    <cellStyle name="Normal 24 29 10" xfId="51962"/>
    <cellStyle name="Normal 24 29 11" xfId="51963"/>
    <cellStyle name="Normal 24 29 12" xfId="51964"/>
    <cellStyle name="Normal 24 29 13" xfId="51965"/>
    <cellStyle name="Normal 24 29 14" xfId="51966"/>
    <cellStyle name="Normal 24 29 15" xfId="51967"/>
    <cellStyle name="Normal 24 29 16" xfId="51968"/>
    <cellStyle name="Normal 24 29 17" xfId="51969"/>
    <cellStyle name="Normal 24 29 18" xfId="51970"/>
    <cellStyle name="Normal 24 29 19" xfId="51971"/>
    <cellStyle name="Normal 24 29 2" xfId="51972"/>
    <cellStyle name="Normal 24 29 20" xfId="51973"/>
    <cellStyle name="Normal 24 29 21" xfId="51974"/>
    <cellStyle name="Normal 24 29 22" xfId="51975"/>
    <cellStyle name="Normal 24 29 23" xfId="51976"/>
    <cellStyle name="Normal 24 29 24" xfId="51977"/>
    <cellStyle name="Normal 24 29 25" xfId="51978"/>
    <cellStyle name="Normal 24 29 26" xfId="51979"/>
    <cellStyle name="Normal 24 29 27" xfId="51980"/>
    <cellStyle name="Normal 24 29 28" xfId="51981"/>
    <cellStyle name="Normal 24 29 29" xfId="51982"/>
    <cellStyle name="Normal 24 29 3" xfId="51983"/>
    <cellStyle name="Normal 24 29 30" xfId="51984"/>
    <cellStyle name="Normal 24 29 4" xfId="51985"/>
    <cellStyle name="Normal 24 29 5" xfId="51986"/>
    <cellStyle name="Normal 24 29 6" xfId="51987"/>
    <cellStyle name="Normal 24 29 7" xfId="51988"/>
    <cellStyle name="Normal 24 29 8" xfId="51989"/>
    <cellStyle name="Normal 24 29 9" xfId="51990"/>
    <cellStyle name="Normal 24 3" xfId="51991"/>
    <cellStyle name="Normal 24 3 10" xfId="51992"/>
    <cellStyle name="Normal 24 3 11" xfId="51993"/>
    <cellStyle name="Normal 24 3 12" xfId="51994"/>
    <cellStyle name="Normal 24 3 13" xfId="51995"/>
    <cellStyle name="Normal 24 3 14" xfId="51996"/>
    <cellStyle name="Normal 24 3 15" xfId="51997"/>
    <cellStyle name="Normal 24 3 16" xfId="51998"/>
    <cellStyle name="Normal 24 3 17" xfId="51999"/>
    <cellStyle name="Normal 24 3 18" xfId="52000"/>
    <cellStyle name="Normal 24 3 19" xfId="52001"/>
    <cellStyle name="Normal 24 3 2" xfId="52002"/>
    <cellStyle name="Normal 24 3 20" xfId="52003"/>
    <cellStyle name="Normal 24 3 21" xfId="52004"/>
    <cellStyle name="Normal 24 3 22" xfId="52005"/>
    <cellStyle name="Normal 24 3 23" xfId="52006"/>
    <cellStyle name="Normal 24 3 24" xfId="52007"/>
    <cellStyle name="Normal 24 3 25" xfId="52008"/>
    <cellStyle name="Normal 24 3 26" xfId="52009"/>
    <cellStyle name="Normal 24 3 27" xfId="52010"/>
    <cellStyle name="Normal 24 3 28" xfId="52011"/>
    <cellStyle name="Normal 24 3 29" xfId="52012"/>
    <cellStyle name="Normal 24 3 3" xfId="52013"/>
    <cellStyle name="Normal 24 3 30" xfId="52014"/>
    <cellStyle name="Normal 24 3 4" xfId="52015"/>
    <cellStyle name="Normal 24 3 5" xfId="52016"/>
    <cellStyle name="Normal 24 3 6" xfId="52017"/>
    <cellStyle name="Normal 24 3 7" xfId="52018"/>
    <cellStyle name="Normal 24 3 8" xfId="52019"/>
    <cellStyle name="Normal 24 3 9" xfId="52020"/>
    <cellStyle name="Normal 24 30" xfId="52021"/>
    <cellStyle name="Normal 24 30 10" xfId="52022"/>
    <cellStyle name="Normal 24 30 11" xfId="52023"/>
    <cellStyle name="Normal 24 30 12" xfId="52024"/>
    <cellStyle name="Normal 24 30 13" xfId="52025"/>
    <cellStyle name="Normal 24 30 14" xfId="52026"/>
    <cellStyle name="Normal 24 30 15" xfId="52027"/>
    <cellStyle name="Normal 24 30 16" xfId="52028"/>
    <cellStyle name="Normal 24 30 17" xfId="52029"/>
    <cellStyle name="Normal 24 30 18" xfId="52030"/>
    <cellStyle name="Normal 24 30 19" xfId="52031"/>
    <cellStyle name="Normal 24 30 2" xfId="52032"/>
    <cellStyle name="Normal 24 30 20" xfId="52033"/>
    <cellStyle name="Normal 24 30 21" xfId="52034"/>
    <cellStyle name="Normal 24 30 22" xfId="52035"/>
    <cellStyle name="Normal 24 30 23" xfId="52036"/>
    <cellStyle name="Normal 24 30 24" xfId="52037"/>
    <cellStyle name="Normal 24 30 25" xfId="52038"/>
    <cellStyle name="Normal 24 30 26" xfId="52039"/>
    <cellStyle name="Normal 24 30 27" xfId="52040"/>
    <cellStyle name="Normal 24 30 28" xfId="52041"/>
    <cellStyle name="Normal 24 30 29" xfId="52042"/>
    <cellStyle name="Normal 24 30 3" xfId="52043"/>
    <cellStyle name="Normal 24 30 30" xfId="52044"/>
    <cellStyle name="Normal 24 30 4" xfId="52045"/>
    <cellStyle name="Normal 24 30 5" xfId="52046"/>
    <cellStyle name="Normal 24 30 6" xfId="52047"/>
    <cellStyle name="Normal 24 30 7" xfId="52048"/>
    <cellStyle name="Normal 24 30 8" xfId="52049"/>
    <cellStyle name="Normal 24 30 9" xfId="52050"/>
    <cellStyle name="Normal 24 31" xfId="52051"/>
    <cellStyle name="Normal 24 31 10" xfId="52052"/>
    <cellStyle name="Normal 24 31 11" xfId="52053"/>
    <cellStyle name="Normal 24 31 12" xfId="52054"/>
    <cellStyle name="Normal 24 31 13" xfId="52055"/>
    <cellStyle name="Normal 24 31 14" xfId="52056"/>
    <cellStyle name="Normal 24 31 15" xfId="52057"/>
    <cellStyle name="Normal 24 31 16" xfId="52058"/>
    <cellStyle name="Normal 24 31 17" xfId="52059"/>
    <cellStyle name="Normal 24 31 18" xfId="52060"/>
    <cellStyle name="Normal 24 31 19" xfId="52061"/>
    <cellStyle name="Normal 24 31 2" xfId="52062"/>
    <cellStyle name="Normal 24 31 20" xfId="52063"/>
    <cellStyle name="Normal 24 31 21" xfId="52064"/>
    <cellStyle name="Normal 24 31 22" xfId="52065"/>
    <cellStyle name="Normal 24 31 23" xfId="52066"/>
    <cellStyle name="Normal 24 31 24" xfId="52067"/>
    <cellStyle name="Normal 24 31 25" xfId="52068"/>
    <cellStyle name="Normal 24 31 26" xfId="52069"/>
    <cellStyle name="Normal 24 31 27" xfId="52070"/>
    <cellStyle name="Normal 24 31 28" xfId="52071"/>
    <cellStyle name="Normal 24 31 29" xfId="52072"/>
    <cellStyle name="Normal 24 31 3" xfId="52073"/>
    <cellStyle name="Normal 24 31 30" xfId="52074"/>
    <cellStyle name="Normal 24 31 4" xfId="52075"/>
    <cellStyle name="Normal 24 31 5" xfId="52076"/>
    <cellStyle name="Normal 24 31 6" xfId="52077"/>
    <cellStyle name="Normal 24 31 7" xfId="52078"/>
    <cellStyle name="Normal 24 31 8" xfId="52079"/>
    <cellStyle name="Normal 24 31 9" xfId="52080"/>
    <cellStyle name="Normal 24 32" xfId="52081"/>
    <cellStyle name="Normal 24 32 10" xfId="52082"/>
    <cellStyle name="Normal 24 32 11" xfId="52083"/>
    <cellStyle name="Normal 24 32 12" xfId="52084"/>
    <cellStyle name="Normal 24 32 13" xfId="52085"/>
    <cellStyle name="Normal 24 32 14" xfId="52086"/>
    <cellStyle name="Normal 24 32 15" xfId="52087"/>
    <cellStyle name="Normal 24 32 16" xfId="52088"/>
    <cellStyle name="Normal 24 32 17" xfId="52089"/>
    <cellStyle name="Normal 24 32 18" xfId="52090"/>
    <cellStyle name="Normal 24 32 19" xfId="52091"/>
    <cellStyle name="Normal 24 32 2" xfId="52092"/>
    <cellStyle name="Normal 24 32 20" xfId="52093"/>
    <cellStyle name="Normal 24 32 21" xfId="52094"/>
    <cellStyle name="Normal 24 32 22" xfId="52095"/>
    <cellStyle name="Normal 24 32 23" xfId="52096"/>
    <cellStyle name="Normal 24 32 24" xfId="52097"/>
    <cellStyle name="Normal 24 32 25" xfId="52098"/>
    <cellStyle name="Normal 24 32 26" xfId="52099"/>
    <cellStyle name="Normal 24 32 27" xfId="52100"/>
    <cellStyle name="Normal 24 32 28" xfId="52101"/>
    <cellStyle name="Normal 24 32 29" xfId="52102"/>
    <cellStyle name="Normal 24 32 3" xfId="52103"/>
    <cellStyle name="Normal 24 32 30" xfId="52104"/>
    <cellStyle name="Normal 24 32 4" xfId="52105"/>
    <cellStyle name="Normal 24 32 5" xfId="52106"/>
    <cellStyle name="Normal 24 32 6" xfId="52107"/>
    <cellStyle name="Normal 24 32 7" xfId="52108"/>
    <cellStyle name="Normal 24 32 8" xfId="52109"/>
    <cellStyle name="Normal 24 32 9" xfId="52110"/>
    <cellStyle name="Normal 24 33" xfId="52111"/>
    <cellStyle name="Normal 24 34" xfId="52112"/>
    <cellStyle name="Normal 24 35" xfId="52113"/>
    <cellStyle name="Normal 24 36" xfId="52114"/>
    <cellStyle name="Normal 24 37" xfId="52115"/>
    <cellStyle name="Normal 24 38" xfId="52116"/>
    <cellStyle name="Normal 24 39" xfId="52117"/>
    <cellStyle name="Normal 24 4" xfId="52118"/>
    <cellStyle name="Normal 24 4 10" xfId="52119"/>
    <cellStyle name="Normal 24 4 11" xfId="52120"/>
    <cellStyle name="Normal 24 4 12" xfId="52121"/>
    <cellStyle name="Normal 24 4 13" xfId="52122"/>
    <cellStyle name="Normal 24 4 14" xfId="52123"/>
    <cellStyle name="Normal 24 4 15" xfId="52124"/>
    <cellStyle name="Normal 24 4 16" xfId="52125"/>
    <cellStyle name="Normal 24 4 17" xfId="52126"/>
    <cellStyle name="Normal 24 4 18" xfId="52127"/>
    <cellStyle name="Normal 24 4 19" xfId="52128"/>
    <cellStyle name="Normal 24 4 2" xfId="52129"/>
    <cellStyle name="Normal 24 4 20" xfId="52130"/>
    <cellStyle name="Normal 24 4 21" xfId="52131"/>
    <cellStyle name="Normal 24 4 22" xfId="52132"/>
    <cellStyle name="Normal 24 4 23" xfId="52133"/>
    <cellStyle name="Normal 24 4 24" xfId="52134"/>
    <cellStyle name="Normal 24 4 25" xfId="52135"/>
    <cellStyle name="Normal 24 4 26" xfId="52136"/>
    <cellStyle name="Normal 24 4 27" xfId="52137"/>
    <cellStyle name="Normal 24 4 28" xfId="52138"/>
    <cellStyle name="Normal 24 4 29" xfId="52139"/>
    <cellStyle name="Normal 24 4 3" xfId="52140"/>
    <cellStyle name="Normal 24 4 30" xfId="52141"/>
    <cellStyle name="Normal 24 4 4" xfId="52142"/>
    <cellStyle name="Normal 24 4 5" xfId="52143"/>
    <cellStyle name="Normal 24 4 6" xfId="52144"/>
    <cellStyle name="Normal 24 4 7" xfId="52145"/>
    <cellStyle name="Normal 24 4 8" xfId="52146"/>
    <cellStyle name="Normal 24 4 9" xfId="52147"/>
    <cellStyle name="Normal 24 40" xfId="52148"/>
    <cellStyle name="Normal 24 41" xfId="52149"/>
    <cellStyle name="Normal 24 42" xfId="52150"/>
    <cellStyle name="Normal 24 43" xfId="52151"/>
    <cellStyle name="Normal 24 44" xfId="52152"/>
    <cellStyle name="Normal 24 45" xfId="52153"/>
    <cellStyle name="Normal 24 46" xfId="52154"/>
    <cellStyle name="Normal 24 47" xfId="52155"/>
    <cellStyle name="Normal 24 48" xfId="52156"/>
    <cellStyle name="Normal 24 49" xfId="52157"/>
    <cellStyle name="Normal 24 5" xfId="52158"/>
    <cellStyle name="Normal 24 5 10" xfId="52159"/>
    <cellStyle name="Normal 24 5 11" xfId="52160"/>
    <cellStyle name="Normal 24 5 12" xfId="52161"/>
    <cellStyle name="Normal 24 5 13" xfId="52162"/>
    <cellStyle name="Normal 24 5 14" xfId="52163"/>
    <cellStyle name="Normal 24 5 15" xfId="52164"/>
    <cellStyle name="Normal 24 5 16" xfId="52165"/>
    <cellStyle name="Normal 24 5 17" xfId="52166"/>
    <cellStyle name="Normal 24 5 18" xfId="52167"/>
    <cellStyle name="Normal 24 5 19" xfId="52168"/>
    <cellStyle name="Normal 24 5 2" xfId="52169"/>
    <cellStyle name="Normal 24 5 20" xfId="52170"/>
    <cellStyle name="Normal 24 5 21" xfId="52171"/>
    <cellStyle name="Normal 24 5 22" xfId="52172"/>
    <cellStyle name="Normal 24 5 23" xfId="52173"/>
    <cellStyle name="Normal 24 5 24" xfId="52174"/>
    <cellStyle name="Normal 24 5 25" xfId="52175"/>
    <cellStyle name="Normal 24 5 26" xfId="52176"/>
    <cellStyle name="Normal 24 5 27" xfId="52177"/>
    <cellStyle name="Normal 24 5 28" xfId="52178"/>
    <cellStyle name="Normal 24 5 29" xfId="52179"/>
    <cellStyle name="Normal 24 5 3" xfId="52180"/>
    <cellStyle name="Normal 24 5 30" xfId="52181"/>
    <cellStyle name="Normal 24 5 4" xfId="52182"/>
    <cellStyle name="Normal 24 5 5" xfId="52183"/>
    <cellStyle name="Normal 24 5 6" xfId="52184"/>
    <cellStyle name="Normal 24 5 7" xfId="52185"/>
    <cellStyle name="Normal 24 5 8" xfId="52186"/>
    <cellStyle name="Normal 24 5 9" xfId="52187"/>
    <cellStyle name="Normal 24 50" xfId="52188"/>
    <cellStyle name="Normal 24 51" xfId="52189"/>
    <cellStyle name="Normal 24 52" xfId="52190"/>
    <cellStyle name="Normal 24 53" xfId="52191"/>
    <cellStyle name="Normal 24 54" xfId="52192"/>
    <cellStyle name="Normal 24 55" xfId="52193"/>
    <cellStyle name="Normal 24 56" xfId="52194"/>
    <cellStyle name="Normal 24 57" xfId="52195"/>
    <cellStyle name="Normal 24 58" xfId="52196"/>
    <cellStyle name="Normal 24 59" xfId="52197"/>
    <cellStyle name="Normal 24 6" xfId="52198"/>
    <cellStyle name="Normal 24 6 10" xfId="52199"/>
    <cellStyle name="Normal 24 6 11" xfId="52200"/>
    <cellStyle name="Normal 24 6 12" xfId="52201"/>
    <cellStyle name="Normal 24 6 13" xfId="52202"/>
    <cellStyle name="Normal 24 6 14" xfId="52203"/>
    <cellStyle name="Normal 24 6 15" xfId="52204"/>
    <cellStyle name="Normal 24 6 16" xfId="52205"/>
    <cellStyle name="Normal 24 6 17" xfId="52206"/>
    <cellStyle name="Normal 24 6 18" xfId="52207"/>
    <cellStyle name="Normal 24 6 19" xfId="52208"/>
    <cellStyle name="Normal 24 6 2" xfId="52209"/>
    <cellStyle name="Normal 24 6 20" xfId="52210"/>
    <cellStyle name="Normal 24 6 21" xfId="52211"/>
    <cellStyle name="Normal 24 6 22" xfId="52212"/>
    <cellStyle name="Normal 24 6 23" xfId="52213"/>
    <cellStyle name="Normal 24 6 24" xfId="52214"/>
    <cellStyle name="Normal 24 6 25" xfId="52215"/>
    <cellStyle name="Normal 24 6 26" xfId="52216"/>
    <cellStyle name="Normal 24 6 27" xfId="52217"/>
    <cellStyle name="Normal 24 6 28" xfId="52218"/>
    <cellStyle name="Normal 24 6 29" xfId="52219"/>
    <cellStyle name="Normal 24 6 3" xfId="52220"/>
    <cellStyle name="Normal 24 6 30" xfId="52221"/>
    <cellStyle name="Normal 24 6 4" xfId="52222"/>
    <cellStyle name="Normal 24 6 5" xfId="52223"/>
    <cellStyle name="Normal 24 6 6" xfId="52224"/>
    <cellStyle name="Normal 24 6 7" xfId="52225"/>
    <cellStyle name="Normal 24 6 8" xfId="52226"/>
    <cellStyle name="Normal 24 6 9" xfId="52227"/>
    <cellStyle name="Normal 24 60" xfId="52228"/>
    <cellStyle name="Normal 24 61" xfId="52229"/>
    <cellStyle name="Normal 24 7" xfId="52230"/>
    <cellStyle name="Normal 24 7 10" xfId="52231"/>
    <cellStyle name="Normal 24 7 11" xfId="52232"/>
    <cellStyle name="Normal 24 7 12" xfId="52233"/>
    <cellStyle name="Normal 24 7 13" xfId="52234"/>
    <cellStyle name="Normal 24 7 14" xfId="52235"/>
    <cellStyle name="Normal 24 7 15" xfId="52236"/>
    <cellStyle name="Normal 24 7 16" xfId="52237"/>
    <cellStyle name="Normal 24 7 17" xfId="52238"/>
    <cellStyle name="Normal 24 7 18" xfId="52239"/>
    <cellStyle name="Normal 24 7 19" xfId="52240"/>
    <cellStyle name="Normal 24 7 2" xfId="52241"/>
    <cellStyle name="Normal 24 7 20" xfId="52242"/>
    <cellStyle name="Normal 24 7 21" xfId="52243"/>
    <cellStyle name="Normal 24 7 22" xfId="52244"/>
    <cellStyle name="Normal 24 7 23" xfId="52245"/>
    <cellStyle name="Normal 24 7 24" xfId="52246"/>
    <cellStyle name="Normal 24 7 25" xfId="52247"/>
    <cellStyle name="Normal 24 7 26" xfId="52248"/>
    <cellStyle name="Normal 24 7 27" xfId="52249"/>
    <cellStyle name="Normal 24 7 28" xfId="52250"/>
    <cellStyle name="Normal 24 7 29" xfId="52251"/>
    <cellStyle name="Normal 24 7 3" xfId="52252"/>
    <cellStyle name="Normal 24 7 30" xfId="52253"/>
    <cellStyle name="Normal 24 7 4" xfId="52254"/>
    <cellStyle name="Normal 24 7 5" xfId="52255"/>
    <cellStyle name="Normal 24 7 6" xfId="52256"/>
    <cellStyle name="Normal 24 7 7" xfId="52257"/>
    <cellStyle name="Normal 24 7 8" xfId="52258"/>
    <cellStyle name="Normal 24 7 9" xfId="52259"/>
    <cellStyle name="Normal 24 8" xfId="52260"/>
    <cellStyle name="Normal 24 8 10" xfId="52261"/>
    <cellStyle name="Normal 24 8 11" xfId="52262"/>
    <cellStyle name="Normal 24 8 12" xfId="52263"/>
    <cellStyle name="Normal 24 8 13" xfId="52264"/>
    <cellStyle name="Normal 24 8 14" xfId="52265"/>
    <cellStyle name="Normal 24 8 15" xfId="52266"/>
    <cellStyle name="Normal 24 8 16" xfId="52267"/>
    <cellStyle name="Normal 24 8 17" xfId="52268"/>
    <cellStyle name="Normal 24 8 18" xfId="52269"/>
    <cellStyle name="Normal 24 8 19" xfId="52270"/>
    <cellStyle name="Normal 24 8 2" xfId="52271"/>
    <cellStyle name="Normal 24 8 20" xfId="52272"/>
    <cellStyle name="Normal 24 8 21" xfId="52273"/>
    <cellStyle name="Normal 24 8 22" xfId="52274"/>
    <cellStyle name="Normal 24 8 23" xfId="52275"/>
    <cellStyle name="Normal 24 8 24" xfId="52276"/>
    <cellStyle name="Normal 24 8 25" xfId="52277"/>
    <cellStyle name="Normal 24 8 26" xfId="52278"/>
    <cellStyle name="Normal 24 8 27" xfId="52279"/>
    <cellStyle name="Normal 24 8 28" xfId="52280"/>
    <cellStyle name="Normal 24 8 29" xfId="52281"/>
    <cellStyle name="Normal 24 8 3" xfId="52282"/>
    <cellStyle name="Normal 24 8 30" xfId="52283"/>
    <cellStyle name="Normal 24 8 4" xfId="52284"/>
    <cellStyle name="Normal 24 8 5" xfId="52285"/>
    <cellStyle name="Normal 24 8 6" xfId="52286"/>
    <cellStyle name="Normal 24 8 7" xfId="52287"/>
    <cellStyle name="Normal 24 8 8" xfId="52288"/>
    <cellStyle name="Normal 24 8 9" xfId="52289"/>
    <cellStyle name="Normal 24 9" xfId="52290"/>
    <cellStyle name="Normal 24 9 10" xfId="52291"/>
    <cellStyle name="Normal 24 9 11" xfId="52292"/>
    <cellStyle name="Normal 24 9 12" xfId="52293"/>
    <cellStyle name="Normal 24 9 13" xfId="52294"/>
    <cellStyle name="Normal 24 9 14" xfId="52295"/>
    <cellStyle name="Normal 24 9 15" xfId="52296"/>
    <cellStyle name="Normal 24 9 16" xfId="52297"/>
    <cellStyle name="Normal 24 9 17" xfId="52298"/>
    <cellStyle name="Normal 24 9 18" xfId="52299"/>
    <cellStyle name="Normal 24 9 19" xfId="52300"/>
    <cellStyle name="Normal 24 9 2" xfId="52301"/>
    <cellStyle name="Normal 24 9 20" xfId="52302"/>
    <cellStyle name="Normal 24 9 21" xfId="52303"/>
    <cellStyle name="Normal 24 9 22" xfId="52304"/>
    <cellStyle name="Normal 24 9 23" xfId="52305"/>
    <cellStyle name="Normal 24 9 24" xfId="52306"/>
    <cellStyle name="Normal 24 9 25" xfId="52307"/>
    <cellStyle name="Normal 24 9 26" xfId="52308"/>
    <cellStyle name="Normal 24 9 27" xfId="52309"/>
    <cellStyle name="Normal 24 9 28" xfId="52310"/>
    <cellStyle name="Normal 24 9 29" xfId="52311"/>
    <cellStyle name="Normal 24 9 3" xfId="52312"/>
    <cellStyle name="Normal 24 9 30" xfId="52313"/>
    <cellStyle name="Normal 24 9 4" xfId="52314"/>
    <cellStyle name="Normal 24 9 5" xfId="52315"/>
    <cellStyle name="Normal 24 9 6" xfId="52316"/>
    <cellStyle name="Normal 24 9 7" xfId="52317"/>
    <cellStyle name="Normal 24 9 8" xfId="52318"/>
    <cellStyle name="Normal 24 9 9" xfId="52319"/>
    <cellStyle name="Normal 25" xfId="52320"/>
    <cellStyle name="Normal 25 10" xfId="52321"/>
    <cellStyle name="Normal 25 10 10" xfId="52322"/>
    <cellStyle name="Normal 25 10 11" xfId="52323"/>
    <cellStyle name="Normal 25 10 12" xfId="52324"/>
    <cellStyle name="Normal 25 10 13" xfId="52325"/>
    <cellStyle name="Normal 25 10 14" xfId="52326"/>
    <cellStyle name="Normal 25 10 15" xfId="52327"/>
    <cellStyle name="Normal 25 10 16" xfId="52328"/>
    <cellStyle name="Normal 25 10 17" xfId="52329"/>
    <cellStyle name="Normal 25 10 18" xfId="52330"/>
    <cellStyle name="Normal 25 10 19" xfId="52331"/>
    <cellStyle name="Normal 25 10 2" xfId="52332"/>
    <cellStyle name="Normal 25 10 20" xfId="52333"/>
    <cellStyle name="Normal 25 10 21" xfId="52334"/>
    <cellStyle name="Normal 25 10 22" xfId="52335"/>
    <cellStyle name="Normal 25 10 23" xfId="52336"/>
    <cellStyle name="Normal 25 10 24" xfId="52337"/>
    <cellStyle name="Normal 25 10 25" xfId="52338"/>
    <cellStyle name="Normal 25 10 26" xfId="52339"/>
    <cellStyle name="Normal 25 10 27" xfId="52340"/>
    <cellStyle name="Normal 25 10 28" xfId="52341"/>
    <cellStyle name="Normal 25 10 29" xfId="52342"/>
    <cellStyle name="Normal 25 10 3" xfId="52343"/>
    <cellStyle name="Normal 25 10 30" xfId="52344"/>
    <cellStyle name="Normal 25 10 4" xfId="52345"/>
    <cellStyle name="Normal 25 10 5" xfId="52346"/>
    <cellStyle name="Normal 25 10 6" xfId="52347"/>
    <cellStyle name="Normal 25 10 7" xfId="52348"/>
    <cellStyle name="Normal 25 10 8" xfId="52349"/>
    <cellStyle name="Normal 25 10 9" xfId="52350"/>
    <cellStyle name="Normal 25 11" xfId="52351"/>
    <cellStyle name="Normal 25 11 10" xfId="52352"/>
    <cellStyle name="Normal 25 11 11" xfId="52353"/>
    <cellStyle name="Normal 25 11 12" xfId="52354"/>
    <cellStyle name="Normal 25 11 13" xfId="52355"/>
    <cellStyle name="Normal 25 11 14" xfId="52356"/>
    <cellStyle name="Normal 25 11 15" xfId="52357"/>
    <cellStyle name="Normal 25 11 16" xfId="52358"/>
    <cellStyle name="Normal 25 11 17" xfId="52359"/>
    <cellStyle name="Normal 25 11 18" xfId="52360"/>
    <cellStyle name="Normal 25 11 19" xfId="52361"/>
    <cellStyle name="Normal 25 11 2" xfId="52362"/>
    <cellStyle name="Normal 25 11 20" xfId="52363"/>
    <cellStyle name="Normal 25 11 21" xfId="52364"/>
    <cellStyle name="Normal 25 11 22" xfId="52365"/>
    <cellStyle name="Normal 25 11 23" xfId="52366"/>
    <cellStyle name="Normal 25 11 24" xfId="52367"/>
    <cellStyle name="Normal 25 11 25" xfId="52368"/>
    <cellStyle name="Normal 25 11 26" xfId="52369"/>
    <cellStyle name="Normal 25 11 27" xfId="52370"/>
    <cellStyle name="Normal 25 11 28" xfId="52371"/>
    <cellStyle name="Normal 25 11 29" xfId="52372"/>
    <cellStyle name="Normal 25 11 3" xfId="52373"/>
    <cellStyle name="Normal 25 11 30" xfId="52374"/>
    <cellStyle name="Normal 25 11 4" xfId="52375"/>
    <cellStyle name="Normal 25 11 5" xfId="52376"/>
    <cellStyle name="Normal 25 11 6" xfId="52377"/>
    <cellStyle name="Normal 25 11 7" xfId="52378"/>
    <cellStyle name="Normal 25 11 8" xfId="52379"/>
    <cellStyle name="Normal 25 11 9" xfId="52380"/>
    <cellStyle name="Normal 25 12" xfId="52381"/>
    <cellStyle name="Normal 25 12 10" xfId="52382"/>
    <cellStyle name="Normal 25 12 11" xfId="52383"/>
    <cellStyle name="Normal 25 12 12" xfId="52384"/>
    <cellStyle name="Normal 25 12 13" xfId="52385"/>
    <cellStyle name="Normal 25 12 14" xfId="52386"/>
    <cellStyle name="Normal 25 12 15" xfId="52387"/>
    <cellStyle name="Normal 25 12 16" xfId="52388"/>
    <cellStyle name="Normal 25 12 17" xfId="52389"/>
    <cellStyle name="Normal 25 12 18" xfId="52390"/>
    <cellStyle name="Normal 25 12 19" xfId="52391"/>
    <cellStyle name="Normal 25 12 2" xfId="52392"/>
    <cellStyle name="Normal 25 12 20" xfId="52393"/>
    <cellStyle name="Normal 25 12 21" xfId="52394"/>
    <cellStyle name="Normal 25 12 22" xfId="52395"/>
    <cellStyle name="Normal 25 12 23" xfId="52396"/>
    <cellStyle name="Normal 25 12 24" xfId="52397"/>
    <cellStyle name="Normal 25 12 25" xfId="52398"/>
    <cellStyle name="Normal 25 12 26" xfId="52399"/>
    <cellStyle name="Normal 25 12 27" xfId="52400"/>
    <cellStyle name="Normal 25 12 28" xfId="52401"/>
    <cellStyle name="Normal 25 12 29" xfId="52402"/>
    <cellStyle name="Normal 25 12 3" xfId="52403"/>
    <cellStyle name="Normal 25 12 30" xfId="52404"/>
    <cellStyle name="Normal 25 12 4" xfId="52405"/>
    <cellStyle name="Normal 25 12 5" xfId="52406"/>
    <cellStyle name="Normal 25 12 6" xfId="52407"/>
    <cellStyle name="Normal 25 12 7" xfId="52408"/>
    <cellStyle name="Normal 25 12 8" xfId="52409"/>
    <cellStyle name="Normal 25 12 9" xfId="52410"/>
    <cellStyle name="Normal 25 13" xfId="52411"/>
    <cellStyle name="Normal 25 13 10" xfId="52412"/>
    <cellStyle name="Normal 25 13 11" xfId="52413"/>
    <cellStyle name="Normal 25 13 12" xfId="52414"/>
    <cellStyle name="Normal 25 13 13" xfId="52415"/>
    <cellStyle name="Normal 25 13 14" xfId="52416"/>
    <cellStyle name="Normal 25 13 15" xfId="52417"/>
    <cellStyle name="Normal 25 13 16" xfId="52418"/>
    <cellStyle name="Normal 25 13 17" xfId="52419"/>
    <cellStyle name="Normal 25 13 18" xfId="52420"/>
    <cellStyle name="Normal 25 13 19" xfId="52421"/>
    <cellStyle name="Normal 25 13 2" xfId="52422"/>
    <cellStyle name="Normal 25 13 20" xfId="52423"/>
    <cellStyle name="Normal 25 13 21" xfId="52424"/>
    <cellStyle name="Normal 25 13 22" xfId="52425"/>
    <cellStyle name="Normal 25 13 23" xfId="52426"/>
    <cellStyle name="Normal 25 13 24" xfId="52427"/>
    <cellStyle name="Normal 25 13 25" xfId="52428"/>
    <cellStyle name="Normal 25 13 26" xfId="52429"/>
    <cellStyle name="Normal 25 13 27" xfId="52430"/>
    <cellStyle name="Normal 25 13 28" xfId="52431"/>
    <cellStyle name="Normal 25 13 29" xfId="52432"/>
    <cellStyle name="Normal 25 13 3" xfId="52433"/>
    <cellStyle name="Normal 25 13 30" xfId="52434"/>
    <cellStyle name="Normal 25 13 4" xfId="52435"/>
    <cellStyle name="Normal 25 13 5" xfId="52436"/>
    <cellStyle name="Normal 25 13 6" xfId="52437"/>
    <cellStyle name="Normal 25 13 7" xfId="52438"/>
    <cellStyle name="Normal 25 13 8" xfId="52439"/>
    <cellStyle name="Normal 25 13 9" xfId="52440"/>
    <cellStyle name="Normal 25 14" xfId="52441"/>
    <cellStyle name="Normal 25 14 10" xfId="52442"/>
    <cellStyle name="Normal 25 14 11" xfId="52443"/>
    <cellStyle name="Normal 25 14 12" xfId="52444"/>
    <cellStyle name="Normal 25 14 13" xfId="52445"/>
    <cellStyle name="Normal 25 14 14" xfId="52446"/>
    <cellStyle name="Normal 25 14 15" xfId="52447"/>
    <cellStyle name="Normal 25 14 16" xfId="52448"/>
    <cellStyle name="Normal 25 14 17" xfId="52449"/>
    <cellStyle name="Normal 25 14 18" xfId="52450"/>
    <cellStyle name="Normal 25 14 19" xfId="52451"/>
    <cellStyle name="Normal 25 14 2" xfId="52452"/>
    <cellStyle name="Normal 25 14 20" xfId="52453"/>
    <cellStyle name="Normal 25 14 21" xfId="52454"/>
    <cellStyle name="Normal 25 14 22" xfId="52455"/>
    <cellStyle name="Normal 25 14 23" xfId="52456"/>
    <cellStyle name="Normal 25 14 24" xfId="52457"/>
    <cellStyle name="Normal 25 14 25" xfId="52458"/>
    <cellStyle name="Normal 25 14 26" xfId="52459"/>
    <cellStyle name="Normal 25 14 27" xfId="52460"/>
    <cellStyle name="Normal 25 14 28" xfId="52461"/>
    <cellStyle name="Normal 25 14 29" xfId="52462"/>
    <cellStyle name="Normal 25 14 3" xfId="52463"/>
    <cellStyle name="Normal 25 14 30" xfId="52464"/>
    <cellStyle name="Normal 25 14 4" xfId="52465"/>
    <cellStyle name="Normal 25 14 5" xfId="52466"/>
    <cellStyle name="Normal 25 14 6" xfId="52467"/>
    <cellStyle name="Normal 25 14 7" xfId="52468"/>
    <cellStyle name="Normal 25 14 8" xfId="52469"/>
    <cellStyle name="Normal 25 14 9" xfId="52470"/>
    <cellStyle name="Normal 25 15" xfId="52471"/>
    <cellStyle name="Normal 25 15 10" xfId="52472"/>
    <cellStyle name="Normal 25 15 11" xfId="52473"/>
    <cellStyle name="Normal 25 15 12" xfId="52474"/>
    <cellStyle name="Normal 25 15 13" xfId="52475"/>
    <cellStyle name="Normal 25 15 14" xfId="52476"/>
    <cellStyle name="Normal 25 15 15" xfId="52477"/>
    <cellStyle name="Normal 25 15 16" xfId="52478"/>
    <cellStyle name="Normal 25 15 17" xfId="52479"/>
    <cellStyle name="Normal 25 15 18" xfId="52480"/>
    <cellStyle name="Normal 25 15 19" xfId="52481"/>
    <cellStyle name="Normal 25 15 2" xfId="52482"/>
    <cellStyle name="Normal 25 15 20" xfId="52483"/>
    <cellStyle name="Normal 25 15 21" xfId="52484"/>
    <cellStyle name="Normal 25 15 22" xfId="52485"/>
    <cellStyle name="Normal 25 15 23" xfId="52486"/>
    <cellStyle name="Normal 25 15 24" xfId="52487"/>
    <cellStyle name="Normal 25 15 25" xfId="52488"/>
    <cellStyle name="Normal 25 15 26" xfId="52489"/>
    <cellStyle name="Normal 25 15 27" xfId="52490"/>
    <cellStyle name="Normal 25 15 28" xfId="52491"/>
    <cellStyle name="Normal 25 15 29" xfId="52492"/>
    <cellStyle name="Normal 25 15 3" xfId="52493"/>
    <cellStyle name="Normal 25 15 30" xfId="52494"/>
    <cellStyle name="Normal 25 15 4" xfId="52495"/>
    <cellStyle name="Normal 25 15 5" xfId="52496"/>
    <cellStyle name="Normal 25 15 6" xfId="52497"/>
    <cellStyle name="Normal 25 15 7" xfId="52498"/>
    <cellStyle name="Normal 25 15 8" xfId="52499"/>
    <cellStyle name="Normal 25 15 9" xfId="52500"/>
    <cellStyle name="Normal 25 16" xfId="52501"/>
    <cellStyle name="Normal 25 16 10" xfId="52502"/>
    <cellStyle name="Normal 25 16 11" xfId="52503"/>
    <cellStyle name="Normal 25 16 12" xfId="52504"/>
    <cellStyle name="Normal 25 16 13" xfId="52505"/>
    <cellStyle name="Normal 25 16 14" xfId="52506"/>
    <cellStyle name="Normal 25 16 15" xfId="52507"/>
    <cellStyle name="Normal 25 16 16" xfId="52508"/>
    <cellStyle name="Normal 25 16 17" xfId="52509"/>
    <cellStyle name="Normal 25 16 18" xfId="52510"/>
    <cellStyle name="Normal 25 16 19" xfId="52511"/>
    <cellStyle name="Normal 25 16 2" xfId="52512"/>
    <cellStyle name="Normal 25 16 20" xfId="52513"/>
    <cellStyle name="Normal 25 16 21" xfId="52514"/>
    <cellStyle name="Normal 25 16 22" xfId="52515"/>
    <cellStyle name="Normal 25 16 23" xfId="52516"/>
    <cellStyle name="Normal 25 16 24" xfId="52517"/>
    <cellStyle name="Normal 25 16 25" xfId="52518"/>
    <cellStyle name="Normal 25 16 26" xfId="52519"/>
    <cellStyle name="Normal 25 16 27" xfId="52520"/>
    <cellStyle name="Normal 25 16 28" xfId="52521"/>
    <cellStyle name="Normal 25 16 29" xfId="52522"/>
    <cellStyle name="Normal 25 16 3" xfId="52523"/>
    <cellStyle name="Normal 25 16 30" xfId="52524"/>
    <cellStyle name="Normal 25 16 4" xfId="52525"/>
    <cellStyle name="Normal 25 16 5" xfId="52526"/>
    <cellStyle name="Normal 25 16 6" xfId="52527"/>
    <cellStyle name="Normal 25 16 7" xfId="52528"/>
    <cellStyle name="Normal 25 16 8" xfId="52529"/>
    <cellStyle name="Normal 25 16 9" xfId="52530"/>
    <cellStyle name="Normal 25 17" xfId="52531"/>
    <cellStyle name="Normal 25 17 10" xfId="52532"/>
    <cellStyle name="Normal 25 17 11" xfId="52533"/>
    <cellStyle name="Normal 25 17 12" xfId="52534"/>
    <cellStyle name="Normal 25 17 13" xfId="52535"/>
    <cellStyle name="Normal 25 17 14" xfId="52536"/>
    <cellStyle name="Normal 25 17 15" xfId="52537"/>
    <cellStyle name="Normal 25 17 16" xfId="52538"/>
    <cellStyle name="Normal 25 17 17" xfId="52539"/>
    <cellStyle name="Normal 25 17 18" xfId="52540"/>
    <cellStyle name="Normal 25 17 19" xfId="52541"/>
    <cellStyle name="Normal 25 17 2" xfId="52542"/>
    <cellStyle name="Normal 25 17 20" xfId="52543"/>
    <cellStyle name="Normal 25 17 21" xfId="52544"/>
    <cellStyle name="Normal 25 17 22" xfId="52545"/>
    <cellStyle name="Normal 25 17 23" xfId="52546"/>
    <cellStyle name="Normal 25 17 24" xfId="52547"/>
    <cellStyle name="Normal 25 17 25" xfId="52548"/>
    <cellStyle name="Normal 25 17 26" xfId="52549"/>
    <cellStyle name="Normal 25 17 27" xfId="52550"/>
    <cellStyle name="Normal 25 17 28" xfId="52551"/>
    <cellStyle name="Normal 25 17 29" xfId="52552"/>
    <cellStyle name="Normal 25 17 3" xfId="52553"/>
    <cellStyle name="Normal 25 17 30" xfId="52554"/>
    <cellStyle name="Normal 25 17 4" xfId="52555"/>
    <cellStyle name="Normal 25 17 5" xfId="52556"/>
    <cellStyle name="Normal 25 17 6" xfId="52557"/>
    <cellStyle name="Normal 25 17 7" xfId="52558"/>
    <cellStyle name="Normal 25 17 8" xfId="52559"/>
    <cellStyle name="Normal 25 17 9" xfId="52560"/>
    <cellStyle name="Normal 25 18" xfId="52561"/>
    <cellStyle name="Normal 25 18 10" xfId="52562"/>
    <cellStyle name="Normal 25 18 11" xfId="52563"/>
    <cellStyle name="Normal 25 18 12" xfId="52564"/>
    <cellStyle name="Normal 25 18 13" xfId="52565"/>
    <cellStyle name="Normal 25 18 14" xfId="52566"/>
    <cellStyle name="Normal 25 18 15" xfId="52567"/>
    <cellStyle name="Normal 25 18 16" xfId="52568"/>
    <cellStyle name="Normal 25 18 17" xfId="52569"/>
    <cellStyle name="Normal 25 18 18" xfId="52570"/>
    <cellStyle name="Normal 25 18 19" xfId="52571"/>
    <cellStyle name="Normal 25 18 2" xfId="52572"/>
    <cellStyle name="Normal 25 18 20" xfId="52573"/>
    <cellStyle name="Normal 25 18 21" xfId="52574"/>
    <cellStyle name="Normal 25 18 22" xfId="52575"/>
    <cellStyle name="Normal 25 18 23" xfId="52576"/>
    <cellStyle name="Normal 25 18 24" xfId="52577"/>
    <cellStyle name="Normal 25 18 25" xfId="52578"/>
    <cellStyle name="Normal 25 18 26" xfId="52579"/>
    <cellStyle name="Normal 25 18 27" xfId="52580"/>
    <cellStyle name="Normal 25 18 28" xfId="52581"/>
    <cellStyle name="Normal 25 18 29" xfId="52582"/>
    <cellStyle name="Normal 25 18 3" xfId="52583"/>
    <cellStyle name="Normal 25 18 30" xfId="52584"/>
    <cellStyle name="Normal 25 18 4" xfId="52585"/>
    <cellStyle name="Normal 25 18 5" xfId="52586"/>
    <cellStyle name="Normal 25 18 6" xfId="52587"/>
    <cellStyle name="Normal 25 18 7" xfId="52588"/>
    <cellStyle name="Normal 25 18 8" xfId="52589"/>
    <cellStyle name="Normal 25 18 9" xfId="52590"/>
    <cellStyle name="Normal 25 19" xfId="52591"/>
    <cellStyle name="Normal 25 19 10" xfId="52592"/>
    <cellStyle name="Normal 25 19 11" xfId="52593"/>
    <cellStyle name="Normal 25 19 12" xfId="52594"/>
    <cellStyle name="Normal 25 19 13" xfId="52595"/>
    <cellStyle name="Normal 25 19 14" xfId="52596"/>
    <cellStyle name="Normal 25 19 15" xfId="52597"/>
    <cellStyle name="Normal 25 19 16" xfId="52598"/>
    <cellStyle name="Normal 25 19 17" xfId="52599"/>
    <cellStyle name="Normal 25 19 18" xfId="52600"/>
    <cellStyle name="Normal 25 19 19" xfId="52601"/>
    <cellStyle name="Normal 25 19 2" xfId="52602"/>
    <cellStyle name="Normal 25 19 20" xfId="52603"/>
    <cellStyle name="Normal 25 19 21" xfId="52604"/>
    <cellStyle name="Normal 25 19 22" xfId="52605"/>
    <cellStyle name="Normal 25 19 23" xfId="52606"/>
    <cellStyle name="Normal 25 19 24" xfId="52607"/>
    <cellStyle name="Normal 25 19 25" xfId="52608"/>
    <cellStyle name="Normal 25 19 26" xfId="52609"/>
    <cellStyle name="Normal 25 19 27" xfId="52610"/>
    <cellStyle name="Normal 25 19 28" xfId="52611"/>
    <cellStyle name="Normal 25 19 29" xfId="52612"/>
    <cellStyle name="Normal 25 19 3" xfId="52613"/>
    <cellStyle name="Normal 25 19 30" xfId="52614"/>
    <cellStyle name="Normal 25 19 4" xfId="52615"/>
    <cellStyle name="Normal 25 19 5" xfId="52616"/>
    <cellStyle name="Normal 25 19 6" xfId="52617"/>
    <cellStyle name="Normal 25 19 7" xfId="52618"/>
    <cellStyle name="Normal 25 19 8" xfId="52619"/>
    <cellStyle name="Normal 25 19 9" xfId="52620"/>
    <cellStyle name="Normal 25 2" xfId="52621"/>
    <cellStyle name="Normal 25 2 10" xfId="52622"/>
    <cellStyle name="Normal 25 2 10 10" xfId="52623"/>
    <cellStyle name="Normal 25 2 10 11" xfId="52624"/>
    <cellStyle name="Normal 25 2 10 12" xfId="52625"/>
    <cellStyle name="Normal 25 2 10 13" xfId="52626"/>
    <cellStyle name="Normal 25 2 10 14" xfId="52627"/>
    <cellStyle name="Normal 25 2 10 15" xfId="52628"/>
    <cellStyle name="Normal 25 2 10 16" xfId="52629"/>
    <cellStyle name="Normal 25 2 10 17" xfId="52630"/>
    <cellStyle name="Normal 25 2 10 18" xfId="52631"/>
    <cellStyle name="Normal 25 2 10 19" xfId="52632"/>
    <cellStyle name="Normal 25 2 10 2" xfId="52633"/>
    <cellStyle name="Normal 25 2 10 20" xfId="52634"/>
    <cellStyle name="Normal 25 2 10 21" xfId="52635"/>
    <cellStyle name="Normal 25 2 10 22" xfId="52636"/>
    <cellStyle name="Normal 25 2 10 23" xfId="52637"/>
    <cellStyle name="Normal 25 2 10 24" xfId="52638"/>
    <cellStyle name="Normal 25 2 10 25" xfId="52639"/>
    <cellStyle name="Normal 25 2 10 26" xfId="52640"/>
    <cellStyle name="Normal 25 2 10 27" xfId="52641"/>
    <cellStyle name="Normal 25 2 10 28" xfId="52642"/>
    <cellStyle name="Normal 25 2 10 29" xfId="52643"/>
    <cellStyle name="Normal 25 2 10 3" xfId="52644"/>
    <cellStyle name="Normal 25 2 10 30" xfId="52645"/>
    <cellStyle name="Normal 25 2 10 4" xfId="52646"/>
    <cellStyle name="Normal 25 2 10 5" xfId="52647"/>
    <cellStyle name="Normal 25 2 10 6" xfId="52648"/>
    <cellStyle name="Normal 25 2 10 7" xfId="52649"/>
    <cellStyle name="Normal 25 2 10 8" xfId="52650"/>
    <cellStyle name="Normal 25 2 10 9" xfId="52651"/>
    <cellStyle name="Normal 25 2 11" xfId="52652"/>
    <cellStyle name="Normal 25 2 11 10" xfId="52653"/>
    <cellStyle name="Normal 25 2 11 11" xfId="52654"/>
    <cellStyle name="Normal 25 2 11 12" xfId="52655"/>
    <cellStyle name="Normal 25 2 11 13" xfId="52656"/>
    <cellStyle name="Normal 25 2 11 14" xfId="52657"/>
    <cellStyle name="Normal 25 2 11 15" xfId="52658"/>
    <cellStyle name="Normal 25 2 11 16" xfId="52659"/>
    <cellStyle name="Normal 25 2 11 17" xfId="52660"/>
    <cellStyle name="Normal 25 2 11 18" xfId="52661"/>
    <cellStyle name="Normal 25 2 11 19" xfId="52662"/>
    <cellStyle name="Normal 25 2 11 2" xfId="52663"/>
    <cellStyle name="Normal 25 2 11 20" xfId="52664"/>
    <cellStyle name="Normal 25 2 11 21" xfId="52665"/>
    <cellStyle name="Normal 25 2 11 22" xfId="52666"/>
    <cellStyle name="Normal 25 2 11 23" xfId="52667"/>
    <cellStyle name="Normal 25 2 11 24" xfId="52668"/>
    <cellStyle name="Normal 25 2 11 25" xfId="52669"/>
    <cellStyle name="Normal 25 2 11 26" xfId="52670"/>
    <cellStyle name="Normal 25 2 11 27" xfId="52671"/>
    <cellStyle name="Normal 25 2 11 28" xfId="52672"/>
    <cellStyle name="Normal 25 2 11 29" xfId="52673"/>
    <cellStyle name="Normal 25 2 11 3" xfId="52674"/>
    <cellStyle name="Normal 25 2 11 30" xfId="52675"/>
    <cellStyle name="Normal 25 2 11 4" xfId="52676"/>
    <cellStyle name="Normal 25 2 11 5" xfId="52677"/>
    <cellStyle name="Normal 25 2 11 6" xfId="52678"/>
    <cellStyle name="Normal 25 2 11 7" xfId="52679"/>
    <cellStyle name="Normal 25 2 11 8" xfId="52680"/>
    <cellStyle name="Normal 25 2 11 9" xfId="52681"/>
    <cellStyle name="Normal 25 2 12" xfId="52682"/>
    <cellStyle name="Normal 25 2 12 10" xfId="52683"/>
    <cellStyle name="Normal 25 2 12 11" xfId="52684"/>
    <cellStyle name="Normal 25 2 12 12" xfId="52685"/>
    <cellStyle name="Normal 25 2 12 13" xfId="52686"/>
    <cellStyle name="Normal 25 2 12 14" xfId="52687"/>
    <cellStyle name="Normal 25 2 12 15" xfId="52688"/>
    <cellStyle name="Normal 25 2 12 16" xfId="52689"/>
    <cellStyle name="Normal 25 2 12 17" xfId="52690"/>
    <cellStyle name="Normal 25 2 12 18" xfId="52691"/>
    <cellStyle name="Normal 25 2 12 19" xfId="52692"/>
    <cellStyle name="Normal 25 2 12 2" xfId="52693"/>
    <cellStyle name="Normal 25 2 12 20" xfId="52694"/>
    <cellStyle name="Normal 25 2 12 21" xfId="52695"/>
    <cellStyle name="Normal 25 2 12 22" xfId="52696"/>
    <cellStyle name="Normal 25 2 12 23" xfId="52697"/>
    <cellStyle name="Normal 25 2 12 24" xfId="52698"/>
    <cellStyle name="Normal 25 2 12 25" xfId="52699"/>
    <cellStyle name="Normal 25 2 12 26" xfId="52700"/>
    <cellStyle name="Normal 25 2 12 27" xfId="52701"/>
    <cellStyle name="Normal 25 2 12 28" xfId="52702"/>
    <cellStyle name="Normal 25 2 12 29" xfId="52703"/>
    <cellStyle name="Normal 25 2 12 3" xfId="52704"/>
    <cellStyle name="Normal 25 2 12 30" xfId="52705"/>
    <cellStyle name="Normal 25 2 12 4" xfId="52706"/>
    <cellStyle name="Normal 25 2 12 5" xfId="52707"/>
    <cellStyle name="Normal 25 2 12 6" xfId="52708"/>
    <cellStyle name="Normal 25 2 12 7" xfId="52709"/>
    <cellStyle name="Normal 25 2 12 8" xfId="52710"/>
    <cellStyle name="Normal 25 2 12 9" xfId="52711"/>
    <cellStyle name="Normal 25 2 13" xfId="52712"/>
    <cellStyle name="Normal 25 2 13 10" xfId="52713"/>
    <cellStyle name="Normal 25 2 13 11" xfId="52714"/>
    <cellStyle name="Normal 25 2 13 12" xfId="52715"/>
    <cellStyle name="Normal 25 2 13 13" xfId="52716"/>
    <cellStyle name="Normal 25 2 13 14" xfId="52717"/>
    <cellStyle name="Normal 25 2 13 15" xfId="52718"/>
    <cellStyle name="Normal 25 2 13 16" xfId="52719"/>
    <cellStyle name="Normal 25 2 13 17" xfId="52720"/>
    <cellStyle name="Normal 25 2 13 18" xfId="52721"/>
    <cellStyle name="Normal 25 2 13 19" xfId="52722"/>
    <cellStyle name="Normal 25 2 13 2" xfId="52723"/>
    <cellStyle name="Normal 25 2 13 20" xfId="52724"/>
    <cellStyle name="Normal 25 2 13 21" xfId="52725"/>
    <cellStyle name="Normal 25 2 13 22" xfId="52726"/>
    <cellStyle name="Normal 25 2 13 23" xfId="52727"/>
    <cellStyle name="Normal 25 2 13 24" xfId="52728"/>
    <cellStyle name="Normal 25 2 13 25" xfId="52729"/>
    <cellStyle name="Normal 25 2 13 26" xfId="52730"/>
    <cellStyle name="Normal 25 2 13 27" xfId="52731"/>
    <cellStyle name="Normal 25 2 13 28" xfId="52732"/>
    <cellStyle name="Normal 25 2 13 29" xfId="52733"/>
    <cellStyle name="Normal 25 2 13 3" xfId="52734"/>
    <cellStyle name="Normal 25 2 13 30" xfId="52735"/>
    <cellStyle name="Normal 25 2 13 4" xfId="52736"/>
    <cellStyle name="Normal 25 2 13 5" xfId="52737"/>
    <cellStyle name="Normal 25 2 13 6" xfId="52738"/>
    <cellStyle name="Normal 25 2 13 7" xfId="52739"/>
    <cellStyle name="Normal 25 2 13 8" xfId="52740"/>
    <cellStyle name="Normal 25 2 13 9" xfId="52741"/>
    <cellStyle name="Normal 25 2 14" xfId="52742"/>
    <cellStyle name="Normal 25 2 14 10" xfId="52743"/>
    <cellStyle name="Normal 25 2 14 11" xfId="52744"/>
    <cellStyle name="Normal 25 2 14 12" xfId="52745"/>
    <cellStyle name="Normal 25 2 14 13" xfId="52746"/>
    <cellStyle name="Normal 25 2 14 14" xfId="52747"/>
    <cellStyle name="Normal 25 2 14 15" xfId="52748"/>
    <cellStyle name="Normal 25 2 14 16" xfId="52749"/>
    <cellStyle name="Normal 25 2 14 17" xfId="52750"/>
    <cellStyle name="Normal 25 2 14 18" xfId="52751"/>
    <cellStyle name="Normal 25 2 14 19" xfId="52752"/>
    <cellStyle name="Normal 25 2 14 2" xfId="52753"/>
    <cellStyle name="Normal 25 2 14 20" xfId="52754"/>
    <cellStyle name="Normal 25 2 14 21" xfId="52755"/>
    <cellStyle name="Normal 25 2 14 22" xfId="52756"/>
    <cellStyle name="Normal 25 2 14 23" xfId="52757"/>
    <cellStyle name="Normal 25 2 14 24" xfId="52758"/>
    <cellStyle name="Normal 25 2 14 25" xfId="52759"/>
    <cellStyle name="Normal 25 2 14 26" xfId="52760"/>
    <cellStyle name="Normal 25 2 14 27" xfId="52761"/>
    <cellStyle name="Normal 25 2 14 28" xfId="52762"/>
    <cellStyle name="Normal 25 2 14 29" xfId="52763"/>
    <cellStyle name="Normal 25 2 14 3" xfId="52764"/>
    <cellStyle name="Normal 25 2 14 30" xfId="52765"/>
    <cellStyle name="Normal 25 2 14 4" xfId="52766"/>
    <cellStyle name="Normal 25 2 14 5" xfId="52767"/>
    <cellStyle name="Normal 25 2 14 6" xfId="52768"/>
    <cellStyle name="Normal 25 2 14 7" xfId="52769"/>
    <cellStyle name="Normal 25 2 14 8" xfId="52770"/>
    <cellStyle name="Normal 25 2 14 9" xfId="52771"/>
    <cellStyle name="Normal 25 2 15" xfId="52772"/>
    <cellStyle name="Normal 25 2 15 10" xfId="52773"/>
    <cellStyle name="Normal 25 2 15 11" xfId="52774"/>
    <cellStyle name="Normal 25 2 15 12" xfId="52775"/>
    <cellStyle name="Normal 25 2 15 13" xfId="52776"/>
    <cellStyle name="Normal 25 2 15 14" xfId="52777"/>
    <cellStyle name="Normal 25 2 15 15" xfId="52778"/>
    <cellStyle name="Normal 25 2 15 16" xfId="52779"/>
    <cellStyle name="Normal 25 2 15 17" xfId="52780"/>
    <cellStyle name="Normal 25 2 15 18" xfId="52781"/>
    <cellStyle name="Normal 25 2 15 19" xfId="52782"/>
    <cellStyle name="Normal 25 2 15 2" xfId="52783"/>
    <cellStyle name="Normal 25 2 15 20" xfId="52784"/>
    <cellStyle name="Normal 25 2 15 21" xfId="52785"/>
    <cellStyle name="Normal 25 2 15 22" xfId="52786"/>
    <cellStyle name="Normal 25 2 15 23" xfId="52787"/>
    <cellStyle name="Normal 25 2 15 24" xfId="52788"/>
    <cellStyle name="Normal 25 2 15 25" xfId="52789"/>
    <cellStyle name="Normal 25 2 15 26" xfId="52790"/>
    <cellStyle name="Normal 25 2 15 27" xfId="52791"/>
    <cellStyle name="Normal 25 2 15 28" xfId="52792"/>
    <cellStyle name="Normal 25 2 15 29" xfId="52793"/>
    <cellStyle name="Normal 25 2 15 3" xfId="52794"/>
    <cellStyle name="Normal 25 2 15 30" xfId="52795"/>
    <cellStyle name="Normal 25 2 15 4" xfId="52796"/>
    <cellStyle name="Normal 25 2 15 5" xfId="52797"/>
    <cellStyle name="Normal 25 2 15 6" xfId="52798"/>
    <cellStyle name="Normal 25 2 15 7" xfId="52799"/>
    <cellStyle name="Normal 25 2 15 8" xfId="52800"/>
    <cellStyle name="Normal 25 2 15 9" xfId="52801"/>
    <cellStyle name="Normal 25 2 16" xfId="52802"/>
    <cellStyle name="Normal 25 2 16 10" xfId="52803"/>
    <cellStyle name="Normal 25 2 16 11" xfId="52804"/>
    <cellStyle name="Normal 25 2 16 12" xfId="52805"/>
    <cellStyle name="Normal 25 2 16 13" xfId="52806"/>
    <cellStyle name="Normal 25 2 16 14" xfId="52807"/>
    <cellStyle name="Normal 25 2 16 15" xfId="52808"/>
    <cellStyle name="Normal 25 2 16 16" xfId="52809"/>
    <cellStyle name="Normal 25 2 16 17" xfId="52810"/>
    <cellStyle name="Normal 25 2 16 18" xfId="52811"/>
    <cellStyle name="Normal 25 2 16 19" xfId="52812"/>
    <cellStyle name="Normal 25 2 16 2" xfId="52813"/>
    <cellStyle name="Normal 25 2 16 20" xfId="52814"/>
    <cellStyle name="Normal 25 2 16 21" xfId="52815"/>
    <cellStyle name="Normal 25 2 16 22" xfId="52816"/>
    <cellStyle name="Normal 25 2 16 23" xfId="52817"/>
    <cellStyle name="Normal 25 2 16 24" xfId="52818"/>
    <cellStyle name="Normal 25 2 16 25" xfId="52819"/>
    <cellStyle name="Normal 25 2 16 26" xfId="52820"/>
    <cellStyle name="Normal 25 2 16 27" xfId="52821"/>
    <cellStyle name="Normal 25 2 16 28" xfId="52822"/>
    <cellStyle name="Normal 25 2 16 29" xfId="52823"/>
    <cellStyle name="Normal 25 2 16 3" xfId="52824"/>
    <cellStyle name="Normal 25 2 16 30" xfId="52825"/>
    <cellStyle name="Normal 25 2 16 4" xfId="52826"/>
    <cellStyle name="Normal 25 2 16 5" xfId="52827"/>
    <cellStyle name="Normal 25 2 16 6" xfId="52828"/>
    <cellStyle name="Normal 25 2 16 7" xfId="52829"/>
    <cellStyle name="Normal 25 2 16 8" xfId="52830"/>
    <cellStyle name="Normal 25 2 16 9" xfId="52831"/>
    <cellStyle name="Normal 25 2 17" xfId="52832"/>
    <cellStyle name="Normal 25 2 17 10" xfId="52833"/>
    <cellStyle name="Normal 25 2 17 11" xfId="52834"/>
    <cellStyle name="Normal 25 2 17 12" xfId="52835"/>
    <cellStyle name="Normal 25 2 17 13" xfId="52836"/>
    <cellStyle name="Normal 25 2 17 14" xfId="52837"/>
    <cellStyle name="Normal 25 2 17 15" xfId="52838"/>
    <cellStyle name="Normal 25 2 17 16" xfId="52839"/>
    <cellStyle name="Normal 25 2 17 17" xfId="52840"/>
    <cellStyle name="Normal 25 2 17 18" xfId="52841"/>
    <cellStyle name="Normal 25 2 17 19" xfId="52842"/>
    <cellStyle name="Normal 25 2 17 2" xfId="52843"/>
    <cellStyle name="Normal 25 2 17 20" xfId="52844"/>
    <cellStyle name="Normal 25 2 17 21" xfId="52845"/>
    <cellStyle name="Normal 25 2 17 22" xfId="52846"/>
    <cellStyle name="Normal 25 2 17 23" xfId="52847"/>
    <cellStyle name="Normal 25 2 17 24" xfId="52848"/>
    <cellStyle name="Normal 25 2 17 25" xfId="52849"/>
    <cellStyle name="Normal 25 2 17 26" xfId="52850"/>
    <cellStyle name="Normal 25 2 17 27" xfId="52851"/>
    <cellStyle name="Normal 25 2 17 28" xfId="52852"/>
    <cellStyle name="Normal 25 2 17 29" xfId="52853"/>
    <cellStyle name="Normal 25 2 17 3" xfId="52854"/>
    <cellStyle name="Normal 25 2 17 30" xfId="52855"/>
    <cellStyle name="Normal 25 2 17 4" xfId="52856"/>
    <cellStyle name="Normal 25 2 17 5" xfId="52857"/>
    <cellStyle name="Normal 25 2 17 6" xfId="52858"/>
    <cellStyle name="Normal 25 2 17 7" xfId="52859"/>
    <cellStyle name="Normal 25 2 17 8" xfId="52860"/>
    <cellStyle name="Normal 25 2 17 9" xfId="52861"/>
    <cellStyle name="Normal 25 2 18" xfId="52862"/>
    <cellStyle name="Normal 25 2 18 10" xfId="52863"/>
    <cellStyle name="Normal 25 2 18 11" xfId="52864"/>
    <cellStyle name="Normal 25 2 18 12" xfId="52865"/>
    <cellStyle name="Normal 25 2 18 13" xfId="52866"/>
    <cellStyle name="Normal 25 2 18 14" xfId="52867"/>
    <cellStyle name="Normal 25 2 18 15" xfId="52868"/>
    <cellStyle name="Normal 25 2 18 16" xfId="52869"/>
    <cellStyle name="Normal 25 2 18 17" xfId="52870"/>
    <cellStyle name="Normal 25 2 18 18" xfId="52871"/>
    <cellStyle name="Normal 25 2 18 19" xfId="52872"/>
    <cellStyle name="Normal 25 2 18 2" xfId="52873"/>
    <cellStyle name="Normal 25 2 18 20" xfId="52874"/>
    <cellStyle name="Normal 25 2 18 21" xfId="52875"/>
    <cellStyle name="Normal 25 2 18 22" xfId="52876"/>
    <cellStyle name="Normal 25 2 18 23" xfId="52877"/>
    <cellStyle name="Normal 25 2 18 24" xfId="52878"/>
    <cellStyle name="Normal 25 2 18 25" xfId="52879"/>
    <cellStyle name="Normal 25 2 18 26" xfId="52880"/>
    <cellStyle name="Normal 25 2 18 27" xfId="52881"/>
    <cellStyle name="Normal 25 2 18 28" xfId="52882"/>
    <cellStyle name="Normal 25 2 18 29" xfId="52883"/>
    <cellStyle name="Normal 25 2 18 3" xfId="52884"/>
    <cellStyle name="Normal 25 2 18 30" xfId="52885"/>
    <cellStyle name="Normal 25 2 18 4" xfId="52886"/>
    <cellStyle name="Normal 25 2 18 5" xfId="52887"/>
    <cellStyle name="Normal 25 2 18 6" xfId="52888"/>
    <cellStyle name="Normal 25 2 18 7" xfId="52889"/>
    <cellStyle name="Normal 25 2 18 8" xfId="52890"/>
    <cellStyle name="Normal 25 2 18 9" xfId="52891"/>
    <cellStyle name="Normal 25 2 19" xfId="52892"/>
    <cellStyle name="Normal 25 2 19 10" xfId="52893"/>
    <cellStyle name="Normal 25 2 19 11" xfId="52894"/>
    <cellStyle name="Normal 25 2 19 12" xfId="52895"/>
    <cellStyle name="Normal 25 2 19 13" xfId="52896"/>
    <cellStyle name="Normal 25 2 19 14" xfId="52897"/>
    <cellStyle name="Normal 25 2 19 15" xfId="52898"/>
    <cellStyle name="Normal 25 2 19 16" xfId="52899"/>
    <cellStyle name="Normal 25 2 19 17" xfId="52900"/>
    <cellStyle name="Normal 25 2 19 18" xfId="52901"/>
    <cellStyle name="Normal 25 2 19 19" xfId="52902"/>
    <cellStyle name="Normal 25 2 19 2" xfId="52903"/>
    <cellStyle name="Normal 25 2 19 20" xfId="52904"/>
    <cellStyle name="Normal 25 2 19 21" xfId="52905"/>
    <cellStyle name="Normal 25 2 19 22" xfId="52906"/>
    <cellStyle name="Normal 25 2 19 23" xfId="52907"/>
    <cellStyle name="Normal 25 2 19 24" xfId="52908"/>
    <cellStyle name="Normal 25 2 19 25" xfId="52909"/>
    <cellStyle name="Normal 25 2 19 26" xfId="52910"/>
    <cellStyle name="Normal 25 2 19 27" xfId="52911"/>
    <cellStyle name="Normal 25 2 19 28" xfId="52912"/>
    <cellStyle name="Normal 25 2 19 29" xfId="52913"/>
    <cellStyle name="Normal 25 2 19 3" xfId="52914"/>
    <cellStyle name="Normal 25 2 19 30" xfId="52915"/>
    <cellStyle name="Normal 25 2 19 4" xfId="52916"/>
    <cellStyle name="Normal 25 2 19 5" xfId="52917"/>
    <cellStyle name="Normal 25 2 19 6" xfId="52918"/>
    <cellStyle name="Normal 25 2 19 7" xfId="52919"/>
    <cellStyle name="Normal 25 2 19 8" xfId="52920"/>
    <cellStyle name="Normal 25 2 19 9" xfId="52921"/>
    <cellStyle name="Normal 25 2 2" xfId="52922"/>
    <cellStyle name="Normal 25 2 2 10" xfId="52923"/>
    <cellStyle name="Normal 25 2 2 11" xfId="52924"/>
    <cellStyle name="Normal 25 2 2 12" xfId="52925"/>
    <cellStyle name="Normal 25 2 2 13" xfId="52926"/>
    <cellStyle name="Normal 25 2 2 14" xfId="52927"/>
    <cellStyle name="Normal 25 2 2 15" xfId="52928"/>
    <cellStyle name="Normal 25 2 2 16" xfId="52929"/>
    <cellStyle name="Normal 25 2 2 17" xfId="52930"/>
    <cellStyle name="Normal 25 2 2 18" xfId="52931"/>
    <cellStyle name="Normal 25 2 2 19" xfId="52932"/>
    <cellStyle name="Normal 25 2 2 2" xfId="52933"/>
    <cellStyle name="Normal 25 2 2 20" xfId="52934"/>
    <cellStyle name="Normal 25 2 2 21" xfId="52935"/>
    <cellStyle name="Normal 25 2 2 22" xfId="52936"/>
    <cellStyle name="Normal 25 2 2 23" xfId="52937"/>
    <cellStyle name="Normal 25 2 2 24" xfId="52938"/>
    <cellStyle name="Normal 25 2 2 25" xfId="52939"/>
    <cellStyle name="Normal 25 2 2 26" xfId="52940"/>
    <cellStyle name="Normal 25 2 2 27" xfId="52941"/>
    <cellStyle name="Normal 25 2 2 28" xfId="52942"/>
    <cellStyle name="Normal 25 2 2 29" xfId="52943"/>
    <cellStyle name="Normal 25 2 2 3" xfId="52944"/>
    <cellStyle name="Normal 25 2 2 30" xfId="52945"/>
    <cellStyle name="Normal 25 2 2 4" xfId="52946"/>
    <cellStyle name="Normal 25 2 2 5" xfId="52947"/>
    <cellStyle name="Normal 25 2 2 6" xfId="52948"/>
    <cellStyle name="Normal 25 2 2 7" xfId="52949"/>
    <cellStyle name="Normal 25 2 2 8" xfId="52950"/>
    <cellStyle name="Normal 25 2 2 9" xfId="52951"/>
    <cellStyle name="Normal 25 2 20" xfId="52952"/>
    <cellStyle name="Normal 25 2 20 10" xfId="52953"/>
    <cellStyle name="Normal 25 2 20 11" xfId="52954"/>
    <cellStyle name="Normal 25 2 20 12" xfId="52955"/>
    <cellStyle name="Normal 25 2 20 13" xfId="52956"/>
    <cellStyle name="Normal 25 2 20 14" xfId="52957"/>
    <cellStyle name="Normal 25 2 20 15" xfId="52958"/>
    <cellStyle name="Normal 25 2 20 16" xfId="52959"/>
    <cellStyle name="Normal 25 2 20 17" xfId="52960"/>
    <cellStyle name="Normal 25 2 20 18" xfId="52961"/>
    <cellStyle name="Normal 25 2 20 19" xfId="52962"/>
    <cellStyle name="Normal 25 2 20 2" xfId="52963"/>
    <cellStyle name="Normal 25 2 20 20" xfId="52964"/>
    <cellStyle name="Normal 25 2 20 21" xfId="52965"/>
    <cellStyle name="Normal 25 2 20 22" xfId="52966"/>
    <cellStyle name="Normal 25 2 20 23" xfId="52967"/>
    <cellStyle name="Normal 25 2 20 24" xfId="52968"/>
    <cellStyle name="Normal 25 2 20 25" xfId="52969"/>
    <cellStyle name="Normal 25 2 20 26" xfId="52970"/>
    <cellStyle name="Normal 25 2 20 27" xfId="52971"/>
    <cellStyle name="Normal 25 2 20 28" xfId="52972"/>
    <cellStyle name="Normal 25 2 20 29" xfId="52973"/>
    <cellStyle name="Normal 25 2 20 3" xfId="52974"/>
    <cellStyle name="Normal 25 2 20 30" xfId="52975"/>
    <cellStyle name="Normal 25 2 20 4" xfId="52976"/>
    <cellStyle name="Normal 25 2 20 5" xfId="52977"/>
    <cellStyle name="Normal 25 2 20 6" xfId="52978"/>
    <cellStyle name="Normal 25 2 20 7" xfId="52979"/>
    <cellStyle name="Normal 25 2 20 8" xfId="52980"/>
    <cellStyle name="Normal 25 2 20 9" xfId="52981"/>
    <cellStyle name="Normal 25 2 21" xfId="52982"/>
    <cellStyle name="Normal 25 2 21 10" xfId="52983"/>
    <cellStyle name="Normal 25 2 21 11" xfId="52984"/>
    <cellStyle name="Normal 25 2 21 12" xfId="52985"/>
    <cellStyle name="Normal 25 2 21 13" xfId="52986"/>
    <cellStyle name="Normal 25 2 21 14" xfId="52987"/>
    <cellStyle name="Normal 25 2 21 15" xfId="52988"/>
    <cellStyle name="Normal 25 2 21 16" xfId="52989"/>
    <cellStyle name="Normal 25 2 21 17" xfId="52990"/>
    <cellStyle name="Normal 25 2 21 18" xfId="52991"/>
    <cellStyle name="Normal 25 2 21 19" xfId="52992"/>
    <cellStyle name="Normal 25 2 21 2" xfId="52993"/>
    <cellStyle name="Normal 25 2 21 20" xfId="52994"/>
    <cellStyle name="Normal 25 2 21 21" xfId="52995"/>
    <cellStyle name="Normal 25 2 21 22" xfId="52996"/>
    <cellStyle name="Normal 25 2 21 23" xfId="52997"/>
    <cellStyle name="Normal 25 2 21 24" xfId="52998"/>
    <cellStyle name="Normal 25 2 21 25" xfId="52999"/>
    <cellStyle name="Normal 25 2 21 26" xfId="53000"/>
    <cellStyle name="Normal 25 2 21 27" xfId="53001"/>
    <cellStyle name="Normal 25 2 21 28" xfId="53002"/>
    <cellStyle name="Normal 25 2 21 29" xfId="53003"/>
    <cellStyle name="Normal 25 2 21 3" xfId="53004"/>
    <cellStyle name="Normal 25 2 21 30" xfId="53005"/>
    <cellStyle name="Normal 25 2 21 4" xfId="53006"/>
    <cellStyle name="Normal 25 2 21 5" xfId="53007"/>
    <cellStyle name="Normal 25 2 21 6" xfId="53008"/>
    <cellStyle name="Normal 25 2 21 7" xfId="53009"/>
    <cellStyle name="Normal 25 2 21 8" xfId="53010"/>
    <cellStyle name="Normal 25 2 21 9" xfId="53011"/>
    <cellStyle name="Normal 25 2 22" xfId="53012"/>
    <cellStyle name="Normal 25 2 22 10" xfId="53013"/>
    <cellStyle name="Normal 25 2 22 11" xfId="53014"/>
    <cellStyle name="Normal 25 2 22 12" xfId="53015"/>
    <cellStyle name="Normal 25 2 22 13" xfId="53016"/>
    <cellStyle name="Normal 25 2 22 14" xfId="53017"/>
    <cellStyle name="Normal 25 2 22 15" xfId="53018"/>
    <cellStyle name="Normal 25 2 22 16" xfId="53019"/>
    <cellStyle name="Normal 25 2 22 17" xfId="53020"/>
    <cellStyle name="Normal 25 2 22 18" xfId="53021"/>
    <cellStyle name="Normal 25 2 22 19" xfId="53022"/>
    <cellStyle name="Normal 25 2 22 2" xfId="53023"/>
    <cellStyle name="Normal 25 2 22 20" xfId="53024"/>
    <cellStyle name="Normal 25 2 22 21" xfId="53025"/>
    <cellStyle name="Normal 25 2 22 22" xfId="53026"/>
    <cellStyle name="Normal 25 2 22 23" xfId="53027"/>
    <cellStyle name="Normal 25 2 22 24" xfId="53028"/>
    <cellStyle name="Normal 25 2 22 25" xfId="53029"/>
    <cellStyle name="Normal 25 2 22 26" xfId="53030"/>
    <cellStyle name="Normal 25 2 22 27" xfId="53031"/>
    <cellStyle name="Normal 25 2 22 28" xfId="53032"/>
    <cellStyle name="Normal 25 2 22 29" xfId="53033"/>
    <cellStyle name="Normal 25 2 22 3" xfId="53034"/>
    <cellStyle name="Normal 25 2 22 30" xfId="53035"/>
    <cellStyle name="Normal 25 2 22 4" xfId="53036"/>
    <cellStyle name="Normal 25 2 22 5" xfId="53037"/>
    <cellStyle name="Normal 25 2 22 6" xfId="53038"/>
    <cellStyle name="Normal 25 2 22 7" xfId="53039"/>
    <cellStyle name="Normal 25 2 22 8" xfId="53040"/>
    <cellStyle name="Normal 25 2 22 9" xfId="53041"/>
    <cellStyle name="Normal 25 2 23" xfId="53042"/>
    <cellStyle name="Normal 25 2 23 10" xfId="53043"/>
    <cellStyle name="Normal 25 2 23 11" xfId="53044"/>
    <cellStyle name="Normal 25 2 23 12" xfId="53045"/>
    <cellStyle name="Normal 25 2 23 13" xfId="53046"/>
    <cellStyle name="Normal 25 2 23 14" xfId="53047"/>
    <cellStyle name="Normal 25 2 23 15" xfId="53048"/>
    <cellStyle name="Normal 25 2 23 16" xfId="53049"/>
    <cellStyle name="Normal 25 2 23 17" xfId="53050"/>
    <cellStyle name="Normal 25 2 23 18" xfId="53051"/>
    <cellStyle name="Normal 25 2 23 19" xfId="53052"/>
    <cellStyle name="Normal 25 2 23 2" xfId="53053"/>
    <cellStyle name="Normal 25 2 23 20" xfId="53054"/>
    <cellStyle name="Normal 25 2 23 21" xfId="53055"/>
    <cellStyle name="Normal 25 2 23 22" xfId="53056"/>
    <cellStyle name="Normal 25 2 23 23" xfId="53057"/>
    <cellStyle name="Normal 25 2 23 24" xfId="53058"/>
    <cellStyle name="Normal 25 2 23 25" xfId="53059"/>
    <cellStyle name="Normal 25 2 23 26" xfId="53060"/>
    <cellStyle name="Normal 25 2 23 27" xfId="53061"/>
    <cellStyle name="Normal 25 2 23 28" xfId="53062"/>
    <cellStyle name="Normal 25 2 23 29" xfId="53063"/>
    <cellStyle name="Normal 25 2 23 3" xfId="53064"/>
    <cellStyle name="Normal 25 2 23 30" xfId="53065"/>
    <cellStyle name="Normal 25 2 23 4" xfId="53066"/>
    <cellStyle name="Normal 25 2 23 5" xfId="53067"/>
    <cellStyle name="Normal 25 2 23 6" xfId="53068"/>
    <cellStyle name="Normal 25 2 23 7" xfId="53069"/>
    <cellStyle name="Normal 25 2 23 8" xfId="53070"/>
    <cellStyle name="Normal 25 2 23 9" xfId="53071"/>
    <cellStyle name="Normal 25 2 24" xfId="53072"/>
    <cellStyle name="Normal 25 2 24 10" xfId="53073"/>
    <cellStyle name="Normal 25 2 24 11" xfId="53074"/>
    <cellStyle name="Normal 25 2 24 12" xfId="53075"/>
    <cellStyle name="Normal 25 2 24 13" xfId="53076"/>
    <cellStyle name="Normal 25 2 24 14" xfId="53077"/>
    <cellStyle name="Normal 25 2 24 15" xfId="53078"/>
    <cellStyle name="Normal 25 2 24 16" xfId="53079"/>
    <cellStyle name="Normal 25 2 24 17" xfId="53080"/>
    <cellStyle name="Normal 25 2 24 18" xfId="53081"/>
    <cellStyle name="Normal 25 2 24 19" xfId="53082"/>
    <cellStyle name="Normal 25 2 24 2" xfId="53083"/>
    <cellStyle name="Normal 25 2 24 20" xfId="53084"/>
    <cellStyle name="Normal 25 2 24 21" xfId="53085"/>
    <cellStyle name="Normal 25 2 24 22" xfId="53086"/>
    <cellStyle name="Normal 25 2 24 23" xfId="53087"/>
    <cellStyle name="Normal 25 2 24 24" xfId="53088"/>
    <cellStyle name="Normal 25 2 24 25" xfId="53089"/>
    <cellStyle name="Normal 25 2 24 26" xfId="53090"/>
    <cellStyle name="Normal 25 2 24 27" xfId="53091"/>
    <cellStyle name="Normal 25 2 24 28" xfId="53092"/>
    <cellStyle name="Normal 25 2 24 29" xfId="53093"/>
    <cellStyle name="Normal 25 2 24 3" xfId="53094"/>
    <cellStyle name="Normal 25 2 24 30" xfId="53095"/>
    <cellStyle name="Normal 25 2 24 4" xfId="53096"/>
    <cellStyle name="Normal 25 2 24 5" xfId="53097"/>
    <cellStyle name="Normal 25 2 24 6" xfId="53098"/>
    <cellStyle name="Normal 25 2 24 7" xfId="53099"/>
    <cellStyle name="Normal 25 2 24 8" xfId="53100"/>
    <cellStyle name="Normal 25 2 24 9" xfId="53101"/>
    <cellStyle name="Normal 25 2 25" xfId="53102"/>
    <cellStyle name="Normal 25 2 25 10" xfId="53103"/>
    <cellStyle name="Normal 25 2 25 11" xfId="53104"/>
    <cellStyle name="Normal 25 2 25 12" xfId="53105"/>
    <cellStyle name="Normal 25 2 25 13" xfId="53106"/>
    <cellStyle name="Normal 25 2 25 14" xfId="53107"/>
    <cellStyle name="Normal 25 2 25 15" xfId="53108"/>
    <cellStyle name="Normal 25 2 25 16" xfId="53109"/>
    <cellStyle name="Normal 25 2 25 17" xfId="53110"/>
    <cellStyle name="Normal 25 2 25 18" xfId="53111"/>
    <cellStyle name="Normal 25 2 25 19" xfId="53112"/>
    <cellStyle name="Normal 25 2 25 2" xfId="53113"/>
    <cellStyle name="Normal 25 2 25 20" xfId="53114"/>
    <cellStyle name="Normal 25 2 25 21" xfId="53115"/>
    <cellStyle name="Normal 25 2 25 22" xfId="53116"/>
    <cellStyle name="Normal 25 2 25 23" xfId="53117"/>
    <cellStyle name="Normal 25 2 25 24" xfId="53118"/>
    <cellStyle name="Normal 25 2 25 25" xfId="53119"/>
    <cellStyle name="Normal 25 2 25 26" xfId="53120"/>
    <cellStyle name="Normal 25 2 25 27" xfId="53121"/>
    <cellStyle name="Normal 25 2 25 28" xfId="53122"/>
    <cellStyle name="Normal 25 2 25 29" xfId="53123"/>
    <cellStyle name="Normal 25 2 25 3" xfId="53124"/>
    <cellStyle name="Normal 25 2 25 30" xfId="53125"/>
    <cellStyle name="Normal 25 2 25 4" xfId="53126"/>
    <cellStyle name="Normal 25 2 25 5" xfId="53127"/>
    <cellStyle name="Normal 25 2 25 6" xfId="53128"/>
    <cellStyle name="Normal 25 2 25 7" xfId="53129"/>
    <cellStyle name="Normal 25 2 25 8" xfId="53130"/>
    <cellStyle name="Normal 25 2 25 9" xfId="53131"/>
    <cellStyle name="Normal 25 2 26" xfId="53132"/>
    <cellStyle name="Normal 25 2 26 10" xfId="53133"/>
    <cellStyle name="Normal 25 2 26 11" xfId="53134"/>
    <cellStyle name="Normal 25 2 26 12" xfId="53135"/>
    <cellStyle name="Normal 25 2 26 13" xfId="53136"/>
    <cellStyle name="Normal 25 2 26 14" xfId="53137"/>
    <cellStyle name="Normal 25 2 26 15" xfId="53138"/>
    <cellStyle name="Normal 25 2 26 16" xfId="53139"/>
    <cellStyle name="Normal 25 2 26 17" xfId="53140"/>
    <cellStyle name="Normal 25 2 26 18" xfId="53141"/>
    <cellStyle name="Normal 25 2 26 19" xfId="53142"/>
    <cellStyle name="Normal 25 2 26 2" xfId="53143"/>
    <cellStyle name="Normal 25 2 26 20" xfId="53144"/>
    <cellStyle name="Normal 25 2 26 21" xfId="53145"/>
    <cellStyle name="Normal 25 2 26 22" xfId="53146"/>
    <cellStyle name="Normal 25 2 26 23" xfId="53147"/>
    <cellStyle name="Normal 25 2 26 24" xfId="53148"/>
    <cellStyle name="Normal 25 2 26 25" xfId="53149"/>
    <cellStyle name="Normal 25 2 26 26" xfId="53150"/>
    <cellStyle name="Normal 25 2 26 27" xfId="53151"/>
    <cellStyle name="Normal 25 2 26 28" xfId="53152"/>
    <cellStyle name="Normal 25 2 26 29" xfId="53153"/>
    <cellStyle name="Normal 25 2 26 3" xfId="53154"/>
    <cellStyle name="Normal 25 2 26 30" xfId="53155"/>
    <cellStyle name="Normal 25 2 26 4" xfId="53156"/>
    <cellStyle name="Normal 25 2 26 5" xfId="53157"/>
    <cellStyle name="Normal 25 2 26 6" xfId="53158"/>
    <cellStyle name="Normal 25 2 26 7" xfId="53159"/>
    <cellStyle name="Normal 25 2 26 8" xfId="53160"/>
    <cellStyle name="Normal 25 2 26 9" xfId="53161"/>
    <cellStyle name="Normal 25 2 27" xfId="53162"/>
    <cellStyle name="Normal 25 2 27 10" xfId="53163"/>
    <cellStyle name="Normal 25 2 27 11" xfId="53164"/>
    <cellStyle name="Normal 25 2 27 12" xfId="53165"/>
    <cellStyle name="Normal 25 2 27 13" xfId="53166"/>
    <cellStyle name="Normal 25 2 27 14" xfId="53167"/>
    <cellStyle name="Normal 25 2 27 15" xfId="53168"/>
    <cellStyle name="Normal 25 2 27 16" xfId="53169"/>
    <cellStyle name="Normal 25 2 27 17" xfId="53170"/>
    <cellStyle name="Normal 25 2 27 18" xfId="53171"/>
    <cellStyle name="Normal 25 2 27 19" xfId="53172"/>
    <cellStyle name="Normal 25 2 27 2" xfId="53173"/>
    <cellStyle name="Normal 25 2 27 20" xfId="53174"/>
    <cellStyle name="Normal 25 2 27 21" xfId="53175"/>
    <cellStyle name="Normal 25 2 27 22" xfId="53176"/>
    <cellStyle name="Normal 25 2 27 23" xfId="53177"/>
    <cellStyle name="Normal 25 2 27 24" xfId="53178"/>
    <cellStyle name="Normal 25 2 27 25" xfId="53179"/>
    <cellStyle name="Normal 25 2 27 26" xfId="53180"/>
    <cellStyle name="Normal 25 2 27 27" xfId="53181"/>
    <cellStyle name="Normal 25 2 27 28" xfId="53182"/>
    <cellStyle name="Normal 25 2 27 29" xfId="53183"/>
    <cellStyle name="Normal 25 2 27 3" xfId="53184"/>
    <cellStyle name="Normal 25 2 27 30" xfId="53185"/>
    <cellStyle name="Normal 25 2 27 4" xfId="53186"/>
    <cellStyle name="Normal 25 2 27 5" xfId="53187"/>
    <cellStyle name="Normal 25 2 27 6" xfId="53188"/>
    <cellStyle name="Normal 25 2 27 7" xfId="53189"/>
    <cellStyle name="Normal 25 2 27 8" xfId="53190"/>
    <cellStyle name="Normal 25 2 27 9" xfId="53191"/>
    <cellStyle name="Normal 25 2 28" xfId="53192"/>
    <cellStyle name="Normal 25 2 28 10" xfId="53193"/>
    <cellStyle name="Normal 25 2 28 11" xfId="53194"/>
    <cellStyle name="Normal 25 2 28 12" xfId="53195"/>
    <cellStyle name="Normal 25 2 28 13" xfId="53196"/>
    <cellStyle name="Normal 25 2 28 14" xfId="53197"/>
    <cellStyle name="Normal 25 2 28 15" xfId="53198"/>
    <cellStyle name="Normal 25 2 28 16" xfId="53199"/>
    <cellStyle name="Normal 25 2 28 17" xfId="53200"/>
    <cellStyle name="Normal 25 2 28 18" xfId="53201"/>
    <cellStyle name="Normal 25 2 28 19" xfId="53202"/>
    <cellStyle name="Normal 25 2 28 2" xfId="53203"/>
    <cellStyle name="Normal 25 2 28 20" xfId="53204"/>
    <cellStyle name="Normal 25 2 28 21" xfId="53205"/>
    <cellStyle name="Normal 25 2 28 22" xfId="53206"/>
    <cellStyle name="Normal 25 2 28 23" xfId="53207"/>
    <cellStyle name="Normal 25 2 28 24" xfId="53208"/>
    <cellStyle name="Normal 25 2 28 25" xfId="53209"/>
    <cellStyle name="Normal 25 2 28 26" xfId="53210"/>
    <cellStyle name="Normal 25 2 28 27" xfId="53211"/>
    <cellStyle name="Normal 25 2 28 28" xfId="53212"/>
    <cellStyle name="Normal 25 2 28 29" xfId="53213"/>
    <cellStyle name="Normal 25 2 28 3" xfId="53214"/>
    <cellStyle name="Normal 25 2 28 30" xfId="53215"/>
    <cellStyle name="Normal 25 2 28 4" xfId="53216"/>
    <cellStyle name="Normal 25 2 28 5" xfId="53217"/>
    <cellStyle name="Normal 25 2 28 6" xfId="53218"/>
    <cellStyle name="Normal 25 2 28 7" xfId="53219"/>
    <cellStyle name="Normal 25 2 28 8" xfId="53220"/>
    <cellStyle name="Normal 25 2 28 9" xfId="53221"/>
    <cellStyle name="Normal 25 2 29" xfId="53222"/>
    <cellStyle name="Normal 25 2 29 10" xfId="53223"/>
    <cellStyle name="Normal 25 2 29 11" xfId="53224"/>
    <cellStyle name="Normal 25 2 29 12" xfId="53225"/>
    <cellStyle name="Normal 25 2 29 13" xfId="53226"/>
    <cellStyle name="Normal 25 2 29 14" xfId="53227"/>
    <cellStyle name="Normal 25 2 29 15" xfId="53228"/>
    <cellStyle name="Normal 25 2 29 16" xfId="53229"/>
    <cellStyle name="Normal 25 2 29 17" xfId="53230"/>
    <cellStyle name="Normal 25 2 29 18" xfId="53231"/>
    <cellStyle name="Normal 25 2 29 19" xfId="53232"/>
    <cellStyle name="Normal 25 2 29 2" xfId="53233"/>
    <cellStyle name="Normal 25 2 29 20" xfId="53234"/>
    <cellStyle name="Normal 25 2 29 21" xfId="53235"/>
    <cellStyle name="Normal 25 2 29 22" xfId="53236"/>
    <cellStyle name="Normal 25 2 29 23" xfId="53237"/>
    <cellStyle name="Normal 25 2 29 24" xfId="53238"/>
    <cellStyle name="Normal 25 2 29 25" xfId="53239"/>
    <cellStyle name="Normal 25 2 29 26" xfId="53240"/>
    <cellStyle name="Normal 25 2 29 27" xfId="53241"/>
    <cellStyle name="Normal 25 2 29 28" xfId="53242"/>
    <cellStyle name="Normal 25 2 29 29" xfId="53243"/>
    <cellStyle name="Normal 25 2 29 3" xfId="53244"/>
    <cellStyle name="Normal 25 2 29 30" xfId="53245"/>
    <cellStyle name="Normal 25 2 29 4" xfId="53246"/>
    <cellStyle name="Normal 25 2 29 5" xfId="53247"/>
    <cellStyle name="Normal 25 2 29 6" xfId="53248"/>
    <cellStyle name="Normal 25 2 29 7" xfId="53249"/>
    <cellStyle name="Normal 25 2 29 8" xfId="53250"/>
    <cellStyle name="Normal 25 2 29 9" xfId="53251"/>
    <cellStyle name="Normal 25 2 3" xfId="53252"/>
    <cellStyle name="Normal 25 2 3 10" xfId="53253"/>
    <cellStyle name="Normal 25 2 3 11" xfId="53254"/>
    <cellStyle name="Normal 25 2 3 12" xfId="53255"/>
    <cellStyle name="Normal 25 2 3 13" xfId="53256"/>
    <cellStyle name="Normal 25 2 3 14" xfId="53257"/>
    <cellStyle name="Normal 25 2 3 15" xfId="53258"/>
    <cellStyle name="Normal 25 2 3 16" xfId="53259"/>
    <cellStyle name="Normal 25 2 3 17" xfId="53260"/>
    <cellStyle name="Normal 25 2 3 18" xfId="53261"/>
    <cellStyle name="Normal 25 2 3 19" xfId="53262"/>
    <cellStyle name="Normal 25 2 3 2" xfId="53263"/>
    <cellStyle name="Normal 25 2 3 20" xfId="53264"/>
    <cellStyle name="Normal 25 2 3 21" xfId="53265"/>
    <cellStyle name="Normal 25 2 3 22" xfId="53266"/>
    <cellStyle name="Normal 25 2 3 23" xfId="53267"/>
    <cellStyle name="Normal 25 2 3 24" xfId="53268"/>
    <cellStyle name="Normal 25 2 3 25" xfId="53269"/>
    <cellStyle name="Normal 25 2 3 26" xfId="53270"/>
    <cellStyle name="Normal 25 2 3 27" xfId="53271"/>
    <cellStyle name="Normal 25 2 3 28" xfId="53272"/>
    <cellStyle name="Normal 25 2 3 29" xfId="53273"/>
    <cellStyle name="Normal 25 2 3 3" xfId="53274"/>
    <cellStyle name="Normal 25 2 3 30" xfId="53275"/>
    <cellStyle name="Normal 25 2 3 4" xfId="53276"/>
    <cellStyle name="Normal 25 2 3 5" xfId="53277"/>
    <cellStyle name="Normal 25 2 3 6" xfId="53278"/>
    <cellStyle name="Normal 25 2 3 7" xfId="53279"/>
    <cellStyle name="Normal 25 2 3 8" xfId="53280"/>
    <cellStyle name="Normal 25 2 3 9" xfId="53281"/>
    <cellStyle name="Normal 25 2 30" xfId="53282"/>
    <cellStyle name="Normal 25 2 30 10" xfId="53283"/>
    <cellStyle name="Normal 25 2 30 11" xfId="53284"/>
    <cellStyle name="Normal 25 2 30 12" xfId="53285"/>
    <cellStyle name="Normal 25 2 30 13" xfId="53286"/>
    <cellStyle name="Normal 25 2 30 14" xfId="53287"/>
    <cellStyle name="Normal 25 2 30 15" xfId="53288"/>
    <cellStyle name="Normal 25 2 30 16" xfId="53289"/>
    <cellStyle name="Normal 25 2 30 17" xfId="53290"/>
    <cellStyle name="Normal 25 2 30 18" xfId="53291"/>
    <cellStyle name="Normal 25 2 30 19" xfId="53292"/>
    <cellStyle name="Normal 25 2 30 2" xfId="53293"/>
    <cellStyle name="Normal 25 2 30 20" xfId="53294"/>
    <cellStyle name="Normal 25 2 30 21" xfId="53295"/>
    <cellStyle name="Normal 25 2 30 22" xfId="53296"/>
    <cellStyle name="Normal 25 2 30 23" xfId="53297"/>
    <cellStyle name="Normal 25 2 30 24" xfId="53298"/>
    <cellStyle name="Normal 25 2 30 25" xfId="53299"/>
    <cellStyle name="Normal 25 2 30 26" xfId="53300"/>
    <cellStyle name="Normal 25 2 30 27" xfId="53301"/>
    <cellStyle name="Normal 25 2 30 28" xfId="53302"/>
    <cellStyle name="Normal 25 2 30 29" xfId="53303"/>
    <cellStyle name="Normal 25 2 30 3" xfId="53304"/>
    <cellStyle name="Normal 25 2 30 30" xfId="53305"/>
    <cellStyle name="Normal 25 2 30 4" xfId="53306"/>
    <cellStyle name="Normal 25 2 30 5" xfId="53307"/>
    <cellStyle name="Normal 25 2 30 6" xfId="53308"/>
    <cellStyle name="Normal 25 2 30 7" xfId="53309"/>
    <cellStyle name="Normal 25 2 30 8" xfId="53310"/>
    <cellStyle name="Normal 25 2 30 9" xfId="53311"/>
    <cellStyle name="Normal 25 2 31" xfId="53312"/>
    <cellStyle name="Normal 25 2 31 10" xfId="53313"/>
    <cellStyle name="Normal 25 2 31 11" xfId="53314"/>
    <cellStyle name="Normal 25 2 31 12" xfId="53315"/>
    <cellStyle name="Normal 25 2 31 13" xfId="53316"/>
    <cellStyle name="Normal 25 2 31 14" xfId="53317"/>
    <cellStyle name="Normal 25 2 31 15" xfId="53318"/>
    <cellStyle name="Normal 25 2 31 16" xfId="53319"/>
    <cellStyle name="Normal 25 2 31 17" xfId="53320"/>
    <cellStyle name="Normal 25 2 31 18" xfId="53321"/>
    <cellStyle name="Normal 25 2 31 19" xfId="53322"/>
    <cellStyle name="Normal 25 2 31 2" xfId="53323"/>
    <cellStyle name="Normal 25 2 31 20" xfId="53324"/>
    <cellStyle name="Normal 25 2 31 21" xfId="53325"/>
    <cellStyle name="Normal 25 2 31 22" xfId="53326"/>
    <cellStyle name="Normal 25 2 31 23" xfId="53327"/>
    <cellStyle name="Normal 25 2 31 24" xfId="53328"/>
    <cellStyle name="Normal 25 2 31 25" xfId="53329"/>
    <cellStyle name="Normal 25 2 31 26" xfId="53330"/>
    <cellStyle name="Normal 25 2 31 27" xfId="53331"/>
    <cellStyle name="Normal 25 2 31 28" xfId="53332"/>
    <cellStyle name="Normal 25 2 31 29" xfId="53333"/>
    <cellStyle name="Normal 25 2 31 3" xfId="53334"/>
    <cellStyle name="Normal 25 2 31 30" xfId="53335"/>
    <cellStyle name="Normal 25 2 31 4" xfId="53336"/>
    <cellStyle name="Normal 25 2 31 5" xfId="53337"/>
    <cellStyle name="Normal 25 2 31 6" xfId="53338"/>
    <cellStyle name="Normal 25 2 31 7" xfId="53339"/>
    <cellStyle name="Normal 25 2 31 8" xfId="53340"/>
    <cellStyle name="Normal 25 2 31 9" xfId="53341"/>
    <cellStyle name="Normal 25 2 32" xfId="53342"/>
    <cellStyle name="Normal 25 2 33" xfId="53343"/>
    <cellStyle name="Normal 25 2 34" xfId="53344"/>
    <cellStyle name="Normal 25 2 35" xfId="53345"/>
    <cellStyle name="Normal 25 2 36" xfId="53346"/>
    <cellStyle name="Normal 25 2 37" xfId="53347"/>
    <cellStyle name="Normal 25 2 38" xfId="53348"/>
    <cellStyle name="Normal 25 2 39" xfId="53349"/>
    <cellStyle name="Normal 25 2 4" xfId="53350"/>
    <cellStyle name="Normal 25 2 4 10" xfId="53351"/>
    <cellStyle name="Normal 25 2 4 11" xfId="53352"/>
    <cellStyle name="Normal 25 2 4 12" xfId="53353"/>
    <cellStyle name="Normal 25 2 4 13" xfId="53354"/>
    <cellStyle name="Normal 25 2 4 14" xfId="53355"/>
    <cellStyle name="Normal 25 2 4 15" xfId="53356"/>
    <cellStyle name="Normal 25 2 4 16" xfId="53357"/>
    <cellStyle name="Normal 25 2 4 17" xfId="53358"/>
    <cellStyle name="Normal 25 2 4 18" xfId="53359"/>
    <cellStyle name="Normal 25 2 4 19" xfId="53360"/>
    <cellStyle name="Normal 25 2 4 2" xfId="53361"/>
    <cellStyle name="Normal 25 2 4 20" xfId="53362"/>
    <cellStyle name="Normal 25 2 4 21" xfId="53363"/>
    <cellStyle name="Normal 25 2 4 22" xfId="53364"/>
    <cellStyle name="Normal 25 2 4 23" xfId="53365"/>
    <cellStyle name="Normal 25 2 4 24" xfId="53366"/>
    <cellStyle name="Normal 25 2 4 25" xfId="53367"/>
    <cellStyle name="Normal 25 2 4 26" xfId="53368"/>
    <cellStyle name="Normal 25 2 4 27" xfId="53369"/>
    <cellStyle name="Normal 25 2 4 28" xfId="53370"/>
    <cellStyle name="Normal 25 2 4 29" xfId="53371"/>
    <cellStyle name="Normal 25 2 4 3" xfId="53372"/>
    <cellStyle name="Normal 25 2 4 30" xfId="53373"/>
    <cellStyle name="Normal 25 2 4 4" xfId="53374"/>
    <cellStyle name="Normal 25 2 4 5" xfId="53375"/>
    <cellStyle name="Normal 25 2 4 6" xfId="53376"/>
    <cellStyle name="Normal 25 2 4 7" xfId="53377"/>
    <cellStyle name="Normal 25 2 4 8" xfId="53378"/>
    <cellStyle name="Normal 25 2 4 9" xfId="53379"/>
    <cellStyle name="Normal 25 2 40" xfId="53380"/>
    <cellStyle name="Normal 25 2 41" xfId="53381"/>
    <cellStyle name="Normal 25 2 42" xfId="53382"/>
    <cellStyle name="Normal 25 2 43" xfId="53383"/>
    <cellStyle name="Normal 25 2 44" xfId="53384"/>
    <cellStyle name="Normal 25 2 45" xfId="53385"/>
    <cellStyle name="Normal 25 2 46" xfId="53386"/>
    <cellStyle name="Normal 25 2 47" xfId="53387"/>
    <cellStyle name="Normal 25 2 48" xfId="53388"/>
    <cellStyle name="Normal 25 2 49" xfId="53389"/>
    <cellStyle name="Normal 25 2 5" xfId="53390"/>
    <cellStyle name="Normal 25 2 5 10" xfId="53391"/>
    <cellStyle name="Normal 25 2 5 11" xfId="53392"/>
    <cellStyle name="Normal 25 2 5 12" xfId="53393"/>
    <cellStyle name="Normal 25 2 5 13" xfId="53394"/>
    <cellStyle name="Normal 25 2 5 14" xfId="53395"/>
    <cellStyle name="Normal 25 2 5 15" xfId="53396"/>
    <cellStyle name="Normal 25 2 5 16" xfId="53397"/>
    <cellStyle name="Normal 25 2 5 17" xfId="53398"/>
    <cellStyle name="Normal 25 2 5 18" xfId="53399"/>
    <cellStyle name="Normal 25 2 5 19" xfId="53400"/>
    <cellStyle name="Normal 25 2 5 2" xfId="53401"/>
    <cellStyle name="Normal 25 2 5 20" xfId="53402"/>
    <cellStyle name="Normal 25 2 5 21" xfId="53403"/>
    <cellStyle name="Normal 25 2 5 22" xfId="53404"/>
    <cellStyle name="Normal 25 2 5 23" xfId="53405"/>
    <cellStyle name="Normal 25 2 5 24" xfId="53406"/>
    <cellStyle name="Normal 25 2 5 25" xfId="53407"/>
    <cellStyle name="Normal 25 2 5 26" xfId="53408"/>
    <cellStyle name="Normal 25 2 5 27" xfId="53409"/>
    <cellStyle name="Normal 25 2 5 28" xfId="53410"/>
    <cellStyle name="Normal 25 2 5 29" xfId="53411"/>
    <cellStyle name="Normal 25 2 5 3" xfId="53412"/>
    <cellStyle name="Normal 25 2 5 30" xfId="53413"/>
    <cellStyle name="Normal 25 2 5 4" xfId="53414"/>
    <cellStyle name="Normal 25 2 5 5" xfId="53415"/>
    <cellStyle name="Normal 25 2 5 6" xfId="53416"/>
    <cellStyle name="Normal 25 2 5 7" xfId="53417"/>
    <cellStyle name="Normal 25 2 5 8" xfId="53418"/>
    <cellStyle name="Normal 25 2 5 9" xfId="53419"/>
    <cellStyle name="Normal 25 2 50" xfId="53420"/>
    <cellStyle name="Normal 25 2 51" xfId="53421"/>
    <cellStyle name="Normal 25 2 52" xfId="53422"/>
    <cellStyle name="Normal 25 2 53" xfId="53423"/>
    <cellStyle name="Normal 25 2 54" xfId="53424"/>
    <cellStyle name="Normal 25 2 55" xfId="53425"/>
    <cellStyle name="Normal 25 2 56" xfId="53426"/>
    <cellStyle name="Normal 25 2 57" xfId="53427"/>
    <cellStyle name="Normal 25 2 58" xfId="53428"/>
    <cellStyle name="Normal 25 2 59" xfId="53429"/>
    <cellStyle name="Normal 25 2 6" xfId="53430"/>
    <cellStyle name="Normal 25 2 6 10" xfId="53431"/>
    <cellStyle name="Normal 25 2 6 11" xfId="53432"/>
    <cellStyle name="Normal 25 2 6 12" xfId="53433"/>
    <cellStyle name="Normal 25 2 6 13" xfId="53434"/>
    <cellStyle name="Normal 25 2 6 14" xfId="53435"/>
    <cellStyle name="Normal 25 2 6 15" xfId="53436"/>
    <cellStyle name="Normal 25 2 6 16" xfId="53437"/>
    <cellStyle name="Normal 25 2 6 17" xfId="53438"/>
    <cellStyle name="Normal 25 2 6 18" xfId="53439"/>
    <cellStyle name="Normal 25 2 6 19" xfId="53440"/>
    <cellStyle name="Normal 25 2 6 2" xfId="53441"/>
    <cellStyle name="Normal 25 2 6 20" xfId="53442"/>
    <cellStyle name="Normal 25 2 6 21" xfId="53443"/>
    <cellStyle name="Normal 25 2 6 22" xfId="53444"/>
    <cellStyle name="Normal 25 2 6 23" xfId="53445"/>
    <cellStyle name="Normal 25 2 6 24" xfId="53446"/>
    <cellStyle name="Normal 25 2 6 25" xfId="53447"/>
    <cellStyle name="Normal 25 2 6 26" xfId="53448"/>
    <cellStyle name="Normal 25 2 6 27" xfId="53449"/>
    <cellStyle name="Normal 25 2 6 28" xfId="53450"/>
    <cellStyle name="Normal 25 2 6 29" xfId="53451"/>
    <cellStyle name="Normal 25 2 6 3" xfId="53452"/>
    <cellStyle name="Normal 25 2 6 30" xfId="53453"/>
    <cellStyle name="Normal 25 2 6 4" xfId="53454"/>
    <cellStyle name="Normal 25 2 6 5" xfId="53455"/>
    <cellStyle name="Normal 25 2 6 6" xfId="53456"/>
    <cellStyle name="Normal 25 2 6 7" xfId="53457"/>
    <cellStyle name="Normal 25 2 6 8" xfId="53458"/>
    <cellStyle name="Normal 25 2 6 9" xfId="53459"/>
    <cellStyle name="Normal 25 2 60" xfId="53460"/>
    <cellStyle name="Normal 25 2 7" xfId="53461"/>
    <cellStyle name="Normal 25 2 7 10" xfId="53462"/>
    <cellStyle name="Normal 25 2 7 11" xfId="53463"/>
    <cellStyle name="Normal 25 2 7 12" xfId="53464"/>
    <cellStyle name="Normal 25 2 7 13" xfId="53465"/>
    <cellStyle name="Normal 25 2 7 14" xfId="53466"/>
    <cellStyle name="Normal 25 2 7 15" xfId="53467"/>
    <cellStyle name="Normal 25 2 7 16" xfId="53468"/>
    <cellStyle name="Normal 25 2 7 17" xfId="53469"/>
    <cellStyle name="Normal 25 2 7 18" xfId="53470"/>
    <cellStyle name="Normal 25 2 7 19" xfId="53471"/>
    <cellStyle name="Normal 25 2 7 2" xfId="53472"/>
    <cellStyle name="Normal 25 2 7 20" xfId="53473"/>
    <cellStyle name="Normal 25 2 7 21" xfId="53474"/>
    <cellStyle name="Normal 25 2 7 22" xfId="53475"/>
    <cellStyle name="Normal 25 2 7 23" xfId="53476"/>
    <cellStyle name="Normal 25 2 7 24" xfId="53477"/>
    <cellStyle name="Normal 25 2 7 25" xfId="53478"/>
    <cellStyle name="Normal 25 2 7 26" xfId="53479"/>
    <cellStyle name="Normal 25 2 7 27" xfId="53480"/>
    <cellStyle name="Normal 25 2 7 28" xfId="53481"/>
    <cellStyle name="Normal 25 2 7 29" xfId="53482"/>
    <cellStyle name="Normal 25 2 7 3" xfId="53483"/>
    <cellStyle name="Normal 25 2 7 30" xfId="53484"/>
    <cellStyle name="Normal 25 2 7 4" xfId="53485"/>
    <cellStyle name="Normal 25 2 7 5" xfId="53486"/>
    <cellStyle name="Normal 25 2 7 6" xfId="53487"/>
    <cellStyle name="Normal 25 2 7 7" xfId="53488"/>
    <cellStyle name="Normal 25 2 7 8" xfId="53489"/>
    <cellStyle name="Normal 25 2 7 9" xfId="53490"/>
    <cellStyle name="Normal 25 2 8" xfId="53491"/>
    <cellStyle name="Normal 25 2 8 10" xfId="53492"/>
    <cellStyle name="Normal 25 2 8 11" xfId="53493"/>
    <cellStyle name="Normal 25 2 8 12" xfId="53494"/>
    <cellStyle name="Normal 25 2 8 13" xfId="53495"/>
    <cellStyle name="Normal 25 2 8 14" xfId="53496"/>
    <cellStyle name="Normal 25 2 8 15" xfId="53497"/>
    <cellStyle name="Normal 25 2 8 16" xfId="53498"/>
    <cellStyle name="Normal 25 2 8 17" xfId="53499"/>
    <cellStyle name="Normal 25 2 8 18" xfId="53500"/>
    <cellStyle name="Normal 25 2 8 19" xfId="53501"/>
    <cellStyle name="Normal 25 2 8 2" xfId="53502"/>
    <cellStyle name="Normal 25 2 8 20" xfId="53503"/>
    <cellStyle name="Normal 25 2 8 21" xfId="53504"/>
    <cellStyle name="Normal 25 2 8 22" xfId="53505"/>
    <cellStyle name="Normal 25 2 8 23" xfId="53506"/>
    <cellStyle name="Normal 25 2 8 24" xfId="53507"/>
    <cellStyle name="Normal 25 2 8 25" xfId="53508"/>
    <cellStyle name="Normal 25 2 8 26" xfId="53509"/>
    <cellStyle name="Normal 25 2 8 27" xfId="53510"/>
    <cellStyle name="Normal 25 2 8 28" xfId="53511"/>
    <cellStyle name="Normal 25 2 8 29" xfId="53512"/>
    <cellStyle name="Normal 25 2 8 3" xfId="53513"/>
    <cellStyle name="Normal 25 2 8 30" xfId="53514"/>
    <cellStyle name="Normal 25 2 8 4" xfId="53515"/>
    <cellStyle name="Normal 25 2 8 5" xfId="53516"/>
    <cellStyle name="Normal 25 2 8 6" xfId="53517"/>
    <cellStyle name="Normal 25 2 8 7" xfId="53518"/>
    <cellStyle name="Normal 25 2 8 8" xfId="53519"/>
    <cellStyle name="Normal 25 2 8 9" xfId="53520"/>
    <cellStyle name="Normal 25 2 9" xfId="53521"/>
    <cellStyle name="Normal 25 2 9 10" xfId="53522"/>
    <cellStyle name="Normal 25 2 9 11" xfId="53523"/>
    <cellStyle name="Normal 25 2 9 12" xfId="53524"/>
    <cellStyle name="Normal 25 2 9 13" xfId="53525"/>
    <cellStyle name="Normal 25 2 9 14" xfId="53526"/>
    <cellStyle name="Normal 25 2 9 15" xfId="53527"/>
    <cellStyle name="Normal 25 2 9 16" xfId="53528"/>
    <cellStyle name="Normal 25 2 9 17" xfId="53529"/>
    <cellStyle name="Normal 25 2 9 18" xfId="53530"/>
    <cellStyle name="Normal 25 2 9 19" xfId="53531"/>
    <cellStyle name="Normal 25 2 9 2" xfId="53532"/>
    <cellStyle name="Normal 25 2 9 20" xfId="53533"/>
    <cellStyle name="Normal 25 2 9 21" xfId="53534"/>
    <cellStyle name="Normal 25 2 9 22" xfId="53535"/>
    <cellStyle name="Normal 25 2 9 23" xfId="53536"/>
    <cellStyle name="Normal 25 2 9 24" xfId="53537"/>
    <cellStyle name="Normal 25 2 9 25" xfId="53538"/>
    <cellStyle name="Normal 25 2 9 26" xfId="53539"/>
    <cellStyle name="Normal 25 2 9 27" xfId="53540"/>
    <cellStyle name="Normal 25 2 9 28" xfId="53541"/>
    <cellStyle name="Normal 25 2 9 29" xfId="53542"/>
    <cellStyle name="Normal 25 2 9 3" xfId="53543"/>
    <cellStyle name="Normal 25 2 9 30" xfId="53544"/>
    <cellStyle name="Normal 25 2 9 4" xfId="53545"/>
    <cellStyle name="Normal 25 2 9 5" xfId="53546"/>
    <cellStyle name="Normal 25 2 9 6" xfId="53547"/>
    <cellStyle name="Normal 25 2 9 7" xfId="53548"/>
    <cellStyle name="Normal 25 2 9 8" xfId="53549"/>
    <cellStyle name="Normal 25 2 9 9" xfId="53550"/>
    <cellStyle name="Normal 25 20" xfId="53551"/>
    <cellStyle name="Normal 25 20 10" xfId="53552"/>
    <cellStyle name="Normal 25 20 11" xfId="53553"/>
    <cellStyle name="Normal 25 20 12" xfId="53554"/>
    <cellStyle name="Normal 25 20 13" xfId="53555"/>
    <cellStyle name="Normal 25 20 14" xfId="53556"/>
    <cellStyle name="Normal 25 20 15" xfId="53557"/>
    <cellStyle name="Normal 25 20 16" xfId="53558"/>
    <cellStyle name="Normal 25 20 17" xfId="53559"/>
    <cellStyle name="Normal 25 20 18" xfId="53560"/>
    <cellStyle name="Normal 25 20 19" xfId="53561"/>
    <cellStyle name="Normal 25 20 2" xfId="53562"/>
    <cellStyle name="Normal 25 20 20" xfId="53563"/>
    <cellStyle name="Normal 25 20 21" xfId="53564"/>
    <cellStyle name="Normal 25 20 22" xfId="53565"/>
    <cellStyle name="Normal 25 20 23" xfId="53566"/>
    <cellStyle name="Normal 25 20 24" xfId="53567"/>
    <cellStyle name="Normal 25 20 25" xfId="53568"/>
    <cellStyle name="Normal 25 20 26" xfId="53569"/>
    <cellStyle name="Normal 25 20 27" xfId="53570"/>
    <cellStyle name="Normal 25 20 28" xfId="53571"/>
    <cellStyle name="Normal 25 20 29" xfId="53572"/>
    <cellStyle name="Normal 25 20 3" xfId="53573"/>
    <cellStyle name="Normal 25 20 30" xfId="53574"/>
    <cellStyle name="Normal 25 20 4" xfId="53575"/>
    <cellStyle name="Normal 25 20 5" xfId="53576"/>
    <cellStyle name="Normal 25 20 6" xfId="53577"/>
    <cellStyle name="Normal 25 20 7" xfId="53578"/>
    <cellStyle name="Normal 25 20 8" xfId="53579"/>
    <cellStyle name="Normal 25 20 9" xfId="53580"/>
    <cellStyle name="Normal 25 21" xfId="53581"/>
    <cellStyle name="Normal 25 21 10" xfId="53582"/>
    <cellStyle name="Normal 25 21 11" xfId="53583"/>
    <cellStyle name="Normal 25 21 12" xfId="53584"/>
    <cellStyle name="Normal 25 21 13" xfId="53585"/>
    <cellStyle name="Normal 25 21 14" xfId="53586"/>
    <cellStyle name="Normal 25 21 15" xfId="53587"/>
    <cellStyle name="Normal 25 21 16" xfId="53588"/>
    <cellStyle name="Normal 25 21 17" xfId="53589"/>
    <cellStyle name="Normal 25 21 18" xfId="53590"/>
    <cellStyle name="Normal 25 21 19" xfId="53591"/>
    <cellStyle name="Normal 25 21 2" xfId="53592"/>
    <cellStyle name="Normal 25 21 20" xfId="53593"/>
    <cellStyle name="Normal 25 21 21" xfId="53594"/>
    <cellStyle name="Normal 25 21 22" xfId="53595"/>
    <cellStyle name="Normal 25 21 23" xfId="53596"/>
    <cellStyle name="Normal 25 21 24" xfId="53597"/>
    <cellStyle name="Normal 25 21 25" xfId="53598"/>
    <cellStyle name="Normal 25 21 26" xfId="53599"/>
    <cellStyle name="Normal 25 21 27" xfId="53600"/>
    <cellStyle name="Normal 25 21 28" xfId="53601"/>
    <cellStyle name="Normal 25 21 29" xfId="53602"/>
    <cellStyle name="Normal 25 21 3" xfId="53603"/>
    <cellStyle name="Normal 25 21 30" xfId="53604"/>
    <cellStyle name="Normal 25 21 4" xfId="53605"/>
    <cellStyle name="Normal 25 21 5" xfId="53606"/>
    <cellStyle name="Normal 25 21 6" xfId="53607"/>
    <cellStyle name="Normal 25 21 7" xfId="53608"/>
    <cellStyle name="Normal 25 21 8" xfId="53609"/>
    <cellStyle name="Normal 25 21 9" xfId="53610"/>
    <cellStyle name="Normal 25 22" xfId="53611"/>
    <cellStyle name="Normal 25 22 10" xfId="53612"/>
    <cellStyle name="Normal 25 22 11" xfId="53613"/>
    <cellStyle name="Normal 25 22 12" xfId="53614"/>
    <cellStyle name="Normal 25 22 13" xfId="53615"/>
    <cellStyle name="Normal 25 22 14" xfId="53616"/>
    <cellStyle name="Normal 25 22 15" xfId="53617"/>
    <cellStyle name="Normal 25 22 16" xfId="53618"/>
    <cellStyle name="Normal 25 22 17" xfId="53619"/>
    <cellStyle name="Normal 25 22 18" xfId="53620"/>
    <cellStyle name="Normal 25 22 19" xfId="53621"/>
    <cellStyle name="Normal 25 22 2" xfId="53622"/>
    <cellStyle name="Normal 25 22 20" xfId="53623"/>
    <cellStyle name="Normal 25 22 21" xfId="53624"/>
    <cellStyle name="Normal 25 22 22" xfId="53625"/>
    <cellStyle name="Normal 25 22 23" xfId="53626"/>
    <cellStyle name="Normal 25 22 24" xfId="53627"/>
    <cellStyle name="Normal 25 22 25" xfId="53628"/>
    <cellStyle name="Normal 25 22 26" xfId="53629"/>
    <cellStyle name="Normal 25 22 27" xfId="53630"/>
    <cellStyle name="Normal 25 22 28" xfId="53631"/>
    <cellStyle name="Normal 25 22 29" xfId="53632"/>
    <cellStyle name="Normal 25 22 3" xfId="53633"/>
    <cellStyle name="Normal 25 22 30" xfId="53634"/>
    <cellStyle name="Normal 25 22 4" xfId="53635"/>
    <cellStyle name="Normal 25 22 5" xfId="53636"/>
    <cellStyle name="Normal 25 22 6" xfId="53637"/>
    <cellStyle name="Normal 25 22 7" xfId="53638"/>
    <cellStyle name="Normal 25 22 8" xfId="53639"/>
    <cellStyle name="Normal 25 22 9" xfId="53640"/>
    <cellStyle name="Normal 25 23" xfId="53641"/>
    <cellStyle name="Normal 25 23 10" xfId="53642"/>
    <cellStyle name="Normal 25 23 11" xfId="53643"/>
    <cellStyle name="Normal 25 23 12" xfId="53644"/>
    <cellStyle name="Normal 25 23 13" xfId="53645"/>
    <cellStyle name="Normal 25 23 14" xfId="53646"/>
    <cellStyle name="Normal 25 23 15" xfId="53647"/>
    <cellStyle name="Normal 25 23 16" xfId="53648"/>
    <cellStyle name="Normal 25 23 17" xfId="53649"/>
    <cellStyle name="Normal 25 23 18" xfId="53650"/>
    <cellStyle name="Normal 25 23 19" xfId="53651"/>
    <cellStyle name="Normal 25 23 2" xfId="53652"/>
    <cellStyle name="Normal 25 23 20" xfId="53653"/>
    <cellStyle name="Normal 25 23 21" xfId="53654"/>
    <cellStyle name="Normal 25 23 22" xfId="53655"/>
    <cellStyle name="Normal 25 23 23" xfId="53656"/>
    <cellStyle name="Normal 25 23 24" xfId="53657"/>
    <cellStyle name="Normal 25 23 25" xfId="53658"/>
    <cellStyle name="Normal 25 23 26" xfId="53659"/>
    <cellStyle name="Normal 25 23 27" xfId="53660"/>
    <cellStyle name="Normal 25 23 28" xfId="53661"/>
    <cellStyle name="Normal 25 23 29" xfId="53662"/>
    <cellStyle name="Normal 25 23 3" xfId="53663"/>
    <cellStyle name="Normal 25 23 30" xfId="53664"/>
    <cellStyle name="Normal 25 23 4" xfId="53665"/>
    <cellStyle name="Normal 25 23 5" xfId="53666"/>
    <cellStyle name="Normal 25 23 6" xfId="53667"/>
    <cellStyle name="Normal 25 23 7" xfId="53668"/>
    <cellStyle name="Normal 25 23 8" xfId="53669"/>
    <cellStyle name="Normal 25 23 9" xfId="53670"/>
    <cellStyle name="Normal 25 24" xfId="53671"/>
    <cellStyle name="Normal 25 24 10" xfId="53672"/>
    <cellStyle name="Normal 25 24 11" xfId="53673"/>
    <cellStyle name="Normal 25 24 12" xfId="53674"/>
    <cellStyle name="Normal 25 24 13" xfId="53675"/>
    <cellStyle name="Normal 25 24 14" xfId="53676"/>
    <cellStyle name="Normal 25 24 15" xfId="53677"/>
    <cellStyle name="Normal 25 24 16" xfId="53678"/>
    <cellStyle name="Normal 25 24 17" xfId="53679"/>
    <cellStyle name="Normal 25 24 18" xfId="53680"/>
    <cellStyle name="Normal 25 24 19" xfId="53681"/>
    <cellStyle name="Normal 25 24 2" xfId="53682"/>
    <cellStyle name="Normal 25 24 20" xfId="53683"/>
    <cellStyle name="Normal 25 24 21" xfId="53684"/>
    <cellStyle name="Normal 25 24 22" xfId="53685"/>
    <cellStyle name="Normal 25 24 23" xfId="53686"/>
    <cellStyle name="Normal 25 24 24" xfId="53687"/>
    <cellStyle name="Normal 25 24 25" xfId="53688"/>
    <cellStyle name="Normal 25 24 26" xfId="53689"/>
    <cellStyle name="Normal 25 24 27" xfId="53690"/>
    <cellStyle name="Normal 25 24 28" xfId="53691"/>
    <cellStyle name="Normal 25 24 29" xfId="53692"/>
    <cellStyle name="Normal 25 24 3" xfId="53693"/>
    <cellStyle name="Normal 25 24 30" xfId="53694"/>
    <cellStyle name="Normal 25 24 4" xfId="53695"/>
    <cellStyle name="Normal 25 24 5" xfId="53696"/>
    <cellStyle name="Normal 25 24 6" xfId="53697"/>
    <cellStyle name="Normal 25 24 7" xfId="53698"/>
    <cellStyle name="Normal 25 24 8" xfId="53699"/>
    <cellStyle name="Normal 25 24 9" xfId="53700"/>
    <cellStyle name="Normal 25 25" xfId="53701"/>
    <cellStyle name="Normal 25 25 10" xfId="53702"/>
    <cellStyle name="Normal 25 25 11" xfId="53703"/>
    <cellStyle name="Normal 25 25 12" xfId="53704"/>
    <cellStyle name="Normal 25 25 13" xfId="53705"/>
    <cellStyle name="Normal 25 25 14" xfId="53706"/>
    <cellStyle name="Normal 25 25 15" xfId="53707"/>
    <cellStyle name="Normal 25 25 16" xfId="53708"/>
    <cellStyle name="Normal 25 25 17" xfId="53709"/>
    <cellStyle name="Normal 25 25 18" xfId="53710"/>
    <cellStyle name="Normal 25 25 19" xfId="53711"/>
    <cellStyle name="Normal 25 25 2" xfId="53712"/>
    <cellStyle name="Normal 25 25 20" xfId="53713"/>
    <cellStyle name="Normal 25 25 21" xfId="53714"/>
    <cellStyle name="Normal 25 25 22" xfId="53715"/>
    <cellStyle name="Normal 25 25 23" xfId="53716"/>
    <cellStyle name="Normal 25 25 24" xfId="53717"/>
    <cellStyle name="Normal 25 25 25" xfId="53718"/>
    <cellStyle name="Normal 25 25 26" xfId="53719"/>
    <cellStyle name="Normal 25 25 27" xfId="53720"/>
    <cellStyle name="Normal 25 25 28" xfId="53721"/>
    <cellStyle name="Normal 25 25 29" xfId="53722"/>
    <cellStyle name="Normal 25 25 3" xfId="53723"/>
    <cellStyle name="Normal 25 25 30" xfId="53724"/>
    <cellStyle name="Normal 25 25 4" xfId="53725"/>
    <cellStyle name="Normal 25 25 5" xfId="53726"/>
    <cellStyle name="Normal 25 25 6" xfId="53727"/>
    <cellStyle name="Normal 25 25 7" xfId="53728"/>
    <cellStyle name="Normal 25 25 8" xfId="53729"/>
    <cellStyle name="Normal 25 25 9" xfId="53730"/>
    <cellStyle name="Normal 25 26" xfId="53731"/>
    <cellStyle name="Normal 25 26 10" xfId="53732"/>
    <cellStyle name="Normal 25 26 11" xfId="53733"/>
    <cellStyle name="Normal 25 26 12" xfId="53734"/>
    <cellStyle name="Normal 25 26 13" xfId="53735"/>
    <cellStyle name="Normal 25 26 14" xfId="53736"/>
    <cellStyle name="Normal 25 26 15" xfId="53737"/>
    <cellStyle name="Normal 25 26 16" xfId="53738"/>
    <cellStyle name="Normal 25 26 17" xfId="53739"/>
    <cellStyle name="Normal 25 26 18" xfId="53740"/>
    <cellStyle name="Normal 25 26 19" xfId="53741"/>
    <cellStyle name="Normal 25 26 2" xfId="53742"/>
    <cellStyle name="Normal 25 26 20" xfId="53743"/>
    <cellStyle name="Normal 25 26 21" xfId="53744"/>
    <cellStyle name="Normal 25 26 22" xfId="53745"/>
    <cellStyle name="Normal 25 26 23" xfId="53746"/>
    <cellStyle name="Normal 25 26 24" xfId="53747"/>
    <cellStyle name="Normal 25 26 25" xfId="53748"/>
    <cellStyle name="Normal 25 26 26" xfId="53749"/>
    <cellStyle name="Normal 25 26 27" xfId="53750"/>
    <cellStyle name="Normal 25 26 28" xfId="53751"/>
    <cellStyle name="Normal 25 26 29" xfId="53752"/>
    <cellStyle name="Normal 25 26 3" xfId="53753"/>
    <cellStyle name="Normal 25 26 30" xfId="53754"/>
    <cellStyle name="Normal 25 26 4" xfId="53755"/>
    <cellStyle name="Normal 25 26 5" xfId="53756"/>
    <cellStyle name="Normal 25 26 6" xfId="53757"/>
    <cellStyle name="Normal 25 26 7" xfId="53758"/>
    <cellStyle name="Normal 25 26 8" xfId="53759"/>
    <cellStyle name="Normal 25 26 9" xfId="53760"/>
    <cellStyle name="Normal 25 27" xfId="53761"/>
    <cellStyle name="Normal 25 27 10" xfId="53762"/>
    <cellStyle name="Normal 25 27 11" xfId="53763"/>
    <cellStyle name="Normal 25 27 12" xfId="53764"/>
    <cellStyle name="Normal 25 27 13" xfId="53765"/>
    <cellStyle name="Normal 25 27 14" xfId="53766"/>
    <cellStyle name="Normal 25 27 15" xfId="53767"/>
    <cellStyle name="Normal 25 27 16" xfId="53768"/>
    <cellStyle name="Normal 25 27 17" xfId="53769"/>
    <cellStyle name="Normal 25 27 18" xfId="53770"/>
    <cellStyle name="Normal 25 27 19" xfId="53771"/>
    <cellStyle name="Normal 25 27 2" xfId="53772"/>
    <cellStyle name="Normal 25 27 20" xfId="53773"/>
    <cellStyle name="Normal 25 27 21" xfId="53774"/>
    <cellStyle name="Normal 25 27 22" xfId="53775"/>
    <cellStyle name="Normal 25 27 23" xfId="53776"/>
    <cellStyle name="Normal 25 27 24" xfId="53777"/>
    <cellStyle name="Normal 25 27 25" xfId="53778"/>
    <cellStyle name="Normal 25 27 26" xfId="53779"/>
    <cellStyle name="Normal 25 27 27" xfId="53780"/>
    <cellStyle name="Normal 25 27 28" xfId="53781"/>
    <cellStyle name="Normal 25 27 29" xfId="53782"/>
    <cellStyle name="Normal 25 27 3" xfId="53783"/>
    <cellStyle name="Normal 25 27 30" xfId="53784"/>
    <cellStyle name="Normal 25 27 4" xfId="53785"/>
    <cellStyle name="Normal 25 27 5" xfId="53786"/>
    <cellStyle name="Normal 25 27 6" xfId="53787"/>
    <cellStyle name="Normal 25 27 7" xfId="53788"/>
    <cellStyle name="Normal 25 27 8" xfId="53789"/>
    <cellStyle name="Normal 25 27 9" xfId="53790"/>
    <cellStyle name="Normal 25 28" xfId="53791"/>
    <cellStyle name="Normal 25 28 10" xfId="53792"/>
    <cellStyle name="Normal 25 28 11" xfId="53793"/>
    <cellStyle name="Normal 25 28 12" xfId="53794"/>
    <cellStyle name="Normal 25 28 13" xfId="53795"/>
    <cellStyle name="Normal 25 28 14" xfId="53796"/>
    <cellStyle name="Normal 25 28 15" xfId="53797"/>
    <cellStyle name="Normal 25 28 16" xfId="53798"/>
    <cellStyle name="Normal 25 28 17" xfId="53799"/>
    <cellStyle name="Normal 25 28 18" xfId="53800"/>
    <cellStyle name="Normal 25 28 19" xfId="53801"/>
    <cellStyle name="Normal 25 28 2" xfId="53802"/>
    <cellStyle name="Normal 25 28 20" xfId="53803"/>
    <cellStyle name="Normal 25 28 21" xfId="53804"/>
    <cellStyle name="Normal 25 28 22" xfId="53805"/>
    <cellStyle name="Normal 25 28 23" xfId="53806"/>
    <cellStyle name="Normal 25 28 24" xfId="53807"/>
    <cellStyle name="Normal 25 28 25" xfId="53808"/>
    <cellStyle name="Normal 25 28 26" xfId="53809"/>
    <cellStyle name="Normal 25 28 27" xfId="53810"/>
    <cellStyle name="Normal 25 28 28" xfId="53811"/>
    <cellStyle name="Normal 25 28 29" xfId="53812"/>
    <cellStyle name="Normal 25 28 3" xfId="53813"/>
    <cellStyle name="Normal 25 28 30" xfId="53814"/>
    <cellStyle name="Normal 25 28 4" xfId="53815"/>
    <cellStyle name="Normal 25 28 5" xfId="53816"/>
    <cellStyle name="Normal 25 28 6" xfId="53817"/>
    <cellStyle name="Normal 25 28 7" xfId="53818"/>
    <cellStyle name="Normal 25 28 8" xfId="53819"/>
    <cellStyle name="Normal 25 28 9" xfId="53820"/>
    <cellStyle name="Normal 25 29" xfId="53821"/>
    <cellStyle name="Normal 25 29 10" xfId="53822"/>
    <cellStyle name="Normal 25 29 11" xfId="53823"/>
    <cellStyle name="Normal 25 29 12" xfId="53824"/>
    <cellStyle name="Normal 25 29 13" xfId="53825"/>
    <cellStyle name="Normal 25 29 14" xfId="53826"/>
    <cellStyle name="Normal 25 29 15" xfId="53827"/>
    <cellStyle name="Normal 25 29 16" xfId="53828"/>
    <cellStyle name="Normal 25 29 17" xfId="53829"/>
    <cellStyle name="Normal 25 29 18" xfId="53830"/>
    <cellStyle name="Normal 25 29 19" xfId="53831"/>
    <cellStyle name="Normal 25 29 2" xfId="53832"/>
    <cellStyle name="Normal 25 29 20" xfId="53833"/>
    <cellStyle name="Normal 25 29 21" xfId="53834"/>
    <cellStyle name="Normal 25 29 22" xfId="53835"/>
    <cellStyle name="Normal 25 29 23" xfId="53836"/>
    <cellStyle name="Normal 25 29 24" xfId="53837"/>
    <cellStyle name="Normal 25 29 25" xfId="53838"/>
    <cellStyle name="Normal 25 29 26" xfId="53839"/>
    <cellStyle name="Normal 25 29 27" xfId="53840"/>
    <cellStyle name="Normal 25 29 28" xfId="53841"/>
    <cellStyle name="Normal 25 29 29" xfId="53842"/>
    <cellStyle name="Normal 25 29 3" xfId="53843"/>
    <cellStyle name="Normal 25 29 30" xfId="53844"/>
    <cellStyle name="Normal 25 29 4" xfId="53845"/>
    <cellStyle name="Normal 25 29 5" xfId="53846"/>
    <cellStyle name="Normal 25 29 6" xfId="53847"/>
    <cellStyle name="Normal 25 29 7" xfId="53848"/>
    <cellStyle name="Normal 25 29 8" xfId="53849"/>
    <cellStyle name="Normal 25 29 9" xfId="53850"/>
    <cellStyle name="Normal 25 3" xfId="53851"/>
    <cellStyle name="Normal 25 3 10" xfId="53852"/>
    <cellStyle name="Normal 25 3 11" xfId="53853"/>
    <cellStyle name="Normal 25 3 12" xfId="53854"/>
    <cellStyle name="Normal 25 3 13" xfId="53855"/>
    <cellStyle name="Normal 25 3 14" xfId="53856"/>
    <cellStyle name="Normal 25 3 15" xfId="53857"/>
    <cellStyle name="Normal 25 3 16" xfId="53858"/>
    <cellStyle name="Normal 25 3 17" xfId="53859"/>
    <cellStyle name="Normal 25 3 18" xfId="53860"/>
    <cellStyle name="Normal 25 3 19" xfId="53861"/>
    <cellStyle name="Normal 25 3 2" xfId="53862"/>
    <cellStyle name="Normal 25 3 20" xfId="53863"/>
    <cellStyle name="Normal 25 3 21" xfId="53864"/>
    <cellStyle name="Normal 25 3 22" xfId="53865"/>
    <cellStyle name="Normal 25 3 23" xfId="53866"/>
    <cellStyle name="Normal 25 3 24" xfId="53867"/>
    <cellStyle name="Normal 25 3 25" xfId="53868"/>
    <cellStyle name="Normal 25 3 26" xfId="53869"/>
    <cellStyle name="Normal 25 3 27" xfId="53870"/>
    <cellStyle name="Normal 25 3 28" xfId="53871"/>
    <cellStyle name="Normal 25 3 29" xfId="53872"/>
    <cellStyle name="Normal 25 3 3" xfId="53873"/>
    <cellStyle name="Normal 25 3 30" xfId="53874"/>
    <cellStyle name="Normal 25 3 4" xfId="53875"/>
    <cellStyle name="Normal 25 3 5" xfId="53876"/>
    <cellStyle name="Normal 25 3 6" xfId="53877"/>
    <cellStyle name="Normal 25 3 7" xfId="53878"/>
    <cellStyle name="Normal 25 3 8" xfId="53879"/>
    <cellStyle name="Normal 25 3 9" xfId="53880"/>
    <cellStyle name="Normal 25 30" xfId="53881"/>
    <cellStyle name="Normal 25 30 10" xfId="53882"/>
    <cellStyle name="Normal 25 30 11" xfId="53883"/>
    <cellStyle name="Normal 25 30 12" xfId="53884"/>
    <cellStyle name="Normal 25 30 13" xfId="53885"/>
    <cellStyle name="Normal 25 30 14" xfId="53886"/>
    <cellStyle name="Normal 25 30 15" xfId="53887"/>
    <cellStyle name="Normal 25 30 16" xfId="53888"/>
    <cellStyle name="Normal 25 30 17" xfId="53889"/>
    <cellStyle name="Normal 25 30 18" xfId="53890"/>
    <cellStyle name="Normal 25 30 19" xfId="53891"/>
    <cellStyle name="Normal 25 30 2" xfId="53892"/>
    <cellStyle name="Normal 25 30 20" xfId="53893"/>
    <cellStyle name="Normal 25 30 21" xfId="53894"/>
    <cellStyle name="Normal 25 30 22" xfId="53895"/>
    <cellStyle name="Normal 25 30 23" xfId="53896"/>
    <cellStyle name="Normal 25 30 24" xfId="53897"/>
    <cellStyle name="Normal 25 30 25" xfId="53898"/>
    <cellStyle name="Normal 25 30 26" xfId="53899"/>
    <cellStyle name="Normal 25 30 27" xfId="53900"/>
    <cellStyle name="Normal 25 30 28" xfId="53901"/>
    <cellStyle name="Normal 25 30 29" xfId="53902"/>
    <cellStyle name="Normal 25 30 3" xfId="53903"/>
    <cellStyle name="Normal 25 30 30" xfId="53904"/>
    <cellStyle name="Normal 25 30 4" xfId="53905"/>
    <cellStyle name="Normal 25 30 5" xfId="53906"/>
    <cellStyle name="Normal 25 30 6" xfId="53907"/>
    <cellStyle name="Normal 25 30 7" xfId="53908"/>
    <cellStyle name="Normal 25 30 8" xfId="53909"/>
    <cellStyle name="Normal 25 30 9" xfId="53910"/>
    <cellStyle name="Normal 25 31" xfId="53911"/>
    <cellStyle name="Normal 25 31 10" xfId="53912"/>
    <cellStyle name="Normal 25 31 11" xfId="53913"/>
    <cellStyle name="Normal 25 31 12" xfId="53914"/>
    <cellStyle name="Normal 25 31 13" xfId="53915"/>
    <cellStyle name="Normal 25 31 14" xfId="53916"/>
    <cellStyle name="Normal 25 31 15" xfId="53917"/>
    <cellStyle name="Normal 25 31 16" xfId="53918"/>
    <cellStyle name="Normal 25 31 17" xfId="53919"/>
    <cellStyle name="Normal 25 31 18" xfId="53920"/>
    <cellStyle name="Normal 25 31 19" xfId="53921"/>
    <cellStyle name="Normal 25 31 2" xfId="53922"/>
    <cellStyle name="Normal 25 31 20" xfId="53923"/>
    <cellStyle name="Normal 25 31 21" xfId="53924"/>
    <cellStyle name="Normal 25 31 22" xfId="53925"/>
    <cellStyle name="Normal 25 31 23" xfId="53926"/>
    <cellStyle name="Normal 25 31 24" xfId="53927"/>
    <cellStyle name="Normal 25 31 25" xfId="53928"/>
    <cellStyle name="Normal 25 31 26" xfId="53929"/>
    <cellStyle name="Normal 25 31 27" xfId="53930"/>
    <cellStyle name="Normal 25 31 28" xfId="53931"/>
    <cellStyle name="Normal 25 31 29" xfId="53932"/>
    <cellStyle name="Normal 25 31 3" xfId="53933"/>
    <cellStyle name="Normal 25 31 30" xfId="53934"/>
    <cellStyle name="Normal 25 31 4" xfId="53935"/>
    <cellStyle name="Normal 25 31 5" xfId="53936"/>
    <cellStyle name="Normal 25 31 6" xfId="53937"/>
    <cellStyle name="Normal 25 31 7" xfId="53938"/>
    <cellStyle name="Normal 25 31 8" xfId="53939"/>
    <cellStyle name="Normal 25 31 9" xfId="53940"/>
    <cellStyle name="Normal 25 32" xfId="53941"/>
    <cellStyle name="Normal 25 32 10" xfId="53942"/>
    <cellStyle name="Normal 25 32 11" xfId="53943"/>
    <cellStyle name="Normal 25 32 12" xfId="53944"/>
    <cellStyle name="Normal 25 32 13" xfId="53945"/>
    <cellStyle name="Normal 25 32 14" xfId="53946"/>
    <cellStyle name="Normal 25 32 15" xfId="53947"/>
    <cellStyle name="Normal 25 32 16" xfId="53948"/>
    <cellStyle name="Normal 25 32 17" xfId="53949"/>
    <cellStyle name="Normal 25 32 18" xfId="53950"/>
    <cellStyle name="Normal 25 32 19" xfId="53951"/>
    <cellStyle name="Normal 25 32 2" xfId="53952"/>
    <cellStyle name="Normal 25 32 20" xfId="53953"/>
    <cellStyle name="Normal 25 32 21" xfId="53954"/>
    <cellStyle name="Normal 25 32 22" xfId="53955"/>
    <cellStyle name="Normal 25 32 23" xfId="53956"/>
    <cellStyle name="Normal 25 32 24" xfId="53957"/>
    <cellStyle name="Normal 25 32 25" xfId="53958"/>
    <cellStyle name="Normal 25 32 26" xfId="53959"/>
    <cellStyle name="Normal 25 32 27" xfId="53960"/>
    <cellStyle name="Normal 25 32 28" xfId="53961"/>
    <cellStyle name="Normal 25 32 29" xfId="53962"/>
    <cellStyle name="Normal 25 32 3" xfId="53963"/>
    <cellStyle name="Normal 25 32 30" xfId="53964"/>
    <cellStyle name="Normal 25 32 4" xfId="53965"/>
    <cellStyle name="Normal 25 32 5" xfId="53966"/>
    <cellStyle name="Normal 25 32 6" xfId="53967"/>
    <cellStyle name="Normal 25 32 7" xfId="53968"/>
    <cellStyle name="Normal 25 32 8" xfId="53969"/>
    <cellStyle name="Normal 25 32 9" xfId="53970"/>
    <cellStyle name="Normal 25 33" xfId="53971"/>
    <cellStyle name="Normal 25 34" xfId="53972"/>
    <cellStyle name="Normal 25 35" xfId="53973"/>
    <cellStyle name="Normal 25 36" xfId="53974"/>
    <cellStyle name="Normal 25 37" xfId="53975"/>
    <cellStyle name="Normal 25 38" xfId="53976"/>
    <cellStyle name="Normal 25 39" xfId="53977"/>
    <cellStyle name="Normal 25 4" xfId="53978"/>
    <cellStyle name="Normal 25 4 10" xfId="53979"/>
    <cellStyle name="Normal 25 4 11" xfId="53980"/>
    <cellStyle name="Normal 25 4 12" xfId="53981"/>
    <cellStyle name="Normal 25 4 13" xfId="53982"/>
    <cellStyle name="Normal 25 4 14" xfId="53983"/>
    <cellStyle name="Normal 25 4 15" xfId="53984"/>
    <cellStyle name="Normal 25 4 16" xfId="53985"/>
    <cellStyle name="Normal 25 4 17" xfId="53986"/>
    <cellStyle name="Normal 25 4 18" xfId="53987"/>
    <cellStyle name="Normal 25 4 19" xfId="53988"/>
    <cellStyle name="Normal 25 4 2" xfId="53989"/>
    <cellStyle name="Normal 25 4 20" xfId="53990"/>
    <cellStyle name="Normal 25 4 21" xfId="53991"/>
    <cellStyle name="Normal 25 4 22" xfId="53992"/>
    <cellStyle name="Normal 25 4 23" xfId="53993"/>
    <cellStyle name="Normal 25 4 24" xfId="53994"/>
    <cellStyle name="Normal 25 4 25" xfId="53995"/>
    <cellStyle name="Normal 25 4 26" xfId="53996"/>
    <cellStyle name="Normal 25 4 27" xfId="53997"/>
    <cellStyle name="Normal 25 4 28" xfId="53998"/>
    <cellStyle name="Normal 25 4 29" xfId="53999"/>
    <cellStyle name="Normal 25 4 3" xfId="54000"/>
    <cellStyle name="Normal 25 4 30" xfId="54001"/>
    <cellStyle name="Normal 25 4 4" xfId="54002"/>
    <cellStyle name="Normal 25 4 5" xfId="54003"/>
    <cellStyle name="Normal 25 4 6" xfId="54004"/>
    <cellStyle name="Normal 25 4 7" xfId="54005"/>
    <cellStyle name="Normal 25 4 8" xfId="54006"/>
    <cellStyle name="Normal 25 4 9" xfId="54007"/>
    <cellStyle name="Normal 25 40" xfId="54008"/>
    <cellStyle name="Normal 25 41" xfId="54009"/>
    <cellStyle name="Normal 25 42" xfId="54010"/>
    <cellStyle name="Normal 25 43" xfId="54011"/>
    <cellStyle name="Normal 25 44" xfId="54012"/>
    <cellStyle name="Normal 25 45" xfId="54013"/>
    <cellStyle name="Normal 25 46" xfId="54014"/>
    <cellStyle name="Normal 25 47" xfId="54015"/>
    <cellStyle name="Normal 25 48" xfId="54016"/>
    <cellStyle name="Normal 25 49" xfId="54017"/>
    <cellStyle name="Normal 25 5" xfId="54018"/>
    <cellStyle name="Normal 25 5 10" xfId="54019"/>
    <cellStyle name="Normal 25 5 11" xfId="54020"/>
    <cellStyle name="Normal 25 5 12" xfId="54021"/>
    <cellStyle name="Normal 25 5 13" xfId="54022"/>
    <cellStyle name="Normal 25 5 14" xfId="54023"/>
    <cellStyle name="Normal 25 5 15" xfId="54024"/>
    <cellStyle name="Normal 25 5 16" xfId="54025"/>
    <cellStyle name="Normal 25 5 17" xfId="54026"/>
    <cellStyle name="Normal 25 5 18" xfId="54027"/>
    <cellStyle name="Normal 25 5 19" xfId="54028"/>
    <cellStyle name="Normal 25 5 2" xfId="54029"/>
    <cellStyle name="Normal 25 5 20" xfId="54030"/>
    <cellStyle name="Normal 25 5 21" xfId="54031"/>
    <cellStyle name="Normal 25 5 22" xfId="54032"/>
    <cellStyle name="Normal 25 5 23" xfId="54033"/>
    <cellStyle name="Normal 25 5 24" xfId="54034"/>
    <cellStyle name="Normal 25 5 25" xfId="54035"/>
    <cellStyle name="Normal 25 5 26" xfId="54036"/>
    <cellStyle name="Normal 25 5 27" xfId="54037"/>
    <cellStyle name="Normal 25 5 28" xfId="54038"/>
    <cellStyle name="Normal 25 5 29" xfId="54039"/>
    <cellStyle name="Normal 25 5 3" xfId="54040"/>
    <cellStyle name="Normal 25 5 30" xfId="54041"/>
    <cellStyle name="Normal 25 5 4" xfId="54042"/>
    <cellStyle name="Normal 25 5 5" xfId="54043"/>
    <cellStyle name="Normal 25 5 6" xfId="54044"/>
    <cellStyle name="Normal 25 5 7" xfId="54045"/>
    <cellStyle name="Normal 25 5 8" xfId="54046"/>
    <cellStyle name="Normal 25 5 9" xfId="54047"/>
    <cellStyle name="Normal 25 50" xfId="54048"/>
    <cellStyle name="Normal 25 51" xfId="54049"/>
    <cellStyle name="Normal 25 52" xfId="54050"/>
    <cellStyle name="Normal 25 53" xfId="54051"/>
    <cellStyle name="Normal 25 54" xfId="54052"/>
    <cellStyle name="Normal 25 55" xfId="54053"/>
    <cellStyle name="Normal 25 56" xfId="54054"/>
    <cellStyle name="Normal 25 57" xfId="54055"/>
    <cellStyle name="Normal 25 58" xfId="54056"/>
    <cellStyle name="Normal 25 59" xfId="54057"/>
    <cellStyle name="Normal 25 6" xfId="54058"/>
    <cellStyle name="Normal 25 6 10" xfId="54059"/>
    <cellStyle name="Normal 25 6 11" xfId="54060"/>
    <cellStyle name="Normal 25 6 12" xfId="54061"/>
    <cellStyle name="Normal 25 6 13" xfId="54062"/>
    <cellStyle name="Normal 25 6 14" xfId="54063"/>
    <cellStyle name="Normal 25 6 15" xfId="54064"/>
    <cellStyle name="Normal 25 6 16" xfId="54065"/>
    <cellStyle name="Normal 25 6 17" xfId="54066"/>
    <cellStyle name="Normal 25 6 18" xfId="54067"/>
    <cellStyle name="Normal 25 6 19" xfId="54068"/>
    <cellStyle name="Normal 25 6 2" xfId="54069"/>
    <cellStyle name="Normal 25 6 20" xfId="54070"/>
    <cellStyle name="Normal 25 6 21" xfId="54071"/>
    <cellStyle name="Normal 25 6 22" xfId="54072"/>
    <cellStyle name="Normal 25 6 23" xfId="54073"/>
    <cellStyle name="Normal 25 6 24" xfId="54074"/>
    <cellStyle name="Normal 25 6 25" xfId="54075"/>
    <cellStyle name="Normal 25 6 26" xfId="54076"/>
    <cellStyle name="Normal 25 6 27" xfId="54077"/>
    <cellStyle name="Normal 25 6 28" xfId="54078"/>
    <cellStyle name="Normal 25 6 29" xfId="54079"/>
    <cellStyle name="Normal 25 6 3" xfId="54080"/>
    <cellStyle name="Normal 25 6 30" xfId="54081"/>
    <cellStyle name="Normal 25 6 4" xfId="54082"/>
    <cellStyle name="Normal 25 6 5" xfId="54083"/>
    <cellStyle name="Normal 25 6 6" xfId="54084"/>
    <cellStyle name="Normal 25 6 7" xfId="54085"/>
    <cellStyle name="Normal 25 6 8" xfId="54086"/>
    <cellStyle name="Normal 25 6 9" xfId="54087"/>
    <cellStyle name="Normal 25 60" xfId="54088"/>
    <cellStyle name="Normal 25 61" xfId="54089"/>
    <cellStyle name="Normal 25 7" xfId="54090"/>
    <cellStyle name="Normal 25 7 10" xfId="54091"/>
    <cellStyle name="Normal 25 7 11" xfId="54092"/>
    <cellStyle name="Normal 25 7 12" xfId="54093"/>
    <cellStyle name="Normal 25 7 13" xfId="54094"/>
    <cellStyle name="Normal 25 7 14" xfId="54095"/>
    <cellStyle name="Normal 25 7 15" xfId="54096"/>
    <cellStyle name="Normal 25 7 16" xfId="54097"/>
    <cellStyle name="Normal 25 7 17" xfId="54098"/>
    <cellStyle name="Normal 25 7 18" xfId="54099"/>
    <cellStyle name="Normal 25 7 19" xfId="54100"/>
    <cellStyle name="Normal 25 7 2" xfId="54101"/>
    <cellStyle name="Normal 25 7 20" xfId="54102"/>
    <cellStyle name="Normal 25 7 21" xfId="54103"/>
    <cellStyle name="Normal 25 7 22" xfId="54104"/>
    <cellStyle name="Normal 25 7 23" xfId="54105"/>
    <cellStyle name="Normal 25 7 24" xfId="54106"/>
    <cellStyle name="Normal 25 7 25" xfId="54107"/>
    <cellStyle name="Normal 25 7 26" xfId="54108"/>
    <cellStyle name="Normal 25 7 27" xfId="54109"/>
    <cellStyle name="Normal 25 7 28" xfId="54110"/>
    <cellStyle name="Normal 25 7 29" xfId="54111"/>
    <cellStyle name="Normal 25 7 3" xfId="54112"/>
    <cellStyle name="Normal 25 7 30" xfId="54113"/>
    <cellStyle name="Normal 25 7 4" xfId="54114"/>
    <cellStyle name="Normal 25 7 5" xfId="54115"/>
    <cellStyle name="Normal 25 7 6" xfId="54116"/>
    <cellStyle name="Normal 25 7 7" xfId="54117"/>
    <cellStyle name="Normal 25 7 8" xfId="54118"/>
    <cellStyle name="Normal 25 7 9" xfId="54119"/>
    <cellStyle name="Normal 25 8" xfId="54120"/>
    <cellStyle name="Normal 25 8 10" xfId="54121"/>
    <cellStyle name="Normal 25 8 11" xfId="54122"/>
    <cellStyle name="Normal 25 8 12" xfId="54123"/>
    <cellStyle name="Normal 25 8 13" xfId="54124"/>
    <cellStyle name="Normal 25 8 14" xfId="54125"/>
    <cellStyle name="Normal 25 8 15" xfId="54126"/>
    <cellStyle name="Normal 25 8 16" xfId="54127"/>
    <cellStyle name="Normal 25 8 17" xfId="54128"/>
    <cellStyle name="Normal 25 8 18" xfId="54129"/>
    <cellStyle name="Normal 25 8 19" xfId="54130"/>
    <cellStyle name="Normal 25 8 2" xfId="54131"/>
    <cellStyle name="Normal 25 8 20" xfId="54132"/>
    <cellStyle name="Normal 25 8 21" xfId="54133"/>
    <cellStyle name="Normal 25 8 22" xfId="54134"/>
    <cellStyle name="Normal 25 8 23" xfId="54135"/>
    <cellStyle name="Normal 25 8 24" xfId="54136"/>
    <cellStyle name="Normal 25 8 25" xfId="54137"/>
    <cellStyle name="Normal 25 8 26" xfId="54138"/>
    <cellStyle name="Normal 25 8 27" xfId="54139"/>
    <cellStyle name="Normal 25 8 28" xfId="54140"/>
    <cellStyle name="Normal 25 8 29" xfId="54141"/>
    <cellStyle name="Normal 25 8 3" xfId="54142"/>
    <cellStyle name="Normal 25 8 30" xfId="54143"/>
    <cellStyle name="Normal 25 8 4" xfId="54144"/>
    <cellStyle name="Normal 25 8 5" xfId="54145"/>
    <cellStyle name="Normal 25 8 6" xfId="54146"/>
    <cellStyle name="Normal 25 8 7" xfId="54147"/>
    <cellStyle name="Normal 25 8 8" xfId="54148"/>
    <cellStyle name="Normal 25 8 9" xfId="54149"/>
    <cellStyle name="Normal 25 9" xfId="54150"/>
    <cellStyle name="Normal 25 9 10" xfId="54151"/>
    <cellStyle name="Normal 25 9 11" xfId="54152"/>
    <cellStyle name="Normal 25 9 12" xfId="54153"/>
    <cellStyle name="Normal 25 9 13" xfId="54154"/>
    <cellStyle name="Normal 25 9 14" xfId="54155"/>
    <cellStyle name="Normal 25 9 15" xfId="54156"/>
    <cellStyle name="Normal 25 9 16" xfId="54157"/>
    <cellStyle name="Normal 25 9 17" xfId="54158"/>
    <cellStyle name="Normal 25 9 18" xfId="54159"/>
    <cellStyle name="Normal 25 9 19" xfId="54160"/>
    <cellStyle name="Normal 25 9 2" xfId="54161"/>
    <cellStyle name="Normal 25 9 20" xfId="54162"/>
    <cellStyle name="Normal 25 9 21" xfId="54163"/>
    <cellStyle name="Normal 25 9 22" xfId="54164"/>
    <cellStyle name="Normal 25 9 23" xfId="54165"/>
    <cellStyle name="Normal 25 9 24" xfId="54166"/>
    <cellStyle name="Normal 25 9 25" xfId="54167"/>
    <cellStyle name="Normal 25 9 26" xfId="54168"/>
    <cellStyle name="Normal 25 9 27" xfId="54169"/>
    <cellStyle name="Normal 25 9 28" xfId="54170"/>
    <cellStyle name="Normal 25 9 29" xfId="54171"/>
    <cellStyle name="Normal 25 9 3" xfId="54172"/>
    <cellStyle name="Normal 25 9 30" xfId="54173"/>
    <cellStyle name="Normal 25 9 4" xfId="54174"/>
    <cellStyle name="Normal 25 9 5" xfId="54175"/>
    <cellStyle name="Normal 25 9 6" xfId="54176"/>
    <cellStyle name="Normal 25 9 7" xfId="54177"/>
    <cellStyle name="Normal 25 9 8" xfId="54178"/>
    <cellStyle name="Normal 25 9 9" xfId="54179"/>
    <cellStyle name="Normal 3" xfId="5"/>
    <cellStyle name="Normal 4" xfId="7"/>
    <cellStyle name="Normal 4 2" xfId="10"/>
    <cellStyle name="Normal 4 2 2" xfId="54180"/>
    <cellStyle name="Normal 4 3" xfId="54186"/>
    <cellStyle name="Normal 4 4" xfId="54188"/>
    <cellStyle name="Normal 5" xfId="9"/>
    <cellStyle name="Normal 5 2" xfId="54181"/>
    <cellStyle name="Normal 5 3" xfId="15"/>
    <cellStyle name="Normal 6" xfId="54182"/>
    <cellStyle name="Normal 7" xfId="54183"/>
    <cellStyle name="Normal 8" xfId="54184"/>
    <cellStyle name="Normal 9" xfId="54185"/>
    <cellStyle name="Percent" xfId="6" builtinId="5"/>
    <cellStyle name="Percent 2" xfId="13"/>
  </cellStyles>
  <dxfs count="2467">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rgb="FFFF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b/>
        <i val="0"/>
        <color theme="0" tint="-4.9989318521683403E-2"/>
      </font>
    </dxf>
    <dxf>
      <font>
        <b/>
        <i val="0"/>
        <color theme="0" tint="-4.9989318521683403E-2"/>
      </font>
    </dxf>
    <dxf>
      <font>
        <color theme="0"/>
      </font>
    </dxf>
    <dxf>
      <font>
        <b/>
        <i val="0"/>
        <color theme="0" tint="-4.9989318521683403E-2"/>
      </font>
    </dxf>
    <dxf>
      <font>
        <color theme="0"/>
      </font>
    </dxf>
    <dxf>
      <font>
        <b/>
        <i val="0"/>
        <color theme="0" tint="-4.9989318521683403E-2"/>
      </font>
    </dxf>
    <dxf>
      <font>
        <color theme="0"/>
      </font>
    </dxf>
    <dxf>
      <font>
        <b/>
        <i val="0"/>
        <color theme="0" tint="-4.9989318521683403E-2"/>
      </font>
    </dxf>
    <dxf>
      <font>
        <color theme="0"/>
      </font>
    </dxf>
    <dxf>
      <font>
        <b/>
        <i val="0"/>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dxf>
    <dxf>
      <font>
        <color theme="0"/>
      </font>
    </dxf>
    <dxf>
      <font>
        <b/>
        <i val="0"/>
        <color rgb="FFFF0000"/>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font>
    </dxf>
    <dxf>
      <font>
        <color theme="0"/>
      </font>
    </dxf>
    <dxf>
      <font>
        <color theme="0" tint="-4.9989318521683403E-2"/>
      </font>
    </dxf>
    <dxf>
      <font>
        <color theme="0"/>
      </font>
    </dxf>
    <dxf>
      <font>
        <b/>
        <i val="0"/>
        <color rgb="FF00B050"/>
      </font>
    </dxf>
    <dxf>
      <font>
        <b/>
        <i val="0"/>
        <color rgb="FFFF0000"/>
      </font>
    </dxf>
    <dxf>
      <font>
        <color theme="0"/>
      </font>
    </dxf>
    <dxf>
      <font>
        <b/>
        <i val="0"/>
        <color rgb="FFFF0000"/>
      </font>
    </dxf>
    <dxf>
      <font>
        <b/>
        <i val="0"/>
        <color rgb="FF00B050"/>
      </font>
    </dxf>
    <dxf>
      <font>
        <b/>
        <i val="0"/>
        <color rgb="FFFF0000"/>
      </font>
    </dxf>
    <dxf>
      <font>
        <color theme="0" tint="-4.9989318521683403E-2"/>
      </font>
    </dxf>
    <dxf>
      <font>
        <color theme="0"/>
      </font>
    </dxf>
    <dxf>
      <font>
        <color theme="0"/>
      </font>
    </dxf>
    <dxf>
      <font>
        <b/>
        <i val="0"/>
        <color rgb="FFFF0000"/>
      </font>
    </dxf>
    <dxf>
      <font>
        <b/>
        <i val="0"/>
        <color rgb="FF00B050"/>
      </font>
    </dxf>
    <dxf>
      <font>
        <b/>
        <i val="0"/>
        <color rgb="FFFF0000"/>
      </font>
    </dxf>
    <dxf>
      <font>
        <color theme="0" tint="-4.9989318521683403E-2"/>
      </font>
    </dxf>
    <dxf>
      <font>
        <color theme="0"/>
      </font>
    </dxf>
    <dxf>
      <font>
        <color theme="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color theme="0" tint="-4.9989318521683403E-2"/>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tint="-0.24994659260841701"/>
      </font>
    </dxf>
    <dxf>
      <font>
        <color theme="0" tint="-0.24994659260841701"/>
      </font>
    </dxf>
    <dxf>
      <font>
        <color theme="0"/>
      </font>
    </dxf>
    <dxf>
      <font>
        <color theme="0" tint="-0.24994659260841701"/>
      </font>
    </dxf>
    <dxf>
      <font>
        <color theme="0"/>
      </font>
    </dxf>
    <dxf>
      <font>
        <color theme="0" tint="-0.24994659260841701"/>
      </font>
    </dxf>
    <dxf>
      <font>
        <color theme="0"/>
      </font>
    </dxf>
    <dxf>
      <font>
        <color theme="0" tint="-0.24994659260841701"/>
      </font>
    </dxf>
    <dxf>
      <font>
        <color theme="0"/>
      </font>
    </dxf>
    <dxf>
      <font>
        <color theme="0" tint="-0.24994659260841701"/>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4.9989318521683403E-2"/>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tint="-4.9989318521683403E-2"/>
      </font>
    </dxf>
    <dxf>
      <font>
        <color theme="0" tint="-4.9989318521683403E-2"/>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tint="-0.24994659260841701"/>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font>
    </dxf>
    <dxf>
      <font>
        <color theme="0" tint="-0.24994659260841701"/>
      </font>
    </dxf>
    <dxf>
      <font>
        <color theme="0" tint="-0.24994659260841701"/>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tint="-0.24994659260841701"/>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
      <font>
        <color theme="0" tint="-0.24994659260841701"/>
      </font>
    </dxf>
    <dxf>
      <font>
        <color theme="0"/>
      </font>
    </dxf>
    <dxf>
      <font>
        <color theme="0" tint="-0.24994659260841701"/>
      </font>
    </dxf>
    <dxf>
      <font>
        <color theme="0"/>
      </font>
    </dxf>
    <dxf>
      <font>
        <color theme="0"/>
      </font>
    </dxf>
    <dxf>
      <font>
        <color theme="0"/>
      </font>
    </dxf>
    <dxf>
      <font>
        <color theme="0" tint="-0.24994659260841701"/>
      </font>
    </dxf>
    <dxf>
      <font>
        <color theme="0"/>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font>
    </dxf>
    <dxf>
      <font>
        <color theme="0"/>
      </font>
    </dxf>
    <dxf>
      <font>
        <color theme="0"/>
      </font>
    </dxf>
    <dxf>
      <font>
        <color theme="0" tint="-0.24994659260841701"/>
      </font>
    </dxf>
    <dxf>
      <font>
        <color theme="0"/>
      </font>
    </dxf>
    <dxf>
      <font>
        <color theme="0" tint="-0.24994659260841701"/>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tint="-0.34998626667073579"/>
      </font>
    </dxf>
    <dxf>
      <font>
        <color theme="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theme="0"/>
      </font>
    </dxf>
    <dxf>
      <font>
        <color theme="0" tint="-0.34998626667073579"/>
      </font>
    </dxf>
    <dxf>
      <font>
        <color theme="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theme="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b/>
        <i val="0"/>
        <color rgb="FFFF0000"/>
      </font>
    </dxf>
    <dxf>
      <font>
        <color rgb="FFFF0000"/>
      </font>
    </dxf>
    <dxf>
      <font>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rgb="FFFF0000"/>
      </font>
    </dxf>
    <dxf>
      <font>
        <color theme="0"/>
      </font>
    </dxf>
    <dxf>
      <font>
        <color theme="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tint="-0.14996795556505021"/>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theme="0" tint="-0.14996795556505021"/>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theme="0"/>
      </font>
    </dxf>
    <dxf>
      <font>
        <color rgb="FFFF0000"/>
      </font>
    </dxf>
    <dxf>
      <font>
        <color theme="0" tint="-0.14996795556505021"/>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rgb="FFFF0000"/>
      </font>
    </dxf>
    <dxf>
      <font>
        <color theme="0"/>
      </font>
    </dxf>
    <dxf>
      <font>
        <color theme="0" tint="-0.14996795556505021"/>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theme="0"/>
      </font>
    </dxf>
    <dxf>
      <font>
        <color rgb="FFFF0000"/>
      </font>
    </dxf>
    <dxf>
      <font>
        <color theme="0" tint="-0.14996795556505021"/>
      </font>
    </dxf>
    <dxf>
      <font>
        <color theme="0"/>
      </font>
    </dxf>
    <dxf>
      <font>
        <color rgb="FFFF0000"/>
      </font>
    </dxf>
    <dxf>
      <font>
        <color theme="0"/>
      </font>
    </dxf>
    <dxf>
      <font>
        <b/>
        <i val="0"/>
        <color rgb="FFFF0000"/>
      </font>
    </dxf>
    <dxf>
      <font>
        <color theme="0" tint="-0.24994659260841701"/>
      </font>
    </dxf>
    <dxf>
      <font>
        <color theme="0" tint="-0.14996795556505021"/>
      </font>
    </dxf>
    <dxf>
      <font>
        <color rgb="FFFF0000"/>
      </font>
    </dxf>
    <dxf>
      <font>
        <color theme="0"/>
      </font>
    </dxf>
    <dxf>
      <font>
        <color rgb="FFFF0000"/>
      </font>
    </dxf>
    <dxf>
      <font>
        <color theme="0"/>
      </font>
    </dxf>
    <dxf>
      <font>
        <color theme="0" tint="-0.14996795556505021"/>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theme="0"/>
      </font>
    </dxf>
    <dxf>
      <font>
        <color rgb="FFFF0000"/>
      </font>
    </dxf>
    <dxf>
      <font>
        <color theme="0" tint="-0.14996795556505021"/>
      </font>
    </dxf>
    <dxf>
      <font>
        <color theme="0"/>
      </font>
    </dxf>
    <dxf>
      <font>
        <color rgb="FFFF0000"/>
      </font>
    </dxf>
    <dxf>
      <font>
        <color theme="0"/>
      </font>
    </dxf>
    <dxf>
      <font>
        <b/>
        <i val="0"/>
        <color rgb="FFFF0000"/>
      </font>
    </dxf>
    <dxf>
      <font>
        <color rgb="FFFF0000"/>
      </font>
    </dxf>
    <dxf>
      <font>
        <color theme="0" tint="-0.24994659260841701"/>
      </font>
    </dxf>
    <dxf>
      <font>
        <color theme="0" tint="-0.14996795556505021"/>
      </font>
    </dxf>
    <dxf>
      <font>
        <color theme="0" tint="-0.14996795556505021"/>
      </font>
    </dxf>
    <dxf>
      <font>
        <color theme="0"/>
      </font>
    </dxf>
    <dxf>
      <font>
        <color rgb="FFFF0000"/>
      </font>
    </dxf>
    <dxf>
      <font>
        <color theme="0"/>
      </font>
    </dxf>
    <dxf>
      <font>
        <b/>
        <i val="0"/>
        <color rgb="FFFF0000"/>
      </font>
    </dxf>
    <dxf>
      <font>
        <color rgb="FFFF0000"/>
      </font>
    </dxf>
    <dxf>
      <font>
        <color theme="0" tint="-0.24994659260841701"/>
      </font>
    </dxf>
    <dxf>
      <font>
        <color theme="0"/>
      </font>
    </dxf>
    <dxf>
      <font>
        <color theme="0"/>
      </font>
    </dxf>
    <dxf>
      <font>
        <color theme="0"/>
      </font>
    </dxf>
    <dxf>
      <font>
        <color theme="0"/>
      </font>
    </dxf>
    <dxf>
      <font>
        <color theme="0"/>
      </font>
    </dxf>
    <dxf>
      <font>
        <color theme="0" tint="-0.34998626667073579"/>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b/>
        <i val="0"/>
        <color theme="0"/>
      </font>
      <fill>
        <patternFill>
          <bgColor rgb="FFFF0000"/>
        </patternFill>
      </fill>
    </dxf>
    <dxf>
      <font>
        <color rgb="FFFF0000"/>
      </font>
    </dxf>
    <dxf>
      <font>
        <color theme="0"/>
      </font>
    </dxf>
    <dxf>
      <font>
        <color rgb="FFFF0000"/>
      </font>
    </dxf>
    <dxf>
      <font>
        <color theme="0"/>
      </font>
    </dxf>
    <dxf>
      <font>
        <color theme="0" tint="-0.14996795556505021"/>
      </font>
    </dxf>
    <dxf>
      <font>
        <b/>
        <i val="0"/>
        <color theme="0"/>
      </font>
      <fill>
        <patternFill>
          <bgColor rgb="FFFF0000"/>
        </patternFill>
      </fill>
    </dxf>
    <dxf>
      <font>
        <color rgb="FFFF0000"/>
      </font>
    </dxf>
    <dxf>
      <font>
        <color theme="0"/>
      </font>
    </dxf>
    <dxf>
      <font>
        <color theme="0"/>
      </font>
    </dxf>
    <dxf>
      <font>
        <color rgb="FFFF000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tint="-0.14996795556505021"/>
      </font>
    </dxf>
    <dxf>
      <font>
        <color theme="0"/>
      </font>
    </dxf>
    <dxf>
      <font>
        <color theme="0"/>
      </font>
    </dxf>
    <dxf>
      <font>
        <color theme="0"/>
      </font>
    </dxf>
    <dxf>
      <font>
        <color rgb="FFFF0000"/>
      </font>
    </dxf>
    <dxf>
      <font>
        <color theme="0"/>
      </font>
    </dxf>
    <dxf>
      <font>
        <b/>
        <i val="0"/>
        <color rgb="FFFF0000"/>
      </font>
    </dxf>
    <dxf>
      <font>
        <color rgb="FFFF0000"/>
      </font>
    </dxf>
    <dxf>
      <font>
        <color rgb="FFFF0000"/>
      </font>
    </dxf>
    <dxf>
      <font>
        <color theme="0"/>
      </font>
    </dxf>
    <dxf>
      <font>
        <color rgb="FFFF0000"/>
      </font>
    </dxf>
    <dxf>
      <font>
        <color theme="0"/>
      </font>
    </dxf>
    <dxf>
      <font>
        <color rgb="FFFF0000"/>
      </font>
    </dxf>
    <dxf>
      <font>
        <color rgb="FFFF0000"/>
      </font>
    </dxf>
    <dxf>
      <font>
        <color theme="0"/>
      </font>
    </dxf>
    <dxf>
      <font>
        <color theme="0"/>
      </font>
    </dxf>
    <dxf>
      <font>
        <color theme="0"/>
      </font>
    </dxf>
    <dxf>
      <font>
        <color theme="0"/>
      </font>
    </dxf>
    <dxf>
      <font>
        <color rgb="FFFF0000"/>
      </font>
    </dxf>
    <dxf>
      <font>
        <color rgb="FFFF0000"/>
      </font>
    </dxf>
    <dxf>
      <font>
        <color rgb="FFFF0000"/>
      </font>
    </dxf>
    <dxf>
      <font>
        <color theme="0"/>
      </font>
    </dxf>
    <dxf>
      <font>
        <color rgb="FFFF0000"/>
      </font>
    </dxf>
    <dxf>
      <font>
        <color rgb="FFFF0000"/>
      </font>
    </dxf>
    <dxf>
      <font>
        <color theme="0"/>
      </font>
    </dxf>
    <dxf>
      <font>
        <color theme="0"/>
      </font>
    </dxf>
    <dxf>
      <font>
        <color rgb="FFFF0000"/>
      </font>
    </dxf>
    <dxf>
      <font>
        <color theme="0"/>
      </font>
    </dxf>
    <dxf>
      <font>
        <color rgb="FFFF0000"/>
      </font>
    </dxf>
    <dxf>
      <font>
        <color theme="0"/>
      </font>
    </dxf>
    <dxf>
      <font>
        <color rgb="FFFF0000"/>
      </font>
    </dxf>
    <dxf>
      <font>
        <color rgb="FFFF0000"/>
      </font>
    </dxf>
    <dxf>
      <font>
        <color rgb="FFFF0000"/>
      </font>
    </dxf>
    <dxf>
      <font>
        <color theme="0"/>
      </font>
    </dxf>
    <dxf>
      <font>
        <color theme="0"/>
      </font>
    </dxf>
    <dxf>
      <font>
        <color rgb="FFFF0000"/>
      </font>
    </dxf>
    <dxf>
      <font>
        <color theme="0"/>
      </font>
    </dxf>
    <dxf>
      <font>
        <color rgb="FFFF0000"/>
      </font>
    </dxf>
    <dxf>
      <font>
        <color theme="0"/>
      </font>
    </dxf>
    <dxf>
      <font>
        <color theme="0"/>
      </font>
    </dxf>
    <dxf>
      <font>
        <color rgb="FFFF0000"/>
      </font>
    </dxf>
    <dxf>
      <font>
        <color rgb="FFFF000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rgb="FFFF0000"/>
      </font>
    </dxf>
    <dxf>
      <font>
        <color rgb="FFFF000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14996795556505021"/>
      </font>
    </dxf>
    <dxf>
      <font>
        <color theme="0"/>
      </font>
    </dxf>
    <dxf>
      <font>
        <color theme="0"/>
      </font>
    </dxf>
    <dxf>
      <font>
        <color theme="0" tint="-0.14996795556505021"/>
      </font>
    </dxf>
    <dxf>
      <font>
        <color theme="0"/>
      </font>
    </dxf>
    <dxf>
      <font>
        <color theme="0"/>
      </font>
    </dxf>
    <dxf>
      <font>
        <color rgb="FFFF0000"/>
      </font>
    </dxf>
    <dxf>
      <font>
        <color theme="0"/>
      </font>
    </dxf>
    <dxf>
      <font>
        <color theme="0" tint="-0.14996795556505021"/>
      </font>
    </dxf>
    <dxf>
      <font>
        <b/>
        <i val="0"/>
        <color theme="0"/>
      </font>
      <fill>
        <patternFill>
          <bgColor rgb="FFFF0000"/>
        </patternFill>
      </fill>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b/>
        <i val="0"/>
        <color rgb="FFFF0000"/>
      </font>
    </dxf>
    <dxf>
      <font>
        <color rgb="FFFF0000"/>
      </font>
    </dxf>
    <dxf>
      <font>
        <color theme="0" tint="-0.14996795556505021"/>
      </font>
    </dxf>
    <dxf>
      <font>
        <color theme="0"/>
      </font>
    </dxf>
    <dxf>
      <font>
        <color rgb="FFFF0000"/>
      </font>
    </dxf>
    <dxf>
      <font>
        <color theme="0"/>
      </font>
    </dxf>
    <dxf>
      <font>
        <color rgb="FFFF0000"/>
      </font>
    </dxf>
    <dxf>
      <font>
        <color theme="0"/>
      </font>
    </dxf>
    <dxf>
      <font>
        <color rgb="FFFF0000"/>
      </font>
    </dxf>
    <dxf>
      <font>
        <color theme="0"/>
      </font>
    </dxf>
    <dxf>
      <font>
        <b/>
        <i val="0"/>
        <color rgb="FFFF0000"/>
      </font>
    </dxf>
    <dxf>
      <font>
        <color theme="0"/>
      </font>
    </dxf>
    <dxf>
      <font>
        <color rgb="FFFF0000"/>
      </font>
    </dxf>
    <dxf>
      <font>
        <b/>
        <i val="0"/>
        <color rgb="FFFF0000"/>
      </font>
    </dxf>
    <dxf>
      <font>
        <b/>
        <i val="0"/>
        <color rgb="FF0000CC"/>
      </font>
    </dxf>
    <dxf>
      <font>
        <b/>
        <i val="0"/>
        <color rgb="FF008000"/>
      </font>
    </dxf>
    <dxf>
      <font>
        <b/>
        <i val="0"/>
        <color rgb="FFFF0000"/>
      </font>
    </dxf>
    <dxf>
      <font>
        <b/>
        <i val="0"/>
        <color theme="9" tint="-0.24994659260841701"/>
      </font>
    </dxf>
    <dxf>
      <font>
        <b/>
        <i val="0"/>
        <color rgb="FF0000CC"/>
      </font>
    </dxf>
    <dxf>
      <font>
        <b/>
        <i val="0"/>
        <color rgb="FF008000"/>
      </font>
    </dxf>
    <dxf>
      <font>
        <b/>
        <i val="0"/>
        <color rgb="FFFF0000"/>
      </font>
    </dxf>
    <dxf>
      <font>
        <b/>
        <i val="0"/>
        <color rgb="FF0000CC"/>
      </font>
    </dxf>
    <dxf>
      <font>
        <b/>
        <i val="0"/>
        <color rgb="FF008000"/>
      </font>
    </dxf>
    <dxf>
      <font>
        <b/>
        <i val="0"/>
        <color rgb="FFFF0000"/>
      </font>
    </dxf>
    <dxf>
      <font>
        <b/>
        <i val="0"/>
        <color theme="9" tint="-0.24994659260841701"/>
      </font>
    </dxf>
    <dxf>
      <font>
        <b/>
        <i val="0"/>
        <color rgb="FF0000CC"/>
      </font>
    </dxf>
    <dxf>
      <font>
        <b/>
        <i val="0"/>
        <color rgb="FF008000"/>
      </font>
    </dxf>
    <dxf>
      <font>
        <b/>
        <i val="0"/>
        <color rgb="FFFF0000"/>
      </font>
    </dxf>
    <dxf>
      <font>
        <b/>
        <i val="0"/>
        <color rgb="FF0000CC"/>
      </font>
    </dxf>
    <dxf>
      <font>
        <b/>
        <i val="0"/>
        <color rgb="FF008000"/>
      </font>
    </dxf>
    <dxf>
      <font>
        <b/>
        <i val="0"/>
        <color rgb="FFFF0000"/>
      </font>
    </dxf>
    <dxf>
      <font>
        <b/>
        <i val="0"/>
        <color theme="9" tint="-0.24994659260841701"/>
      </font>
    </dxf>
    <dxf>
      <font>
        <b/>
        <i val="0"/>
        <color rgb="FF0000CC"/>
      </font>
    </dxf>
    <dxf>
      <font>
        <b/>
        <i val="0"/>
        <color rgb="FF008000"/>
      </font>
    </dxf>
    <dxf>
      <font>
        <color rgb="FFFF0000"/>
      </font>
    </dxf>
    <dxf>
      <font>
        <color theme="0"/>
      </font>
    </dxf>
    <dxf>
      <font>
        <color rgb="FFFF0000"/>
      </font>
    </dxf>
    <dxf>
      <font>
        <color theme="0" tint="-0.14996795556505021"/>
      </font>
    </dxf>
    <dxf>
      <font>
        <color theme="0"/>
      </font>
    </dxf>
    <dxf>
      <font>
        <color rgb="FFFF0000"/>
      </font>
    </dxf>
    <dxf>
      <font>
        <color rgb="FFFF0000"/>
      </font>
    </dxf>
    <dxf>
      <font>
        <color theme="0"/>
      </font>
    </dxf>
    <dxf>
      <font>
        <color theme="0" tint="-0.14996795556505021"/>
      </font>
    </dxf>
    <dxf>
      <font>
        <color theme="0" tint="-0.14996795556505021"/>
      </font>
    </dxf>
    <dxf>
      <font>
        <color theme="0"/>
      </font>
    </dxf>
    <dxf>
      <font>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color theme="0" tint="-0.24994659260841701"/>
      </font>
    </dxf>
    <dxf>
      <font>
        <b val="0"/>
        <i val="0"/>
        <color theme="0" tint="-0.24994659260841701"/>
      </font>
    </dxf>
    <dxf>
      <font>
        <color theme="0" tint="-0.24994659260841701"/>
      </font>
    </dxf>
  </dxfs>
  <tableStyles count="0" defaultTableStyle="TableStyleMedium9" defaultPivotStyle="PivotStyleLight16"/>
  <colors>
    <mruColors>
      <color rgb="FFFFFFCC"/>
      <color rgb="FFD4E1F3"/>
      <color rgb="FFFF9900"/>
      <color rgb="FFF7941D"/>
      <color rgb="FF008000"/>
      <color rgb="FF0000CC"/>
      <color rgb="FF003F6B"/>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8" Type="http://schemas.openxmlformats.org/officeDocument/2006/relationships/hyperlink" Target="#'7. Environmental Plan'!A372"/><Relationship Id="rId13" Type="http://schemas.openxmlformats.org/officeDocument/2006/relationships/hyperlink" Target="#'7. Environmental Plan'!A717"/><Relationship Id="rId18" Type="http://schemas.openxmlformats.org/officeDocument/2006/relationships/hyperlink" Target="#'7. Environmental Plan'!A1062"/><Relationship Id="rId3" Type="http://schemas.openxmlformats.org/officeDocument/2006/relationships/hyperlink" Target="#'7. Environmental Plan'!A27"/><Relationship Id="rId7" Type="http://schemas.openxmlformats.org/officeDocument/2006/relationships/hyperlink" Target="#'7. Environmental Plan'!A303"/><Relationship Id="rId12" Type="http://schemas.openxmlformats.org/officeDocument/2006/relationships/hyperlink" Target="#'7. Environmental Plan'!A648"/><Relationship Id="rId17" Type="http://schemas.openxmlformats.org/officeDocument/2006/relationships/hyperlink" Target="#'7. Environmental Plan'!A993"/><Relationship Id="rId2" Type="http://schemas.openxmlformats.org/officeDocument/2006/relationships/hyperlink" Target="#'7. Environmental Plan'!A2"/><Relationship Id="rId16" Type="http://schemas.openxmlformats.org/officeDocument/2006/relationships/hyperlink" Target="#'7. Environmental Plan'!A924"/><Relationship Id="rId1" Type="http://schemas.openxmlformats.org/officeDocument/2006/relationships/hyperlink" Target="#Index!A1"/><Relationship Id="rId6" Type="http://schemas.openxmlformats.org/officeDocument/2006/relationships/hyperlink" Target="#'7. Environmental Plan'!A234"/><Relationship Id="rId11" Type="http://schemas.openxmlformats.org/officeDocument/2006/relationships/hyperlink" Target="#'7. Environmental Plan'!A579"/><Relationship Id="rId5" Type="http://schemas.openxmlformats.org/officeDocument/2006/relationships/hyperlink" Target="#'7. Environmental Plan'!A165"/><Relationship Id="rId15" Type="http://schemas.openxmlformats.org/officeDocument/2006/relationships/hyperlink" Target="#'7. Environmental Plan'!A855"/><Relationship Id="rId10" Type="http://schemas.openxmlformats.org/officeDocument/2006/relationships/hyperlink" Target="#'7. Environmental Plan'!A510"/><Relationship Id="rId4" Type="http://schemas.openxmlformats.org/officeDocument/2006/relationships/hyperlink" Target="#'7. Environmental Plan'!A96"/><Relationship Id="rId9" Type="http://schemas.openxmlformats.org/officeDocument/2006/relationships/hyperlink" Target="#'7. Environmental Plan'!A441"/><Relationship Id="rId14" Type="http://schemas.openxmlformats.org/officeDocument/2006/relationships/hyperlink" Target="#'7. Environmental Plan'!A786"/></Relationships>
</file>

<file path=xl/drawings/_rels/drawing11.xml.rels><?xml version="1.0" encoding="UTF-8" standalone="yes"?>
<Relationships xmlns="http://schemas.openxmlformats.org/package/2006/relationships"><Relationship Id="rId2" Type="http://schemas.openxmlformats.org/officeDocument/2006/relationships/hyperlink" Target="#'8. Enrolment - NC(V)'!A2"/><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3" Type="http://schemas.openxmlformats.org/officeDocument/2006/relationships/hyperlink" Target="#'9. Enrolment - Report 191'!A360"/><Relationship Id="rId2" Type="http://schemas.openxmlformats.org/officeDocument/2006/relationships/hyperlink" Target="#'9. Enrolment - Report 191'!A3"/><Relationship Id="rId1" Type="http://schemas.openxmlformats.org/officeDocument/2006/relationships/hyperlink" Target="#Index!A1"/><Relationship Id="rId5" Type="http://schemas.openxmlformats.org/officeDocument/2006/relationships/hyperlink" Target="#'9. Enrolment - Report 191'!A2"/><Relationship Id="rId4" Type="http://schemas.openxmlformats.org/officeDocument/2006/relationships/hyperlink" Target="#'9. Enrolment - Report 191'!A717"/></Relationships>
</file>

<file path=xl/drawings/_rels/drawing13.xml.rels><?xml version="1.0" encoding="UTF-8" standalone="yes"?>
<Relationships xmlns="http://schemas.openxmlformats.org/package/2006/relationships"><Relationship Id="rId8" Type="http://schemas.openxmlformats.org/officeDocument/2006/relationships/hyperlink" Target="#'10. Enrolment - Occ &amp; Other'!A2"/><Relationship Id="rId3" Type="http://schemas.openxmlformats.org/officeDocument/2006/relationships/hyperlink" Target="#'10. Enrolment - Occ &amp; Other'!A340"/><Relationship Id="rId7" Type="http://schemas.openxmlformats.org/officeDocument/2006/relationships/hyperlink" Target="#'10. Enrolment - Occ &amp; Other'!A1688"/><Relationship Id="rId2" Type="http://schemas.openxmlformats.org/officeDocument/2006/relationships/hyperlink" Target="#'10. Enrolment - Occ &amp; Other'!A3"/><Relationship Id="rId1" Type="http://schemas.openxmlformats.org/officeDocument/2006/relationships/hyperlink" Target="#Index!A1"/><Relationship Id="rId6" Type="http://schemas.openxmlformats.org/officeDocument/2006/relationships/hyperlink" Target="#'10. Enrolment - Occ &amp; Other'!A1351"/><Relationship Id="rId5" Type="http://schemas.openxmlformats.org/officeDocument/2006/relationships/hyperlink" Target="#'10. Enrolment - Occ &amp; Other'!A1014"/><Relationship Id="rId4" Type="http://schemas.openxmlformats.org/officeDocument/2006/relationships/hyperlink" Target="#'10. Enrolment - Occ &amp; Other'!A677"/></Relationships>
</file>

<file path=xl/drawings/_rels/drawing14.xml.rels><?xml version="1.0" encoding="UTF-8" standalone="yes"?>
<Relationships xmlns="http://schemas.openxmlformats.org/package/2006/relationships"><Relationship Id="rId2" Type="http://schemas.openxmlformats.org/officeDocument/2006/relationships/hyperlink" Target="#'11. Enrolment Summary'!A2"/><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2" Type="http://schemas.openxmlformats.org/officeDocument/2006/relationships/hyperlink" Target="#'12. Staffing'!A2"/><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hyperlink" Target="#'13. CAPEX Plan'!A187"/><Relationship Id="rId2" Type="http://schemas.openxmlformats.org/officeDocument/2006/relationships/hyperlink" Target="#'13. CAPEX Plan'!A11"/><Relationship Id="rId1" Type="http://schemas.openxmlformats.org/officeDocument/2006/relationships/hyperlink" Target="#Index!A1"/><Relationship Id="rId6" Type="http://schemas.openxmlformats.org/officeDocument/2006/relationships/hyperlink" Target="#'13. CAPEX Plan'!A2"/><Relationship Id="rId5" Type="http://schemas.openxmlformats.org/officeDocument/2006/relationships/hyperlink" Target="#'13. CAPEX Plan'!A400"/><Relationship Id="rId4" Type="http://schemas.openxmlformats.org/officeDocument/2006/relationships/hyperlink" Target="#'13. CAPEX Plan'!A363"/></Relationships>
</file>

<file path=xl/drawings/_rels/drawing17.xml.rels><?xml version="1.0" encoding="UTF-8" standalone="yes"?>
<Relationships xmlns="http://schemas.openxmlformats.org/package/2006/relationships"><Relationship Id="rId2" Type="http://schemas.openxmlformats.org/officeDocument/2006/relationships/hyperlink" Target="#'14. College Budget Summary'!A2"/><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2" Type="http://schemas.openxmlformats.org/officeDocument/2006/relationships/hyperlink" Target="#'15. Budget Analysis'!A2"/><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2" Type="http://schemas.openxmlformats.org/officeDocument/2006/relationships/hyperlink" Target="#'2. T&amp;L Targets'!A2"/><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2" Type="http://schemas.openxmlformats.org/officeDocument/2006/relationships/hyperlink" Target="#'3. Experiential Learning Target'!A2"/><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2" Type="http://schemas.openxmlformats.org/officeDocument/2006/relationships/hyperlink" Target="#'4. T&amp;L Improvement Plan'!A5"/><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8" Type="http://schemas.openxmlformats.org/officeDocument/2006/relationships/hyperlink" Target="#'5. T&amp;L Infrastructure'!A1323"/><Relationship Id="rId13" Type="http://schemas.openxmlformats.org/officeDocument/2006/relationships/hyperlink" Target="#'5. T&amp;L Infrastructure'!A2398"/><Relationship Id="rId3" Type="http://schemas.openxmlformats.org/officeDocument/2006/relationships/hyperlink" Target="#'5. T&amp;L Infrastructure'!A248"/><Relationship Id="rId7" Type="http://schemas.openxmlformats.org/officeDocument/2006/relationships/hyperlink" Target="#'5. T&amp;L Infrastructure'!A1108"/><Relationship Id="rId12" Type="http://schemas.openxmlformats.org/officeDocument/2006/relationships/hyperlink" Target="#'5. T&amp;L Infrastructure'!A2183"/><Relationship Id="rId17" Type="http://schemas.openxmlformats.org/officeDocument/2006/relationships/hyperlink" Target="#'5. T&amp;L Infrastructure'!A2"/><Relationship Id="rId2" Type="http://schemas.openxmlformats.org/officeDocument/2006/relationships/hyperlink" Target="#'5. T&amp;L Infrastructure'!A33"/><Relationship Id="rId16" Type="http://schemas.openxmlformats.org/officeDocument/2006/relationships/hyperlink" Target="#'5. T&amp;L Infrastructure'!A3043"/><Relationship Id="rId1" Type="http://schemas.openxmlformats.org/officeDocument/2006/relationships/hyperlink" Target="#Index!A1"/><Relationship Id="rId6" Type="http://schemas.openxmlformats.org/officeDocument/2006/relationships/hyperlink" Target="#'5. T&amp;L Infrastructure'!A893"/><Relationship Id="rId11" Type="http://schemas.openxmlformats.org/officeDocument/2006/relationships/hyperlink" Target="#'5. T&amp;L Infrastructure'!A1968"/><Relationship Id="rId5" Type="http://schemas.openxmlformats.org/officeDocument/2006/relationships/hyperlink" Target="#'5. T&amp;L Infrastructure'!A678"/><Relationship Id="rId15" Type="http://schemas.openxmlformats.org/officeDocument/2006/relationships/hyperlink" Target="#'5. T&amp;L Infrastructure'!A2828"/><Relationship Id="rId10" Type="http://schemas.openxmlformats.org/officeDocument/2006/relationships/hyperlink" Target="#'5. T&amp;L Infrastructure'!A1753"/><Relationship Id="rId4" Type="http://schemas.openxmlformats.org/officeDocument/2006/relationships/hyperlink" Target="#'5. T&amp;L Infrastructure'!A463"/><Relationship Id="rId9" Type="http://schemas.openxmlformats.org/officeDocument/2006/relationships/hyperlink" Target="#'5. T&amp;L Infrastructure'!A1538"/><Relationship Id="rId14" Type="http://schemas.openxmlformats.org/officeDocument/2006/relationships/hyperlink" Target="#'5. T&amp;L Infrastructure'!A2613"/></Relationships>
</file>

<file path=xl/drawings/_rels/drawing9.xml.rels><?xml version="1.0" encoding="UTF-8" standalone="yes"?>
<Relationships xmlns="http://schemas.openxmlformats.org/package/2006/relationships"><Relationship Id="rId2" Type="http://schemas.openxmlformats.org/officeDocument/2006/relationships/hyperlink" Target="#'6. HR Development'!A7"/><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xdr:from>
      <xdr:col>4</xdr:col>
      <xdr:colOff>2</xdr:colOff>
      <xdr:row>6</xdr:row>
      <xdr:rowOff>0</xdr:rowOff>
    </xdr:from>
    <xdr:to>
      <xdr:col>6</xdr:col>
      <xdr:colOff>28576</xdr:colOff>
      <xdr:row>13</xdr:row>
      <xdr:rowOff>106680</xdr:rowOff>
    </xdr:to>
    <xdr:sp macro="" textlink="">
      <xdr:nvSpPr>
        <xdr:cNvPr id="2" name="Rectangle 1"/>
        <xdr:cNvSpPr/>
      </xdr:nvSpPr>
      <xdr:spPr>
        <a:xfrm>
          <a:off x="4244342" y="2026920"/>
          <a:ext cx="3198494" cy="197358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 </a:t>
          </a:r>
          <a:r>
            <a:rPr lang="en-ZA" sz="1200" b="1">
              <a:solidFill>
                <a:sysClr val="windowText" lastClr="000000"/>
              </a:solidFill>
              <a:latin typeface="Arial" pitchFamily="34" charset="0"/>
              <a:cs typeface="Arial" pitchFamily="34" charset="0"/>
            </a:rPr>
            <a:t>Campus Names </a:t>
          </a:r>
          <a:r>
            <a:rPr lang="en-ZA" sz="1200" b="0">
              <a:solidFill>
                <a:sysClr val="windowText" lastClr="000000"/>
              </a:solidFill>
              <a:latin typeface="Arial" pitchFamily="34" charset="0"/>
              <a:cs typeface="Arial" pitchFamily="34" charset="0"/>
            </a:rPr>
            <a:t>will automatically populate all the relevant sheets in this plan</a:t>
          </a:r>
        </a:p>
        <a:p>
          <a:pPr algn="l"/>
          <a:endParaRPr lang="en-ZA" sz="1200" b="0" baseline="0">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names onto this list...please capture names manually</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Drag Cells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on this list as the entire sheet makes reference to the current order of the cells as they are numbered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endParaRPr lang="en-ZA" sz="1200" b="0" baseline="0">
            <a:solidFill>
              <a:sysClr val="windowText" lastClr="000000"/>
            </a:solidFill>
            <a:latin typeface="Arial" pitchFamily="34" charset="0"/>
            <a:cs typeface="Arial" pitchFamily="34" charset="0"/>
          </a:endParaRPr>
        </a:p>
      </xdr:txBody>
    </xdr:sp>
    <xdr:clientData/>
  </xdr:twoCellAnchor>
  <xdr:twoCellAnchor>
    <xdr:from>
      <xdr:col>4</xdr:col>
      <xdr:colOff>0</xdr:colOff>
      <xdr:row>14</xdr:row>
      <xdr:rowOff>0</xdr:rowOff>
    </xdr:from>
    <xdr:to>
      <xdr:col>6</xdr:col>
      <xdr:colOff>28574</xdr:colOff>
      <xdr:row>17</xdr:row>
      <xdr:rowOff>114300</xdr:rowOff>
    </xdr:to>
    <xdr:sp macro="" textlink="">
      <xdr:nvSpPr>
        <xdr:cNvPr id="3" name="Rectangle 2"/>
        <xdr:cNvSpPr/>
      </xdr:nvSpPr>
      <xdr:spPr>
        <a:xfrm>
          <a:off x="4244340" y="4160520"/>
          <a:ext cx="3198494" cy="9144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Campuses:</a:t>
          </a:r>
        </a:p>
        <a:p>
          <a:pPr algn="l"/>
          <a:r>
            <a:rPr lang="en-ZA" sz="1200" b="0">
              <a:solidFill>
                <a:sysClr val="windowText" lastClr="000000"/>
              </a:solidFill>
              <a:latin typeface="Arial" pitchFamily="34" charset="0"/>
              <a:cs typeface="Arial" pitchFamily="34" charset="0"/>
            </a:rPr>
            <a:t>Should your college have more than </a:t>
          </a:r>
        </a:p>
        <a:p>
          <a:pPr algn="l"/>
          <a:r>
            <a:rPr lang="en-ZA" sz="1200" b="1">
              <a:solidFill>
                <a:sysClr val="windowText" lastClr="000000"/>
              </a:solidFill>
              <a:latin typeface="Arial" pitchFamily="34" charset="0"/>
              <a:cs typeface="Arial" pitchFamily="34" charset="0"/>
            </a:rPr>
            <a:t>15 Campuses / Sites of Delivery</a:t>
          </a:r>
          <a:r>
            <a:rPr lang="en-ZA" sz="1200" b="0">
              <a:solidFill>
                <a:sysClr val="windowText" lastClr="000000"/>
              </a:solidFill>
              <a:latin typeface="Arial" pitchFamily="34" charset="0"/>
              <a:cs typeface="Arial" pitchFamily="34" charset="0"/>
            </a:rPr>
            <a:t>, then </a:t>
          </a:r>
        </a:p>
        <a:p>
          <a:pPr algn="l"/>
          <a:r>
            <a:rPr lang="en-ZA" sz="1200" b="0">
              <a:solidFill>
                <a:sysClr val="windowText" lastClr="000000"/>
              </a:solidFill>
              <a:latin typeface="Arial" pitchFamily="34" charset="0"/>
              <a:cs typeface="Arial" pitchFamily="34" charset="0"/>
            </a:rPr>
            <a:t>split the capturing across 2 or more tools</a:t>
          </a: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endParaRPr lang="en-ZA" sz="1200" b="0" baseline="0">
            <a:solidFill>
              <a:sysClr val="windowText" lastClr="000000"/>
            </a:solidFill>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0</xdr:row>
      <xdr:rowOff>0</xdr:rowOff>
    </xdr:from>
    <xdr:to>
      <xdr:col>16</xdr:col>
      <xdr:colOff>198120</xdr:colOff>
      <xdr:row>0</xdr:row>
      <xdr:rowOff>314324</xdr:rowOff>
    </xdr:to>
    <xdr:sp macro="" textlink="">
      <xdr:nvSpPr>
        <xdr:cNvPr id="3" name="Rectangle 2">
          <a:hlinkClick xmlns:r="http://schemas.openxmlformats.org/officeDocument/2006/relationships" r:id="rId1"/>
        </xdr:cNvPr>
        <xdr:cNvSpPr/>
      </xdr:nvSpPr>
      <xdr:spPr>
        <a:xfrm>
          <a:off x="10645140" y="0"/>
          <a:ext cx="141732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14</xdr:col>
      <xdr:colOff>0</xdr:colOff>
      <xdr:row>31</xdr:row>
      <xdr:rowOff>0</xdr:rowOff>
    </xdr:from>
    <xdr:to>
      <xdr:col>21</xdr:col>
      <xdr:colOff>344805</xdr:colOff>
      <xdr:row>37</xdr:row>
      <xdr:rowOff>129540</xdr:rowOff>
    </xdr:to>
    <xdr:sp macro="" textlink="">
      <xdr:nvSpPr>
        <xdr:cNvPr id="6" name="Rectangle 5"/>
        <xdr:cNvSpPr/>
      </xdr:nvSpPr>
      <xdr:spPr>
        <a:xfrm>
          <a:off x="12954000" y="710184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100</xdr:row>
      <xdr:rowOff>0</xdr:rowOff>
    </xdr:from>
    <xdr:to>
      <xdr:col>21</xdr:col>
      <xdr:colOff>344805</xdr:colOff>
      <xdr:row>106</xdr:row>
      <xdr:rowOff>129540</xdr:rowOff>
    </xdr:to>
    <xdr:sp macro="" textlink="">
      <xdr:nvSpPr>
        <xdr:cNvPr id="29" name="Rectangle 28"/>
        <xdr:cNvSpPr/>
      </xdr:nvSpPr>
      <xdr:spPr>
        <a:xfrm>
          <a:off x="12954000" y="1711452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169</xdr:row>
      <xdr:rowOff>0</xdr:rowOff>
    </xdr:from>
    <xdr:to>
      <xdr:col>21</xdr:col>
      <xdr:colOff>344805</xdr:colOff>
      <xdr:row>175</xdr:row>
      <xdr:rowOff>129540</xdr:rowOff>
    </xdr:to>
    <xdr:sp macro="" textlink="">
      <xdr:nvSpPr>
        <xdr:cNvPr id="30" name="Rectangle 29"/>
        <xdr:cNvSpPr/>
      </xdr:nvSpPr>
      <xdr:spPr>
        <a:xfrm>
          <a:off x="12954000" y="2712720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238</xdr:row>
      <xdr:rowOff>0</xdr:rowOff>
    </xdr:from>
    <xdr:to>
      <xdr:col>21</xdr:col>
      <xdr:colOff>344805</xdr:colOff>
      <xdr:row>244</xdr:row>
      <xdr:rowOff>129540</xdr:rowOff>
    </xdr:to>
    <xdr:sp macro="" textlink="">
      <xdr:nvSpPr>
        <xdr:cNvPr id="31" name="Rectangle 30"/>
        <xdr:cNvSpPr/>
      </xdr:nvSpPr>
      <xdr:spPr>
        <a:xfrm>
          <a:off x="12954000" y="3713988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307</xdr:row>
      <xdr:rowOff>0</xdr:rowOff>
    </xdr:from>
    <xdr:to>
      <xdr:col>21</xdr:col>
      <xdr:colOff>344805</xdr:colOff>
      <xdr:row>313</xdr:row>
      <xdr:rowOff>129540</xdr:rowOff>
    </xdr:to>
    <xdr:sp macro="" textlink="">
      <xdr:nvSpPr>
        <xdr:cNvPr id="32" name="Rectangle 31"/>
        <xdr:cNvSpPr/>
      </xdr:nvSpPr>
      <xdr:spPr>
        <a:xfrm>
          <a:off x="12954000" y="4715256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376</xdr:row>
      <xdr:rowOff>0</xdr:rowOff>
    </xdr:from>
    <xdr:to>
      <xdr:col>21</xdr:col>
      <xdr:colOff>344805</xdr:colOff>
      <xdr:row>382</xdr:row>
      <xdr:rowOff>129540</xdr:rowOff>
    </xdr:to>
    <xdr:sp macro="" textlink="">
      <xdr:nvSpPr>
        <xdr:cNvPr id="33" name="Rectangle 32"/>
        <xdr:cNvSpPr/>
      </xdr:nvSpPr>
      <xdr:spPr>
        <a:xfrm>
          <a:off x="12954000" y="5716524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445</xdr:row>
      <xdr:rowOff>0</xdr:rowOff>
    </xdr:from>
    <xdr:to>
      <xdr:col>21</xdr:col>
      <xdr:colOff>344805</xdr:colOff>
      <xdr:row>451</xdr:row>
      <xdr:rowOff>129540</xdr:rowOff>
    </xdr:to>
    <xdr:sp macro="" textlink="">
      <xdr:nvSpPr>
        <xdr:cNvPr id="34" name="Rectangle 33"/>
        <xdr:cNvSpPr/>
      </xdr:nvSpPr>
      <xdr:spPr>
        <a:xfrm>
          <a:off x="12954000" y="6717792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514</xdr:row>
      <xdr:rowOff>0</xdr:rowOff>
    </xdr:from>
    <xdr:to>
      <xdr:col>21</xdr:col>
      <xdr:colOff>344805</xdr:colOff>
      <xdr:row>520</xdr:row>
      <xdr:rowOff>129540</xdr:rowOff>
    </xdr:to>
    <xdr:sp macro="" textlink="">
      <xdr:nvSpPr>
        <xdr:cNvPr id="35" name="Rectangle 34"/>
        <xdr:cNvSpPr/>
      </xdr:nvSpPr>
      <xdr:spPr>
        <a:xfrm>
          <a:off x="12954000" y="7719060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583</xdr:row>
      <xdr:rowOff>0</xdr:rowOff>
    </xdr:from>
    <xdr:to>
      <xdr:col>21</xdr:col>
      <xdr:colOff>344805</xdr:colOff>
      <xdr:row>589</xdr:row>
      <xdr:rowOff>129540</xdr:rowOff>
    </xdr:to>
    <xdr:sp macro="" textlink="">
      <xdr:nvSpPr>
        <xdr:cNvPr id="36" name="Rectangle 35"/>
        <xdr:cNvSpPr/>
      </xdr:nvSpPr>
      <xdr:spPr>
        <a:xfrm>
          <a:off x="12954000" y="8720328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652</xdr:row>
      <xdr:rowOff>0</xdr:rowOff>
    </xdr:from>
    <xdr:to>
      <xdr:col>21</xdr:col>
      <xdr:colOff>344805</xdr:colOff>
      <xdr:row>658</xdr:row>
      <xdr:rowOff>129540</xdr:rowOff>
    </xdr:to>
    <xdr:sp macro="" textlink="">
      <xdr:nvSpPr>
        <xdr:cNvPr id="37" name="Rectangle 36"/>
        <xdr:cNvSpPr/>
      </xdr:nvSpPr>
      <xdr:spPr>
        <a:xfrm>
          <a:off x="12954000" y="9721596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721</xdr:row>
      <xdr:rowOff>0</xdr:rowOff>
    </xdr:from>
    <xdr:to>
      <xdr:col>21</xdr:col>
      <xdr:colOff>344805</xdr:colOff>
      <xdr:row>727</xdr:row>
      <xdr:rowOff>129540</xdr:rowOff>
    </xdr:to>
    <xdr:sp macro="" textlink="">
      <xdr:nvSpPr>
        <xdr:cNvPr id="38" name="Rectangle 37"/>
        <xdr:cNvSpPr/>
      </xdr:nvSpPr>
      <xdr:spPr>
        <a:xfrm>
          <a:off x="12954000" y="10722864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790</xdr:row>
      <xdr:rowOff>0</xdr:rowOff>
    </xdr:from>
    <xdr:to>
      <xdr:col>21</xdr:col>
      <xdr:colOff>344805</xdr:colOff>
      <xdr:row>796</xdr:row>
      <xdr:rowOff>129540</xdr:rowOff>
    </xdr:to>
    <xdr:sp macro="" textlink="">
      <xdr:nvSpPr>
        <xdr:cNvPr id="39" name="Rectangle 38"/>
        <xdr:cNvSpPr/>
      </xdr:nvSpPr>
      <xdr:spPr>
        <a:xfrm>
          <a:off x="12954000" y="11724132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859</xdr:row>
      <xdr:rowOff>0</xdr:rowOff>
    </xdr:from>
    <xdr:to>
      <xdr:col>21</xdr:col>
      <xdr:colOff>344805</xdr:colOff>
      <xdr:row>865</xdr:row>
      <xdr:rowOff>129540</xdr:rowOff>
    </xdr:to>
    <xdr:sp macro="" textlink="">
      <xdr:nvSpPr>
        <xdr:cNvPr id="40" name="Rectangle 39"/>
        <xdr:cNvSpPr/>
      </xdr:nvSpPr>
      <xdr:spPr>
        <a:xfrm>
          <a:off x="12954000" y="12725400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928</xdr:row>
      <xdr:rowOff>0</xdr:rowOff>
    </xdr:from>
    <xdr:to>
      <xdr:col>21</xdr:col>
      <xdr:colOff>344805</xdr:colOff>
      <xdr:row>934</xdr:row>
      <xdr:rowOff>129540</xdr:rowOff>
    </xdr:to>
    <xdr:sp macro="" textlink="">
      <xdr:nvSpPr>
        <xdr:cNvPr id="41" name="Rectangle 40"/>
        <xdr:cNvSpPr/>
      </xdr:nvSpPr>
      <xdr:spPr>
        <a:xfrm>
          <a:off x="12954000" y="13726668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997</xdr:row>
      <xdr:rowOff>0</xdr:rowOff>
    </xdr:from>
    <xdr:to>
      <xdr:col>21</xdr:col>
      <xdr:colOff>344805</xdr:colOff>
      <xdr:row>1003</xdr:row>
      <xdr:rowOff>129540</xdr:rowOff>
    </xdr:to>
    <xdr:sp macro="" textlink="">
      <xdr:nvSpPr>
        <xdr:cNvPr id="42" name="Rectangle 41"/>
        <xdr:cNvSpPr/>
      </xdr:nvSpPr>
      <xdr:spPr>
        <a:xfrm>
          <a:off x="12954000" y="14727936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7</xdr:row>
      <xdr:rowOff>38100</xdr:rowOff>
    </xdr:from>
    <xdr:to>
      <xdr:col>21</xdr:col>
      <xdr:colOff>344805</xdr:colOff>
      <xdr:row>10</xdr:row>
      <xdr:rowOff>175260</xdr:rowOff>
    </xdr:to>
    <xdr:sp macro="" textlink="">
      <xdr:nvSpPr>
        <xdr:cNvPr id="43" name="Rectangle 42"/>
        <xdr:cNvSpPr/>
      </xdr:nvSpPr>
      <xdr:spPr>
        <a:xfrm>
          <a:off x="12954000" y="202692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21</xdr:row>
      <xdr:rowOff>0</xdr:rowOff>
    </xdr:from>
    <xdr:to>
      <xdr:col>21</xdr:col>
      <xdr:colOff>344805</xdr:colOff>
      <xdr:row>24</xdr:row>
      <xdr:rowOff>137160</xdr:rowOff>
    </xdr:to>
    <xdr:sp macro="" textlink="">
      <xdr:nvSpPr>
        <xdr:cNvPr id="44" name="Rectangle 43"/>
        <xdr:cNvSpPr/>
      </xdr:nvSpPr>
      <xdr:spPr>
        <a:xfrm>
          <a:off x="12954000" y="479298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67</xdr:row>
      <xdr:rowOff>0</xdr:rowOff>
    </xdr:from>
    <xdr:to>
      <xdr:col>21</xdr:col>
      <xdr:colOff>344805</xdr:colOff>
      <xdr:row>70</xdr:row>
      <xdr:rowOff>137160</xdr:rowOff>
    </xdr:to>
    <xdr:sp macro="" textlink="">
      <xdr:nvSpPr>
        <xdr:cNvPr id="45" name="Rectangle 44"/>
        <xdr:cNvSpPr/>
      </xdr:nvSpPr>
      <xdr:spPr>
        <a:xfrm>
          <a:off x="12954000" y="1230630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136</xdr:row>
      <xdr:rowOff>0</xdr:rowOff>
    </xdr:from>
    <xdr:to>
      <xdr:col>21</xdr:col>
      <xdr:colOff>344805</xdr:colOff>
      <xdr:row>139</xdr:row>
      <xdr:rowOff>137160</xdr:rowOff>
    </xdr:to>
    <xdr:sp macro="" textlink="">
      <xdr:nvSpPr>
        <xdr:cNvPr id="46" name="Rectangle 45"/>
        <xdr:cNvSpPr/>
      </xdr:nvSpPr>
      <xdr:spPr>
        <a:xfrm>
          <a:off x="12954000" y="2231898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205</xdr:row>
      <xdr:rowOff>0</xdr:rowOff>
    </xdr:from>
    <xdr:to>
      <xdr:col>21</xdr:col>
      <xdr:colOff>344805</xdr:colOff>
      <xdr:row>208</xdr:row>
      <xdr:rowOff>137160</xdr:rowOff>
    </xdr:to>
    <xdr:sp macro="" textlink="">
      <xdr:nvSpPr>
        <xdr:cNvPr id="47" name="Rectangle 46"/>
        <xdr:cNvSpPr/>
      </xdr:nvSpPr>
      <xdr:spPr>
        <a:xfrm>
          <a:off x="12954000" y="3233166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274</xdr:row>
      <xdr:rowOff>0</xdr:rowOff>
    </xdr:from>
    <xdr:to>
      <xdr:col>21</xdr:col>
      <xdr:colOff>344805</xdr:colOff>
      <xdr:row>277</xdr:row>
      <xdr:rowOff>137160</xdr:rowOff>
    </xdr:to>
    <xdr:sp macro="" textlink="">
      <xdr:nvSpPr>
        <xdr:cNvPr id="48" name="Rectangle 47"/>
        <xdr:cNvSpPr/>
      </xdr:nvSpPr>
      <xdr:spPr>
        <a:xfrm>
          <a:off x="12954000" y="4234434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343</xdr:row>
      <xdr:rowOff>0</xdr:rowOff>
    </xdr:from>
    <xdr:to>
      <xdr:col>21</xdr:col>
      <xdr:colOff>344805</xdr:colOff>
      <xdr:row>346</xdr:row>
      <xdr:rowOff>137160</xdr:rowOff>
    </xdr:to>
    <xdr:sp macro="" textlink="">
      <xdr:nvSpPr>
        <xdr:cNvPr id="49" name="Rectangle 48"/>
        <xdr:cNvSpPr/>
      </xdr:nvSpPr>
      <xdr:spPr>
        <a:xfrm>
          <a:off x="12954000" y="5235702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412</xdr:row>
      <xdr:rowOff>0</xdr:rowOff>
    </xdr:from>
    <xdr:to>
      <xdr:col>21</xdr:col>
      <xdr:colOff>344805</xdr:colOff>
      <xdr:row>415</xdr:row>
      <xdr:rowOff>137160</xdr:rowOff>
    </xdr:to>
    <xdr:sp macro="" textlink="">
      <xdr:nvSpPr>
        <xdr:cNvPr id="50" name="Rectangle 49"/>
        <xdr:cNvSpPr/>
      </xdr:nvSpPr>
      <xdr:spPr>
        <a:xfrm>
          <a:off x="12954000" y="6236970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481</xdr:row>
      <xdr:rowOff>0</xdr:rowOff>
    </xdr:from>
    <xdr:to>
      <xdr:col>21</xdr:col>
      <xdr:colOff>344805</xdr:colOff>
      <xdr:row>484</xdr:row>
      <xdr:rowOff>137160</xdr:rowOff>
    </xdr:to>
    <xdr:sp macro="" textlink="">
      <xdr:nvSpPr>
        <xdr:cNvPr id="51" name="Rectangle 50"/>
        <xdr:cNvSpPr/>
      </xdr:nvSpPr>
      <xdr:spPr>
        <a:xfrm>
          <a:off x="12954000" y="7238238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550</xdr:row>
      <xdr:rowOff>0</xdr:rowOff>
    </xdr:from>
    <xdr:to>
      <xdr:col>21</xdr:col>
      <xdr:colOff>344805</xdr:colOff>
      <xdr:row>553</xdr:row>
      <xdr:rowOff>137160</xdr:rowOff>
    </xdr:to>
    <xdr:sp macro="" textlink="">
      <xdr:nvSpPr>
        <xdr:cNvPr id="52" name="Rectangle 51"/>
        <xdr:cNvSpPr/>
      </xdr:nvSpPr>
      <xdr:spPr>
        <a:xfrm>
          <a:off x="12954000" y="8239506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619</xdr:row>
      <xdr:rowOff>0</xdr:rowOff>
    </xdr:from>
    <xdr:to>
      <xdr:col>21</xdr:col>
      <xdr:colOff>344805</xdr:colOff>
      <xdr:row>622</xdr:row>
      <xdr:rowOff>137160</xdr:rowOff>
    </xdr:to>
    <xdr:sp macro="" textlink="">
      <xdr:nvSpPr>
        <xdr:cNvPr id="53" name="Rectangle 52"/>
        <xdr:cNvSpPr/>
      </xdr:nvSpPr>
      <xdr:spPr>
        <a:xfrm>
          <a:off x="12954000" y="9240774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688</xdr:row>
      <xdr:rowOff>0</xdr:rowOff>
    </xdr:from>
    <xdr:to>
      <xdr:col>21</xdr:col>
      <xdr:colOff>344805</xdr:colOff>
      <xdr:row>691</xdr:row>
      <xdr:rowOff>137160</xdr:rowOff>
    </xdr:to>
    <xdr:sp macro="" textlink="">
      <xdr:nvSpPr>
        <xdr:cNvPr id="54" name="Rectangle 53"/>
        <xdr:cNvSpPr/>
      </xdr:nvSpPr>
      <xdr:spPr>
        <a:xfrm>
          <a:off x="12954000" y="10242042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757</xdr:row>
      <xdr:rowOff>0</xdr:rowOff>
    </xdr:from>
    <xdr:to>
      <xdr:col>21</xdr:col>
      <xdr:colOff>344805</xdr:colOff>
      <xdr:row>760</xdr:row>
      <xdr:rowOff>137160</xdr:rowOff>
    </xdr:to>
    <xdr:sp macro="" textlink="">
      <xdr:nvSpPr>
        <xdr:cNvPr id="55" name="Rectangle 54"/>
        <xdr:cNvSpPr/>
      </xdr:nvSpPr>
      <xdr:spPr>
        <a:xfrm>
          <a:off x="12954000" y="11243310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826</xdr:row>
      <xdr:rowOff>0</xdr:rowOff>
    </xdr:from>
    <xdr:to>
      <xdr:col>21</xdr:col>
      <xdr:colOff>344805</xdr:colOff>
      <xdr:row>829</xdr:row>
      <xdr:rowOff>137160</xdr:rowOff>
    </xdr:to>
    <xdr:sp macro="" textlink="">
      <xdr:nvSpPr>
        <xdr:cNvPr id="56" name="Rectangle 55"/>
        <xdr:cNvSpPr/>
      </xdr:nvSpPr>
      <xdr:spPr>
        <a:xfrm>
          <a:off x="12954000" y="12244578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895</xdr:row>
      <xdr:rowOff>0</xdr:rowOff>
    </xdr:from>
    <xdr:to>
      <xdr:col>21</xdr:col>
      <xdr:colOff>344805</xdr:colOff>
      <xdr:row>898</xdr:row>
      <xdr:rowOff>137160</xdr:rowOff>
    </xdr:to>
    <xdr:sp macro="" textlink="">
      <xdr:nvSpPr>
        <xdr:cNvPr id="57" name="Rectangle 56"/>
        <xdr:cNvSpPr/>
      </xdr:nvSpPr>
      <xdr:spPr>
        <a:xfrm>
          <a:off x="12954000" y="13245846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964</xdr:row>
      <xdr:rowOff>0</xdr:rowOff>
    </xdr:from>
    <xdr:to>
      <xdr:col>21</xdr:col>
      <xdr:colOff>344805</xdr:colOff>
      <xdr:row>967</xdr:row>
      <xdr:rowOff>137160</xdr:rowOff>
    </xdr:to>
    <xdr:sp macro="" textlink="">
      <xdr:nvSpPr>
        <xdr:cNvPr id="58" name="Rectangle 57"/>
        <xdr:cNvSpPr/>
      </xdr:nvSpPr>
      <xdr:spPr>
        <a:xfrm>
          <a:off x="12954000" y="14247114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1033</xdr:row>
      <xdr:rowOff>0</xdr:rowOff>
    </xdr:from>
    <xdr:to>
      <xdr:col>21</xdr:col>
      <xdr:colOff>344805</xdr:colOff>
      <xdr:row>1036</xdr:row>
      <xdr:rowOff>137160</xdr:rowOff>
    </xdr:to>
    <xdr:sp macro="" textlink="">
      <xdr:nvSpPr>
        <xdr:cNvPr id="59" name="Rectangle 58"/>
        <xdr:cNvSpPr/>
      </xdr:nvSpPr>
      <xdr:spPr>
        <a:xfrm>
          <a:off x="12954000" y="15248382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43</xdr:row>
      <xdr:rowOff>0</xdr:rowOff>
    </xdr:from>
    <xdr:to>
      <xdr:col>21</xdr:col>
      <xdr:colOff>344805</xdr:colOff>
      <xdr:row>46</xdr:row>
      <xdr:rowOff>99060</xdr:rowOff>
    </xdr:to>
    <xdr:sp macro="" textlink="">
      <xdr:nvSpPr>
        <xdr:cNvPr id="60" name="Rectangle 59"/>
        <xdr:cNvSpPr/>
      </xdr:nvSpPr>
      <xdr:spPr>
        <a:xfrm>
          <a:off x="12954000" y="95402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47-63</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74</xdr:row>
      <xdr:rowOff>0</xdr:rowOff>
    </xdr:from>
    <xdr:to>
      <xdr:col>21</xdr:col>
      <xdr:colOff>344805</xdr:colOff>
      <xdr:row>77</xdr:row>
      <xdr:rowOff>99060</xdr:rowOff>
    </xdr:to>
    <xdr:sp macro="" textlink="">
      <xdr:nvSpPr>
        <xdr:cNvPr id="61" name="Rectangle 60"/>
        <xdr:cNvSpPr/>
      </xdr:nvSpPr>
      <xdr:spPr>
        <a:xfrm>
          <a:off x="12954000" y="137922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78-94</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112</xdr:row>
      <xdr:rowOff>0</xdr:rowOff>
    </xdr:from>
    <xdr:to>
      <xdr:col>21</xdr:col>
      <xdr:colOff>344805</xdr:colOff>
      <xdr:row>115</xdr:row>
      <xdr:rowOff>99060</xdr:rowOff>
    </xdr:to>
    <xdr:sp macro="" textlink="">
      <xdr:nvSpPr>
        <xdr:cNvPr id="62" name="Rectangle 61"/>
        <xdr:cNvSpPr/>
      </xdr:nvSpPr>
      <xdr:spPr>
        <a:xfrm>
          <a:off x="12954000" y="195529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116-132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143</xdr:row>
      <xdr:rowOff>0</xdr:rowOff>
    </xdr:from>
    <xdr:to>
      <xdr:col>21</xdr:col>
      <xdr:colOff>344805</xdr:colOff>
      <xdr:row>146</xdr:row>
      <xdr:rowOff>99060</xdr:rowOff>
    </xdr:to>
    <xdr:sp macro="" textlink="">
      <xdr:nvSpPr>
        <xdr:cNvPr id="63" name="Rectangle 62"/>
        <xdr:cNvSpPr/>
      </xdr:nvSpPr>
      <xdr:spPr>
        <a:xfrm>
          <a:off x="12954000" y="238048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147-163</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181</xdr:row>
      <xdr:rowOff>0</xdr:rowOff>
    </xdr:from>
    <xdr:to>
      <xdr:col>21</xdr:col>
      <xdr:colOff>344805</xdr:colOff>
      <xdr:row>184</xdr:row>
      <xdr:rowOff>99060</xdr:rowOff>
    </xdr:to>
    <xdr:sp macro="" textlink="">
      <xdr:nvSpPr>
        <xdr:cNvPr id="64" name="Rectangle 63"/>
        <xdr:cNvSpPr/>
      </xdr:nvSpPr>
      <xdr:spPr>
        <a:xfrm>
          <a:off x="12954000" y="295656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185-201</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212</xdr:row>
      <xdr:rowOff>0</xdr:rowOff>
    </xdr:from>
    <xdr:to>
      <xdr:col>21</xdr:col>
      <xdr:colOff>344805</xdr:colOff>
      <xdr:row>215</xdr:row>
      <xdr:rowOff>99060</xdr:rowOff>
    </xdr:to>
    <xdr:sp macro="" textlink="">
      <xdr:nvSpPr>
        <xdr:cNvPr id="65" name="Rectangle 64"/>
        <xdr:cNvSpPr/>
      </xdr:nvSpPr>
      <xdr:spPr>
        <a:xfrm>
          <a:off x="12954000" y="338175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216-232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250</xdr:row>
      <xdr:rowOff>0</xdr:rowOff>
    </xdr:from>
    <xdr:to>
      <xdr:col>21</xdr:col>
      <xdr:colOff>344805</xdr:colOff>
      <xdr:row>253</xdr:row>
      <xdr:rowOff>99060</xdr:rowOff>
    </xdr:to>
    <xdr:sp macro="" textlink="">
      <xdr:nvSpPr>
        <xdr:cNvPr id="66" name="Rectangle 65"/>
        <xdr:cNvSpPr/>
      </xdr:nvSpPr>
      <xdr:spPr>
        <a:xfrm>
          <a:off x="12954000" y="395782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254-270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281</xdr:row>
      <xdr:rowOff>0</xdr:rowOff>
    </xdr:from>
    <xdr:to>
      <xdr:col>21</xdr:col>
      <xdr:colOff>344805</xdr:colOff>
      <xdr:row>284</xdr:row>
      <xdr:rowOff>99060</xdr:rowOff>
    </xdr:to>
    <xdr:sp macro="" textlink="">
      <xdr:nvSpPr>
        <xdr:cNvPr id="67" name="Rectangle 66"/>
        <xdr:cNvSpPr/>
      </xdr:nvSpPr>
      <xdr:spPr>
        <a:xfrm>
          <a:off x="12954000" y="438302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285-301</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319</xdr:row>
      <xdr:rowOff>0</xdr:rowOff>
    </xdr:from>
    <xdr:to>
      <xdr:col>21</xdr:col>
      <xdr:colOff>344805</xdr:colOff>
      <xdr:row>322</xdr:row>
      <xdr:rowOff>99060</xdr:rowOff>
    </xdr:to>
    <xdr:sp macro="" textlink="">
      <xdr:nvSpPr>
        <xdr:cNvPr id="68" name="Rectangle 67"/>
        <xdr:cNvSpPr/>
      </xdr:nvSpPr>
      <xdr:spPr>
        <a:xfrm>
          <a:off x="12954000" y="495909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323-339</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350</xdr:row>
      <xdr:rowOff>0</xdr:rowOff>
    </xdr:from>
    <xdr:to>
      <xdr:col>21</xdr:col>
      <xdr:colOff>344805</xdr:colOff>
      <xdr:row>353</xdr:row>
      <xdr:rowOff>99060</xdr:rowOff>
    </xdr:to>
    <xdr:sp macro="" textlink="">
      <xdr:nvSpPr>
        <xdr:cNvPr id="69" name="Rectangle 68"/>
        <xdr:cNvSpPr/>
      </xdr:nvSpPr>
      <xdr:spPr>
        <a:xfrm>
          <a:off x="12954000" y="538429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354-370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388</xdr:row>
      <xdr:rowOff>0</xdr:rowOff>
    </xdr:from>
    <xdr:to>
      <xdr:col>21</xdr:col>
      <xdr:colOff>344805</xdr:colOff>
      <xdr:row>391</xdr:row>
      <xdr:rowOff>99060</xdr:rowOff>
    </xdr:to>
    <xdr:sp macro="" textlink="">
      <xdr:nvSpPr>
        <xdr:cNvPr id="70" name="Rectangle 69"/>
        <xdr:cNvSpPr/>
      </xdr:nvSpPr>
      <xdr:spPr>
        <a:xfrm>
          <a:off x="12954000" y="596036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392-408</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419</xdr:row>
      <xdr:rowOff>0</xdr:rowOff>
    </xdr:from>
    <xdr:to>
      <xdr:col>21</xdr:col>
      <xdr:colOff>344805</xdr:colOff>
      <xdr:row>422</xdr:row>
      <xdr:rowOff>99060</xdr:rowOff>
    </xdr:to>
    <xdr:sp macro="" textlink="">
      <xdr:nvSpPr>
        <xdr:cNvPr id="71" name="Rectangle 70"/>
        <xdr:cNvSpPr/>
      </xdr:nvSpPr>
      <xdr:spPr>
        <a:xfrm>
          <a:off x="12954000" y="638556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423-439</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457</xdr:row>
      <xdr:rowOff>0</xdr:rowOff>
    </xdr:from>
    <xdr:to>
      <xdr:col>21</xdr:col>
      <xdr:colOff>344805</xdr:colOff>
      <xdr:row>460</xdr:row>
      <xdr:rowOff>99060</xdr:rowOff>
    </xdr:to>
    <xdr:sp macro="" textlink="">
      <xdr:nvSpPr>
        <xdr:cNvPr id="72" name="Rectangle 71"/>
        <xdr:cNvSpPr/>
      </xdr:nvSpPr>
      <xdr:spPr>
        <a:xfrm>
          <a:off x="12954000" y="696163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461-477</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488</xdr:row>
      <xdr:rowOff>0</xdr:rowOff>
    </xdr:from>
    <xdr:to>
      <xdr:col>21</xdr:col>
      <xdr:colOff>344805</xdr:colOff>
      <xdr:row>491</xdr:row>
      <xdr:rowOff>99060</xdr:rowOff>
    </xdr:to>
    <xdr:sp macro="" textlink="">
      <xdr:nvSpPr>
        <xdr:cNvPr id="73" name="Rectangle 72"/>
        <xdr:cNvSpPr/>
      </xdr:nvSpPr>
      <xdr:spPr>
        <a:xfrm>
          <a:off x="12954000" y="738682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492-508</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526</xdr:row>
      <xdr:rowOff>0</xdr:rowOff>
    </xdr:from>
    <xdr:to>
      <xdr:col>21</xdr:col>
      <xdr:colOff>344805</xdr:colOff>
      <xdr:row>529</xdr:row>
      <xdr:rowOff>99060</xdr:rowOff>
    </xdr:to>
    <xdr:sp macro="" textlink="">
      <xdr:nvSpPr>
        <xdr:cNvPr id="74" name="Rectangle 73"/>
        <xdr:cNvSpPr/>
      </xdr:nvSpPr>
      <xdr:spPr>
        <a:xfrm>
          <a:off x="12954000" y="796290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530-546</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557</xdr:row>
      <xdr:rowOff>0</xdr:rowOff>
    </xdr:from>
    <xdr:to>
      <xdr:col>21</xdr:col>
      <xdr:colOff>344805</xdr:colOff>
      <xdr:row>560</xdr:row>
      <xdr:rowOff>99060</xdr:rowOff>
    </xdr:to>
    <xdr:sp macro="" textlink="">
      <xdr:nvSpPr>
        <xdr:cNvPr id="75" name="Rectangle 74"/>
        <xdr:cNvSpPr/>
      </xdr:nvSpPr>
      <xdr:spPr>
        <a:xfrm>
          <a:off x="12954000" y="838809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561-577</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595</xdr:row>
      <xdr:rowOff>0</xdr:rowOff>
    </xdr:from>
    <xdr:to>
      <xdr:col>21</xdr:col>
      <xdr:colOff>344805</xdr:colOff>
      <xdr:row>598</xdr:row>
      <xdr:rowOff>99060</xdr:rowOff>
    </xdr:to>
    <xdr:sp macro="" textlink="">
      <xdr:nvSpPr>
        <xdr:cNvPr id="76" name="Rectangle 75"/>
        <xdr:cNvSpPr/>
      </xdr:nvSpPr>
      <xdr:spPr>
        <a:xfrm>
          <a:off x="12954000" y="896416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599-615</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626</xdr:row>
      <xdr:rowOff>0</xdr:rowOff>
    </xdr:from>
    <xdr:to>
      <xdr:col>21</xdr:col>
      <xdr:colOff>344805</xdr:colOff>
      <xdr:row>629</xdr:row>
      <xdr:rowOff>99060</xdr:rowOff>
    </xdr:to>
    <xdr:sp macro="" textlink="">
      <xdr:nvSpPr>
        <xdr:cNvPr id="77" name="Rectangle 76"/>
        <xdr:cNvSpPr/>
      </xdr:nvSpPr>
      <xdr:spPr>
        <a:xfrm>
          <a:off x="12954000" y="938936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630-646</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664</xdr:row>
      <xdr:rowOff>0</xdr:rowOff>
    </xdr:from>
    <xdr:to>
      <xdr:col>21</xdr:col>
      <xdr:colOff>344805</xdr:colOff>
      <xdr:row>667</xdr:row>
      <xdr:rowOff>99060</xdr:rowOff>
    </xdr:to>
    <xdr:sp macro="" textlink="">
      <xdr:nvSpPr>
        <xdr:cNvPr id="78" name="Rectangle 77"/>
        <xdr:cNvSpPr/>
      </xdr:nvSpPr>
      <xdr:spPr>
        <a:xfrm>
          <a:off x="12954000" y="996543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668-684</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695</xdr:row>
      <xdr:rowOff>0</xdr:rowOff>
    </xdr:from>
    <xdr:to>
      <xdr:col>21</xdr:col>
      <xdr:colOff>344805</xdr:colOff>
      <xdr:row>698</xdr:row>
      <xdr:rowOff>99060</xdr:rowOff>
    </xdr:to>
    <xdr:sp macro="" textlink="">
      <xdr:nvSpPr>
        <xdr:cNvPr id="79" name="Rectangle 78"/>
        <xdr:cNvSpPr/>
      </xdr:nvSpPr>
      <xdr:spPr>
        <a:xfrm>
          <a:off x="12954000" y="1039063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699-715</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733</xdr:row>
      <xdr:rowOff>0</xdr:rowOff>
    </xdr:from>
    <xdr:to>
      <xdr:col>21</xdr:col>
      <xdr:colOff>344805</xdr:colOff>
      <xdr:row>736</xdr:row>
      <xdr:rowOff>99060</xdr:rowOff>
    </xdr:to>
    <xdr:sp macro="" textlink="">
      <xdr:nvSpPr>
        <xdr:cNvPr id="80" name="Rectangle 79"/>
        <xdr:cNvSpPr/>
      </xdr:nvSpPr>
      <xdr:spPr>
        <a:xfrm>
          <a:off x="12954000" y="1096670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737-753</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764</xdr:row>
      <xdr:rowOff>0</xdr:rowOff>
    </xdr:from>
    <xdr:to>
      <xdr:col>21</xdr:col>
      <xdr:colOff>344805</xdr:colOff>
      <xdr:row>767</xdr:row>
      <xdr:rowOff>99060</xdr:rowOff>
    </xdr:to>
    <xdr:sp macro="" textlink="">
      <xdr:nvSpPr>
        <xdr:cNvPr id="81" name="Rectangle 80"/>
        <xdr:cNvSpPr/>
      </xdr:nvSpPr>
      <xdr:spPr>
        <a:xfrm>
          <a:off x="12954000" y="1139190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768-784</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802</xdr:row>
      <xdr:rowOff>0</xdr:rowOff>
    </xdr:from>
    <xdr:to>
      <xdr:col>21</xdr:col>
      <xdr:colOff>344805</xdr:colOff>
      <xdr:row>805</xdr:row>
      <xdr:rowOff>99060</xdr:rowOff>
    </xdr:to>
    <xdr:sp macro="" textlink="">
      <xdr:nvSpPr>
        <xdr:cNvPr id="82" name="Rectangle 81"/>
        <xdr:cNvSpPr/>
      </xdr:nvSpPr>
      <xdr:spPr>
        <a:xfrm>
          <a:off x="12954000" y="1196797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806-822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833</xdr:row>
      <xdr:rowOff>0</xdr:rowOff>
    </xdr:from>
    <xdr:to>
      <xdr:col>21</xdr:col>
      <xdr:colOff>344805</xdr:colOff>
      <xdr:row>836</xdr:row>
      <xdr:rowOff>99060</xdr:rowOff>
    </xdr:to>
    <xdr:sp macro="" textlink="">
      <xdr:nvSpPr>
        <xdr:cNvPr id="83" name="Rectangle 82"/>
        <xdr:cNvSpPr/>
      </xdr:nvSpPr>
      <xdr:spPr>
        <a:xfrm>
          <a:off x="12954000" y="1239316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837-853</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871</xdr:row>
      <xdr:rowOff>0</xdr:rowOff>
    </xdr:from>
    <xdr:to>
      <xdr:col>21</xdr:col>
      <xdr:colOff>344805</xdr:colOff>
      <xdr:row>874</xdr:row>
      <xdr:rowOff>99060</xdr:rowOff>
    </xdr:to>
    <xdr:sp macro="" textlink="">
      <xdr:nvSpPr>
        <xdr:cNvPr id="84" name="Rectangle 83"/>
        <xdr:cNvSpPr/>
      </xdr:nvSpPr>
      <xdr:spPr>
        <a:xfrm>
          <a:off x="12954000" y="12969240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875-891</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902</xdr:row>
      <xdr:rowOff>0</xdr:rowOff>
    </xdr:from>
    <xdr:to>
      <xdr:col>21</xdr:col>
      <xdr:colOff>344805</xdr:colOff>
      <xdr:row>905</xdr:row>
      <xdr:rowOff>99060</xdr:rowOff>
    </xdr:to>
    <xdr:sp macro="" textlink="">
      <xdr:nvSpPr>
        <xdr:cNvPr id="85" name="Rectangle 84"/>
        <xdr:cNvSpPr/>
      </xdr:nvSpPr>
      <xdr:spPr>
        <a:xfrm>
          <a:off x="12954000" y="1339443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906-922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940</xdr:row>
      <xdr:rowOff>0</xdr:rowOff>
    </xdr:from>
    <xdr:to>
      <xdr:col>21</xdr:col>
      <xdr:colOff>344805</xdr:colOff>
      <xdr:row>943</xdr:row>
      <xdr:rowOff>99060</xdr:rowOff>
    </xdr:to>
    <xdr:sp macro="" textlink="">
      <xdr:nvSpPr>
        <xdr:cNvPr id="86" name="Rectangle 85"/>
        <xdr:cNvSpPr/>
      </xdr:nvSpPr>
      <xdr:spPr>
        <a:xfrm>
          <a:off x="12954000" y="13970508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944-960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971</xdr:row>
      <xdr:rowOff>0</xdr:rowOff>
    </xdr:from>
    <xdr:to>
      <xdr:col>21</xdr:col>
      <xdr:colOff>344805</xdr:colOff>
      <xdr:row>974</xdr:row>
      <xdr:rowOff>99060</xdr:rowOff>
    </xdr:to>
    <xdr:sp macro="" textlink="">
      <xdr:nvSpPr>
        <xdr:cNvPr id="87" name="Rectangle 86"/>
        <xdr:cNvSpPr/>
      </xdr:nvSpPr>
      <xdr:spPr>
        <a:xfrm>
          <a:off x="12954000" y="14395704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975-991</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1009</xdr:row>
      <xdr:rowOff>0</xdr:rowOff>
    </xdr:from>
    <xdr:to>
      <xdr:col>21</xdr:col>
      <xdr:colOff>344805</xdr:colOff>
      <xdr:row>1012</xdr:row>
      <xdr:rowOff>99060</xdr:rowOff>
    </xdr:to>
    <xdr:sp macro="" textlink="">
      <xdr:nvSpPr>
        <xdr:cNvPr id="88" name="Rectangle 87"/>
        <xdr:cNvSpPr/>
      </xdr:nvSpPr>
      <xdr:spPr>
        <a:xfrm>
          <a:off x="12954000" y="1497177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1013-1029</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1040</xdr:row>
      <xdr:rowOff>0</xdr:rowOff>
    </xdr:from>
    <xdr:to>
      <xdr:col>21</xdr:col>
      <xdr:colOff>344805</xdr:colOff>
      <xdr:row>1043</xdr:row>
      <xdr:rowOff>99060</xdr:rowOff>
    </xdr:to>
    <xdr:sp macro="" textlink="">
      <xdr:nvSpPr>
        <xdr:cNvPr id="89" name="Rectangle 88"/>
        <xdr:cNvSpPr/>
      </xdr:nvSpPr>
      <xdr:spPr>
        <a:xfrm>
          <a:off x="12954000" y="1539697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1044-1060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922</xdr:row>
      <xdr:rowOff>0</xdr:rowOff>
    </xdr:from>
    <xdr:to>
      <xdr:col>15</xdr:col>
      <xdr:colOff>249794</xdr:colOff>
      <xdr:row>922</xdr:row>
      <xdr:rowOff>162719</xdr:rowOff>
    </xdr:to>
    <xdr:sp macro="" textlink="">
      <xdr:nvSpPr>
        <xdr:cNvPr id="93" name="Rectangle 92">
          <a:hlinkClick xmlns:r="http://schemas.openxmlformats.org/officeDocument/2006/relationships" r:id="rId2"/>
        </xdr:cNvPr>
        <xdr:cNvSpPr/>
      </xdr:nvSpPr>
      <xdr:spPr>
        <a:xfrm>
          <a:off x="12954000" y="1358493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991</xdr:row>
      <xdr:rowOff>0</xdr:rowOff>
    </xdr:from>
    <xdr:to>
      <xdr:col>15</xdr:col>
      <xdr:colOff>249794</xdr:colOff>
      <xdr:row>991</xdr:row>
      <xdr:rowOff>162719</xdr:rowOff>
    </xdr:to>
    <xdr:sp macro="" textlink="">
      <xdr:nvSpPr>
        <xdr:cNvPr id="94" name="Rectangle 93">
          <a:hlinkClick xmlns:r="http://schemas.openxmlformats.org/officeDocument/2006/relationships" r:id="rId2"/>
        </xdr:cNvPr>
        <xdr:cNvSpPr/>
      </xdr:nvSpPr>
      <xdr:spPr>
        <a:xfrm>
          <a:off x="12954000" y="1458620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1129</xdr:row>
      <xdr:rowOff>0</xdr:rowOff>
    </xdr:from>
    <xdr:to>
      <xdr:col>15</xdr:col>
      <xdr:colOff>249794</xdr:colOff>
      <xdr:row>1129</xdr:row>
      <xdr:rowOff>162719</xdr:rowOff>
    </xdr:to>
    <xdr:sp macro="" textlink="">
      <xdr:nvSpPr>
        <xdr:cNvPr id="95" name="Rectangle 94">
          <a:hlinkClick xmlns:r="http://schemas.openxmlformats.org/officeDocument/2006/relationships" r:id="rId2"/>
        </xdr:cNvPr>
        <xdr:cNvSpPr/>
      </xdr:nvSpPr>
      <xdr:spPr>
        <a:xfrm>
          <a:off x="12954000" y="1558747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853</xdr:row>
      <xdr:rowOff>0</xdr:rowOff>
    </xdr:from>
    <xdr:to>
      <xdr:col>15</xdr:col>
      <xdr:colOff>249794</xdr:colOff>
      <xdr:row>853</xdr:row>
      <xdr:rowOff>162719</xdr:rowOff>
    </xdr:to>
    <xdr:sp macro="" textlink="">
      <xdr:nvSpPr>
        <xdr:cNvPr id="96" name="Rectangle 95">
          <a:hlinkClick xmlns:r="http://schemas.openxmlformats.org/officeDocument/2006/relationships" r:id="rId2"/>
        </xdr:cNvPr>
        <xdr:cNvSpPr/>
      </xdr:nvSpPr>
      <xdr:spPr>
        <a:xfrm>
          <a:off x="12954000" y="1258366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784</xdr:row>
      <xdr:rowOff>0</xdr:rowOff>
    </xdr:from>
    <xdr:to>
      <xdr:col>15</xdr:col>
      <xdr:colOff>249794</xdr:colOff>
      <xdr:row>784</xdr:row>
      <xdr:rowOff>162719</xdr:rowOff>
    </xdr:to>
    <xdr:sp macro="" textlink="">
      <xdr:nvSpPr>
        <xdr:cNvPr id="97" name="Rectangle 96">
          <a:hlinkClick xmlns:r="http://schemas.openxmlformats.org/officeDocument/2006/relationships" r:id="rId2"/>
        </xdr:cNvPr>
        <xdr:cNvSpPr/>
      </xdr:nvSpPr>
      <xdr:spPr>
        <a:xfrm>
          <a:off x="12954000" y="1158240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715</xdr:row>
      <xdr:rowOff>0</xdr:rowOff>
    </xdr:from>
    <xdr:to>
      <xdr:col>15</xdr:col>
      <xdr:colOff>249794</xdr:colOff>
      <xdr:row>715</xdr:row>
      <xdr:rowOff>162719</xdr:rowOff>
    </xdr:to>
    <xdr:sp macro="" textlink="">
      <xdr:nvSpPr>
        <xdr:cNvPr id="98" name="Rectangle 97">
          <a:hlinkClick xmlns:r="http://schemas.openxmlformats.org/officeDocument/2006/relationships" r:id="rId2"/>
        </xdr:cNvPr>
        <xdr:cNvSpPr/>
      </xdr:nvSpPr>
      <xdr:spPr>
        <a:xfrm>
          <a:off x="12954000" y="1058113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646</xdr:row>
      <xdr:rowOff>0</xdr:rowOff>
    </xdr:from>
    <xdr:to>
      <xdr:col>15</xdr:col>
      <xdr:colOff>249794</xdr:colOff>
      <xdr:row>646</xdr:row>
      <xdr:rowOff>162719</xdr:rowOff>
    </xdr:to>
    <xdr:sp macro="" textlink="">
      <xdr:nvSpPr>
        <xdr:cNvPr id="99" name="Rectangle 98">
          <a:hlinkClick xmlns:r="http://schemas.openxmlformats.org/officeDocument/2006/relationships" r:id="rId2"/>
        </xdr:cNvPr>
        <xdr:cNvSpPr/>
      </xdr:nvSpPr>
      <xdr:spPr>
        <a:xfrm>
          <a:off x="12954000" y="957986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577</xdr:row>
      <xdr:rowOff>0</xdr:rowOff>
    </xdr:from>
    <xdr:to>
      <xdr:col>15</xdr:col>
      <xdr:colOff>249794</xdr:colOff>
      <xdr:row>577</xdr:row>
      <xdr:rowOff>162719</xdr:rowOff>
    </xdr:to>
    <xdr:sp macro="" textlink="">
      <xdr:nvSpPr>
        <xdr:cNvPr id="100" name="Rectangle 99">
          <a:hlinkClick xmlns:r="http://schemas.openxmlformats.org/officeDocument/2006/relationships" r:id="rId2"/>
        </xdr:cNvPr>
        <xdr:cNvSpPr/>
      </xdr:nvSpPr>
      <xdr:spPr>
        <a:xfrm>
          <a:off x="12954000" y="857859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508</xdr:row>
      <xdr:rowOff>0</xdr:rowOff>
    </xdr:from>
    <xdr:to>
      <xdr:col>15</xdr:col>
      <xdr:colOff>249794</xdr:colOff>
      <xdr:row>508</xdr:row>
      <xdr:rowOff>162719</xdr:rowOff>
    </xdr:to>
    <xdr:sp macro="" textlink="">
      <xdr:nvSpPr>
        <xdr:cNvPr id="101" name="Rectangle 100">
          <a:hlinkClick xmlns:r="http://schemas.openxmlformats.org/officeDocument/2006/relationships" r:id="rId2"/>
        </xdr:cNvPr>
        <xdr:cNvSpPr/>
      </xdr:nvSpPr>
      <xdr:spPr>
        <a:xfrm>
          <a:off x="12954000" y="757732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439</xdr:row>
      <xdr:rowOff>0</xdr:rowOff>
    </xdr:from>
    <xdr:to>
      <xdr:col>15</xdr:col>
      <xdr:colOff>249794</xdr:colOff>
      <xdr:row>439</xdr:row>
      <xdr:rowOff>162719</xdr:rowOff>
    </xdr:to>
    <xdr:sp macro="" textlink="">
      <xdr:nvSpPr>
        <xdr:cNvPr id="102" name="Rectangle 101">
          <a:hlinkClick xmlns:r="http://schemas.openxmlformats.org/officeDocument/2006/relationships" r:id="rId2"/>
        </xdr:cNvPr>
        <xdr:cNvSpPr/>
      </xdr:nvSpPr>
      <xdr:spPr>
        <a:xfrm>
          <a:off x="12954000" y="657606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370</xdr:row>
      <xdr:rowOff>0</xdr:rowOff>
    </xdr:from>
    <xdr:to>
      <xdr:col>15</xdr:col>
      <xdr:colOff>249794</xdr:colOff>
      <xdr:row>370</xdr:row>
      <xdr:rowOff>162719</xdr:rowOff>
    </xdr:to>
    <xdr:sp macro="" textlink="">
      <xdr:nvSpPr>
        <xdr:cNvPr id="103" name="Rectangle 102">
          <a:hlinkClick xmlns:r="http://schemas.openxmlformats.org/officeDocument/2006/relationships" r:id="rId2"/>
        </xdr:cNvPr>
        <xdr:cNvSpPr/>
      </xdr:nvSpPr>
      <xdr:spPr>
        <a:xfrm>
          <a:off x="12954000" y="557479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301</xdr:row>
      <xdr:rowOff>0</xdr:rowOff>
    </xdr:from>
    <xdr:to>
      <xdr:col>15</xdr:col>
      <xdr:colOff>249794</xdr:colOff>
      <xdr:row>301</xdr:row>
      <xdr:rowOff>162719</xdr:rowOff>
    </xdr:to>
    <xdr:sp macro="" textlink="">
      <xdr:nvSpPr>
        <xdr:cNvPr id="104" name="Rectangle 103">
          <a:hlinkClick xmlns:r="http://schemas.openxmlformats.org/officeDocument/2006/relationships" r:id="rId2"/>
        </xdr:cNvPr>
        <xdr:cNvSpPr/>
      </xdr:nvSpPr>
      <xdr:spPr>
        <a:xfrm>
          <a:off x="12954000" y="457352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232</xdr:row>
      <xdr:rowOff>0</xdr:rowOff>
    </xdr:from>
    <xdr:to>
      <xdr:col>15</xdr:col>
      <xdr:colOff>249794</xdr:colOff>
      <xdr:row>232</xdr:row>
      <xdr:rowOff>162719</xdr:rowOff>
    </xdr:to>
    <xdr:sp macro="" textlink="">
      <xdr:nvSpPr>
        <xdr:cNvPr id="105" name="Rectangle 104">
          <a:hlinkClick xmlns:r="http://schemas.openxmlformats.org/officeDocument/2006/relationships" r:id="rId2"/>
        </xdr:cNvPr>
        <xdr:cNvSpPr/>
      </xdr:nvSpPr>
      <xdr:spPr>
        <a:xfrm>
          <a:off x="12954000" y="357225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163</xdr:row>
      <xdr:rowOff>0</xdr:rowOff>
    </xdr:from>
    <xdr:to>
      <xdr:col>15</xdr:col>
      <xdr:colOff>249794</xdr:colOff>
      <xdr:row>163</xdr:row>
      <xdr:rowOff>162719</xdr:rowOff>
    </xdr:to>
    <xdr:sp macro="" textlink="">
      <xdr:nvSpPr>
        <xdr:cNvPr id="106" name="Rectangle 105">
          <a:hlinkClick xmlns:r="http://schemas.openxmlformats.org/officeDocument/2006/relationships" r:id="rId2"/>
        </xdr:cNvPr>
        <xdr:cNvSpPr/>
      </xdr:nvSpPr>
      <xdr:spPr>
        <a:xfrm>
          <a:off x="12954000" y="257098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0</xdr:colOff>
      <xdr:row>94</xdr:row>
      <xdr:rowOff>0</xdr:rowOff>
    </xdr:from>
    <xdr:to>
      <xdr:col>15</xdr:col>
      <xdr:colOff>249794</xdr:colOff>
      <xdr:row>94</xdr:row>
      <xdr:rowOff>162719</xdr:rowOff>
    </xdr:to>
    <xdr:sp macro="" textlink="">
      <xdr:nvSpPr>
        <xdr:cNvPr id="107" name="Rectangle 106">
          <a:hlinkClick xmlns:r="http://schemas.openxmlformats.org/officeDocument/2006/relationships" r:id="rId2"/>
        </xdr:cNvPr>
        <xdr:cNvSpPr/>
      </xdr:nvSpPr>
      <xdr:spPr>
        <a:xfrm>
          <a:off x="12954000" y="156972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14</xdr:col>
      <xdr:colOff>45720</xdr:colOff>
      <xdr:row>2</xdr:row>
      <xdr:rowOff>76200</xdr:rowOff>
    </xdr:from>
    <xdr:to>
      <xdr:col>14</xdr:col>
      <xdr:colOff>526733</xdr:colOff>
      <xdr:row>2</xdr:row>
      <xdr:rowOff>241300</xdr:rowOff>
    </xdr:to>
    <xdr:sp macro="" textlink="">
      <xdr:nvSpPr>
        <xdr:cNvPr id="110" name="Rectangle 109">
          <a:hlinkClick xmlns:r="http://schemas.openxmlformats.org/officeDocument/2006/relationships" r:id="rId3"/>
        </xdr:cNvPr>
        <xdr:cNvSpPr/>
      </xdr:nvSpPr>
      <xdr:spPr>
        <a:xfrm>
          <a:off x="12999720" y="8458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14</xdr:col>
      <xdr:colOff>45720</xdr:colOff>
      <xdr:row>3</xdr:row>
      <xdr:rowOff>0</xdr:rowOff>
    </xdr:from>
    <xdr:to>
      <xdr:col>14</xdr:col>
      <xdr:colOff>526733</xdr:colOff>
      <xdr:row>4</xdr:row>
      <xdr:rowOff>12700</xdr:rowOff>
    </xdr:to>
    <xdr:sp macro="" textlink="">
      <xdr:nvSpPr>
        <xdr:cNvPr id="111" name="Rectangle 110">
          <a:hlinkClick xmlns:r="http://schemas.openxmlformats.org/officeDocument/2006/relationships" r:id="rId4"/>
        </xdr:cNvPr>
        <xdr:cNvSpPr/>
      </xdr:nvSpPr>
      <xdr:spPr>
        <a:xfrm>
          <a:off x="12999720" y="10744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r>
            <a:rPr lang="en-ZA" sz="900" b="0">
              <a:solidFill>
                <a:schemeClr val="tx1">
                  <a:lumMod val="75000"/>
                  <a:lumOff val="25000"/>
                </a:schemeClr>
              </a:solidFill>
              <a:latin typeface="Arial" pitchFamily="34" charset="0"/>
              <a:ea typeface="+mn-ea"/>
              <a:cs typeface="Arial" pitchFamily="34" charset="0"/>
            </a:rPr>
            <a:t>View</a:t>
          </a:r>
        </a:p>
      </xdr:txBody>
    </xdr:sp>
    <xdr:clientData/>
  </xdr:twoCellAnchor>
  <xdr:twoCellAnchor>
    <xdr:from>
      <xdr:col>14</xdr:col>
      <xdr:colOff>45720</xdr:colOff>
      <xdr:row>4</xdr:row>
      <xdr:rowOff>76200</xdr:rowOff>
    </xdr:from>
    <xdr:to>
      <xdr:col>14</xdr:col>
      <xdr:colOff>526733</xdr:colOff>
      <xdr:row>4</xdr:row>
      <xdr:rowOff>241300</xdr:rowOff>
    </xdr:to>
    <xdr:sp macro="" textlink="">
      <xdr:nvSpPr>
        <xdr:cNvPr id="112" name="Rectangle 111">
          <a:hlinkClick xmlns:r="http://schemas.openxmlformats.org/officeDocument/2006/relationships" r:id="rId5"/>
        </xdr:cNvPr>
        <xdr:cNvSpPr/>
      </xdr:nvSpPr>
      <xdr:spPr>
        <a:xfrm>
          <a:off x="12999720" y="13030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14</xdr:col>
      <xdr:colOff>45720</xdr:colOff>
      <xdr:row>5</xdr:row>
      <xdr:rowOff>0</xdr:rowOff>
    </xdr:from>
    <xdr:to>
      <xdr:col>14</xdr:col>
      <xdr:colOff>526733</xdr:colOff>
      <xdr:row>5</xdr:row>
      <xdr:rowOff>165100</xdr:rowOff>
    </xdr:to>
    <xdr:sp macro="" textlink="">
      <xdr:nvSpPr>
        <xdr:cNvPr id="113" name="Rectangle 112">
          <a:hlinkClick xmlns:r="http://schemas.openxmlformats.org/officeDocument/2006/relationships" r:id="rId6"/>
        </xdr:cNvPr>
        <xdr:cNvSpPr/>
      </xdr:nvSpPr>
      <xdr:spPr>
        <a:xfrm>
          <a:off x="12999720" y="15316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14</xdr:col>
      <xdr:colOff>45720</xdr:colOff>
      <xdr:row>6</xdr:row>
      <xdr:rowOff>0</xdr:rowOff>
    </xdr:from>
    <xdr:to>
      <xdr:col>14</xdr:col>
      <xdr:colOff>526733</xdr:colOff>
      <xdr:row>6</xdr:row>
      <xdr:rowOff>165100</xdr:rowOff>
    </xdr:to>
    <xdr:sp macro="" textlink="">
      <xdr:nvSpPr>
        <xdr:cNvPr id="114" name="Rectangle 113">
          <a:hlinkClick xmlns:r="http://schemas.openxmlformats.org/officeDocument/2006/relationships" r:id="rId7"/>
        </xdr:cNvPr>
        <xdr:cNvSpPr/>
      </xdr:nvSpPr>
      <xdr:spPr>
        <a:xfrm>
          <a:off x="12999720" y="17602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19</xdr:col>
      <xdr:colOff>83820</xdr:colOff>
      <xdr:row>2</xdr:row>
      <xdr:rowOff>76200</xdr:rowOff>
    </xdr:from>
    <xdr:to>
      <xdr:col>19</xdr:col>
      <xdr:colOff>564833</xdr:colOff>
      <xdr:row>2</xdr:row>
      <xdr:rowOff>241300</xdr:rowOff>
    </xdr:to>
    <xdr:sp macro="" textlink="">
      <xdr:nvSpPr>
        <xdr:cNvPr id="115" name="Rectangle 114">
          <a:hlinkClick xmlns:r="http://schemas.openxmlformats.org/officeDocument/2006/relationships" r:id="rId8"/>
        </xdr:cNvPr>
        <xdr:cNvSpPr/>
      </xdr:nvSpPr>
      <xdr:spPr>
        <a:xfrm>
          <a:off x="16085820" y="8458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19</xdr:col>
      <xdr:colOff>83820</xdr:colOff>
      <xdr:row>3</xdr:row>
      <xdr:rowOff>0</xdr:rowOff>
    </xdr:from>
    <xdr:to>
      <xdr:col>19</xdr:col>
      <xdr:colOff>564833</xdr:colOff>
      <xdr:row>4</xdr:row>
      <xdr:rowOff>12700</xdr:rowOff>
    </xdr:to>
    <xdr:sp macro="" textlink="">
      <xdr:nvSpPr>
        <xdr:cNvPr id="116" name="Rectangle 115">
          <a:hlinkClick xmlns:r="http://schemas.openxmlformats.org/officeDocument/2006/relationships" r:id="rId9"/>
        </xdr:cNvPr>
        <xdr:cNvSpPr/>
      </xdr:nvSpPr>
      <xdr:spPr>
        <a:xfrm>
          <a:off x="16085820" y="10744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r>
            <a:rPr lang="en-ZA" sz="900" b="0">
              <a:solidFill>
                <a:schemeClr val="tx1">
                  <a:lumMod val="75000"/>
                  <a:lumOff val="25000"/>
                </a:schemeClr>
              </a:solidFill>
              <a:latin typeface="Arial" pitchFamily="34" charset="0"/>
              <a:ea typeface="+mn-ea"/>
              <a:cs typeface="Arial" pitchFamily="34" charset="0"/>
            </a:rPr>
            <a:t>View</a:t>
          </a:r>
        </a:p>
      </xdr:txBody>
    </xdr:sp>
    <xdr:clientData/>
  </xdr:twoCellAnchor>
  <xdr:twoCellAnchor>
    <xdr:from>
      <xdr:col>19</xdr:col>
      <xdr:colOff>83820</xdr:colOff>
      <xdr:row>4</xdr:row>
      <xdr:rowOff>76200</xdr:rowOff>
    </xdr:from>
    <xdr:to>
      <xdr:col>19</xdr:col>
      <xdr:colOff>564833</xdr:colOff>
      <xdr:row>4</xdr:row>
      <xdr:rowOff>241300</xdr:rowOff>
    </xdr:to>
    <xdr:sp macro="" textlink="">
      <xdr:nvSpPr>
        <xdr:cNvPr id="117" name="Rectangle 116">
          <a:hlinkClick xmlns:r="http://schemas.openxmlformats.org/officeDocument/2006/relationships" r:id="rId10"/>
        </xdr:cNvPr>
        <xdr:cNvSpPr/>
      </xdr:nvSpPr>
      <xdr:spPr>
        <a:xfrm>
          <a:off x="16085820" y="13030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19</xdr:col>
      <xdr:colOff>83820</xdr:colOff>
      <xdr:row>5</xdr:row>
      <xdr:rowOff>0</xdr:rowOff>
    </xdr:from>
    <xdr:to>
      <xdr:col>19</xdr:col>
      <xdr:colOff>564833</xdr:colOff>
      <xdr:row>5</xdr:row>
      <xdr:rowOff>165100</xdr:rowOff>
    </xdr:to>
    <xdr:sp macro="" textlink="">
      <xdr:nvSpPr>
        <xdr:cNvPr id="118" name="Rectangle 117">
          <a:hlinkClick xmlns:r="http://schemas.openxmlformats.org/officeDocument/2006/relationships" r:id="rId11"/>
        </xdr:cNvPr>
        <xdr:cNvSpPr/>
      </xdr:nvSpPr>
      <xdr:spPr>
        <a:xfrm>
          <a:off x="16085820" y="15316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19</xdr:col>
      <xdr:colOff>83820</xdr:colOff>
      <xdr:row>6</xdr:row>
      <xdr:rowOff>0</xdr:rowOff>
    </xdr:from>
    <xdr:to>
      <xdr:col>19</xdr:col>
      <xdr:colOff>564833</xdr:colOff>
      <xdr:row>6</xdr:row>
      <xdr:rowOff>165100</xdr:rowOff>
    </xdr:to>
    <xdr:sp macro="" textlink="">
      <xdr:nvSpPr>
        <xdr:cNvPr id="119" name="Rectangle 118">
          <a:hlinkClick xmlns:r="http://schemas.openxmlformats.org/officeDocument/2006/relationships" r:id="rId12"/>
        </xdr:cNvPr>
        <xdr:cNvSpPr/>
      </xdr:nvSpPr>
      <xdr:spPr>
        <a:xfrm>
          <a:off x="16085820" y="17602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24</xdr:col>
      <xdr:colOff>68580</xdr:colOff>
      <xdr:row>2</xdr:row>
      <xdr:rowOff>76200</xdr:rowOff>
    </xdr:from>
    <xdr:to>
      <xdr:col>24</xdr:col>
      <xdr:colOff>549593</xdr:colOff>
      <xdr:row>2</xdr:row>
      <xdr:rowOff>241300</xdr:rowOff>
    </xdr:to>
    <xdr:sp macro="" textlink="">
      <xdr:nvSpPr>
        <xdr:cNvPr id="120" name="Rectangle 119">
          <a:hlinkClick xmlns:r="http://schemas.openxmlformats.org/officeDocument/2006/relationships" r:id="rId13"/>
        </xdr:cNvPr>
        <xdr:cNvSpPr/>
      </xdr:nvSpPr>
      <xdr:spPr>
        <a:xfrm>
          <a:off x="19118580" y="8458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24</xdr:col>
      <xdr:colOff>68580</xdr:colOff>
      <xdr:row>3</xdr:row>
      <xdr:rowOff>0</xdr:rowOff>
    </xdr:from>
    <xdr:to>
      <xdr:col>24</xdr:col>
      <xdr:colOff>549593</xdr:colOff>
      <xdr:row>4</xdr:row>
      <xdr:rowOff>12700</xdr:rowOff>
    </xdr:to>
    <xdr:sp macro="" textlink="">
      <xdr:nvSpPr>
        <xdr:cNvPr id="121" name="Rectangle 120">
          <a:hlinkClick xmlns:r="http://schemas.openxmlformats.org/officeDocument/2006/relationships" r:id="rId14"/>
        </xdr:cNvPr>
        <xdr:cNvSpPr/>
      </xdr:nvSpPr>
      <xdr:spPr>
        <a:xfrm>
          <a:off x="19118580" y="10744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r>
            <a:rPr lang="en-ZA" sz="900" b="0">
              <a:solidFill>
                <a:schemeClr val="tx1">
                  <a:lumMod val="75000"/>
                  <a:lumOff val="25000"/>
                </a:schemeClr>
              </a:solidFill>
              <a:latin typeface="Arial" pitchFamily="34" charset="0"/>
              <a:ea typeface="+mn-ea"/>
              <a:cs typeface="Arial" pitchFamily="34" charset="0"/>
            </a:rPr>
            <a:t>View</a:t>
          </a:r>
        </a:p>
      </xdr:txBody>
    </xdr:sp>
    <xdr:clientData/>
  </xdr:twoCellAnchor>
  <xdr:twoCellAnchor>
    <xdr:from>
      <xdr:col>24</xdr:col>
      <xdr:colOff>68580</xdr:colOff>
      <xdr:row>4</xdr:row>
      <xdr:rowOff>76200</xdr:rowOff>
    </xdr:from>
    <xdr:to>
      <xdr:col>24</xdr:col>
      <xdr:colOff>549593</xdr:colOff>
      <xdr:row>4</xdr:row>
      <xdr:rowOff>241300</xdr:rowOff>
    </xdr:to>
    <xdr:sp macro="" textlink="">
      <xdr:nvSpPr>
        <xdr:cNvPr id="122" name="Rectangle 121">
          <a:hlinkClick xmlns:r="http://schemas.openxmlformats.org/officeDocument/2006/relationships" r:id="rId15"/>
        </xdr:cNvPr>
        <xdr:cNvSpPr/>
      </xdr:nvSpPr>
      <xdr:spPr>
        <a:xfrm>
          <a:off x="19118580" y="13030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24</xdr:col>
      <xdr:colOff>68580</xdr:colOff>
      <xdr:row>5</xdr:row>
      <xdr:rowOff>0</xdr:rowOff>
    </xdr:from>
    <xdr:to>
      <xdr:col>24</xdr:col>
      <xdr:colOff>549593</xdr:colOff>
      <xdr:row>5</xdr:row>
      <xdr:rowOff>165100</xdr:rowOff>
    </xdr:to>
    <xdr:sp macro="" textlink="">
      <xdr:nvSpPr>
        <xdr:cNvPr id="123" name="Rectangle 122">
          <a:hlinkClick xmlns:r="http://schemas.openxmlformats.org/officeDocument/2006/relationships" r:id="rId16"/>
        </xdr:cNvPr>
        <xdr:cNvSpPr/>
      </xdr:nvSpPr>
      <xdr:spPr>
        <a:xfrm>
          <a:off x="19118580" y="15316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24</xdr:col>
      <xdr:colOff>68580</xdr:colOff>
      <xdr:row>6</xdr:row>
      <xdr:rowOff>0</xdr:rowOff>
    </xdr:from>
    <xdr:to>
      <xdr:col>24</xdr:col>
      <xdr:colOff>549593</xdr:colOff>
      <xdr:row>6</xdr:row>
      <xdr:rowOff>165100</xdr:rowOff>
    </xdr:to>
    <xdr:sp macro="" textlink="">
      <xdr:nvSpPr>
        <xdr:cNvPr id="124" name="Rectangle 123">
          <a:hlinkClick xmlns:r="http://schemas.openxmlformats.org/officeDocument/2006/relationships" r:id="rId17"/>
        </xdr:cNvPr>
        <xdr:cNvSpPr/>
      </xdr:nvSpPr>
      <xdr:spPr>
        <a:xfrm>
          <a:off x="19118580" y="17602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14</xdr:col>
      <xdr:colOff>0</xdr:colOff>
      <xdr:row>1066</xdr:row>
      <xdr:rowOff>0</xdr:rowOff>
    </xdr:from>
    <xdr:to>
      <xdr:col>21</xdr:col>
      <xdr:colOff>344805</xdr:colOff>
      <xdr:row>1072</xdr:row>
      <xdr:rowOff>129540</xdr:rowOff>
    </xdr:to>
    <xdr:sp macro="" textlink="">
      <xdr:nvSpPr>
        <xdr:cNvPr id="108" name="Rectangle 107"/>
        <xdr:cNvSpPr/>
      </xdr:nvSpPr>
      <xdr:spPr>
        <a:xfrm>
          <a:off x="13441680" y="147279360"/>
          <a:ext cx="4612005" cy="12725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Enter </a:t>
          </a:r>
          <a:r>
            <a:rPr lang="en-ZA" sz="1200" b="1">
              <a:solidFill>
                <a:sysClr val="windowText" lastClr="000000"/>
              </a:solidFill>
              <a:latin typeface="Arial" pitchFamily="34" charset="0"/>
              <a:cs typeface="Arial" pitchFamily="34" charset="0"/>
            </a:rPr>
            <a:t>Units</a:t>
          </a:r>
          <a:r>
            <a:rPr lang="en-ZA" sz="1200" b="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a:t>
          </a:r>
          <a:r>
            <a:rPr lang="en-ZA" sz="1200" b="0">
              <a:solidFill>
                <a:sysClr val="windowText" lastClr="000000"/>
              </a:solidFill>
              <a:latin typeface="Arial" pitchFamily="34" charset="0"/>
              <a:cs typeface="Arial" pitchFamily="34" charset="0"/>
            </a:rPr>
            <a:t>these measurements are recorded,</a:t>
          </a:r>
          <a:r>
            <a:rPr lang="en-ZA" sz="1200" b="0" baseline="0">
              <a:solidFill>
                <a:sysClr val="windowText" lastClr="000000"/>
              </a:solidFill>
              <a:latin typeface="Arial" pitchFamily="34" charset="0"/>
              <a:cs typeface="Arial" pitchFamily="34" charset="0"/>
            </a:rPr>
            <a:t> otherwise only capture the </a:t>
          </a:r>
          <a:r>
            <a:rPr lang="en-ZA" sz="1200" b="1" baseline="0">
              <a:solidFill>
                <a:sysClr val="windowText" lastClr="000000"/>
              </a:solidFill>
              <a:latin typeface="Arial" pitchFamily="34" charset="0"/>
              <a:cs typeface="Arial" pitchFamily="34" charset="0"/>
            </a:rPr>
            <a:t>Rand Amount </a:t>
          </a:r>
          <a:r>
            <a:rPr lang="en-ZA" sz="1200" b="0" baseline="0">
              <a:solidFill>
                <a:sysClr val="windowText" lastClr="000000"/>
              </a:solidFill>
              <a:latin typeface="Arial" pitchFamily="34" charset="0"/>
              <a:cs typeface="Arial" pitchFamily="34" charset="0"/>
            </a:rPr>
            <a:t>spent on each item</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the </a:t>
          </a:r>
          <a:r>
            <a:rPr lang="en-ZA" sz="1200" b="1" baseline="0">
              <a:solidFill>
                <a:sysClr val="windowText" lastClr="000000"/>
              </a:solidFill>
              <a:latin typeface="Arial" pitchFamily="34" charset="0"/>
              <a:cs typeface="Arial" pitchFamily="34" charset="0"/>
            </a:rPr>
            <a:t>Consumption</a:t>
          </a:r>
          <a:r>
            <a:rPr lang="en-ZA" sz="1200" b="0" baseline="0">
              <a:solidFill>
                <a:sysClr val="windowText" lastClr="000000"/>
              </a:solidFill>
              <a:latin typeface="Arial" pitchFamily="34" charset="0"/>
              <a:cs typeface="Arial" pitchFamily="34" charset="0"/>
            </a:rPr>
            <a:t> has increased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1102</xdr:row>
      <xdr:rowOff>0</xdr:rowOff>
    </xdr:from>
    <xdr:to>
      <xdr:col>21</xdr:col>
      <xdr:colOff>344805</xdr:colOff>
      <xdr:row>1105</xdr:row>
      <xdr:rowOff>137160</xdr:rowOff>
    </xdr:to>
    <xdr:sp macro="" textlink="">
      <xdr:nvSpPr>
        <xdr:cNvPr id="109" name="Rectangle 108"/>
        <xdr:cNvSpPr/>
      </xdr:nvSpPr>
      <xdr:spPr>
        <a:xfrm>
          <a:off x="13441680" y="152483820"/>
          <a:ext cx="4612005" cy="7086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The </a:t>
          </a:r>
          <a:r>
            <a:rPr lang="en-ZA" sz="1200" b="1" baseline="0">
              <a:solidFill>
                <a:sysClr val="windowText" lastClr="000000"/>
              </a:solidFill>
              <a:latin typeface="Arial" pitchFamily="34" charset="0"/>
              <a:cs typeface="Arial" pitchFamily="34" charset="0"/>
            </a:rPr>
            <a:t>Variance</a:t>
          </a:r>
          <a:r>
            <a:rPr lang="en-ZA" sz="1200" b="0" baseline="0">
              <a:solidFill>
                <a:sysClr val="windowText" lastClr="000000"/>
              </a:solidFill>
              <a:latin typeface="Arial" pitchFamily="34" charset="0"/>
              <a:cs typeface="Arial" pitchFamily="34" charset="0"/>
            </a:rPr>
            <a:t> values will turn </a:t>
          </a:r>
          <a:r>
            <a:rPr lang="en-ZA" sz="1200" b="1" baseline="0">
              <a:solidFill>
                <a:srgbClr val="FF0000"/>
              </a:solidFill>
              <a:latin typeface="Arial" pitchFamily="34" charset="0"/>
              <a:cs typeface="Arial" pitchFamily="34" charset="0"/>
            </a:rPr>
            <a:t>RED </a:t>
          </a:r>
          <a:r>
            <a:rPr lang="en-ZA" sz="1200" b="0" baseline="0">
              <a:solidFill>
                <a:sysClr val="windowText" lastClr="000000"/>
              </a:solidFill>
              <a:latin typeface="Arial" pitchFamily="34" charset="0"/>
              <a:cs typeface="Arial" pitchFamily="34" charset="0"/>
            </a:rPr>
            <a:t>if </a:t>
          </a:r>
          <a:r>
            <a:rPr lang="en-ZA" sz="1200" b="1" baseline="0">
              <a:solidFill>
                <a:sysClr val="windowText" lastClr="000000"/>
              </a:solidFill>
              <a:latin typeface="Arial" pitchFamily="34" charset="0"/>
              <a:cs typeface="Arial" pitchFamily="34" charset="0"/>
            </a:rPr>
            <a:t>Recycling </a:t>
          </a:r>
          <a:r>
            <a:rPr lang="en-ZA" sz="1200" b="0" baseline="0">
              <a:solidFill>
                <a:sysClr val="windowText" lastClr="000000"/>
              </a:solidFill>
              <a:latin typeface="Arial" pitchFamily="34" charset="0"/>
              <a:cs typeface="Arial" pitchFamily="34" charset="0"/>
            </a:rPr>
            <a:t>has decreased between the comparative years</a:t>
          </a:r>
          <a:endParaRPr lang="en-ZA" sz="1200" b="1">
            <a:solidFill>
              <a:sysClr val="windowText" lastClr="000000"/>
            </a:solidFill>
            <a:latin typeface="Arial" pitchFamily="34" charset="0"/>
            <a:cs typeface="Arial" pitchFamily="34" charset="0"/>
          </a:endParaRPr>
        </a:p>
      </xdr:txBody>
    </xdr:sp>
    <xdr:clientData/>
  </xdr:twoCellAnchor>
  <xdr:twoCellAnchor>
    <xdr:from>
      <xdr:col>14</xdr:col>
      <xdr:colOff>0</xdr:colOff>
      <xdr:row>1078</xdr:row>
      <xdr:rowOff>0</xdr:rowOff>
    </xdr:from>
    <xdr:to>
      <xdr:col>21</xdr:col>
      <xdr:colOff>344805</xdr:colOff>
      <xdr:row>1081</xdr:row>
      <xdr:rowOff>99060</xdr:rowOff>
    </xdr:to>
    <xdr:sp macro="" textlink="">
      <xdr:nvSpPr>
        <xdr:cNvPr id="125" name="Rectangle 124"/>
        <xdr:cNvSpPr/>
      </xdr:nvSpPr>
      <xdr:spPr>
        <a:xfrm>
          <a:off x="13441680" y="14971776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1082-1098</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1109</xdr:row>
      <xdr:rowOff>0</xdr:rowOff>
    </xdr:from>
    <xdr:to>
      <xdr:col>21</xdr:col>
      <xdr:colOff>344805</xdr:colOff>
      <xdr:row>1112</xdr:row>
      <xdr:rowOff>99060</xdr:rowOff>
    </xdr:to>
    <xdr:sp macro="" textlink="">
      <xdr:nvSpPr>
        <xdr:cNvPr id="126" name="Rectangle 125"/>
        <xdr:cNvSpPr/>
      </xdr:nvSpPr>
      <xdr:spPr>
        <a:xfrm>
          <a:off x="13441680" y="153969720"/>
          <a:ext cx="4612005" cy="12420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1113-1129</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14</xdr:col>
      <xdr:colOff>0</xdr:colOff>
      <xdr:row>1060</xdr:row>
      <xdr:rowOff>0</xdr:rowOff>
    </xdr:from>
    <xdr:to>
      <xdr:col>15</xdr:col>
      <xdr:colOff>249794</xdr:colOff>
      <xdr:row>1060</xdr:row>
      <xdr:rowOff>162719</xdr:rowOff>
    </xdr:to>
    <xdr:sp macro="" textlink="">
      <xdr:nvSpPr>
        <xdr:cNvPr id="127" name="Rectangle 126">
          <a:hlinkClick xmlns:r="http://schemas.openxmlformats.org/officeDocument/2006/relationships" r:id="rId2"/>
        </xdr:cNvPr>
        <xdr:cNvSpPr/>
      </xdr:nvSpPr>
      <xdr:spPr>
        <a:xfrm>
          <a:off x="13441680" y="1458620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24</xdr:col>
      <xdr:colOff>68580</xdr:colOff>
      <xdr:row>7</xdr:row>
      <xdr:rowOff>0</xdr:rowOff>
    </xdr:from>
    <xdr:to>
      <xdr:col>24</xdr:col>
      <xdr:colOff>549593</xdr:colOff>
      <xdr:row>7</xdr:row>
      <xdr:rowOff>165100</xdr:rowOff>
    </xdr:to>
    <xdr:sp macro="" textlink="">
      <xdr:nvSpPr>
        <xdr:cNvPr id="128" name="Rectangle 127">
          <a:hlinkClick xmlns:r="http://schemas.openxmlformats.org/officeDocument/2006/relationships" r:id="rId18"/>
        </xdr:cNvPr>
        <xdr:cNvSpPr/>
      </xdr:nvSpPr>
      <xdr:spPr>
        <a:xfrm>
          <a:off x="19606260" y="1988820"/>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0</xdr:colOff>
      <xdr:row>0</xdr:row>
      <xdr:rowOff>38100</xdr:rowOff>
    </xdr:from>
    <xdr:to>
      <xdr:col>19</xdr:col>
      <xdr:colOff>171450</xdr:colOff>
      <xdr:row>0</xdr:row>
      <xdr:rowOff>352424</xdr:rowOff>
    </xdr:to>
    <xdr:sp macro="" textlink="">
      <xdr:nvSpPr>
        <xdr:cNvPr id="5" name="Rectangle 4">
          <a:hlinkClick xmlns:r="http://schemas.openxmlformats.org/officeDocument/2006/relationships" r:id="rId1"/>
        </xdr:cNvPr>
        <xdr:cNvSpPr/>
      </xdr:nvSpPr>
      <xdr:spPr>
        <a:xfrm>
          <a:off x="15897225"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17</xdr:col>
      <xdr:colOff>0</xdr:colOff>
      <xdr:row>7</xdr:row>
      <xdr:rowOff>0</xdr:rowOff>
    </xdr:from>
    <xdr:to>
      <xdr:col>25</xdr:col>
      <xdr:colOff>419100</xdr:colOff>
      <xdr:row>16</xdr:row>
      <xdr:rowOff>19050</xdr:rowOff>
    </xdr:to>
    <xdr:sp macro="" textlink="">
      <xdr:nvSpPr>
        <xdr:cNvPr id="3" name="Rectangle 2"/>
        <xdr:cNvSpPr/>
      </xdr:nvSpPr>
      <xdr:spPr>
        <a:xfrm>
          <a:off x="13430250" y="173355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17-28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29</xdr:row>
      <xdr:rowOff>0</xdr:rowOff>
    </xdr:from>
    <xdr:to>
      <xdr:col>25</xdr:col>
      <xdr:colOff>419100</xdr:colOff>
      <xdr:row>38</xdr:row>
      <xdr:rowOff>19050</xdr:rowOff>
    </xdr:to>
    <xdr:sp macro="" textlink="">
      <xdr:nvSpPr>
        <xdr:cNvPr id="6" name="Rectangle 5"/>
        <xdr:cNvSpPr/>
      </xdr:nvSpPr>
      <xdr:spPr>
        <a:xfrm>
          <a:off x="13430250" y="4029075"/>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39-50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51</xdr:row>
      <xdr:rowOff>0</xdr:rowOff>
    </xdr:from>
    <xdr:to>
      <xdr:col>25</xdr:col>
      <xdr:colOff>419100</xdr:colOff>
      <xdr:row>60</xdr:row>
      <xdr:rowOff>19050</xdr:rowOff>
    </xdr:to>
    <xdr:sp macro="" textlink="">
      <xdr:nvSpPr>
        <xdr:cNvPr id="7" name="Rectangle 6"/>
        <xdr:cNvSpPr/>
      </xdr:nvSpPr>
      <xdr:spPr>
        <a:xfrm>
          <a:off x="13430250" y="632460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61-72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73</xdr:row>
      <xdr:rowOff>0</xdr:rowOff>
    </xdr:from>
    <xdr:to>
      <xdr:col>25</xdr:col>
      <xdr:colOff>419100</xdr:colOff>
      <xdr:row>82</xdr:row>
      <xdr:rowOff>19050</xdr:rowOff>
    </xdr:to>
    <xdr:sp macro="" textlink="">
      <xdr:nvSpPr>
        <xdr:cNvPr id="8" name="Rectangle 7"/>
        <xdr:cNvSpPr/>
      </xdr:nvSpPr>
      <xdr:spPr>
        <a:xfrm>
          <a:off x="13430250" y="8620125"/>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83-94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95</xdr:row>
      <xdr:rowOff>0</xdr:rowOff>
    </xdr:from>
    <xdr:to>
      <xdr:col>25</xdr:col>
      <xdr:colOff>419100</xdr:colOff>
      <xdr:row>104</xdr:row>
      <xdr:rowOff>19050</xdr:rowOff>
    </xdr:to>
    <xdr:sp macro="" textlink="">
      <xdr:nvSpPr>
        <xdr:cNvPr id="9" name="Rectangle 8"/>
        <xdr:cNvSpPr/>
      </xdr:nvSpPr>
      <xdr:spPr>
        <a:xfrm>
          <a:off x="13430250" y="1091565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105-116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117</xdr:row>
      <xdr:rowOff>0</xdr:rowOff>
    </xdr:from>
    <xdr:to>
      <xdr:col>25</xdr:col>
      <xdr:colOff>419100</xdr:colOff>
      <xdr:row>126</xdr:row>
      <xdr:rowOff>19050</xdr:rowOff>
    </xdr:to>
    <xdr:sp macro="" textlink="">
      <xdr:nvSpPr>
        <xdr:cNvPr id="10" name="Rectangle 9"/>
        <xdr:cNvSpPr/>
      </xdr:nvSpPr>
      <xdr:spPr>
        <a:xfrm>
          <a:off x="13430250" y="13211175"/>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127-138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139</xdr:row>
      <xdr:rowOff>0</xdr:rowOff>
    </xdr:from>
    <xdr:to>
      <xdr:col>25</xdr:col>
      <xdr:colOff>419100</xdr:colOff>
      <xdr:row>148</xdr:row>
      <xdr:rowOff>19050</xdr:rowOff>
    </xdr:to>
    <xdr:sp macro="" textlink="">
      <xdr:nvSpPr>
        <xdr:cNvPr id="11" name="Rectangle 10"/>
        <xdr:cNvSpPr/>
      </xdr:nvSpPr>
      <xdr:spPr>
        <a:xfrm>
          <a:off x="13430250" y="1550670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149-160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161</xdr:row>
      <xdr:rowOff>0</xdr:rowOff>
    </xdr:from>
    <xdr:to>
      <xdr:col>25</xdr:col>
      <xdr:colOff>419100</xdr:colOff>
      <xdr:row>170</xdr:row>
      <xdr:rowOff>19050</xdr:rowOff>
    </xdr:to>
    <xdr:sp macro="" textlink="">
      <xdr:nvSpPr>
        <xdr:cNvPr id="12" name="Rectangle 11"/>
        <xdr:cNvSpPr/>
      </xdr:nvSpPr>
      <xdr:spPr>
        <a:xfrm>
          <a:off x="13430250" y="17802225"/>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171-182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183</xdr:row>
      <xdr:rowOff>0</xdr:rowOff>
    </xdr:from>
    <xdr:to>
      <xdr:col>25</xdr:col>
      <xdr:colOff>419100</xdr:colOff>
      <xdr:row>192</xdr:row>
      <xdr:rowOff>19050</xdr:rowOff>
    </xdr:to>
    <xdr:sp macro="" textlink="">
      <xdr:nvSpPr>
        <xdr:cNvPr id="13" name="Rectangle 12"/>
        <xdr:cNvSpPr/>
      </xdr:nvSpPr>
      <xdr:spPr>
        <a:xfrm>
          <a:off x="13430250" y="2009775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193-204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205</xdr:row>
      <xdr:rowOff>0</xdr:rowOff>
    </xdr:from>
    <xdr:to>
      <xdr:col>25</xdr:col>
      <xdr:colOff>419100</xdr:colOff>
      <xdr:row>214</xdr:row>
      <xdr:rowOff>19050</xdr:rowOff>
    </xdr:to>
    <xdr:sp macro="" textlink="">
      <xdr:nvSpPr>
        <xdr:cNvPr id="14" name="Rectangle 13"/>
        <xdr:cNvSpPr/>
      </xdr:nvSpPr>
      <xdr:spPr>
        <a:xfrm>
          <a:off x="13430250" y="22393275"/>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215-226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356</xdr:row>
      <xdr:rowOff>0</xdr:rowOff>
    </xdr:from>
    <xdr:to>
      <xdr:col>18</xdr:col>
      <xdr:colOff>234554</xdr:colOff>
      <xdr:row>356</xdr:row>
      <xdr:rowOff>162719</xdr:rowOff>
    </xdr:to>
    <xdr:sp macro="" textlink="">
      <xdr:nvSpPr>
        <xdr:cNvPr id="19" name="Rectangle 18">
          <a:hlinkClick xmlns:r="http://schemas.openxmlformats.org/officeDocument/2006/relationships" r:id="rId2"/>
        </xdr:cNvPr>
        <xdr:cNvSpPr/>
      </xdr:nvSpPr>
      <xdr:spPr>
        <a:xfrm>
          <a:off x="13430250" y="24774525"/>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xdr:row>
      <xdr:rowOff>390524</xdr:rowOff>
    </xdr:from>
    <xdr:to>
      <xdr:col>25</xdr:col>
      <xdr:colOff>428625</xdr:colOff>
      <xdr:row>5</xdr:row>
      <xdr:rowOff>180974</xdr:rowOff>
    </xdr:to>
    <xdr:sp macro="" textlink="">
      <xdr:nvSpPr>
        <xdr:cNvPr id="15" name="Rectangle 14"/>
        <xdr:cNvSpPr/>
      </xdr:nvSpPr>
      <xdr:spPr>
        <a:xfrm>
          <a:off x="13430250" y="771524"/>
          <a:ext cx="5305425" cy="9048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Headcount numbers are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Students</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enrolled in </a:t>
          </a:r>
          <a:r>
            <a:rPr lang="en-ZA" sz="1200" b="1" baseline="0">
              <a:solidFill>
                <a:sysClr val="windowText" lastClr="000000"/>
              </a:solidFill>
              <a:latin typeface="Arial" pitchFamily="34" charset="0"/>
              <a:cs typeface="Arial" pitchFamily="34" charset="0"/>
            </a:rPr>
            <a:t>all 7 Subjects</a:t>
          </a:r>
        </a:p>
        <a:p>
          <a:pPr algn="l"/>
          <a:endParaRPr lang="en-ZA" sz="1200" b="1" baseline="0">
            <a:solidFill>
              <a:sysClr val="windowText" lastClr="000000"/>
            </a:solidFill>
            <a:latin typeface="Arial" pitchFamily="34" charset="0"/>
            <a:cs typeface="Arial" pitchFamily="34" charset="0"/>
          </a:endParaRP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227</xdr:row>
      <xdr:rowOff>0</xdr:rowOff>
    </xdr:from>
    <xdr:to>
      <xdr:col>25</xdr:col>
      <xdr:colOff>419100</xdr:colOff>
      <xdr:row>236</xdr:row>
      <xdr:rowOff>19050</xdr:rowOff>
    </xdr:to>
    <xdr:sp macro="" textlink="">
      <xdr:nvSpPr>
        <xdr:cNvPr id="16" name="Rectangle 15"/>
        <xdr:cNvSpPr/>
      </xdr:nvSpPr>
      <xdr:spPr>
        <a:xfrm>
          <a:off x="13430250" y="2308860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237-248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249</xdr:row>
      <xdr:rowOff>0</xdr:rowOff>
    </xdr:from>
    <xdr:to>
      <xdr:col>25</xdr:col>
      <xdr:colOff>419100</xdr:colOff>
      <xdr:row>258</xdr:row>
      <xdr:rowOff>19050</xdr:rowOff>
    </xdr:to>
    <xdr:sp macro="" textlink="">
      <xdr:nvSpPr>
        <xdr:cNvPr id="17" name="Rectangle 16"/>
        <xdr:cNvSpPr/>
      </xdr:nvSpPr>
      <xdr:spPr>
        <a:xfrm>
          <a:off x="13430250" y="2729865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259-270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271</xdr:row>
      <xdr:rowOff>0</xdr:rowOff>
    </xdr:from>
    <xdr:to>
      <xdr:col>25</xdr:col>
      <xdr:colOff>419100</xdr:colOff>
      <xdr:row>280</xdr:row>
      <xdr:rowOff>19050</xdr:rowOff>
    </xdr:to>
    <xdr:sp macro="" textlink="">
      <xdr:nvSpPr>
        <xdr:cNvPr id="18" name="Rectangle 17"/>
        <xdr:cNvSpPr/>
      </xdr:nvSpPr>
      <xdr:spPr>
        <a:xfrm>
          <a:off x="13430250" y="3150870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281-292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293</xdr:row>
      <xdr:rowOff>0</xdr:rowOff>
    </xdr:from>
    <xdr:to>
      <xdr:col>25</xdr:col>
      <xdr:colOff>419100</xdr:colOff>
      <xdr:row>302</xdr:row>
      <xdr:rowOff>19050</xdr:rowOff>
    </xdr:to>
    <xdr:sp macro="" textlink="">
      <xdr:nvSpPr>
        <xdr:cNvPr id="20" name="Rectangle 19"/>
        <xdr:cNvSpPr/>
      </xdr:nvSpPr>
      <xdr:spPr>
        <a:xfrm>
          <a:off x="13430250" y="3571875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303-314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315</xdr:row>
      <xdr:rowOff>0</xdr:rowOff>
    </xdr:from>
    <xdr:to>
      <xdr:col>25</xdr:col>
      <xdr:colOff>419100</xdr:colOff>
      <xdr:row>324</xdr:row>
      <xdr:rowOff>19050</xdr:rowOff>
    </xdr:to>
    <xdr:sp macro="" textlink="">
      <xdr:nvSpPr>
        <xdr:cNvPr id="21" name="Rectangle 20"/>
        <xdr:cNvSpPr/>
      </xdr:nvSpPr>
      <xdr:spPr>
        <a:xfrm>
          <a:off x="13430250" y="39928800"/>
          <a:ext cx="52959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325-336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0</xdr:colOff>
      <xdr:row>0</xdr:row>
      <xdr:rowOff>38100</xdr:rowOff>
    </xdr:from>
    <xdr:to>
      <xdr:col>19</xdr:col>
      <xdr:colOff>171450</xdr:colOff>
      <xdr:row>0</xdr:row>
      <xdr:rowOff>352424</xdr:rowOff>
    </xdr:to>
    <xdr:sp macro="" textlink="">
      <xdr:nvSpPr>
        <xdr:cNvPr id="2" name="Rectangle 1">
          <a:hlinkClick xmlns:r="http://schemas.openxmlformats.org/officeDocument/2006/relationships" r:id="rId1"/>
        </xdr:cNvPr>
        <xdr:cNvSpPr/>
      </xdr:nvSpPr>
      <xdr:spPr>
        <a:xfrm>
          <a:off x="1512570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17</xdr:col>
      <xdr:colOff>0</xdr:colOff>
      <xdr:row>721</xdr:row>
      <xdr:rowOff>0</xdr:rowOff>
    </xdr:from>
    <xdr:to>
      <xdr:col>25</xdr:col>
      <xdr:colOff>438150</xdr:colOff>
      <xdr:row>730</xdr:row>
      <xdr:rowOff>19050</xdr:rowOff>
    </xdr:to>
    <xdr:sp macro="" textlink="">
      <xdr:nvSpPr>
        <xdr:cNvPr id="3" name="Rectangle 2"/>
        <xdr:cNvSpPr/>
      </xdr:nvSpPr>
      <xdr:spPr>
        <a:xfrm>
          <a:off x="14478000" y="21240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731-742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743</xdr:row>
      <xdr:rowOff>0</xdr:rowOff>
    </xdr:from>
    <xdr:to>
      <xdr:col>25</xdr:col>
      <xdr:colOff>438150</xdr:colOff>
      <xdr:row>752</xdr:row>
      <xdr:rowOff>19050</xdr:rowOff>
    </xdr:to>
    <xdr:sp macro="" textlink="">
      <xdr:nvSpPr>
        <xdr:cNvPr id="4" name="Rectangle 3"/>
        <xdr:cNvSpPr/>
      </xdr:nvSpPr>
      <xdr:spPr>
        <a:xfrm>
          <a:off x="14478000" y="63246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753-764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765</xdr:row>
      <xdr:rowOff>0</xdr:rowOff>
    </xdr:from>
    <xdr:to>
      <xdr:col>25</xdr:col>
      <xdr:colOff>438150</xdr:colOff>
      <xdr:row>774</xdr:row>
      <xdr:rowOff>19050</xdr:rowOff>
    </xdr:to>
    <xdr:sp macro="" textlink="">
      <xdr:nvSpPr>
        <xdr:cNvPr id="5" name="Rectangle 4"/>
        <xdr:cNvSpPr/>
      </xdr:nvSpPr>
      <xdr:spPr>
        <a:xfrm>
          <a:off x="14478000" y="105251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775-786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787</xdr:row>
      <xdr:rowOff>0</xdr:rowOff>
    </xdr:from>
    <xdr:to>
      <xdr:col>25</xdr:col>
      <xdr:colOff>438150</xdr:colOff>
      <xdr:row>796</xdr:row>
      <xdr:rowOff>19050</xdr:rowOff>
    </xdr:to>
    <xdr:sp macro="" textlink="">
      <xdr:nvSpPr>
        <xdr:cNvPr id="6" name="Rectangle 5"/>
        <xdr:cNvSpPr/>
      </xdr:nvSpPr>
      <xdr:spPr>
        <a:xfrm>
          <a:off x="14478000" y="147256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797-808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809</xdr:row>
      <xdr:rowOff>0</xdr:rowOff>
    </xdr:from>
    <xdr:to>
      <xdr:col>25</xdr:col>
      <xdr:colOff>438150</xdr:colOff>
      <xdr:row>818</xdr:row>
      <xdr:rowOff>19050</xdr:rowOff>
    </xdr:to>
    <xdr:sp macro="" textlink="">
      <xdr:nvSpPr>
        <xdr:cNvPr id="7" name="Rectangle 6"/>
        <xdr:cNvSpPr/>
      </xdr:nvSpPr>
      <xdr:spPr>
        <a:xfrm>
          <a:off x="14478000" y="189261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819-830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831</xdr:row>
      <xdr:rowOff>0</xdr:rowOff>
    </xdr:from>
    <xdr:to>
      <xdr:col>25</xdr:col>
      <xdr:colOff>438150</xdr:colOff>
      <xdr:row>840</xdr:row>
      <xdr:rowOff>19050</xdr:rowOff>
    </xdr:to>
    <xdr:sp macro="" textlink="">
      <xdr:nvSpPr>
        <xdr:cNvPr id="8" name="Rectangle 7"/>
        <xdr:cNvSpPr/>
      </xdr:nvSpPr>
      <xdr:spPr>
        <a:xfrm>
          <a:off x="14478000" y="231267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841-852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853</xdr:row>
      <xdr:rowOff>0</xdr:rowOff>
    </xdr:from>
    <xdr:to>
      <xdr:col>25</xdr:col>
      <xdr:colOff>438150</xdr:colOff>
      <xdr:row>862</xdr:row>
      <xdr:rowOff>19050</xdr:rowOff>
    </xdr:to>
    <xdr:sp macro="" textlink="">
      <xdr:nvSpPr>
        <xdr:cNvPr id="9" name="Rectangle 8"/>
        <xdr:cNvSpPr/>
      </xdr:nvSpPr>
      <xdr:spPr>
        <a:xfrm>
          <a:off x="14478000" y="273272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863-874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875</xdr:row>
      <xdr:rowOff>0</xdr:rowOff>
    </xdr:from>
    <xdr:to>
      <xdr:col>25</xdr:col>
      <xdr:colOff>438150</xdr:colOff>
      <xdr:row>884</xdr:row>
      <xdr:rowOff>19050</xdr:rowOff>
    </xdr:to>
    <xdr:sp macro="" textlink="">
      <xdr:nvSpPr>
        <xdr:cNvPr id="10" name="Rectangle 9"/>
        <xdr:cNvSpPr/>
      </xdr:nvSpPr>
      <xdr:spPr>
        <a:xfrm>
          <a:off x="14478000" y="315277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885-896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897</xdr:row>
      <xdr:rowOff>0</xdr:rowOff>
    </xdr:from>
    <xdr:to>
      <xdr:col>25</xdr:col>
      <xdr:colOff>438150</xdr:colOff>
      <xdr:row>906</xdr:row>
      <xdr:rowOff>19050</xdr:rowOff>
    </xdr:to>
    <xdr:sp macro="" textlink="">
      <xdr:nvSpPr>
        <xdr:cNvPr id="11" name="Rectangle 10"/>
        <xdr:cNvSpPr/>
      </xdr:nvSpPr>
      <xdr:spPr>
        <a:xfrm>
          <a:off x="14478000" y="357282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907-918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919</xdr:row>
      <xdr:rowOff>0</xdr:rowOff>
    </xdr:from>
    <xdr:to>
      <xdr:col>25</xdr:col>
      <xdr:colOff>438150</xdr:colOff>
      <xdr:row>928</xdr:row>
      <xdr:rowOff>19050</xdr:rowOff>
    </xdr:to>
    <xdr:sp macro="" textlink="">
      <xdr:nvSpPr>
        <xdr:cNvPr id="12" name="Rectangle 11"/>
        <xdr:cNvSpPr/>
      </xdr:nvSpPr>
      <xdr:spPr>
        <a:xfrm>
          <a:off x="14478000" y="399288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929-940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364</xdr:row>
      <xdr:rowOff>0</xdr:rowOff>
    </xdr:from>
    <xdr:to>
      <xdr:col>25</xdr:col>
      <xdr:colOff>438150</xdr:colOff>
      <xdr:row>373</xdr:row>
      <xdr:rowOff>19050</xdr:rowOff>
    </xdr:to>
    <xdr:sp macro="" textlink="">
      <xdr:nvSpPr>
        <xdr:cNvPr id="18" name="Rectangle 17"/>
        <xdr:cNvSpPr/>
      </xdr:nvSpPr>
      <xdr:spPr>
        <a:xfrm>
          <a:off x="14478000" y="910590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374-385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386</xdr:row>
      <xdr:rowOff>0</xdr:rowOff>
    </xdr:from>
    <xdr:to>
      <xdr:col>25</xdr:col>
      <xdr:colOff>438150</xdr:colOff>
      <xdr:row>395</xdr:row>
      <xdr:rowOff>19050</xdr:rowOff>
    </xdr:to>
    <xdr:sp macro="" textlink="">
      <xdr:nvSpPr>
        <xdr:cNvPr id="19" name="Rectangle 18"/>
        <xdr:cNvSpPr/>
      </xdr:nvSpPr>
      <xdr:spPr>
        <a:xfrm>
          <a:off x="14478000" y="952595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396-407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408</xdr:row>
      <xdr:rowOff>0</xdr:rowOff>
    </xdr:from>
    <xdr:to>
      <xdr:col>25</xdr:col>
      <xdr:colOff>438150</xdr:colOff>
      <xdr:row>417</xdr:row>
      <xdr:rowOff>19050</xdr:rowOff>
    </xdr:to>
    <xdr:sp macro="" textlink="">
      <xdr:nvSpPr>
        <xdr:cNvPr id="20" name="Rectangle 19"/>
        <xdr:cNvSpPr/>
      </xdr:nvSpPr>
      <xdr:spPr>
        <a:xfrm>
          <a:off x="14478000" y="99460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418-429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430</xdr:row>
      <xdr:rowOff>0</xdr:rowOff>
    </xdr:from>
    <xdr:to>
      <xdr:col>25</xdr:col>
      <xdr:colOff>438150</xdr:colOff>
      <xdr:row>439</xdr:row>
      <xdr:rowOff>19050</xdr:rowOff>
    </xdr:to>
    <xdr:sp macro="" textlink="">
      <xdr:nvSpPr>
        <xdr:cNvPr id="21" name="Rectangle 20"/>
        <xdr:cNvSpPr/>
      </xdr:nvSpPr>
      <xdr:spPr>
        <a:xfrm>
          <a:off x="14478000" y="1036605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440-451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452</xdr:row>
      <xdr:rowOff>0</xdr:rowOff>
    </xdr:from>
    <xdr:to>
      <xdr:col>25</xdr:col>
      <xdr:colOff>438150</xdr:colOff>
      <xdr:row>461</xdr:row>
      <xdr:rowOff>19050</xdr:rowOff>
    </xdr:to>
    <xdr:sp macro="" textlink="">
      <xdr:nvSpPr>
        <xdr:cNvPr id="22" name="Rectangle 21"/>
        <xdr:cNvSpPr/>
      </xdr:nvSpPr>
      <xdr:spPr>
        <a:xfrm>
          <a:off x="14478000" y="107861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462-473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474</xdr:row>
      <xdr:rowOff>0</xdr:rowOff>
    </xdr:from>
    <xdr:to>
      <xdr:col>25</xdr:col>
      <xdr:colOff>438150</xdr:colOff>
      <xdr:row>483</xdr:row>
      <xdr:rowOff>19050</xdr:rowOff>
    </xdr:to>
    <xdr:sp macro="" textlink="">
      <xdr:nvSpPr>
        <xdr:cNvPr id="23" name="Rectangle 22"/>
        <xdr:cNvSpPr/>
      </xdr:nvSpPr>
      <xdr:spPr>
        <a:xfrm>
          <a:off x="14478000" y="1120616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484-495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496</xdr:row>
      <xdr:rowOff>0</xdr:rowOff>
    </xdr:from>
    <xdr:to>
      <xdr:col>25</xdr:col>
      <xdr:colOff>438150</xdr:colOff>
      <xdr:row>505</xdr:row>
      <xdr:rowOff>19050</xdr:rowOff>
    </xdr:to>
    <xdr:sp macro="" textlink="">
      <xdr:nvSpPr>
        <xdr:cNvPr id="24" name="Rectangle 23"/>
        <xdr:cNvSpPr/>
      </xdr:nvSpPr>
      <xdr:spPr>
        <a:xfrm>
          <a:off x="14478000" y="1162621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506-517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518</xdr:row>
      <xdr:rowOff>0</xdr:rowOff>
    </xdr:from>
    <xdr:to>
      <xdr:col>25</xdr:col>
      <xdr:colOff>438150</xdr:colOff>
      <xdr:row>527</xdr:row>
      <xdr:rowOff>19050</xdr:rowOff>
    </xdr:to>
    <xdr:sp macro="" textlink="">
      <xdr:nvSpPr>
        <xdr:cNvPr id="25" name="Rectangle 24"/>
        <xdr:cNvSpPr/>
      </xdr:nvSpPr>
      <xdr:spPr>
        <a:xfrm>
          <a:off x="14478000" y="1204626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528-539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540</xdr:row>
      <xdr:rowOff>0</xdr:rowOff>
    </xdr:from>
    <xdr:to>
      <xdr:col>25</xdr:col>
      <xdr:colOff>438150</xdr:colOff>
      <xdr:row>549</xdr:row>
      <xdr:rowOff>19050</xdr:rowOff>
    </xdr:to>
    <xdr:sp macro="" textlink="">
      <xdr:nvSpPr>
        <xdr:cNvPr id="26" name="Rectangle 25"/>
        <xdr:cNvSpPr/>
      </xdr:nvSpPr>
      <xdr:spPr>
        <a:xfrm>
          <a:off x="14478000" y="1246632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550-561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562</xdr:row>
      <xdr:rowOff>0</xdr:rowOff>
    </xdr:from>
    <xdr:to>
      <xdr:col>25</xdr:col>
      <xdr:colOff>438150</xdr:colOff>
      <xdr:row>571</xdr:row>
      <xdr:rowOff>19050</xdr:rowOff>
    </xdr:to>
    <xdr:sp macro="" textlink="">
      <xdr:nvSpPr>
        <xdr:cNvPr id="27" name="Rectangle 26"/>
        <xdr:cNvSpPr/>
      </xdr:nvSpPr>
      <xdr:spPr>
        <a:xfrm>
          <a:off x="14478000" y="1288637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572-583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359</xdr:row>
      <xdr:rowOff>9525</xdr:rowOff>
    </xdr:from>
    <xdr:to>
      <xdr:col>25</xdr:col>
      <xdr:colOff>428625</xdr:colOff>
      <xdr:row>362</xdr:row>
      <xdr:rowOff>371475</xdr:rowOff>
    </xdr:to>
    <xdr:sp macro="" textlink="">
      <xdr:nvSpPr>
        <xdr:cNvPr id="28" name="Rectangle 27"/>
        <xdr:cNvSpPr/>
      </xdr:nvSpPr>
      <xdr:spPr>
        <a:xfrm>
          <a:off x="13430250" y="29136975"/>
          <a:ext cx="5305425" cy="1066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Headcount numbers are for </a:t>
          </a:r>
          <a:r>
            <a:rPr lang="en-ZA" sz="1200" b="1" baseline="0">
              <a:solidFill>
                <a:sysClr val="windowText" lastClr="000000"/>
              </a:solidFill>
              <a:latin typeface="Arial" pitchFamily="34" charset="0"/>
              <a:cs typeface="Arial" pitchFamily="34" charset="0"/>
            </a:rPr>
            <a:t>Students</a:t>
          </a:r>
          <a:r>
            <a:rPr lang="en-ZA" sz="1200" b="0" baseline="0">
              <a:solidFill>
                <a:sysClr val="windowText" lastClr="000000"/>
              </a:solidFill>
              <a:latin typeface="Arial" pitchFamily="34" charset="0"/>
              <a:cs typeface="Arial" pitchFamily="34" charset="0"/>
            </a:rPr>
            <a:t> enrolled in </a:t>
          </a:r>
          <a:r>
            <a:rPr lang="en-ZA" sz="1200" b="1" baseline="0">
              <a:solidFill>
                <a:sysClr val="windowText" lastClr="000000"/>
              </a:solidFill>
              <a:latin typeface="Arial" pitchFamily="34" charset="0"/>
              <a:cs typeface="Arial" pitchFamily="34" charset="0"/>
            </a:rPr>
            <a:t>all 4 Subjects </a:t>
          </a:r>
          <a:r>
            <a:rPr lang="en-ZA" sz="1200" b="0" baseline="0">
              <a:solidFill>
                <a:sysClr val="windowText" lastClr="000000"/>
              </a:solidFill>
              <a:latin typeface="Arial" pitchFamily="34" charset="0"/>
              <a:cs typeface="Arial" pitchFamily="34" charset="0"/>
            </a:rPr>
            <a:t>and are a </a:t>
          </a:r>
          <a:r>
            <a:rPr lang="en-ZA" sz="1200" b="1" baseline="0">
              <a:solidFill>
                <a:sysClr val="windowText" lastClr="000000"/>
              </a:solidFill>
              <a:latin typeface="Arial" pitchFamily="34" charset="0"/>
              <a:cs typeface="Arial" pitchFamily="34" charset="0"/>
            </a:rPr>
            <a:t>SUM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the same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 Level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offered </a:t>
          </a:r>
          <a:r>
            <a:rPr lang="en-ZA" sz="1200" b="0" baseline="0">
              <a:solidFill>
                <a:sysClr val="windowText" lastClr="000000"/>
              </a:solidFill>
              <a:latin typeface="Arial" pitchFamily="34" charset="0"/>
              <a:cs typeface="Arial" pitchFamily="34" charset="0"/>
            </a:rPr>
            <a:t>across</a:t>
          </a:r>
          <a:r>
            <a:rPr lang="en-ZA" sz="1200" b="1" baseline="0">
              <a:solidFill>
                <a:sysClr val="windowText" lastClr="000000"/>
              </a:solidFill>
              <a:latin typeface="Arial" pitchFamily="34" charset="0"/>
              <a:cs typeface="Arial" pitchFamily="34" charset="0"/>
            </a:rPr>
            <a:t> all 3 Trimesters</a:t>
          </a:r>
        </a:p>
        <a:p>
          <a:pPr algn="l"/>
          <a:endParaRPr lang="en-ZA" sz="1200" b="1" baseline="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xdr:row>
      <xdr:rowOff>0</xdr:rowOff>
    </xdr:from>
    <xdr:to>
      <xdr:col>25</xdr:col>
      <xdr:colOff>438150</xdr:colOff>
      <xdr:row>16</xdr:row>
      <xdr:rowOff>19050</xdr:rowOff>
    </xdr:to>
    <xdr:sp macro="" textlink="">
      <xdr:nvSpPr>
        <xdr:cNvPr id="29" name="Rectangle 28"/>
        <xdr:cNvSpPr/>
      </xdr:nvSpPr>
      <xdr:spPr>
        <a:xfrm>
          <a:off x="14478000" y="910590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17-28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29</xdr:row>
      <xdr:rowOff>0</xdr:rowOff>
    </xdr:from>
    <xdr:to>
      <xdr:col>25</xdr:col>
      <xdr:colOff>438150</xdr:colOff>
      <xdr:row>38</xdr:row>
      <xdr:rowOff>19050</xdr:rowOff>
    </xdr:to>
    <xdr:sp macro="" textlink="">
      <xdr:nvSpPr>
        <xdr:cNvPr id="30" name="Rectangle 29"/>
        <xdr:cNvSpPr/>
      </xdr:nvSpPr>
      <xdr:spPr>
        <a:xfrm>
          <a:off x="14478000" y="952595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39-50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51</xdr:row>
      <xdr:rowOff>0</xdr:rowOff>
    </xdr:from>
    <xdr:to>
      <xdr:col>25</xdr:col>
      <xdr:colOff>438150</xdr:colOff>
      <xdr:row>60</xdr:row>
      <xdr:rowOff>19050</xdr:rowOff>
    </xdr:to>
    <xdr:sp macro="" textlink="">
      <xdr:nvSpPr>
        <xdr:cNvPr id="31" name="Rectangle 30"/>
        <xdr:cNvSpPr/>
      </xdr:nvSpPr>
      <xdr:spPr>
        <a:xfrm>
          <a:off x="14478000" y="99460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61-72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73</xdr:row>
      <xdr:rowOff>0</xdr:rowOff>
    </xdr:from>
    <xdr:to>
      <xdr:col>25</xdr:col>
      <xdr:colOff>438150</xdr:colOff>
      <xdr:row>82</xdr:row>
      <xdr:rowOff>19050</xdr:rowOff>
    </xdr:to>
    <xdr:sp macro="" textlink="">
      <xdr:nvSpPr>
        <xdr:cNvPr id="32" name="Rectangle 31"/>
        <xdr:cNvSpPr/>
      </xdr:nvSpPr>
      <xdr:spPr>
        <a:xfrm>
          <a:off x="14478000" y="1036605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83-94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95</xdr:row>
      <xdr:rowOff>0</xdr:rowOff>
    </xdr:from>
    <xdr:to>
      <xdr:col>25</xdr:col>
      <xdr:colOff>438150</xdr:colOff>
      <xdr:row>104</xdr:row>
      <xdr:rowOff>19050</xdr:rowOff>
    </xdr:to>
    <xdr:sp macro="" textlink="">
      <xdr:nvSpPr>
        <xdr:cNvPr id="33" name="Rectangle 32"/>
        <xdr:cNvSpPr/>
      </xdr:nvSpPr>
      <xdr:spPr>
        <a:xfrm>
          <a:off x="14478000" y="107861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105-116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117</xdr:row>
      <xdr:rowOff>0</xdr:rowOff>
    </xdr:from>
    <xdr:to>
      <xdr:col>25</xdr:col>
      <xdr:colOff>438150</xdr:colOff>
      <xdr:row>126</xdr:row>
      <xdr:rowOff>19050</xdr:rowOff>
    </xdr:to>
    <xdr:sp macro="" textlink="">
      <xdr:nvSpPr>
        <xdr:cNvPr id="34" name="Rectangle 33"/>
        <xdr:cNvSpPr/>
      </xdr:nvSpPr>
      <xdr:spPr>
        <a:xfrm>
          <a:off x="14478000" y="1120616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127-138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139</xdr:row>
      <xdr:rowOff>0</xdr:rowOff>
    </xdr:from>
    <xdr:to>
      <xdr:col>25</xdr:col>
      <xdr:colOff>438150</xdr:colOff>
      <xdr:row>148</xdr:row>
      <xdr:rowOff>19050</xdr:rowOff>
    </xdr:to>
    <xdr:sp macro="" textlink="">
      <xdr:nvSpPr>
        <xdr:cNvPr id="35" name="Rectangle 34"/>
        <xdr:cNvSpPr/>
      </xdr:nvSpPr>
      <xdr:spPr>
        <a:xfrm>
          <a:off x="14478000" y="1162621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149-160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161</xdr:row>
      <xdr:rowOff>0</xdr:rowOff>
    </xdr:from>
    <xdr:to>
      <xdr:col>25</xdr:col>
      <xdr:colOff>438150</xdr:colOff>
      <xdr:row>170</xdr:row>
      <xdr:rowOff>19050</xdr:rowOff>
    </xdr:to>
    <xdr:sp macro="" textlink="">
      <xdr:nvSpPr>
        <xdr:cNvPr id="36" name="Rectangle 35"/>
        <xdr:cNvSpPr/>
      </xdr:nvSpPr>
      <xdr:spPr>
        <a:xfrm>
          <a:off x="14478000" y="1204626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171-182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183</xdr:row>
      <xdr:rowOff>0</xdr:rowOff>
    </xdr:from>
    <xdr:to>
      <xdr:col>25</xdr:col>
      <xdr:colOff>438150</xdr:colOff>
      <xdr:row>192</xdr:row>
      <xdr:rowOff>19050</xdr:rowOff>
    </xdr:to>
    <xdr:sp macro="" textlink="">
      <xdr:nvSpPr>
        <xdr:cNvPr id="37" name="Rectangle 36"/>
        <xdr:cNvSpPr/>
      </xdr:nvSpPr>
      <xdr:spPr>
        <a:xfrm>
          <a:off x="14478000" y="1246632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193-204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205</xdr:row>
      <xdr:rowOff>0</xdr:rowOff>
    </xdr:from>
    <xdr:to>
      <xdr:col>25</xdr:col>
      <xdr:colOff>438150</xdr:colOff>
      <xdr:row>214</xdr:row>
      <xdr:rowOff>19050</xdr:rowOff>
    </xdr:to>
    <xdr:sp macro="" textlink="">
      <xdr:nvSpPr>
        <xdr:cNvPr id="38" name="Rectangle 37"/>
        <xdr:cNvSpPr/>
      </xdr:nvSpPr>
      <xdr:spPr>
        <a:xfrm>
          <a:off x="14478000" y="1288637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215-226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xdr:row>
      <xdr:rowOff>0</xdr:rowOff>
    </xdr:from>
    <xdr:to>
      <xdr:col>25</xdr:col>
      <xdr:colOff>428625</xdr:colOff>
      <xdr:row>5</xdr:row>
      <xdr:rowOff>304800</xdr:rowOff>
    </xdr:to>
    <xdr:sp macro="" textlink="">
      <xdr:nvSpPr>
        <xdr:cNvPr id="39" name="Rectangle 38"/>
        <xdr:cNvSpPr/>
      </xdr:nvSpPr>
      <xdr:spPr>
        <a:xfrm>
          <a:off x="14478000" y="90096975"/>
          <a:ext cx="5305425" cy="7239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Headcount numbers are for </a:t>
          </a:r>
          <a:r>
            <a:rPr lang="en-ZA" sz="1200" b="1" baseline="0">
              <a:solidFill>
                <a:sysClr val="windowText" lastClr="000000"/>
              </a:solidFill>
              <a:latin typeface="Arial" pitchFamily="34" charset="0"/>
              <a:cs typeface="Arial" pitchFamily="34" charset="0"/>
            </a:rPr>
            <a:t>Students</a:t>
          </a:r>
          <a:r>
            <a:rPr lang="en-ZA" sz="1200" b="0" baseline="0">
              <a:solidFill>
                <a:sysClr val="windowText" lastClr="000000"/>
              </a:solidFill>
              <a:latin typeface="Arial" pitchFamily="34" charset="0"/>
              <a:cs typeface="Arial" pitchFamily="34" charset="0"/>
            </a:rPr>
            <a:t> enrolled in </a:t>
          </a:r>
          <a:r>
            <a:rPr lang="en-ZA" sz="1200" b="1" baseline="0">
              <a:solidFill>
                <a:sysClr val="windowText" lastClr="000000"/>
              </a:solidFill>
              <a:latin typeface="Arial" pitchFamily="34" charset="0"/>
              <a:cs typeface="Arial" pitchFamily="34" charset="0"/>
            </a:rPr>
            <a:t>all 4 Subjects </a:t>
          </a:r>
          <a:r>
            <a:rPr lang="en-ZA" sz="1200" b="0" baseline="0">
              <a:solidFill>
                <a:sysClr val="windowText" lastClr="000000"/>
              </a:solidFill>
              <a:latin typeface="Arial" pitchFamily="34" charset="0"/>
              <a:cs typeface="Arial" pitchFamily="34" charset="0"/>
            </a:rPr>
            <a:t>and are a </a:t>
          </a:r>
          <a:r>
            <a:rPr lang="en-ZA" sz="1200" b="1" baseline="0">
              <a:solidFill>
                <a:sysClr val="windowText" lastClr="000000"/>
              </a:solidFill>
              <a:latin typeface="Arial" pitchFamily="34" charset="0"/>
              <a:cs typeface="Arial" pitchFamily="34" charset="0"/>
            </a:rPr>
            <a:t>SUM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the same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 Level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offered </a:t>
          </a:r>
          <a:r>
            <a:rPr lang="en-ZA" sz="1200" b="0" baseline="0">
              <a:solidFill>
                <a:sysClr val="windowText" lastClr="000000"/>
              </a:solidFill>
              <a:latin typeface="Arial" pitchFamily="34" charset="0"/>
              <a:cs typeface="Arial" pitchFamily="34" charset="0"/>
            </a:rPr>
            <a:t>across</a:t>
          </a:r>
          <a:r>
            <a:rPr lang="en-ZA" sz="1200" b="1" baseline="0">
              <a:solidFill>
                <a:sysClr val="windowText" lastClr="000000"/>
              </a:solidFill>
              <a:latin typeface="Arial" pitchFamily="34" charset="0"/>
              <a:cs typeface="Arial" pitchFamily="34" charset="0"/>
            </a:rPr>
            <a:t> all 3 Trimesters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xdr:row>
      <xdr:rowOff>60325</xdr:rowOff>
    </xdr:from>
    <xdr:to>
      <xdr:col>19</xdr:col>
      <xdr:colOff>311150</xdr:colOff>
      <xdr:row>1</xdr:row>
      <xdr:rowOff>225425</xdr:rowOff>
    </xdr:to>
    <xdr:sp macro="" textlink="">
      <xdr:nvSpPr>
        <xdr:cNvPr id="47" name="Rectangle 46">
          <a:hlinkClick xmlns:r="http://schemas.openxmlformats.org/officeDocument/2006/relationships" r:id="rId2"/>
        </xdr:cNvPr>
        <xdr:cNvSpPr/>
      </xdr:nvSpPr>
      <xdr:spPr>
        <a:xfrm>
          <a:off x="14478000" y="441325"/>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N1 - N3  (Trimesters 1 - 3)</a:t>
          </a:r>
        </a:p>
      </xdr:txBody>
    </xdr:sp>
    <xdr:clientData/>
  </xdr:twoCellAnchor>
  <xdr:twoCellAnchor>
    <xdr:from>
      <xdr:col>17</xdr:col>
      <xdr:colOff>0</xdr:colOff>
      <xdr:row>1</xdr:row>
      <xdr:rowOff>263525</xdr:rowOff>
    </xdr:from>
    <xdr:to>
      <xdr:col>19</xdr:col>
      <xdr:colOff>311150</xdr:colOff>
      <xdr:row>2</xdr:row>
      <xdr:rowOff>38100</xdr:rowOff>
    </xdr:to>
    <xdr:sp macro="" textlink="">
      <xdr:nvSpPr>
        <xdr:cNvPr id="48" name="Rectangle 47">
          <a:hlinkClick xmlns:r="http://schemas.openxmlformats.org/officeDocument/2006/relationships" r:id="rId3"/>
        </xdr:cNvPr>
        <xdr:cNvSpPr/>
      </xdr:nvSpPr>
      <xdr:spPr>
        <a:xfrm>
          <a:off x="14478000" y="644525"/>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N4 - N6  (Trimesters 1 - 3)</a:t>
          </a:r>
        </a:p>
      </xdr:txBody>
    </xdr:sp>
    <xdr:clientData/>
  </xdr:twoCellAnchor>
  <xdr:twoCellAnchor>
    <xdr:from>
      <xdr:col>17</xdr:col>
      <xdr:colOff>0</xdr:colOff>
      <xdr:row>2</xdr:row>
      <xdr:rowOff>73025</xdr:rowOff>
    </xdr:from>
    <xdr:to>
      <xdr:col>19</xdr:col>
      <xdr:colOff>311150</xdr:colOff>
      <xdr:row>2</xdr:row>
      <xdr:rowOff>238125</xdr:rowOff>
    </xdr:to>
    <xdr:sp macro="" textlink="">
      <xdr:nvSpPr>
        <xdr:cNvPr id="49" name="Rectangle 48">
          <a:hlinkClick xmlns:r="http://schemas.openxmlformats.org/officeDocument/2006/relationships" r:id="rId4"/>
        </xdr:cNvPr>
        <xdr:cNvSpPr/>
      </xdr:nvSpPr>
      <xdr:spPr>
        <a:xfrm>
          <a:off x="14478000" y="844550"/>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N4 - N6  (Semesters 1 - 2)</a:t>
          </a:r>
        </a:p>
      </xdr:txBody>
    </xdr:sp>
    <xdr:clientData/>
  </xdr:twoCellAnchor>
  <xdr:twoCellAnchor>
    <xdr:from>
      <xdr:col>17</xdr:col>
      <xdr:colOff>0</xdr:colOff>
      <xdr:row>356</xdr:row>
      <xdr:rowOff>0</xdr:rowOff>
    </xdr:from>
    <xdr:to>
      <xdr:col>18</xdr:col>
      <xdr:colOff>234554</xdr:colOff>
      <xdr:row>356</xdr:row>
      <xdr:rowOff>162719</xdr:rowOff>
    </xdr:to>
    <xdr:sp macro="" textlink="">
      <xdr:nvSpPr>
        <xdr:cNvPr id="43" name="Rectangle 42">
          <a:hlinkClick xmlns:r="http://schemas.openxmlformats.org/officeDocument/2006/relationships" r:id="rId5"/>
        </xdr:cNvPr>
        <xdr:cNvSpPr/>
      </xdr:nvSpPr>
      <xdr:spPr>
        <a:xfrm>
          <a:off x="15259050" y="28479750"/>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713</xdr:row>
      <xdr:rowOff>0</xdr:rowOff>
    </xdr:from>
    <xdr:to>
      <xdr:col>18</xdr:col>
      <xdr:colOff>234554</xdr:colOff>
      <xdr:row>713</xdr:row>
      <xdr:rowOff>162719</xdr:rowOff>
    </xdr:to>
    <xdr:sp macro="" textlink="">
      <xdr:nvSpPr>
        <xdr:cNvPr id="44" name="Rectangle 43">
          <a:hlinkClick xmlns:r="http://schemas.openxmlformats.org/officeDocument/2006/relationships" r:id="rId5"/>
        </xdr:cNvPr>
        <xdr:cNvSpPr/>
      </xdr:nvSpPr>
      <xdr:spPr>
        <a:xfrm>
          <a:off x="15259050" y="28479750"/>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1070</xdr:row>
      <xdr:rowOff>0</xdr:rowOff>
    </xdr:from>
    <xdr:to>
      <xdr:col>18</xdr:col>
      <xdr:colOff>234554</xdr:colOff>
      <xdr:row>1070</xdr:row>
      <xdr:rowOff>162719</xdr:rowOff>
    </xdr:to>
    <xdr:sp macro="" textlink="">
      <xdr:nvSpPr>
        <xdr:cNvPr id="45" name="Rectangle 44">
          <a:hlinkClick xmlns:r="http://schemas.openxmlformats.org/officeDocument/2006/relationships" r:id="rId5"/>
        </xdr:cNvPr>
        <xdr:cNvSpPr/>
      </xdr:nvSpPr>
      <xdr:spPr>
        <a:xfrm>
          <a:off x="15259050" y="56826150"/>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20</xdr:col>
      <xdr:colOff>0</xdr:colOff>
      <xdr:row>1</xdr:row>
      <xdr:rowOff>1</xdr:rowOff>
    </xdr:from>
    <xdr:to>
      <xdr:col>25</xdr:col>
      <xdr:colOff>428625</xdr:colOff>
      <xdr:row>2</xdr:row>
      <xdr:rowOff>266700</xdr:rowOff>
    </xdr:to>
    <xdr:sp macro="" textlink="">
      <xdr:nvSpPr>
        <xdr:cNvPr id="42" name="Rectangle 41"/>
        <xdr:cNvSpPr/>
      </xdr:nvSpPr>
      <xdr:spPr>
        <a:xfrm>
          <a:off x="15259050" y="381001"/>
          <a:ext cx="3476625" cy="657224"/>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effect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715</xdr:row>
      <xdr:rowOff>247649</xdr:rowOff>
    </xdr:from>
    <xdr:to>
      <xdr:col>25</xdr:col>
      <xdr:colOff>428625</xdr:colOff>
      <xdr:row>719</xdr:row>
      <xdr:rowOff>371474</xdr:rowOff>
    </xdr:to>
    <xdr:sp macro="" textlink="">
      <xdr:nvSpPr>
        <xdr:cNvPr id="51" name="Rectangle 50"/>
        <xdr:cNvSpPr/>
      </xdr:nvSpPr>
      <xdr:spPr>
        <a:xfrm>
          <a:off x="13430250" y="57473849"/>
          <a:ext cx="5305425" cy="107632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baseline="0">
              <a:solidFill>
                <a:sysClr val="windowText" lastClr="000000"/>
              </a:solidFill>
              <a:latin typeface="Arial" pitchFamily="34" charset="0"/>
              <a:cs typeface="Arial" pitchFamily="34" charset="0"/>
            </a:rPr>
            <a:t>Headcount numbers are for </a:t>
          </a:r>
          <a:r>
            <a:rPr lang="en-ZA" sz="1200" b="1" baseline="0">
              <a:solidFill>
                <a:sysClr val="windowText" lastClr="000000"/>
              </a:solidFill>
              <a:latin typeface="Arial" pitchFamily="34" charset="0"/>
              <a:cs typeface="Arial" pitchFamily="34" charset="0"/>
            </a:rPr>
            <a:t>Students</a:t>
          </a:r>
          <a:r>
            <a:rPr lang="en-ZA" sz="1200" b="0" baseline="0">
              <a:solidFill>
                <a:sysClr val="windowText" lastClr="000000"/>
              </a:solidFill>
              <a:latin typeface="Arial" pitchFamily="34" charset="0"/>
              <a:cs typeface="Arial" pitchFamily="34" charset="0"/>
            </a:rPr>
            <a:t> enrolled in </a:t>
          </a:r>
          <a:r>
            <a:rPr lang="en-ZA" sz="1200" b="1" baseline="0">
              <a:solidFill>
                <a:sysClr val="windowText" lastClr="000000"/>
              </a:solidFill>
              <a:latin typeface="Arial" pitchFamily="34" charset="0"/>
              <a:cs typeface="Arial" pitchFamily="34" charset="0"/>
            </a:rPr>
            <a:t>all 4 Subjects </a:t>
          </a:r>
          <a:r>
            <a:rPr lang="en-ZA" sz="1200" b="0" baseline="0">
              <a:solidFill>
                <a:sysClr val="windowText" lastClr="000000"/>
              </a:solidFill>
              <a:latin typeface="Arial" pitchFamily="34" charset="0"/>
              <a:cs typeface="Arial" pitchFamily="34" charset="0"/>
            </a:rPr>
            <a:t>and are a </a:t>
          </a:r>
          <a:r>
            <a:rPr lang="en-ZA" sz="1200" b="1" baseline="0">
              <a:solidFill>
                <a:sysClr val="windowText" lastClr="000000"/>
              </a:solidFill>
              <a:latin typeface="Arial" pitchFamily="34" charset="0"/>
              <a:cs typeface="Arial" pitchFamily="34" charset="0"/>
            </a:rPr>
            <a:t>SUM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the same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 Level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offered </a:t>
          </a:r>
          <a:r>
            <a:rPr lang="en-ZA" sz="1200" b="0" baseline="0">
              <a:solidFill>
                <a:sysClr val="windowText" lastClr="000000"/>
              </a:solidFill>
              <a:latin typeface="Arial" pitchFamily="34" charset="0"/>
              <a:cs typeface="Arial" pitchFamily="34" charset="0"/>
            </a:rPr>
            <a:t>across</a:t>
          </a:r>
          <a:r>
            <a:rPr lang="en-ZA" sz="1200" b="1" baseline="0">
              <a:solidFill>
                <a:sysClr val="windowText" lastClr="000000"/>
              </a:solidFill>
              <a:latin typeface="Arial" pitchFamily="34" charset="0"/>
              <a:cs typeface="Arial" pitchFamily="34" charset="0"/>
            </a:rPr>
            <a:t> both Semesters</a:t>
          </a:r>
        </a:p>
        <a:p>
          <a:pPr algn="l"/>
          <a:endParaRPr lang="en-ZA" sz="1200" b="1" baseline="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effect formulas</a:t>
          </a:r>
        </a:p>
        <a:p>
          <a:pPr algn="l"/>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227</xdr:row>
      <xdr:rowOff>0</xdr:rowOff>
    </xdr:from>
    <xdr:to>
      <xdr:col>25</xdr:col>
      <xdr:colOff>438150</xdr:colOff>
      <xdr:row>236</xdr:row>
      <xdr:rowOff>19050</xdr:rowOff>
    </xdr:to>
    <xdr:sp macro="" textlink="">
      <xdr:nvSpPr>
        <xdr:cNvPr id="46" name="Rectangle 45"/>
        <xdr:cNvSpPr/>
      </xdr:nvSpPr>
      <xdr:spPr>
        <a:xfrm>
          <a:off x="13430250" y="230886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237-248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249</xdr:row>
      <xdr:rowOff>0</xdr:rowOff>
    </xdr:from>
    <xdr:to>
      <xdr:col>25</xdr:col>
      <xdr:colOff>438150</xdr:colOff>
      <xdr:row>258</xdr:row>
      <xdr:rowOff>19050</xdr:rowOff>
    </xdr:to>
    <xdr:sp macro="" textlink="">
      <xdr:nvSpPr>
        <xdr:cNvPr id="50" name="Rectangle 49"/>
        <xdr:cNvSpPr/>
      </xdr:nvSpPr>
      <xdr:spPr>
        <a:xfrm>
          <a:off x="13430250" y="272986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259-270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271</xdr:row>
      <xdr:rowOff>0</xdr:rowOff>
    </xdr:from>
    <xdr:to>
      <xdr:col>25</xdr:col>
      <xdr:colOff>438150</xdr:colOff>
      <xdr:row>280</xdr:row>
      <xdr:rowOff>19050</xdr:rowOff>
    </xdr:to>
    <xdr:sp macro="" textlink="">
      <xdr:nvSpPr>
        <xdr:cNvPr id="52" name="Rectangle 51"/>
        <xdr:cNvSpPr/>
      </xdr:nvSpPr>
      <xdr:spPr>
        <a:xfrm>
          <a:off x="13430250" y="315087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281-292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293</xdr:row>
      <xdr:rowOff>0</xdr:rowOff>
    </xdr:from>
    <xdr:to>
      <xdr:col>25</xdr:col>
      <xdr:colOff>438150</xdr:colOff>
      <xdr:row>302</xdr:row>
      <xdr:rowOff>19050</xdr:rowOff>
    </xdr:to>
    <xdr:sp macro="" textlink="">
      <xdr:nvSpPr>
        <xdr:cNvPr id="53" name="Rectangle 52"/>
        <xdr:cNvSpPr/>
      </xdr:nvSpPr>
      <xdr:spPr>
        <a:xfrm>
          <a:off x="13430250" y="357187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303-314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315</xdr:row>
      <xdr:rowOff>0</xdr:rowOff>
    </xdr:from>
    <xdr:to>
      <xdr:col>25</xdr:col>
      <xdr:colOff>438150</xdr:colOff>
      <xdr:row>324</xdr:row>
      <xdr:rowOff>19050</xdr:rowOff>
    </xdr:to>
    <xdr:sp macro="" textlink="">
      <xdr:nvSpPr>
        <xdr:cNvPr id="54" name="Rectangle 53"/>
        <xdr:cNvSpPr/>
      </xdr:nvSpPr>
      <xdr:spPr>
        <a:xfrm>
          <a:off x="13430250" y="399288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325-336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584</xdr:row>
      <xdr:rowOff>0</xdr:rowOff>
    </xdr:from>
    <xdr:to>
      <xdr:col>25</xdr:col>
      <xdr:colOff>438150</xdr:colOff>
      <xdr:row>593</xdr:row>
      <xdr:rowOff>19050</xdr:rowOff>
    </xdr:to>
    <xdr:sp macro="" textlink="">
      <xdr:nvSpPr>
        <xdr:cNvPr id="55" name="Rectangle 54"/>
        <xdr:cNvSpPr/>
      </xdr:nvSpPr>
      <xdr:spPr>
        <a:xfrm>
          <a:off x="16306800" y="926782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594-605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606</xdr:row>
      <xdr:rowOff>0</xdr:rowOff>
    </xdr:from>
    <xdr:to>
      <xdr:col>25</xdr:col>
      <xdr:colOff>438150</xdr:colOff>
      <xdr:row>615</xdr:row>
      <xdr:rowOff>19050</xdr:rowOff>
    </xdr:to>
    <xdr:sp macro="" textlink="">
      <xdr:nvSpPr>
        <xdr:cNvPr id="56" name="Rectangle 55"/>
        <xdr:cNvSpPr/>
      </xdr:nvSpPr>
      <xdr:spPr>
        <a:xfrm>
          <a:off x="16306800" y="968883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616-627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628</xdr:row>
      <xdr:rowOff>0</xdr:rowOff>
    </xdr:from>
    <xdr:to>
      <xdr:col>25</xdr:col>
      <xdr:colOff>438150</xdr:colOff>
      <xdr:row>637</xdr:row>
      <xdr:rowOff>19050</xdr:rowOff>
    </xdr:to>
    <xdr:sp macro="" textlink="">
      <xdr:nvSpPr>
        <xdr:cNvPr id="57" name="Rectangle 56"/>
        <xdr:cNvSpPr/>
      </xdr:nvSpPr>
      <xdr:spPr>
        <a:xfrm>
          <a:off x="16306800" y="1010983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638-649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650</xdr:row>
      <xdr:rowOff>0</xdr:rowOff>
    </xdr:from>
    <xdr:to>
      <xdr:col>25</xdr:col>
      <xdr:colOff>438150</xdr:colOff>
      <xdr:row>659</xdr:row>
      <xdr:rowOff>19050</xdr:rowOff>
    </xdr:to>
    <xdr:sp macro="" textlink="">
      <xdr:nvSpPr>
        <xdr:cNvPr id="58" name="Rectangle 57"/>
        <xdr:cNvSpPr/>
      </xdr:nvSpPr>
      <xdr:spPr>
        <a:xfrm>
          <a:off x="16306800" y="1053084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660-671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672</xdr:row>
      <xdr:rowOff>0</xdr:rowOff>
    </xdr:from>
    <xdr:to>
      <xdr:col>25</xdr:col>
      <xdr:colOff>438150</xdr:colOff>
      <xdr:row>681</xdr:row>
      <xdr:rowOff>19050</xdr:rowOff>
    </xdr:to>
    <xdr:sp macro="" textlink="">
      <xdr:nvSpPr>
        <xdr:cNvPr id="59" name="Rectangle 58"/>
        <xdr:cNvSpPr/>
      </xdr:nvSpPr>
      <xdr:spPr>
        <a:xfrm>
          <a:off x="16306800" y="1095184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682-693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941</xdr:row>
      <xdr:rowOff>0</xdr:rowOff>
    </xdr:from>
    <xdr:to>
      <xdr:col>25</xdr:col>
      <xdr:colOff>438150</xdr:colOff>
      <xdr:row>950</xdr:row>
      <xdr:rowOff>19050</xdr:rowOff>
    </xdr:to>
    <xdr:sp macro="" textlink="">
      <xdr:nvSpPr>
        <xdr:cNvPr id="60" name="Rectangle 59"/>
        <xdr:cNvSpPr/>
      </xdr:nvSpPr>
      <xdr:spPr>
        <a:xfrm>
          <a:off x="16306800" y="1622679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951-962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963</xdr:row>
      <xdr:rowOff>0</xdr:rowOff>
    </xdr:from>
    <xdr:to>
      <xdr:col>25</xdr:col>
      <xdr:colOff>438150</xdr:colOff>
      <xdr:row>972</xdr:row>
      <xdr:rowOff>19050</xdr:rowOff>
    </xdr:to>
    <xdr:sp macro="" textlink="">
      <xdr:nvSpPr>
        <xdr:cNvPr id="61" name="Rectangle 60"/>
        <xdr:cNvSpPr/>
      </xdr:nvSpPr>
      <xdr:spPr>
        <a:xfrm>
          <a:off x="16306800" y="1664779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973-984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985</xdr:row>
      <xdr:rowOff>0</xdr:rowOff>
    </xdr:from>
    <xdr:to>
      <xdr:col>25</xdr:col>
      <xdr:colOff>438150</xdr:colOff>
      <xdr:row>994</xdr:row>
      <xdr:rowOff>19050</xdr:rowOff>
    </xdr:to>
    <xdr:sp macro="" textlink="">
      <xdr:nvSpPr>
        <xdr:cNvPr id="62" name="Rectangle 61"/>
        <xdr:cNvSpPr/>
      </xdr:nvSpPr>
      <xdr:spPr>
        <a:xfrm>
          <a:off x="16306800" y="1706880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995-1006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1007</xdr:row>
      <xdr:rowOff>0</xdr:rowOff>
    </xdr:from>
    <xdr:to>
      <xdr:col>25</xdr:col>
      <xdr:colOff>438150</xdr:colOff>
      <xdr:row>1016</xdr:row>
      <xdr:rowOff>19050</xdr:rowOff>
    </xdr:to>
    <xdr:sp macro="" textlink="">
      <xdr:nvSpPr>
        <xdr:cNvPr id="63" name="Rectangle 62"/>
        <xdr:cNvSpPr/>
      </xdr:nvSpPr>
      <xdr:spPr>
        <a:xfrm>
          <a:off x="16306800" y="174898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1017-1028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1029</xdr:row>
      <xdr:rowOff>0</xdr:rowOff>
    </xdr:from>
    <xdr:to>
      <xdr:col>25</xdr:col>
      <xdr:colOff>438150</xdr:colOff>
      <xdr:row>1038</xdr:row>
      <xdr:rowOff>19050</xdr:rowOff>
    </xdr:to>
    <xdr:sp macro="" textlink="">
      <xdr:nvSpPr>
        <xdr:cNvPr id="64" name="Rectangle 63"/>
        <xdr:cNvSpPr/>
      </xdr:nvSpPr>
      <xdr:spPr>
        <a:xfrm>
          <a:off x="16306800" y="179108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selection of a Programme and the capturing of </a:t>
          </a:r>
          <a:r>
            <a:rPr lang="en-ZA" sz="1200" b="1" baseline="0">
              <a:solidFill>
                <a:sysClr val="windowText" lastClr="000000"/>
              </a:solidFill>
              <a:latin typeface="Arial" pitchFamily="34" charset="0"/>
              <a:cs typeface="Arial" pitchFamily="34" charset="0"/>
            </a:rPr>
            <a:t>Student Numbers</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1039-1050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0</xdr:colOff>
      <xdr:row>0</xdr:row>
      <xdr:rowOff>38100</xdr:rowOff>
    </xdr:from>
    <xdr:to>
      <xdr:col>19</xdr:col>
      <xdr:colOff>171450</xdr:colOff>
      <xdr:row>0</xdr:row>
      <xdr:rowOff>352424</xdr:rowOff>
    </xdr:to>
    <xdr:sp macro="" textlink="">
      <xdr:nvSpPr>
        <xdr:cNvPr id="2" name="Rectangle 1">
          <a:hlinkClick xmlns:r="http://schemas.openxmlformats.org/officeDocument/2006/relationships" r:id="rId1"/>
        </xdr:cNvPr>
        <xdr:cNvSpPr/>
      </xdr:nvSpPr>
      <xdr:spPr>
        <a:xfrm>
          <a:off x="1343025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17</xdr:col>
      <xdr:colOff>0</xdr:colOff>
      <xdr:row>680</xdr:row>
      <xdr:rowOff>0</xdr:rowOff>
    </xdr:from>
    <xdr:to>
      <xdr:col>25</xdr:col>
      <xdr:colOff>438150</xdr:colOff>
      <xdr:row>689</xdr:row>
      <xdr:rowOff>19050</xdr:rowOff>
    </xdr:to>
    <xdr:sp macro="" textlink="">
      <xdr:nvSpPr>
        <xdr:cNvPr id="3" name="Rectangle 2"/>
        <xdr:cNvSpPr/>
      </xdr:nvSpPr>
      <xdr:spPr>
        <a:xfrm>
          <a:off x="13430250" y="519493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690-701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702</xdr:row>
      <xdr:rowOff>0</xdr:rowOff>
    </xdr:from>
    <xdr:to>
      <xdr:col>25</xdr:col>
      <xdr:colOff>438150</xdr:colOff>
      <xdr:row>711</xdr:row>
      <xdr:rowOff>19050</xdr:rowOff>
    </xdr:to>
    <xdr:sp macro="" textlink="">
      <xdr:nvSpPr>
        <xdr:cNvPr id="4" name="Rectangle 3"/>
        <xdr:cNvSpPr/>
      </xdr:nvSpPr>
      <xdr:spPr>
        <a:xfrm>
          <a:off x="13430250" y="542544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712-723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724</xdr:row>
      <xdr:rowOff>0</xdr:rowOff>
    </xdr:from>
    <xdr:to>
      <xdr:col>25</xdr:col>
      <xdr:colOff>438150</xdr:colOff>
      <xdr:row>733</xdr:row>
      <xdr:rowOff>19050</xdr:rowOff>
    </xdr:to>
    <xdr:sp macro="" textlink="">
      <xdr:nvSpPr>
        <xdr:cNvPr id="5" name="Rectangle 4"/>
        <xdr:cNvSpPr/>
      </xdr:nvSpPr>
      <xdr:spPr>
        <a:xfrm>
          <a:off x="13430250" y="565594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734-745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746</xdr:row>
      <xdr:rowOff>0</xdr:rowOff>
    </xdr:from>
    <xdr:to>
      <xdr:col>25</xdr:col>
      <xdr:colOff>438150</xdr:colOff>
      <xdr:row>755</xdr:row>
      <xdr:rowOff>19050</xdr:rowOff>
    </xdr:to>
    <xdr:sp macro="" textlink="">
      <xdr:nvSpPr>
        <xdr:cNvPr id="6" name="Rectangle 5"/>
        <xdr:cNvSpPr/>
      </xdr:nvSpPr>
      <xdr:spPr>
        <a:xfrm>
          <a:off x="13430250" y="588645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756-767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768</xdr:row>
      <xdr:rowOff>0</xdr:rowOff>
    </xdr:from>
    <xdr:to>
      <xdr:col>25</xdr:col>
      <xdr:colOff>438150</xdr:colOff>
      <xdr:row>777</xdr:row>
      <xdr:rowOff>19050</xdr:rowOff>
    </xdr:to>
    <xdr:sp macro="" textlink="">
      <xdr:nvSpPr>
        <xdr:cNvPr id="7" name="Rectangle 6"/>
        <xdr:cNvSpPr/>
      </xdr:nvSpPr>
      <xdr:spPr>
        <a:xfrm>
          <a:off x="13430250" y="611695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778-789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790</xdr:row>
      <xdr:rowOff>0</xdr:rowOff>
    </xdr:from>
    <xdr:to>
      <xdr:col>25</xdr:col>
      <xdr:colOff>438150</xdr:colOff>
      <xdr:row>799</xdr:row>
      <xdr:rowOff>19050</xdr:rowOff>
    </xdr:to>
    <xdr:sp macro="" textlink="">
      <xdr:nvSpPr>
        <xdr:cNvPr id="8" name="Rectangle 7"/>
        <xdr:cNvSpPr/>
      </xdr:nvSpPr>
      <xdr:spPr>
        <a:xfrm>
          <a:off x="13430250" y="634746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800-811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812</xdr:row>
      <xdr:rowOff>0</xdr:rowOff>
    </xdr:from>
    <xdr:to>
      <xdr:col>25</xdr:col>
      <xdr:colOff>438150</xdr:colOff>
      <xdr:row>821</xdr:row>
      <xdr:rowOff>19050</xdr:rowOff>
    </xdr:to>
    <xdr:sp macro="" textlink="">
      <xdr:nvSpPr>
        <xdr:cNvPr id="9" name="Rectangle 8"/>
        <xdr:cNvSpPr/>
      </xdr:nvSpPr>
      <xdr:spPr>
        <a:xfrm>
          <a:off x="13430250" y="657796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822-833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834</xdr:row>
      <xdr:rowOff>0</xdr:rowOff>
    </xdr:from>
    <xdr:to>
      <xdr:col>25</xdr:col>
      <xdr:colOff>438150</xdr:colOff>
      <xdr:row>843</xdr:row>
      <xdr:rowOff>19050</xdr:rowOff>
    </xdr:to>
    <xdr:sp macro="" textlink="">
      <xdr:nvSpPr>
        <xdr:cNvPr id="10" name="Rectangle 9"/>
        <xdr:cNvSpPr/>
      </xdr:nvSpPr>
      <xdr:spPr>
        <a:xfrm>
          <a:off x="13430250" y="680847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844-855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856</xdr:row>
      <xdr:rowOff>0</xdr:rowOff>
    </xdr:from>
    <xdr:to>
      <xdr:col>25</xdr:col>
      <xdr:colOff>438150</xdr:colOff>
      <xdr:row>865</xdr:row>
      <xdr:rowOff>19050</xdr:rowOff>
    </xdr:to>
    <xdr:sp macro="" textlink="">
      <xdr:nvSpPr>
        <xdr:cNvPr id="11" name="Rectangle 10"/>
        <xdr:cNvSpPr/>
      </xdr:nvSpPr>
      <xdr:spPr>
        <a:xfrm>
          <a:off x="13430250" y="703897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866-877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878</xdr:row>
      <xdr:rowOff>0</xdr:rowOff>
    </xdr:from>
    <xdr:to>
      <xdr:col>25</xdr:col>
      <xdr:colOff>438150</xdr:colOff>
      <xdr:row>887</xdr:row>
      <xdr:rowOff>19050</xdr:rowOff>
    </xdr:to>
    <xdr:sp macro="" textlink="">
      <xdr:nvSpPr>
        <xdr:cNvPr id="12" name="Rectangle 11"/>
        <xdr:cNvSpPr/>
      </xdr:nvSpPr>
      <xdr:spPr>
        <a:xfrm>
          <a:off x="13430250" y="726948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888-899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343</xdr:row>
      <xdr:rowOff>0</xdr:rowOff>
    </xdr:from>
    <xdr:to>
      <xdr:col>25</xdr:col>
      <xdr:colOff>438150</xdr:colOff>
      <xdr:row>352</xdr:row>
      <xdr:rowOff>19050</xdr:rowOff>
    </xdr:to>
    <xdr:sp macro="" textlink="">
      <xdr:nvSpPr>
        <xdr:cNvPr id="14" name="Rectangle 13"/>
        <xdr:cNvSpPr/>
      </xdr:nvSpPr>
      <xdr:spPr>
        <a:xfrm>
          <a:off x="13430250" y="269938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353-364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365</xdr:row>
      <xdr:rowOff>0</xdr:rowOff>
    </xdr:from>
    <xdr:to>
      <xdr:col>25</xdr:col>
      <xdr:colOff>438150</xdr:colOff>
      <xdr:row>374</xdr:row>
      <xdr:rowOff>19050</xdr:rowOff>
    </xdr:to>
    <xdr:sp macro="" textlink="">
      <xdr:nvSpPr>
        <xdr:cNvPr id="15" name="Rectangle 14"/>
        <xdr:cNvSpPr/>
      </xdr:nvSpPr>
      <xdr:spPr>
        <a:xfrm>
          <a:off x="13430250" y="292989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375-386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387</xdr:row>
      <xdr:rowOff>0</xdr:rowOff>
    </xdr:from>
    <xdr:to>
      <xdr:col>25</xdr:col>
      <xdr:colOff>438150</xdr:colOff>
      <xdr:row>396</xdr:row>
      <xdr:rowOff>19050</xdr:rowOff>
    </xdr:to>
    <xdr:sp macro="" textlink="">
      <xdr:nvSpPr>
        <xdr:cNvPr id="16" name="Rectangle 15"/>
        <xdr:cNvSpPr/>
      </xdr:nvSpPr>
      <xdr:spPr>
        <a:xfrm>
          <a:off x="13430250" y="316039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397-408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409</xdr:row>
      <xdr:rowOff>0</xdr:rowOff>
    </xdr:from>
    <xdr:to>
      <xdr:col>25</xdr:col>
      <xdr:colOff>438150</xdr:colOff>
      <xdr:row>418</xdr:row>
      <xdr:rowOff>19050</xdr:rowOff>
    </xdr:to>
    <xdr:sp macro="" textlink="">
      <xdr:nvSpPr>
        <xdr:cNvPr id="17" name="Rectangle 16"/>
        <xdr:cNvSpPr/>
      </xdr:nvSpPr>
      <xdr:spPr>
        <a:xfrm>
          <a:off x="13430250" y="339090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419-430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431</xdr:row>
      <xdr:rowOff>0</xdr:rowOff>
    </xdr:from>
    <xdr:to>
      <xdr:col>25</xdr:col>
      <xdr:colOff>438150</xdr:colOff>
      <xdr:row>440</xdr:row>
      <xdr:rowOff>19050</xdr:rowOff>
    </xdr:to>
    <xdr:sp macro="" textlink="">
      <xdr:nvSpPr>
        <xdr:cNvPr id="18" name="Rectangle 17"/>
        <xdr:cNvSpPr/>
      </xdr:nvSpPr>
      <xdr:spPr>
        <a:xfrm>
          <a:off x="13430250" y="36214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441-452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453</xdr:row>
      <xdr:rowOff>0</xdr:rowOff>
    </xdr:from>
    <xdr:to>
      <xdr:col>25</xdr:col>
      <xdr:colOff>438150</xdr:colOff>
      <xdr:row>462</xdr:row>
      <xdr:rowOff>19050</xdr:rowOff>
    </xdr:to>
    <xdr:sp macro="" textlink="">
      <xdr:nvSpPr>
        <xdr:cNvPr id="19" name="Rectangle 18"/>
        <xdr:cNvSpPr/>
      </xdr:nvSpPr>
      <xdr:spPr>
        <a:xfrm>
          <a:off x="13430250" y="38519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463-474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475</xdr:row>
      <xdr:rowOff>0</xdr:rowOff>
    </xdr:from>
    <xdr:to>
      <xdr:col>25</xdr:col>
      <xdr:colOff>438150</xdr:colOff>
      <xdr:row>484</xdr:row>
      <xdr:rowOff>19050</xdr:rowOff>
    </xdr:to>
    <xdr:sp macro="" textlink="">
      <xdr:nvSpPr>
        <xdr:cNvPr id="20" name="Rectangle 19"/>
        <xdr:cNvSpPr/>
      </xdr:nvSpPr>
      <xdr:spPr>
        <a:xfrm>
          <a:off x="13430250" y="408241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485-496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497</xdr:row>
      <xdr:rowOff>0</xdr:rowOff>
    </xdr:from>
    <xdr:to>
      <xdr:col>25</xdr:col>
      <xdr:colOff>438150</xdr:colOff>
      <xdr:row>506</xdr:row>
      <xdr:rowOff>19050</xdr:rowOff>
    </xdr:to>
    <xdr:sp macro="" textlink="">
      <xdr:nvSpPr>
        <xdr:cNvPr id="21" name="Rectangle 20"/>
        <xdr:cNvSpPr/>
      </xdr:nvSpPr>
      <xdr:spPr>
        <a:xfrm>
          <a:off x="13430250" y="431292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507-518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519</xdr:row>
      <xdr:rowOff>0</xdr:rowOff>
    </xdr:from>
    <xdr:to>
      <xdr:col>25</xdr:col>
      <xdr:colOff>438150</xdr:colOff>
      <xdr:row>528</xdr:row>
      <xdr:rowOff>19050</xdr:rowOff>
    </xdr:to>
    <xdr:sp macro="" textlink="">
      <xdr:nvSpPr>
        <xdr:cNvPr id="22" name="Rectangle 21"/>
        <xdr:cNvSpPr/>
      </xdr:nvSpPr>
      <xdr:spPr>
        <a:xfrm>
          <a:off x="13430250" y="454342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529-540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541</xdr:row>
      <xdr:rowOff>0</xdr:rowOff>
    </xdr:from>
    <xdr:to>
      <xdr:col>25</xdr:col>
      <xdr:colOff>438150</xdr:colOff>
      <xdr:row>550</xdr:row>
      <xdr:rowOff>19050</xdr:rowOff>
    </xdr:to>
    <xdr:sp macro="" textlink="">
      <xdr:nvSpPr>
        <xdr:cNvPr id="23" name="Rectangle 22"/>
        <xdr:cNvSpPr/>
      </xdr:nvSpPr>
      <xdr:spPr>
        <a:xfrm>
          <a:off x="13430250" y="477393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551-562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xdr:row>
      <xdr:rowOff>0</xdr:rowOff>
    </xdr:from>
    <xdr:to>
      <xdr:col>25</xdr:col>
      <xdr:colOff>438150</xdr:colOff>
      <xdr:row>15</xdr:row>
      <xdr:rowOff>19050</xdr:rowOff>
    </xdr:to>
    <xdr:sp macro="" textlink="">
      <xdr:nvSpPr>
        <xdr:cNvPr id="25" name="Rectangle 24"/>
        <xdr:cNvSpPr/>
      </xdr:nvSpPr>
      <xdr:spPr>
        <a:xfrm>
          <a:off x="13430250" y="20383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Total Programme Cost </a:t>
          </a:r>
          <a:r>
            <a:rPr lang="en-ZA" sz="1200" b="0" baseline="0">
              <a:solidFill>
                <a:sysClr val="windowText" lastClr="000000"/>
              </a:solidFill>
              <a:latin typeface="Arial" pitchFamily="34" charset="0"/>
              <a:cs typeface="Arial" pitchFamily="34" charset="0"/>
            </a:rPr>
            <a:t>will automatically be calculated upon the capturing of </a:t>
          </a:r>
          <a:r>
            <a:rPr lang="en-ZA" sz="1200" b="1" baseline="0">
              <a:solidFill>
                <a:sysClr val="windowText" lastClr="000000"/>
              </a:solidFill>
              <a:latin typeface="Arial" pitchFamily="34" charset="0"/>
              <a:cs typeface="Arial" pitchFamily="34" charset="0"/>
            </a:rPr>
            <a:t>Student Numbers </a:t>
          </a:r>
          <a:r>
            <a:rPr lang="en-ZA" sz="1200" b="0" baseline="0">
              <a:solidFill>
                <a:sysClr val="windowText" lastClr="000000"/>
              </a:solidFill>
              <a:latin typeface="Arial" pitchFamily="34" charset="0"/>
              <a:cs typeface="Arial" pitchFamily="34" charset="0"/>
            </a:rPr>
            <a:t>and</a:t>
          </a:r>
          <a:r>
            <a:rPr lang="en-ZA" sz="1200" b="1" baseline="0">
              <a:solidFill>
                <a:sysClr val="windowText" lastClr="000000"/>
              </a:solidFill>
              <a:latin typeface="Arial" pitchFamily="34" charset="0"/>
              <a:cs typeface="Arial" pitchFamily="34" charset="0"/>
            </a:rPr>
            <a:t> Cost Per Student</a:t>
          </a:r>
          <a:endParaRPr lang="en-ZA" sz="1200" b="1">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16-27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28</xdr:row>
      <xdr:rowOff>0</xdr:rowOff>
    </xdr:from>
    <xdr:to>
      <xdr:col>25</xdr:col>
      <xdr:colOff>438150</xdr:colOff>
      <xdr:row>37</xdr:row>
      <xdr:rowOff>19050</xdr:rowOff>
    </xdr:to>
    <xdr:sp macro="" textlink="">
      <xdr:nvSpPr>
        <xdr:cNvPr id="26" name="Rectangle 25"/>
        <xdr:cNvSpPr/>
      </xdr:nvSpPr>
      <xdr:spPr>
        <a:xfrm>
          <a:off x="13430250" y="43434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38-49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50</xdr:row>
      <xdr:rowOff>0</xdr:rowOff>
    </xdr:from>
    <xdr:to>
      <xdr:col>25</xdr:col>
      <xdr:colOff>438150</xdr:colOff>
      <xdr:row>59</xdr:row>
      <xdr:rowOff>19050</xdr:rowOff>
    </xdr:to>
    <xdr:sp macro="" textlink="">
      <xdr:nvSpPr>
        <xdr:cNvPr id="27" name="Rectangle 26"/>
        <xdr:cNvSpPr/>
      </xdr:nvSpPr>
      <xdr:spPr>
        <a:xfrm>
          <a:off x="13430250" y="66484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60-71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72</xdr:row>
      <xdr:rowOff>0</xdr:rowOff>
    </xdr:from>
    <xdr:to>
      <xdr:col>25</xdr:col>
      <xdr:colOff>438150</xdr:colOff>
      <xdr:row>81</xdr:row>
      <xdr:rowOff>19050</xdr:rowOff>
    </xdr:to>
    <xdr:sp macro="" textlink="">
      <xdr:nvSpPr>
        <xdr:cNvPr id="28" name="Rectangle 27"/>
        <xdr:cNvSpPr/>
      </xdr:nvSpPr>
      <xdr:spPr>
        <a:xfrm>
          <a:off x="13430250" y="89535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82-93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94</xdr:row>
      <xdr:rowOff>0</xdr:rowOff>
    </xdr:from>
    <xdr:to>
      <xdr:col>25</xdr:col>
      <xdr:colOff>438150</xdr:colOff>
      <xdr:row>103</xdr:row>
      <xdr:rowOff>19050</xdr:rowOff>
    </xdr:to>
    <xdr:sp macro="" textlink="">
      <xdr:nvSpPr>
        <xdr:cNvPr id="29" name="Rectangle 28"/>
        <xdr:cNvSpPr/>
      </xdr:nvSpPr>
      <xdr:spPr>
        <a:xfrm>
          <a:off x="13430250" y="112585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104-115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116</xdr:row>
      <xdr:rowOff>0</xdr:rowOff>
    </xdr:from>
    <xdr:to>
      <xdr:col>25</xdr:col>
      <xdr:colOff>438150</xdr:colOff>
      <xdr:row>125</xdr:row>
      <xdr:rowOff>19050</xdr:rowOff>
    </xdr:to>
    <xdr:sp macro="" textlink="">
      <xdr:nvSpPr>
        <xdr:cNvPr id="30" name="Rectangle 29"/>
        <xdr:cNvSpPr/>
      </xdr:nvSpPr>
      <xdr:spPr>
        <a:xfrm>
          <a:off x="13430250" y="135636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126-137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138</xdr:row>
      <xdr:rowOff>0</xdr:rowOff>
    </xdr:from>
    <xdr:to>
      <xdr:col>25</xdr:col>
      <xdr:colOff>438150</xdr:colOff>
      <xdr:row>147</xdr:row>
      <xdr:rowOff>19050</xdr:rowOff>
    </xdr:to>
    <xdr:sp macro="" textlink="">
      <xdr:nvSpPr>
        <xdr:cNvPr id="31" name="Rectangle 30"/>
        <xdr:cNvSpPr/>
      </xdr:nvSpPr>
      <xdr:spPr>
        <a:xfrm>
          <a:off x="13430250" y="158686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148-159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160</xdr:row>
      <xdr:rowOff>0</xdr:rowOff>
    </xdr:from>
    <xdr:to>
      <xdr:col>25</xdr:col>
      <xdr:colOff>438150</xdr:colOff>
      <xdr:row>169</xdr:row>
      <xdr:rowOff>19050</xdr:rowOff>
    </xdr:to>
    <xdr:sp macro="" textlink="">
      <xdr:nvSpPr>
        <xdr:cNvPr id="32" name="Rectangle 31"/>
        <xdr:cNvSpPr/>
      </xdr:nvSpPr>
      <xdr:spPr>
        <a:xfrm>
          <a:off x="13430250" y="181737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170-181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182</xdr:row>
      <xdr:rowOff>0</xdr:rowOff>
    </xdr:from>
    <xdr:to>
      <xdr:col>25</xdr:col>
      <xdr:colOff>438150</xdr:colOff>
      <xdr:row>191</xdr:row>
      <xdr:rowOff>19050</xdr:rowOff>
    </xdr:to>
    <xdr:sp macro="" textlink="">
      <xdr:nvSpPr>
        <xdr:cNvPr id="33" name="Rectangle 32"/>
        <xdr:cNvSpPr/>
      </xdr:nvSpPr>
      <xdr:spPr>
        <a:xfrm>
          <a:off x="13430250" y="204787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192-203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204</xdr:row>
      <xdr:rowOff>0</xdr:rowOff>
    </xdr:from>
    <xdr:to>
      <xdr:col>25</xdr:col>
      <xdr:colOff>438150</xdr:colOff>
      <xdr:row>213</xdr:row>
      <xdr:rowOff>19050</xdr:rowOff>
    </xdr:to>
    <xdr:sp macro="" textlink="">
      <xdr:nvSpPr>
        <xdr:cNvPr id="34" name="Rectangle 33"/>
        <xdr:cNvSpPr/>
      </xdr:nvSpPr>
      <xdr:spPr>
        <a:xfrm>
          <a:off x="13430250" y="227838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214-225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xdr:row>
      <xdr:rowOff>41275</xdr:rowOff>
    </xdr:from>
    <xdr:to>
      <xdr:col>19</xdr:col>
      <xdr:colOff>311150</xdr:colOff>
      <xdr:row>1</xdr:row>
      <xdr:rowOff>206375</xdr:rowOff>
    </xdr:to>
    <xdr:sp macro="" textlink="">
      <xdr:nvSpPr>
        <xdr:cNvPr id="36" name="Rectangle 35">
          <a:hlinkClick xmlns:r="http://schemas.openxmlformats.org/officeDocument/2006/relationships" r:id="rId2"/>
        </xdr:cNvPr>
        <xdr:cNvSpPr/>
      </xdr:nvSpPr>
      <xdr:spPr>
        <a:xfrm>
          <a:off x="13849350" y="422275"/>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Learnership Programmes</a:t>
          </a:r>
        </a:p>
      </xdr:txBody>
    </xdr:sp>
    <xdr:clientData/>
  </xdr:twoCellAnchor>
  <xdr:twoCellAnchor>
    <xdr:from>
      <xdr:col>17</xdr:col>
      <xdr:colOff>0</xdr:colOff>
      <xdr:row>1</xdr:row>
      <xdr:rowOff>273050</xdr:rowOff>
    </xdr:from>
    <xdr:to>
      <xdr:col>19</xdr:col>
      <xdr:colOff>311150</xdr:colOff>
      <xdr:row>2</xdr:row>
      <xdr:rowOff>47625</xdr:rowOff>
    </xdr:to>
    <xdr:sp macro="" textlink="">
      <xdr:nvSpPr>
        <xdr:cNvPr id="37" name="Rectangle 36">
          <a:hlinkClick xmlns:r="http://schemas.openxmlformats.org/officeDocument/2006/relationships" r:id="rId3"/>
        </xdr:cNvPr>
        <xdr:cNvSpPr/>
      </xdr:nvSpPr>
      <xdr:spPr>
        <a:xfrm>
          <a:off x="13849350" y="654050"/>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Skills Programmes</a:t>
          </a:r>
        </a:p>
      </xdr:txBody>
    </xdr:sp>
    <xdr:clientData/>
  </xdr:twoCellAnchor>
  <xdr:twoCellAnchor>
    <xdr:from>
      <xdr:col>17</xdr:col>
      <xdr:colOff>0</xdr:colOff>
      <xdr:row>2</xdr:row>
      <xdr:rowOff>117475</xdr:rowOff>
    </xdr:from>
    <xdr:to>
      <xdr:col>19</xdr:col>
      <xdr:colOff>311150</xdr:colOff>
      <xdr:row>2</xdr:row>
      <xdr:rowOff>282575</xdr:rowOff>
    </xdr:to>
    <xdr:sp macro="" textlink="">
      <xdr:nvSpPr>
        <xdr:cNvPr id="42" name="Rectangle 41">
          <a:hlinkClick xmlns:r="http://schemas.openxmlformats.org/officeDocument/2006/relationships" r:id="rId4"/>
        </xdr:cNvPr>
        <xdr:cNvSpPr/>
      </xdr:nvSpPr>
      <xdr:spPr>
        <a:xfrm>
          <a:off x="13849350" y="889000"/>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0" lang="en-ZA" sz="900" b="0" i="0" u="none" strike="noStrike" kern="0" cap="none" spc="0" normalizeH="0" baseline="0" noProof="0">
              <a:ln>
                <a:noFill/>
              </a:ln>
              <a:solidFill>
                <a:prstClr val="black">
                  <a:lumMod val="75000"/>
                  <a:lumOff val="25000"/>
                </a:prstClr>
              </a:solidFill>
              <a:effectLst/>
              <a:uLnTx/>
              <a:uFillTx/>
              <a:latin typeface="Arial" pitchFamily="34" charset="0"/>
              <a:ea typeface="+mn-ea"/>
              <a:cs typeface="Arial" pitchFamily="34" charset="0"/>
            </a:rPr>
            <a:t>Other Programmes</a:t>
          </a:r>
          <a:endParaRPr lang="en-ZA" sz="900" b="0">
            <a:solidFill>
              <a:schemeClr val="tx1">
                <a:lumMod val="75000"/>
                <a:lumOff val="25000"/>
              </a:schemeClr>
            </a:solidFill>
            <a:latin typeface="Arial" pitchFamily="34" charset="0"/>
            <a:cs typeface="Arial" pitchFamily="34" charset="0"/>
          </a:endParaRPr>
        </a:p>
      </xdr:txBody>
    </xdr:sp>
    <xdr:clientData/>
  </xdr:twoCellAnchor>
  <xdr:twoCellAnchor>
    <xdr:from>
      <xdr:col>17</xdr:col>
      <xdr:colOff>0</xdr:colOff>
      <xdr:row>3</xdr:row>
      <xdr:rowOff>44450</xdr:rowOff>
    </xdr:from>
    <xdr:to>
      <xdr:col>19</xdr:col>
      <xdr:colOff>311150</xdr:colOff>
      <xdr:row>3</xdr:row>
      <xdr:rowOff>209550</xdr:rowOff>
    </xdr:to>
    <xdr:sp macro="" textlink="">
      <xdr:nvSpPr>
        <xdr:cNvPr id="43" name="Rectangle 42">
          <a:hlinkClick xmlns:r="http://schemas.openxmlformats.org/officeDocument/2006/relationships" r:id="rId5"/>
        </xdr:cNvPr>
        <xdr:cNvSpPr/>
      </xdr:nvSpPr>
      <xdr:spPr>
        <a:xfrm>
          <a:off x="13849350" y="1120775"/>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HE Programmes</a:t>
          </a:r>
        </a:p>
      </xdr:txBody>
    </xdr:sp>
    <xdr:clientData/>
  </xdr:twoCellAnchor>
  <xdr:twoCellAnchor>
    <xdr:from>
      <xdr:col>17</xdr:col>
      <xdr:colOff>0</xdr:colOff>
      <xdr:row>4</xdr:row>
      <xdr:rowOff>6350</xdr:rowOff>
    </xdr:from>
    <xdr:to>
      <xdr:col>19</xdr:col>
      <xdr:colOff>311150</xdr:colOff>
      <xdr:row>4</xdr:row>
      <xdr:rowOff>171450</xdr:rowOff>
    </xdr:to>
    <xdr:sp macro="" textlink="">
      <xdr:nvSpPr>
        <xdr:cNvPr id="44" name="Rectangle 43">
          <a:hlinkClick xmlns:r="http://schemas.openxmlformats.org/officeDocument/2006/relationships" r:id="rId6"/>
        </xdr:cNvPr>
        <xdr:cNvSpPr/>
      </xdr:nvSpPr>
      <xdr:spPr>
        <a:xfrm>
          <a:off x="13849350" y="1349375"/>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Green Skills Programmes</a:t>
          </a:r>
        </a:p>
      </xdr:txBody>
    </xdr:sp>
    <xdr:clientData/>
  </xdr:twoCellAnchor>
  <xdr:twoCellAnchor>
    <xdr:from>
      <xdr:col>17</xdr:col>
      <xdr:colOff>0</xdr:colOff>
      <xdr:row>1017</xdr:row>
      <xdr:rowOff>0</xdr:rowOff>
    </xdr:from>
    <xdr:to>
      <xdr:col>25</xdr:col>
      <xdr:colOff>438150</xdr:colOff>
      <xdr:row>1026</xdr:row>
      <xdr:rowOff>19050</xdr:rowOff>
    </xdr:to>
    <xdr:sp macro="" textlink="">
      <xdr:nvSpPr>
        <xdr:cNvPr id="45" name="Rectangle 44"/>
        <xdr:cNvSpPr/>
      </xdr:nvSpPr>
      <xdr:spPr>
        <a:xfrm>
          <a:off x="15944850" y="894207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1027-1038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1039</xdr:row>
      <xdr:rowOff>0</xdr:rowOff>
    </xdr:from>
    <xdr:to>
      <xdr:col>25</xdr:col>
      <xdr:colOff>438150</xdr:colOff>
      <xdr:row>1048</xdr:row>
      <xdr:rowOff>19050</xdr:rowOff>
    </xdr:to>
    <xdr:sp macro="" textlink="">
      <xdr:nvSpPr>
        <xdr:cNvPr id="46" name="Rectangle 45"/>
        <xdr:cNvSpPr/>
      </xdr:nvSpPr>
      <xdr:spPr>
        <a:xfrm>
          <a:off x="15944850" y="936307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1049-1060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1061</xdr:row>
      <xdr:rowOff>0</xdr:rowOff>
    </xdr:from>
    <xdr:to>
      <xdr:col>25</xdr:col>
      <xdr:colOff>438150</xdr:colOff>
      <xdr:row>1070</xdr:row>
      <xdr:rowOff>19050</xdr:rowOff>
    </xdr:to>
    <xdr:sp macro="" textlink="">
      <xdr:nvSpPr>
        <xdr:cNvPr id="47" name="Rectangle 46"/>
        <xdr:cNvSpPr/>
      </xdr:nvSpPr>
      <xdr:spPr>
        <a:xfrm>
          <a:off x="15944850" y="978408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1071-1082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1083</xdr:row>
      <xdr:rowOff>0</xdr:rowOff>
    </xdr:from>
    <xdr:to>
      <xdr:col>25</xdr:col>
      <xdr:colOff>438150</xdr:colOff>
      <xdr:row>1092</xdr:row>
      <xdr:rowOff>19050</xdr:rowOff>
    </xdr:to>
    <xdr:sp macro="" textlink="">
      <xdr:nvSpPr>
        <xdr:cNvPr id="48" name="Rectangle 47"/>
        <xdr:cNvSpPr/>
      </xdr:nvSpPr>
      <xdr:spPr>
        <a:xfrm>
          <a:off x="15944850" y="1020508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1093-1104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1105</xdr:row>
      <xdr:rowOff>0</xdr:rowOff>
    </xdr:from>
    <xdr:to>
      <xdr:col>25</xdr:col>
      <xdr:colOff>438150</xdr:colOff>
      <xdr:row>1114</xdr:row>
      <xdr:rowOff>19050</xdr:rowOff>
    </xdr:to>
    <xdr:sp macro="" textlink="">
      <xdr:nvSpPr>
        <xdr:cNvPr id="49" name="Rectangle 48"/>
        <xdr:cNvSpPr/>
      </xdr:nvSpPr>
      <xdr:spPr>
        <a:xfrm>
          <a:off x="15944850" y="1062609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1115-1126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1127</xdr:row>
      <xdr:rowOff>0</xdr:rowOff>
    </xdr:from>
    <xdr:to>
      <xdr:col>25</xdr:col>
      <xdr:colOff>438150</xdr:colOff>
      <xdr:row>1136</xdr:row>
      <xdr:rowOff>19050</xdr:rowOff>
    </xdr:to>
    <xdr:sp macro="" textlink="">
      <xdr:nvSpPr>
        <xdr:cNvPr id="50" name="Rectangle 49"/>
        <xdr:cNvSpPr/>
      </xdr:nvSpPr>
      <xdr:spPr>
        <a:xfrm>
          <a:off x="15944850" y="1104709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1137-1148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1149</xdr:row>
      <xdr:rowOff>0</xdr:rowOff>
    </xdr:from>
    <xdr:to>
      <xdr:col>25</xdr:col>
      <xdr:colOff>438150</xdr:colOff>
      <xdr:row>1158</xdr:row>
      <xdr:rowOff>19050</xdr:rowOff>
    </xdr:to>
    <xdr:sp macro="" textlink="">
      <xdr:nvSpPr>
        <xdr:cNvPr id="51" name="Rectangle 50"/>
        <xdr:cNvSpPr/>
      </xdr:nvSpPr>
      <xdr:spPr>
        <a:xfrm>
          <a:off x="15944850" y="1146810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1159-1170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1171</xdr:row>
      <xdr:rowOff>0</xdr:rowOff>
    </xdr:from>
    <xdr:to>
      <xdr:col>25</xdr:col>
      <xdr:colOff>438150</xdr:colOff>
      <xdr:row>1180</xdr:row>
      <xdr:rowOff>19050</xdr:rowOff>
    </xdr:to>
    <xdr:sp macro="" textlink="">
      <xdr:nvSpPr>
        <xdr:cNvPr id="52" name="Rectangle 51"/>
        <xdr:cNvSpPr/>
      </xdr:nvSpPr>
      <xdr:spPr>
        <a:xfrm>
          <a:off x="15944850" y="118891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1181-1192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1193</xdr:row>
      <xdr:rowOff>0</xdr:rowOff>
    </xdr:from>
    <xdr:to>
      <xdr:col>25</xdr:col>
      <xdr:colOff>438150</xdr:colOff>
      <xdr:row>1202</xdr:row>
      <xdr:rowOff>19050</xdr:rowOff>
    </xdr:to>
    <xdr:sp macro="" textlink="">
      <xdr:nvSpPr>
        <xdr:cNvPr id="53" name="Rectangle 52"/>
        <xdr:cNvSpPr/>
      </xdr:nvSpPr>
      <xdr:spPr>
        <a:xfrm>
          <a:off x="15944850" y="123101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1203-1214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1215</xdr:row>
      <xdr:rowOff>0</xdr:rowOff>
    </xdr:from>
    <xdr:to>
      <xdr:col>25</xdr:col>
      <xdr:colOff>438150</xdr:colOff>
      <xdr:row>1224</xdr:row>
      <xdr:rowOff>19050</xdr:rowOff>
    </xdr:to>
    <xdr:sp macro="" textlink="">
      <xdr:nvSpPr>
        <xdr:cNvPr id="54" name="Rectangle 53"/>
        <xdr:cNvSpPr/>
      </xdr:nvSpPr>
      <xdr:spPr>
        <a:xfrm>
          <a:off x="15944850" y="1273111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1225-1236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4</xdr:row>
      <xdr:rowOff>238125</xdr:rowOff>
    </xdr:from>
    <xdr:to>
      <xdr:col>19</xdr:col>
      <xdr:colOff>311150</xdr:colOff>
      <xdr:row>5</xdr:row>
      <xdr:rowOff>79375</xdr:rowOff>
    </xdr:to>
    <xdr:sp macro="" textlink="">
      <xdr:nvSpPr>
        <xdr:cNvPr id="86" name="Rectangle 85">
          <a:hlinkClick xmlns:r="http://schemas.openxmlformats.org/officeDocument/2006/relationships" r:id="rId7"/>
        </xdr:cNvPr>
        <xdr:cNvSpPr/>
      </xdr:nvSpPr>
      <xdr:spPr>
        <a:xfrm>
          <a:off x="13849350" y="1581150"/>
          <a:ext cx="1530350"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ZA" sz="900" b="0">
              <a:solidFill>
                <a:schemeClr val="tx1">
                  <a:lumMod val="75000"/>
                  <a:lumOff val="25000"/>
                </a:schemeClr>
              </a:solidFill>
              <a:latin typeface="Arial" pitchFamily="34" charset="0"/>
              <a:cs typeface="Arial" pitchFamily="34" charset="0"/>
            </a:rPr>
            <a:t>AET Programmes</a:t>
          </a:r>
        </a:p>
      </xdr:txBody>
    </xdr:sp>
    <xdr:clientData/>
  </xdr:twoCellAnchor>
  <xdr:twoCellAnchor>
    <xdr:from>
      <xdr:col>20</xdr:col>
      <xdr:colOff>0</xdr:colOff>
      <xdr:row>3</xdr:row>
      <xdr:rowOff>0</xdr:rowOff>
    </xdr:from>
    <xdr:to>
      <xdr:col>25</xdr:col>
      <xdr:colOff>428625</xdr:colOff>
      <xdr:row>5</xdr:row>
      <xdr:rowOff>66674</xdr:rowOff>
    </xdr:to>
    <xdr:sp macro="" textlink="">
      <xdr:nvSpPr>
        <xdr:cNvPr id="57" name="Rectangle 56"/>
        <xdr:cNvSpPr/>
      </xdr:nvSpPr>
      <xdr:spPr>
        <a:xfrm>
          <a:off x="15744825" y="1076325"/>
          <a:ext cx="3476625" cy="657224"/>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339</xdr:row>
      <xdr:rowOff>0</xdr:rowOff>
    </xdr:from>
    <xdr:to>
      <xdr:col>25</xdr:col>
      <xdr:colOff>447675</xdr:colOff>
      <xdr:row>341</xdr:row>
      <xdr:rowOff>66675</xdr:rowOff>
    </xdr:to>
    <xdr:sp macro="" textlink="">
      <xdr:nvSpPr>
        <xdr:cNvPr id="58" name="Rectangle 57"/>
        <xdr:cNvSpPr/>
      </xdr:nvSpPr>
      <xdr:spPr>
        <a:xfrm>
          <a:off x="13916025" y="25527000"/>
          <a:ext cx="5324475" cy="5619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676</xdr:row>
      <xdr:rowOff>0</xdr:rowOff>
    </xdr:from>
    <xdr:to>
      <xdr:col>25</xdr:col>
      <xdr:colOff>447675</xdr:colOff>
      <xdr:row>678</xdr:row>
      <xdr:rowOff>66675</xdr:rowOff>
    </xdr:to>
    <xdr:sp macro="" textlink="">
      <xdr:nvSpPr>
        <xdr:cNvPr id="60" name="Rectangle 59"/>
        <xdr:cNvSpPr/>
      </xdr:nvSpPr>
      <xdr:spPr>
        <a:xfrm>
          <a:off x="13916025" y="50272950"/>
          <a:ext cx="5324475" cy="5619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1013</xdr:row>
      <xdr:rowOff>0</xdr:rowOff>
    </xdr:from>
    <xdr:to>
      <xdr:col>25</xdr:col>
      <xdr:colOff>447675</xdr:colOff>
      <xdr:row>1015</xdr:row>
      <xdr:rowOff>66675</xdr:rowOff>
    </xdr:to>
    <xdr:sp macro="" textlink="">
      <xdr:nvSpPr>
        <xdr:cNvPr id="61" name="Rectangle 60"/>
        <xdr:cNvSpPr/>
      </xdr:nvSpPr>
      <xdr:spPr>
        <a:xfrm>
          <a:off x="13916025" y="75009375"/>
          <a:ext cx="5324475" cy="5619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1687</xdr:row>
      <xdr:rowOff>0</xdr:rowOff>
    </xdr:from>
    <xdr:to>
      <xdr:col>25</xdr:col>
      <xdr:colOff>447675</xdr:colOff>
      <xdr:row>1689</xdr:row>
      <xdr:rowOff>66675</xdr:rowOff>
    </xdr:to>
    <xdr:sp macro="" textlink="">
      <xdr:nvSpPr>
        <xdr:cNvPr id="62" name="Rectangle 61"/>
        <xdr:cNvSpPr/>
      </xdr:nvSpPr>
      <xdr:spPr>
        <a:xfrm>
          <a:off x="13916025" y="99745800"/>
          <a:ext cx="5324475" cy="5619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1691</xdr:row>
      <xdr:rowOff>0</xdr:rowOff>
    </xdr:from>
    <xdr:to>
      <xdr:col>25</xdr:col>
      <xdr:colOff>438150</xdr:colOff>
      <xdr:row>1694</xdr:row>
      <xdr:rowOff>95251</xdr:rowOff>
    </xdr:to>
    <xdr:sp macro="" textlink="">
      <xdr:nvSpPr>
        <xdr:cNvPr id="63" name="Rectangle 62"/>
        <xdr:cNvSpPr/>
      </xdr:nvSpPr>
      <xdr:spPr>
        <a:xfrm>
          <a:off x="13916025" y="100793550"/>
          <a:ext cx="5314950" cy="704851"/>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xdr:txBody>
    </xdr:sp>
    <xdr:clientData/>
  </xdr:twoCellAnchor>
  <xdr:twoCellAnchor>
    <xdr:from>
      <xdr:col>17</xdr:col>
      <xdr:colOff>0</xdr:colOff>
      <xdr:row>226</xdr:row>
      <xdr:rowOff>0</xdr:rowOff>
    </xdr:from>
    <xdr:to>
      <xdr:col>25</xdr:col>
      <xdr:colOff>438150</xdr:colOff>
      <xdr:row>235</xdr:row>
      <xdr:rowOff>19050</xdr:rowOff>
    </xdr:to>
    <xdr:sp macro="" textlink="">
      <xdr:nvSpPr>
        <xdr:cNvPr id="64" name="Rectangle 63"/>
        <xdr:cNvSpPr/>
      </xdr:nvSpPr>
      <xdr:spPr>
        <a:xfrm>
          <a:off x="19773900" y="228790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236-247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248</xdr:row>
      <xdr:rowOff>0</xdr:rowOff>
    </xdr:from>
    <xdr:to>
      <xdr:col>25</xdr:col>
      <xdr:colOff>438150</xdr:colOff>
      <xdr:row>257</xdr:row>
      <xdr:rowOff>19050</xdr:rowOff>
    </xdr:to>
    <xdr:sp macro="" textlink="">
      <xdr:nvSpPr>
        <xdr:cNvPr id="65" name="Rectangle 64"/>
        <xdr:cNvSpPr/>
      </xdr:nvSpPr>
      <xdr:spPr>
        <a:xfrm>
          <a:off x="19773900" y="270891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258-269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270</xdr:row>
      <xdr:rowOff>0</xdr:rowOff>
    </xdr:from>
    <xdr:to>
      <xdr:col>25</xdr:col>
      <xdr:colOff>438150</xdr:colOff>
      <xdr:row>279</xdr:row>
      <xdr:rowOff>19050</xdr:rowOff>
    </xdr:to>
    <xdr:sp macro="" textlink="">
      <xdr:nvSpPr>
        <xdr:cNvPr id="66" name="Rectangle 65"/>
        <xdr:cNvSpPr/>
      </xdr:nvSpPr>
      <xdr:spPr>
        <a:xfrm>
          <a:off x="19773900" y="312991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280-291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292</xdr:row>
      <xdr:rowOff>0</xdr:rowOff>
    </xdr:from>
    <xdr:to>
      <xdr:col>25</xdr:col>
      <xdr:colOff>438150</xdr:colOff>
      <xdr:row>301</xdr:row>
      <xdr:rowOff>19050</xdr:rowOff>
    </xdr:to>
    <xdr:sp macro="" textlink="">
      <xdr:nvSpPr>
        <xdr:cNvPr id="67" name="Rectangle 66"/>
        <xdr:cNvSpPr/>
      </xdr:nvSpPr>
      <xdr:spPr>
        <a:xfrm>
          <a:off x="19773900" y="355092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302-313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314</xdr:row>
      <xdr:rowOff>0</xdr:rowOff>
    </xdr:from>
    <xdr:to>
      <xdr:col>25</xdr:col>
      <xdr:colOff>438150</xdr:colOff>
      <xdr:row>323</xdr:row>
      <xdr:rowOff>19050</xdr:rowOff>
    </xdr:to>
    <xdr:sp macro="" textlink="">
      <xdr:nvSpPr>
        <xdr:cNvPr id="68" name="Rectangle 67"/>
        <xdr:cNvSpPr/>
      </xdr:nvSpPr>
      <xdr:spPr>
        <a:xfrm>
          <a:off x="19773900" y="397192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324-335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563</xdr:row>
      <xdr:rowOff>0</xdr:rowOff>
    </xdr:from>
    <xdr:to>
      <xdr:col>25</xdr:col>
      <xdr:colOff>438150</xdr:colOff>
      <xdr:row>572</xdr:row>
      <xdr:rowOff>19050</xdr:rowOff>
    </xdr:to>
    <xdr:sp macro="" textlink="">
      <xdr:nvSpPr>
        <xdr:cNvPr id="69" name="Rectangle 68"/>
        <xdr:cNvSpPr/>
      </xdr:nvSpPr>
      <xdr:spPr>
        <a:xfrm>
          <a:off x="19773900" y="877252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573-584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585</xdr:row>
      <xdr:rowOff>0</xdr:rowOff>
    </xdr:from>
    <xdr:to>
      <xdr:col>25</xdr:col>
      <xdr:colOff>438150</xdr:colOff>
      <xdr:row>594</xdr:row>
      <xdr:rowOff>19050</xdr:rowOff>
    </xdr:to>
    <xdr:sp macro="" textlink="">
      <xdr:nvSpPr>
        <xdr:cNvPr id="70" name="Rectangle 69"/>
        <xdr:cNvSpPr/>
      </xdr:nvSpPr>
      <xdr:spPr>
        <a:xfrm>
          <a:off x="19773900" y="919353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595-606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607</xdr:row>
      <xdr:rowOff>0</xdr:rowOff>
    </xdr:from>
    <xdr:to>
      <xdr:col>25</xdr:col>
      <xdr:colOff>438150</xdr:colOff>
      <xdr:row>616</xdr:row>
      <xdr:rowOff>19050</xdr:rowOff>
    </xdr:to>
    <xdr:sp macro="" textlink="">
      <xdr:nvSpPr>
        <xdr:cNvPr id="71" name="Rectangle 70"/>
        <xdr:cNvSpPr/>
      </xdr:nvSpPr>
      <xdr:spPr>
        <a:xfrm>
          <a:off x="19773900" y="961453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617-628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629</xdr:row>
      <xdr:rowOff>0</xdr:rowOff>
    </xdr:from>
    <xdr:to>
      <xdr:col>25</xdr:col>
      <xdr:colOff>438150</xdr:colOff>
      <xdr:row>638</xdr:row>
      <xdr:rowOff>19050</xdr:rowOff>
    </xdr:to>
    <xdr:sp macro="" textlink="">
      <xdr:nvSpPr>
        <xdr:cNvPr id="72" name="Rectangle 71"/>
        <xdr:cNvSpPr/>
      </xdr:nvSpPr>
      <xdr:spPr>
        <a:xfrm>
          <a:off x="19773900" y="1003554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639-650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651</xdr:row>
      <xdr:rowOff>0</xdr:rowOff>
    </xdr:from>
    <xdr:to>
      <xdr:col>25</xdr:col>
      <xdr:colOff>438150</xdr:colOff>
      <xdr:row>660</xdr:row>
      <xdr:rowOff>19050</xdr:rowOff>
    </xdr:to>
    <xdr:sp macro="" textlink="">
      <xdr:nvSpPr>
        <xdr:cNvPr id="73" name="Rectangle 72"/>
        <xdr:cNvSpPr/>
      </xdr:nvSpPr>
      <xdr:spPr>
        <a:xfrm>
          <a:off x="19773900" y="1045654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661-672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900</xdr:row>
      <xdr:rowOff>0</xdr:rowOff>
    </xdr:from>
    <xdr:to>
      <xdr:col>25</xdr:col>
      <xdr:colOff>438150</xdr:colOff>
      <xdr:row>909</xdr:row>
      <xdr:rowOff>19050</xdr:rowOff>
    </xdr:to>
    <xdr:sp macro="" textlink="">
      <xdr:nvSpPr>
        <xdr:cNvPr id="74" name="Rectangle 73"/>
        <xdr:cNvSpPr/>
      </xdr:nvSpPr>
      <xdr:spPr>
        <a:xfrm>
          <a:off x="19773900" y="1525714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910-921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922</xdr:row>
      <xdr:rowOff>0</xdr:rowOff>
    </xdr:from>
    <xdr:to>
      <xdr:col>25</xdr:col>
      <xdr:colOff>438150</xdr:colOff>
      <xdr:row>931</xdr:row>
      <xdr:rowOff>19050</xdr:rowOff>
    </xdr:to>
    <xdr:sp macro="" textlink="">
      <xdr:nvSpPr>
        <xdr:cNvPr id="75" name="Rectangle 74"/>
        <xdr:cNvSpPr/>
      </xdr:nvSpPr>
      <xdr:spPr>
        <a:xfrm>
          <a:off x="19773900" y="1567815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932-943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944</xdr:row>
      <xdr:rowOff>0</xdr:rowOff>
    </xdr:from>
    <xdr:to>
      <xdr:col>25</xdr:col>
      <xdr:colOff>438150</xdr:colOff>
      <xdr:row>953</xdr:row>
      <xdr:rowOff>19050</xdr:rowOff>
    </xdr:to>
    <xdr:sp macro="" textlink="">
      <xdr:nvSpPr>
        <xdr:cNvPr id="76" name="Rectangle 75"/>
        <xdr:cNvSpPr/>
      </xdr:nvSpPr>
      <xdr:spPr>
        <a:xfrm>
          <a:off x="19773900" y="1609915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954-965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966</xdr:row>
      <xdr:rowOff>0</xdr:rowOff>
    </xdr:from>
    <xdr:to>
      <xdr:col>25</xdr:col>
      <xdr:colOff>438150</xdr:colOff>
      <xdr:row>975</xdr:row>
      <xdr:rowOff>19050</xdr:rowOff>
    </xdr:to>
    <xdr:sp macro="" textlink="">
      <xdr:nvSpPr>
        <xdr:cNvPr id="77" name="Rectangle 76"/>
        <xdr:cNvSpPr/>
      </xdr:nvSpPr>
      <xdr:spPr>
        <a:xfrm>
          <a:off x="19773900" y="16520160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976-987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988</xdr:row>
      <xdr:rowOff>0</xdr:rowOff>
    </xdr:from>
    <xdr:to>
      <xdr:col>25</xdr:col>
      <xdr:colOff>438150</xdr:colOff>
      <xdr:row>997</xdr:row>
      <xdr:rowOff>19050</xdr:rowOff>
    </xdr:to>
    <xdr:sp macro="" textlink="">
      <xdr:nvSpPr>
        <xdr:cNvPr id="78" name="Rectangle 77"/>
        <xdr:cNvSpPr/>
      </xdr:nvSpPr>
      <xdr:spPr>
        <a:xfrm>
          <a:off x="19773900" y="169411650"/>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998-1009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1237</xdr:row>
      <xdr:rowOff>0</xdr:rowOff>
    </xdr:from>
    <xdr:to>
      <xdr:col>25</xdr:col>
      <xdr:colOff>438150</xdr:colOff>
      <xdr:row>1246</xdr:row>
      <xdr:rowOff>19050</xdr:rowOff>
    </xdr:to>
    <xdr:sp macro="" textlink="">
      <xdr:nvSpPr>
        <xdr:cNvPr id="79" name="Rectangle 78"/>
        <xdr:cNvSpPr/>
      </xdr:nvSpPr>
      <xdr:spPr>
        <a:xfrm>
          <a:off x="19773900" y="2174081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1247-1258</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1259</xdr:row>
      <xdr:rowOff>0</xdr:rowOff>
    </xdr:from>
    <xdr:to>
      <xdr:col>25</xdr:col>
      <xdr:colOff>438150</xdr:colOff>
      <xdr:row>1268</xdr:row>
      <xdr:rowOff>19050</xdr:rowOff>
    </xdr:to>
    <xdr:sp macro="" textlink="">
      <xdr:nvSpPr>
        <xdr:cNvPr id="80" name="Rectangle 79"/>
        <xdr:cNvSpPr/>
      </xdr:nvSpPr>
      <xdr:spPr>
        <a:xfrm>
          <a:off x="19773900" y="2216181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1269-1280</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1281</xdr:row>
      <xdr:rowOff>0</xdr:rowOff>
    </xdr:from>
    <xdr:to>
      <xdr:col>25</xdr:col>
      <xdr:colOff>438150</xdr:colOff>
      <xdr:row>1290</xdr:row>
      <xdr:rowOff>19050</xdr:rowOff>
    </xdr:to>
    <xdr:sp macro="" textlink="">
      <xdr:nvSpPr>
        <xdr:cNvPr id="81" name="Rectangle 80"/>
        <xdr:cNvSpPr/>
      </xdr:nvSpPr>
      <xdr:spPr>
        <a:xfrm>
          <a:off x="19773900" y="2258282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1291-1302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1303</xdr:row>
      <xdr:rowOff>0</xdr:rowOff>
    </xdr:from>
    <xdr:to>
      <xdr:col>25</xdr:col>
      <xdr:colOff>438150</xdr:colOff>
      <xdr:row>1312</xdr:row>
      <xdr:rowOff>19050</xdr:rowOff>
    </xdr:to>
    <xdr:sp macro="" textlink="">
      <xdr:nvSpPr>
        <xdr:cNvPr id="82" name="Rectangle 81"/>
        <xdr:cNvSpPr/>
      </xdr:nvSpPr>
      <xdr:spPr>
        <a:xfrm>
          <a:off x="19773900" y="23003827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1313-1324</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1325</xdr:row>
      <xdr:rowOff>0</xdr:rowOff>
    </xdr:from>
    <xdr:to>
      <xdr:col>25</xdr:col>
      <xdr:colOff>438150</xdr:colOff>
      <xdr:row>1334</xdr:row>
      <xdr:rowOff>19050</xdr:rowOff>
    </xdr:to>
    <xdr:sp macro="" textlink="">
      <xdr:nvSpPr>
        <xdr:cNvPr id="83" name="Rectangle 82"/>
        <xdr:cNvSpPr/>
      </xdr:nvSpPr>
      <xdr:spPr>
        <a:xfrm>
          <a:off x="19773900" y="234248325"/>
          <a:ext cx="531495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1335-1346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673</xdr:row>
      <xdr:rowOff>0</xdr:rowOff>
    </xdr:from>
    <xdr:to>
      <xdr:col>18</xdr:col>
      <xdr:colOff>234554</xdr:colOff>
      <xdr:row>673</xdr:row>
      <xdr:rowOff>162719</xdr:rowOff>
    </xdr:to>
    <xdr:sp macro="" textlink="">
      <xdr:nvSpPr>
        <xdr:cNvPr id="84" name="Rectangle 83">
          <a:hlinkClick xmlns:r="http://schemas.openxmlformats.org/officeDocument/2006/relationships" r:id="rId8"/>
        </xdr:cNvPr>
        <xdr:cNvSpPr/>
      </xdr:nvSpPr>
      <xdr:spPr>
        <a:xfrm>
          <a:off x="13837920" y="727710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1010</xdr:row>
      <xdr:rowOff>0</xdr:rowOff>
    </xdr:from>
    <xdr:to>
      <xdr:col>18</xdr:col>
      <xdr:colOff>234554</xdr:colOff>
      <xdr:row>1010</xdr:row>
      <xdr:rowOff>162719</xdr:rowOff>
    </xdr:to>
    <xdr:sp macro="" textlink="">
      <xdr:nvSpPr>
        <xdr:cNvPr id="85" name="Rectangle 84">
          <a:hlinkClick xmlns:r="http://schemas.openxmlformats.org/officeDocument/2006/relationships" r:id="rId8"/>
        </xdr:cNvPr>
        <xdr:cNvSpPr/>
      </xdr:nvSpPr>
      <xdr:spPr>
        <a:xfrm>
          <a:off x="13837920" y="1090955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1347</xdr:row>
      <xdr:rowOff>0</xdr:rowOff>
    </xdr:from>
    <xdr:to>
      <xdr:col>18</xdr:col>
      <xdr:colOff>234554</xdr:colOff>
      <xdr:row>1347</xdr:row>
      <xdr:rowOff>162719</xdr:rowOff>
    </xdr:to>
    <xdr:sp macro="" textlink="">
      <xdr:nvSpPr>
        <xdr:cNvPr id="92" name="Rectangle 91">
          <a:hlinkClick xmlns:r="http://schemas.openxmlformats.org/officeDocument/2006/relationships" r:id="rId8"/>
        </xdr:cNvPr>
        <xdr:cNvSpPr/>
      </xdr:nvSpPr>
      <xdr:spPr>
        <a:xfrm>
          <a:off x="13837920" y="1453972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1751</xdr:row>
      <xdr:rowOff>0</xdr:rowOff>
    </xdr:from>
    <xdr:to>
      <xdr:col>18</xdr:col>
      <xdr:colOff>234554</xdr:colOff>
      <xdr:row>1751</xdr:row>
      <xdr:rowOff>162719</xdr:rowOff>
    </xdr:to>
    <xdr:sp macro="" textlink="">
      <xdr:nvSpPr>
        <xdr:cNvPr id="93" name="Rectangle 92">
          <a:hlinkClick xmlns:r="http://schemas.openxmlformats.org/officeDocument/2006/relationships" r:id="rId8"/>
        </xdr:cNvPr>
        <xdr:cNvSpPr/>
      </xdr:nvSpPr>
      <xdr:spPr>
        <a:xfrm>
          <a:off x="13837920" y="1588389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1786</xdr:row>
      <xdr:rowOff>0</xdr:rowOff>
    </xdr:from>
    <xdr:to>
      <xdr:col>18</xdr:col>
      <xdr:colOff>234554</xdr:colOff>
      <xdr:row>1786</xdr:row>
      <xdr:rowOff>162719</xdr:rowOff>
    </xdr:to>
    <xdr:sp macro="" textlink="">
      <xdr:nvSpPr>
        <xdr:cNvPr id="94" name="Rectangle 93">
          <a:hlinkClick xmlns:r="http://schemas.openxmlformats.org/officeDocument/2006/relationships" r:id="rId8"/>
        </xdr:cNvPr>
        <xdr:cNvSpPr/>
      </xdr:nvSpPr>
      <xdr:spPr>
        <a:xfrm>
          <a:off x="13837920" y="1669008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1354</xdr:row>
      <xdr:rowOff>0</xdr:rowOff>
    </xdr:from>
    <xdr:to>
      <xdr:col>25</xdr:col>
      <xdr:colOff>438150</xdr:colOff>
      <xdr:row>1363</xdr:row>
      <xdr:rowOff>19050</xdr:rowOff>
    </xdr:to>
    <xdr:sp macro="" textlink="">
      <xdr:nvSpPr>
        <xdr:cNvPr id="87" name="Rectangle 86"/>
        <xdr:cNvSpPr/>
      </xdr:nvSpPr>
      <xdr:spPr>
        <a:xfrm>
          <a:off x="13837920" y="7446264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1364-1375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1376</xdr:row>
      <xdr:rowOff>0</xdr:rowOff>
    </xdr:from>
    <xdr:to>
      <xdr:col>25</xdr:col>
      <xdr:colOff>438150</xdr:colOff>
      <xdr:row>1385</xdr:row>
      <xdr:rowOff>19050</xdr:rowOff>
    </xdr:to>
    <xdr:sp macro="" textlink="">
      <xdr:nvSpPr>
        <xdr:cNvPr id="88" name="Rectangle 87"/>
        <xdr:cNvSpPr/>
      </xdr:nvSpPr>
      <xdr:spPr>
        <a:xfrm>
          <a:off x="13837920" y="7677150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1386-1397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1398</xdr:row>
      <xdr:rowOff>0</xdr:rowOff>
    </xdr:from>
    <xdr:to>
      <xdr:col>25</xdr:col>
      <xdr:colOff>438150</xdr:colOff>
      <xdr:row>1407</xdr:row>
      <xdr:rowOff>19050</xdr:rowOff>
    </xdr:to>
    <xdr:sp macro="" textlink="">
      <xdr:nvSpPr>
        <xdr:cNvPr id="89" name="Rectangle 88"/>
        <xdr:cNvSpPr/>
      </xdr:nvSpPr>
      <xdr:spPr>
        <a:xfrm>
          <a:off x="13837920" y="7908036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1408-1419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1420</xdr:row>
      <xdr:rowOff>0</xdr:rowOff>
    </xdr:from>
    <xdr:to>
      <xdr:col>25</xdr:col>
      <xdr:colOff>438150</xdr:colOff>
      <xdr:row>1429</xdr:row>
      <xdr:rowOff>19050</xdr:rowOff>
    </xdr:to>
    <xdr:sp macro="" textlink="">
      <xdr:nvSpPr>
        <xdr:cNvPr id="90" name="Rectangle 89"/>
        <xdr:cNvSpPr/>
      </xdr:nvSpPr>
      <xdr:spPr>
        <a:xfrm>
          <a:off x="13837920" y="8138922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1430-1441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1442</xdr:row>
      <xdr:rowOff>0</xdr:rowOff>
    </xdr:from>
    <xdr:to>
      <xdr:col>25</xdr:col>
      <xdr:colOff>438150</xdr:colOff>
      <xdr:row>1451</xdr:row>
      <xdr:rowOff>19050</xdr:rowOff>
    </xdr:to>
    <xdr:sp macro="" textlink="">
      <xdr:nvSpPr>
        <xdr:cNvPr id="91" name="Rectangle 90"/>
        <xdr:cNvSpPr/>
      </xdr:nvSpPr>
      <xdr:spPr>
        <a:xfrm>
          <a:off x="13837920" y="8369808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1452-1463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1464</xdr:row>
      <xdr:rowOff>0</xdr:rowOff>
    </xdr:from>
    <xdr:to>
      <xdr:col>25</xdr:col>
      <xdr:colOff>438150</xdr:colOff>
      <xdr:row>1473</xdr:row>
      <xdr:rowOff>19050</xdr:rowOff>
    </xdr:to>
    <xdr:sp macro="" textlink="">
      <xdr:nvSpPr>
        <xdr:cNvPr id="95" name="Rectangle 94"/>
        <xdr:cNvSpPr/>
      </xdr:nvSpPr>
      <xdr:spPr>
        <a:xfrm>
          <a:off x="13837920" y="8600694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1474-1485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1486</xdr:row>
      <xdr:rowOff>0</xdr:rowOff>
    </xdr:from>
    <xdr:to>
      <xdr:col>25</xdr:col>
      <xdr:colOff>438150</xdr:colOff>
      <xdr:row>1495</xdr:row>
      <xdr:rowOff>19050</xdr:rowOff>
    </xdr:to>
    <xdr:sp macro="" textlink="">
      <xdr:nvSpPr>
        <xdr:cNvPr id="96" name="Rectangle 95"/>
        <xdr:cNvSpPr/>
      </xdr:nvSpPr>
      <xdr:spPr>
        <a:xfrm>
          <a:off x="13837920" y="8831580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1496-1507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1508</xdr:row>
      <xdr:rowOff>0</xdr:rowOff>
    </xdr:from>
    <xdr:to>
      <xdr:col>25</xdr:col>
      <xdr:colOff>438150</xdr:colOff>
      <xdr:row>1517</xdr:row>
      <xdr:rowOff>19050</xdr:rowOff>
    </xdr:to>
    <xdr:sp macro="" textlink="">
      <xdr:nvSpPr>
        <xdr:cNvPr id="97" name="Rectangle 96"/>
        <xdr:cNvSpPr/>
      </xdr:nvSpPr>
      <xdr:spPr>
        <a:xfrm>
          <a:off x="13837920" y="9062466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1518-1529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1530</xdr:row>
      <xdr:rowOff>0</xdr:rowOff>
    </xdr:from>
    <xdr:to>
      <xdr:col>25</xdr:col>
      <xdr:colOff>438150</xdr:colOff>
      <xdr:row>1539</xdr:row>
      <xdr:rowOff>19050</xdr:rowOff>
    </xdr:to>
    <xdr:sp macro="" textlink="">
      <xdr:nvSpPr>
        <xdr:cNvPr id="98" name="Rectangle 97"/>
        <xdr:cNvSpPr/>
      </xdr:nvSpPr>
      <xdr:spPr>
        <a:xfrm>
          <a:off x="13837920" y="9293352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1540-1551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1552</xdr:row>
      <xdr:rowOff>0</xdr:rowOff>
    </xdr:from>
    <xdr:to>
      <xdr:col>25</xdr:col>
      <xdr:colOff>438150</xdr:colOff>
      <xdr:row>1561</xdr:row>
      <xdr:rowOff>19050</xdr:rowOff>
    </xdr:to>
    <xdr:sp macro="" textlink="">
      <xdr:nvSpPr>
        <xdr:cNvPr id="99" name="Rectangle 98"/>
        <xdr:cNvSpPr/>
      </xdr:nvSpPr>
      <xdr:spPr>
        <a:xfrm>
          <a:off x="13837920" y="9524238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1562-1573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1350</xdr:row>
      <xdr:rowOff>0</xdr:rowOff>
    </xdr:from>
    <xdr:to>
      <xdr:col>25</xdr:col>
      <xdr:colOff>447675</xdr:colOff>
      <xdr:row>1352</xdr:row>
      <xdr:rowOff>66675</xdr:rowOff>
    </xdr:to>
    <xdr:sp macro="" textlink="">
      <xdr:nvSpPr>
        <xdr:cNvPr id="100" name="Rectangle 99"/>
        <xdr:cNvSpPr/>
      </xdr:nvSpPr>
      <xdr:spPr>
        <a:xfrm>
          <a:off x="13837920" y="73418700"/>
          <a:ext cx="5446395" cy="55435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baseline="0">
              <a:solidFill>
                <a:sysClr val="windowText" lastClr="000000"/>
              </a:solidFill>
              <a:latin typeface="Arial" pitchFamily="34" charset="0"/>
              <a:cs typeface="Arial" pitchFamily="34" charset="0"/>
            </a:rPr>
            <a:t>DO NOT Copy / Cut and Paste </a:t>
          </a:r>
          <a:r>
            <a:rPr lang="en-ZA" sz="1200" b="0" baseline="0">
              <a:solidFill>
                <a:sysClr val="windowText" lastClr="000000"/>
              </a:solidFill>
              <a:latin typeface="Arial" pitchFamily="34" charset="0"/>
              <a:cs typeface="Arial" pitchFamily="34" charset="0"/>
            </a:rPr>
            <a:t>data as this will impact on preset formulas</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1574</xdr:row>
      <xdr:rowOff>0</xdr:rowOff>
    </xdr:from>
    <xdr:to>
      <xdr:col>25</xdr:col>
      <xdr:colOff>438150</xdr:colOff>
      <xdr:row>1583</xdr:row>
      <xdr:rowOff>19050</xdr:rowOff>
    </xdr:to>
    <xdr:sp macro="" textlink="">
      <xdr:nvSpPr>
        <xdr:cNvPr id="101" name="Rectangle 100"/>
        <xdr:cNvSpPr/>
      </xdr:nvSpPr>
      <xdr:spPr>
        <a:xfrm>
          <a:off x="13837920" y="9755124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1584-1595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1596</xdr:row>
      <xdr:rowOff>0</xdr:rowOff>
    </xdr:from>
    <xdr:to>
      <xdr:col>25</xdr:col>
      <xdr:colOff>438150</xdr:colOff>
      <xdr:row>1605</xdr:row>
      <xdr:rowOff>19050</xdr:rowOff>
    </xdr:to>
    <xdr:sp macro="" textlink="">
      <xdr:nvSpPr>
        <xdr:cNvPr id="102" name="Rectangle 101"/>
        <xdr:cNvSpPr/>
      </xdr:nvSpPr>
      <xdr:spPr>
        <a:xfrm>
          <a:off x="13837920" y="9986010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1606-1617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1618</xdr:row>
      <xdr:rowOff>0</xdr:rowOff>
    </xdr:from>
    <xdr:to>
      <xdr:col>25</xdr:col>
      <xdr:colOff>438150</xdr:colOff>
      <xdr:row>1627</xdr:row>
      <xdr:rowOff>19050</xdr:rowOff>
    </xdr:to>
    <xdr:sp macro="" textlink="">
      <xdr:nvSpPr>
        <xdr:cNvPr id="103" name="Rectangle 102"/>
        <xdr:cNvSpPr/>
      </xdr:nvSpPr>
      <xdr:spPr>
        <a:xfrm>
          <a:off x="13837920" y="10216896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1628-1639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1640</xdr:row>
      <xdr:rowOff>0</xdr:rowOff>
    </xdr:from>
    <xdr:to>
      <xdr:col>25</xdr:col>
      <xdr:colOff>438150</xdr:colOff>
      <xdr:row>1649</xdr:row>
      <xdr:rowOff>19050</xdr:rowOff>
    </xdr:to>
    <xdr:sp macro="" textlink="">
      <xdr:nvSpPr>
        <xdr:cNvPr id="104" name="Rectangle 103"/>
        <xdr:cNvSpPr/>
      </xdr:nvSpPr>
      <xdr:spPr>
        <a:xfrm>
          <a:off x="13837920" y="10447782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1650-1661</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1662</xdr:row>
      <xdr:rowOff>0</xdr:rowOff>
    </xdr:from>
    <xdr:to>
      <xdr:col>25</xdr:col>
      <xdr:colOff>438150</xdr:colOff>
      <xdr:row>1671</xdr:row>
      <xdr:rowOff>19050</xdr:rowOff>
    </xdr:to>
    <xdr:sp macro="" textlink="">
      <xdr:nvSpPr>
        <xdr:cNvPr id="105" name="Rectangle 104"/>
        <xdr:cNvSpPr/>
      </xdr:nvSpPr>
      <xdr:spPr>
        <a:xfrm>
          <a:off x="13837920" y="106786680"/>
          <a:ext cx="543687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Programme Cost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will automatically be calculated upon the capturing of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Student Numbers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Cost Per Student</a:t>
          </a: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1672-1683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17</xdr:col>
      <xdr:colOff>0</xdr:colOff>
      <xdr:row>1684</xdr:row>
      <xdr:rowOff>0</xdr:rowOff>
    </xdr:from>
    <xdr:to>
      <xdr:col>18</xdr:col>
      <xdr:colOff>234554</xdr:colOff>
      <xdr:row>1684</xdr:row>
      <xdr:rowOff>162719</xdr:rowOff>
    </xdr:to>
    <xdr:sp macro="" textlink="">
      <xdr:nvSpPr>
        <xdr:cNvPr id="106" name="Rectangle 105">
          <a:hlinkClick xmlns:r="http://schemas.openxmlformats.org/officeDocument/2006/relationships" r:id="rId8"/>
        </xdr:cNvPr>
        <xdr:cNvSpPr/>
      </xdr:nvSpPr>
      <xdr:spPr>
        <a:xfrm>
          <a:off x="13837920" y="1090955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17</xdr:col>
      <xdr:colOff>0</xdr:colOff>
      <xdr:row>336</xdr:row>
      <xdr:rowOff>0</xdr:rowOff>
    </xdr:from>
    <xdr:to>
      <xdr:col>18</xdr:col>
      <xdr:colOff>234554</xdr:colOff>
      <xdr:row>336</xdr:row>
      <xdr:rowOff>162719</xdr:rowOff>
    </xdr:to>
    <xdr:sp macro="" textlink="">
      <xdr:nvSpPr>
        <xdr:cNvPr id="107" name="Rectangle 106">
          <a:hlinkClick xmlns:r="http://schemas.openxmlformats.org/officeDocument/2006/relationships" r:id="rId8"/>
        </xdr:cNvPr>
        <xdr:cNvSpPr/>
      </xdr:nvSpPr>
      <xdr:spPr>
        <a:xfrm>
          <a:off x="13837920" y="364464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0</xdr:row>
      <xdr:rowOff>38100</xdr:rowOff>
    </xdr:from>
    <xdr:to>
      <xdr:col>18</xdr:col>
      <xdr:colOff>171450</xdr:colOff>
      <xdr:row>0</xdr:row>
      <xdr:rowOff>352424</xdr:rowOff>
    </xdr:to>
    <xdr:sp macro="" textlink="">
      <xdr:nvSpPr>
        <xdr:cNvPr id="4" name="Rectangle 3">
          <a:hlinkClick xmlns:r="http://schemas.openxmlformats.org/officeDocument/2006/relationships" r:id="rId1"/>
        </xdr:cNvPr>
        <xdr:cNvSpPr/>
      </xdr:nvSpPr>
      <xdr:spPr>
        <a:xfrm>
          <a:off x="1617345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15</xdr:col>
      <xdr:colOff>609598</xdr:colOff>
      <xdr:row>134</xdr:row>
      <xdr:rowOff>1</xdr:rowOff>
    </xdr:from>
    <xdr:to>
      <xdr:col>22</xdr:col>
      <xdr:colOff>247649</xdr:colOff>
      <xdr:row>140</xdr:row>
      <xdr:rowOff>152401</xdr:rowOff>
    </xdr:to>
    <xdr:sp macro="" textlink="">
      <xdr:nvSpPr>
        <xdr:cNvPr id="7" name="Rectangle 6"/>
        <xdr:cNvSpPr/>
      </xdr:nvSpPr>
      <xdr:spPr>
        <a:xfrm>
          <a:off x="15259048" y="24698326"/>
          <a:ext cx="3905251" cy="16573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Planned Students (FTE)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column will indicate in </a:t>
          </a:r>
          <a:r>
            <a:rPr kumimoji="0" lang="en-ZA" sz="1200" b="1" i="0" u="none" strike="noStrike" kern="0" cap="none" spc="0" normalizeH="0" baseline="0" noProof="0">
              <a:ln>
                <a:noFill/>
              </a:ln>
              <a:solidFill>
                <a:srgbClr val="FF0000"/>
              </a:solidFill>
              <a:effectLst/>
              <a:uLnTx/>
              <a:uFillTx/>
              <a:latin typeface="Arial" pitchFamily="34" charset="0"/>
              <a:ea typeface="+mn-ea"/>
              <a:cs typeface="Arial" pitchFamily="34" charset="0"/>
            </a:rPr>
            <a:t>RED</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any Campus below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600 FTE's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Occupational and Other Programmes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table above does not include 'Actual FTE' or 'Planned FTE' numbers, therefore the FTE values in this table are only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NC(V)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Report 191 Programmes</a:t>
          </a:r>
        </a:p>
      </xdr:txBody>
    </xdr:sp>
    <xdr:clientData/>
  </xdr:twoCellAnchor>
  <xdr:twoCellAnchor>
    <xdr:from>
      <xdr:col>15</xdr:col>
      <xdr:colOff>609598</xdr:colOff>
      <xdr:row>91</xdr:row>
      <xdr:rowOff>1</xdr:rowOff>
    </xdr:from>
    <xdr:to>
      <xdr:col>22</xdr:col>
      <xdr:colOff>247649</xdr:colOff>
      <xdr:row>93</xdr:row>
      <xdr:rowOff>142875</xdr:rowOff>
    </xdr:to>
    <xdr:sp macro="" textlink="">
      <xdr:nvSpPr>
        <xdr:cNvPr id="8" name="Rectangle 7"/>
        <xdr:cNvSpPr/>
      </xdr:nvSpPr>
      <xdr:spPr>
        <a:xfrm>
          <a:off x="15259048" y="16935451"/>
          <a:ext cx="3905251" cy="733424"/>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Planned Students (FTE)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column will indicate in </a:t>
          </a:r>
          <a:r>
            <a:rPr kumimoji="0" lang="en-ZA" sz="1200" b="1" i="0" u="none" strike="noStrike" kern="0" cap="none" spc="0" normalizeH="0" baseline="0" noProof="0">
              <a:ln>
                <a:noFill/>
              </a:ln>
              <a:solidFill>
                <a:srgbClr val="FF0000"/>
              </a:solidFill>
              <a:effectLst/>
              <a:uLnTx/>
              <a:uFillTx/>
              <a:latin typeface="Arial" pitchFamily="34" charset="0"/>
              <a:ea typeface="+mn-ea"/>
              <a:cs typeface="Arial" pitchFamily="34" charset="0"/>
            </a:rPr>
            <a:t>RED</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any Campus below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600 FTE's</a:t>
          </a:r>
        </a:p>
      </xdr:txBody>
    </xdr:sp>
    <xdr:clientData/>
  </xdr:twoCellAnchor>
  <xdr:twoCellAnchor>
    <xdr:from>
      <xdr:col>16</xdr:col>
      <xdr:colOff>0</xdr:colOff>
      <xdr:row>108</xdr:row>
      <xdr:rowOff>0</xdr:rowOff>
    </xdr:from>
    <xdr:to>
      <xdr:col>17</xdr:col>
      <xdr:colOff>234554</xdr:colOff>
      <xdr:row>108</xdr:row>
      <xdr:rowOff>162719</xdr:rowOff>
    </xdr:to>
    <xdr:sp macro="" textlink="">
      <xdr:nvSpPr>
        <xdr:cNvPr id="9" name="Rectangle 8">
          <a:hlinkClick xmlns:r="http://schemas.openxmlformats.org/officeDocument/2006/relationships" r:id="rId2"/>
        </xdr:cNvPr>
        <xdr:cNvSpPr/>
      </xdr:nvSpPr>
      <xdr:spPr>
        <a:xfrm>
          <a:off x="15643860" y="254812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16</xdr:col>
      <xdr:colOff>0</xdr:colOff>
      <xdr:row>87</xdr:row>
      <xdr:rowOff>0</xdr:rowOff>
    </xdr:from>
    <xdr:to>
      <xdr:col>17</xdr:col>
      <xdr:colOff>234554</xdr:colOff>
      <xdr:row>87</xdr:row>
      <xdr:rowOff>162719</xdr:rowOff>
    </xdr:to>
    <xdr:sp macro="" textlink="">
      <xdr:nvSpPr>
        <xdr:cNvPr id="10" name="Rectangle 9">
          <a:hlinkClick xmlns:r="http://schemas.openxmlformats.org/officeDocument/2006/relationships" r:id="rId2"/>
        </xdr:cNvPr>
        <xdr:cNvSpPr/>
      </xdr:nvSpPr>
      <xdr:spPr>
        <a:xfrm>
          <a:off x="15643860" y="205511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16</xdr:col>
      <xdr:colOff>0</xdr:colOff>
      <xdr:row>65</xdr:row>
      <xdr:rowOff>0</xdr:rowOff>
    </xdr:from>
    <xdr:to>
      <xdr:col>17</xdr:col>
      <xdr:colOff>234554</xdr:colOff>
      <xdr:row>65</xdr:row>
      <xdr:rowOff>162719</xdr:rowOff>
    </xdr:to>
    <xdr:sp macro="" textlink="">
      <xdr:nvSpPr>
        <xdr:cNvPr id="11" name="Rectangle 10">
          <a:hlinkClick xmlns:r="http://schemas.openxmlformats.org/officeDocument/2006/relationships" r:id="rId2"/>
        </xdr:cNvPr>
        <xdr:cNvSpPr/>
      </xdr:nvSpPr>
      <xdr:spPr>
        <a:xfrm>
          <a:off x="15643860" y="154152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16</xdr:col>
      <xdr:colOff>0</xdr:colOff>
      <xdr:row>43</xdr:row>
      <xdr:rowOff>0</xdr:rowOff>
    </xdr:from>
    <xdr:to>
      <xdr:col>17</xdr:col>
      <xdr:colOff>234554</xdr:colOff>
      <xdr:row>43</xdr:row>
      <xdr:rowOff>162719</xdr:rowOff>
    </xdr:to>
    <xdr:sp macro="" textlink="">
      <xdr:nvSpPr>
        <xdr:cNvPr id="12" name="Rectangle 11">
          <a:hlinkClick xmlns:r="http://schemas.openxmlformats.org/officeDocument/2006/relationships" r:id="rId2"/>
        </xdr:cNvPr>
        <xdr:cNvSpPr/>
      </xdr:nvSpPr>
      <xdr:spPr>
        <a:xfrm>
          <a:off x="15643860" y="102565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16</xdr:col>
      <xdr:colOff>0</xdr:colOff>
      <xdr:row>21</xdr:row>
      <xdr:rowOff>0</xdr:rowOff>
    </xdr:from>
    <xdr:to>
      <xdr:col>17</xdr:col>
      <xdr:colOff>234554</xdr:colOff>
      <xdr:row>21</xdr:row>
      <xdr:rowOff>162719</xdr:rowOff>
    </xdr:to>
    <xdr:sp macro="" textlink="">
      <xdr:nvSpPr>
        <xdr:cNvPr id="13" name="Rectangle 12">
          <a:hlinkClick xmlns:r="http://schemas.openxmlformats.org/officeDocument/2006/relationships" r:id="rId2"/>
        </xdr:cNvPr>
        <xdr:cNvSpPr/>
      </xdr:nvSpPr>
      <xdr:spPr>
        <a:xfrm>
          <a:off x="15643860" y="50977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0</xdr:colOff>
      <xdr:row>0</xdr:row>
      <xdr:rowOff>38100</xdr:rowOff>
    </xdr:from>
    <xdr:to>
      <xdr:col>10</xdr:col>
      <xdr:colOff>171450</xdr:colOff>
      <xdr:row>0</xdr:row>
      <xdr:rowOff>352424</xdr:rowOff>
    </xdr:to>
    <xdr:sp macro="" textlink="">
      <xdr:nvSpPr>
        <xdr:cNvPr id="2" name="Rectangle 1">
          <a:hlinkClick xmlns:r="http://schemas.openxmlformats.org/officeDocument/2006/relationships" r:id="rId1"/>
        </xdr:cNvPr>
        <xdr:cNvSpPr/>
      </xdr:nvSpPr>
      <xdr:spPr>
        <a:xfrm>
          <a:off x="1371600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8</xdr:col>
      <xdr:colOff>0</xdr:colOff>
      <xdr:row>26</xdr:row>
      <xdr:rowOff>228599</xdr:rowOff>
    </xdr:from>
    <xdr:to>
      <xdr:col>17</xdr:col>
      <xdr:colOff>95250</xdr:colOff>
      <xdr:row>32</xdr:row>
      <xdr:rowOff>104775</xdr:rowOff>
    </xdr:to>
    <xdr:sp macro="" textlink="">
      <xdr:nvSpPr>
        <xdr:cNvPr id="4" name="Rectangle 3"/>
        <xdr:cNvSpPr/>
      </xdr:nvSpPr>
      <xdr:spPr>
        <a:xfrm>
          <a:off x="11944350" y="6981824"/>
          <a:ext cx="5581650" cy="1247776"/>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Yellow cells require manual entries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Number on Payroll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Number of Staff </a:t>
          </a:r>
          <a:r>
            <a:rPr lang="en-ZA" sz="1200" b="0">
              <a:solidFill>
                <a:sysClr val="windowText" lastClr="000000"/>
              </a:solidFill>
              <a:latin typeface="Arial" pitchFamily="34" charset="0"/>
              <a:cs typeface="Arial" pitchFamily="34" charset="0"/>
            </a:rPr>
            <a:t>on the</a:t>
          </a:r>
          <a:r>
            <a:rPr lang="en-ZA" sz="1200" b="0" baseline="0">
              <a:solidFill>
                <a:sysClr val="windowText" lastClr="000000"/>
              </a:solidFill>
              <a:latin typeface="Arial" pitchFamily="34" charset="0"/>
              <a:cs typeface="Arial" pitchFamily="34" charset="0"/>
            </a:rPr>
            <a:t> payroll</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Total Payroll Cost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Cost to Company (TCC) </a:t>
          </a:r>
          <a:r>
            <a:rPr lang="en-ZA" sz="1200" b="0">
              <a:solidFill>
                <a:sysClr val="windowText" lastClr="000000"/>
              </a:solidFill>
              <a:latin typeface="Arial" pitchFamily="34" charset="0"/>
              <a:cs typeface="Arial" pitchFamily="34" charset="0"/>
            </a:rPr>
            <a:t>amounts</a:t>
          </a:r>
        </a:p>
      </xdr:txBody>
    </xdr:sp>
    <xdr:clientData/>
  </xdr:twoCellAnchor>
  <xdr:twoCellAnchor>
    <xdr:from>
      <xdr:col>8</xdr:col>
      <xdr:colOff>0</xdr:colOff>
      <xdr:row>47</xdr:row>
      <xdr:rowOff>228599</xdr:rowOff>
    </xdr:from>
    <xdr:to>
      <xdr:col>17</xdr:col>
      <xdr:colOff>95250</xdr:colOff>
      <xdr:row>53</xdr:row>
      <xdr:rowOff>104774</xdr:rowOff>
    </xdr:to>
    <xdr:sp macro="" textlink="">
      <xdr:nvSpPr>
        <xdr:cNvPr id="7" name="Rectangle 6"/>
        <xdr:cNvSpPr/>
      </xdr:nvSpPr>
      <xdr:spPr>
        <a:xfrm>
          <a:off x="11944350" y="11744324"/>
          <a:ext cx="5581650" cy="12477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Yellow cells require manual entries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Number on Payroll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Number of Staff </a:t>
          </a:r>
          <a:r>
            <a:rPr lang="en-ZA" sz="1200" b="0">
              <a:solidFill>
                <a:sysClr val="windowText" lastClr="000000"/>
              </a:solidFill>
              <a:latin typeface="Arial" pitchFamily="34" charset="0"/>
              <a:cs typeface="Arial" pitchFamily="34" charset="0"/>
            </a:rPr>
            <a:t>on the</a:t>
          </a:r>
          <a:r>
            <a:rPr lang="en-ZA" sz="1200" b="0" baseline="0">
              <a:solidFill>
                <a:sysClr val="windowText" lastClr="000000"/>
              </a:solidFill>
              <a:latin typeface="Arial" pitchFamily="34" charset="0"/>
              <a:cs typeface="Arial" pitchFamily="34" charset="0"/>
            </a:rPr>
            <a:t> payroll</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Total Payroll Cost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Cost to Company (TCC) </a:t>
          </a:r>
          <a:r>
            <a:rPr lang="en-ZA" sz="1200" b="0">
              <a:solidFill>
                <a:sysClr val="windowText" lastClr="000000"/>
              </a:solidFill>
              <a:latin typeface="Arial" pitchFamily="34" charset="0"/>
              <a:cs typeface="Arial" pitchFamily="34" charset="0"/>
            </a:rPr>
            <a:t>amounts</a:t>
          </a:r>
        </a:p>
      </xdr:txBody>
    </xdr:sp>
    <xdr:clientData/>
  </xdr:twoCellAnchor>
  <xdr:twoCellAnchor>
    <xdr:from>
      <xdr:col>8</xdr:col>
      <xdr:colOff>0</xdr:colOff>
      <xdr:row>22</xdr:row>
      <xdr:rowOff>173181</xdr:rowOff>
    </xdr:from>
    <xdr:to>
      <xdr:col>17</xdr:col>
      <xdr:colOff>121227</xdr:colOff>
      <xdr:row>26</xdr:row>
      <xdr:rowOff>112567</xdr:rowOff>
    </xdr:to>
    <xdr:sp macro="" textlink="">
      <xdr:nvSpPr>
        <xdr:cNvPr id="9" name="Rectangle 8"/>
        <xdr:cNvSpPr/>
      </xdr:nvSpPr>
      <xdr:spPr>
        <a:xfrm>
          <a:off x="11170227" y="1246908"/>
          <a:ext cx="5576455" cy="865909"/>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Staff Category Definitions:</a:t>
          </a:r>
        </a:p>
        <a:p>
          <a:pPr algn="l"/>
          <a:r>
            <a:rPr lang="en-ZA" sz="1200" b="1">
              <a:solidFill>
                <a:sysClr val="windowText" lastClr="000000"/>
              </a:solidFill>
              <a:latin typeface="Arial" pitchFamily="34" charset="0"/>
              <a:cs typeface="Arial" pitchFamily="34" charset="0"/>
            </a:rPr>
            <a:t>Lecturing Staff  =</a:t>
          </a:r>
          <a:r>
            <a:rPr lang="en-ZA" sz="1200" b="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Academic Staff</a:t>
          </a:r>
        </a:p>
        <a:p>
          <a:pPr algn="l"/>
          <a:r>
            <a:rPr lang="en-ZA" sz="1200" b="1">
              <a:solidFill>
                <a:sysClr val="windowText" lastClr="000000"/>
              </a:solidFill>
              <a:latin typeface="Arial" pitchFamily="34" charset="0"/>
              <a:cs typeface="Arial" pitchFamily="34" charset="0"/>
            </a:rPr>
            <a:t>Support Staff </a:t>
          </a:r>
          <a:r>
            <a:rPr lang="en-ZA" sz="1200" b="1" baseline="0">
              <a:solidFill>
                <a:sysClr val="windowText" lastClr="000000"/>
              </a:solidFill>
              <a:latin typeface="Arial" pitchFamily="34" charset="0"/>
              <a:cs typeface="Arial" pitchFamily="34" charset="0"/>
            </a:rPr>
            <a:t> </a:t>
          </a:r>
          <a:r>
            <a:rPr lang="en-ZA" sz="1200" b="1">
              <a:solidFill>
                <a:sysClr val="windowText" lastClr="000000"/>
              </a:solidFill>
              <a:latin typeface="Arial" pitchFamily="34" charset="0"/>
              <a:cs typeface="Arial" pitchFamily="34" charset="0"/>
            </a:rPr>
            <a:t>=</a:t>
          </a:r>
          <a:r>
            <a:rPr lang="en-ZA" sz="1200" b="0">
              <a:solidFill>
                <a:sysClr val="windowText" lastClr="000000"/>
              </a:solidFill>
              <a:latin typeface="Arial" pitchFamily="34" charset="0"/>
              <a:cs typeface="Arial" pitchFamily="34" charset="0"/>
            </a:rPr>
            <a:t>  Senior and Middle Managers</a:t>
          </a:r>
          <a:r>
            <a:rPr lang="en-ZA" sz="1200" b="0" baseline="0">
              <a:solidFill>
                <a:sysClr val="windowText" lastClr="000000"/>
              </a:solidFill>
              <a:latin typeface="Arial" pitchFamily="34" charset="0"/>
              <a:cs typeface="Arial" pitchFamily="34" charset="0"/>
            </a:rPr>
            <a:t> and </a:t>
          </a:r>
          <a:r>
            <a:rPr lang="en-ZA" sz="1200" b="0">
              <a:solidFill>
                <a:sysClr val="windowText" lastClr="000000"/>
              </a:solidFill>
              <a:latin typeface="Arial" pitchFamily="34" charset="0"/>
              <a:cs typeface="Arial" pitchFamily="34" charset="0"/>
            </a:rPr>
            <a:t>all other Support Staff</a:t>
          </a:r>
        </a:p>
        <a:p>
          <a:pPr algn="l"/>
          <a:r>
            <a:rPr lang="en-ZA" sz="1200" b="1">
              <a:solidFill>
                <a:sysClr val="windowText" lastClr="000000"/>
              </a:solidFill>
              <a:latin typeface="Arial" pitchFamily="34" charset="0"/>
              <a:cs typeface="Arial" pitchFamily="34" charset="0"/>
            </a:rPr>
            <a:t>Management Staff</a:t>
          </a:r>
          <a:r>
            <a:rPr lang="en-ZA" sz="1200" b="1" baseline="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Principal and Vice-principals (Executive Management)</a:t>
          </a:r>
        </a:p>
      </xdr:txBody>
    </xdr:sp>
    <xdr:clientData/>
  </xdr:twoCellAnchor>
  <xdr:twoCellAnchor>
    <xdr:from>
      <xdr:col>8</xdr:col>
      <xdr:colOff>0</xdr:colOff>
      <xdr:row>44</xdr:row>
      <xdr:rowOff>0</xdr:rowOff>
    </xdr:from>
    <xdr:to>
      <xdr:col>17</xdr:col>
      <xdr:colOff>121227</xdr:colOff>
      <xdr:row>47</xdr:row>
      <xdr:rowOff>110836</xdr:rowOff>
    </xdr:to>
    <xdr:sp macro="" textlink="">
      <xdr:nvSpPr>
        <xdr:cNvPr id="10" name="Rectangle 9"/>
        <xdr:cNvSpPr/>
      </xdr:nvSpPr>
      <xdr:spPr>
        <a:xfrm>
          <a:off x="11144250" y="6467475"/>
          <a:ext cx="5607627" cy="872836"/>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Staff Category Definitions:</a:t>
          </a:r>
        </a:p>
        <a:p>
          <a:pPr algn="l"/>
          <a:r>
            <a:rPr lang="en-ZA" sz="1200" b="1">
              <a:solidFill>
                <a:sysClr val="windowText" lastClr="000000"/>
              </a:solidFill>
              <a:latin typeface="Arial" pitchFamily="34" charset="0"/>
              <a:cs typeface="Arial" pitchFamily="34" charset="0"/>
            </a:rPr>
            <a:t>Lecturing Staff  =</a:t>
          </a:r>
          <a:r>
            <a:rPr lang="en-ZA" sz="1200" b="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Academic Staff</a:t>
          </a:r>
        </a:p>
        <a:p>
          <a:pPr algn="l"/>
          <a:r>
            <a:rPr lang="en-ZA" sz="1200" b="1">
              <a:solidFill>
                <a:sysClr val="windowText" lastClr="000000"/>
              </a:solidFill>
              <a:latin typeface="Arial" pitchFamily="34" charset="0"/>
              <a:cs typeface="Arial" pitchFamily="34" charset="0"/>
            </a:rPr>
            <a:t>Support Staff </a:t>
          </a:r>
          <a:r>
            <a:rPr lang="en-ZA" sz="1200" b="1" baseline="0">
              <a:solidFill>
                <a:sysClr val="windowText" lastClr="000000"/>
              </a:solidFill>
              <a:latin typeface="Arial" pitchFamily="34" charset="0"/>
              <a:cs typeface="Arial" pitchFamily="34" charset="0"/>
            </a:rPr>
            <a:t> </a:t>
          </a:r>
          <a:r>
            <a:rPr lang="en-ZA" sz="1200" b="1">
              <a:solidFill>
                <a:sysClr val="windowText" lastClr="000000"/>
              </a:solidFill>
              <a:latin typeface="Arial" pitchFamily="34" charset="0"/>
              <a:cs typeface="Arial" pitchFamily="34" charset="0"/>
            </a:rPr>
            <a:t>=</a:t>
          </a:r>
          <a:r>
            <a:rPr lang="en-ZA" sz="1200" b="0">
              <a:solidFill>
                <a:sysClr val="windowText" lastClr="000000"/>
              </a:solidFill>
              <a:latin typeface="Arial" pitchFamily="34" charset="0"/>
              <a:cs typeface="Arial" pitchFamily="34" charset="0"/>
            </a:rPr>
            <a:t>  Senior and Middle Managers</a:t>
          </a:r>
          <a:r>
            <a:rPr lang="en-ZA" sz="1200" b="0" baseline="0">
              <a:solidFill>
                <a:sysClr val="windowText" lastClr="000000"/>
              </a:solidFill>
              <a:latin typeface="Arial" pitchFamily="34" charset="0"/>
              <a:cs typeface="Arial" pitchFamily="34" charset="0"/>
            </a:rPr>
            <a:t> and </a:t>
          </a:r>
          <a:r>
            <a:rPr lang="en-ZA" sz="1200" b="0">
              <a:solidFill>
                <a:sysClr val="windowText" lastClr="000000"/>
              </a:solidFill>
              <a:latin typeface="Arial" pitchFamily="34" charset="0"/>
              <a:cs typeface="Arial" pitchFamily="34" charset="0"/>
            </a:rPr>
            <a:t>all other Support Staff</a:t>
          </a:r>
        </a:p>
        <a:p>
          <a:pPr algn="l"/>
          <a:r>
            <a:rPr lang="en-ZA" sz="1200" b="1">
              <a:solidFill>
                <a:sysClr val="windowText" lastClr="000000"/>
              </a:solidFill>
              <a:latin typeface="Arial" pitchFamily="34" charset="0"/>
              <a:cs typeface="Arial" pitchFamily="34" charset="0"/>
            </a:rPr>
            <a:t>Management Staff</a:t>
          </a:r>
          <a:r>
            <a:rPr lang="en-ZA" sz="1200" b="1" baseline="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Principal and Vice-principals (Executive Management)</a:t>
          </a:r>
        </a:p>
      </xdr:txBody>
    </xdr:sp>
    <xdr:clientData/>
  </xdr:twoCellAnchor>
  <xdr:twoCellAnchor>
    <xdr:from>
      <xdr:col>8</xdr:col>
      <xdr:colOff>0</xdr:colOff>
      <xdr:row>69</xdr:row>
      <xdr:rowOff>1</xdr:rowOff>
    </xdr:from>
    <xdr:to>
      <xdr:col>17</xdr:col>
      <xdr:colOff>95250</xdr:colOff>
      <xdr:row>75</xdr:row>
      <xdr:rowOff>57151</xdr:rowOff>
    </xdr:to>
    <xdr:sp macro="" textlink="">
      <xdr:nvSpPr>
        <xdr:cNvPr id="11" name="Rectangle 10"/>
        <xdr:cNvSpPr/>
      </xdr:nvSpPr>
      <xdr:spPr>
        <a:xfrm>
          <a:off x="11944350" y="16506826"/>
          <a:ext cx="5581650" cy="14287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Yellow cells require manual entries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Number of Staff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Number of Staff </a:t>
          </a:r>
          <a:r>
            <a:rPr lang="en-ZA" sz="1200" b="0">
              <a:solidFill>
                <a:sysClr val="windowText" lastClr="000000"/>
              </a:solidFill>
              <a:latin typeface="Arial" pitchFamily="34" charset="0"/>
              <a:cs typeface="Arial" pitchFamily="34" charset="0"/>
            </a:rPr>
            <a:t>that receive a College Allowance</a:t>
          </a:r>
          <a:r>
            <a:rPr lang="en-ZA" sz="1200" b="0" baseline="0">
              <a:solidFill>
                <a:sysClr val="windowText" lastClr="000000"/>
              </a:solidFill>
              <a:latin typeface="Arial" pitchFamily="34" charset="0"/>
              <a:cs typeface="Arial" pitchFamily="34" charset="0"/>
            </a:rPr>
            <a:t> for performing college duties above PERSAL salary scales</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Total Cost </a:t>
          </a:r>
          <a:r>
            <a:rPr lang="en-ZA" sz="1200" b="0">
              <a:solidFill>
                <a:sysClr val="windowText" lastClr="000000"/>
              </a:solidFill>
              <a:latin typeface="Arial" pitchFamily="34" charset="0"/>
              <a:cs typeface="Arial" pitchFamily="34" charset="0"/>
            </a:rPr>
            <a:t>column requires </a:t>
          </a:r>
          <a:r>
            <a:rPr lang="en-ZA" sz="1200" b="1">
              <a:solidFill>
                <a:sysClr val="windowText" lastClr="000000"/>
              </a:solidFill>
              <a:latin typeface="Arial" pitchFamily="34" charset="0"/>
              <a:cs typeface="Arial" pitchFamily="34" charset="0"/>
            </a:rPr>
            <a:t>Total Cost for Allowance</a:t>
          </a:r>
          <a:endParaRPr lang="en-ZA" sz="1200" b="0">
            <a:solidFill>
              <a:sysClr val="windowText" lastClr="000000"/>
            </a:solidFill>
            <a:latin typeface="Arial" pitchFamily="34" charset="0"/>
            <a:cs typeface="Arial" pitchFamily="34" charset="0"/>
          </a:endParaRPr>
        </a:p>
      </xdr:txBody>
    </xdr:sp>
    <xdr:clientData/>
  </xdr:twoCellAnchor>
  <xdr:twoCellAnchor>
    <xdr:from>
      <xdr:col>8</xdr:col>
      <xdr:colOff>0</xdr:colOff>
      <xdr:row>65</xdr:row>
      <xdr:rowOff>0</xdr:rowOff>
    </xdr:from>
    <xdr:to>
      <xdr:col>17</xdr:col>
      <xdr:colOff>121227</xdr:colOff>
      <xdr:row>68</xdr:row>
      <xdr:rowOff>110836</xdr:rowOff>
    </xdr:to>
    <xdr:sp macro="" textlink="">
      <xdr:nvSpPr>
        <xdr:cNvPr id="13" name="Rectangle 12"/>
        <xdr:cNvSpPr/>
      </xdr:nvSpPr>
      <xdr:spPr>
        <a:xfrm>
          <a:off x="11144250" y="6467475"/>
          <a:ext cx="5607627" cy="872836"/>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Staff Category Definitions:</a:t>
          </a:r>
        </a:p>
        <a:p>
          <a:pPr algn="l"/>
          <a:r>
            <a:rPr lang="en-ZA" sz="1200" b="1">
              <a:solidFill>
                <a:sysClr val="windowText" lastClr="000000"/>
              </a:solidFill>
              <a:latin typeface="Arial" pitchFamily="34" charset="0"/>
              <a:cs typeface="Arial" pitchFamily="34" charset="0"/>
            </a:rPr>
            <a:t>Lecturing Staff  =</a:t>
          </a:r>
          <a:r>
            <a:rPr lang="en-ZA" sz="1200" b="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Academic Staff</a:t>
          </a:r>
        </a:p>
        <a:p>
          <a:pPr algn="l"/>
          <a:r>
            <a:rPr lang="en-ZA" sz="1200" b="1">
              <a:solidFill>
                <a:sysClr val="windowText" lastClr="000000"/>
              </a:solidFill>
              <a:latin typeface="Arial" pitchFamily="34" charset="0"/>
              <a:cs typeface="Arial" pitchFamily="34" charset="0"/>
            </a:rPr>
            <a:t>Support Staff </a:t>
          </a:r>
          <a:r>
            <a:rPr lang="en-ZA" sz="1200" b="1" baseline="0">
              <a:solidFill>
                <a:sysClr val="windowText" lastClr="000000"/>
              </a:solidFill>
              <a:latin typeface="Arial" pitchFamily="34" charset="0"/>
              <a:cs typeface="Arial" pitchFamily="34" charset="0"/>
            </a:rPr>
            <a:t> </a:t>
          </a:r>
          <a:r>
            <a:rPr lang="en-ZA" sz="1200" b="1">
              <a:solidFill>
                <a:sysClr val="windowText" lastClr="000000"/>
              </a:solidFill>
              <a:latin typeface="Arial" pitchFamily="34" charset="0"/>
              <a:cs typeface="Arial" pitchFamily="34" charset="0"/>
            </a:rPr>
            <a:t>=</a:t>
          </a:r>
          <a:r>
            <a:rPr lang="en-ZA" sz="1200" b="0">
              <a:solidFill>
                <a:sysClr val="windowText" lastClr="000000"/>
              </a:solidFill>
              <a:latin typeface="Arial" pitchFamily="34" charset="0"/>
              <a:cs typeface="Arial" pitchFamily="34" charset="0"/>
            </a:rPr>
            <a:t>  Senior and Middle Managers</a:t>
          </a:r>
          <a:r>
            <a:rPr lang="en-ZA" sz="1200" b="0" baseline="0">
              <a:solidFill>
                <a:sysClr val="windowText" lastClr="000000"/>
              </a:solidFill>
              <a:latin typeface="Arial" pitchFamily="34" charset="0"/>
              <a:cs typeface="Arial" pitchFamily="34" charset="0"/>
            </a:rPr>
            <a:t> and </a:t>
          </a:r>
          <a:r>
            <a:rPr lang="en-ZA" sz="1200" b="0">
              <a:solidFill>
                <a:sysClr val="windowText" lastClr="000000"/>
              </a:solidFill>
              <a:latin typeface="Arial" pitchFamily="34" charset="0"/>
              <a:cs typeface="Arial" pitchFamily="34" charset="0"/>
            </a:rPr>
            <a:t>all other Support Staff</a:t>
          </a:r>
        </a:p>
        <a:p>
          <a:pPr algn="l"/>
          <a:r>
            <a:rPr lang="en-ZA" sz="1200" b="1">
              <a:solidFill>
                <a:sysClr val="windowText" lastClr="000000"/>
              </a:solidFill>
              <a:latin typeface="Arial" pitchFamily="34" charset="0"/>
              <a:cs typeface="Arial" pitchFamily="34" charset="0"/>
            </a:rPr>
            <a:t>Management Staff</a:t>
          </a:r>
          <a:r>
            <a:rPr lang="en-ZA" sz="1200" b="1" baseline="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Principal and Vice-principals (Executive Management)</a:t>
          </a:r>
        </a:p>
      </xdr:txBody>
    </xdr:sp>
    <xdr:clientData/>
  </xdr:twoCellAnchor>
  <xdr:twoCellAnchor>
    <xdr:from>
      <xdr:col>8</xdr:col>
      <xdr:colOff>0</xdr:colOff>
      <xdr:row>2</xdr:row>
      <xdr:rowOff>0</xdr:rowOff>
    </xdr:from>
    <xdr:to>
      <xdr:col>17</xdr:col>
      <xdr:colOff>121227</xdr:colOff>
      <xdr:row>5</xdr:row>
      <xdr:rowOff>110836</xdr:rowOff>
    </xdr:to>
    <xdr:sp macro="" textlink="">
      <xdr:nvSpPr>
        <xdr:cNvPr id="14" name="Rectangle 13"/>
        <xdr:cNvSpPr/>
      </xdr:nvSpPr>
      <xdr:spPr>
        <a:xfrm>
          <a:off x="11144250" y="12830175"/>
          <a:ext cx="5607627" cy="872836"/>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Staff Category Definitions:</a:t>
          </a:r>
        </a:p>
        <a:p>
          <a:pPr algn="l"/>
          <a:r>
            <a:rPr lang="en-ZA" sz="1200" b="1">
              <a:solidFill>
                <a:sysClr val="windowText" lastClr="000000"/>
              </a:solidFill>
              <a:latin typeface="Arial" pitchFamily="34" charset="0"/>
              <a:cs typeface="Arial" pitchFamily="34" charset="0"/>
            </a:rPr>
            <a:t>Lecturing Staff  =</a:t>
          </a:r>
          <a:r>
            <a:rPr lang="en-ZA" sz="1200" b="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Academic Staff</a:t>
          </a:r>
        </a:p>
        <a:p>
          <a:pPr algn="l"/>
          <a:r>
            <a:rPr lang="en-ZA" sz="1200" b="1">
              <a:solidFill>
                <a:sysClr val="windowText" lastClr="000000"/>
              </a:solidFill>
              <a:latin typeface="Arial" pitchFamily="34" charset="0"/>
              <a:cs typeface="Arial" pitchFamily="34" charset="0"/>
            </a:rPr>
            <a:t>Support Staff </a:t>
          </a:r>
          <a:r>
            <a:rPr lang="en-ZA" sz="1200" b="1" baseline="0">
              <a:solidFill>
                <a:sysClr val="windowText" lastClr="000000"/>
              </a:solidFill>
              <a:latin typeface="Arial" pitchFamily="34" charset="0"/>
              <a:cs typeface="Arial" pitchFamily="34" charset="0"/>
            </a:rPr>
            <a:t> </a:t>
          </a:r>
          <a:r>
            <a:rPr lang="en-ZA" sz="1200" b="1">
              <a:solidFill>
                <a:sysClr val="windowText" lastClr="000000"/>
              </a:solidFill>
              <a:latin typeface="Arial" pitchFamily="34" charset="0"/>
              <a:cs typeface="Arial" pitchFamily="34" charset="0"/>
            </a:rPr>
            <a:t>=</a:t>
          </a:r>
          <a:r>
            <a:rPr lang="en-ZA" sz="1200" b="0">
              <a:solidFill>
                <a:sysClr val="windowText" lastClr="000000"/>
              </a:solidFill>
              <a:latin typeface="Arial" pitchFamily="34" charset="0"/>
              <a:cs typeface="Arial" pitchFamily="34" charset="0"/>
            </a:rPr>
            <a:t>  Senior and Middle Managers</a:t>
          </a:r>
          <a:r>
            <a:rPr lang="en-ZA" sz="1200" b="0" baseline="0">
              <a:solidFill>
                <a:sysClr val="windowText" lastClr="000000"/>
              </a:solidFill>
              <a:latin typeface="Arial" pitchFamily="34" charset="0"/>
              <a:cs typeface="Arial" pitchFamily="34" charset="0"/>
            </a:rPr>
            <a:t> and </a:t>
          </a:r>
          <a:r>
            <a:rPr lang="en-ZA" sz="1200" b="0">
              <a:solidFill>
                <a:sysClr val="windowText" lastClr="000000"/>
              </a:solidFill>
              <a:latin typeface="Arial" pitchFamily="34" charset="0"/>
              <a:cs typeface="Arial" pitchFamily="34" charset="0"/>
            </a:rPr>
            <a:t>all other Support Staff</a:t>
          </a:r>
        </a:p>
        <a:p>
          <a:pPr algn="l"/>
          <a:r>
            <a:rPr lang="en-ZA" sz="1200" b="1">
              <a:solidFill>
                <a:sysClr val="windowText" lastClr="000000"/>
              </a:solidFill>
              <a:latin typeface="Arial" pitchFamily="34" charset="0"/>
              <a:cs typeface="Arial" pitchFamily="34" charset="0"/>
            </a:rPr>
            <a:t>Management Staff</a:t>
          </a:r>
          <a:r>
            <a:rPr lang="en-ZA" sz="1200" b="1" baseline="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Principal and Vice-principals (Executive Management)</a:t>
          </a:r>
        </a:p>
      </xdr:txBody>
    </xdr:sp>
    <xdr:clientData/>
  </xdr:twoCellAnchor>
  <xdr:twoCellAnchor>
    <xdr:from>
      <xdr:col>8</xdr:col>
      <xdr:colOff>0</xdr:colOff>
      <xdr:row>41</xdr:row>
      <xdr:rowOff>0</xdr:rowOff>
    </xdr:from>
    <xdr:to>
      <xdr:col>9</xdr:col>
      <xdr:colOff>238017</xdr:colOff>
      <xdr:row>41</xdr:row>
      <xdr:rowOff>162719</xdr:rowOff>
    </xdr:to>
    <xdr:sp macro="" textlink="">
      <xdr:nvSpPr>
        <xdr:cNvPr id="17" name="Rectangle 16">
          <a:hlinkClick xmlns:r="http://schemas.openxmlformats.org/officeDocument/2006/relationships" r:id="rId2"/>
        </xdr:cNvPr>
        <xdr:cNvSpPr/>
      </xdr:nvSpPr>
      <xdr:spPr>
        <a:xfrm>
          <a:off x="12260580" y="10043160"/>
          <a:ext cx="86285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38100</xdr:rowOff>
    </xdr:from>
    <xdr:to>
      <xdr:col>10</xdr:col>
      <xdr:colOff>171450</xdr:colOff>
      <xdr:row>0</xdr:row>
      <xdr:rowOff>352424</xdr:rowOff>
    </xdr:to>
    <xdr:sp macro="" textlink="">
      <xdr:nvSpPr>
        <xdr:cNvPr id="2" name="Rectangle 1">
          <a:hlinkClick xmlns:r="http://schemas.openxmlformats.org/officeDocument/2006/relationships" r:id="rId1"/>
        </xdr:cNvPr>
        <xdr:cNvSpPr/>
      </xdr:nvSpPr>
      <xdr:spPr>
        <a:xfrm>
          <a:off x="9915525"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7</xdr:col>
      <xdr:colOff>106458</xdr:colOff>
      <xdr:row>4</xdr:row>
      <xdr:rowOff>53228</xdr:rowOff>
    </xdr:from>
    <xdr:to>
      <xdr:col>7</xdr:col>
      <xdr:colOff>543486</xdr:colOff>
      <xdr:row>4</xdr:row>
      <xdr:rowOff>218328</xdr:rowOff>
    </xdr:to>
    <xdr:sp macro="" textlink="">
      <xdr:nvSpPr>
        <xdr:cNvPr id="12" name="Rectangle 11">
          <a:hlinkClick xmlns:r="http://schemas.openxmlformats.org/officeDocument/2006/relationships" r:id="rId2"/>
        </xdr:cNvPr>
        <xdr:cNvSpPr/>
      </xdr:nvSpPr>
      <xdr:spPr>
        <a:xfrm>
          <a:off x="11822208" y="1397934"/>
          <a:ext cx="437028"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7</xdr:col>
      <xdr:colOff>106457</xdr:colOff>
      <xdr:row>5</xdr:row>
      <xdr:rowOff>50427</xdr:rowOff>
    </xdr:from>
    <xdr:to>
      <xdr:col>7</xdr:col>
      <xdr:colOff>543485</xdr:colOff>
      <xdr:row>5</xdr:row>
      <xdr:rowOff>215527</xdr:rowOff>
    </xdr:to>
    <xdr:sp macro="" textlink="">
      <xdr:nvSpPr>
        <xdr:cNvPr id="16" name="Rectangle 15">
          <a:hlinkClick xmlns:r="http://schemas.openxmlformats.org/officeDocument/2006/relationships" r:id="rId3"/>
        </xdr:cNvPr>
        <xdr:cNvSpPr/>
      </xdr:nvSpPr>
      <xdr:spPr>
        <a:xfrm>
          <a:off x="11822207" y="1664074"/>
          <a:ext cx="437028"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7</xdr:col>
      <xdr:colOff>107578</xdr:colOff>
      <xdr:row>6</xdr:row>
      <xdr:rowOff>51548</xdr:rowOff>
    </xdr:from>
    <xdr:to>
      <xdr:col>7</xdr:col>
      <xdr:colOff>544606</xdr:colOff>
      <xdr:row>6</xdr:row>
      <xdr:rowOff>216648</xdr:rowOff>
    </xdr:to>
    <xdr:sp macro="" textlink="">
      <xdr:nvSpPr>
        <xdr:cNvPr id="17" name="Rectangle 16">
          <a:hlinkClick xmlns:r="http://schemas.openxmlformats.org/officeDocument/2006/relationships" r:id="rId4"/>
        </xdr:cNvPr>
        <xdr:cNvSpPr/>
      </xdr:nvSpPr>
      <xdr:spPr>
        <a:xfrm>
          <a:off x="11823328" y="1934136"/>
          <a:ext cx="437028"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7</xdr:col>
      <xdr:colOff>108699</xdr:colOff>
      <xdr:row>7</xdr:row>
      <xdr:rowOff>52669</xdr:rowOff>
    </xdr:from>
    <xdr:to>
      <xdr:col>7</xdr:col>
      <xdr:colOff>545727</xdr:colOff>
      <xdr:row>7</xdr:row>
      <xdr:rowOff>217769</xdr:rowOff>
    </xdr:to>
    <xdr:sp macro="" textlink="">
      <xdr:nvSpPr>
        <xdr:cNvPr id="18" name="Rectangle 17">
          <a:hlinkClick xmlns:r="http://schemas.openxmlformats.org/officeDocument/2006/relationships" r:id="rId5"/>
        </xdr:cNvPr>
        <xdr:cNvSpPr/>
      </xdr:nvSpPr>
      <xdr:spPr>
        <a:xfrm>
          <a:off x="11824449" y="2204198"/>
          <a:ext cx="437028"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8</xdr:col>
      <xdr:colOff>0</xdr:colOff>
      <xdr:row>12</xdr:row>
      <xdr:rowOff>0</xdr:rowOff>
    </xdr:from>
    <xdr:to>
      <xdr:col>15</xdr:col>
      <xdr:colOff>238125</xdr:colOff>
      <xdr:row>19</xdr:row>
      <xdr:rowOff>60960</xdr:rowOff>
    </xdr:to>
    <xdr:sp macro="" textlink="">
      <xdr:nvSpPr>
        <xdr:cNvPr id="22" name="Rectangle 21"/>
        <xdr:cNvSpPr/>
      </xdr:nvSpPr>
      <xdr:spPr>
        <a:xfrm>
          <a:off x="12786360" y="348996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28-44</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362</xdr:row>
      <xdr:rowOff>0</xdr:rowOff>
    </xdr:from>
    <xdr:to>
      <xdr:col>15</xdr:col>
      <xdr:colOff>238125</xdr:colOff>
      <xdr:row>366</xdr:row>
      <xdr:rowOff>160020</xdr:rowOff>
    </xdr:to>
    <xdr:sp macro="" textlink="">
      <xdr:nvSpPr>
        <xdr:cNvPr id="47" name="Rectangle 46"/>
        <xdr:cNvSpPr/>
      </xdr:nvSpPr>
      <xdr:spPr>
        <a:xfrm>
          <a:off x="12786360" y="49926240"/>
          <a:ext cx="4612005" cy="130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Upgrading / Expansion of Present Infrastructure </a:t>
          </a:r>
          <a:r>
            <a:rPr lang="en-ZA" sz="1200" b="0">
              <a:solidFill>
                <a:sysClr val="windowText" lastClr="000000"/>
              </a:solidFill>
              <a:latin typeface="Arial" pitchFamily="34" charset="0"/>
              <a:cs typeface="Arial" pitchFamily="34" charset="0"/>
            </a:rPr>
            <a:t>can include improvements for disability access</a:t>
          </a:r>
          <a:endParaRPr lang="en-ZA" sz="1200" b="1">
            <a:solidFill>
              <a:sysClr val="windowText" lastClr="000000"/>
            </a:solidFill>
            <a:latin typeface="Arial" pitchFamily="34" charset="0"/>
            <a:cs typeface="Arial" pitchFamily="34" charset="0"/>
          </a:endParaRPr>
        </a:p>
      </xdr:txBody>
    </xdr:sp>
    <xdr:clientData/>
  </xdr:twoCellAnchor>
  <xdr:twoCellAnchor>
    <xdr:from>
      <xdr:col>8</xdr:col>
      <xdr:colOff>0</xdr:colOff>
      <xdr:row>182</xdr:row>
      <xdr:rowOff>0</xdr:rowOff>
    </xdr:from>
    <xdr:to>
      <xdr:col>9</xdr:col>
      <xdr:colOff>234554</xdr:colOff>
      <xdr:row>182</xdr:row>
      <xdr:rowOff>162719</xdr:rowOff>
    </xdr:to>
    <xdr:sp macro="" textlink="">
      <xdr:nvSpPr>
        <xdr:cNvPr id="25" name="Rectangle 24">
          <a:hlinkClick xmlns:r="http://schemas.openxmlformats.org/officeDocument/2006/relationships" r:id="rId6"/>
        </xdr:cNvPr>
        <xdr:cNvSpPr/>
      </xdr:nvSpPr>
      <xdr:spPr>
        <a:xfrm>
          <a:off x="12786360" y="257403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358</xdr:row>
      <xdr:rowOff>0</xdr:rowOff>
    </xdr:from>
    <xdr:to>
      <xdr:col>9</xdr:col>
      <xdr:colOff>234554</xdr:colOff>
      <xdr:row>358</xdr:row>
      <xdr:rowOff>162719</xdr:rowOff>
    </xdr:to>
    <xdr:sp macro="" textlink="">
      <xdr:nvSpPr>
        <xdr:cNvPr id="26" name="Rectangle 25">
          <a:hlinkClick xmlns:r="http://schemas.openxmlformats.org/officeDocument/2006/relationships" r:id="rId6"/>
        </xdr:cNvPr>
        <xdr:cNvSpPr/>
      </xdr:nvSpPr>
      <xdr:spPr>
        <a:xfrm>
          <a:off x="12786360" y="491947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395</xdr:row>
      <xdr:rowOff>0</xdr:rowOff>
    </xdr:from>
    <xdr:to>
      <xdr:col>9</xdr:col>
      <xdr:colOff>234554</xdr:colOff>
      <xdr:row>395</xdr:row>
      <xdr:rowOff>162719</xdr:rowOff>
    </xdr:to>
    <xdr:sp macro="" textlink="">
      <xdr:nvSpPr>
        <xdr:cNvPr id="27" name="Rectangle 26">
          <a:hlinkClick xmlns:r="http://schemas.openxmlformats.org/officeDocument/2006/relationships" r:id="rId6"/>
        </xdr:cNvPr>
        <xdr:cNvSpPr/>
      </xdr:nvSpPr>
      <xdr:spPr>
        <a:xfrm>
          <a:off x="12786360" y="576986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432</xdr:row>
      <xdr:rowOff>0</xdr:rowOff>
    </xdr:from>
    <xdr:to>
      <xdr:col>9</xdr:col>
      <xdr:colOff>234554</xdr:colOff>
      <xdr:row>432</xdr:row>
      <xdr:rowOff>162719</xdr:rowOff>
    </xdr:to>
    <xdr:sp macro="" textlink="">
      <xdr:nvSpPr>
        <xdr:cNvPr id="28" name="Rectangle 27">
          <a:hlinkClick xmlns:r="http://schemas.openxmlformats.org/officeDocument/2006/relationships" r:id="rId6"/>
        </xdr:cNvPr>
        <xdr:cNvSpPr/>
      </xdr:nvSpPr>
      <xdr:spPr>
        <a:xfrm>
          <a:off x="12786360" y="662025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46</xdr:row>
      <xdr:rowOff>0</xdr:rowOff>
    </xdr:from>
    <xdr:to>
      <xdr:col>15</xdr:col>
      <xdr:colOff>238125</xdr:colOff>
      <xdr:row>53</xdr:row>
      <xdr:rowOff>60960</xdr:rowOff>
    </xdr:to>
    <xdr:sp macro="" textlink="">
      <xdr:nvSpPr>
        <xdr:cNvPr id="31" name="Rectangle 30"/>
        <xdr:cNvSpPr/>
      </xdr:nvSpPr>
      <xdr:spPr>
        <a:xfrm>
          <a:off x="12786360" y="794004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62-78</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80</xdr:row>
      <xdr:rowOff>0</xdr:rowOff>
    </xdr:from>
    <xdr:to>
      <xdr:col>15</xdr:col>
      <xdr:colOff>238125</xdr:colOff>
      <xdr:row>87</xdr:row>
      <xdr:rowOff>60960</xdr:rowOff>
    </xdr:to>
    <xdr:sp macro="" textlink="">
      <xdr:nvSpPr>
        <xdr:cNvPr id="32" name="Rectangle 31"/>
        <xdr:cNvSpPr/>
      </xdr:nvSpPr>
      <xdr:spPr>
        <a:xfrm>
          <a:off x="12786360" y="1239012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96-112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114</xdr:row>
      <xdr:rowOff>0</xdr:rowOff>
    </xdr:from>
    <xdr:to>
      <xdr:col>15</xdr:col>
      <xdr:colOff>238125</xdr:colOff>
      <xdr:row>121</xdr:row>
      <xdr:rowOff>60960</xdr:rowOff>
    </xdr:to>
    <xdr:sp macro="" textlink="">
      <xdr:nvSpPr>
        <xdr:cNvPr id="48" name="Rectangle 47"/>
        <xdr:cNvSpPr/>
      </xdr:nvSpPr>
      <xdr:spPr>
        <a:xfrm>
          <a:off x="12786360" y="1684020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130-146</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148</xdr:row>
      <xdr:rowOff>0</xdr:rowOff>
    </xdr:from>
    <xdr:to>
      <xdr:col>15</xdr:col>
      <xdr:colOff>238125</xdr:colOff>
      <xdr:row>155</xdr:row>
      <xdr:rowOff>60960</xdr:rowOff>
    </xdr:to>
    <xdr:sp macro="" textlink="">
      <xdr:nvSpPr>
        <xdr:cNvPr id="49" name="Rectangle 48"/>
        <xdr:cNvSpPr/>
      </xdr:nvSpPr>
      <xdr:spPr>
        <a:xfrm>
          <a:off x="12786360" y="2129028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164-180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188</xdr:row>
      <xdr:rowOff>0</xdr:rowOff>
    </xdr:from>
    <xdr:to>
      <xdr:col>15</xdr:col>
      <xdr:colOff>238125</xdr:colOff>
      <xdr:row>195</xdr:row>
      <xdr:rowOff>60960</xdr:rowOff>
    </xdr:to>
    <xdr:sp macro="" textlink="">
      <xdr:nvSpPr>
        <xdr:cNvPr id="50" name="Rectangle 49"/>
        <xdr:cNvSpPr/>
      </xdr:nvSpPr>
      <xdr:spPr>
        <a:xfrm>
          <a:off x="12786360" y="2694432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204-220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222</xdr:row>
      <xdr:rowOff>0</xdr:rowOff>
    </xdr:from>
    <xdr:to>
      <xdr:col>15</xdr:col>
      <xdr:colOff>238125</xdr:colOff>
      <xdr:row>229</xdr:row>
      <xdr:rowOff>60960</xdr:rowOff>
    </xdr:to>
    <xdr:sp macro="" textlink="">
      <xdr:nvSpPr>
        <xdr:cNvPr id="51" name="Rectangle 50"/>
        <xdr:cNvSpPr/>
      </xdr:nvSpPr>
      <xdr:spPr>
        <a:xfrm>
          <a:off x="12786360" y="3139440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238-254</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256</xdr:row>
      <xdr:rowOff>0</xdr:rowOff>
    </xdr:from>
    <xdr:to>
      <xdr:col>15</xdr:col>
      <xdr:colOff>238125</xdr:colOff>
      <xdr:row>263</xdr:row>
      <xdr:rowOff>60960</xdr:rowOff>
    </xdr:to>
    <xdr:sp macro="" textlink="">
      <xdr:nvSpPr>
        <xdr:cNvPr id="52" name="Rectangle 51"/>
        <xdr:cNvSpPr/>
      </xdr:nvSpPr>
      <xdr:spPr>
        <a:xfrm>
          <a:off x="12786360" y="3584448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272-288</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290</xdr:row>
      <xdr:rowOff>0</xdr:rowOff>
    </xdr:from>
    <xdr:to>
      <xdr:col>15</xdr:col>
      <xdr:colOff>238125</xdr:colOff>
      <xdr:row>297</xdr:row>
      <xdr:rowOff>60960</xdr:rowOff>
    </xdr:to>
    <xdr:sp macro="" textlink="">
      <xdr:nvSpPr>
        <xdr:cNvPr id="53" name="Rectangle 52"/>
        <xdr:cNvSpPr/>
      </xdr:nvSpPr>
      <xdr:spPr>
        <a:xfrm>
          <a:off x="12786360" y="4029456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306-322</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324</xdr:row>
      <xdr:rowOff>0</xdr:rowOff>
    </xdr:from>
    <xdr:to>
      <xdr:col>15</xdr:col>
      <xdr:colOff>238125</xdr:colOff>
      <xdr:row>331</xdr:row>
      <xdr:rowOff>60960</xdr:rowOff>
    </xdr:to>
    <xdr:sp macro="" textlink="">
      <xdr:nvSpPr>
        <xdr:cNvPr id="54" name="Rectangle 53"/>
        <xdr:cNvSpPr/>
      </xdr:nvSpPr>
      <xdr:spPr>
        <a:xfrm>
          <a:off x="12786360" y="44744640"/>
          <a:ext cx="4612005" cy="18288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additional rows highlight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Rows 340-356</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Unhide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from the list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remove rows highlight the unused rows, right click on the row number and select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Hide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p>
      </xdr:txBody>
    </xdr:sp>
    <xdr:clientData/>
  </xdr:twoCellAnchor>
  <xdr:twoCellAnchor>
    <xdr:from>
      <xdr:col>8</xdr:col>
      <xdr:colOff>0</xdr:colOff>
      <xdr:row>399</xdr:row>
      <xdr:rowOff>0</xdr:rowOff>
    </xdr:from>
    <xdr:to>
      <xdr:col>15</xdr:col>
      <xdr:colOff>238125</xdr:colOff>
      <xdr:row>401</xdr:row>
      <xdr:rowOff>137160</xdr:rowOff>
    </xdr:to>
    <xdr:sp macro="" textlink="">
      <xdr:nvSpPr>
        <xdr:cNvPr id="56" name="Rectangle 55"/>
        <xdr:cNvSpPr/>
      </xdr:nvSpPr>
      <xdr:spPr>
        <a:xfrm>
          <a:off x="12786360" y="58430160"/>
          <a:ext cx="4612005" cy="8229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amounts must reflect the planned college capital budget from future </a:t>
          </a:r>
          <a:r>
            <a:rPr lang="en-ZA" sz="1200" b="1">
              <a:solidFill>
                <a:sysClr val="windowText" lastClr="000000"/>
              </a:solidFill>
              <a:latin typeface="Arial" pitchFamily="34" charset="0"/>
              <a:cs typeface="Arial" pitchFamily="34" charset="0"/>
            </a:rPr>
            <a:t>secured funding</a:t>
          </a:r>
        </a:p>
      </xdr:txBody>
    </xdr:sp>
    <xdr:clientData/>
  </xdr:twoCellAnchor>
  <xdr:twoCellAnchor>
    <xdr:from>
      <xdr:col>8</xdr:col>
      <xdr:colOff>0</xdr:colOff>
      <xdr:row>4</xdr:row>
      <xdr:rowOff>45720</xdr:rowOff>
    </xdr:from>
    <xdr:to>
      <xdr:col>15</xdr:col>
      <xdr:colOff>243840</xdr:colOff>
      <xdr:row>7</xdr:row>
      <xdr:rowOff>220980</xdr:rowOff>
    </xdr:to>
    <xdr:sp macro="" textlink="">
      <xdr:nvSpPr>
        <xdr:cNvPr id="30" name="Rectangle 29"/>
        <xdr:cNvSpPr/>
      </xdr:nvSpPr>
      <xdr:spPr>
        <a:xfrm>
          <a:off x="12786360" y="1539240"/>
          <a:ext cx="4617720" cy="97536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a:t>
          </a:r>
        </a:p>
        <a:p>
          <a:pPr algn="l"/>
          <a:r>
            <a:rPr lang="en-ZA" sz="1200" b="0">
              <a:solidFill>
                <a:sysClr val="windowText" lastClr="000000"/>
              </a:solidFill>
              <a:latin typeface="Arial" pitchFamily="34" charset="0"/>
              <a:cs typeface="Arial" pitchFamily="34" charset="0"/>
            </a:rPr>
            <a:t>A maximum of 10% of the </a:t>
          </a:r>
          <a:r>
            <a:rPr lang="en-ZA" sz="1200" b="1">
              <a:solidFill>
                <a:sysClr val="windowText" lastClr="000000"/>
              </a:solidFill>
              <a:latin typeface="Arial" pitchFamily="34" charset="0"/>
              <a:cs typeface="Arial" pitchFamily="34" charset="0"/>
            </a:rPr>
            <a:t>Indicative Budget </a:t>
          </a:r>
          <a:r>
            <a:rPr lang="en-ZA" sz="1200" b="0">
              <a:solidFill>
                <a:sysClr val="windowText" lastClr="000000"/>
              </a:solidFill>
              <a:latin typeface="Arial" pitchFamily="34" charset="0"/>
              <a:cs typeface="Arial" pitchFamily="34" charset="0"/>
            </a:rPr>
            <a:t>may be used for:</a:t>
          </a:r>
        </a:p>
        <a:p>
          <a:pPr algn="l"/>
          <a:r>
            <a:rPr lang="en-ZA" sz="1200" b="1">
              <a:solidFill>
                <a:sysClr val="windowText" lastClr="000000"/>
              </a:solidFill>
              <a:latin typeface="Arial" pitchFamily="34" charset="0"/>
              <a:cs typeface="Arial" pitchFamily="34" charset="0"/>
            </a:rPr>
            <a:t>1. Replacement of Present Capital Items</a:t>
          </a:r>
          <a:endParaRPr lang="en-ZA" sz="1200" b="0">
            <a:solidFill>
              <a:sysClr val="windowText" lastClr="000000"/>
            </a:solidFill>
            <a:latin typeface="Arial" pitchFamily="34" charset="0"/>
            <a:cs typeface="Arial" pitchFamily="34" charset="0"/>
          </a:endParaRPr>
        </a:p>
        <a:p>
          <a:pPr algn="l"/>
          <a:r>
            <a:rPr lang="en-ZA" sz="1200" b="1" baseline="0">
              <a:solidFill>
                <a:sysClr val="windowText" lastClr="000000"/>
              </a:solidFill>
              <a:latin typeface="Arial" pitchFamily="34" charset="0"/>
              <a:cs typeface="Arial" pitchFamily="34" charset="0"/>
            </a:rPr>
            <a:t>2. New Capital Items</a:t>
          </a:r>
          <a:endParaRPr lang="en-ZA" sz="1200" b="1">
            <a:solidFill>
              <a:sysClr val="windowText" lastClr="000000"/>
            </a:solidFill>
            <a:latin typeface="Arial" pitchFamily="34" charset="0"/>
            <a:cs typeface="Arial"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0</xdr:colOff>
      <xdr:row>0</xdr:row>
      <xdr:rowOff>38100</xdr:rowOff>
    </xdr:from>
    <xdr:to>
      <xdr:col>6</xdr:col>
      <xdr:colOff>533400</xdr:colOff>
      <xdr:row>0</xdr:row>
      <xdr:rowOff>352424</xdr:rowOff>
    </xdr:to>
    <xdr:sp macro="" textlink="">
      <xdr:nvSpPr>
        <xdr:cNvPr id="4" name="Rectangle 3">
          <a:hlinkClick xmlns:r="http://schemas.openxmlformats.org/officeDocument/2006/relationships" r:id="rId1"/>
        </xdr:cNvPr>
        <xdr:cNvSpPr/>
      </xdr:nvSpPr>
      <xdr:spPr>
        <a:xfrm>
          <a:off x="1234440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5</xdr:col>
      <xdr:colOff>0</xdr:colOff>
      <xdr:row>99</xdr:row>
      <xdr:rowOff>0</xdr:rowOff>
    </xdr:from>
    <xdr:to>
      <xdr:col>5</xdr:col>
      <xdr:colOff>847617</xdr:colOff>
      <xdr:row>99</xdr:row>
      <xdr:rowOff>162719</xdr:rowOff>
    </xdr:to>
    <xdr:sp macro="" textlink="">
      <xdr:nvSpPr>
        <xdr:cNvPr id="3" name="Rectangle 2">
          <a:hlinkClick xmlns:r="http://schemas.openxmlformats.org/officeDocument/2006/relationships" r:id="rId2"/>
        </xdr:cNvPr>
        <xdr:cNvSpPr/>
      </xdr:nvSpPr>
      <xdr:spPr>
        <a:xfrm>
          <a:off x="11849100" y="21031200"/>
          <a:ext cx="84761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5</xdr:col>
      <xdr:colOff>0</xdr:colOff>
      <xdr:row>47</xdr:row>
      <xdr:rowOff>0</xdr:rowOff>
    </xdr:from>
    <xdr:to>
      <xdr:col>5</xdr:col>
      <xdr:colOff>847617</xdr:colOff>
      <xdr:row>47</xdr:row>
      <xdr:rowOff>162719</xdr:rowOff>
    </xdr:to>
    <xdr:sp macro="" textlink="">
      <xdr:nvSpPr>
        <xdr:cNvPr id="5" name="Rectangle 4">
          <a:hlinkClick xmlns:r="http://schemas.openxmlformats.org/officeDocument/2006/relationships" r:id="rId2"/>
        </xdr:cNvPr>
        <xdr:cNvSpPr/>
      </xdr:nvSpPr>
      <xdr:spPr>
        <a:xfrm>
          <a:off x="11620500" y="10942320"/>
          <a:ext cx="84761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0</xdr:row>
      <xdr:rowOff>38100</xdr:rowOff>
    </xdr:from>
    <xdr:to>
      <xdr:col>12</xdr:col>
      <xdr:colOff>533400</xdr:colOff>
      <xdr:row>0</xdr:row>
      <xdr:rowOff>352424</xdr:rowOff>
    </xdr:to>
    <xdr:sp macro="" textlink="">
      <xdr:nvSpPr>
        <xdr:cNvPr id="3" name="Rectangle 2">
          <a:hlinkClick xmlns:r="http://schemas.openxmlformats.org/officeDocument/2006/relationships" r:id="rId1"/>
        </xdr:cNvPr>
        <xdr:cNvSpPr/>
      </xdr:nvSpPr>
      <xdr:spPr>
        <a:xfrm>
          <a:off x="1171575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11</xdr:col>
      <xdr:colOff>0</xdr:colOff>
      <xdr:row>61</xdr:row>
      <xdr:rowOff>0</xdr:rowOff>
    </xdr:from>
    <xdr:to>
      <xdr:col>11</xdr:col>
      <xdr:colOff>847617</xdr:colOff>
      <xdr:row>61</xdr:row>
      <xdr:rowOff>162719</xdr:rowOff>
    </xdr:to>
    <xdr:sp macro="" textlink="">
      <xdr:nvSpPr>
        <xdr:cNvPr id="4" name="Rectangle 3">
          <a:hlinkClick xmlns:r="http://schemas.openxmlformats.org/officeDocument/2006/relationships" r:id="rId2"/>
        </xdr:cNvPr>
        <xdr:cNvSpPr/>
      </xdr:nvSpPr>
      <xdr:spPr>
        <a:xfrm>
          <a:off x="11849100" y="9715500"/>
          <a:ext cx="84761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11</xdr:col>
      <xdr:colOff>0</xdr:colOff>
      <xdr:row>2</xdr:row>
      <xdr:rowOff>0</xdr:rowOff>
    </xdr:from>
    <xdr:to>
      <xdr:col>17</xdr:col>
      <xdr:colOff>152399</xdr:colOff>
      <xdr:row>4</xdr:row>
      <xdr:rowOff>180975</xdr:rowOff>
    </xdr:to>
    <xdr:sp macro="" textlink="">
      <xdr:nvSpPr>
        <xdr:cNvPr id="5" name="Rectangle 4"/>
        <xdr:cNvSpPr/>
      </xdr:nvSpPr>
      <xdr:spPr>
        <a:xfrm>
          <a:off x="11849100" y="571500"/>
          <a:ext cx="4057649" cy="7524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 </a:t>
          </a:r>
          <a:r>
            <a:rPr lang="en-ZA" sz="1200" b="1">
              <a:solidFill>
                <a:sysClr val="windowText" lastClr="000000"/>
              </a:solidFill>
              <a:latin typeface="Arial" pitchFamily="34" charset="0"/>
              <a:cs typeface="Arial" pitchFamily="34" charset="0"/>
            </a:rPr>
            <a:t>Budget Summary </a:t>
          </a:r>
          <a:r>
            <a:rPr lang="en-ZA" sz="1200" b="0">
              <a:solidFill>
                <a:sysClr val="windowText" lastClr="000000"/>
              </a:solidFill>
              <a:latin typeface="Arial" pitchFamily="34" charset="0"/>
              <a:cs typeface="Arial" pitchFamily="34" charset="0"/>
            </a:rPr>
            <a:t>header section is a repeat</a:t>
          </a:r>
          <a:r>
            <a:rPr lang="en-ZA" sz="1200" b="0" baseline="0">
              <a:solidFill>
                <a:sysClr val="windowText" lastClr="000000"/>
              </a:solidFill>
              <a:latin typeface="Arial" pitchFamily="34" charset="0"/>
              <a:cs typeface="Arial" pitchFamily="34" charset="0"/>
            </a:rPr>
            <a:t> of the </a:t>
          </a:r>
          <a:r>
            <a:rPr lang="en-ZA" sz="1200" b="1" baseline="0">
              <a:solidFill>
                <a:sysClr val="windowText" lastClr="000000"/>
              </a:solidFill>
              <a:latin typeface="Arial" pitchFamily="34" charset="0"/>
              <a:cs typeface="Arial" pitchFamily="34" charset="0"/>
            </a:rPr>
            <a:t>College Budget Summary </a:t>
          </a:r>
          <a:r>
            <a:rPr lang="en-ZA" sz="1200" b="0" baseline="0">
              <a:solidFill>
                <a:sysClr val="windowText" lastClr="000000"/>
              </a:solidFill>
              <a:latin typeface="Arial" pitchFamily="34" charset="0"/>
              <a:cs typeface="Arial" pitchFamily="34" charset="0"/>
            </a:rPr>
            <a:t>header section</a:t>
          </a:r>
        </a:p>
      </xdr:txBody>
    </xdr:sp>
    <xdr:clientData/>
  </xdr:twoCellAnchor>
  <xdr:twoCellAnchor>
    <xdr:from>
      <xdr:col>11</xdr:col>
      <xdr:colOff>0</xdr:colOff>
      <xdr:row>51</xdr:row>
      <xdr:rowOff>0</xdr:rowOff>
    </xdr:from>
    <xdr:to>
      <xdr:col>18</xdr:col>
      <xdr:colOff>144780</xdr:colOff>
      <xdr:row>53</xdr:row>
      <xdr:rowOff>205740</xdr:rowOff>
    </xdr:to>
    <xdr:sp macro="" textlink="">
      <xdr:nvSpPr>
        <xdr:cNvPr id="6" name="Rectangle 5"/>
        <xdr:cNvSpPr/>
      </xdr:nvSpPr>
      <xdr:spPr>
        <a:xfrm>
          <a:off x="12969240" y="12252960"/>
          <a:ext cx="4777740" cy="8153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a:t>
          </a:r>
        </a:p>
        <a:p>
          <a:pPr algn="l"/>
          <a:r>
            <a:rPr lang="en-ZA" sz="1200" b="0">
              <a:solidFill>
                <a:sysClr val="windowText" lastClr="000000"/>
              </a:solidFill>
              <a:latin typeface="Arial" pitchFamily="34" charset="0"/>
              <a:cs typeface="Arial" pitchFamily="34" charset="0"/>
            </a:rPr>
            <a:t>A maximum of 10% of the </a:t>
          </a:r>
          <a:r>
            <a:rPr lang="en-ZA" sz="1200" b="1">
              <a:solidFill>
                <a:sysClr val="windowText" lastClr="000000"/>
              </a:solidFill>
              <a:latin typeface="Arial" pitchFamily="34" charset="0"/>
              <a:cs typeface="Arial" pitchFamily="34" charset="0"/>
            </a:rPr>
            <a:t>Indicative Budget </a:t>
          </a:r>
          <a:r>
            <a:rPr lang="en-ZA" sz="1200" b="0">
              <a:solidFill>
                <a:sysClr val="windowText" lastClr="000000"/>
              </a:solidFill>
              <a:latin typeface="Arial" pitchFamily="34" charset="0"/>
              <a:cs typeface="Arial" pitchFamily="34" charset="0"/>
            </a:rPr>
            <a:t>may be used for </a:t>
          </a:r>
          <a:r>
            <a:rPr lang="en-ZA" sz="1200" b="1">
              <a:solidFill>
                <a:sysClr val="windowText" lastClr="000000"/>
              </a:solidFill>
              <a:latin typeface="Arial" pitchFamily="34" charset="0"/>
              <a:cs typeface="Arial" pitchFamily="34" charset="0"/>
            </a:rPr>
            <a:t>Capital Infrastructure</a:t>
          </a:r>
          <a:r>
            <a:rPr lang="en-ZA" sz="1200" b="1" baseline="0">
              <a:solidFill>
                <a:sysClr val="windowText" lastClr="000000"/>
              </a:solidFill>
              <a:latin typeface="Arial" pitchFamily="34" charset="0"/>
              <a:cs typeface="Arial" pitchFamily="34" charset="0"/>
            </a:rPr>
            <a:t> </a:t>
          </a:r>
          <a:r>
            <a:rPr lang="en-ZA" sz="1200" b="0" baseline="0">
              <a:solidFill>
                <a:sysClr val="windowText" lastClr="000000"/>
              </a:solidFill>
              <a:latin typeface="Arial" pitchFamily="34" charset="0"/>
              <a:cs typeface="Arial" pitchFamily="34" charset="0"/>
            </a:rPr>
            <a:t>(t</a:t>
          </a:r>
          <a:r>
            <a:rPr lang="en-ZA" sz="1200" b="0">
              <a:solidFill>
                <a:sysClr val="windowText" lastClr="000000"/>
              </a:solidFill>
              <a:latin typeface="Arial" pitchFamily="34" charset="0"/>
              <a:cs typeface="Arial" pitchFamily="34" charset="0"/>
            </a:rPr>
            <a:t>he cell will turn </a:t>
          </a:r>
          <a:r>
            <a:rPr lang="en-ZA" sz="1200" b="1">
              <a:solidFill>
                <a:srgbClr val="FF0000"/>
              </a:solidFill>
              <a:latin typeface="Arial" pitchFamily="34" charset="0"/>
              <a:cs typeface="Arial" pitchFamily="34" charset="0"/>
            </a:rPr>
            <a:t>RED</a:t>
          </a:r>
          <a:r>
            <a:rPr lang="en-ZA" sz="1200" b="0">
              <a:solidFill>
                <a:srgbClr val="FF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of greater than 10%)</a:t>
          </a:r>
        </a:p>
      </xdr:txBody>
    </xdr:sp>
    <xdr:clientData/>
  </xdr:twoCellAnchor>
  <xdr:twoCellAnchor>
    <xdr:from>
      <xdr:col>11</xdr:col>
      <xdr:colOff>0</xdr:colOff>
      <xdr:row>40</xdr:row>
      <xdr:rowOff>0</xdr:rowOff>
    </xdr:from>
    <xdr:to>
      <xdr:col>18</xdr:col>
      <xdr:colOff>228600</xdr:colOff>
      <xdr:row>43</xdr:row>
      <xdr:rowOff>129540</xdr:rowOff>
    </xdr:to>
    <xdr:sp macro="" textlink="">
      <xdr:nvSpPr>
        <xdr:cNvPr id="7" name="Rectangle 6"/>
        <xdr:cNvSpPr/>
      </xdr:nvSpPr>
      <xdr:spPr>
        <a:xfrm>
          <a:off x="12969240" y="9738360"/>
          <a:ext cx="4861560" cy="8153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a:t>
          </a:r>
        </a:p>
        <a:p>
          <a:pPr algn="l"/>
          <a:r>
            <a:rPr lang="en-ZA" sz="1200" b="0">
              <a:solidFill>
                <a:sysClr val="windowText" lastClr="000000"/>
              </a:solidFill>
              <a:latin typeface="Arial" pitchFamily="34" charset="0"/>
              <a:cs typeface="Arial" pitchFamily="34" charset="0"/>
            </a:rPr>
            <a:t>The </a:t>
          </a:r>
          <a:r>
            <a:rPr lang="en-ZA" sz="1200" b="1">
              <a:solidFill>
                <a:sysClr val="windowText" lastClr="000000"/>
              </a:solidFill>
              <a:latin typeface="Arial" pitchFamily="34" charset="0"/>
              <a:cs typeface="Arial" pitchFamily="34" charset="0"/>
            </a:rPr>
            <a:t>NSFAS Student Fees </a:t>
          </a:r>
          <a:r>
            <a:rPr lang="en-ZA" sz="1200" b="0">
              <a:solidFill>
                <a:sysClr val="windowText" lastClr="000000"/>
              </a:solidFill>
              <a:latin typeface="Arial" pitchFamily="34" charset="0"/>
              <a:cs typeface="Arial" pitchFamily="34" charset="0"/>
            </a:rPr>
            <a:t>must not be less than 80% of the </a:t>
          </a:r>
        </a:p>
        <a:p>
          <a:pPr algn="l"/>
          <a:r>
            <a:rPr lang="en-ZA" sz="1200" b="1">
              <a:solidFill>
                <a:sysClr val="windowText" lastClr="000000"/>
              </a:solidFill>
              <a:latin typeface="Arial" pitchFamily="34" charset="0"/>
              <a:cs typeface="Arial" pitchFamily="34" charset="0"/>
            </a:rPr>
            <a:t>NSFAS Indicative </a:t>
          </a:r>
          <a:r>
            <a:rPr lang="en-ZA" sz="1200" b="0">
              <a:solidFill>
                <a:sysClr val="windowText" lastClr="000000"/>
              </a:solidFill>
              <a:latin typeface="Arial" pitchFamily="34" charset="0"/>
              <a:cs typeface="Arial" pitchFamily="34" charset="0"/>
            </a:rPr>
            <a:t>amount</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cell </a:t>
          </a:r>
          <a:r>
            <a:rPr lang="en-ZA" sz="1200" b="1">
              <a:solidFill>
                <a:sysClr val="windowText" lastClr="000000"/>
              </a:solidFill>
              <a:latin typeface="Arial" pitchFamily="34" charset="0"/>
              <a:cs typeface="Arial" pitchFamily="34" charset="0"/>
            </a:rPr>
            <a:t>H41</a:t>
          </a:r>
          <a:r>
            <a:rPr lang="en-ZA" sz="1200" b="0" baseline="0">
              <a:solidFill>
                <a:sysClr val="windowText" lastClr="00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will turn </a:t>
          </a:r>
          <a:r>
            <a:rPr lang="en-ZA" sz="1200" b="1">
              <a:solidFill>
                <a:srgbClr val="FF0000"/>
              </a:solidFill>
              <a:latin typeface="Arial" pitchFamily="34" charset="0"/>
              <a:cs typeface="Arial" pitchFamily="34" charset="0"/>
            </a:rPr>
            <a:t>RED</a:t>
          </a:r>
          <a:r>
            <a:rPr lang="en-ZA" sz="1200" b="0">
              <a:solidFill>
                <a:srgbClr val="FF0000"/>
              </a:solidFill>
              <a:latin typeface="Arial" pitchFamily="34" charset="0"/>
              <a:cs typeface="Arial" pitchFamily="34" charset="0"/>
            </a:rPr>
            <a:t> </a:t>
          </a:r>
          <a:r>
            <a:rPr lang="en-ZA" sz="1200" b="0">
              <a:solidFill>
                <a:sysClr val="windowText" lastClr="000000"/>
              </a:solidFill>
              <a:latin typeface="Arial" pitchFamily="34" charset="0"/>
              <a:cs typeface="Arial" pitchFamily="34" charset="0"/>
            </a:rPr>
            <a:t>of less than 80%)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0</xdr:row>
      <xdr:rowOff>30480</xdr:rowOff>
    </xdr:from>
    <xdr:to>
      <xdr:col>19</xdr:col>
      <xdr:colOff>266700</xdr:colOff>
      <xdr:row>2</xdr:row>
      <xdr:rowOff>0</xdr:rowOff>
    </xdr:to>
    <xdr:sp macro="" textlink="">
      <xdr:nvSpPr>
        <xdr:cNvPr id="2" name="Rectangle 1"/>
        <xdr:cNvSpPr/>
      </xdr:nvSpPr>
      <xdr:spPr>
        <a:xfrm>
          <a:off x="8801100" y="30480"/>
          <a:ext cx="7139940" cy="9601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Leave </a:t>
          </a:r>
          <a:r>
            <a:rPr lang="en-ZA" sz="1200" b="1">
              <a:solidFill>
                <a:sysClr val="windowText" lastClr="000000"/>
              </a:solidFill>
              <a:latin typeface="Arial" pitchFamily="34" charset="0"/>
              <a:cs typeface="Arial" pitchFamily="34" charset="0"/>
            </a:rPr>
            <a:t>Column F</a:t>
          </a:r>
          <a:r>
            <a:rPr lang="en-ZA" sz="1200" b="0">
              <a:solidFill>
                <a:sysClr val="windowText" lastClr="000000"/>
              </a:solidFill>
              <a:latin typeface="Arial" pitchFamily="34" charset="0"/>
              <a:cs typeface="Arial" pitchFamily="34" charset="0"/>
            </a:rPr>
            <a:t> blank should you want to use the standard </a:t>
          </a:r>
          <a:r>
            <a:rPr lang="en-ZA" sz="1200" b="1">
              <a:solidFill>
                <a:sysClr val="windowText" lastClr="000000"/>
              </a:solidFill>
              <a:latin typeface="Arial" pitchFamily="34" charset="0"/>
              <a:cs typeface="Arial" pitchFamily="34" charset="0"/>
            </a:rPr>
            <a:t>DHET 20% Fee Guideline</a:t>
          </a:r>
          <a:r>
            <a:rPr lang="en-ZA" sz="1200" b="0" baseline="0">
              <a:solidFill>
                <a:sysClr val="windowText" lastClr="000000"/>
              </a:solidFill>
              <a:latin typeface="Arial" pitchFamily="34" charset="0"/>
              <a:cs typeface="Arial" pitchFamily="34" charset="0"/>
            </a:rPr>
            <a:t> in </a:t>
          </a:r>
          <a:r>
            <a:rPr lang="en-ZA" sz="1200" b="1" baseline="0">
              <a:solidFill>
                <a:sysClr val="windowText" lastClr="000000"/>
              </a:solidFill>
              <a:latin typeface="Arial" pitchFamily="34" charset="0"/>
              <a:cs typeface="Arial" pitchFamily="34" charset="0"/>
            </a:rPr>
            <a:t>Column D</a:t>
          </a:r>
        </a:p>
        <a:p>
          <a:pPr algn="l"/>
          <a:endParaRPr kumimoji="0" lang="en-ZA" sz="4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College Fee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used in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Column F</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then this will be the value for all calculations</a:t>
          </a:r>
        </a:p>
        <a:p>
          <a:pPr algn="l"/>
          <a:endParaRPr kumimoji="0" lang="en-ZA" sz="4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Column G</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will calculate the variance and if greater than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it will display 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RED</a:t>
          </a: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609599</xdr:colOff>
      <xdr:row>3</xdr:row>
      <xdr:rowOff>0</xdr:rowOff>
    </xdr:from>
    <xdr:to>
      <xdr:col>18</xdr:col>
      <xdr:colOff>9524</xdr:colOff>
      <xdr:row>6</xdr:row>
      <xdr:rowOff>161925</xdr:rowOff>
    </xdr:to>
    <xdr:sp macro="" textlink="">
      <xdr:nvSpPr>
        <xdr:cNvPr id="2" name="Rectangle 1"/>
        <xdr:cNvSpPr/>
      </xdr:nvSpPr>
      <xdr:spPr>
        <a:xfrm>
          <a:off x="790574" y="428625"/>
          <a:ext cx="9763125" cy="1314450"/>
        </a:xfrm>
        <a:prstGeom prst="rect">
          <a:avLst/>
        </a:prstGeom>
        <a:noFill/>
        <a:ln w="571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0</xdr:row>
      <xdr:rowOff>38100</xdr:rowOff>
    </xdr:from>
    <xdr:to>
      <xdr:col>11</xdr:col>
      <xdr:colOff>171450</xdr:colOff>
      <xdr:row>0</xdr:row>
      <xdr:rowOff>352424</xdr:rowOff>
    </xdr:to>
    <xdr:sp macro="" textlink="">
      <xdr:nvSpPr>
        <xdr:cNvPr id="2" name="Rectangle 1">
          <a:hlinkClick xmlns:r="http://schemas.openxmlformats.org/officeDocument/2006/relationships" r:id="rId1"/>
        </xdr:cNvPr>
        <xdr:cNvSpPr/>
      </xdr:nvSpPr>
      <xdr:spPr>
        <a:xfrm>
          <a:off x="11858625"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0</xdr:row>
      <xdr:rowOff>38100</xdr:rowOff>
    </xdr:from>
    <xdr:to>
      <xdr:col>10</xdr:col>
      <xdr:colOff>171450</xdr:colOff>
      <xdr:row>0</xdr:row>
      <xdr:rowOff>352424</xdr:rowOff>
    </xdr:to>
    <xdr:sp macro="" textlink="">
      <xdr:nvSpPr>
        <xdr:cNvPr id="3" name="Rectangle 2">
          <a:hlinkClick xmlns:r="http://schemas.openxmlformats.org/officeDocument/2006/relationships" r:id="rId1"/>
        </xdr:cNvPr>
        <xdr:cNvSpPr/>
      </xdr:nvSpPr>
      <xdr:spPr>
        <a:xfrm>
          <a:off x="1175385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7</xdr:col>
      <xdr:colOff>609599</xdr:colOff>
      <xdr:row>2</xdr:row>
      <xdr:rowOff>1</xdr:rowOff>
    </xdr:from>
    <xdr:to>
      <xdr:col>18</xdr:col>
      <xdr:colOff>419100</xdr:colOff>
      <xdr:row>5</xdr:row>
      <xdr:rowOff>158751</xdr:rowOff>
    </xdr:to>
    <xdr:sp macro="" textlink="">
      <xdr:nvSpPr>
        <xdr:cNvPr id="4" name="Rectangle 3"/>
        <xdr:cNvSpPr/>
      </xdr:nvSpPr>
      <xdr:spPr>
        <a:xfrm>
          <a:off x="11010899" y="771526"/>
          <a:ext cx="6515101" cy="12731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 % numbers entered must be derived from the </a:t>
          </a:r>
          <a:r>
            <a:rPr lang="en-ZA" sz="1200" b="1">
              <a:solidFill>
                <a:sysClr val="windowText" lastClr="000000"/>
              </a:solidFill>
              <a:latin typeface="Arial" pitchFamily="34" charset="0"/>
              <a:cs typeface="Arial" pitchFamily="34" charset="0"/>
            </a:rPr>
            <a:t>Subject Level</a:t>
          </a:r>
        </a:p>
        <a:p>
          <a:pPr algn="l"/>
          <a:endParaRPr lang="en-ZA" sz="1200" b="0">
            <a:solidFill>
              <a:sysClr val="windowText" lastClr="000000"/>
            </a:solidFill>
            <a:latin typeface="Arial" pitchFamily="34" charset="0"/>
            <a:cs typeface="Arial" pitchFamily="34" charset="0"/>
          </a:endParaRPr>
        </a:p>
        <a:p>
          <a:pPr algn="l"/>
          <a:r>
            <a:rPr lang="en-ZA" sz="1200" b="1" baseline="0">
              <a:solidFill>
                <a:sysClr val="windowText" lastClr="000000"/>
              </a:solidFill>
              <a:latin typeface="Arial" pitchFamily="34" charset="0"/>
              <a:cs typeface="Arial" pitchFamily="34" charset="0"/>
            </a:rPr>
            <a:t>Intro N4 Programmes </a:t>
          </a:r>
          <a:r>
            <a:rPr lang="en-ZA" sz="1200" b="0" baseline="0">
              <a:solidFill>
                <a:sysClr val="windowText" lastClr="000000"/>
              </a:solidFill>
              <a:latin typeface="Arial" pitchFamily="34" charset="0"/>
              <a:cs typeface="Arial" pitchFamily="34" charset="0"/>
            </a:rPr>
            <a:t>must be included in the </a:t>
          </a:r>
          <a:r>
            <a:rPr lang="en-ZA" sz="1200" b="1" baseline="0">
              <a:solidFill>
                <a:sysClr val="windowText" lastClr="000000"/>
              </a:solidFill>
              <a:latin typeface="Arial" pitchFamily="34" charset="0"/>
              <a:cs typeface="Arial" pitchFamily="34" charset="0"/>
            </a:rPr>
            <a:t>N4 (Semesters 1 and 2)</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Leave cells blank if they are </a:t>
          </a:r>
          <a:r>
            <a:rPr lang="en-ZA" sz="1200" b="1" baseline="0">
              <a:solidFill>
                <a:sysClr val="windowText" lastClr="000000"/>
              </a:solidFill>
              <a:latin typeface="Arial" pitchFamily="34" charset="0"/>
              <a:cs typeface="Arial" pitchFamily="34" charset="0"/>
            </a:rPr>
            <a:t>Not Applicable </a:t>
          </a:r>
          <a:r>
            <a:rPr lang="en-ZA" sz="1200" b="0" baseline="0">
              <a:solidFill>
                <a:sysClr val="windowText" lastClr="000000"/>
              </a:solidFill>
              <a:latin typeface="Arial" pitchFamily="34" charset="0"/>
              <a:cs typeface="Arial" pitchFamily="34" charset="0"/>
            </a:rPr>
            <a:t>(entering </a:t>
          </a:r>
          <a:r>
            <a:rPr lang="en-ZA" sz="1200" b="1" baseline="0">
              <a:solidFill>
                <a:sysClr val="windowText" lastClr="000000"/>
              </a:solidFill>
              <a:latin typeface="Arial" pitchFamily="34" charset="0"/>
              <a:cs typeface="Arial" pitchFamily="34" charset="0"/>
            </a:rPr>
            <a:t>ZERO</a:t>
          </a:r>
          <a:r>
            <a:rPr lang="en-ZA" sz="1200" b="0" baseline="0">
              <a:solidFill>
                <a:sysClr val="windowText" lastClr="000000"/>
              </a:solidFill>
              <a:latin typeface="Arial" pitchFamily="34" charset="0"/>
              <a:cs typeface="Arial" pitchFamily="34" charset="0"/>
            </a:rPr>
            <a:t> will lower the </a:t>
          </a:r>
          <a:r>
            <a:rPr lang="en-ZA" sz="1200" b="1" baseline="0">
              <a:solidFill>
                <a:sysClr val="windowText" lastClr="000000"/>
              </a:solidFill>
              <a:latin typeface="Arial" pitchFamily="34" charset="0"/>
              <a:cs typeface="Arial" pitchFamily="34" charset="0"/>
            </a:rPr>
            <a:t>Overall Average</a:t>
          </a:r>
          <a:r>
            <a:rPr lang="en-ZA" sz="1200" b="0" baseline="0">
              <a:solidFill>
                <a:sysClr val="windowText" lastClr="000000"/>
              </a:solidFill>
              <a:latin typeface="Arial" pitchFamily="34" charset="0"/>
              <a:cs typeface="Arial" pitchFamily="34" charset="0"/>
            </a:rPr>
            <a:t>)</a:t>
          </a:r>
        </a:p>
      </xdr:txBody>
    </xdr:sp>
    <xdr:clientData/>
  </xdr:twoCellAnchor>
  <xdr:twoCellAnchor>
    <xdr:from>
      <xdr:col>8</xdr:col>
      <xdr:colOff>0</xdr:colOff>
      <xdr:row>7</xdr:row>
      <xdr:rowOff>0</xdr:rowOff>
    </xdr:from>
    <xdr:to>
      <xdr:col>21</xdr:col>
      <xdr:colOff>266700</xdr:colOff>
      <xdr:row>14</xdr:row>
      <xdr:rowOff>76200</xdr:rowOff>
    </xdr:to>
    <xdr:grpSp>
      <xdr:nvGrpSpPr>
        <xdr:cNvPr id="38" name="Group 37"/>
        <xdr:cNvGrpSpPr/>
      </xdr:nvGrpSpPr>
      <xdr:grpSpPr>
        <a:xfrm>
          <a:off x="10997045" y="2329295"/>
          <a:ext cx="8146473" cy="1652155"/>
          <a:chOff x="11007089" y="4467225"/>
          <a:chExt cx="8198131" cy="1676400"/>
        </a:xfrm>
      </xdr:grpSpPr>
      <xdr:sp macro="" textlink="">
        <xdr:nvSpPr>
          <xdr:cNvPr id="39" name="Rectangle 38"/>
          <xdr:cNvSpPr/>
        </xdr:nvSpPr>
        <xdr:spPr>
          <a:xfrm>
            <a:off x="11010898" y="4467225"/>
            <a:ext cx="8194322" cy="16764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Definitions:</a:t>
            </a:r>
          </a:p>
          <a:p>
            <a:pPr algn="l"/>
            <a:endParaRPr lang="en-ZA" sz="1200" b="0" baseline="0">
              <a:solidFill>
                <a:sysClr val="windowText" lastClr="000000"/>
              </a:solidFill>
              <a:latin typeface="Arial" pitchFamily="34" charset="0"/>
              <a:cs typeface="Arial" pitchFamily="34" charset="0"/>
            </a:endParaRPr>
          </a:p>
        </xdr:txBody>
      </xdr:sp>
      <mc:AlternateContent xmlns:mc="http://schemas.openxmlformats.org/markup-compatibility/2006" xmlns:a14="http://schemas.microsoft.com/office/drawing/2010/main">
        <mc:Choice Requires="a14">
          <xdr:sp macro="" textlink="">
            <xdr:nvSpPr>
              <xdr:cNvPr id="40" name="TextBox 39"/>
              <xdr:cNvSpPr txBox="1"/>
            </xdr:nvSpPr>
            <xdr:spPr>
              <a:xfrm>
                <a:off x="11007089" y="4801266"/>
                <a:ext cx="7334250"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Attendance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a:rPr lang="en-ZA" sz="1100" b="0" i="1">
                          <a:solidFill>
                            <a:schemeClr val="tx1"/>
                          </a:solidFill>
                          <a:latin typeface="Cambria Math"/>
                        </a:rPr>
                        <m:t>=  </m:t>
                      </m:r>
                      <m:f>
                        <m:fPr>
                          <m:ctrlPr>
                            <a:rPr lang="en-ZA" sz="1100" b="0" i="1">
                              <a:solidFill>
                                <a:schemeClr val="tx1"/>
                              </a:solidFill>
                              <a:latin typeface="Cambria Math"/>
                            </a:rPr>
                          </m:ctrlPr>
                        </m:fPr>
                        <m:num>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actual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attendance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num>
                        <m:den>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possible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attendance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den>
                      </m:f>
                    </m:oMath>
                  </m:oMathPara>
                </a14:m>
                <a:endParaRPr lang="en-ZA" sz="1100" b="0">
                  <a:solidFill>
                    <a:schemeClr val="tx1"/>
                  </a:solidFill>
                </a:endParaRPr>
              </a:p>
            </xdr:txBody>
          </xdr:sp>
        </mc:Choice>
        <mc:Fallback xmlns="">
          <xdr:sp macro="" textlink="">
            <xdr:nvSpPr>
              <xdr:cNvPr id="40" name="TextBox 39"/>
              <xdr:cNvSpPr txBox="1"/>
            </xdr:nvSpPr>
            <xdr:spPr>
              <a:xfrm>
                <a:off x="11007089" y="4801266"/>
                <a:ext cx="7334250"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Attendance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lang="en-ZA" sz="1100" b="0" i="0">
                    <a:solidFill>
                      <a:schemeClr val="tx1"/>
                    </a:solidFill>
                    <a:latin typeface="Cambria Math"/>
                  </a:rPr>
                  <a:t>=  </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 "Total actual number of subject attendance periods in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Total possible number of subject attendance periods in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endParaRPr lang="en-ZA" sz="1100" b="0">
                  <a:solidFill>
                    <a:schemeClr val="tx1"/>
                  </a:solidFill>
                </a:endParaRPr>
              </a:p>
            </xdr:txBody>
          </xdr:sp>
        </mc:Fallback>
      </mc:AlternateContent>
      <mc:AlternateContent xmlns:mc="http://schemas.openxmlformats.org/markup-compatibility/2006" xmlns:a14="http://schemas.microsoft.com/office/drawing/2010/main">
        <mc:Choice Requires="a14">
          <xdr:sp macro="" textlink="">
            <xdr:nvSpPr>
              <xdr:cNvPr id="41" name="TextBox 40"/>
              <xdr:cNvSpPr txBox="1"/>
            </xdr:nvSpPr>
            <xdr:spPr>
              <a:xfrm>
                <a:off x="11007090" y="5496591"/>
                <a:ext cx="7829549"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Retention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a:rPr lang="en-ZA" sz="1100" b="0" i="1">
                          <a:solidFill>
                            <a:schemeClr val="tx1"/>
                          </a:solidFill>
                          <a:latin typeface="Cambria Math"/>
                        </a:rPr>
                        <m:t>=  </m:t>
                      </m:r>
                      <m:f>
                        <m:fPr>
                          <m:ctrlPr>
                            <a:rPr lang="en-ZA" sz="1100" b="0" i="1">
                              <a:solidFill>
                                <a:schemeClr val="tx1"/>
                              </a:solidFill>
                              <a:latin typeface="Cambria Math"/>
                            </a:rPr>
                          </m:ctrlPr>
                        </m:fPr>
                        <m:num>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final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examinations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written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the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num>
                        <m:den>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examination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enrolments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submitted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the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den>
                      </m:f>
                    </m:oMath>
                  </m:oMathPara>
                </a14:m>
                <a:endParaRPr lang="en-ZA" sz="1100" b="0">
                  <a:solidFill>
                    <a:schemeClr val="tx1"/>
                  </a:solidFill>
                </a:endParaRPr>
              </a:p>
            </xdr:txBody>
          </xdr:sp>
        </mc:Choice>
        <mc:Fallback xmlns="">
          <xdr:sp macro="" textlink="">
            <xdr:nvSpPr>
              <xdr:cNvPr id="41" name="TextBox 40"/>
              <xdr:cNvSpPr txBox="1"/>
            </xdr:nvSpPr>
            <xdr:spPr>
              <a:xfrm>
                <a:off x="11007090" y="5496591"/>
                <a:ext cx="7829549"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Retention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lang="en-ZA" sz="1100" b="0" i="0">
                    <a:solidFill>
                      <a:schemeClr val="tx1"/>
                    </a:solidFill>
                    <a:latin typeface="Cambria Math"/>
                  </a:rPr>
                  <a:t>=  </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 "Total number of final subject examinations written in the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Total number of subject examination enrolments submitted for the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endParaRPr lang="en-ZA" sz="1100" b="0">
                  <a:solidFill>
                    <a:schemeClr val="tx1"/>
                  </a:solidFill>
                </a:endParaRPr>
              </a:p>
            </xdr:txBody>
          </xdr:sp>
        </mc:Fallback>
      </mc:AlternateContent>
    </xdr:grpSp>
    <xdr:clientData/>
  </xdr:twoCellAnchor>
  <xdr:twoCellAnchor>
    <xdr:from>
      <xdr:col>7</xdr:col>
      <xdr:colOff>609599</xdr:colOff>
      <xdr:row>38</xdr:row>
      <xdr:rowOff>0</xdr:rowOff>
    </xdr:from>
    <xdr:to>
      <xdr:col>24</xdr:col>
      <xdr:colOff>330200</xdr:colOff>
      <xdr:row>45</xdr:row>
      <xdr:rowOff>133350</xdr:rowOff>
    </xdr:to>
    <xdr:grpSp>
      <xdr:nvGrpSpPr>
        <xdr:cNvPr id="43" name="Group 42"/>
        <xdr:cNvGrpSpPr/>
      </xdr:nvGrpSpPr>
      <xdr:grpSpPr>
        <a:xfrm>
          <a:off x="11000508" y="9689523"/>
          <a:ext cx="10024919" cy="1709304"/>
          <a:chOff x="11010898" y="4467225"/>
          <a:chExt cx="10081043" cy="1733550"/>
        </a:xfrm>
      </xdr:grpSpPr>
      <xdr:sp macro="" textlink="">
        <xdr:nvSpPr>
          <xdr:cNvPr id="44" name="Rectangle 43"/>
          <xdr:cNvSpPr/>
        </xdr:nvSpPr>
        <xdr:spPr>
          <a:xfrm>
            <a:off x="11010898" y="4467225"/>
            <a:ext cx="10081043"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Definitions:</a:t>
            </a:r>
          </a:p>
          <a:p>
            <a:pPr algn="l"/>
            <a:endParaRPr lang="en-ZA" sz="1200" b="0" baseline="0">
              <a:solidFill>
                <a:sysClr val="windowText" lastClr="000000"/>
              </a:solidFill>
              <a:latin typeface="Arial" pitchFamily="34" charset="0"/>
              <a:cs typeface="Arial" pitchFamily="34" charset="0"/>
            </a:endParaRPr>
          </a:p>
        </xdr:txBody>
      </xdr:sp>
      <mc:AlternateContent xmlns:mc="http://schemas.openxmlformats.org/markup-compatibility/2006" xmlns:a14="http://schemas.microsoft.com/office/drawing/2010/main">
        <mc:Choice Requires="a14">
          <xdr:sp macro="" textlink="">
            <xdr:nvSpPr>
              <xdr:cNvPr id="45" name="TextBox 44"/>
              <xdr:cNvSpPr txBox="1"/>
            </xdr:nvSpPr>
            <xdr:spPr>
              <a:xfrm>
                <a:off x="11010899" y="4791741"/>
                <a:ext cx="7934325"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Throughput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a:rPr lang="en-ZA" sz="1100" b="0" i="1">
                          <a:solidFill>
                            <a:schemeClr val="tx1"/>
                          </a:solidFill>
                          <a:latin typeface="Cambria Math"/>
                        </a:rPr>
                        <m:t>=  </m:t>
                      </m:r>
                      <m:f>
                        <m:fPr>
                          <m:ctrlPr>
                            <a:rPr lang="en-ZA" sz="1100" b="0" i="1">
                              <a:solidFill>
                                <a:schemeClr val="tx1"/>
                              </a:solidFill>
                              <a:latin typeface="Cambria Math"/>
                            </a:rPr>
                          </m:ctrlPr>
                        </m:fPr>
                        <m:num>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passed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num>
                        <m:den>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examination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enrolments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submitted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the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den>
                      </m:f>
                    </m:oMath>
                  </m:oMathPara>
                </a14:m>
                <a:endParaRPr lang="en-ZA" sz="1100" b="0">
                  <a:solidFill>
                    <a:schemeClr val="tx1"/>
                  </a:solidFill>
                </a:endParaRPr>
              </a:p>
            </xdr:txBody>
          </xdr:sp>
        </mc:Choice>
        <mc:Fallback xmlns="">
          <xdr:sp macro="" textlink="">
            <xdr:nvSpPr>
              <xdr:cNvPr id="45" name="TextBox 44"/>
              <xdr:cNvSpPr txBox="1"/>
            </xdr:nvSpPr>
            <xdr:spPr>
              <a:xfrm>
                <a:off x="11010899" y="4791741"/>
                <a:ext cx="7934325"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Throughput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lang="en-ZA" sz="1100" b="0" i="0">
                    <a:solidFill>
                      <a:schemeClr val="tx1"/>
                    </a:solidFill>
                    <a:latin typeface="Cambria Math"/>
                  </a:rPr>
                  <a:t>=  </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 "Total number of subjects passed in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Total number of subject examination enrolments submitted for the programme academic period</a:t>
                </a:r>
                <a:r>
                  <a:rPr kumimoji="0" lang="en-ZA" sz="1200" b="0" i="0" u="none" strike="noStrike" kern="0" cap="none" spc="0" normalizeH="0" baseline="0" noProof="0">
                    <a:ln>
                      <a:noFill/>
                    </a:ln>
                    <a:solidFill>
                      <a:schemeClr val="tx1"/>
                    </a:solidFill>
                    <a:effectLst/>
                    <a:uLnTx/>
                    <a:uFillTx/>
                    <a:latin typeface="Cambria Math"/>
                    <a:ea typeface="+mn-ea"/>
                    <a:cs typeface="Arial" pitchFamily="34" charset="0"/>
                  </a:rPr>
                  <a:t>" </a:t>
                </a:r>
                <a:endParaRPr lang="en-ZA" sz="1100" b="0">
                  <a:solidFill>
                    <a:schemeClr val="tx1"/>
                  </a:solidFill>
                </a:endParaRPr>
              </a:p>
            </xdr:txBody>
          </xdr:sp>
        </mc:Fallback>
      </mc:AlternateContent>
      <mc:AlternateContent xmlns:mc="http://schemas.openxmlformats.org/markup-compatibility/2006" xmlns:a14="http://schemas.microsoft.com/office/drawing/2010/main">
        <mc:Choice Requires="a14">
          <xdr:sp macro="" textlink="">
            <xdr:nvSpPr>
              <xdr:cNvPr id="46" name="TextBox 45"/>
              <xdr:cNvSpPr txBox="1"/>
            </xdr:nvSpPr>
            <xdr:spPr>
              <a:xfrm>
                <a:off x="11010903" y="5496591"/>
                <a:ext cx="9718944"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vs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Enrolment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a:rPr lang="en-ZA" sz="1100" b="0" i="1">
                          <a:solidFill>
                            <a:schemeClr val="tx1"/>
                          </a:solidFill>
                          <a:latin typeface="Cambria Math"/>
                        </a:rPr>
                        <m:t>=  </m:t>
                      </m:r>
                      <m:f>
                        <m:fPr>
                          <m:ctrlPr>
                            <a:rPr lang="en-ZA" sz="1100" b="0" i="1">
                              <a:solidFill>
                                <a:schemeClr val="tx1"/>
                              </a:solidFill>
                              <a:latin typeface="Cambria Math"/>
                            </a:rPr>
                          </m:ctrlPr>
                        </m:fPr>
                        <m:num>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students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who</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passed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all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required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num>
                        <m:den>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students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enrolled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all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required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den>
                      </m:f>
                    </m:oMath>
                  </m:oMathPara>
                </a14:m>
                <a:endParaRPr lang="en-ZA" sz="1100" b="0">
                  <a:solidFill>
                    <a:schemeClr val="tx1"/>
                  </a:solidFill>
                </a:endParaRPr>
              </a:p>
            </xdr:txBody>
          </xdr:sp>
        </mc:Choice>
        <mc:Fallback xmlns="">
          <xdr:sp macro="" textlink="">
            <xdr:nvSpPr>
              <xdr:cNvPr id="46" name="TextBox 45"/>
              <xdr:cNvSpPr txBox="1"/>
            </xdr:nvSpPr>
            <xdr:spPr>
              <a:xfrm>
                <a:off x="11010903" y="5496591"/>
                <a:ext cx="9718944"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Certification vs Enrolment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lang="en-ZA" sz="1100" b="0" i="0">
                    <a:solidFill>
                      <a:schemeClr val="tx1"/>
                    </a:solidFill>
                    <a:latin typeface="Cambria Math"/>
                  </a:rPr>
                  <a:t>=  </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 "Total number of students who passed all required subjects for certification in programme academic period</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a:t>
                </a:r>
                <a:r>
                  <a:rPr kumimoji="0" lang="en-ZA" sz="11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Total number of students enrolled for all required subjects for certification in programme academic period</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a:t>
                </a:r>
                <a:endParaRPr lang="en-ZA" sz="1100" b="0">
                  <a:solidFill>
                    <a:schemeClr val="tx1"/>
                  </a:solidFill>
                </a:endParaRPr>
              </a:p>
            </xdr:txBody>
          </xdr:sp>
        </mc:Fallback>
      </mc:AlternateContent>
    </xdr:grpSp>
    <xdr:clientData/>
  </xdr:twoCellAnchor>
  <xdr:twoCellAnchor>
    <xdr:from>
      <xdr:col>8</xdr:col>
      <xdr:colOff>0</xdr:colOff>
      <xdr:row>33</xdr:row>
      <xdr:rowOff>0</xdr:rowOff>
    </xdr:from>
    <xdr:to>
      <xdr:col>18</xdr:col>
      <xdr:colOff>447675</xdr:colOff>
      <xdr:row>36</xdr:row>
      <xdr:rowOff>158750</xdr:rowOff>
    </xdr:to>
    <xdr:sp macro="" textlink="">
      <xdr:nvSpPr>
        <xdr:cNvPr id="48" name="Rectangle 47"/>
        <xdr:cNvSpPr/>
      </xdr:nvSpPr>
      <xdr:spPr>
        <a:xfrm>
          <a:off x="11010900" y="8229600"/>
          <a:ext cx="6543675" cy="12731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 % numbers entered must be derived from the </a:t>
          </a:r>
          <a:r>
            <a:rPr lang="en-ZA" sz="1200" b="1">
              <a:solidFill>
                <a:sysClr val="windowText" lastClr="000000"/>
              </a:solidFill>
              <a:latin typeface="Arial" pitchFamily="34" charset="0"/>
              <a:cs typeface="Arial" pitchFamily="34" charset="0"/>
            </a:rPr>
            <a:t>Subject Level</a:t>
          </a:r>
        </a:p>
        <a:p>
          <a:pPr algn="l"/>
          <a:endParaRPr lang="en-ZA" sz="1200" b="0">
            <a:solidFill>
              <a:sysClr val="windowText" lastClr="000000"/>
            </a:solidFill>
            <a:latin typeface="Arial" pitchFamily="34" charset="0"/>
            <a:cs typeface="Arial" pitchFamily="34" charset="0"/>
          </a:endParaRPr>
        </a:p>
        <a:p>
          <a:pPr algn="l"/>
          <a:r>
            <a:rPr lang="en-ZA" sz="1200" b="1" baseline="0">
              <a:solidFill>
                <a:sysClr val="windowText" lastClr="000000"/>
              </a:solidFill>
              <a:latin typeface="Arial" pitchFamily="34" charset="0"/>
              <a:cs typeface="Arial" pitchFamily="34" charset="0"/>
            </a:rPr>
            <a:t>Intro N4 Programmes </a:t>
          </a:r>
          <a:r>
            <a:rPr lang="en-ZA" sz="1200" b="0" baseline="0">
              <a:solidFill>
                <a:sysClr val="windowText" lastClr="000000"/>
              </a:solidFill>
              <a:latin typeface="Arial" pitchFamily="34" charset="0"/>
              <a:cs typeface="Arial" pitchFamily="34" charset="0"/>
            </a:rPr>
            <a:t>must be included in the </a:t>
          </a:r>
          <a:r>
            <a:rPr lang="en-ZA" sz="1200" b="1" baseline="0">
              <a:solidFill>
                <a:sysClr val="windowText" lastClr="000000"/>
              </a:solidFill>
              <a:latin typeface="Arial" pitchFamily="34" charset="0"/>
              <a:cs typeface="Arial" pitchFamily="34" charset="0"/>
            </a:rPr>
            <a:t>N4 (Semesters 1 and 2)</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Leave cells blank if they are </a:t>
          </a:r>
          <a:r>
            <a:rPr lang="en-ZA" sz="1200" b="1" baseline="0">
              <a:solidFill>
                <a:sysClr val="windowText" lastClr="000000"/>
              </a:solidFill>
              <a:latin typeface="Arial" pitchFamily="34" charset="0"/>
              <a:cs typeface="Arial" pitchFamily="34" charset="0"/>
            </a:rPr>
            <a:t>Not Applicable </a:t>
          </a:r>
          <a:r>
            <a:rPr lang="en-ZA" sz="1200" b="0" baseline="0">
              <a:solidFill>
                <a:sysClr val="windowText" lastClr="000000"/>
              </a:solidFill>
              <a:latin typeface="Arial" pitchFamily="34" charset="0"/>
              <a:cs typeface="Arial" pitchFamily="34" charset="0"/>
            </a:rPr>
            <a:t>(entering </a:t>
          </a:r>
          <a:r>
            <a:rPr lang="en-ZA" sz="1200" b="1" baseline="0">
              <a:solidFill>
                <a:sysClr val="windowText" lastClr="000000"/>
              </a:solidFill>
              <a:latin typeface="Arial" pitchFamily="34" charset="0"/>
              <a:cs typeface="Arial" pitchFamily="34" charset="0"/>
            </a:rPr>
            <a:t>ZERO</a:t>
          </a:r>
          <a:r>
            <a:rPr lang="en-ZA" sz="1200" b="0" baseline="0">
              <a:solidFill>
                <a:sysClr val="windowText" lastClr="000000"/>
              </a:solidFill>
              <a:latin typeface="Arial" pitchFamily="34" charset="0"/>
              <a:cs typeface="Arial" pitchFamily="34" charset="0"/>
            </a:rPr>
            <a:t> will lower the </a:t>
          </a:r>
          <a:r>
            <a:rPr lang="en-ZA" sz="1200" b="1" baseline="0">
              <a:solidFill>
                <a:sysClr val="windowText" lastClr="000000"/>
              </a:solidFill>
              <a:latin typeface="Arial" pitchFamily="34" charset="0"/>
              <a:cs typeface="Arial" pitchFamily="34" charset="0"/>
            </a:rPr>
            <a:t>Overall Average</a:t>
          </a:r>
          <a:r>
            <a:rPr lang="en-ZA" sz="1200" b="0" baseline="0">
              <a:solidFill>
                <a:sysClr val="windowText" lastClr="000000"/>
              </a:solidFill>
              <a:latin typeface="Arial" pitchFamily="34" charset="0"/>
              <a:cs typeface="Arial" pitchFamily="34" charset="0"/>
            </a:rPr>
            <a:t>)</a:t>
          </a:r>
        </a:p>
      </xdr:txBody>
    </xdr:sp>
    <xdr:clientData/>
  </xdr:twoCellAnchor>
  <xdr:twoCellAnchor>
    <xdr:from>
      <xdr:col>19</xdr:col>
      <xdr:colOff>121920</xdr:colOff>
      <xdr:row>9</xdr:row>
      <xdr:rowOff>22860</xdr:rowOff>
    </xdr:from>
    <xdr:to>
      <xdr:col>20</xdr:col>
      <xdr:colOff>182880</xdr:colOff>
      <xdr:row>10</xdr:row>
      <xdr:rowOff>114300</xdr:rowOff>
    </xdr:to>
    <xdr:sp macro="" textlink="">
      <xdr:nvSpPr>
        <xdr:cNvPr id="2" name="TextBox 1"/>
        <xdr:cNvSpPr txBox="1"/>
      </xdr:nvSpPr>
      <xdr:spPr>
        <a:xfrm>
          <a:off x="18295620" y="2811780"/>
          <a:ext cx="68580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latin typeface="Arial" panose="020B0604020202020204" pitchFamily="34" charset="0"/>
              <a:cs typeface="Arial" panose="020B0604020202020204" pitchFamily="34" charset="0"/>
            </a:rPr>
            <a:t>x 100</a:t>
          </a:r>
        </a:p>
      </xdr:txBody>
    </xdr:sp>
    <xdr:clientData/>
  </xdr:twoCellAnchor>
  <xdr:twoCellAnchor>
    <xdr:from>
      <xdr:col>20</xdr:col>
      <xdr:colOff>121920</xdr:colOff>
      <xdr:row>12</xdr:row>
      <xdr:rowOff>22860</xdr:rowOff>
    </xdr:from>
    <xdr:to>
      <xdr:col>21</xdr:col>
      <xdr:colOff>182880</xdr:colOff>
      <xdr:row>13</xdr:row>
      <xdr:rowOff>114300</xdr:rowOff>
    </xdr:to>
    <xdr:sp macro="" textlink="">
      <xdr:nvSpPr>
        <xdr:cNvPr id="15" name="TextBox 14"/>
        <xdr:cNvSpPr txBox="1"/>
      </xdr:nvSpPr>
      <xdr:spPr>
        <a:xfrm>
          <a:off x="18920460" y="3497580"/>
          <a:ext cx="68580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latin typeface="Arial" panose="020B0604020202020204" pitchFamily="34" charset="0"/>
              <a:cs typeface="Arial" panose="020B0604020202020204" pitchFamily="34" charset="0"/>
            </a:rPr>
            <a:t>x 100</a:t>
          </a:r>
        </a:p>
      </xdr:txBody>
    </xdr:sp>
    <xdr:clientData/>
  </xdr:twoCellAnchor>
  <xdr:twoCellAnchor>
    <xdr:from>
      <xdr:col>20</xdr:col>
      <xdr:colOff>259079</xdr:colOff>
      <xdr:row>40</xdr:row>
      <xdr:rowOff>7620</xdr:rowOff>
    </xdr:from>
    <xdr:to>
      <xdr:col>21</xdr:col>
      <xdr:colOff>320039</xdr:colOff>
      <xdr:row>41</xdr:row>
      <xdr:rowOff>99060</xdr:rowOff>
    </xdr:to>
    <xdr:sp macro="" textlink="">
      <xdr:nvSpPr>
        <xdr:cNvPr id="16" name="TextBox 15"/>
        <xdr:cNvSpPr txBox="1"/>
      </xdr:nvSpPr>
      <xdr:spPr>
        <a:xfrm>
          <a:off x="19057619" y="10248900"/>
          <a:ext cx="68580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latin typeface="Arial" panose="020B0604020202020204" pitchFamily="34" charset="0"/>
              <a:cs typeface="Arial" panose="020B0604020202020204" pitchFamily="34" charset="0"/>
            </a:rPr>
            <a:t>x 100</a:t>
          </a:r>
        </a:p>
      </xdr:txBody>
    </xdr:sp>
    <xdr:clientData/>
  </xdr:twoCellAnchor>
  <xdr:twoCellAnchor>
    <xdr:from>
      <xdr:col>23</xdr:col>
      <xdr:colOff>71126</xdr:colOff>
      <xdr:row>43</xdr:row>
      <xdr:rowOff>30480</xdr:rowOff>
    </xdr:from>
    <xdr:to>
      <xdr:col>24</xdr:col>
      <xdr:colOff>132087</xdr:colOff>
      <xdr:row>44</xdr:row>
      <xdr:rowOff>121920</xdr:rowOff>
    </xdr:to>
    <xdr:sp macro="" textlink="">
      <xdr:nvSpPr>
        <xdr:cNvPr id="17" name="TextBox 16"/>
        <xdr:cNvSpPr txBox="1"/>
      </xdr:nvSpPr>
      <xdr:spPr>
        <a:xfrm>
          <a:off x="20797526" y="10952480"/>
          <a:ext cx="687494"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latin typeface="Arial" panose="020B0604020202020204" pitchFamily="34" charset="0"/>
              <a:cs typeface="Arial" panose="020B0604020202020204" pitchFamily="34" charset="0"/>
            </a:rPr>
            <a:t>x 100</a:t>
          </a:r>
        </a:p>
      </xdr:txBody>
    </xdr:sp>
    <xdr:clientData/>
  </xdr:twoCellAnchor>
  <xdr:twoCellAnchor>
    <xdr:from>
      <xdr:col>7</xdr:col>
      <xdr:colOff>609598</xdr:colOff>
      <xdr:row>69</xdr:row>
      <xdr:rowOff>0</xdr:rowOff>
    </xdr:from>
    <xdr:to>
      <xdr:col>25</xdr:col>
      <xdr:colOff>253999</xdr:colOff>
      <xdr:row>74</xdr:row>
      <xdr:rowOff>33866</xdr:rowOff>
    </xdr:to>
    <xdr:grpSp>
      <xdr:nvGrpSpPr>
        <xdr:cNvPr id="18" name="Group 17"/>
        <xdr:cNvGrpSpPr/>
      </xdr:nvGrpSpPr>
      <xdr:grpSpPr>
        <a:xfrm>
          <a:off x="11000507" y="17049750"/>
          <a:ext cx="10554856" cy="1159548"/>
          <a:chOff x="11010897" y="4467225"/>
          <a:chExt cx="10615956" cy="1176866"/>
        </a:xfrm>
      </xdr:grpSpPr>
      <xdr:sp macro="" textlink="">
        <xdr:nvSpPr>
          <xdr:cNvPr id="19" name="Rectangle 18"/>
          <xdr:cNvSpPr/>
        </xdr:nvSpPr>
        <xdr:spPr>
          <a:xfrm>
            <a:off x="11010897" y="4467225"/>
            <a:ext cx="10615956" cy="1176866"/>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Definitions:</a:t>
            </a:r>
          </a:p>
          <a:p>
            <a:pPr algn="l"/>
            <a:endParaRPr lang="en-ZA" sz="1200" b="0" baseline="0">
              <a:solidFill>
                <a:sysClr val="windowText" lastClr="000000"/>
              </a:solidFill>
              <a:latin typeface="Arial" pitchFamily="34" charset="0"/>
              <a:cs typeface="Arial" pitchFamily="34" charset="0"/>
            </a:endParaRPr>
          </a:p>
        </xdr:txBody>
      </xdr:sp>
      <mc:AlternateContent xmlns:mc="http://schemas.openxmlformats.org/markup-compatibility/2006" xmlns:a14="http://schemas.microsoft.com/office/drawing/2010/main">
        <mc:Choice Requires="a14">
          <xdr:sp macro="" textlink="">
            <xdr:nvSpPr>
              <xdr:cNvPr id="21" name="TextBox 20"/>
              <xdr:cNvSpPr txBox="1"/>
            </xdr:nvSpPr>
            <xdr:spPr>
              <a:xfrm>
                <a:off x="11010901" y="4886988"/>
                <a:ext cx="9850616"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vs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Written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a:rPr lang="en-ZA" sz="1100" b="0" i="1">
                          <a:solidFill>
                            <a:schemeClr val="tx1"/>
                          </a:solidFill>
                          <a:latin typeface="Cambria Math"/>
                        </a:rPr>
                        <m:t>=  </m:t>
                      </m:r>
                      <m:f>
                        <m:fPr>
                          <m:ctrlPr>
                            <a:rPr lang="en-ZA" sz="1100" b="0" i="1">
                              <a:solidFill>
                                <a:schemeClr val="tx1"/>
                              </a:solidFill>
                              <a:latin typeface="Cambria Math"/>
                            </a:rPr>
                          </m:ctrlPr>
                        </m:fPr>
                        <m:num>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students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who</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passed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all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required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num>
                        <m:den>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Total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number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of</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students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that</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wrote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exams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all</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required</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subjects</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for</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certification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in</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programme</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academic</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 </m:t>
                          </m:r>
                          <m:r>
                            <m:rPr>
                              <m:nor/>
                            </m:rP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m:t>period</m:t>
                          </m:r>
                        </m:den>
                      </m:f>
                    </m:oMath>
                  </m:oMathPara>
                </a14:m>
                <a:endParaRPr lang="en-ZA" sz="1100" b="0">
                  <a:solidFill>
                    <a:schemeClr val="tx1"/>
                  </a:solidFill>
                </a:endParaRPr>
              </a:p>
            </xdr:txBody>
          </xdr:sp>
        </mc:Choice>
        <mc:Fallback xmlns="">
          <xdr:sp macro="" textlink="">
            <xdr:nvSpPr>
              <xdr:cNvPr id="21" name="TextBox 20"/>
              <xdr:cNvSpPr txBox="1"/>
            </xdr:nvSpPr>
            <xdr:spPr>
              <a:xfrm>
                <a:off x="11010901" y="4886988"/>
                <a:ext cx="9850616" cy="551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Certification vs Written </a:t>
                </a:r>
                <a:r>
                  <a:rPr kumimoji="0" lang="en-ZA" sz="1100" b="0" i="0" u="none" strike="noStrike" kern="0" cap="none" spc="0" normalizeH="0" baseline="0" noProof="0">
                    <a:ln>
                      <a:noFill/>
                    </a:ln>
                    <a:solidFill>
                      <a:schemeClr val="tx1"/>
                    </a:solidFill>
                    <a:effectLst/>
                    <a:uLnTx/>
                    <a:uFillTx/>
                    <a:latin typeface="Cambria Math"/>
                    <a:ea typeface="+mn-ea"/>
                    <a:cs typeface="Arial" pitchFamily="34" charset="0"/>
                  </a:rPr>
                  <a:t>"</a:t>
                </a:r>
                <a:r>
                  <a:rPr lang="en-ZA" sz="1100" b="0" i="0">
                    <a:solidFill>
                      <a:schemeClr val="tx1"/>
                    </a:solidFill>
                    <a:latin typeface="Cambria Math"/>
                  </a:rPr>
                  <a:t>=  </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 "Total number of students who passed all required subjects for certification in programme academic period</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a:t>
                </a:r>
                <a:r>
                  <a:rPr kumimoji="0" lang="en-ZA" sz="11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a:t>
                </a:r>
                <a:r>
                  <a:rPr kumimoji="0" lang="en-ZA" sz="1200" b="0" i="0" u="none" strike="noStrike" kern="0" cap="none" spc="0" normalizeH="0" baseline="0" noProof="0">
                    <a:ln>
                      <a:noFill/>
                    </a:ln>
                    <a:solidFill>
                      <a:schemeClr val="tx1"/>
                    </a:solidFill>
                    <a:effectLst/>
                    <a:uLnTx/>
                    <a:uFillTx/>
                    <a:latin typeface="Arial" pitchFamily="34" charset="0"/>
                    <a:ea typeface="+mn-ea"/>
                    <a:cs typeface="Arial" pitchFamily="34" charset="0"/>
                  </a:rPr>
                  <a:t>Total number of students that wrote exams for all required subjects for certification in programme academic period</a:t>
                </a:r>
                <a:r>
                  <a:rPr kumimoji="0" lang="en-ZA" sz="1200" b="0" i="0" u="none" strike="noStrike" kern="0" cap="none" spc="0" normalizeH="0" baseline="0" noProof="0">
                    <a:ln>
                      <a:noFill/>
                    </a:ln>
                    <a:solidFill>
                      <a:schemeClr val="tx1"/>
                    </a:solidFill>
                    <a:effectLst/>
                    <a:uLnTx/>
                    <a:uFillTx/>
                    <a:latin typeface="Cambria Math" panose="02040503050406030204" pitchFamily="18" charset="0"/>
                    <a:ea typeface="+mn-ea"/>
                    <a:cs typeface="Arial" pitchFamily="34" charset="0"/>
                  </a:rPr>
                  <a:t>" </a:t>
                </a:r>
                <a:endParaRPr lang="en-ZA" sz="1100" b="0">
                  <a:solidFill>
                    <a:schemeClr val="tx1"/>
                  </a:solidFill>
                </a:endParaRPr>
              </a:p>
            </xdr:txBody>
          </xdr:sp>
        </mc:Fallback>
      </mc:AlternateContent>
    </xdr:grpSp>
    <xdr:clientData/>
  </xdr:twoCellAnchor>
  <xdr:twoCellAnchor>
    <xdr:from>
      <xdr:col>8</xdr:col>
      <xdr:colOff>0</xdr:colOff>
      <xdr:row>93</xdr:row>
      <xdr:rowOff>0</xdr:rowOff>
    </xdr:from>
    <xdr:to>
      <xdr:col>9</xdr:col>
      <xdr:colOff>234554</xdr:colOff>
      <xdr:row>93</xdr:row>
      <xdr:rowOff>162719</xdr:rowOff>
    </xdr:to>
    <xdr:sp macro="" textlink="">
      <xdr:nvSpPr>
        <xdr:cNvPr id="22" name="Rectangle 21">
          <a:hlinkClick xmlns:r="http://schemas.openxmlformats.org/officeDocument/2006/relationships" r:id="rId2"/>
        </xdr:cNvPr>
        <xdr:cNvSpPr/>
      </xdr:nvSpPr>
      <xdr:spPr>
        <a:xfrm>
          <a:off x="11328400" y="15265400"/>
          <a:ext cx="86108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64</xdr:row>
      <xdr:rowOff>0</xdr:rowOff>
    </xdr:from>
    <xdr:to>
      <xdr:col>18</xdr:col>
      <xdr:colOff>447675</xdr:colOff>
      <xdr:row>67</xdr:row>
      <xdr:rowOff>158750</xdr:rowOff>
    </xdr:to>
    <xdr:sp macro="" textlink="">
      <xdr:nvSpPr>
        <xdr:cNvPr id="23" name="Rectangle 22"/>
        <xdr:cNvSpPr/>
      </xdr:nvSpPr>
      <xdr:spPr>
        <a:xfrm>
          <a:off x="11328400" y="8221133"/>
          <a:ext cx="6713008" cy="1259417"/>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 % numbers entered must be derived from the </a:t>
          </a:r>
          <a:r>
            <a:rPr lang="en-ZA" sz="1200" b="1">
              <a:solidFill>
                <a:sysClr val="windowText" lastClr="000000"/>
              </a:solidFill>
              <a:latin typeface="Arial" pitchFamily="34" charset="0"/>
              <a:cs typeface="Arial" pitchFamily="34" charset="0"/>
            </a:rPr>
            <a:t>Subject Level</a:t>
          </a:r>
        </a:p>
        <a:p>
          <a:pPr algn="l"/>
          <a:endParaRPr lang="en-ZA" sz="1200" b="0">
            <a:solidFill>
              <a:sysClr val="windowText" lastClr="000000"/>
            </a:solidFill>
            <a:latin typeface="Arial" pitchFamily="34" charset="0"/>
            <a:cs typeface="Arial" pitchFamily="34" charset="0"/>
          </a:endParaRPr>
        </a:p>
        <a:p>
          <a:pPr algn="l"/>
          <a:r>
            <a:rPr lang="en-ZA" sz="1200" b="1" baseline="0">
              <a:solidFill>
                <a:sysClr val="windowText" lastClr="000000"/>
              </a:solidFill>
              <a:latin typeface="Arial" pitchFamily="34" charset="0"/>
              <a:cs typeface="Arial" pitchFamily="34" charset="0"/>
            </a:rPr>
            <a:t>Intro N4 Programmes </a:t>
          </a:r>
          <a:r>
            <a:rPr lang="en-ZA" sz="1200" b="0" baseline="0">
              <a:solidFill>
                <a:sysClr val="windowText" lastClr="000000"/>
              </a:solidFill>
              <a:latin typeface="Arial" pitchFamily="34" charset="0"/>
              <a:cs typeface="Arial" pitchFamily="34" charset="0"/>
            </a:rPr>
            <a:t>must be included in the </a:t>
          </a:r>
          <a:r>
            <a:rPr lang="en-ZA" sz="1200" b="1" baseline="0">
              <a:solidFill>
                <a:sysClr val="windowText" lastClr="000000"/>
              </a:solidFill>
              <a:latin typeface="Arial" pitchFamily="34" charset="0"/>
              <a:cs typeface="Arial" pitchFamily="34" charset="0"/>
            </a:rPr>
            <a:t>N4 (Semesters 1 and 2)</a:t>
          </a: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Leave cells blank if they are </a:t>
          </a:r>
          <a:r>
            <a:rPr lang="en-ZA" sz="1200" b="1" baseline="0">
              <a:solidFill>
                <a:sysClr val="windowText" lastClr="000000"/>
              </a:solidFill>
              <a:latin typeface="Arial" pitchFamily="34" charset="0"/>
              <a:cs typeface="Arial" pitchFamily="34" charset="0"/>
            </a:rPr>
            <a:t>Not Applicable </a:t>
          </a:r>
          <a:r>
            <a:rPr lang="en-ZA" sz="1200" b="0" baseline="0">
              <a:solidFill>
                <a:sysClr val="windowText" lastClr="000000"/>
              </a:solidFill>
              <a:latin typeface="Arial" pitchFamily="34" charset="0"/>
              <a:cs typeface="Arial" pitchFamily="34" charset="0"/>
            </a:rPr>
            <a:t>(entering </a:t>
          </a:r>
          <a:r>
            <a:rPr lang="en-ZA" sz="1200" b="1" baseline="0">
              <a:solidFill>
                <a:sysClr val="windowText" lastClr="000000"/>
              </a:solidFill>
              <a:latin typeface="Arial" pitchFamily="34" charset="0"/>
              <a:cs typeface="Arial" pitchFamily="34" charset="0"/>
            </a:rPr>
            <a:t>ZERO</a:t>
          </a:r>
          <a:r>
            <a:rPr lang="en-ZA" sz="1200" b="0" baseline="0">
              <a:solidFill>
                <a:sysClr val="windowText" lastClr="000000"/>
              </a:solidFill>
              <a:latin typeface="Arial" pitchFamily="34" charset="0"/>
              <a:cs typeface="Arial" pitchFamily="34" charset="0"/>
            </a:rPr>
            <a:t> will lower the </a:t>
          </a:r>
          <a:r>
            <a:rPr lang="en-ZA" sz="1200" b="1" baseline="0">
              <a:solidFill>
                <a:sysClr val="windowText" lastClr="000000"/>
              </a:solidFill>
              <a:latin typeface="Arial" pitchFamily="34" charset="0"/>
              <a:cs typeface="Arial" pitchFamily="34" charset="0"/>
            </a:rPr>
            <a:t>Overall Average</a:t>
          </a:r>
          <a:r>
            <a:rPr lang="en-ZA" sz="1200" b="0" baseline="0">
              <a:solidFill>
                <a:sysClr val="windowText" lastClr="000000"/>
              </a:solidFill>
              <a:latin typeface="Arial" pitchFamily="34" charset="0"/>
              <a:cs typeface="Arial" pitchFamily="34" charset="0"/>
            </a:rPr>
            <a:t>)</a:t>
          </a:r>
        </a:p>
      </xdr:txBody>
    </xdr:sp>
    <xdr:clientData/>
  </xdr:twoCellAnchor>
  <xdr:twoCellAnchor>
    <xdr:from>
      <xdr:col>23</xdr:col>
      <xdr:colOff>426718</xdr:colOff>
      <xdr:row>71</xdr:row>
      <xdr:rowOff>106676</xdr:rowOff>
    </xdr:from>
    <xdr:to>
      <xdr:col>24</xdr:col>
      <xdr:colOff>487679</xdr:colOff>
      <xdr:row>72</xdr:row>
      <xdr:rowOff>198116</xdr:rowOff>
    </xdr:to>
    <xdr:sp macro="" textlink="">
      <xdr:nvSpPr>
        <xdr:cNvPr id="25" name="TextBox 24"/>
        <xdr:cNvSpPr txBox="1"/>
      </xdr:nvSpPr>
      <xdr:spPr>
        <a:xfrm>
          <a:off x="21153118" y="17793543"/>
          <a:ext cx="687494"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latin typeface="Arial" panose="020B0604020202020204" pitchFamily="34" charset="0"/>
              <a:cs typeface="Arial" panose="020B0604020202020204" pitchFamily="34" charset="0"/>
            </a:rPr>
            <a:t>x 100</a:t>
          </a:r>
        </a:p>
      </xdr:txBody>
    </xdr:sp>
    <xdr:clientData/>
  </xdr:twoCellAnchor>
  <xdr:twoCellAnchor>
    <xdr:from>
      <xdr:col>8</xdr:col>
      <xdr:colOff>0</xdr:colOff>
      <xdr:row>62</xdr:row>
      <xdr:rowOff>0</xdr:rowOff>
    </xdr:from>
    <xdr:to>
      <xdr:col>9</xdr:col>
      <xdr:colOff>234554</xdr:colOff>
      <xdr:row>62</xdr:row>
      <xdr:rowOff>162719</xdr:rowOff>
    </xdr:to>
    <xdr:sp macro="" textlink="">
      <xdr:nvSpPr>
        <xdr:cNvPr id="24" name="Rectangle 23">
          <a:hlinkClick xmlns:r="http://schemas.openxmlformats.org/officeDocument/2006/relationships" r:id="rId2"/>
        </xdr:cNvPr>
        <xdr:cNvSpPr/>
      </xdr:nvSpPr>
      <xdr:spPr>
        <a:xfrm>
          <a:off x="11328400" y="15265400"/>
          <a:ext cx="86108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8</xdr:col>
      <xdr:colOff>0</xdr:colOff>
      <xdr:row>31</xdr:row>
      <xdr:rowOff>0</xdr:rowOff>
    </xdr:from>
    <xdr:to>
      <xdr:col>9</xdr:col>
      <xdr:colOff>234554</xdr:colOff>
      <xdr:row>31</xdr:row>
      <xdr:rowOff>162719</xdr:rowOff>
    </xdr:to>
    <xdr:sp macro="" textlink="">
      <xdr:nvSpPr>
        <xdr:cNvPr id="26" name="Rectangle 25">
          <a:hlinkClick xmlns:r="http://schemas.openxmlformats.org/officeDocument/2006/relationships" r:id="rId2"/>
        </xdr:cNvPr>
        <xdr:cNvSpPr/>
      </xdr:nvSpPr>
      <xdr:spPr>
        <a:xfrm>
          <a:off x="11328400" y="7814733"/>
          <a:ext cx="86108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0</xdr:row>
      <xdr:rowOff>38100</xdr:rowOff>
    </xdr:from>
    <xdr:to>
      <xdr:col>11</xdr:col>
      <xdr:colOff>171450</xdr:colOff>
      <xdr:row>0</xdr:row>
      <xdr:rowOff>352424</xdr:rowOff>
    </xdr:to>
    <xdr:sp macro="" textlink="">
      <xdr:nvSpPr>
        <xdr:cNvPr id="2" name="Rectangle 1">
          <a:hlinkClick xmlns:r="http://schemas.openxmlformats.org/officeDocument/2006/relationships" r:id="rId1"/>
        </xdr:cNvPr>
        <xdr:cNvSpPr/>
      </xdr:nvSpPr>
      <xdr:spPr>
        <a:xfrm>
          <a:off x="1175385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9</xdr:col>
      <xdr:colOff>1</xdr:colOff>
      <xdr:row>10</xdr:row>
      <xdr:rowOff>0</xdr:rowOff>
    </xdr:from>
    <xdr:to>
      <xdr:col>16</xdr:col>
      <xdr:colOff>342901</xdr:colOff>
      <xdr:row>17</xdr:row>
      <xdr:rowOff>152400</xdr:rowOff>
    </xdr:to>
    <xdr:sp macro="" textlink="">
      <xdr:nvSpPr>
        <xdr:cNvPr id="8" name="Rectangle 7"/>
        <xdr:cNvSpPr/>
      </xdr:nvSpPr>
      <xdr:spPr>
        <a:xfrm>
          <a:off x="13173076" y="4505325"/>
          <a:ext cx="461010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a:t>
          </a:r>
          <a:r>
            <a:rPr lang="en-ZA" sz="1200" b="1" baseline="0">
              <a:solidFill>
                <a:sysClr val="windowText" lastClr="000000"/>
              </a:solidFill>
              <a:latin typeface="Arial" pitchFamily="34" charset="0"/>
              <a:cs typeface="Arial" pitchFamily="34" charset="0"/>
            </a:rPr>
            <a:t>OFO Code </a:t>
          </a:r>
          <a:r>
            <a:rPr lang="en-ZA" sz="1200" b="0" baseline="0">
              <a:solidFill>
                <a:sysClr val="windowText" lastClr="000000"/>
              </a:solidFill>
              <a:latin typeface="Arial" pitchFamily="34" charset="0"/>
              <a:cs typeface="Arial" pitchFamily="34" charset="0"/>
            </a:rPr>
            <a:t>will automatically be entered upon selection of the </a:t>
          </a:r>
          <a:r>
            <a:rPr lang="en-ZA" sz="1200" b="1" baseline="0">
              <a:solidFill>
                <a:sysClr val="windowText" lastClr="000000"/>
              </a:solidFill>
              <a:latin typeface="Arial" pitchFamily="34" charset="0"/>
              <a:cs typeface="Arial" pitchFamily="34" charset="0"/>
            </a:rPr>
            <a:t>Trade</a:t>
          </a:r>
          <a:r>
            <a:rPr lang="en-ZA" sz="1200" b="0" baseline="0">
              <a:solidFill>
                <a:sysClr val="windowText" lastClr="000000"/>
              </a:solidFill>
              <a:latin typeface="Arial" pitchFamily="34" charset="0"/>
              <a:cs typeface="Arial" pitchFamily="34" charset="0"/>
            </a:rPr>
            <a:t> from the list provided</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22-43</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9</xdr:col>
      <xdr:colOff>0</xdr:colOff>
      <xdr:row>44</xdr:row>
      <xdr:rowOff>0</xdr:rowOff>
    </xdr:from>
    <xdr:to>
      <xdr:col>16</xdr:col>
      <xdr:colOff>342900</xdr:colOff>
      <xdr:row>49</xdr:row>
      <xdr:rowOff>57150</xdr:rowOff>
    </xdr:to>
    <xdr:sp macro="" textlink="">
      <xdr:nvSpPr>
        <xdr:cNvPr id="13" name="Rectangle 12"/>
        <xdr:cNvSpPr/>
      </xdr:nvSpPr>
      <xdr:spPr>
        <a:xfrm>
          <a:off x="13173075" y="7515225"/>
          <a:ext cx="4610100" cy="12192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55-76</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9</xdr:col>
      <xdr:colOff>0</xdr:colOff>
      <xdr:row>77</xdr:row>
      <xdr:rowOff>0</xdr:rowOff>
    </xdr:from>
    <xdr:to>
      <xdr:col>16</xdr:col>
      <xdr:colOff>342900</xdr:colOff>
      <xdr:row>82</xdr:row>
      <xdr:rowOff>57150</xdr:rowOff>
    </xdr:to>
    <xdr:sp macro="" textlink="">
      <xdr:nvSpPr>
        <xdr:cNvPr id="14" name="Rectangle 13"/>
        <xdr:cNvSpPr/>
      </xdr:nvSpPr>
      <xdr:spPr>
        <a:xfrm>
          <a:off x="13173075" y="14506575"/>
          <a:ext cx="4610100" cy="12192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88-109</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9</xdr:col>
      <xdr:colOff>0</xdr:colOff>
      <xdr:row>110</xdr:row>
      <xdr:rowOff>0</xdr:rowOff>
    </xdr:from>
    <xdr:to>
      <xdr:col>16</xdr:col>
      <xdr:colOff>342900</xdr:colOff>
      <xdr:row>115</xdr:row>
      <xdr:rowOff>57150</xdr:rowOff>
    </xdr:to>
    <xdr:sp macro="" textlink="">
      <xdr:nvSpPr>
        <xdr:cNvPr id="15" name="Rectangle 14"/>
        <xdr:cNvSpPr/>
      </xdr:nvSpPr>
      <xdr:spPr>
        <a:xfrm>
          <a:off x="13173075" y="21497925"/>
          <a:ext cx="4610100" cy="12192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121-132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9</xdr:col>
      <xdr:colOff>0</xdr:colOff>
      <xdr:row>133</xdr:row>
      <xdr:rowOff>0</xdr:rowOff>
    </xdr:from>
    <xdr:to>
      <xdr:col>16</xdr:col>
      <xdr:colOff>342900</xdr:colOff>
      <xdr:row>138</xdr:row>
      <xdr:rowOff>57150</xdr:rowOff>
    </xdr:to>
    <xdr:sp macro="" textlink="">
      <xdr:nvSpPr>
        <xdr:cNvPr id="16" name="Rectangle 15"/>
        <xdr:cNvSpPr/>
      </xdr:nvSpPr>
      <xdr:spPr>
        <a:xfrm>
          <a:off x="13173075" y="26393775"/>
          <a:ext cx="4610100" cy="121920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144-155</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9</xdr:col>
      <xdr:colOff>0</xdr:colOff>
      <xdr:row>170</xdr:row>
      <xdr:rowOff>0</xdr:rowOff>
    </xdr:from>
    <xdr:to>
      <xdr:col>10</xdr:col>
      <xdr:colOff>234554</xdr:colOff>
      <xdr:row>170</xdr:row>
      <xdr:rowOff>162719</xdr:rowOff>
    </xdr:to>
    <xdr:sp macro="" textlink="">
      <xdr:nvSpPr>
        <xdr:cNvPr id="9" name="Rectangle 8">
          <a:hlinkClick xmlns:r="http://schemas.openxmlformats.org/officeDocument/2006/relationships" r:id="rId2"/>
        </xdr:cNvPr>
        <xdr:cNvSpPr/>
      </xdr:nvSpPr>
      <xdr:spPr>
        <a:xfrm>
          <a:off x="13173075" y="21574125"/>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9</xdr:col>
      <xdr:colOff>0</xdr:colOff>
      <xdr:row>3</xdr:row>
      <xdr:rowOff>0</xdr:rowOff>
    </xdr:from>
    <xdr:to>
      <xdr:col>16</xdr:col>
      <xdr:colOff>342900</xdr:colOff>
      <xdr:row>5</xdr:row>
      <xdr:rowOff>123825</xdr:rowOff>
    </xdr:to>
    <xdr:sp macro="" textlink="">
      <xdr:nvSpPr>
        <xdr:cNvPr id="10" name="Rectangle 9"/>
        <xdr:cNvSpPr/>
      </xdr:nvSpPr>
      <xdr:spPr>
        <a:xfrm>
          <a:off x="13306425" y="1076325"/>
          <a:ext cx="4610100" cy="6762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This is not a contract of employment, but only exposure to the workplace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38100</xdr:rowOff>
    </xdr:from>
    <xdr:to>
      <xdr:col>12</xdr:col>
      <xdr:colOff>171450</xdr:colOff>
      <xdr:row>0</xdr:row>
      <xdr:rowOff>352424</xdr:rowOff>
    </xdr:to>
    <xdr:sp macro="" textlink="">
      <xdr:nvSpPr>
        <xdr:cNvPr id="3" name="Rectangle 2">
          <a:hlinkClick xmlns:r="http://schemas.openxmlformats.org/officeDocument/2006/relationships" r:id="rId1"/>
        </xdr:cNvPr>
        <xdr:cNvSpPr/>
      </xdr:nvSpPr>
      <xdr:spPr>
        <a:xfrm>
          <a:off x="14820900" y="381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10</xdr:col>
      <xdr:colOff>0</xdr:colOff>
      <xdr:row>56</xdr:row>
      <xdr:rowOff>200025</xdr:rowOff>
    </xdr:from>
    <xdr:to>
      <xdr:col>11</xdr:col>
      <xdr:colOff>238017</xdr:colOff>
      <xdr:row>56</xdr:row>
      <xdr:rowOff>362744</xdr:rowOff>
    </xdr:to>
    <xdr:sp macro="" textlink="">
      <xdr:nvSpPr>
        <xdr:cNvPr id="4" name="Rectangle 3">
          <a:hlinkClick xmlns:r="http://schemas.openxmlformats.org/officeDocument/2006/relationships" r:id="rId2"/>
        </xdr:cNvPr>
        <xdr:cNvSpPr/>
      </xdr:nvSpPr>
      <xdr:spPr>
        <a:xfrm>
          <a:off x="13077825" y="14316075"/>
          <a:ext cx="847617"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10</xdr:col>
      <xdr:colOff>0</xdr:colOff>
      <xdr:row>2</xdr:row>
      <xdr:rowOff>0</xdr:rowOff>
    </xdr:from>
    <xdr:to>
      <xdr:col>17</xdr:col>
      <xdr:colOff>276225</xdr:colOff>
      <xdr:row>3</xdr:row>
      <xdr:rowOff>447675</xdr:rowOff>
    </xdr:to>
    <xdr:sp macro="" textlink="">
      <xdr:nvSpPr>
        <xdr:cNvPr id="5" name="Rectangle 4"/>
        <xdr:cNvSpPr/>
      </xdr:nvSpPr>
      <xdr:spPr>
        <a:xfrm>
          <a:off x="13077825" y="571500"/>
          <a:ext cx="4543425" cy="752475"/>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0">
              <a:solidFill>
                <a:sysClr val="windowText" lastClr="000000"/>
              </a:solidFill>
              <a:latin typeface="Arial" pitchFamily="34" charset="0"/>
              <a:cs typeface="Arial" pitchFamily="34" charset="0"/>
            </a:rPr>
            <a:t>All rows may be expanded / made bigger as normal should the notes in </a:t>
          </a:r>
          <a:r>
            <a:rPr lang="en-ZA" sz="1200" b="1">
              <a:solidFill>
                <a:sysClr val="windowText" lastClr="000000"/>
              </a:solidFill>
              <a:latin typeface="Arial" pitchFamily="34" charset="0"/>
              <a:cs typeface="Arial" pitchFamily="34" charset="0"/>
            </a:rPr>
            <a:t>Columns F and I </a:t>
          </a:r>
          <a:r>
            <a:rPr lang="en-ZA" sz="1200" b="0">
              <a:solidFill>
                <a:sysClr val="windowText" lastClr="000000"/>
              </a:solidFill>
              <a:latin typeface="Arial" pitchFamily="34" charset="0"/>
              <a:cs typeface="Arial" pitchFamily="34" charset="0"/>
            </a:rPr>
            <a:t>be longer </a:t>
          </a:r>
          <a:r>
            <a:rPr lang="en-ZA" sz="1200" b="0" baseline="0">
              <a:solidFill>
                <a:sysClr val="windowText" lastClr="000000"/>
              </a:solidFill>
              <a:latin typeface="Arial" pitchFamily="34" charset="0"/>
              <a:cs typeface="Arial" pitchFamily="34" charset="0"/>
            </a:rPr>
            <a:t>than the space provided</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30480</xdr:rowOff>
    </xdr:from>
    <xdr:to>
      <xdr:col>17</xdr:col>
      <xdr:colOff>198120</xdr:colOff>
      <xdr:row>0</xdr:row>
      <xdr:rowOff>344804</xdr:rowOff>
    </xdr:to>
    <xdr:sp macro="" textlink="">
      <xdr:nvSpPr>
        <xdr:cNvPr id="5" name="Rectangle 4">
          <a:hlinkClick xmlns:r="http://schemas.openxmlformats.org/officeDocument/2006/relationships" r:id="rId1"/>
        </xdr:cNvPr>
        <xdr:cNvSpPr/>
      </xdr:nvSpPr>
      <xdr:spPr>
        <a:xfrm>
          <a:off x="14714220" y="30480"/>
          <a:ext cx="141732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15</xdr:col>
      <xdr:colOff>0</xdr:colOff>
      <xdr:row>35</xdr:row>
      <xdr:rowOff>0</xdr:rowOff>
    </xdr:from>
    <xdr:to>
      <xdr:col>26</xdr:col>
      <xdr:colOff>358140</xdr:colOff>
      <xdr:row>60</xdr:row>
      <xdr:rowOff>83820</xdr:rowOff>
    </xdr:to>
    <xdr:sp macro="" textlink="">
      <xdr:nvSpPr>
        <xdr:cNvPr id="6" name="Rectangle 5"/>
        <xdr:cNvSpPr/>
      </xdr:nvSpPr>
      <xdr:spPr>
        <a:xfrm>
          <a:off x="13700760" y="874014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140</xdr:row>
      <xdr:rowOff>0</xdr:rowOff>
    </xdr:from>
    <xdr:to>
      <xdr:col>26</xdr:col>
      <xdr:colOff>289560</xdr:colOff>
      <xdr:row>176</xdr:row>
      <xdr:rowOff>53340</xdr:rowOff>
    </xdr:to>
    <xdr:sp macro="" textlink="">
      <xdr:nvSpPr>
        <xdr:cNvPr id="10" name="Rectangle 9"/>
        <xdr:cNvSpPr/>
      </xdr:nvSpPr>
      <xdr:spPr>
        <a:xfrm>
          <a:off x="13700760" y="1959864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38104</xdr:colOff>
      <xdr:row>14</xdr:row>
      <xdr:rowOff>33341</xdr:rowOff>
    </xdr:from>
    <xdr:to>
      <xdr:col>15</xdr:col>
      <xdr:colOff>519117</xdr:colOff>
      <xdr:row>14</xdr:row>
      <xdr:rowOff>198441</xdr:rowOff>
    </xdr:to>
    <xdr:sp macro="" textlink="">
      <xdr:nvSpPr>
        <xdr:cNvPr id="53" name="Rectangle 52">
          <a:hlinkClick xmlns:r="http://schemas.openxmlformats.org/officeDocument/2006/relationships" r:id="rId2"/>
        </xdr:cNvPr>
        <xdr:cNvSpPr/>
      </xdr:nvSpPr>
      <xdr:spPr>
        <a:xfrm>
          <a:off x="13735054" y="40052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15</xdr:row>
      <xdr:rowOff>33341</xdr:rowOff>
    </xdr:from>
    <xdr:to>
      <xdr:col>15</xdr:col>
      <xdr:colOff>519117</xdr:colOff>
      <xdr:row>15</xdr:row>
      <xdr:rowOff>198441</xdr:rowOff>
    </xdr:to>
    <xdr:sp macro="" textlink="">
      <xdr:nvSpPr>
        <xdr:cNvPr id="54" name="Rectangle 53">
          <a:hlinkClick xmlns:r="http://schemas.openxmlformats.org/officeDocument/2006/relationships" r:id="rId3"/>
        </xdr:cNvPr>
        <xdr:cNvSpPr/>
      </xdr:nvSpPr>
      <xdr:spPr>
        <a:xfrm>
          <a:off x="13735054" y="42338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r>
            <a:rPr lang="en-ZA" sz="900" b="0">
              <a:solidFill>
                <a:schemeClr val="tx1">
                  <a:lumMod val="75000"/>
                  <a:lumOff val="25000"/>
                </a:schemeClr>
              </a:solidFill>
              <a:latin typeface="Arial" pitchFamily="34" charset="0"/>
              <a:ea typeface="+mn-ea"/>
              <a:cs typeface="Arial" pitchFamily="34" charset="0"/>
            </a:rPr>
            <a:t>View</a:t>
          </a:r>
        </a:p>
      </xdr:txBody>
    </xdr:sp>
    <xdr:clientData/>
  </xdr:twoCellAnchor>
  <xdr:twoCellAnchor>
    <xdr:from>
      <xdr:col>15</xdr:col>
      <xdr:colOff>38104</xdr:colOff>
      <xdr:row>16</xdr:row>
      <xdr:rowOff>33341</xdr:rowOff>
    </xdr:from>
    <xdr:to>
      <xdr:col>15</xdr:col>
      <xdr:colOff>519117</xdr:colOff>
      <xdr:row>16</xdr:row>
      <xdr:rowOff>198441</xdr:rowOff>
    </xdr:to>
    <xdr:sp macro="" textlink="">
      <xdr:nvSpPr>
        <xdr:cNvPr id="55" name="Rectangle 54">
          <a:hlinkClick xmlns:r="http://schemas.openxmlformats.org/officeDocument/2006/relationships" r:id="rId4"/>
        </xdr:cNvPr>
        <xdr:cNvSpPr/>
      </xdr:nvSpPr>
      <xdr:spPr>
        <a:xfrm>
          <a:off x="13735054" y="44624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17</xdr:row>
      <xdr:rowOff>33341</xdr:rowOff>
    </xdr:from>
    <xdr:to>
      <xdr:col>15</xdr:col>
      <xdr:colOff>519117</xdr:colOff>
      <xdr:row>17</xdr:row>
      <xdr:rowOff>198441</xdr:rowOff>
    </xdr:to>
    <xdr:sp macro="" textlink="">
      <xdr:nvSpPr>
        <xdr:cNvPr id="56" name="Rectangle 55">
          <a:hlinkClick xmlns:r="http://schemas.openxmlformats.org/officeDocument/2006/relationships" r:id="rId5"/>
        </xdr:cNvPr>
        <xdr:cNvSpPr/>
      </xdr:nvSpPr>
      <xdr:spPr>
        <a:xfrm>
          <a:off x="13735054" y="46910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18</xdr:row>
      <xdr:rowOff>33341</xdr:rowOff>
    </xdr:from>
    <xdr:to>
      <xdr:col>15</xdr:col>
      <xdr:colOff>519117</xdr:colOff>
      <xdr:row>18</xdr:row>
      <xdr:rowOff>198441</xdr:rowOff>
    </xdr:to>
    <xdr:sp macro="" textlink="">
      <xdr:nvSpPr>
        <xdr:cNvPr id="57" name="Rectangle 56">
          <a:hlinkClick xmlns:r="http://schemas.openxmlformats.org/officeDocument/2006/relationships" r:id="rId6"/>
        </xdr:cNvPr>
        <xdr:cNvSpPr/>
      </xdr:nvSpPr>
      <xdr:spPr>
        <a:xfrm>
          <a:off x="13735054" y="49196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19</xdr:row>
      <xdr:rowOff>33341</xdr:rowOff>
    </xdr:from>
    <xdr:to>
      <xdr:col>15</xdr:col>
      <xdr:colOff>519117</xdr:colOff>
      <xdr:row>19</xdr:row>
      <xdr:rowOff>198441</xdr:rowOff>
    </xdr:to>
    <xdr:sp macro="" textlink="">
      <xdr:nvSpPr>
        <xdr:cNvPr id="58" name="Rectangle 57">
          <a:hlinkClick xmlns:r="http://schemas.openxmlformats.org/officeDocument/2006/relationships" r:id="rId7"/>
        </xdr:cNvPr>
        <xdr:cNvSpPr/>
      </xdr:nvSpPr>
      <xdr:spPr>
        <a:xfrm>
          <a:off x="13735054" y="51482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20</xdr:row>
      <xdr:rowOff>33341</xdr:rowOff>
    </xdr:from>
    <xdr:to>
      <xdr:col>15</xdr:col>
      <xdr:colOff>519117</xdr:colOff>
      <xdr:row>20</xdr:row>
      <xdr:rowOff>198441</xdr:rowOff>
    </xdr:to>
    <xdr:sp macro="" textlink="">
      <xdr:nvSpPr>
        <xdr:cNvPr id="59" name="Rectangle 58">
          <a:hlinkClick xmlns:r="http://schemas.openxmlformats.org/officeDocument/2006/relationships" r:id="rId8"/>
        </xdr:cNvPr>
        <xdr:cNvSpPr/>
      </xdr:nvSpPr>
      <xdr:spPr>
        <a:xfrm>
          <a:off x="13735054" y="53768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21</xdr:row>
      <xdr:rowOff>33341</xdr:rowOff>
    </xdr:from>
    <xdr:to>
      <xdr:col>15</xdr:col>
      <xdr:colOff>519117</xdr:colOff>
      <xdr:row>21</xdr:row>
      <xdr:rowOff>198441</xdr:rowOff>
    </xdr:to>
    <xdr:sp macro="" textlink="">
      <xdr:nvSpPr>
        <xdr:cNvPr id="60" name="Rectangle 59">
          <a:hlinkClick xmlns:r="http://schemas.openxmlformats.org/officeDocument/2006/relationships" r:id="rId9"/>
        </xdr:cNvPr>
        <xdr:cNvSpPr/>
      </xdr:nvSpPr>
      <xdr:spPr>
        <a:xfrm>
          <a:off x="13735054" y="56054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22</xdr:row>
      <xdr:rowOff>33341</xdr:rowOff>
    </xdr:from>
    <xdr:to>
      <xdr:col>15</xdr:col>
      <xdr:colOff>519117</xdr:colOff>
      <xdr:row>22</xdr:row>
      <xdr:rowOff>198441</xdr:rowOff>
    </xdr:to>
    <xdr:sp macro="" textlink="">
      <xdr:nvSpPr>
        <xdr:cNvPr id="61" name="Rectangle 60">
          <a:hlinkClick xmlns:r="http://schemas.openxmlformats.org/officeDocument/2006/relationships" r:id="rId10"/>
        </xdr:cNvPr>
        <xdr:cNvSpPr/>
      </xdr:nvSpPr>
      <xdr:spPr>
        <a:xfrm>
          <a:off x="13735054" y="58340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23</xdr:row>
      <xdr:rowOff>33341</xdr:rowOff>
    </xdr:from>
    <xdr:to>
      <xdr:col>15</xdr:col>
      <xdr:colOff>519117</xdr:colOff>
      <xdr:row>23</xdr:row>
      <xdr:rowOff>198441</xdr:rowOff>
    </xdr:to>
    <xdr:sp macro="" textlink="">
      <xdr:nvSpPr>
        <xdr:cNvPr id="62" name="Rectangle 61">
          <a:hlinkClick xmlns:r="http://schemas.openxmlformats.org/officeDocument/2006/relationships" r:id="rId11"/>
        </xdr:cNvPr>
        <xdr:cNvSpPr/>
      </xdr:nvSpPr>
      <xdr:spPr>
        <a:xfrm>
          <a:off x="13735054" y="60626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24</xdr:row>
      <xdr:rowOff>33341</xdr:rowOff>
    </xdr:from>
    <xdr:to>
      <xdr:col>15</xdr:col>
      <xdr:colOff>519117</xdr:colOff>
      <xdr:row>24</xdr:row>
      <xdr:rowOff>198441</xdr:rowOff>
    </xdr:to>
    <xdr:sp macro="" textlink="">
      <xdr:nvSpPr>
        <xdr:cNvPr id="63" name="Rectangle 62">
          <a:hlinkClick xmlns:r="http://schemas.openxmlformats.org/officeDocument/2006/relationships" r:id="rId12"/>
        </xdr:cNvPr>
        <xdr:cNvSpPr/>
      </xdr:nvSpPr>
      <xdr:spPr>
        <a:xfrm>
          <a:off x="13735054" y="62912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25</xdr:row>
      <xdr:rowOff>33341</xdr:rowOff>
    </xdr:from>
    <xdr:to>
      <xdr:col>15</xdr:col>
      <xdr:colOff>519117</xdr:colOff>
      <xdr:row>25</xdr:row>
      <xdr:rowOff>198441</xdr:rowOff>
    </xdr:to>
    <xdr:sp macro="" textlink="">
      <xdr:nvSpPr>
        <xdr:cNvPr id="64" name="Rectangle 63">
          <a:hlinkClick xmlns:r="http://schemas.openxmlformats.org/officeDocument/2006/relationships" r:id="rId13"/>
        </xdr:cNvPr>
        <xdr:cNvSpPr/>
      </xdr:nvSpPr>
      <xdr:spPr>
        <a:xfrm>
          <a:off x="13735054" y="65198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26</xdr:row>
      <xdr:rowOff>33341</xdr:rowOff>
    </xdr:from>
    <xdr:to>
      <xdr:col>15</xdr:col>
      <xdr:colOff>519117</xdr:colOff>
      <xdr:row>26</xdr:row>
      <xdr:rowOff>198441</xdr:rowOff>
    </xdr:to>
    <xdr:sp macro="" textlink="">
      <xdr:nvSpPr>
        <xdr:cNvPr id="65" name="Rectangle 64">
          <a:hlinkClick xmlns:r="http://schemas.openxmlformats.org/officeDocument/2006/relationships" r:id="rId14"/>
        </xdr:cNvPr>
        <xdr:cNvSpPr/>
      </xdr:nvSpPr>
      <xdr:spPr>
        <a:xfrm>
          <a:off x="13735054" y="67484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27</xdr:row>
      <xdr:rowOff>33341</xdr:rowOff>
    </xdr:from>
    <xdr:to>
      <xdr:col>15</xdr:col>
      <xdr:colOff>519117</xdr:colOff>
      <xdr:row>27</xdr:row>
      <xdr:rowOff>198441</xdr:rowOff>
    </xdr:to>
    <xdr:sp macro="" textlink="">
      <xdr:nvSpPr>
        <xdr:cNvPr id="66" name="Rectangle 65">
          <a:hlinkClick xmlns:r="http://schemas.openxmlformats.org/officeDocument/2006/relationships" r:id="rId15"/>
        </xdr:cNvPr>
        <xdr:cNvSpPr/>
      </xdr:nvSpPr>
      <xdr:spPr>
        <a:xfrm>
          <a:off x="13735054" y="69770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38104</xdr:colOff>
      <xdr:row>28</xdr:row>
      <xdr:rowOff>33341</xdr:rowOff>
    </xdr:from>
    <xdr:to>
      <xdr:col>15</xdr:col>
      <xdr:colOff>519117</xdr:colOff>
      <xdr:row>28</xdr:row>
      <xdr:rowOff>198441</xdr:rowOff>
    </xdr:to>
    <xdr:sp macro="" textlink="">
      <xdr:nvSpPr>
        <xdr:cNvPr id="67" name="Rectangle 66">
          <a:hlinkClick xmlns:r="http://schemas.openxmlformats.org/officeDocument/2006/relationships" r:id="rId16"/>
        </xdr:cNvPr>
        <xdr:cNvSpPr/>
      </xdr:nvSpPr>
      <xdr:spPr>
        <a:xfrm>
          <a:off x="13735054" y="7205666"/>
          <a:ext cx="481013" cy="165100"/>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View</a:t>
          </a:r>
        </a:p>
      </xdr:txBody>
    </xdr:sp>
    <xdr:clientData/>
  </xdr:twoCellAnchor>
  <xdr:twoCellAnchor>
    <xdr:from>
      <xdr:col>15</xdr:col>
      <xdr:colOff>0</xdr:colOff>
      <xdr:row>76</xdr:row>
      <xdr:rowOff>0</xdr:rowOff>
    </xdr:from>
    <xdr:to>
      <xdr:col>26</xdr:col>
      <xdr:colOff>358140</xdr:colOff>
      <xdr:row>85</xdr:row>
      <xdr:rowOff>19050</xdr:rowOff>
    </xdr:to>
    <xdr:sp macro="" textlink="">
      <xdr:nvSpPr>
        <xdr:cNvPr id="68" name="Rectangle 67"/>
        <xdr:cNvSpPr/>
      </xdr:nvSpPr>
      <xdr:spPr>
        <a:xfrm>
          <a:off x="13700760" y="168173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86-137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181</xdr:row>
      <xdr:rowOff>0</xdr:rowOff>
    </xdr:from>
    <xdr:to>
      <xdr:col>26</xdr:col>
      <xdr:colOff>358140</xdr:colOff>
      <xdr:row>190</xdr:row>
      <xdr:rowOff>19050</xdr:rowOff>
    </xdr:to>
    <xdr:sp macro="" textlink="">
      <xdr:nvSpPr>
        <xdr:cNvPr id="70" name="Rectangle 69"/>
        <xdr:cNvSpPr/>
      </xdr:nvSpPr>
      <xdr:spPr>
        <a:xfrm>
          <a:off x="13700760" y="276758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191-242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291</xdr:row>
      <xdr:rowOff>0</xdr:rowOff>
    </xdr:from>
    <xdr:to>
      <xdr:col>26</xdr:col>
      <xdr:colOff>358140</xdr:colOff>
      <xdr:row>300</xdr:row>
      <xdr:rowOff>19050</xdr:rowOff>
    </xdr:to>
    <xdr:sp macro="" textlink="">
      <xdr:nvSpPr>
        <xdr:cNvPr id="73" name="Rectangle 72"/>
        <xdr:cNvSpPr/>
      </xdr:nvSpPr>
      <xdr:spPr>
        <a:xfrm>
          <a:off x="13700760" y="395478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301-352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396</xdr:row>
      <xdr:rowOff>0</xdr:rowOff>
    </xdr:from>
    <xdr:to>
      <xdr:col>26</xdr:col>
      <xdr:colOff>358140</xdr:colOff>
      <xdr:row>405</xdr:row>
      <xdr:rowOff>19050</xdr:rowOff>
    </xdr:to>
    <xdr:sp macro="" textlink="">
      <xdr:nvSpPr>
        <xdr:cNvPr id="78" name="Rectangle 77"/>
        <xdr:cNvSpPr/>
      </xdr:nvSpPr>
      <xdr:spPr>
        <a:xfrm>
          <a:off x="13700760" y="504063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406-457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506</xdr:row>
      <xdr:rowOff>0</xdr:rowOff>
    </xdr:from>
    <xdr:to>
      <xdr:col>26</xdr:col>
      <xdr:colOff>358140</xdr:colOff>
      <xdr:row>515</xdr:row>
      <xdr:rowOff>19050</xdr:rowOff>
    </xdr:to>
    <xdr:sp macro="" textlink="">
      <xdr:nvSpPr>
        <xdr:cNvPr id="80" name="Rectangle 79"/>
        <xdr:cNvSpPr/>
      </xdr:nvSpPr>
      <xdr:spPr>
        <a:xfrm>
          <a:off x="13700760" y="622782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516-567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611</xdr:row>
      <xdr:rowOff>0</xdr:rowOff>
    </xdr:from>
    <xdr:to>
      <xdr:col>26</xdr:col>
      <xdr:colOff>358140</xdr:colOff>
      <xdr:row>620</xdr:row>
      <xdr:rowOff>19050</xdr:rowOff>
    </xdr:to>
    <xdr:sp macro="" textlink="">
      <xdr:nvSpPr>
        <xdr:cNvPr id="81" name="Rectangle 80"/>
        <xdr:cNvSpPr/>
      </xdr:nvSpPr>
      <xdr:spPr>
        <a:xfrm>
          <a:off x="13700760" y="731367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621-672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721</xdr:row>
      <xdr:rowOff>0</xdr:rowOff>
    </xdr:from>
    <xdr:to>
      <xdr:col>26</xdr:col>
      <xdr:colOff>358140</xdr:colOff>
      <xdr:row>730</xdr:row>
      <xdr:rowOff>19050</xdr:rowOff>
    </xdr:to>
    <xdr:sp macro="" textlink="">
      <xdr:nvSpPr>
        <xdr:cNvPr id="83" name="Rectangle 82"/>
        <xdr:cNvSpPr/>
      </xdr:nvSpPr>
      <xdr:spPr>
        <a:xfrm>
          <a:off x="13700760" y="850087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731-782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826</xdr:row>
      <xdr:rowOff>0</xdr:rowOff>
    </xdr:from>
    <xdr:to>
      <xdr:col>26</xdr:col>
      <xdr:colOff>358140</xdr:colOff>
      <xdr:row>835</xdr:row>
      <xdr:rowOff>19050</xdr:rowOff>
    </xdr:to>
    <xdr:sp macro="" textlink="">
      <xdr:nvSpPr>
        <xdr:cNvPr id="84" name="Rectangle 83"/>
        <xdr:cNvSpPr/>
      </xdr:nvSpPr>
      <xdr:spPr>
        <a:xfrm>
          <a:off x="13700760" y="958672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836-887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936</xdr:row>
      <xdr:rowOff>0</xdr:rowOff>
    </xdr:from>
    <xdr:to>
      <xdr:col>26</xdr:col>
      <xdr:colOff>358140</xdr:colOff>
      <xdr:row>945</xdr:row>
      <xdr:rowOff>19050</xdr:rowOff>
    </xdr:to>
    <xdr:sp macro="" textlink="">
      <xdr:nvSpPr>
        <xdr:cNvPr id="86" name="Rectangle 85"/>
        <xdr:cNvSpPr/>
      </xdr:nvSpPr>
      <xdr:spPr>
        <a:xfrm>
          <a:off x="13700760" y="1077391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946-997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1041</xdr:row>
      <xdr:rowOff>0</xdr:rowOff>
    </xdr:from>
    <xdr:to>
      <xdr:col>26</xdr:col>
      <xdr:colOff>358140</xdr:colOff>
      <xdr:row>1050</xdr:row>
      <xdr:rowOff>19050</xdr:rowOff>
    </xdr:to>
    <xdr:sp macro="" textlink="">
      <xdr:nvSpPr>
        <xdr:cNvPr id="88" name="Rectangle 87"/>
        <xdr:cNvSpPr/>
      </xdr:nvSpPr>
      <xdr:spPr>
        <a:xfrm>
          <a:off x="13700760" y="1185976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1051-1102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1151</xdr:row>
      <xdr:rowOff>0</xdr:rowOff>
    </xdr:from>
    <xdr:to>
      <xdr:col>26</xdr:col>
      <xdr:colOff>358140</xdr:colOff>
      <xdr:row>1160</xdr:row>
      <xdr:rowOff>19050</xdr:rowOff>
    </xdr:to>
    <xdr:sp macro="" textlink="">
      <xdr:nvSpPr>
        <xdr:cNvPr id="90" name="Rectangle 89"/>
        <xdr:cNvSpPr/>
      </xdr:nvSpPr>
      <xdr:spPr>
        <a:xfrm>
          <a:off x="13700760" y="1304696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1161-1212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1256</xdr:row>
      <xdr:rowOff>0</xdr:rowOff>
    </xdr:from>
    <xdr:to>
      <xdr:col>26</xdr:col>
      <xdr:colOff>358140</xdr:colOff>
      <xdr:row>1265</xdr:row>
      <xdr:rowOff>19050</xdr:rowOff>
    </xdr:to>
    <xdr:sp macro="" textlink="">
      <xdr:nvSpPr>
        <xdr:cNvPr id="92" name="Rectangle 91"/>
        <xdr:cNvSpPr/>
      </xdr:nvSpPr>
      <xdr:spPr>
        <a:xfrm>
          <a:off x="13700760" y="1413281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1266-1317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1366</xdr:row>
      <xdr:rowOff>0</xdr:rowOff>
    </xdr:from>
    <xdr:to>
      <xdr:col>26</xdr:col>
      <xdr:colOff>358140</xdr:colOff>
      <xdr:row>1375</xdr:row>
      <xdr:rowOff>19050</xdr:rowOff>
    </xdr:to>
    <xdr:sp macro="" textlink="">
      <xdr:nvSpPr>
        <xdr:cNvPr id="93" name="Rectangle 92"/>
        <xdr:cNvSpPr/>
      </xdr:nvSpPr>
      <xdr:spPr>
        <a:xfrm>
          <a:off x="13700760" y="1532001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1376-1427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1471</xdr:row>
      <xdr:rowOff>0</xdr:rowOff>
    </xdr:from>
    <xdr:to>
      <xdr:col>26</xdr:col>
      <xdr:colOff>358140</xdr:colOff>
      <xdr:row>1480</xdr:row>
      <xdr:rowOff>19050</xdr:rowOff>
    </xdr:to>
    <xdr:sp macro="" textlink="">
      <xdr:nvSpPr>
        <xdr:cNvPr id="95" name="Rectangle 94"/>
        <xdr:cNvSpPr/>
      </xdr:nvSpPr>
      <xdr:spPr>
        <a:xfrm>
          <a:off x="13700760" y="1640586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1481-1532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1581</xdr:row>
      <xdr:rowOff>0</xdr:rowOff>
    </xdr:from>
    <xdr:to>
      <xdr:col>26</xdr:col>
      <xdr:colOff>358140</xdr:colOff>
      <xdr:row>1590</xdr:row>
      <xdr:rowOff>19050</xdr:rowOff>
    </xdr:to>
    <xdr:sp macro="" textlink="">
      <xdr:nvSpPr>
        <xdr:cNvPr id="97" name="Rectangle 96"/>
        <xdr:cNvSpPr/>
      </xdr:nvSpPr>
      <xdr:spPr>
        <a:xfrm>
          <a:off x="13700760" y="1759305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1591-1642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1686</xdr:row>
      <xdr:rowOff>0</xdr:rowOff>
    </xdr:from>
    <xdr:to>
      <xdr:col>26</xdr:col>
      <xdr:colOff>358140</xdr:colOff>
      <xdr:row>1695</xdr:row>
      <xdr:rowOff>19050</xdr:rowOff>
    </xdr:to>
    <xdr:sp macro="" textlink="">
      <xdr:nvSpPr>
        <xdr:cNvPr id="99" name="Rectangle 98"/>
        <xdr:cNvSpPr/>
      </xdr:nvSpPr>
      <xdr:spPr>
        <a:xfrm>
          <a:off x="13700760" y="1867890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1696-1747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1796</xdr:row>
      <xdr:rowOff>0</xdr:rowOff>
    </xdr:from>
    <xdr:to>
      <xdr:col>26</xdr:col>
      <xdr:colOff>358140</xdr:colOff>
      <xdr:row>1805</xdr:row>
      <xdr:rowOff>19050</xdr:rowOff>
    </xdr:to>
    <xdr:sp macro="" textlink="">
      <xdr:nvSpPr>
        <xdr:cNvPr id="101" name="Rectangle 100"/>
        <xdr:cNvSpPr/>
      </xdr:nvSpPr>
      <xdr:spPr>
        <a:xfrm>
          <a:off x="13700760" y="1986610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1806-1857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1901</xdr:row>
      <xdr:rowOff>0</xdr:rowOff>
    </xdr:from>
    <xdr:to>
      <xdr:col>26</xdr:col>
      <xdr:colOff>358140</xdr:colOff>
      <xdr:row>1910</xdr:row>
      <xdr:rowOff>19050</xdr:rowOff>
    </xdr:to>
    <xdr:sp macro="" textlink="">
      <xdr:nvSpPr>
        <xdr:cNvPr id="103" name="Rectangle 102"/>
        <xdr:cNvSpPr/>
      </xdr:nvSpPr>
      <xdr:spPr>
        <a:xfrm>
          <a:off x="13700760" y="2095195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1911-1962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2011</xdr:row>
      <xdr:rowOff>0</xdr:rowOff>
    </xdr:from>
    <xdr:to>
      <xdr:col>26</xdr:col>
      <xdr:colOff>358140</xdr:colOff>
      <xdr:row>2020</xdr:row>
      <xdr:rowOff>19050</xdr:rowOff>
    </xdr:to>
    <xdr:sp macro="" textlink="">
      <xdr:nvSpPr>
        <xdr:cNvPr id="105" name="Rectangle 104"/>
        <xdr:cNvSpPr/>
      </xdr:nvSpPr>
      <xdr:spPr>
        <a:xfrm>
          <a:off x="13700760" y="2213914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2021-2072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2116</xdr:row>
      <xdr:rowOff>0</xdr:rowOff>
    </xdr:from>
    <xdr:to>
      <xdr:col>26</xdr:col>
      <xdr:colOff>358140</xdr:colOff>
      <xdr:row>2125</xdr:row>
      <xdr:rowOff>19050</xdr:rowOff>
    </xdr:to>
    <xdr:sp macro="" textlink="">
      <xdr:nvSpPr>
        <xdr:cNvPr id="106" name="Rectangle 105"/>
        <xdr:cNvSpPr/>
      </xdr:nvSpPr>
      <xdr:spPr>
        <a:xfrm>
          <a:off x="13700760" y="2322499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2126-2177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2226</xdr:row>
      <xdr:rowOff>0</xdr:rowOff>
    </xdr:from>
    <xdr:to>
      <xdr:col>26</xdr:col>
      <xdr:colOff>358140</xdr:colOff>
      <xdr:row>2235</xdr:row>
      <xdr:rowOff>19050</xdr:rowOff>
    </xdr:to>
    <xdr:sp macro="" textlink="">
      <xdr:nvSpPr>
        <xdr:cNvPr id="108" name="Rectangle 107"/>
        <xdr:cNvSpPr/>
      </xdr:nvSpPr>
      <xdr:spPr>
        <a:xfrm>
          <a:off x="13700760" y="2441219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2236-2287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2331</xdr:row>
      <xdr:rowOff>0</xdr:rowOff>
    </xdr:from>
    <xdr:to>
      <xdr:col>26</xdr:col>
      <xdr:colOff>358140</xdr:colOff>
      <xdr:row>2340</xdr:row>
      <xdr:rowOff>19050</xdr:rowOff>
    </xdr:to>
    <xdr:sp macro="" textlink="">
      <xdr:nvSpPr>
        <xdr:cNvPr id="109" name="Rectangle 108"/>
        <xdr:cNvSpPr/>
      </xdr:nvSpPr>
      <xdr:spPr>
        <a:xfrm>
          <a:off x="13700760" y="25498044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2341-2392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2441</xdr:row>
      <xdr:rowOff>0</xdr:rowOff>
    </xdr:from>
    <xdr:to>
      <xdr:col>26</xdr:col>
      <xdr:colOff>358140</xdr:colOff>
      <xdr:row>2450</xdr:row>
      <xdr:rowOff>19050</xdr:rowOff>
    </xdr:to>
    <xdr:sp macro="" textlink="">
      <xdr:nvSpPr>
        <xdr:cNvPr id="110" name="Rectangle 109"/>
        <xdr:cNvSpPr/>
      </xdr:nvSpPr>
      <xdr:spPr>
        <a:xfrm>
          <a:off x="13700760" y="2668524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2451-2502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2546</xdr:row>
      <xdr:rowOff>0</xdr:rowOff>
    </xdr:from>
    <xdr:to>
      <xdr:col>26</xdr:col>
      <xdr:colOff>358140</xdr:colOff>
      <xdr:row>2555</xdr:row>
      <xdr:rowOff>19050</xdr:rowOff>
    </xdr:to>
    <xdr:sp macro="" textlink="">
      <xdr:nvSpPr>
        <xdr:cNvPr id="112" name="Rectangle 111"/>
        <xdr:cNvSpPr/>
      </xdr:nvSpPr>
      <xdr:spPr>
        <a:xfrm>
          <a:off x="13700760" y="27771090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2556-2607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2656</xdr:row>
      <xdr:rowOff>0</xdr:rowOff>
    </xdr:from>
    <xdr:to>
      <xdr:col>26</xdr:col>
      <xdr:colOff>358140</xdr:colOff>
      <xdr:row>2665</xdr:row>
      <xdr:rowOff>19050</xdr:rowOff>
    </xdr:to>
    <xdr:sp macro="" textlink="">
      <xdr:nvSpPr>
        <xdr:cNvPr id="114" name="Rectangle 113"/>
        <xdr:cNvSpPr/>
      </xdr:nvSpPr>
      <xdr:spPr>
        <a:xfrm>
          <a:off x="13700760" y="2895828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2666-2717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2761</xdr:row>
      <xdr:rowOff>0</xdr:rowOff>
    </xdr:from>
    <xdr:to>
      <xdr:col>26</xdr:col>
      <xdr:colOff>358140</xdr:colOff>
      <xdr:row>2770</xdr:row>
      <xdr:rowOff>19050</xdr:rowOff>
    </xdr:to>
    <xdr:sp macro="" textlink="">
      <xdr:nvSpPr>
        <xdr:cNvPr id="115" name="Rectangle 114"/>
        <xdr:cNvSpPr/>
      </xdr:nvSpPr>
      <xdr:spPr>
        <a:xfrm>
          <a:off x="13700760" y="30044136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2771-2822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2871</xdr:row>
      <xdr:rowOff>0</xdr:rowOff>
    </xdr:from>
    <xdr:to>
      <xdr:col>26</xdr:col>
      <xdr:colOff>358140</xdr:colOff>
      <xdr:row>2880</xdr:row>
      <xdr:rowOff>19050</xdr:rowOff>
    </xdr:to>
    <xdr:sp macro="" textlink="">
      <xdr:nvSpPr>
        <xdr:cNvPr id="117" name="Rectangle 116"/>
        <xdr:cNvSpPr/>
      </xdr:nvSpPr>
      <xdr:spPr>
        <a:xfrm>
          <a:off x="13700760" y="3123133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2881-2932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2976</xdr:row>
      <xdr:rowOff>0</xdr:rowOff>
    </xdr:from>
    <xdr:to>
      <xdr:col>26</xdr:col>
      <xdr:colOff>358140</xdr:colOff>
      <xdr:row>2985</xdr:row>
      <xdr:rowOff>19050</xdr:rowOff>
    </xdr:to>
    <xdr:sp macro="" textlink="">
      <xdr:nvSpPr>
        <xdr:cNvPr id="119" name="Rectangle 118"/>
        <xdr:cNvSpPr/>
      </xdr:nvSpPr>
      <xdr:spPr>
        <a:xfrm>
          <a:off x="13700760" y="32317182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2986-3037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3086</xdr:row>
      <xdr:rowOff>0</xdr:rowOff>
    </xdr:from>
    <xdr:to>
      <xdr:col>26</xdr:col>
      <xdr:colOff>358140</xdr:colOff>
      <xdr:row>3095</xdr:row>
      <xdr:rowOff>19050</xdr:rowOff>
    </xdr:to>
    <xdr:sp macro="" textlink="">
      <xdr:nvSpPr>
        <xdr:cNvPr id="120" name="Rectangle 119"/>
        <xdr:cNvSpPr/>
      </xdr:nvSpPr>
      <xdr:spPr>
        <a:xfrm>
          <a:off x="13700760" y="3350437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3096-3147</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3191</xdr:row>
      <xdr:rowOff>0</xdr:rowOff>
    </xdr:from>
    <xdr:to>
      <xdr:col>26</xdr:col>
      <xdr:colOff>358140</xdr:colOff>
      <xdr:row>3200</xdr:row>
      <xdr:rowOff>19050</xdr:rowOff>
    </xdr:to>
    <xdr:sp macro="" textlink="">
      <xdr:nvSpPr>
        <xdr:cNvPr id="121" name="Rectangle 120"/>
        <xdr:cNvSpPr/>
      </xdr:nvSpPr>
      <xdr:spPr>
        <a:xfrm>
          <a:off x="13700760" y="345902280"/>
          <a:ext cx="7063740" cy="173355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Rows:</a:t>
          </a:r>
        </a:p>
        <a:p>
          <a:pPr algn="l"/>
          <a:r>
            <a:rPr lang="en-ZA" sz="1200" b="0">
              <a:solidFill>
                <a:sysClr val="windowText" lastClr="000000"/>
              </a:solidFill>
              <a:latin typeface="Arial" pitchFamily="34" charset="0"/>
              <a:cs typeface="Arial" pitchFamily="34" charset="0"/>
            </a:rPr>
            <a:t>The</a:t>
          </a:r>
          <a:r>
            <a:rPr lang="en-ZA" sz="1200" b="0" baseline="0">
              <a:solidFill>
                <a:sysClr val="windowText" lastClr="000000"/>
              </a:solidFill>
              <a:latin typeface="Arial" pitchFamily="34" charset="0"/>
              <a:cs typeface="Arial" pitchFamily="34" charset="0"/>
            </a:rPr>
            <a:t> tool allows for </a:t>
          </a:r>
          <a:r>
            <a:rPr lang="en-ZA" sz="1200" b="1" baseline="0">
              <a:solidFill>
                <a:sysClr val="windowText" lastClr="000000"/>
              </a:solidFill>
              <a:latin typeface="Arial" pitchFamily="34" charset="0"/>
              <a:cs typeface="Arial" pitchFamily="34" charset="0"/>
            </a:rPr>
            <a:t>100 Rows </a:t>
          </a:r>
          <a:r>
            <a:rPr lang="en-ZA" sz="1200" b="0" baseline="0">
              <a:solidFill>
                <a:sysClr val="windowText" lastClr="000000"/>
              </a:solidFill>
              <a:latin typeface="Arial" pitchFamily="34" charset="0"/>
              <a:cs typeface="Arial" pitchFamily="34" charset="0"/>
            </a:rPr>
            <a:t>per </a:t>
          </a:r>
          <a:r>
            <a:rPr lang="en-ZA" sz="1200" b="1" baseline="0">
              <a:solidFill>
                <a:sysClr val="windowText" lastClr="000000"/>
              </a:solidFill>
              <a:latin typeface="Arial" pitchFamily="34" charset="0"/>
              <a:cs typeface="Arial" pitchFamily="34" charset="0"/>
            </a:rPr>
            <a:t>Campus</a:t>
          </a:r>
          <a:r>
            <a:rPr lang="en-ZA" sz="1200" b="0" baseline="0">
              <a:solidFill>
                <a:sysClr val="windowText" lastClr="000000"/>
              </a:solidFill>
              <a:latin typeface="Arial" pitchFamily="34" charset="0"/>
              <a:cs typeface="Arial" pitchFamily="34" charset="0"/>
            </a:rPr>
            <a:t>. To save space the tool displays the first </a:t>
          </a:r>
          <a:r>
            <a:rPr lang="en-ZA" sz="1200" b="1" baseline="0">
              <a:solidFill>
                <a:sysClr val="windowText" lastClr="000000"/>
              </a:solidFill>
              <a:latin typeface="Arial" pitchFamily="34" charset="0"/>
              <a:cs typeface="Arial" pitchFamily="34" charset="0"/>
            </a:rPr>
            <a:t>50 Rows</a:t>
          </a:r>
          <a:r>
            <a:rPr lang="en-ZA" sz="1200" b="0" baseline="0">
              <a:solidFill>
                <a:sysClr val="windowText" lastClr="000000"/>
              </a:solidFill>
              <a:latin typeface="Arial" pitchFamily="34" charset="0"/>
              <a:cs typeface="Arial" pitchFamily="34" charset="0"/>
            </a:rPr>
            <a:t>, however the remaining </a:t>
          </a:r>
          <a:r>
            <a:rPr lang="en-ZA" sz="1200" b="1" baseline="0">
              <a:solidFill>
                <a:sysClr val="windowText" lastClr="000000"/>
              </a:solidFill>
              <a:latin typeface="Arial" pitchFamily="34" charset="0"/>
              <a:cs typeface="Arial" pitchFamily="34" charset="0"/>
            </a:rPr>
            <a:t>50 Rows </a:t>
          </a:r>
          <a:r>
            <a:rPr lang="en-ZA" sz="1200" b="0" baseline="0">
              <a:solidFill>
                <a:sysClr val="windowText" lastClr="000000"/>
              </a:solidFill>
              <a:latin typeface="Arial" pitchFamily="34" charset="0"/>
              <a:cs typeface="Arial" pitchFamily="34" charset="0"/>
            </a:rPr>
            <a:t>can be unhidden as per the instructions below</a:t>
          </a:r>
          <a:endParaRPr lang="en-ZA" sz="1200" b="0">
            <a:solidFill>
              <a:sysClr val="windowText" lastClr="000000"/>
            </a:solidFill>
            <a:latin typeface="Arial" pitchFamily="34" charset="0"/>
            <a:cs typeface="Arial" pitchFamily="34" charset="0"/>
          </a:endParaRPr>
        </a:p>
        <a:p>
          <a:pPr algn="l"/>
          <a:endParaRPr lang="en-ZA" sz="12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For additional </a:t>
          </a:r>
          <a:r>
            <a:rPr lang="en-ZA" sz="1200" b="0" baseline="0">
              <a:solidFill>
                <a:sysClr val="windowText" lastClr="000000"/>
              </a:solidFill>
              <a:latin typeface="Arial" pitchFamily="34" charset="0"/>
              <a:cs typeface="Arial" pitchFamily="34" charset="0"/>
            </a:rPr>
            <a:t>rows highlight </a:t>
          </a:r>
          <a:r>
            <a:rPr lang="en-ZA" sz="1200" b="1" baseline="0">
              <a:solidFill>
                <a:sysClr val="windowText" lastClr="000000"/>
              </a:solidFill>
              <a:latin typeface="Arial" pitchFamily="34" charset="0"/>
              <a:cs typeface="Arial" pitchFamily="34" charset="0"/>
            </a:rPr>
            <a:t>Rows 3201-3252</a:t>
          </a:r>
          <a:r>
            <a:rPr lang="en-ZA" sz="1200" b="0" baseline="0">
              <a:solidFill>
                <a:sysClr val="windowText" lastClr="000000"/>
              </a:solidFill>
              <a:latin typeface="Arial" pitchFamily="34" charset="0"/>
              <a:cs typeface="Arial" pitchFamily="34" charset="0"/>
            </a:rPr>
            <a:t>, right click on the row number and select </a:t>
          </a:r>
          <a:r>
            <a:rPr lang="en-ZA" sz="1200" b="1" baseline="0">
              <a:solidFill>
                <a:sysClr val="windowText" lastClr="000000"/>
              </a:solidFill>
              <a:latin typeface="Arial" pitchFamily="34" charset="0"/>
              <a:cs typeface="Arial" pitchFamily="34" charset="0"/>
            </a:rPr>
            <a:t>Unhide</a:t>
          </a:r>
          <a:r>
            <a:rPr lang="en-ZA" sz="1200" b="0" baseline="0">
              <a:solidFill>
                <a:sysClr val="windowText" lastClr="000000"/>
              </a:solidFill>
              <a:latin typeface="Arial" pitchFamily="34" charset="0"/>
              <a:cs typeface="Arial" pitchFamily="34" charset="0"/>
            </a:rPr>
            <a:t>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from the list</a:t>
          </a:r>
          <a:endParaRPr lang="en-ZA" sz="1200" b="0" baseline="0">
            <a:solidFill>
              <a:sysClr val="windowText" lastClr="000000"/>
            </a:solidFill>
            <a:latin typeface="Arial" pitchFamily="34" charset="0"/>
            <a:cs typeface="Arial" pitchFamily="34" charset="0"/>
          </a:endParaRPr>
        </a:p>
        <a:p>
          <a:pPr algn="l"/>
          <a:endParaRPr lang="en-ZA" sz="1200" b="0" baseline="0">
            <a:solidFill>
              <a:sysClr val="windowText" lastClr="000000"/>
            </a:solidFill>
            <a:latin typeface="Arial" pitchFamily="34" charset="0"/>
            <a:cs typeface="Arial" pitchFamily="34" charset="0"/>
          </a:endParaRPr>
        </a:p>
        <a:p>
          <a:pPr algn="l"/>
          <a:r>
            <a:rPr lang="en-ZA" sz="1200" b="0" baseline="0">
              <a:solidFill>
                <a:sysClr val="windowText" lastClr="000000"/>
              </a:solidFill>
              <a:latin typeface="Arial" pitchFamily="34" charset="0"/>
              <a:cs typeface="Arial" pitchFamily="34" charset="0"/>
            </a:rPr>
            <a:t>To remove rows highlight the unused rows, right click on the row number and select </a:t>
          </a:r>
          <a:r>
            <a:rPr lang="en-ZA" sz="1200" b="1" baseline="0">
              <a:solidFill>
                <a:sysClr val="windowText" lastClr="000000"/>
              </a:solidFill>
              <a:latin typeface="Arial" pitchFamily="34" charset="0"/>
              <a:cs typeface="Arial" pitchFamily="34" charset="0"/>
            </a:rPr>
            <a:t>Hide </a:t>
          </a:r>
          <a:r>
            <a:rPr lang="en-ZA" sz="1200" b="0" baseline="0">
              <a:solidFill>
                <a:sysClr val="windowText" lastClr="000000"/>
              </a:solidFill>
              <a:latin typeface="Arial" pitchFamily="34" charset="0"/>
              <a:cs typeface="Arial" pitchFamily="34" charset="0"/>
            </a:rPr>
            <a:t>from the list</a:t>
          </a:r>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250</xdr:row>
      <xdr:rowOff>0</xdr:rowOff>
    </xdr:from>
    <xdr:to>
      <xdr:col>26</xdr:col>
      <xdr:colOff>358140</xdr:colOff>
      <xdr:row>275</xdr:row>
      <xdr:rowOff>83820</xdr:rowOff>
    </xdr:to>
    <xdr:sp macro="" textlink="">
      <xdr:nvSpPr>
        <xdr:cNvPr id="94" name="Rectangle 93"/>
        <xdr:cNvSpPr/>
      </xdr:nvSpPr>
      <xdr:spPr>
        <a:xfrm>
          <a:off x="13700760" y="3147060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465</xdr:row>
      <xdr:rowOff>0</xdr:rowOff>
    </xdr:from>
    <xdr:to>
      <xdr:col>26</xdr:col>
      <xdr:colOff>358140</xdr:colOff>
      <xdr:row>490</xdr:row>
      <xdr:rowOff>83820</xdr:rowOff>
    </xdr:to>
    <xdr:sp macro="" textlink="">
      <xdr:nvSpPr>
        <xdr:cNvPr id="96" name="Rectangle 95"/>
        <xdr:cNvSpPr/>
      </xdr:nvSpPr>
      <xdr:spPr>
        <a:xfrm>
          <a:off x="13700760" y="5420106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680</xdr:row>
      <xdr:rowOff>0</xdr:rowOff>
    </xdr:from>
    <xdr:to>
      <xdr:col>26</xdr:col>
      <xdr:colOff>358140</xdr:colOff>
      <xdr:row>705</xdr:row>
      <xdr:rowOff>83820</xdr:rowOff>
    </xdr:to>
    <xdr:sp macro="" textlink="">
      <xdr:nvSpPr>
        <xdr:cNvPr id="98" name="Rectangle 97"/>
        <xdr:cNvSpPr/>
      </xdr:nvSpPr>
      <xdr:spPr>
        <a:xfrm>
          <a:off x="13700760" y="7693152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895</xdr:row>
      <xdr:rowOff>0</xdr:rowOff>
    </xdr:from>
    <xdr:to>
      <xdr:col>26</xdr:col>
      <xdr:colOff>358140</xdr:colOff>
      <xdr:row>920</xdr:row>
      <xdr:rowOff>83820</xdr:rowOff>
    </xdr:to>
    <xdr:sp macro="" textlink="">
      <xdr:nvSpPr>
        <xdr:cNvPr id="100" name="Rectangle 99"/>
        <xdr:cNvSpPr/>
      </xdr:nvSpPr>
      <xdr:spPr>
        <a:xfrm>
          <a:off x="13700760" y="9966198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1110</xdr:row>
      <xdr:rowOff>0</xdr:rowOff>
    </xdr:from>
    <xdr:to>
      <xdr:col>26</xdr:col>
      <xdr:colOff>358140</xdr:colOff>
      <xdr:row>1135</xdr:row>
      <xdr:rowOff>83820</xdr:rowOff>
    </xdr:to>
    <xdr:sp macro="" textlink="">
      <xdr:nvSpPr>
        <xdr:cNvPr id="102" name="Rectangle 101"/>
        <xdr:cNvSpPr/>
      </xdr:nvSpPr>
      <xdr:spPr>
        <a:xfrm>
          <a:off x="13700760" y="12239244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1325</xdr:row>
      <xdr:rowOff>0</xdr:rowOff>
    </xdr:from>
    <xdr:to>
      <xdr:col>26</xdr:col>
      <xdr:colOff>358140</xdr:colOff>
      <xdr:row>1350</xdr:row>
      <xdr:rowOff>83820</xdr:rowOff>
    </xdr:to>
    <xdr:sp macro="" textlink="">
      <xdr:nvSpPr>
        <xdr:cNvPr id="104" name="Rectangle 103"/>
        <xdr:cNvSpPr/>
      </xdr:nvSpPr>
      <xdr:spPr>
        <a:xfrm>
          <a:off x="13700760" y="14512290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1540</xdr:row>
      <xdr:rowOff>0</xdr:rowOff>
    </xdr:from>
    <xdr:to>
      <xdr:col>26</xdr:col>
      <xdr:colOff>358140</xdr:colOff>
      <xdr:row>1565</xdr:row>
      <xdr:rowOff>83820</xdr:rowOff>
    </xdr:to>
    <xdr:sp macro="" textlink="">
      <xdr:nvSpPr>
        <xdr:cNvPr id="107" name="Rectangle 106"/>
        <xdr:cNvSpPr/>
      </xdr:nvSpPr>
      <xdr:spPr>
        <a:xfrm>
          <a:off x="13700760" y="16785336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1755</xdr:row>
      <xdr:rowOff>0</xdr:rowOff>
    </xdr:from>
    <xdr:to>
      <xdr:col>26</xdr:col>
      <xdr:colOff>358140</xdr:colOff>
      <xdr:row>1780</xdr:row>
      <xdr:rowOff>83820</xdr:rowOff>
    </xdr:to>
    <xdr:sp macro="" textlink="">
      <xdr:nvSpPr>
        <xdr:cNvPr id="111" name="Rectangle 110"/>
        <xdr:cNvSpPr/>
      </xdr:nvSpPr>
      <xdr:spPr>
        <a:xfrm>
          <a:off x="13700760" y="19058382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1970</xdr:row>
      <xdr:rowOff>0</xdr:rowOff>
    </xdr:from>
    <xdr:to>
      <xdr:col>26</xdr:col>
      <xdr:colOff>358140</xdr:colOff>
      <xdr:row>1995</xdr:row>
      <xdr:rowOff>83820</xdr:rowOff>
    </xdr:to>
    <xdr:sp macro="" textlink="">
      <xdr:nvSpPr>
        <xdr:cNvPr id="113" name="Rectangle 112"/>
        <xdr:cNvSpPr/>
      </xdr:nvSpPr>
      <xdr:spPr>
        <a:xfrm>
          <a:off x="13700760" y="21331428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2185</xdr:row>
      <xdr:rowOff>0</xdr:rowOff>
    </xdr:from>
    <xdr:to>
      <xdr:col>26</xdr:col>
      <xdr:colOff>358140</xdr:colOff>
      <xdr:row>2210</xdr:row>
      <xdr:rowOff>83820</xdr:rowOff>
    </xdr:to>
    <xdr:sp macro="" textlink="">
      <xdr:nvSpPr>
        <xdr:cNvPr id="116" name="Rectangle 115"/>
        <xdr:cNvSpPr/>
      </xdr:nvSpPr>
      <xdr:spPr>
        <a:xfrm>
          <a:off x="13700760" y="23604474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2400</xdr:row>
      <xdr:rowOff>0</xdr:rowOff>
    </xdr:from>
    <xdr:to>
      <xdr:col>26</xdr:col>
      <xdr:colOff>358140</xdr:colOff>
      <xdr:row>2425</xdr:row>
      <xdr:rowOff>83820</xdr:rowOff>
    </xdr:to>
    <xdr:sp macro="" textlink="">
      <xdr:nvSpPr>
        <xdr:cNvPr id="118" name="Rectangle 117"/>
        <xdr:cNvSpPr/>
      </xdr:nvSpPr>
      <xdr:spPr>
        <a:xfrm>
          <a:off x="13700760" y="25877520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2615</xdr:row>
      <xdr:rowOff>0</xdr:rowOff>
    </xdr:from>
    <xdr:to>
      <xdr:col>26</xdr:col>
      <xdr:colOff>358140</xdr:colOff>
      <xdr:row>2640</xdr:row>
      <xdr:rowOff>83820</xdr:rowOff>
    </xdr:to>
    <xdr:sp macro="" textlink="">
      <xdr:nvSpPr>
        <xdr:cNvPr id="122" name="Rectangle 121"/>
        <xdr:cNvSpPr/>
      </xdr:nvSpPr>
      <xdr:spPr>
        <a:xfrm>
          <a:off x="13700760" y="28150566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2830</xdr:row>
      <xdr:rowOff>0</xdr:rowOff>
    </xdr:from>
    <xdr:to>
      <xdr:col>26</xdr:col>
      <xdr:colOff>358140</xdr:colOff>
      <xdr:row>2855</xdr:row>
      <xdr:rowOff>83820</xdr:rowOff>
    </xdr:to>
    <xdr:sp macro="" textlink="">
      <xdr:nvSpPr>
        <xdr:cNvPr id="138" name="Rectangle 137"/>
        <xdr:cNvSpPr/>
      </xdr:nvSpPr>
      <xdr:spPr>
        <a:xfrm>
          <a:off x="13700760" y="30423612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3045</xdr:row>
      <xdr:rowOff>0</xdr:rowOff>
    </xdr:from>
    <xdr:to>
      <xdr:col>26</xdr:col>
      <xdr:colOff>358140</xdr:colOff>
      <xdr:row>3070</xdr:row>
      <xdr:rowOff>83820</xdr:rowOff>
    </xdr:to>
    <xdr:sp macro="" textlink="">
      <xdr:nvSpPr>
        <xdr:cNvPr id="139" name="Rectangle 138"/>
        <xdr:cNvSpPr/>
      </xdr:nvSpPr>
      <xdr:spPr>
        <a:xfrm>
          <a:off x="13700760" y="326966580"/>
          <a:ext cx="7063740" cy="511302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algn="l"/>
          <a:r>
            <a:rPr lang="en-ZA" sz="1200" b="1">
              <a:solidFill>
                <a:sysClr val="windowText" lastClr="000000"/>
              </a:solidFill>
              <a:latin typeface="Arial" pitchFamily="34" charset="0"/>
              <a:cs typeface="Arial" pitchFamily="34" charset="0"/>
            </a:rPr>
            <a:t>DO NOT Copy / Cut and Paste </a:t>
          </a:r>
          <a:r>
            <a:rPr lang="en-ZA" sz="1200" b="0">
              <a:solidFill>
                <a:sysClr val="windowText" lastClr="000000"/>
              </a:solidFill>
              <a:latin typeface="Arial" pitchFamily="34" charset="0"/>
              <a:cs typeface="Arial" pitchFamily="34" charset="0"/>
            </a:rPr>
            <a:t>data as this will impact on preset formulas</a:t>
          </a:r>
        </a:p>
        <a:p>
          <a:pPr algn="l"/>
          <a:endParaRPr lang="en-ZA" sz="1200" b="0">
            <a:solidFill>
              <a:sysClr val="windowText" lastClr="000000"/>
            </a:solidFill>
            <a:latin typeface="Arial" pitchFamily="34" charset="0"/>
            <a:cs typeface="Arial" pitchFamily="34" charset="0"/>
          </a:endParaRPr>
        </a:p>
        <a:p>
          <a:pPr algn="l"/>
          <a:r>
            <a:rPr lang="en-ZA" sz="1200" b="1">
              <a:solidFill>
                <a:sysClr val="windowText" lastClr="000000"/>
              </a:solidFill>
              <a:latin typeface="Arial" pitchFamily="34" charset="0"/>
              <a:cs typeface="Arial" pitchFamily="34" charset="0"/>
            </a:rPr>
            <a:t>Sitting Capacity </a:t>
          </a:r>
          <a:r>
            <a:rPr lang="en-ZA" sz="1200" b="0">
              <a:solidFill>
                <a:sysClr val="windowText" lastClr="000000"/>
              </a:solidFill>
              <a:latin typeface="Arial" pitchFamily="34" charset="0"/>
              <a:cs typeface="Arial" pitchFamily="34" charset="0"/>
            </a:rPr>
            <a:t>is the total number of students calculated when all seats are theoretically occupied in a learning building / infrastructure</a:t>
          </a:r>
        </a:p>
        <a:p>
          <a:pPr algn="l"/>
          <a:endParaRPr lang="en-ZA" sz="1200" b="0">
            <a:solidFill>
              <a:sysClr val="windowText" lastClr="000000"/>
            </a:solidFill>
            <a:latin typeface="Arial" pitchFamily="34" charset="0"/>
            <a:cs typeface="Arial" pitchFamily="34" charset="0"/>
          </a:endParaRPr>
        </a:p>
        <a:p>
          <a:pPr algn="l"/>
          <a:r>
            <a:rPr lang="en-ZA" sz="1200" b="1" u="sng">
              <a:solidFill>
                <a:sysClr val="windowText" lastClr="000000"/>
              </a:solidFill>
              <a:latin typeface="Arial" pitchFamily="34" charset="0"/>
              <a:cs typeface="Arial" pitchFamily="34" charset="0"/>
            </a:rPr>
            <a:t>% Use of Facility</a:t>
          </a:r>
        </a:p>
        <a:p>
          <a:pPr algn="l"/>
          <a:r>
            <a:rPr lang="en-ZA" sz="1200" b="0">
              <a:solidFill>
                <a:sysClr val="windowText" lastClr="000000"/>
              </a:solidFill>
              <a:latin typeface="Arial" pitchFamily="34" charset="0"/>
              <a:cs typeface="Arial" pitchFamily="34" charset="0"/>
            </a:rPr>
            <a:t>The 2015 Academic Calendar has </a:t>
          </a:r>
          <a:r>
            <a:rPr lang="en-ZA" sz="1200" b="1">
              <a:solidFill>
                <a:sysClr val="windowText" lastClr="000000"/>
              </a:solidFill>
              <a:latin typeface="Arial" pitchFamily="34" charset="0"/>
              <a:cs typeface="Arial" pitchFamily="34" charset="0"/>
            </a:rPr>
            <a:t>207 Week Days </a:t>
          </a:r>
          <a:r>
            <a:rPr lang="en-ZA" sz="1200" b="0">
              <a:solidFill>
                <a:sysClr val="windowText" lastClr="000000"/>
              </a:solidFill>
              <a:latin typeface="Arial" pitchFamily="34" charset="0"/>
              <a:cs typeface="Arial" pitchFamily="34" charset="0"/>
            </a:rPr>
            <a:t>and </a:t>
          </a:r>
          <a:r>
            <a:rPr lang="en-ZA" sz="1200" b="1">
              <a:solidFill>
                <a:sysClr val="windowText" lastClr="000000"/>
              </a:solidFill>
              <a:latin typeface="Arial" pitchFamily="34" charset="0"/>
              <a:cs typeface="Arial" pitchFamily="34" charset="0"/>
            </a:rPr>
            <a:t>94 Weekend Days</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08h00-15h00 Weekdays:</a:t>
          </a:r>
        </a:p>
        <a:p>
          <a:pPr algn="l"/>
          <a:r>
            <a:rPr lang="en-ZA" sz="1200" b="0">
              <a:solidFill>
                <a:sysClr val="windowText" lastClr="000000"/>
              </a:solidFill>
              <a:latin typeface="Arial" pitchFamily="34" charset="0"/>
              <a:cs typeface="Arial" pitchFamily="34" charset="0"/>
            </a:rPr>
            <a:t>207 days x 7 hours per day = </a:t>
          </a:r>
          <a:r>
            <a:rPr lang="en-ZA" sz="1200" b="1">
              <a:solidFill>
                <a:sysClr val="windowText" lastClr="000000"/>
              </a:solidFill>
              <a:latin typeface="Arial" pitchFamily="34" charset="0"/>
              <a:cs typeface="Arial" pitchFamily="34" charset="0"/>
            </a:rPr>
            <a:t>1,449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15h00-18h00 Weekdays:</a:t>
          </a:r>
        </a:p>
        <a:p>
          <a:pPr algn="l"/>
          <a:r>
            <a:rPr lang="en-ZA" sz="1200" b="0">
              <a:solidFill>
                <a:sysClr val="windowText" lastClr="000000"/>
              </a:solidFill>
              <a:latin typeface="Arial" pitchFamily="34" charset="0"/>
              <a:cs typeface="Arial" pitchFamily="34" charset="0"/>
            </a:rPr>
            <a:t>207 days x 3 hours per day = </a:t>
          </a:r>
          <a:r>
            <a:rPr lang="en-ZA" sz="1200" b="1">
              <a:solidFill>
                <a:sysClr val="windowText" lastClr="000000"/>
              </a:solidFill>
              <a:latin typeface="Arial" pitchFamily="34" charset="0"/>
              <a:cs typeface="Arial" pitchFamily="34" charset="0"/>
            </a:rPr>
            <a:t>621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18h00-22h00 Weekdays:</a:t>
          </a:r>
        </a:p>
        <a:p>
          <a:pPr algn="l"/>
          <a:r>
            <a:rPr lang="en-ZA" sz="1200" b="0">
              <a:solidFill>
                <a:sysClr val="windowText" lastClr="000000"/>
              </a:solidFill>
              <a:latin typeface="Arial" pitchFamily="34" charset="0"/>
              <a:cs typeface="Arial" pitchFamily="34" charset="0"/>
            </a:rPr>
            <a:t>207 days x 4 hours per day = </a:t>
          </a:r>
          <a:r>
            <a:rPr lang="en-ZA" sz="1200" b="1">
              <a:solidFill>
                <a:sysClr val="windowText" lastClr="000000"/>
              </a:solidFill>
              <a:latin typeface="Arial" pitchFamily="34" charset="0"/>
              <a:cs typeface="Arial" pitchFamily="34" charset="0"/>
            </a:rPr>
            <a:t>828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Saturdays: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0">
              <a:solidFill>
                <a:sysClr val="windowText" lastClr="000000"/>
              </a:solidFill>
              <a:latin typeface="Arial" pitchFamily="34" charset="0"/>
              <a:cs typeface="Arial" pitchFamily="34" charset="0"/>
            </a:rPr>
            <a:t>08h00-22h00 Sundays:</a:t>
          </a:r>
        </a:p>
        <a:p>
          <a:pPr algn="l"/>
          <a:r>
            <a:rPr lang="en-ZA" sz="1200" b="0">
              <a:solidFill>
                <a:sysClr val="windowText" lastClr="000000"/>
              </a:solidFill>
              <a:latin typeface="Arial" pitchFamily="34" charset="0"/>
              <a:cs typeface="Arial" pitchFamily="34" charset="0"/>
            </a:rPr>
            <a:t>47 days x 14 hours per day = </a:t>
          </a:r>
          <a:r>
            <a:rPr lang="en-ZA" sz="1200" b="1">
              <a:solidFill>
                <a:sysClr val="windowText" lastClr="000000"/>
              </a:solidFill>
              <a:latin typeface="Arial" pitchFamily="34" charset="0"/>
              <a:cs typeface="Arial" pitchFamily="34" charset="0"/>
            </a:rPr>
            <a:t>658 Total Hours </a:t>
          </a:r>
          <a:r>
            <a:rPr lang="en-ZA" sz="1200" b="0">
              <a:solidFill>
                <a:sysClr val="windowText" lastClr="000000"/>
              </a:solidFill>
              <a:latin typeface="Arial" pitchFamily="34" charset="0"/>
              <a:cs typeface="Arial" pitchFamily="34" charset="0"/>
            </a:rPr>
            <a:t>@ 100% Usage</a:t>
          </a:r>
        </a:p>
        <a:p>
          <a:pPr algn="l"/>
          <a:r>
            <a:rPr lang="en-ZA" sz="1200" b="0">
              <a:solidFill>
                <a:sysClr val="windowText" lastClr="000000"/>
              </a:solidFill>
              <a:latin typeface="Arial" pitchFamily="34" charset="0"/>
              <a:cs typeface="Arial" pitchFamily="34" charset="0"/>
            </a:rPr>
            <a:t> </a:t>
          </a:r>
        </a:p>
        <a:p>
          <a:pPr algn="l"/>
          <a:r>
            <a:rPr lang="en-ZA" sz="1200" b="1" u="sng">
              <a:solidFill>
                <a:sysClr val="windowText" lastClr="000000"/>
              </a:solidFill>
              <a:latin typeface="Arial" pitchFamily="34" charset="0"/>
              <a:cs typeface="Arial" pitchFamily="34" charset="0"/>
            </a:rPr>
            <a:t>% Use of Facility Formula Example</a:t>
          </a:r>
        </a:p>
        <a:p>
          <a:pPr algn="l"/>
          <a:r>
            <a:rPr lang="en-ZA" sz="1200" b="0">
              <a:solidFill>
                <a:sysClr val="windowText" lastClr="000000"/>
              </a:solidFill>
              <a:latin typeface="Arial" pitchFamily="34" charset="0"/>
              <a:cs typeface="Arial" pitchFamily="34" charset="0"/>
            </a:rPr>
            <a:t>(Actual Usage Hours ÷ Total Hours) x 100 = % Usage</a:t>
          </a:r>
        </a:p>
        <a:p>
          <a:pPr algn="l"/>
          <a:endParaRPr lang="en-ZA" sz="600" b="0">
            <a:solidFill>
              <a:sysClr val="windowText" lastClr="000000"/>
            </a:solidFill>
            <a:latin typeface="Arial" pitchFamily="34" charset="0"/>
            <a:cs typeface="Arial" pitchFamily="34" charset="0"/>
          </a:endParaRPr>
        </a:p>
        <a:p>
          <a:pPr algn="l"/>
          <a:r>
            <a:rPr lang="en-ZA" sz="1200" b="0">
              <a:solidFill>
                <a:sysClr val="windowText" lastClr="000000"/>
              </a:solidFill>
              <a:latin typeface="Arial" pitchFamily="34" charset="0"/>
              <a:cs typeface="Arial" pitchFamily="34" charset="0"/>
            </a:rPr>
            <a:t>(1,200 ÷ 1,449) x 100 = 83% Usage</a:t>
          </a:r>
        </a:p>
        <a:p>
          <a:pPr algn="l"/>
          <a:endParaRPr lang="en-ZA" sz="1200" b="0">
            <a:solidFill>
              <a:sysClr val="windowText" lastClr="000000"/>
            </a:solidFill>
            <a:latin typeface="Arial" pitchFamily="34" charset="0"/>
            <a:cs typeface="Arial" pitchFamily="34" charset="0"/>
          </a:endParaRPr>
        </a:p>
      </xdr:txBody>
    </xdr:sp>
    <xdr:clientData/>
  </xdr:twoCellAnchor>
  <xdr:twoCellAnchor>
    <xdr:from>
      <xdr:col>15</xdr:col>
      <xdr:colOff>0</xdr:colOff>
      <xdr:row>355</xdr:row>
      <xdr:rowOff>0</xdr:rowOff>
    </xdr:from>
    <xdr:to>
      <xdr:col>26</xdr:col>
      <xdr:colOff>289560</xdr:colOff>
      <xdr:row>391</xdr:row>
      <xdr:rowOff>53340</xdr:rowOff>
    </xdr:to>
    <xdr:sp macro="" textlink="">
      <xdr:nvSpPr>
        <xdr:cNvPr id="140" name="Rectangle 139"/>
        <xdr:cNvSpPr/>
      </xdr:nvSpPr>
      <xdr:spPr>
        <a:xfrm>
          <a:off x="13700760" y="4232910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570</xdr:row>
      <xdr:rowOff>0</xdr:rowOff>
    </xdr:from>
    <xdr:to>
      <xdr:col>26</xdr:col>
      <xdr:colOff>289560</xdr:colOff>
      <xdr:row>606</xdr:row>
      <xdr:rowOff>53340</xdr:rowOff>
    </xdr:to>
    <xdr:sp macro="" textlink="">
      <xdr:nvSpPr>
        <xdr:cNvPr id="141" name="Rectangle 140"/>
        <xdr:cNvSpPr/>
      </xdr:nvSpPr>
      <xdr:spPr>
        <a:xfrm>
          <a:off x="13700760" y="6505956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785</xdr:row>
      <xdr:rowOff>0</xdr:rowOff>
    </xdr:from>
    <xdr:to>
      <xdr:col>26</xdr:col>
      <xdr:colOff>289560</xdr:colOff>
      <xdr:row>821</xdr:row>
      <xdr:rowOff>53340</xdr:rowOff>
    </xdr:to>
    <xdr:sp macro="" textlink="">
      <xdr:nvSpPr>
        <xdr:cNvPr id="142" name="Rectangle 141"/>
        <xdr:cNvSpPr/>
      </xdr:nvSpPr>
      <xdr:spPr>
        <a:xfrm>
          <a:off x="13700760" y="8779002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1000</xdr:row>
      <xdr:rowOff>0</xdr:rowOff>
    </xdr:from>
    <xdr:to>
      <xdr:col>26</xdr:col>
      <xdr:colOff>289560</xdr:colOff>
      <xdr:row>1036</xdr:row>
      <xdr:rowOff>53340</xdr:rowOff>
    </xdr:to>
    <xdr:sp macro="" textlink="">
      <xdr:nvSpPr>
        <xdr:cNvPr id="143" name="Rectangle 142"/>
        <xdr:cNvSpPr/>
      </xdr:nvSpPr>
      <xdr:spPr>
        <a:xfrm>
          <a:off x="13700760" y="11052048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1215</xdr:row>
      <xdr:rowOff>0</xdr:rowOff>
    </xdr:from>
    <xdr:to>
      <xdr:col>26</xdr:col>
      <xdr:colOff>289560</xdr:colOff>
      <xdr:row>1251</xdr:row>
      <xdr:rowOff>53340</xdr:rowOff>
    </xdr:to>
    <xdr:sp macro="" textlink="">
      <xdr:nvSpPr>
        <xdr:cNvPr id="144" name="Rectangle 143"/>
        <xdr:cNvSpPr/>
      </xdr:nvSpPr>
      <xdr:spPr>
        <a:xfrm>
          <a:off x="13700760" y="13325094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1430</xdr:row>
      <xdr:rowOff>0</xdr:rowOff>
    </xdr:from>
    <xdr:to>
      <xdr:col>26</xdr:col>
      <xdr:colOff>289560</xdr:colOff>
      <xdr:row>1466</xdr:row>
      <xdr:rowOff>53340</xdr:rowOff>
    </xdr:to>
    <xdr:sp macro="" textlink="">
      <xdr:nvSpPr>
        <xdr:cNvPr id="145" name="Rectangle 144"/>
        <xdr:cNvSpPr/>
      </xdr:nvSpPr>
      <xdr:spPr>
        <a:xfrm>
          <a:off x="13700760" y="15598140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1645</xdr:row>
      <xdr:rowOff>0</xdr:rowOff>
    </xdr:from>
    <xdr:to>
      <xdr:col>26</xdr:col>
      <xdr:colOff>289560</xdr:colOff>
      <xdr:row>1681</xdr:row>
      <xdr:rowOff>53340</xdr:rowOff>
    </xdr:to>
    <xdr:sp macro="" textlink="">
      <xdr:nvSpPr>
        <xdr:cNvPr id="146" name="Rectangle 145"/>
        <xdr:cNvSpPr/>
      </xdr:nvSpPr>
      <xdr:spPr>
        <a:xfrm>
          <a:off x="13700760" y="17871186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1860</xdr:row>
      <xdr:rowOff>0</xdr:rowOff>
    </xdr:from>
    <xdr:to>
      <xdr:col>26</xdr:col>
      <xdr:colOff>289560</xdr:colOff>
      <xdr:row>1896</xdr:row>
      <xdr:rowOff>53340</xdr:rowOff>
    </xdr:to>
    <xdr:sp macro="" textlink="">
      <xdr:nvSpPr>
        <xdr:cNvPr id="147" name="Rectangle 146"/>
        <xdr:cNvSpPr/>
      </xdr:nvSpPr>
      <xdr:spPr>
        <a:xfrm>
          <a:off x="13700760" y="20144232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2075</xdr:row>
      <xdr:rowOff>0</xdr:rowOff>
    </xdr:from>
    <xdr:to>
      <xdr:col>26</xdr:col>
      <xdr:colOff>289560</xdr:colOff>
      <xdr:row>2111</xdr:row>
      <xdr:rowOff>53340</xdr:rowOff>
    </xdr:to>
    <xdr:sp macro="" textlink="">
      <xdr:nvSpPr>
        <xdr:cNvPr id="148" name="Rectangle 147"/>
        <xdr:cNvSpPr/>
      </xdr:nvSpPr>
      <xdr:spPr>
        <a:xfrm>
          <a:off x="13700760" y="22417278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2290</xdr:row>
      <xdr:rowOff>0</xdr:rowOff>
    </xdr:from>
    <xdr:to>
      <xdr:col>26</xdr:col>
      <xdr:colOff>289560</xdr:colOff>
      <xdr:row>2326</xdr:row>
      <xdr:rowOff>53340</xdr:rowOff>
    </xdr:to>
    <xdr:sp macro="" textlink="">
      <xdr:nvSpPr>
        <xdr:cNvPr id="149" name="Rectangle 148"/>
        <xdr:cNvSpPr/>
      </xdr:nvSpPr>
      <xdr:spPr>
        <a:xfrm>
          <a:off x="13700760" y="24690324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2505</xdr:row>
      <xdr:rowOff>0</xdr:rowOff>
    </xdr:from>
    <xdr:to>
      <xdr:col>26</xdr:col>
      <xdr:colOff>289560</xdr:colOff>
      <xdr:row>2541</xdr:row>
      <xdr:rowOff>53340</xdr:rowOff>
    </xdr:to>
    <xdr:sp macro="" textlink="">
      <xdr:nvSpPr>
        <xdr:cNvPr id="150" name="Rectangle 149"/>
        <xdr:cNvSpPr/>
      </xdr:nvSpPr>
      <xdr:spPr>
        <a:xfrm>
          <a:off x="13700760" y="26963370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2720</xdr:row>
      <xdr:rowOff>0</xdr:rowOff>
    </xdr:from>
    <xdr:to>
      <xdr:col>26</xdr:col>
      <xdr:colOff>289560</xdr:colOff>
      <xdr:row>2756</xdr:row>
      <xdr:rowOff>53340</xdr:rowOff>
    </xdr:to>
    <xdr:sp macro="" textlink="">
      <xdr:nvSpPr>
        <xdr:cNvPr id="151" name="Rectangle 150"/>
        <xdr:cNvSpPr/>
      </xdr:nvSpPr>
      <xdr:spPr>
        <a:xfrm>
          <a:off x="13700760" y="29236416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2935</xdr:row>
      <xdr:rowOff>0</xdr:rowOff>
    </xdr:from>
    <xdr:to>
      <xdr:col>26</xdr:col>
      <xdr:colOff>289560</xdr:colOff>
      <xdr:row>2971</xdr:row>
      <xdr:rowOff>53340</xdr:rowOff>
    </xdr:to>
    <xdr:sp macro="" textlink="">
      <xdr:nvSpPr>
        <xdr:cNvPr id="152" name="Rectangle 151"/>
        <xdr:cNvSpPr/>
      </xdr:nvSpPr>
      <xdr:spPr>
        <a:xfrm>
          <a:off x="13700760" y="31509462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3150</xdr:row>
      <xdr:rowOff>0</xdr:rowOff>
    </xdr:from>
    <xdr:to>
      <xdr:col>26</xdr:col>
      <xdr:colOff>289560</xdr:colOff>
      <xdr:row>3186</xdr:row>
      <xdr:rowOff>53340</xdr:rowOff>
    </xdr:to>
    <xdr:sp macro="" textlink="">
      <xdr:nvSpPr>
        <xdr:cNvPr id="153" name="Rectangle 152"/>
        <xdr:cNvSpPr/>
      </xdr:nvSpPr>
      <xdr:spPr>
        <a:xfrm>
          <a:off x="13700760" y="337825080"/>
          <a:ext cx="6995160" cy="7178040"/>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 NOT Copy / Cut and Paste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data as this will impact on preset formulas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Sitting Capacity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is the total number of students calculated when all seats are theoretically occupied in a learning building / infrastructure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l"/>
          <a:r>
            <a:rPr lang="en-ZA" sz="1200" b="1" u="sng">
              <a:solidFill>
                <a:sysClr val="windowText" lastClr="000000"/>
              </a:solidFill>
              <a:latin typeface="Arial" pitchFamily="34" charset="0"/>
              <a:cs typeface="Arial" pitchFamily="34" charset="0"/>
            </a:rPr>
            <a:t>Single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0">
              <a:solidFill>
                <a:sysClr val="windowText" lastClr="000000"/>
              </a:solidFill>
              <a:latin typeface="Arial" pitchFamily="34" charset="0"/>
              <a:cs typeface="Arial" pitchFamily="34" charset="0"/>
            </a:rPr>
            <a:t>These facilities are typically used for teaching the </a:t>
          </a:r>
          <a:r>
            <a:rPr lang="en-ZA" sz="1200" b="1">
              <a:solidFill>
                <a:sysClr val="windowText" lastClr="000000"/>
              </a:solidFill>
              <a:latin typeface="Arial" pitchFamily="34" charset="0"/>
              <a:cs typeface="Arial" pitchFamily="34" charset="0"/>
            </a:rPr>
            <a:t>practical component </a:t>
          </a:r>
          <a:r>
            <a:rPr lang="en-ZA" sz="1200" b="0">
              <a:solidFill>
                <a:sysClr val="windowText" lastClr="000000"/>
              </a:solidFill>
              <a:latin typeface="Arial" pitchFamily="34" charset="0"/>
              <a:cs typeface="Arial" pitchFamily="34" charset="0"/>
            </a:rPr>
            <a:t>of a particular subject / programme. Such a facility should be </a:t>
          </a:r>
          <a:r>
            <a:rPr lang="en-ZA" sz="1200" b="1">
              <a:solidFill>
                <a:sysClr val="windowText" lastClr="000000"/>
              </a:solidFill>
              <a:latin typeface="Arial" pitchFamily="34" charset="0"/>
              <a:cs typeface="Arial" pitchFamily="34" charset="0"/>
            </a:rPr>
            <a:t>selected once only</a:t>
          </a:r>
          <a:r>
            <a:rPr lang="en-ZA" sz="1200" b="0">
              <a:solidFill>
                <a:sysClr val="windowText" lastClr="000000"/>
              </a:solidFill>
              <a:latin typeface="Arial" pitchFamily="34" charset="0"/>
              <a:cs typeface="Arial" pitchFamily="34" charset="0"/>
            </a:rPr>
            <a:t> from the drop down menu for example:</a:t>
          </a:r>
          <a:r>
            <a:rPr lang="en-ZA" sz="1200" b="0" baseline="0">
              <a:solidFill>
                <a:sysClr val="windowText" lastClr="000000"/>
              </a:solidFill>
              <a:latin typeface="Arial" pitchFamily="34" charset="0"/>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ZA" sz="1200" b="1">
              <a:solidFill>
                <a:sysClr val="windowText" lastClr="000000"/>
              </a:solidFill>
              <a:latin typeface="Arial" pitchFamily="34" charset="0"/>
              <a:cs typeface="Arial" pitchFamily="34" charset="0"/>
            </a:rPr>
            <a:t>S: Art and Design </a:t>
          </a:r>
          <a:r>
            <a:rPr lang="en-ZA" sz="1200" b="0">
              <a:solidFill>
                <a:sysClr val="windowText" lastClr="000000"/>
              </a:solidFill>
              <a:latin typeface="Arial" pitchFamily="34" charset="0"/>
              <a:cs typeface="Arial" pitchFamily="34" charset="0"/>
            </a:rPr>
            <a:t>to provide the full facility’s space measurements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Dual Purpose Facilities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These facilities are typically used for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integrated teaching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theoretical and practical components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a particular subject / programme. Such a facility should be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listed twice</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to enable the capturing of theoretical and practical spaces separately for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theoretical space measurements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 Art and Design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 provide practical space measurements</a:t>
          </a:r>
        </a:p>
        <a:p>
          <a:pPr algn="l"/>
          <a:endParaRPr lang="en-ZA" sz="1200" b="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2015 Academic Calendar has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Week Days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and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94 Weekend 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08h00-15h00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7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1,449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15h00-18h00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3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621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18h00-22h00 Weekdays: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207 days x 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828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Saturdays: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08h00-22h00 Sundays: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47 days x 14 hours per day =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658 Total Hours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100% Usage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1"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 Use of Facility Formula Example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(Actual Usage Hours ÷ Total Hours) x 100 = % Usage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6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(1,200 ÷ 1,449) x 100 = 83% Usage</a:t>
          </a:r>
        </a:p>
      </xdr:txBody>
    </xdr:sp>
    <xdr:clientData/>
  </xdr:twoCellAnchor>
  <xdr:twoCellAnchor>
    <xdr:from>
      <xdr:col>15</xdr:col>
      <xdr:colOff>0</xdr:colOff>
      <xdr:row>3039</xdr:row>
      <xdr:rowOff>0</xdr:rowOff>
    </xdr:from>
    <xdr:to>
      <xdr:col>16</xdr:col>
      <xdr:colOff>249794</xdr:colOff>
      <xdr:row>3039</xdr:row>
      <xdr:rowOff>162719</xdr:rowOff>
    </xdr:to>
    <xdr:sp macro="" textlink="">
      <xdr:nvSpPr>
        <xdr:cNvPr id="154" name="Rectangle 153">
          <a:hlinkClick xmlns:r="http://schemas.openxmlformats.org/officeDocument/2006/relationships" r:id="rId17"/>
        </xdr:cNvPr>
        <xdr:cNvSpPr/>
      </xdr:nvSpPr>
      <xdr:spPr>
        <a:xfrm>
          <a:off x="13700760" y="3257778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3254</xdr:row>
      <xdr:rowOff>0</xdr:rowOff>
    </xdr:from>
    <xdr:to>
      <xdr:col>16</xdr:col>
      <xdr:colOff>249794</xdr:colOff>
      <xdr:row>3254</xdr:row>
      <xdr:rowOff>162719</xdr:rowOff>
    </xdr:to>
    <xdr:sp macro="" textlink="">
      <xdr:nvSpPr>
        <xdr:cNvPr id="155" name="Rectangle 154">
          <a:hlinkClick xmlns:r="http://schemas.openxmlformats.org/officeDocument/2006/relationships" r:id="rId17"/>
        </xdr:cNvPr>
        <xdr:cNvSpPr/>
      </xdr:nvSpPr>
      <xdr:spPr>
        <a:xfrm>
          <a:off x="13700760" y="3485083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2824</xdr:row>
      <xdr:rowOff>0</xdr:rowOff>
    </xdr:from>
    <xdr:to>
      <xdr:col>16</xdr:col>
      <xdr:colOff>249794</xdr:colOff>
      <xdr:row>2824</xdr:row>
      <xdr:rowOff>162719</xdr:rowOff>
    </xdr:to>
    <xdr:sp macro="" textlink="">
      <xdr:nvSpPr>
        <xdr:cNvPr id="156" name="Rectangle 155">
          <a:hlinkClick xmlns:r="http://schemas.openxmlformats.org/officeDocument/2006/relationships" r:id="rId17"/>
        </xdr:cNvPr>
        <xdr:cNvSpPr/>
      </xdr:nvSpPr>
      <xdr:spPr>
        <a:xfrm>
          <a:off x="13700760" y="3030474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2609</xdr:row>
      <xdr:rowOff>0</xdr:rowOff>
    </xdr:from>
    <xdr:to>
      <xdr:col>16</xdr:col>
      <xdr:colOff>249794</xdr:colOff>
      <xdr:row>2609</xdr:row>
      <xdr:rowOff>162719</xdr:rowOff>
    </xdr:to>
    <xdr:sp macro="" textlink="">
      <xdr:nvSpPr>
        <xdr:cNvPr id="157" name="Rectangle 156">
          <a:hlinkClick xmlns:r="http://schemas.openxmlformats.org/officeDocument/2006/relationships" r:id="rId17"/>
        </xdr:cNvPr>
        <xdr:cNvSpPr/>
      </xdr:nvSpPr>
      <xdr:spPr>
        <a:xfrm>
          <a:off x="13700760" y="2803169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2394</xdr:row>
      <xdr:rowOff>0</xdr:rowOff>
    </xdr:from>
    <xdr:to>
      <xdr:col>16</xdr:col>
      <xdr:colOff>249794</xdr:colOff>
      <xdr:row>2394</xdr:row>
      <xdr:rowOff>162719</xdr:rowOff>
    </xdr:to>
    <xdr:sp macro="" textlink="">
      <xdr:nvSpPr>
        <xdr:cNvPr id="158" name="Rectangle 157">
          <a:hlinkClick xmlns:r="http://schemas.openxmlformats.org/officeDocument/2006/relationships" r:id="rId17"/>
        </xdr:cNvPr>
        <xdr:cNvSpPr/>
      </xdr:nvSpPr>
      <xdr:spPr>
        <a:xfrm>
          <a:off x="13700760" y="2575864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2179</xdr:row>
      <xdr:rowOff>0</xdr:rowOff>
    </xdr:from>
    <xdr:to>
      <xdr:col>16</xdr:col>
      <xdr:colOff>249794</xdr:colOff>
      <xdr:row>2179</xdr:row>
      <xdr:rowOff>162719</xdr:rowOff>
    </xdr:to>
    <xdr:sp macro="" textlink="">
      <xdr:nvSpPr>
        <xdr:cNvPr id="159" name="Rectangle 158">
          <a:hlinkClick xmlns:r="http://schemas.openxmlformats.org/officeDocument/2006/relationships" r:id="rId17"/>
        </xdr:cNvPr>
        <xdr:cNvSpPr/>
      </xdr:nvSpPr>
      <xdr:spPr>
        <a:xfrm>
          <a:off x="13700760" y="2348560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1964</xdr:row>
      <xdr:rowOff>0</xdr:rowOff>
    </xdr:from>
    <xdr:to>
      <xdr:col>16</xdr:col>
      <xdr:colOff>249794</xdr:colOff>
      <xdr:row>1964</xdr:row>
      <xdr:rowOff>162719</xdr:rowOff>
    </xdr:to>
    <xdr:sp macro="" textlink="">
      <xdr:nvSpPr>
        <xdr:cNvPr id="160" name="Rectangle 159">
          <a:hlinkClick xmlns:r="http://schemas.openxmlformats.org/officeDocument/2006/relationships" r:id="rId17"/>
        </xdr:cNvPr>
        <xdr:cNvSpPr/>
      </xdr:nvSpPr>
      <xdr:spPr>
        <a:xfrm>
          <a:off x="13700760" y="2121255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1749</xdr:row>
      <xdr:rowOff>0</xdr:rowOff>
    </xdr:from>
    <xdr:to>
      <xdr:col>16</xdr:col>
      <xdr:colOff>249794</xdr:colOff>
      <xdr:row>1749</xdr:row>
      <xdr:rowOff>162719</xdr:rowOff>
    </xdr:to>
    <xdr:sp macro="" textlink="">
      <xdr:nvSpPr>
        <xdr:cNvPr id="161" name="Rectangle 160">
          <a:hlinkClick xmlns:r="http://schemas.openxmlformats.org/officeDocument/2006/relationships" r:id="rId17"/>
        </xdr:cNvPr>
        <xdr:cNvSpPr/>
      </xdr:nvSpPr>
      <xdr:spPr>
        <a:xfrm>
          <a:off x="13700760" y="1893951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1534</xdr:row>
      <xdr:rowOff>0</xdr:rowOff>
    </xdr:from>
    <xdr:to>
      <xdr:col>16</xdr:col>
      <xdr:colOff>249794</xdr:colOff>
      <xdr:row>1534</xdr:row>
      <xdr:rowOff>162719</xdr:rowOff>
    </xdr:to>
    <xdr:sp macro="" textlink="">
      <xdr:nvSpPr>
        <xdr:cNvPr id="162" name="Rectangle 161">
          <a:hlinkClick xmlns:r="http://schemas.openxmlformats.org/officeDocument/2006/relationships" r:id="rId17"/>
        </xdr:cNvPr>
        <xdr:cNvSpPr/>
      </xdr:nvSpPr>
      <xdr:spPr>
        <a:xfrm>
          <a:off x="13700760" y="1666646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1319</xdr:row>
      <xdr:rowOff>0</xdr:rowOff>
    </xdr:from>
    <xdr:to>
      <xdr:col>16</xdr:col>
      <xdr:colOff>249794</xdr:colOff>
      <xdr:row>1319</xdr:row>
      <xdr:rowOff>162719</xdr:rowOff>
    </xdr:to>
    <xdr:sp macro="" textlink="">
      <xdr:nvSpPr>
        <xdr:cNvPr id="163" name="Rectangle 162">
          <a:hlinkClick xmlns:r="http://schemas.openxmlformats.org/officeDocument/2006/relationships" r:id="rId17"/>
        </xdr:cNvPr>
        <xdr:cNvSpPr/>
      </xdr:nvSpPr>
      <xdr:spPr>
        <a:xfrm>
          <a:off x="13700760" y="1439341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1104</xdr:row>
      <xdr:rowOff>0</xdr:rowOff>
    </xdr:from>
    <xdr:to>
      <xdr:col>16</xdr:col>
      <xdr:colOff>249794</xdr:colOff>
      <xdr:row>1104</xdr:row>
      <xdr:rowOff>162719</xdr:rowOff>
    </xdr:to>
    <xdr:sp macro="" textlink="">
      <xdr:nvSpPr>
        <xdr:cNvPr id="164" name="Rectangle 163">
          <a:hlinkClick xmlns:r="http://schemas.openxmlformats.org/officeDocument/2006/relationships" r:id="rId17"/>
        </xdr:cNvPr>
        <xdr:cNvSpPr/>
      </xdr:nvSpPr>
      <xdr:spPr>
        <a:xfrm>
          <a:off x="13700760" y="12120372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889</xdr:row>
      <xdr:rowOff>0</xdr:rowOff>
    </xdr:from>
    <xdr:to>
      <xdr:col>16</xdr:col>
      <xdr:colOff>249794</xdr:colOff>
      <xdr:row>889</xdr:row>
      <xdr:rowOff>162719</xdr:rowOff>
    </xdr:to>
    <xdr:sp macro="" textlink="">
      <xdr:nvSpPr>
        <xdr:cNvPr id="165" name="Rectangle 164">
          <a:hlinkClick xmlns:r="http://schemas.openxmlformats.org/officeDocument/2006/relationships" r:id="rId17"/>
        </xdr:cNvPr>
        <xdr:cNvSpPr/>
      </xdr:nvSpPr>
      <xdr:spPr>
        <a:xfrm>
          <a:off x="13700760" y="9847326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674</xdr:row>
      <xdr:rowOff>0</xdr:rowOff>
    </xdr:from>
    <xdr:to>
      <xdr:col>16</xdr:col>
      <xdr:colOff>249794</xdr:colOff>
      <xdr:row>674</xdr:row>
      <xdr:rowOff>162719</xdr:rowOff>
    </xdr:to>
    <xdr:sp macro="" textlink="">
      <xdr:nvSpPr>
        <xdr:cNvPr id="166" name="Rectangle 165">
          <a:hlinkClick xmlns:r="http://schemas.openxmlformats.org/officeDocument/2006/relationships" r:id="rId17"/>
        </xdr:cNvPr>
        <xdr:cNvSpPr/>
      </xdr:nvSpPr>
      <xdr:spPr>
        <a:xfrm>
          <a:off x="13700760" y="7574280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459</xdr:row>
      <xdr:rowOff>0</xdr:rowOff>
    </xdr:from>
    <xdr:to>
      <xdr:col>16</xdr:col>
      <xdr:colOff>249794</xdr:colOff>
      <xdr:row>459</xdr:row>
      <xdr:rowOff>162719</xdr:rowOff>
    </xdr:to>
    <xdr:sp macro="" textlink="">
      <xdr:nvSpPr>
        <xdr:cNvPr id="167" name="Rectangle 166">
          <a:hlinkClick xmlns:r="http://schemas.openxmlformats.org/officeDocument/2006/relationships" r:id="rId17"/>
        </xdr:cNvPr>
        <xdr:cNvSpPr/>
      </xdr:nvSpPr>
      <xdr:spPr>
        <a:xfrm>
          <a:off x="13700760" y="5301234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twoCellAnchor>
    <xdr:from>
      <xdr:col>15</xdr:col>
      <xdr:colOff>0</xdr:colOff>
      <xdr:row>244</xdr:row>
      <xdr:rowOff>0</xdr:rowOff>
    </xdr:from>
    <xdr:to>
      <xdr:col>16</xdr:col>
      <xdr:colOff>249794</xdr:colOff>
      <xdr:row>244</xdr:row>
      <xdr:rowOff>162719</xdr:rowOff>
    </xdr:to>
    <xdr:sp macro="" textlink="">
      <xdr:nvSpPr>
        <xdr:cNvPr id="168" name="Rectangle 167">
          <a:hlinkClick xmlns:r="http://schemas.openxmlformats.org/officeDocument/2006/relationships" r:id="rId17"/>
        </xdr:cNvPr>
        <xdr:cNvSpPr/>
      </xdr:nvSpPr>
      <xdr:spPr>
        <a:xfrm>
          <a:off x="13700760" y="30281880"/>
          <a:ext cx="85939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0</xdr:row>
      <xdr:rowOff>38100</xdr:rowOff>
    </xdr:from>
    <xdr:to>
      <xdr:col>9</xdr:col>
      <xdr:colOff>171450</xdr:colOff>
      <xdr:row>0</xdr:row>
      <xdr:rowOff>352424</xdr:rowOff>
    </xdr:to>
    <xdr:sp macro="" textlink="">
      <xdr:nvSpPr>
        <xdr:cNvPr id="4" name="Rectangle 3">
          <a:hlinkClick xmlns:r="http://schemas.openxmlformats.org/officeDocument/2006/relationships" r:id="rId1"/>
        </xdr:cNvPr>
        <xdr:cNvSpPr/>
      </xdr:nvSpPr>
      <xdr:spPr>
        <a:xfrm>
          <a:off x="12344400" y="609600"/>
          <a:ext cx="1390650" cy="314324"/>
        </a:xfrm>
        <a:prstGeom prst="rect">
          <a:avLst/>
        </a:prstGeom>
        <a:solidFill>
          <a:srgbClr val="FF00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solidFill>
                <a:schemeClr val="bg1"/>
              </a:solidFill>
              <a:latin typeface="Arial" pitchFamily="34" charset="0"/>
              <a:cs typeface="Arial" pitchFamily="34" charset="0"/>
            </a:rPr>
            <a:t>Return to Index</a:t>
          </a:r>
        </a:p>
      </xdr:txBody>
    </xdr:sp>
    <xdr:clientData/>
  </xdr:twoCellAnchor>
  <xdr:twoCellAnchor>
    <xdr:from>
      <xdr:col>7</xdr:col>
      <xdr:colOff>0</xdr:colOff>
      <xdr:row>1</xdr:row>
      <xdr:rowOff>389658</xdr:rowOff>
    </xdr:from>
    <xdr:to>
      <xdr:col>13</xdr:col>
      <xdr:colOff>123826</xdr:colOff>
      <xdr:row>6</xdr:row>
      <xdr:rowOff>86591</xdr:rowOff>
    </xdr:to>
    <xdr:sp macro="" textlink="">
      <xdr:nvSpPr>
        <xdr:cNvPr id="5" name="Rectangle 4"/>
        <xdr:cNvSpPr/>
      </xdr:nvSpPr>
      <xdr:spPr>
        <a:xfrm>
          <a:off x="11563350" y="770658"/>
          <a:ext cx="3781426" cy="1192358"/>
        </a:xfrm>
        <a:prstGeom prst="rect">
          <a:avLst/>
        </a:prstGeom>
        <a:solidFill>
          <a:srgbClr val="FFFF00"/>
        </a:solidFill>
        <a:ln w="190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Notes: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training needs must be determined in your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SETA Work-based Skills Plan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The </a:t>
          </a:r>
          <a:r>
            <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Total Number to be Trained </a:t>
          </a:r>
          <a:r>
            <a:rPr kumimoji="0" lang="en-Z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column will auto SUM the 2 input columns before it</a:t>
          </a:r>
          <a:endParaRPr kumimoji="0" lang="en-ZA"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xdr:from>
      <xdr:col>7</xdr:col>
      <xdr:colOff>0</xdr:colOff>
      <xdr:row>38</xdr:row>
      <xdr:rowOff>0</xdr:rowOff>
    </xdr:from>
    <xdr:to>
      <xdr:col>8</xdr:col>
      <xdr:colOff>234554</xdr:colOff>
      <xdr:row>38</xdr:row>
      <xdr:rowOff>162719</xdr:rowOff>
    </xdr:to>
    <xdr:sp macro="" textlink="">
      <xdr:nvSpPr>
        <xdr:cNvPr id="6" name="Rectangle 5">
          <a:hlinkClick xmlns:r="http://schemas.openxmlformats.org/officeDocument/2006/relationships" r:id="rId2"/>
        </xdr:cNvPr>
        <xdr:cNvSpPr/>
      </xdr:nvSpPr>
      <xdr:spPr>
        <a:xfrm>
          <a:off x="12353925" y="23669625"/>
          <a:ext cx="844154" cy="162719"/>
        </a:xfrm>
        <a:prstGeom prst="rect">
          <a:avLst/>
        </a:prstGeom>
        <a:solidFill>
          <a:schemeClr val="tx2">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n-ZA" sz="900" b="0">
              <a:solidFill>
                <a:schemeClr val="tx1">
                  <a:lumMod val="75000"/>
                  <a:lumOff val="25000"/>
                </a:schemeClr>
              </a:solidFill>
              <a:latin typeface="Arial" pitchFamily="34" charset="0"/>
              <a:cs typeface="Arial" pitchFamily="34" charset="0"/>
            </a:rPr>
            <a:t>Back to Top</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prinsloo.f\AppData\Local\Microsoft\Windows\Temporary%20Internet%20Files\Content.Outlook\JON3K31S\Trade%20Scarce%20Skills%202010\AGRISETA_Scarce_Skills_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es"/>
      <sheetName val="Scarce_Skills"/>
      <sheetName val="Planned_2010 (WSP)"/>
      <sheetName val="Trained_2009 (ATR)"/>
    </sheetNames>
    <sheetDataSet>
      <sheetData sheetId="0" refreshError="1"/>
      <sheetData sheetId="1" refreshError="1"/>
      <sheetData sheetId="2">
        <row r="1">
          <cell r="A1" t="str">
            <v>Code</v>
          </cell>
          <cell r="B1" t="str">
            <v>Sum of Grand 
Total</v>
          </cell>
          <cell r="C1" t="str">
            <v>JobTitle</v>
          </cell>
        </row>
        <row r="2">
          <cell r="A2">
            <v>551101</v>
          </cell>
          <cell r="B2">
            <v>0</v>
          </cell>
          <cell r="C2" t="str">
            <v xml:space="preserve">Accounts Clerk (Public Relations / Communication)   </v>
          </cell>
        </row>
        <row r="3">
          <cell r="A3">
            <v>221101</v>
          </cell>
          <cell r="B3">
            <v>163</v>
          </cell>
          <cell r="C3" t="str">
            <v xml:space="preserve">Accountant (General)   </v>
          </cell>
        </row>
        <row r="4">
          <cell r="A4">
            <v>551101</v>
          </cell>
          <cell r="B4">
            <v>527</v>
          </cell>
          <cell r="C4" t="str">
            <v xml:space="preserve">Accounts Clerk   </v>
          </cell>
        </row>
        <row r="5">
          <cell r="A5">
            <v>224101</v>
          </cell>
          <cell r="B5">
            <v>0</v>
          </cell>
          <cell r="C5" t="str">
            <v xml:space="preserve">Actuary   </v>
          </cell>
        </row>
        <row r="6">
          <cell r="A6">
            <v>552101</v>
          </cell>
          <cell r="B6">
            <v>0</v>
          </cell>
          <cell r="C6" t="str">
            <v xml:space="preserve">Administration and Superannuation Investment Officer    </v>
          </cell>
        </row>
        <row r="7">
          <cell r="A7">
            <v>542102</v>
          </cell>
          <cell r="B7">
            <v>3</v>
          </cell>
          <cell r="C7" t="str">
            <v xml:space="preserve">Admissions Clerk   </v>
          </cell>
        </row>
        <row r="8">
          <cell r="A8">
            <v>241505</v>
          </cell>
          <cell r="B8">
            <v>6</v>
          </cell>
          <cell r="C8" t="str">
            <v xml:space="preserve">Adult Education Teacher   </v>
          </cell>
        </row>
        <row r="9">
          <cell r="A9">
            <v>131101</v>
          </cell>
          <cell r="B9">
            <v>8</v>
          </cell>
          <cell r="C9" t="str">
            <v xml:space="preserve">Advertising and Public Relations Manager   </v>
          </cell>
        </row>
        <row r="10">
          <cell r="A10">
            <v>225101</v>
          </cell>
          <cell r="B10">
            <v>6</v>
          </cell>
          <cell r="C10" t="str">
            <v xml:space="preserve">Advertising Specialist   </v>
          </cell>
        </row>
        <row r="11">
          <cell r="A11">
            <v>231101</v>
          </cell>
          <cell r="B11">
            <v>1</v>
          </cell>
          <cell r="C11" t="str">
            <v xml:space="preserve">Aeroplane Pilot   </v>
          </cell>
        </row>
        <row r="12">
          <cell r="A12">
            <v>311304</v>
          </cell>
          <cell r="B12">
            <v>669</v>
          </cell>
          <cell r="C12" t="str">
            <v xml:space="preserve">Agricultural / Horticultural Produce Inspector   </v>
          </cell>
        </row>
        <row r="13">
          <cell r="A13">
            <v>234101</v>
          </cell>
          <cell r="B13">
            <v>85</v>
          </cell>
          <cell r="C13" t="str">
            <v xml:space="preserve">Agricultural Consultant   </v>
          </cell>
        </row>
        <row r="14">
          <cell r="A14">
            <v>233902</v>
          </cell>
          <cell r="B14">
            <v>17</v>
          </cell>
          <cell r="C14" t="str">
            <v xml:space="preserve">Agricultural Engineer   </v>
          </cell>
        </row>
        <row r="15">
          <cell r="A15">
            <v>721101</v>
          </cell>
          <cell r="B15">
            <v>4175</v>
          </cell>
          <cell r="C15" t="str">
            <v xml:space="preserve">Agricultural Mobile Plant Operator   </v>
          </cell>
        </row>
        <row r="16">
          <cell r="A16">
            <v>711911</v>
          </cell>
          <cell r="B16">
            <v>1237</v>
          </cell>
          <cell r="C16" t="str">
            <v xml:space="preserve">Agricultural Produce Processing and Handling Plant Operator   </v>
          </cell>
        </row>
        <row r="17">
          <cell r="A17">
            <v>234102</v>
          </cell>
          <cell r="B17">
            <v>191</v>
          </cell>
          <cell r="C17" t="str">
            <v xml:space="preserve">Agricultural Scientist   </v>
          </cell>
        </row>
        <row r="18">
          <cell r="A18">
            <v>311101</v>
          </cell>
          <cell r="B18">
            <v>539</v>
          </cell>
          <cell r="C18" t="str">
            <v xml:space="preserve">Agricultural Technician   </v>
          </cell>
        </row>
        <row r="19">
          <cell r="A19">
            <v>122201</v>
          </cell>
          <cell r="B19">
            <v>102</v>
          </cell>
          <cell r="C19" t="str">
            <v xml:space="preserve">Agronomy Farm Production Manager / Foreman   </v>
          </cell>
        </row>
        <row r="20">
          <cell r="A20">
            <v>121201</v>
          </cell>
          <cell r="B20">
            <v>102</v>
          </cell>
          <cell r="C20" t="str">
            <v xml:space="preserve">Agronomy Farmer / Farm Manager   </v>
          </cell>
        </row>
        <row r="21">
          <cell r="A21">
            <v>712912</v>
          </cell>
          <cell r="B21">
            <v>4</v>
          </cell>
          <cell r="C21" t="str">
            <v xml:space="preserve">Air Compressor Operator   </v>
          </cell>
        </row>
        <row r="22">
          <cell r="A22">
            <v>334102</v>
          </cell>
          <cell r="B22">
            <v>0</v>
          </cell>
          <cell r="C22" t="str">
            <v xml:space="preserve">Air-conditioning and Mechanical Services Plumber   </v>
          </cell>
        </row>
        <row r="23">
          <cell r="A23">
            <v>342101</v>
          </cell>
          <cell r="B23">
            <v>12</v>
          </cell>
          <cell r="C23" t="str">
            <v xml:space="preserve">Air-conditioning and Refrigeration Technician   </v>
          </cell>
        </row>
        <row r="24">
          <cell r="A24">
            <v>323103</v>
          </cell>
          <cell r="B24">
            <v>0</v>
          </cell>
          <cell r="C24" t="str">
            <v xml:space="preserve">Aircraft Maintenance Technicians (Structures)   </v>
          </cell>
        </row>
        <row r="25">
          <cell r="A25">
            <v>442201</v>
          </cell>
          <cell r="B25">
            <v>1</v>
          </cell>
          <cell r="C25" t="str">
            <v xml:space="preserve">Alarm, Security or Surveillance Monitor   </v>
          </cell>
        </row>
        <row r="26">
          <cell r="A26">
            <v>261301</v>
          </cell>
          <cell r="B26">
            <v>2</v>
          </cell>
          <cell r="C26" t="str">
            <v xml:space="preserve">Analyst Programmer   </v>
          </cell>
        </row>
        <row r="27">
          <cell r="A27">
            <v>361101</v>
          </cell>
          <cell r="B27">
            <v>33</v>
          </cell>
          <cell r="C27" t="str">
            <v xml:space="preserve">Animal Attendant / Groomer   </v>
          </cell>
        </row>
        <row r="28">
          <cell r="A28">
            <v>361103</v>
          </cell>
          <cell r="B28">
            <v>2</v>
          </cell>
          <cell r="C28" t="str">
            <v xml:space="preserve">Animal Behaviourist   </v>
          </cell>
        </row>
        <row r="29">
          <cell r="A29">
            <v>122101</v>
          </cell>
          <cell r="B29">
            <v>48</v>
          </cell>
          <cell r="C29" t="str">
            <v xml:space="preserve">Aquaculture Farm Production Manager / Foreman   </v>
          </cell>
        </row>
        <row r="30">
          <cell r="A30">
            <v>841101</v>
          </cell>
          <cell r="B30">
            <v>232</v>
          </cell>
          <cell r="C30" t="str">
            <v xml:space="preserve">Aquaculture Farm Worker / Assistant   </v>
          </cell>
        </row>
        <row r="31">
          <cell r="A31">
            <v>121101</v>
          </cell>
          <cell r="B31">
            <v>10</v>
          </cell>
          <cell r="C31" t="str">
            <v xml:space="preserve">Aquaculture Farmer / Farm Manager   </v>
          </cell>
        </row>
        <row r="32">
          <cell r="A32">
            <v>311501</v>
          </cell>
          <cell r="B32">
            <v>0</v>
          </cell>
          <cell r="C32" t="str">
            <v xml:space="preserve">Aquaculture Produce Analyst   </v>
          </cell>
        </row>
        <row r="33">
          <cell r="A33">
            <v>122203</v>
          </cell>
          <cell r="B33">
            <v>1</v>
          </cell>
          <cell r="C33" t="str">
            <v xml:space="preserve">Arboricultural Farm Production Manager / Foreman   </v>
          </cell>
        </row>
        <row r="34">
          <cell r="A34">
            <v>121203</v>
          </cell>
          <cell r="B34">
            <v>0</v>
          </cell>
          <cell r="C34" t="str">
            <v xml:space="preserve">Arboricultural Farmer / Farm Manager   </v>
          </cell>
        </row>
        <row r="35">
          <cell r="A35">
            <v>362202</v>
          </cell>
          <cell r="B35">
            <v>20</v>
          </cell>
          <cell r="C35" t="str">
            <v xml:space="preserve">Arborist   </v>
          </cell>
        </row>
        <row r="36">
          <cell r="A36">
            <v>232101</v>
          </cell>
          <cell r="B36">
            <v>1</v>
          </cell>
          <cell r="C36" t="str">
            <v xml:space="preserve">Architect   </v>
          </cell>
        </row>
        <row r="37">
          <cell r="A37">
            <v>312101</v>
          </cell>
          <cell r="B37">
            <v>1</v>
          </cell>
          <cell r="C37" t="str">
            <v xml:space="preserve">Architectural Draftsperson   </v>
          </cell>
        </row>
        <row r="38">
          <cell r="A38">
            <v>271302</v>
          </cell>
          <cell r="B38">
            <v>0</v>
          </cell>
          <cell r="C38" t="str">
            <v xml:space="preserve">Associate Legal Professional   </v>
          </cell>
        </row>
        <row r="39">
          <cell r="A39">
            <v>611101</v>
          </cell>
          <cell r="B39">
            <v>0</v>
          </cell>
          <cell r="C39" t="str">
            <v xml:space="preserve">Auctioneer   </v>
          </cell>
        </row>
        <row r="40">
          <cell r="A40">
            <v>311206</v>
          </cell>
          <cell r="B40">
            <v>0</v>
          </cell>
          <cell r="C40" t="str">
            <v xml:space="preserve">Audiometrist   </v>
          </cell>
        </row>
        <row r="41">
          <cell r="A41">
            <v>321101</v>
          </cell>
          <cell r="B41">
            <v>5</v>
          </cell>
          <cell r="C41" t="str">
            <v xml:space="preserve">Automotive Electrician   </v>
          </cell>
        </row>
        <row r="42">
          <cell r="A42">
            <v>321201</v>
          </cell>
          <cell r="B42">
            <v>21</v>
          </cell>
          <cell r="C42" t="str">
            <v xml:space="preserve">Automotive Motor Mechanic   </v>
          </cell>
        </row>
        <row r="43">
          <cell r="A43">
            <v>621302</v>
          </cell>
          <cell r="B43">
            <v>64</v>
          </cell>
          <cell r="C43" t="str">
            <v xml:space="preserve">Automotive Parts Salesperson   </v>
          </cell>
        </row>
        <row r="44">
          <cell r="A44">
            <v>121302</v>
          </cell>
          <cell r="B44">
            <v>12</v>
          </cell>
          <cell r="C44" t="str">
            <v xml:space="preserve">Avian Farmer / Farm Manager   </v>
          </cell>
        </row>
        <row r="45">
          <cell r="A45">
            <v>122302</v>
          </cell>
          <cell r="B45">
            <v>8</v>
          </cell>
          <cell r="C45" t="str">
            <v xml:space="preserve">Avian Production Manager / Foreman   </v>
          </cell>
        </row>
        <row r="46">
          <cell r="A46">
            <v>561907</v>
          </cell>
          <cell r="B46">
            <v>0</v>
          </cell>
          <cell r="C46" t="str">
            <v xml:space="preserve">Back Office Process Consultant   </v>
          </cell>
        </row>
        <row r="47">
          <cell r="A47">
            <v>721202</v>
          </cell>
          <cell r="B47">
            <v>0</v>
          </cell>
          <cell r="C47" t="str">
            <v xml:space="preserve">Backhoe Operator   </v>
          </cell>
        </row>
        <row r="48">
          <cell r="A48">
            <v>831101</v>
          </cell>
          <cell r="B48">
            <v>24</v>
          </cell>
          <cell r="C48" t="str">
            <v xml:space="preserve">Baking Factory Worker   </v>
          </cell>
        </row>
        <row r="49">
          <cell r="A49">
            <v>149501</v>
          </cell>
          <cell r="B49">
            <v>1</v>
          </cell>
          <cell r="C49" t="str">
            <v xml:space="preserve">Bank Manager   </v>
          </cell>
        </row>
        <row r="50">
          <cell r="A50">
            <v>431101</v>
          </cell>
          <cell r="B50">
            <v>0</v>
          </cell>
          <cell r="C50" t="str">
            <v xml:space="preserve">Bar Attendant   </v>
          </cell>
        </row>
        <row r="51">
          <cell r="A51">
            <v>712913</v>
          </cell>
          <cell r="B51">
            <v>0</v>
          </cell>
          <cell r="C51" t="str">
            <v xml:space="preserve">Beverage Distiller   </v>
          </cell>
        </row>
        <row r="52">
          <cell r="A52">
            <v>234503</v>
          </cell>
          <cell r="B52">
            <v>1</v>
          </cell>
          <cell r="C52" t="str">
            <v xml:space="preserve">Biochemist   </v>
          </cell>
        </row>
        <row r="53">
          <cell r="A53">
            <v>234501</v>
          </cell>
          <cell r="B53">
            <v>7</v>
          </cell>
          <cell r="C53" t="str">
            <v xml:space="preserve">Biologist (General)   </v>
          </cell>
        </row>
        <row r="54">
          <cell r="A54">
            <v>234504</v>
          </cell>
          <cell r="B54">
            <v>11</v>
          </cell>
          <cell r="C54" t="str">
            <v xml:space="preserve">Biotechnologist   </v>
          </cell>
        </row>
        <row r="55">
          <cell r="A55">
            <v>322101</v>
          </cell>
          <cell r="B55">
            <v>0</v>
          </cell>
          <cell r="C55" t="str">
            <v xml:space="preserve">Blacksmith   </v>
          </cell>
        </row>
        <row r="56">
          <cell r="A56">
            <v>399101</v>
          </cell>
          <cell r="B56">
            <v>5</v>
          </cell>
          <cell r="C56" t="str">
            <v xml:space="preserve">Boat Builder and Repairer   </v>
          </cell>
        </row>
        <row r="57">
          <cell r="A57">
            <v>712901</v>
          </cell>
          <cell r="B57">
            <v>211</v>
          </cell>
          <cell r="C57" t="str">
            <v xml:space="preserve">Boiler or Engine Operator   </v>
          </cell>
        </row>
        <row r="58">
          <cell r="A58">
            <v>551201</v>
          </cell>
          <cell r="B58">
            <v>58</v>
          </cell>
          <cell r="C58" t="str">
            <v xml:space="preserve">Bookkeeper   </v>
          </cell>
        </row>
        <row r="59">
          <cell r="A59">
            <v>234505</v>
          </cell>
          <cell r="B59">
            <v>14</v>
          </cell>
          <cell r="C59" t="str">
            <v xml:space="preserve">Botanist   </v>
          </cell>
        </row>
        <row r="60">
          <cell r="A60">
            <v>331101</v>
          </cell>
          <cell r="B60">
            <v>23</v>
          </cell>
          <cell r="C60" t="str">
            <v xml:space="preserve">Bricklayer   </v>
          </cell>
        </row>
        <row r="61">
          <cell r="A61">
            <v>821101</v>
          </cell>
          <cell r="B61">
            <v>123</v>
          </cell>
          <cell r="C61" t="str">
            <v xml:space="preserve">Builder’s Worker   </v>
          </cell>
        </row>
        <row r="62">
          <cell r="A62">
            <v>312102</v>
          </cell>
          <cell r="B62">
            <v>2</v>
          </cell>
          <cell r="C62" t="str">
            <v xml:space="preserve">Building Associate   </v>
          </cell>
        </row>
        <row r="63">
          <cell r="A63">
            <v>712902</v>
          </cell>
          <cell r="B63">
            <v>42</v>
          </cell>
          <cell r="C63" t="str">
            <v xml:space="preserve">Bulk Materials Handling Plant Operator   </v>
          </cell>
        </row>
        <row r="64">
          <cell r="A64">
            <v>721203</v>
          </cell>
          <cell r="B64">
            <v>2</v>
          </cell>
          <cell r="C64" t="str">
            <v xml:space="preserve">Bulldozer Operator   </v>
          </cell>
        </row>
        <row r="65">
          <cell r="A65">
            <v>731201</v>
          </cell>
          <cell r="B65">
            <v>1</v>
          </cell>
          <cell r="C65" t="str">
            <v xml:space="preserve">Bus Driver   </v>
          </cell>
        </row>
        <row r="66">
          <cell r="A66">
            <v>132302</v>
          </cell>
          <cell r="B66">
            <v>5</v>
          </cell>
          <cell r="C66" t="str">
            <v xml:space="preserve">Business Training Manager   </v>
          </cell>
        </row>
        <row r="67">
          <cell r="A67">
            <v>351201</v>
          </cell>
          <cell r="B67">
            <v>10</v>
          </cell>
          <cell r="C67" t="str">
            <v xml:space="preserve">Butcher or Fresh Meat Processor   </v>
          </cell>
        </row>
        <row r="68">
          <cell r="A68">
            <v>451904</v>
          </cell>
          <cell r="B68">
            <v>0</v>
          </cell>
          <cell r="C68" t="str">
            <v xml:space="preserve">Butler   </v>
          </cell>
        </row>
        <row r="69">
          <cell r="A69">
            <v>141101</v>
          </cell>
          <cell r="B69">
            <v>0</v>
          </cell>
          <cell r="C69" t="str">
            <v xml:space="preserve">Café (Licensed) or Restaurant Manager   </v>
          </cell>
        </row>
        <row r="70">
          <cell r="A70">
            <v>431201</v>
          </cell>
          <cell r="B70">
            <v>0</v>
          </cell>
          <cell r="C70" t="str">
            <v xml:space="preserve">Cafe Worker   </v>
          </cell>
        </row>
        <row r="71">
          <cell r="A71">
            <v>541401</v>
          </cell>
          <cell r="B71">
            <v>3</v>
          </cell>
          <cell r="C71" t="str">
            <v xml:space="preserve">Call or Contact Centre Agent   </v>
          </cell>
        </row>
        <row r="72">
          <cell r="A72">
            <v>149201</v>
          </cell>
          <cell r="B72">
            <v>0</v>
          </cell>
          <cell r="C72" t="str">
            <v xml:space="preserve">Call or Contact Centre Manager   </v>
          </cell>
        </row>
        <row r="73">
          <cell r="A73">
            <v>899902</v>
          </cell>
          <cell r="B73">
            <v>0</v>
          </cell>
          <cell r="C73" t="str">
            <v xml:space="preserve">Car Park Attendant   </v>
          </cell>
        </row>
        <row r="74">
          <cell r="A74">
            <v>899101</v>
          </cell>
          <cell r="B74">
            <v>4</v>
          </cell>
          <cell r="C74" t="str">
            <v xml:space="preserve">Caretaker   </v>
          </cell>
        </row>
        <row r="75">
          <cell r="A75">
            <v>331202</v>
          </cell>
          <cell r="B75">
            <v>18</v>
          </cell>
          <cell r="C75" t="str">
            <v xml:space="preserve">Carpenter   </v>
          </cell>
        </row>
        <row r="76">
          <cell r="A76">
            <v>331201</v>
          </cell>
          <cell r="B76">
            <v>0</v>
          </cell>
          <cell r="C76" t="str">
            <v xml:space="preserve">Carpenter and Joiner   </v>
          </cell>
        </row>
        <row r="77">
          <cell r="A77">
            <v>621701</v>
          </cell>
          <cell r="B77">
            <v>0</v>
          </cell>
          <cell r="C77" t="str">
            <v xml:space="preserve">Cash Van Salesperson   </v>
          </cell>
        </row>
        <row r="78">
          <cell r="A78">
            <v>731101</v>
          </cell>
          <cell r="B78">
            <v>0</v>
          </cell>
          <cell r="C78" t="str">
            <v xml:space="preserve">Chauffeur   </v>
          </cell>
        </row>
        <row r="79">
          <cell r="A79">
            <v>631101</v>
          </cell>
          <cell r="B79">
            <v>128</v>
          </cell>
          <cell r="C79" t="str">
            <v xml:space="preserve">Checkout Operator   </v>
          </cell>
        </row>
        <row r="80">
          <cell r="A80">
            <v>351301</v>
          </cell>
          <cell r="B80">
            <v>10</v>
          </cell>
          <cell r="C80" t="str">
            <v xml:space="preserve">Chef   </v>
          </cell>
        </row>
        <row r="81">
          <cell r="A81">
            <v>233101</v>
          </cell>
          <cell r="B81">
            <v>15</v>
          </cell>
          <cell r="C81" t="str">
            <v xml:space="preserve">Chemical Engineer   </v>
          </cell>
        </row>
        <row r="82">
          <cell r="A82">
            <v>841905</v>
          </cell>
          <cell r="B82">
            <v>214</v>
          </cell>
          <cell r="C82" t="str">
            <v xml:space="preserve">Chemical Mixer   </v>
          </cell>
        </row>
        <row r="83">
          <cell r="A83">
            <v>399201</v>
          </cell>
          <cell r="B83">
            <v>5</v>
          </cell>
          <cell r="C83" t="str">
            <v xml:space="preserve">Chemical Plant Controller   </v>
          </cell>
        </row>
        <row r="84">
          <cell r="A84">
            <v>839902</v>
          </cell>
          <cell r="B84">
            <v>1</v>
          </cell>
          <cell r="C84" t="str">
            <v xml:space="preserve">Chemical Plant Worker   </v>
          </cell>
        </row>
        <row r="85">
          <cell r="A85">
            <v>711901</v>
          </cell>
          <cell r="B85">
            <v>8</v>
          </cell>
          <cell r="C85" t="str">
            <v xml:space="preserve">Chemical Production Machine Operator   </v>
          </cell>
        </row>
        <row r="86">
          <cell r="A86">
            <v>611308</v>
          </cell>
          <cell r="B86">
            <v>29</v>
          </cell>
          <cell r="C86" t="str">
            <v xml:space="preserve">Chemical Sales Representative   </v>
          </cell>
        </row>
        <row r="87">
          <cell r="A87">
            <v>234201</v>
          </cell>
          <cell r="B87">
            <v>8</v>
          </cell>
          <cell r="C87" t="str">
            <v xml:space="preserve">Chemist   </v>
          </cell>
        </row>
        <row r="88">
          <cell r="A88">
            <v>311203</v>
          </cell>
          <cell r="B88">
            <v>10</v>
          </cell>
          <cell r="C88" t="str">
            <v xml:space="preserve">Chemistry Technician   </v>
          </cell>
        </row>
        <row r="89">
          <cell r="A89">
            <v>135101</v>
          </cell>
          <cell r="B89">
            <v>5</v>
          </cell>
          <cell r="C89" t="str">
            <v xml:space="preserve">Chief Information Officer   </v>
          </cell>
        </row>
        <row r="90">
          <cell r="A90">
            <v>421101</v>
          </cell>
          <cell r="B90">
            <v>93</v>
          </cell>
          <cell r="C90" t="str">
            <v xml:space="preserve">Child Care Worker   </v>
          </cell>
        </row>
        <row r="91">
          <cell r="A91">
            <v>233201</v>
          </cell>
          <cell r="B91">
            <v>1</v>
          </cell>
          <cell r="C91" t="str">
            <v xml:space="preserve">Civil Engineer   </v>
          </cell>
        </row>
        <row r="92">
          <cell r="A92">
            <v>312202</v>
          </cell>
          <cell r="B92">
            <v>0</v>
          </cell>
          <cell r="C92" t="str">
            <v xml:space="preserve">Civil Engineering Technician   </v>
          </cell>
        </row>
        <row r="93">
          <cell r="A93">
            <v>233202</v>
          </cell>
          <cell r="B93">
            <v>0</v>
          </cell>
          <cell r="C93" t="str">
            <v xml:space="preserve">Civil Engineering Technologist   </v>
          </cell>
        </row>
        <row r="94">
          <cell r="A94">
            <v>839903</v>
          </cell>
          <cell r="B94">
            <v>0</v>
          </cell>
          <cell r="C94" t="str">
            <v xml:space="preserve">Clay Processing Factory Worker   </v>
          </cell>
        </row>
        <row r="95">
          <cell r="A95">
            <v>711101</v>
          </cell>
          <cell r="B95">
            <v>0</v>
          </cell>
          <cell r="C95" t="str">
            <v xml:space="preserve">Clay Products Machine Operator   </v>
          </cell>
        </row>
        <row r="96">
          <cell r="A96">
            <v>599201</v>
          </cell>
          <cell r="B96">
            <v>1</v>
          </cell>
          <cell r="C96" t="str">
            <v xml:space="preserve">Clerk of Court   </v>
          </cell>
        </row>
        <row r="97">
          <cell r="A97">
            <v>711601</v>
          </cell>
          <cell r="B97">
            <v>8</v>
          </cell>
          <cell r="C97" t="str">
            <v xml:space="preserve">Cloathing, Textile and Leather Goods Production Operator     </v>
          </cell>
        </row>
        <row r="98">
          <cell r="A98">
            <v>599901</v>
          </cell>
          <cell r="B98">
            <v>1</v>
          </cell>
          <cell r="C98" t="str">
            <v xml:space="preserve">Coding Clerk   </v>
          </cell>
        </row>
        <row r="99">
          <cell r="A99">
            <v>831109</v>
          </cell>
          <cell r="B99">
            <v>34</v>
          </cell>
          <cell r="C99" t="str">
            <v xml:space="preserve">Coffee and Tea Process Worker   </v>
          </cell>
        </row>
        <row r="100">
          <cell r="A100">
            <v>811201</v>
          </cell>
          <cell r="B100">
            <v>619</v>
          </cell>
          <cell r="C100" t="str">
            <v xml:space="preserve">Commercial Cleaner   </v>
          </cell>
        </row>
        <row r="101">
          <cell r="A101">
            <v>811401</v>
          </cell>
          <cell r="B101">
            <v>11</v>
          </cell>
          <cell r="C101" t="str">
            <v xml:space="preserve">Commercial Housekeeper   </v>
          </cell>
        </row>
        <row r="102">
          <cell r="A102">
            <v>222101</v>
          </cell>
          <cell r="B102">
            <v>49</v>
          </cell>
          <cell r="C102" t="str">
            <v xml:space="preserve">Commodities Trader   </v>
          </cell>
        </row>
        <row r="103">
          <cell r="A103">
            <v>225301</v>
          </cell>
          <cell r="B103">
            <v>23</v>
          </cell>
          <cell r="C103" t="str">
            <v xml:space="preserve">Communication Coordinator   </v>
          </cell>
        </row>
        <row r="104">
          <cell r="A104">
            <v>411701</v>
          </cell>
          <cell r="B104">
            <v>21</v>
          </cell>
          <cell r="C104" t="str">
            <v xml:space="preserve">Community Development Worker   </v>
          </cell>
        </row>
        <row r="105">
          <cell r="A105">
            <v>221201</v>
          </cell>
          <cell r="B105">
            <v>19</v>
          </cell>
          <cell r="C105" t="str">
            <v xml:space="preserve">Company Secretary   </v>
          </cell>
        </row>
        <row r="106">
          <cell r="A106">
            <v>599403</v>
          </cell>
          <cell r="B106">
            <v>0</v>
          </cell>
          <cell r="C106" t="str">
            <v xml:space="preserve">Compensation and Benefits Clerk   </v>
          </cell>
        </row>
        <row r="107">
          <cell r="A107">
            <v>132303</v>
          </cell>
          <cell r="B107">
            <v>1</v>
          </cell>
          <cell r="C107" t="str">
            <v xml:space="preserve">Compensation and Benefits Manager   </v>
          </cell>
        </row>
        <row r="108">
          <cell r="A108">
            <v>221205</v>
          </cell>
          <cell r="B108">
            <v>1</v>
          </cell>
          <cell r="C108" t="str">
            <v xml:space="preserve">Compliance Officer   </v>
          </cell>
        </row>
        <row r="109">
          <cell r="A109">
            <v>211201</v>
          </cell>
          <cell r="B109">
            <v>1</v>
          </cell>
          <cell r="C109" t="str">
            <v xml:space="preserve">Composer   </v>
          </cell>
        </row>
        <row r="110">
          <cell r="A110">
            <v>263101</v>
          </cell>
          <cell r="B110">
            <v>7</v>
          </cell>
          <cell r="C110" t="str">
            <v xml:space="preserve">Computer Network and Systems Engineer   </v>
          </cell>
        </row>
        <row r="111">
          <cell r="A111">
            <v>313104</v>
          </cell>
          <cell r="B111">
            <v>0</v>
          </cell>
          <cell r="C111" t="str">
            <v xml:space="preserve">Computer Systems Technician   </v>
          </cell>
        </row>
        <row r="112">
          <cell r="A112">
            <v>351101</v>
          </cell>
          <cell r="B112">
            <v>1</v>
          </cell>
          <cell r="C112" t="str">
            <v xml:space="preserve">Confectionary Baker   </v>
          </cell>
        </row>
        <row r="113">
          <cell r="A113">
            <v>234301</v>
          </cell>
          <cell r="B113">
            <v>2</v>
          </cell>
          <cell r="C113" t="str">
            <v xml:space="preserve">Conservation Officer   </v>
          </cell>
        </row>
        <row r="114">
          <cell r="A114">
            <v>133101</v>
          </cell>
          <cell r="B114">
            <v>0</v>
          </cell>
          <cell r="C114" t="str">
            <v xml:space="preserve">Construction Project Manager   </v>
          </cell>
        </row>
        <row r="115">
          <cell r="A115">
            <v>711905</v>
          </cell>
          <cell r="B115">
            <v>73</v>
          </cell>
          <cell r="C115" t="str">
            <v xml:space="preserve">Container Filler   </v>
          </cell>
        </row>
        <row r="116">
          <cell r="A116">
            <v>511101</v>
          </cell>
          <cell r="B116">
            <v>15</v>
          </cell>
          <cell r="C116" t="str">
            <v xml:space="preserve">Contract Administrator   </v>
          </cell>
        </row>
        <row r="117">
          <cell r="A117">
            <v>132601</v>
          </cell>
          <cell r="B117">
            <v>1</v>
          </cell>
          <cell r="C117" t="str">
            <v xml:space="preserve">Contract Manager   </v>
          </cell>
        </row>
        <row r="118">
          <cell r="A118">
            <v>351401</v>
          </cell>
          <cell r="B118">
            <v>0</v>
          </cell>
          <cell r="C118" t="str">
            <v xml:space="preserve">Cook   </v>
          </cell>
        </row>
        <row r="119">
          <cell r="A119">
            <v>225303</v>
          </cell>
          <cell r="B119">
            <v>0</v>
          </cell>
          <cell r="C119" t="str">
            <v xml:space="preserve">Corporate Communication Manager   </v>
          </cell>
        </row>
        <row r="120">
          <cell r="A120">
            <v>111201</v>
          </cell>
          <cell r="B120">
            <v>300</v>
          </cell>
          <cell r="C120" t="str">
            <v xml:space="preserve">Corporate General Manager   </v>
          </cell>
        </row>
        <row r="121">
          <cell r="A121">
            <v>132101</v>
          </cell>
          <cell r="B121">
            <v>33</v>
          </cell>
          <cell r="C121" t="str">
            <v xml:space="preserve">Corporate Services Manager   </v>
          </cell>
        </row>
        <row r="122">
          <cell r="A122">
            <v>221202</v>
          </cell>
          <cell r="B122">
            <v>2</v>
          </cell>
          <cell r="C122" t="str">
            <v xml:space="preserve">Corporate Treasurer   </v>
          </cell>
        </row>
        <row r="123">
          <cell r="A123">
            <v>551102</v>
          </cell>
          <cell r="B123">
            <v>58</v>
          </cell>
          <cell r="C123" t="str">
            <v xml:space="preserve">Cost Clerk   </v>
          </cell>
        </row>
        <row r="124">
          <cell r="A124">
            <v>561201</v>
          </cell>
          <cell r="B124">
            <v>2</v>
          </cell>
          <cell r="C124" t="str">
            <v xml:space="preserve">Courier   </v>
          </cell>
        </row>
        <row r="125">
          <cell r="A125">
            <v>712101</v>
          </cell>
          <cell r="B125">
            <v>61</v>
          </cell>
          <cell r="C125" t="str">
            <v xml:space="preserve">Crane, Hoist or Lift Operator   </v>
          </cell>
        </row>
        <row r="126">
          <cell r="A126">
            <v>149502</v>
          </cell>
          <cell r="B126">
            <v>10</v>
          </cell>
          <cell r="C126" t="str">
            <v xml:space="preserve">Credit Bureau Manager   </v>
          </cell>
        </row>
        <row r="127">
          <cell r="A127">
            <v>552201</v>
          </cell>
          <cell r="B127">
            <v>93</v>
          </cell>
          <cell r="C127" t="str">
            <v xml:space="preserve">Credit or Loans Officer   </v>
          </cell>
        </row>
        <row r="128">
          <cell r="A128">
            <v>552105</v>
          </cell>
          <cell r="B128">
            <v>1</v>
          </cell>
          <cell r="C128" t="str">
            <v xml:space="preserve">Credit Support Officer    </v>
          </cell>
        </row>
        <row r="129">
          <cell r="A129">
            <v>712916</v>
          </cell>
          <cell r="B129">
            <v>4</v>
          </cell>
          <cell r="C129" t="str">
            <v xml:space="preserve">Crematorium Operator   </v>
          </cell>
        </row>
        <row r="130">
          <cell r="A130">
            <v>311502</v>
          </cell>
          <cell r="B130">
            <v>110</v>
          </cell>
          <cell r="C130" t="str">
            <v xml:space="preserve">Crop Produce Analyst   </v>
          </cell>
        </row>
        <row r="131">
          <cell r="A131">
            <v>841201</v>
          </cell>
          <cell r="B131">
            <v>4723</v>
          </cell>
          <cell r="C131" t="str">
            <v xml:space="preserve">Crop Production Farm Worker / Assistant   </v>
          </cell>
        </row>
        <row r="132">
          <cell r="A132">
            <v>149202</v>
          </cell>
          <cell r="B132">
            <v>8</v>
          </cell>
          <cell r="C132" t="str">
            <v xml:space="preserve">Customer Service Manager   </v>
          </cell>
        </row>
        <row r="133">
          <cell r="A133">
            <v>831104</v>
          </cell>
          <cell r="B133">
            <v>10</v>
          </cell>
          <cell r="C133" t="str">
            <v xml:space="preserve">Dairy Products Maker   </v>
          </cell>
        </row>
        <row r="134">
          <cell r="A134">
            <v>351501</v>
          </cell>
          <cell r="B134">
            <v>2</v>
          </cell>
          <cell r="C134" t="str">
            <v xml:space="preserve">Dairyman   </v>
          </cell>
        </row>
        <row r="135">
          <cell r="A135">
            <v>532101</v>
          </cell>
          <cell r="B135">
            <v>105</v>
          </cell>
          <cell r="C135" t="str">
            <v xml:space="preserve">Data Entry Operator   </v>
          </cell>
        </row>
        <row r="136">
          <cell r="A136">
            <v>262101</v>
          </cell>
          <cell r="B136">
            <v>1</v>
          </cell>
          <cell r="C136" t="str">
            <v xml:space="preserve">Database Administrator   </v>
          </cell>
        </row>
        <row r="137">
          <cell r="A137">
            <v>599301</v>
          </cell>
          <cell r="B137">
            <v>9</v>
          </cell>
          <cell r="C137" t="str">
            <v xml:space="preserve">Debt Collector   </v>
          </cell>
        </row>
        <row r="138">
          <cell r="A138">
            <v>732101</v>
          </cell>
          <cell r="B138">
            <v>421</v>
          </cell>
          <cell r="C138" t="str">
            <v xml:space="preserve">Delivery Driver (Vehicle)   </v>
          </cell>
        </row>
        <row r="139">
          <cell r="A139">
            <v>411201</v>
          </cell>
          <cell r="B139">
            <v>0</v>
          </cell>
          <cell r="C139" t="str">
            <v xml:space="preserve">Dental Hygienist   </v>
          </cell>
        </row>
        <row r="140">
          <cell r="A140">
            <v>312904</v>
          </cell>
          <cell r="B140">
            <v>3</v>
          </cell>
          <cell r="C140" t="str">
            <v xml:space="preserve">Design and Manufacturing Draftsperson   </v>
          </cell>
        </row>
        <row r="141">
          <cell r="A141">
            <v>261302</v>
          </cell>
          <cell r="B141">
            <v>6</v>
          </cell>
          <cell r="C141" t="str">
            <v xml:space="preserve">Developer Programmer   </v>
          </cell>
        </row>
        <row r="142">
          <cell r="A142">
            <v>321202</v>
          </cell>
          <cell r="B142">
            <v>214</v>
          </cell>
          <cell r="C142" t="str">
            <v xml:space="preserve">Diesel Motor Vehicle Mechanic   </v>
          </cell>
        </row>
        <row r="143">
          <cell r="A143">
            <v>111101</v>
          </cell>
          <cell r="B143">
            <v>114</v>
          </cell>
          <cell r="C143" t="str">
            <v xml:space="preserve">Director (Enterprise / Organisation)   </v>
          </cell>
        </row>
        <row r="144">
          <cell r="A144">
            <v>131104</v>
          </cell>
          <cell r="B144">
            <v>2</v>
          </cell>
          <cell r="C144" t="str">
            <v xml:space="preserve">Director of Marketing   </v>
          </cell>
        </row>
        <row r="145">
          <cell r="A145">
            <v>591201</v>
          </cell>
          <cell r="B145">
            <v>217</v>
          </cell>
          <cell r="C145" t="str">
            <v xml:space="preserve">Dispatching and Receiving Clerk / Officer   </v>
          </cell>
        </row>
        <row r="146">
          <cell r="A146">
            <v>234504</v>
          </cell>
          <cell r="B146">
            <v>1</v>
          </cell>
          <cell r="C146" t="str">
            <v xml:space="preserve">Diver   </v>
          </cell>
        </row>
        <row r="147">
          <cell r="A147">
            <v>811301</v>
          </cell>
          <cell r="B147">
            <v>48</v>
          </cell>
          <cell r="C147" t="str">
            <v xml:space="preserve">Domestic Cleaner   </v>
          </cell>
        </row>
        <row r="148">
          <cell r="A148">
            <v>811402</v>
          </cell>
          <cell r="B148">
            <v>24</v>
          </cell>
          <cell r="C148" t="str">
            <v xml:space="preserve">Domestic Housekeeper   </v>
          </cell>
        </row>
        <row r="149">
          <cell r="A149">
            <v>821102</v>
          </cell>
          <cell r="B149">
            <v>2</v>
          </cell>
          <cell r="C149" t="str">
            <v xml:space="preserve">Drainage, Sewerage and Storm Water Worker   </v>
          </cell>
        </row>
        <row r="150">
          <cell r="A150">
            <v>451201</v>
          </cell>
          <cell r="B150">
            <v>0</v>
          </cell>
          <cell r="C150" t="str">
            <v xml:space="preserve">Driving Instructor   </v>
          </cell>
        </row>
        <row r="151">
          <cell r="A151">
            <v>241101</v>
          </cell>
          <cell r="B151">
            <v>24</v>
          </cell>
          <cell r="C151" t="str">
            <v xml:space="preserve">Early Childhood Development Practitioners   </v>
          </cell>
        </row>
        <row r="152">
          <cell r="A152">
            <v>311901</v>
          </cell>
          <cell r="B152">
            <v>2</v>
          </cell>
          <cell r="C152" t="str">
            <v xml:space="preserve">Earth and Atmospheric Science Technician   </v>
          </cell>
        </row>
        <row r="153">
          <cell r="A153">
            <v>234403</v>
          </cell>
          <cell r="B153">
            <v>1</v>
          </cell>
          <cell r="C153" t="str">
            <v xml:space="preserve">Earth and Soil Scientist   </v>
          </cell>
        </row>
        <row r="154">
          <cell r="A154">
            <v>721201</v>
          </cell>
          <cell r="B154">
            <v>28</v>
          </cell>
          <cell r="C154" t="str">
            <v xml:space="preserve">Earthmoving Plant Operator (General)   </v>
          </cell>
        </row>
        <row r="155">
          <cell r="A155">
            <v>821103</v>
          </cell>
          <cell r="B155">
            <v>3</v>
          </cell>
          <cell r="C155" t="str">
            <v xml:space="preserve">Earthmoving Worker   </v>
          </cell>
        </row>
        <row r="156">
          <cell r="A156">
            <v>224301</v>
          </cell>
          <cell r="B156">
            <v>22</v>
          </cell>
          <cell r="C156" t="str">
            <v xml:space="preserve">Economist   </v>
          </cell>
        </row>
        <row r="157">
          <cell r="A157">
            <v>233301</v>
          </cell>
          <cell r="B157">
            <v>11</v>
          </cell>
          <cell r="C157" t="str">
            <v xml:space="preserve">Electrical Engineer   </v>
          </cell>
        </row>
        <row r="158">
          <cell r="A158">
            <v>312301</v>
          </cell>
          <cell r="B158">
            <v>0</v>
          </cell>
          <cell r="C158" t="str">
            <v xml:space="preserve">Electrical Engineering Draftsperson   </v>
          </cell>
        </row>
        <row r="159">
          <cell r="A159">
            <v>312302</v>
          </cell>
          <cell r="B159">
            <v>1</v>
          </cell>
          <cell r="C159" t="str">
            <v xml:space="preserve">Electrical Engineering Technician   </v>
          </cell>
        </row>
        <row r="160">
          <cell r="A160">
            <v>899904</v>
          </cell>
          <cell r="B160">
            <v>2</v>
          </cell>
          <cell r="C160" t="str">
            <v xml:space="preserve">Electrical or Telecommunications Trades Assistant   </v>
          </cell>
        </row>
        <row r="161">
          <cell r="A161">
            <v>341101</v>
          </cell>
          <cell r="B161">
            <v>163</v>
          </cell>
          <cell r="C161" t="str">
            <v xml:space="preserve">Electrician (General)   </v>
          </cell>
        </row>
        <row r="162">
          <cell r="A162">
            <v>341102</v>
          </cell>
          <cell r="B162">
            <v>7</v>
          </cell>
          <cell r="C162" t="str">
            <v xml:space="preserve">Electrician (Special Class)   </v>
          </cell>
        </row>
        <row r="163">
          <cell r="A163">
            <v>312402</v>
          </cell>
          <cell r="B163">
            <v>10</v>
          </cell>
          <cell r="C163" t="str">
            <v xml:space="preserve">Electronic Engineering Technician   </v>
          </cell>
        </row>
        <row r="164">
          <cell r="A164">
            <v>342304</v>
          </cell>
          <cell r="B164">
            <v>26</v>
          </cell>
          <cell r="C164" t="str">
            <v xml:space="preserve">Electronic Instrument Trades Worker (General)   </v>
          </cell>
        </row>
        <row r="165">
          <cell r="A165">
            <v>342305</v>
          </cell>
          <cell r="B165">
            <v>0</v>
          </cell>
          <cell r="C165" t="str">
            <v xml:space="preserve">Electronic Instrument Trades Worker (Special Class)   </v>
          </cell>
        </row>
        <row r="166">
          <cell r="A166">
            <v>233401</v>
          </cell>
          <cell r="B166">
            <v>0</v>
          </cell>
          <cell r="C166" t="str">
            <v xml:space="preserve">Electronics Engineer   </v>
          </cell>
        </row>
        <row r="167">
          <cell r="A167">
            <v>132306</v>
          </cell>
          <cell r="B167">
            <v>3</v>
          </cell>
          <cell r="C167" t="str">
            <v xml:space="preserve">Employee Wellness Manager   </v>
          </cell>
        </row>
        <row r="168">
          <cell r="A168">
            <v>133202</v>
          </cell>
          <cell r="B168">
            <v>32</v>
          </cell>
          <cell r="C168" t="str">
            <v xml:space="preserve">Engineering Maintenance Manager   </v>
          </cell>
        </row>
        <row r="169">
          <cell r="A169">
            <v>133201</v>
          </cell>
          <cell r="B169">
            <v>8</v>
          </cell>
          <cell r="C169" t="str">
            <v xml:space="preserve">Engineering Manager   </v>
          </cell>
        </row>
        <row r="170">
          <cell r="A170">
            <v>712301</v>
          </cell>
          <cell r="B170">
            <v>34</v>
          </cell>
          <cell r="C170" t="str">
            <v xml:space="preserve">Engineering Production Systems Worker   </v>
          </cell>
        </row>
        <row r="171">
          <cell r="A171">
            <v>211103</v>
          </cell>
          <cell r="B171">
            <v>0</v>
          </cell>
          <cell r="C171" t="str">
            <v xml:space="preserve">Entertainer or Variety Artist   </v>
          </cell>
        </row>
        <row r="172">
          <cell r="A172">
            <v>132103</v>
          </cell>
          <cell r="B172">
            <v>0</v>
          </cell>
          <cell r="C172" t="str">
            <v xml:space="preserve">Entrepreneurial Business Manager   </v>
          </cell>
        </row>
        <row r="173">
          <cell r="A173">
            <v>251301</v>
          </cell>
          <cell r="B173">
            <v>17</v>
          </cell>
          <cell r="C173" t="str">
            <v xml:space="preserve">Environmental Health Officer   </v>
          </cell>
        </row>
        <row r="174">
          <cell r="A174">
            <v>139902</v>
          </cell>
          <cell r="B174">
            <v>8</v>
          </cell>
          <cell r="C174" t="str">
            <v xml:space="preserve">Environmental Manager   </v>
          </cell>
        </row>
        <row r="175">
          <cell r="A175">
            <v>599510</v>
          </cell>
          <cell r="B175">
            <v>1</v>
          </cell>
          <cell r="C175" t="str">
            <v xml:space="preserve">Environmental Practices Inspector   </v>
          </cell>
        </row>
        <row r="176">
          <cell r="A176">
            <v>234303</v>
          </cell>
          <cell r="B176">
            <v>13</v>
          </cell>
          <cell r="C176" t="str">
            <v xml:space="preserve">Environmental Research Scientist   </v>
          </cell>
        </row>
        <row r="177">
          <cell r="A177">
            <v>311903</v>
          </cell>
          <cell r="B177">
            <v>1</v>
          </cell>
          <cell r="C177" t="str">
            <v xml:space="preserve">Environmental Science Technician   </v>
          </cell>
        </row>
        <row r="178">
          <cell r="A178">
            <v>225304</v>
          </cell>
          <cell r="B178">
            <v>1</v>
          </cell>
          <cell r="C178" t="str">
            <v xml:space="preserve">Event Producer   </v>
          </cell>
        </row>
        <row r="179">
          <cell r="A179">
            <v>899802</v>
          </cell>
          <cell r="B179">
            <v>0</v>
          </cell>
          <cell r="C179" t="str">
            <v xml:space="preserve">Event Support Assistant   </v>
          </cell>
        </row>
        <row r="180">
          <cell r="A180">
            <v>721204</v>
          </cell>
          <cell r="B180">
            <v>9</v>
          </cell>
          <cell r="C180" t="str">
            <v xml:space="preserve">Excavator Operator   </v>
          </cell>
        </row>
        <row r="181">
          <cell r="A181">
            <v>221203</v>
          </cell>
          <cell r="B181">
            <v>0</v>
          </cell>
          <cell r="C181" t="str">
            <v xml:space="preserve">External Auditor   </v>
          </cell>
        </row>
        <row r="182">
          <cell r="A182">
            <v>149903</v>
          </cell>
          <cell r="B182">
            <v>2</v>
          </cell>
          <cell r="C182" t="str">
            <v xml:space="preserve">Facilities Manager   </v>
          </cell>
        </row>
        <row r="183">
          <cell r="A183">
            <v>421102</v>
          </cell>
          <cell r="B183">
            <v>57</v>
          </cell>
          <cell r="C183" t="str">
            <v xml:space="preserve">Family Day Care Worker   </v>
          </cell>
        </row>
        <row r="184">
          <cell r="A184">
            <v>841907</v>
          </cell>
          <cell r="B184">
            <v>1657</v>
          </cell>
          <cell r="C184" t="str">
            <v xml:space="preserve">Farm Maintenance Worker   </v>
          </cell>
        </row>
        <row r="185">
          <cell r="A185">
            <v>322103</v>
          </cell>
          <cell r="B185">
            <v>0</v>
          </cell>
          <cell r="C185" t="str">
            <v xml:space="preserve">Farrier   </v>
          </cell>
        </row>
        <row r="186">
          <cell r="A186">
            <v>821301</v>
          </cell>
          <cell r="B186">
            <v>32</v>
          </cell>
          <cell r="C186" t="str">
            <v xml:space="preserve">Fencer   </v>
          </cell>
        </row>
        <row r="187">
          <cell r="A187">
            <v>561301</v>
          </cell>
          <cell r="B187">
            <v>4</v>
          </cell>
          <cell r="C187" t="str">
            <v xml:space="preserve">Filing or Registry Clerk   </v>
          </cell>
        </row>
        <row r="188">
          <cell r="A188">
            <v>132201</v>
          </cell>
          <cell r="B188">
            <v>117</v>
          </cell>
          <cell r="C188" t="str">
            <v xml:space="preserve">Finance Manager   </v>
          </cell>
        </row>
        <row r="189">
          <cell r="A189">
            <v>222301</v>
          </cell>
          <cell r="B189">
            <v>7</v>
          </cell>
          <cell r="C189" t="str">
            <v xml:space="preserve">Financial Investment Advisor   </v>
          </cell>
        </row>
        <row r="190">
          <cell r="A190">
            <v>441202</v>
          </cell>
          <cell r="B190">
            <v>9</v>
          </cell>
          <cell r="C190" t="str">
            <v xml:space="preserve">Fire Fighter   </v>
          </cell>
        </row>
        <row r="191">
          <cell r="A191">
            <v>832103</v>
          </cell>
          <cell r="B191">
            <v>17</v>
          </cell>
          <cell r="C191" t="str">
            <v xml:space="preserve">Fish or Seafood Packer   </v>
          </cell>
        </row>
        <row r="192">
          <cell r="A192">
            <v>323201</v>
          </cell>
          <cell r="B192">
            <v>334</v>
          </cell>
          <cell r="C192" t="str">
            <v xml:space="preserve">Fitter (General)   </v>
          </cell>
        </row>
        <row r="193">
          <cell r="A193">
            <v>323202</v>
          </cell>
          <cell r="B193">
            <v>59</v>
          </cell>
          <cell r="C193" t="str">
            <v xml:space="preserve">Fitter and Turner   </v>
          </cell>
        </row>
        <row r="194">
          <cell r="A194">
            <v>323203</v>
          </cell>
          <cell r="B194">
            <v>0</v>
          </cell>
          <cell r="C194" t="str">
            <v xml:space="preserve">Fitter-Welder   </v>
          </cell>
        </row>
        <row r="195">
          <cell r="A195">
            <v>149401</v>
          </cell>
          <cell r="B195">
            <v>12</v>
          </cell>
          <cell r="C195" t="str">
            <v xml:space="preserve">Fleet Manager   </v>
          </cell>
        </row>
        <row r="196">
          <cell r="A196">
            <v>362101</v>
          </cell>
          <cell r="B196">
            <v>6</v>
          </cell>
          <cell r="C196" t="str">
            <v xml:space="preserve">Florist   </v>
          </cell>
        </row>
        <row r="197">
          <cell r="A197">
            <v>711909</v>
          </cell>
          <cell r="B197">
            <v>460</v>
          </cell>
          <cell r="C197" t="str">
            <v xml:space="preserve">Food and Beverage Manufacturing Machine Operator nec   </v>
          </cell>
        </row>
        <row r="198">
          <cell r="A198">
            <v>399810</v>
          </cell>
          <cell r="B198">
            <v>5</v>
          </cell>
          <cell r="C198" t="str">
            <v xml:space="preserve">Food and Beverage Manufacturing Process Controller   </v>
          </cell>
        </row>
        <row r="199">
          <cell r="A199">
            <v>234202</v>
          </cell>
          <cell r="B199">
            <v>18</v>
          </cell>
          <cell r="C199" t="str">
            <v xml:space="preserve">Food and Beverage Scientist   </v>
          </cell>
        </row>
        <row r="200">
          <cell r="A200">
            <v>311402</v>
          </cell>
          <cell r="B200">
            <v>49</v>
          </cell>
          <cell r="C200" t="str">
            <v xml:space="preserve">Food and Beverage Technician   </v>
          </cell>
        </row>
        <row r="201">
          <cell r="A201">
            <v>552107</v>
          </cell>
          <cell r="B201">
            <v>0</v>
          </cell>
          <cell r="C201" t="str">
            <v xml:space="preserve">Foreign Exchange Officer / Teller    </v>
          </cell>
        </row>
        <row r="202">
          <cell r="A202">
            <v>234103</v>
          </cell>
          <cell r="B202">
            <v>0</v>
          </cell>
          <cell r="C202" t="str">
            <v xml:space="preserve">Forester / Forest Scientist   </v>
          </cell>
        </row>
        <row r="203">
          <cell r="A203">
            <v>841301</v>
          </cell>
          <cell r="B203">
            <v>33</v>
          </cell>
          <cell r="C203" t="str">
            <v xml:space="preserve">Forestry Worker   </v>
          </cell>
        </row>
        <row r="204">
          <cell r="A204">
            <v>721301</v>
          </cell>
          <cell r="B204">
            <v>1119</v>
          </cell>
          <cell r="C204" t="str">
            <v xml:space="preserve">Forklift Driver   </v>
          </cell>
        </row>
        <row r="205">
          <cell r="A205">
            <v>314201</v>
          </cell>
          <cell r="B205">
            <v>21</v>
          </cell>
          <cell r="C205" t="str">
            <v xml:space="preserve">Fossil Power Plant Process Technician   </v>
          </cell>
        </row>
        <row r="206">
          <cell r="A206">
            <v>891101</v>
          </cell>
          <cell r="B206">
            <v>225</v>
          </cell>
          <cell r="C206" t="str">
            <v xml:space="preserve">Freight Handler (Rail or Road)   </v>
          </cell>
        </row>
        <row r="207">
          <cell r="A207">
            <v>399808</v>
          </cell>
          <cell r="B207">
            <v>155</v>
          </cell>
          <cell r="C207" t="str">
            <v xml:space="preserve">Fresh Produce Packing Controller   </v>
          </cell>
        </row>
        <row r="208">
          <cell r="A208">
            <v>831105</v>
          </cell>
          <cell r="B208">
            <v>1786</v>
          </cell>
          <cell r="C208" t="str">
            <v xml:space="preserve">Fruit and Vegetable Factory Worker   </v>
          </cell>
        </row>
        <row r="209">
          <cell r="A209">
            <v>222202</v>
          </cell>
          <cell r="B209">
            <v>0</v>
          </cell>
          <cell r="C209" t="str">
            <v xml:space="preserve">Futures Trader   </v>
          </cell>
        </row>
        <row r="210">
          <cell r="A210">
            <v>122303</v>
          </cell>
          <cell r="B210">
            <v>1</v>
          </cell>
          <cell r="C210" t="str">
            <v xml:space="preserve">Game Farm Foreman   </v>
          </cell>
        </row>
        <row r="211">
          <cell r="A211">
            <v>841503</v>
          </cell>
          <cell r="B211">
            <v>41</v>
          </cell>
          <cell r="C211" t="str">
            <v xml:space="preserve">Game Farm Worker / Assistant   </v>
          </cell>
        </row>
        <row r="212">
          <cell r="A212">
            <v>121303</v>
          </cell>
          <cell r="B212">
            <v>0</v>
          </cell>
          <cell r="C212" t="str">
            <v xml:space="preserve">Game Farmer / Farm Manager   </v>
          </cell>
        </row>
        <row r="213">
          <cell r="A213">
            <v>841401</v>
          </cell>
          <cell r="B213">
            <v>2144</v>
          </cell>
          <cell r="C213" t="str">
            <v xml:space="preserve">Garden Workers   </v>
          </cell>
        </row>
        <row r="214">
          <cell r="A214">
            <v>841908</v>
          </cell>
          <cell r="B214">
            <v>589</v>
          </cell>
          <cell r="C214" t="str">
            <v xml:space="preserve">Gardener   </v>
          </cell>
        </row>
        <row r="215">
          <cell r="A215">
            <v>531101</v>
          </cell>
          <cell r="B215">
            <v>1199</v>
          </cell>
          <cell r="C215" t="str">
            <v xml:space="preserve">General Clerk   </v>
          </cell>
        </row>
        <row r="216">
          <cell r="A216">
            <v>111402</v>
          </cell>
          <cell r="B216">
            <v>17</v>
          </cell>
          <cell r="C216" t="str">
            <v xml:space="preserve">General Manager Public Service   </v>
          </cell>
        </row>
        <row r="217">
          <cell r="A217">
            <v>253101</v>
          </cell>
          <cell r="B217">
            <v>2</v>
          </cell>
          <cell r="C217" t="str">
            <v xml:space="preserve">General Medical Practitioner   </v>
          </cell>
        </row>
        <row r="218">
          <cell r="A218">
            <v>721205</v>
          </cell>
          <cell r="B218">
            <v>28</v>
          </cell>
          <cell r="C218" t="str">
            <v xml:space="preserve">Grader Operator   </v>
          </cell>
        </row>
        <row r="219">
          <cell r="A219">
            <v>399804</v>
          </cell>
          <cell r="B219">
            <v>114</v>
          </cell>
          <cell r="C219" t="str">
            <v xml:space="preserve">Grain Handling Controller   </v>
          </cell>
        </row>
        <row r="220">
          <cell r="A220">
            <v>232401</v>
          </cell>
          <cell r="B220">
            <v>1</v>
          </cell>
          <cell r="C220" t="str">
            <v xml:space="preserve">Graphic Designer   </v>
          </cell>
        </row>
        <row r="221">
          <cell r="A221">
            <v>362205</v>
          </cell>
          <cell r="B221">
            <v>0</v>
          </cell>
          <cell r="C221" t="str">
            <v xml:space="preserve">Green Keeper   </v>
          </cell>
        </row>
        <row r="222">
          <cell r="A222">
            <v>141901</v>
          </cell>
          <cell r="B222">
            <v>11</v>
          </cell>
          <cell r="C222" t="str">
            <v xml:space="preserve">Guest House Operator   </v>
          </cell>
        </row>
        <row r="223">
          <cell r="A223">
            <v>899301</v>
          </cell>
          <cell r="B223">
            <v>563</v>
          </cell>
          <cell r="C223" t="str">
            <v xml:space="preserve">Handyperson   </v>
          </cell>
        </row>
        <row r="224">
          <cell r="A224">
            <v>313101</v>
          </cell>
          <cell r="B224">
            <v>210</v>
          </cell>
          <cell r="C224" t="str">
            <v xml:space="preserve">Hardware Technician   </v>
          </cell>
        </row>
        <row r="225">
          <cell r="A225">
            <v>841906</v>
          </cell>
          <cell r="B225">
            <v>3645</v>
          </cell>
          <cell r="C225" t="str">
            <v xml:space="preserve">Harvester / Picker   </v>
          </cell>
        </row>
        <row r="226">
          <cell r="A226">
            <v>224203</v>
          </cell>
          <cell r="B226">
            <v>0</v>
          </cell>
          <cell r="C226" t="str">
            <v xml:space="preserve">Health Information Manager   </v>
          </cell>
        </row>
        <row r="227">
          <cell r="A227">
            <v>251901</v>
          </cell>
          <cell r="B227">
            <v>5</v>
          </cell>
          <cell r="C227" t="str">
            <v xml:space="preserve">Health Promotion Officer   </v>
          </cell>
        </row>
        <row r="228">
          <cell r="A228">
            <v>811904</v>
          </cell>
          <cell r="B228">
            <v>3</v>
          </cell>
          <cell r="C228" t="str">
            <v xml:space="preserve">Healthcare Cleaner   </v>
          </cell>
        </row>
        <row r="229">
          <cell r="A229">
            <v>452210</v>
          </cell>
          <cell r="B229">
            <v>4</v>
          </cell>
          <cell r="C229" t="str">
            <v xml:space="preserve">Horse Trekking Guides   </v>
          </cell>
        </row>
        <row r="230">
          <cell r="A230">
            <v>122204</v>
          </cell>
          <cell r="B230">
            <v>726</v>
          </cell>
          <cell r="C230" t="str">
            <v xml:space="preserve">Horticultural Farm Production Manager / Foreman   </v>
          </cell>
        </row>
        <row r="231">
          <cell r="A231">
            <v>121204</v>
          </cell>
          <cell r="B231">
            <v>276</v>
          </cell>
          <cell r="C231" t="str">
            <v xml:space="preserve">Horticultural Farmer / Farm Manager   </v>
          </cell>
        </row>
        <row r="232">
          <cell r="A232">
            <v>223101</v>
          </cell>
          <cell r="B232">
            <v>23</v>
          </cell>
          <cell r="C232" t="str">
            <v xml:space="preserve">Human Resource Advisor   </v>
          </cell>
        </row>
        <row r="233">
          <cell r="A233">
            <v>599401</v>
          </cell>
          <cell r="B233">
            <v>130</v>
          </cell>
          <cell r="C233" t="str">
            <v xml:space="preserve">Human Resources Clerk   </v>
          </cell>
        </row>
        <row r="234">
          <cell r="A234">
            <v>261101</v>
          </cell>
          <cell r="B234">
            <v>4</v>
          </cell>
          <cell r="C234" t="str">
            <v xml:space="preserve">ICT Business Analyst   </v>
          </cell>
        </row>
        <row r="235">
          <cell r="A235">
            <v>225202</v>
          </cell>
          <cell r="B235">
            <v>2</v>
          </cell>
          <cell r="C235" t="str">
            <v xml:space="preserve">ICT Business Development Manager   </v>
          </cell>
        </row>
        <row r="236">
          <cell r="A236">
            <v>313102</v>
          </cell>
          <cell r="B236">
            <v>18</v>
          </cell>
          <cell r="C236" t="str">
            <v xml:space="preserve">ICT Customer Support Officer   </v>
          </cell>
        </row>
        <row r="237">
          <cell r="A237">
            <v>135102</v>
          </cell>
          <cell r="B237">
            <v>5</v>
          </cell>
          <cell r="C237" t="str">
            <v xml:space="preserve">ICT Project Manager   </v>
          </cell>
        </row>
        <row r="238">
          <cell r="A238">
            <v>262102</v>
          </cell>
          <cell r="B238">
            <v>0</v>
          </cell>
          <cell r="C238" t="str">
            <v xml:space="preserve">ICT Security Specialist   </v>
          </cell>
        </row>
        <row r="239">
          <cell r="A239">
            <v>263203</v>
          </cell>
          <cell r="B239">
            <v>0</v>
          </cell>
          <cell r="C239" t="str">
            <v xml:space="preserve">ICT Systems Test Engineer   </v>
          </cell>
        </row>
        <row r="240">
          <cell r="A240">
            <v>133301</v>
          </cell>
          <cell r="B240">
            <v>15</v>
          </cell>
          <cell r="C240" t="str">
            <v xml:space="preserve">Importer or Exporter   </v>
          </cell>
        </row>
        <row r="241">
          <cell r="A241">
            <v>591202</v>
          </cell>
          <cell r="B241">
            <v>16</v>
          </cell>
          <cell r="C241" t="str">
            <v xml:space="preserve">Import-Export Administrator   </v>
          </cell>
        </row>
        <row r="242">
          <cell r="A242">
            <v>541101</v>
          </cell>
          <cell r="B242">
            <v>2</v>
          </cell>
          <cell r="C242" t="str">
            <v xml:space="preserve">Inbound Contact Centre Consultant   </v>
          </cell>
        </row>
        <row r="243">
          <cell r="A243">
            <v>841403</v>
          </cell>
          <cell r="B243">
            <v>197</v>
          </cell>
          <cell r="C243" t="str">
            <v xml:space="preserve">Indoor Plant Worker   </v>
          </cell>
        </row>
        <row r="244">
          <cell r="A244">
            <v>233501</v>
          </cell>
          <cell r="B244">
            <v>30</v>
          </cell>
          <cell r="C244" t="str">
            <v xml:space="preserve">Industrial Engineer   </v>
          </cell>
        </row>
        <row r="245">
          <cell r="A245">
            <v>233504</v>
          </cell>
          <cell r="B245">
            <v>4</v>
          </cell>
          <cell r="C245" t="str">
            <v xml:space="preserve">Industrial Engineering Technologist   </v>
          </cell>
        </row>
        <row r="246">
          <cell r="A246">
            <v>711201</v>
          </cell>
          <cell r="B246">
            <v>0</v>
          </cell>
          <cell r="C246" t="str">
            <v xml:space="preserve">Industrial Spraypainter   </v>
          </cell>
        </row>
        <row r="247">
          <cell r="A247">
            <v>224205</v>
          </cell>
          <cell r="B247">
            <v>0</v>
          </cell>
          <cell r="C247" t="str">
            <v xml:space="preserve">Information Services Manager   </v>
          </cell>
        </row>
        <row r="248">
          <cell r="A248">
            <v>541201</v>
          </cell>
          <cell r="B248">
            <v>5</v>
          </cell>
          <cell r="C248" t="str">
            <v xml:space="preserve">Inquiry Clerk   </v>
          </cell>
        </row>
        <row r="249">
          <cell r="A249">
            <v>122304</v>
          </cell>
          <cell r="B249">
            <v>0</v>
          </cell>
          <cell r="C249" t="str">
            <v xml:space="preserve">Insect Farm Foreman   </v>
          </cell>
        </row>
        <row r="250">
          <cell r="A250">
            <v>841502</v>
          </cell>
          <cell r="B250">
            <v>0</v>
          </cell>
          <cell r="C250" t="str">
            <v xml:space="preserve">Insect Farm Worker / Assistant   </v>
          </cell>
        </row>
        <row r="251">
          <cell r="A251">
            <v>552302</v>
          </cell>
          <cell r="B251">
            <v>13</v>
          </cell>
          <cell r="C251" t="str">
            <v xml:space="preserve">Insurance Administrator   </v>
          </cell>
        </row>
        <row r="252">
          <cell r="A252">
            <v>611201</v>
          </cell>
          <cell r="B252">
            <v>12</v>
          </cell>
          <cell r="C252" t="str">
            <v xml:space="preserve">Insurance Agent   </v>
          </cell>
        </row>
        <row r="253">
          <cell r="A253">
            <v>222103</v>
          </cell>
          <cell r="B253">
            <v>10</v>
          </cell>
          <cell r="C253" t="str">
            <v xml:space="preserve">Insurance Broker   </v>
          </cell>
        </row>
        <row r="254">
          <cell r="A254">
            <v>399703</v>
          </cell>
          <cell r="B254">
            <v>47</v>
          </cell>
          <cell r="C254" t="str">
            <v xml:space="preserve">Integrated Manufacturing Line Machine Setter and Minder   </v>
          </cell>
        </row>
        <row r="255">
          <cell r="A255">
            <v>314103</v>
          </cell>
          <cell r="B255">
            <v>0</v>
          </cell>
          <cell r="C255" t="str">
            <v xml:space="preserve">Integrated Manufacturing Line Technician   </v>
          </cell>
        </row>
        <row r="256">
          <cell r="A256">
            <v>422101</v>
          </cell>
          <cell r="B256">
            <v>0</v>
          </cell>
          <cell r="C256" t="str">
            <v xml:space="preserve">Integration Aide   </v>
          </cell>
        </row>
        <row r="257">
          <cell r="A257">
            <v>411102</v>
          </cell>
          <cell r="B257">
            <v>0</v>
          </cell>
          <cell r="C257" t="str">
            <v xml:space="preserve">Intensive Care Ambulance Paramedic / Ambulance Paramedic   </v>
          </cell>
        </row>
        <row r="258">
          <cell r="A258">
            <v>232501</v>
          </cell>
          <cell r="B258">
            <v>0</v>
          </cell>
          <cell r="C258" t="str">
            <v xml:space="preserve">Interior Designer   </v>
          </cell>
        </row>
        <row r="259">
          <cell r="A259">
            <v>221204</v>
          </cell>
          <cell r="B259">
            <v>58</v>
          </cell>
          <cell r="C259" t="str">
            <v xml:space="preserve">Internal Auditor   </v>
          </cell>
        </row>
        <row r="260">
          <cell r="A260">
            <v>841903</v>
          </cell>
          <cell r="B260">
            <v>868</v>
          </cell>
          <cell r="C260" t="str">
            <v xml:space="preserve">Irrigationist   </v>
          </cell>
        </row>
        <row r="261">
          <cell r="A261">
            <v>831112</v>
          </cell>
          <cell r="B261">
            <v>133</v>
          </cell>
          <cell r="C261" t="str">
            <v xml:space="preserve">Juice Extraction and Blending Process Worker   </v>
          </cell>
        </row>
        <row r="262">
          <cell r="A262">
            <v>399801</v>
          </cell>
          <cell r="B262">
            <v>14</v>
          </cell>
          <cell r="C262" t="str">
            <v xml:space="preserve">Juice Extraction Process Controller   </v>
          </cell>
        </row>
        <row r="263">
          <cell r="A263">
            <v>851301</v>
          </cell>
          <cell r="B263">
            <v>34</v>
          </cell>
          <cell r="C263" t="str">
            <v xml:space="preserve">Kitchenhand   </v>
          </cell>
        </row>
        <row r="264">
          <cell r="A264">
            <v>139903</v>
          </cell>
          <cell r="B264">
            <v>10</v>
          </cell>
          <cell r="C264" t="str">
            <v xml:space="preserve">Laboratory Manager   </v>
          </cell>
        </row>
        <row r="265">
          <cell r="A265">
            <v>599404</v>
          </cell>
          <cell r="B265">
            <v>1</v>
          </cell>
          <cell r="C265" t="str">
            <v xml:space="preserve">Labour Relations Case Administrator   </v>
          </cell>
        </row>
        <row r="266">
          <cell r="A266">
            <v>232102</v>
          </cell>
          <cell r="B266">
            <v>0</v>
          </cell>
          <cell r="C266" t="str">
            <v xml:space="preserve">Landscape Architect   </v>
          </cell>
        </row>
        <row r="267">
          <cell r="A267">
            <v>362203</v>
          </cell>
          <cell r="B267">
            <v>38</v>
          </cell>
          <cell r="C267" t="str">
            <v xml:space="preserve">Landscape Gardener   </v>
          </cell>
        </row>
        <row r="268">
          <cell r="A268">
            <v>811501</v>
          </cell>
          <cell r="B268">
            <v>14</v>
          </cell>
          <cell r="C268" t="str">
            <v xml:space="preserve">Laundry Worker (General)   </v>
          </cell>
        </row>
        <row r="269">
          <cell r="A269">
            <v>521202</v>
          </cell>
          <cell r="B269">
            <v>0</v>
          </cell>
          <cell r="C269" t="str">
            <v xml:space="preserve">Legal Secretary   </v>
          </cell>
        </row>
        <row r="270">
          <cell r="A270">
            <v>224902</v>
          </cell>
          <cell r="B270">
            <v>9</v>
          </cell>
          <cell r="C270" t="str">
            <v xml:space="preserve">Liaison Officer   </v>
          </cell>
        </row>
        <row r="271">
          <cell r="A271">
            <v>224601</v>
          </cell>
          <cell r="B271">
            <v>1</v>
          </cell>
          <cell r="C271" t="str">
            <v xml:space="preserve">Librarian   </v>
          </cell>
        </row>
        <row r="272">
          <cell r="A272">
            <v>599101</v>
          </cell>
          <cell r="B272">
            <v>4</v>
          </cell>
          <cell r="C272" t="str">
            <v xml:space="preserve">Library Assistant   </v>
          </cell>
        </row>
        <row r="273">
          <cell r="A273">
            <v>311902</v>
          </cell>
          <cell r="B273">
            <v>0</v>
          </cell>
          <cell r="C273" t="str">
            <v xml:space="preserve">Life Science Technician   </v>
          </cell>
        </row>
        <row r="274">
          <cell r="A274">
            <v>241304</v>
          </cell>
          <cell r="B274">
            <v>0</v>
          </cell>
          <cell r="C274" t="str">
            <v xml:space="preserve">Life Skills Teacher (Grades 4 - 9)   </v>
          </cell>
        </row>
        <row r="275">
          <cell r="A275">
            <v>841501</v>
          </cell>
          <cell r="B275">
            <v>1146</v>
          </cell>
          <cell r="C275" t="str">
            <v xml:space="preserve">Livestock Farm Worker / Assistant   </v>
          </cell>
        </row>
        <row r="276">
          <cell r="A276">
            <v>121301</v>
          </cell>
          <cell r="B276">
            <v>54</v>
          </cell>
          <cell r="C276" t="str">
            <v xml:space="preserve">Livestock Farmer / Farm Manager   </v>
          </cell>
        </row>
        <row r="277">
          <cell r="A277">
            <v>311302</v>
          </cell>
          <cell r="B277">
            <v>47</v>
          </cell>
          <cell r="C277" t="str">
            <v xml:space="preserve">Livestock Inspector   </v>
          </cell>
        </row>
        <row r="278">
          <cell r="A278">
            <v>311503</v>
          </cell>
          <cell r="B278">
            <v>55</v>
          </cell>
          <cell r="C278" t="str">
            <v xml:space="preserve">Livestock Product Analyst   </v>
          </cell>
        </row>
        <row r="279">
          <cell r="A279">
            <v>122301</v>
          </cell>
          <cell r="B279">
            <v>29</v>
          </cell>
          <cell r="C279" t="str">
            <v xml:space="preserve">Livestock Production Manager / Foreman   </v>
          </cell>
        </row>
        <row r="280">
          <cell r="A280">
            <v>721206</v>
          </cell>
          <cell r="B280">
            <v>321</v>
          </cell>
          <cell r="C280" t="str">
            <v xml:space="preserve">Loader Operator   </v>
          </cell>
        </row>
        <row r="281">
          <cell r="A281">
            <v>841302</v>
          </cell>
          <cell r="B281">
            <v>0</v>
          </cell>
          <cell r="C281" t="str">
            <v xml:space="preserve">Logging Assistant   </v>
          </cell>
        </row>
        <row r="282">
          <cell r="A282">
            <v>721102</v>
          </cell>
          <cell r="B282">
            <v>22</v>
          </cell>
          <cell r="C282" t="str">
            <v xml:space="preserve">Logging Plant Operator   </v>
          </cell>
        </row>
        <row r="283">
          <cell r="A283">
            <v>561401</v>
          </cell>
          <cell r="B283">
            <v>5</v>
          </cell>
          <cell r="C283" t="str">
            <v xml:space="preserve">Mail Clerk   </v>
          </cell>
        </row>
        <row r="284">
          <cell r="A284">
            <v>312901</v>
          </cell>
          <cell r="B284">
            <v>19</v>
          </cell>
          <cell r="C284" t="str">
            <v xml:space="preserve">Maintenance Planner   </v>
          </cell>
        </row>
        <row r="285">
          <cell r="A285">
            <v>221102</v>
          </cell>
          <cell r="B285">
            <v>58</v>
          </cell>
          <cell r="C285" t="str">
            <v xml:space="preserve">Management Accountant   </v>
          </cell>
        </row>
        <row r="286">
          <cell r="A286">
            <v>224701</v>
          </cell>
          <cell r="B286">
            <v>4</v>
          </cell>
          <cell r="C286" t="str">
            <v xml:space="preserve">Management Consultant   </v>
          </cell>
        </row>
        <row r="287">
          <cell r="A287">
            <v>133401</v>
          </cell>
          <cell r="B287">
            <v>6</v>
          </cell>
          <cell r="C287" t="str">
            <v xml:space="preserve">Manufacturer   </v>
          </cell>
        </row>
        <row r="288">
          <cell r="A288">
            <v>611306</v>
          </cell>
          <cell r="B288">
            <v>15</v>
          </cell>
          <cell r="C288" t="str">
            <v xml:space="preserve">Manufacturers Representative   </v>
          </cell>
        </row>
        <row r="289">
          <cell r="A289">
            <v>122102</v>
          </cell>
          <cell r="B289">
            <v>9</v>
          </cell>
          <cell r="C289" t="str">
            <v xml:space="preserve">Mariculture Farm Production Manager / Foreman   </v>
          </cell>
        </row>
        <row r="290">
          <cell r="A290">
            <v>841102</v>
          </cell>
          <cell r="B290">
            <v>202</v>
          </cell>
          <cell r="C290" t="str">
            <v xml:space="preserve">Mariculture Farm Worker / Assistant    </v>
          </cell>
        </row>
        <row r="291">
          <cell r="A291">
            <v>121102</v>
          </cell>
          <cell r="B291">
            <v>1</v>
          </cell>
          <cell r="C291" t="str">
            <v xml:space="preserve">Mariculture Farmer / Farm Manager   </v>
          </cell>
        </row>
        <row r="292">
          <cell r="A292">
            <v>841908</v>
          </cell>
          <cell r="B292">
            <v>0</v>
          </cell>
          <cell r="C292" t="str">
            <v xml:space="preserve">Market Gardener   </v>
          </cell>
        </row>
        <row r="293">
          <cell r="A293">
            <v>225102</v>
          </cell>
          <cell r="B293">
            <v>5</v>
          </cell>
          <cell r="C293" t="str">
            <v xml:space="preserve">Market Research Analyst   </v>
          </cell>
        </row>
        <row r="294">
          <cell r="A294">
            <v>225302</v>
          </cell>
          <cell r="B294">
            <v>1</v>
          </cell>
          <cell r="C294" t="str">
            <v xml:space="preserve">Marketing / Communication Strategist   </v>
          </cell>
        </row>
        <row r="295">
          <cell r="A295">
            <v>639903</v>
          </cell>
          <cell r="B295">
            <v>65</v>
          </cell>
          <cell r="C295" t="str">
            <v xml:space="preserve">Marketing Coordinator   </v>
          </cell>
        </row>
        <row r="296">
          <cell r="A296">
            <v>225103</v>
          </cell>
          <cell r="B296">
            <v>73</v>
          </cell>
          <cell r="C296" t="str">
            <v xml:space="preserve">Marketing Practitioner   </v>
          </cell>
        </row>
        <row r="297">
          <cell r="A297">
            <v>832102</v>
          </cell>
          <cell r="B297">
            <v>590</v>
          </cell>
          <cell r="C297" t="str">
            <v xml:space="preserve">Meat Packer   </v>
          </cell>
        </row>
        <row r="298">
          <cell r="A298">
            <v>831301</v>
          </cell>
          <cell r="B298">
            <v>832</v>
          </cell>
          <cell r="C298" t="str">
            <v xml:space="preserve">Meat Process Worker   </v>
          </cell>
        </row>
        <row r="299">
          <cell r="A299">
            <v>899906</v>
          </cell>
          <cell r="B299">
            <v>230</v>
          </cell>
          <cell r="C299" t="str">
            <v xml:space="preserve">Mechanic’s Assistant   </v>
          </cell>
        </row>
        <row r="300">
          <cell r="A300">
            <v>233502</v>
          </cell>
          <cell r="B300">
            <v>43</v>
          </cell>
          <cell r="C300" t="str">
            <v xml:space="preserve">Mechanical Engineer   </v>
          </cell>
        </row>
        <row r="301">
          <cell r="A301">
            <v>312501</v>
          </cell>
          <cell r="B301">
            <v>0</v>
          </cell>
          <cell r="C301" t="str">
            <v xml:space="preserve">Mechanical Engineering Draftsperson   </v>
          </cell>
        </row>
        <row r="302">
          <cell r="A302">
            <v>312502</v>
          </cell>
          <cell r="B302">
            <v>4</v>
          </cell>
          <cell r="C302" t="str">
            <v xml:space="preserve">Mechanical Engineering Technician   </v>
          </cell>
        </row>
        <row r="303">
          <cell r="A303">
            <v>233505</v>
          </cell>
          <cell r="B303">
            <v>7</v>
          </cell>
          <cell r="C303" t="str">
            <v xml:space="preserve">Mechanical Engineering Technologist   </v>
          </cell>
        </row>
        <row r="304">
          <cell r="A304">
            <v>323502</v>
          </cell>
          <cell r="B304">
            <v>0</v>
          </cell>
          <cell r="C304" t="str">
            <v xml:space="preserve">Mechatronics Technician   </v>
          </cell>
        </row>
        <row r="305">
          <cell r="A305">
            <v>542104</v>
          </cell>
          <cell r="B305">
            <v>0</v>
          </cell>
          <cell r="C305" t="str">
            <v xml:space="preserve">Medical Receptionist   </v>
          </cell>
        </row>
        <row r="306">
          <cell r="A306">
            <v>839101</v>
          </cell>
          <cell r="B306">
            <v>4</v>
          </cell>
          <cell r="C306" t="str">
            <v xml:space="preserve">Metal Engineering Process Worker   </v>
          </cell>
        </row>
        <row r="307">
          <cell r="A307">
            <v>322301</v>
          </cell>
          <cell r="B307">
            <v>58</v>
          </cell>
          <cell r="C307" t="str">
            <v xml:space="preserve">Metal Fabricator   </v>
          </cell>
        </row>
        <row r="308">
          <cell r="A308">
            <v>323204</v>
          </cell>
          <cell r="B308">
            <v>0</v>
          </cell>
          <cell r="C308" t="str">
            <v xml:space="preserve">Metal Machinist (First Class)   </v>
          </cell>
        </row>
        <row r="309">
          <cell r="A309">
            <v>314104</v>
          </cell>
          <cell r="B309">
            <v>0</v>
          </cell>
          <cell r="C309" t="str">
            <v xml:space="preserve">Metal Manufacturing Technician   </v>
          </cell>
        </row>
        <row r="310">
          <cell r="A310">
            <v>234507</v>
          </cell>
          <cell r="B310">
            <v>3</v>
          </cell>
          <cell r="C310" t="str">
            <v xml:space="preserve">Microbiologist   </v>
          </cell>
        </row>
        <row r="311">
          <cell r="A311">
            <v>831106</v>
          </cell>
          <cell r="B311">
            <v>500</v>
          </cell>
          <cell r="C311" t="str">
            <v xml:space="preserve">Mill Worker   </v>
          </cell>
        </row>
        <row r="312">
          <cell r="A312">
            <v>399803</v>
          </cell>
          <cell r="B312">
            <v>63</v>
          </cell>
          <cell r="C312" t="str">
            <v xml:space="preserve">Miller   </v>
          </cell>
        </row>
        <row r="313">
          <cell r="A313">
            <v>323501</v>
          </cell>
          <cell r="B313">
            <v>44</v>
          </cell>
          <cell r="C313" t="str">
            <v xml:space="preserve">Millwright   </v>
          </cell>
        </row>
        <row r="314">
          <cell r="A314">
            <v>821904</v>
          </cell>
          <cell r="B314">
            <v>1</v>
          </cell>
          <cell r="C314" t="str">
            <v xml:space="preserve">Mining Support Worker   </v>
          </cell>
        </row>
        <row r="315">
          <cell r="A315">
            <v>122401</v>
          </cell>
          <cell r="B315">
            <v>83</v>
          </cell>
          <cell r="C315" t="str">
            <v xml:space="preserve">Mixed Crop and Livestock Farm Production Manager / Foreman   </v>
          </cell>
        </row>
        <row r="316">
          <cell r="A316">
            <v>841601</v>
          </cell>
          <cell r="B316">
            <v>10809</v>
          </cell>
          <cell r="C316" t="str">
            <v xml:space="preserve">Mixed Crop and Livestock Farm Worker / Assistant   </v>
          </cell>
        </row>
        <row r="317">
          <cell r="A317">
            <v>121401</v>
          </cell>
          <cell r="B317">
            <v>31</v>
          </cell>
          <cell r="C317" t="str">
            <v xml:space="preserve">Mixed Crop and Livestock Farmer / Farm Manager   </v>
          </cell>
        </row>
        <row r="318">
          <cell r="A318">
            <v>122205</v>
          </cell>
          <cell r="B318">
            <v>81</v>
          </cell>
          <cell r="C318" t="str">
            <v xml:space="preserve">Mixed Crop Farm Production Manager / Foreman   </v>
          </cell>
        </row>
        <row r="319">
          <cell r="A319">
            <v>121205</v>
          </cell>
          <cell r="B319">
            <v>56</v>
          </cell>
          <cell r="C319" t="str">
            <v xml:space="preserve">Mixed Crop Farmer / Farm Manager   </v>
          </cell>
        </row>
        <row r="320">
          <cell r="A320">
            <v>122307</v>
          </cell>
          <cell r="B320">
            <v>9</v>
          </cell>
          <cell r="C320" t="str">
            <v xml:space="preserve">Mixed Livestock Farm Production Manager / Foreman   </v>
          </cell>
        </row>
        <row r="321">
          <cell r="A321">
            <v>121307</v>
          </cell>
          <cell r="B321">
            <v>3</v>
          </cell>
          <cell r="C321" t="str">
            <v xml:space="preserve">Mixed Livestock Farmer / Farm Manager   </v>
          </cell>
        </row>
        <row r="322">
          <cell r="A322">
            <v>321205</v>
          </cell>
          <cell r="B322">
            <v>29</v>
          </cell>
          <cell r="C322" t="str">
            <v xml:space="preserve">Motor Mechanic (General)   </v>
          </cell>
        </row>
        <row r="323">
          <cell r="A323">
            <v>621301</v>
          </cell>
          <cell r="B323">
            <v>25</v>
          </cell>
          <cell r="C323" t="str">
            <v xml:space="preserve">Motor Vehicle or Caravan Salesperson   </v>
          </cell>
        </row>
        <row r="324">
          <cell r="A324">
            <v>899401</v>
          </cell>
          <cell r="B324">
            <v>0</v>
          </cell>
          <cell r="C324" t="str">
            <v xml:space="preserve">Motor Vehicle Parts and Accessories Fitter (General)   </v>
          </cell>
        </row>
        <row r="325">
          <cell r="A325">
            <v>263102</v>
          </cell>
          <cell r="B325">
            <v>9</v>
          </cell>
          <cell r="C325" t="str">
            <v xml:space="preserve">Network Administrator   </v>
          </cell>
        </row>
        <row r="326">
          <cell r="A326">
            <v>263103</v>
          </cell>
          <cell r="B326">
            <v>1</v>
          </cell>
          <cell r="C326" t="str">
            <v xml:space="preserve">Network Analyst   </v>
          </cell>
        </row>
        <row r="327">
          <cell r="A327">
            <v>212402</v>
          </cell>
          <cell r="B327">
            <v>0</v>
          </cell>
          <cell r="C327" t="str">
            <v xml:space="preserve">Newspaper or Periodical Editor   </v>
          </cell>
        </row>
        <row r="328">
          <cell r="A328">
            <v>599504</v>
          </cell>
          <cell r="B328">
            <v>13</v>
          </cell>
          <cell r="C328" t="str">
            <v xml:space="preserve">Noxious Weeds and Pest Inspector   </v>
          </cell>
        </row>
        <row r="329">
          <cell r="A329">
            <v>254301</v>
          </cell>
          <cell r="B329">
            <v>3</v>
          </cell>
          <cell r="C329" t="str">
            <v xml:space="preserve">Nurse Manager   </v>
          </cell>
        </row>
        <row r="330">
          <cell r="A330">
            <v>362204</v>
          </cell>
          <cell r="B330">
            <v>81</v>
          </cell>
          <cell r="C330" t="str">
            <v xml:space="preserve">Nurseryperson   </v>
          </cell>
        </row>
        <row r="331">
          <cell r="A331">
            <v>423302</v>
          </cell>
          <cell r="B331">
            <v>43</v>
          </cell>
          <cell r="C331" t="str">
            <v xml:space="preserve">Nursing Support Worker   </v>
          </cell>
        </row>
        <row r="332">
          <cell r="A332">
            <v>251302</v>
          </cell>
          <cell r="B332">
            <v>47</v>
          </cell>
          <cell r="C332" t="str">
            <v xml:space="preserve">Occupational Health and Safety Advisor   </v>
          </cell>
        </row>
        <row r="333">
          <cell r="A333">
            <v>223302</v>
          </cell>
          <cell r="B333">
            <v>10</v>
          </cell>
          <cell r="C333" t="str">
            <v xml:space="preserve">Occupational Instructor / Trainer   </v>
          </cell>
        </row>
        <row r="334">
          <cell r="A334">
            <v>511201</v>
          </cell>
          <cell r="B334">
            <v>299</v>
          </cell>
          <cell r="C334" t="str">
            <v xml:space="preserve">Office Administrator   </v>
          </cell>
        </row>
        <row r="335">
          <cell r="A335">
            <v>631102</v>
          </cell>
          <cell r="B335">
            <v>135</v>
          </cell>
          <cell r="C335" t="str">
            <v xml:space="preserve">Office Cashier   </v>
          </cell>
        </row>
        <row r="336">
          <cell r="A336">
            <v>139908</v>
          </cell>
          <cell r="B336">
            <v>64</v>
          </cell>
          <cell r="C336" t="str">
            <v xml:space="preserve">Office Manager   </v>
          </cell>
        </row>
        <row r="337">
          <cell r="A337">
            <v>111406</v>
          </cell>
          <cell r="B337">
            <v>10</v>
          </cell>
          <cell r="C337" t="str">
            <v xml:space="preserve">Ombudsperson   </v>
          </cell>
        </row>
        <row r="338">
          <cell r="A338">
            <v>133704</v>
          </cell>
          <cell r="B338">
            <v>203</v>
          </cell>
          <cell r="C338" t="str">
            <v xml:space="preserve">Operations Foreman (Non Manufacturing)   </v>
          </cell>
        </row>
        <row r="339">
          <cell r="A339">
            <v>133504</v>
          </cell>
          <cell r="B339">
            <v>262</v>
          </cell>
          <cell r="C339" t="str">
            <v xml:space="preserve">Operations Manager (Non Manufacturing)   </v>
          </cell>
        </row>
        <row r="340">
          <cell r="A340">
            <v>591101</v>
          </cell>
          <cell r="B340">
            <v>63</v>
          </cell>
          <cell r="C340" t="str">
            <v xml:space="preserve">Order Clerk / Officer   </v>
          </cell>
        </row>
        <row r="341">
          <cell r="A341">
            <v>224702</v>
          </cell>
          <cell r="B341">
            <v>2</v>
          </cell>
          <cell r="C341" t="str">
            <v xml:space="preserve">Organisation and Methods Analyst   </v>
          </cell>
        </row>
        <row r="342">
          <cell r="A342">
            <v>224704</v>
          </cell>
          <cell r="B342">
            <v>0</v>
          </cell>
          <cell r="C342" t="str">
            <v xml:space="preserve">Organisational Risk Manager   </v>
          </cell>
        </row>
        <row r="343">
          <cell r="A343">
            <v>122202</v>
          </cell>
          <cell r="B343">
            <v>129</v>
          </cell>
          <cell r="C343" t="str">
            <v xml:space="preserve">Ornamental Horticultural Farm Production Manager / Foreman   </v>
          </cell>
        </row>
        <row r="344">
          <cell r="A344">
            <v>121202</v>
          </cell>
          <cell r="B344">
            <v>16</v>
          </cell>
          <cell r="C344" t="str">
            <v xml:space="preserve">Ornamental Horticultural Farmer / Farm Manager   </v>
          </cell>
        </row>
        <row r="345">
          <cell r="A345">
            <v>841402</v>
          </cell>
          <cell r="B345">
            <v>500</v>
          </cell>
          <cell r="C345" t="str">
            <v xml:space="preserve">Ornamental Horticultural or Nursery Assistant   </v>
          </cell>
        </row>
        <row r="346">
          <cell r="A346">
            <v>541102</v>
          </cell>
          <cell r="B346">
            <v>0</v>
          </cell>
          <cell r="C346" t="str">
            <v xml:space="preserve">Outbound Contact Centre Consultant   </v>
          </cell>
        </row>
        <row r="347">
          <cell r="A347">
            <v>711912</v>
          </cell>
          <cell r="B347">
            <v>50</v>
          </cell>
          <cell r="C347" t="str">
            <v xml:space="preserve">Packaging Machine Operator   </v>
          </cell>
        </row>
        <row r="348">
          <cell r="A348">
            <v>399709</v>
          </cell>
          <cell r="B348">
            <v>18</v>
          </cell>
          <cell r="C348" t="str">
            <v xml:space="preserve">Packaging Manufacturing Machine Setter and Minder   </v>
          </cell>
        </row>
        <row r="349">
          <cell r="A349">
            <v>832101</v>
          </cell>
          <cell r="B349">
            <v>39</v>
          </cell>
          <cell r="C349" t="str">
            <v xml:space="preserve">Packer (non Perishable Products)   </v>
          </cell>
        </row>
        <row r="350">
          <cell r="A350">
            <v>332201</v>
          </cell>
          <cell r="B350">
            <v>2</v>
          </cell>
          <cell r="C350" t="str">
            <v xml:space="preserve">Painting Trades Worker   </v>
          </cell>
        </row>
        <row r="351">
          <cell r="A351">
            <v>712906</v>
          </cell>
          <cell r="B351">
            <v>1</v>
          </cell>
          <cell r="C351" t="str">
            <v xml:space="preserve">Paper and Pulp Mill Operator   </v>
          </cell>
        </row>
        <row r="352">
          <cell r="A352">
            <v>711301</v>
          </cell>
          <cell r="B352">
            <v>1</v>
          </cell>
          <cell r="C352" t="str">
            <v xml:space="preserve">Paper Products Machine Operator   </v>
          </cell>
        </row>
        <row r="353">
          <cell r="A353">
            <v>234304</v>
          </cell>
          <cell r="B353">
            <v>27</v>
          </cell>
          <cell r="C353" t="str">
            <v xml:space="preserve">Park Ranger   </v>
          </cell>
        </row>
        <row r="354">
          <cell r="A354">
            <v>851201</v>
          </cell>
          <cell r="B354">
            <v>3</v>
          </cell>
          <cell r="C354" t="str">
            <v>Pastry Cook's Assistant</v>
          </cell>
        </row>
        <row r="355">
          <cell r="A355">
            <v>551301</v>
          </cell>
          <cell r="B355">
            <v>90</v>
          </cell>
          <cell r="C355" t="str">
            <v xml:space="preserve">Payroll Clerk   </v>
          </cell>
        </row>
        <row r="356">
          <cell r="A356">
            <v>132202</v>
          </cell>
          <cell r="B356">
            <v>7</v>
          </cell>
          <cell r="C356" t="str">
            <v xml:space="preserve">Payroll Manager   </v>
          </cell>
        </row>
        <row r="357">
          <cell r="A357">
            <v>831114</v>
          </cell>
          <cell r="B357">
            <v>3396</v>
          </cell>
          <cell r="C357" t="str">
            <v xml:space="preserve">Perishable Produce Packhouse Worker   </v>
          </cell>
        </row>
        <row r="358">
          <cell r="A358">
            <v>521101</v>
          </cell>
          <cell r="B358">
            <v>98</v>
          </cell>
          <cell r="C358" t="str">
            <v xml:space="preserve">Personal Assistant   </v>
          </cell>
        </row>
        <row r="359">
          <cell r="A359">
            <v>132301</v>
          </cell>
          <cell r="B359">
            <v>141</v>
          </cell>
          <cell r="C359" t="str">
            <v xml:space="preserve">Personnel / Human Resource Manager   </v>
          </cell>
        </row>
        <row r="360">
          <cell r="A360">
            <v>841902</v>
          </cell>
          <cell r="B360">
            <v>415</v>
          </cell>
          <cell r="C360" t="str">
            <v xml:space="preserve">Pest or Weed Controller   </v>
          </cell>
        </row>
        <row r="361">
          <cell r="A361">
            <v>399905</v>
          </cell>
          <cell r="B361">
            <v>0</v>
          </cell>
          <cell r="C361" t="str">
            <v xml:space="preserve">Photographer’s Assistant   </v>
          </cell>
        </row>
        <row r="362">
          <cell r="A362">
            <v>711503</v>
          </cell>
          <cell r="B362">
            <v>0</v>
          </cell>
          <cell r="C362" t="str">
            <v xml:space="preserve">Plastics Fabricator or Welder   </v>
          </cell>
        </row>
        <row r="363">
          <cell r="A363">
            <v>711504</v>
          </cell>
          <cell r="B363">
            <v>16</v>
          </cell>
          <cell r="C363" t="str">
            <v xml:space="preserve">Plastics Production Machine Operator (General)   </v>
          </cell>
        </row>
        <row r="364">
          <cell r="A364">
            <v>334101</v>
          </cell>
          <cell r="B364">
            <v>12</v>
          </cell>
          <cell r="C364" t="str">
            <v xml:space="preserve">Plumber (General)   </v>
          </cell>
        </row>
        <row r="365">
          <cell r="A365">
            <v>821104</v>
          </cell>
          <cell r="B365">
            <v>8</v>
          </cell>
          <cell r="C365" t="str">
            <v xml:space="preserve">Plumber’s Assistant   </v>
          </cell>
        </row>
        <row r="366">
          <cell r="A366">
            <v>441302</v>
          </cell>
          <cell r="B366">
            <v>0</v>
          </cell>
          <cell r="C366" t="str">
            <v xml:space="preserve">Police Officer (Non-Commissioned)   </v>
          </cell>
        </row>
        <row r="367">
          <cell r="A367">
            <v>224402</v>
          </cell>
          <cell r="B367">
            <v>1</v>
          </cell>
          <cell r="C367" t="str">
            <v xml:space="preserve">Policy Analyst   </v>
          </cell>
        </row>
        <row r="368">
          <cell r="A368">
            <v>132401</v>
          </cell>
          <cell r="B368">
            <v>4</v>
          </cell>
          <cell r="C368" t="str">
            <v xml:space="preserve">Policy and Planning Manager   </v>
          </cell>
        </row>
        <row r="369">
          <cell r="A369">
            <v>561202</v>
          </cell>
          <cell r="B369">
            <v>0</v>
          </cell>
          <cell r="C369" t="str">
            <v xml:space="preserve">Postal Delivery Officer   </v>
          </cell>
        </row>
        <row r="370">
          <cell r="A370">
            <v>561402</v>
          </cell>
          <cell r="B370">
            <v>0</v>
          </cell>
          <cell r="C370" t="str">
            <v xml:space="preserve">Postal Sorting Officer   </v>
          </cell>
        </row>
        <row r="371">
          <cell r="A371">
            <v>121305</v>
          </cell>
          <cell r="B371">
            <v>126</v>
          </cell>
          <cell r="C371" t="str">
            <v xml:space="preserve">Poultry Farmer / Farm Manager   </v>
          </cell>
        </row>
        <row r="372">
          <cell r="A372">
            <v>831302</v>
          </cell>
          <cell r="B372">
            <v>3667</v>
          </cell>
          <cell r="C372" t="str">
            <v xml:space="preserve">Poultry Process Worker   </v>
          </cell>
        </row>
        <row r="373">
          <cell r="A373">
            <v>122305</v>
          </cell>
          <cell r="B373">
            <v>381</v>
          </cell>
          <cell r="C373" t="str">
            <v xml:space="preserve">Poultry Production Manager / Foreman   </v>
          </cell>
        </row>
        <row r="374">
          <cell r="A374">
            <v>841504</v>
          </cell>
          <cell r="B374">
            <v>2925</v>
          </cell>
          <cell r="C374" t="str">
            <v xml:space="preserve">Poultry, Ratites or Avian Farm Worker / Assistant   </v>
          </cell>
        </row>
        <row r="375">
          <cell r="A375">
            <v>399203</v>
          </cell>
          <cell r="B375">
            <v>0</v>
          </cell>
          <cell r="C375" t="str">
            <v xml:space="preserve">Power Generation Plant Controller   </v>
          </cell>
        </row>
        <row r="376">
          <cell r="A376">
            <v>139910</v>
          </cell>
          <cell r="B376">
            <v>0</v>
          </cell>
          <cell r="C376" t="str">
            <v xml:space="preserve">Practice Manager   </v>
          </cell>
        </row>
        <row r="377">
          <cell r="A377">
            <v>323304</v>
          </cell>
          <cell r="B377">
            <v>13</v>
          </cell>
          <cell r="C377" t="str">
            <v xml:space="preserve">Precision Instrument Maker and Repairer   </v>
          </cell>
        </row>
        <row r="378">
          <cell r="A378">
            <v>422102</v>
          </cell>
          <cell r="B378">
            <v>2</v>
          </cell>
          <cell r="C378" t="str">
            <v xml:space="preserve">Preschool Aide   </v>
          </cell>
        </row>
        <row r="379">
          <cell r="A379">
            <v>322302</v>
          </cell>
          <cell r="B379">
            <v>1</v>
          </cell>
          <cell r="C379" t="str">
            <v xml:space="preserve">Pressure Welder   </v>
          </cell>
        </row>
        <row r="380">
          <cell r="A380">
            <v>442204</v>
          </cell>
          <cell r="B380">
            <v>1</v>
          </cell>
          <cell r="C380" t="str">
            <v xml:space="preserve">Private Investigator   </v>
          </cell>
        </row>
        <row r="381">
          <cell r="A381">
            <v>832201</v>
          </cell>
          <cell r="B381">
            <v>0</v>
          </cell>
          <cell r="C381" t="str">
            <v xml:space="preserve">Product Assembler   </v>
          </cell>
        </row>
        <row r="382">
          <cell r="A382">
            <v>839301</v>
          </cell>
          <cell r="B382">
            <v>363</v>
          </cell>
          <cell r="C382" t="str">
            <v xml:space="preserve">Product Examiner   </v>
          </cell>
        </row>
        <row r="383">
          <cell r="A383">
            <v>839302</v>
          </cell>
          <cell r="B383">
            <v>8</v>
          </cell>
          <cell r="C383" t="str">
            <v xml:space="preserve">Product Tester   </v>
          </cell>
        </row>
        <row r="384">
          <cell r="A384">
            <v>133501</v>
          </cell>
          <cell r="B384">
            <v>0</v>
          </cell>
          <cell r="C384" t="str">
            <v xml:space="preserve">Production / Operations Manager (Forestry)   </v>
          </cell>
        </row>
        <row r="385">
          <cell r="A385">
            <v>133502</v>
          </cell>
          <cell r="B385">
            <v>310</v>
          </cell>
          <cell r="C385" t="str">
            <v xml:space="preserve">Production / Operations Manager (Manufacturing)   </v>
          </cell>
        </row>
        <row r="386">
          <cell r="A386">
            <v>133503</v>
          </cell>
          <cell r="B386">
            <v>0</v>
          </cell>
          <cell r="C386" t="str">
            <v xml:space="preserve">Production / Operations Manager (Mining)   </v>
          </cell>
        </row>
        <row r="387">
          <cell r="A387">
            <v>133701</v>
          </cell>
          <cell r="B387">
            <v>1</v>
          </cell>
          <cell r="C387" t="str">
            <v xml:space="preserve">Production / Operations Supervisor (Forestry)   </v>
          </cell>
        </row>
        <row r="388">
          <cell r="A388">
            <v>133702</v>
          </cell>
          <cell r="B388">
            <v>198</v>
          </cell>
          <cell r="C388" t="str">
            <v xml:space="preserve">Production / Operations Supervisor (Manufacturing)   </v>
          </cell>
        </row>
        <row r="389">
          <cell r="A389">
            <v>133703</v>
          </cell>
          <cell r="B389">
            <v>1</v>
          </cell>
          <cell r="C389" t="str">
            <v xml:space="preserve">Production / Operations Supervisor (Mining)   </v>
          </cell>
        </row>
        <row r="390">
          <cell r="A390">
            <v>591102</v>
          </cell>
          <cell r="B390">
            <v>359</v>
          </cell>
          <cell r="C390" t="str">
            <v xml:space="preserve">Production Coordinator   </v>
          </cell>
        </row>
        <row r="391">
          <cell r="A391">
            <v>511102</v>
          </cell>
          <cell r="B391">
            <v>44</v>
          </cell>
          <cell r="C391" t="str">
            <v xml:space="preserve">Program or Project Administrators   </v>
          </cell>
        </row>
        <row r="392">
          <cell r="A392">
            <v>132602</v>
          </cell>
          <cell r="B392">
            <v>23</v>
          </cell>
          <cell r="C392" t="str">
            <v xml:space="preserve">Programme or Project Manager   </v>
          </cell>
        </row>
        <row r="393">
          <cell r="A393">
            <v>133102</v>
          </cell>
          <cell r="B393">
            <v>2</v>
          </cell>
          <cell r="C393" t="str">
            <v xml:space="preserve">Project Builder   </v>
          </cell>
        </row>
        <row r="394">
          <cell r="A394">
            <v>612102</v>
          </cell>
          <cell r="B394">
            <v>0</v>
          </cell>
          <cell r="C394" t="str">
            <v xml:space="preserve">Property Manager   </v>
          </cell>
        </row>
        <row r="395">
          <cell r="A395">
            <v>841909</v>
          </cell>
          <cell r="B395">
            <v>528</v>
          </cell>
          <cell r="C395" t="str">
            <v xml:space="preserve">Pruner   </v>
          </cell>
        </row>
        <row r="396">
          <cell r="A396">
            <v>591103</v>
          </cell>
          <cell r="B396">
            <v>94</v>
          </cell>
          <cell r="C396" t="str">
            <v xml:space="preserve">Purchasing Officer   </v>
          </cell>
        </row>
        <row r="397">
          <cell r="A397">
            <v>139906</v>
          </cell>
          <cell r="B397">
            <v>75</v>
          </cell>
          <cell r="C397" t="str">
            <v xml:space="preserve">Quality Assurance Manager   </v>
          </cell>
        </row>
        <row r="398">
          <cell r="A398">
            <v>599903</v>
          </cell>
          <cell r="B398">
            <v>0</v>
          </cell>
          <cell r="C398" t="str">
            <v xml:space="preserve">Radio Services Dispatcher   </v>
          </cell>
        </row>
        <row r="399">
          <cell r="A399">
            <v>712907</v>
          </cell>
          <cell r="B399">
            <v>44</v>
          </cell>
          <cell r="C399" t="str">
            <v xml:space="preserve">Railway Signal Operator   </v>
          </cell>
        </row>
        <row r="400">
          <cell r="A400">
            <v>899907</v>
          </cell>
          <cell r="B400">
            <v>0</v>
          </cell>
          <cell r="C400" t="str">
            <v xml:space="preserve">Railways Assistant   </v>
          </cell>
        </row>
        <row r="401">
          <cell r="A401">
            <v>121306</v>
          </cell>
          <cell r="B401">
            <v>0</v>
          </cell>
          <cell r="C401" t="str">
            <v xml:space="preserve">Ratites Farmer / Farm Manager   </v>
          </cell>
        </row>
        <row r="402">
          <cell r="A402">
            <v>542101</v>
          </cell>
          <cell r="B402">
            <v>88</v>
          </cell>
          <cell r="C402" t="str">
            <v xml:space="preserve">Receptionist (General)   </v>
          </cell>
        </row>
        <row r="403">
          <cell r="A403">
            <v>224204</v>
          </cell>
          <cell r="B403">
            <v>1</v>
          </cell>
          <cell r="C403" t="str">
            <v xml:space="preserve">Records Manager   </v>
          </cell>
        </row>
        <row r="404">
          <cell r="A404">
            <v>223102</v>
          </cell>
          <cell r="B404">
            <v>2</v>
          </cell>
          <cell r="C404" t="str">
            <v xml:space="preserve">Recruitment Consultant / Officer   </v>
          </cell>
        </row>
        <row r="405">
          <cell r="A405">
            <v>132304</v>
          </cell>
          <cell r="B405">
            <v>0</v>
          </cell>
          <cell r="C405" t="str">
            <v xml:space="preserve">Recruitment Manager   </v>
          </cell>
        </row>
        <row r="406">
          <cell r="A406">
            <v>899601</v>
          </cell>
          <cell r="B406">
            <v>2</v>
          </cell>
          <cell r="C406" t="str">
            <v xml:space="preserve">Recycling or Rubbish Collector   </v>
          </cell>
        </row>
        <row r="407">
          <cell r="A407">
            <v>831201</v>
          </cell>
          <cell r="B407">
            <v>915</v>
          </cell>
          <cell r="C407" t="str">
            <v xml:space="preserve">Red Meat De-Boner   </v>
          </cell>
        </row>
        <row r="408">
          <cell r="A408">
            <v>254403</v>
          </cell>
          <cell r="B408">
            <v>0</v>
          </cell>
          <cell r="C408" t="str">
            <v xml:space="preserve">Registered Nurse (Child and Family Health)   </v>
          </cell>
        </row>
        <row r="409">
          <cell r="A409">
            <v>254404</v>
          </cell>
          <cell r="B409">
            <v>22</v>
          </cell>
          <cell r="C409" t="str">
            <v xml:space="preserve">Registered Nurse (Community Health)   </v>
          </cell>
        </row>
        <row r="410">
          <cell r="A410">
            <v>254408</v>
          </cell>
          <cell r="B410">
            <v>1</v>
          </cell>
          <cell r="C410" t="str">
            <v xml:space="preserve">Registered Nurse (Medical and Surgical)   </v>
          </cell>
        </row>
        <row r="411">
          <cell r="A411">
            <v>254409</v>
          </cell>
          <cell r="B411">
            <v>2</v>
          </cell>
          <cell r="C411" t="str">
            <v xml:space="preserve">Registered Nurse (Medical Practice)   </v>
          </cell>
        </row>
        <row r="412">
          <cell r="A412">
            <v>254412</v>
          </cell>
          <cell r="B412">
            <v>0</v>
          </cell>
          <cell r="C412" t="str">
            <v xml:space="preserve">Registered Nurse (Surgical)   </v>
          </cell>
        </row>
        <row r="413">
          <cell r="A413">
            <v>132501</v>
          </cell>
          <cell r="B413">
            <v>17</v>
          </cell>
          <cell r="C413" t="str">
            <v xml:space="preserve">Research and Development Manager   </v>
          </cell>
        </row>
        <row r="414">
          <cell r="A414">
            <v>132102</v>
          </cell>
          <cell r="B414">
            <v>37</v>
          </cell>
          <cell r="C414" t="str">
            <v xml:space="preserve">Resources Manager   </v>
          </cell>
        </row>
        <row r="415">
          <cell r="A415">
            <v>639201</v>
          </cell>
          <cell r="B415">
            <v>7</v>
          </cell>
          <cell r="C415" t="str">
            <v xml:space="preserve">Retail Buyer   </v>
          </cell>
        </row>
        <row r="416">
          <cell r="A416">
            <v>442205</v>
          </cell>
          <cell r="B416">
            <v>1</v>
          </cell>
          <cell r="C416" t="str">
            <v xml:space="preserve">Retail Loss Prevention Officer   </v>
          </cell>
        </row>
        <row r="417">
          <cell r="A417">
            <v>142101</v>
          </cell>
          <cell r="B417">
            <v>340</v>
          </cell>
          <cell r="C417" t="str">
            <v xml:space="preserve">Retail Manager (General)   </v>
          </cell>
        </row>
        <row r="418">
          <cell r="A418">
            <v>621501</v>
          </cell>
          <cell r="B418">
            <v>192</v>
          </cell>
          <cell r="C418" t="str">
            <v xml:space="preserve">Retail Supervisor   </v>
          </cell>
        </row>
        <row r="419">
          <cell r="A419">
            <v>721905</v>
          </cell>
          <cell r="B419">
            <v>0</v>
          </cell>
          <cell r="C419" t="str">
            <v xml:space="preserve">Road Roller Operator   </v>
          </cell>
        </row>
        <row r="420">
          <cell r="A420">
            <v>149403</v>
          </cell>
          <cell r="B420">
            <v>1</v>
          </cell>
          <cell r="C420" t="str">
            <v xml:space="preserve">Road Transport Manager   </v>
          </cell>
        </row>
        <row r="421">
          <cell r="A421">
            <v>312601</v>
          </cell>
          <cell r="B421">
            <v>14</v>
          </cell>
          <cell r="C421" t="str">
            <v xml:space="preserve">Safety Inspector   </v>
          </cell>
        </row>
        <row r="422">
          <cell r="A422">
            <v>131102</v>
          </cell>
          <cell r="B422">
            <v>170</v>
          </cell>
          <cell r="C422" t="str">
            <v xml:space="preserve">Sales and Marketing Manager   </v>
          </cell>
        </row>
        <row r="423">
          <cell r="A423">
            <v>621101</v>
          </cell>
          <cell r="B423">
            <v>740</v>
          </cell>
          <cell r="C423" t="str">
            <v xml:space="preserve">Sales Assistant (General)   </v>
          </cell>
        </row>
        <row r="424">
          <cell r="A424">
            <v>591104</v>
          </cell>
          <cell r="B424">
            <v>255</v>
          </cell>
          <cell r="C424" t="str">
            <v xml:space="preserve">Sales Clerk / Officer   </v>
          </cell>
        </row>
        <row r="425">
          <cell r="A425">
            <v>639102</v>
          </cell>
          <cell r="B425">
            <v>13</v>
          </cell>
          <cell r="C425" t="str">
            <v xml:space="preserve">Sales Demonstrator   </v>
          </cell>
        </row>
        <row r="426">
          <cell r="A426">
            <v>131103</v>
          </cell>
          <cell r="B426">
            <v>88</v>
          </cell>
          <cell r="C426" t="str">
            <v xml:space="preserve">Sales Manager   </v>
          </cell>
        </row>
        <row r="427">
          <cell r="A427">
            <v>611301</v>
          </cell>
          <cell r="B427">
            <v>4</v>
          </cell>
          <cell r="C427" t="str">
            <v xml:space="preserve">Sales Representative (Building and Plumbing Supplies)   </v>
          </cell>
        </row>
        <row r="428">
          <cell r="A428">
            <v>611302</v>
          </cell>
          <cell r="B428">
            <v>268</v>
          </cell>
          <cell r="C428" t="str">
            <v xml:space="preserve">Sales Representative (Business Services)   </v>
          </cell>
        </row>
        <row r="429">
          <cell r="A429">
            <v>225402</v>
          </cell>
          <cell r="B429">
            <v>3</v>
          </cell>
          <cell r="C429" t="str">
            <v xml:space="preserve">Sales Representative (Medical and Pharmaceutical Products)   </v>
          </cell>
        </row>
        <row r="430">
          <cell r="A430">
            <v>611304</v>
          </cell>
          <cell r="B430">
            <v>217</v>
          </cell>
          <cell r="C430" t="str">
            <v xml:space="preserve">Sales Representative (Personal and Household Goods)   </v>
          </cell>
        </row>
        <row r="431">
          <cell r="A431">
            <v>225401</v>
          </cell>
          <cell r="B431">
            <v>121</v>
          </cell>
          <cell r="C431" t="str">
            <v xml:space="preserve">Sales Representative / Salesman (Industrial Products)   </v>
          </cell>
        </row>
        <row r="432">
          <cell r="A432">
            <v>711903</v>
          </cell>
          <cell r="B432">
            <v>2</v>
          </cell>
          <cell r="C432" t="str">
            <v xml:space="preserve">Sand Blaster   </v>
          </cell>
        </row>
        <row r="433">
          <cell r="A433">
            <v>134101</v>
          </cell>
          <cell r="B433">
            <v>2</v>
          </cell>
          <cell r="C433" t="str">
            <v xml:space="preserve">School Principal   </v>
          </cell>
        </row>
        <row r="434">
          <cell r="A434">
            <v>841904</v>
          </cell>
          <cell r="B434">
            <v>161</v>
          </cell>
          <cell r="C434" t="str">
            <v xml:space="preserve">Scout   </v>
          </cell>
        </row>
        <row r="435">
          <cell r="A435">
            <v>831303</v>
          </cell>
          <cell r="B435">
            <v>118</v>
          </cell>
          <cell r="C435" t="str">
            <v xml:space="preserve">Seafood Process Worker   </v>
          </cell>
        </row>
        <row r="436">
          <cell r="A436">
            <v>521201</v>
          </cell>
          <cell r="B436">
            <v>119</v>
          </cell>
          <cell r="C436" t="str">
            <v xml:space="preserve">Secretary (General)   </v>
          </cell>
        </row>
        <row r="437">
          <cell r="A437">
            <v>442206</v>
          </cell>
          <cell r="B437">
            <v>0</v>
          </cell>
          <cell r="C437" t="str">
            <v xml:space="preserve">Security Consultant   </v>
          </cell>
        </row>
        <row r="438">
          <cell r="A438">
            <v>442207</v>
          </cell>
          <cell r="B438">
            <v>349</v>
          </cell>
          <cell r="C438" t="str">
            <v xml:space="preserve">Security Officer   </v>
          </cell>
        </row>
        <row r="439">
          <cell r="A439">
            <v>399807</v>
          </cell>
          <cell r="B439">
            <v>11</v>
          </cell>
          <cell r="C439" t="str">
            <v xml:space="preserve">Seed Processing Controller   </v>
          </cell>
        </row>
        <row r="440">
          <cell r="A440">
            <v>831110</v>
          </cell>
          <cell r="B440">
            <v>179</v>
          </cell>
          <cell r="C440" t="str">
            <v xml:space="preserve">Seed Processing Worker   </v>
          </cell>
        </row>
        <row r="441">
          <cell r="A441">
            <v>621601</v>
          </cell>
          <cell r="B441">
            <v>113</v>
          </cell>
          <cell r="C441" t="str">
            <v xml:space="preserve">Service Station Attendant   </v>
          </cell>
        </row>
        <row r="442">
          <cell r="A442">
            <v>891201</v>
          </cell>
          <cell r="B442">
            <v>27</v>
          </cell>
          <cell r="C442" t="str">
            <v xml:space="preserve">Shelf Filler   </v>
          </cell>
        </row>
        <row r="443">
          <cell r="A443">
            <v>839908</v>
          </cell>
          <cell r="B443">
            <v>82</v>
          </cell>
          <cell r="C443" t="str">
            <v xml:space="preserve">Sheltered Workshop Worker   </v>
          </cell>
        </row>
        <row r="444">
          <cell r="A444">
            <v>831111</v>
          </cell>
          <cell r="B444">
            <v>949</v>
          </cell>
          <cell r="C444" t="str">
            <v xml:space="preserve">Silo Worker   </v>
          </cell>
        </row>
        <row r="445">
          <cell r="A445">
            <v>599402</v>
          </cell>
          <cell r="B445">
            <v>4</v>
          </cell>
          <cell r="C445" t="str">
            <v xml:space="preserve">Skills Development Administrator   </v>
          </cell>
        </row>
        <row r="446">
          <cell r="A446">
            <v>224703</v>
          </cell>
          <cell r="B446">
            <v>12</v>
          </cell>
          <cell r="C446" t="str">
            <v xml:space="preserve">Skills Development Facilitator / Practitioner   </v>
          </cell>
        </row>
        <row r="447">
          <cell r="A447">
            <v>831202</v>
          </cell>
          <cell r="B447">
            <v>649</v>
          </cell>
          <cell r="C447" t="str">
            <v xml:space="preserve">Slaughterer   </v>
          </cell>
        </row>
        <row r="448">
          <cell r="A448">
            <v>139907</v>
          </cell>
          <cell r="B448">
            <v>3</v>
          </cell>
          <cell r="C448" t="str">
            <v xml:space="preserve">Small Business Manager   </v>
          </cell>
        </row>
        <row r="449">
          <cell r="A449">
            <v>321204</v>
          </cell>
          <cell r="B449">
            <v>12</v>
          </cell>
          <cell r="C449" t="str">
            <v xml:space="preserve">Small Engine Mechanic   </v>
          </cell>
        </row>
        <row r="450">
          <cell r="A450">
            <v>411707</v>
          </cell>
          <cell r="B450">
            <v>1</v>
          </cell>
          <cell r="C450" t="str">
            <v xml:space="preserve">Social Counselling Workers   </v>
          </cell>
        </row>
        <row r="451">
          <cell r="A451">
            <v>599505</v>
          </cell>
          <cell r="B451">
            <v>1</v>
          </cell>
          <cell r="C451" t="str">
            <v xml:space="preserve">Social Security Assessor   </v>
          </cell>
        </row>
        <row r="452">
          <cell r="A452">
            <v>272501</v>
          </cell>
          <cell r="B452">
            <v>0</v>
          </cell>
          <cell r="C452" t="str">
            <v xml:space="preserve">Social Worker   </v>
          </cell>
        </row>
        <row r="453">
          <cell r="A453">
            <v>261303</v>
          </cell>
          <cell r="B453">
            <v>0</v>
          </cell>
          <cell r="C453" t="str">
            <v xml:space="preserve">Software Engineer   </v>
          </cell>
        </row>
        <row r="454">
          <cell r="A454">
            <v>271301</v>
          </cell>
          <cell r="B454">
            <v>7</v>
          </cell>
          <cell r="C454" t="str">
            <v xml:space="preserve">Solicitor   </v>
          </cell>
        </row>
        <row r="455">
          <cell r="A455">
            <v>241501</v>
          </cell>
          <cell r="B455">
            <v>1</v>
          </cell>
          <cell r="C455" t="str">
            <v xml:space="preserve">Special Needs Teacher   </v>
          </cell>
        </row>
        <row r="456">
          <cell r="A456">
            <v>552304</v>
          </cell>
          <cell r="B456">
            <v>0</v>
          </cell>
          <cell r="C456" t="str">
            <v xml:space="preserve">Statistical Clerk   </v>
          </cell>
        </row>
        <row r="457">
          <cell r="A457">
            <v>224103</v>
          </cell>
          <cell r="B457">
            <v>0</v>
          </cell>
          <cell r="C457" t="str">
            <v xml:space="preserve">Statistician   </v>
          </cell>
        </row>
        <row r="458">
          <cell r="A458">
            <v>611102</v>
          </cell>
          <cell r="B458">
            <v>77</v>
          </cell>
          <cell r="C458" t="str">
            <v xml:space="preserve">Stock and Station Agent   </v>
          </cell>
        </row>
        <row r="459">
          <cell r="A459">
            <v>591105</v>
          </cell>
          <cell r="B459">
            <v>257</v>
          </cell>
          <cell r="C459" t="str">
            <v xml:space="preserve">Stock Clerk / Officer   </v>
          </cell>
        </row>
        <row r="460">
          <cell r="A460">
            <v>741101</v>
          </cell>
          <cell r="B460">
            <v>573</v>
          </cell>
          <cell r="C460" t="str">
            <v xml:space="preserve">Store Person   </v>
          </cell>
        </row>
        <row r="461">
          <cell r="A461">
            <v>721906</v>
          </cell>
          <cell r="B461">
            <v>0</v>
          </cell>
          <cell r="C461" t="str">
            <v xml:space="preserve">Street Sweeper Operator   </v>
          </cell>
        </row>
        <row r="462">
          <cell r="A462">
            <v>831107</v>
          </cell>
          <cell r="B462">
            <v>668</v>
          </cell>
          <cell r="C462" t="str">
            <v xml:space="preserve">Sugar Mill Worker   </v>
          </cell>
        </row>
        <row r="463">
          <cell r="A463">
            <v>399802</v>
          </cell>
          <cell r="B463">
            <v>63</v>
          </cell>
          <cell r="C463" t="str">
            <v xml:space="preserve">Sugar Process Controller   </v>
          </cell>
        </row>
        <row r="464">
          <cell r="A464">
            <v>133601</v>
          </cell>
          <cell r="B464">
            <v>205</v>
          </cell>
          <cell r="C464" t="str">
            <v xml:space="preserve">Supply and Distribution Manager   </v>
          </cell>
        </row>
        <row r="465">
          <cell r="A465">
            <v>561501</v>
          </cell>
          <cell r="B465">
            <v>19</v>
          </cell>
          <cell r="C465" t="str">
            <v xml:space="preserve">Survey Interviewer   </v>
          </cell>
        </row>
        <row r="466">
          <cell r="A466">
            <v>811903</v>
          </cell>
          <cell r="B466">
            <v>0</v>
          </cell>
          <cell r="C466" t="str">
            <v xml:space="preserve">Swimming Pool Cleaner   </v>
          </cell>
        </row>
        <row r="467">
          <cell r="A467">
            <v>561601</v>
          </cell>
          <cell r="B467">
            <v>26</v>
          </cell>
          <cell r="C467" t="str">
            <v xml:space="preserve">Switchboard Operator   </v>
          </cell>
        </row>
        <row r="468">
          <cell r="A468">
            <v>262103</v>
          </cell>
          <cell r="B468">
            <v>113</v>
          </cell>
          <cell r="C468" t="str">
            <v xml:space="preserve">Systems Administrator   </v>
          </cell>
        </row>
        <row r="469">
          <cell r="A469">
            <v>261102</v>
          </cell>
          <cell r="B469">
            <v>13</v>
          </cell>
          <cell r="C469" t="str">
            <v xml:space="preserve">Systems Analyst   </v>
          </cell>
        </row>
        <row r="470">
          <cell r="A470">
            <v>733104</v>
          </cell>
          <cell r="B470">
            <v>10</v>
          </cell>
          <cell r="C470" t="str">
            <v xml:space="preserve">Tanker Driver   </v>
          </cell>
        </row>
        <row r="471">
          <cell r="A471">
            <v>221103</v>
          </cell>
          <cell r="B471">
            <v>0</v>
          </cell>
          <cell r="C471" t="str">
            <v xml:space="preserve">Taxation Accountant   </v>
          </cell>
        </row>
        <row r="472">
          <cell r="A472">
            <v>851203</v>
          </cell>
          <cell r="B472">
            <v>42</v>
          </cell>
          <cell r="C472" t="str">
            <v xml:space="preserve">Tea Attendant   </v>
          </cell>
        </row>
        <row r="473">
          <cell r="A473">
            <v>399806</v>
          </cell>
          <cell r="B473">
            <v>1</v>
          </cell>
          <cell r="C473" t="str">
            <v xml:space="preserve">Tea Products Maker   </v>
          </cell>
        </row>
        <row r="474">
          <cell r="A474">
            <v>422103</v>
          </cell>
          <cell r="B474">
            <v>1</v>
          </cell>
          <cell r="C474" t="str">
            <v xml:space="preserve">Teachers’ Aide   </v>
          </cell>
        </row>
        <row r="475">
          <cell r="A475">
            <v>263205</v>
          </cell>
          <cell r="B475">
            <v>1</v>
          </cell>
          <cell r="C475" t="str">
            <v xml:space="preserve">Technical Support Services Manager   </v>
          </cell>
        </row>
        <row r="476">
          <cell r="A476">
            <v>313105</v>
          </cell>
          <cell r="B476">
            <v>0</v>
          </cell>
          <cell r="C476" t="str">
            <v xml:space="preserve">Telecommunications Computer Systems Technician   </v>
          </cell>
        </row>
        <row r="477">
          <cell r="A477">
            <v>639301</v>
          </cell>
          <cell r="B477">
            <v>6</v>
          </cell>
          <cell r="C477" t="str">
            <v xml:space="preserve">Telemarketer   </v>
          </cell>
        </row>
        <row r="478">
          <cell r="A478">
            <v>552111</v>
          </cell>
          <cell r="B478">
            <v>3</v>
          </cell>
          <cell r="C478" t="str">
            <v xml:space="preserve">Teller    </v>
          </cell>
        </row>
        <row r="479">
          <cell r="A479">
            <v>899913</v>
          </cell>
          <cell r="B479">
            <v>0</v>
          </cell>
          <cell r="C479" t="str">
            <v xml:space="preserve">Ticket Collector   </v>
          </cell>
        </row>
        <row r="480">
          <cell r="A480">
            <v>831113</v>
          </cell>
          <cell r="B480">
            <v>161</v>
          </cell>
          <cell r="C480" t="str">
            <v xml:space="preserve">Tobacco Product Process Worker   </v>
          </cell>
        </row>
        <row r="481">
          <cell r="A481">
            <v>323402</v>
          </cell>
          <cell r="B481">
            <v>0</v>
          </cell>
          <cell r="C481" t="str">
            <v xml:space="preserve">Toolmaker   </v>
          </cell>
        </row>
        <row r="482">
          <cell r="A482">
            <v>731301</v>
          </cell>
          <cell r="B482">
            <v>8</v>
          </cell>
          <cell r="C482" t="str">
            <v xml:space="preserve">Train Driver   </v>
          </cell>
        </row>
        <row r="483">
          <cell r="A483">
            <v>223301</v>
          </cell>
          <cell r="B483">
            <v>52</v>
          </cell>
          <cell r="C483" t="str">
            <v xml:space="preserve">Training and Development Professional   </v>
          </cell>
        </row>
        <row r="484">
          <cell r="A484">
            <v>272413</v>
          </cell>
          <cell r="B484">
            <v>4</v>
          </cell>
          <cell r="C484" t="str">
            <v xml:space="preserve">Transport Analyst   </v>
          </cell>
        </row>
        <row r="485">
          <cell r="A485">
            <v>639402</v>
          </cell>
          <cell r="B485">
            <v>0</v>
          </cell>
          <cell r="C485" t="str">
            <v xml:space="preserve">Transport Conductor   </v>
          </cell>
        </row>
        <row r="486">
          <cell r="A486">
            <v>841303</v>
          </cell>
          <cell r="B486">
            <v>34</v>
          </cell>
          <cell r="C486" t="str">
            <v xml:space="preserve">Tree Feller   </v>
          </cell>
        </row>
        <row r="487">
          <cell r="A487">
            <v>899910</v>
          </cell>
          <cell r="B487">
            <v>0</v>
          </cell>
          <cell r="C487" t="str">
            <v xml:space="preserve">Trolley Collector   </v>
          </cell>
        </row>
        <row r="488">
          <cell r="A488">
            <v>733101</v>
          </cell>
          <cell r="B488">
            <v>1147</v>
          </cell>
          <cell r="C488" t="str">
            <v xml:space="preserve">Truck Driver (General)   </v>
          </cell>
        </row>
        <row r="489">
          <cell r="A489">
            <v>891102</v>
          </cell>
          <cell r="B489">
            <v>386</v>
          </cell>
          <cell r="C489" t="str">
            <v xml:space="preserve">Truck Driver’s Offsider   </v>
          </cell>
        </row>
        <row r="490">
          <cell r="A490">
            <v>899405</v>
          </cell>
          <cell r="B490">
            <v>9</v>
          </cell>
          <cell r="C490" t="str">
            <v xml:space="preserve">Tyre Fitter and Aligner   </v>
          </cell>
        </row>
        <row r="491">
          <cell r="A491">
            <v>224502</v>
          </cell>
          <cell r="B491">
            <v>0</v>
          </cell>
          <cell r="C491" t="str">
            <v xml:space="preserve">Valuer   </v>
          </cell>
        </row>
        <row r="492">
          <cell r="A492">
            <v>324201</v>
          </cell>
          <cell r="B492">
            <v>2</v>
          </cell>
          <cell r="C492" t="str">
            <v xml:space="preserve">Vehicle Body Builder   </v>
          </cell>
        </row>
        <row r="493">
          <cell r="A493">
            <v>811101</v>
          </cell>
          <cell r="B493">
            <v>5</v>
          </cell>
          <cell r="C493" t="str">
            <v xml:space="preserve">Vehicle Detailer (Valet Servicer)   </v>
          </cell>
        </row>
        <row r="494">
          <cell r="A494">
            <v>324301</v>
          </cell>
          <cell r="B494">
            <v>1</v>
          </cell>
          <cell r="C494" t="str">
            <v xml:space="preserve">Vehicle Painter   </v>
          </cell>
        </row>
        <row r="495">
          <cell r="A495">
            <v>234701</v>
          </cell>
          <cell r="B495">
            <v>14</v>
          </cell>
          <cell r="C495" t="str">
            <v xml:space="preserve">Veterinarian   </v>
          </cell>
        </row>
        <row r="496">
          <cell r="A496">
            <v>361201</v>
          </cell>
          <cell r="B496">
            <v>0</v>
          </cell>
          <cell r="C496" t="str">
            <v xml:space="preserve">Veterinary Nurse   </v>
          </cell>
        </row>
        <row r="497">
          <cell r="A497">
            <v>311906</v>
          </cell>
          <cell r="B497">
            <v>25</v>
          </cell>
          <cell r="C497" t="str">
            <v xml:space="preserve">Veterinary Technician   </v>
          </cell>
        </row>
        <row r="498">
          <cell r="A498">
            <v>212308</v>
          </cell>
          <cell r="B498">
            <v>1</v>
          </cell>
          <cell r="C498" t="str">
            <v xml:space="preserve">Video Producer   </v>
          </cell>
        </row>
        <row r="499">
          <cell r="A499">
            <v>639501</v>
          </cell>
          <cell r="B499">
            <v>0</v>
          </cell>
          <cell r="C499" t="str">
            <v xml:space="preserve">Visual Merchandiser   </v>
          </cell>
        </row>
        <row r="500">
          <cell r="A500">
            <v>431501</v>
          </cell>
          <cell r="B500">
            <v>25</v>
          </cell>
          <cell r="C500" t="str">
            <v xml:space="preserve">Waiter or Bartender   </v>
          </cell>
        </row>
        <row r="501">
          <cell r="A501">
            <v>591106</v>
          </cell>
          <cell r="B501">
            <v>105</v>
          </cell>
          <cell r="C501" t="str">
            <v xml:space="preserve">Warehouse Administrator / Clerk   </v>
          </cell>
        </row>
        <row r="502">
          <cell r="A502">
            <v>811905</v>
          </cell>
          <cell r="B502">
            <v>0</v>
          </cell>
          <cell r="C502" t="str">
            <v xml:space="preserve">Washroom Attendant   </v>
          </cell>
        </row>
        <row r="503">
          <cell r="A503">
            <v>712911</v>
          </cell>
          <cell r="B503">
            <v>2</v>
          </cell>
          <cell r="C503" t="str">
            <v xml:space="preserve">Waste Materials Plant Operator   </v>
          </cell>
        </row>
        <row r="504">
          <cell r="A504">
            <v>712909</v>
          </cell>
          <cell r="B504">
            <v>39</v>
          </cell>
          <cell r="C504" t="str">
            <v xml:space="preserve">Water Plant Operator   </v>
          </cell>
        </row>
        <row r="505">
          <cell r="A505">
            <v>313103</v>
          </cell>
          <cell r="B505">
            <v>13</v>
          </cell>
          <cell r="C505" t="str">
            <v xml:space="preserve">Web Administrator   </v>
          </cell>
        </row>
        <row r="506">
          <cell r="A506">
            <v>712910</v>
          </cell>
          <cell r="B506">
            <v>49</v>
          </cell>
          <cell r="C506" t="str">
            <v xml:space="preserve">Weighbridge Operator   </v>
          </cell>
        </row>
        <row r="507">
          <cell r="A507">
            <v>322303</v>
          </cell>
          <cell r="B507">
            <v>90</v>
          </cell>
          <cell r="C507" t="str">
            <v xml:space="preserve">Welder / Welder (First Class)   </v>
          </cell>
        </row>
        <row r="508">
          <cell r="A508">
            <v>133302</v>
          </cell>
          <cell r="B508">
            <v>21</v>
          </cell>
          <cell r="C508" t="str">
            <v xml:space="preserve">Wholesaler   </v>
          </cell>
        </row>
        <row r="509">
          <cell r="A509">
            <v>234203</v>
          </cell>
          <cell r="B509">
            <v>42</v>
          </cell>
          <cell r="C509" t="str">
            <v xml:space="preserve">Wine Maker   </v>
          </cell>
        </row>
        <row r="510">
          <cell r="A510">
            <v>831108</v>
          </cell>
          <cell r="B510">
            <v>481</v>
          </cell>
          <cell r="C510" t="str">
            <v xml:space="preserve">Winery Cellar Hand   </v>
          </cell>
        </row>
        <row r="511">
          <cell r="A511">
            <v>711302</v>
          </cell>
          <cell r="B511">
            <v>19</v>
          </cell>
          <cell r="C511" t="str">
            <v xml:space="preserve">Wood Processing Machine Operator   </v>
          </cell>
        </row>
        <row r="512">
          <cell r="A512">
            <v>841910</v>
          </cell>
          <cell r="B512">
            <v>32</v>
          </cell>
          <cell r="C512" t="str">
            <v xml:space="preserve">Wool Handler   </v>
          </cell>
        </row>
        <row r="513">
          <cell r="A513">
            <v>223103</v>
          </cell>
          <cell r="B513">
            <v>16</v>
          </cell>
          <cell r="C513" t="str">
            <v xml:space="preserve">Workplace / Industrial Relations Advisor   </v>
          </cell>
        </row>
        <row r="514">
          <cell r="A514">
            <v>234508</v>
          </cell>
          <cell r="B514">
            <v>0</v>
          </cell>
          <cell r="C514" t="str">
            <v xml:space="preserve">Zoologist   </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23.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3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drawing" Target="../drawings/drawing16.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printerSettings" Target="../printerSettings/printerSettings41.bin"/><Relationship Id="rId7" Type="http://schemas.openxmlformats.org/officeDocument/2006/relationships/drawing" Target="../drawings/drawing17.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 Id="rId9"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8.xml"/><Relationship Id="rId1" Type="http://schemas.openxmlformats.org/officeDocument/2006/relationships/printerSettings" Target="../printerSettings/printerSettings45.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1.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4.bin"/><Relationship Id="rId7"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92"/>
  <sheetViews>
    <sheetView workbookViewId="0"/>
  </sheetViews>
  <sheetFormatPr defaultColWidth="9.140625" defaultRowHeight="12" x14ac:dyDescent="0.2"/>
  <cols>
    <col min="1" max="1" width="40.85546875" style="91" bestFit="1" customWidth="1"/>
    <col min="2" max="2" width="10.5703125" style="92" customWidth="1"/>
    <col min="3" max="16384" width="9.140625" style="91"/>
  </cols>
  <sheetData>
    <row r="1" spans="1:2" ht="24" customHeight="1" x14ac:dyDescent="0.2">
      <c r="A1" s="867" t="s">
        <v>55</v>
      </c>
      <c r="B1" s="867" t="s">
        <v>54</v>
      </c>
    </row>
    <row r="2" spans="1:2" ht="18" customHeight="1" x14ac:dyDescent="0.2">
      <c r="A2" s="868" t="s">
        <v>637</v>
      </c>
      <c r="B2" s="869">
        <v>642701</v>
      </c>
    </row>
    <row r="3" spans="1:2" ht="18" customHeight="1" x14ac:dyDescent="0.2">
      <c r="A3" s="868" t="s">
        <v>625</v>
      </c>
      <c r="B3" s="869">
        <v>653201</v>
      </c>
    </row>
    <row r="4" spans="1:2" ht="18" customHeight="1" x14ac:dyDescent="0.2">
      <c r="A4" s="868" t="s">
        <v>638</v>
      </c>
      <c r="B4" s="869">
        <v>653202</v>
      </c>
    </row>
    <row r="5" spans="1:2" ht="18" customHeight="1" x14ac:dyDescent="0.2">
      <c r="A5" s="868" t="s">
        <v>639</v>
      </c>
      <c r="B5" s="869">
        <v>671207</v>
      </c>
    </row>
    <row r="6" spans="1:2" ht="18" customHeight="1" x14ac:dyDescent="0.2">
      <c r="A6" s="868" t="s">
        <v>27</v>
      </c>
      <c r="B6" s="869">
        <v>672106</v>
      </c>
    </row>
    <row r="7" spans="1:2" ht="18" customHeight="1" x14ac:dyDescent="0.2">
      <c r="A7" s="868" t="s">
        <v>626</v>
      </c>
      <c r="B7" s="869">
        <v>653109</v>
      </c>
    </row>
    <row r="8" spans="1:2" ht="18" customHeight="1" x14ac:dyDescent="0.2">
      <c r="A8" s="868" t="s">
        <v>640</v>
      </c>
      <c r="B8" s="869">
        <v>653101</v>
      </c>
    </row>
    <row r="9" spans="1:2" ht="18" customHeight="1" x14ac:dyDescent="0.2">
      <c r="A9" s="868" t="s">
        <v>641</v>
      </c>
      <c r="B9" s="869">
        <v>672101</v>
      </c>
    </row>
    <row r="10" spans="1:2" ht="18" customHeight="1" x14ac:dyDescent="0.2">
      <c r="A10" s="868" t="s">
        <v>38</v>
      </c>
      <c r="B10" s="869">
        <v>652101</v>
      </c>
    </row>
    <row r="11" spans="1:2" ht="18" customHeight="1" x14ac:dyDescent="0.2">
      <c r="A11" s="868" t="s">
        <v>39</v>
      </c>
      <c r="B11" s="869">
        <v>684907</v>
      </c>
    </row>
    <row r="12" spans="1:2" ht="18" customHeight="1" x14ac:dyDescent="0.2">
      <c r="A12" s="868" t="s">
        <v>40</v>
      </c>
      <c r="B12" s="869">
        <v>651302</v>
      </c>
    </row>
    <row r="13" spans="1:2" ht="18" customHeight="1" x14ac:dyDescent="0.2">
      <c r="A13" s="868" t="s">
        <v>23</v>
      </c>
      <c r="B13" s="869">
        <v>641201</v>
      </c>
    </row>
    <row r="14" spans="1:2" ht="18" customHeight="1" x14ac:dyDescent="0.2">
      <c r="A14" s="868" t="s">
        <v>627</v>
      </c>
      <c r="B14" s="869">
        <v>672103</v>
      </c>
    </row>
    <row r="15" spans="1:2" ht="18" customHeight="1" x14ac:dyDescent="0.2">
      <c r="A15" s="868" t="s">
        <v>642</v>
      </c>
      <c r="B15" s="869">
        <v>681103</v>
      </c>
    </row>
    <row r="16" spans="1:2" ht="18" customHeight="1" x14ac:dyDescent="0.2">
      <c r="A16" s="868" t="s">
        <v>643</v>
      </c>
      <c r="B16" s="869">
        <v>682201</v>
      </c>
    </row>
    <row r="17" spans="1:2" ht="18" customHeight="1" x14ac:dyDescent="0.2">
      <c r="A17" s="868" t="s">
        <v>628</v>
      </c>
      <c r="B17" s="869">
        <v>671302</v>
      </c>
    </row>
    <row r="18" spans="1:2" ht="18" customHeight="1" x14ac:dyDescent="0.2">
      <c r="A18" s="868" t="s">
        <v>644</v>
      </c>
      <c r="B18" s="869">
        <v>641502</v>
      </c>
    </row>
    <row r="19" spans="1:2" ht="18" customHeight="1" x14ac:dyDescent="0.2">
      <c r="A19" s="868" t="s">
        <v>24</v>
      </c>
      <c r="B19" s="869">
        <v>641501</v>
      </c>
    </row>
    <row r="20" spans="1:2" ht="18" customHeight="1" x14ac:dyDescent="0.2">
      <c r="A20" s="868" t="s">
        <v>645</v>
      </c>
      <c r="B20" s="869">
        <v>343401</v>
      </c>
    </row>
    <row r="21" spans="1:2" ht="18" customHeight="1" x14ac:dyDescent="0.2">
      <c r="A21" s="868" t="s">
        <v>56</v>
      </c>
      <c r="B21" s="869">
        <v>683202</v>
      </c>
    </row>
    <row r="22" spans="1:2" ht="18" customHeight="1" x14ac:dyDescent="0.2">
      <c r="A22" s="868" t="s">
        <v>674</v>
      </c>
      <c r="B22" s="869">
        <v>672203</v>
      </c>
    </row>
    <row r="23" spans="1:2" ht="18" customHeight="1" x14ac:dyDescent="0.2">
      <c r="A23" s="868" t="s">
        <v>34</v>
      </c>
      <c r="B23" s="869">
        <v>681201</v>
      </c>
    </row>
    <row r="24" spans="1:2" ht="18" customHeight="1" x14ac:dyDescent="0.2">
      <c r="A24" s="868" t="s">
        <v>646</v>
      </c>
      <c r="B24" s="869">
        <v>681203</v>
      </c>
    </row>
    <row r="25" spans="1:2" ht="18" customHeight="1" x14ac:dyDescent="0.2">
      <c r="A25" s="868" t="s">
        <v>629</v>
      </c>
      <c r="B25" s="869">
        <v>682305</v>
      </c>
    </row>
    <row r="26" spans="1:2" ht="18" customHeight="1" x14ac:dyDescent="0.2">
      <c r="A26" s="868" t="s">
        <v>647</v>
      </c>
      <c r="B26" s="869">
        <v>672201</v>
      </c>
    </row>
    <row r="27" spans="1:2" ht="18" customHeight="1" x14ac:dyDescent="0.2">
      <c r="A27" s="868" t="s">
        <v>630</v>
      </c>
      <c r="B27" s="869">
        <v>661302</v>
      </c>
    </row>
    <row r="28" spans="1:2" ht="18" customHeight="1" x14ac:dyDescent="0.2">
      <c r="A28" s="868" t="s">
        <v>648</v>
      </c>
      <c r="B28" s="869">
        <v>652206</v>
      </c>
    </row>
    <row r="29" spans="1:2" ht="18" customHeight="1" x14ac:dyDescent="0.2">
      <c r="A29" s="868" t="s">
        <v>649</v>
      </c>
      <c r="B29" s="869">
        <v>653304</v>
      </c>
    </row>
    <row r="30" spans="1:2" ht="18" customHeight="1" x14ac:dyDescent="0.2">
      <c r="A30" s="868" t="s">
        <v>41</v>
      </c>
      <c r="B30" s="869">
        <v>653306</v>
      </c>
    </row>
    <row r="31" spans="1:2" ht="18" customHeight="1" x14ac:dyDescent="0.2">
      <c r="A31" s="868" t="s">
        <v>650</v>
      </c>
      <c r="B31" s="869">
        <v>671206</v>
      </c>
    </row>
    <row r="32" spans="1:2" ht="18" customHeight="1" x14ac:dyDescent="0.2">
      <c r="A32" s="868" t="s">
        <v>28</v>
      </c>
      <c r="B32" s="869">
        <v>671301</v>
      </c>
    </row>
    <row r="33" spans="1:2" ht="18" customHeight="1" x14ac:dyDescent="0.2">
      <c r="A33" s="868" t="s">
        <v>29</v>
      </c>
      <c r="B33" s="869">
        <v>671101</v>
      </c>
    </row>
    <row r="34" spans="1:2" ht="18" customHeight="1" x14ac:dyDescent="0.2">
      <c r="A34" s="868" t="s">
        <v>651</v>
      </c>
      <c r="B34" s="869">
        <v>672104</v>
      </c>
    </row>
    <row r="35" spans="1:2" ht="18" customHeight="1" x14ac:dyDescent="0.2">
      <c r="A35" s="868" t="s">
        <v>35</v>
      </c>
      <c r="B35" s="869">
        <v>672105</v>
      </c>
    </row>
    <row r="36" spans="1:2" ht="18" customHeight="1" x14ac:dyDescent="0.2">
      <c r="A36" s="868" t="s">
        <v>652</v>
      </c>
      <c r="B36" s="869">
        <v>661602</v>
      </c>
    </row>
    <row r="37" spans="1:2" ht="18" customHeight="1" x14ac:dyDescent="0.2">
      <c r="A37" s="868" t="s">
        <v>42</v>
      </c>
      <c r="B37" s="869">
        <v>721101</v>
      </c>
    </row>
    <row r="38" spans="1:2" ht="18" customHeight="1" x14ac:dyDescent="0.2">
      <c r="A38" s="868" t="s">
        <v>43</v>
      </c>
      <c r="B38" s="869">
        <v>652302</v>
      </c>
    </row>
    <row r="39" spans="1:2" ht="18" customHeight="1" x14ac:dyDescent="0.2">
      <c r="A39" s="868" t="s">
        <v>653</v>
      </c>
      <c r="B39" s="869">
        <v>651203</v>
      </c>
    </row>
    <row r="40" spans="1:2" ht="18" customHeight="1" x14ac:dyDescent="0.2">
      <c r="A40" s="868" t="s">
        <v>654</v>
      </c>
      <c r="B40" s="869">
        <v>653309</v>
      </c>
    </row>
    <row r="41" spans="1:2" ht="18" customHeight="1" x14ac:dyDescent="0.2">
      <c r="A41" s="868" t="s">
        <v>655</v>
      </c>
      <c r="B41" s="869">
        <v>642603</v>
      </c>
    </row>
    <row r="42" spans="1:2" ht="18" customHeight="1" x14ac:dyDescent="0.2">
      <c r="A42" s="868" t="s">
        <v>656</v>
      </c>
      <c r="B42" s="869">
        <v>661301</v>
      </c>
    </row>
    <row r="43" spans="1:2" ht="18" customHeight="1" x14ac:dyDescent="0.2">
      <c r="A43" s="868" t="s">
        <v>657</v>
      </c>
      <c r="B43" s="869">
        <v>652202</v>
      </c>
    </row>
    <row r="44" spans="1:2" ht="18" customHeight="1" x14ac:dyDescent="0.2">
      <c r="A44" s="868" t="s">
        <v>658</v>
      </c>
      <c r="B44" s="869">
        <v>514101</v>
      </c>
    </row>
    <row r="45" spans="1:2" ht="18" customHeight="1" x14ac:dyDescent="0.2">
      <c r="A45" s="868" t="s">
        <v>659</v>
      </c>
      <c r="B45" s="869">
        <v>653307</v>
      </c>
    </row>
    <row r="46" spans="1:2" ht="18" customHeight="1" x14ac:dyDescent="0.2">
      <c r="A46" s="868" t="s">
        <v>611</v>
      </c>
      <c r="B46" s="869">
        <v>653301</v>
      </c>
    </row>
    <row r="47" spans="1:2" ht="18" customHeight="1" x14ac:dyDescent="0.2">
      <c r="A47" s="868" t="s">
        <v>660</v>
      </c>
      <c r="B47" s="869">
        <v>672105</v>
      </c>
    </row>
    <row r="48" spans="1:2" ht="18" customHeight="1" x14ac:dyDescent="0.2">
      <c r="A48" s="868" t="s">
        <v>631</v>
      </c>
      <c r="B48" s="869">
        <v>641503</v>
      </c>
    </row>
    <row r="49" spans="1:2" ht="18" customHeight="1" x14ac:dyDescent="0.2">
      <c r="A49" s="868" t="s">
        <v>30</v>
      </c>
      <c r="B49" s="869">
        <v>671204</v>
      </c>
    </row>
    <row r="50" spans="1:2" ht="18" customHeight="1" x14ac:dyDescent="0.2">
      <c r="A50" s="868" t="s">
        <v>632</v>
      </c>
      <c r="B50" s="869">
        <v>652203</v>
      </c>
    </row>
    <row r="51" spans="1:2" ht="18" customHeight="1" x14ac:dyDescent="0.2">
      <c r="A51" s="868" t="s">
        <v>661</v>
      </c>
      <c r="B51" s="869">
        <v>653303</v>
      </c>
    </row>
    <row r="52" spans="1:2" ht="18" customHeight="1" x14ac:dyDescent="0.2">
      <c r="A52" s="868" t="s">
        <v>633</v>
      </c>
      <c r="B52" s="869">
        <v>671203</v>
      </c>
    </row>
    <row r="53" spans="1:2" ht="18" customHeight="1" x14ac:dyDescent="0.2">
      <c r="A53" s="868" t="s">
        <v>634</v>
      </c>
      <c r="B53" s="869">
        <v>651401</v>
      </c>
    </row>
    <row r="54" spans="1:2" ht="18" customHeight="1" x14ac:dyDescent="0.2">
      <c r="A54" s="868" t="s">
        <v>44</v>
      </c>
      <c r="B54" s="869">
        <v>652301</v>
      </c>
    </row>
    <row r="55" spans="1:2" ht="18" customHeight="1" x14ac:dyDescent="0.2">
      <c r="A55" s="868" t="s">
        <v>31</v>
      </c>
      <c r="B55" s="869">
        <v>671202</v>
      </c>
    </row>
    <row r="56" spans="1:2" ht="18" customHeight="1" x14ac:dyDescent="0.2">
      <c r="A56" s="868" t="s">
        <v>45</v>
      </c>
      <c r="B56" s="869">
        <v>653101</v>
      </c>
    </row>
    <row r="57" spans="1:2" ht="18" customHeight="1" x14ac:dyDescent="0.2">
      <c r="A57" s="868" t="s">
        <v>46</v>
      </c>
      <c r="B57" s="869">
        <v>684905</v>
      </c>
    </row>
    <row r="58" spans="1:2" ht="18" customHeight="1" x14ac:dyDescent="0.2">
      <c r="A58" s="868" t="s">
        <v>609</v>
      </c>
      <c r="B58" s="869">
        <v>653103</v>
      </c>
    </row>
    <row r="59" spans="1:2" ht="18" customHeight="1" x14ac:dyDescent="0.2">
      <c r="A59" s="868" t="s">
        <v>615</v>
      </c>
      <c r="B59" s="869">
        <v>651101</v>
      </c>
    </row>
    <row r="60" spans="1:2" ht="18" customHeight="1" x14ac:dyDescent="0.2">
      <c r="A60" s="868" t="s">
        <v>25</v>
      </c>
      <c r="B60" s="869">
        <v>643101</v>
      </c>
    </row>
    <row r="61" spans="1:2" ht="18" customHeight="1" x14ac:dyDescent="0.2">
      <c r="A61" s="868" t="s">
        <v>47</v>
      </c>
      <c r="B61" s="869">
        <v>684904</v>
      </c>
    </row>
    <row r="62" spans="1:2" ht="18" customHeight="1" x14ac:dyDescent="0.2">
      <c r="A62" s="868" t="s">
        <v>662</v>
      </c>
      <c r="B62" s="869">
        <v>681202</v>
      </c>
    </row>
    <row r="63" spans="1:2" ht="18" customHeight="1" x14ac:dyDescent="0.2">
      <c r="A63" s="868" t="s">
        <v>663</v>
      </c>
      <c r="B63" s="869">
        <v>652204</v>
      </c>
    </row>
    <row r="64" spans="1:2" ht="18" customHeight="1" x14ac:dyDescent="0.2">
      <c r="A64" s="868" t="s">
        <v>610</v>
      </c>
      <c r="B64" s="869">
        <v>642607</v>
      </c>
    </row>
    <row r="65" spans="1:2" ht="18" customHeight="1" x14ac:dyDescent="0.2">
      <c r="A65" s="868" t="s">
        <v>612</v>
      </c>
      <c r="B65" s="869">
        <v>642302</v>
      </c>
    </row>
    <row r="66" spans="1:2" ht="18" customHeight="1" x14ac:dyDescent="0.2">
      <c r="A66" s="868" t="s">
        <v>26</v>
      </c>
      <c r="B66" s="869">
        <v>642601</v>
      </c>
    </row>
    <row r="67" spans="1:2" ht="18" customHeight="1" x14ac:dyDescent="0.2">
      <c r="A67" s="868" t="s">
        <v>36</v>
      </c>
      <c r="B67" s="869">
        <v>661101</v>
      </c>
    </row>
    <row r="68" spans="1:2" ht="18" customHeight="1" x14ac:dyDescent="0.2">
      <c r="A68" s="868" t="s">
        <v>48</v>
      </c>
      <c r="B68" s="869">
        <v>651201</v>
      </c>
    </row>
    <row r="69" spans="1:2" ht="18" customHeight="1" x14ac:dyDescent="0.2">
      <c r="A69" s="868" t="s">
        <v>664</v>
      </c>
      <c r="B69" s="869">
        <v>672102</v>
      </c>
    </row>
    <row r="70" spans="1:2" ht="18" customHeight="1" x14ac:dyDescent="0.2">
      <c r="A70" s="868" t="s">
        <v>665</v>
      </c>
      <c r="B70" s="869">
        <v>672108</v>
      </c>
    </row>
    <row r="71" spans="1:2" ht="18" customHeight="1" x14ac:dyDescent="0.2">
      <c r="A71" s="868" t="s">
        <v>666</v>
      </c>
      <c r="B71" s="869">
        <v>641303</v>
      </c>
    </row>
    <row r="72" spans="1:2" ht="18" customHeight="1" x14ac:dyDescent="0.2">
      <c r="A72" s="868" t="s">
        <v>32</v>
      </c>
      <c r="B72" s="869">
        <v>642702</v>
      </c>
    </row>
    <row r="73" spans="1:2" ht="18" customHeight="1" x14ac:dyDescent="0.2">
      <c r="A73" s="868" t="s">
        <v>613</v>
      </c>
      <c r="B73" s="869">
        <v>651501</v>
      </c>
    </row>
    <row r="74" spans="1:2" ht="18" customHeight="1" x14ac:dyDescent="0.2">
      <c r="A74" s="868" t="s">
        <v>49</v>
      </c>
      <c r="B74" s="869">
        <v>652403</v>
      </c>
    </row>
    <row r="75" spans="1:2" ht="18" customHeight="1" x14ac:dyDescent="0.2">
      <c r="A75" s="868" t="s">
        <v>50</v>
      </c>
      <c r="B75" s="869">
        <v>651301</v>
      </c>
    </row>
    <row r="76" spans="1:2" ht="18" customHeight="1" x14ac:dyDescent="0.2">
      <c r="A76" s="868" t="s">
        <v>667</v>
      </c>
      <c r="B76" s="869">
        <v>661601</v>
      </c>
    </row>
    <row r="77" spans="1:2" ht="18" customHeight="1" x14ac:dyDescent="0.2">
      <c r="A77" s="868" t="s">
        <v>668</v>
      </c>
      <c r="B77" s="869">
        <v>653305</v>
      </c>
    </row>
    <row r="78" spans="1:2" ht="18" customHeight="1" x14ac:dyDescent="0.2">
      <c r="A78" s="868" t="s">
        <v>33</v>
      </c>
      <c r="B78" s="869">
        <v>672107</v>
      </c>
    </row>
    <row r="79" spans="1:2" ht="18" customHeight="1" x14ac:dyDescent="0.2">
      <c r="A79" s="868" t="s">
        <v>669</v>
      </c>
      <c r="B79" s="869">
        <v>641301</v>
      </c>
    </row>
    <row r="80" spans="1:2" ht="18" customHeight="1" x14ac:dyDescent="0.2">
      <c r="A80" s="868" t="s">
        <v>614</v>
      </c>
      <c r="B80" s="869">
        <v>651404</v>
      </c>
    </row>
    <row r="81" spans="1:2" ht="18" customHeight="1" x14ac:dyDescent="0.2">
      <c r="A81" s="868" t="s">
        <v>670</v>
      </c>
      <c r="B81" s="869">
        <v>672204</v>
      </c>
    </row>
    <row r="82" spans="1:2" ht="18" customHeight="1" x14ac:dyDescent="0.2">
      <c r="A82" s="868" t="s">
        <v>37</v>
      </c>
      <c r="B82" s="869">
        <v>672205</v>
      </c>
    </row>
    <row r="83" spans="1:2" ht="18" customHeight="1" x14ac:dyDescent="0.2">
      <c r="A83" s="868" t="s">
        <v>51</v>
      </c>
      <c r="B83" s="869">
        <v>652201</v>
      </c>
    </row>
    <row r="84" spans="1:2" ht="18" customHeight="1" x14ac:dyDescent="0.2">
      <c r="A84" s="868" t="s">
        <v>671</v>
      </c>
      <c r="B84" s="869">
        <v>653308</v>
      </c>
    </row>
    <row r="85" spans="1:2" ht="18" customHeight="1" x14ac:dyDescent="0.2">
      <c r="A85" s="868" t="s">
        <v>672</v>
      </c>
      <c r="B85" s="869">
        <v>671208</v>
      </c>
    </row>
    <row r="86" spans="1:2" ht="18" customHeight="1" x14ac:dyDescent="0.2">
      <c r="A86" s="868" t="s">
        <v>22</v>
      </c>
      <c r="B86" s="869">
        <v>683401</v>
      </c>
    </row>
    <row r="87" spans="1:2" ht="18" customHeight="1" x14ac:dyDescent="0.2">
      <c r="A87" s="868" t="s">
        <v>673</v>
      </c>
      <c r="B87" s="869">
        <v>684905</v>
      </c>
    </row>
    <row r="88" spans="1:2" ht="18" customHeight="1" x14ac:dyDescent="0.2">
      <c r="A88" s="868" t="s">
        <v>52</v>
      </c>
      <c r="B88" s="869">
        <v>643202</v>
      </c>
    </row>
    <row r="89" spans="1:2" ht="18" customHeight="1" x14ac:dyDescent="0.2">
      <c r="A89" s="868" t="s">
        <v>635</v>
      </c>
      <c r="B89" s="869">
        <v>671205</v>
      </c>
    </row>
    <row r="90" spans="1:2" ht="18" customHeight="1" x14ac:dyDescent="0.2">
      <c r="A90" s="868" t="s">
        <v>53</v>
      </c>
      <c r="B90" s="869">
        <v>651202</v>
      </c>
    </row>
    <row r="91" spans="1:2" ht="18" customHeight="1" x14ac:dyDescent="0.2">
      <c r="A91" s="868" t="s">
        <v>21</v>
      </c>
      <c r="B91" s="869">
        <v>682303</v>
      </c>
    </row>
    <row r="92" spans="1:2" ht="18" customHeight="1" x14ac:dyDescent="0.2">
      <c r="A92" s="868" t="s">
        <v>636</v>
      </c>
      <c r="B92" s="869">
        <v>682304</v>
      </c>
    </row>
  </sheetData>
  <sheetProtection password="F08B" sheet="1" objects="1" scenarios="1"/>
  <sortState ref="A2:B94">
    <sortCondition ref="A2:A94"/>
  </sortState>
  <printOptions horizontalCentered="1"/>
  <pageMargins left="0.31496062992125984" right="0.43307086614173229" top="0.59055118110236227" bottom="0.35433070866141736" header="0.23622047244094491" footer="0.19685039370078741"/>
  <pageSetup paperSize="9" scale="59" orientation="landscape" verticalDpi="200" r:id="rId1"/>
  <headerFooter alignWithMargins="0">
    <oddHeader>&amp;CArtisan Trade Demand as per Scarce Skills Lists 2009 &amp; 2010 mapped to relevant N2 Programmes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AB203"/>
  <sheetViews>
    <sheetView zoomScaleNormal="100" zoomScaleSheetLayoutView="100" workbookViewId="0">
      <pane xSplit="2" ySplit="1" topLeftCell="D179" activePane="bottomRight" state="frozen"/>
      <selection activeCell="F21" sqref="F21:F51"/>
      <selection pane="topRight" activeCell="F21" sqref="F21:F51"/>
      <selection pane="bottomLeft" activeCell="F21" sqref="F21:F51"/>
      <selection pane="bottomRight" activeCell="E160" sqref="E160"/>
    </sheetView>
  </sheetViews>
  <sheetFormatPr defaultColWidth="9.140625" defaultRowHeight="12.75" x14ac:dyDescent="0.2"/>
  <cols>
    <col min="1" max="1" width="29.85546875" style="1" customWidth="1"/>
    <col min="2" max="2" width="44.42578125" style="1" customWidth="1"/>
    <col min="3" max="6" width="15.7109375" style="1" customWidth="1"/>
    <col min="7" max="7" width="30.7109375" style="1" customWidth="1"/>
    <col min="8" max="8" width="22.5703125" style="1" customWidth="1"/>
    <col min="9" max="16384" width="9.140625" style="1"/>
  </cols>
  <sheetData>
    <row r="1" spans="1:28" s="57" customFormat="1" ht="30" customHeight="1" x14ac:dyDescent="0.2">
      <c r="A1" s="55" t="s">
        <v>266</v>
      </c>
      <c r="B1" s="1245" t="s">
        <v>952</v>
      </c>
      <c r="C1" s="1246"/>
      <c r="D1" s="1246"/>
      <c r="E1" s="1246"/>
      <c r="F1" s="1246"/>
      <c r="G1" s="1246"/>
      <c r="H1" s="1247"/>
      <c r="I1" s="56"/>
      <c r="J1" s="56"/>
      <c r="K1" s="56"/>
      <c r="L1" s="56"/>
      <c r="M1" s="56"/>
      <c r="N1" s="56"/>
      <c r="O1" s="56"/>
      <c r="P1" s="56"/>
      <c r="Q1" s="56"/>
      <c r="R1" s="56"/>
      <c r="S1" s="56"/>
      <c r="T1" s="56"/>
      <c r="U1" s="56"/>
      <c r="V1" s="56"/>
      <c r="W1" s="56"/>
      <c r="X1" s="56"/>
      <c r="Y1" s="56"/>
      <c r="Z1" s="56"/>
      <c r="AA1" s="56"/>
      <c r="AB1" s="56"/>
    </row>
    <row r="2" spans="1:28" s="59" customFormat="1" ht="30.75" customHeight="1" thickBot="1" x14ac:dyDescent="0.25">
      <c r="A2" s="90" t="s">
        <v>160</v>
      </c>
      <c r="B2" s="58"/>
      <c r="C2" s="58"/>
    </row>
    <row r="3" spans="1:28" ht="24" customHeight="1" thickBot="1" x14ac:dyDescent="0.25">
      <c r="A3" s="1153" t="s">
        <v>83</v>
      </c>
      <c r="B3" s="88"/>
      <c r="C3" s="88"/>
      <c r="D3" s="88"/>
      <c r="E3" s="88"/>
      <c r="F3" s="88"/>
      <c r="G3" s="88"/>
      <c r="H3" s="89"/>
      <c r="I3" s="15"/>
      <c r="J3" s="15"/>
      <c r="K3" s="15"/>
      <c r="L3" s="15"/>
      <c r="M3" s="15"/>
      <c r="N3" s="15"/>
      <c r="O3" s="15"/>
      <c r="P3" s="15"/>
      <c r="Q3" s="15"/>
      <c r="R3" s="15"/>
      <c r="S3" s="15"/>
      <c r="T3" s="15"/>
      <c r="U3" s="15"/>
      <c r="V3" s="15"/>
      <c r="W3" s="15"/>
      <c r="X3" s="15"/>
      <c r="Y3" s="15"/>
      <c r="Z3" s="15"/>
      <c r="AA3" s="15"/>
    </row>
    <row r="4" spans="1:28" ht="25.5" customHeight="1" x14ac:dyDescent="0.2">
      <c r="A4" s="122" t="s">
        <v>169</v>
      </c>
      <c r="B4" s="127" t="s">
        <v>249</v>
      </c>
      <c r="C4" s="128" t="s">
        <v>165</v>
      </c>
      <c r="D4" s="129" t="s">
        <v>935</v>
      </c>
      <c r="E4" s="129" t="s">
        <v>936</v>
      </c>
      <c r="F4" s="129" t="s">
        <v>937</v>
      </c>
      <c r="G4" s="129" t="s">
        <v>11</v>
      </c>
      <c r="H4" s="130" t="s">
        <v>163</v>
      </c>
      <c r="I4" s="15"/>
      <c r="J4" s="15"/>
      <c r="K4" s="15"/>
      <c r="L4" s="15"/>
      <c r="M4" s="15"/>
      <c r="N4" s="15"/>
      <c r="O4" s="15"/>
      <c r="P4" s="15"/>
      <c r="Q4" s="15"/>
      <c r="R4" s="15"/>
      <c r="S4" s="15"/>
      <c r="T4" s="15"/>
      <c r="U4" s="15"/>
      <c r="V4" s="15"/>
      <c r="W4" s="15"/>
      <c r="X4" s="15"/>
      <c r="Y4" s="15"/>
      <c r="Z4" s="15"/>
      <c r="AA4" s="15"/>
    </row>
    <row r="5" spans="1:28" ht="18" customHeight="1" x14ac:dyDescent="0.2">
      <c r="A5" s="115"/>
      <c r="B5" s="93" t="s">
        <v>492</v>
      </c>
      <c r="C5" s="94" t="s">
        <v>619</v>
      </c>
      <c r="D5" s="95">
        <v>330</v>
      </c>
      <c r="E5" s="95">
        <v>450</v>
      </c>
      <c r="F5" s="95">
        <v>550</v>
      </c>
      <c r="G5" s="814"/>
      <c r="H5" s="815" t="s">
        <v>1002</v>
      </c>
      <c r="I5" s="504"/>
      <c r="J5" s="15"/>
      <c r="K5" s="15"/>
      <c r="L5" s="15"/>
      <c r="M5" s="15"/>
      <c r="N5" s="15"/>
      <c r="O5" s="15"/>
      <c r="P5" s="15"/>
      <c r="Q5" s="15"/>
      <c r="R5" s="15"/>
      <c r="S5" s="15"/>
      <c r="T5" s="15"/>
      <c r="U5" s="15"/>
      <c r="V5" s="15"/>
      <c r="W5" s="15"/>
      <c r="X5" s="15"/>
      <c r="Y5" s="15"/>
      <c r="Z5" s="15"/>
      <c r="AA5" s="15"/>
    </row>
    <row r="6" spans="1:28" ht="18" customHeight="1" x14ac:dyDescent="0.2">
      <c r="A6" s="1242" t="s">
        <v>955</v>
      </c>
      <c r="B6" s="93" t="s">
        <v>490</v>
      </c>
      <c r="C6" s="94" t="s">
        <v>620</v>
      </c>
      <c r="D6" s="95">
        <v>80</v>
      </c>
      <c r="E6" s="95">
        <v>120</v>
      </c>
      <c r="F6" s="95">
        <v>150</v>
      </c>
      <c r="G6" s="814"/>
      <c r="H6" s="815" t="s">
        <v>1002</v>
      </c>
      <c r="I6" s="15"/>
      <c r="J6" s="15"/>
      <c r="K6" s="15"/>
      <c r="L6" s="15"/>
      <c r="M6" s="15"/>
      <c r="N6" s="15"/>
      <c r="O6" s="15"/>
      <c r="P6" s="15"/>
      <c r="Q6" s="15"/>
      <c r="R6" s="15"/>
      <c r="S6" s="15"/>
      <c r="T6" s="15"/>
      <c r="U6" s="15"/>
      <c r="V6" s="15"/>
      <c r="W6" s="15"/>
      <c r="X6" s="15"/>
      <c r="Y6" s="15"/>
      <c r="Z6" s="15"/>
      <c r="AA6" s="15"/>
    </row>
    <row r="7" spans="1:28" ht="18" customHeight="1" x14ac:dyDescent="0.2">
      <c r="A7" s="1242"/>
      <c r="B7" s="93" t="s">
        <v>490</v>
      </c>
      <c r="C7" s="94" t="s">
        <v>621</v>
      </c>
      <c r="D7" s="95">
        <v>45</v>
      </c>
      <c r="E7" s="95">
        <v>80</v>
      </c>
      <c r="F7" s="95">
        <v>120</v>
      </c>
      <c r="G7" s="814"/>
      <c r="H7" s="815" t="s">
        <v>1002</v>
      </c>
      <c r="I7" s="15"/>
      <c r="J7" s="15"/>
      <c r="K7" s="15"/>
      <c r="L7" s="15"/>
      <c r="M7" s="15"/>
      <c r="N7" s="15"/>
      <c r="O7" s="15"/>
      <c r="P7" s="15"/>
      <c r="Q7" s="15"/>
      <c r="R7" s="15"/>
      <c r="S7" s="15"/>
      <c r="T7" s="15"/>
      <c r="U7" s="15"/>
      <c r="V7" s="15"/>
      <c r="W7" s="15"/>
      <c r="X7" s="15"/>
      <c r="Y7" s="15"/>
      <c r="Z7" s="15"/>
      <c r="AA7" s="15"/>
    </row>
    <row r="8" spans="1:28" ht="18" customHeight="1" thickBot="1" x14ac:dyDescent="0.25">
      <c r="A8" s="1250"/>
      <c r="B8" s="93" t="s">
        <v>490</v>
      </c>
      <c r="C8" s="94" t="s">
        <v>622</v>
      </c>
      <c r="D8" s="95">
        <v>120</v>
      </c>
      <c r="E8" s="95">
        <v>150</v>
      </c>
      <c r="F8" s="95">
        <v>200</v>
      </c>
      <c r="G8" s="814"/>
      <c r="H8" s="815" t="s">
        <v>1002</v>
      </c>
      <c r="I8" s="15"/>
      <c r="J8" s="15"/>
      <c r="K8" s="15"/>
      <c r="L8" s="15"/>
      <c r="M8" s="15"/>
      <c r="N8" s="15"/>
      <c r="O8" s="15"/>
      <c r="P8" s="15"/>
      <c r="Q8" s="15"/>
      <c r="R8" s="15"/>
      <c r="S8" s="15"/>
      <c r="T8" s="15"/>
      <c r="U8" s="15"/>
      <c r="V8" s="15"/>
      <c r="W8" s="15"/>
      <c r="X8" s="15"/>
      <c r="Y8" s="15"/>
      <c r="Z8" s="15"/>
      <c r="AA8" s="15"/>
    </row>
    <row r="9" spans="1:28" ht="16.5" customHeight="1" thickBot="1" x14ac:dyDescent="0.25">
      <c r="A9" s="117"/>
      <c r="B9" s="121"/>
      <c r="C9" s="119" t="s">
        <v>62</v>
      </c>
      <c r="D9" s="120">
        <f>SUM(D5:D8)</f>
        <v>575</v>
      </c>
      <c r="E9" s="105">
        <f>SUM(E5:E8)</f>
        <v>800</v>
      </c>
      <c r="F9" s="106">
        <f>SUM(F5:F8)</f>
        <v>1020</v>
      </c>
      <c r="G9" s="100"/>
      <c r="H9" s="97"/>
      <c r="I9" s="15"/>
      <c r="J9" s="15"/>
      <c r="K9" s="15"/>
      <c r="L9" s="15"/>
      <c r="M9" s="15"/>
      <c r="N9" s="15"/>
      <c r="O9" s="15"/>
      <c r="P9" s="15"/>
      <c r="Q9" s="15"/>
      <c r="R9" s="15"/>
      <c r="S9" s="15"/>
      <c r="T9" s="15"/>
      <c r="U9" s="15"/>
      <c r="V9" s="15"/>
      <c r="W9" s="15"/>
      <c r="X9" s="15"/>
      <c r="Y9" s="15"/>
      <c r="Z9" s="15"/>
      <c r="AA9" s="15"/>
    </row>
    <row r="10" spans="1:28" ht="13.5" thickBot="1" x14ac:dyDescent="0.25">
      <c r="A10" s="101"/>
      <c r="B10" s="102"/>
      <c r="C10" s="102"/>
      <c r="D10" s="99"/>
      <c r="E10" s="99"/>
      <c r="F10" s="99"/>
      <c r="G10" s="102"/>
      <c r="H10" s="103"/>
      <c r="I10" s="15"/>
      <c r="J10" s="15"/>
      <c r="K10" s="15"/>
      <c r="L10" s="15"/>
      <c r="M10" s="15"/>
      <c r="N10" s="15"/>
      <c r="O10" s="15"/>
      <c r="P10" s="15"/>
      <c r="Q10" s="15"/>
      <c r="R10" s="15"/>
      <c r="S10" s="15"/>
      <c r="T10" s="15"/>
      <c r="U10" s="15"/>
      <c r="V10" s="15"/>
      <c r="W10" s="15"/>
      <c r="X10" s="15"/>
      <c r="Y10" s="15"/>
      <c r="Z10" s="15"/>
      <c r="AA10" s="15"/>
    </row>
    <row r="11" spans="1:28" ht="25.5" customHeight="1" x14ac:dyDescent="0.2">
      <c r="A11" s="118" t="s">
        <v>170</v>
      </c>
      <c r="B11" s="127" t="s">
        <v>168</v>
      </c>
      <c r="C11" s="128" t="s">
        <v>166</v>
      </c>
      <c r="D11" s="129" t="s">
        <v>935</v>
      </c>
      <c r="E11" s="129" t="s">
        <v>936</v>
      </c>
      <c r="F11" s="129" t="s">
        <v>937</v>
      </c>
      <c r="G11" s="129" t="s">
        <v>11</v>
      </c>
      <c r="H11" s="130" t="s">
        <v>163</v>
      </c>
      <c r="I11" s="504"/>
      <c r="J11" s="15"/>
      <c r="K11" s="15"/>
      <c r="L11" s="15"/>
      <c r="M11" s="15"/>
      <c r="N11" s="15"/>
      <c r="O11" s="15"/>
      <c r="P11" s="15"/>
      <c r="Q11" s="15"/>
      <c r="R11" s="15"/>
      <c r="S11" s="15"/>
      <c r="T11" s="15"/>
      <c r="U11" s="15"/>
      <c r="V11" s="15"/>
      <c r="W11" s="15"/>
      <c r="X11" s="15"/>
      <c r="Y11" s="15"/>
      <c r="Z11" s="15"/>
      <c r="AA11" s="15"/>
    </row>
    <row r="12" spans="1:28" s="45" customFormat="1" ht="16.5" customHeight="1" x14ac:dyDescent="0.2">
      <c r="A12" s="115"/>
      <c r="B12" s="124" t="s">
        <v>23</v>
      </c>
      <c r="C12" s="126">
        <f>IF(B12=0,"",VLOOKUP(B12,'OFO mapped to N Prog'!$A$2:$B$92,2,FALSE))</f>
        <v>641201</v>
      </c>
      <c r="D12" s="95"/>
      <c r="E12" s="95"/>
      <c r="F12" s="95">
        <v>100</v>
      </c>
      <c r="G12" s="814"/>
      <c r="H12" s="815" t="s">
        <v>1161</v>
      </c>
      <c r="I12" s="44"/>
      <c r="J12" s="44"/>
      <c r="K12" s="44"/>
      <c r="L12" s="44"/>
      <c r="M12" s="44"/>
      <c r="N12" s="44"/>
      <c r="O12" s="44"/>
      <c r="P12" s="44"/>
      <c r="Q12" s="44"/>
      <c r="R12" s="44"/>
      <c r="S12" s="44"/>
      <c r="T12" s="44"/>
      <c r="U12" s="44"/>
      <c r="V12" s="44"/>
      <c r="W12" s="44"/>
      <c r="X12" s="44"/>
      <c r="Y12" s="44"/>
      <c r="Z12" s="44"/>
      <c r="AA12" s="44"/>
    </row>
    <row r="13" spans="1:28" s="45" customFormat="1" ht="16.5" customHeight="1" x14ac:dyDescent="0.2">
      <c r="A13" s="1242" t="s">
        <v>953</v>
      </c>
      <c r="B13" s="124" t="s">
        <v>626</v>
      </c>
      <c r="C13" s="126">
        <f>IF(B13=0,"",VLOOKUP(B13,'OFO mapped to N Prog'!$A$2:$B$92,2,FALSE))</f>
        <v>653109</v>
      </c>
      <c r="D13" s="95"/>
      <c r="E13" s="95"/>
      <c r="F13" s="95">
        <v>25</v>
      </c>
      <c r="G13" s="814"/>
      <c r="H13" s="815" t="s">
        <v>1161</v>
      </c>
      <c r="I13" s="44"/>
      <c r="J13" s="44"/>
      <c r="K13" s="44"/>
      <c r="L13" s="44"/>
      <c r="M13" s="44"/>
      <c r="N13" s="44"/>
      <c r="O13" s="44"/>
      <c r="P13" s="44"/>
      <c r="Q13" s="44"/>
      <c r="R13" s="44"/>
      <c r="S13" s="44"/>
      <c r="T13" s="44"/>
      <c r="U13" s="44"/>
      <c r="V13" s="44"/>
      <c r="W13" s="44"/>
      <c r="X13" s="44"/>
      <c r="Y13" s="44"/>
      <c r="Z13" s="44"/>
      <c r="AA13" s="44"/>
    </row>
    <row r="14" spans="1:28" s="45" customFormat="1" ht="16.5" customHeight="1" x14ac:dyDescent="0.2">
      <c r="A14" s="1242"/>
      <c r="B14" s="124" t="s">
        <v>644</v>
      </c>
      <c r="C14" s="126">
        <f>IF(B14=0,"",VLOOKUP(B14,'OFO mapped to N Prog'!$A$2:$B$92,2,FALSE))</f>
        <v>641502</v>
      </c>
      <c r="D14" s="95"/>
      <c r="E14" s="95"/>
      <c r="F14" s="95">
        <v>75</v>
      </c>
      <c r="G14" s="814"/>
      <c r="H14" s="815" t="s">
        <v>1161</v>
      </c>
      <c r="I14" s="44"/>
      <c r="J14" s="44"/>
      <c r="K14" s="44"/>
      <c r="L14" s="44"/>
      <c r="M14" s="44"/>
      <c r="N14" s="44"/>
      <c r="O14" s="44"/>
      <c r="P14" s="44"/>
      <c r="Q14" s="44"/>
      <c r="R14" s="44"/>
      <c r="S14" s="44"/>
      <c r="T14" s="44"/>
      <c r="U14" s="44"/>
      <c r="V14" s="44"/>
      <c r="W14" s="44"/>
      <c r="X14" s="44"/>
      <c r="Y14" s="44"/>
      <c r="Z14" s="44"/>
      <c r="AA14" s="44"/>
    </row>
    <row r="15" spans="1:28" s="45" customFormat="1" ht="16.5" customHeight="1" x14ac:dyDescent="0.2">
      <c r="A15" s="1242"/>
      <c r="B15" s="124" t="s">
        <v>29</v>
      </c>
      <c r="C15" s="126">
        <f>IF(B15=0,"",VLOOKUP(B15,'OFO mapped to N Prog'!$A$2:$B$92,2,FALSE))</f>
        <v>671101</v>
      </c>
      <c r="D15" s="95"/>
      <c r="E15" s="95"/>
      <c r="F15" s="95">
        <v>50</v>
      </c>
      <c r="G15" s="814"/>
      <c r="H15" s="815" t="s">
        <v>1161</v>
      </c>
      <c r="I15" s="44"/>
      <c r="J15" s="44"/>
      <c r="K15" s="44"/>
      <c r="L15" s="44"/>
      <c r="M15" s="44"/>
      <c r="N15" s="44"/>
      <c r="O15" s="44"/>
      <c r="P15" s="44"/>
      <c r="Q15" s="44"/>
      <c r="R15" s="44"/>
      <c r="S15" s="44"/>
      <c r="T15" s="44"/>
      <c r="U15" s="44"/>
      <c r="V15" s="44"/>
      <c r="W15" s="44"/>
      <c r="X15" s="44"/>
      <c r="Y15" s="44"/>
      <c r="Z15" s="44"/>
      <c r="AA15" s="44"/>
    </row>
    <row r="16" spans="1:28" s="45" customFormat="1" ht="16.5" customHeight="1" x14ac:dyDescent="0.2">
      <c r="A16" s="1242"/>
      <c r="B16" s="124" t="s">
        <v>56</v>
      </c>
      <c r="C16" s="126">
        <f>IF(B16=0,"",VLOOKUP(B16,'OFO mapped to N Prog'!$A$2:$B$92,2,FALSE))</f>
        <v>683202</v>
      </c>
      <c r="D16" s="95"/>
      <c r="E16" s="95"/>
      <c r="F16" s="95">
        <v>15</v>
      </c>
      <c r="G16" s="814"/>
      <c r="H16" s="815" t="s">
        <v>1161</v>
      </c>
      <c r="I16" s="44"/>
      <c r="J16" s="44"/>
      <c r="K16" s="44"/>
      <c r="L16" s="44"/>
      <c r="M16" s="44"/>
      <c r="N16" s="44"/>
      <c r="O16" s="44"/>
      <c r="P16" s="44"/>
      <c r="Q16" s="44"/>
      <c r="R16" s="44"/>
      <c r="S16" s="44"/>
      <c r="T16" s="44"/>
      <c r="U16" s="44"/>
      <c r="V16" s="44"/>
      <c r="W16" s="44"/>
      <c r="X16" s="44"/>
      <c r="Y16" s="44"/>
      <c r="Z16" s="44"/>
      <c r="AA16" s="44"/>
    </row>
    <row r="17" spans="1:27" s="45" customFormat="1" ht="16.5" customHeight="1" x14ac:dyDescent="0.2">
      <c r="A17" s="1242"/>
      <c r="B17" s="124" t="s">
        <v>674</v>
      </c>
      <c r="C17" s="126">
        <f>IF(B17=0,"",VLOOKUP(B17,'OFO mapped to N Prog'!$A$2:$B$92,2,FALSE))</f>
        <v>672203</v>
      </c>
      <c r="D17" s="95"/>
      <c r="E17" s="95"/>
      <c r="F17" s="95">
        <v>20</v>
      </c>
      <c r="G17" s="814"/>
      <c r="H17" s="815" t="s">
        <v>1161</v>
      </c>
      <c r="I17" s="44"/>
      <c r="J17" s="44"/>
      <c r="K17" s="44"/>
      <c r="L17" s="44"/>
      <c r="M17" s="44"/>
      <c r="N17" s="44"/>
      <c r="O17" s="44"/>
      <c r="P17" s="44"/>
      <c r="Q17" s="44"/>
      <c r="R17" s="44"/>
      <c r="S17" s="44"/>
      <c r="T17" s="44"/>
      <c r="U17" s="44"/>
      <c r="V17" s="44"/>
      <c r="W17" s="44"/>
      <c r="X17" s="44"/>
      <c r="Y17" s="44"/>
      <c r="Z17" s="44"/>
      <c r="AA17" s="44"/>
    </row>
    <row r="18" spans="1:27" s="45" customFormat="1" ht="16.5" customHeight="1" x14ac:dyDescent="0.2">
      <c r="A18" s="1242"/>
      <c r="B18" s="124" t="s">
        <v>25</v>
      </c>
      <c r="C18" s="126">
        <f>IF(B18=0,"",VLOOKUP(B18,'OFO mapped to N Prog'!$A$2:$B$92,2,FALSE))</f>
        <v>643101</v>
      </c>
      <c r="D18" s="95"/>
      <c r="E18" s="95"/>
      <c r="F18" s="95">
        <v>50</v>
      </c>
      <c r="G18" s="814"/>
      <c r="H18" s="815" t="s">
        <v>1161</v>
      </c>
      <c r="I18" s="44"/>
      <c r="J18" s="44"/>
      <c r="K18" s="44"/>
      <c r="L18" s="44"/>
      <c r="M18" s="44"/>
      <c r="N18" s="44"/>
      <c r="O18" s="44"/>
      <c r="P18" s="44"/>
      <c r="Q18" s="44"/>
      <c r="R18" s="44"/>
      <c r="S18" s="44"/>
      <c r="T18" s="44"/>
      <c r="U18" s="44"/>
      <c r="V18" s="44"/>
      <c r="W18" s="44"/>
      <c r="X18" s="44"/>
      <c r="Y18" s="44"/>
      <c r="Z18" s="44"/>
      <c r="AA18" s="44"/>
    </row>
    <row r="19" spans="1:27" s="45" customFormat="1" ht="16.5" customHeight="1" x14ac:dyDescent="0.2">
      <c r="A19" s="1242"/>
      <c r="B19" s="124" t="s">
        <v>26</v>
      </c>
      <c r="C19" s="126">
        <f>IF(B19=0,"",VLOOKUP(B19,'OFO mapped to N Prog'!$A$2:$B$92,2,FALSE))</f>
        <v>642601</v>
      </c>
      <c r="D19" s="95"/>
      <c r="E19" s="95"/>
      <c r="F19" s="95">
        <v>50</v>
      </c>
      <c r="G19" s="814"/>
      <c r="H19" s="815" t="s">
        <v>1161</v>
      </c>
      <c r="I19" s="44"/>
      <c r="J19" s="44"/>
      <c r="K19" s="44"/>
      <c r="L19" s="44"/>
      <c r="M19" s="44"/>
      <c r="N19" s="44"/>
      <c r="O19" s="44"/>
      <c r="P19" s="44"/>
      <c r="Q19" s="44"/>
      <c r="R19" s="44"/>
      <c r="S19" s="44"/>
      <c r="T19" s="44"/>
      <c r="U19" s="44"/>
      <c r="V19" s="44"/>
      <c r="W19" s="44"/>
      <c r="X19" s="44"/>
      <c r="Y19" s="44"/>
      <c r="Z19" s="44"/>
      <c r="AA19" s="44"/>
    </row>
    <row r="20" spans="1:27" s="45" customFormat="1" ht="16.5" customHeight="1" x14ac:dyDescent="0.2">
      <c r="A20" s="1242"/>
      <c r="B20" s="124" t="s">
        <v>612</v>
      </c>
      <c r="C20" s="126">
        <f>IF(B20=0,"",VLOOKUP(B20,'OFO mapped to N Prog'!$A$2:$B$92,2,FALSE))</f>
        <v>642302</v>
      </c>
      <c r="D20" s="95"/>
      <c r="E20" s="95"/>
      <c r="F20" s="95">
        <v>100</v>
      </c>
      <c r="G20" s="814"/>
      <c r="H20" s="815" t="s">
        <v>1161</v>
      </c>
      <c r="I20" s="44"/>
      <c r="J20" s="44"/>
      <c r="K20" s="44"/>
      <c r="L20" s="44"/>
      <c r="M20" s="44"/>
      <c r="N20" s="44"/>
      <c r="O20" s="44"/>
      <c r="P20" s="44"/>
      <c r="Q20" s="44"/>
      <c r="R20" s="44"/>
      <c r="S20" s="44"/>
      <c r="T20" s="44"/>
      <c r="U20" s="44"/>
      <c r="V20" s="44"/>
      <c r="W20" s="44"/>
      <c r="X20" s="44"/>
      <c r="Y20" s="44"/>
      <c r="Z20" s="44"/>
      <c r="AA20" s="44"/>
    </row>
    <row r="21" spans="1:27" s="45" customFormat="1" ht="16.5" customHeight="1" x14ac:dyDescent="0.2">
      <c r="A21" s="1242"/>
      <c r="B21" s="124"/>
      <c r="C21" s="126" t="str">
        <f>IF(B21=0,"",VLOOKUP(B21,'OFO mapped to N Prog'!$A$2:$B$92,2,FALSE))</f>
        <v/>
      </c>
      <c r="D21" s="95"/>
      <c r="E21" s="95"/>
      <c r="F21" s="95"/>
      <c r="G21" s="814"/>
      <c r="H21" s="815"/>
      <c r="I21" s="44"/>
      <c r="J21" s="44"/>
      <c r="K21" s="44"/>
      <c r="L21" s="44"/>
      <c r="M21" s="44"/>
      <c r="N21" s="44"/>
      <c r="O21" s="44"/>
      <c r="P21" s="44"/>
      <c r="Q21" s="44"/>
      <c r="R21" s="44"/>
      <c r="S21" s="44"/>
      <c r="T21" s="44"/>
      <c r="U21" s="44"/>
      <c r="V21" s="44"/>
      <c r="W21" s="44"/>
      <c r="X21" s="44"/>
      <c r="Y21" s="44"/>
      <c r="Z21" s="44"/>
      <c r="AA21" s="44"/>
    </row>
    <row r="22" spans="1:27" s="45" customFormat="1" ht="16.5" customHeight="1" thickBot="1" x14ac:dyDescent="0.25">
      <c r="A22" s="1242"/>
      <c r="B22" s="124"/>
      <c r="C22" s="126" t="str">
        <f>IF(B22=0,"",VLOOKUP(B22,'OFO mapped to N Prog'!$A$2:$B$92,2,FALSE))</f>
        <v/>
      </c>
      <c r="D22" s="95"/>
      <c r="E22" s="95"/>
      <c r="F22" s="95"/>
      <c r="G22" s="814"/>
      <c r="H22" s="815"/>
      <c r="I22" s="44"/>
      <c r="J22" s="44"/>
      <c r="K22" s="44"/>
      <c r="L22" s="44"/>
      <c r="M22" s="44"/>
      <c r="N22" s="44"/>
      <c r="O22" s="44"/>
      <c r="P22" s="44"/>
      <c r="Q22" s="44"/>
      <c r="R22" s="44"/>
      <c r="S22" s="44"/>
      <c r="T22" s="44"/>
      <c r="U22" s="44"/>
      <c r="V22" s="44"/>
      <c r="W22" s="44"/>
      <c r="X22" s="44"/>
      <c r="Y22" s="44"/>
      <c r="Z22" s="44"/>
      <c r="AA22" s="44"/>
    </row>
    <row r="23" spans="1:27" s="45" customFormat="1" ht="16.5" hidden="1" customHeight="1" x14ac:dyDescent="0.2">
      <c r="A23" s="1242"/>
      <c r="B23" s="124"/>
      <c r="C23" s="126" t="str">
        <f>IF(B23=0,"",VLOOKUP(B23,'OFO mapped to N Prog'!$A$2:$B$92,2,FALSE))</f>
        <v/>
      </c>
      <c r="D23" s="95"/>
      <c r="E23" s="95"/>
      <c r="F23" s="95"/>
      <c r="G23" s="814"/>
      <c r="H23" s="815"/>
      <c r="I23" s="44"/>
      <c r="J23" s="44"/>
      <c r="K23" s="44"/>
      <c r="L23" s="44"/>
      <c r="M23" s="44"/>
      <c r="N23" s="44"/>
      <c r="O23" s="44"/>
      <c r="P23" s="44"/>
      <c r="Q23" s="44"/>
      <c r="R23" s="44"/>
      <c r="S23" s="44"/>
      <c r="T23" s="44"/>
      <c r="U23" s="44"/>
      <c r="V23" s="44"/>
      <c r="W23" s="44"/>
      <c r="X23" s="44"/>
      <c r="Y23" s="44"/>
      <c r="Z23" s="44"/>
      <c r="AA23" s="44"/>
    </row>
    <row r="24" spans="1:27" s="45" customFormat="1" ht="16.5" hidden="1" customHeight="1" x14ac:dyDescent="0.2">
      <c r="A24" s="1242"/>
      <c r="B24" s="124"/>
      <c r="C24" s="126" t="str">
        <f>IF(B24=0,"",VLOOKUP(B24,'OFO mapped to N Prog'!$A$2:$B$92,2,FALSE))</f>
        <v/>
      </c>
      <c r="D24" s="95"/>
      <c r="E24" s="95"/>
      <c r="F24" s="95"/>
      <c r="G24" s="814"/>
      <c r="H24" s="815"/>
      <c r="I24" s="44"/>
      <c r="J24" s="44"/>
      <c r="K24" s="44"/>
      <c r="L24" s="44"/>
      <c r="M24" s="44"/>
      <c r="N24" s="44"/>
      <c r="O24" s="44"/>
      <c r="P24" s="44"/>
      <c r="Q24" s="44"/>
      <c r="R24" s="44"/>
      <c r="S24" s="44"/>
      <c r="T24" s="44"/>
      <c r="U24" s="44"/>
      <c r="V24" s="44"/>
      <c r="W24" s="44"/>
      <c r="X24" s="44"/>
      <c r="Y24" s="44"/>
      <c r="Z24" s="44"/>
      <c r="AA24" s="44"/>
    </row>
    <row r="25" spans="1:27" s="45" customFormat="1" ht="16.5" hidden="1" customHeight="1" x14ac:dyDescent="0.2">
      <c r="A25" s="1242"/>
      <c r="B25" s="124"/>
      <c r="C25" s="126" t="str">
        <f>IF(B25=0,"",VLOOKUP(B25,'OFO mapped to N Prog'!$A$2:$B$92,2,FALSE))</f>
        <v/>
      </c>
      <c r="D25" s="95"/>
      <c r="E25" s="95"/>
      <c r="F25" s="95"/>
      <c r="G25" s="814"/>
      <c r="H25" s="815"/>
      <c r="I25" s="44"/>
      <c r="J25" s="44"/>
      <c r="K25" s="44"/>
      <c r="L25" s="44"/>
      <c r="M25" s="44"/>
      <c r="N25" s="44"/>
      <c r="O25" s="44"/>
      <c r="P25" s="44"/>
      <c r="Q25" s="44"/>
      <c r="R25" s="44"/>
      <c r="S25" s="44"/>
      <c r="T25" s="44"/>
      <c r="U25" s="44"/>
      <c r="V25" s="44"/>
      <c r="W25" s="44"/>
      <c r="X25" s="44"/>
      <c r="Y25" s="44"/>
      <c r="Z25" s="44"/>
      <c r="AA25" s="44"/>
    </row>
    <row r="26" spans="1:27" s="45" customFormat="1" ht="16.5" hidden="1" customHeight="1" x14ac:dyDescent="0.2">
      <c r="A26" s="1242"/>
      <c r="B26" s="124"/>
      <c r="C26" s="126" t="str">
        <f>IF(B26=0,"",VLOOKUP(B26,'OFO mapped to N Prog'!$A$2:$B$92,2,FALSE))</f>
        <v/>
      </c>
      <c r="D26" s="95"/>
      <c r="E26" s="95"/>
      <c r="F26" s="95"/>
      <c r="G26" s="814"/>
      <c r="H26" s="815"/>
      <c r="I26" s="44"/>
      <c r="J26" s="44"/>
      <c r="K26" s="44"/>
      <c r="L26" s="44"/>
      <c r="M26" s="44"/>
      <c r="N26" s="44"/>
      <c r="O26" s="44"/>
      <c r="P26" s="44"/>
      <c r="Q26" s="44"/>
      <c r="R26" s="44"/>
      <c r="S26" s="44"/>
      <c r="T26" s="44"/>
      <c r="U26" s="44"/>
      <c r="V26" s="44"/>
      <c r="W26" s="44"/>
      <c r="X26" s="44"/>
      <c r="Y26" s="44"/>
      <c r="Z26" s="44"/>
      <c r="AA26" s="44"/>
    </row>
    <row r="27" spans="1:27" s="45" customFormat="1" ht="16.5" hidden="1" customHeight="1" x14ac:dyDescent="0.2">
      <c r="A27" s="1242"/>
      <c r="B27" s="124"/>
      <c r="C27" s="126" t="str">
        <f>IF(B27=0,"",VLOOKUP(B27,'OFO mapped to N Prog'!$A$2:$B$92,2,FALSE))</f>
        <v/>
      </c>
      <c r="D27" s="95"/>
      <c r="E27" s="95"/>
      <c r="F27" s="95"/>
      <c r="G27" s="814"/>
      <c r="H27" s="815"/>
      <c r="I27" s="44"/>
      <c r="J27" s="44"/>
      <c r="K27" s="44"/>
      <c r="L27" s="44"/>
      <c r="M27" s="44"/>
      <c r="N27" s="44"/>
      <c r="O27" s="44"/>
      <c r="P27" s="44"/>
      <c r="Q27" s="44"/>
      <c r="R27" s="44"/>
      <c r="S27" s="44"/>
      <c r="T27" s="44"/>
      <c r="U27" s="44"/>
      <c r="V27" s="44"/>
      <c r="W27" s="44"/>
      <c r="X27" s="44"/>
      <c r="Y27" s="44"/>
      <c r="Z27" s="44"/>
      <c r="AA27" s="44"/>
    </row>
    <row r="28" spans="1:27" s="45" customFormat="1" ht="16.5" hidden="1" customHeight="1" x14ac:dyDescent="0.2">
      <c r="A28" s="1242"/>
      <c r="B28" s="124"/>
      <c r="C28" s="126" t="str">
        <f>IF(B28=0,"",VLOOKUP(B28,'OFO mapped to N Prog'!$A$2:$B$92,2,FALSE))</f>
        <v/>
      </c>
      <c r="D28" s="95"/>
      <c r="E28" s="95"/>
      <c r="F28" s="95"/>
      <c r="G28" s="814"/>
      <c r="H28" s="815"/>
      <c r="I28" s="44"/>
      <c r="J28" s="44"/>
      <c r="K28" s="44"/>
      <c r="L28" s="44"/>
      <c r="M28" s="44"/>
      <c r="N28" s="44"/>
      <c r="O28" s="44"/>
      <c r="P28" s="44"/>
      <c r="Q28" s="44"/>
      <c r="R28" s="44"/>
      <c r="S28" s="44"/>
      <c r="T28" s="44"/>
      <c r="U28" s="44"/>
      <c r="V28" s="44"/>
      <c r="W28" s="44"/>
      <c r="X28" s="44"/>
      <c r="Y28" s="44"/>
      <c r="Z28" s="44"/>
      <c r="AA28" s="44"/>
    </row>
    <row r="29" spans="1:27" s="45" customFormat="1" ht="16.5" hidden="1" customHeight="1" x14ac:dyDescent="0.2">
      <c r="A29" s="1242"/>
      <c r="B29" s="124"/>
      <c r="C29" s="126" t="str">
        <f>IF(B29=0,"",VLOOKUP(B29,'OFO mapped to N Prog'!$A$2:$B$92,2,FALSE))</f>
        <v/>
      </c>
      <c r="D29" s="95"/>
      <c r="E29" s="95"/>
      <c r="F29" s="95"/>
      <c r="G29" s="814"/>
      <c r="H29" s="815"/>
      <c r="I29" s="44"/>
      <c r="J29" s="44"/>
      <c r="K29" s="44"/>
      <c r="L29" s="44"/>
      <c r="M29" s="44"/>
      <c r="N29" s="44"/>
      <c r="O29" s="44"/>
      <c r="P29" s="44"/>
      <c r="Q29" s="44"/>
      <c r="R29" s="44"/>
      <c r="S29" s="44"/>
      <c r="T29" s="44"/>
      <c r="U29" s="44"/>
      <c r="V29" s="44"/>
      <c r="W29" s="44"/>
      <c r="X29" s="44"/>
      <c r="Y29" s="44"/>
      <c r="Z29" s="44"/>
      <c r="AA29" s="44"/>
    </row>
    <row r="30" spans="1:27" s="45" customFormat="1" ht="16.5" hidden="1" customHeight="1" x14ac:dyDescent="0.2">
      <c r="A30" s="1242"/>
      <c r="B30" s="124"/>
      <c r="C30" s="126" t="str">
        <f>IF(B30=0,"",VLOOKUP(B30,'OFO mapped to N Prog'!$A$2:$B$92,2,FALSE))</f>
        <v/>
      </c>
      <c r="D30" s="95"/>
      <c r="E30" s="95"/>
      <c r="F30" s="95"/>
      <c r="G30" s="814"/>
      <c r="H30" s="815"/>
      <c r="I30" s="44"/>
      <c r="J30" s="44"/>
      <c r="K30" s="44"/>
      <c r="L30" s="44"/>
      <c r="M30" s="44"/>
      <c r="N30" s="44"/>
      <c r="O30" s="44"/>
      <c r="P30" s="44"/>
      <c r="Q30" s="44"/>
      <c r="R30" s="44"/>
      <c r="S30" s="44"/>
      <c r="T30" s="44"/>
      <c r="U30" s="44"/>
      <c r="V30" s="44"/>
      <c r="W30" s="44"/>
      <c r="X30" s="44"/>
      <c r="Y30" s="44"/>
      <c r="Z30" s="44"/>
      <c r="AA30" s="44"/>
    </row>
    <row r="31" spans="1:27" s="45" customFormat="1" ht="16.5" hidden="1" customHeight="1" x14ac:dyDescent="0.2">
      <c r="A31" s="1242"/>
      <c r="B31" s="124"/>
      <c r="C31" s="126" t="str">
        <f>IF(B31=0,"",VLOOKUP(B31,'OFO mapped to N Prog'!$A$2:$B$92,2,FALSE))</f>
        <v/>
      </c>
      <c r="D31" s="95"/>
      <c r="E31" s="95"/>
      <c r="F31" s="95"/>
      <c r="G31" s="814"/>
      <c r="H31" s="815"/>
      <c r="I31" s="44"/>
      <c r="J31" s="44"/>
      <c r="K31" s="44"/>
      <c r="L31" s="44"/>
      <c r="M31" s="44"/>
      <c r="N31" s="44"/>
      <c r="O31" s="44"/>
      <c r="P31" s="44"/>
      <c r="Q31" s="44"/>
      <c r="R31" s="44"/>
      <c r="S31" s="44"/>
      <c r="T31" s="44"/>
      <c r="U31" s="44"/>
      <c r="V31" s="44"/>
      <c r="W31" s="44"/>
      <c r="X31" s="44"/>
      <c r="Y31" s="44"/>
      <c r="Z31" s="44"/>
      <c r="AA31" s="44"/>
    </row>
    <row r="32" spans="1:27" s="45" customFormat="1" ht="16.5" hidden="1" customHeight="1" x14ac:dyDescent="0.2">
      <c r="A32" s="1242"/>
      <c r="B32" s="124"/>
      <c r="C32" s="126" t="str">
        <f>IF(B32=0,"",VLOOKUP(B32,'OFO mapped to N Prog'!$A$2:$B$92,2,FALSE))</f>
        <v/>
      </c>
      <c r="D32" s="95"/>
      <c r="E32" s="95"/>
      <c r="F32" s="95"/>
      <c r="G32" s="814"/>
      <c r="H32" s="815"/>
      <c r="I32" s="44"/>
      <c r="J32" s="44"/>
      <c r="K32" s="44"/>
      <c r="L32" s="44"/>
      <c r="M32" s="44"/>
      <c r="N32" s="44"/>
      <c r="O32" s="44"/>
      <c r="P32" s="44"/>
      <c r="Q32" s="44"/>
      <c r="R32" s="44"/>
      <c r="S32" s="44"/>
      <c r="T32" s="44"/>
      <c r="U32" s="44"/>
      <c r="V32" s="44"/>
      <c r="W32" s="44"/>
      <c r="X32" s="44"/>
      <c r="Y32" s="44"/>
      <c r="Z32" s="44"/>
      <c r="AA32" s="44"/>
    </row>
    <row r="33" spans="1:27" s="45" customFormat="1" ht="16.5" hidden="1" customHeight="1" x14ac:dyDescent="0.2">
      <c r="A33" s="1242"/>
      <c r="B33" s="124"/>
      <c r="C33" s="126" t="str">
        <f>IF(B33=0,"",VLOOKUP(B33,'OFO mapped to N Prog'!$A$2:$B$92,2,FALSE))</f>
        <v/>
      </c>
      <c r="D33" s="95"/>
      <c r="E33" s="95"/>
      <c r="F33" s="95"/>
      <c r="G33" s="814"/>
      <c r="H33" s="815"/>
      <c r="I33" s="44"/>
      <c r="J33" s="44"/>
      <c r="K33" s="44"/>
      <c r="L33" s="44"/>
      <c r="M33" s="44"/>
      <c r="N33" s="44"/>
      <c r="O33" s="44"/>
      <c r="P33" s="44"/>
      <c r="Q33" s="44"/>
      <c r="R33" s="44"/>
      <c r="S33" s="44"/>
      <c r="T33" s="44"/>
      <c r="U33" s="44"/>
      <c r="V33" s="44"/>
      <c r="W33" s="44"/>
      <c r="X33" s="44"/>
      <c r="Y33" s="44"/>
      <c r="Z33" s="44"/>
      <c r="AA33" s="44"/>
    </row>
    <row r="34" spans="1:27" s="45" customFormat="1" ht="16.5" hidden="1" customHeight="1" x14ac:dyDescent="0.2">
      <c r="A34" s="1242"/>
      <c r="B34" s="124"/>
      <c r="C34" s="126" t="str">
        <f>IF(B34=0,"",VLOOKUP(B34,'OFO mapped to N Prog'!$A$2:$B$92,2,FALSE))</f>
        <v/>
      </c>
      <c r="D34" s="95"/>
      <c r="E34" s="95"/>
      <c r="F34" s="95"/>
      <c r="G34" s="814"/>
      <c r="H34" s="815"/>
      <c r="I34" s="44"/>
      <c r="J34" s="44"/>
      <c r="K34" s="44"/>
      <c r="L34" s="44"/>
      <c r="M34" s="44"/>
      <c r="N34" s="44"/>
      <c r="O34" s="44"/>
      <c r="P34" s="44"/>
      <c r="Q34" s="44"/>
      <c r="R34" s="44"/>
      <c r="S34" s="44"/>
      <c r="T34" s="44"/>
      <c r="U34" s="44"/>
      <c r="V34" s="44"/>
      <c r="W34" s="44"/>
      <c r="X34" s="44"/>
      <c r="Y34" s="44"/>
      <c r="Z34" s="44"/>
      <c r="AA34" s="44"/>
    </row>
    <row r="35" spans="1:27" s="45" customFormat="1" ht="16.5" hidden="1" customHeight="1" x14ac:dyDescent="0.2">
      <c r="A35" s="1242"/>
      <c r="B35" s="124"/>
      <c r="C35" s="126" t="str">
        <f>IF(B35=0,"",VLOOKUP(B35,'OFO mapped to N Prog'!$A$2:$B$92,2,FALSE))</f>
        <v/>
      </c>
      <c r="D35" s="95"/>
      <c r="E35" s="95"/>
      <c r="F35" s="95"/>
      <c r="G35" s="814"/>
      <c r="H35" s="815"/>
      <c r="I35" s="44"/>
      <c r="J35" s="44"/>
      <c r="K35" s="44"/>
      <c r="L35" s="44"/>
      <c r="M35" s="44"/>
      <c r="N35" s="44"/>
      <c r="O35" s="44"/>
      <c r="P35" s="44"/>
      <c r="Q35" s="44"/>
      <c r="R35" s="44"/>
      <c r="S35" s="44"/>
      <c r="T35" s="44"/>
      <c r="U35" s="44"/>
      <c r="V35" s="44"/>
      <c r="W35" s="44"/>
      <c r="X35" s="44"/>
      <c r="Y35" s="44"/>
      <c r="Z35" s="44"/>
      <c r="AA35" s="44"/>
    </row>
    <row r="36" spans="1:27" s="45" customFormat="1" ht="16.5" hidden="1" customHeight="1" x14ac:dyDescent="0.2">
      <c r="A36" s="1242"/>
      <c r="B36" s="124"/>
      <c r="C36" s="126" t="str">
        <f>IF(B36=0,"",VLOOKUP(B36,'OFO mapped to N Prog'!$A$2:$B$92,2,FALSE))</f>
        <v/>
      </c>
      <c r="D36" s="95"/>
      <c r="E36" s="95"/>
      <c r="F36" s="95"/>
      <c r="G36" s="814"/>
      <c r="H36" s="815"/>
      <c r="I36" s="44"/>
      <c r="J36" s="44"/>
      <c r="K36" s="44"/>
      <c r="L36" s="44"/>
      <c r="M36" s="44"/>
      <c r="N36" s="44"/>
      <c r="O36" s="44"/>
      <c r="P36" s="44"/>
      <c r="Q36" s="44"/>
      <c r="R36" s="44"/>
      <c r="S36" s="44"/>
      <c r="T36" s="44"/>
      <c r="U36" s="44"/>
      <c r="V36" s="44"/>
      <c r="W36" s="44"/>
      <c r="X36" s="44"/>
      <c r="Y36" s="44"/>
      <c r="Z36" s="44"/>
      <c r="AA36" s="44"/>
    </row>
    <row r="37" spans="1:27" s="45" customFormat="1" ht="16.5" hidden="1" customHeight="1" x14ac:dyDescent="0.2">
      <c r="A37" s="1242"/>
      <c r="B37" s="124"/>
      <c r="C37" s="126" t="str">
        <f>IF(B37=0,"",VLOOKUP(B37,'OFO mapped to N Prog'!$A$2:$B$92,2,FALSE))</f>
        <v/>
      </c>
      <c r="D37" s="95"/>
      <c r="E37" s="95"/>
      <c r="F37" s="95"/>
      <c r="G37" s="814"/>
      <c r="H37" s="815"/>
      <c r="I37" s="44"/>
      <c r="J37" s="44"/>
      <c r="K37" s="44"/>
      <c r="L37" s="44"/>
      <c r="M37" s="44"/>
      <c r="N37" s="44"/>
      <c r="O37" s="44"/>
      <c r="P37" s="44"/>
      <c r="Q37" s="44"/>
      <c r="R37" s="44"/>
      <c r="S37" s="44"/>
      <c r="T37" s="44"/>
      <c r="U37" s="44"/>
      <c r="V37" s="44"/>
      <c r="W37" s="44"/>
      <c r="X37" s="44"/>
      <c r="Y37" s="44"/>
      <c r="Z37" s="44"/>
      <c r="AA37" s="44"/>
    </row>
    <row r="38" spans="1:27" s="45" customFormat="1" ht="16.5" hidden="1" customHeight="1" x14ac:dyDescent="0.2">
      <c r="A38" s="1242"/>
      <c r="B38" s="124"/>
      <c r="C38" s="126" t="str">
        <f>IF(B38=0,"",VLOOKUP(B38,'OFO mapped to N Prog'!$A$2:$B$92,2,FALSE))</f>
        <v/>
      </c>
      <c r="D38" s="95"/>
      <c r="E38" s="95"/>
      <c r="F38" s="95"/>
      <c r="G38" s="814"/>
      <c r="H38" s="815"/>
      <c r="I38" s="44"/>
      <c r="J38" s="44"/>
      <c r="K38" s="44"/>
      <c r="L38" s="44"/>
      <c r="M38" s="44"/>
      <c r="N38" s="44"/>
      <c r="O38" s="44"/>
      <c r="P38" s="44"/>
      <c r="Q38" s="44"/>
      <c r="R38" s="44"/>
      <c r="S38" s="44"/>
      <c r="T38" s="44"/>
      <c r="U38" s="44"/>
      <c r="V38" s="44"/>
      <c r="W38" s="44"/>
      <c r="X38" s="44"/>
      <c r="Y38" s="44"/>
      <c r="Z38" s="44"/>
      <c r="AA38" s="44"/>
    </row>
    <row r="39" spans="1:27" s="45" customFormat="1" ht="16.5" hidden="1" customHeight="1" x14ac:dyDescent="0.2">
      <c r="A39" s="1242"/>
      <c r="B39" s="124"/>
      <c r="C39" s="126" t="str">
        <f>IF(B39=0,"",VLOOKUP(B39,'OFO mapped to N Prog'!$A$2:$B$92,2,FALSE))</f>
        <v/>
      </c>
      <c r="D39" s="95"/>
      <c r="E39" s="95"/>
      <c r="F39" s="95"/>
      <c r="G39" s="814"/>
      <c r="H39" s="815"/>
      <c r="I39" s="44"/>
      <c r="J39" s="44"/>
      <c r="K39" s="44"/>
      <c r="L39" s="44"/>
      <c r="M39" s="44"/>
      <c r="N39" s="44"/>
      <c r="O39" s="44"/>
      <c r="P39" s="44"/>
      <c r="Q39" s="44"/>
      <c r="R39" s="44"/>
      <c r="S39" s="44"/>
      <c r="T39" s="44"/>
      <c r="U39" s="44"/>
      <c r="V39" s="44"/>
      <c r="W39" s="44"/>
      <c r="X39" s="44"/>
      <c r="Y39" s="44"/>
      <c r="Z39" s="44"/>
      <c r="AA39" s="44"/>
    </row>
    <row r="40" spans="1:27" s="45" customFormat="1" ht="16.5" hidden="1" customHeight="1" x14ac:dyDescent="0.2">
      <c r="A40" s="1242"/>
      <c r="B40" s="124"/>
      <c r="C40" s="126" t="str">
        <f>IF(B40=0,"",VLOOKUP(B40,'OFO mapped to N Prog'!$A$2:$B$92,2,FALSE))</f>
        <v/>
      </c>
      <c r="D40" s="95"/>
      <c r="E40" s="95"/>
      <c r="F40" s="95"/>
      <c r="G40" s="814"/>
      <c r="H40" s="815"/>
      <c r="I40" s="44"/>
      <c r="J40" s="44"/>
      <c r="K40" s="44"/>
      <c r="L40" s="44"/>
      <c r="M40" s="44"/>
      <c r="N40" s="44"/>
      <c r="O40" s="44"/>
      <c r="P40" s="44"/>
      <c r="Q40" s="44"/>
      <c r="R40" s="44"/>
      <c r="S40" s="44"/>
      <c r="T40" s="44"/>
      <c r="U40" s="44"/>
      <c r="V40" s="44"/>
      <c r="W40" s="44"/>
      <c r="X40" s="44"/>
      <c r="Y40" s="44"/>
      <c r="Z40" s="44"/>
      <c r="AA40" s="44"/>
    </row>
    <row r="41" spans="1:27" s="45" customFormat="1" ht="16.5" hidden="1" customHeight="1" x14ac:dyDescent="0.2">
      <c r="A41" s="1242"/>
      <c r="B41" s="124"/>
      <c r="C41" s="126" t="str">
        <f>IF(B41=0,"",VLOOKUP(B41,'OFO mapped to N Prog'!$A$2:$B$92,2,FALSE))</f>
        <v/>
      </c>
      <c r="D41" s="95"/>
      <c r="E41" s="95"/>
      <c r="F41" s="95"/>
      <c r="G41" s="814"/>
      <c r="H41" s="815"/>
      <c r="I41" s="44"/>
      <c r="J41" s="44"/>
      <c r="K41" s="44"/>
      <c r="L41" s="44"/>
      <c r="M41" s="44"/>
      <c r="N41" s="44"/>
      <c r="O41" s="44"/>
      <c r="P41" s="44"/>
      <c r="Q41" s="44"/>
      <c r="R41" s="44"/>
      <c r="S41" s="44"/>
      <c r="T41" s="44"/>
      <c r="U41" s="44"/>
      <c r="V41" s="44"/>
      <c r="W41" s="44"/>
      <c r="X41" s="44"/>
      <c r="Y41" s="44"/>
      <c r="Z41" s="44"/>
      <c r="AA41" s="44"/>
    </row>
    <row r="42" spans="1:27" s="45" customFormat="1" ht="16.5" hidden="1" customHeight="1" thickBot="1" x14ac:dyDescent="0.25">
      <c r="A42" s="1242"/>
      <c r="B42" s="124"/>
      <c r="C42" s="126" t="str">
        <f>IF(B42=0,"",VLOOKUP(B42,'OFO mapped to N Prog'!$A$2:$B$92,2,FALSE))</f>
        <v/>
      </c>
      <c r="D42" s="95"/>
      <c r="E42" s="95"/>
      <c r="F42" s="95"/>
      <c r="G42" s="814"/>
      <c r="H42" s="815"/>
      <c r="I42" s="44"/>
      <c r="J42" s="44"/>
      <c r="K42" s="44"/>
      <c r="L42" s="44"/>
      <c r="M42" s="44"/>
      <c r="N42" s="44"/>
      <c r="O42" s="44"/>
      <c r="P42" s="44"/>
      <c r="Q42" s="44"/>
      <c r="R42" s="44"/>
      <c r="S42" s="44"/>
      <c r="T42" s="44"/>
      <c r="U42" s="44"/>
      <c r="V42" s="44"/>
      <c r="W42" s="44"/>
      <c r="X42" s="44"/>
      <c r="Y42" s="44"/>
      <c r="Z42" s="44"/>
      <c r="AA42" s="44"/>
    </row>
    <row r="43" spans="1:27" s="45" customFormat="1" ht="16.5" customHeight="1" thickBot="1" x14ac:dyDescent="0.25">
      <c r="A43" s="117"/>
      <c r="B43" s="121"/>
      <c r="C43" s="119" t="s">
        <v>62</v>
      </c>
      <c r="D43" s="120">
        <f>SUM(D12:D42)</f>
        <v>0</v>
      </c>
      <c r="E43" s="105">
        <f>SUM(E12:E42)</f>
        <v>0</v>
      </c>
      <c r="F43" s="106">
        <f>SUM(F12:F42)</f>
        <v>485</v>
      </c>
      <c r="G43" s="111"/>
      <c r="H43" s="112"/>
      <c r="I43" s="44"/>
      <c r="J43" s="44"/>
      <c r="K43" s="44"/>
      <c r="L43" s="44"/>
      <c r="M43" s="44"/>
      <c r="N43" s="44"/>
      <c r="O43" s="44"/>
      <c r="P43" s="44"/>
      <c r="Q43" s="44"/>
      <c r="R43" s="44"/>
      <c r="S43" s="44"/>
      <c r="T43" s="44"/>
      <c r="U43" s="44"/>
      <c r="V43" s="44"/>
      <c r="W43" s="44"/>
      <c r="X43" s="44"/>
      <c r="Y43" s="44"/>
      <c r="Z43" s="44"/>
      <c r="AA43" s="44"/>
    </row>
    <row r="44" spans="1:27" ht="13.5" thickBot="1" x14ac:dyDescent="0.25">
      <c r="A44" s="101"/>
      <c r="B44" s="102"/>
      <c r="C44" s="102"/>
      <c r="D44" s="99"/>
      <c r="E44" s="99"/>
      <c r="F44" s="99"/>
      <c r="G44" s="102"/>
      <c r="H44" s="103"/>
      <c r="I44" s="44"/>
      <c r="J44" s="15"/>
      <c r="K44" s="15"/>
      <c r="L44" s="15"/>
      <c r="M44" s="15"/>
      <c r="N44" s="15"/>
      <c r="O44" s="15"/>
      <c r="P44" s="15"/>
      <c r="Q44" s="15"/>
      <c r="R44" s="15"/>
      <c r="S44" s="15"/>
      <c r="T44" s="15"/>
      <c r="U44" s="15"/>
      <c r="V44" s="15"/>
      <c r="W44" s="15"/>
      <c r="X44" s="15"/>
      <c r="Y44" s="15"/>
      <c r="Z44" s="15"/>
      <c r="AA44" s="15"/>
    </row>
    <row r="45" spans="1:27" ht="25.5" customHeight="1" x14ac:dyDescent="0.2">
      <c r="A45" s="118" t="s">
        <v>171</v>
      </c>
      <c r="B45" s="127" t="s">
        <v>219</v>
      </c>
      <c r="C45" s="128" t="s">
        <v>164</v>
      </c>
      <c r="D45" s="129" t="s">
        <v>935</v>
      </c>
      <c r="E45" s="129" t="s">
        <v>936</v>
      </c>
      <c r="F45" s="129" t="s">
        <v>937</v>
      </c>
      <c r="G45" s="129" t="s">
        <v>11</v>
      </c>
      <c r="H45" s="130" t="s">
        <v>163</v>
      </c>
      <c r="I45" s="504"/>
      <c r="J45" s="15"/>
      <c r="K45" s="15"/>
      <c r="L45" s="15"/>
      <c r="M45" s="15"/>
      <c r="N45" s="15"/>
      <c r="O45" s="15"/>
      <c r="P45" s="15"/>
      <c r="Q45" s="15"/>
      <c r="R45" s="15"/>
      <c r="S45" s="15"/>
      <c r="T45" s="15"/>
      <c r="U45" s="15"/>
      <c r="V45" s="15"/>
      <c r="W45" s="15"/>
      <c r="X45" s="15"/>
      <c r="Y45" s="15"/>
      <c r="Z45" s="15"/>
      <c r="AA45" s="15"/>
    </row>
    <row r="46" spans="1:27" s="45" customFormat="1" ht="16.5" customHeight="1" x14ac:dyDescent="0.2">
      <c r="A46" s="115"/>
      <c r="B46" s="124"/>
      <c r="C46" s="125"/>
      <c r="D46" s="95"/>
      <c r="E46" s="95"/>
      <c r="F46" s="95"/>
      <c r="G46" s="814"/>
      <c r="H46" s="815"/>
      <c r="I46" s="44"/>
      <c r="J46" s="44"/>
      <c r="K46" s="44"/>
      <c r="L46" s="44"/>
      <c r="M46" s="44"/>
      <c r="N46" s="44"/>
      <c r="O46" s="44"/>
      <c r="P46" s="44"/>
      <c r="Q46" s="44"/>
      <c r="R46" s="44"/>
      <c r="S46" s="44"/>
      <c r="T46" s="44"/>
      <c r="U46" s="44"/>
      <c r="V46" s="44"/>
      <c r="W46" s="44"/>
      <c r="X46" s="44"/>
      <c r="Y46" s="44"/>
      <c r="Z46" s="44"/>
      <c r="AA46" s="44"/>
    </row>
    <row r="47" spans="1:27" s="45" customFormat="1" ht="16.5" customHeight="1" x14ac:dyDescent="0.2">
      <c r="A47" s="1242" t="s">
        <v>954</v>
      </c>
      <c r="B47" s="124"/>
      <c r="C47" s="125"/>
      <c r="D47" s="95"/>
      <c r="E47" s="95"/>
      <c r="F47" s="95"/>
      <c r="G47" s="814"/>
      <c r="H47" s="815"/>
      <c r="I47" s="44"/>
      <c r="J47" s="44"/>
      <c r="K47" s="44"/>
      <c r="L47" s="44"/>
      <c r="M47" s="44"/>
      <c r="N47" s="44"/>
      <c r="O47" s="44"/>
      <c r="P47" s="44"/>
      <c r="Q47" s="44"/>
      <c r="R47" s="44"/>
      <c r="S47" s="44"/>
      <c r="T47" s="44"/>
      <c r="U47" s="44"/>
      <c r="V47" s="44"/>
      <c r="W47" s="44"/>
      <c r="X47" s="44"/>
      <c r="Y47" s="44"/>
      <c r="Z47" s="44"/>
      <c r="AA47" s="44"/>
    </row>
    <row r="48" spans="1:27" s="45" customFormat="1" ht="16.5" customHeight="1" x14ac:dyDescent="0.2">
      <c r="A48" s="1242"/>
      <c r="B48" s="124"/>
      <c r="C48" s="125"/>
      <c r="D48" s="95"/>
      <c r="E48" s="95"/>
      <c r="F48" s="95"/>
      <c r="G48" s="814"/>
      <c r="H48" s="815"/>
      <c r="I48" s="44"/>
      <c r="J48" s="44"/>
      <c r="K48" s="44"/>
      <c r="L48" s="44"/>
      <c r="M48" s="44"/>
      <c r="N48" s="44"/>
      <c r="O48" s="44"/>
      <c r="P48" s="44"/>
      <c r="Q48" s="44"/>
      <c r="R48" s="44"/>
      <c r="S48" s="44"/>
      <c r="T48" s="44"/>
      <c r="U48" s="44"/>
      <c r="V48" s="44"/>
      <c r="W48" s="44"/>
      <c r="X48" s="44"/>
      <c r="Y48" s="44"/>
      <c r="Z48" s="44"/>
      <c r="AA48" s="44"/>
    </row>
    <row r="49" spans="1:27" s="45" customFormat="1" ht="16.5" customHeight="1" x14ac:dyDescent="0.2">
      <c r="A49" s="1242"/>
      <c r="B49" s="124"/>
      <c r="C49" s="125"/>
      <c r="D49" s="95"/>
      <c r="E49" s="95"/>
      <c r="F49" s="95"/>
      <c r="G49" s="814"/>
      <c r="H49" s="815"/>
      <c r="I49" s="44"/>
      <c r="J49" s="44"/>
      <c r="K49" s="44"/>
      <c r="L49" s="44"/>
      <c r="M49" s="44"/>
      <c r="N49" s="44"/>
      <c r="O49" s="44"/>
      <c r="P49" s="44"/>
      <c r="Q49" s="44"/>
      <c r="R49" s="44"/>
      <c r="S49" s="44"/>
      <c r="T49" s="44"/>
      <c r="U49" s="44"/>
      <c r="V49" s="44"/>
      <c r="W49" s="44"/>
      <c r="X49" s="44"/>
      <c r="Y49" s="44"/>
      <c r="Z49" s="44"/>
      <c r="AA49" s="44"/>
    </row>
    <row r="50" spans="1:27" s="45" customFormat="1" ht="16.5" customHeight="1" x14ac:dyDescent="0.2">
      <c r="A50" s="1242"/>
      <c r="B50" s="124"/>
      <c r="C50" s="125"/>
      <c r="D50" s="95"/>
      <c r="E50" s="95"/>
      <c r="F50" s="95"/>
      <c r="G50" s="814"/>
      <c r="H50" s="815"/>
      <c r="I50" s="44"/>
      <c r="J50" s="44"/>
      <c r="K50" s="44"/>
      <c r="L50" s="44"/>
      <c r="M50" s="44"/>
      <c r="N50" s="44"/>
      <c r="O50" s="44"/>
      <c r="P50" s="44"/>
      <c r="Q50" s="44"/>
      <c r="R50" s="44"/>
      <c r="S50" s="44"/>
      <c r="T50" s="44"/>
      <c r="U50" s="44"/>
      <c r="V50" s="44"/>
      <c r="W50" s="44"/>
      <c r="X50" s="44"/>
      <c r="Y50" s="44"/>
      <c r="Z50" s="44"/>
      <c r="AA50" s="44"/>
    </row>
    <row r="51" spans="1:27" s="45" customFormat="1" ht="16.5" customHeight="1" x14ac:dyDescent="0.2">
      <c r="A51" s="1242"/>
      <c r="B51" s="124"/>
      <c r="C51" s="125"/>
      <c r="D51" s="95"/>
      <c r="E51" s="95"/>
      <c r="F51" s="95"/>
      <c r="G51" s="814"/>
      <c r="H51" s="815"/>
      <c r="I51" s="44"/>
      <c r="J51" s="44"/>
      <c r="K51" s="44"/>
      <c r="L51" s="44"/>
      <c r="M51" s="44"/>
      <c r="N51" s="44"/>
      <c r="O51" s="44"/>
      <c r="P51" s="44"/>
      <c r="Q51" s="44"/>
      <c r="R51" s="44"/>
      <c r="S51" s="44"/>
      <c r="T51" s="44"/>
      <c r="U51" s="44"/>
      <c r="V51" s="44"/>
      <c r="W51" s="44"/>
      <c r="X51" s="44"/>
      <c r="Y51" s="44"/>
      <c r="Z51" s="44"/>
      <c r="AA51" s="44"/>
    </row>
    <row r="52" spans="1:27" s="45" customFormat="1" ht="16.5" customHeight="1" x14ac:dyDescent="0.2">
      <c r="A52" s="1242"/>
      <c r="B52" s="124"/>
      <c r="C52" s="125"/>
      <c r="D52" s="95"/>
      <c r="E52" s="95"/>
      <c r="F52" s="95"/>
      <c r="G52" s="814"/>
      <c r="H52" s="815"/>
      <c r="I52" s="44"/>
      <c r="J52" s="44"/>
      <c r="K52" s="44"/>
      <c r="L52" s="44"/>
      <c r="M52" s="44"/>
      <c r="N52" s="44"/>
      <c r="O52" s="44"/>
      <c r="P52" s="44"/>
      <c r="Q52" s="44"/>
      <c r="R52" s="44"/>
      <c r="S52" s="44"/>
      <c r="T52" s="44"/>
      <c r="U52" s="44"/>
      <c r="V52" s="44"/>
      <c r="W52" s="44"/>
      <c r="X52" s="44"/>
      <c r="Y52" s="44"/>
      <c r="Z52" s="44"/>
      <c r="AA52" s="44"/>
    </row>
    <row r="53" spans="1:27" s="45" customFormat="1" ht="16.5" customHeight="1" x14ac:dyDescent="0.2">
      <c r="A53" s="1242"/>
      <c r="B53" s="124"/>
      <c r="C53" s="125"/>
      <c r="D53" s="95"/>
      <c r="E53" s="95"/>
      <c r="F53" s="95"/>
      <c r="G53" s="814"/>
      <c r="H53" s="815"/>
      <c r="I53" s="44"/>
      <c r="J53" s="44"/>
      <c r="K53" s="44"/>
      <c r="L53" s="44"/>
      <c r="M53" s="44"/>
      <c r="N53" s="44"/>
      <c r="O53" s="44"/>
      <c r="P53" s="44"/>
      <c r="Q53" s="44"/>
      <c r="R53" s="44"/>
      <c r="S53" s="44"/>
      <c r="T53" s="44"/>
      <c r="U53" s="44"/>
      <c r="V53" s="44"/>
      <c r="W53" s="44"/>
      <c r="X53" s="44"/>
      <c r="Y53" s="44"/>
      <c r="Z53" s="44"/>
      <c r="AA53" s="44"/>
    </row>
    <row r="54" spans="1:27" s="45" customFormat="1" ht="16.5" customHeight="1" x14ac:dyDescent="0.2">
      <c r="A54" s="1242"/>
      <c r="B54" s="124"/>
      <c r="C54" s="125"/>
      <c r="D54" s="95"/>
      <c r="E54" s="95"/>
      <c r="F54" s="95"/>
      <c r="G54" s="814"/>
      <c r="H54" s="815"/>
      <c r="I54" s="44"/>
      <c r="J54" s="44"/>
      <c r="K54" s="44"/>
      <c r="L54" s="44"/>
      <c r="M54" s="44"/>
      <c r="N54" s="44"/>
      <c r="O54" s="44"/>
      <c r="P54" s="44"/>
      <c r="Q54" s="44"/>
      <c r="R54" s="44"/>
      <c r="S54" s="44"/>
      <c r="T54" s="44"/>
      <c r="U54" s="44"/>
      <c r="V54" s="44"/>
      <c r="W54" s="44"/>
      <c r="X54" s="44"/>
      <c r="Y54" s="44"/>
      <c r="Z54" s="44"/>
      <c r="AA54" s="44"/>
    </row>
    <row r="55" spans="1:27" s="45" customFormat="1" ht="16.5" customHeight="1" thickBot="1" x14ac:dyDescent="0.25">
      <c r="A55" s="1242"/>
      <c r="B55" s="816"/>
      <c r="C55" s="125"/>
      <c r="D55" s="95"/>
      <c r="E55" s="95"/>
      <c r="F55" s="95"/>
      <c r="G55" s="814"/>
      <c r="H55" s="815"/>
      <c r="I55" s="44"/>
      <c r="J55" s="44"/>
      <c r="K55" s="44"/>
      <c r="L55" s="44"/>
      <c r="M55" s="44"/>
      <c r="N55" s="44"/>
      <c r="O55" s="44"/>
      <c r="P55" s="44"/>
      <c r="Q55" s="44"/>
      <c r="R55" s="44"/>
      <c r="S55" s="44"/>
      <c r="T55" s="44"/>
      <c r="U55" s="44"/>
      <c r="V55" s="44"/>
      <c r="W55" s="44"/>
      <c r="X55" s="44"/>
      <c r="Y55" s="44"/>
      <c r="Z55" s="44"/>
      <c r="AA55" s="44"/>
    </row>
    <row r="56" spans="1:27" s="45" customFormat="1" ht="16.5" hidden="1" customHeight="1" x14ac:dyDescent="0.2">
      <c r="A56" s="1242"/>
      <c r="B56" s="816"/>
      <c r="C56" s="125"/>
      <c r="D56" s="95"/>
      <c r="E56" s="95"/>
      <c r="F56" s="95"/>
      <c r="G56" s="814"/>
      <c r="H56" s="815"/>
      <c r="I56" s="44"/>
      <c r="J56" s="44"/>
      <c r="K56" s="44"/>
      <c r="L56" s="44"/>
      <c r="M56" s="44"/>
      <c r="N56" s="44"/>
      <c r="O56" s="44"/>
      <c r="P56" s="44"/>
      <c r="Q56" s="44"/>
      <c r="R56" s="44"/>
      <c r="S56" s="44"/>
      <c r="T56" s="44"/>
      <c r="U56" s="44"/>
      <c r="V56" s="44"/>
      <c r="W56" s="44"/>
      <c r="X56" s="44"/>
      <c r="Y56" s="44"/>
      <c r="Z56" s="44"/>
      <c r="AA56" s="44"/>
    </row>
    <row r="57" spans="1:27" s="45" customFormat="1" ht="16.5" hidden="1" customHeight="1" x14ac:dyDescent="0.2">
      <c r="A57" s="1242"/>
      <c r="B57" s="816"/>
      <c r="C57" s="125"/>
      <c r="D57" s="95"/>
      <c r="E57" s="95"/>
      <c r="F57" s="95"/>
      <c r="G57" s="814"/>
      <c r="H57" s="815"/>
      <c r="I57" s="44"/>
      <c r="J57" s="44"/>
      <c r="K57" s="44"/>
      <c r="L57" s="44"/>
      <c r="M57" s="44"/>
      <c r="N57" s="44"/>
      <c r="O57" s="44"/>
      <c r="P57" s="44"/>
      <c r="Q57" s="44"/>
      <c r="R57" s="44"/>
      <c r="S57" s="44"/>
      <c r="T57" s="44"/>
      <c r="U57" s="44"/>
      <c r="V57" s="44"/>
      <c r="W57" s="44"/>
      <c r="X57" s="44"/>
      <c r="Y57" s="44"/>
      <c r="Z57" s="44"/>
      <c r="AA57" s="44"/>
    </row>
    <row r="58" spans="1:27" s="45" customFormat="1" ht="16.5" hidden="1" customHeight="1" x14ac:dyDescent="0.2">
      <c r="A58" s="1242"/>
      <c r="B58" s="816"/>
      <c r="C58" s="125"/>
      <c r="D58" s="95"/>
      <c r="E58" s="95"/>
      <c r="F58" s="95"/>
      <c r="G58" s="814"/>
      <c r="H58" s="815"/>
      <c r="I58" s="44"/>
      <c r="J58" s="44"/>
      <c r="K58" s="44"/>
      <c r="L58" s="44"/>
      <c r="M58" s="44"/>
      <c r="N58" s="44"/>
      <c r="O58" s="44"/>
      <c r="P58" s="44"/>
      <c r="Q58" s="44"/>
      <c r="R58" s="44"/>
      <c r="S58" s="44"/>
      <c r="T58" s="44"/>
      <c r="U58" s="44"/>
      <c r="V58" s="44"/>
      <c r="W58" s="44"/>
      <c r="X58" s="44"/>
      <c r="Y58" s="44"/>
      <c r="Z58" s="44"/>
      <c r="AA58" s="44"/>
    </row>
    <row r="59" spans="1:27" s="45" customFormat="1" ht="16.5" hidden="1" customHeight="1" x14ac:dyDescent="0.2">
      <c r="A59" s="1242"/>
      <c r="B59" s="816"/>
      <c r="C59" s="125"/>
      <c r="D59" s="95"/>
      <c r="E59" s="95"/>
      <c r="F59" s="95"/>
      <c r="G59" s="814"/>
      <c r="H59" s="815"/>
      <c r="I59" s="44"/>
      <c r="J59" s="44"/>
      <c r="K59" s="44"/>
      <c r="L59" s="44"/>
      <c r="M59" s="44"/>
      <c r="N59" s="44"/>
      <c r="O59" s="44"/>
      <c r="P59" s="44"/>
      <c r="Q59" s="44"/>
      <c r="R59" s="44"/>
      <c r="S59" s="44"/>
      <c r="T59" s="44"/>
      <c r="U59" s="44"/>
      <c r="V59" s="44"/>
      <c r="W59" s="44"/>
      <c r="X59" s="44"/>
      <c r="Y59" s="44"/>
      <c r="Z59" s="44"/>
      <c r="AA59" s="44"/>
    </row>
    <row r="60" spans="1:27" s="45" customFormat="1" ht="16.5" hidden="1" customHeight="1" x14ac:dyDescent="0.2">
      <c r="A60" s="1242"/>
      <c r="B60" s="816"/>
      <c r="C60" s="125"/>
      <c r="D60" s="95"/>
      <c r="E60" s="95"/>
      <c r="F60" s="95"/>
      <c r="G60" s="814"/>
      <c r="H60" s="815"/>
      <c r="I60" s="44"/>
      <c r="J60" s="44"/>
      <c r="K60" s="44"/>
      <c r="L60" s="44"/>
      <c r="M60" s="44"/>
      <c r="N60" s="44"/>
      <c r="O60" s="44"/>
      <c r="P60" s="44"/>
      <c r="Q60" s="44"/>
      <c r="R60" s="44"/>
      <c r="S60" s="44"/>
      <c r="T60" s="44"/>
      <c r="U60" s="44"/>
      <c r="V60" s="44"/>
      <c r="W60" s="44"/>
      <c r="X60" s="44"/>
      <c r="Y60" s="44"/>
      <c r="Z60" s="44"/>
      <c r="AA60" s="44"/>
    </row>
    <row r="61" spans="1:27" s="45" customFormat="1" ht="16.5" hidden="1" customHeight="1" x14ac:dyDescent="0.2">
      <c r="A61" s="1242"/>
      <c r="B61" s="816"/>
      <c r="C61" s="125"/>
      <c r="D61" s="95"/>
      <c r="E61" s="95"/>
      <c r="F61" s="95"/>
      <c r="G61" s="814"/>
      <c r="H61" s="815"/>
      <c r="I61" s="44"/>
      <c r="J61" s="44"/>
      <c r="K61" s="44"/>
      <c r="L61" s="44"/>
      <c r="M61" s="44"/>
      <c r="N61" s="44"/>
      <c r="O61" s="44"/>
      <c r="P61" s="44"/>
      <c r="Q61" s="44"/>
      <c r="R61" s="44"/>
      <c r="S61" s="44"/>
      <c r="T61" s="44"/>
      <c r="U61" s="44"/>
      <c r="V61" s="44"/>
      <c r="W61" s="44"/>
      <c r="X61" s="44"/>
      <c r="Y61" s="44"/>
      <c r="Z61" s="44"/>
      <c r="AA61" s="44"/>
    </row>
    <row r="62" spans="1:27" s="45" customFormat="1" ht="16.5" hidden="1" customHeight="1" x14ac:dyDescent="0.2">
      <c r="A62" s="1242"/>
      <c r="B62" s="816"/>
      <c r="C62" s="125"/>
      <c r="D62" s="95"/>
      <c r="E62" s="95"/>
      <c r="F62" s="95"/>
      <c r="G62" s="814"/>
      <c r="H62" s="815"/>
      <c r="I62" s="44"/>
      <c r="J62" s="44"/>
      <c r="K62" s="44"/>
      <c r="L62" s="44"/>
      <c r="M62" s="44"/>
      <c r="N62" s="44"/>
      <c r="O62" s="44"/>
      <c r="P62" s="44"/>
      <c r="Q62" s="44"/>
      <c r="R62" s="44"/>
      <c r="S62" s="44"/>
      <c r="T62" s="44"/>
      <c r="U62" s="44"/>
      <c r="V62" s="44"/>
      <c r="W62" s="44"/>
      <c r="X62" s="44"/>
      <c r="Y62" s="44"/>
      <c r="Z62" s="44"/>
      <c r="AA62" s="44"/>
    </row>
    <row r="63" spans="1:27" s="45" customFormat="1" ht="16.5" hidden="1" customHeight="1" x14ac:dyDescent="0.2">
      <c r="A63" s="1242"/>
      <c r="B63" s="816"/>
      <c r="C63" s="125"/>
      <c r="D63" s="95"/>
      <c r="E63" s="95"/>
      <c r="F63" s="95"/>
      <c r="G63" s="814"/>
      <c r="H63" s="815"/>
      <c r="I63" s="44"/>
      <c r="J63" s="44"/>
      <c r="K63" s="44"/>
      <c r="L63" s="44"/>
      <c r="M63" s="44"/>
      <c r="N63" s="44"/>
      <c r="O63" s="44"/>
      <c r="P63" s="44"/>
      <c r="Q63" s="44"/>
      <c r="R63" s="44"/>
      <c r="S63" s="44"/>
      <c r="T63" s="44"/>
      <c r="U63" s="44"/>
      <c r="V63" s="44"/>
      <c r="W63" s="44"/>
      <c r="X63" s="44"/>
      <c r="Y63" s="44"/>
      <c r="Z63" s="44"/>
      <c r="AA63" s="44"/>
    </row>
    <row r="64" spans="1:27" s="45" customFormat="1" ht="16.5" hidden="1" customHeight="1" x14ac:dyDescent="0.2">
      <c r="A64" s="1242"/>
      <c r="B64" s="816"/>
      <c r="C64" s="125"/>
      <c r="D64" s="95"/>
      <c r="E64" s="95"/>
      <c r="F64" s="95"/>
      <c r="G64" s="814"/>
      <c r="H64" s="815"/>
      <c r="I64" s="44"/>
      <c r="J64" s="44"/>
      <c r="K64" s="44"/>
      <c r="L64" s="44"/>
      <c r="M64" s="44"/>
      <c r="N64" s="44"/>
      <c r="O64" s="44"/>
      <c r="P64" s="44"/>
      <c r="Q64" s="44"/>
      <c r="R64" s="44"/>
      <c r="S64" s="44"/>
      <c r="T64" s="44"/>
      <c r="U64" s="44"/>
      <c r="V64" s="44"/>
      <c r="W64" s="44"/>
      <c r="X64" s="44"/>
      <c r="Y64" s="44"/>
      <c r="Z64" s="44"/>
      <c r="AA64" s="44"/>
    </row>
    <row r="65" spans="1:27" s="45" customFormat="1" ht="16.5" hidden="1" customHeight="1" collapsed="1" x14ac:dyDescent="0.2">
      <c r="A65" s="1242"/>
      <c r="B65" s="816"/>
      <c r="C65" s="125"/>
      <c r="D65" s="95"/>
      <c r="E65" s="95"/>
      <c r="F65" s="95"/>
      <c r="G65" s="814"/>
      <c r="H65" s="815"/>
      <c r="I65" s="44"/>
      <c r="J65" s="44"/>
      <c r="K65" s="44"/>
      <c r="L65" s="44"/>
      <c r="M65" s="44"/>
      <c r="N65" s="44"/>
      <c r="O65" s="44"/>
      <c r="P65" s="44"/>
      <c r="Q65" s="44"/>
      <c r="R65" s="44"/>
      <c r="S65" s="44"/>
      <c r="T65" s="44"/>
      <c r="U65" s="44"/>
      <c r="V65" s="44"/>
      <c r="W65" s="44"/>
      <c r="X65" s="44"/>
      <c r="Y65" s="44"/>
      <c r="Z65" s="44"/>
      <c r="AA65" s="44"/>
    </row>
    <row r="66" spans="1:27" s="45" customFormat="1" ht="16.5" hidden="1" customHeight="1" x14ac:dyDescent="0.2">
      <c r="A66" s="1242"/>
      <c r="B66" s="816"/>
      <c r="C66" s="125"/>
      <c r="D66" s="95"/>
      <c r="E66" s="95"/>
      <c r="F66" s="95"/>
      <c r="G66" s="814"/>
      <c r="H66" s="815"/>
      <c r="I66" s="44"/>
      <c r="J66" s="44"/>
      <c r="K66" s="44"/>
      <c r="L66" s="44"/>
      <c r="M66" s="44"/>
      <c r="N66" s="44"/>
      <c r="O66" s="44"/>
      <c r="P66" s="44"/>
      <c r="Q66" s="44"/>
      <c r="R66" s="44"/>
      <c r="S66" s="44"/>
      <c r="T66" s="44"/>
      <c r="U66" s="44"/>
      <c r="V66" s="44"/>
      <c r="W66" s="44"/>
      <c r="X66" s="44"/>
      <c r="Y66" s="44"/>
      <c r="Z66" s="44"/>
      <c r="AA66" s="44"/>
    </row>
    <row r="67" spans="1:27" s="45" customFormat="1" ht="16.5" hidden="1" customHeight="1" x14ac:dyDescent="0.2">
      <c r="A67" s="1242"/>
      <c r="B67" s="816"/>
      <c r="C67" s="125"/>
      <c r="D67" s="95"/>
      <c r="E67" s="95"/>
      <c r="F67" s="95"/>
      <c r="G67" s="814"/>
      <c r="H67" s="815"/>
      <c r="I67" s="44"/>
      <c r="J67" s="44"/>
      <c r="K67" s="44"/>
      <c r="L67" s="44"/>
      <c r="M67" s="44"/>
      <c r="N67" s="44"/>
      <c r="O67" s="44"/>
      <c r="P67" s="44"/>
      <c r="Q67" s="44"/>
      <c r="R67" s="44"/>
      <c r="S67" s="44"/>
      <c r="T67" s="44"/>
      <c r="U67" s="44"/>
      <c r="V67" s="44"/>
      <c r="W67" s="44"/>
      <c r="X67" s="44"/>
      <c r="Y67" s="44"/>
      <c r="Z67" s="44"/>
      <c r="AA67" s="44"/>
    </row>
    <row r="68" spans="1:27" s="45" customFormat="1" ht="16.5" hidden="1" customHeight="1" x14ac:dyDescent="0.2">
      <c r="A68" s="1242"/>
      <c r="B68" s="816"/>
      <c r="C68" s="125"/>
      <c r="D68" s="95"/>
      <c r="E68" s="95"/>
      <c r="F68" s="95"/>
      <c r="G68" s="814"/>
      <c r="H68" s="815"/>
      <c r="I68" s="44"/>
      <c r="J68" s="44"/>
      <c r="K68" s="44"/>
      <c r="L68" s="44"/>
      <c r="M68" s="44"/>
      <c r="N68" s="44"/>
      <c r="O68" s="44"/>
      <c r="P68" s="44"/>
      <c r="Q68" s="44"/>
      <c r="R68" s="44"/>
      <c r="S68" s="44"/>
      <c r="T68" s="44"/>
      <c r="U68" s="44"/>
      <c r="V68" s="44"/>
      <c r="W68" s="44"/>
      <c r="X68" s="44"/>
      <c r="Y68" s="44"/>
      <c r="Z68" s="44"/>
      <c r="AA68" s="44"/>
    </row>
    <row r="69" spans="1:27" s="45" customFormat="1" ht="16.5" hidden="1" customHeight="1" x14ac:dyDescent="0.2">
      <c r="A69" s="1242"/>
      <c r="B69" s="816"/>
      <c r="C69" s="125"/>
      <c r="D69" s="95"/>
      <c r="E69" s="95"/>
      <c r="F69" s="95"/>
      <c r="G69" s="814"/>
      <c r="H69" s="815"/>
      <c r="I69" s="44"/>
      <c r="J69" s="44"/>
      <c r="K69" s="44"/>
      <c r="L69" s="44"/>
      <c r="M69" s="44"/>
      <c r="N69" s="44"/>
      <c r="O69" s="44"/>
      <c r="P69" s="44"/>
      <c r="Q69" s="44"/>
      <c r="R69" s="44"/>
      <c r="S69" s="44"/>
      <c r="T69" s="44"/>
      <c r="U69" s="44"/>
      <c r="V69" s="44"/>
      <c r="W69" s="44"/>
      <c r="X69" s="44"/>
      <c r="Y69" s="44"/>
      <c r="Z69" s="44"/>
      <c r="AA69" s="44"/>
    </row>
    <row r="70" spans="1:27" s="45" customFormat="1" ht="16.5" hidden="1" customHeight="1" x14ac:dyDescent="0.2">
      <c r="A70" s="1242"/>
      <c r="B70" s="816"/>
      <c r="C70" s="125"/>
      <c r="D70" s="95"/>
      <c r="E70" s="95"/>
      <c r="F70" s="95"/>
      <c r="G70" s="814"/>
      <c r="H70" s="815"/>
      <c r="I70" s="44"/>
      <c r="J70" s="44"/>
      <c r="K70" s="44"/>
      <c r="L70" s="44"/>
      <c r="M70" s="44"/>
      <c r="N70" s="44"/>
      <c r="O70" s="44"/>
      <c r="P70" s="44"/>
      <c r="Q70" s="44"/>
      <c r="R70" s="44"/>
      <c r="S70" s="44"/>
      <c r="T70" s="44"/>
      <c r="U70" s="44"/>
      <c r="V70" s="44"/>
      <c r="W70" s="44"/>
      <c r="X70" s="44"/>
      <c r="Y70" s="44"/>
      <c r="Z70" s="44"/>
      <c r="AA70" s="44"/>
    </row>
    <row r="71" spans="1:27" s="45" customFormat="1" ht="16.5" hidden="1" customHeight="1" x14ac:dyDescent="0.2">
      <c r="A71" s="1242"/>
      <c r="B71" s="816"/>
      <c r="C71" s="125"/>
      <c r="D71" s="95"/>
      <c r="E71" s="95"/>
      <c r="F71" s="95"/>
      <c r="G71" s="814"/>
      <c r="H71" s="815"/>
      <c r="I71" s="44"/>
      <c r="J71" s="44"/>
      <c r="K71" s="44"/>
      <c r="L71" s="44"/>
      <c r="M71" s="44"/>
      <c r="N71" s="44"/>
      <c r="O71" s="44"/>
      <c r="P71" s="44"/>
      <c r="Q71" s="44"/>
      <c r="R71" s="44"/>
      <c r="S71" s="44"/>
      <c r="T71" s="44"/>
      <c r="U71" s="44"/>
      <c r="V71" s="44"/>
      <c r="W71" s="44"/>
      <c r="X71" s="44"/>
      <c r="Y71" s="44"/>
      <c r="Z71" s="44"/>
      <c r="AA71" s="44"/>
    </row>
    <row r="72" spans="1:27" s="45" customFormat="1" ht="16.5" hidden="1" customHeight="1" x14ac:dyDescent="0.2">
      <c r="A72" s="1242"/>
      <c r="B72" s="816"/>
      <c r="C72" s="125"/>
      <c r="D72" s="95"/>
      <c r="E72" s="95"/>
      <c r="F72" s="95"/>
      <c r="G72" s="814"/>
      <c r="H72" s="815"/>
      <c r="I72" s="44"/>
      <c r="J72" s="44"/>
      <c r="K72" s="44"/>
      <c r="L72" s="44"/>
      <c r="M72" s="44"/>
      <c r="N72" s="44"/>
      <c r="O72" s="44"/>
      <c r="P72" s="44"/>
      <c r="Q72" s="44"/>
      <c r="R72" s="44"/>
      <c r="S72" s="44"/>
      <c r="T72" s="44"/>
      <c r="U72" s="44"/>
      <c r="V72" s="44"/>
      <c r="W72" s="44"/>
      <c r="X72" s="44"/>
      <c r="Y72" s="44"/>
      <c r="Z72" s="44"/>
      <c r="AA72" s="44"/>
    </row>
    <row r="73" spans="1:27" s="45" customFormat="1" ht="16.5" hidden="1" customHeight="1" x14ac:dyDescent="0.2">
      <c r="A73" s="1242"/>
      <c r="B73" s="816"/>
      <c r="C73" s="125"/>
      <c r="D73" s="95"/>
      <c r="E73" s="95"/>
      <c r="F73" s="95"/>
      <c r="G73" s="814"/>
      <c r="H73" s="815"/>
      <c r="I73" s="44"/>
      <c r="J73" s="44"/>
      <c r="K73" s="44"/>
      <c r="L73" s="44"/>
      <c r="M73" s="44"/>
      <c r="N73" s="44"/>
      <c r="O73" s="44"/>
      <c r="P73" s="44"/>
      <c r="Q73" s="44"/>
      <c r="R73" s="44"/>
      <c r="S73" s="44"/>
      <c r="T73" s="44"/>
      <c r="U73" s="44"/>
      <c r="V73" s="44"/>
      <c r="W73" s="44"/>
      <c r="X73" s="44"/>
      <c r="Y73" s="44"/>
      <c r="Z73" s="44"/>
      <c r="AA73" s="44"/>
    </row>
    <row r="74" spans="1:27" s="45" customFormat="1" ht="16.5" hidden="1" customHeight="1" x14ac:dyDescent="0.2">
      <c r="A74" s="1242"/>
      <c r="B74" s="816"/>
      <c r="C74" s="125"/>
      <c r="D74" s="95"/>
      <c r="E74" s="95"/>
      <c r="F74" s="95"/>
      <c r="G74" s="814"/>
      <c r="H74" s="815"/>
      <c r="I74" s="44"/>
      <c r="J74" s="44"/>
      <c r="K74" s="44"/>
      <c r="L74" s="44"/>
      <c r="M74" s="44"/>
      <c r="N74" s="44"/>
      <c r="O74" s="44"/>
      <c r="P74" s="44"/>
      <c r="Q74" s="44"/>
      <c r="R74" s="44"/>
      <c r="S74" s="44"/>
      <c r="T74" s="44"/>
      <c r="U74" s="44"/>
      <c r="V74" s="44"/>
      <c r="W74" s="44"/>
      <c r="X74" s="44"/>
      <c r="Y74" s="44"/>
      <c r="Z74" s="44"/>
      <c r="AA74" s="44"/>
    </row>
    <row r="75" spans="1:27" s="45" customFormat="1" ht="16.5" hidden="1" customHeight="1" collapsed="1" thickBot="1" x14ac:dyDescent="0.25">
      <c r="A75" s="1242"/>
      <c r="B75" s="816"/>
      <c r="C75" s="125"/>
      <c r="D75" s="95"/>
      <c r="E75" s="95"/>
      <c r="F75" s="95"/>
      <c r="G75" s="814"/>
      <c r="H75" s="815"/>
      <c r="I75" s="44"/>
      <c r="J75" s="44"/>
      <c r="K75" s="44"/>
      <c r="L75" s="44"/>
      <c r="M75" s="44"/>
      <c r="N75" s="44"/>
      <c r="O75" s="44"/>
      <c r="P75" s="44"/>
      <c r="Q75" s="44"/>
      <c r="R75" s="44"/>
      <c r="S75" s="44"/>
      <c r="T75" s="44"/>
      <c r="U75" s="44"/>
      <c r="V75" s="44"/>
      <c r="W75" s="44"/>
      <c r="X75" s="44"/>
      <c r="Y75" s="44"/>
      <c r="Z75" s="44"/>
      <c r="AA75" s="44"/>
    </row>
    <row r="76" spans="1:27" s="45" customFormat="1" ht="16.5" customHeight="1" collapsed="1" thickBot="1" x14ac:dyDescent="0.25">
      <c r="A76" s="117"/>
      <c r="B76" s="121"/>
      <c r="C76" s="116" t="s">
        <v>62</v>
      </c>
      <c r="D76" s="120">
        <f>SUM(D46:D75)</f>
        <v>0</v>
      </c>
      <c r="E76" s="105">
        <f>SUM(E46:E75)</f>
        <v>0</v>
      </c>
      <c r="F76" s="106">
        <f>SUM(F46:F75)</f>
        <v>0</v>
      </c>
      <c r="G76" s="113"/>
      <c r="H76" s="114"/>
      <c r="I76" s="44"/>
      <c r="J76" s="44"/>
      <c r="K76" s="44"/>
      <c r="L76" s="44"/>
      <c r="M76" s="44"/>
      <c r="N76" s="44"/>
      <c r="O76" s="44"/>
      <c r="P76" s="44"/>
      <c r="Q76" s="44"/>
      <c r="R76" s="44"/>
      <c r="S76" s="44"/>
      <c r="T76" s="44"/>
      <c r="U76" s="44"/>
      <c r="V76" s="44"/>
      <c r="W76" s="44"/>
      <c r="X76" s="44"/>
      <c r="Y76" s="44"/>
      <c r="Z76" s="44"/>
      <c r="AA76" s="44"/>
    </row>
    <row r="77" spans="1:27" s="87" customFormat="1" ht="13.5" thickBot="1" x14ac:dyDescent="0.25">
      <c r="A77" s="123"/>
      <c r="B77" s="102"/>
      <c r="C77" s="102"/>
      <c r="D77" s="99"/>
      <c r="E77" s="99"/>
      <c r="F77" s="99"/>
      <c r="G77" s="102"/>
      <c r="H77" s="103"/>
      <c r="I77" s="96"/>
      <c r="J77" s="96"/>
      <c r="K77" s="96"/>
      <c r="L77" s="96"/>
      <c r="M77" s="96"/>
      <c r="N77" s="96"/>
      <c r="O77" s="96"/>
      <c r="P77" s="96"/>
      <c r="Q77" s="96"/>
      <c r="R77" s="96"/>
      <c r="S77" s="96"/>
      <c r="T77" s="96"/>
      <c r="U77" s="96"/>
      <c r="V77" s="96"/>
      <c r="W77" s="96"/>
      <c r="X77" s="96"/>
      <c r="Y77" s="96"/>
      <c r="Z77" s="96"/>
      <c r="AA77" s="96"/>
    </row>
    <row r="78" spans="1:27" ht="25.5" customHeight="1" x14ac:dyDescent="0.2">
      <c r="A78" s="118" t="s">
        <v>172</v>
      </c>
      <c r="B78" s="127" t="s">
        <v>219</v>
      </c>
      <c r="C78" s="128" t="s">
        <v>164</v>
      </c>
      <c r="D78" s="129" t="s">
        <v>935</v>
      </c>
      <c r="E78" s="129" t="s">
        <v>936</v>
      </c>
      <c r="F78" s="129" t="s">
        <v>937</v>
      </c>
      <c r="G78" s="129" t="s">
        <v>11</v>
      </c>
      <c r="H78" s="130" t="s">
        <v>163</v>
      </c>
      <c r="I78" s="504"/>
      <c r="J78" s="15"/>
      <c r="K78" s="15"/>
      <c r="L78" s="15"/>
      <c r="M78" s="15"/>
      <c r="N78" s="15"/>
      <c r="O78" s="15"/>
      <c r="P78" s="15"/>
      <c r="Q78" s="15"/>
      <c r="R78" s="15"/>
      <c r="S78" s="15"/>
      <c r="T78" s="15"/>
      <c r="U78" s="15"/>
      <c r="V78" s="15"/>
      <c r="W78" s="15"/>
      <c r="X78" s="15"/>
      <c r="Y78" s="15"/>
      <c r="Z78" s="15"/>
      <c r="AA78" s="15"/>
    </row>
    <row r="79" spans="1:27" s="45" customFormat="1" ht="16.5" customHeight="1" x14ac:dyDescent="0.2">
      <c r="A79" s="115"/>
      <c r="B79" s="816"/>
      <c r="C79" s="125"/>
      <c r="D79" s="95"/>
      <c r="E79" s="95"/>
      <c r="F79" s="95"/>
      <c r="G79" s="814"/>
      <c r="H79" s="815"/>
      <c r="I79" s="44"/>
      <c r="J79" s="44"/>
      <c r="K79" s="44"/>
      <c r="L79" s="44"/>
      <c r="M79" s="44"/>
      <c r="N79" s="44"/>
      <c r="O79" s="44"/>
      <c r="P79" s="44"/>
      <c r="Q79" s="44"/>
      <c r="R79" s="44"/>
      <c r="S79" s="44"/>
      <c r="T79" s="44"/>
      <c r="U79" s="44"/>
      <c r="V79" s="44"/>
      <c r="W79" s="44"/>
      <c r="X79" s="44"/>
      <c r="Y79" s="44"/>
      <c r="Z79" s="44"/>
      <c r="AA79" s="44"/>
    </row>
    <row r="80" spans="1:27" s="45" customFormat="1" ht="16.5" customHeight="1" x14ac:dyDescent="0.2">
      <c r="A80" s="1242" t="s">
        <v>954</v>
      </c>
      <c r="B80" s="816"/>
      <c r="C80" s="125"/>
      <c r="D80" s="95"/>
      <c r="E80" s="95"/>
      <c r="F80" s="95"/>
      <c r="G80" s="814"/>
      <c r="H80" s="815"/>
      <c r="I80" s="44"/>
      <c r="J80" s="44"/>
      <c r="K80" s="44"/>
      <c r="L80" s="44"/>
      <c r="M80" s="44"/>
      <c r="N80" s="44"/>
      <c r="O80" s="44"/>
      <c r="P80" s="44"/>
      <c r="Q80" s="44"/>
      <c r="R80" s="44"/>
      <c r="S80" s="44"/>
      <c r="T80" s="44"/>
      <c r="U80" s="44"/>
      <c r="V80" s="44"/>
      <c r="W80" s="44"/>
      <c r="X80" s="44"/>
      <c r="Y80" s="44"/>
      <c r="Z80" s="44"/>
      <c r="AA80" s="44"/>
    </row>
    <row r="81" spans="1:27" s="45" customFormat="1" ht="16.5" customHeight="1" x14ac:dyDescent="0.2">
      <c r="A81" s="1242"/>
      <c r="B81" s="816"/>
      <c r="C81" s="125"/>
      <c r="D81" s="95"/>
      <c r="E81" s="95"/>
      <c r="F81" s="95"/>
      <c r="G81" s="814"/>
      <c r="H81" s="815"/>
      <c r="I81" s="44"/>
      <c r="J81" s="44"/>
      <c r="K81" s="44"/>
      <c r="L81" s="44"/>
      <c r="M81" s="44"/>
      <c r="N81" s="44"/>
      <c r="O81" s="44"/>
      <c r="P81" s="44"/>
      <c r="Q81" s="44"/>
      <c r="R81" s="44"/>
      <c r="S81" s="44"/>
      <c r="T81" s="44"/>
      <c r="U81" s="44"/>
      <c r="V81" s="44"/>
      <c r="W81" s="44"/>
      <c r="X81" s="44"/>
      <c r="Y81" s="44"/>
      <c r="Z81" s="44"/>
      <c r="AA81" s="44"/>
    </row>
    <row r="82" spans="1:27" s="45" customFormat="1" ht="16.5" customHeight="1" x14ac:dyDescent="0.2">
      <c r="A82" s="1242"/>
      <c r="B82" s="816"/>
      <c r="C82" s="125"/>
      <c r="D82" s="95"/>
      <c r="E82" s="95"/>
      <c r="F82" s="95"/>
      <c r="G82" s="814"/>
      <c r="H82" s="815"/>
      <c r="I82" s="44"/>
      <c r="J82" s="44"/>
      <c r="K82" s="44"/>
      <c r="L82" s="44"/>
      <c r="M82" s="44"/>
      <c r="N82" s="44"/>
      <c r="O82" s="44"/>
      <c r="P82" s="44"/>
      <c r="Q82" s="44"/>
      <c r="R82" s="44"/>
      <c r="S82" s="44"/>
      <c r="T82" s="44"/>
      <c r="U82" s="44"/>
      <c r="V82" s="44"/>
      <c r="W82" s="44"/>
      <c r="X82" s="44"/>
      <c r="Y82" s="44"/>
      <c r="Z82" s="44"/>
      <c r="AA82" s="44"/>
    </row>
    <row r="83" spans="1:27" s="45" customFormat="1" ht="16.5" customHeight="1" x14ac:dyDescent="0.2">
      <c r="A83" s="1242"/>
      <c r="B83" s="816"/>
      <c r="C83" s="125"/>
      <c r="D83" s="95"/>
      <c r="E83" s="95"/>
      <c r="F83" s="95"/>
      <c r="G83" s="814"/>
      <c r="H83" s="815"/>
      <c r="I83" s="44"/>
      <c r="J83" s="44"/>
      <c r="K83" s="44"/>
      <c r="L83" s="44"/>
      <c r="M83" s="44"/>
      <c r="N83" s="44"/>
      <c r="O83" s="44"/>
      <c r="P83" s="44"/>
      <c r="Q83" s="44"/>
      <c r="R83" s="44"/>
      <c r="S83" s="44"/>
      <c r="T83" s="44"/>
      <c r="U83" s="44"/>
      <c r="V83" s="44"/>
      <c r="W83" s="44"/>
      <c r="X83" s="44"/>
      <c r="Y83" s="44"/>
      <c r="Z83" s="44"/>
      <c r="AA83" s="44"/>
    </row>
    <row r="84" spans="1:27" s="45" customFormat="1" ht="16.5" customHeight="1" x14ac:dyDescent="0.2">
      <c r="A84" s="1242"/>
      <c r="B84" s="816"/>
      <c r="C84" s="125"/>
      <c r="D84" s="95"/>
      <c r="E84" s="95"/>
      <c r="F84" s="95"/>
      <c r="G84" s="814"/>
      <c r="H84" s="815"/>
      <c r="I84" s="44"/>
      <c r="J84" s="44"/>
      <c r="K84" s="44"/>
      <c r="L84" s="44"/>
      <c r="M84" s="44"/>
      <c r="N84" s="44"/>
      <c r="O84" s="44"/>
      <c r="P84" s="44"/>
      <c r="Q84" s="44"/>
      <c r="R84" s="44"/>
      <c r="S84" s="44"/>
      <c r="T84" s="44"/>
      <c r="U84" s="44"/>
      <c r="V84" s="44"/>
      <c r="W84" s="44"/>
      <c r="X84" s="44"/>
      <c r="Y84" s="44"/>
      <c r="Z84" s="44"/>
      <c r="AA84" s="44"/>
    </row>
    <row r="85" spans="1:27" s="45" customFormat="1" ht="16.5" customHeight="1" x14ac:dyDescent="0.2">
      <c r="A85" s="1242"/>
      <c r="B85" s="816"/>
      <c r="C85" s="125"/>
      <c r="D85" s="95"/>
      <c r="E85" s="95"/>
      <c r="F85" s="95"/>
      <c r="G85" s="814"/>
      <c r="H85" s="815"/>
      <c r="I85" s="44"/>
      <c r="J85" s="44"/>
      <c r="K85" s="44"/>
      <c r="L85" s="44"/>
      <c r="M85" s="44"/>
      <c r="N85" s="44"/>
      <c r="O85" s="44"/>
      <c r="P85" s="44"/>
      <c r="Q85" s="44"/>
      <c r="R85" s="44"/>
      <c r="S85" s="44"/>
      <c r="T85" s="44"/>
      <c r="U85" s="44"/>
      <c r="V85" s="44"/>
      <c r="W85" s="44"/>
      <c r="X85" s="44"/>
      <c r="Y85" s="44"/>
      <c r="Z85" s="44"/>
      <c r="AA85" s="44"/>
    </row>
    <row r="86" spans="1:27" s="45" customFormat="1" ht="16.5" customHeight="1" x14ac:dyDescent="0.2">
      <c r="A86" s="1242"/>
      <c r="B86" s="816"/>
      <c r="C86" s="125"/>
      <c r="D86" s="95"/>
      <c r="E86" s="95"/>
      <c r="F86" s="95"/>
      <c r="G86" s="814"/>
      <c r="H86" s="815"/>
      <c r="I86" s="44"/>
      <c r="J86" s="44"/>
      <c r="K86" s="44"/>
      <c r="L86" s="44"/>
      <c r="M86" s="44"/>
      <c r="N86" s="44"/>
      <c r="O86" s="44"/>
      <c r="P86" s="44"/>
      <c r="Q86" s="44"/>
      <c r="R86" s="44"/>
      <c r="S86" s="44"/>
      <c r="T86" s="44"/>
      <c r="U86" s="44"/>
      <c r="V86" s="44"/>
      <c r="W86" s="44"/>
      <c r="X86" s="44"/>
      <c r="Y86" s="44"/>
      <c r="Z86" s="44"/>
      <c r="AA86" s="44"/>
    </row>
    <row r="87" spans="1:27" s="45" customFormat="1" ht="16.5" customHeight="1" x14ac:dyDescent="0.2">
      <c r="A87" s="1242"/>
      <c r="B87" s="816"/>
      <c r="C87" s="125"/>
      <c r="D87" s="95"/>
      <c r="E87" s="95"/>
      <c r="F87" s="95"/>
      <c r="G87" s="814"/>
      <c r="H87" s="815"/>
      <c r="I87" s="44"/>
      <c r="J87" s="44"/>
      <c r="K87" s="44"/>
      <c r="L87" s="44"/>
      <c r="M87" s="44"/>
      <c r="N87" s="44"/>
      <c r="O87" s="44"/>
      <c r="P87" s="44"/>
      <c r="Q87" s="44"/>
      <c r="R87" s="44"/>
      <c r="S87" s="44"/>
      <c r="T87" s="44"/>
      <c r="U87" s="44"/>
      <c r="V87" s="44"/>
      <c r="W87" s="44"/>
      <c r="X87" s="44"/>
      <c r="Y87" s="44"/>
      <c r="Z87" s="44"/>
      <c r="AA87" s="44"/>
    </row>
    <row r="88" spans="1:27" s="45" customFormat="1" ht="16.5" customHeight="1" thickBot="1" x14ac:dyDescent="0.25">
      <c r="A88" s="1242"/>
      <c r="B88" s="816"/>
      <c r="C88" s="125"/>
      <c r="D88" s="95"/>
      <c r="E88" s="95"/>
      <c r="F88" s="95"/>
      <c r="G88" s="814"/>
      <c r="H88" s="815"/>
      <c r="I88" s="44"/>
      <c r="J88" s="44"/>
      <c r="K88" s="44"/>
      <c r="L88" s="44"/>
      <c r="M88" s="44"/>
      <c r="N88" s="44"/>
      <c r="O88" s="44"/>
      <c r="P88" s="44"/>
      <c r="Q88" s="44"/>
      <c r="R88" s="44"/>
      <c r="S88" s="44"/>
      <c r="T88" s="44"/>
      <c r="U88" s="44"/>
      <c r="V88" s="44"/>
      <c r="W88" s="44"/>
      <c r="X88" s="44"/>
      <c r="Y88" s="44"/>
      <c r="Z88" s="44"/>
      <c r="AA88" s="44"/>
    </row>
    <row r="89" spans="1:27" s="45" customFormat="1" ht="16.5" hidden="1" customHeight="1" x14ac:dyDescent="0.2">
      <c r="A89" s="1242"/>
      <c r="B89" s="816"/>
      <c r="C89" s="125"/>
      <c r="D89" s="95"/>
      <c r="E89" s="95"/>
      <c r="F89" s="95"/>
      <c r="G89" s="814"/>
      <c r="H89" s="815"/>
      <c r="I89" s="44"/>
      <c r="J89" s="44"/>
      <c r="K89" s="44"/>
      <c r="L89" s="44"/>
      <c r="M89" s="44"/>
      <c r="N89" s="44"/>
      <c r="O89" s="44"/>
      <c r="P89" s="44"/>
      <c r="Q89" s="44"/>
      <c r="R89" s="44"/>
      <c r="S89" s="44"/>
      <c r="T89" s="44"/>
      <c r="U89" s="44"/>
      <c r="V89" s="44"/>
      <c r="W89" s="44"/>
      <c r="X89" s="44"/>
      <c r="Y89" s="44"/>
      <c r="Z89" s="44"/>
      <c r="AA89" s="44"/>
    </row>
    <row r="90" spans="1:27" s="45" customFormat="1" ht="16.5" hidden="1" customHeight="1" x14ac:dyDescent="0.2">
      <c r="A90" s="1242"/>
      <c r="B90" s="816"/>
      <c r="C90" s="125"/>
      <c r="D90" s="95"/>
      <c r="E90" s="95"/>
      <c r="F90" s="95"/>
      <c r="G90" s="814"/>
      <c r="H90" s="815"/>
      <c r="I90" s="44"/>
      <c r="J90" s="44"/>
      <c r="K90" s="44"/>
      <c r="L90" s="44"/>
      <c r="M90" s="44"/>
      <c r="N90" s="44"/>
      <c r="O90" s="44"/>
      <c r="P90" s="44"/>
      <c r="Q90" s="44"/>
      <c r="R90" s="44"/>
      <c r="S90" s="44"/>
      <c r="T90" s="44"/>
      <c r="U90" s="44"/>
      <c r="V90" s="44"/>
      <c r="W90" s="44"/>
      <c r="X90" s="44"/>
      <c r="Y90" s="44"/>
      <c r="Z90" s="44"/>
      <c r="AA90" s="44"/>
    </row>
    <row r="91" spans="1:27" s="45" customFormat="1" ht="16.5" hidden="1" customHeight="1" x14ac:dyDescent="0.2">
      <c r="A91" s="1242"/>
      <c r="B91" s="816"/>
      <c r="C91" s="125"/>
      <c r="D91" s="95"/>
      <c r="E91" s="95"/>
      <c r="F91" s="95"/>
      <c r="G91" s="814"/>
      <c r="H91" s="815"/>
      <c r="I91" s="44"/>
      <c r="J91" s="44"/>
      <c r="K91" s="44"/>
      <c r="L91" s="44"/>
      <c r="M91" s="44"/>
      <c r="N91" s="44"/>
      <c r="O91" s="44"/>
      <c r="P91" s="44"/>
      <c r="Q91" s="44"/>
      <c r="R91" s="44"/>
      <c r="S91" s="44"/>
      <c r="T91" s="44"/>
      <c r="U91" s="44"/>
      <c r="V91" s="44"/>
      <c r="W91" s="44"/>
      <c r="X91" s="44"/>
      <c r="Y91" s="44"/>
      <c r="Z91" s="44"/>
      <c r="AA91" s="44"/>
    </row>
    <row r="92" spans="1:27" s="45" customFormat="1" ht="16.5" hidden="1" customHeight="1" x14ac:dyDescent="0.2">
      <c r="A92" s="1242"/>
      <c r="B92" s="816"/>
      <c r="C92" s="125"/>
      <c r="D92" s="95"/>
      <c r="E92" s="95"/>
      <c r="F92" s="95"/>
      <c r="G92" s="814"/>
      <c r="H92" s="815"/>
      <c r="I92" s="44"/>
      <c r="J92" s="44"/>
      <c r="K92" s="44"/>
      <c r="L92" s="44"/>
      <c r="M92" s="44"/>
      <c r="N92" s="44"/>
      <c r="O92" s="44"/>
      <c r="P92" s="44"/>
      <c r="Q92" s="44"/>
      <c r="R92" s="44"/>
      <c r="S92" s="44"/>
      <c r="T92" s="44"/>
      <c r="U92" s="44"/>
      <c r="V92" s="44"/>
      <c r="W92" s="44"/>
      <c r="X92" s="44"/>
      <c r="Y92" s="44"/>
      <c r="Z92" s="44"/>
      <c r="AA92" s="44"/>
    </row>
    <row r="93" spans="1:27" s="45" customFormat="1" ht="16.5" hidden="1" customHeight="1" x14ac:dyDescent="0.2">
      <c r="A93" s="1242"/>
      <c r="B93" s="816"/>
      <c r="C93" s="125"/>
      <c r="D93" s="95"/>
      <c r="E93" s="95"/>
      <c r="F93" s="95"/>
      <c r="G93" s="814"/>
      <c r="H93" s="815"/>
      <c r="I93" s="44"/>
      <c r="J93" s="44"/>
      <c r="K93" s="44"/>
      <c r="L93" s="44"/>
      <c r="M93" s="44"/>
      <c r="N93" s="44"/>
      <c r="O93" s="44"/>
      <c r="P93" s="44"/>
      <c r="Q93" s="44"/>
      <c r="R93" s="44"/>
      <c r="S93" s="44"/>
      <c r="T93" s="44"/>
      <c r="U93" s="44"/>
      <c r="V93" s="44"/>
      <c r="W93" s="44"/>
      <c r="X93" s="44"/>
      <c r="Y93" s="44"/>
      <c r="Z93" s="44"/>
      <c r="AA93" s="44"/>
    </row>
    <row r="94" spans="1:27" s="45" customFormat="1" ht="16.5" hidden="1" customHeight="1" x14ac:dyDescent="0.2">
      <c r="A94" s="1242"/>
      <c r="B94" s="816"/>
      <c r="C94" s="125"/>
      <c r="D94" s="95"/>
      <c r="E94" s="95"/>
      <c r="F94" s="95"/>
      <c r="G94" s="814"/>
      <c r="H94" s="815"/>
      <c r="I94" s="44"/>
      <c r="J94" s="44"/>
      <c r="K94" s="44"/>
      <c r="L94" s="44"/>
      <c r="M94" s="44"/>
      <c r="N94" s="44"/>
      <c r="O94" s="44"/>
      <c r="P94" s="44"/>
      <c r="Q94" s="44"/>
      <c r="R94" s="44"/>
      <c r="S94" s="44"/>
      <c r="T94" s="44"/>
      <c r="U94" s="44"/>
      <c r="V94" s="44"/>
      <c r="W94" s="44"/>
      <c r="X94" s="44"/>
      <c r="Y94" s="44"/>
      <c r="Z94" s="44"/>
      <c r="AA94" s="44"/>
    </row>
    <row r="95" spans="1:27" s="45" customFormat="1" ht="16.5" hidden="1" customHeight="1" x14ac:dyDescent="0.2">
      <c r="A95" s="1242"/>
      <c r="B95" s="816"/>
      <c r="C95" s="125"/>
      <c r="D95" s="95"/>
      <c r="E95" s="95"/>
      <c r="F95" s="95"/>
      <c r="G95" s="814"/>
      <c r="H95" s="815"/>
      <c r="I95" s="44"/>
      <c r="J95" s="44"/>
      <c r="K95" s="44"/>
      <c r="L95" s="44"/>
      <c r="M95" s="44"/>
      <c r="N95" s="44"/>
      <c r="O95" s="44"/>
      <c r="P95" s="44"/>
      <c r="Q95" s="44"/>
      <c r="R95" s="44"/>
      <c r="S95" s="44"/>
      <c r="T95" s="44"/>
      <c r="U95" s="44"/>
      <c r="V95" s="44"/>
      <c r="W95" s="44"/>
      <c r="X95" s="44"/>
      <c r="Y95" s="44"/>
      <c r="Z95" s="44"/>
      <c r="AA95" s="44"/>
    </row>
    <row r="96" spans="1:27" s="45" customFormat="1" ht="16.5" hidden="1" customHeight="1" x14ac:dyDescent="0.2">
      <c r="A96" s="1242"/>
      <c r="B96" s="816"/>
      <c r="C96" s="125"/>
      <c r="D96" s="95"/>
      <c r="E96" s="95"/>
      <c r="F96" s="95"/>
      <c r="G96" s="814"/>
      <c r="H96" s="815"/>
      <c r="I96" s="44"/>
      <c r="J96" s="44"/>
      <c r="K96" s="44"/>
      <c r="L96" s="44"/>
      <c r="M96" s="44"/>
      <c r="N96" s="44"/>
      <c r="O96" s="44"/>
      <c r="P96" s="44"/>
      <c r="Q96" s="44"/>
      <c r="R96" s="44"/>
      <c r="S96" s="44"/>
      <c r="T96" s="44"/>
      <c r="U96" s="44"/>
      <c r="V96" s="44"/>
      <c r="W96" s="44"/>
      <c r="X96" s="44"/>
      <c r="Y96" s="44"/>
      <c r="Z96" s="44"/>
      <c r="AA96" s="44"/>
    </row>
    <row r="97" spans="1:27" s="45" customFormat="1" ht="16.5" hidden="1" customHeight="1" x14ac:dyDescent="0.2">
      <c r="A97" s="1242"/>
      <c r="B97" s="816"/>
      <c r="C97" s="125"/>
      <c r="D97" s="95"/>
      <c r="E97" s="95"/>
      <c r="F97" s="95"/>
      <c r="G97" s="814"/>
      <c r="H97" s="815"/>
      <c r="I97" s="44"/>
      <c r="J97" s="44"/>
      <c r="K97" s="44"/>
      <c r="L97" s="44"/>
      <c r="M97" s="44"/>
      <c r="N97" s="44"/>
      <c r="O97" s="44"/>
      <c r="P97" s="44"/>
      <c r="Q97" s="44"/>
      <c r="R97" s="44"/>
      <c r="S97" s="44"/>
      <c r="T97" s="44"/>
      <c r="U97" s="44"/>
      <c r="V97" s="44"/>
      <c r="W97" s="44"/>
      <c r="X97" s="44"/>
      <c r="Y97" s="44"/>
      <c r="Z97" s="44"/>
      <c r="AA97" s="44"/>
    </row>
    <row r="98" spans="1:27" s="45" customFormat="1" ht="16.5" hidden="1" customHeight="1" collapsed="1" x14ac:dyDescent="0.2">
      <c r="A98" s="1242"/>
      <c r="B98" s="816"/>
      <c r="C98" s="125"/>
      <c r="D98" s="95"/>
      <c r="E98" s="95"/>
      <c r="F98" s="95"/>
      <c r="G98" s="814"/>
      <c r="H98" s="815"/>
      <c r="I98" s="44"/>
      <c r="J98" s="44"/>
      <c r="K98" s="44"/>
      <c r="L98" s="44"/>
      <c r="M98" s="44"/>
      <c r="N98" s="44"/>
      <c r="O98" s="44"/>
      <c r="P98" s="44"/>
      <c r="Q98" s="44"/>
      <c r="R98" s="44"/>
      <c r="S98" s="44"/>
      <c r="T98" s="44"/>
      <c r="U98" s="44"/>
      <c r="V98" s="44"/>
      <c r="W98" s="44"/>
      <c r="X98" s="44"/>
      <c r="Y98" s="44"/>
      <c r="Z98" s="44"/>
      <c r="AA98" s="44"/>
    </row>
    <row r="99" spans="1:27" s="45" customFormat="1" ht="16.5" hidden="1" customHeight="1" x14ac:dyDescent="0.2">
      <c r="A99" s="1242"/>
      <c r="B99" s="816"/>
      <c r="C99" s="125"/>
      <c r="D99" s="95"/>
      <c r="E99" s="95"/>
      <c r="F99" s="95"/>
      <c r="G99" s="814"/>
      <c r="H99" s="815"/>
      <c r="I99" s="44"/>
      <c r="J99" s="44"/>
      <c r="K99" s="44"/>
      <c r="L99" s="44"/>
      <c r="M99" s="44"/>
      <c r="N99" s="44"/>
      <c r="O99" s="44"/>
      <c r="P99" s="44"/>
      <c r="Q99" s="44"/>
      <c r="R99" s="44"/>
      <c r="S99" s="44"/>
      <c r="T99" s="44"/>
      <c r="U99" s="44"/>
      <c r="V99" s="44"/>
      <c r="W99" s="44"/>
      <c r="X99" s="44"/>
      <c r="Y99" s="44"/>
      <c r="Z99" s="44"/>
      <c r="AA99" s="44"/>
    </row>
    <row r="100" spans="1:27" s="45" customFormat="1" ht="16.5" hidden="1" customHeight="1" x14ac:dyDescent="0.2">
      <c r="A100" s="1242"/>
      <c r="B100" s="816"/>
      <c r="C100" s="125"/>
      <c r="D100" s="95"/>
      <c r="E100" s="95"/>
      <c r="F100" s="95"/>
      <c r="G100" s="814"/>
      <c r="H100" s="815"/>
      <c r="I100" s="44"/>
      <c r="J100" s="44"/>
      <c r="K100" s="44"/>
      <c r="L100" s="44"/>
      <c r="M100" s="44"/>
      <c r="N100" s="44"/>
      <c r="O100" s="44"/>
      <c r="P100" s="44"/>
      <c r="Q100" s="44"/>
      <c r="R100" s="44"/>
      <c r="S100" s="44"/>
      <c r="T100" s="44"/>
      <c r="U100" s="44"/>
      <c r="V100" s="44"/>
      <c r="W100" s="44"/>
      <c r="X100" s="44"/>
      <c r="Y100" s="44"/>
      <c r="Z100" s="44"/>
      <c r="AA100" s="44"/>
    </row>
    <row r="101" spans="1:27" s="45" customFormat="1" ht="16.5" hidden="1" customHeight="1" x14ac:dyDescent="0.2">
      <c r="A101" s="1242"/>
      <c r="B101" s="816"/>
      <c r="C101" s="125"/>
      <c r="D101" s="95"/>
      <c r="E101" s="95"/>
      <c r="F101" s="95"/>
      <c r="G101" s="814"/>
      <c r="H101" s="815"/>
      <c r="I101" s="44"/>
      <c r="J101" s="44"/>
      <c r="K101" s="44"/>
      <c r="L101" s="44"/>
      <c r="M101" s="44"/>
      <c r="N101" s="44"/>
      <c r="O101" s="44"/>
      <c r="P101" s="44"/>
      <c r="Q101" s="44"/>
      <c r="R101" s="44"/>
      <c r="S101" s="44"/>
      <c r="T101" s="44"/>
      <c r="U101" s="44"/>
      <c r="V101" s="44"/>
      <c r="W101" s="44"/>
      <c r="X101" s="44"/>
      <c r="Y101" s="44"/>
      <c r="Z101" s="44"/>
      <c r="AA101" s="44"/>
    </row>
    <row r="102" spans="1:27" s="45" customFormat="1" ht="16.5" hidden="1" customHeight="1" x14ac:dyDescent="0.2">
      <c r="A102" s="1242"/>
      <c r="B102" s="816"/>
      <c r="C102" s="125"/>
      <c r="D102" s="95"/>
      <c r="E102" s="95"/>
      <c r="F102" s="95"/>
      <c r="G102" s="814"/>
      <c r="H102" s="815"/>
      <c r="I102" s="44"/>
      <c r="J102" s="44"/>
      <c r="K102" s="44"/>
      <c r="L102" s="44"/>
      <c r="M102" s="44"/>
      <c r="N102" s="44"/>
      <c r="O102" s="44"/>
      <c r="P102" s="44"/>
      <c r="Q102" s="44"/>
      <c r="R102" s="44"/>
      <c r="S102" s="44"/>
      <c r="T102" s="44"/>
      <c r="U102" s="44"/>
      <c r="V102" s="44"/>
      <c r="W102" s="44"/>
      <c r="X102" s="44"/>
      <c r="Y102" s="44"/>
      <c r="Z102" s="44"/>
      <c r="AA102" s="44"/>
    </row>
    <row r="103" spans="1:27" s="45" customFormat="1" ht="16.5" hidden="1" customHeight="1" x14ac:dyDescent="0.2">
      <c r="A103" s="1242"/>
      <c r="B103" s="816"/>
      <c r="C103" s="125"/>
      <c r="D103" s="95"/>
      <c r="E103" s="95"/>
      <c r="F103" s="95"/>
      <c r="G103" s="814"/>
      <c r="H103" s="815"/>
      <c r="I103" s="44"/>
      <c r="J103" s="44"/>
      <c r="K103" s="44"/>
      <c r="L103" s="44"/>
      <c r="M103" s="44"/>
      <c r="N103" s="44"/>
      <c r="O103" s="44"/>
      <c r="P103" s="44"/>
      <c r="Q103" s="44"/>
      <c r="R103" s="44"/>
      <c r="S103" s="44"/>
      <c r="T103" s="44"/>
      <c r="U103" s="44"/>
      <c r="V103" s="44"/>
      <c r="W103" s="44"/>
      <c r="X103" s="44"/>
      <c r="Y103" s="44"/>
      <c r="Z103" s="44"/>
      <c r="AA103" s="44"/>
    </row>
    <row r="104" spans="1:27" s="45" customFormat="1" ht="16.5" hidden="1" customHeight="1" x14ac:dyDescent="0.2">
      <c r="A104" s="1242"/>
      <c r="B104" s="816"/>
      <c r="C104" s="125"/>
      <c r="D104" s="95"/>
      <c r="E104" s="95"/>
      <c r="F104" s="95"/>
      <c r="G104" s="814"/>
      <c r="H104" s="815"/>
      <c r="I104" s="44"/>
      <c r="J104" s="44"/>
      <c r="K104" s="44"/>
      <c r="L104" s="44"/>
      <c r="M104" s="44"/>
      <c r="N104" s="44"/>
      <c r="O104" s="44"/>
      <c r="P104" s="44"/>
      <c r="Q104" s="44"/>
      <c r="R104" s="44"/>
      <c r="S104" s="44"/>
      <c r="T104" s="44"/>
      <c r="U104" s="44"/>
      <c r="V104" s="44"/>
      <c r="W104" s="44"/>
      <c r="X104" s="44"/>
      <c r="Y104" s="44"/>
      <c r="Z104" s="44"/>
      <c r="AA104" s="44"/>
    </row>
    <row r="105" spans="1:27" s="45" customFormat="1" ht="16.5" hidden="1" customHeight="1" x14ac:dyDescent="0.2">
      <c r="A105" s="1242"/>
      <c r="B105" s="816"/>
      <c r="C105" s="125"/>
      <c r="D105" s="95"/>
      <c r="E105" s="95"/>
      <c r="F105" s="95"/>
      <c r="G105" s="814"/>
      <c r="H105" s="815"/>
      <c r="I105" s="44"/>
      <c r="J105" s="44"/>
      <c r="K105" s="44"/>
      <c r="L105" s="44"/>
      <c r="M105" s="44"/>
      <c r="N105" s="44"/>
      <c r="O105" s="44"/>
      <c r="P105" s="44"/>
      <c r="Q105" s="44"/>
      <c r="R105" s="44"/>
      <c r="S105" s="44"/>
      <c r="T105" s="44"/>
      <c r="U105" s="44"/>
      <c r="V105" s="44"/>
      <c r="W105" s="44"/>
      <c r="X105" s="44"/>
      <c r="Y105" s="44"/>
      <c r="Z105" s="44"/>
      <c r="AA105" s="44"/>
    </row>
    <row r="106" spans="1:27" s="45" customFormat="1" ht="16.5" hidden="1" customHeight="1" x14ac:dyDescent="0.2">
      <c r="A106" s="1242"/>
      <c r="B106" s="816"/>
      <c r="C106" s="125"/>
      <c r="D106" s="95"/>
      <c r="E106" s="95"/>
      <c r="F106" s="95"/>
      <c r="G106" s="814"/>
      <c r="H106" s="815"/>
      <c r="I106" s="44"/>
      <c r="J106" s="44"/>
      <c r="K106" s="44"/>
      <c r="L106" s="44"/>
      <c r="M106" s="44"/>
      <c r="N106" s="44"/>
      <c r="O106" s="44"/>
      <c r="P106" s="44"/>
      <c r="Q106" s="44"/>
      <c r="R106" s="44"/>
      <c r="S106" s="44"/>
      <c r="T106" s="44"/>
      <c r="U106" s="44"/>
      <c r="V106" s="44"/>
      <c r="W106" s="44"/>
      <c r="X106" s="44"/>
      <c r="Y106" s="44"/>
      <c r="Z106" s="44"/>
      <c r="AA106" s="44"/>
    </row>
    <row r="107" spans="1:27" s="45" customFormat="1" ht="16.5" hidden="1" customHeight="1" x14ac:dyDescent="0.2">
      <c r="A107" s="1242"/>
      <c r="B107" s="816"/>
      <c r="C107" s="125"/>
      <c r="D107" s="95"/>
      <c r="E107" s="95"/>
      <c r="F107" s="95"/>
      <c r="G107" s="814"/>
      <c r="H107" s="815"/>
      <c r="I107" s="44"/>
      <c r="J107" s="44"/>
      <c r="K107" s="44"/>
      <c r="L107" s="44"/>
      <c r="M107" s="44"/>
      <c r="N107" s="44"/>
      <c r="O107" s="44"/>
      <c r="P107" s="44"/>
      <c r="Q107" s="44"/>
      <c r="R107" s="44"/>
      <c r="S107" s="44"/>
      <c r="T107" s="44"/>
      <c r="U107" s="44"/>
      <c r="V107" s="44"/>
      <c r="W107" s="44"/>
      <c r="X107" s="44"/>
      <c r="Y107" s="44"/>
      <c r="Z107" s="44"/>
      <c r="AA107" s="44"/>
    </row>
    <row r="108" spans="1:27" s="45" customFormat="1" ht="16.5" hidden="1" customHeight="1" thickBot="1" x14ac:dyDescent="0.25">
      <c r="A108" s="1242"/>
      <c r="B108" s="816"/>
      <c r="C108" s="125"/>
      <c r="D108" s="95"/>
      <c r="E108" s="95"/>
      <c r="F108" s="95"/>
      <c r="G108" s="814"/>
      <c r="H108" s="815"/>
      <c r="I108" s="44"/>
      <c r="J108" s="44"/>
      <c r="K108" s="44"/>
      <c r="L108" s="44"/>
      <c r="M108" s="44"/>
      <c r="N108" s="44"/>
      <c r="O108" s="44"/>
      <c r="P108" s="44"/>
      <c r="Q108" s="44"/>
      <c r="R108" s="44"/>
      <c r="S108" s="44"/>
      <c r="T108" s="44"/>
      <c r="U108" s="44"/>
      <c r="V108" s="44"/>
      <c r="W108" s="44"/>
      <c r="X108" s="44"/>
      <c r="Y108" s="44"/>
      <c r="Z108" s="44"/>
      <c r="AA108" s="44"/>
    </row>
    <row r="109" spans="1:27" s="45" customFormat="1" ht="16.5" customHeight="1" collapsed="1" thickBot="1" x14ac:dyDescent="0.25">
      <c r="A109" s="117"/>
      <c r="B109" s="121"/>
      <c r="C109" s="116" t="s">
        <v>62</v>
      </c>
      <c r="D109" s="120">
        <f>SUM(D79:D108)</f>
        <v>0</v>
      </c>
      <c r="E109" s="105">
        <f>SUM(E79:E108)</f>
        <v>0</v>
      </c>
      <c r="F109" s="106">
        <f>SUM(F79:F108)</f>
        <v>0</v>
      </c>
      <c r="G109" s="113"/>
      <c r="H109" s="114"/>
      <c r="I109" s="44"/>
      <c r="J109" s="44"/>
      <c r="K109" s="44"/>
      <c r="L109" s="44"/>
      <c r="M109" s="44"/>
      <c r="N109" s="44"/>
      <c r="O109" s="44"/>
      <c r="P109" s="44"/>
      <c r="Q109" s="44"/>
      <c r="R109" s="44"/>
      <c r="S109" s="44"/>
      <c r="T109" s="44"/>
      <c r="U109" s="44"/>
      <c r="V109" s="44"/>
      <c r="W109" s="44"/>
      <c r="X109" s="44"/>
      <c r="Y109" s="44"/>
      <c r="Z109" s="44"/>
      <c r="AA109" s="44"/>
    </row>
    <row r="110" spans="1:27" ht="13.5" thickBot="1" x14ac:dyDescent="0.25">
      <c r="A110" s="98"/>
      <c r="B110" s="107"/>
      <c r="C110" s="107"/>
      <c r="D110" s="104"/>
      <c r="E110" s="104"/>
      <c r="F110" s="104"/>
      <c r="G110" s="107"/>
      <c r="H110" s="108"/>
      <c r="I110" s="15"/>
      <c r="J110" s="15"/>
      <c r="K110" s="15"/>
      <c r="L110" s="15"/>
      <c r="M110" s="15"/>
      <c r="N110" s="15"/>
      <c r="O110" s="15"/>
      <c r="P110" s="15"/>
      <c r="Q110" s="15"/>
      <c r="R110" s="15"/>
      <c r="S110" s="15"/>
      <c r="T110" s="15"/>
      <c r="U110" s="15"/>
      <c r="V110" s="15"/>
      <c r="W110" s="15"/>
      <c r="X110" s="15"/>
      <c r="Y110" s="15"/>
      <c r="Z110" s="15"/>
      <c r="AA110" s="15"/>
    </row>
    <row r="111" spans="1:27" ht="25.5" customHeight="1" x14ac:dyDescent="0.2">
      <c r="A111" s="118" t="s">
        <v>173</v>
      </c>
      <c r="B111" s="520" t="s">
        <v>493</v>
      </c>
      <c r="C111" s="519"/>
      <c r="D111" s="129" t="s">
        <v>935</v>
      </c>
      <c r="E111" s="129" t="s">
        <v>936</v>
      </c>
      <c r="F111" s="129" t="s">
        <v>937</v>
      </c>
      <c r="G111" s="129" t="s">
        <v>11</v>
      </c>
      <c r="H111" s="130" t="s">
        <v>163</v>
      </c>
      <c r="I111" s="15"/>
      <c r="J111" s="15"/>
      <c r="K111" s="15"/>
      <c r="L111" s="15"/>
      <c r="M111" s="15"/>
      <c r="N111" s="15"/>
      <c r="O111" s="15"/>
      <c r="P111" s="15"/>
      <c r="Q111" s="15"/>
      <c r="R111" s="15"/>
      <c r="S111" s="15"/>
      <c r="T111" s="15"/>
      <c r="U111" s="15"/>
      <c r="V111" s="15"/>
      <c r="W111" s="15"/>
      <c r="X111" s="15"/>
      <c r="Y111" s="15"/>
      <c r="Z111" s="15"/>
      <c r="AA111" s="15"/>
    </row>
    <row r="112" spans="1:27" s="45" customFormat="1" ht="16.5" customHeight="1" x14ac:dyDescent="0.2">
      <c r="A112" s="115"/>
      <c r="B112" s="508" t="s">
        <v>65</v>
      </c>
      <c r="C112" s="516"/>
      <c r="D112" s="95"/>
      <c r="E112" s="95"/>
      <c r="F112" s="95">
        <v>50</v>
      </c>
      <c r="G112" s="814"/>
      <c r="H112" s="815" t="s">
        <v>1002</v>
      </c>
      <c r="I112" s="44"/>
      <c r="J112" s="44"/>
      <c r="K112" s="44"/>
      <c r="L112" s="44"/>
      <c r="M112" s="44"/>
      <c r="N112" s="44"/>
      <c r="O112" s="44"/>
      <c r="P112" s="44"/>
      <c r="Q112" s="44"/>
      <c r="R112" s="44"/>
      <c r="S112" s="44"/>
      <c r="T112" s="44"/>
      <c r="U112" s="44"/>
      <c r="V112" s="44"/>
      <c r="W112" s="44"/>
      <c r="X112" s="44"/>
      <c r="Y112" s="44"/>
      <c r="Z112" s="44"/>
      <c r="AA112" s="44"/>
    </row>
    <row r="113" spans="1:27" s="45" customFormat="1" ht="16.5" customHeight="1" x14ac:dyDescent="0.2">
      <c r="A113" s="1242" t="s">
        <v>956</v>
      </c>
      <c r="B113" s="508" t="s">
        <v>214</v>
      </c>
      <c r="C113" s="516"/>
      <c r="D113" s="95"/>
      <c r="E113" s="95"/>
      <c r="F113" s="95">
        <v>25</v>
      </c>
      <c r="G113" s="814"/>
      <c r="H113" s="815" t="s">
        <v>1002</v>
      </c>
      <c r="I113" s="44"/>
      <c r="J113" s="44"/>
      <c r="K113" s="44"/>
      <c r="L113" s="44"/>
      <c r="M113" s="44"/>
      <c r="N113" s="44"/>
      <c r="O113" s="44"/>
      <c r="P113" s="44"/>
      <c r="Q113" s="44"/>
      <c r="R113" s="44"/>
      <c r="S113" s="44"/>
      <c r="T113" s="44"/>
      <c r="U113" s="44"/>
      <c r="V113" s="44"/>
      <c r="W113" s="44"/>
      <c r="X113" s="44"/>
      <c r="Y113" s="44"/>
      <c r="Z113" s="44"/>
      <c r="AA113" s="44"/>
    </row>
    <row r="114" spans="1:27" s="45" customFormat="1" ht="16.5" customHeight="1" x14ac:dyDescent="0.2">
      <c r="A114" s="1242"/>
      <c r="B114" s="508" t="s">
        <v>179</v>
      </c>
      <c r="C114" s="516"/>
      <c r="D114" s="95"/>
      <c r="E114" s="95"/>
      <c r="F114" s="95">
        <v>20</v>
      </c>
      <c r="G114" s="814"/>
      <c r="H114" s="815" t="s">
        <v>1002</v>
      </c>
      <c r="I114" s="44"/>
      <c r="J114" s="44"/>
      <c r="K114" s="44"/>
      <c r="L114" s="44"/>
      <c r="M114" s="44"/>
      <c r="N114" s="44"/>
      <c r="O114" s="44"/>
      <c r="P114" s="44"/>
      <c r="Q114" s="44"/>
      <c r="R114" s="44"/>
      <c r="S114" s="44"/>
      <c r="T114" s="44"/>
      <c r="U114" s="44"/>
      <c r="V114" s="44"/>
      <c r="W114" s="44"/>
      <c r="X114" s="44"/>
      <c r="Y114" s="44"/>
      <c r="Z114" s="44"/>
      <c r="AA114" s="44"/>
    </row>
    <row r="115" spans="1:27" s="45" customFormat="1" ht="16.5" customHeight="1" x14ac:dyDescent="0.2">
      <c r="A115" s="1242"/>
      <c r="B115" s="508" t="s">
        <v>183</v>
      </c>
      <c r="C115" s="516"/>
      <c r="D115" s="95"/>
      <c r="E115" s="95"/>
      <c r="F115" s="95">
        <v>50</v>
      </c>
      <c r="G115" s="814"/>
      <c r="H115" s="815" t="s">
        <v>1002</v>
      </c>
      <c r="I115" s="44"/>
      <c r="J115" s="44"/>
      <c r="K115" s="44"/>
      <c r="L115" s="44"/>
      <c r="M115" s="44"/>
      <c r="N115" s="44"/>
      <c r="O115" s="44"/>
      <c r="P115" s="44"/>
      <c r="Q115" s="44"/>
      <c r="R115" s="44"/>
      <c r="S115" s="44"/>
      <c r="T115" s="44"/>
      <c r="U115" s="44"/>
      <c r="V115" s="44"/>
      <c r="W115" s="44"/>
      <c r="X115" s="44"/>
      <c r="Y115" s="44"/>
      <c r="Z115" s="44"/>
      <c r="AA115" s="44"/>
    </row>
    <row r="116" spans="1:27" s="45" customFormat="1" ht="16.5" customHeight="1" x14ac:dyDescent="0.2">
      <c r="A116" s="1242"/>
      <c r="B116" s="508" t="s">
        <v>184</v>
      </c>
      <c r="C116" s="516"/>
      <c r="D116" s="95"/>
      <c r="E116" s="95"/>
      <c r="F116" s="95">
        <v>40</v>
      </c>
      <c r="G116" s="814"/>
      <c r="H116" s="815" t="s">
        <v>1002</v>
      </c>
      <c r="I116" s="44"/>
      <c r="J116" s="44"/>
      <c r="K116" s="44"/>
      <c r="L116" s="44"/>
      <c r="M116" s="44"/>
      <c r="N116" s="44"/>
      <c r="O116" s="44"/>
      <c r="P116" s="44"/>
      <c r="Q116" s="44"/>
      <c r="R116" s="44"/>
      <c r="S116" s="44"/>
      <c r="T116" s="44"/>
      <c r="U116" s="44"/>
      <c r="V116" s="44"/>
      <c r="W116" s="44"/>
      <c r="X116" s="44"/>
      <c r="Y116" s="44"/>
      <c r="Z116" s="44"/>
      <c r="AA116" s="44"/>
    </row>
    <row r="117" spans="1:27" s="45" customFormat="1" ht="16.5" customHeight="1" x14ac:dyDescent="0.2">
      <c r="A117" s="1242"/>
      <c r="B117" s="508" t="s">
        <v>190</v>
      </c>
      <c r="C117" s="516"/>
      <c r="D117" s="95"/>
      <c r="E117" s="95"/>
      <c r="F117" s="95">
        <v>20</v>
      </c>
      <c r="G117" s="814"/>
      <c r="H117" s="815" t="s">
        <v>1002</v>
      </c>
      <c r="I117" s="44"/>
      <c r="J117" s="44"/>
      <c r="K117" s="44"/>
      <c r="L117" s="44"/>
      <c r="M117" s="44"/>
      <c r="N117" s="44"/>
      <c r="O117" s="44"/>
      <c r="P117" s="44"/>
      <c r="Q117" s="44"/>
      <c r="R117" s="44"/>
      <c r="S117" s="44"/>
      <c r="T117" s="44"/>
      <c r="U117" s="44"/>
      <c r="V117" s="44"/>
      <c r="W117" s="44"/>
      <c r="X117" s="44"/>
      <c r="Y117" s="44"/>
      <c r="Z117" s="44"/>
      <c r="AA117" s="44"/>
    </row>
    <row r="118" spans="1:27" s="45" customFormat="1" ht="16.5" customHeight="1" x14ac:dyDescent="0.2">
      <c r="A118" s="1242"/>
      <c r="B118" s="508"/>
      <c r="C118" s="516"/>
      <c r="D118" s="95"/>
      <c r="E118" s="95"/>
      <c r="F118" s="95"/>
      <c r="G118" s="814"/>
      <c r="H118" s="815"/>
      <c r="I118" s="44"/>
      <c r="J118" s="44"/>
      <c r="K118" s="44"/>
      <c r="L118" s="44"/>
      <c r="M118" s="44"/>
      <c r="N118" s="44"/>
      <c r="O118" s="44"/>
      <c r="P118" s="44"/>
      <c r="Q118" s="44"/>
      <c r="R118" s="44"/>
      <c r="S118" s="44"/>
      <c r="T118" s="44"/>
      <c r="U118" s="44"/>
      <c r="V118" s="44"/>
      <c r="W118" s="44"/>
      <c r="X118" s="44"/>
      <c r="Y118" s="44"/>
      <c r="Z118" s="44"/>
      <c r="AA118" s="44"/>
    </row>
    <row r="119" spans="1:27" s="45" customFormat="1" ht="16.5" customHeight="1" x14ac:dyDescent="0.2">
      <c r="A119" s="1242"/>
      <c r="B119" s="508"/>
      <c r="C119" s="516"/>
      <c r="D119" s="95"/>
      <c r="E119" s="95"/>
      <c r="F119" s="95"/>
      <c r="G119" s="814"/>
      <c r="H119" s="815"/>
      <c r="I119" s="44"/>
      <c r="J119" s="44"/>
      <c r="K119" s="44"/>
      <c r="L119" s="44"/>
      <c r="M119" s="44"/>
      <c r="N119" s="44"/>
      <c r="O119" s="44"/>
      <c r="P119" s="44"/>
      <c r="Q119" s="44"/>
      <c r="R119" s="44"/>
      <c r="S119" s="44"/>
      <c r="T119" s="44"/>
      <c r="U119" s="44"/>
      <c r="V119" s="44"/>
      <c r="W119" s="44"/>
      <c r="X119" s="44"/>
      <c r="Y119" s="44"/>
      <c r="Z119" s="44"/>
      <c r="AA119" s="44"/>
    </row>
    <row r="120" spans="1:27" s="45" customFormat="1" ht="16.5" customHeight="1" x14ac:dyDescent="0.2">
      <c r="A120" s="1242"/>
      <c r="B120" s="508"/>
      <c r="C120" s="516"/>
      <c r="D120" s="95"/>
      <c r="E120" s="95"/>
      <c r="F120" s="95"/>
      <c r="G120" s="814"/>
      <c r="H120" s="815"/>
      <c r="I120" s="44"/>
      <c r="J120" s="44"/>
      <c r="K120" s="44"/>
      <c r="L120" s="44"/>
      <c r="M120" s="44"/>
      <c r="N120" s="44"/>
      <c r="O120" s="44"/>
      <c r="P120" s="44"/>
      <c r="Q120" s="44"/>
      <c r="R120" s="44"/>
      <c r="S120" s="44"/>
      <c r="T120" s="44"/>
      <c r="U120" s="44"/>
      <c r="V120" s="44"/>
      <c r="W120" s="44"/>
      <c r="X120" s="44"/>
      <c r="Y120" s="44"/>
      <c r="Z120" s="44"/>
      <c r="AA120" s="44"/>
    </row>
    <row r="121" spans="1:27" s="45" customFormat="1" ht="16.5" customHeight="1" thickBot="1" x14ac:dyDescent="0.25">
      <c r="A121" s="1242"/>
      <c r="B121" s="508"/>
      <c r="C121" s="516"/>
      <c r="D121" s="95"/>
      <c r="E121" s="95"/>
      <c r="F121" s="95"/>
      <c r="G121" s="814"/>
      <c r="H121" s="815"/>
      <c r="I121" s="44"/>
      <c r="J121" s="44"/>
      <c r="K121" s="44"/>
      <c r="L121" s="44"/>
      <c r="M121" s="44"/>
      <c r="N121" s="44"/>
      <c r="O121" s="44"/>
      <c r="P121" s="44"/>
      <c r="Q121" s="44"/>
      <c r="R121" s="44"/>
      <c r="S121" s="44"/>
      <c r="T121" s="44"/>
      <c r="U121" s="44"/>
      <c r="V121" s="44"/>
      <c r="W121" s="44"/>
      <c r="X121" s="44"/>
      <c r="Y121" s="44"/>
      <c r="Z121" s="44"/>
      <c r="AA121" s="44"/>
    </row>
    <row r="122" spans="1:27" s="45" customFormat="1" ht="16.5" hidden="1" customHeight="1" x14ac:dyDescent="0.2">
      <c r="A122" s="1242"/>
      <c r="B122" s="508"/>
      <c r="C122" s="516"/>
      <c r="D122" s="95"/>
      <c r="E122" s="95"/>
      <c r="F122" s="95"/>
      <c r="G122" s="814"/>
      <c r="H122" s="815"/>
      <c r="I122" s="44"/>
      <c r="J122" s="44"/>
      <c r="K122" s="44"/>
      <c r="L122" s="44"/>
      <c r="M122" s="44"/>
      <c r="N122" s="44"/>
      <c r="O122" s="44"/>
      <c r="P122" s="44"/>
      <c r="Q122" s="44"/>
      <c r="R122" s="44"/>
      <c r="S122" s="44"/>
      <c r="T122" s="44"/>
      <c r="U122" s="44"/>
      <c r="V122" s="44"/>
      <c r="W122" s="44"/>
      <c r="X122" s="44"/>
      <c r="Y122" s="44"/>
      <c r="Z122" s="44"/>
      <c r="AA122" s="44"/>
    </row>
    <row r="123" spans="1:27" s="45" customFormat="1" ht="16.5" hidden="1" customHeight="1" x14ac:dyDescent="0.2">
      <c r="A123" s="1242"/>
      <c r="B123" s="508"/>
      <c r="C123" s="516"/>
      <c r="D123" s="95"/>
      <c r="E123" s="95"/>
      <c r="F123" s="95"/>
      <c r="G123" s="814"/>
      <c r="H123" s="815"/>
      <c r="I123" s="44"/>
      <c r="J123" s="44"/>
      <c r="K123" s="44"/>
      <c r="L123" s="44"/>
      <c r="M123" s="44"/>
      <c r="N123" s="44"/>
      <c r="O123" s="44"/>
      <c r="P123" s="44"/>
      <c r="Q123" s="44"/>
      <c r="R123" s="44"/>
      <c r="S123" s="44"/>
      <c r="T123" s="44"/>
      <c r="U123" s="44"/>
      <c r="V123" s="44"/>
      <c r="W123" s="44"/>
      <c r="X123" s="44"/>
      <c r="Y123" s="44"/>
      <c r="Z123" s="44"/>
      <c r="AA123" s="44"/>
    </row>
    <row r="124" spans="1:27" s="45" customFormat="1" ht="16.5" hidden="1" customHeight="1" x14ac:dyDescent="0.2">
      <c r="A124" s="1242"/>
      <c r="B124" s="508"/>
      <c r="C124" s="516"/>
      <c r="D124" s="95"/>
      <c r="E124" s="95"/>
      <c r="F124" s="95"/>
      <c r="G124" s="814"/>
      <c r="H124" s="815"/>
      <c r="I124" s="44"/>
      <c r="J124" s="44"/>
      <c r="K124" s="44"/>
      <c r="L124" s="44"/>
      <c r="M124" s="44"/>
      <c r="N124" s="44"/>
      <c r="O124" s="44"/>
      <c r="P124" s="44"/>
      <c r="Q124" s="44"/>
      <c r="R124" s="44"/>
      <c r="S124" s="44"/>
      <c r="T124" s="44"/>
      <c r="U124" s="44"/>
      <c r="V124" s="44"/>
      <c r="W124" s="44"/>
      <c r="X124" s="44"/>
      <c r="Y124" s="44"/>
      <c r="Z124" s="44"/>
      <c r="AA124" s="44"/>
    </row>
    <row r="125" spans="1:27" s="45" customFormat="1" ht="16.5" hidden="1" customHeight="1" x14ac:dyDescent="0.2">
      <c r="A125" s="1242"/>
      <c r="B125" s="508"/>
      <c r="C125" s="516"/>
      <c r="D125" s="95"/>
      <c r="E125" s="95"/>
      <c r="F125" s="95"/>
      <c r="G125" s="814"/>
      <c r="H125" s="815"/>
      <c r="I125" s="44"/>
      <c r="J125" s="44"/>
      <c r="K125" s="44"/>
      <c r="L125" s="44"/>
      <c r="M125" s="44"/>
      <c r="N125" s="44"/>
      <c r="O125" s="44"/>
      <c r="P125" s="44"/>
      <c r="Q125" s="44"/>
      <c r="R125" s="44"/>
      <c r="S125" s="44"/>
      <c r="T125" s="44"/>
      <c r="U125" s="44"/>
      <c r="V125" s="44"/>
      <c r="W125" s="44"/>
      <c r="X125" s="44"/>
      <c r="Y125" s="44"/>
      <c r="Z125" s="44"/>
      <c r="AA125" s="44"/>
    </row>
    <row r="126" spans="1:27" s="45" customFormat="1" ht="16.5" hidden="1" customHeight="1" x14ac:dyDescent="0.2">
      <c r="A126" s="1242"/>
      <c r="B126" s="508"/>
      <c r="C126" s="516"/>
      <c r="D126" s="95"/>
      <c r="E126" s="95"/>
      <c r="F126" s="95"/>
      <c r="G126" s="814"/>
      <c r="H126" s="815"/>
      <c r="I126" s="44"/>
      <c r="J126" s="44"/>
      <c r="K126" s="44"/>
      <c r="L126" s="44"/>
      <c r="M126" s="44"/>
      <c r="N126" s="44"/>
      <c r="O126" s="44"/>
      <c r="P126" s="44"/>
      <c r="Q126" s="44"/>
      <c r="R126" s="44"/>
      <c r="S126" s="44"/>
      <c r="T126" s="44"/>
      <c r="U126" s="44"/>
      <c r="V126" s="44"/>
      <c r="W126" s="44"/>
      <c r="X126" s="44"/>
      <c r="Y126" s="44"/>
      <c r="Z126" s="44"/>
      <c r="AA126" s="44"/>
    </row>
    <row r="127" spans="1:27" s="45" customFormat="1" ht="16.5" hidden="1" customHeight="1" x14ac:dyDescent="0.2">
      <c r="A127" s="1242"/>
      <c r="B127" s="508"/>
      <c r="C127" s="516"/>
      <c r="D127" s="95"/>
      <c r="E127" s="95"/>
      <c r="F127" s="95"/>
      <c r="G127" s="814"/>
      <c r="H127" s="815"/>
      <c r="I127" s="44"/>
      <c r="J127" s="44"/>
      <c r="K127" s="44"/>
      <c r="L127" s="44"/>
      <c r="M127" s="44"/>
      <c r="N127" s="44"/>
      <c r="O127" s="44"/>
      <c r="P127" s="44"/>
      <c r="Q127" s="44"/>
      <c r="R127" s="44"/>
      <c r="S127" s="44"/>
      <c r="T127" s="44"/>
      <c r="U127" s="44"/>
      <c r="V127" s="44"/>
      <c r="W127" s="44"/>
      <c r="X127" s="44"/>
      <c r="Y127" s="44"/>
      <c r="Z127" s="44"/>
      <c r="AA127" s="44"/>
    </row>
    <row r="128" spans="1:27" s="45" customFormat="1" ht="16.5" hidden="1" customHeight="1" x14ac:dyDescent="0.2">
      <c r="A128" s="1242"/>
      <c r="B128" s="508"/>
      <c r="C128" s="516"/>
      <c r="D128" s="95"/>
      <c r="E128" s="95"/>
      <c r="F128" s="95"/>
      <c r="G128" s="814"/>
      <c r="H128" s="815"/>
      <c r="I128" s="44"/>
      <c r="J128" s="44"/>
      <c r="K128" s="44"/>
      <c r="L128" s="44"/>
      <c r="M128" s="44"/>
      <c r="N128" s="44"/>
      <c r="O128" s="44"/>
      <c r="P128" s="44"/>
      <c r="Q128" s="44"/>
      <c r="R128" s="44"/>
      <c r="S128" s="44"/>
      <c r="T128" s="44"/>
      <c r="U128" s="44"/>
      <c r="V128" s="44"/>
      <c r="W128" s="44"/>
      <c r="X128" s="44"/>
      <c r="Y128" s="44"/>
      <c r="Z128" s="44"/>
      <c r="AA128" s="44"/>
    </row>
    <row r="129" spans="1:27" s="45" customFormat="1" ht="16.5" hidden="1" customHeight="1" x14ac:dyDescent="0.2">
      <c r="A129" s="1242"/>
      <c r="B129" s="508"/>
      <c r="C129" s="516"/>
      <c r="D129" s="95"/>
      <c r="E129" s="95"/>
      <c r="F129" s="95"/>
      <c r="G129" s="814"/>
      <c r="H129" s="815"/>
      <c r="I129" s="44"/>
      <c r="J129" s="44"/>
      <c r="K129" s="44"/>
      <c r="L129" s="44"/>
      <c r="M129" s="44"/>
      <c r="N129" s="44"/>
      <c r="O129" s="44"/>
      <c r="P129" s="44"/>
      <c r="Q129" s="44"/>
      <c r="R129" s="44"/>
      <c r="S129" s="44"/>
      <c r="T129" s="44"/>
      <c r="U129" s="44"/>
      <c r="V129" s="44"/>
      <c r="W129" s="44"/>
      <c r="X129" s="44"/>
      <c r="Y129" s="44"/>
      <c r="Z129" s="44"/>
      <c r="AA129" s="44"/>
    </row>
    <row r="130" spans="1:27" s="45" customFormat="1" ht="16.5" hidden="1" customHeight="1" x14ac:dyDescent="0.2">
      <c r="A130" s="1242"/>
      <c r="B130" s="508"/>
      <c r="C130" s="516"/>
      <c r="D130" s="95"/>
      <c r="E130" s="95"/>
      <c r="F130" s="95"/>
      <c r="G130" s="814"/>
      <c r="H130" s="815"/>
      <c r="I130" s="44"/>
      <c r="J130" s="44"/>
      <c r="K130" s="44"/>
      <c r="L130" s="44"/>
      <c r="M130" s="44"/>
      <c r="N130" s="44"/>
      <c r="O130" s="44"/>
      <c r="P130" s="44"/>
      <c r="Q130" s="44"/>
      <c r="R130" s="44"/>
      <c r="S130" s="44"/>
      <c r="T130" s="44"/>
      <c r="U130" s="44"/>
      <c r="V130" s="44"/>
      <c r="W130" s="44"/>
      <c r="X130" s="44"/>
      <c r="Y130" s="44"/>
      <c r="Z130" s="44"/>
      <c r="AA130" s="44"/>
    </row>
    <row r="131" spans="1:27" s="45" customFormat="1" ht="16.5" hidden="1" customHeight="1" thickBot="1" x14ac:dyDescent="0.25">
      <c r="A131" s="1242"/>
      <c r="B131" s="518"/>
      <c r="C131" s="517"/>
      <c r="D131" s="95"/>
      <c r="E131" s="95"/>
      <c r="F131" s="95"/>
      <c r="G131" s="814"/>
      <c r="H131" s="815"/>
      <c r="I131" s="44"/>
      <c r="J131" s="44"/>
      <c r="K131" s="44"/>
      <c r="L131" s="44"/>
      <c r="M131" s="44"/>
      <c r="N131" s="44"/>
      <c r="O131" s="44"/>
      <c r="P131" s="44"/>
      <c r="Q131" s="44"/>
      <c r="R131" s="44"/>
      <c r="S131" s="44"/>
      <c r="T131" s="44"/>
      <c r="U131" s="44"/>
      <c r="V131" s="44"/>
      <c r="W131" s="44"/>
      <c r="X131" s="44"/>
      <c r="Y131" s="44"/>
      <c r="Z131" s="44"/>
      <c r="AA131" s="44"/>
    </row>
    <row r="132" spans="1:27" s="45" customFormat="1" ht="16.5" customHeight="1" collapsed="1" thickBot="1" x14ac:dyDescent="0.25">
      <c r="A132" s="117"/>
      <c r="B132" s="121"/>
      <c r="C132" s="116" t="s">
        <v>62</v>
      </c>
      <c r="D132" s="120">
        <f>SUM(D112:D131)</f>
        <v>0</v>
      </c>
      <c r="E132" s="105">
        <f>SUM(E112:E131)</f>
        <v>0</v>
      </c>
      <c r="F132" s="106">
        <f>SUM(F112:F131)</f>
        <v>205</v>
      </c>
      <c r="G132" s="113"/>
      <c r="H132" s="114"/>
      <c r="I132" s="44"/>
      <c r="J132" s="44"/>
      <c r="K132" s="44"/>
      <c r="L132" s="44"/>
      <c r="M132" s="44"/>
      <c r="N132" s="44"/>
      <c r="O132" s="44"/>
      <c r="P132" s="44"/>
      <c r="Q132" s="44"/>
      <c r="R132" s="44"/>
      <c r="S132" s="44"/>
      <c r="T132" s="44"/>
      <c r="U132" s="44"/>
      <c r="V132" s="44"/>
      <c r="W132" s="44"/>
      <c r="X132" s="44"/>
      <c r="Y132" s="44"/>
      <c r="Z132" s="44"/>
      <c r="AA132" s="44"/>
    </row>
    <row r="133" spans="1:27" ht="13.5" thickBot="1" x14ac:dyDescent="0.25">
      <c r="A133" s="98"/>
      <c r="B133" s="107"/>
      <c r="C133" s="107"/>
      <c r="D133" s="104"/>
      <c r="E133" s="104"/>
      <c r="F133" s="104"/>
      <c r="G133" s="107"/>
      <c r="H133" s="108"/>
      <c r="I133" s="15"/>
      <c r="J133" s="15"/>
      <c r="K133" s="15"/>
      <c r="L133" s="15"/>
      <c r="M133" s="15"/>
      <c r="N133" s="15"/>
      <c r="O133" s="15"/>
      <c r="P133" s="15"/>
      <c r="Q133" s="15"/>
      <c r="R133" s="15"/>
      <c r="S133" s="15"/>
      <c r="T133" s="15"/>
      <c r="U133" s="15"/>
      <c r="V133" s="15"/>
      <c r="W133" s="15"/>
      <c r="X133" s="15"/>
      <c r="Y133" s="15"/>
      <c r="Z133" s="15"/>
      <c r="AA133" s="15"/>
    </row>
    <row r="134" spans="1:27" ht="25.5" customHeight="1" x14ac:dyDescent="0.2">
      <c r="A134" s="1251" t="s">
        <v>174</v>
      </c>
      <c r="B134" s="520" t="s">
        <v>491</v>
      </c>
      <c r="C134" s="519"/>
      <c r="D134" s="129" t="s">
        <v>935</v>
      </c>
      <c r="E134" s="129" t="s">
        <v>936</v>
      </c>
      <c r="F134" s="129" t="s">
        <v>937</v>
      </c>
      <c r="G134" s="129" t="s">
        <v>11</v>
      </c>
      <c r="H134" s="130" t="s">
        <v>163</v>
      </c>
      <c r="I134" s="504"/>
      <c r="J134" s="15"/>
      <c r="K134" s="15"/>
      <c r="L134" s="15"/>
      <c r="M134" s="15"/>
      <c r="N134" s="15"/>
      <c r="O134" s="15"/>
      <c r="P134" s="15"/>
      <c r="Q134" s="15"/>
      <c r="R134" s="15"/>
      <c r="S134" s="15"/>
      <c r="T134" s="15"/>
      <c r="U134" s="15"/>
      <c r="V134" s="15"/>
      <c r="W134" s="15"/>
      <c r="X134" s="15"/>
      <c r="Y134" s="15"/>
      <c r="Z134" s="15"/>
      <c r="AA134" s="15"/>
    </row>
    <row r="135" spans="1:27" s="45" customFormat="1" ht="16.5" customHeight="1" x14ac:dyDescent="0.2">
      <c r="A135" s="1252"/>
      <c r="B135" s="508" t="s">
        <v>189</v>
      </c>
      <c r="C135" s="516"/>
      <c r="D135" s="95"/>
      <c r="E135" s="95"/>
      <c r="F135" s="95">
        <v>15</v>
      </c>
      <c r="G135" s="814"/>
      <c r="H135" s="815" t="s">
        <v>1002</v>
      </c>
      <c r="I135" s="44"/>
      <c r="J135" s="44"/>
      <c r="K135" s="44"/>
      <c r="L135" s="44"/>
      <c r="M135" s="44"/>
      <c r="N135" s="44"/>
      <c r="O135" s="44"/>
      <c r="P135" s="44"/>
      <c r="Q135" s="44"/>
      <c r="R135" s="44"/>
      <c r="S135" s="44"/>
      <c r="T135" s="44"/>
      <c r="U135" s="44"/>
      <c r="V135" s="44"/>
      <c r="W135" s="44"/>
      <c r="X135" s="44"/>
      <c r="Y135" s="44"/>
      <c r="Z135" s="44"/>
      <c r="AA135" s="44"/>
    </row>
    <row r="136" spans="1:27" s="45" customFormat="1" ht="16.5" customHeight="1" x14ac:dyDescent="0.2">
      <c r="A136" s="115"/>
      <c r="B136" s="508" t="s">
        <v>217</v>
      </c>
      <c r="C136" s="516"/>
      <c r="D136" s="95"/>
      <c r="E136" s="95"/>
      <c r="F136" s="95">
        <v>15</v>
      </c>
      <c r="G136" s="814"/>
      <c r="H136" s="815" t="s">
        <v>1002</v>
      </c>
      <c r="I136" s="44"/>
      <c r="J136" s="44"/>
      <c r="K136" s="44"/>
      <c r="L136" s="44"/>
      <c r="M136" s="44"/>
      <c r="N136" s="44"/>
      <c r="O136" s="44"/>
      <c r="P136" s="44"/>
      <c r="Q136" s="44"/>
      <c r="R136" s="44"/>
      <c r="S136" s="44"/>
      <c r="T136" s="44"/>
      <c r="U136" s="44"/>
      <c r="V136" s="44"/>
      <c r="W136" s="44"/>
      <c r="X136" s="44"/>
      <c r="Y136" s="44"/>
      <c r="Z136" s="44"/>
      <c r="AA136" s="44"/>
    </row>
    <row r="137" spans="1:27" s="45" customFormat="1" ht="16.5" customHeight="1" x14ac:dyDescent="0.2">
      <c r="A137" s="1242" t="s">
        <v>957</v>
      </c>
      <c r="B137" s="508" t="s">
        <v>193</v>
      </c>
      <c r="C137" s="516"/>
      <c r="D137" s="95"/>
      <c r="E137" s="95"/>
      <c r="F137" s="95">
        <v>20</v>
      </c>
      <c r="G137" s="814"/>
      <c r="H137" s="815" t="s">
        <v>1002</v>
      </c>
      <c r="I137" s="44"/>
      <c r="J137" s="44"/>
      <c r="K137" s="44"/>
      <c r="L137" s="44"/>
      <c r="M137" s="44"/>
      <c r="N137" s="44"/>
      <c r="O137" s="44"/>
      <c r="P137" s="44"/>
      <c r="Q137" s="44"/>
      <c r="R137" s="44"/>
      <c r="S137" s="44"/>
      <c r="T137" s="44"/>
      <c r="U137" s="44"/>
      <c r="V137" s="44"/>
      <c r="W137" s="44"/>
      <c r="X137" s="44"/>
      <c r="Y137" s="44"/>
      <c r="Z137" s="44"/>
      <c r="AA137" s="44"/>
    </row>
    <row r="138" spans="1:27" s="45" customFormat="1" ht="16.5" customHeight="1" x14ac:dyDescent="0.2">
      <c r="A138" s="1242"/>
      <c r="B138" s="508" t="s">
        <v>201</v>
      </c>
      <c r="C138" s="516"/>
      <c r="D138" s="95"/>
      <c r="E138" s="95"/>
      <c r="F138" s="95">
        <v>35</v>
      </c>
      <c r="G138" s="814"/>
      <c r="H138" s="815" t="s">
        <v>1002</v>
      </c>
      <c r="I138" s="44"/>
      <c r="J138" s="44"/>
      <c r="K138" s="44"/>
      <c r="L138" s="44"/>
      <c r="M138" s="44"/>
      <c r="N138" s="44"/>
      <c r="O138" s="44"/>
      <c r="P138" s="44"/>
      <c r="Q138" s="44"/>
      <c r="R138" s="44"/>
      <c r="S138" s="44"/>
      <c r="T138" s="44"/>
      <c r="U138" s="44"/>
      <c r="V138" s="44"/>
      <c r="W138" s="44"/>
      <c r="X138" s="44"/>
      <c r="Y138" s="44"/>
      <c r="Z138" s="44"/>
      <c r="AA138" s="44"/>
    </row>
    <row r="139" spans="1:27" s="45" customFormat="1" ht="16.5" customHeight="1" x14ac:dyDescent="0.2">
      <c r="A139" s="1242"/>
      <c r="B139" s="508" t="s">
        <v>190</v>
      </c>
      <c r="C139" s="516"/>
      <c r="D139" s="95"/>
      <c r="E139" s="95"/>
      <c r="F139" s="95">
        <v>15</v>
      </c>
      <c r="G139" s="814"/>
      <c r="H139" s="815" t="s">
        <v>1002</v>
      </c>
      <c r="I139" s="44"/>
      <c r="J139" s="44"/>
      <c r="K139" s="44"/>
      <c r="L139" s="44"/>
      <c r="M139" s="44"/>
      <c r="N139" s="44"/>
      <c r="O139" s="44"/>
      <c r="P139" s="44"/>
      <c r="Q139" s="44"/>
      <c r="R139" s="44"/>
      <c r="S139" s="44"/>
      <c r="T139" s="44"/>
      <c r="U139" s="44"/>
      <c r="V139" s="44"/>
      <c r="W139" s="44"/>
      <c r="X139" s="44"/>
      <c r="Y139" s="44"/>
      <c r="Z139" s="44"/>
      <c r="AA139" s="44"/>
    </row>
    <row r="140" spans="1:27" s="45" customFormat="1" ht="16.5" customHeight="1" x14ac:dyDescent="0.2">
      <c r="A140" s="1242"/>
      <c r="B140" s="508"/>
      <c r="C140" s="516"/>
      <c r="D140" s="95"/>
      <c r="E140" s="95"/>
      <c r="F140" s="95"/>
      <c r="G140" s="814"/>
      <c r="H140" s="815"/>
      <c r="I140" s="44"/>
      <c r="J140" s="44"/>
      <c r="K140" s="44"/>
      <c r="L140" s="44"/>
      <c r="M140" s="44"/>
      <c r="N140" s="44"/>
      <c r="O140" s="44"/>
      <c r="P140" s="44"/>
      <c r="Q140" s="44"/>
      <c r="R140" s="44"/>
      <c r="S140" s="44"/>
      <c r="T140" s="44"/>
      <c r="U140" s="44"/>
      <c r="V140" s="44"/>
      <c r="W140" s="44"/>
      <c r="X140" s="44"/>
      <c r="Y140" s="44"/>
      <c r="Z140" s="44"/>
      <c r="AA140" s="44"/>
    </row>
    <row r="141" spans="1:27" s="45" customFormat="1" ht="16.5" customHeight="1" x14ac:dyDescent="0.2">
      <c r="A141" s="1242"/>
      <c r="B141" s="508"/>
      <c r="C141" s="516"/>
      <c r="D141" s="95"/>
      <c r="E141" s="95"/>
      <c r="F141" s="95"/>
      <c r="G141" s="814"/>
      <c r="H141" s="815"/>
      <c r="I141" s="44"/>
      <c r="J141" s="44"/>
      <c r="K141" s="44"/>
      <c r="L141" s="44"/>
      <c r="M141" s="44"/>
      <c r="N141" s="44"/>
      <c r="O141" s="44"/>
      <c r="P141" s="44"/>
      <c r="Q141" s="44"/>
      <c r="R141" s="44"/>
      <c r="S141" s="44"/>
      <c r="T141" s="44"/>
      <c r="U141" s="44"/>
      <c r="V141" s="44"/>
      <c r="W141" s="44"/>
      <c r="X141" s="44"/>
      <c r="Y141" s="44"/>
      <c r="Z141" s="44"/>
      <c r="AA141" s="44"/>
    </row>
    <row r="142" spans="1:27" s="45" customFormat="1" ht="16.5" customHeight="1" x14ac:dyDescent="0.2">
      <c r="A142" s="1242"/>
      <c r="B142" s="508"/>
      <c r="C142" s="516"/>
      <c r="D142" s="95"/>
      <c r="E142" s="95"/>
      <c r="F142" s="95"/>
      <c r="G142" s="814"/>
      <c r="H142" s="815"/>
      <c r="I142" s="44"/>
      <c r="J142" s="44"/>
      <c r="K142" s="44"/>
      <c r="L142" s="44"/>
      <c r="M142" s="44"/>
      <c r="N142" s="44"/>
      <c r="O142" s="44"/>
      <c r="P142" s="44"/>
      <c r="Q142" s="44"/>
      <c r="R142" s="44"/>
      <c r="S142" s="44"/>
      <c r="T142" s="44"/>
      <c r="U142" s="44"/>
      <c r="V142" s="44"/>
      <c r="W142" s="44"/>
      <c r="X142" s="44"/>
      <c r="Y142" s="44"/>
      <c r="Z142" s="44"/>
      <c r="AA142" s="44"/>
    </row>
    <row r="143" spans="1:27" s="45" customFormat="1" ht="16.5" customHeight="1" x14ac:dyDescent="0.2">
      <c r="A143" s="1242"/>
      <c r="B143" s="508"/>
      <c r="C143" s="516"/>
      <c r="D143" s="95"/>
      <c r="E143" s="95"/>
      <c r="F143" s="95"/>
      <c r="G143" s="814"/>
      <c r="H143" s="815"/>
      <c r="I143" s="44"/>
      <c r="J143" s="44"/>
      <c r="K143" s="44"/>
      <c r="L143" s="44"/>
      <c r="M143" s="44"/>
      <c r="N143" s="44"/>
      <c r="O143" s="44"/>
      <c r="P143" s="44"/>
      <c r="Q143" s="44"/>
      <c r="R143" s="44"/>
      <c r="S143" s="44"/>
      <c r="T143" s="44"/>
      <c r="U143" s="44"/>
      <c r="V143" s="44"/>
      <c r="W143" s="44"/>
      <c r="X143" s="44"/>
      <c r="Y143" s="44"/>
      <c r="Z143" s="44"/>
      <c r="AA143" s="44"/>
    </row>
    <row r="144" spans="1:27" s="45" customFormat="1" ht="16.5" customHeight="1" thickBot="1" x14ac:dyDescent="0.25">
      <c r="A144" s="1242"/>
      <c r="B144" s="508"/>
      <c r="C144" s="516"/>
      <c r="D144" s="95"/>
      <c r="E144" s="95"/>
      <c r="F144" s="95"/>
      <c r="G144" s="814"/>
      <c r="H144" s="815"/>
      <c r="I144" s="44"/>
      <c r="J144" s="44"/>
      <c r="K144" s="44"/>
      <c r="L144" s="44"/>
      <c r="M144" s="44"/>
      <c r="N144" s="44"/>
      <c r="O144" s="44"/>
      <c r="P144" s="44"/>
      <c r="Q144" s="44"/>
      <c r="R144" s="44"/>
      <c r="S144" s="44"/>
      <c r="T144" s="44"/>
      <c r="U144" s="44"/>
      <c r="V144" s="44"/>
      <c r="W144" s="44"/>
      <c r="X144" s="44"/>
      <c r="Y144" s="44"/>
      <c r="Z144" s="44"/>
      <c r="AA144" s="44"/>
    </row>
    <row r="145" spans="1:27" s="45" customFormat="1" ht="16.5" hidden="1" customHeight="1" x14ac:dyDescent="0.2">
      <c r="A145" s="1242"/>
      <c r="B145" s="508"/>
      <c r="C145" s="516"/>
      <c r="D145" s="95"/>
      <c r="E145" s="95"/>
      <c r="F145" s="95"/>
      <c r="G145" s="814"/>
      <c r="H145" s="815"/>
      <c r="I145" s="44"/>
      <c r="J145" s="44"/>
      <c r="K145" s="44"/>
      <c r="L145" s="44"/>
      <c r="M145" s="44"/>
      <c r="N145" s="44"/>
      <c r="O145" s="44"/>
      <c r="P145" s="44"/>
      <c r="Q145" s="44"/>
      <c r="R145" s="44"/>
      <c r="S145" s="44"/>
      <c r="T145" s="44"/>
      <c r="U145" s="44"/>
      <c r="V145" s="44"/>
      <c r="W145" s="44"/>
      <c r="X145" s="44"/>
      <c r="Y145" s="44"/>
      <c r="Z145" s="44"/>
      <c r="AA145" s="44"/>
    </row>
    <row r="146" spans="1:27" s="45" customFormat="1" ht="16.5" hidden="1" customHeight="1" x14ac:dyDescent="0.2">
      <c r="A146" s="1242"/>
      <c r="B146" s="508"/>
      <c r="C146" s="516"/>
      <c r="D146" s="95"/>
      <c r="E146" s="95"/>
      <c r="F146" s="95"/>
      <c r="G146" s="814"/>
      <c r="H146" s="815"/>
      <c r="I146" s="44"/>
      <c r="J146" s="44"/>
      <c r="K146" s="44"/>
      <c r="L146" s="44"/>
      <c r="M146" s="44"/>
      <c r="N146" s="44"/>
      <c r="O146" s="44"/>
      <c r="P146" s="44"/>
      <c r="Q146" s="44"/>
      <c r="R146" s="44"/>
      <c r="S146" s="44"/>
      <c r="T146" s="44"/>
      <c r="U146" s="44"/>
      <c r="V146" s="44"/>
      <c r="W146" s="44"/>
      <c r="X146" s="44"/>
      <c r="Y146" s="44"/>
      <c r="Z146" s="44"/>
      <c r="AA146" s="44"/>
    </row>
    <row r="147" spans="1:27" s="45" customFormat="1" ht="16.5" hidden="1" customHeight="1" x14ac:dyDescent="0.2">
      <c r="A147" s="1242"/>
      <c r="B147" s="508"/>
      <c r="C147" s="516"/>
      <c r="D147" s="95"/>
      <c r="E147" s="95"/>
      <c r="F147" s="95"/>
      <c r="G147" s="814"/>
      <c r="H147" s="815"/>
      <c r="I147" s="44"/>
      <c r="J147" s="44"/>
      <c r="K147" s="44"/>
      <c r="L147" s="44"/>
      <c r="M147" s="44"/>
      <c r="N147" s="44"/>
      <c r="O147" s="44"/>
      <c r="P147" s="44"/>
      <c r="Q147" s="44"/>
      <c r="R147" s="44"/>
      <c r="S147" s="44"/>
      <c r="T147" s="44"/>
      <c r="U147" s="44"/>
      <c r="V147" s="44"/>
      <c r="W147" s="44"/>
      <c r="X147" s="44"/>
      <c r="Y147" s="44"/>
      <c r="Z147" s="44"/>
      <c r="AA147" s="44"/>
    </row>
    <row r="148" spans="1:27" s="45" customFormat="1" ht="16.5" hidden="1" customHeight="1" x14ac:dyDescent="0.2">
      <c r="A148" s="1242"/>
      <c r="B148" s="508"/>
      <c r="C148" s="516"/>
      <c r="D148" s="95"/>
      <c r="E148" s="95"/>
      <c r="F148" s="95"/>
      <c r="G148" s="814"/>
      <c r="H148" s="815"/>
      <c r="I148" s="44"/>
      <c r="J148" s="44"/>
      <c r="K148" s="44"/>
      <c r="L148" s="44"/>
      <c r="M148" s="44"/>
      <c r="N148" s="44"/>
      <c r="O148" s="44"/>
      <c r="P148" s="44"/>
      <c r="Q148" s="44"/>
      <c r="R148" s="44"/>
      <c r="S148" s="44"/>
      <c r="T148" s="44"/>
      <c r="U148" s="44"/>
      <c r="V148" s="44"/>
      <c r="W148" s="44"/>
      <c r="X148" s="44"/>
      <c r="Y148" s="44"/>
      <c r="Z148" s="44"/>
      <c r="AA148" s="44"/>
    </row>
    <row r="149" spans="1:27" s="45" customFormat="1" ht="16.5" hidden="1" customHeight="1" x14ac:dyDescent="0.2">
      <c r="A149" s="1242"/>
      <c r="B149" s="508"/>
      <c r="C149" s="516"/>
      <c r="D149" s="95"/>
      <c r="E149" s="95"/>
      <c r="F149" s="95"/>
      <c r="G149" s="814"/>
      <c r="H149" s="815"/>
      <c r="I149" s="44"/>
      <c r="J149" s="44"/>
      <c r="K149" s="44"/>
      <c r="L149" s="44"/>
      <c r="M149" s="44"/>
      <c r="N149" s="44"/>
      <c r="O149" s="44"/>
      <c r="P149" s="44"/>
      <c r="Q149" s="44"/>
      <c r="R149" s="44"/>
      <c r="S149" s="44"/>
      <c r="T149" s="44"/>
      <c r="U149" s="44"/>
      <c r="V149" s="44"/>
      <c r="W149" s="44"/>
      <c r="X149" s="44"/>
      <c r="Y149" s="44"/>
      <c r="Z149" s="44"/>
      <c r="AA149" s="44"/>
    </row>
    <row r="150" spans="1:27" s="45" customFormat="1" ht="16.5" hidden="1" customHeight="1" x14ac:dyDescent="0.2">
      <c r="A150" s="1242"/>
      <c r="B150" s="508"/>
      <c r="C150" s="516"/>
      <c r="D150" s="95"/>
      <c r="E150" s="95"/>
      <c r="F150" s="95"/>
      <c r="G150" s="814"/>
      <c r="H150" s="815"/>
      <c r="I150" s="44"/>
      <c r="J150" s="44"/>
      <c r="K150" s="44"/>
      <c r="L150" s="44"/>
      <c r="M150" s="44"/>
      <c r="N150" s="44"/>
      <c r="O150" s="44"/>
      <c r="P150" s="44"/>
      <c r="Q150" s="44"/>
      <c r="R150" s="44"/>
      <c r="S150" s="44"/>
      <c r="T150" s="44"/>
      <c r="U150" s="44"/>
      <c r="V150" s="44"/>
      <c r="W150" s="44"/>
      <c r="X150" s="44"/>
      <c r="Y150" s="44"/>
      <c r="Z150" s="44"/>
      <c r="AA150" s="44"/>
    </row>
    <row r="151" spans="1:27" s="45" customFormat="1" ht="16.5" hidden="1" customHeight="1" x14ac:dyDescent="0.2">
      <c r="A151" s="1242"/>
      <c r="B151" s="508"/>
      <c r="C151" s="516"/>
      <c r="D151" s="95"/>
      <c r="E151" s="95"/>
      <c r="F151" s="95"/>
      <c r="G151" s="814"/>
      <c r="H151" s="815"/>
      <c r="I151" s="44"/>
      <c r="J151" s="44"/>
      <c r="K151" s="44"/>
      <c r="L151" s="44"/>
      <c r="M151" s="44"/>
      <c r="N151" s="44"/>
      <c r="O151" s="44"/>
      <c r="P151" s="44"/>
      <c r="Q151" s="44"/>
      <c r="R151" s="44"/>
      <c r="S151" s="44"/>
      <c r="T151" s="44"/>
      <c r="U151" s="44"/>
      <c r="V151" s="44"/>
      <c r="W151" s="44"/>
      <c r="X151" s="44"/>
      <c r="Y151" s="44"/>
      <c r="Z151" s="44"/>
      <c r="AA151" s="44"/>
    </row>
    <row r="152" spans="1:27" s="45" customFormat="1" ht="16.5" hidden="1" customHeight="1" x14ac:dyDescent="0.2">
      <c r="A152" s="1242"/>
      <c r="B152" s="508"/>
      <c r="C152" s="516"/>
      <c r="D152" s="95"/>
      <c r="E152" s="95"/>
      <c r="F152" s="95"/>
      <c r="G152" s="814"/>
      <c r="H152" s="815"/>
      <c r="I152" s="44"/>
      <c r="J152" s="44"/>
      <c r="K152" s="44"/>
      <c r="L152" s="44"/>
      <c r="M152" s="44"/>
      <c r="N152" s="44"/>
      <c r="O152" s="44"/>
      <c r="P152" s="44"/>
      <c r="Q152" s="44"/>
      <c r="R152" s="44"/>
      <c r="S152" s="44"/>
      <c r="T152" s="44"/>
      <c r="U152" s="44"/>
      <c r="V152" s="44"/>
      <c r="W152" s="44"/>
      <c r="X152" s="44"/>
      <c r="Y152" s="44"/>
      <c r="Z152" s="44"/>
      <c r="AA152" s="44"/>
    </row>
    <row r="153" spans="1:27" s="45" customFormat="1" ht="16.5" hidden="1" customHeight="1" x14ac:dyDescent="0.2">
      <c r="A153" s="1242"/>
      <c r="B153" s="508"/>
      <c r="C153" s="516"/>
      <c r="D153" s="95"/>
      <c r="E153" s="95"/>
      <c r="F153" s="95"/>
      <c r="G153" s="814"/>
      <c r="H153" s="815"/>
      <c r="I153" s="44"/>
      <c r="J153" s="44"/>
      <c r="K153" s="44"/>
      <c r="L153" s="44"/>
      <c r="M153" s="44"/>
      <c r="N153" s="44"/>
      <c r="O153" s="44"/>
      <c r="P153" s="44"/>
      <c r="Q153" s="44"/>
      <c r="R153" s="44"/>
      <c r="S153" s="44"/>
      <c r="T153" s="44"/>
      <c r="U153" s="44"/>
      <c r="V153" s="44"/>
      <c r="W153" s="44"/>
      <c r="X153" s="44"/>
      <c r="Y153" s="44"/>
      <c r="Z153" s="44"/>
      <c r="AA153" s="44"/>
    </row>
    <row r="154" spans="1:27" s="45" customFormat="1" ht="16.5" hidden="1" customHeight="1" thickBot="1" x14ac:dyDescent="0.25">
      <c r="A154" s="1250"/>
      <c r="B154" s="518"/>
      <c r="C154" s="517"/>
      <c r="D154" s="95"/>
      <c r="E154" s="95"/>
      <c r="F154" s="95"/>
      <c r="G154" s="814"/>
      <c r="H154" s="815"/>
      <c r="I154" s="44"/>
      <c r="J154" s="44"/>
      <c r="K154" s="44"/>
      <c r="L154" s="44"/>
      <c r="M154" s="44"/>
      <c r="N154" s="44"/>
      <c r="O154" s="44"/>
      <c r="P154" s="44"/>
      <c r="Q154" s="44"/>
      <c r="R154" s="44"/>
      <c r="S154" s="44"/>
      <c r="T154" s="44"/>
      <c r="U154" s="44"/>
      <c r="V154" s="44"/>
      <c r="W154" s="44"/>
      <c r="X154" s="44"/>
      <c r="Y154" s="44"/>
      <c r="Z154" s="44"/>
      <c r="AA154" s="44"/>
    </row>
    <row r="155" spans="1:27" s="45" customFormat="1" ht="16.5" customHeight="1" collapsed="1" thickBot="1" x14ac:dyDescent="0.25">
      <c r="A155" s="117"/>
      <c r="B155" s="121"/>
      <c r="C155" s="116" t="s">
        <v>62</v>
      </c>
      <c r="D155" s="120">
        <f>SUM(D135:D154)</f>
        <v>0</v>
      </c>
      <c r="E155" s="105">
        <f>SUM(E135:E154)</f>
        <v>0</v>
      </c>
      <c r="F155" s="106">
        <f>SUM(F135:F154)</f>
        <v>100</v>
      </c>
      <c r="G155" s="113"/>
      <c r="H155" s="114"/>
      <c r="I155" s="44"/>
      <c r="J155" s="44"/>
      <c r="K155" s="44"/>
      <c r="L155" s="44"/>
      <c r="M155" s="44"/>
      <c r="N155" s="44"/>
      <c r="O155" s="44"/>
      <c r="P155" s="44"/>
      <c r="Q155" s="44"/>
      <c r="R155" s="44"/>
      <c r="S155" s="44"/>
      <c r="T155" s="44"/>
      <c r="U155" s="44"/>
      <c r="V155" s="44"/>
      <c r="W155" s="44"/>
      <c r="X155" s="44"/>
      <c r="Y155" s="44"/>
      <c r="Z155" s="44"/>
      <c r="AA155" s="44"/>
    </row>
    <row r="156" spans="1:27" s="87" customFormat="1" ht="13.5" thickBot="1" x14ac:dyDescent="0.25">
      <c r="A156" s="123"/>
      <c r="B156" s="102"/>
      <c r="C156" s="102"/>
      <c r="D156" s="99"/>
      <c r="E156" s="99"/>
      <c r="F156" s="99"/>
      <c r="G156" s="102"/>
      <c r="H156" s="103"/>
      <c r="I156" s="96"/>
      <c r="J156" s="96"/>
      <c r="K156" s="96"/>
      <c r="L156" s="96"/>
      <c r="M156" s="96"/>
      <c r="N156" s="96"/>
      <c r="O156" s="96"/>
      <c r="P156" s="96"/>
      <c r="Q156" s="96"/>
      <c r="R156" s="96"/>
      <c r="S156" s="96"/>
      <c r="T156" s="96"/>
      <c r="U156" s="96"/>
      <c r="V156" s="96"/>
      <c r="W156" s="96"/>
      <c r="X156" s="96"/>
      <c r="Y156" s="96"/>
      <c r="Z156" s="96"/>
      <c r="AA156" s="96"/>
    </row>
    <row r="157" spans="1:27" ht="25.5" customHeight="1" x14ac:dyDescent="0.2">
      <c r="A157" s="118" t="s">
        <v>175</v>
      </c>
      <c r="B157" s="1248" t="s">
        <v>141</v>
      </c>
      <c r="C157" s="1249"/>
      <c r="D157" s="129" t="s">
        <v>935</v>
      </c>
      <c r="E157" s="129" t="s">
        <v>936</v>
      </c>
      <c r="F157" s="129" t="s">
        <v>937</v>
      </c>
      <c r="G157" s="129" t="s">
        <v>11</v>
      </c>
      <c r="H157" s="130" t="s">
        <v>163</v>
      </c>
      <c r="I157" s="15"/>
      <c r="J157" s="15"/>
      <c r="K157" s="15"/>
      <c r="L157" s="15"/>
      <c r="M157" s="15"/>
      <c r="N157" s="15"/>
      <c r="O157" s="15"/>
      <c r="P157" s="15"/>
      <c r="Q157" s="15"/>
      <c r="R157" s="15"/>
      <c r="S157" s="15"/>
      <c r="T157" s="15"/>
      <c r="U157" s="15"/>
      <c r="V157" s="15"/>
      <c r="W157" s="15"/>
      <c r="X157" s="15"/>
      <c r="Y157" s="15"/>
      <c r="Z157" s="15"/>
      <c r="AA157" s="15"/>
    </row>
    <row r="158" spans="1:27" s="45" customFormat="1" ht="16.5" customHeight="1" x14ac:dyDescent="0.2">
      <c r="A158" s="1242" t="s">
        <v>176</v>
      </c>
      <c r="B158" s="1243" t="s">
        <v>84</v>
      </c>
      <c r="C158" s="1244"/>
      <c r="D158" s="95"/>
      <c r="E158" s="95"/>
      <c r="F158" s="95">
        <v>5</v>
      </c>
      <c r="G158" s="814"/>
      <c r="H158" s="815" t="s">
        <v>1161</v>
      </c>
      <c r="I158" s="44"/>
      <c r="J158" s="44"/>
      <c r="K158" s="44"/>
      <c r="L158" s="44"/>
      <c r="M158" s="44"/>
      <c r="N158" s="44"/>
      <c r="O158" s="44"/>
      <c r="P158" s="44"/>
      <c r="Q158" s="44"/>
      <c r="R158" s="44"/>
      <c r="S158" s="44"/>
      <c r="T158" s="44"/>
      <c r="U158" s="44"/>
      <c r="V158" s="44"/>
      <c r="W158" s="44"/>
      <c r="X158" s="44"/>
      <c r="Y158" s="44"/>
      <c r="Z158" s="44"/>
      <c r="AA158" s="44"/>
    </row>
    <row r="159" spans="1:27" s="45" customFormat="1" ht="16.5" customHeight="1" x14ac:dyDescent="0.2">
      <c r="A159" s="1242"/>
      <c r="B159" s="1243" t="s">
        <v>142</v>
      </c>
      <c r="C159" s="1244"/>
      <c r="D159" s="95"/>
      <c r="E159" s="95"/>
      <c r="F159" s="95">
        <v>5</v>
      </c>
      <c r="G159" s="814"/>
      <c r="H159" s="815" t="s">
        <v>1161</v>
      </c>
      <c r="I159" s="44"/>
      <c r="J159" s="44"/>
      <c r="K159" s="44"/>
      <c r="L159" s="44"/>
      <c r="M159" s="44"/>
      <c r="N159" s="44"/>
      <c r="O159" s="44"/>
      <c r="P159" s="44"/>
      <c r="Q159" s="44"/>
      <c r="R159" s="44"/>
      <c r="S159" s="44"/>
      <c r="T159" s="44"/>
      <c r="U159" s="44"/>
      <c r="V159" s="44"/>
      <c r="W159" s="44"/>
      <c r="X159" s="44"/>
      <c r="Y159" s="44"/>
      <c r="Z159" s="44"/>
      <c r="AA159" s="44"/>
    </row>
    <row r="160" spans="1:27" s="45" customFormat="1" ht="16.5" customHeight="1" x14ac:dyDescent="0.2">
      <c r="A160" s="1242"/>
      <c r="B160" s="1243" t="s">
        <v>143</v>
      </c>
      <c r="C160" s="1244"/>
      <c r="D160" s="95"/>
      <c r="E160" s="95"/>
      <c r="F160" s="95">
        <v>5</v>
      </c>
      <c r="G160" s="814"/>
      <c r="H160" s="815" t="s">
        <v>1161</v>
      </c>
      <c r="I160" s="44"/>
      <c r="J160" s="44"/>
      <c r="K160" s="44"/>
      <c r="L160" s="44"/>
      <c r="M160" s="44"/>
      <c r="N160" s="44"/>
      <c r="O160" s="44"/>
      <c r="P160" s="44"/>
      <c r="Q160" s="44"/>
      <c r="R160" s="44"/>
      <c r="S160" s="44"/>
      <c r="T160" s="44"/>
      <c r="U160" s="44"/>
      <c r="V160" s="44"/>
      <c r="W160" s="44"/>
      <c r="X160" s="44"/>
      <c r="Y160" s="44"/>
      <c r="Z160" s="44"/>
      <c r="AA160" s="44"/>
    </row>
    <row r="161" spans="1:27" s="45" customFormat="1" ht="16.5" customHeight="1" thickBot="1" x14ac:dyDescent="0.25">
      <c r="A161" s="1242"/>
      <c r="B161" s="1243" t="s">
        <v>7</v>
      </c>
      <c r="C161" s="1244"/>
      <c r="D161" s="95"/>
      <c r="E161" s="95"/>
      <c r="F161" s="95">
        <v>5</v>
      </c>
      <c r="G161" s="814"/>
      <c r="H161" s="815" t="s">
        <v>1161</v>
      </c>
      <c r="I161" s="44"/>
      <c r="J161" s="44"/>
      <c r="K161" s="44"/>
      <c r="L161" s="44"/>
      <c r="M161" s="44"/>
      <c r="N161" s="44"/>
      <c r="O161" s="44"/>
      <c r="P161" s="44"/>
      <c r="Q161" s="44"/>
      <c r="R161" s="44"/>
      <c r="S161" s="44"/>
      <c r="T161" s="44"/>
      <c r="U161" s="44"/>
      <c r="V161" s="44"/>
      <c r="W161" s="44"/>
      <c r="X161" s="44"/>
      <c r="Y161" s="44"/>
      <c r="Z161" s="44"/>
      <c r="AA161" s="44"/>
    </row>
    <row r="162" spans="1:27" s="45" customFormat="1" ht="16.5" customHeight="1" thickBot="1" x14ac:dyDescent="0.25">
      <c r="A162" s="117"/>
      <c r="B162" s="121"/>
      <c r="C162" s="116" t="s">
        <v>62</v>
      </c>
      <c r="D162" s="120">
        <f>SUM(D158:D161)</f>
        <v>0</v>
      </c>
      <c r="E162" s="105">
        <f>SUM(E158:E161)</f>
        <v>0</v>
      </c>
      <c r="F162" s="106">
        <f>SUM(F158:F161)</f>
        <v>20</v>
      </c>
      <c r="G162" s="113"/>
      <c r="H162" s="114"/>
      <c r="I162" s="44"/>
      <c r="J162" s="44"/>
      <c r="K162" s="44"/>
      <c r="L162" s="44"/>
      <c r="M162" s="44"/>
      <c r="N162" s="44"/>
      <c r="O162" s="44"/>
      <c r="P162" s="44"/>
      <c r="Q162" s="44"/>
      <c r="R162" s="44"/>
      <c r="S162" s="44"/>
      <c r="T162" s="44"/>
      <c r="U162" s="44"/>
      <c r="V162" s="44"/>
      <c r="W162" s="44"/>
      <c r="X162" s="44"/>
      <c r="Y162" s="44"/>
      <c r="Z162" s="44"/>
      <c r="AA162" s="44"/>
    </row>
    <row r="163" spans="1:27" ht="13.5" thickBot="1" x14ac:dyDescent="0.25">
      <c r="A163" s="101"/>
      <c r="B163" s="102"/>
      <c r="C163" s="102"/>
      <c r="D163" s="99"/>
      <c r="E163" s="99"/>
      <c r="F163" s="99"/>
      <c r="G163" s="102"/>
      <c r="H163" s="103"/>
      <c r="I163" s="15"/>
      <c r="J163" s="15"/>
      <c r="K163" s="15"/>
      <c r="L163" s="15"/>
      <c r="M163" s="15"/>
      <c r="N163" s="15"/>
      <c r="O163" s="15"/>
      <c r="P163" s="15"/>
      <c r="Q163" s="15"/>
      <c r="R163" s="15"/>
      <c r="S163" s="15"/>
      <c r="T163" s="15"/>
      <c r="U163" s="15"/>
      <c r="V163" s="15"/>
      <c r="W163" s="15"/>
      <c r="X163" s="15"/>
      <c r="Y163" s="15"/>
      <c r="Z163" s="15"/>
      <c r="AA163" s="15"/>
    </row>
    <row r="164" spans="1:27" ht="20.25" customHeight="1" thickBot="1" x14ac:dyDescent="0.25">
      <c r="A164" s="99"/>
      <c r="B164" s="102"/>
      <c r="C164" s="102"/>
      <c r="D164" s="102"/>
      <c r="E164" s="102"/>
      <c r="F164" s="102"/>
      <c r="G164" s="102"/>
      <c r="H164" s="102"/>
      <c r="I164" s="15"/>
      <c r="J164" s="15"/>
      <c r="K164" s="15"/>
      <c r="L164" s="15"/>
      <c r="M164" s="15"/>
      <c r="N164" s="15"/>
      <c r="O164" s="15"/>
      <c r="P164" s="15"/>
      <c r="Q164" s="15"/>
      <c r="R164" s="15"/>
      <c r="S164" s="15"/>
      <c r="T164" s="15"/>
      <c r="U164" s="15"/>
      <c r="V164" s="15"/>
      <c r="W164" s="15"/>
      <c r="X164" s="15"/>
      <c r="Y164" s="15"/>
      <c r="Z164" s="15"/>
      <c r="AA164" s="15"/>
    </row>
    <row r="165" spans="1:27" ht="24" customHeight="1" thickBot="1" x14ac:dyDescent="0.3">
      <c r="A165" s="1153" t="s">
        <v>58</v>
      </c>
      <c r="B165" s="109"/>
      <c r="C165" s="109"/>
      <c r="D165" s="109"/>
      <c r="E165" s="109"/>
      <c r="F165" s="109"/>
      <c r="G165" s="109"/>
      <c r="H165" s="110"/>
      <c r="I165" s="15"/>
      <c r="J165" s="15"/>
      <c r="K165" s="15"/>
      <c r="L165" s="15"/>
      <c r="M165" s="15"/>
      <c r="N165" s="15"/>
      <c r="O165" s="15"/>
      <c r="P165" s="15"/>
      <c r="Q165" s="15"/>
      <c r="R165" s="15"/>
      <c r="S165" s="15"/>
      <c r="T165" s="15"/>
      <c r="U165" s="15"/>
      <c r="V165" s="15"/>
      <c r="W165" s="15"/>
      <c r="X165" s="15"/>
      <c r="Y165" s="15"/>
      <c r="Z165" s="15"/>
      <c r="AA165" s="15"/>
    </row>
    <row r="166" spans="1:27" ht="26.25" customHeight="1" x14ac:dyDescent="0.2">
      <c r="A166" s="118" t="s">
        <v>177</v>
      </c>
      <c r="B166" s="1248" t="s">
        <v>141</v>
      </c>
      <c r="C166" s="1249"/>
      <c r="D166" s="129" t="s">
        <v>935</v>
      </c>
      <c r="E166" s="129" t="s">
        <v>936</v>
      </c>
      <c r="F166" s="129" t="s">
        <v>937</v>
      </c>
      <c r="G166" s="129" t="s">
        <v>11</v>
      </c>
      <c r="H166" s="130" t="s">
        <v>163</v>
      </c>
      <c r="I166" s="15"/>
      <c r="J166" s="15"/>
      <c r="K166" s="15"/>
      <c r="L166" s="15"/>
      <c r="M166" s="15"/>
      <c r="N166" s="15"/>
      <c r="O166" s="15"/>
      <c r="P166" s="15"/>
      <c r="Q166" s="15"/>
      <c r="R166" s="15"/>
      <c r="S166" s="15"/>
      <c r="T166" s="15"/>
      <c r="U166" s="15"/>
      <c r="V166" s="15"/>
      <c r="W166" s="15"/>
      <c r="X166" s="15"/>
      <c r="Y166" s="15"/>
      <c r="Z166" s="15"/>
      <c r="AA166" s="15"/>
    </row>
    <row r="167" spans="1:27" s="45" customFormat="1" ht="16.5" customHeight="1" x14ac:dyDescent="0.2">
      <c r="A167" s="1242" t="s">
        <v>386</v>
      </c>
      <c r="B167" s="1243" t="s">
        <v>84</v>
      </c>
      <c r="C167" s="1244"/>
      <c r="D167" s="95"/>
      <c r="E167" s="95">
        <v>9</v>
      </c>
      <c r="F167" s="95">
        <v>12</v>
      </c>
      <c r="G167" s="814"/>
      <c r="H167" s="815" t="s">
        <v>1208</v>
      </c>
      <c r="I167" s="44"/>
      <c r="J167" s="44"/>
      <c r="K167" s="44"/>
      <c r="L167" s="44"/>
      <c r="M167" s="44"/>
      <c r="N167" s="44"/>
      <c r="O167" s="44"/>
      <c r="P167" s="44"/>
      <c r="Q167" s="44"/>
      <c r="R167" s="44"/>
      <c r="S167" s="44"/>
      <c r="T167" s="44"/>
      <c r="U167" s="44"/>
      <c r="V167" s="44"/>
      <c r="W167" s="44"/>
      <c r="X167" s="44"/>
      <c r="Y167" s="44"/>
      <c r="Z167" s="44"/>
      <c r="AA167" s="44"/>
    </row>
    <row r="168" spans="1:27" s="45" customFormat="1" ht="16.5" customHeight="1" x14ac:dyDescent="0.2">
      <c r="A168" s="1242"/>
      <c r="B168" s="1243" t="s">
        <v>142</v>
      </c>
      <c r="C168" s="1244"/>
      <c r="D168" s="95"/>
      <c r="E168" s="95">
        <v>5</v>
      </c>
      <c r="F168" s="95">
        <v>15</v>
      </c>
      <c r="G168" s="814"/>
      <c r="H168" s="815" t="s">
        <v>1208</v>
      </c>
      <c r="I168" s="44"/>
      <c r="J168" s="44"/>
      <c r="K168" s="44"/>
      <c r="L168" s="44"/>
      <c r="M168" s="44"/>
      <c r="N168" s="44"/>
      <c r="O168" s="44"/>
      <c r="P168" s="44"/>
      <c r="Q168" s="44"/>
      <c r="R168" s="44"/>
      <c r="S168" s="44"/>
      <c r="T168" s="44"/>
      <c r="U168" s="44"/>
      <c r="V168" s="44"/>
      <c r="W168" s="44"/>
      <c r="X168" s="44"/>
      <c r="Y168" s="44"/>
      <c r="Z168" s="44"/>
      <c r="AA168" s="44"/>
    </row>
    <row r="169" spans="1:27" s="45" customFormat="1" ht="16.5" customHeight="1" x14ac:dyDescent="0.2">
      <c r="A169" s="1242"/>
      <c r="B169" s="1243" t="s">
        <v>143</v>
      </c>
      <c r="C169" s="1244"/>
      <c r="D169" s="95"/>
      <c r="E169" s="95">
        <v>12</v>
      </c>
      <c r="F169" s="95">
        <v>15</v>
      </c>
      <c r="G169" s="814"/>
      <c r="H169" s="815" t="s">
        <v>1208</v>
      </c>
      <c r="I169" s="44"/>
      <c r="J169" s="44"/>
      <c r="K169" s="44"/>
      <c r="L169" s="44"/>
      <c r="M169" s="44"/>
      <c r="N169" s="44"/>
      <c r="O169" s="44"/>
      <c r="P169" s="44"/>
      <c r="Q169" s="44"/>
      <c r="R169" s="44"/>
      <c r="S169" s="44"/>
      <c r="T169" s="44"/>
      <c r="U169" s="44"/>
      <c r="V169" s="44"/>
      <c r="W169" s="44"/>
      <c r="X169" s="44"/>
      <c r="Y169" s="44"/>
      <c r="Z169" s="44"/>
      <c r="AA169" s="44"/>
    </row>
    <row r="170" spans="1:27" s="45" customFormat="1" ht="16.5" customHeight="1" thickBot="1" x14ac:dyDescent="0.25">
      <c r="A170" s="1242"/>
      <c r="B170" s="1243" t="s">
        <v>7</v>
      </c>
      <c r="C170" s="1244"/>
      <c r="D170" s="95"/>
      <c r="E170" s="95"/>
      <c r="F170" s="95"/>
      <c r="G170" s="814"/>
      <c r="H170" s="815"/>
      <c r="I170" s="44"/>
      <c r="J170" s="44"/>
      <c r="K170" s="44"/>
      <c r="L170" s="44"/>
      <c r="M170" s="44"/>
      <c r="N170" s="44"/>
      <c r="O170" s="44"/>
      <c r="P170" s="44"/>
      <c r="Q170" s="44"/>
      <c r="R170" s="44"/>
      <c r="S170" s="44"/>
      <c r="T170" s="44"/>
      <c r="U170" s="44"/>
      <c r="V170" s="44"/>
      <c r="W170" s="44"/>
      <c r="X170" s="44"/>
      <c r="Y170" s="44"/>
      <c r="Z170" s="44"/>
      <c r="AA170" s="44"/>
    </row>
    <row r="171" spans="1:27" s="45" customFormat="1" ht="16.5" customHeight="1" thickBot="1" x14ac:dyDescent="0.25">
      <c r="A171" s="117"/>
      <c r="B171" s="121"/>
      <c r="C171" s="116" t="s">
        <v>62</v>
      </c>
      <c r="D171" s="120">
        <f>SUM(D167:D170)</f>
        <v>0</v>
      </c>
      <c r="E171" s="105">
        <f>SUM(E167:E170)</f>
        <v>26</v>
      </c>
      <c r="F171" s="106">
        <f>SUM(F167:F170)</f>
        <v>42</v>
      </c>
      <c r="G171" s="113"/>
      <c r="H171" s="114"/>
      <c r="I171" s="44"/>
      <c r="J171" s="44"/>
      <c r="K171" s="44"/>
      <c r="L171" s="44"/>
      <c r="M171" s="44"/>
      <c r="N171" s="44"/>
      <c r="O171" s="44"/>
      <c r="P171" s="44"/>
      <c r="Q171" s="44"/>
      <c r="R171" s="44"/>
      <c r="S171" s="44"/>
      <c r="T171" s="44"/>
      <c r="U171" s="44"/>
      <c r="V171" s="44"/>
      <c r="W171" s="44"/>
      <c r="X171" s="44"/>
      <c r="Y171" s="44"/>
      <c r="Z171" s="44"/>
      <c r="AA171" s="44"/>
    </row>
    <row r="172" spans="1:27" ht="13.5" thickBot="1" x14ac:dyDescent="0.25">
      <c r="A172" s="101"/>
      <c r="B172" s="102"/>
      <c r="C172" s="102"/>
      <c r="D172" s="99"/>
      <c r="E172" s="99"/>
      <c r="F172" s="99"/>
      <c r="G172" s="102"/>
      <c r="H172" s="103"/>
      <c r="I172" s="15"/>
      <c r="J172" s="15"/>
      <c r="K172" s="15"/>
      <c r="L172" s="15"/>
      <c r="M172" s="15"/>
      <c r="N172" s="15"/>
      <c r="O172" s="15"/>
      <c r="P172" s="15"/>
      <c r="Q172" s="15"/>
      <c r="R172" s="15"/>
      <c r="S172" s="15"/>
      <c r="T172" s="15"/>
      <c r="U172" s="15"/>
      <c r="V172" s="15"/>
      <c r="W172" s="15"/>
      <c r="X172" s="15"/>
      <c r="Y172" s="15"/>
      <c r="Z172" s="15"/>
      <c r="AA172" s="15"/>
    </row>
    <row r="173" spans="1:27"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row>
    <row r="174" spans="1:27"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row>
    <row r="175" spans="1:27"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row>
    <row r="176" spans="1:27"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row>
    <row r="177" spans="1:27"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row>
    <row r="178" spans="1:27"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row>
    <row r="179" spans="1:27"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row>
    <row r="180" spans="1:27"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row>
    <row r="181" spans="1:27"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row>
    <row r="182" spans="1:27"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row>
    <row r="183" spans="1:27"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row>
    <row r="184" spans="1:27"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row>
    <row r="185" spans="1:27"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row>
    <row r="186" spans="1:27"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row>
    <row r="187" spans="1:27"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row>
    <row r="188" spans="1:27"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row>
    <row r="189" spans="1:27"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row>
    <row r="190" spans="1:27"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row>
    <row r="191" spans="1:27"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row>
    <row r="192" spans="1:27"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row>
    <row r="193" spans="1:27"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row>
    <row r="194" spans="1:27"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row>
    <row r="195" spans="1:27"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row>
    <row r="196" spans="1:27"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row>
    <row r="197" spans="1:27"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row>
    <row r="198" spans="1:27"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row>
    <row r="199" spans="1:27"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row>
    <row r="200" spans="1:27"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row>
    <row r="201" spans="1:27"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row>
    <row r="202" spans="1:27"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row>
    <row r="203" spans="1:27"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row>
  </sheetData>
  <sheetProtection algorithmName="SHA-512" hashValue="hfvGt1l+6o0O02gyN7DcCGixGdpdBwaTnrB3lkDPVTspPDqhUhV3P+Wr8S03iQLnaNnlUiqye2vUZUEnUd0W0Q==" saltValue="71QwSqbuIV8Bc1Mmpl0V6Q==" spinCount="100000" sheet="1" objects="1" scenarios="1" formatRows="0"/>
  <customSheetViews>
    <customSheetView guid="{9766E1B5-0810-49C7-9163-31919523112C}" topLeftCell="B36">
      <selection activeCell="M64" sqref="M64"/>
      <pageMargins left="0.7" right="0.7" top="0.75" bottom="0.75" header="0.3" footer="0.3"/>
      <pageSetup paperSize="9" orientation="portrait" r:id="rId1"/>
    </customSheetView>
    <customSheetView guid="{840D2E1B-5EDC-46E7-87B7-A517D20B042C}">
      <selection activeCell="B13" sqref="B13"/>
      <pageMargins left="0.7" right="0.7" top="0.75" bottom="0.75" header="0.3" footer="0.3"/>
      <pageSetup paperSize="9" orientation="portrait" r:id="rId2"/>
    </customSheetView>
  </customSheetViews>
  <mergeCells count="20">
    <mergeCell ref="B1:H1"/>
    <mergeCell ref="B157:C157"/>
    <mergeCell ref="B166:C166"/>
    <mergeCell ref="A13:A42"/>
    <mergeCell ref="A47:A75"/>
    <mergeCell ref="A80:A108"/>
    <mergeCell ref="A113:A131"/>
    <mergeCell ref="A6:A8"/>
    <mergeCell ref="A134:A135"/>
    <mergeCell ref="A137:A154"/>
    <mergeCell ref="A158:A161"/>
    <mergeCell ref="A167:A170"/>
    <mergeCell ref="B168:C168"/>
    <mergeCell ref="B170:C170"/>
    <mergeCell ref="B158:C158"/>
    <mergeCell ref="B159:C159"/>
    <mergeCell ref="B161:C161"/>
    <mergeCell ref="B167:C167"/>
    <mergeCell ref="B160:C160"/>
    <mergeCell ref="B169:C169"/>
  </mergeCells>
  <dataValidations count="4">
    <dataValidation type="list" allowBlank="1" showInputMessage="1" showErrorMessage="1" promptTitle="Select a Trade" prompt="Please select a Trade from the list provided" sqref="B12:B42">
      <formula1>Trades</formula1>
    </dataValidation>
    <dataValidation type="list" allowBlank="1" showInputMessage="1" showErrorMessage="1" promptTitle="Select a Programme" prompt="Please select a Programme from the list provided" sqref="B112:B131">
      <formula1>NCV_Prog_2_to_4</formula1>
    </dataValidation>
    <dataValidation type="list" allowBlank="1" showInputMessage="1" showErrorMessage="1" promptTitle="Select a Programme" prompt="Please select a Programme from the list provided" sqref="B135:B154">
      <formula1>NATED_Prog_N6</formula1>
    </dataValidation>
    <dataValidation allowBlank="1" sqref="C112:C131 C135:C154"/>
  </dataValidations>
  <printOptions horizontalCentered="1"/>
  <pageMargins left="0.70866141732283472" right="0.70866141732283472" top="0.74803149606299213" bottom="0.74803149606299213" header="0.31496062992125984" footer="0.31496062992125984"/>
  <pageSetup paperSize="9" scale="70" fitToHeight="10" orientation="landscape" r:id="rId3"/>
  <rowBreaks count="1" manualBreakCount="1">
    <brk id="155" max="16383"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N118"/>
  <sheetViews>
    <sheetView topLeftCell="C1" zoomScaleNormal="100" zoomScaleSheetLayoutView="100" workbookViewId="0">
      <pane ySplit="4" topLeftCell="A53" activePane="bottomLeft" state="frozen"/>
      <selection pane="bottomLeft" activeCell="G56" sqref="G56"/>
    </sheetView>
  </sheetViews>
  <sheetFormatPr defaultColWidth="9.140625" defaultRowHeight="12.75" x14ac:dyDescent="0.2"/>
  <cols>
    <col min="1" max="1" width="9.7109375" style="266" customWidth="1"/>
    <col min="2" max="2" width="17.7109375" style="266" bestFit="1" customWidth="1"/>
    <col min="3" max="3" width="49.7109375" style="266" customWidth="1"/>
    <col min="4" max="4" width="9.7109375" style="266" customWidth="1"/>
    <col min="5" max="5" width="12.7109375" style="266" customWidth="1"/>
    <col min="6" max="6" width="38.7109375" style="266" customWidth="1"/>
    <col min="7" max="8" width="15.7109375" style="266" customWidth="1"/>
    <col min="9" max="9" width="38.7109375" style="266" customWidth="1"/>
    <col min="10" max="16384" width="9.140625" style="266"/>
  </cols>
  <sheetData>
    <row r="1" spans="1:40" s="57" customFormat="1" ht="30" customHeight="1" x14ac:dyDescent="0.2">
      <c r="A1" s="1253" t="s">
        <v>278</v>
      </c>
      <c r="B1" s="1253"/>
      <c r="C1" s="1241" t="s">
        <v>292</v>
      </c>
      <c r="D1" s="1241"/>
      <c r="E1" s="1241"/>
      <c r="F1" s="1241"/>
      <c r="G1" s="1241"/>
      <c r="H1" s="1241"/>
      <c r="I1" s="1241"/>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row>
    <row r="2" spans="1:40" s="59" customFormat="1" ht="15" customHeight="1" thickBot="1" x14ac:dyDescent="0.25">
      <c r="A2" s="90"/>
      <c r="B2" s="58"/>
      <c r="C2" s="58"/>
    </row>
    <row r="3" spans="1:40" ht="24" customHeight="1" thickBot="1" x14ac:dyDescent="0.25">
      <c r="A3" s="1259" t="s">
        <v>705</v>
      </c>
      <c r="B3" s="1260"/>
      <c r="C3" s="1260"/>
      <c r="D3" s="1260"/>
      <c r="E3" s="1260"/>
      <c r="F3" s="1260"/>
      <c r="G3" s="1260"/>
      <c r="H3" s="1260"/>
      <c r="I3" s="1261"/>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row>
    <row r="4" spans="1:40" s="271" customFormat="1" ht="48" customHeight="1" thickBot="1" x14ac:dyDescent="0.25">
      <c r="A4" s="267" t="s">
        <v>74</v>
      </c>
      <c r="B4" s="268" t="s">
        <v>273</v>
      </c>
      <c r="C4" s="268" t="s">
        <v>77</v>
      </c>
      <c r="D4" s="269" t="s">
        <v>418</v>
      </c>
      <c r="E4" s="269" t="s">
        <v>419</v>
      </c>
      <c r="F4" s="269" t="s">
        <v>461</v>
      </c>
      <c r="G4" s="269" t="s">
        <v>848</v>
      </c>
      <c r="H4" s="269" t="s">
        <v>849</v>
      </c>
      <c r="I4" s="270" t="s">
        <v>460</v>
      </c>
      <c r="J4" s="16"/>
      <c r="K4" s="16"/>
      <c r="L4" s="16"/>
      <c r="M4" s="16"/>
      <c r="N4" s="16"/>
      <c r="O4" s="16"/>
      <c r="P4" s="16"/>
      <c r="Q4" s="16"/>
      <c r="R4" s="16"/>
      <c r="S4" s="16"/>
      <c r="T4" s="16"/>
      <c r="U4" s="16"/>
      <c r="V4" s="16"/>
      <c r="W4" s="16"/>
      <c r="X4" s="16"/>
      <c r="Y4" s="16"/>
      <c r="Z4" s="16"/>
      <c r="AA4" s="16"/>
      <c r="AB4" s="16"/>
      <c r="AC4" s="16"/>
      <c r="AD4" s="16"/>
      <c r="AE4" s="16"/>
      <c r="AF4" s="16"/>
      <c r="AG4" s="16"/>
      <c r="AH4" s="16"/>
    </row>
    <row r="5" spans="1:40" s="271" customFormat="1" ht="13.5" thickBot="1" x14ac:dyDescent="0.25">
      <c r="A5" s="272"/>
      <c r="B5" s="273"/>
      <c r="C5" s="274"/>
      <c r="D5" s="272"/>
      <c r="E5" s="275"/>
      <c r="F5" s="276"/>
      <c r="G5" s="276"/>
      <c r="H5" s="276"/>
      <c r="I5" s="273"/>
      <c r="J5" s="16"/>
      <c r="K5" s="16"/>
      <c r="L5" s="16"/>
      <c r="M5" s="16"/>
      <c r="N5" s="16"/>
      <c r="O5" s="16"/>
      <c r="P5" s="16"/>
      <c r="Q5" s="16"/>
      <c r="R5" s="16"/>
      <c r="S5" s="16"/>
      <c r="T5" s="16"/>
      <c r="U5" s="16"/>
      <c r="V5" s="16"/>
      <c r="W5" s="16"/>
      <c r="X5" s="16"/>
      <c r="Y5" s="16"/>
      <c r="Z5" s="16"/>
      <c r="AA5" s="16"/>
      <c r="AB5" s="16"/>
      <c r="AC5" s="16"/>
      <c r="AD5" s="16"/>
      <c r="AE5" s="16"/>
      <c r="AF5" s="16"/>
      <c r="AG5" s="16"/>
      <c r="AH5" s="16"/>
    </row>
    <row r="6" spans="1:40" s="271" customFormat="1" ht="45" customHeight="1" x14ac:dyDescent="0.2">
      <c r="A6" s="1254">
        <v>1</v>
      </c>
      <c r="B6" s="1262" t="s">
        <v>850</v>
      </c>
      <c r="C6" s="277" t="s">
        <v>858</v>
      </c>
      <c r="D6" s="525" t="s">
        <v>416</v>
      </c>
      <c r="E6" s="283" t="s">
        <v>456</v>
      </c>
      <c r="F6" s="284" t="s">
        <v>1172</v>
      </c>
      <c r="G6" s="1017">
        <v>148</v>
      </c>
      <c r="H6" s="1017">
        <v>148</v>
      </c>
      <c r="I6" s="285"/>
      <c r="J6" s="499"/>
      <c r="K6" s="796"/>
      <c r="L6" s="16"/>
      <c r="M6" s="16"/>
      <c r="N6" s="16"/>
      <c r="O6" s="16"/>
      <c r="P6" s="16"/>
      <c r="Q6" s="16"/>
      <c r="R6" s="16"/>
      <c r="S6" s="16"/>
      <c r="T6" s="16"/>
      <c r="U6" s="16"/>
      <c r="V6" s="16"/>
      <c r="W6" s="16"/>
      <c r="X6" s="16"/>
      <c r="Y6" s="16"/>
      <c r="Z6" s="16"/>
      <c r="AA6" s="16"/>
      <c r="AB6" s="16"/>
      <c r="AC6" s="16"/>
      <c r="AD6" s="16"/>
      <c r="AE6" s="16"/>
      <c r="AF6" s="16"/>
      <c r="AG6" s="16"/>
      <c r="AH6" s="16"/>
    </row>
    <row r="7" spans="1:40" s="271" customFormat="1" ht="30" customHeight="1" x14ac:dyDescent="0.2">
      <c r="A7" s="1255"/>
      <c r="B7" s="1263"/>
      <c r="C7" s="278" t="s">
        <v>851</v>
      </c>
      <c r="D7" s="526" t="s">
        <v>459</v>
      </c>
      <c r="E7" s="286" t="s">
        <v>457</v>
      </c>
      <c r="F7" s="287" t="s">
        <v>1173</v>
      </c>
      <c r="G7" s="1018">
        <v>10</v>
      </c>
      <c r="H7" s="1018">
        <v>10</v>
      </c>
      <c r="I7" s="288"/>
      <c r="J7" s="16"/>
      <c r="K7" s="16"/>
      <c r="L7" s="16"/>
      <c r="M7" s="16"/>
      <c r="N7" s="16"/>
      <c r="O7" s="16"/>
      <c r="P7" s="16"/>
      <c r="Q7" s="16"/>
      <c r="R7" s="16"/>
      <c r="S7" s="16"/>
      <c r="T7" s="16"/>
      <c r="U7" s="16"/>
      <c r="V7" s="16"/>
      <c r="W7" s="16"/>
      <c r="X7" s="16"/>
      <c r="Y7" s="16"/>
      <c r="Z7" s="16"/>
      <c r="AA7" s="16"/>
      <c r="AB7" s="16"/>
      <c r="AC7" s="16"/>
      <c r="AD7" s="16"/>
      <c r="AE7" s="16"/>
      <c r="AF7" s="16"/>
      <c r="AG7" s="16"/>
      <c r="AH7" s="16"/>
    </row>
    <row r="8" spans="1:40" s="271" customFormat="1" ht="30" customHeight="1" x14ac:dyDescent="0.2">
      <c r="A8" s="1255"/>
      <c r="B8" s="1263"/>
      <c r="C8" s="278" t="s">
        <v>852</v>
      </c>
      <c r="D8" s="526" t="s">
        <v>459</v>
      </c>
      <c r="E8" s="286" t="s">
        <v>456</v>
      </c>
      <c r="F8" s="287" t="s">
        <v>1173</v>
      </c>
      <c r="G8" s="1018">
        <v>15</v>
      </c>
      <c r="H8" s="1018">
        <v>25</v>
      </c>
      <c r="I8" s="288"/>
      <c r="J8" s="16"/>
      <c r="K8" s="16"/>
      <c r="L8" s="16"/>
      <c r="M8" s="16"/>
      <c r="N8" s="16"/>
      <c r="O8" s="16"/>
      <c r="P8" s="16"/>
      <c r="Q8" s="16"/>
      <c r="R8" s="16"/>
      <c r="S8" s="16"/>
      <c r="T8" s="16"/>
      <c r="U8" s="16"/>
      <c r="V8" s="16"/>
      <c r="W8" s="16"/>
      <c r="X8" s="16"/>
      <c r="Y8" s="16"/>
      <c r="Z8" s="16"/>
      <c r="AA8" s="16"/>
      <c r="AB8" s="16"/>
      <c r="AC8" s="16"/>
      <c r="AD8" s="16"/>
      <c r="AE8" s="16"/>
      <c r="AF8" s="16"/>
      <c r="AG8" s="16"/>
      <c r="AH8" s="16"/>
    </row>
    <row r="9" spans="1:40" s="271" customFormat="1" ht="30" customHeight="1" thickBot="1" x14ac:dyDescent="0.25">
      <c r="A9" s="1256"/>
      <c r="B9" s="1264"/>
      <c r="C9" s="279" t="s">
        <v>853</v>
      </c>
      <c r="D9" s="527" t="s">
        <v>459</v>
      </c>
      <c r="E9" s="289" t="s">
        <v>456</v>
      </c>
      <c r="F9" s="290" t="s">
        <v>1173</v>
      </c>
      <c r="G9" s="1019">
        <v>0</v>
      </c>
      <c r="H9" s="1019">
        <v>2</v>
      </c>
      <c r="I9" s="291"/>
      <c r="J9" s="16"/>
      <c r="K9" s="16"/>
      <c r="L9" s="16"/>
      <c r="M9" s="16"/>
      <c r="N9" s="16"/>
      <c r="O9" s="16"/>
      <c r="P9" s="16"/>
      <c r="Q9" s="16"/>
      <c r="R9" s="16"/>
      <c r="S9" s="16"/>
      <c r="T9" s="16"/>
      <c r="U9" s="16"/>
      <c r="V9" s="16"/>
      <c r="W9" s="16"/>
      <c r="X9" s="16"/>
      <c r="Y9" s="16"/>
      <c r="Z9" s="16"/>
      <c r="AA9" s="16"/>
      <c r="AB9" s="16"/>
      <c r="AC9" s="16"/>
      <c r="AD9" s="16"/>
      <c r="AE9" s="16"/>
      <c r="AF9" s="16"/>
      <c r="AG9" s="16"/>
      <c r="AH9" s="16"/>
    </row>
    <row r="10" spans="1:40" s="271" customFormat="1" ht="13.5" thickBot="1" x14ac:dyDescent="0.25">
      <c r="A10" s="272"/>
      <c r="B10" s="273"/>
      <c r="C10" s="274"/>
      <c r="D10" s="280"/>
      <c r="E10" s="280"/>
      <c r="F10" s="276"/>
      <c r="G10" s="276"/>
      <c r="H10" s="276"/>
      <c r="I10" s="273"/>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row>
    <row r="11" spans="1:40" s="271" customFormat="1" ht="30" customHeight="1" x14ac:dyDescent="0.2">
      <c r="A11" s="1254">
        <v>1</v>
      </c>
      <c r="B11" s="1262" t="s">
        <v>72</v>
      </c>
      <c r="C11" s="277" t="s">
        <v>387</v>
      </c>
      <c r="D11" s="525" t="s">
        <v>416</v>
      </c>
      <c r="E11" s="283" t="s">
        <v>457</v>
      </c>
      <c r="F11" s="284" t="s">
        <v>1174</v>
      </c>
      <c r="G11" s="1017">
        <v>15</v>
      </c>
      <c r="H11" s="1017">
        <v>15</v>
      </c>
      <c r="I11" s="285" t="s">
        <v>1176</v>
      </c>
      <c r="J11" s="499"/>
      <c r="K11" s="796"/>
      <c r="L11" s="16"/>
      <c r="M11" s="16"/>
      <c r="N11" s="16"/>
      <c r="O11" s="16"/>
      <c r="P11" s="16"/>
      <c r="Q11" s="16"/>
      <c r="R11" s="16"/>
      <c r="S11" s="16"/>
      <c r="T11" s="16"/>
      <c r="U11" s="16"/>
      <c r="V11" s="16"/>
      <c r="W11" s="16"/>
      <c r="X11" s="16"/>
      <c r="Y11" s="16"/>
      <c r="Z11" s="16"/>
      <c r="AA11" s="16"/>
      <c r="AB11" s="16"/>
      <c r="AC11" s="16"/>
      <c r="AD11" s="16"/>
      <c r="AE11" s="16"/>
      <c r="AF11" s="16"/>
      <c r="AG11" s="16"/>
      <c r="AH11" s="16"/>
    </row>
    <row r="12" spans="1:40" s="271" customFormat="1" ht="30" customHeight="1" x14ac:dyDescent="0.2">
      <c r="A12" s="1255"/>
      <c r="B12" s="1263"/>
      <c r="C12" s="278" t="s">
        <v>388</v>
      </c>
      <c r="D12" s="526" t="s">
        <v>416</v>
      </c>
      <c r="E12" s="286" t="s">
        <v>457</v>
      </c>
      <c r="F12" s="287" t="s">
        <v>1175</v>
      </c>
      <c r="G12" s="1018">
        <v>15</v>
      </c>
      <c r="H12" s="1018">
        <v>15</v>
      </c>
      <c r="I12" s="288"/>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row>
    <row r="13" spans="1:40" s="271" customFormat="1" ht="30" customHeight="1" x14ac:dyDescent="0.2">
      <c r="A13" s="1255"/>
      <c r="B13" s="1263"/>
      <c r="C13" s="278" t="s">
        <v>389</v>
      </c>
      <c r="D13" s="526" t="s">
        <v>459</v>
      </c>
      <c r="E13" s="286" t="s">
        <v>456</v>
      </c>
      <c r="F13" s="287" t="s">
        <v>1177</v>
      </c>
      <c r="G13" s="1018">
        <v>15</v>
      </c>
      <c r="H13" s="1018">
        <v>15</v>
      </c>
      <c r="I13" s="288"/>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row>
    <row r="14" spans="1:40" s="271" customFormat="1" ht="30" customHeight="1" x14ac:dyDescent="0.2">
      <c r="A14" s="1255"/>
      <c r="B14" s="1263"/>
      <c r="C14" s="278" t="s">
        <v>390</v>
      </c>
      <c r="D14" s="526" t="s">
        <v>416</v>
      </c>
      <c r="E14" s="286" t="s">
        <v>457</v>
      </c>
      <c r="F14" s="287" t="s">
        <v>1178</v>
      </c>
      <c r="G14" s="1018">
        <v>15</v>
      </c>
      <c r="H14" s="1018">
        <v>15</v>
      </c>
      <c r="I14" s="288"/>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40" s="271" customFormat="1" ht="30" customHeight="1" thickBot="1" x14ac:dyDescent="0.25">
      <c r="A15" s="1256"/>
      <c r="B15" s="1264"/>
      <c r="C15" s="279" t="s">
        <v>78</v>
      </c>
      <c r="D15" s="527" t="s">
        <v>416</v>
      </c>
      <c r="E15" s="289" t="s">
        <v>458</v>
      </c>
      <c r="F15" s="290" t="s">
        <v>1179</v>
      </c>
      <c r="G15" s="1019">
        <v>15</v>
      </c>
      <c r="H15" s="1019">
        <v>15</v>
      </c>
      <c r="I15" s="291" t="s">
        <v>1180</v>
      </c>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row>
    <row r="16" spans="1:40" s="271" customFormat="1" ht="13.5" thickBot="1" x14ac:dyDescent="0.25">
      <c r="A16" s="272"/>
      <c r="B16" s="273"/>
      <c r="C16" s="274"/>
      <c r="D16" s="280"/>
      <c r="E16" s="280"/>
      <c r="F16" s="276"/>
      <c r="G16" s="276"/>
      <c r="H16" s="276"/>
      <c r="I16" s="273"/>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row>
    <row r="17" spans="1:34" s="271" customFormat="1" ht="30" customHeight="1" thickBot="1" x14ac:dyDescent="0.25">
      <c r="A17" s="1254">
        <v>2</v>
      </c>
      <c r="B17" s="1262" t="s">
        <v>79</v>
      </c>
      <c r="C17" s="277" t="s">
        <v>391</v>
      </c>
      <c r="D17" s="524" t="s">
        <v>416</v>
      </c>
      <c r="E17" s="283" t="s">
        <v>456</v>
      </c>
      <c r="F17" s="284" t="s">
        <v>1181</v>
      </c>
      <c r="G17" s="1017">
        <v>55</v>
      </c>
      <c r="H17" s="1017">
        <v>148</v>
      </c>
      <c r="I17" s="285"/>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row>
    <row r="18" spans="1:34" s="271" customFormat="1" ht="30" customHeight="1" x14ac:dyDescent="0.2">
      <c r="A18" s="1257"/>
      <c r="B18" s="1265"/>
      <c r="C18" s="278" t="s">
        <v>859</v>
      </c>
      <c r="D18" s="526" t="s">
        <v>416</v>
      </c>
      <c r="E18" s="286" t="s">
        <v>457</v>
      </c>
      <c r="F18" s="284" t="s">
        <v>1181</v>
      </c>
      <c r="G18" s="1018">
        <v>4</v>
      </c>
      <c r="H18" s="1018">
        <v>6</v>
      </c>
      <c r="I18" s="288"/>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row>
    <row r="19" spans="1:34" s="271" customFormat="1" ht="30" customHeight="1" x14ac:dyDescent="0.2">
      <c r="A19" s="1255"/>
      <c r="B19" s="1263"/>
      <c r="C19" s="278" t="s">
        <v>392</v>
      </c>
      <c r="D19" s="526" t="s">
        <v>459</v>
      </c>
      <c r="E19" s="286" t="s">
        <v>456</v>
      </c>
      <c r="F19" s="287" t="s">
        <v>1182</v>
      </c>
      <c r="G19" s="1018">
        <v>64</v>
      </c>
      <c r="H19" s="1018">
        <v>148</v>
      </c>
      <c r="I19" s="288"/>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row>
    <row r="20" spans="1:34" s="271" customFormat="1" ht="30" customHeight="1" x14ac:dyDescent="0.2">
      <c r="A20" s="1255"/>
      <c r="B20" s="1263"/>
      <c r="C20" s="278" t="s">
        <v>394</v>
      </c>
      <c r="D20" s="526" t="s">
        <v>459</v>
      </c>
      <c r="E20" s="286" t="s">
        <v>456</v>
      </c>
      <c r="F20" s="287" t="s">
        <v>1183</v>
      </c>
      <c r="G20" s="1018">
        <v>2</v>
      </c>
      <c r="H20" s="1018">
        <v>6</v>
      </c>
      <c r="I20" s="288"/>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row>
    <row r="21" spans="1:34" s="271" customFormat="1" ht="30" customHeight="1" thickBot="1" x14ac:dyDescent="0.25">
      <c r="A21" s="1256"/>
      <c r="B21" s="1264"/>
      <c r="C21" s="279" t="s">
        <v>393</v>
      </c>
      <c r="D21" s="527" t="s">
        <v>459</v>
      </c>
      <c r="E21" s="289" t="s">
        <v>456</v>
      </c>
      <c r="F21" s="290" t="s">
        <v>1184</v>
      </c>
      <c r="G21" s="1019">
        <v>6</v>
      </c>
      <c r="H21" s="1019">
        <v>6</v>
      </c>
      <c r="I21" s="291"/>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row>
    <row r="22" spans="1:34" s="16" customFormat="1" ht="13.5" thickBot="1" x14ac:dyDescent="0.25">
      <c r="A22" s="272"/>
      <c r="B22" s="273"/>
      <c r="C22" s="274"/>
      <c r="D22" s="280"/>
      <c r="E22" s="280"/>
      <c r="F22" s="276"/>
      <c r="G22" s="276"/>
      <c r="H22" s="276"/>
      <c r="I22" s="273"/>
    </row>
    <row r="23" spans="1:34" s="271" customFormat="1" ht="30" customHeight="1" x14ac:dyDescent="0.2">
      <c r="A23" s="1254">
        <v>2</v>
      </c>
      <c r="B23" s="1262" t="s">
        <v>399</v>
      </c>
      <c r="C23" s="277" t="s">
        <v>396</v>
      </c>
      <c r="D23" s="524" t="s">
        <v>416</v>
      </c>
      <c r="E23" s="283" t="s">
        <v>456</v>
      </c>
      <c r="F23" s="287" t="s">
        <v>1185</v>
      </c>
      <c r="G23" s="1017">
        <v>148</v>
      </c>
      <c r="H23" s="1017">
        <v>148</v>
      </c>
      <c r="I23" s="285"/>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row>
    <row r="24" spans="1:34" s="271" customFormat="1" ht="30" customHeight="1" x14ac:dyDescent="0.2">
      <c r="A24" s="1258"/>
      <c r="B24" s="1266"/>
      <c r="C24" s="278" t="s">
        <v>395</v>
      </c>
      <c r="D24" s="526" t="s">
        <v>417</v>
      </c>
      <c r="E24" s="286" t="s">
        <v>457</v>
      </c>
      <c r="F24" s="287" t="s">
        <v>1182</v>
      </c>
      <c r="G24" s="1018">
        <v>148</v>
      </c>
      <c r="H24" s="1018">
        <v>148</v>
      </c>
      <c r="I24" s="288"/>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row>
    <row r="25" spans="1:34" s="271" customFormat="1" ht="30" customHeight="1" x14ac:dyDescent="0.2">
      <c r="A25" s="1258"/>
      <c r="B25" s="1266"/>
      <c r="C25" s="278" t="s">
        <v>397</v>
      </c>
      <c r="D25" s="526" t="s">
        <v>416</v>
      </c>
      <c r="E25" s="286" t="s">
        <v>457</v>
      </c>
      <c r="F25" s="287" t="s">
        <v>1186</v>
      </c>
      <c r="G25" s="1018">
        <v>148</v>
      </c>
      <c r="H25" s="1018">
        <v>148</v>
      </c>
      <c r="I25" s="288"/>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row>
    <row r="26" spans="1:34" s="271" customFormat="1" ht="30" customHeight="1" x14ac:dyDescent="0.2">
      <c r="A26" s="1258"/>
      <c r="B26" s="1266"/>
      <c r="C26" s="278" t="s">
        <v>398</v>
      </c>
      <c r="D26" s="526" t="s">
        <v>459</v>
      </c>
      <c r="E26" s="286" t="s">
        <v>456</v>
      </c>
      <c r="F26" s="287" t="s">
        <v>1187</v>
      </c>
      <c r="G26" s="1018">
        <v>0</v>
      </c>
      <c r="H26" s="1018">
        <v>148</v>
      </c>
      <c r="I26" s="288"/>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row>
    <row r="27" spans="1:34" s="271" customFormat="1" ht="30" customHeight="1" thickBot="1" x14ac:dyDescent="0.25">
      <c r="A27" s="1256"/>
      <c r="B27" s="1267"/>
      <c r="C27" s="279" t="s">
        <v>400</v>
      </c>
      <c r="D27" s="527" t="s">
        <v>459</v>
      </c>
      <c r="E27" s="289" t="s">
        <v>456</v>
      </c>
      <c r="F27" s="294" t="s">
        <v>1189</v>
      </c>
      <c r="G27" s="1019"/>
      <c r="H27" s="1019"/>
      <c r="I27" s="291" t="s">
        <v>1188</v>
      </c>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row>
    <row r="28" spans="1:34" s="16" customFormat="1" ht="13.5" thickBot="1" x14ac:dyDescent="0.25">
      <c r="A28" s="272"/>
      <c r="B28" s="273"/>
      <c r="C28" s="274"/>
      <c r="D28" s="280"/>
      <c r="E28" s="280"/>
      <c r="F28" s="276"/>
      <c r="G28" s="276"/>
      <c r="H28" s="276"/>
      <c r="I28" s="273"/>
    </row>
    <row r="29" spans="1:34" s="271" customFormat="1" ht="30" customHeight="1" x14ac:dyDescent="0.2">
      <c r="A29" s="1254">
        <v>2</v>
      </c>
      <c r="B29" s="1262" t="s">
        <v>71</v>
      </c>
      <c r="C29" s="277" t="s">
        <v>271</v>
      </c>
      <c r="D29" s="524" t="s">
        <v>459</v>
      </c>
      <c r="E29" s="283" t="s">
        <v>456</v>
      </c>
      <c r="F29" s="284" t="s">
        <v>1190</v>
      </c>
      <c r="G29" s="1017">
        <v>15</v>
      </c>
      <c r="H29" s="1017">
        <v>15</v>
      </c>
      <c r="I29" s="285"/>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row>
    <row r="30" spans="1:34" s="271" customFormat="1" ht="30" customHeight="1" x14ac:dyDescent="0.2">
      <c r="A30" s="1255"/>
      <c r="B30" s="1269"/>
      <c r="C30" s="278" t="s">
        <v>75</v>
      </c>
      <c r="D30" s="526" t="s">
        <v>416</v>
      </c>
      <c r="E30" s="286" t="s">
        <v>457</v>
      </c>
      <c r="F30" s="287" t="s">
        <v>1191</v>
      </c>
      <c r="G30" s="1018">
        <v>30</v>
      </c>
      <c r="H30" s="1018">
        <v>30</v>
      </c>
      <c r="I30" s="288"/>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row>
    <row r="31" spans="1:34" s="271" customFormat="1" ht="30" customHeight="1" x14ac:dyDescent="0.2">
      <c r="A31" s="1255"/>
      <c r="B31" s="1269"/>
      <c r="C31" s="278" t="s">
        <v>76</v>
      </c>
      <c r="D31" s="526" t="s">
        <v>459</v>
      </c>
      <c r="E31" s="286" t="s">
        <v>456</v>
      </c>
      <c r="F31" s="287" t="s">
        <v>1192</v>
      </c>
      <c r="G31" s="1018">
        <v>18</v>
      </c>
      <c r="H31" s="1018">
        <v>18</v>
      </c>
      <c r="I31" s="288"/>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row>
    <row r="32" spans="1:34" s="271" customFormat="1" ht="30" customHeight="1" thickBot="1" x14ac:dyDescent="0.25">
      <c r="A32" s="1256"/>
      <c r="B32" s="1267"/>
      <c r="C32" s="279" t="s">
        <v>401</v>
      </c>
      <c r="D32" s="527" t="s">
        <v>459</v>
      </c>
      <c r="E32" s="289" t="s">
        <v>456</v>
      </c>
      <c r="F32" s="290"/>
      <c r="G32" s="1019"/>
      <c r="H32" s="1019"/>
      <c r="I32" s="291" t="s">
        <v>1193</v>
      </c>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row>
    <row r="33" spans="1:34" s="271" customFormat="1" ht="13.5" thickBot="1" x14ac:dyDescent="0.25">
      <c r="A33" s="272"/>
      <c r="B33" s="273"/>
      <c r="C33" s="274"/>
      <c r="D33" s="280"/>
      <c r="E33" s="280"/>
      <c r="F33" s="276"/>
      <c r="G33" s="276"/>
      <c r="H33" s="276"/>
      <c r="I33" s="273"/>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row>
    <row r="34" spans="1:34" s="271" customFormat="1" ht="30" customHeight="1" thickBot="1" x14ac:dyDescent="0.25">
      <c r="A34" s="1254">
        <v>2</v>
      </c>
      <c r="B34" s="1262" t="s">
        <v>274</v>
      </c>
      <c r="C34" s="277" t="s">
        <v>402</v>
      </c>
      <c r="D34" s="524" t="s">
        <v>416</v>
      </c>
      <c r="E34" s="283" t="s">
        <v>456</v>
      </c>
      <c r="F34" s="284" t="s">
        <v>1194</v>
      </c>
      <c r="G34" s="1017">
        <v>15</v>
      </c>
      <c r="H34" s="1017">
        <v>15</v>
      </c>
      <c r="I34" s="285"/>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row>
    <row r="35" spans="1:34" s="271" customFormat="1" ht="30" customHeight="1" x14ac:dyDescent="0.2">
      <c r="A35" s="1255"/>
      <c r="B35" s="1269"/>
      <c r="C35" s="278" t="s">
        <v>403</v>
      </c>
      <c r="D35" s="526" t="s">
        <v>459</v>
      </c>
      <c r="E35" s="286" t="s">
        <v>456</v>
      </c>
      <c r="F35" s="284" t="s">
        <v>1194</v>
      </c>
      <c r="G35" s="1018">
        <v>15</v>
      </c>
      <c r="H35" s="1018">
        <v>15</v>
      </c>
      <c r="I35" s="288"/>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row>
    <row r="36" spans="1:34" s="271" customFormat="1" ht="30" customHeight="1" thickBot="1" x14ac:dyDescent="0.25">
      <c r="A36" s="1256"/>
      <c r="B36" s="1267"/>
      <c r="C36" s="279" t="s">
        <v>404</v>
      </c>
      <c r="D36" s="527" t="s">
        <v>416</v>
      </c>
      <c r="E36" s="289" t="s">
        <v>456</v>
      </c>
      <c r="F36" s="290" t="s">
        <v>1194</v>
      </c>
      <c r="G36" s="1019">
        <v>15</v>
      </c>
      <c r="H36" s="1019">
        <v>15</v>
      </c>
      <c r="I36" s="291"/>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spans="1:34" s="271" customFormat="1" ht="13.5" thickBot="1" x14ac:dyDescent="0.25">
      <c r="A37" s="272"/>
      <c r="B37" s="273"/>
      <c r="C37" s="274"/>
      <c r="D37" s="280"/>
      <c r="E37" s="280"/>
      <c r="F37" s="276"/>
      <c r="G37" s="276"/>
      <c r="H37" s="276"/>
      <c r="I37" s="273"/>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row>
    <row r="38" spans="1:34" s="271" customFormat="1" ht="30" customHeight="1" thickBot="1" x14ac:dyDescent="0.25">
      <c r="A38" s="1254">
        <v>2</v>
      </c>
      <c r="B38" s="1262" t="s">
        <v>860</v>
      </c>
      <c r="C38" s="277" t="s">
        <v>861</v>
      </c>
      <c r="D38" s="524" t="s">
        <v>416</v>
      </c>
      <c r="E38" s="283" t="s">
        <v>457</v>
      </c>
      <c r="F38" s="290" t="s">
        <v>1194</v>
      </c>
      <c r="G38" s="1017">
        <v>15</v>
      </c>
      <c r="H38" s="1017">
        <v>15</v>
      </c>
      <c r="I38" s="285"/>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row>
    <row r="39" spans="1:34" s="271" customFormat="1" ht="30" customHeight="1" x14ac:dyDescent="0.2">
      <c r="A39" s="1255"/>
      <c r="B39" s="1269"/>
      <c r="C39" s="278" t="s">
        <v>862</v>
      </c>
      <c r="D39" s="526" t="s">
        <v>459</v>
      </c>
      <c r="E39" s="286" t="s">
        <v>456</v>
      </c>
      <c r="F39" s="287" t="s">
        <v>1195</v>
      </c>
      <c r="G39" s="1018">
        <v>6</v>
      </c>
      <c r="H39" s="1018">
        <v>6</v>
      </c>
      <c r="I39" s="288"/>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row>
    <row r="40" spans="1:34" s="271" customFormat="1" ht="30" customHeight="1" thickBot="1" x14ac:dyDescent="0.25">
      <c r="A40" s="1256"/>
      <c r="B40" s="1267"/>
      <c r="C40" s="279" t="s">
        <v>863</v>
      </c>
      <c r="D40" s="527" t="s">
        <v>416</v>
      </c>
      <c r="E40" s="289" t="s">
        <v>456</v>
      </c>
      <c r="F40" s="290" t="s">
        <v>1196</v>
      </c>
      <c r="G40" s="1019">
        <v>6</v>
      </c>
      <c r="H40" s="1019">
        <v>6</v>
      </c>
      <c r="I40" s="291"/>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row>
    <row r="41" spans="1:34" s="271" customFormat="1" ht="13.5" thickBot="1" x14ac:dyDescent="0.25">
      <c r="A41" s="272"/>
      <c r="B41" s="273"/>
      <c r="C41" s="274"/>
      <c r="D41" s="280"/>
      <c r="E41" s="280"/>
      <c r="F41" s="276"/>
      <c r="G41" s="276"/>
      <c r="H41" s="276"/>
      <c r="I41" s="273"/>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row>
    <row r="42" spans="1:34" s="271" customFormat="1" ht="30" customHeight="1" thickBot="1" x14ac:dyDescent="0.25">
      <c r="A42" s="1254">
        <v>2</v>
      </c>
      <c r="B42" s="1262" t="s">
        <v>275</v>
      </c>
      <c r="C42" s="277" t="s">
        <v>405</v>
      </c>
      <c r="D42" s="524" t="s">
        <v>416</v>
      </c>
      <c r="E42" s="283" t="s">
        <v>457</v>
      </c>
      <c r="F42" s="292" t="s">
        <v>1198</v>
      </c>
      <c r="G42" s="1017">
        <v>148</v>
      </c>
      <c r="H42" s="1017">
        <v>148</v>
      </c>
      <c r="I42" s="285"/>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row>
    <row r="43" spans="1:34" s="271" customFormat="1" ht="30" customHeight="1" x14ac:dyDescent="0.2">
      <c r="A43" s="1255"/>
      <c r="B43" s="1269"/>
      <c r="C43" s="278" t="s">
        <v>406</v>
      </c>
      <c r="D43" s="526" t="s">
        <v>416</v>
      </c>
      <c r="E43" s="286" t="s">
        <v>456</v>
      </c>
      <c r="F43" s="292" t="s">
        <v>1197</v>
      </c>
      <c r="G43" s="1018">
        <v>148</v>
      </c>
      <c r="H43" s="1018">
        <v>148</v>
      </c>
      <c r="I43" s="288"/>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row>
    <row r="44" spans="1:34" s="271" customFormat="1" ht="30" customHeight="1" x14ac:dyDescent="0.2">
      <c r="A44" s="1255"/>
      <c r="B44" s="1269"/>
      <c r="C44" s="278" t="s">
        <v>407</v>
      </c>
      <c r="D44" s="526" t="s">
        <v>416</v>
      </c>
      <c r="E44" s="286" t="s">
        <v>456</v>
      </c>
      <c r="F44" s="293" t="s">
        <v>1199</v>
      </c>
      <c r="G44" s="1018">
        <v>148</v>
      </c>
      <c r="H44" s="1018">
        <v>148</v>
      </c>
      <c r="I44" s="288"/>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row>
    <row r="45" spans="1:34" s="271" customFormat="1" ht="30" customHeight="1" x14ac:dyDescent="0.2">
      <c r="A45" s="1255"/>
      <c r="B45" s="1269"/>
      <c r="C45" s="278" t="s">
        <v>272</v>
      </c>
      <c r="D45" s="526" t="s">
        <v>459</v>
      </c>
      <c r="E45" s="286" t="s">
        <v>456</v>
      </c>
      <c r="F45" s="293" t="s">
        <v>1200</v>
      </c>
      <c r="G45" s="1018">
        <v>15</v>
      </c>
      <c r="H45" s="1018">
        <v>15</v>
      </c>
      <c r="I45" s="288"/>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row>
    <row r="46" spans="1:34" s="271" customFormat="1" ht="30" customHeight="1" x14ac:dyDescent="0.2">
      <c r="A46" s="1255"/>
      <c r="B46" s="1269"/>
      <c r="C46" s="278" t="s">
        <v>408</v>
      </c>
      <c r="D46" s="526" t="s">
        <v>416</v>
      </c>
      <c r="E46" s="286" t="s">
        <v>456</v>
      </c>
      <c r="F46" s="293" t="s">
        <v>1201</v>
      </c>
      <c r="G46" s="1018">
        <v>17</v>
      </c>
      <c r="H46" s="1018">
        <v>17</v>
      </c>
      <c r="I46" s="288"/>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row>
    <row r="47" spans="1:34" s="271" customFormat="1" ht="30" customHeight="1" x14ac:dyDescent="0.2">
      <c r="A47" s="1255"/>
      <c r="B47" s="1269"/>
      <c r="C47" s="278" t="s">
        <v>409</v>
      </c>
      <c r="D47" s="526" t="s">
        <v>416</v>
      </c>
      <c r="E47" s="286" t="s">
        <v>456</v>
      </c>
      <c r="F47" s="293" t="s">
        <v>1202</v>
      </c>
      <c r="G47" s="1018">
        <v>12</v>
      </c>
      <c r="H47" s="1018">
        <v>12</v>
      </c>
      <c r="I47" s="288"/>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row>
    <row r="48" spans="1:34" s="271" customFormat="1" ht="30" customHeight="1" x14ac:dyDescent="0.2">
      <c r="A48" s="1268"/>
      <c r="B48" s="1270"/>
      <c r="C48" s="278" t="s">
        <v>411</v>
      </c>
      <c r="D48" s="526" t="s">
        <v>416</v>
      </c>
      <c r="E48" s="286" t="s">
        <v>456</v>
      </c>
      <c r="F48" s="293" t="s">
        <v>1203</v>
      </c>
      <c r="G48" s="1018">
        <v>12</v>
      </c>
      <c r="H48" s="1018">
        <v>12</v>
      </c>
      <c r="I48" s="288"/>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row>
    <row r="49" spans="1:34" s="271" customFormat="1" ht="30" customHeight="1" thickBot="1" x14ac:dyDescent="0.25">
      <c r="A49" s="1256"/>
      <c r="B49" s="1267"/>
      <c r="C49" s="279" t="s">
        <v>410</v>
      </c>
      <c r="D49" s="527" t="s">
        <v>416</v>
      </c>
      <c r="E49" s="289" t="s">
        <v>456</v>
      </c>
      <c r="F49" s="293" t="s">
        <v>1203</v>
      </c>
      <c r="G49" s="1019">
        <v>15</v>
      </c>
      <c r="H49" s="1019">
        <v>15</v>
      </c>
      <c r="I49" s="291"/>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row>
    <row r="50" spans="1:34" s="271" customFormat="1" ht="13.5" thickBot="1" x14ac:dyDescent="0.25">
      <c r="A50" s="272"/>
      <c r="B50" s="273"/>
      <c r="C50" s="274"/>
      <c r="D50" s="280"/>
      <c r="E50" s="280"/>
      <c r="F50" s="276"/>
      <c r="G50" s="276"/>
      <c r="H50" s="276"/>
      <c r="I50" s="273"/>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row>
    <row r="51" spans="1:34" s="271" customFormat="1" ht="45" customHeight="1" x14ac:dyDescent="0.2">
      <c r="A51" s="1254">
        <v>2</v>
      </c>
      <c r="B51" s="1262" t="s">
        <v>864</v>
      </c>
      <c r="C51" s="277" t="s">
        <v>868</v>
      </c>
      <c r="D51" s="524" t="s">
        <v>459</v>
      </c>
      <c r="E51" s="283" t="s">
        <v>456</v>
      </c>
      <c r="F51" s="292" t="s">
        <v>1204</v>
      </c>
      <c r="G51" s="1017">
        <v>50</v>
      </c>
      <c r="H51" s="1017">
        <v>60</v>
      </c>
      <c r="I51" s="285"/>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row>
    <row r="52" spans="1:34" s="271" customFormat="1" ht="30" customHeight="1" x14ac:dyDescent="0.2">
      <c r="A52" s="1255"/>
      <c r="B52" s="1269"/>
      <c r="C52" s="278" t="s">
        <v>865</v>
      </c>
      <c r="D52" s="526" t="s">
        <v>459</v>
      </c>
      <c r="E52" s="286" t="s">
        <v>456</v>
      </c>
      <c r="F52" s="293" t="s">
        <v>1205</v>
      </c>
      <c r="G52" s="1018">
        <v>6</v>
      </c>
      <c r="H52" s="1018">
        <v>6</v>
      </c>
      <c r="I52" s="288"/>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row>
    <row r="53" spans="1:34" s="271" customFormat="1" ht="30" customHeight="1" thickBot="1" x14ac:dyDescent="0.25">
      <c r="A53" s="1268"/>
      <c r="B53" s="1270"/>
      <c r="C53" s="278" t="s">
        <v>866</v>
      </c>
      <c r="D53" s="526" t="s">
        <v>459</v>
      </c>
      <c r="E53" s="286" t="s">
        <v>456</v>
      </c>
      <c r="F53" s="293" t="s">
        <v>1206</v>
      </c>
      <c r="G53" s="1018">
        <v>6</v>
      </c>
      <c r="H53" s="1018">
        <v>6</v>
      </c>
      <c r="I53" s="288"/>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row>
    <row r="54" spans="1:34" s="271" customFormat="1" ht="30" customHeight="1" thickBot="1" x14ac:dyDescent="0.25">
      <c r="A54" s="1256"/>
      <c r="B54" s="1267"/>
      <c r="C54" s="279" t="s">
        <v>867</v>
      </c>
      <c r="D54" s="527" t="s">
        <v>459</v>
      </c>
      <c r="E54" s="289" t="s">
        <v>456</v>
      </c>
      <c r="F54" s="292" t="s">
        <v>1204</v>
      </c>
      <c r="G54" s="1019">
        <v>50</v>
      </c>
      <c r="H54" s="1019">
        <v>60</v>
      </c>
      <c r="I54" s="291"/>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row>
    <row r="55" spans="1:34" s="271" customFormat="1" ht="13.5" thickBot="1" x14ac:dyDescent="0.25">
      <c r="A55" s="272"/>
      <c r="B55" s="273"/>
      <c r="C55" s="274"/>
      <c r="D55" s="280"/>
      <c r="E55" s="280"/>
      <c r="F55" s="276"/>
      <c r="G55" s="276"/>
      <c r="H55" s="276"/>
      <c r="I55" s="273"/>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row>
    <row r="56" spans="1:34" s="271" customFormat="1" ht="30" customHeight="1" thickBot="1" x14ac:dyDescent="0.25">
      <c r="A56" s="1254">
        <v>3</v>
      </c>
      <c r="B56" s="1262" t="s">
        <v>412</v>
      </c>
      <c r="C56" s="277" t="s">
        <v>413</v>
      </c>
      <c r="D56" s="524" t="s">
        <v>416</v>
      </c>
      <c r="E56" s="283" t="s">
        <v>456</v>
      </c>
      <c r="F56" s="284" t="s">
        <v>1207</v>
      </c>
      <c r="G56" s="1017">
        <v>6</v>
      </c>
      <c r="H56" s="1017">
        <v>6</v>
      </c>
      <c r="I56" s="285"/>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row>
    <row r="57" spans="1:34" s="271" customFormat="1" ht="30" customHeight="1" thickBot="1" x14ac:dyDescent="0.25">
      <c r="A57" s="1256"/>
      <c r="B57" s="1267"/>
      <c r="C57" s="279" t="s">
        <v>414</v>
      </c>
      <c r="D57" s="527" t="s">
        <v>416</v>
      </c>
      <c r="E57" s="289" t="s">
        <v>456</v>
      </c>
      <c r="F57" s="284" t="s">
        <v>1207</v>
      </c>
      <c r="G57" s="1019">
        <v>6</v>
      </c>
      <c r="H57" s="1019">
        <v>6</v>
      </c>
      <c r="I57" s="291"/>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row>
    <row r="58" spans="1:34" ht="15" x14ac:dyDescent="0.25">
      <c r="A58" s="281"/>
      <c r="B58" s="282"/>
      <c r="C58" s="282"/>
      <c r="D58" s="282"/>
      <c r="E58" s="282"/>
      <c r="F58" s="282"/>
      <c r="G58" s="282"/>
      <c r="H58" s="282"/>
      <c r="I58" s="282"/>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row>
    <row r="59" spans="1:34" x14ac:dyDescent="0.2">
      <c r="A59" s="26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row>
    <row r="60" spans="1:34" x14ac:dyDescent="0.2">
      <c r="A60" s="265"/>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row>
    <row r="61" spans="1:34" x14ac:dyDescent="0.2">
      <c r="A61" s="26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row>
    <row r="62" spans="1:34" x14ac:dyDescent="0.2">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row>
    <row r="63" spans="1:34" x14ac:dyDescent="0.2">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row>
    <row r="64" spans="1:34"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row>
    <row r="65" spans="1:34" x14ac:dyDescent="0.2">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row>
    <row r="66" spans="1:34" x14ac:dyDescent="0.2">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row>
    <row r="67" spans="1:34" x14ac:dyDescent="0.2">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row>
    <row r="68" spans="1:34" x14ac:dyDescent="0.2">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row>
    <row r="69" spans="1:34" x14ac:dyDescent="0.2">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row>
    <row r="70" spans="1:34" x14ac:dyDescent="0.2">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row>
    <row r="71" spans="1:34" x14ac:dyDescent="0.2">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row>
    <row r="72" spans="1:34" x14ac:dyDescent="0.2">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row>
    <row r="73" spans="1:34" x14ac:dyDescent="0.2">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row>
    <row r="74" spans="1:34" x14ac:dyDescent="0.2">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row>
    <row r="75" spans="1:34" x14ac:dyDescent="0.2">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row>
    <row r="76" spans="1:34" x14ac:dyDescent="0.2">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row>
    <row r="77" spans="1:34" x14ac:dyDescent="0.2">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row>
    <row r="78" spans="1:34" x14ac:dyDescent="0.2">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row>
    <row r="79" spans="1:34" x14ac:dyDescent="0.2">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row>
    <row r="80" spans="1:34" x14ac:dyDescent="0.2">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row>
    <row r="81" spans="1:34" x14ac:dyDescent="0.2">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row>
    <row r="82" spans="1:34" x14ac:dyDescent="0.2">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row>
    <row r="83" spans="1:34" x14ac:dyDescent="0.2">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row>
    <row r="84" spans="1:34" x14ac:dyDescent="0.2">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row>
    <row r="85" spans="1:34" x14ac:dyDescent="0.2">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row>
    <row r="86" spans="1:34" x14ac:dyDescent="0.2">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row>
    <row r="87" spans="1:34" x14ac:dyDescent="0.2">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row>
    <row r="88" spans="1:34" x14ac:dyDescent="0.2">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row>
    <row r="89" spans="1:34" x14ac:dyDescent="0.2">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5"/>
    </row>
    <row r="90" spans="1:34" x14ac:dyDescent="0.2">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row>
    <row r="91" spans="1:34" x14ac:dyDescent="0.2">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row>
    <row r="92" spans="1:34" x14ac:dyDescent="0.2">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row>
    <row r="93" spans="1:34" x14ac:dyDescent="0.2">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5"/>
    </row>
    <row r="94" spans="1:34" x14ac:dyDescent="0.2">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row>
    <row r="95" spans="1:34" x14ac:dyDescent="0.2">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c r="AD95" s="265"/>
      <c r="AE95" s="265"/>
      <c r="AF95" s="265"/>
      <c r="AG95" s="265"/>
      <c r="AH95" s="265"/>
    </row>
    <row r="96" spans="1:34" x14ac:dyDescent="0.2">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row>
    <row r="97" spans="1:34" x14ac:dyDescent="0.2">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row>
    <row r="98" spans="1:34" x14ac:dyDescent="0.2">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row>
    <row r="99" spans="1:34" x14ac:dyDescent="0.2">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5"/>
    </row>
    <row r="100" spans="1:34" x14ac:dyDescent="0.2">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row>
    <row r="101" spans="1:34" x14ac:dyDescent="0.2">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row>
    <row r="102" spans="1:34" x14ac:dyDescent="0.2">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row>
    <row r="103" spans="1:34" x14ac:dyDescent="0.2">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row>
    <row r="104" spans="1:34" x14ac:dyDescent="0.2">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row>
    <row r="105" spans="1:34"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row>
    <row r="106" spans="1:34" x14ac:dyDescent="0.2">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row>
    <row r="107" spans="1:34" x14ac:dyDescent="0.2">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row>
    <row r="108" spans="1:34" x14ac:dyDescent="0.2">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c r="AH108" s="265"/>
    </row>
    <row r="109" spans="1:34" x14ac:dyDescent="0.2">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c r="AH109" s="265"/>
    </row>
    <row r="110" spans="1:34" x14ac:dyDescent="0.2">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c r="AD110" s="265"/>
      <c r="AE110" s="265"/>
      <c r="AF110" s="265"/>
      <c r="AG110" s="265"/>
      <c r="AH110" s="265"/>
    </row>
    <row r="111" spans="1:34" x14ac:dyDescent="0.2">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c r="AH111" s="265"/>
    </row>
    <row r="112" spans="1:34" x14ac:dyDescent="0.2">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c r="AH112" s="265"/>
    </row>
    <row r="113" spans="1:34" x14ac:dyDescent="0.2">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row>
    <row r="114" spans="1:34" x14ac:dyDescent="0.2">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c r="AE114" s="265"/>
      <c r="AF114" s="265"/>
      <c r="AG114" s="265"/>
      <c r="AH114" s="265"/>
    </row>
    <row r="115" spans="1:34" x14ac:dyDescent="0.2">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c r="AH115" s="265"/>
    </row>
    <row r="116" spans="1:34" x14ac:dyDescent="0.2">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5"/>
      <c r="AB116" s="265"/>
      <c r="AC116" s="265"/>
      <c r="AD116" s="265"/>
      <c r="AE116" s="265"/>
      <c r="AF116" s="265"/>
      <c r="AG116" s="265"/>
      <c r="AH116" s="265"/>
    </row>
    <row r="117" spans="1:34" x14ac:dyDescent="0.2">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c r="AH117" s="265"/>
    </row>
    <row r="118" spans="1:34" x14ac:dyDescent="0.2">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5"/>
      <c r="AB118" s="265"/>
      <c r="AC118" s="265"/>
      <c r="AD118" s="265"/>
      <c r="AE118" s="265"/>
      <c r="AF118" s="265"/>
      <c r="AG118" s="265"/>
      <c r="AH118" s="265"/>
    </row>
  </sheetData>
  <sheetProtection algorithmName="SHA-512" hashValue="ptbGtHVRatKjp7HXxM3vYSEISz3f2k8CbsBvHI/xDyyybCdsfkzGDKxzXg6gNqH2rgn/JZhZpE52DlP26aKZHg==" saltValue="pGpvMcfq4+jCPOr3bKbazQ==" spinCount="100000" sheet="1" objects="1" scenarios="1" formatRows="0"/>
  <mergeCells count="23">
    <mergeCell ref="B56:B57"/>
    <mergeCell ref="A29:A32"/>
    <mergeCell ref="A34:A36"/>
    <mergeCell ref="A42:A49"/>
    <mergeCell ref="A56:A57"/>
    <mergeCell ref="B29:B32"/>
    <mergeCell ref="B34:B36"/>
    <mergeCell ref="B42:B49"/>
    <mergeCell ref="A38:A40"/>
    <mergeCell ref="B38:B40"/>
    <mergeCell ref="A51:A54"/>
    <mergeCell ref="B51:B54"/>
    <mergeCell ref="C1:I1"/>
    <mergeCell ref="A1:B1"/>
    <mergeCell ref="A11:A15"/>
    <mergeCell ref="A17:A21"/>
    <mergeCell ref="A23:A27"/>
    <mergeCell ref="A3:I3"/>
    <mergeCell ref="B11:B15"/>
    <mergeCell ref="B17:B21"/>
    <mergeCell ref="B23:B27"/>
    <mergeCell ref="A6:A9"/>
    <mergeCell ref="B6:B9"/>
  </mergeCells>
  <conditionalFormatting sqref="D11:D15 D17 D23:D27 D29:D32 D34:D36 D42:D49 D56:D57 D6:D9 D19:D21 D51:D54">
    <cfRule type="cellIs" dxfId="2445" priority="32" operator="equal">
      <formula>"Excellent"</formula>
    </cfRule>
    <cfRule type="cellIs" dxfId="2444" priority="33" operator="equal">
      <formula>"Good"</formula>
    </cfRule>
    <cfRule type="cellIs" dxfId="2443" priority="34" operator="equal">
      <formula>"Fair"</formula>
    </cfRule>
    <cfRule type="cellIs" dxfId="2442" priority="35" operator="equal">
      <formula>"Poor"</formula>
    </cfRule>
  </conditionalFormatting>
  <conditionalFormatting sqref="E11:E15 E17 E23:E27 E29:E32 E34:E36 E42:E49 E56:E57 E6:E9 E19:E21 E51:E54">
    <cfRule type="cellIs" dxfId="2441" priority="29" operator="equal">
      <formula>"Priority 3"</formula>
    </cfRule>
    <cfRule type="cellIs" dxfId="2440" priority="30" operator="equal">
      <formula>"Priority 2"</formula>
    </cfRule>
    <cfRule type="cellIs" dxfId="2439" priority="31" operator="equal">
      <formula>"Priority 1"</formula>
    </cfRule>
  </conditionalFormatting>
  <conditionalFormatting sqref="D18">
    <cfRule type="cellIs" dxfId="2438" priority="18" operator="equal">
      <formula>"Excellent"</formula>
    </cfRule>
    <cfRule type="cellIs" dxfId="2437" priority="19" operator="equal">
      <formula>"Good"</formula>
    </cfRule>
    <cfRule type="cellIs" dxfId="2436" priority="20" operator="equal">
      <formula>"Fair"</formula>
    </cfRule>
    <cfRule type="cellIs" dxfId="2435" priority="21" operator="equal">
      <formula>"Poor"</formula>
    </cfRule>
  </conditionalFormatting>
  <conditionalFormatting sqref="E18">
    <cfRule type="cellIs" dxfId="2434" priority="15" operator="equal">
      <formula>"Priority 3"</formula>
    </cfRule>
    <cfRule type="cellIs" dxfId="2433" priority="16" operator="equal">
      <formula>"Priority 2"</formula>
    </cfRule>
    <cfRule type="cellIs" dxfId="2432" priority="17" operator="equal">
      <formula>"Priority 1"</formula>
    </cfRule>
  </conditionalFormatting>
  <conditionalFormatting sqref="D38:D40">
    <cfRule type="cellIs" dxfId="2431" priority="11" operator="equal">
      <formula>"Excellent"</formula>
    </cfRule>
    <cfRule type="cellIs" dxfId="2430" priority="12" operator="equal">
      <formula>"Good"</formula>
    </cfRule>
    <cfRule type="cellIs" dxfId="2429" priority="13" operator="equal">
      <formula>"Fair"</formula>
    </cfRule>
    <cfRule type="cellIs" dxfId="2428" priority="14" operator="equal">
      <formula>"Poor"</formula>
    </cfRule>
  </conditionalFormatting>
  <conditionalFormatting sqref="E38:E40">
    <cfRule type="cellIs" dxfId="2427" priority="8" operator="equal">
      <formula>"Priority 3"</formula>
    </cfRule>
    <cfRule type="cellIs" dxfId="2426" priority="9" operator="equal">
      <formula>"Priority 2"</formula>
    </cfRule>
    <cfRule type="cellIs" dxfId="2425" priority="10" operator="equal">
      <formula>"Priority 1"</formula>
    </cfRule>
  </conditionalFormatting>
  <dataValidations count="2">
    <dataValidation type="list" allowBlank="1" showInputMessage="1" showErrorMessage="1" promptTitle="Select Priority from List" prompt="Priority 1_x000a_Priority 2_x000a_Priority 3" sqref="E11:E15 E6:E9 E23:E27 E29:E32 E34:E36 E42:E49 E56:E57 E17:E21 E38:E40 E51:E54">
      <formula1>Priority</formula1>
    </dataValidation>
    <dataValidation type="list" allowBlank="1" showInputMessage="1" showErrorMessage="1" promptTitle="Select Rating from List" prompt="Poor_x000a_Fair_x000a_Good_x000a_Excellent" sqref="D11:D15 D6:D9 D23:D27 D29:D32 D34:D36 D42:D49 D56:D57 D17:D21 D38:D40 D51:D54">
      <formula1>Scale</formula1>
    </dataValidation>
  </dataValidations>
  <printOptions horizontalCentered="1"/>
  <pageMargins left="0.51181102362204722" right="0.51181102362204722" top="0.55118110236220474" bottom="0.55118110236220474" header="0.31496062992125984" footer="0.31496062992125984"/>
  <pageSetup paperSize="9" scale="66" fitToHeight="2" orientation="landscape" horizontalDpi="1200" verticalDpi="300" r:id="rId1"/>
  <rowBreaks count="1" manualBreakCount="1">
    <brk id="28" max="8"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pageSetUpPr fitToPage="1"/>
  </sheetPr>
  <dimension ref="A1:AE3284"/>
  <sheetViews>
    <sheetView zoomScaleNormal="100" workbookViewId="0">
      <pane xSplit="4" ySplit="1" topLeftCell="E1652" activePane="bottomRight" state="frozen"/>
      <selection pane="topRight" activeCell="E1" sqref="E1"/>
      <selection pane="bottomLeft" activeCell="A2" sqref="A2"/>
      <selection pane="bottomRight" activeCell="A1653" sqref="A1653"/>
    </sheetView>
  </sheetViews>
  <sheetFormatPr defaultRowHeight="12.75" x14ac:dyDescent="0.2"/>
  <cols>
    <col min="1" max="1" width="30.85546875" style="889" customWidth="1"/>
    <col min="2" max="2" width="24.7109375" style="889" customWidth="1"/>
    <col min="3" max="4" width="8.7109375" style="889" customWidth="1"/>
    <col min="5" max="8" width="10.7109375" style="889" customWidth="1"/>
    <col min="9" max="9" width="25.7109375" style="889" customWidth="1"/>
    <col min="10" max="14" width="9.7109375" style="889" customWidth="1"/>
    <col min="15" max="15" width="8.7109375" style="889" customWidth="1"/>
    <col min="16" max="31" width="8.85546875" style="889"/>
    <col min="32" max="257" width="8.85546875" style="1073"/>
    <col min="258" max="258" width="24.5703125" style="1073" customWidth="1"/>
    <col min="259" max="259" width="19.28515625" style="1073" customWidth="1"/>
    <col min="260" max="260" width="22.140625" style="1073" customWidth="1"/>
    <col min="261" max="261" width="22.85546875" style="1073" customWidth="1"/>
    <col min="262" max="262" width="24.28515625" style="1073" customWidth="1"/>
    <col min="263" max="263" width="23.7109375" style="1073" customWidth="1"/>
    <col min="264" max="264" width="27.28515625" style="1073" customWidth="1"/>
    <col min="265" max="265" width="26.85546875" style="1073" customWidth="1"/>
    <col min="266" max="266" width="18" style="1073" customWidth="1"/>
    <col min="267" max="267" width="18.5703125" style="1073" customWidth="1"/>
    <col min="268" max="268" width="16.7109375" style="1073" customWidth="1"/>
    <col min="269" max="269" width="19.5703125" style="1073" customWidth="1"/>
    <col min="270" max="513" width="8.85546875" style="1073"/>
    <col min="514" max="514" width="24.5703125" style="1073" customWidth="1"/>
    <col min="515" max="515" width="19.28515625" style="1073" customWidth="1"/>
    <col min="516" max="516" width="22.140625" style="1073" customWidth="1"/>
    <col min="517" max="517" width="22.85546875" style="1073" customWidth="1"/>
    <col min="518" max="518" width="24.28515625" style="1073" customWidth="1"/>
    <col min="519" max="519" width="23.7109375" style="1073" customWidth="1"/>
    <col min="520" max="520" width="27.28515625" style="1073" customWidth="1"/>
    <col min="521" max="521" width="26.85546875" style="1073" customWidth="1"/>
    <col min="522" max="522" width="18" style="1073" customWidth="1"/>
    <col min="523" max="523" width="18.5703125" style="1073" customWidth="1"/>
    <col min="524" max="524" width="16.7109375" style="1073" customWidth="1"/>
    <col min="525" max="525" width="19.5703125" style="1073" customWidth="1"/>
    <col min="526" max="769" width="8.85546875" style="1073"/>
    <col min="770" max="770" width="24.5703125" style="1073" customWidth="1"/>
    <col min="771" max="771" width="19.28515625" style="1073" customWidth="1"/>
    <col min="772" max="772" width="22.140625" style="1073" customWidth="1"/>
    <col min="773" max="773" width="22.85546875" style="1073" customWidth="1"/>
    <col min="774" max="774" width="24.28515625" style="1073" customWidth="1"/>
    <col min="775" max="775" width="23.7109375" style="1073" customWidth="1"/>
    <col min="776" max="776" width="27.28515625" style="1073" customWidth="1"/>
    <col min="777" max="777" width="26.85546875" style="1073" customWidth="1"/>
    <col min="778" max="778" width="18" style="1073" customWidth="1"/>
    <col min="779" max="779" width="18.5703125" style="1073" customWidth="1"/>
    <col min="780" max="780" width="16.7109375" style="1073" customWidth="1"/>
    <col min="781" max="781" width="19.5703125" style="1073" customWidth="1"/>
    <col min="782" max="1025" width="8.85546875" style="1073"/>
    <col min="1026" max="1026" width="24.5703125" style="1073" customWidth="1"/>
    <col min="1027" max="1027" width="19.28515625" style="1073" customWidth="1"/>
    <col min="1028" max="1028" width="22.140625" style="1073" customWidth="1"/>
    <col min="1029" max="1029" width="22.85546875" style="1073" customWidth="1"/>
    <col min="1030" max="1030" width="24.28515625" style="1073" customWidth="1"/>
    <col min="1031" max="1031" width="23.7109375" style="1073" customWidth="1"/>
    <col min="1032" max="1032" width="27.28515625" style="1073" customWidth="1"/>
    <col min="1033" max="1033" width="26.85546875" style="1073" customWidth="1"/>
    <col min="1034" max="1034" width="18" style="1073" customWidth="1"/>
    <col min="1035" max="1035" width="18.5703125" style="1073" customWidth="1"/>
    <col min="1036" max="1036" width="16.7109375" style="1073" customWidth="1"/>
    <col min="1037" max="1037" width="19.5703125" style="1073" customWidth="1"/>
    <col min="1038" max="1281" width="8.85546875" style="1073"/>
    <col min="1282" max="1282" width="24.5703125" style="1073" customWidth="1"/>
    <col min="1283" max="1283" width="19.28515625" style="1073" customWidth="1"/>
    <col min="1284" max="1284" width="22.140625" style="1073" customWidth="1"/>
    <col min="1285" max="1285" width="22.85546875" style="1073" customWidth="1"/>
    <col min="1286" max="1286" width="24.28515625" style="1073" customWidth="1"/>
    <col min="1287" max="1287" width="23.7109375" style="1073" customWidth="1"/>
    <col min="1288" max="1288" width="27.28515625" style="1073" customWidth="1"/>
    <col min="1289" max="1289" width="26.85546875" style="1073" customWidth="1"/>
    <col min="1290" max="1290" width="18" style="1073" customWidth="1"/>
    <col min="1291" max="1291" width="18.5703125" style="1073" customWidth="1"/>
    <col min="1292" max="1292" width="16.7109375" style="1073" customWidth="1"/>
    <col min="1293" max="1293" width="19.5703125" style="1073" customWidth="1"/>
    <col min="1294" max="1537" width="8.85546875" style="1073"/>
    <col min="1538" max="1538" width="24.5703125" style="1073" customWidth="1"/>
    <col min="1539" max="1539" width="19.28515625" style="1073" customWidth="1"/>
    <col min="1540" max="1540" width="22.140625" style="1073" customWidth="1"/>
    <col min="1541" max="1541" width="22.85546875" style="1073" customWidth="1"/>
    <col min="1542" max="1542" width="24.28515625" style="1073" customWidth="1"/>
    <col min="1543" max="1543" width="23.7109375" style="1073" customWidth="1"/>
    <col min="1544" max="1544" width="27.28515625" style="1073" customWidth="1"/>
    <col min="1545" max="1545" width="26.85546875" style="1073" customWidth="1"/>
    <col min="1546" max="1546" width="18" style="1073" customWidth="1"/>
    <col min="1547" max="1547" width="18.5703125" style="1073" customWidth="1"/>
    <col min="1548" max="1548" width="16.7109375" style="1073" customWidth="1"/>
    <col min="1549" max="1549" width="19.5703125" style="1073" customWidth="1"/>
    <col min="1550" max="1793" width="8.85546875" style="1073"/>
    <col min="1794" max="1794" width="24.5703125" style="1073" customWidth="1"/>
    <col min="1795" max="1795" width="19.28515625" style="1073" customWidth="1"/>
    <col min="1796" max="1796" width="22.140625" style="1073" customWidth="1"/>
    <col min="1797" max="1797" width="22.85546875" style="1073" customWidth="1"/>
    <col min="1798" max="1798" width="24.28515625" style="1073" customWidth="1"/>
    <col min="1799" max="1799" width="23.7109375" style="1073" customWidth="1"/>
    <col min="1800" max="1800" width="27.28515625" style="1073" customWidth="1"/>
    <col min="1801" max="1801" width="26.85546875" style="1073" customWidth="1"/>
    <col min="1802" max="1802" width="18" style="1073" customWidth="1"/>
    <col min="1803" max="1803" width="18.5703125" style="1073" customWidth="1"/>
    <col min="1804" max="1804" width="16.7109375" style="1073" customWidth="1"/>
    <col min="1805" max="1805" width="19.5703125" style="1073" customWidth="1"/>
    <col min="1806" max="2049" width="8.85546875" style="1073"/>
    <col min="2050" max="2050" width="24.5703125" style="1073" customWidth="1"/>
    <col min="2051" max="2051" width="19.28515625" style="1073" customWidth="1"/>
    <col min="2052" max="2052" width="22.140625" style="1073" customWidth="1"/>
    <col min="2053" max="2053" width="22.85546875" style="1073" customWidth="1"/>
    <col min="2054" max="2054" width="24.28515625" style="1073" customWidth="1"/>
    <col min="2055" max="2055" width="23.7109375" style="1073" customWidth="1"/>
    <col min="2056" max="2056" width="27.28515625" style="1073" customWidth="1"/>
    <col min="2057" max="2057" width="26.85546875" style="1073" customWidth="1"/>
    <col min="2058" max="2058" width="18" style="1073" customWidth="1"/>
    <col min="2059" max="2059" width="18.5703125" style="1073" customWidth="1"/>
    <col min="2060" max="2060" width="16.7109375" style="1073" customWidth="1"/>
    <col min="2061" max="2061" width="19.5703125" style="1073" customWidth="1"/>
    <col min="2062" max="2305" width="8.85546875" style="1073"/>
    <col min="2306" max="2306" width="24.5703125" style="1073" customWidth="1"/>
    <col min="2307" max="2307" width="19.28515625" style="1073" customWidth="1"/>
    <col min="2308" max="2308" width="22.140625" style="1073" customWidth="1"/>
    <col min="2309" max="2309" width="22.85546875" style="1073" customWidth="1"/>
    <col min="2310" max="2310" width="24.28515625" style="1073" customWidth="1"/>
    <col min="2311" max="2311" width="23.7109375" style="1073" customWidth="1"/>
    <col min="2312" max="2312" width="27.28515625" style="1073" customWidth="1"/>
    <col min="2313" max="2313" width="26.85546875" style="1073" customWidth="1"/>
    <col min="2314" max="2314" width="18" style="1073" customWidth="1"/>
    <col min="2315" max="2315" width="18.5703125" style="1073" customWidth="1"/>
    <col min="2316" max="2316" width="16.7109375" style="1073" customWidth="1"/>
    <col min="2317" max="2317" width="19.5703125" style="1073" customWidth="1"/>
    <col min="2318" max="2561" width="8.85546875" style="1073"/>
    <col min="2562" max="2562" width="24.5703125" style="1073" customWidth="1"/>
    <col min="2563" max="2563" width="19.28515625" style="1073" customWidth="1"/>
    <col min="2564" max="2564" width="22.140625" style="1073" customWidth="1"/>
    <col min="2565" max="2565" width="22.85546875" style="1073" customWidth="1"/>
    <col min="2566" max="2566" width="24.28515625" style="1073" customWidth="1"/>
    <col min="2567" max="2567" width="23.7109375" style="1073" customWidth="1"/>
    <col min="2568" max="2568" width="27.28515625" style="1073" customWidth="1"/>
    <col min="2569" max="2569" width="26.85546875" style="1073" customWidth="1"/>
    <col min="2570" max="2570" width="18" style="1073" customWidth="1"/>
    <col min="2571" max="2571" width="18.5703125" style="1073" customWidth="1"/>
    <col min="2572" max="2572" width="16.7109375" style="1073" customWidth="1"/>
    <col min="2573" max="2573" width="19.5703125" style="1073" customWidth="1"/>
    <col min="2574" max="2817" width="8.85546875" style="1073"/>
    <col min="2818" max="2818" width="24.5703125" style="1073" customWidth="1"/>
    <col min="2819" max="2819" width="19.28515625" style="1073" customWidth="1"/>
    <col min="2820" max="2820" width="22.140625" style="1073" customWidth="1"/>
    <col min="2821" max="2821" width="22.85546875" style="1073" customWidth="1"/>
    <col min="2822" max="2822" width="24.28515625" style="1073" customWidth="1"/>
    <col min="2823" max="2823" width="23.7109375" style="1073" customWidth="1"/>
    <col min="2824" max="2824" width="27.28515625" style="1073" customWidth="1"/>
    <col min="2825" max="2825" width="26.85546875" style="1073" customWidth="1"/>
    <col min="2826" max="2826" width="18" style="1073" customWidth="1"/>
    <col min="2827" max="2827" width="18.5703125" style="1073" customWidth="1"/>
    <col min="2828" max="2828" width="16.7109375" style="1073" customWidth="1"/>
    <col min="2829" max="2829" width="19.5703125" style="1073" customWidth="1"/>
    <col min="2830" max="3073" width="8.85546875" style="1073"/>
    <col min="3074" max="3074" width="24.5703125" style="1073" customWidth="1"/>
    <col min="3075" max="3075" width="19.28515625" style="1073" customWidth="1"/>
    <col min="3076" max="3076" width="22.140625" style="1073" customWidth="1"/>
    <col min="3077" max="3077" width="22.85546875" style="1073" customWidth="1"/>
    <col min="3078" max="3078" width="24.28515625" style="1073" customWidth="1"/>
    <col min="3079" max="3079" width="23.7109375" style="1073" customWidth="1"/>
    <col min="3080" max="3080" width="27.28515625" style="1073" customWidth="1"/>
    <col min="3081" max="3081" width="26.85546875" style="1073" customWidth="1"/>
    <col min="3082" max="3082" width="18" style="1073" customWidth="1"/>
    <col min="3083" max="3083" width="18.5703125" style="1073" customWidth="1"/>
    <col min="3084" max="3084" width="16.7109375" style="1073" customWidth="1"/>
    <col min="3085" max="3085" width="19.5703125" style="1073" customWidth="1"/>
    <col min="3086" max="3329" width="8.85546875" style="1073"/>
    <col min="3330" max="3330" width="24.5703125" style="1073" customWidth="1"/>
    <col min="3331" max="3331" width="19.28515625" style="1073" customWidth="1"/>
    <col min="3332" max="3332" width="22.140625" style="1073" customWidth="1"/>
    <col min="3333" max="3333" width="22.85546875" style="1073" customWidth="1"/>
    <col min="3334" max="3334" width="24.28515625" style="1073" customWidth="1"/>
    <col min="3335" max="3335" width="23.7109375" style="1073" customWidth="1"/>
    <col min="3336" max="3336" width="27.28515625" style="1073" customWidth="1"/>
    <col min="3337" max="3337" width="26.85546875" style="1073" customWidth="1"/>
    <col min="3338" max="3338" width="18" style="1073" customWidth="1"/>
    <col min="3339" max="3339" width="18.5703125" style="1073" customWidth="1"/>
    <col min="3340" max="3340" width="16.7109375" style="1073" customWidth="1"/>
    <col min="3341" max="3341" width="19.5703125" style="1073" customWidth="1"/>
    <col min="3342" max="3585" width="8.85546875" style="1073"/>
    <col min="3586" max="3586" width="24.5703125" style="1073" customWidth="1"/>
    <col min="3587" max="3587" width="19.28515625" style="1073" customWidth="1"/>
    <col min="3588" max="3588" width="22.140625" style="1073" customWidth="1"/>
    <col min="3589" max="3589" width="22.85546875" style="1073" customWidth="1"/>
    <col min="3590" max="3590" width="24.28515625" style="1073" customWidth="1"/>
    <col min="3591" max="3591" width="23.7109375" style="1073" customWidth="1"/>
    <col min="3592" max="3592" width="27.28515625" style="1073" customWidth="1"/>
    <col min="3593" max="3593" width="26.85546875" style="1073" customWidth="1"/>
    <col min="3594" max="3594" width="18" style="1073" customWidth="1"/>
    <col min="3595" max="3595" width="18.5703125" style="1073" customWidth="1"/>
    <col min="3596" max="3596" width="16.7109375" style="1073" customWidth="1"/>
    <col min="3597" max="3597" width="19.5703125" style="1073" customWidth="1"/>
    <col min="3598" max="3841" width="8.85546875" style="1073"/>
    <col min="3842" max="3842" width="24.5703125" style="1073" customWidth="1"/>
    <col min="3843" max="3843" width="19.28515625" style="1073" customWidth="1"/>
    <col min="3844" max="3844" width="22.140625" style="1073" customWidth="1"/>
    <col min="3845" max="3845" width="22.85546875" style="1073" customWidth="1"/>
    <col min="3846" max="3846" width="24.28515625" style="1073" customWidth="1"/>
    <col min="3847" max="3847" width="23.7109375" style="1073" customWidth="1"/>
    <col min="3848" max="3848" width="27.28515625" style="1073" customWidth="1"/>
    <col min="3849" max="3849" width="26.85546875" style="1073" customWidth="1"/>
    <col min="3850" max="3850" width="18" style="1073" customWidth="1"/>
    <col min="3851" max="3851" width="18.5703125" style="1073" customWidth="1"/>
    <col min="3852" max="3852" width="16.7109375" style="1073" customWidth="1"/>
    <col min="3853" max="3853" width="19.5703125" style="1073" customWidth="1"/>
    <col min="3854" max="4097" width="8.85546875" style="1073"/>
    <col min="4098" max="4098" width="24.5703125" style="1073" customWidth="1"/>
    <col min="4099" max="4099" width="19.28515625" style="1073" customWidth="1"/>
    <col min="4100" max="4100" width="22.140625" style="1073" customWidth="1"/>
    <col min="4101" max="4101" width="22.85546875" style="1073" customWidth="1"/>
    <col min="4102" max="4102" width="24.28515625" style="1073" customWidth="1"/>
    <col min="4103" max="4103" width="23.7109375" style="1073" customWidth="1"/>
    <col min="4104" max="4104" width="27.28515625" style="1073" customWidth="1"/>
    <col min="4105" max="4105" width="26.85546875" style="1073" customWidth="1"/>
    <col min="4106" max="4106" width="18" style="1073" customWidth="1"/>
    <col min="4107" max="4107" width="18.5703125" style="1073" customWidth="1"/>
    <col min="4108" max="4108" width="16.7109375" style="1073" customWidth="1"/>
    <col min="4109" max="4109" width="19.5703125" style="1073" customWidth="1"/>
    <col min="4110" max="4353" width="8.85546875" style="1073"/>
    <col min="4354" max="4354" width="24.5703125" style="1073" customWidth="1"/>
    <col min="4355" max="4355" width="19.28515625" style="1073" customWidth="1"/>
    <col min="4356" max="4356" width="22.140625" style="1073" customWidth="1"/>
    <col min="4357" max="4357" width="22.85546875" style="1073" customWidth="1"/>
    <col min="4358" max="4358" width="24.28515625" style="1073" customWidth="1"/>
    <col min="4359" max="4359" width="23.7109375" style="1073" customWidth="1"/>
    <col min="4360" max="4360" width="27.28515625" style="1073" customWidth="1"/>
    <col min="4361" max="4361" width="26.85546875" style="1073" customWidth="1"/>
    <col min="4362" max="4362" width="18" style="1073" customWidth="1"/>
    <col min="4363" max="4363" width="18.5703125" style="1073" customWidth="1"/>
    <col min="4364" max="4364" width="16.7109375" style="1073" customWidth="1"/>
    <col min="4365" max="4365" width="19.5703125" style="1073" customWidth="1"/>
    <col min="4366" max="4609" width="8.85546875" style="1073"/>
    <col min="4610" max="4610" width="24.5703125" style="1073" customWidth="1"/>
    <col min="4611" max="4611" width="19.28515625" style="1073" customWidth="1"/>
    <col min="4612" max="4612" width="22.140625" style="1073" customWidth="1"/>
    <col min="4613" max="4613" width="22.85546875" style="1073" customWidth="1"/>
    <col min="4614" max="4614" width="24.28515625" style="1073" customWidth="1"/>
    <col min="4615" max="4615" width="23.7109375" style="1073" customWidth="1"/>
    <col min="4616" max="4616" width="27.28515625" style="1073" customWidth="1"/>
    <col min="4617" max="4617" width="26.85546875" style="1073" customWidth="1"/>
    <col min="4618" max="4618" width="18" style="1073" customWidth="1"/>
    <col min="4619" max="4619" width="18.5703125" style="1073" customWidth="1"/>
    <col min="4620" max="4620" width="16.7109375" style="1073" customWidth="1"/>
    <col min="4621" max="4621" width="19.5703125" style="1073" customWidth="1"/>
    <col min="4622" max="4865" width="8.85546875" style="1073"/>
    <col min="4866" max="4866" width="24.5703125" style="1073" customWidth="1"/>
    <col min="4867" max="4867" width="19.28515625" style="1073" customWidth="1"/>
    <col min="4868" max="4868" width="22.140625" style="1073" customWidth="1"/>
    <col min="4869" max="4869" width="22.85546875" style="1073" customWidth="1"/>
    <col min="4870" max="4870" width="24.28515625" style="1073" customWidth="1"/>
    <col min="4871" max="4871" width="23.7109375" style="1073" customWidth="1"/>
    <col min="4872" max="4872" width="27.28515625" style="1073" customWidth="1"/>
    <col min="4873" max="4873" width="26.85546875" style="1073" customWidth="1"/>
    <col min="4874" max="4874" width="18" style="1073" customWidth="1"/>
    <col min="4875" max="4875" width="18.5703125" style="1073" customWidth="1"/>
    <col min="4876" max="4876" width="16.7109375" style="1073" customWidth="1"/>
    <col min="4877" max="4877" width="19.5703125" style="1073" customWidth="1"/>
    <col min="4878" max="5121" width="8.85546875" style="1073"/>
    <col min="5122" max="5122" width="24.5703125" style="1073" customWidth="1"/>
    <col min="5123" max="5123" width="19.28515625" style="1073" customWidth="1"/>
    <col min="5124" max="5124" width="22.140625" style="1073" customWidth="1"/>
    <col min="5125" max="5125" width="22.85546875" style="1073" customWidth="1"/>
    <col min="5126" max="5126" width="24.28515625" style="1073" customWidth="1"/>
    <col min="5127" max="5127" width="23.7109375" style="1073" customWidth="1"/>
    <col min="5128" max="5128" width="27.28515625" style="1073" customWidth="1"/>
    <col min="5129" max="5129" width="26.85546875" style="1073" customWidth="1"/>
    <col min="5130" max="5130" width="18" style="1073" customWidth="1"/>
    <col min="5131" max="5131" width="18.5703125" style="1073" customWidth="1"/>
    <col min="5132" max="5132" width="16.7109375" style="1073" customWidth="1"/>
    <col min="5133" max="5133" width="19.5703125" style="1073" customWidth="1"/>
    <col min="5134" max="5377" width="8.85546875" style="1073"/>
    <col min="5378" max="5378" width="24.5703125" style="1073" customWidth="1"/>
    <col min="5379" max="5379" width="19.28515625" style="1073" customWidth="1"/>
    <col min="5380" max="5380" width="22.140625" style="1073" customWidth="1"/>
    <col min="5381" max="5381" width="22.85546875" style="1073" customWidth="1"/>
    <col min="5382" max="5382" width="24.28515625" style="1073" customWidth="1"/>
    <col min="5383" max="5383" width="23.7109375" style="1073" customWidth="1"/>
    <col min="5384" max="5384" width="27.28515625" style="1073" customWidth="1"/>
    <col min="5385" max="5385" width="26.85546875" style="1073" customWidth="1"/>
    <col min="5386" max="5386" width="18" style="1073" customWidth="1"/>
    <col min="5387" max="5387" width="18.5703125" style="1073" customWidth="1"/>
    <col min="5388" max="5388" width="16.7109375" style="1073" customWidth="1"/>
    <col min="5389" max="5389" width="19.5703125" style="1073" customWidth="1"/>
    <col min="5390" max="5633" width="8.85546875" style="1073"/>
    <col min="5634" max="5634" width="24.5703125" style="1073" customWidth="1"/>
    <col min="5635" max="5635" width="19.28515625" style="1073" customWidth="1"/>
    <col min="5636" max="5636" width="22.140625" style="1073" customWidth="1"/>
    <col min="5637" max="5637" width="22.85546875" style="1073" customWidth="1"/>
    <col min="5638" max="5638" width="24.28515625" style="1073" customWidth="1"/>
    <col min="5639" max="5639" width="23.7109375" style="1073" customWidth="1"/>
    <col min="5640" max="5640" width="27.28515625" style="1073" customWidth="1"/>
    <col min="5641" max="5641" width="26.85546875" style="1073" customWidth="1"/>
    <col min="5642" max="5642" width="18" style="1073" customWidth="1"/>
    <col min="5643" max="5643" width="18.5703125" style="1073" customWidth="1"/>
    <col min="5644" max="5644" width="16.7109375" style="1073" customWidth="1"/>
    <col min="5645" max="5645" width="19.5703125" style="1073" customWidth="1"/>
    <col min="5646" max="5889" width="8.85546875" style="1073"/>
    <col min="5890" max="5890" width="24.5703125" style="1073" customWidth="1"/>
    <col min="5891" max="5891" width="19.28515625" style="1073" customWidth="1"/>
    <col min="5892" max="5892" width="22.140625" style="1073" customWidth="1"/>
    <col min="5893" max="5893" width="22.85546875" style="1073" customWidth="1"/>
    <col min="5894" max="5894" width="24.28515625" style="1073" customWidth="1"/>
    <col min="5895" max="5895" width="23.7109375" style="1073" customWidth="1"/>
    <col min="5896" max="5896" width="27.28515625" style="1073" customWidth="1"/>
    <col min="5897" max="5897" width="26.85546875" style="1073" customWidth="1"/>
    <col min="5898" max="5898" width="18" style="1073" customWidth="1"/>
    <col min="5899" max="5899" width="18.5703125" style="1073" customWidth="1"/>
    <col min="5900" max="5900" width="16.7109375" style="1073" customWidth="1"/>
    <col min="5901" max="5901" width="19.5703125" style="1073" customWidth="1"/>
    <col min="5902" max="6145" width="8.85546875" style="1073"/>
    <col min="6146" max="6146" width="24.5703125" style="1073" customWidth="1"/>
    <col min="6147" max="6147" width="19.28515625" style="1073" customWidth="1"/>
    <col min="6148" max="6148" width="22.140625" style="1073" customWidth="1"/>
    <col min="6149" max="6149" width="22.85546875" style="1073" customWidth="1"/>
    <col min="6150" max="6150" width="24.28515625" style="1073" customWidth="1"/>
    <col min="6151" max="6151" width="23.7109375" style="1073" customWidth="1"/>
    <col min="6152" max="6152" width="27.28515625" style="1073" customWidth="1"/>
    <col min="6153" max="6153" width="26.85546875" style="1073" customWidth="1"/>
    <col min="6154" max="6154" width="18" style="1073" customWidth="1"/>
    <col min="6155" max="6155" width="18.5703125" style="1073" customWidth="1"/>
    <col min="6156" max="6156" width="16.7109375" style="1073" customWidth="1"/>
    <col min="6157" max="6157" width="19.5703125" style="1073" customWidth="1"/>
    <col min="6158" max="6401" width="8.85546875" style="1073"/>
    <col min="6402" max="6402" width="24.5703125" style="1073" customWidth="1"/>
    <col min="6403" max="6403" width="19.28515625" style="1073" customWidth="1"/>
    <col min="6404" max="6404" width="22.140625" style="1073" customWidth="1"/>
    <col min="6405" max="6405" width="22.85546875" style="1073" customWidth="1"/>
    <col min="6406" max="6406" width="24.28515625" style="1073" customWidth="1"/>
    <col min="6407" max="6407" width="23.7109375" style="1073" customWidth="1"/>
    <col min="6408" max="6408" width="27.28515625" style="1073" customWidth="1"/>
    <col min="6409" max="6409" width="26.85546875" style="1073" customWidth="1"/>
    <col min="6410" max="6410" width="18" style="1073" customWidth="1"/>
    <col min="6411" max="6411" width="18.5703125" style="1073" customWidth="1"/>
    <col min="6412" max="6412" width="16.7109375" style="1073" customWidth="1"/>
    <col min="6413" max="6413" width="19.5703125" style="1073" customWidth="1"/>
    <col min="6414" max="6657" width="8.85546875" style="1073"/>
    <col min="6658" max="6658" width="24.5703125" style="1073" customWidth="1"/>
    <col min="6659" max="6659" width="19.28515625" style="1073" customWidth="1"/>
    <col min="6660" max="6660" width="22.140625" style="1073" customWidth="1"/>
    <col min="6661" max="6661" width="22.85546875" style="1073" customWidth="1"/>
    <col min="6662" max="6662" width="24.28515625" style="1073" customWidth="1"/>
    <col min="6663" max="6663" width="23.7109375" style="1073" customWidth="1"/>
    <col min="6664" max="6664" width="27.28515625" style="1073" customWidth="1"/>
    <col min="6665" max="6665" width="26.85546875" style="1073" customWidth="1"/>
    <col min="6666" max="6666" width="18" style="1073" customWidth="1"/>
    <col min="6667" max="6667" width="18.5703125" style="1073" customWidth="1"/>
    <col min="6668" max="6668" width="16.7109375" style="1073" customWidth="1"/>
    <col min="6669" max="6669" width="19.5703125" style="1073" customWidth="1"/>
    <col min="6670" max="6913" width="8.85546875" style="1073"/>
    <col min="6914" max="6914" width="24.5703125" style="1073" customWidth="1"/>
    <col min="6915" max="6915" width="19.28515625" style="1073" customWidth="1"/>
    <col min="6916" max="6916" width="22.140625" style="1073" customWidth="1"/>
    <col min="6917" max="6917" width="22.85546875" style="1073" customWidth="1"/>
    <col min="6918" max="6918" width="24.28515625" style="1073" customWidth="1"/>
    <col min="6919" max="6919" width="23.7109375" style="1073" customWidth="1"/>
    <col min="6920" max="6920" width="27.28515625" style="1073" customWidth="1"/>
    <col min="6921" max="6921" width="26.85546875" style="1073" customWidth="1"/>
    <col min="6922" max="6922" width="18" style="1073" customWidth="1"/>
    <col min="6923" max="6923" width="18.5703125" style="1073" customWidth="1"/>
    <col min="6924" max="6924" width="16.7109375" style="1073" customWidth="1"/>
    <col min="6925" max="6925" width="19.5703125" style="1073" customWidth="1"/>
    <col min="6926" max="7169" width="8.85546875" style="1073"/>
    <col min="7170" max="7170" width="24.5703125" style="1073" customWidth="1"/>
    <col min="7171" max="7171" width="19.28515625" style="1073" customWidth="1"/>
    <col min="7172" max="7172" width="22.140625" style="1073" customWidth="1"/>
    <col min="7173" max="7173" width="22.85546875" style="1073" customWidth="1"/>
    <col min="7174" max="7174" width="24.28515625" style="1073" customWidth="1"/>
    <col min="7175" max="7175" width="23.7109375" style="1073" customWidth="1"/>
    <col min="7176" max="7176" width="27.28515625" style="1073" customWidth="1"/>
    <col min="7177" max="7177" width="26.85546875" style="1073" customWidth="1"/>
    <col min="7178" max="7178" width="18" style="1073" customWidth="1"/>
    <col min="7179" max="7179" width="18.5703125" style="1073" customWidth="1"/>
    <col min="7180" max="7180" width="16.7109375" style="1073" customWidth="1"/>
    <col min="7181" max="7181" width="19.5703125" style="1073" customWidth="1"/>
    <col min="7182" max="7425" width="8.85546875" style="1073"/>
    <col min="7426" max="7426" width="24.5703125" style="1073" customWidth="1"/>
    <col min="7427" max="7427" width="19.28515625" style="1073" customWidth="1"/>
    <col min="7428" max="7428" width="22.140625" style="1073" customWidth="1"/>
    <col min="7429" max="7429" width="22.85546875" style="1073" customWidth="1"/>
    <col min="7430" max="7430" width="24.28515625" style="1073" customWidth="1"/>
    <col min="7431" max="7431" width="23.7109375" style="1073" customWidth="1"/>
    <col min="7432" max="7432" width="27.28515625" style="1073" customWidth="1"/>
    <col min="7433" max="7433" width="26.85546875" style="1073" customWidth="1"/>
    <col min="7434" max="7434" width="18" style="1073" customWidth="1"/>
    <col min="7435" max="7435" width="18.5703125" style="1073" customWidth="1"/>
    <col min="7436" max="7436" width="16.7109375" style="1073" customWidth="1"/>
    <col min="7437" max="7437" width="19.5703125" style="1073" customWidth="1"/>
    <col min="7438" max="7681" width="8.85546875" style="1073"/>
    <col min="7682" max="7682" width="24.5703125" style="1073" customWidth="1"/>
    <col min="7683" max="7683" width="19.28515625" style="1073" customWidth="1"/>
    <col min="7684" max="7684" width="22.140625" style="1073" customWidth="1"/>
    <col min="7685" max="7685" width="22.85546875" style="1073" customWidth="1"/>
    <col min="7686" max="7686" width="24.28515625" style="1073" customWidth="1"/>
    <col min="7687" max="7687" width="23.7109375" style="1073" customWidth="1"/>
    <col min="7688" max="7688" width="27.28515625" style="1073" customWidth="1"/>
    <col min="7689" max="7689" width="26.85546875" style="1073" customWidth="1"/>
    <col min="7690" max="7690" width="18" style="1073" customWidth="1"/>
    <col min="7691" max="7691" width="18.5703125" style="1073" customWidth="1"/>
    <col min="7692" max="7692" width="16.7109375" style="1073" customWidth="1"/>
    <col min="7693" max="7693" width="19.5703125" style="1073" customWidth="1"/>
    <col min="7694" max="7937" width="8.85546875" style="1073"/>
    <col min="7938" max="7938" width="24.5703125" style="1073" customWidth="1"/>
    <col min="7939" max="7939" width="19.28515625" style="1073" customWidth="1"/>
    <col min="7940" max="7940" width="22.140625" style="1073" customWidth="1"/>
    <col min="7941" max="7941" width="22.85546875" style="1073" customWidth="1"/>
    <col min="7942" max="7942" width="24.28515625" style="1073" customWidth="1"/>
    <col min="7943" max="7943" width="23.7109375" style="1073" customWidth="1"/>
    <col min="7944" max="7944" width="27.28515625" style="1073" customWidth="1"/>
    <col min="7945" max="7945" width="26.85546875" style="1073" customWidth="1"/>
    <col min="7946" max="7946" width="18" style="1073" customWidth="1"/>
    <col min="7947" max="7947" width="18.5703125" style="1073" customWidth="1"/>
    <col min="7948" max="7948" width="16.7109375" style="1073" customWidth="1"/>
    <col min="7949" max="7949" width="19.5703125" style="1073" customWidth="1"/>
    <col min="7950" max="8193" width="8.85546875" style="1073"/>
    <col min="8194" max="8194" width="24.5703125" style="1073" customWidth="1"/>
    <col min="8195" max="8195" width="19.28515625" style="1073" customWidth="1"/>
    <col min="8196" max="8196" width="22.140625" style="1073" customWidth="1"/>
    <col min="8197" max="8197" width="22.85546875" style="1073" customWidth="1"/>
    <col min="8198" max="8198" width="24.28515625" style="1073" customWidth="1"/>
    <col min="8199" max="8199" width="23.7109375" style="1073" customWidth="1"/>
    <col min="8200" max="8200" width="27.28515625" style="1073" customWidth="1"/>
    <col min="8201" max="8201" width="26.85546875" style="1073" customWidth="1"/>
    <col min="8202" max="8202" width="18" style="1073" customWidth="1"/>
    <col min="8203" max="8203" width="18.5703125" style="1073" customWidth="1"/>
    <col min="8204" max="8204" width="16.7109375" style="1073" customWidth="1"/>
    <col min="8205" max="8205" width="19.5703125" style="1073" customWidth="1"/>
    <col min="8206" max="8449" width="8.85546875" style="1073"/>
    <col min="8450" max="8450" width="24.5703125" style="1073" customWidth="1"/>
    <col min="8451" max="8451" width="19.28515625" style="1073" customWidth="1"/>
    <col min="8452" max="8452" width="22.140625" style="1073" customWidth="1"/>
    <col min="8453" max="8453" width="22.85546875" style="1073" customWidth="1"/>
    <col min="8454" max="8454" width="24.28515625" style="1073" customWidth="1"/>
    <col min="8455" max="8455" width="23.7109375" style="1073" customWidth="1"/>
    <col min="8456" max="8456" width="27.28515625" style="1073" customWidth="1"/>
    <col min="8457" max="8457" width="26.85546875" style="1073" customWidth="1"/>
    <col min="8458" max="8458" width="18" style="1073" customWidth="1"/>
    <col min="8459" max="8459" width="18.5703125" style="1073" customWidth="1"/>
    <col min="8460" max="8460" width="16.7109375" style="1073" customWidth="1"/>
    <col min="8461" max="8461" width="19.5703125" style="1073" customWidth="1"/>
    <col min="8462" max="8705" width="8.85546875" style="1073"/>
    <col min="8706" max="8706" width="24.5703125" style="1073" customWidth="1"/>
    <col min="8707" max="8707" width="19.28515625" style="1073" customWidth="1"/>
    <col min="8708" max="8708" width="22.140625" style="1073" customWidth="1"/>
    <col min="8709" max="8709" width="22.85546875" style="1073" customWidth="1"/>
    <col min="8710" max="8710" width="24.28515625" style="1073" customWidth="1"/>
    <col min="8711" max="8711" width="23.7109375" style="1073" customWidth="1"/>
    <col min="8712" max="8712" width="27.28515625" style="1073" customWidth="1"/>
    <col min="8713" max="8713" width="26.85546875" style="1073" customWidth="1"/>
    <col min="8714" max="8714" width="18" style="1073" customWidth="1"/>
    <col min="8715" max="8715" width="18.5703125" style="1073" customWidth="1"/>
    <col min="8716" max="8716" width="16.7109375" style="1073" customWidth="1"/>
    <col min="8717" max="8717" width="19.5703125" style="1073" customWidth="1"/>
    <col min="8718" max="8961" width="8.85546875" style="1073"/>
    <col min="8962" max="8962" width="24.5703125" style="1073" customWidth="1"/>
    <col min="8963" max="8963" width="19.28515625" style="1073" customWidth="1"/>
    <col min="8964" max="8964" width="22.140625" style="1073" customWidth="1"/>
    <col min="8965" max="8965" width="22.85546875" style="1073" customWidth="1"/>
    <col min="8966" max="8966" width="24.28515625" style="1073" customWidth="1"/>
    <col min="8967" max="8967" width="23.7109375" style="1073" customWidth="1"/>
    <col min="8968" max="8968" width="27.28515625" style="1073" customWidth="1"/>
    <col min="8969" max="8969" width="26.85546875" style="1073" customWidth="1"/>
    <col min="8970" max="8970" width="18" style="1073" customWidth="1"/>
    <col min="8971" max="8971" width="18.5703125" style="1073" customWidth="1"/>
    <col min="8972" max="8972" width="16.7109375" style="1073" customWidth="1"/>
    <col min="8973" max="8973" width="19.5703125" style="1073" customWidth="1"/>
    <col min="8974" max="9217" width="8.85546875" style="1073"/>
    <col min="9218" max="9218" width="24.5703125" style="1073" customWidth="1"/>
    <col min="9219" max="9219" width="19.28515625" style="1073" customWidth="1"/>
    <col min="9220" max="9220" width="22.140625" style="1073" customWidth="1"/>
    <col min="9221" max="9221" width="22.85546875" style="1073" customWidth="1"/>
    <col min="9222" max="9222" width="24.28515625" style="1073" customWidth="1"/>
    <col min="9223" max="9223" width="23.7109375" style="1073" customWidth="1"/>
    <col min="9224" max="9224" width="27.28515625" style="1073" customWidth="1"/>
    <col min="9225" max="9225" width="26.85546875" style="1073" customWidth="1"/>
    <col min="9226" max="9226" width="18" style="1073" customWidth="1"/>
    <col min="9227" max="9227" width="18.5703125" style="1073" customWidth="1"/>
    <col min="9228" max="9228" width="16.7109375" style="1073" customWidth="1"/>
    <col min="9229" max="9229" width="19.5703125" style="1073" customWidth="1"/>
    <col min="9230" max="9473" width="8.85546875" style="1073"/>
    <col min="9474" max="9474" width="24.5703125" style="1073" customWidth="1"/>
    <col min="9475" max="9475" width="19.28515625" style="1073" customWidth="1"/>
    <col min="9476" max="9476" width="22.140625" style="1073" customWidth="1"/>
    <col min="9477" max="9477" width="22.85546875" style="1073" customWidth="1"/>
    <col min="9478" max="9478" width="24.28515625" style="1073" customWidth="1"/>
    <col min="9479" max="9479" width="23.7109375" style="1073" customWidth="1"/>
    <col min="9480" max="9480" width="27.28515625" style="1073" customWidth="1"/>
    <col min="9481" max="9481" width="26.85546875" style="1073" customWidth="1"/>
    <col min="9482" max="9482" width="18" style="1073" customWidth="1"/>
    <col min="9483" max="9483" width="18.5703125" style="1073" customWidth="1"/>
    <col min="9484" max="9484" width="16.7109375" style="1073" customWidth="1"/>
    <col min="9485" max="9485" width="19.5703125" style="1073" customWidth="1"/>
    <col min="9486" max="9729" width="8.85546875" style="1073"/>
    <col min="9730" max="9730" width="24.5703125" style="1073" customWidth="1"/>
    <col min="9731" max="9731" width="19.28515625" style="1073" customWidth="1"/>
    <col min="9732" max="9732" width="22.140625" style="1073" customWidth="1"/>
    <col min="9733" max="9733" width="22.85546875" style="1073" customWidth="1"/>
    <col min="9734" max="9734" width="24.28515625" style="1073" customWidth="1"/>
    <col min="9735" max="9735" width="23.7109375" style="1073" customWidth="1"/>
    <col min="9736" max="9736" width="27.28515625" style="1073" customWidth="1"/>
    <col min="9737" max="9737" width="26.85546875" style="1073" customWidth="1"/>
    <col min="9738" max="9738" width="18" style="1073" customWidth="1"/>
    <col min="9739" max="9739" width="18.5703125" style="1073" customWidth="1"/>
    <col min="9740" max="9740" width="16.7109375" style="1073" customWidth="1"/>
    <col min="9741" max="9741" width="19.5703125" style="1073" customWidth="1"/>
    <col min="9742" max="9985" width="8.85546875" style="1073"/>
    <col min="9986" max="9986" width="24.5703125" style="1073" customWidth="1"/>
    <col min="9987" max="9987" width="19.28515625" style="1073" customWidth="1"/>
    <col min="9988" max="9988" width="22.140625" style="1073" customWidth="1"/>
    <col min="9989" max="9989" width="22.85546875" style="1073" customWidth="1"/>
    <col min="9990" max="9990" width="24.28515625" style="1073" customWidth="1"/>
    <col min="9991" max="9991" width="23.7109375" style="1073" customWidth="1"/>
    <col min="9992" max="9992" width="27.28515625" style="1073" customWidth="1"/>
    <col min="9993" max="9993" width="26.85546875" style="1073" customWidth="1"/>
    <col min="9994" max="9994" width="18" style="1073" customWidth="1"/>
    <col min="9995" max="9995" width="18.5703125" style="1073" customWidth="1"/>
    <col min="9996" max="9996" width="16.7109375" style="1073" customWidth="1"/>
    <col min="9997" max="9997" width="19.5703125" style="1073" customWidth="1"/>
    <col min="9998" max="10241" width="8.85546875" style="1073"/>
    <col min="10242" max="10242" width="24.5703125" style="1073" customWidth="1"/>
    <col min="10243" max="10243" width="19.28515625" style="1073" customWidth="1"/>
    <col min="10244" max="10244" width="22.140625" style="1073" customWidth="1"/>
    <col min="10245" max="10245" width="22.85546875" style="1073" customWidth="1"/>
    <col min="10246" max="10246" width="24.28515625" style="1073" customWidth="1"/>
    <col min="10247" max="10247" width="23.7109375" style="1073" customWidth="1"/>
    <col min="10248" max="10248" width="27.28515625" style="1073" customWidth="1"/>
    <col min="10249" max="10249" width="26.85546875" style="1073" customWidth="1"/>
    <col min="10250" max="10250" width="18" style="1073" customWidth="1"/>
    <col min="10251" max="10251" width="18.5703125" style="1073" customWidth="1"/>
    <col min="10252" max="10252" width="16.7109375" style="1073" customWidth="1"/>
    <col min="10253" max="10253" width="19.5703125" style="1073" customWidth="1"/>
    <col min="10254" max="10497" width="8.85546875" style="1073"/>
    <col min="10498" max="10498" width="24.5703125" style="1073" customWidth="1"/>
    <col min="10499" max="10499" width="19.28515625" style="1073" customWidth="1"/>
    <col min="10500" max="10500" width="22.140625" style="1073" customWidth="1"/>
    <col min="10501" max="10501" width="22.85546875" style="1073" customWidth="1"/>
    <col min="10502" max="10502" width="24.28515625" style="1073" customWidth="1"/>
    <col min="10503" max="10503" width="23.7109375" style="1073" customWidth="1"/>
    <col min="10504" max="10504" width="27.28515625" style="1073" customWidth="1"/>
    <col min="10505" max="10505" width="26.85546875" style="1073" customWidth="1"/>
    <col min="10506" max="10506" width="18" style="1073" customWidth="1"/>
    <col min="10507" max="10507" width="18.5703125" style="1073" customWidth="1"/>
    <col min="10508" max="10508" width="16.7109375" style="1073" customWidth="1"/>
    <col min="10509" max="10509" width="19.5703125" style="1073" customWidth="1"/>
    <col min="10510" max="10753" width="8.85546875" style="1073"/>
    <col min="10754" max="10754" width="24.5703125" style="1073" customWidth="1"/>
    <col min="10755" max="10755" width="19.28515625" style="1073" customWidth="1"/>
    <col min="10756" max="10756" width="22.140625" style="1073" customWidth="1"/>
    <col min="10757" max="10757" width="22.85546875" style="1073" customWidth="1"/>
    <col min="10758" max="10758" width="24.28515625" style="1073" customWidth="1"/>
    <col min="10759" max="10759" width="23.7109375" style="1073" customWidth="1"/>
    <col min="10760" max="10760" width="27.28515625" style="1073" customWidth="1"/>
    <col min="10761" max="10761" width="26.85546875" style="1073" customWidth="1"/>
    <col min="10762" max="10762" width="18" style="1073" customWidth="1"/>
    <col min="10763" max="10763" width="18.5703125" style="1073" customWidth="1"/>
    <col min="10764" max="10764" width="16.7109375" style="1073" customWidth="1"/>
    <col min="10765" max="10765" width="19.5703125" style="1073" customWidth="1"/>
    <col min="10766" max="11009" width="8.85546875" style="1073"/>
    <col min="11010" max="11010" width="24.5703125" style="1073" customWidth="1"/>
    <col min="11011" max="11011" width="19.28515625" style="1073" customWidth="1"/>
    <col min="11012" max="11012" width="22.140625" style="1073" customWidth="1"/>
    <col min="11013" max="11013" width="22.85546875" style="1073" customWidth="1"/>
    <col min="11014" max="11014" width="24.28515625" style="1073" customWidth="1"/>
    <col min="11015" max="11015" width="23.7109375" style="1073" customWidth="1"/>
    <col min="11016" max="11016" width="27.28515625" style="1073" customWidth="1"/>
    <col min="11017" max="11017" width="26.85546875" style="1073" customWidth="1"/>
    <col min="11018" max="11018" width="18" style="1073" customWidth="1"/>
    <col min="11019" max="11019" width="18.5703125" style="1073" customWidth="1"/>
    <col min="11020" max="11020" width="16.7109375" style="1073" customWidth="1"/>
    <col min="11021" max="11021" width="19.5703125" style="1073" customWidth="1"/>
    <col min="11022" max="11265" width="8.85546875" style="1073"/>
    <col min="11266" max="11266" width="24.5703125" style="1073" customWidth="1"/>
    <col min="11267" max="11267" width="19.28515625" style="1073" customWidth="1"/>
    <col min="11268" max="11268" width="22.140625" style="1073" customWidth="1"/>
    <col min="11269" max="11269" width="22.85546875" style="1073" customWidth="1"/>
    <col min="11270" max="11270" width="24.28515625" style="1073" customWidth="1"/>
    <col min="11271" max="11271" width="23.7109375" style="1073" customWidth="1"/>
    <col min="11272" max="11272" width="27.28515625" style="1073" customWidth="1"/>
    <col min="11273" max="11273" width="26.85546875" style="1073" customWidth="1"/>
    <col min="11274" max="11274" width="18" style="1073" customWidth="1"/>
    <col min="11275" max="11275" width="18.5703125" style="1073" customWidth="1"/>
    <col min="11276" max="11276" width="16.7109375" style="1073" customWidth="1"/>
    <col min="11277" max="11277" width="19.5703125" style="1073" customWidth="1"/>
    <col min="11278" max="11521" width="8.85546875" style="1073"/>
    <col min="11522" max="11522" width="24.5703125" style="1073" customWidth="1"/>
    <col min="11523" max="11523" width="19.28515625" style="1073" customWidth="1"/>
    <col min="11524" max="11524" width="22.140625" style="1073" customWidth="1"/>
    <col min="11525" max="11525" width="22.85546875" style="1073" customWidth="1"/>
    <col min="11526" max="11526" width="24.28515625" style="1073" customWidth="1"/>
    <col min="11527" max="11527" width="23.7109375" style="1073" customWidth="1"/>
    <col min="11528" max="11528" width="27.28515625" style="1073" customWidth="1"/>
    <col min="11529" max="11529" width="26.85546875" style="1073" customWidth="1"/>
    <col min="11530" max="11530" width="18" style="1073" customWidth="1"/>
    <col min="11531" max="11531" width="18.5703125" style="1073" customWidth="1"/>
    <col min="11532" max="11532" width="16.7109375" style="1073" customWidth="1"/>
    <col min="11533" max="11533" width="19.5703125" style="1073" customWidth="1"/>
    <col min="11534" max="11777" width="8.85546875" style="1073"/>
    <col min="11778" max="11778" width="24.5703125" style="1073" customWidth="1"/>
    <col min="11779" max="11779" width="19.28515625" style="1073" customWidth="1"/>
    <col min="11780" max="11780" width="22.140625" style="1073" customWidth="1"/>
    <col min="11781" max="11781" width="22.85546875" style="1073" customWidth="1"/>
    <col min="11782" max="11782" width="24.28515625" style="1073" customWidth="1"/>
    <col min="11783" max="11783" width="23.7109375" style="1073" customWidth="1"/>
    <col min="11784" max="11784" width="27.28515625" style="1073" customWidth="1"/>
    <col min="11785" max="11785" width="26.85546875" style="1073" customWidth="1"/>
    <col min="11786" max="11786" width="18" style="1073" customWidth="1"/>
    <col min="11787" max="11787" width="18.5703125" style="1073" customWidth="1"/>
    <col min="11788" max="11788" width="16.7109375" style="1073" customWidth="1"/>
    <col min="11789" max="11789" width="19.5703125" style="1073" customWidth="1"/>
    <col min="11790" max="12033" width="8.85546875" style="1073"/>
    <col min="12034" max="12034" width="24.5703125" style="1073" customWidth="1"/>
    <col min="12035" max="12035" width="19.28515625" style="1073" customWidth="1"/>
    <col min="12036" max="12036" width="22.140625" style="1073" customWidth="1"/>
    <col min="12037" max="12037" width="22.85546875" style="1073" customWidth="1"/>
    <col min="12038" max="12038" width="24.28515625" style="1073" customWidth="1"/>
    <col min="12039" max="12039" width="23.7109375" style="1073" customWidth="1"/>
    <col min="12040" max="12040" width="27.28515625" style="1073" customWidth="1"/>
    <col min="12041" max="12041" width="26.85546875" style="1073" customWidth="1"/>
    <col min="12042" max="12042" width="18" style="1073" customWidth="1"/>
    <col min="12043" max="12043" width="18.5703125" style="1073" customWidth="1"/>
    <col min="12044" max="12044" width="16.7109375" style="1073" customWidth="1"/>
    <col min="12045" max="12045" width="19.5703125" style="1073" customWidth="1"/>
    <col min="12046" max="12289" width="8.85546875" style="1073"/>
    <col min="12290" max="12290" width="24.5703125" style="1073" customWidth="1"/>
    <col min="12291" max="12291" width="19.28515625" style="1073" customWidth="1"/>
    <col min="12292" max="12292" width="22.140625" style="1073" customWidth="1"/>
    <col min="12293" max="12293" width="22.85546875" style="1073" customWidth="1"/>
    <col min="12294" max="12294" width="24.28515625" style="1073" customWidth="1"/>
    <col min="12295" max="12295" width="23.7109375" style="1073" customWidth="1"/>
    <col min="12296" max="12296" width="27.28515625" style="1073" customWidth="1"/>
    <col min="12297" max="12297" width="26.85546875" style="1073" customWidth="1"/>
    <col min="12298" max="12298" width="18" style="1073" customWidth="1"/>
    <col min="12299" max="12299" width="18.5703125" style="1073" customWidth="1"/>
    <col min="12300" max="12300" width="16.7109375" style="1073" customWidth="1"/>
    <col min="12301" max="12301" width="19.5703125" style="1073" customWidth="1"/>
    <col min="12302" max="12545" width="8.85546875" style="1073"/>
    <col min="12546" max="12546" width="24.5703125" style="1073" customWidth="1"/>
    <col min="12547" max="12547" width="19.28515625" style="1073" customWidth="1"/>
    <col min="12548" max="12548" width="22.140625" style="1073" customWidth="1"/>
    <col min="12549" max="12549" width="22.85546875" style="1073" customWidth="1"/>
    <col min="12550" max="12550" width="24.28515625" style="1073" customWidth="1"/>
    <col min="12551" max="12551" width="23.7109375" style="1073" customWidth="1"/>
    <col min="12552" max="12552" width="27.28515625" style="1073" customWidth="1"/>
    <col min="12553" max="12553" width="26.85546875" style="1073" customWidth="1"/>
    <col min="12554" max="12554" width="18" style="1073" customWidth="1"/>
    <col min="12555" max="12555" width="18.5703125" style="1073" customWidth="1"/>
    <col min="12556" max="12556" width="16.7109375" style="1073" customWidth="1"/>
    <col min="12557" max="12557" width="19.5703125" style="1073" customWidth="1"/>
    <col min="12558" max="12801" width="8.85546875" style="1073"/>
    <col min="12802" max="12802" width="24.5703125" style="1073" customWidth="1"/>
    <col min="12803" max="12803" width="19.28515625" style="1073" customWidth="1"/>
    <col min="12804" max="12804" width="22.140625" style="1073" customWidth="1"/>
    <col min="12805" max="12805" width="22.85546875" style="1073" customWidth="1"/>
    <col min="12806" max="12806" width="24.28515625" style="1073" customWidth="1"/>
    <col min="12807" max="12807" width="23.7109375" style="1073" customWidth="1"/>
    <col min="12808" max="12808" width="27.28515625" style="1073" customWidth="1"/>
    <col min="12809" max="12809" width="26.85546875" style="1073" customWidth="1"/>
    <col min="12810" max="12810" width="18" style="1073" customWidth="1"/>
    <col min="12811" max="12811" width="18.5703125" style="1073" customWidth="1"/>
    <col min="12812" max="12812" width="16.7109375" style="1073" customWidth="1"/>
    <col min="12813" max="12813" width="19.5703125" style="1073" customWidth="1"/>
    <col min="12814" max="13057" width="8.85546875" style="1073"/>
    <col min="13058" max="13058" width="24.5703125" style="1073" customWidth="1"/>
    <col min="13059" max="13059" width="19.28515625" style="1073" customWidth="1"/>
    <col min="13060" max="13060" width="22.140625" style="1073" customWidth="1"/>
    <col min="13061" max="13061" width="22.85546875" style="1073" customWidth="1"/>
    <col min="13062" max="13062" width="24.28515625" style="1073" customWidth="1"/>
    <col min="13063" max="13063" width="23.7109375" style="1073" customWidth="1"/>
    <col min="13064" max="13064" width="27.28515625" style="1073" customWidth="1"/>
    <col min="13065" max="13065" width="26.85546875" style="1073" customWidth="1"/>
    <col min="13066" max="13066" width="18" style="1073" customWidth="1"/>
    <col min="13067" max="13067" width="18.5703125" style="1073" customWidth="1"/>
    <col min="13068" max="13068" width="16.7109375" style="1073" customWidth="1"/>
    <col min="13069" max="13069" width="19.5703125" style="1073" customWidth="1"/>
    <col min="13070" max="13313" width="8.85546875" style="1073"/>
    <col min="13314" max="13314" width="24.5703125" style="1073" customWidth="1"/>
    <col min="13315" max="13315" width="19.28515625" style="1073" customWidth="1"/>
    <col min="13316" max="13316" width="22.140625" style="1073" customWidth="1"/>
    <col min="13317" max="13317" width="22.85546875" style="1073" customWidth="1"/>
    <col min="13318" max="13318" width="24.28515625" style="1073" customWidth="1"/>
    <col min="13319" max="13319" width="23.7109375" style="1073" customWidth="1"/>
    <col min="13320" max="13320" width="27.28515625" style="1073" customWidth="1"/>
    <col min="13321" max="13321" width="26.85546875" style="1073" customWidth="1"/>
    <col min="13322" max="13322" width="18" style="1073" customWidth="1"/>
    <col min="13323" max="13323" width="18.5703125" style="1073" customWidth="1"/>
    <col min="13324" max="13324" width="16.7109375" style="1073" customWidth="1"/>
    <col min="13325" max="13325" width="19.5703125" style="1073" customWidth="1"/>
    <col min="13326" max="13569" width="8.85546875" style="1073"/>
    <col min="13570" max="13570" width="24.5703125" style="1073" customWidth="1"/>
    <col min="13571" max="13571" width="19.28515625" style="1073" customWidth="1"/>
    <col min="13572" max="13572" width="22.140625" style="1073" customWidth="1"/>
    <col min="13573" max="13573" width="22.85546875" style="1073" customWidth="1"/>
    <col min="13574" max="13574" width="24.28515625" style="1073" customWidth="1"/>
    <col min="13575" max="13575" width="23.7109375" style="1073" customWidth="1"/>
    <col min="13576" max="13576" width="27.28515625" style="1073" customWidth="1"/>
    <col min="13577" max="13577" width="26.85546875" style="1073" customWidth="1"/>
    <col min="13578" max="13578" width="18" style="1073" customWidth="1"/>
    <col min="13579" max="13579" width="18.5703125" style="1073" customWidth="1"/>
    <col min="13580" max="13580" width="16.7109375" style="1073" customWidth="1"/>
    <col min="13581" max="13581" width="19.5703125" style="1073" customWidth="1"/>
    <col min="13582" max="13825" width="8.85546875" style="1073"/>
    <col min="13826" max="13826" width="24.5703125" style="1073" customWidth="1"/>
    <col min="13827" max="13827" width="19.28515625" style="1073" customWidth="1"/>
    <col min="13828" max="13828" width="22.140625" style="1073" customWidth="1"/>
    <col min="13829" max="13829" width="22.85546875" style="1073" customWidth="1"/>
    <col min="13830" max="13830" width="24.28515625" style="1073" customWidth="1"/>
    <col min="13831" max="13831" width="23.7109375" style="1073" customWidth="1"/>
    <col min="13832" max="13832" width="27.28515625" style="1073" customWidth="1"/>
    <col min="13833" max="13833" width="26.85546875" style="1073" customWidth="1"/>
    <col min="13834" max="13834" width="18" style="1073" customWidth="1"/>
    <col min="13835" max="13835" width="18.5703125" style="1073" customWidth="1"/>
    <col min="13836" max="13836" width="16.7109375" style="1073" customWidth="1"/>
    <col min="13837" max="13837" width="19.5703125" style="1073" customWidth="1"/>
    <col min="13838" max="14081" width="8.85546875" style="1073"/>
    <col min="14082" max="14082" width="24.5703125" style="1073" customWidth="1"/>
    <col min="14083" max="14083" width="19.28515625" style="1073" customWidth="1"/>
    <col min="14084" max="14084" width="22.140625" style="1073" customWidth="1"/>
    <col min="14085" max="14085" width="22.85546875" style="1073" customWidth="1"/>
    <col min="14086" max="14086" width="24.28515625" style="1073" customWidth="1"/>
    <col min="14087" max="14087" width="23.7109375" style="1073" customWidth="1"/>
    <col min="14088" max="14088" width="27.28515625" style="1073" customWidth="1"/>
    <col min="14089" max="14089" width="26.85546875" style="1073" customWidth="1"/>
    <col min="14090" max="14090" width="18" style="1073" customWidth="1"/>
    <col min="14091" max="14091" width="18.5703125" style="1073" customWidth="1"/>
    <col min="14092" max="14092" width="16.7109375" style="1073" customWidth="1"/>
    <col min="14093" max="14093" width="19.5703125" style="1073" customWidth="1"/>
    <col min="14094" max="14337" width="8.85546875" style="1073"/>
    <col min="14338" max="14338" width="24.5703125" style="1073" customWidth="1"/>
    <col min="14339" max="14339" width="19.28515625" style="1073" customWidth="1"/>
    <col min="14340" max="14340" width="22.140625" style="1073" customWidth="1"/>
    <col min="14341" max="14341" width="22.85546875" style="1073" customWidth="1"/>
    <col min="14342" max="14342" width="24.28515625" style="1073" customWidth="1"/>
    <col min="14343" max="14343" width="23.7109375" style="1073" customWidth="1"/>
    <col min="14344" max="14344" width="27.28515625" style="1073" customWidth="1"/>
    <col min="14345" max="14345" width="26.85546875" style="1073" customWidth="1"/>
    <col min="14346" max="14346" width="18" style="1073" customWidth="1"/>
    <col min="14347" max="14347" width="18.5703125" style="1073" customWidth="1"/>
    <col min="14348" max="14348" width="16.7109375" style="1073" customWidth="1"/>
    <col min="14349" max="14349" width="19.5703125" style="1073" customWidth="1"/>
    <col min="14350" max="14593" width="8.85546875" style="1073"/>
    <col min="14594" max="14594" width="24.5703125" style="1073" customWidth="1"/>
    <col min="14595" max="14595" width="19.28515625" style="1073" customWidth="1"/>
    <col min="14596" max="14596" width="22.140625" style="1073" customWidth="1"/>
    <col min="14597" max="14597" width="22.85546875" style="1073" customWidth="1"/>
    <col min="14598" max="14598" width="24.28515625" style="1073" customWidth="1"/>
    <col min="14599" max="14599" width="23.7109375" style="1073" customWidth="1"/>
    <col min="14600" max="14600" width="27.28515625" style="1073" customWidth="1"/>
    <col min="14601" max="14601" width="26.85546875" style="1073" customWidth="1"/>
    <col min="14602" max="14602" width="18" style="1073" customWidth="1"/>
    <col min="14603" max="14603" width="18.5703125" style="1073" customWidth="1"/>
    <col min="14604" max="14604" width="16.7109375" style="1073" customWidth="1"/>
    <col min="14605" max="14605" width="19.5703125" style="1073" customWidth="1"/>
    <col min="14606" max="14849" width="8.85546875" style="1073"/>
    <col min="14850" max="14850" width="24.5703125" style="1073" customWidth="1"/>
    <col min="14851" max="14851" width="19.28515625" style="1073" customWidth="1"/>
    <col min="14852" max="14852" width="22.140625" style="1073" customWidth="1"/>
    <col min="14853" max="14853" width="22.85546875" style="1073" customWidth="1"/>
    <col min="14854" max="14854" width="24.28515625" style="1073" customWidth="1"/>
    <col min="14855" max="14855" width="23.7109375" style="1073" customWidth="1"/>
    <col min="14856" max="14856" width="27.28515625" style="1073" customWidth="1"/>
    <col min="14857" max="14857" width="26.85546875" style="1073" customWidth="1"/>
    <col min="14858" max="14858" width="18" style="1073" customWidth="1"/>
    <col min="14859" max="14859" width="18.5703125" style="1073" customWidth="1"/>
    <col min="14860" max="14860" width="16.7109375" style="1073" customWidth="1"/>
    <col min="14861" max="14861" width="19.5703125" style="1073" customWidth="1"/>
    <col min="14862" max="15105" width="8.85546875" style="1073"/>
    <col min="15106" max="15106" width="24.5703125" style="1073" customWidth="1"/>
    <col min="15107" max="15107" width="19.28515625" style="1073" customWidth="1"/>
    <col min="15108" max="15108" width="22.140625" style="1073" customWidth="1"/>
    <col min="15109" max="15109" width="22.85546875" style="1073" customWidth="1"/>
    <col min="15110" max="15110" width="24.28515625" style="1073" customWidth="1"/>
    <col min="15111" max="15111" width="23.7109375" style="1073" customWidth="1"/>
    <col min="15112" max="15112" width="27.28515625" style="1073" customWidth="1"/>
    <col min="15113" max="15113" width="26.85546875" style="1073" customWidth="1"/>
    <col min="15114" max="15114" width="18" style="1073" customWidth="1"/>
    <col min="15115" max="15115" width="18.5703125" style="1073" customWidth="1"/>
    <col min="15116" max="15116" width="16.7109375" style="1073" customWidth="1"/>
    <col min="15117" max="15117" width="19.5703125" style="1073" customWidth="1"/>
    <col min="15118" max="15361" width="8.85546875" style="1073"/>
    <col min="15362" max="15362" width="24.5703125" style="1073" customWidth="1"/>
    <col min="15363" max="15363" width="19.28515625" style="1073" customWidth="1"/>
    <col min="15364" max="15364" width="22.140625" style="1073" customWidth="1"/>
    <col min="15365" max="15365" width="22.85546875" style="1073" customWidth="1"/>
    <col min="15366" max="15366" width="24.28515625" style="1073" customWidth="1"/>
    <col min="15367" max="15367" width="23.7109375" style="1073" customWidth="1"/>
    <col min="15368" max="15368" width="27.28515625" style="1073" customWidth="1"/>
    <col min="15369" max="15369" width="26.85546875" style="1073" customWidth="1"/>
    <col min="15370" max="15370" width="18" style="1073" customWidth="1"/>
    <col min="15371" max="15371" width="18.5703125" style="1073" customWidth="1"/>
    <col min="15372" max="15372" width="16.7109375" style="1073" customWidth="1"/>
    <col min="15373" max="15373" width="19.5703125" style="1073" customWidth="1"/>
    <col min="15374" max="15617" width="8.85546875" style="1073"/>
    <col min="15618" max="15618" width="24.5703125" style="1073" customWidth="1"/>
    <col min="15619" max="15619" width="19.28515625" style="1073" customWidth="1"/>
    <col min="15620" max="15620" width="22.140625" style="1073" customWidth="1"/>
    <col min="15621" max="15621" width="22.85546875" style="1073" customWidth="1"/>
    <col min="15622" max="15622" width="24.28515625" style="1073" customWidth="1"/>
    <col min="15623" max="15623" width="23.7109375" style="1073" customWidth="1"/>
    <col min="15624" max="15624" width="27.28515625" style="1073" customWidth="1"/>
    <col min="15625" max="15625" width="26.85546875" style="1073" customWidth="1"/>
    <col min="15626" max="15626" width="18" style="1073" customWidth="1"/>
    <col min="15627" max="15627" width="18.5703125" style="1073" customWidth="1"/>
    <col min="15628" max="15628" width="16.7109375" style="1073" customWidth="1"/>
    <col min="15629" max="15629" width="19.5703125" style="1073" customWidth="1"/>
    <col min="15630" max="15873" width="8.85546875" style="1073"/>
    <col min="15874" max="15874" width="24.5703125" style="1073" customWidth="1"/>
    <col min="15875" max="15875" width="19.28515625" style="1073" customWidth="1"/>
    <col min="15876" max="15876" width="22.140625" style="1073" customWidth="1"/>
    <col min="15877" max="15877" width="22.85546875" style="1073" customWidth="1"/>
    <col min="15878" max="15878" width="24.28515625" style="1073" customWidth="1"/>
    <col min="15879" max="15879" width="23.7109375" style="1073" customWidth="1"/>
    <col min="15880" max="15880" width="27.28515625" style="1073" customWidth="1"/>
    <col min="15881" max="15881" width="26.85546875" style="1073" customWidth="1"/>
    <col min="15882" max="15882" width="18" style="1073" customWidth="1"/>
    <col min="15883" max="15883" width="18.5703125" style="1073" customWidth="1"/>
    <col min="15884" max="15884" width="16.7109375" style="1073" customWidth="1"/>
    <col min="15885" max="15885" width="19.5703125" style="1073" customWidth="1"/>
    <col min="15886" max="16129" width="8.85546875" style="1073"/>
    <col min="16130" max="16130" width="24.5703125" style="1073" customWidth="1"/>
    <col min="16131" max="16131" width="19.28515625" style="1073" customWidth="1"/>
    <col min="16132" max="16132" width="22.140625" style="1073" customWidth="1"/>
    <col min="16133" max="16133" width="22.85546875" style="1073" customWidth="1"/>
    <col min="16134" max="16134" width="24.28515625" style="1073" customWidth="1"/>
    <col min="16135" max="16135" width="23.7109375" style="1073" customWidth="1"/>
    <col min="16136" max="16136" width="27.28515625" style="1073" customWidth="1"/>
    <col min="16137" max="16137" width="26.85546875" style="1073" customWidth="1"/>
    <col min="16138" max="16138" width="18" style="1073" customWidth="1"/>
    <col min="16139" max="16139" width="18.5703125" style="1073" customWidth="1"/>
    <col min="16140" max="16140" width="16.7109375" style="1073" customWidth="1"/>
    <col min="16141" max="16141" width="19.5703125" style="1073" customWidth="1"/>
    <col min="16142" max="16384" width="8.85546875" style="1073"/>
  </cols>
  <sheetData>
    <row r="1" spans="1:31" s="1071" customFormat="1" ht="30" customHeight="1" x14ac:dyDescent="0.2">
      <c r="A1" s="451" t="s">
        <v>286</v>
      </c>
      <c r="B1" s="1245" t="s">
        <v>734</v>
      </c>
      <c r="C1" s="1246"/>
      <c r="D1" s="1246"/>
      <c r="E1" s="1246"/>
      <c r="F1" s="1246"/>
      <c r="G1" s="1246"/>
      <c r="H1" s="1246"/>
      <c r="I1" s="1246"/>
      <c r="J1" s="1246"/>
      <c r="K1" s="1246"/>
      <c r="L1" s="1246"/>
      <c r="M1" s="1246"/>
      <c r="N1" s="1247"/>
      <c r="O1" s="56"/>
      <c r="P1" s="56"/>
      <c r="Q1" s="56"/>
      <c r="R1" s="56"/>
      <c r="S1" s="955"/>
      <c r="T1" s="56"/>
      <c r="U1" s="56"/>
      <c r="V1" s="56"/>
      <c r="W1" s="56"/>
      <c r="X1" s="56"/>
      <c r="Y1" s="56"/>
      <c r="Z1" s="56"/>
      <c r="AA1" s="56"/>
      <c r="AB1" s="56"/>
      <c r="AC1" s="56"/>
      <c r="AD1" s="56"/>
      <c r="AE1" s="56"/>
    </row>
    <row r="2" spans="1:31" s="1070" customFormat="1" ht="30.75" customHeight="1" thickBot="1" x14ac:dyDescent="0.25">
      <c r="A2" s="90" t="s">
        <v>160</v>
      </c>
      <c r="B2" s="58"/>
      <c r="C2" s="58"/>
      <c r="D2" s="59"/>
      <c r="E2" s="59"/>
      <c r="F2" s="467"/>
      <c r="G2" s="59"/>
      <c r="H2" s="59"/>
      <c r="I2" s="59"/>
      <c r="J2" s="59"/>
      <c r="K2" s="59"/>
      <c r="L2" s="59"/>
      <c r="M2" s="59"/>
      <c r="N2" s="59"/>
      <c r="O2" s="59"/>
      <c r="P2" s="59"/>
      <c r="Q2" s="59"/>
      <c r="R2" s="59"/>
      <c r="S2" s="955"/>
      <c r="T2" s="59"/>
      <c r="U2" s="59"/>
      <c r="V2" s="59"/>
      <c r="W2" s="59"/>
      <c r="X2" s="59"/>
      <c r="Y2" s="59"/>
      <c r="Z2" s="59"/>
      <c r="AA2" s="59"/>
      <c r="AB2" s="59"/>
      <c r="AC2" s="59"/>
      <c r="AD2" s="59"/>
      <c r="AE2" s="59"/>
    </row>
    <row r="3" spans="1:31" s="1072" customFormat="1" ht="24" customHeight="1" thickBot="1" x14ac:dyDescent="0.25">
      <c r="A3" s="1276" t="s">
        <v>839</v>
      </c>
      <c r="B3" s="1277"/>
      <c r="C3" s="1277"/>
      <c r="D3" s="1277"/>
      <c r="E3" s="1277"/>
      <c r="F3" s="1277"/>
      <c r="G3" s="1277"/>
      <c r="H3" s="1277"/>
      <c r="I3" s="1277"/>
      <c r="J3" s="1277"/>
      <c r="K3" s="1277"/>
      <c r="L3" s="1277"/>
      <c r="M3" s="1277"/>
      <c r="N3" s="1278"/>
      <c r="O3" s="969"/>
      <c r="P3" s="926"/>
      <c r="Q3" s="547"/>
      <c r="R3" s="547"/>
      <c r="S3" s="547"/>
      <c r="T3" s="547"/>
      <c r="U3" s="547"/>
      <c r="V3" s="547"/>
      <c r="W3" s="547"/>
      <c r="X3" s="547"/>
      <c r="Y3" s="547"/>
      <c r="Z3" s="547"/>
      <c r="AA3" s="547"/>
      <c r="AB3" s="547"/>
      <c r="AC3" s="547"/>
      <c r="AD3" s="547"/>
      <c r="AE3" s="547"/>
    </row>
    <row r="4" spans="1:31" ht="12" customHeight="1" thickBot="1" x14ac:dyDescent="0.25">
      <c r="A4" s="941"/>
      <c r="B4" s="932"/>
      <c r="C4" s="932"/>
      <c r="D4" s="932"/>
      <c r="E4" s="932"/>
      <c r="F4" s="932"/>
      <c r="G4" s="932"/>
      <c r="H4" s="932"/>
      <c r="I4" s="932"/>
      <c r="J4" s="926"/>
      <c r="K4" s="926"/>
      <c r="L4" s="926"/>
      <c r="M4" s="926"/>
      <c r="N4" s="960"/>
      <c r="O4" s="926"/>
      <c r="P4" s="926"/>
      <c r="Q4" s="926"/>
      <c r="R4" s="926"/>
      <c r="S4" s="926"/>
      <c r="T4" s="926"/>
      <c r="U4" s="926"/>
      <c r="V4" s="926"/>
      <c r="W4" s="926"/>
      <c r="X4" s="926"/>
      <c r="Y4" s="926"/>
      <c r="Z4" s="926"/>
      <c r="AA4" s="926"/>
      <c r="AB4" s="926"/>
      <c r="AC4" s="926"/>
      <c r="AD4" s="926"/>
      <c r="AE4" s="926"/>
    </row>
    <row r="5" spans="1:31" ht="24" customHeight="1" thickBot="1" x14ac:dyDescent="0.25">
      <c r="A5" s="1284" t="s">
        <v>845</v>
      </c>
      <c r="B5" s="1285"/>
      <c r="C5" s="1285"/>
      <c r="D5" s="1286"/>
      <c r="E5" s="976"/>
      <c r="F5" s="976"/>
      <c r="G5" s="976"/>
      <c r="H5" s="976"/>
      <c r="I5" s="976"/>
      <c r="J5" s="976"/>
      <c r="K5" s="976"/>
      <c r="L5" s="976"/>
      <c r="M5" s="976"/>
      <c r="N5" s="977"/>
      <c r="O5" s="926"/>
      <c r="P5" s="926"/>
      <c r="Q5" s="926"/>
      <c r="R5" s="926"/>
      <c r="S5" s="926"/>
      <c r="T5" s="926"/>
      <c r="U5" s="926"/>
      <c r="V5" s="926"/>
      <c r="W5" s="926"/>
      <c r="X5" s="926"/>
      <c r="Y5" s="926"/>
      <c r="Z5" s="926"/>
      <c r="AA5" s="926"/>
      <c r="AB5" s="926"/>
      <c r="AC5" s="926"/>
      <c r="AD5" s="926"/>
      <c r="AE5" s="926"/>
    </row>
    <row r="6" spans="1:31" ht="21" customHeight="1" x14ac:dyDescent="0.2">
      <c r="A6" s="974"/>
      <c r="B6" s="975"/>
      <c r="C6" s="1306"/>
      <c r="D6" s="1307"/>
      <c r="E6" s="1279" t="s">
        <v>837</v>
      </c>
      <c r="F6" s="1279" t="s">
        <v>735</v>
      </c>
      <c r="G6" s="1279" t="s">
        <v>926</v>
      </c>
      <c r="H6" s="1279" t="s">
        <v>927</v>
      </c>
      <c r="I6" s="1001"/>
      <c r="J6" s="1281" t="s">
        <v>842</v>
      </c>
      <c r="K6" s="1281"/>
      <c r="L6" s="1281"/>
      <c r="M6" s="1282"/>
      <c r="N6" s="1283"/>
      <c r="O6" s="945"/>
      <c r="P6" s="946"/>
      <c r="Q6" s="926"/>
      <c r="R6" s="926"/>
      <c r="S6" s="926"/>
      <c r="T6" s="926"/>
      <c r="U6" s="926"/>
      <c r="V6" s="926"/>
      <c r="W6" s="926"/>
      <c r="X6" s="926"/>
      <c r="Y6" s="926"/>
      <c r="Z6" s="926"/>
      <c r="AA6" s="926"/>
      <c r="AB6" s="926"/>
      <c r="AC6" s="926"/>
      <c r="AD6" s="926"/>
      <c r="AE6" s="926"/>
    </row>
    <row r="7" spans="1:31" ht="30" customHeight="1" thickBot="1" x14ac:dyDescent="0.25">
      <c r="A7" s="978" t="s">
        <v>844</v>
      </c>
      <c r="B7" s="970"/>
      <c r="C7" s="1304" t="s">
        <v>938</v>
      </c>
      <c r="D7" s="1305"/>
      <c r="E7" s="1280"/>
      <c r="F7" s="1280"/>
      <c r="G7" s="1280"/>
      <c r="H7" s="1280"/>
      <c r="I7" s="1002"/>
      <c r="J7" s="1013" t="s">
        <v>757</v>
      </c>
      <c r="K7" s="1013" t="s">
        <v>758</v>
      </c>
      <c r="L7" s="1013" t="s">
        <v>759</v>
      </c>
      <c r="M7" s="1013" t="s">
        <v>760</v>
      </c>
      <c r="N7" s="1014" t="s">
        <v>857</v>
      </c>
      <c r="O7" s="945"/>
      <c r="P7" s="946"/>
      <c r="Q7" s="926"/>
      <c r="R7" s="926"/>
      <c r="S7" s="926"/>
      <c r="T7" s="926"/>
      <c r="U7" s="926"/>
      <c r="V7" s="926"/>
      <c r="W7" s="926"/>
      <c r="X7" s="926"/>
      <c r="Y7" s="926"/>
      <c r="Z7" s="926"/>
      <c r="AA7" s="926"/>
      <c r="AB7" s="926"/>
      <c r="AC7" s="926"/>
      <c r="AD7" s="926"/>
      <c r="AE7" s="926"/>
    </row>
    <row r="8" spans="1:31" ht="18" customHeight="1" x14ac:dyDescent="0.2">
      <c r="A8" s="980" t="s">
        <v>841</v>
      </c>
      <c r="B8" s="979"/>
      <c r="C8" s="1308">
        <f>B138+B353+B568+B783+B998+B1213+B1428+B1643+B1858+B2073+B2288+B2503+B2718+B2933+B3148</f>
        <v>85</v>
      </c>
      <c r="D8" s="1309"/>
      <c r="E8" s="981">
        <f>E138+E353+E568+E783+E998+E1213+E1428+E1643+E1858+E2073+E2288+E2503+E2718+E2933+E3148</f>
        <v>5326</v>
      </c>
      <c r="F8" s="981">
        <f>F138+F353+F568+F783+F998+F1213+F1428+F1643+F1858+F2073+F2288+F2503+F2718+F2933+F3148</f>
        <v>2114</v>
      </c>
      <c r="G8" s="981">
        <f>G138+G353+G568+G783+G998+G1213+G1428+G1643+G1858+G2073+G2288+G2503+G2718+G2933+G3148</f>
        <v>2526</v>
      </c>
      <c r="H8" s="981">
        <f>H138+H353+H568+H783+H998+H1213+H1428+H1643+H1858+H2073+H2288+H2503+H2718+H2933+H3148</f>
        <v>412</v>
      </c>
      <c r="I8" s="999"/>
      <c r="J8" s="922">
        <f>IF(SUM(J138+J353+J568+J783+J998+J1213+J1428+J1643+J1858+J2073+J2288+J2503+J2718+J2933+J3148)=0,"",AVERAGE(J38:J137,J253:J352,J468:J567,J683:J782,J898:J997,J1113:J1212,J1328:J1427,J1543:J1642,J1758:J1857,J1973:J2072,J2188:J2287,J2403:J2502,J2618:J2717,J2833:J2932,J3048:J3147))</f>
        <v>1</v>
      </c>
      <c r="K8" s="922" t="str">
        <f t="shared" ref="K8:N8" si="0">IF(SUM(K138+K353+K568+K783+K998+K1213+K1428+K1643+K1858+K2073+K2288+K2503+K2718+K2933+K3148)=0,"",AVERAGE(K38:K137,K253:K352,K468:K567,K683:K782,K898:K997,K1113:K1212,K1328:K1427,K1543:K1642,K1758:K1857,K1973:K2072,K2188:K2287,K2403:K2502,K2618:K2717,K2833:K2932,K3048:K3147))</f>
        <v/>
      </c>
      <c r="L8" s="922">
        <f t="shared" si="0"/>
        <v>0.5</v>
      </c>
      <c r="M8" s="922" t="str">
        <f t="shared" ref="M8" si="1">IF(SUM(M138+M353+M568+M783+M998+M1213+M1428+M1643+M1858+M2073+M2288+M2503+M2718+M2933+M3148)=0,"",AVERAGE(M38:M137,M253:M352,M468:M567,M683:M782,M898:M997,M1113:M1212,M1328:M1427,M1543:M1642,M1758:M1857,M1973:M2072,M2188:M2287,M2403:M2502,M2618:M2717,M2833:M2932,M3048:M3147))</f>
        <v/>
      </c>
      <c r="N8" s="924" t="str">
        <f t="shared" si="0"/>
        <v/>
      </c>
      <c r="O8" s="926"/>
      <c r="P8" s="926"/>
      <c r="Q8" s="926"/>
      <c r="R8" s="926"/>
      <c r="S8" s="926"/>
      <c r="T8" s="926"/>
      <c r="U8" s="926"/>
      <c r="V8" s="926"/>
      <c r="W8" s="926"/>
      <c r="X8" s="926"/>
      <c r="Y8" s="926"/>
      <c r="Z8" s="926"/>
      <c r="AA8" s="926"/>
      <c r="AB8" s="926"/>
      <c r="AC8" s="926"/>
      <c r="AD8" s="926"/>
      <c r="AE8" s="926"/>
    </row>
    <row r="9" spans="1:31" ht="18" customHeight="1" thickBot="1" x14ac:dyDescent="0.25">
      <c r="A9" s="994" t="s">
        <v>941</v>
      </c>
      <c r="B9" s="995"/>
      <c r="C9" s="1310">
        <f>B243+B458+B673+B888+B1103+B1318+B1533+B1748+B1963+B2178+B2393+B2608+B2823+B3038+B3253</f>
        <v>29</v>
      </c>
      <c r="D9" s="1311"/>
      <c r="E9" s="998">
        <f>E243+E458+E673+E888+E1103+E1318+E1533+E1748+E1963+E2178+E2393+E2608+E2823+E3038+E3253</f>
        <v>4205.1381999999994</v>
      </c>
      <c r="F9" s="998">
        <f>F243+F458+F673+F888+F1103+F1318+F1533+F1748+F1963+F2178+F2393+F2608+F2823+F3038+F3253</f>
        <v>929</v>
      </c>
      <c r="G9" s="998">
        <f>G243+G458+G673+G888+G1103+G1318+G1533+G1748+G1963+G2178+G2393+G2608+G2823+G3038+G3253</f>
        <v>993</v>
      </c>
      <c r="H9" s="998">
        <f>H243+H458+H673+H888+H1103+H1318+H1533+H1748+H1963+H2178+H2393+H2608+H2823+H3038+H3253</f>
        <v>64</v>
      </c>
      <c r="I9" s="1000"/>
      <c r="J9" s="931">
        <f>IF(SUM(J243+J458+J673+J888+J1103+J1318+J1533+J1748+J1963+J2178+J2393+J2608+J2823+J3038+J3253)=0,"",AVERAGE(J143:J242,J358:J457,J573:J672,J788:J887,J1003:J1102,J1218:J1317,J1433:J1532,J1648:J1747,J1863:J1962,J2078:J2177,J2293:J2392,J2508:J2607,J2723:J2822,J2938:J3037,J3153:J3252))</f>
        <v>0.97368421052631582</v>
      </c>
      <c r="K9" s="931" t="str">
        <f t="shared" ref="K9:N9" si="2">IF(SUM(K243+K458+K673+K888+K1103+K1318+K1533+K1748+K1963+K2178+K2393+K2608+K2823+K3038+K3253)=0,"",AVERAGE(K143:K242,K358:K457,K573:K672,K788:K887,K1003:K1102,K1218:K1317,K1433:K1532,K1648:K1747,K1863:K1962,K2078:K2177,K2293:K2392,K2508:K2607,K2723:K2822,K2938:K3037,K3153:K3252))</f>
        <v/>
      </c>
      <c r="L9" s="931">
        <f t="shared" si="2"/>
        <v>0.5</v>
      </c>
      <c r="M9" s="931" t="str">
        <f t="shared" ref="M9" si="3">IF(SUM(M243+M458+M673+M888+M1103+M1318+M1533+M1748+M1963+M2178+M2393+M2608+M2823+M3038+M3253)=0,"",AVERAGE(M143:M242,M358:M457,M573:M672,M788:M887,M1003:M1102,M1218:M1317,M1433:M1532,M1648:M1747,M1863:M1962,M2078:M2177,M2293:M2392,M2508:M2607,M2723:M2822,M2938:M3037,M3153:M3252))</f>
        <v/>
      </c>
      <c r="N9" s="936" t="str">
        <f t="shared" si="2"/>
        <v/>
      </c>
      <c r="O9" s="926"/>
      <c r="P9" s="926"/>
      <c r="Q9" s="926"/>
      <c r="R9" s="926"/>
      <c r="S9" s="926"/>
      <c r="T9" s="926"/>
      <c r="U9" s="926"/>
      <c r="V9" s="926"/>
      <c r="W9" s="926"/>
      <c r="X9" s="926"/>
      <c r="Y9" s="926"/>
      <c r="Z9" s="926"/>
      <c r="AA9" s="926"/>
      <c r="AB9" s="926"/>
      <c r="AC9" s="926"/>
      <c r="AD9" s="926"/>
      <c r="AE9" s="926"/>
    </row>
    <row r="10" spans="1:31" s="1074" customFormat="1" ht="18" customHeight="1" thickBot="1" x14ac:dyDescent="0.25">
      <c r="A10" s="566"/>
      <c r="B10" s="1097" t="s">
        <v>5</v>
      </c>
      <c r="C10" s="1312">
        <f>SUM(C8:C9)</f>
        <v>114</v>
      </c>
      <c r="D10" s="1313"/>
      <c r="E10" s="1098">
        <f>SUM(E8:E9)</f>
        <v>9531.1381999999994</v>
      </c>
      <c r="F10" s="989">
        <f t="shared" ref="F10:H10" si="4">SUM(F8:F9)</f>
        <v>3043</v>
      </c>
      <c r="G10" s="989">
        <f t="shared" si="4"/>
        <v>3519</v>
      </c>
      <c r="H10" s="990">
        <f t="shared" si="4"/>
        <v>476</v>
      </c>
      <c r="I10" s="948" t="s">
        <v>843</v>
      </c>
      <c r="J10" s="991">
        <f>IF(SUM(J8:J9)=0,"",AVERAGE(J38:J137,J253:J352,J468:J567,J683:J782,J898:J997,J1113:J1212,J1328:J1427,J1543:J1642,J1758:J1857,J1973:J2072,J2188:J2287,J2403:J2502,J2618:J2717,J2833:J2932,J3048:J3147,J143:J242,J358:J457,J573:J672,J788:J887,J1003:J1102,J1218:J1317,J1433:J1532,J1648:J1747,J1863:J1962,J2078:J2177,J2293:J2392,J2508:J2607,J2723:J2822,J2938:J3037,J3153:J3252))</f>
        <v>0.99122807017543857</v>
      </c>
      <c r="K10" s="992" t="str">
        <f t="shared" ref="K10:N10" si="5">IF(SUM(K8:K9)=0,"",AVERAGE(K38:K137,K253:K352,K468:K567,K683:K782,K898:K997,K1113:K1212,K1328:K1427,K1543:K1642,K1758:K1857,K1973:K2072,K2188:K2287,K2403:K2502,K2618:K2717,K2833:K2932,K3048:K3147,K143:K242,K358:K457,K573:K672,K788:K887,K1003:K1102,K1218:K1317,K1433:K1532,K1648:K1747,K1863:K1962,K2078:K2177,K2293:K2392,K2508:K2607,K2723:K2822,K2938:K3037,K3153:K3252))</f>
        <v/>
      </c>
      <c r="L10" s="992">
        <f t="shared" si="5"/>
        <v>0.5</v>
      </c>
      <c r="M10" s="992" t="str">
        <f t="shared" ref="M10" si="6">IF(SUM(M8:M9)=0,"",AVERAGE(M38:M137,M253:M352,M468:M567,M683:M782,M898:M997,M1113:M1212,M1328:M1427,M1543:M1642,M1758:M1857,M1973:M2072,M2188:M2287,M2403:M2502,M2618:M2717,M2833:M2932,M3048:M3147,M143:M242,M358:M457,M573:M672,M788:M887,M1003:M1102,M1218:M1317,M1433:M1532,M1648:M1747,M1863:M1962,M2078:M2177,M2293:M2392,M2508:M2607,M2723:M2822,M2938:M3037,M3153:M3252))</f>
        <v/>
      </c>
      <c r="N10" s="993" t="str">
        <f t="shared" si="5"/>
        <v/>
      </c>
      <c r="O10" s="19"/>
      <c r="P10" s="19"/>
      <c r="Q10" s="19"/>
      <c r="R10" s="19"/>
      <c r="S10" s="19"/>
      <c r="T10" s="19"/>
      <c r="U10" s="19"/>
      <c r="V10" s="19"/>
      <c r="W10" s="19"/>
      <c r="X10" s="19"/>
      <c r="Y10" s="19"/>
      <c r="Z10" s="19"/>
      <c r="AA10" s="19"/>
      <c r="AB10" s="19"/>
      <c r="AC10" s="19"/>
      <c r="AD10" s="19"/>
      <c r="AE10" s="19"/>
    </row>
    <row r="11" spans="1:31" ht="12" customHeight="1" thickBot="1" x14ac:dyDescent="0.25">
      <c r="A11" s="941"/>
      <c r="B11" s="932"/>
      <c r="C11" s="932"/>
      <c r="D11" s="932"/>
      <c r="E11" s="932"/>
      <c r="F11" s="932"/>
      <c r="G11" s="932"/>
      <c r="H11" s="932"/>
      <c r="I11" s="932"/>
      <c r="J11" s="926"/>
      <c r="K11" s="926"/>
      <c r="L11" s="926"/>
      <c r="M11" s="926"/>
      <c r="N11" s="960"/>
      <c r="O11" s="926"/>
      <c r="P11" s="926"/>
      <c r="Q11" s="926"/>
      <c r="R11" s="926"/>
      <c r="S11" s="926"/>
      <c r="T11" s="926"/>
      <c r="U11" s="926"/>
      <c r="V11" s="926"/>
      <c r="W11" s="926"/>
      <c r="X11" s="926"/>
      <c r="Y11" s="926"/>
      <c r="Z11" s="926"/>
      <c r="AA11" s="926"/>
      <c r="AB11" s="926"/>
      <c r="AC11" s="926"/>
      <c r="AD11" s="926"/>
      <c r="AE11" s="926"/>
    </row>
    <row r="12" spans="1:31" ht="24" customHeight="1" thickBot="1" x14ac:dyDescent="0.25">
      <c r="A12" s="1284" t="s">
        <v>846</v>
      </c>
      <c r="B12" s="1285"/>
      <c r="C12" s="1285"/>
      <c r="D12" s="1286"/>
      <c r="E12" s="976"/>
      <c r="F12" s="976"/>
      <c r="G12" s="976"/>
      <c r="H12" s="976"/>
      <c r="I12" s="976"/>
      <c r="J12" s="976"/>
      <c r="K12" s="976"/>
      <c r="L12" s="976"/>
      <c r="M12" s="976"/>
      <c r="N12" s="977"/>
      <c r="O12" s="926"/>
      <c r="P12" s="926"/>
      <c r="Q12" s="926"/>
      <c r="R12" s="926"/>
      <c r="S12" s="926"/>
      <c r="T12" s="926"/>
      <c r="U12" s="926"/>
      <c r="V12" s="926"/>
      <c r="W12" s="926"/>
      <c r="X12" s="926"/>
      <c r="Y12" s="926"/>
      <c r="Z12" s="926"/>
      <c r="AA12" s="926"/>
      <c r="AB12" s="926"/>
      <c r="AC12" s="926"/>
      <c r="AD12" s="926"/>
      <c r="AE12" s="926"/>
    </row>
    <row r="13" spans="1:31" ht="21" customHeight="1" x14ac:dyDescent="0.2">
      <c r="A13" s="1004"/>
      <c r="B13" s="1005"/>
      <c r="C13" s="1005"/>
      <c r="D13" s="1006"/>
      <c r="E13" s="1279" t="s">
        <v>837</v>
      </c>
      <c r="F13" s="1279" t="s">
        <v>735</v>
      </c>
      <c r="G13" s="1279" t="s">
        <v>926</v>
      </c>
      <c r="H13" s="1279" t="s">
        <v>927</v>
      </c>
      <c r="I13" s="1001"/>
      <c r="J13" s="1281" t="s">
        <v>842</v>
      </c>
      <c r="K13" s="1281"/>
      <c r="L13" s="1281"/>
      <c r="M13" s="1282"/>
      <c r="N13" s="1283"/>
      <c r="O13" s="945"/>
      <c r="P13" s="946"/>
      <c r="Q13" s="926"/>
      <c r="R13" s="926"/>
      <c r="S13" s="926"/>
      <c r="T13" s="926"/>
      <c r="U13" s="926"/>
      <c r="V13" s="926"/>
      <c r="W13" s="926"/>
      <c r="X13" s="926"/>
      <c r="Y13" s="926"/>
      <c r="Z13" s="926"/>
      <c r="AA13" s="926"/>
      <c r="AB13" s="926"/>
      <c r="AC13" s="926"/>
      <c r="AD13" s="926"/>
      <c r="AE13" s="926"/>
    </row>
    <row r="14" spans="1:31" ht="30" customHeight="1" thickBot="1" x14ac:dyDescent="0.25">
      <c r="A14" s="978" t="s">
        <v>138</v>
      </c>
      <c r="B14" s="970"/>
      <c r="C14" s="970"/>
      <c r="D14" s="971"/>
      <c r="E14" s="1280"/>
      <c r="F14" s="1280"/>
      <c r="G14" s="1280"/>
      <c r="H14" s="1280"/>
      <c r="I14" s="1002"/>
      <c r="J14" s="1013" t="s">
        <v>757</v>
      </c>
      <c r="K14" s="1013" t="s">
        <v>758</v>
      </c>
      <c r="L14" s="1013" t="s">
        <v>759</v>
      </c>
      <c r="M14" s="1013" t="s">
        <v>760</v>
      </c>
      <c r="N14" s="1014" t="s">
        <v>857</v>
      </c>
      <c r="O14" s="945"/>
      <c r="P14" s="1016" t="s">
        <v>840</v>
      </c>
      <c r="Q14" s="926"/>
      <c r="R14" s="926"/>
      <c r="S14" s="926"/>
      <c r="T14" s="926"/>
      <c r="U14" s="926"/>
      <c r="V14" s="926"/>
      <c r="W14" s="926"/>
      <c r="X14" s="926"/>
      <c r="Y14" s="926"/>
      <c r="Z14" s="926"/>
      <c r="AA14" s="926"/>
      <c r="AB14" s="926"/>
      <c r="AC14" s="926"/>
      <c r="AD14" s="926"/>
      <c r="AE14" s="926"/>
    </row>
    <row r="15" spans="1:31" ht="18" customHeight="1" x14ac:dyDescent="0.2">
      <c r="A15" s="1003" t="str">
        <f>'Setup Page'!C8</f>
        <v>Babanango</v>
      </c>
      <c r="B15" s="979"/>
      <c r="C15" s="972"/>
      <c r="D15" s="973"/>
      <c r="E15" s="981">
        <f>E245</f>
        <v>221.25</v>
      </c>
      <c r="F15" s="981">
        <f t="shared" ref="F15:H15" si="7">F245</f>
        <v>36</v>
      </c>
      <c r="G15" s="981">
        <f t="shared" si="7"/>
        <v>72</v>
      </c>
      <c r="H15" s="981">
        <f t="shared" si="7"/>
        <v>36</v>
      </c>
      <c r="I15" s="999"/>
      <c r="J15" s="922">
        <f>J245</f>
        <v>1</v>
      </c>
      <c r="K15" s="922" t="str">
        <f t="shared" ref="K15:N15" si="8">K245</f>
        <v/>
      </c>
      <c r="L15" s="922" t="str">
        <f t="shared" si="8"/>
        <v/>
      </c>
      <c r="M15" s="922" t="str">
        <f t="shared" ref="M15" si="9">M245</f>
        <v/>
      </c>
      <c r="N15" s="924" t="str">
        <f t="shared" si="8"/>
        <v/>
      </c>
      <c r="O15" s="926"/>
      <c r="P15" s="959"/>
      <c r="Q15" s="1015" t="str">
        <f>IF(A15=0,"No Campus Listed",A15)</f>
        <v>Babanango</v>
      </c>
      <c r="R15" s="926"/>
      <c r="S15" s="926"/>
      <c r="T15" s="926"/>
      <c r="U15" s="926"/>
      <c r="V15" s="926"/>
      <c r="W15" s="926"/>
      <c r="X15" s="926"/>
      <c r="Y15" s="926"/>
      <c r="Z15" s="926"/>
      <c r="AA15" s="926"/>
      <c r="AB15" s="926"/>
      <c r="AC15" s="926"/>
      <c r="AD15" s="926"/>
      <c r="AE15" s="926"/>
    </row>
    <row r="16" spans="1:31" ht="18" customHeight="1" x14ac:dyDescent="0.2">
      <c r="A16" s="1003" t="str">
        <f>'Setup Page'!C9</f>
        <v>Emandleni</v>
      </c>
      <c r="B16" s="979"/>
      <c r="C16" s="972"/>
      <c r="D16" s="973"/>
      <c r="E16" s="981">
        <f>E460</f>
        <v>1031.4000000000001</v>
      </c>
      <c r="F16" s="981">
        <f t="shared" ref="F16:H16" si="10">F460</f>
        <v>353</v>
      </c>
      <c r="G16" s="981">
        <f t="shared" si="10"/>
        <v>353</v>
      </c>
      <c r="H16" s="981">
        <f t="shared" si="10"/>
        <v>0</v>
      </c>
      <c r="I16" s="999"/>
      <c r="J16" s="922">
        <f>J460</f>
        <v>1</v>
      </c>
      <c r="K16" s="922" t="str">
        <f t="shared" ref="K16:N16" si="11">K460</f>
        <v/>
      </c>
      <c r="L16" s="922" t="str">
        <f t="shared" si="11"/>
        <v/>
      </c>
      <c r="M16" s="922" t="str">
        <f t="shared" ref="M16" si="12">M460</f>
        <v/>
      </c>
      <c r="N16" s="924" t="str">
        <f t="shared" si="11"/>
        <v/>
      </c>
      <c r="O16" s="926"/>
      <c r="P16" s="926"/>
      <c r="Q16" s="1015" t="str">
        <f t="shared" ref="Q16:Q29" si="13">IF(A16=0,"No Campus Listed",A16)</f>
        <v>Emandleni</v>
      </c>
      <c r="R16" s="926"/>
      <c r="S16" s="926"/>
      <c r="T16" s="926"/>
      <c r="U16" s="926"/>
      <c r="V16" s="926"/>
      <c r="W16" s="926"/>
      <c r="X16" s="926"/>
      <c r="Y16" s="926"/>
      <c r="Z16" s="926"/>
      <c r="AA16" s="926"/>
      <c r="AB16" s="926"/>
      <c r="AC16" s="926"/>
      <c r="AD16" s="926"/>
      <c r="AE16" s="926"/>
    </row>
    <row r="17" spans="1:31" ht="18" customHeight="1" x14ac:dyDescent="0.2">
      <c r="A17" s="1003">
        <f>'Setup Page'!C10</f>
        <v>0</v>
      </c>
      <c r="B17" s="979"/>
      <c r="C17" s="972"/>
      <c r="D17" s="973"/>
      <c r="E17" s="981">
        <f>E675</f>
        <v>0</v>
      </c>
      <c r="F17" s="981">
        <f t="shared" ref="F17:H17" si="14">F675</f>
        <v>0</v>
      </c>
      <c r="G17" s="981">
        <f t="shared" si="14"/>
        <v>0</v>
      </c>
      <c r="H17" s="981">
        <f t="shared" si="14"/>
        <v>0</v>
      </c>
      <c r="I17" s="999"/>
      <c r="J17" s="922"/>
      <c r="K17" s="922" t="str">
        <f t="shared" ref="K17:N17" si="15">K675</f>
        <v/>
      </c>
      <c r="L17" s="922" t="str">
        <f t="shared" si="15"/>
        <v/>
      </c>
      <c r="M17" s="922" t="str">
        <f t="shared" ref="M17" si="16">M675</f>
        <v/>
      </c>
      <c r="N17" s="924" t="str">
        <f t="shared" si="15"/>
        <v/>
      </c>
      <c r="O17" s="926"/>
      <c r="P17" s="926"/>
      <c r="Q17" s="1015" t="str">
        <f t="shared" si="13"/>
        <v>No Campus Listed</v>
      </c>
      <c r="R17" s="926"/>
      <c r="S17" s="926"/>
      <c r="T17" s="926"/>
      <c r="U17" s="926"/>
      <c r="V17" s="926"/>
      <c r="W17" s="926"/>
      <c r="X17" s="926"/>
      <c r="Y17" s="926"/>
      <c r="Z17" s="926"/>
      <c r="AA17" s="926"/>
      <c r="AB17" s="926"/>
      <c r="AC17" s="926"/>
      <c r="AD17" s="926"/>
      <c r="AE17" s="926"/>
    </row>
    <row r="18" spans="1:31" ht="18" customHeight="1" x14ac:dyDescent="0.2">
      <c r="A18" s="1003" t="str">
        <f>'Setup Page'!C11</f>
        <v>Nongoma Engineering</v>
      </c>
      <c r="B18" s="979"/>
      <c r="C18" s="972"/>
      <c r="D18" s="973"/>
      <c r="E18" s="981">
        <f>E890</f>
        <v>2381.5</v>
      </c>
      <c r="F18" s="981">
        <f t="shared" ref="F18:H18" si="17">F890</f>
        <v>572</v>
      </c>
      <c r="G18" s="981">
        <f t="shared" si="17"/>
        <v>650</v>
      </c>
      <c r="H18" s="981">
        <f t="shared" si="17"/>
        <v>78</v>
      </c>
      <c r="I18" s="999"/>
      <c r="J18" s="922">
        <f>J890</f>
        <v>1</v>
      </c>
      <c r="K18" s="922" t="str">
        <f t="shared" ref="K18:N18" si="18">K890</f>
        <v/>
      </c>
      <c r="L18" s="922" t="str">
        <f t="shared" si="18"/>
        <v/>
      </c>
      <c r="M18" s="922" t="str">
        <f t="shared" ref="M18" si="19">M890</f>
        <v/>
      </c>
      <c r="N18" s="924" t="str">
        <f t="shared" si="18"/>
        <v/>
      </c>
      <c r="O18" s="926"/>
      <c r="P18" s="926"/>
      <c r="Q18" s="1015" t="str">
        <f t="shared" si="13"/>
        <v>Nongoma Engineering</v>
      </c>
      <c r="R18" s="926"/>
      <c r="S18" s="926"/>
      <c r="T18" s="926"/>
      <c r="U18" s="926"/>
      <c r="V18" s="926"/>
      <c r="W18" s="926"/>
      <c r="X18" s="926"/>
      <c r="Y18" s="926"/>
      <c r="Z18" s="926"/>
      <c r="AA18" s="926"/>
      <c r="AB18" s="926"/>
      <c r="AC18" s="926"/>
      <c r="AD18" s="926"/>
      <c r="AE18" s="926"/>
    </row>
    <row r="19" spans="1:31" ht="18" customHeight="1" x14ac:dyDescent="0.2">
      <c r="A19" s="1003" t="str">
        <f>'Setup Page'!C12</f>
        <v>Nongoma KwaGqikazi</v>
      </c>
      <c r="B19" s="979"/>
      <c r="C19" s="972"/>
      <c r="D19" s="973"/>
      <c r="E19" s="981">
        <f>E1105</f>
        <v>1836.1882000000001</v>
      </c>
      <c r="F19" s="981">
        <f t="shared" ref="F19:H19" si="20">F1105</f>
        <v>709</v>
      </c>
      <c r="G19" s="981">
        <f t="shared" si="20"/>
        <v>955</v>
      </c>
      <c r="H19" s="981">
        <f t="shared" si="20"/>
        <v>246</v>
      </c>
      <c r="I19" s="999"/>
      <c r="J19" s="922">
        <f>J1105</f>
        <v>1</v>
      </c>
      <c r="K19" s="922" t="str">
        <f t="shared" ref="K19:N19" si="21">K1105</f>
        <v/>
      </c>
      <c r="L19" s="922">
        <f t="shared" si="21"/>
        <v>0.5</v>
      </c>
      <c r="M19" s="922" t="str">
        <f t="shared" ref="M19" si="22">M1105</f>
        <v/>
      </c>
      <c r="N19" s="924" t="str">
        <f t="shared" si="21"/>
        <v/>
      </c>
      <c r="O19" s="926"/>
      <c r="P19" s="926"/>
      <c r="Q19" s="1015" t="str">
        <f t="shared" si="13"/>
        <v>Nongoma KwaGqikazi</v>
      </c>
      <c r="R19" s="926"/>
      <c r="S19" s="926"/>
      <c r="T19" s="926"/>
      <c r="U19" s="926"/>
      <c r="V19" s="926"/>
      <c r="W19" s="926"/>
      <c r="X19" s="926"/>
      <c r="Y19" s="926"/>
      <c r="Z19" s="926"/>
      <c r="AA19" s="926"/>
      <c r="AB19" s="926"/>
      <c r="AC19" s="926"/>
      <c r="AD19" s="926"/>
      <c r="AE19" s="926"/>
    </row>
    <row r="20" spans="1:31" ht="18" customHeight="1" x14ac:dyDescent="0.2">
      <c r="A20" s="1003" t="str">
        <f>'Setup Page'!C13</f>
        <v>Nquthu</v>
      </c>
      <c r="B20" s="979"/>
      <c r="C20" s="972"/>
      <c r="D20" s="973"/>
      <c r="E20" s="981">
        <f>E1320</f>
        <v>845.59999999999991</v>
      </c>
      <c r="F20" s="981">
        <f t="shared" ref="F20:H20" si="23">F1320</f>
        <v>268</v>
      </c>
      <c r="G20" s="981">
        <f t="shared" si="23"/>
        <v>400</v>
      </c>
      <c r="H20" s="981">
        <f t="shared" si="23"/>
        <v>132</v>
      </c>
      <c r="I20" s="999"/>
      <c r="J20" s="922">
        <f>J1320</f>
        <v>0.9375</v>
      </c>
      <c r="K20" s="922" t="str">
        <f t="shared" ref="K20:N20" si="24">K1320</f>
        <v/>
      </c>
      <c r="L20" s="922" t="str">
        <f t="shared" si="24"/>
        <v/>
      </c>
      <c r="M20" s="922" t="str">
        <f t="shared" ref="M20" si="25">M1320</f>
        <v/>
      </c>
      <c r="N20" s="924" t="str">
        <f t="shared" si="24"/>
        <v/>
      </c>
      <c r="O20" s="926"/>
      <c r="P20" s="926"/>
      <c r="Q20" s="1015" t="str">
        <f t="shared" si="13"/>
        <v>Nquthu</v>
      </c>
      <c r="R20" s="926"/>
      <c r="S20" s="926"/>
      <c r="T20" s="926"/>
      <c r="U20" s="926"/>
      <c r="V20" s="926"/>
      <c r="W20" s="926"/>
      <c r="X20" s="926"/>
      <c r="Y20" s="926"/>
      <c r="Z20" s="926"/>
      <c r="AA20" s="926"/>
      <c r="AB20" s="926"/>
      <c r="AC20" s="926"/>
      <c r="AD20" s="926"/>
      <c r="AE20" s="926"/>
    </row>
    <row r="21" spans="1:31" ht="18" customHeight="1" x14ac:dyDescent="0.2">
      <c r="A21" s="1003" t="str">
        <f>'Setup Page'!C14</f>
        <v>Vryheid Business</v>
      </c>
      <c r="B21" s="979"/>
      <c r="C21" s="972"/>
      <c r="D21" s="973"/>
      <c r="E21" s="981">
        <f>E1535</f>
        <v>1395.2</v>
      </c>
      <c r="F21" s="981">
        <f t="shared" ref="F21:H21" si="26">F1535</f>
        <v>445</v>
      </c>
      <c r="G21" s="981">
        <f t="shared" si="26"/>
        <v>539</v>
      </c>
      <c r="H21" s="981">
        <f t="shared" si="26"/>
        <v>94</v>
      </c>
      <c r="I21" s="999"/>
      <c r="J21" s="922">
        <f>J1535</f>
        <v>1</v>
      </c>
      <c r="K21" s="922" t="str">
        <f t="shared" ref="K21:N21" si="27">K1535</f>
        <v/>
      </c>
      <c r="L21" s="922">
        <f>L1535</f>
        <v>0.5</v>
      </c>
      <c r="M21" s="922" t="str">
        <f t="shared" ref="M21" si="28">M1535</f>
        <v/>
      </c>
      <c r="N21" s="924" t="str">
        <f t="shared" si="27"/>
        <v/>
      </c>
      <c r="O21" s="926"/>
      <c r="P21" s="926"/>
      <c r="Q21" s="1015" t="str">
        <f t="shared" si="13"/>
        <v>Vryheid Business</v>
      </c>
      <c r="R21" s="926"/>
      <c r="S21" s="926"/>
      <c r="T21" s="926"/>
      <c r="U21" s="926"/>
      <c r="V21" s="926"/>
      <c r="W21" s="926"/>
      <c r="X21" s="926"/>
      <c r="Y21" s="926"/>
      <c r="Z21" s="926"/>
      <c r="AA21" s="926"/>
      <c r="AB21" s="926"/>
      <c r="AC21" s="926"/>
      <c r="AD21" s="926"/>
      <c r="AE21" s="926"/>
    </row>
    <row r="22" spans="1:31" ht="18" customHeight="1" x14ac:dyDescent="0.2">
      <c r="A22" s="1003" t="str">
        <f>'Setup Page'!C15</f>
        <v>Vryheid Engineering</v>
      </c>
      <c r="B22" s="979"/>
      <c r="C22" s="972"/>
      <c r="D22" s="973"/>
      <c r="E22" s="981">
        <f>E1750</f>
        <v>1820</v>
      </c>
      <c r="F22" s="981">
        <f t="shared" ref="F22:H22" si="29">F1750</f>
        <v>660</v>
      </c>
      <c r="G22" s="981">
        <f t="shared" si="29"/>
        <v>550</v>
      </c>
      <c r="H22" s="981">
        <f t="shared" si="29"/>
        <v>-110</v>
      </c>
      <c r="I22" s="999"/>
      <c r="J22" s="922">
        <f>J1750</f>
        <v>1</v>
      </c>
      <c r="K22" s="922" t="str">
        <f t="shared" ref="K22:N22" si="30">K1750</f>
        <v/>
      </c>
      <c r="L22" s="922"/>
      <c r="M22" s="922" t="str">
        <f t="shared" ref="M22" si="31">M1750</f>
        <v/>
      </c>
      <c r="N22" s="924" t="str">
        <f t="shared" si="30"/>
        <v/>
      </c>
      <c r="O22" s="926"/>
      <c r="P22" s="926"/>
      <c r="Q22" s="1015" t="str">
        <f t="shared" si="13"/>
        <v>Vryheid Engineering</v>
      </c>
      <c r="R22" s="926"/>
      <c r="S22" s="926"/>
      <c r="T22" s="926"/>
      <c r="U22" s="926"/>
      <c r="V22" s="926"/>
      <c r="W22" s="926"/>
      <c r="X22" s="926"/>
      <c r="Y22" s="926"/>
      <c r="Z22" s="926"/>
      <c r="AA22" s="926"/>
      <c r="AB22" s="926"/>
      <c r="AC22" s="926"/>
      <c r="AD22" s="926"/>
      <c r="AE22" s="926"/>
    </row>
    <row r="23" spans="1:31" ht="18" customHeight="1" x14ac:dyDescent="0.2">
      <c r="A23" s="1003">
        <f>'Setup Page'!C16</f>
        <v>0</v>
      </c>
      <c r="B23" s="979"/>
      <c r="C23" s="972"/>
      <c r="D23" s="973"/>
      <c r="E23" s="981">
        <f>E1965</f>
        <v>0</v>
      </c>
      <c r="F23" s="981">
        <f t="shared" ref="F23:H23" si="32">F1965</f>
        <v>0</v>
      </c>
      <c r="G23" s="981">
        <f t="shared" si="32"/>
        <v>0</v>
      </c>
      <c r="H23" s="981">
        <f t="shared" si="32"/>
        <v>0</v>
      </c>
      <c r="I23" s="999"/>
      <c r="J23" s="922" t="str">
        <f t="shared" ref="J23" si="33">J1965</f>
        <v/>
      </c>
      <c r="K23" s="922" t="str">
        <f t="shared" ref="K23:N23" si="34">K1965</f>
        <v/>
      </c>
      <c r="L23" s="922" t="str">
        <f t="shared" si="34"/>
        <v/>
      </c>
      <c r="M23" s="922" t="str">
        <f t="shared" ref="M23" si="35">M1965</f>
        <v/>
      </c>
      <c r="N23" s="924" t="str">
        <f t="shared" si="34"/>
        <v/>
      </c>
      <c r="O23" s="926"/>
      <c r="P23" s="926"/>
      <c r="Q23" s="1015" t="str">
        <f t="shared" si="13"/>
        <v>No Campus Listed</v>
      </c>
      <c r="R23" s="926"/>
      <c r="S23" s="926"/>
      <c r="T23" s="926"/>
      <c r="U23" s="926"/>
      <c r="V23" s="926"/>
      <c r="W23" s="926"/>
      <c r="X23" s="926"/>
      <c r="Y23" s="926"/>
      <c r="Z23" s="926"/>
      <c r="AA23" s="926"/>
      <c r="AB23" s="926"/>
      <c r="AC23" s="926"/>
      <c r="AD23" s="926"/>
      <c r="AE23" s="926"/>
    </row>
    <row r="24" spans="1:31" ht="18" customHeight="1" x14ac:dyDescent="0.2">
      <c r="A24" s="1003">
        <f>'Setup Page'!C17</f>
        <v>0</v>
      </c>
      <c r="B24" s="979"/>
      <c r="C24" s="972"/>
      <c r="D24" s="973"/>
      <c r="E24" s="981">
        <f>E2180</f>
        <v>0</v>
      </c>
      <c r="F24" s="981">
        <f t="shared" ref="F24:H24" si="36">F2180</f>
        <v>0</v>
      </c>
      <c r="G24" s="981">
        <f t="shared" si="36"/>
        <v>0</v>
      </c>
      <c r="H24" s="981">
        <f t="shared" si="36"/>
        <v>0</v>
      </c>
      <c r="I24" s="999"/>
      <c r="J24" s="922" t="str">
        <f t="shared" ref="J24" si="37">J2180</f>
        <v/>
      </c>
      <c r="K24" s="922" t="str">
        <f t="shared" ref="K24:N24" si="38">K2180</f>
        <v/>
      </c>
      <c r="L24" s="922" t="str">
        <f t="shared" si="38"/>
        <v/>
      </c>
      <c r="M24" s="922" t="str">
        <f t="shared" ref="M24" si="39">M2180</f>
        <v/>
      </c>
      <c r="N24" s="924" t="str">
        <f t="shared" si="38"/>
        <v/>
      </c>
      <c r="O24" s="926"/>
      <c r="P24" s="926"/>
      <c r="Q24" s="1015" t="str">
        <f t="shared" si="13"/>
        <v>No Campus Listed</v>
      </c>
      <c r="R24" s="926"/>
      <c r="S24" s="926"/>
      <c r="T24" s="926"/>
      <c r="U24" s="926"/>
      <c r="V24" s="926"/>
      <c r="W24" s="926"/>
      <c r="X24" s="926"/>
      <c r="Y24" s="926"/>
      <c r="Z24" s="926"/>
      <c r="AA24" s="926"/>
      <c r="AB24" s="926"/>
      <c r="AC24" s="926"/>
      <c r="AD24" s="926"/>
      <c r="AE24" s="926"/>
    </row>
    <row r="25" spans="1:31" ht="18" customHeight="1" x14ac:dyDescent="0.2">
      <c r="A25" s="1003">
        <f>'Setup Page'!C18</f>
        <v>0</v>
      </c>
      <c r="B25" s="979"/>
      <c r="C25" s="972"/>
      <c r="D25" s="973"/>
      <c r="E25" s="981">
        <f>E2395</f>
        <v>0</v>
      </c>
      <c r="F25" s="981">
        <f t="shared" ref="F25:H25" si="40">F2395</f>
        <v>0</v>
      </c>
      <c r="G25" s="981">
        <f t="shared" si="40"/>
        <v>0</v>
      </c>
      <c r="H25" s="981">
        <f t="shared" si="40"/>
        <v>0</v>
      </c>
      <c r="I25" s="999"/>
      <c r="J25" s="922" t="str">
        <f t="shared" ref="J25" si="41">J2395</f>
        <v/>
      </c>
      <c r="K25" s="922" t="str">
        <f t="shared" ref="K25:N25" si="42">K2395</f>
        <v/>
      </c>
      <c r="L25" s="922" t="str">
        <f t="shared" si="42"/>
        <v/>
      </c>
      <c r="M25" s="922" t="str">
        <f t="shared" ref="M25" si="43">M2395</f>
        <v/>
      </c>
      <c r="N25" s="924" t="str">
        <f t="shared" si="42"/>
        <v/>
      </c>
      <c r="O25" s="926"/>
      <c r="P25" s="926"/>
      <c r="Q25" s="1015" t="str">
        <f t="shared" si="13"/>
        <v>No Campus Listed</v>
      </c>
      <c r="R25" s="926"/>
      <c r="S25" s="926"/>
      <c r="T25" s="926"/>
      <c r="U25" s="926"/>
      <c r="V25" s="926"/>
      <c r="W25" s="926"/>
      <c r="X25" s="926"/>
      <c r="Y25" s="926"/>
      <c r="Z25" s="926"/>
      <c r="AA25" s="926"/>
      <c r="AB25" s="926"/>
      <c r="AC25" s="926"/>
      <c r="AD25" s="926"/>
      <c r="AE25" s="926"/>
    </row>
    <row r="26" spans="1:31" ht="18" customHeight="1" x14ac:dyDescent="0.2">
      <c r="A26" s="1003">
        <f>'Setup Page'!C19</f>
        <v>0</v>
      </c>
      <c r="B26" s="979"/>
      <c r="C26" s="972"/>
      <c r="D26" s="973"/>
      <c r="E26" s="981">
        <f>E2610</f>
        <v>0</v>
      </c>
      <c r="F26" s="981">
        <f t="shared" ref="F26:H26" si="44">F2610</f>
        <v>0</v>
      </c>
      <c r="G26" s="981">
        <f t="shared" si="44"/>
        <v>0</v>
      </c>
      <c r="H26" s="981">
        <f t="shared" si="44"/>
        <v>0</v>
      </c>
      <c r="I26" s="999"/>
      <c r="J26" s="922" t="str">
        <f t="shared" ref="J26" si="45">J2610</f>
        <v/>
      </c>
      <c r="K26" s="922" t="str">
        <f t="shared" ref="K26:N26" si="46">K2610</f>
        <v/>
      </c>
      <c r="L26" s="922" t="str">
        <f t="shared" si="46"/>
        <v/>
      </c>
      <c r="M26" s="922" t="str">
        <f t="shared" ref="M26" si="47">M2610</f>
        <v/>
      </c>
      <c r="N26" s="924" t="str">
        <f t="shared" si="46"/>
        <v/>
      </c>
      <c r="O26" s="926"/>
      <c r="P26" s="926"/>
      <c r="Q26" s="1015" t="str">
        <f t="shared" si="13"/>
        <v>No Campus Listed</v>
      </c>
      <c r="R26" s="926"/>
      <c r="S26" s="926"/>
      <c r="T26" s="926"/>
      <c r="U26" s="926"/>
      <c r="V26" s="926"/>
      <c r="W26" s="926"/>
      <c r="X26" s="926"/>
      <c r="Y26" s="926"/>
      <c r="Z26" s="926"/>
      <c r="AA26" s="926"/>
      <c r="AB26" s="926"/>
      <c r="AC26" s="926"/>
      <c r="AD26" s="926"/>
      <c r="AE26" s="926"/>
    </row>
    <row r="27" spans="1:31" ht="18" customHeight="1" x14ac:dyDescent="0.2">
      <c r="A27" s="1003">
        <f>'Setup Page'!C20</f>
        <v>0</v>
      </c>
      <c r="B27" s="979"/>
      <c r="C27" s="972"/>
      <c r="D27" s="973"/>
      <c r="E27" s="981">
        <f>E2825</f>
        <v>0</v>
      </c>
      <c r="F27" s="981">
        <f t="shared" ref="F27:H27" si="48">F2825</f>
        <v>0</v>
      </c>
      <c r="G27" s="981">
        <f t="shared" si="48"/>
        <v>0</v>
      </c>
      <c r="H27" s="981">
        <f t="shared" si="48"/>
        <v>0</v>
      </c>
      <c r="I27" s="999"/>
      <c r="J27" s="922" t="str">
        <f t="shared" ref="J27" si="49">J2825</f>
        <v/>
      </c>
      <c r="K27" s="922" t="str">
        <f t="shared" ref="K27:N27" si="50">K2825</f>
        <v/>
      </c>
      <c r="L27" s="922" t="str">
        <f t="shared" si="50"/>
        <v/>
      </c>
      <c r="M27" s="922" t="str">
        <f t="shared" ref="M27" si="51">M2825</f>
        <v/>
      </c>
      <c r="N27" s="924" t="str">
        <f t="shared" si="50"/>
        <v/>
      </c>
      <c r="O27" s="926"/>
      <c r="P27" s="926"/>
      <c r="Q27" s="1015" t="str">
        <f t="shared" si="13"/>
        <v>No Campus Listed</v>
      </c>
      <c r="R27" s="926"/>
      <c r="S27" s="926"/>
      <c r="T27" s="926"/>
      <c r="U27" s="926"/>
      <c r="V27" s="926"/>
      <c r="W27" s="926"/>
      <c r="X27" s="926"/>
      <c r="Y27" s="926"/>
      <c r="Z27" s="926"/>
      <c r="AA27" s="926"/>
      <c r="AB27" s="926"/>
      <c r="AC27" s="926"/>
      <c r="AD27" s="926"/>
      <c r="AE27" s="926"/>
    </row>
    <row r="28" spans="1:31" ht="18" customHeight="1" x14ac:dyDescent="0.2">
      <c r="A28" s="1003">
        <f>'Setup Page'!C21</f>
        <v>0</v>
      </c>
      <c r="B28" s="979"/>
      <c r="C28" s="972"/>
      <c r="D28" s="973"/>
      <c r="E28" s="981">
        <f>E3040</f>
        <v>0</v>
      </c>
      <c r="F28" s="981">
        <f t="shared" ref="F28:H28" si="52">F3040</f>
        <v>0</v>
      </c>
      <c r="G28" s="981">
        <f t="shared" si="52"/>
        <v>0</v>
      </c>
      <c r="H28" s="981">
        <f t="shared" si="52"/>
        <v>0</v>
      </c>
      <c r="I28" s="999"/>
      <c r="J28" s="922" t="str">
        <f t="shared" ref="J28" si="53">J3040</f>
        <v/>
      </c>
      <c r="K28" s="922" t="str">
        <f t="shared" ref="K28:N28" si="54">K3040</f>
        <v/>
      </c>
      <c r="L28" s="922" t="str">
        <f t="shared" si="54"/>
        <v/>
      </c>
      <c r="M28" s="922" t="str">
        <f t="shared" ref="M28" si="55">M3040</f>
        <v/>
      </c>
      <c r="N28" s="924" t="str">
        <f t="shared" si="54"/>
        <v/>
      </c>
      <c r="O28" s="926"/>
      <c r="P28" s="926"/>
      <c r="Q28" s="1015" t="str">
        <f t="shared" si="13"/>
        <v>No Campus Listed</v>
      </c>
      <c r="R28" s="926"/>
      <c r="S28" s="926"/>
      <c r="T28" s="926"/>
      <c r="U28" s="926"/>
      <c r="V28" s="926"/>
      <c r="W28" s="926"/>
      <c r="X28" s="926"/>
      <c r="Y28" s="926"/>
      <c r="Z28" s="926"/>
      <c r="AA28" s="926"/>
      <c r="AB28" s="926"/>
      <c r="AC28" s="926"/>
      <c r="AD28" s="926"/>
      <c r="AE28" s="926"/>
    </row>
    <row r="29" spans="1:31" ht="18" customHeight="1" thickBot="1" x14ac:dyDescent="0.25">
      <c r="A29" s="1007">
        <f>'Setup Page'!C22</f>
        <v>0</v>
      </c>
      <c r="B29" s="995"/>
      <c r="C29" s="996"/>
      <c r="D29" s="997"/>
      <c r="E29" s="998">
        <f>E3255</f>
        <v>0</v>
      </c>
      <c r="F29" s="998">
        <f t="shared" ref="F29:H29" si="56">F3255</f>
        <v>0</v>
      </c>
      <c r="G29" s="998">
        <f t="shared" si="56"/>
        <v>0</v>
      </c>
      <c r="H29" s="998">
        <f t="shared" si="56"/>
        <v>0</v>
      </c>
      <c r="I29" s="1000"/>
      <c r="J29" s="931" t="str">
        <f t="shared" ref="J29" si="57">J3255</f>
        <v/>
      </c>
      <c r="K29" s="931" t="str">
        <f t="shared" ref="K29:N29" si="58">K3255</f>
        <v/>
      </c>
      <c r="L29" s="931" t="str">
        <f t="shared" si="58"/>
        <v/>
      </c>
      <c r="M29" s="931" t="str">
        <f t="shared" ref="M29" si="59">M3255</f>
        <v/>
      </c>
      <c r="N29" s="936" t="str">
        <f t="shared" si="58"/>
        <v/>
      </c>
      <c r="O29" s="926"/>
      <c r="P29" s="926"/>
      <c r="Q29" s="1015" t="str">
        <f t="shared" si="13"/>
        <v>No Campus Listed</v>
      </c>
      <c r="R29" s="926"/>
      <c r="S29" s="926"/>
      <c r="T29" s="926"/>
      <c r="U29" s="926"/>
      <c r="V29" s="926"/>
      <c r="W29" s="926"/>
      <c r="X29" s="926"/>
      <c r="Y29" s="926"/>
      <c r="Z29" s="926"/>
      <c r="AA29" s="926"/>
      <c r="AB29" s="926"/>
      <c r="AC29" s="926"/>
      <c r="AD29" s="926"/>
      <c r="AE29" s="926"/>
    </row>
    <row r="30" spans="1:31" s="1074" customFormat="1" ht="18" customHeight="1" thickBot="1" x14ac:dyDescent="0.25">
      <c r="A30" s="1009"/>
      <c r="B30" s="567"/>
      <c r="C30" s="20"/>
      <c r="D30" s="948" t="s">
        <v>5</v>
      </c>
      <c r="E30" s="988">
        <f>SUM(E15:E29)</f>
        <v>9531.1382000000012</v>
      </c>
      <c r="F30" s="989">
        <f>SUM(F15:F29)</f>
        <v>3043</v>
      </c>
      <c r="G30" s="989">
        <f>SUM(G15:G29)</f>
        <v>3519</v>
      </c>
      <c r="H30" s="990">
        <f>SUM(H15:H29)</f>
        <v>476</v>
      </c>
      <c r="I30" s="948" t="s">
        <v>843</v>
      </c>
      <c r="J30" s="991">
        <f>IF(SUM(J8:J9)=0,"",AVERAGE(J38:J137,J253:J352,J468:J567,J683:J782,J898:J997,J1113:J1212,J1328:J1427,J1543:J1642,J1758:J1857,J1973:J2072,J2188:J2287,J2403:J2502,J2618:J2717,J2833:J2932,J3048:J3147,J143:J242,J358:J457,J573:J672,J788:J887,J1003:J1102,J1218:J1317,J1433:J1532,J1648:J1747,J1863:J1962,J2078:J2177,J2293:J2392,J2508:J2607,J2723:J2822,J2938:J3037,J3153:J3252))</f>
        <v>0.99122807017543857</v>
      </c>
      <c r="K30" s="992" t="str">
        <f t="shared" ref="K30:N30" si="60">IF(SUM(K8:K9)=0,"",AVERAGE(K38:K137,K253:K352,K468:K567,K683:K782,K898:K997,K1113:K1212,K1328:K1427,K1543:K1642,K1758:K1857,K1973:K2072,K2188:K2287,K2403:K2502,K2618:K2717,K2833:K2932,K3048:K3147,K143:K242,K358:K457,K573:K672,K788:K887,K1003:K1102,K1218:K1317,K1433:K1532,K1648:K1747,K1863:K1962,K2078:K2177,K2293:K2392,K2508:K2607,K2723:K2822,K2938:K3037,K3153:K3252))</f>
        <v/>
      </c>
      <c r="L30" s="992">
        <f t="shared" si="60"/>
        <v>0.5</v>
      </c>
      <c r="M30" s="992" t="str">
        <f t="shared" ref="M30" si="61">IF(SUM(M8:M9)=0,"",AVERAGE(M38:M137,M253:M352,M468:M567,M683:M782,M898:M997,M1113:M1212,M1328:M1427,M1543:M1642,M1758:M1857,M1973:M2072,M2188:M2287,M2403:M2502,M2618:M2717,M2833:M2932,M3048:M3147,M143:M242,M358:M457,M573:M672,M788:M887,M1003:M1102,M1218:M1317,M1433:M1532,M1648:M1747,M1863:M1962,M2078:M2177,M2293:M2392,M2508:M2607,M2723:M2822,M2938:M3037,M3153:M3252))</f>
        <v/>
      </c>
      <c r="N30" s="993" t="str">
        <f t="shared" si="60"/>
        <v/>
      </c>
      <c r="O30" s="19"/>
      <c r="P30" s="19"/>
      <c r="Q30" s="19"/>
      <c r="R30" s="19"/>
      <c r="S30" s="19"/>
      <c r="T30" s="19"/>
      <c r="U30" s="19"/>
      <c r="V30" s="19"/>
      <c r="W30" s="19"/>
      <c r="X30" s="19"/>
      <c r="Y30" s="19"/>
      <c r="Z30" s="19"/>
      <c r="AA30" s="19"/>
      <c r="AB30" s="19"/>
      <c r="AC30" s="19"/>
      <c r="AD30" s="19"/>
      <c r="AE30" s="19"/>
    </row>
    <row r="31" spans="1:31" ht="13.5" thickBot="1" x14ac:dyDescent="0.25">
      <c r="A31" s="1008"/>
      <c r="B31" s="962"/>
      <c r="C31" s="962"/>
      <c r="D31" s="962"/>
      <c r="E31" s="962"/>
      <c r="F31" s="962"/>
      <c r="G31" s="962"/>
      <c r="H31" s="962"/>
      <c r="I31" s="962"/>
      <c r="J31" s="962"/>
      <c r="K31" s="962"/>
      <c r="L31" s="962"/>
      <c r="M31" s="962"/>
      <c r="N31" s="934"/>
      <c r="O31" s="926"/>
      <c r="P31" s="926"/>
      <c r="Q31" s="926"/>
      <c r="R31" s="926"/>
      <c r="S31" s="926"/>
      <c r="T31" s="926"/>
      <c r="U31" s="926"/>
      <c r="V31" s="926"/>
      <c r="W31" s="926"/>
      <c r="X31" s="926"/>
      <c r="Y31" s="926"/>
      <c r="Z31" s="926"/>
      <c r="AA31" s="926"/>
      <c r="AB31" s="926"/>
      <c r="AC31" s="926"/>
      <c r="AD31" s="926"/>
      <c r="AE31" s="926"/>
    </row>
    <row r="32" spans="1:31" ht="24" customHeight="1" thickBot="1" x14ac:dyDescent="0.25">
      <c r="A32" s="1275"/>
      <c r="B32" s="1275"/>
      <c r="C32" s="925"/>
      <c r="D32" s="925"/>
      <c r="E32" s="925"/>
      <c r="F32" s="925"/>
      <c r="G32" s="925"/>
      <c r="H32" s="925"/>
      <c r="I32" s="925"/>
      <c r="J32" s="926"/>
      <c r="K32" s="926"/>
      <c r="L32" s="926"/>
      <c r="M32" s="926"/>
      <c r="N32" s="926"/>
      <c r="O32" s="926"/>
      <c r="P32" s="926"/>
      <c r="Q32" s="926"/>
      <c r="R32" s="926"/>
      <c r="S32" s="926"/>
      <c r="T32" s="926"/>
      <c r="U32" s="926"/>
      <c r="V32" s="926"/>
      <c r="W32" s="926"/>
      <c r="X32" s="926"/>
      <c r="Y32" s="926"/>
      <c r="Z32" s="926"/>
      <c r="AA32" s="926"/>
      <c r="AB32" s="926"/>
      <c r="AC32" s="926"/>
      <c r="AD32" s="926"/>
      <c r="AE32" s="926"/>
    </row>
    <row r="33" spans="1:31" ht="24" customHeight="1" thickBot="1" x14ac:dyDescent="0.25">
      <c r="A33" s="942" t="s">
        <v>687</v>
      </c>
      <c r="B33" s="1301" t="str">
        <f>'Setup Page'!C8</f>
        <v>Babanango</v>
      </c>
      <c r="C33" s="1302"/>
      <c r="D33" s="1303"/>
      <c r="E33" s="1296" t="s">
        <v>739</v>
      </c>
      <c r="F33" s="1297"/>
      <c r="G33" s="1298" t="s">
        <v>763</v>
      </c>
      <c r="H33" s="1299"/>
      <c r="I33" s="1090" t="s">
        <v>928</v>
      </c>
      <c r="J33" s="1298" t="s">
        <v>1048</v>
      </c>
      <c r="K33" s="1299"/>
      <c r="L33" s="1299"/>
      <c r="M33" s="1299"/>
      <c r="N33" s="1300"/>
      <c r="O33" s="926"/>
      <c r="P33" s="926"/>
      <c r="Q33" s="926"/>
      <c r="R33" s="926"/>
      <c r="S33" s="926"/>
      <c r="T33" s="926"/>
      <c r="U33" s="926"/>
      <c r="V33" s="926"/>
      <c r="W33" s="926"/>
      <c r="X33" s="926"/>
      <c r="Y33" s="926"/>
      <c r="Z33" s="926"/>
      <c r="AA33" s="926"/>
      <c r="AB33" s="926"/>
      <c r="AC33" s="926"/>
      <c r="AD33" s="926"/>
      <c r="AE33" s="926"/>
    </row>
    <row r="34" spans="1:31" ht="12" customHeight="1" thickBot="1" x14ac:dyDescent="0.25">
      <c r="A34" s="941"/>
      <c r="B34" s="932"/>
      <c r="C34" s="932"/>
      <c r="D34" s="932"/>
      <c r="E34" s="932"/>
      <c r="F34" s="932"/>
      <c r="G34" s="932"/>
      <c r="H34" s="932"/>
      <c r="I34" s="932"/>
      <c r="J34" s="926"/>
      <c r="K34" s="926"/>
      <c r="L34" s="926"/>
      <c r="M34" s="926"/>
      <c r="N34" s="934"/>
      <c r="O34" s="926"/>
      <c r="P34" s="926"/>
      <c r="Q34" s="926"/>
      <c r="R34" s="926"/>
      <c r="S34" s="926"/>
      <c r="T34" s="926"/>
      <c r="U34" s="926"/>
      <c r="V34" s="926"/>
      <c r="W34" s="926"/>
      <c r="X34" s="926"/>
      <c r="Y34" s="926"/>
      <c r="Z34" s="926"/>
      <c r="AA34" s="926"/>
      <c r="AB34" s="926"/>
      <c r="AC34" s="926"/>
      <c r="AD34" s="926"/>
      <c r="AE34" s="926"/>
    </row>
    <row r="35" spans="1:31" ht="24" customHeight="1" x14ac:dyDescent="0.2">
      <c r="A35" s="933" t="s">
        <v>684</v>
      </c>
      <c r="B35" s="1287" t="s">
        <v>933</v>
      </c>
      <c r="C35" s="1287"/>
      <c r="D35" s="1287"/>
      <c r="E35" s="1287"/>
      <c r="F35" s="1287"/>
      <c r="G35" s="1287"/>
      <c r="H35" s="1287"/>
      <c r="I35" s="1287"/>
      <c r="J35" s="1287"/>
      <c r="K35" s="1287"/>
      <c r="L35" s="1287"/>
      <c r="M35" s="1288"/>
      <c r="N35" s="1289"/>
      <c r="O35" s="926"/>
      <c r="P35" s="926"/>
      <c r="Q35" s="926"/>
      <c r="R35" s="926"/>
      <c r="S35" s="926"/>
      <c r="T35" s="926"/>
      <c r="U35" s="926"/>
      <c r="V35" s="926"/>
      <c r="W35" s="926"/>
      <c r="X35" s="926"/>
      <c r="Y35" s="926"/>
      <c r="Z35" s="926"/>
      <c r="AA35" s="926"/>
      <c r="AB35" s="926"/>
      <c r="AC35" s="926"/>
      <c r="AD35" s="926"/>
      <c r="AE35" s="926"/>
    </row>
    <row r="36" spans="1:31" ht="21" customHeight="1" x14ac:dyDescent="0.2">
      <c r="A36" s="927"/>
      <c r="B36" s="929"/>
      <c r="C36" s="929"/>
      <c r="D36" s="929"/>
      <c r="E36" s="1292" t="s">
        <v>837</v>
      </c>
      <c r="F36" s="1292" t="s">
        <v>735</v>
      </c>
      <c r="G36" s="1292" t="s">
        <v>926</v>
      </c>
      <c r="H36" s="1292" t="s">
        <v>927</v>
      </c>
      <c r="I36" s="929"/>
      <c r="J36" s="1293" t="s">
        <v>756</v>
      </c>
      <c r="K36" s="1293"/>
      <c r="L36" s="1293"/>
      <c r="M36" s="1294"/>
      <c r="N36" s="1295"/>
      <c r="O36" s="945"/>
      <c r="P36" s="946"/>
      <c r="Q36" s="926"/>
      <c r="R36" s="926"/>
      <c r="S36" s="926"/>
      <c r="T36" s="926"/>
      <c r="U36" s="926"/>
      <c r="V36" s="926"/>
      <c r="W36" s="926"/>
      <c r="X36" s="926"/>
      <c r="Y36" s="926"/>
      <c r="Z36" s="926"/>
      <c r="AA36" s="926"/>
      <c r="AB36" s="926"/>
      <c r="AC36" s="926"/>
      <c r="AD36" s="926"/>
      <c r="AE36" s="926"/>
    </row>
    <row r="37" spans="1:31" ht="30" customHeight="1" thickBot="1" x14ac:dyDescent="0.25">
      <c r="A37" s="950" t="s">
        <v>755</v>
      </c>
      <c r="B37" s="928" t="s">
        <v>686</v>
      </c>
      <c r="C37" s="928" t="s">
        <v>737</v>
      </c>
      <c r="D37" s="928" t="s">
        <v>738</v>
      </c>
      <c r="E37" s="1280"/>
      <c r="F37" s="1280"/>
      <c r="G37" s="1280"/>
      <c r="H37" s="1280"/>
      <c r="I37" s="928" t="s">
        <v>736</v>
      </c>
      <c r="J37" s="1013" t="s">
        <v>757</v>
      </c>
      <c r="K37" s="1013" t="s">
        <v>758</v>
      </c>
      <c r="L37" s="1013" t="s">
        <v>759</v>
      </c>
      <c r="M37" s="1013" t="s">
        <v>760</v>
      </c>
      <c r="N37" s="1014" t="s">
        <v>857</v>
      </c>
      <c r="O37" s="945"/>
      <c r="P37" s="946"/>
      <c r="Q37" s="926"/>
      <c r="R37" s="926"/>
      <c r="S37" s="926"/>
      <c r="T37" s="926"/>
      <c r="U37" s="926"/>
      <c r="V37" s="926"/>
      <c r="W37" s="926"/>
      <c r="X37" s="926"/>
      <c r="Y37" s="926"/>
      <c r="Z37" s="926"/>
      <c r="AA37" s="926"/>
      <c r="AB37" s="926"/>
      <c r="AC37" s="926"/>
      <c r="AD37" s="926"/>
      <c r="AE37" s="926"/>
    </row>
    <row r="38" spans="1:31" ht="15" customHeight="1" x14ac:dyDescent="0.2">
      <c r="A38" s="1032" t="str">
        <f>IF(B38=0,"Insert Room Name First","Class Room")</f>
        <v>Insert Room Name First</v>
      </c>
      <c r="B38" s="937"/>
      <c r="C38" s="893"/>
      <c r="D38" s="893"/>
      <c r="E38" s="890">
        <f>C38*D38</f>
        <v>0</v>
      </c>
      <c r="F38" s="890">
        <f>IF(A38="Insert Room Name First",0,ROUND(E38/VLOOKUP(A38,'Teaching Areas'!$A$2:$B$15,2,FALSE),0))</f>
        <v>0</v>
      </c>
      <c r="G38" s="893"/>
      <c r="H38" s="890" t="str">
        <f>IF(F38=0,"",G38-F38)</f>
        <v/>
      </c>
      <c r="I38" s="982"/>
      <c r="J38" s="922"/>
      <c r="K38" s="922"/>
      <c r="L38" s="922"/>
      <c r="M38" s="922"/>
      <c r="N38" s="924"/>
      <c r="O38" s="926"/>
      <c r="P38" s="926"/>
      <c r="Q38" s="926"/>
      <c r="R38" s="926"/>
      <c r="S38" s="926"/>
      <c r="T38" s="926"/>
      <c r="U38" s="926"/>
      <c r="V38" s="926"/>
      <c r="W38" s="926"/>
      <c r="X38" s="926"/>
      <c r="Y38" s="926"/>
      <c r="Z38" s="926"/>
      <c r="AA38" s="926"/>
      <c r="AB38" s="926"/>
      <c r="AC38" s="926"/>
      <c r="AD38" s="926"/>
      <c r="AE38" s="926"/>
    </row>
    <row r="39" spans="1:31" ht="15" customHeight="1" x14ac:dyDescent="0.2">
      <c r="A39" s="1032" t="str">
        <f t="shared" ref="A39:A102" si="62">IF(B39=0,"Insert Room Name First","Class Room")</f>
        <v>Insert Room Name First</v>
      </c>
      <c r="B39" s="937"/>
      <c r="C39" s="891"/>
      <c r="D39" s="891"/>
      <c r="E39" s="984">
        <f t="shared" ref="E39:E137" si="63">C39*D39</f>
        <v>0</v>
      </c>
      <c r="F39" s="890">
        <f>IF(A39="Insert Room Name First",0,ROUND(E39/VLOOKUP(A39,'Teaching Areas'!$A$2:$B$15,2,FALSE),0))</f>
        <v>0</v>
      </c>
      <c r="G39" s="891"/>
      <c r="H39" s="890" t="str">
        <f t="shared" ref="H39:H137" si="64">IF(F39=0,"",G39-F39)</f>
        <v/>
      </c>
      <c r="I39" s="983"/>
      <c r="J39" s="923"/>
      <c r="K39" s="922"/>
      <c r="L39" s="922"/>
      <c r="M39" s="922"/>
      <c r="N39" s="924"/>
      <c r="O39" s="926"/>
      <c r="P39" s="926"/>
      <c r="Q39" s="926"/>
      <c r="R39" s="926"/>
      <c r="S39" s="926"/>
      <c r="T39" s="926"/>
      <c r="U39" s="926"/>
      <c r="V39" s="926"/>
      <c r="W39" s="926"/>
      <c r="X39" s="926"/>
      <c r="Y39" s="926"/>
      <c r="Z39" s="926"/>
      <c r="AA39" s="926"/>
      <c r="AB39" s="926"/>
      <c r="AC39" s="926"/>
      <c r="AD39" s="926"/>
      <c r="AE39" s="926"/>
    </row>
    <row r="40" spans="1:31" ht="15" customHeight="1" x14ac:dyDescent="0.2">
      <c r="A40" s="1032" t="str">
        <f t="shared" si="62"/>
        <v>Insert Room Name First</v>
      </c>
      <c r="B40" s="938"/>
      <c r="C40" s="891"/>
      <c r="D40" s="891"/>
      <c r="E40" s="984">
        <f t="shared" si="63"/>
        <v>0</v>
      </c>
      <c r="F40" s="890">
        <f>IF(A40="Insert Room Name First",0,ROUND(E40/VLOOKUP(A40,'Teaching Areas'!$A$2:$B$15,2,FALSE),0))</f>
        <v>0</v>
      </c>
      <c r="G40" s="891"/>
      <c r="H40" s="890" t="str">
        <f t="shared" si="64"/>
        <v/>
      </c>
      <c r="I40" s="983"/>
      <c r="J40" s="923"/>
      <c r="K40" s="922"/>
      <c r="L40" s="922"/>
      <c r="M40" s="922"/>
      <c r="N40" s="924"/>
      <c r="O40" s="926"/>
      <c r="P40" s="926"/>
      <c r="Q40" s="926"/>
      <c r="R40" s="926"/>
      <c r="S40" s="926"/>
      <c r="T40" s="926"/>
      <c r="U40" s="926"/>
      <c r="V40" s="926"/>
      <c r="W40" s="926"/>
      <c r="X40" s="926"/>
      <c r="Y40" s="926"/>
      <c r="Z40" s="926"/>
      <c r="AA40" s="926"/>
      <c r="AB40" s="926"/>
      <c r="AC40" s="926"/>
      <c r="AD40" s="926"/>
      <c r="AE40" s="926"/>
    </row>
    <row r="41" spans="1:31" ht="15" customHeight="1" x14ac:dyDescent="0.2">
      <c r="A41" s="1032" t="str">
        <f t="shared" si="62"/>
        <v>Insert Room Name First</v>
      </c>
      <c r="B41" s="938"/>
      <c r="C41" s="891"/>
      <c r="D41" s="891"/>
      <c r="E41" s="984">
        <f t="shared" si="63"/>
        <v>0</v>
      </c>
      <c r="F41" s="890">
        <f>IF(A41="Insert Room Name First",0,ROUND(E41/VLOOKUP(A41,'Teaching Areas'!$A$2:$B$15,2,FALSE),0))</f>
        <v>0</v>
      </c>
      <c r="G41" s="891"/>
      <c r="H41" s="890" t="str">
        <f t="shared" si="64"/>
        <v/>
      </c>
      <c r="I41" s="983"/>
      <c r="J41" s="923"/>
      <c r="K41" s="922"/>
      <c r="L41" s="922"/>
      <c r="M41" s="922"/>
      <c r="N41" s="924"/>
      <c r="O41" s="926"/>
      <c r="P41" s="926"/>
      <c r="Q41" s="926"/>
      <c r="R41" s="926"/>
      <c r="S41" s="926"/>
      <c r="T41" s="926"/>
      <c r="U41" s="926"/>
      <c r="V41" s="926"/>
      <c r="W41" s="926"/>
      <c r="X41" s="926"/>
      <c r="Y41" s="926"/>
      <c r="Z41" s="926"/>
      <c r="AA41" s="926"/>
      <c r="AB41" s="926"/>
      <c r="AC41" s="926"/>
      <c r="AD41" s="926"/>
      <c r="AE41" s="926"/>
    </row>
    <row r="42" spans="1:31" ht="15" customHeight="1" x14ac:dyDescent="0.2">
      <c r="A42" s="1032" t="str">
        <f t="shared" si="62"/>
        <v>Insert Room Name First</v>
      </c>
      <c r="B42" s="938"/>
      <c r="C42" s="891"/>
      <c r="D42" s="891"/>
      <c r="E42" s="984">
        <f t="shared" si="63"/>
        <v>0</v>
      </c>
      <c r="F42" s="890">
        <f>IF(A42="Insert Room Name First",0,ROUND(E42/VLOOKUP(A42,'Teaching Areas'!$A$2:$B$15,2,FALSE),0))</f>
        <v>0</v>
      </c>
      <c r="G42" s="891"/>
      <c r="H42" s="890" t="str">
        <f t="shared" si="64"/>
        <v/>
      </c>
      <c r="I42" s="983"/>
      <c r="J42" s="923"/>
      <c r="K42" s="922"/>
      <c r="L42" s="922"/>
      <c r="M42" s="922"/>
      <c r="N42" s="924"/>
      <c r="O42" s="926"/>
      <c r="P42" s="926"/>
      <c r="Q42" s="926"/>
      <c r="R42" s="926"/>
      <c r="S42" s="926"/>
      <c r="T42" s="926"/>
      <c r="U42" s="926"/>
      <c r="V42" s="926"/>
      <c r="W42" s="926"/>
      <c r="X42" s="926"/>
      <c r="Y42" s="926"/>
      <c r="Z42" s="926"/>
      <c r="AA42" s="926"/>
      <c r="AB42" s="926"/>
      <c r="AC42" s="926"/>
      <c r="AD42" s="926"/>
      <c r="AE42" s="926"/>
    </row>
    <row r="43" spans="1:31" ht="15" customHeight="1" x14ac:dyDescent="0.2">
      <c r="A43" s="1032" t="str">
        <f t="shared" si="62"/>
        <v>Insert Room Name First</v>
      </c>
      <c r="B43" s="938"/>
      <c r="C43" s="891"/>
      <c r="D43" s="891"/>
      <c r="E43" s="984">
        <f t="shared" si="63"/>
        <v>0</v>
      </c>
      <c r="F43" s="890">
        <f>IF(A43="Insert Room Name First",0,ROUND(E43/VLOOKUP(A43,'Teaching Areas'!$A$2:$B$15,2,FALSE),0))</f>
        <v>0</v>
      </c>
      <c r="G43" s="891"/>
      <c r="H43" s="890" t="str">
        <f t="shared" si="64"/>
        <v/>
      </c>
      <c r="I43" s="983"/>
      <c r="J43" s="923"/>
      <c r="K43" s="922"/>
      <c r="L43" s="922"/>
      <c r="M43" s="922"/>
      <c r="N43" s="924"/>
      <c r="O43" s="926"/>
      <c r="P43" s="926"/>
      <c r="Q43" s="926"/>
      <c r="R43" s="926"/>
      <c r="S43" s="926"/>
      <c r="T43" s="926"/>
      <c r="U43" s="926"/>
      <c r="V43" s="926"/>
      <c r="W43" s="926"/>
      <c r="X43" s="926"/>
      <c r="Y43" s="926"/>
      <c r="Z43" s="926"/>
      <c r="AA43" s="926"/>
      <c r="AB43" s="926"/>
      <c r="AC43" s="926"/>
      <c r="AD43" s="926"/>
      <c r="AE43" s="926"/>
    </row>
    <row r="44" spans="1:31" ht="15" customHeight="1" x14ac:dyDescent="0.2">
      <c r="A44" s="1032" t="str">
        <f t="shared" si="62"/>
        <v>Insert Room Name First</v>
      </c>
      <c r="B44" s="938"/>
      <c r="C44" s="891"/>
      <c r="D44" s="891"/>
      <c r="E44" s="984">
        <f t="shared" si="63"/>
        <v>0</v>
      </c>
      <c r="F44" s="890">
        <f>IF(A44="Insert Room Name First",0,ROUND(E44/VLOOKUP(A44,'Teaching Areas'!$A$2:$B$15,2,FALSE),0))</f>
        <v>0</v>
      </c>
      <c r="G44" s="891"/>
      <c r="H44" s="890" t="str">
        <f t="shared" si="64"/>
        <v/>
      </c>
      <c r="I44" s="983"/>
      <c r="J44" s="923"/>
      <c r="K44" s="922"/>
      <c r="L44" s="922"/>
      <c r="M44" s="922"/>
      <c r="N44" s="924"/>
      <c r="O44" s="926"/>
      <c r="P44" s="926"/>
      <c r="Q44" s="926"/>
      <c r="R44" s="926"/>
      <c r="S44" s="926"/>
      <c r="T44" s="926"/>
      <c r="U44" s="926"/>
      <c r="V44" s="926"/>
      <c r="W44" s="926"/>
      <c r="X44" s="926"/>
      <c r="Y44" s="926"/>
      <c r="Z44" s="926"/>
      <c r="AA44" s="926"/>
      <c r="AB44" s="926"/>
      <c r="AC44" s="926"/>
      <c r="AD44" s="926"/>
      <c r="AE44" s="926"/>
    </row>
    <row r="45" spans="1:31" ht="15" customHeight="1" x14ac:dyDescent="0.2">
      <c r="A45" s="1032" t="str">
        <f t="shared" si="62"/>
        <v>Insert Room Name First</v>
      </c>
      <c r="B45" s="938"/>
      <c r="C45" s="891"/>
      <c r="D45" s="891"/>
      <c r="E45" s="984">
        <f t="shared" si="63"/>
        <v>0</v>
      </c>
      <c r="F45" s="890">
        <f>IF(A45="Insert Room Name First",0,ROUND(E45/VLOOKUP(A45,'Teaching Areas'!$A$2:$B$15,2,FALSE),0))</f>
        <v>0</v>
      </c>
      <c r="G45" s="891"/>
      <c r="H45" s="890" t="str">
        <f t="shared" si="64"/>
        <v/>
      </c>
      <c r="I45" s="983"/>
      <c r="J45" s="923"/>
      <c r="K45" s="922"/>
      <c r="L45" s="922"/>
      <c r="M45" s="922"/>
      <c r="N45" s="924"/>
      <c r="O45" s="926"/>
      <c r="P45" s="926"/>
      <c r="Q45" s="926"/>
      <c r="R45" s="926"/>
      <c r="S45" s="926"/>
      <c r="T45" s="926"/>
      <c r="U45" s="926"/>
      <c r="V45" s="926"/>
      <c r="W45" s="926"/>
      <c r="X45" s="926"/>
      <c r="Y45" s="926"/>
      <c r="Z45" s="926"/>
      <c r="AA45" s="926"/>
      <c r="AB45" s="926"/>
      <c r="AC45" s="926"/>
      <c r="AD45" s="926"/>
      <c r="AE45" s="926"/>
    </row>
    <row r="46" spans="1:31" ht="15" customHeight="1" x14ac:dyDescent="0.2">
      <c r="A46" s="1032" t="str">
        <f t="shared" si="62"/>
        <v>Insert Room Name First</v>
      </c>
      <c r="B46" s="938"/>
      <c r="C46" s="891"/>
      <c r="D46" s="891"/>
      <c r="E46" s="984">
        <f t="shared" si="63"/>
        <v>0</v>
      </c>
      <c r="F46" s="890">
        <f>IF(A46="Insert Room Name First",0,ROUND(E46/VLOOKUP(A46,'Teaching Areas'!$A$2:$B$15,2,FALSE),0))</f>
        <v>0</v>
      </c>
      <c r="G46" s="891"/>
      <c r="H46" s="890" t="str">
        <f t="shared" si="64"/>
        <v/>
      </c>
      <c r="I46" s="983"/>
      <c r="J46" s="923"/>
      <c r="K46" s="922"/>
      <c r="L46" s="922"/>
      <c r="M46" s="922"/>
      <c r="N46" s="924"/>
      <c r="O46" s="926"/>
      <c r="P46" s="926"/>
      <c r="Q46" s="926"/>
      <c r="R46" s="926"/>
      <c r="S46" s="926"/>
      <c r="T46" s="926"/>
      <c r="U46" s="926"/>
      <c r="V46" s="926"/>
      <c r="W46" s="926"/>
      <c r="X46" s="926"/>
      <c r="Y46" s="926"/>
      <c r="Z46" s="926"/>
      <c r="AA46" s="926"/>
      <c r="AB46" s="926"/>
      <c r="AC46" s="926"/>
      <c r="AD46" s="926"/>
      <c r="AE46" s="926"/>
    </row>
    <row r="47" spans="1:31" ht="15" customHeight="1" x14ac:dyDescent="0.2">
      <c r="A47" s="1032" t="str">
        <f t="shared" si="62"/>
        <v>Insert Room Name First</v>
      </c>
      <c r="B47" s="938"/>
      <c r="C47" s="891"/>
      <c r="D47" s="891"/>
      <c r="E47" s="984">
        <f t="shared" si="63"/>
        <v>0</v>
      </c>
      <c r="F47" s="890">
        <f>IF(A47="Insert Room Name First",0,ROUND(E47/VLOOKUP(A47,'Teaching Areas'!$A$2:$B$15,2,FALSE),0))</f>
        <v>0</v>
      </c>
      <c r="G47" s="891"/>
      <c r="H47" s="890" t="str">
        <f t="shared" si="64"/>
        <v/>
      </c>
      <c r="I47" s="983"/>
      <c r="J47" s="923"/>
      <c r="K47" s="922"/>
      <c r="L47" s="922"/>
      <c r="M47" s="922"/>
      <c r="N47" s="924"/>
      <c r="O47" s="926"/>
      <c r="P47" s="926"/>
      <c r="Q47" s="926"/>
      <c r="R47" s="926"/>
      <c r="S47" s="926"/>
      <c r="T47" s="926"/>
      <c r="U47" s="926"/>
      <c r="V47" s="926"/>
      <c r="W47" s="926"/>
      <c r="X47" s="926"/>
      <c r="Y47" s="926"/>
      <c r="Z47" s="926"/>
      <c r="AA47" s="926"/>
      <c r="AB47" s="926"/>
      <c r="AC47" s="926"/>
      <c r="AD47" s="926"/>
      <c r="AE47" s="926"/>
    </row>
    <row r="48" spans="1:31" ht="15" customHeight="1" x14ac:dyDescent="0.2">
      <c r="A48" s="1032" t="str">
        <f t="shared" si="62"/>
        <v>Insert Room Name First</v>
      </c>
      <c r="B48" s="938"/>
      <c r="C48" s="891"/>
      <c r="D48" s="891"/>
      <c r="E48" s="984">
        <f t="shared" si="63"/>
        <v>0</v>
      </c>
      <c r="F48" s="890">
        <f>IF(A48="Insert Room Name First",0,ROUND(E48/VLOOKUP(A48,'Teaching Areas'!$A$2:$B$15,2,FALSE),0))</f>
        <v>0</v>
      </c>
      <c r="G48" s="891"/>
      <c r="H48" s="890" t="str">
        <f t="shared" si="64"/>
        <v/>
      </c>
      <c r="I48" s="983"/>
      <c r="J48" s="923"/>
      <c r="K48" s="922"/>
      <c r="L48" s="922"/>
      <c r="M48" s="922"/>
      <c r="N48" s="924"/>
      <c r="O48" s="926"/>
      <c r="P48" s="926"/>
      <c r="Q48" s="926"/>
      <c r="R48" s="926"/>
      <c r="S48" s="926"/>
      <c r="T48" s="926"/>
      <c r="U48" s="926"/>
      <c r="V48" s="926"/>
      <c r="W48" s="926"/>
      <c r="X48" s="926"/>
      <c r="Y48" s="926"/>
      <c r="Z48" s="926"/>
      <c r="AA48" s="926"/>
      <c r="AB48" s="926"/>
      <c r="AC48" s="926"/>
      <c r="AD48" s="926"/>
      <c r="AE48" s="926"/>
    </row>
    <row r="49" spans="1:31" ht="15" customHeight="1" x14ac:dyDescent="0.2">
      <c r="A49" s="1032" t="str">
        <f t="shared" si="62"/>
        <v>Insert Room Name First</v>
      </c>
      <c r="B49" s="938"/>
      <c r="C49" s="891"/>
      <c r="D49" s="891"/>
      <c r="E49" s="984">
        <f t="shared" si="63"/>
        <v>0</v>
      </c>
      <c r="F49" s="890">
        <f>IF(A49="Insert Room Name First",0,ROUND(E49/VLOOKUP(A49,'Teaching Areas'!$A$2:$B$15,2,FALSE),0))</f>
        <v>0</v>
      </c>
      <c r="G49" s="891"/>
      <c r="H49" s="890" t="str">
        <f t="shared" si="64"/>
        <v/>
      </c>
      <c r="I49" s="983"/>
      <c r="J49" s="923"/>
      <c r="K49" s="922"/>
      <c r="L49" s="922"/>
      <c r="M49" s="922"/>
      <c r="N49" s="924"/>
      <c r="O49" s="926"/>
      <c r="P49" s="926"/>
      <c r="Q49" s="926"/>
      <c r="R49" s="926"/>
      <c r="S49" s="926"/>
      <c r="T49" s="926"/>
      <c r="U49" s="926"/>
      <c r="V49" s="926"/>
      <c r="W49" s="926"/>
      <c r="X49" s="926"/>
      <c r="Y49" s="926"/>
      <c r="Z49" s="926"/>
      <c r="AA49" s="926"/>
      <c r="AB49" s="926"/>
      <c r="AC49" s="926"/>
      <c r="AD49" s="926"/>
      <c r="AE49" s="926"/>
    </row>
    <row r="50" spans="1:31" ht="15" customHeight="1" x14ac:dyDescent="0.2">
      <c r="A50" s="1032" t="str">
        <f t="shared" si="62"/>
        <v>Insert Room Name First</v>
      </c>
      <c r="B50" s="938"/>
      <c r="C50" s="891"/>
      <c r="D50" s="891"/>
      <c r="E50" s="984">
        <f t="shared" si="63"/>
        <v>0</v>
      </c>
      <c r="F50" s="890">
        <f>IF(A50="Insert Room Name First",0,ROUND(E50/VLOOKUP(A50,'Teaching Areas'!$A$2:$B$15,2,FALSE),0))</f>
        <v>0</v>
      </c>
      <c r="G50" s="891"/>
      <c r="H50" s="890" t="str">
        <f t="shared" si="64"/>
        <v/>
      </c>
      <c r="I50" s="983"/>
      <c r="J50" s="923"/>
      <c r="K50" s="922"/>
      <c r="L50" s="922"/>
      <c r="M50" s="922"/>
      <c r="N50" s="924"/>
      <c r="O50" s="926"/>
      <c r="P50" s="926"/>
      <c r="Q50" s="926"/>
      <c r="R50" s="926"/>
      <c r="S50" s="926"/>
      <c r="T50" s="926"/>
      <c r="U50" s="926"/>
      <c r="V50" s="926"/>
      <c r="W50" s="926"/>
      <c r="X50" s="926"/>
      <c r="Y50" s="926"/>
      <c r="Z50" s="926"/>
      <c r="AA50" s="926"/>
      <c r="AB50" s="926"/>
      <c r="AC50" s="926"/>
      <c r="AD50" s="926"/>
      <c r="AE50" s="926"/>
    </row>
    <row r="51" spans="1:31" ht="15" customHeight="1" x14ac:dyDescent="0.2">
      <c r="A51" s="1032" t="str">
        <f t="shared" si="62"/>
        <v>Insert Room Name First</v>
      </c>
      <c r="B51" s="938"/>
      <c r="C51" s="891"/>
      <c r="D51" s="891"/>
      <c r="E51" s="984">
        <f t="shared" si="63"/>
        <v>0</v>
      </c>
      <c r="F51" s="890">
        <f>IF(A51="Insert Room Name First",0,ROUND(E51/VLOOKUP(A51,'Teaching Areas'!$A$2:$B$15,2,FALSE),0))</f>
        <v>0</v>
      </c>
      <c r="G51" s="891"/>
      <c r="H51" s="890" t="str">
        <f t="shared" si="64"/>
        <v/>
      </c>
      <c r="I51" s="983"/>
      <c r="J51" s="923"/>
      <c r="K51" s="922"/>
      <c r="L51" s="922"/>
      <c r="M51" s="922"/>
      <c r="N51" s="924"/>
      <c r="O51" s="926"/>
      <c r="P51" s="926"/>
      <c r="Q51" s="926"/>
      <c r="R51" s="926"/>
      <c r="S51" s="926"/>
      <c r="T51" s="926"/>
      <c r="U51" s="926"/>
      <c r="V51" s="926"/>
      <c r="W51" s="926"/>
      <c r="X51" s="926"/>
      <c r="Y51" s="926"/>
      <c r="Z51" s="926"/>
      <c r="AA51" s="926"/>
      <c r="AB51" s="926"/>
      <c r="AC51" s="926"/>
      <c r="AD51" s="926"/>
      <c r="AE51" s="926"/>
    </row>
    <row r="52" spans="1:31" ht="15" customHeight="1" x14ac:dyDescent="0.2">
      <c r="A52" s="1032" t="str">
        <f t="shared" si="62"/>
        <v>Insert Room Name First</v>
      </c>
      <c r="B52" s="938"/>
      <c r="C52" s="891"/>
      <c r="D52" s="891"/>
      <c r="E52" s="984">
        <f t="shared" si="63"/>
        <v>0</v>
      </c>
      <c r="F52" s="890">
        <f>IF(A52="Insert Room Name First",0,ROUND(E52/VLOOKUP(A52,'Teaching Areas'!$A$2:$B$15,2,FALSE),0))</f>
        <v>0</v>
      </c>
      <c r="G52" s="891"/>
      <c r="H52" s="890" t="str">
        <f t="shared" si="64"/>
        <v/>
      </c>
      <c r="I52" s="983"/>
      <c r="J52" s="923"/>
      <c r="K52" s="922"/>
      <c r="L52" s="922"/>
      <c r="M52" s="922"/>
      <c r="N52" s="924"/>
      <c r="O52" s="926"/>
      <c r="P52" s="926"/>
      <c r="Q52" s="926"/>
      <c r="R52" s="926"/>
      <c r="S52" s="926"/>
      <c r="T52" s="926"/>
      <c r="U52" s="926"/>
      <c r="V52" s="926"/>
      <c r="W52" s="926"/>
      <c r="X52" s="926"/>
      <c r="Y52" s="926"/>
      <c r="Z52" s="926"/>
      <c r="AA52" s="926"/>
      <c r="AB52" s="926"/>
      <c r="AC52" s="926"/>
      <c r="AD52" s="926"/>
      <c r="AE52" s="926"/>
    </row>
    <row r="53" spans="1:31" ht="15" customHeight="1" x14ac:dyDescent="0.2">
      <c r="A53" s="1032" t="str">
        <f t="shared" si="62"/>
        <v>Insert Room Name First</v>
      </c>
      <c r="B53" s="938"/>
      <c r="C53" s="891"/>
      <c r="D53" s="891"/>
      <c r="E53" s="984">
        <f t="shared" si="63"/>
        <v>0</v>
      </c>
      <c r="F53" s="890">
        <f>IF(A53="Insert Room Name First",0,ROUND(E53/VLOOKUP(A53,'Teaching Areas'!$A$2:$B$15,2,FALSE),0))</f>
        <v>0</v>
      </c>
      <c r="G53" s="891"/>
      <c r="H53" s="890" t="str">
        <f t="shared" si="64"/>
        <v/>
      </c>
      <c r="I53" s="983"/>
      <c r="J53" s="923"/>
      <c r="K53" s="922"/>
      <c r="L53" s="922"/>
      <c r="M53" s="922"/>
      <c r="N53" s="924"/>
      <c r="O53" s="926"/>
      <c r="P53" s="926"/>
      <c r="Q53" s="926"/>
      <c r="R53" s="926"/>
      <c r="S53" s="926"/>
      <c r="T53" s="926"/>
      <c r="U53" s="926"/>
      <c r="V53" s="926"/>
      <c r="W53" s="926"/>
      <c r="X53" s="926"/>
      <c r="Y53" s="926"/>
      <c r="Z53" s="926"/>
      <c r="AA53" s="926"/>
      <c r="AB53" s="926"/>
      <c r="AC53" s="926"/>
      <c r="AD53" s="926"/>
      <c r="AE53" s="926"/>
    </row>
    <row r="54" spans="1:31" ht="15" customHeight="1" x14ac:dyDescent="0.2">
      <c r="A54" s="1032" t="str">
        <f t="shared" si="62"/>
        <v>Insert Room Name First</v>
      </c>
      <c r="B54" s="938"/>
      <c r="C54" s="891"/>
      <c r="D54" s="891"/>
      <c r="E54" s="984">
        <f t="shared" si="63"/>
        <v>0</v>
      </c>
      <c r="F54" s="890">
        <f>IF(A54="Insert Room Name First",0,ROUND(E54/VLOOKUP(A54,'Teaching Areas'!$A$2:$B$15,2,FALSE),0))</f>
        <v>0</v>
      </c>
      <c r="G54" s="891"/>
      <c r="H54" s="890" t="str">
        <f t="shared" si="64"/>
        <v/>
      </c>
      <c r="I54" s="983"/>
      <c r="J54" s="923"/>
      <c r="K54" s="922"/>
      <c r="L54" s="922"/>
      <c r="M54" s="922"/>
      <c r="N54" s="924"/>
      <c r="O54" s="926"/>
      <c r="P54" s="926"/>
      <c r="Q54" s="926"/>
      <c r="R54" s="926"/>
      <c r="S54" s="926"/>
      <c r="T54" s="926"/>
      <c r="U54" s="926"/>
      <c r="V54" s="926"/>
      <c r="W54" s="926"/>
      <c r="X54" s="926"/>
      <c r="Y54" s="926"/>
      <c r="Z54" s="926"/>
      <c r="AA54" s="926"/>
      <c r="AB54" s="926"/>
      <c r="AC54" s="926"/>
      <c r="AD54" s="926"/>
      <c r="AE54" s="926"/>
    </row>
    <row r="55" spans="1:31" ht="15" customHeight="1" x14ac:dyDescent="0.2">
      <c r="A55" s="1032" t="str">
        <f t="shared" si="62"/>
        <v>Insert Room Name First</v>
      </c>
      <c r="B55" s="938"/>
      <c r="C55" s="891"/>
      <c r="D55" s="891"/>
      <c r="E55" s="984">
        <f t="shared" si="63"/>
        <v>0</v>
      </c>
      <c r="F55" s="890">
        <f>IF(A55="Insert Room Name First",0,ROUND(E55/VLOOKUP(A55,'Teaching Areas'!$A$2:$B$15,2,FALSE),0))</f>
        <v>0</v>
      </c>
      <c r="G55" s="891"/>
      <c r="H55" s="890" t="str">
        <f t="shared" si="64"/>
        <v/>
      </c>
      <c r="I55" s="983"/>
      <c r="J55" s="923"/>
      <c r="K55" s="922"/>
      <c r="L55" s="922"/>
      <c r="M55" s="922"/>
      <c r="N55" s="924"/>
      <c r="O55" s="926"/>
      <c r="P55" s="926"/>
      <c r="Q55" s="926"/>
      <c r="R55" s="926"/>
      <c r="S55" s="926"/>
      <c r="T55" s="926"/>
      <c r="U55" s="926"/>
      <c r="V55" s="926"/>
      <c r="W55" s="926"/>
      <c r="X55" s="926"/>
      <c r="Y55" s="926"/>
      <c r="Z55" s="926"/>
      <c r="AA55" s="926"/>
      <c r="AB55" s="926"/>
      <c r="AC55" s="926"/>
      <c r="AD55" s="926"/>
      <c r="AE55" s="926"/>
    </row>
    <row r="56" spans="1:31" ht="15" customHeight="1" x14ac:dyDescent="0.2">
      <c r="A56" s="1032" t="str">
        <f t="shared" si="62"/>
        <v>Insert Room Name First</v>
      </c>
      <c r="B56" s="938"/>
      <c r="C56" s="891"/>
      <c r="D56" s="891"/>
      <c r="E56" s="984">
        <f t="shared" si="63"/>
        <v>0</v>
      </c>
      <c r="F56" s="890">
        <f>IF(A56="Insert Room Name First",0,ROUND(E56/VLOOKUP(A56,'Teaching Areas'!$A$2:$B$15,2,FALSE),0))</f>
        <v>0</v>
      </c>
      <c r="G56" s="891"/>
      <c r="H56" s="890" t="str">
        <f t="shared" si="64"/>
        <v/>
      </c>
      <c r="I56" s="983"/>
      <c r="J56" s="923"/>
      <c r="K56" s="922"/>
      <c r="L56" s="922"/>
      <c r="M56" s="922"/>
      <c r="N56" s="924"/>
      <c r="O56" s="926"/>
      <c r="P56" s="926"/>
      <c r="Q56" s="926"/>
      <c r="R56" s="926"/>
      <c r="S56" s="926"/>
      <c r="T56" s="926"/>
      <c r="U56" s="926"/>
      <c r="V56" s="926"/>
      <c r="W56" s="926"/>
      <c r="X56" s="926"/>
      <c r="Y56" s="926"/>
      <c r="Z56" s="926"/>
      <c r="AA56" s="926"/>
      <c r="AB56" s="926"/>
      <c r="AC56" s="926"/>
      <c r="AD56" s="926"/>
      <c r="AE56" s="926"/>
    </row>
    <row r="57" spans="1:31" ht="15" customHeight="1" x14ac:dyDescent="0.2">
      <c r="A57" s="1032" t="str">
        <f t="shared" si="62"/>
        <v>Insert Room Name First</v>
      </c>
      <c r="B57" s="938"/>
      <c r="C57" s="891"/>
      <c r="D57" s="891"/>
      <c r="E57" s="984">
        <f t="shared" si="63"/>
        <v>0</v>
      </c>
      <c r="F57" s="890">
        <f>IF(A57="Insert Room Name First",0,ROUND(E57/VLOOKUP(A57,'Teaching Areas'!$A$2:$B$15,2,FALSE),0))</f>
        <v>0</v>
      </c>
      <c r="G57" s="891"/>
      <c r="H57" s="890" t="str">
        <f t="shared" si="64"/>
        <v/>
      </c>
      <c r="I57" s="983"/>
      <c r="J57" s="923"/>
      <c r="K57" s="922"/>
      <c r="L57" s="922"/>
      <c r="M57" s="922"/>
      <c r="N57" s="924"/>
      <c r="O57" s="926"/>
      <c r="P57" s="926"/>
      <c r="Q57" s="926"/>
      <c r="R57" s="926"/>
      <c r="S57" s="926"/>
      <c r="T57" s="926"/>
      <c r="U57" s="926"/>
      <c r="V57" s="926"/>
      <c r="W57" s="926"/>
      <c r="X57" s="926"/>
      <c r="Y57" s="926"/>
      <c r="Z57" s="926"/>
      <c r="AA57" s="926"/>
      <c r="AB57" s="926"/>
      <c r="AC57" s="926"/>
      <c r="AD57" s="926"/>
      <c r="AE57" s="926"/>
    </row>
    <row r="58" spans="1:31" ht="15" customHeight="1" x14ac:dyDescent="0.2">
      <c r="A58" s="1032" t="str">
        <f t="shared" si="62"/>
        <v>Insert Room Name First</v>
      </c>
      <c r="B58" s="938"/>
      <c r="C58" s="891"/>
      <c r="D58" s="891"/>
      <c r="E58" s="984">
        <f t="shared" ref="E58" si="65">C58*D58</f>
        <v>0</v>
      </c>
      <c r="F58" s="890">
        <f>IF(A58="Insert Room Name First",0,ROUND(E58/VLOOKUP(A58,'Teaching Areas'!$A$2:$B$15,2,FALSE),0))</f>
        <v>0</v>
      </c>
      <c r="G58" s="891"/>
      <c r="H58" s="890" t="str">
        <f t="shared" ref="H58" si="66">IF(F58=0,"",G58-F58)</f>
        <v/>
      </c>
      <c r="I58" s="983"/>
      <c r="J58" s="923"/>
      <c r="K58" s="922"/>
      <c r="L58" s="922"/>
      <c r="M58" s="922"/>
      <c r="N58" s="924"/>
      <c r="O58" s="926"/>
      <c r="P58" s="926"/>
      <c r="Q58" s="926"/>
      <c r="R58" s="926"/>
      <c r="S58" s="926"/>
      <c r="T58" s="926"/>
      <c r="U58" s="926"/>
      <c r="V58" s="926"/>
      <c r="W58" s="926"/>
      <c r="X58" s="926"/>
      <c r="Y58" s="926"/>
      <c r="Z58" s="926"/>
      <c r="AA58" s="926"/>
      <c r="AB58" s="926"/>
      <c r="AC58" s="926"/>
      <c r="AD58" s="926"/>
      <c r="AE58" s="926"/>
    </row>
    <row r="59" spans="1:31" ht="15" customHeight="1" x14ac:dyDescent="0.2">
      <c r="A59" s="1032" t="str">
        <f t="shared" si="62"/>
        <v>Insert Room Name First</v>
      </c>
      <c r="B59" s="938"/>
      <c r="C59" s="891"/>
      <c r="D59" s="891"/>
      <c r="E59" s="984">
        <f t="shared" si="63"/>
        <v>0</v>
      </c>
      <c r="F59" s="890">
        <f>IF(A59="Insert Room Name First",0,ROUND(E59/VLOOKUP(A59,'Teaching Areas'!$A$2:$B$15,2,FALSE),0))</f>
        <v>0</v>
      </c>
      <c r="G59" s="891"/>
      <c r="H59" s="890" t="str">
        <f t="shared" si="64"/>
        <v/>
      </c>
      <c r="I59" s="983"/>
      <c r="J59" s="923"/>
      <c r="K59" s="922"/>
      <c r="L59" s="922"/>
      <c r="M59" s="922"/>
      <c r="N59" s="924"/>
      <c r="O59" s="926"/>
      <c r="P59" s="926"/>
      <c r="Q59" s="926"/>
      <c r="R59" s="926"/>
      <c r="S59" s="926"/>
      <c r="T59" s="926"/>
      <c r="U59" s="926"/>
      <c r="V59" s="926"/>
      <c r="W59" s="926"/>
      <c r="X59" s="926"/>
      <c r="Y59" s="926"/>
      <c r="Z59" s="926"/>
      <c r="AA59" s="926"/>
      <c r="AB59" s="926"/>
      <c r="AC59" s="926"/>
      <c r="AD59" s="926"/>
      <c r="AE59" s="926"/>
    </row>
    <row r="60" spans="1:31" ht="15" customHeight="1" x14ac:dyDescent="0.2">
      <c r="A60" s="1032" t="str">
        <f t="shared" si="62"/>
        <v>Insert Room Name First</v>
      </c>
      <c r="B60" s="939"/>
      <c r="C60" s="891"/>
      <c r="D60" s="891"/>
      <c r="E60" s="984">
        <f t="shared" si="63"/>
        <v>0</v>
      </c>
      <c r="F60" s="890">
        <f>IF(A60="Insert Room Name First",0,ROUND(E60/VLOOKUP(A60,'Teaching Areas'!$A$2:$B$15,2,FALSE),0))</f>
        <v>0</v>
      </c>
      <c r="G60" s="892"/>
      <c r="H60" s="890" t="str">
        <f t="shared" si="64"/>
        <v/>
      </c>
      <c r="I60" s="985"/>
      <c r="J60" s="923"/>
      <c r="K60" s="922"/>
      <c r="L60" s="922"/>
      <c r="M60" s="922"/>
      <c r="N60" s="924"/>
      <c r="O60" s="926"/>
      <c r="P60" s="926"/>
      <c r="Q60" s="926"/>
      <c r="R60" s="926"/>
      <c r="S60" s="926"/>
      <c r="T60" s="926"/>
      <c r="U60" s="926"/>
      <c r="V60" s="926"/>
      <c r="W60" s="926"/>
      <c r="X60" s="926"/>
      <c r="Y60" s="926"/>
      <c r="Z60" s="926"/>
      <c r="AA60" s="926"/>
      <c r="AB60" s="926"/>
      <c r="AC60" s="926"/>
      <c r="AD60" s="926"/>
      <c r="AE60" s="926"/>
    </row>
    <row r="61" spans="1:31" ht="15" customHeight="1" x14ac:dyDescent="0.2">
      <c r="A61" s="1032" t="str">
        <f t="shared" si="62"/>
        <v>Insert Room Name First</v>
      </c>
      <c r="B61" s="939"/>
      <c r="C61" s="891"/>
      <c r="D61" s="891"/>
      <c r="E61" s="984">
        <f t="shared" si="63"/>
        <v>0</v>
      </c>
      <c r="F61" s="890">
        <f>IF(A61="Insert Room Name First",0,ROUND(E61/VLOOKUP(A61,'Teaching Areas'!$A$2:$B$15,2,FALSE),0))</f>
        <v>0</v>
      </c>
      <c r="G61" s="892"/>
      <c r="H61" s="890" t="str">
        <f t="shared" si="64"/>
        <v/>
      </c>
      <c r="I61" s="985"/>
      <c r="J61" s="923"/>
      <c r="K61" s="922"/>
      <c r="L61" s="922"/>
      <c r="M61" s="922"/>
      <c r="N61" s="924"/>
      <c r="O61" s="926"/>
      <c r="P61" s="926"/>
      <c r="Q61" s="926"/>
      <c r="R61" s="926"/>
      <c r="S61" s="926"/>
      <c r="T61" s="926"/>
      <c r="U61" s="926"/>
      <c r="V61" s="926"/>
      <c r="W61" s="926"/>
      <c r="X61" s="926"/>
      <c r="Y61" s="926"/>
      <c r="Z61" s="926"/>
      <c r="AA61" s="926"/>
      <c r="AB61" s="926"/>
      <c r="AC61" s="926"/>
      <c r="AD61" s="926"/>
      <c r="AE61" s="926"/>
    </row>
    <row r="62" spans="1:31" ht="15" customHeight="1" x14ac:dyDescent="0.2">
      <c r="A62" s="1032" t="str">
        <f t="shared" si="62"/>
        <v>Insert Room Name First</v>
      </c>
      <c r="B62" s="938"/>
      <c r="C62" s="891"/>
      <c r="D62" s="891"/>
      <c r="E62" s="984">
        <f t="shared" ref="E62:E76" si="67">C62*D62</f>
        <v>0</v>
      </c>
      <c r="F62" s="890">
        <f>IF(A62="Insert Room Name First",0,ROUND(E62/VLOOKUP(A62,'Teaching Areas'!$A$2:$B$15,2,FALSE),0))</f>
        <v>0</v>
      </c>
      <c r="G62" s="891"/>
      <c r="H62" s="890" t="str">
        <f t="shared" ref="H62:H76" si="68">IF(F62=0,"",G62-F62)</f>
        <v/>
      </c>
      <c r="I62" s="983"/>
      <c r="J62" s="923"/>
      <c r="K62" s="922"/>
      <c r="L62" s="922"/>
      <c r="M62" s="922"/>
      <c r="N62" s="924"/>
      <c r="O62" s="926"/>
      <c r="P62" s="926"/>
      <c r="Q62" s="926"/>
      <c r="R62" s="926"/>
      <c r="S62" s="926"/>
      <c r="T62" s="926"/>
      <c r="U62" s="926"/>
      <c r="V62" s="926"/>
      <c r="W62" s="926"/>
      <c r="X62" s="926"/>
      <c r="Y62" s="926"/>
      <c r="Z62" s="926"/>
      <c r="AA62" s="926"/>
      <c r="AB62" s="926"/>
      <c r="AC62" s="926"/>
      <c r="AD62" s="926"/>
      <c r="AE62" s="926"/>
    </row>
    <row r="63" spans="1:31" ht="15" customHeight="1" x14ac:dyDescent="0.2">
      <c r="A63" s="1032" t="str">
        <f t="shared" si="62"/>
        <v>Insert Room Name First</v>
      </c>
      <c r="B63" s="938"/>
      <c r="C63" s="891"/>
      <c r="D63" s="891"/>
      <c r="E63" s="984">
        <f t="shared" si="67"/>
        <v>0</v>
      </c>
      <c r="F63" s="890">
        <f>IF(A63="Insert Room Name First",0,ROUND(E63/VLOOKUP(A63,'Teaching Areas'!$A$2:$B$15,2,FALSE),0))</f>
        <v>0</v>
      </c>
      <c r="G63" s="891"/>
      <c r="H63" s="890" t="str">
        <f t="shared" si="68"/>
        <v/>
      </c>
      <c r="I63" s="983"/>
      <c r="J63" s="923"/>
      <c r="K63" s="922"/>
      <c r="L63" s="922"/>
      <c r="M63" s="922"/>
      <c r="N63" s="924"/>
      <c r="O63" s="926"/>
      <c r="P63" s="926"/>
      <c r="Q63" s="926"/>
      <c r="R63" s="926"/>
      <c r="S63" s="926"/>
      <c r="T63" s="926"/>
      <c r="U63" s="926"/>
      <c r="V63" s="926"/>
      <c r="W63" s="926"/>
      <c r="X63" s="926"/>
      <c r="Y63" s="926"/>
      <c r="Z63" s="926"/>
      <c r="AA63" s="926"/>
      <c r="AB63" s="926"/>
      <c r="AC63" s="926"/>
      <c r="AD63" s="926"/>
      <c r="AE63" s="926"/>
    </row>
    <row r="64" spans="1:31" ht="15" customHeight="1" x14ac:dyDescent="0.2">
      <c r="A64" s="1032" t="str">
        <f t="shared" si="62"/>
        <v>Insert Room Name First</v>
      </c>
      <c r="B64" s="938"/>
      <c r="C64" s="891"/>
      <c r="D64" s="891"/>
      <c r="E64" s="984">
        <f t="shared" si="67"/>
        <v>0</v>
      </c>
      <c r="F64" s="890">
        <f>IF(A64="Insert Room Name First",0,ROUND(E64/VLOOKUP(A64,'Teaching Areas'!$A$2:$B$15,2,FALSE),0))</f>
        <v>0</v>
      </c>
      <c r="G64" s="891"/>
      <c r="H64" s="890" t="str">
        <f t="shared" si="68"/>
        <v/>
      </c>
      <c r="I64" s="983"/>
      <c r="J64" s="923"/>
      <c r="K64" s="922"/>
      <c r="L64" s="922"/>
      <c r="M64" s="922"/>
      <c r="N64" s="924"/>
      <c r="O64" s="926"/>
      <c r="P64" s="926"/>
      <c r="Q64" s="926"/>
      <c r="R64" s="926"/>
      <c r="S64" s="926"/>
      <c r="T64" s="926"/>
      <c r="U64" s="926"/>
      <c r="V64" s="926"/>
      <c r="W64" s="926"/>
      <c r="X64" s="926"/>
      <c r="Y64" s="926"/>
      <c r="Z64" s="926"/>
      <c r="AA64" s="926"/>
      <c r="AB64" s="926"/>
      <c r="AC64" s="926"/>
      <c r="AD64" s="926"/>
      <c r="AE64" s="926"/>
    </row>
    <row r="65" spans="1:31" ht="15" customHeight="1" x14ac:dyDescent="0.2">
      <c r="A65" s="1032" t="str">
        <f t="shared" si="62"/>
        <v>Insert Room Name First</v>
      </c>
      <c r="B65" s="938"/>
      <c r="C65" s="891"/>
      <c r="D65" s="891"/>
      <c r="E65" s="984">
        <f t="shared" si="67"/>
        <v>0</v>
      </c>
      <c r="F65" s="890">
        <f>IF(A65="Insert Room Name First",0,ROUND(E65/VLOOKUP(A65,'Teaching Areas'!$A$2:$B$15,2,FALSE),0))</f>
        <v>0</v>
      </c>
      <c r="G65" s="891"/>
      <c r="H65" s="890" t="str">
        <f t="shared" si="68"/>
        <v/>
      </c>
      <c r="I65" s="983"/>
      <c r="J65" s="923"/>
      <c r="K65" s="922"/>
      <c r="L65" s="922"/>
      <c r="M65" s="922"/>
      <c r="N65" s="924"/>
      <c r="O65" s="926"/>
      <c r="P65" s="926"/>
      <c r="Q65" s="926"/>
      <c r="R65" s="926"/>
      <c r="S65" s="926"/>
      <c r="T65" s="926"/>
      <c r="U65" s="926"/>
      <c r="V65" s="926"/>
      <c r="W65" s="926"/>
      <c r="X65" s="926"/>
      <c r="Y65" s="926"/>
      <c r="Z65" s="926"/>
      <c r="AA65" s="926"/>
      <c r="AB65" s="926"/>
      <c r="AC65" s="926"/>
      <c r="AD65" s="926"/>
      <c r="AE65" s="926"/>
    </row>
    <row r="66" spans="1:31" ht="15" customHeight="1" x14ac:dyDescent="0.2">
      <c r="A66" s="1032" t="str">
        <f t="shared" si="62"/>
        <v>Insert Room Name First</v>
      </c>
      <c r="B66" s="938"/>
      <c r="C66" s="891"/>
      <c r="D66" s="891"/>
      <c r="E66" s="984">
        <f t="shared" si="67"/>
        <v>0</v>
      </c>
      <c r="F66" s="890">
        <f>IF(A66="Insert Room Name First",0,ROUND(E66/VLOOKUP(A66,'Teaching Areas'!$A$2:$B$15,2,FALSE),0))</f>
        <v>0</v>
      </c>
      <c r="G66" s="891"/>
      <c r="H66" s="890" t="str">
        <f t="shared" si="68"/>
        <v/>
      </c>
      <c r="I66" s="983"/>
      <c r="J66" s="923"/>
      <c r="K66" s="922"/>
      <c r="L66" s="922"/>
      <c r="M66" s="922"/>
      <c r="N66" s="924"/>
      <c r="O66" s="926"/>
      <c r="P66" s="926"/>
      <c r="Q66" s="926"/>
      <c r="R66" s="926"/>
      <c r="S66" s="926"/>
      <c r="T66" s="926"/>
      <c r="U66" s="926"/>
      <c r="V66" s="926"/>
      <c r="W66" s="926"/>
      <c r="X66" s="926"/>
      <c r="Y66" s="926"/>
      <c r="Z66" s="926"/>
      <c r="AA66" s="926"/>
      <c r="AB66" s="926"/>
      <c r="AC66" s="926"/>
      <c r="AD66" s="926"/>
      <c r="AE66" s="926"/>
    </row>
    <row r="67" spans="1:31" ht="15" customHeight="1" x14ac:dyDescent="0.2">
      <c r="A67" s="1032" t="str">
        <f t="shared" si="62"/>
        <v>Insert Room Name First</v>
      </c>
      <c r="B67" s="938"/>
      <c r="C67" s="891"/>
      <c r="D67" s="891"/>
      <c r="E67" s="984">
        <f t="shared" si="67"/>
        <v>0</v>
      </c>
      <c r="F67" s="890">
        <f>IF(A67="Insert Room Name First",0,ROUND(E67/VLOOKUP(A67,'Teaching Areas'!$A$2:$B$15,2,FALSE),0))</f>
        <v>0</v>
      </c>
      <c r="G67" s="891"/>
      <c r="H67" s="890" t="str">
        <f t="shared" si="68"/>
        <v/>
      </c>
      <c r="I67" s="983"/>
      <c r="J67" s="923"/>
      <c r="K67" s="922"/>
      <c r="L67" s="922"/>
      <c r="M67" s="922"/>
      <c r="N67" s="924"/>
      <c r="O67" s="926"/>
      <c r="P67" s="926"/>
      <c r="Q67" s="926"/>
      <c r="R67" s="926"/>
      <c r="S67" s="926"/>
      <c r="T67" s="926"/>
      <c r="U67" s="926"/>
      <c r="V67" s="926"/>
      <c r="W67" s="926"/>
      <c r="X67" s="926"/>
      <c r="Y67" s="926"/>
      <c r="Z67" s="926"/>
      <c r="AA67" s="926"/>
      <c r="AB67" s="926"/>
      <c r="AC67" s="926"/>
      <c r="AD67" s="926"/>
      <c r="AE67" s="926"/>
    </row>
    <row r="68" spans="1:31" ht="15" customHeight="1" x14ac:dyDescent="0.2">
      <c r="A68" s="1032" t="str">
        <f t="shared" si="62"/>
        <v>Insert Room Name First</v>
      </c>
      <c r="B68" s="938"/>
      <c r="C68" s="891"/>
      <c r="D68" s="891"/>
      <c r="E68" s="984">
        <f t="shared" si="67"/>
        <v>0</v>
      </c>
      <c r="F68" s="890">
        <f>IF(A68="Insert Room Name First",0,ROUND(E68/VLOOKUP(A68,'Teaching Areas'!$A$2:$B$15,2,FALSE),0))</f>
        <v>0</v>
      </c>
      <c r="G68" s="891"/>
      <c r="H68" s="890" t="str">
        <f t="shared" si="68"/>
        <v/>
      </c>
      <c r="I68" s="983"/>
      <c r="J68" s="923"/>
      <c r="K68" s="922"/>
      <c r="L68" s="922"/>
      <c r="M68" s="922"/>
      <c r="N68" s="924"/>
      <c r="O68" s="926"/>
      <c r="P68" s="926"/>
      <c r="Q68" s="926"/>
      <c r="R68" s="926"/>
      <c r="S68" s="926"/>
      <c r="T68" s="926"/>
      <c r="U68" s="926"/>
      <c r="V68" s="926"/>
      <c r="W68" s="926"/>
      <c r="X68" s="926"/>
      <c r="Y68" s="926"/>
      <c r="Z68" s="926"/>
      <c r="AA68" s="926"/>
      <c r="AB68" s="926"/>
      <c r="AC68" s="926"/>
      <c r="AD68" s="926"/>
      <c r="AE68" s="926"/>
    </row>
    <row r="69" spans="1:31" ht="15" customHeight="1" x14ac:dyDescent="0.2">
      <c r="A69" s="1032" t="str">
        <f t="shared" si="62"/>
        <v>Insert Room Name First</v>
      </c>
      <c r="B69" s="938"/>
      <c r="C69" s="891"/>
      <c r="D69" s="891"/>
      <c r="E69" s="984">
        <f t="shared" si="67"/>
        <v>0</v>
      </c>
      <c r="F69" s="890">
        <f>IF(A69="Insert Room Name First",0,ROUND(E69/VLOOKUP(A69,'Teaching Areas'!$A$2:$B$15,2,FALSE),0))</f>
        <v>0</v>
      </c>
      <c r="G69" s="891"/>
      <c r="H69" s="890" t="str">
        <f t="shared" si="68"/>
        <v/>
      </c>
      <c r="I69" s="983"/>
      <c r="J69" s="923"/>
      <c r="K69" s="922"/>
      <c r="L69" s="922"/>
      <c r="M69" s="922"/>
      <c r="N69" s="924"/>
      <c r="O69" s="926"/>
      <c r="P69" s="926"/>
      <c r="Q69" s="926"/>
      <c r="R69" s="926"/>
      <c r="S69" s="926"/>
      <c r="T69" s="926"/>
      <c r="U69" s="926"/>
      <c r="V69" s="926"/>
      <c r="W69" s="926"/>
      <c r="X69" s="926"/>
      <c r="Y69" s="926"/>
      <c r="Z69" s="926"/>
      <c r="AA69" s="926"/>
      <c r="AB69" s="926"/>
      <c r="AC69" s="926"/>
      <c r="AD69" s="926"/>
      <c r="AE69" s="926"/>
    </row>
    <row r="70" spans="1:31" ht="15" customHeight="1" x14ac:dyDescent="0.2">
      <c r="A70" s="1032" t="str">
        <f t="shared" si="62"/>
        <v>Insert Room Name First</v>
      </c>
      <c r="B70" s="938"/>
      <c r="C70" s="891"/>
      <c r="D70" s="891"/>
      <c r="E70" s="984">
        <f t="shared" si="67"/>
        <v>0</v>
      </c>
      <c r="F70" s="890">
        <f>IF(A70="Insert Room Name First",0,ROUND(E70/VLOOKUP(A70,'Teaching Areas'!$A$2:$B$15,2,FALSE),0))</f>
        <v>0</v>
      </c>
      <c r="G70" s="891"/>
      <c r="H70" s="890" t="str">
        <f t="shared" si="68"/>
        <v/>
      </c>
      <c r="I70" s="983"/>
      <c r="J70" s="923"/>
      <c r="K70" s="922"/>
      <c r="L70" s="922"/>
      <c r="M70" s="922"/>
      <c r="N70" s="924"/>
      <c r="O70" s="926"/>
      <c r="P70" s="926"/>
      <c r="Q70" s="926"/>
      <c r="R70" s="926"/>
      <c r="S70" s="926"/>
      <c r="T70" s="926"/>
      <c r="U70" s="926"/>
      <c r="V70" s="926"/>
      <c r="W70" s="926"/>
      <c r="X70" s="926"/>
      <c r="Y70" s="926"/>
      <c r="Z70" s="926"/>
      <c r="AA70" s="926"/>
      <c r="AB70" s="926"/>
      <c r="AC70" s="926"/>
      <c r="AD70" s="926"/>
      <c r="AE70" s="926"/>
    </row>
    <row r="71" spans="1:31" ht="15" customHeight="1" x14ac:dyDescent="0.2">
      <c r="A71" s="1032" t="str">
        <f t="shared" si="62"/>
        <v>Insert Room Name First</v>
      </c>
      <c r="B71" s="938"/>
      <c r="C71" s="891"/>
      <c r="D71" s="891"/>
      <c r="E71" s="984">
        <f t="shared" si="67"/>
        <v>0</v>
      </c>
      <c r="F71" s="890">
        <f>IF(A71="Insert Room Name First",0,ROUND(E71/VLOOKUP(A71,'Teaching Areas'!$A$2:$B$15,2,FALSE),0))</f>
        <v>0</v>
      </c>
      <c r="G71" s="891"/>
      <c r="H71" s="890" t="str">
        <f t="shared" si="68"/>
        <v/>
      </c>
      <c r="I71" s="983"/>
      <c r="J71" s="923"/>
      <c r="K71" s="922"/>
      <c r="L71" s="922"/>
      <c r="M71" s="922"/>
      <c r="N71" s="924"/>
      <c r="O71" s="926"/>
      <c r="P71" s="926"/>
      <c r="Q71" s="926"/>
      <c r="R71" s="926"/>
      <c r="S71" s="926"/>
      <c r="T71" s="926"/>
      <c r="U71" s="926"/>
      <c r="V71" s="926"/>
      <c r="W71" s="926"/>
      <c r="X71" s="926"/>
      <c r="Y71" s="926"/>
      <c r="Z71" s="926"/>
      <c r="AA71" s="926"/>
      <c r="AB71" s="926"/>
      <c r="AC71" s="926"/>
      <c r="AD71" s="926"/>
      <c r="AE71" s="926"/>
    </row>
    <row r="72" spans="1:31" ht="15" customHeight="1" x14ac:dyDescent="0.2">
      <c r="A72" s="1032" t="str">
        <f t="shared" si="62"/>
        <v>Insert Room Name First</v>
      </c>
      <c r="B72" s="938"/>
      <c r="C72" s="891"/>
      <c r="D72" s="891"/>
      <c r="E72" s="984">
        <f t="shared" si="67"/>
        <v>0</v>
      </c>
      <c r="F72" s="890">
        <f>IF(A72="Insert Room Name First",0,ROUND(E72/VLOOKUP(A72,'Teaching Areas'!$A$2:$B$15,2,FALSE),0))</f>
        <v>0</v>
      </c>
      <c r="G72" s="891"/>
      <c r="H72" s="890" t="str">
        <f t="shared" si="68"/>
        <v/>
      </c>
      <c r="I72" s="983"/>
      <c r="J72" s="923"/>
      <c r="K72" s="922"/>
      <c r="L72" s="922"/>
      <c r="M72" s="922"/>
      <c r="N72" s="924"/>
      <c r="O72" s="926"/>
      <c r="P72" s="926"/>
      <c r="Q72" s="926"/>
      <c r="R72" s="926"/>
      <c r="S72" s="926"/>
      <c r="T72" s="926"/>
      <c r="U72" s="926"/>
      <c r="V72" s="926"/>
      <c r="W72" s="926"/>
      <c r="X72" s="926"/>
      <c r="Y72" s="926"/>
      <c r="Z72" s="926"/>
      <c r="AA72" s="926"/>
      <c r="AB72" s="926"/>
      <c r="AC72" s="926"/>
      <c r="AD72" s="926"/>
      <c r="AE72" s="926"/>
    </row>
    <row r="73" spans="1:31" ht="15" customHeight="1" x14ac:dyDescent="0.2">
      <c r="A73" s="1032" t="str">
        <f t="shared" si="62"/>
        <v>Insert Room Name First</v>
      </c>
      <c r="B73" s="938"/>
      <c r="C73" s="891"/>
      <c r="D73" s="891"/>
      <c r="E73" s="984">
        <f t="shared" si="67"/>
        <v>0</v>
      </c>
      <c r="F73" s="890">
        <f>IF(A73="Insert Room Name First",0,ROUND(E73/VLOOKUP(A73,'Teaching Areas'!$A$2:$B$15,2,FALSE),0))</f>
        <v>0</v>
      </c>
      <c r="G73" s="891"/>
      <c r="H73" s="890" t="str">
        <f t="shared" si="68"/>
        <v/>
      </c>
      <c r="I73" s="983"/>
      <c r="J73" s="923"/>
      <c r="K73" s="922"/>
      <c r="L73" s="922"/>
      <c r="M73" s="922"/>
      <c r="N73" s="924"/>
      <c r="O73" s="926"/>
      <c r="P73" s="926"/>
      <c r="Q73" s="926"/>
      <c r="R73" s="926"/>
      <c r="S73" s="926"/>
      <c r="T73" s="926"/>
      <c r="U73" s="926"/>
      <c r="V73" s="926"/>
      <c r="W73" s="926"/>
      <c r="X73" s="926"/>
      <c r="Y73" s="926"/>
      <c r="Z73" s="926"/>
      <c r="AA73" s="926"/>
      <c r="AB73" s="926"/>
      <c r="AC73" s="926"/>
      <c r="AD73" s="926"/>
      <c r="AE73" s="926"/>
    </row>
    <row r="74" spans="1:31" ht="15" customHeight="1" x14ac:dyDescent="0.2">
      <c r="A74" s="1032" t="str">
        <f t="shared" si="62"/>
        <v>Insert Room Name First</v>
      </c>
      <c r="B74" s="938"/>
      <c r="C74" s="891"/>
      <c r="D74" s="891"/>
      <c r="E74" s="984">
        <f t="shared" si="67"/>
        <v>0</v>
      </c>
      <c r="F74" s="890">
        <f>IF(A74="Insert Room Name First",0,ROUND(E74/VLOOKUP(A74,'Teaching Areas'!$A$2:$B$15,2,FALSE),0))</f>
        <v>0</v>
      </c>
      <c r="G74" s="891"/>
      <c r="H74" s="890" t="str">
        <f t="shared" si="68"/>
        <v/>
      </c>
      <c r="I74" s="983"/>
      <c r="J74" s="923"/>
      <c r="K74" s="922"/>
      <c r="L74" s="922"/>
      <c r="M74" s="922"/>
      <c r="N74" s="924"/>
      <c r="O74" s="926"/>
      <c r="P74" s="926"/>
      <c r="Q74" s="926"/>
      <c r="R74" s="926"/>
      <c r="S74" s="926"/>
      <c r="T74" s="926"/>
      <c r="U74" s="926"/>
      <c r="V74" s="926"/>
      <c r="W74" s="926"/>
      <c r="X74" s="926"/>
      <c r="Y74" s="926"/>
      <c r="Z74" s="926"/>
      <c r="AA74" s="926"/>
      <c r="AB74" s="926"/>
      <c r="AC74" s="926"/>
      <c r="AD74" s="926"/>
      <c r="AE74" s="926"/>
    </row>
    <row r="75" spans="1:31" ht="15" customHeight="1" x14ac:dyDescent="0.2">
      <c r="A75" s="1032" t="str">
        <f t="shared" si="62"/>
        <v>Insert Room Name First</v>
      </c>
      <c r="B75" s="939"/>
      <c r="C75" s="891"/>
      <c r="D75" s="891"/>
      <c r="E75" s="984">
        <f t="shared" si="67"/>
        <v>0</v>
      </c>
      <c r="F75" s="890">
        <f>IF(A75="Insert Room Name First",0,ROUND(E75/VLOOKUP(A75,'Teaching Areas'!$A$2:$B$15,2,FALSE),0))</f>
        <v>0</v>
      </c>
      <c r="G75" s="892"/>
      <c r="H75" s="890" t="str">
        <f t="shared" si="68"/>
        <v/>
      </c>
      <c r="I75" s="985"/>
      <c r="J75" s="923"/>
      <c r="K75" s="922"/>
      <c r="L75" s="922"/>
      <c r="M75" s="922"/>
      <c r="N75" s="924"/>
      <c r="O75" s="926"/>
      <c r="P75" s="926"/>
      <c r="Q75" s="926"/>
      <c r="R75" s="926"/>
      <c r="S75" s="926"/>
      <c r="T75" s="926"/>
      <c r="U75" s="926"/>
      <c r="V75" s="926"/>
      <c r="W75" s="926"/>
      <c r="X75" s="926"/>
      <c r="Y75" s="926"/>
      <c r="Z75" s="926"/>
      <c r="AA75" s="926"/>
      <c r="AB75" s="926"/>
      <c r="AC75" s="926"/>
      <c r="AD75" s="926"/>
      <c r="AE75" s="926"/>
    </row>
    <row r="76" spans="1:31" ht="15" customHeight="1" x14ac:dyDescent="0.2">
      <c r="A76" s="1032" t="str">
        <f t="shared" si="62"/>
        <v>Insert Room Name First</v>
      </c>
      <c r="B76" s="939"/>
      <c r="C76" s="891"/>
      <c r="D76" s="891"/>
      <c r="E76" s="984">
        <f t="shared" si="67"/>
        <v>0</v>
      </c>
      <c r="F76" s="890">
        <f>IF(A76="Insert Room Name First",0,ROUND(E76/VLOOKUP(A76,'Teaching Areas'!$A$2:$B$15,2,FALSE),0))</f>
        <v>0</v>
      </c>
      <c r="G76" s="892"/>
      <c r="H76" s="890" t="str">
        <f t="shared" si="68"/>
        <v/>
      </c>
      <c r="I76" s="985"/>
      <c r="J76" s="923"/>
      <c r="K76" s="922"/>
      <c r="L76" s="922"/>
      <c r="M76" s="922"/>
      <c r="N76" s="924"/>
      <c r="O76" s="926"/>
      <c r="P76" s="926"/>
      <c r="Q76" s="926"/>
      <c r="R76" s="926"/>
      <c r="S76" s="926"/>
      <c r="T76" s="926"/>
      <c r="U76" s="926"/>
      <c r="V76" s="926"/>
      <c r="W76" s="926"/>
      <c r="X76" s="926"/>
      <c r="Y76" s="926"/>
      <c r="Z76" s="926"/>
      <c r="AA76" s="926"/>
      <c r="AB76" s="926"/>
      <c r="AC76" s="926"/>
      <c r="AD76" s="926"/>
      <c r="AE76" s="926"/>
    </row>
    <row r="77" spans="1:31" ht="15" customHeight="1" x14ac:dyDescent="0.2">
      <c r="A77" s="1032" t="str">
        <f t="shared" si="62"/>
        <v>Insert Room Name First</v>
      </c>
      <c r="B77" s="938"/>
      <c r="C77" s="891"/>
      <c r="D77" s="891"/>
      <c r="E77" s="984">
        <f t="shared" ref="E77:E96" si="69">C77*D77</f>
        <v>0</v>
      </c>
      <c r="F77" s="890">
        <f>IF(A77="Insert Room Name First",0,ROUND(E77/VLOOKUP(A77,'Teaching Areas'!$A$2:$B$15,2,FALSE),0))</f>
        <v>0</v>
      </c>
      <c r="G77" s="891"/>
      <c r="H77" s="890" t="str">
        <f t="shared" ref="H77:H96" si="70">IF(F77=0,"",G77-F77)</f>
        <v/>
      </c>
      <c r="I77" s="983"/>
      <c r="J77" s="923"/>
      <c r="K77" s="922"/>
      <c r="L77" s="922"/>
      <c r="M77" s="922"/>
      <c r="N77" s="924"/>
      <c r="O77" s="926"/>
      <c r="P77" s="926"/>
      <c r="Q77" s="926"/>
      <c r="R77" s="926"/>
      <c r="S77" s="926"/>
      <c r="T77" s="926"/>
      <c r="U77" s="926"/>
      <c r="V77" s="926"/>
      <c r="W77" s="926"/>
      <c r="X77" s="926"/>
      <c r="Y77" s="926"/>
      <c r="Z77" s="926"/>
      <c r="AA77" s="926"/>
      <c r="AB77" s="926"/>
      <c r="AC77" s="926"/>
      <c r="AD77" s="926"/>
      <c r="AE77" s="926"/>
    </row>
    <row r="78" spans="1:31" ht="15" customHeight="1" x14ac:dyDescent="0.2">
      <c r="A78" s="1032" t="str">
        <f t="shared" si="62"/>
        <v>Insert Room Name First</v>
      </c>
      <c r="B78" s="938"/>
      <c r="C78" s="891"/>
      <c r="D78" s="891"/>
      <c r="E78" s="984">
        <f t="shared" si="69"/>
        <v>0</v>
      </c>
      <c r="F78" s="890">
        <f>IF(A78="Insert Room Name First",0,ROUND(E78/VLOOKUP(A78,'Teaching Areas'!$A$2:$B$15,2,FALSE),0))</f>
        <v>0</v>
      </c>
      <c r="G78" s="891"/>
      <c r="H78" s="890" t="str">
        <f t="shared" si="70"/>
        <v/>
      </c>
      <c r="I78" s="983"/>
      <c r="J78" s="923"/>
      <c r="K78" s="922"/>
      <c r="L78" s="922"/>
      <c r="M78" s="922"/>
      <c r="N78" s="924"/>
      <c r="O78" s="926"/>
      <c r="P78" s="926"/>
      <c r="Q78" s="926"/>
      <c r="R78" s="926"/>
      <c r="S78" s="926"/>
      <c r="T78" s="926"/>
      <c r="U78" s="926"/>
      <c r="V78" s="926"/>
      <c r="W78" s="926"/>
      <c r="X78" s="926"/>
      <c r="Y78" s="926"/>
      <c r="Z78" s="926"/>
      <c r="AA78" s="926"/>
      <c r="AB78" s="926"/>
      <c r="AC78" s="926"/>
      <c r="AD78" s="926"/>
      <c r="AE78" s="926"/>
    </row>
    <row r="79" spans="1:31" ht="15" customHeight="1" x14ac:dyDescent="0.2">
      <c r="A79" s="1032" t="str">
        <f t="shared" si="62"/>
        <v>Insert Room Name First</v>
      </c>
      <c r="B79" s="938"/>
      <c r="C79" s="891"/>
      <c r="D79" s="891"/>
      <c r="E79" s="984">
        <f t="shared" si="69"/>
        <v>0</v>
      </c>
      <c r="F79" s="890">
        <f>IF(A79="Insert Room Name First",0,ROUND(E79/VLOOKUP(A79,'Teaching Areas'!$A$2:$B$15,2,FALSE),0))</f>
        <v>0</v>
      </c>
      <c r="G79" s="891"/>
      <c r="H79" s="890" t="str">
        <f t="shared" si="70"/>
        <v/>
      </c>
      <c r="I79" s="983"/>
      <c r="J79" s="923"/>
      <c r="K79" s="922"/>
      <c r="L79" s="922"/>
      <c r="M79" s="922"/>
      <c r="N79" s="924"/>
      <c r="O79" s="926"/>
      <c r="P79" s="926"/>
      <c r="Q79" s="926"/>
      <c r="R79" s="926"/>
      <c r="S79" s="926"/>
      <c r="T79" s="926"/>
      <c r="U79" s="926"/>
      <c r="V79" s="926"/>
      <c r="W79" s="926"/>
      <c r="X79" s="926"/>
      <c r="Y79" s="926"/>
      <c r="Z79" s="926"/>
      <c r="AA79" s="926"/>
      <c r="AB79" s="926"/>
      <c r="AC79" s="926"/>
      <c r="AD79" s="926"/>
      <c r="AE79" s="926"/>
    </row>
    <row r="80" spans="1:31" ht="15" customHeight="1" x14ac:dyDescent="0.2">
      <c r="A80" s="1032" t="str">
        <f t="shared" si="62"/>
        <v>Insert Room Name First</v>
      </c>
      <c r="B80" s="938"/>
      <c r="C80" s="891"/>
      <c r="D80" s="891"/>
      <c r="E80" s="984">
        <f t="shared" si="69"/>
        <v>0</v>
      </c>
      <c r="F80" s="890">
        <f>IF(A80="Insert Room Name First",0,ROUND(E80/VLOOKUP(A80,'Teaching Areas'!$A$2:$B$15,2,FALSE),0))</f>
        <v>0</v>
      </c>
      <c r="G80" s="891"/>
      <c r="H80" s="890" t="str">
        <f t="shared" si="70"/>
        <v/>
      </c>
      <c r="I80" s="983"/>
      <c r="J80" s="923"/>
      <c r="K80" s="922"/>
      <c r="L80" s="922"/>
      <c r="M80" s="922"/>
      <c r="N80" s="924"/>
      <c r="O80" s="926"/>
      <c r="P80" s="926"/>
      <c r="Q80" s="926"/>
      <c r="R80" s="926"/>
      <c r="S80" s="926"/>
      <c r="T80" s="926"/>
      <c r="U80" s="926"/>
      <c r="V80" s="926"/>
      <c r="W80" s="926"/>
      <c r="X80" s="926"/>
      <c r="Y80" s="926"/>
      <c r="Z80" s="926"/>
      <c r="AA80" s="926"/>
      <c r="AB80" s="926"/>
      <c r="AC80" s="926"/>
      <c r="AD80" s="926"/>
      <c r="AE80" s="926"/>
    </row>
    <row r="81" spans="1:31" ht="15" customHeight="1" x14ac:dyDescent="0.2">
      <c r="A81" s="1032" t="str">
        <f t="shared" si="62"/>
        <v>Insert Room Name First</v>
      </c>
      <c r="B81" s="938"/>
      <c r="C81" s="891"/>
      <c r="D81" s="891"/>
      <c r="E81" s="984">
        <f t="shared" si="69"/>
        <v>0</v>
      </c>
      <c r="F81" s="890">
        <f>IF(A81="Insert Room Name First",0,ROUND(E81/VLOOKUP(A81,'Teaching Areas'!$A$2:$B$15,2,FALSE),0))</f>
        <v>0</v>
      </c>
      <c r="G81" s="891"/>
      <c r="H81" s="890" t="str">
        <f t="shared" si="70"/>
        <v/>
      </c>
      <c r="I81" s="983"/>
      <c r="J81" s="923"/>
      <c r="K81" s="922"/>
      <c r="L81" s="922"/>
      <c r="M81" s="922"/>
      <c r="N81" s="924"/>
      <c r="O81" s="926"/>
      <c r="P81" s="926"/>
      <c r="Q81" s="926"/>
      <c r="R81" s="926"/>
      <c r="S81" s="926"/>
      <c r="T81" s="926"/>
      <c r="U81" s="926"/>
      <c r="V81" s="926"/>
      <c r="W81" s="926"/>
      <c r="X81" s="926"/>
      <c r="Y81" s="926"/>
      <c r="Z81" s="926"/>
      <c r="AA81" s="926"/>
      <c r="AB81" s="926"/>
      <c r="AC81" s="926"/>
      <c r="AD81" s="926"/>
      <c r="AE81" s="926"/>
    </row>
    <row r="82" spans="1:31" ht="15" customHeight="1" x14ac:dyDescent="0.2">
      <c r="A82" s="1032" t="str">
        <f t="shared" si="62"/>
        <v>Insert Room Name First</v>
      </c>
      <c r="B82" s="938"/>
      <c r="C82" s="891"/>
      <c r="D82" s="891"/>
      <c r="E82" s="984">
        <f t="shared" si="69"/>
        <v>0</v>
      </c>
      <c r="F82" s="890">
        <f>IF(A82="Insert Room Name First",0,ROUND(E82/VLOOKUP(A82,'Teaching Areas'!$A$2:$B$15,2,FALSE),0))</f>
        <v>0</v>
      </c>
      <c r="G82" s="891"/>
      <c r="H82" s="890" t="str">
        <f t="shared" si="70"/>
        <v/>
      </c>
      <c r="I82" s="983"/>
      <c r="J82" s="923"/>
      <c r="K82" s="922"/>
      <c r="L82" s="922"/>
      <c r="M82" s="922"/>
      <c r="N82" s="924"/>
      <c r="O82" s="926"/>
      <c r="P82" s="926"/>
      <c r="Q82" s="926"/>
      <c r="R82" s="926"/>
      <c r="S82" s="926"/>
      <c r="T82" s="926"/>
      <c r="U82" s="926"/>
      <c r="V82" s="926"/>
      <c r="W82" s="926"/>
      <c r="X82" s="926"/>
      <c r="Y82" s="926"/>
      <c r="Z82" s="926"/>
      <c r="AA82" s="926"/>
      <c r="AB82" s="926"/>
      <c r="AC82" s="926"/>
      <c r="AD82" s="926"/>
      <c r="AE82" s="926"/>
    </row>
    <row r="83" spans="1:31" ht="15" customHeight="1" x14ac:dyDescent="0.2">
      <c r="A83" s="1032" t="str">
        <f t="shared" si="62"/>
        <v>Insert Room Name First</v>
      </c>
      <c r="B83" s="938"/>
      <c r="C83" s="891"/>
      <c r="D83" s="891"/>
      <c r="E83" s="984">
        <f t="shared" si="69"/>
        <v>0</v>
      </c>
      <c r="F83" s="890">
        <f>IF(A83="Insert Room Name First",0,ROUND(E83/VLOOKUP(A83,'Teaching Areas'!$A$2:$B$15,2,FALSE),0))</f>
        <v>0</v>
      </c>
      <c r="G83" s="891"/>
      <c r="H83" s="890" t="str">
        <f t="shared" si="70"/>
        <v/>
      </c>
      <c r="I83" s="983"/>
      <c r="J83" s="923"/>
      <c r="K83" s="922"/>
      <c r="L83" s="922"/>
      <c r="M83" s="922"/>
      <c r="N83" s="924"/>
      <c r="O83" s="926"/>
      <c r="P83" s="926"/>
      <c r="Q83" s="926"/>
      <c r="R83" s="926"/>
      <c r="S83" s="926"/>
      <c r="T83" s="926"/>
      <c r="U83" s="926"/>
      <c r="V83" s="926"/>
      <c r="W83" s="926"/>
      <c r="X83" s="926"/>
      <c r="Y83" s="926"/>
      <c r="Z83" s="926"/>
      <c r="AA83" s="926"/>
      <c r="AB83" s="926"/>
      <c r="AC83" s="926"/>
      <c r="AD83" s="926"/>
      <c r="AE83" s="926"/>
    </row>
    <row r="84" spans="1:31" ht="15" customHeight="1" x14ac:dyDescent="0.2">
      <c r="A84" s="1032" t="str">
        <f t="shared" si="62"/>
        <v>Insert Room Name First</v>
      </c>
      <c r="B84" s="938"/>
      <c r="C84" s="891"/>
      <c r="D84" s="891"/>
      <c r="E84" s="984">
        <f t="shared" si="69"/>
        <v>0</v>
      </c>
      <c r="F84" s="890">
        <f>IF(A84="Insert Room Name First",0,ROUND(E84/VLOOKUP(A84,'Teaching Areas'!$A$2:$B$15,2,FALSE),0))</f>
        <v>0</v>
      </c>
      <c r="G84" s="891"/>
      <c r="H84" s="890" t="str">
        <f t="shared" si="70"/>
        <v/>
      </c>
      <c r="I84" s="983"/>
      <c r="J84" s="923"/>
      <c r="K84" s="922"/>
      <c r="L84" s="922"/>
      <c r="M84" s="922"/>
      <c r="N84" s="924"/>
      <c r="O84" s="926"/>
      <c r="P84" s="926"/>
      <c r="Q84" s="926"/>
      <c r="R84" s="926"/>
      <c r="S84" s="926"/>
      <c r="T84" s="926"/>
      <c r="U84" s="926"/>
      <c r="V84" s="926"/>
      <c r="W84" s="926"/>
      <c r="X84" s="926"/>
      <c r="Y84" s="926"/>
      <c r="Z84" s="926"/>
      <c r="AA84" s="926"/>
      <c r="AB84" s="926"/>
      <c r="AC84" s="926"/>
      <c r="AD84" s="926"/>
      <c r="AE84" s="926"/>
    </row>
    <row r="85" spans="1:31" ht="15" customHeight="1" x14ac:dyDescent="0.2">
      <c r="A85" s="1032" t="str">
        <f t="shared" si="62"/>
        <v>Insert Room Name First</v>
      </c>
      <c r="B85" s="938"/>
      <c r="C85" s="891"/>
      <c r="D85" s="891"/>
      <c r="E85" s="984">
        <f t="shared" si="69"/>
        <v>0</v>
      </c>
      <c r="F85" s="890">
        <f>IF(A85="Insert Room Name First",0,ROUND(E85/VLOOKUP(A85,'Teaching Areas'!$A$2:$B$15,2,FALSE),0))</f>
        <v>0</v>
      </c>
      <c r="G85" s="891"/>
      <c r="H85" s="890" t="str">
        <f t="shared" si="70"/>
        <v/>
      </c>
      <c r="I85" s="983"/>
      <c r="J85" s="923"/>
      <c r="K85" s="922"/>
      <c r="L85" s="922"/>
      <c r="M85" s="922"/>
      <c r="N85" s="924"/>
      <c r="O85" s="926"/>
      <c r="P85" s="926"/>
      <c r="Q85" s="926"/>
      <c r="R85" s="926"/>
      <c r="S85" s="926"/>
      <c r="T85" s="926"/>
      <c r="U85" s="926"/>
      <c r="V85" s="926"/>
      <c r="W85" s="926"/>
      <c r="X85" s="926"/>
      <c r="Y85" s="926"/>
      <c r="Z85" s="926"/>
      <c r="AA85" s="926"/>
      <c r="AB85" s="926"/>
      <c r="AC85" s="926"/>
      <c r="AD85" s="926"/>
      <c r="AE85" s="926"/>
    </row>
    <row r="86" spans="1:31" ht="15" customHeight="1" x14ac:dyDescent="0.2">
      <c r="A86" s="1032" t="str">
        <f t="shared" si="62"/>
        <v>Insert Room Name First</v>
      </c>
      <c r="B86" s="938"/>
      <c r="C86" s="891"/>
      <c r="D86" s="891"/>
      <c r="E86" s="984">
        <f t="shared" si="69"/>
        <v>0</v>
      </c>
      <c r="F86" s="890">
        <f>IF(A86="Insert Room Name First",0,ROUND(E86/VLOOKUP(A86,'Teaching Areas'!$A$2:$B$15,2,FALSE),0))</f>
        <v>0</v>
      </c>
      <c r="G86" s="891"/>
      <c r="H86" s="890" t="str">
        <f t="shared" si="70"/>
        <v/>
      </c>
      <c r="I86" s="983"/>
      <c r="J86" s="923"/>
      <c r="K86" s="922"/>
      <c r="L86" s="922"/>
      <c r="M86" s="922"/>
      <c r="N86" s="924"/>
      <c r="O86" s="926"/>
      <c r="P86" s="926"/>
      <c r="Q86" s="926"/>
      <c r="R86" s="926"/>
      <c r="S86" s="926"/>
      <c r="T86" s="926"/>
      <c r="U86" s="926"/>
      <c r="V86" s="926"/>
      <c r="W86" s="926"/>
      <c r="X86" s="926"/>
      <c r="Y86" s="926"/>
      <c r="Z86" s="926"/>
      <c r="AA86" s="926"/>
      <c r="AB86" s="926"/>
      <c r="AC86" s="926"/>
      <c r="AD86" s="926"/>
      <c r="AE86" s="926"/>
    </row>
    <row r="87" spans="1:31" ht="15" hidden="1" customHeight="1" x14ac:dyDescent="0.2">
      <c r="A87" s="1032" t="str">
        <f t="shared" si="62"/>
        <v>Insert Room Name First</v>
      </c>
      <c r="B87" s="938"/>
      <c r="C87" s="891"/>
      <c r="D87" s="891"/>
      <c r="E87" s="984">
        <f t="shared" si="69"/>
        <v>0</v>
      </c>
      <c r="F87" s="890">
        <f>IF(A87="Insert Room Name First",0,ROUND(E87/VLOOKUP(A87,'Teaching Areas'!$A$2:$B$15,2,FALSE),0))</f>
        <v>0</v>
      </c>
      <c r="G87" s="891"/>
      <c r="H87" s="890" t="str">
        <f t="shared" si="70"/>
        <v/>
      </c>
      <c r="I87" s="983"/>
      <c r="J87" s="923"/>
      <c r="K87" s="922"/>
      <c r="L87" s="922"/>
      <c r="M87" s="922"/>
      <c r="N87" s="924"/>
      <c r="O87" s="926"/>
      <c r="P87" s="926"/>
      <c r="Q87" s="926"/>
      <c r="R87" s="926"/>
      <c r="S87" s="926"/>
      <c r="T87" s="926"/>
      <c r="U87" s="926"/>
      <c r="V87" s="926"/>
      <c r="W87" s="926"/>
      <c r="X87" s="926"/>
      <c r="Y87" s="926"/>
      <c r="Z87" s="926"/>
      <c r="AA87" s="926"/>
      <c r="AB87" s="926"/>
      <c r="AC87" s="926"/>
      <c r="AD87" s="926"/>
      <c r="AE87" s="926"/>
    </row>
    <row r="88" spans="1:31" ht="15" hidden="1" customHeight="1" x14ac:dyDescent="0.2">
      <c r="A88" s="1032" t="str">
        <f t="shared" si="62"/>
        <v>Insert Room Name First</v>
      </c>
      <c r="B88" s="938"/>
      <c r="C88" s="891"/>
      <c r="D88" s="891"/>
      <c r="E88" s="984">
        <f t="shared" si="69"/>
        <v>0</v>
      </c>
      <c r="F88" s="890">
        <f>IF(A88="Insert Room Name First",0,ROUND(E88/VLOOKUP(A88,'Teaching Areas'!$A$2:$B$15,2,FALSE),0))</f>
        <v>0</v>
      </c>
      <c r="G88" s="891"/>
      <c r="H88" s="890" t="str">
        <f t="shared" si="70"/>
        <v/>
      </c>
      <c r="I88" s="983"/>
      <c r="J88" s="923"/>
      <c r="K88" s="922"/>
      <c r="L88" s="922"/>
      <c r="M88" s="922"/>
      <c r="N88" s="924"/>
      <c r="O88" s="926"/>
      <c r="P88" s="926"/>
      <c r="Q88" s="926"/>
      <c r="R88" s="926"/>
      <c r="S88" s="926"/>
      <c r="T88" s="926"/>
      <c r="U88" s="926"/>
      <c r="V88" s="926"/>
      <c r="W88" s="926"/>
      <c r="X88" s="926"/>
      <c r="Y88" s="926"/>
      <c r="Z88" s="926"/>
      <c r="AA88" s="926"/>
      <c r="AB88" s="926"/>
      <c r="AC88" s="926"/>
      <c r="AD88" s="926"/>
      <c r="AE88" s="926"/>
    </row>
    <row r="89" spans="1:31" ht="15" hidden="1" customHeight="1" x14ac:dyDescent="0.2">
      <c r="A89" s="1032" t="str">
        <f t="shared" si="62"/>
        <v>Insert Room Name First</v>
      </c>
      <c r="B89" s="938"/>
      <c r="C89" s="891"/>
      <c r="D89" s="891"/>
      <c r="E89" s="984">
        <f t="shared" si="69"/>
        <v>0</v>
      </c>
      <c r="F89" s="890">
        <f>IF(A89="Insert Room Name First",0,ROUND(E89/VLOOKUP(A89,'Teaching Areas'!$A$2:$B$15,2,FALSE),0))</f>
        <v>0</v>
      </c>
      <c r="G89" s="891"/>
      <c r="H89" s="890" t="str">
        <f t="shared" si="70"/>
        <v/>
      </c>
      <c r="I89" s="983"/>
      <c r="J89" s="923"/>
      <c r="K89" s="922"/>
      <c r="L89" s="922"/>
      <c r="M89" s="922"/>
      <c r="N89" s="924"/>
      <c r="O89" s="926"/>
      <c r="P89" s="926"/>
      <c r="Q89" s="926"/>
      <c r="R89" s="926"/>
      <c r="S89" s="926"/>
      <c r="T89" s="926"/>
      <c r="U89" s="926"/>
      <c r="V89" s="926"/>
      <c r="W89" s="926"/>
      <c r="X89" s="926"/>
      <c r="Y89" s="926"/>
      <c r="Z89" s="926"/>
      <c r="AA89" s="926"/>
      <c r="AB89" s="926"/>
      <c r="AC89" s="926"/>
      <c r="AD89" s="926"/>
      <c r="AE89" s="926"/>
    </row>
    <row r="90" spans="1:31" ht="15" hidden="1" customHeight="1" x14ac:dyDescent="0.2">
      <c r="A90" s="1032" t="str">
        <f t="shared" si="62"/>
        <v>Insert Room Name First</v>
      </c>
      <c r="B90" s="938"/>
      <c r="C90" s="891"/>
      <c r="D90" s="891"/>
      <c r="E90" s="984">
        <f t="shared" si="69"/>
        <v>0</v>
      </c>
      <c r="F90" s="890">
        <f>IF(A90="Insert Room Name First",0,ROUND(E90/VLOOKUP(A90,'Teaching Areas'!$A$2:$B$15,2,FALSE),0))</f>
        <v>0</v>
      </c>
      <c r="G90" s="891"/>
      <c r="H90" s="890" t="str">
        <f t="shared" si="70"/>
        <v/>
      </c>
      <c r="I90" s="983"/>
      <c r="J90" s="923"/>
      <c r="K90" s="922"/>
      <c r="L90" s="922"/>
      <c r="M90" s="922"/>
      <c r="N90" s="924"/>
      <c r="O90" s="926"/>
      <c r="P90" s="926"/>
      <c r="Q90" s="926"/>
      <c r="R90" s="926"/>
      <c r="S90" s="926"/>
      <c r="T90" s="926"/>
      <c r="U90" s="926"/>
      <c r="V90" s="926"/>
      <c r="W90" s="926"/>
      <c r="X90" s="926"/>
      <c r="Y90" s="926"/>
      <c r="Z90" s="926"/>
      <c r="AA90" s="926"/>
      <c r="AB90" s="926"/>
      <c r="AC90" s="926"/>
      <c r="AD90" s="926"/>
      <c r="AE90" s="926"/>
    </row>
    <row r="91" spans="1:31" ht="15" hidden="1" customHeight="1" x14ac:dyDescent="0.2">
      <c r="A91" s="1032" t="str">
        <f t="shared" si="62"/>
        <v>Insert Room Name First</v>
      </c>
      <c r="B91" s="938"/>
      <c r="C91" s="891"/>
      <c r="D91" s="891"/>
      <c r="E91" s="984">
        <f t="shared" si="69"/>
        <v>0</v>
      </c>
      <c r="F91" s="890">
        <f>IF(A91="Insert Room Name First",0,ROUND(E91/VLOOKUP(A91,'Teaching Areas'!$A$2:$B$15,2,FALSE),0))</f>
        <v>0</v>
      </c>
      <c r="G91" s="891"/>
      <c r="H91" s="890" t="str">
        <f t="shared" si="70"/>
        <v/>
      </c>
      <c r="I91" s="983"/>
      <c r="J91" s="923"/>
      <c r="K91" s="922"/>
      <c r="L91" s="922"/>
      <c r="M91" s="922"/>
      <c r="N91" s="924"/>
      <c r="O91" s="926"/>
      <c r="P91" s="926"/>
      <c r="Q91" s="926"/>
      <c r="R91" s="926"/>
      <c r="S91" s="926"/>
      <c r="T91" s="926"/>
      <c r="U91" s="926"/>
      <c r="V91" s="926"/>
      <c r="W91" s="926"/>
      <c r="X91" s="926"/>
      <c r="Y91" s="926"/>
      <c r="Z91" s="926"/>
      <c r="AA91" s="926"/>
      <c r="AB91" s="926"/>
      <c r="AC91" s="926"/>
      <c r="AD91" s="926"/>
      <c r="AE91" s="926"/>
    </row>
    <row r="92" spans="1:31" ht="15" hidden="1" customHeight="1" x14ac:dyDescent="0.2">
      <c r="A92" s="1032" t="str">
        <f t="shared" si="62"/>
        <v>Insert Room Name First</v>
      </c>
      <c r="B92" s="938"/>
      <c r="C92" s="891"/>
      <c r="D92" s="891"/>
      <c r="E92" s="984">
        <f t="shared" si="69"/>
        <v>0</v>
      </c>
      <c r="F92" s="890">
        <f>IF(A92="Insert Room Name First",0,ROUND(E92/VLOOKUP(A92,'Teaching Areas'!$A$2:$B$15,2,FALSE),0))</f>
        <v>0</v>
      </c>
      <c r="G92" s="891"/>
      <c r="H92" s="890" t="str">
        <f t="shared" si="70"/>
        <v/>
      </c>
      <c r="I92" s="983"/>
      <c r="J92" s="923"/>
      <c r="K92" s="922"/>
      <c r="L92" s="922"/>
      <c r="M92" s="922"/>
      <c r="N92" s="924"/>
      <c r="O92" s="926"/>
      <c r="P92" s="926"/>
      <c r="Q92" s="926"/>
      <c r="R92" s="926"/>
      <c r="S92" s="926"/>
      <c r="T92" s="926"/>
      <c r="U92" s="926"/>
      <c r="V92" s="926"/>
      <c r="W92" s="926"/>
      <c r="X92" s="926"/>
      <c r="Y92" s="926"/>
      <c r="Z92" s="926"/>
      <c r="AA92" s="926"/>
      <c r="AB92" s="926"/>
      <c r="AC92" s="926"/>
      <c r="AD92" s="926"/>
      <c r="AE92" s="926"/>
    </row>
    <row r="93" spans="1:31" ht="15" hidden="1" customHeight="1" x14ac:dyDescent="0.2">
      <c r="A93" s="1032" t="str">
        <f t="shared" si="62"/>
        <v>Insert Room Name First</v>
      </c>
      <c r="B93" s="938"/>
      <c r="C93" s="891"/>
      <c r="D93" s="891"/>
      <c r="E93" s="984">
        <f t="shared" si="69"/>
        <v>0</v>
      </c>
      <c r="F93" s="890">
        <f>IF(A93="Insert Room Name First",0,ROUND(E93/VLOOKUP(A93,'Teaching Areas'!$A$2:$B$15,2,FALSE),0))</f>
        <v>0</v>
      </c>
      <c r="G93" s="891"/>
      <c r="H93" s="890" t="str">
        <f t="shared" si="70"/>
        <v/>
      </c>
      <c r="I93" s="983"/>
      <c r="J93" s="923"/>
      <c r="K93" s="922"/>
      <c r="L93" s="922"/>
      <c r="M93" s="922"/>
      <c r="N93" s="924"/>
      <c r="O93" s="926"/>
      <c r="P93" s="926"/>
      <c r="Q93" s="926"/>
      <c r="R93" s="926"/>
      <c r="S93" s="926"/>
      <c r="T93" s="926"/>
      <c r="U93" s="926"/>
      <c r="V93" s="926"/>
      <c r="W93" s="926"/>
      <c r="X93" s="926"/>
      <c r="Y93" s="926"/>
      <c r="Z93" s="926"/>
      <c r="AA93" s="926"/>
      <c r="AB93" s="926"/>
      <c r="AC93" s="926"/>
      <c r="AD93" s="926"/>
      <c r="AE93" s="926"/>
    </row>
    <row r="94" spans="1:31" ht="15" hidden="1" customHeight="1" x14ac:dyDescent="0.2">
      <c r="A94" s="1032" t="str">
        <f t="shared" si="62"/>
        <v>Insert Room Name First</v>
      </c>
      <c r="B94" s="938"/>
      <c r="C94" s="891"/>
      <c r="D94" s="891"/>
      <c r="E94" s="984">
        <f t="shared" si="69"/>
        <v>0</v>
      </c>
      <c r="F94" s="890">
        <f>IF(A94="Insert Room Name First",0,ROUND(E94/VLOOKUP(A94,'Teaching Areas'!$A$2:$B$15,2,FALSE),0))</f>
        <v>0</v>
      </c>
      <c r="G94" s="891"/>
      <c r="H94" s="890" t="str">
        <f t="shared" si="70"/>
        <v/>
      </c>
      <c r="I94" s="983"/>
      <c r="J94" s="923"/>
      <c r="K94" s="922"/>
      <c r="L94" s="922"/>
      <c r="M94" s="922"/>
      <c r="N94" s="924"/>
      <c r="O94" s="926"/>
      <c r="P94" s="926"/>
      <c r="Q94" s="926"/>
      <c r="R94" s="926"/>
      <c r="S94" s="926"/>
      <c r="T94" s="926"/>
      <c r="U94" s="926"/>
      <c r="V94" s="926"/>
      <c r="W94" s="926"/>
      <c r="X94" s="926"/>
      <c r="Y94" s="926"/>
      <c r="Z94" s="926"/>
      <c r="AA94" s="926"/>
      <c r="AB94" s="926"/>
      <c r="AC94" s="926"/>
      <c r="AD94" s="926"/>
      <c r="AE94" s="926"/>
    </row>
    <row r="95" spans="1:31" ht="15" hidden="1" customHeight="1" x14ac:dyDescent="0.2">
      <c r="A95" s="1032" t="str">
        <f t="shared" si="62"/>
        <v>Insert Room Name First</v>
      </c>
      <c r="B95" s="939"/>
      <c r="C95" s="891"/>
      <c r="D95" s="891"/>
      <c r="E95" s="984">
        <f t="shared" si="69"/>
        <v>0</v>
      </c>
      <c r="F95" s="890">
        <f>IF(A95="Insert Room Name First",0,ROUND(E95/VLOOKUP(A95,'Teaching Areas'!$A$2:$B$15,2,FALSE),0))</f>
        <v>0</v>
      </c>
      <c r="G95" s="892"/>
      <c r="H95" s="890" t="str">
        <f t="shared" si="70"/>
        <v/>
      </c>
      <c r="I95" s="985"/>
      <c r="J95" s="923"/>
      <c r="K95" s="922"/>
      <c r="L95" s="922"/>
      <c r="M95" s="922"/>
      <c r="N95" s="924"/>
      <c r="O95" s="926"/>
      <c r="P95" s="926"/>
      <c r="Q95" s="926"/>
      <c r="R95" s="926"/>
      <c r="S95" s="926"/>
      <c r="T95" s="926"/>
      <c r="U95" s="926"/>
      <c r="V95" s="926"/>
      <c r="W95" s="926"/>
      <c r="X95" s="926"/>
      <c r="Y95" s="926"/>
      <c r="Z95" s="926"/>
      <c r="AA95" s="926"/>
      <c r="AB95" s="926"/>
      <c r="AC95" s="926"/>
      <c r="AD95" s="926"/>
      <c r="AE95" s="926"/>
    </row>
    <row r="96" spans="1:31" ht="15" hidden="1" customHeight="1" x14ac:dyDescent="0.2">
      <c r="A96" s="1032" t="str">
        <f t="shared" si="62"/>
        <v>Insert Room Name First</v>
      </c>
      <c r="B96" s="939"/>
      <c r="C96" s="891"/>
      <c r="D96" s="891"/>
      <c r="E96" s="984">
        <f t="shared" si="69"/>
        <v>0</v>
      </c>
      <c r="F96" s="890">
        <f>IF(A96="Insert Room Name First",0,ROUND(E96/VLOOKUP(A96,'Teaching Areas'!$A$2:$B$15,2,FALSE),0))</f>
        <v>0</v>
      </c>
      <c r="G96" s="892"/>
      <c r="H96" s="890" t="str">
        <f t="shared" si="70"/>
        <v/>
      </c>
      <c r="I96" s="985"/>
      <c r="J96" s="923"/>
      <c r="K96" s="922"/>
      <c r="L96" s="922"/>
      <c r="M96" s="922"/>
      <c r="N96" s="924"/>
      <c r="O96" s="926"/>
      <c r="P96" s="926"/>
      <c r="Q96" s="926"/>
      <c r="R96" s="926"/>
      <c r="S96" s="926"/>
      <c r="T96" s="926"/>
      <c r="U96" s="926"/>
      <c r="V96" s="926"/>
      <c r="W96" s="926"/>
      <c r="X96" s="926"/>
      <c r="Y96" s="926"/>
      <c r="Z96" s="926"/>
      <c r="AA96" s="926"/>
      <c r="AB96" s="926"/>
      <c r="AC96" s="926"/>
      <c r="AD96" s="926"/>
      <c r="AE96" s="926"/>
    </row>
    <row r="97" spans="1:31" ht="15" hidden="1" customHeight="1" x14ac:dyDescent="0.2">
      <c r="A97" s="1032" t="str">
        <f t="shared" si="62"/>
        <v>Insert Room Name First</v>
      </c>
      <c r="B97" s="938"/>
      <c r="C97" s="891"/>
      <c r="D97" s="891"/>
      <c r="E97" s="984">
        <f t="shared" ref="E97:E116" si="71">C97*D97</f>
        <v>0</v>
      </c>
      <c r="F97" s="890">
        <f>IF(A97="Insert Room Name First",0,ROUND(E97/VLOOKUP(A97,'Teaching Areas'!$A$2:$B$15,2,FALSE),0))</f>
        <v>0</v>
      </c>
      <c r="G97" s="891"/>
      <c r="H97" s="890" t="str">
        <f t="shared" ref="H97:H116" si="72">IF(F97=0,"",G97-F97)</f>
        <v/>
      </c>
      <c r="I97" s="983"/>
      <c r="J97" s="923"/>
      <c r="K97" s="922"/>
      <c r="L97" s="922"/>
      <c r="M97" s="922"/>
      <c r="N97" s="924"/>
      <c r="O97" s="926"/>
      <c r="P97" s="926"/>
      <c r="Q97" s="926"/>
      <c r="R97" s="926"/>
      <c r="S97" s="926"/>
      <c r="T97" s="926"/>
      <c r="U97" s="926"/>
      <c r="V97" s="926"/>
      <c r="W97" s="926"/>
      <c r="X97" s="926"/>
      <c r="Y97" s="926"/>
      <c r="Z97" s="926"/>
      <c r="AA97" s="926"/>
      <c r="AB97" s="926"/>
      <c r="AC97" s="926"/>
      <c r="AD97" s="926"/>
      <c r="AE97" s="926"/>
    </row>
    <row r="98" spans="1:31" ht="15" hidden="1" customHeight="1" x14ac:dyDescent="0.2">
      <c r="A98" s="1032" t="str">
        <f t="shared" si="62"/>
        <v>Insert Room Name First</v>
      </c>
      <c r="B98" s="938"/>
      <c r="C98" s="891"/>
      <c r="D98" s="891"/>
      <c r="E98" s="984">
        <f t="shared" si="71"/>
        <v>0</v>
      </c>
      <c r="F98" s="890">
        <f>IF(A98="Insert Room Name First",0,ROUND(E98/VLOOKUP(A98,'Teaching Areas'!$A$2:$B$15,2,FALSE),0))</f>
        <v>0</v>
      </c>
      <c r="G98" s="891"/>
      <c r="H98" s="890" t="str">
        <f t="shared" si="72"/>
        <v/>
      </c>
      <c r="I98" s="983"/>
      <c r="J98" s="923"/>
      <c r="K98" s="922"/>
      <c r="L98" s="922"/>
      <c r="M98" s="922"/>
      <c r="N98" s="924"/>
      <c r="O98" s="926"/>
      <c r="P98" s="926"/>
      <c r="Q98" s="926"/>
      <c r="R98" s="926"/>
      <c r="S98" s="926"/>
      <c r="T98" s="926"/>
      <c r="U98" s="926"/>
      <c r="V98" s="926"/>
      <c r="W98" s="926"/>
      <c r="X98" s="926"/>
      <c r="Y98" s="926"/>
      <c r="Z98" s="926"/>
      <c r="AA98" s="926"/>
      <c r="AB98" s="926"/>
      <c r="AC98" s="926"/>
      <c r="AD98" s="926"/>
      <c r="AE98" s="926"/>
    </row>
    <row r="99" spans="1:31" ht="15" hidden="1" customHeight="1" x14ac:dyDescent="0.2">
      <c r="A99" s="1032" t="str">
        <f t="shared" si="62"/>
        <v>Insert Room Name First</v>
      </c>
      <c r="B99" s="938"/>
      <c r="C99" s="891"/>
      <c r="D99" s="891"/>
      <c r="E99" s="984">
        <f t="shared" si="71"/>
        <v>0</v>
      </c>
      <c r="F99" s="890">
        <f>IF(A99="Insert Room Name First",0,ROUND(E99/VLOOKUP(A99,'Teaching Areas'!$A$2:$B$15,2,FALSE),0))</f>
        <v>0</v>
      </c>
      <c r="G99" s="891"/>
      <c r="H99" s="890" t="str">
        <f t="shared" si="72"/>
        <v/>
      </c>
      <c r="I99" s="983"/>
      <c r="J99" s="923"/>
      <c r="K99" s="922"/>
      <c r="L99" s="922"/>
      <c r="M99" s="922"/>
      <c r="N99" s="924"/>
      <c r="O99" s="926"/>
      <c r="P99" s="926"/>
      <c r="Q99" s="926"/>
      <c r="R99" s="926"/>
      <c r="S99" s="926"/>
      <c r="T99" s="926"/>
      <c r="U99" s="926"/>
      <c r="V99" s="926"/>
      <c r="W99" s="926"/>
      <c r="X99" s="926"/>
      <c r="Y99" s="926"/>
      <c r="Z99" s="926"/>
      <c r="AA99" s="926"/>
      <c r="AB99" s="926"/>
      <c r="AC99" s="926"/>
      <c r="AD99" s="926"/>
      <c r="AE99" s="926"/>
    </row>
    <row r="100" spans="1:31" ht="15" hidden="1" customHeight="1" x14ac:dyDescent="0.2">
      <c r="A100" s="1032" t="str">
        <f t="shared" si="62"/>
        <v>Insert Room Name First</v>
      </c>
      <c r="B100" s="938"/>
      <c r="C100" s="891"/>
      <c r="D100" s="891"/>
      <c r="E100" s="984">
        <f t="shared" si="71"/>
        <v>0</v>
      </c>
      <c r="F100" s="890">
        <f>IF(A100="Insert Room Name First",0,ROUND(E100/VLOOKUP(A100,'Teaching Areas'!$A$2:$B$15,2,FALSE),0))</f>
        <v>0</v>
      </c>
      <c r="G100" s="891"/>
      <c r="H100" s="890" t="str">
        <f t="shared" si="72"/>
        <v/>
      </c>
      <c r="I100" s="983"/>
      <c r="J100" s="923"/>
      <c r="K100" s="922"/>
      <c r="L100" s="922"/>
      <c r="M100" s="922"/>
      <c r="N100" s="924"/>
      <c r="O100" s="926"/>
      <c r="P100" s="926"/>
      <c r="Q100" s="926"/>
      <c r="R100" s="926"/>
      <c r="S100" s="926"/>
      <c r="T100" s="926"/>
      <c r="U100" s="926"/>
      <c r="V100" s="926"/>
      <c r="W100" s="926"/>
      <c r="X100" s="926"/>
      <c r="Y100" s="926"/>
      <c r="Z100" s="926"/>
      <c r="AA100" s="926"/>
      <c r="AB100" s="926"/>
      <c r="AC100" s="926"/>
      <c r="AD100" s="926"/>
      <c r="AE100" s="926"/>
    </row>
    <row r="101" spans="1:31" ht="15" hidden="1" customHeight="1" x14ac:dyDescent="0.2">
      <c r="A101" s="1032" t="str">
        <f t="shared" si="62"/>
        <v>Insert Room Name First</v>
      </c>
      <c r="B101" s="938"/>
      <c r="C101" s="891"/>
      <c r="D101" s="891"/>
      <c r="E101" s="984">
        <f t="shared" si="71"/>
        <v>0</v>
      </c>
      <c r="F101" s="890">
        <f>IF(A101="Insert Room Name First",0,ROUND(E101/VLOOKUP(A101,'Teaching Areas'!$A$2:$B$15,2,FALSE),0))</f>
        <v>0</v>
      </c>
      <c r="G101" s="891"/>
      <c r="H101" s="890" t="str">
        <f t="shared" si="72"/>
        <v/>
      </c>
      <c r="I101" s="983"/>
      <c r="J101" s="923"/>
      <c r="K101" s="922"/>
      <c r="L101" s="922"/>
      <c r="M101" s="922"/>
      <c r="N101" s="924"/>
      <c r="O101" s="926"/>
      <c r="P101" s="926"/>
      <c r="Q101" s="926"/>
      <c r="R101" s="926"/>
      <c r="S101" s="926"/>
      <c r="T101" s="926"/>
      <c r="U101" s="926"/>
      <c r="V101" s="926"/>
      <c r="W101" s="926"/>
      <c r="X101" s="926"/>
      <c r="Y101" s="926"/>
      <c r="Z101" s="926"/>
      <c r="AA101" s="926"/>
      <c r="AB101" s="926"/>
      <c r="AC101" s="926"/>
      <c r="AD101" s="926"/>
      <c r="AE101" s="926"/>
    </row>
    <row r="102" spans="1:31" ht="15" hidden="1" customHeight="1" x14ac:dyDescent="0.2">
      <c r="A102" s="1032" t="str">
        <f t="shared" si="62"/>
        <v>Insert Room Name First</v>
      </c>
      <c r="B102" s="938"/>
      <c r="C102" s="891"/>
      <c r="D102" s="891"/>
      <c r="E102" s="984">
        <f t="shared" si="71"/>
        <v>0</v>
      </c>
      <c r="F102" s="890">
        <f>IF(A102="Insert Room Name First",0,ROUND(E102/VLOOKUP(A102,'Teaching Areas'!$A$2:$B$15,2,FALSE),0))</f>
        <v>0</v>
      </c>
      <c r="G102" s="891"/>
      <c r="H102" s="890" t="str">
        <f t="shared" si="72"/>
        <v/>
      </c>
      <c r="I102" s="983"/>
      <c r="J102" s="923"/>
      <c r="K102" s="922"/>
      <c r="L102" s="922"/>
      <c r="M102" s="922"/>
      <c r="N102" s="924"/>
      <c r="O102" s="926"/>
      <c r="P102" s="926"/>
      <c r="Q102" s="926"/>
      <c r="R102" s="926"/>
      <c r="S102" s="926"/>
      <c r="T102" s="926"/>
      <c r="U102" s="926"/>
      <c r="V102" s="926"/>
      <c r="W102" s="926"/>
      <c r="X102" s="926"/>
      <c r="Y102" s="926"/>
      <c r="Z102" s="926"/>
      <c r="AA102" s="926"/>
      <c r="AB102" s="926"/>
      <c r="AC102" s="926"/>
      <c r="AD102" s="926"/>
      <c r="AE102" s="926"/>
    </row>
    <row r="103" spans="1:31" ht="15" hidden="1" customHeight="1" x14ac:dyDescent="0.2">
      <c r="A103" s="1032" t="str">
        <f t="shared" ref="A103:A137" si="73">IF(B103=0,"Insert Room Name First","Class Room")</f>
        <v>Insert Room Name First</v>
      </c>
      <c r="B103" s="938"/>
      <c r="C103" s="891"/>
      <c r="D103" s="891"/>
      <c r="E103" s="984">
        <f t="shared" si="71"/>
        <v>0</v>
      </c>
      <c r="F103" s="890">
        <f>IF(A103="Insert Room Name First",0,ROUND(E103/VLOOKUP(A103,'Teaching Areas'!$A$2:$B$15,2,FALSE),0))</f>
        <v>0</v>
      </c>
      <c r="G103" s="891"/>
      <c r="H103" s="890" t="str">
        <f t="shared" si="72"/>
        <v/>
      </c>
      <c r="I103" s="983"/>
      <c r="J103" s="923"/>
      <c r="K103" s="922"/>
      <c r="L103" s="922"/>
      <c r="M103" s="922"/>
      <c r="N103" s="924"/>
      <c r="O103" s="926"/>
      <c r="P103" s="926"/>
      <c r="Q103" s="926"/>
      <c r="R103" s="926"/>
      <c r="S103" s="926"/>
      <c r="T103" s="926"/>
      <c r="U103" s="926"/>
      <c r="V103" s="926"/>
      <c r="W103" s="926"/>
      <c r="X103" s="926"/>
      <c r="Y103" s="926"/>
      <c r="Z103" s="926"/>
      <c r="AA103" s="926"/>
      <c r="AB103" s="926"/>
      <c r="AC103" s="926"/>
      <c r="AD103" s="926"/>
      <c r="AE103" s="926"/>
    </row>
    <row r="104" spans="1:31" ht="15" hidden="1" customHeight="1" x14ac:dyDescent="0.2">
      <c r="A104" s="1032" t="str">
        <f t="shared" si="73"/>
        <v>Insert Room Name First</v>
      </c>
      <c r="B104" s="938"/>
      <c r="C104" s="891"/>
      <c r="D104" s="891"/>
      <c r="E104" s="984">
        <f t="shared" si="71"/>
        <v>0</v>
      </c>
      <c r="F104" s="890">
        <f>IF(A104="Insert Room Name First",0,ROUND(E104/VLOOKUP(A104,'Teaching Areas'!$A$2:$B$15,2,FALSE),0))</f>
        <v>0</v>
      </c>
      <c r="G104" s="891"/>
      <c r="H104" s="890" t="str">
        <f t="shared" si="72"/>
        <v/>
      </c>
      <c r="I104" s="983"/>
      <c r="J104" s="923"/>
      <c r="K104" s="922"/>
      <c r="L104" s="922"/>
      <c r="M104" s="922"/>
      <c r="N104" s="924"/>
      <c r="O104" s="926"/>
      <c r="P104" s="926"/>
      <c r="Q104" s="926"/>
      <c r="R104" s="926"/>
      <c r="S104" s="926"/>
      <c r="T104" s="926"/>
      <c r="U104" s="926"/>
      <c r="V104" s="926"/>
      <c r="W104" s="926"/>
      <c r="X104" s="926"/>
      <c r="Y104" s="926"/>
      <c r="Z104" s="926"/>
      <c r="AA104" s="926"/>
      <c r="AB104" s="926"/>
      <c r="AC104" s="926"/>
      <c r="AD104" s="926"/>
      <c r="AE104" s="926"/>
    </row>
    <row r="105" spans="1:31" ht="15" hidden="1" customHeight="1" x14ac:dyDescent="0.2">
      <c r="A105" s="1032" t="str">
        <f t="shared" si="73"/>
        <v>Insert Room Name First</v>
      </c>
      <c r="B105" s="938"/>
      <c r="C105" s="891"/>
      <c r="D105" s="891"/>
      <c r="E105" s="984">
        <f t="shared" si="71"/>
        <v>0</v>
      </c>
      <c r="F105" s="890">
        <f>IF(A105="Insert Room Name First",0,ROUND(E105/VLOOKUP(A105,'Teaching Areas'!$A$2:$B$15,2,FALSE),0))</f>
        <v>0</v>
      </c>
      <c r="G105" s="891"/>
      <c r="H105" s="890" t="str">
        <f t="shared" si="72"/>
        <v/>
      </c>
      <c r="I105" s="983"/>
      <c r="J105" s="923"/>
      <c r="K105" s="922"/>
      <c r="L105" s="922"/>
      <c r="M105" s="922"/>
      <c r="N105" s="924"/>
      <c r="O105" s="926"/>
      <c r="P105" s="926"/>
      <c r="Q105" s="926"/>
      <c r="R105" s="926"/>
      <c r="S105" s="926"/>
      <c r="T105" s="926"/>
      <c r="U105" s="926"/>
      <c r="V105" s="926"/>
      <c r="W105" s="926"/>
      <c r="X105" s="926"/>
      <c r="Y105" s="926"/>
      <c r="Z105" s="926"/>
      <c r="AA105" s="926"/>
      <c r="AB105" s="926"/>
      <c r="AC105" s="926"/>
      <c r="AD105" s="926"/>
      <c r="AE105" s="926"/>
    </row>
    <row r="106" spans="1:31" ht="15" hidden="1" customHeight="1" x14ac:dyDescent="0.2">
      <c r="A106" s="1032" t="str">
        <f t="shared" si="73"/>
        <v>Insert Room Name First</v>
      </c>
      <c r="B106" s="938"/>
      <c r="C106" s="891"/>
      <c r="D106" s="891"/>
      <c r="E106" s="984">
        <f t="shared" si="71"/>
        <v>0</v>
      </c>
      <c r="F106" s="890">
        <f>IF(A106="Insert Room Name First",0,ROUND(E106/VLOOKUP(A106,'Teaching Areas'!$A$2:$B$15,2,FALSE),0))</f>
        <v>0</v>
      </c>
      <c r="G106" s="891"/>
      <c r="H106" s="890" t="str">
        <f t="shared" si="72"/>
        <v/>
      </c>
      <c r="I106" s="983"/>
      <c r="J106" s="923"/>
      <c r="K106" s="922"/>
      <c r="L106" s="922"/>
      <c r="M106" s="922"/>
      <c r="N106" s="924"/>
      <c r="O106" s="926"/>
      <c r="P106" s="926"/>
      <c r="Q106" s="926"/>
      <c r="R106" s="926"/>
      <c r="S106" s="926"/>
      <c r="T106" s="926"/>
      <c r="U106" s="926"/>
      <c r="V106" s="926"/>
      <c r="W106" s="926"/>
      <c r="X106" s="926"/>
      <c r="Y106" s="926"/>
      <c r="Z106" s="926"/>
      <c r="AA106" s="926"/>
      <c r="AB106" s="926"/>
      <c r="AC106" s="926"/>
      <c r="AD106" s="926"/>
      <c r="AE106" s="926"/>
    </row>
    <row r="107" spans="1:31" ht="15" hidden="1" customHeight="1" x14ac:dyDescent="0.2">
      <c r="A107" s="1032" t="str">
        <f t="shared" si="73"/>
        <v>Insert Room Name First</v>
      </c>
      <c r="B107" s="938"/>
      <c r="C107" s="891"/>
      <c r="D107" s="891"/>
      <c r="E107" s="984">
        <f t="shared" si="71"/>
        <v>0</v>
      </c>
      <c r="F107" s="890">
        <f>IF(A107="Insert Room Name First",0,ROUND(E107/VLOOKUP(A107,'Teaching Areas'!$A$2:$B$15,2,FALSE),0))</f>
        <v>0</v>
      </c>
      <c r="G107" s="891"/>
      <c r="H107" s="890" t="str">
        <f t="shared" si="72"/>
        <v/>
      </c>
      <c r="I107" s="983"/>
      <c r="J107" s="923"/>
      <c r="K107" s="922"/>
      <c r="L107" s="922"/>
      <c r="M107" s="922"/>
      <c r="N107" s="924"/>
      <c r="O107" s="926"/>
      <c r="P107" s="926"/>
      <c r="Q107" s="926"/>
      <c r="R107" s="926"/>
      <c r="S107" s="926"/>
      <c r="T107" s="926"/>
      <c r="U107" s="926"/>
      <c r="V107" s="926"/>
      <c r="W107" s="926"/>
      <c r="X107" s="926"/>
      <c r="Y107" s="926"/>
      <c r="Z107" s="926"/>
      <c r="AA107" s="926"/>
      <c r="AB107" s="926"/>
      <c r="AC107" s="926"/>
      <c r="AD107" s="926"/>
      <c r="AE107" s="926"/>
    </row>
    <row r="108" spans="1:31" ht="15" hidden="1" customHeight="1" x14ac:dyDescent="0.2">
      <c r="A108" s="1032" t="str">
        <f t="shared" si="73"/>
        <v>Insert Room Name First</v>
      </c>
      <c r="B108" s="938"/>
      <c r="C108" s="891"/>
      <c r="D108" s="891"/>
      <c r="E108" s="984">
        <f t="shared" si="71"/>
        <v>0</v>
      </c>
      <c r="F108" s="890">
        <f>IF(A108="Insert Room Name First",0,ROUND(E108/VLOOKUP(A108,'Teaching Areas'!$A$2:$B$15,2,FALSE),0))</f>
        <v>0</v>
      </c>
      <c r="G108" s="891"/>
      <c r="H108" s="890" t="str">
        <f t="shared" si="72"/>
        <v/>
      </c>
      <c r="I108" s="983"/>
      <c r="J108" s="923"/>
      <c r="K108" s="922"/>
      <c r="L108" s="922"/>
      <c r="M108" s="922"/>
      <c r="N108" s="924"/>
      <c r="O108" s="926"/>
      <c r="P108" s="926"/>
      <c r="Q108" s="926"/>
      <c r="R108" s="926"/>
      <c r="S108" s="926"/>
      <c r="T108" s="926"/>
      <c r="U108" s="926"/>
      <c r="V108" s="926"/>
      <c r="W108" s="926"/>
      <c r="X108" s="926"/>
      <c r="Y108" s="926"/>
      <c r="Z108" s="926"/>
      <c r="AA108" s="926"/>
      <c r="AB108" s="926"/>
      <c r="AC108" s="926"/>
      <c r="AD108" s="926"/>
      <c r="AE108" s="926"/>
    </row>
    <row r="109" spans="1:31" ht="15" hidden="1" customHeight="1" x14ac:dyDescent="0.2">
      <c r="A109" s="1032" t="str">
        <f t="shared" si="73"/>
        <v>Insert Room Name First</v>
      </c>
      <c r="B109" s="938"/>
      <c r="C109" s="891"/>
      <c r="D109" s="891"/>
      <c r="E109" s="984">
        <f t="shared" si="71"/>
        <v>0</v>
      </c>
      <c r="F109" s="890">
        <f>IF(A109="Insert Room Name First",0,ROUND(E109/VLOOKUP(A109,'Teaching Areas'!$A$2:$B$15,2,FALSE),0))</f>
        <v>0</v>
      </c>
      <c r="G109" s="891"/>
      <c r="H109" s="890" t="str">
        <f t="shared" si="72"/>
        <v/>
      </c>
      <c r="I109" s="983"/>
      <c r="J109" s="923"/>
      <c r="K109" s="922"/>
      <c r="L109" s="922"/>
      <c r="M109" s="922"/>
      <c r="N109" s="924"/>
      <c r="O109" s="926"/>
      <c r="P109" s="926"/>
      <c r="Q109" s="926"/>
      <c r="R109" s="926"/>
      <c r="S109" s="926"/>
      <c r="T109" s="926"/>
      <c r="U109" s="926"/>
      <c r="V109" s="926"/>
      <c r="W109" s="926"/>
      <c r="X109" s="926"/>
      <c r="Y109" s="926"/>
      <c r="Z109" s="926"/>
      <c r="AA109" s="926"/>
      <c r="AB109" s="926"/>
      <c r="AC109" s="926"/>
      <c r="AD109" s="926"/>
      <c r="AE109" s="926"/>
    </row>
    <row r="110" spans="1:31" ht="15" hidden="1" customHeight="1" x14ac:dyDescent="0.2">
      <c r="A110" s="1032" t="str">
        <f t="shared" si="73"/>
        <v>Insert Room Name First</v>
      </c>
      <c r="B110" s="938"/>
      <c r="C110" s="891"/>
      <c r="D110" s="891"/>
      <c r="E110" s="984">
        <f t="shared" si="71"/>
        <v>0</v>
      </c>
      <c r="F110" s="890">
        <f>IF(A110="Insert Room Name First",0,ROUND(E110/VLOOKUP(A110,'Teaching Areas'!$A$2:$B$15,2,FALSE),0))</f>
        <v>0</v>
      </c>
      <c r="G110" s="891"/>
      <c r="H110" s="890" t="str">
        <f t="shared" si="72"/>
        <v/>
      </c>
      <c r="I110" s="983"/>
      <c r="J110" s="923"/>
      <c r="K110" s="922"/>
      <c r="L110" s="922"/>
      <c r="M110" s="922"/>
      <c r="N110" s="924"/>
      <c r="O110" s="926"/>
      <c r="P110" s="926"/>
      <c r="Q110" s="926"/>
      <c r="R110" s="926"/>
      <c r="S110" s="926"/>
      <c r="T110" s="926"/>
      <c r="U110" s="926"/>
      <c r="V110" s="926"/>
      <c r="W110" s="926"/>
      <c r="X110" s="926"/>
      <c r="Y110" s="926"/>
      <c r="Z110" s="926"/>
      <c r="AA110" s="926"/>
      <c r="AB110" s="926"/>
      <c r="AC110" s="926"/>
      <c r="AD110" s="926"/>
      <c r="AE110" s="926"/>
    </row>
    <row r="111" spans="1:31" ht="15" hidden="1" customHeight="1" x14ac:dyDescent="0.2">
      <c r="A111" s="1032" t="str">
        <f t="shared" si="73"/>
        <v>Insert Room Name First</v>
      </c>
      <c r="B111" s="938"/>
      <c r="C111" s="891"/>
      <c r="D111" s="891"/>
      <c r="E111" s="984">
        <f t="shared" si="71"/>
        <v>0</v>
      </c>
      <c r="F111" s="890">
        <f>IF(A111="Insert Room Name First",0,ROUND(E111/VLOOKUP(A111,'Teaching Areas'!$A$2:$B$15,2,FALSE),0))</f>
        <v>0</v>
      </c>
      <c r="G111" s="891"/>
      <c r="H111" s="890" t="str">
        <f t="shared" si="72"/>
        <v/>
      </c>
      <c r="I111" s="983"/>
      <c r="J111" s="923"/>
      <c r="K111" s="922"/>
      <c r="L111" s="922"/>
      <c r="M111" s="922"/>
      <c r="N111" s="924"/>
      <c r="O111" s="926"/>
      <c r="P111" s="926"/>
      <c r="Q111" s="926"/>
      <c r="R111" s="926"/>
      <c r="S111" s="926"/>
      <c r="T111" s="926"/>
      <c r="U111" s="926"/>
      <c r="V111" s="926"/>
      <c r="W111" s="926"/>
      <c r="X111" s="926"/>
      <c r="Y111" s="926"/>
      <c r="Z111" s="926"/>
      <c r="AA111" s="926"/>
      <c r="AB111" s="926"/>
      <c r="AC111" s="926"/>
      <c r="AD111" s="926"/>
      <c r="AE111" s="926"/>
    </row>
    <row r="112" spans="1:31" ht="15" hidden="1" customHeight="1" x14ac:dyDescent="0.2">
      <c r="A112" s="1032" t="str">
        <f t="shared" si="73"/>
        <v>Insert Room Name First</v>
      </c>
      <c r="B112" s="938"/>
      <c r="C112" s="891"/>
      <c r="D112" s="891"/>
      <c r="E112" s="984">
        <f t="shared" si="71"/>
        <v>0</v>
      </c>
      <c r="F112" s="890">
        <f>IF(A112="Insert Room Name First",0,ROUND(E112/VLOOKUP(A112,'Teaching Areas'!$A$2:$B$15,2,FALSE),0))</f>
        <v>0</v>
      </c>
      <c r="G112" s="891"/>
      <c r="H112" s="890" t="str">
        <f t="shared" si="72"/>
        <v/>
      </c>
      <c r="I112" s="983"/>
      <c r="J112" s="923"/>
      <c r="K112" s="922"/>
      <c r="L112" s="922"/>
      <c r="M112" s="922"/>
      <c r="N112" s="924"/>
      <c r="O112" s="926"/>
      <c r="P112" s="926"/>
      <c r="Q112" s="926"/>
      <c r="R112" s="926"/>
      <c r="S112" s="926"/>
      <c r="T112" s="926"/>
      <c r="U112" s="926"/>
      <c r="V112" s="926"/>
      <c r="W112" s="926"/>
      <c r="X112" s="926"/>
      <c r="Y112" s="926"/>
      <c r="Z112" s="926"/>
      <c r="AA112" s="926"/>
      <c r="AB112" s="926"/>
      <c r="AC112" s="926"/>
      <c r="AD112" s="926"/>
      <c r="AE112" s="926"/>
    </row>
    <row r="113" spans="1:31" ht="15" hidden="1" customHeight="1" x14ac:dyDescent="0.2">
      <c r="A113" s="1032" t="str">
        <f t="shared" si="73"/>
        <v>Insert Room Name First</v>
      </c>
      <c r="B113" s="938"/>
      <c r="C113" s="891"/>
      <c r="D113" s="891"/>
      <c r="E113" s="984">
        <f t="shared" si="71"/>
        <v>0</v>
      </c>
      <c r="F113" s="890">
        <f>IF(A113="Insert Room Name First",0,ROUND(E113/VLOOKUP(A113,'Teaching Areas'!$A$2:$B$15,2,FALSE),0))</f>
        <v>0</v>
      </c>
      <c r="G113" s="891"/>
      <c r="H113" s="890" t="str">
        <f t="shared" si="72"/>
        <v/>
      </c>
      <c r="I113" s="983"/>
      <c r="J113" s="923"/>
      <c r="K113" s="922"/>
      <c r="L113" s="922"/>
      <c r="M113" s="922"/>
      <c r="N113" s="924"/>
      <c r="O113" s="926"/>
      <c r="P113" s="926"/>
      <c r="Q113" s="926"/>
      <c r="R113" s="926"/>
      <c r="S113" s="926"/>
      <c r="T113" s="926"/>
      <c r="U113" s="926"/>
      <c r="V113" s="926"/>
      <c r="W113" s="926"/>
      <c r="X113" s="926"/>
      <c r="Y113" s="926"/>
      <c r="Z113" s="926"/>
      <c r="AA113" s="926"/>
      <c r="AB113" s="926"/>
      <c r="AC113" s="926"/>
      <c r="AD113" s="926"/>
      <c r="AE113" s="926"/>
    </row>
    <row r="114" spans="1:31" ht="15" hidden="1" customHeight="1" x14ac:dyDescent="0.2">
      <c r="A114" s="1032" t="str">
        <f t="shared" si="73"/>
        <v>Insert Room Name First</v>
      </c>
      <c r="B114" s="938"/>
      <c r="C114" s="891"/>
      <c r="D114" s="891"/>
      <c r="E114" s="984">
        <f t="shared" si="71"/>
        <v>0</v>
      </c>
      <c r="F114" s="890">
        <f>IF(A114="Insert Room Name First",0,ROUND(E114/VLOOKUP(A114,'Teaching Areas'!$A$2:$B$15,2,FALSE),0))</f>
        <v>0</v>
      </c>
      <c r="G114" s="891"/>
      <c r="H114" s="890" t="str">
        <f t="shared" si="72"/>
        <v/>
      </c>
      <c r="I114" s="983"/>
      <c r="J114" s="923"/>
      <c r="K114" s="922"/>
      <c r="L114" s="922"/>
      <c r="M114" s="922"/>
      <c r="N114" s="924"/>
      <c r="O114" s="926"/>
      <c r="P114" s="926"/>
      <c r="Q114" s="926"/>
      <c r="R114" s="926"/>
      <c r="S114" s="926"/>
      <c r="T114" s="926"/>
      <c r="U114" s="926"/>
      <c r="V114" s="926"/>
      <c r="W114" s="926"/>
      <c r="X114" s="926"/>
      <c r="Y114" s="926"/>
      <c r="Z114" s="926"/>
      <c r="AA114" s="926"/>
      <c r="AB114" s="926"/>
      <c r="AC114" s="926"/>
      <c r="AD114" s="926"/>
      <c r="AE114" s="926"/>
    </row>
    <row r="115" spans="1:31" ht="15" hidden="1" customHeight="1" x14ac:dyDescent="0.2">
      <c r="A115" s="1032" t="str">
        <f t="shared" si="73"/>
        <v>Insert Room Name First</v>
      </c>
      <c r="B115" s="939"/>
      <c r="C115" s="891"/>
      <c r="D115" s="891"/>
      <c r="E115" s="984">
        <f t="shared" si="71"/>
        <v>0</v>
      </c>
      <c r="F115" s="890">
        <f>IF(A115="Insert Room Name First",0,ROUND(E115/VLOOKUP(A115,'Teaching Areas'!$A$2:$B$15,2,FALSE),0))</f>
        <v>0</v>
      </c>
      <c r="G115" s="892"/>
      <c r="H115" s="890" t="str">
        <f t="shared" si="72"/>
        <v/>
      </c>
      <c r="I115" s="985"/>
      <c r="J115" s="923"/>
      <c r="K115" s="922"/>
      <c r="L115" s="922"/>
      <c r="M115" s="922"/>
      <c r="N115" s="924"/>
      <c r="O115" s="926"/>
      <c r="P115" s="926"/>
      <c r="Q115" s="926"/>
      <c r="R115" s="926"/>
      <c r="S115" s="926"/>
      <c r="T115" s="926"/>
      <c r="U115" s="926"/>
      <c r="V115" s="926"/>
      <c r="W115" s="926"/>
      <c r="X115" s="926"/>
      <c r="Y115" s="926"/>
      <c r="Z115" s="926"/>
      <c r="AA115" s="926"/>
      <c r="AB115" s="926"/>
      <c r="AC115" s="926"/>
      <c r="AD115" s="926"/>
      <c r="AE115" s="926"/>
    </row>
    <row r="116" spans="1:31" ht="15" hidden="1" customHeight="1" x14ac:dyDescent="0.2">
      <c r="A116" s="1032" t="str">
        <f t="shared" si="73"/>
        <v>Insert Room Name First</v>
      </c>
      <c r="B116" s="939"/>
      <c r="C116" s="891"/>
      <c r="D116" s="891"/>
      <c r="E116" s="984">
        <f t="shared" si="71"/>
        <v>0</v>
      </c>
      <c r="F116" s="890">
        <f>IF(A116="Insert Room Name First",0,ROUND(E116/VLOOKUP(A116,'Teaching Areas'!$A$2:$B$15,2,FALSE),0))</f>
        <v>0</v>
      </c>
      <c r="G116" s="892"/>
      <c r="H116" s="890" t="str">
        <f t="shared" si="72"/>
        <v/>
      </c>
      <c r="I116" s="985"/>
      <c r="J116" s="923"/>
      <c r="K116" s="922"/>
      <c r="L116" s="922"/>
      <c r="M116" s="922"/>
      <c r="N116" s="924"/>
      <c r="O116" s="926"/>
      <c r="P116" s="926"/>
      <c r="Q116" s="926"/>
      <c r="R116" s="926"/>
      <c r="S116" s="926"/>
      <c r="T116" s="926"/>
      <c r="U116" s="926"/>
      <c r="V116" s="926"/>
      <c r="W116" s="926"/>
      <c r="X116" s="926"/>
      <c r="Y116" s="926"/>
      <c r="Z116" s="926"/>
      <c r="AA116" s="926"/>
      <c r="AB116" s="926"/>
      <c r="AC116" s="926"/>
      <c r="AD116" s="926"/>
      <c r="AE116" s="926"/>
    </row>
    <row r="117" spans="1:31" ht="15" hidden="1" customHeight="1" x14ac:dyDescent="0.2">
      <c r="A117" s="1032" t="str">
        <f t="shared" si="73"/>
        <v>Insert Room Name First</v>
      </c>
      <c r="B117" s="938"/>
      <c r="C117" s="891"/>
      <c r="D117" s="891"/>
      <c r="E117" s="984">
        <f t="shared" ref="E117:E136" si="74">C117*D117</f>
        <v>0</v>
      </c>
      <c r="F117" s="890">
        <f>IF(A117="Insert Room Name First",0,ROUND(E117/VLOOKUP(A117,'Teaching Areas'!$A$2:$B$15,2,FALSE),0))</f>
        <v>0</v>
      </c>
      <c r="G117" s="891"/>
      <c r="H117" s="890" t="str">
        <f t="shared" ref="H117:H136" si="75">IF(F117=0,"",G117-F117)</f>
        <v/>
      </c>
      <c r="I117" s="983"/>
      <c r="J117" s="923"/>
      <c r="K117" s="922"/>
      <c r="L117" s="922"/>
      <c r="M117" s="922"/>
      <c r="N117" s="924"/>
      <c r="O117" s="926"/>
      <c r="P117" s="926"/>
      <c r="Q117" s="926"/>
      <c r="R117" s="926"/>
      <c r="S117" s="926"/>
      <c r="T117" s="926"/>
      <c r="U117" s="926"/>
      <c r="V117" s="926"/>
      <c r="W117" s="926"/>
      <c r="X117" s="926"/>
      <c r="Y117" s="926"/>
      <c r="Z117" s="926"/>
      <c r="AA117" s="926"/>
      <c r="AB117" s="926"/>
      <c r="AC117" s="926"/>
      <c r="AD117" s="926"/>
      <c r="AE117" s="926"/>
    </row>
    <row r="118" spans="1:31" ht="15" hidden="1" customHeight="1" x14ac:dyDescent="0.2">
      <c r="A118" s="1032" t="str">
        <f t="shared" si="73"/>
        <v>Insert Room Name First</v>
      </c>
      <c r="B118" s="938"/>
      <c r="C118" s="891"/>
      <c r="D118" s="891"/>
      <c r="E118" s="984">
        <f t="shared" si="74"/>
        <v>0</v>
      </c>
      <c r="F118" s="890">
        <f>IF(A118="Insert Room Name First",0,ROUND(E118/VLOOKUP(A118,'Teaching Areas'!$A$2:$B$15,2,FALSE),0))</f>
        <v>0</v>
      </c>
      <c r="G118" s="891"/>
      <c r="H118" s="890" t="str">
        <f t="shared" si="75"/>
        <v/>
      </c>
      <c r="I118" s="983"/>
      <c r="J118" s="923"/>
      <c r="K118" s="922"/>
      <c r="L118" s="922"/>
      <c r="M118" s="922"/>
      <c r="N118" s="924"/>
      <c r="O118" s="926"/>
      <c r="P118" s="926"/>
      <c r="Q118" s="926"/>
      <c r="R118" s="926"/>
      <c r="S118" s="926"/>
      <c r="T118" s="926"/>
      <c r="U118" s="926"/>
      <c r="V118" s="926"/>
      <c r="W118" s="926"/>
      <c r="X118" s="926"/>
      <c r="Y118" s="926"/>
      <c r="Z118" s="926"/>
      <c r="AA118" s="926"/>
      <c r="AB118" s="926"/>
      <c r="AC118" s="926"/>
      <c r="AD118" s="926"/>
      <c r="AE118" s="926"/>
    </row>
    <row r="119" spans="1:31" ht="15" hidden="1" customHeight="1" x14ac:dyDescent="0.2">
      <c r="A119" s="1032" t="str">
        <f t="shared" si="73"/>
        <v>Insert Room Name First</v>
      </c>
      <c r="B119" s="938"/>
      <c r="C119" s="891"/>
      <c r="D119" s="891"/>
      <c r="E119" s="984">
        <f t="shared" si="74"/>
        <v>0</v>
      </c>
      <c r="F119" s="890">
        <f>IF(A119="Insert Room Name First",0,ROUND(E119/VLOOKUP(A119,'Teaching Areas'!$A$2:$B$15,2,FALSE),0))</f>
        <v>0</v>
      </c>
      <c r="G119" s="891"/>
      <c r="H119" s="890" t="str">
        <f t="shared" si="75"/>
        <v/>
      </c>
      <c r="I119" s="983"/>
      <c r="J119" s="923"/>
      <c r="K119" s="922"/>
      <c r="L119" s="922"/>
      <c r="M119" s="922"/>
      <c r="N119" s="924"/>
      <c r="O119" s="926"/>
      <c r="P119" s="926"/>
      <c r="Q119" s="926"/>
      <c r="R119" s="926"/>
      <c r="S119" s="926"/>
      <c r="T119" s="926"/>
      <c r="U119" s="926"/>
      <c r="V119" s="926"/>
      <c r="W119" s="926"/>
      <c r="X119" s="926"/>
      <c r="Y119" s="926"/>
      <c r="Z119" s="926"/>
      <c r="AA119" s="926"/>
      <c r="AB119" s="926"/>
      <c r="AC119" s="926"/>
      <c r="AD119" s="926"/>
      <c r="AE119" s="926"/>
    </row>
    <row r="120" spans="1:31" ht="15" hidden="1" customHeight="1" x14ac:dyDescent="0.2">
      <c r="A120" s="1032" t="str">
        <f t="shared" si="73"/>
        <v>Insert Room Name First</v>
      </c>
      <c r="B120" s="938"/>
      <c r="C120" s="891"/>
      <c r="D120" s="891"/>
      <c r="E120" s="984">
        <f t="shared" si="74"/>
        <v>0</v>
      </c>
      <c r="F120" s="890">
        <f>IF(A120="Insert Room Name First",0,ROUND(E120/VLOOKUP(A120,'Teaching Areas'!$A$2:$B$15,2,FALSE),0))</f>
        <v>0</v>
      </c>
      <c r="G120" s="891"/>
      <c r="H120" s="890" t="str">
        <f t="shared" si="75"/>
        <v/>
      </c>
      <c r="I120" s="983"/>
      <c r="J120" s="923"/>
      <c r="K120" s="922"/>
      <c r="L120" s="922"/>
      <c r="M120" s="922"/>
      <c r="N120" s="924"/>
      <c r="O120" s="926"/>
      <c r="P120" s="926"/>
      <c r="Q120" s="926"/>
      <c r="R120" s="926"/>
      <c r="S120" s="926"/>
      <c r="T120" s="926"/>
      <c r="U120" s="926"/>
      <c r="V120" s="926"/>
      <c r="W120" s="926"/>
      <c r="X120" s="926"/>
      <c r="Y120" s="926"/>
      <c r="Z120" s="926"/>
      <c r="AA120" s="926"/>
      <c r="AB120" s="926"/>
      <c r="AC120" s="926"/>
      <c r="AD120" s="926"/>
      <c r="AE120" s="926"/>
    </row>
    <row r="121" spans="1:31" ht="15" hidden="1" customHeight="1" x14ac:dyDescent="0.2">
      <c r="A121" s="1032" t="str">
        <f t="shared" si="73"/>
        <v>Insert Room Name First</v>
      </c>
      <c r="B121" s="938"/>
      <c r="C121" s="891"/>
      <c r="D121" s="891"/>
      <c r="E121" s="984">
        <f t="shared" si="74"/>
        <v>0</v>
      </c>
      <c r="F121" s="890">
        <f>IF(A121="Insert Room Name First",0,ROUND(E121/VLOOKUP(A121,'Teaching Areas'!$A$2:$B$15,2,FALSE),0))</f>
        <v>0</v>
      </c>
      <c r="G121" s="891"/>
      <c r="H121" s="890" t="str">
        <f t="shared" si="75"/>
        <v/>
      </c>
      <c r="I121" s="983"/>
      <c r="J121" s="923"/>
      <c r="K121" s="922"/>
      <c r="L121" s="922"/>
      <c r="M121" s="922"/>
      <c r="N121" s="924"/>
      <c r="O121" s="926"/>
      <c r="P121" s="926"/>
      <c r="Q121" s="926"/>
      <c r="R121" s="926"/>
      <c r="S121" s="926"/>
      <c r="T121" s="926"/>
      <c r="U121" s="926"/>
      <c r="V121" s="926"/>
      <c r="W121" s="926"/>
      <c r="X121" s="926"/>
      <c r="Y121" s="926"/>
      <c r="Z121" s="926"/>
      <c r="AA121" s="926"/>
      <c r="AB121" s="926"/>
      <c r="AC121" s="926"/>
      <c r="AD121" s="926"/>
      <c r="AE121" s="926"/>
    </row>
    <row r="122" spans="1:31" ht="15" hidden="1" customHeight="1" x14ac:dyDescent="0.2">
      <c r="A122" s="1032" t="str">
        <f t="shared" si="73"/>
        <v>Insert Room Name First</v>
      </c>
      <c r="B122" s="938"/>
      <c r="C122" s="891"/>
      <c r="D122" s="891"/>
      <c r="E122" s="984">
        <f t="shared" si="74"/>
        <v>0</v>
      </c>
      <c r="F122" s="890">
        <f>IF(A122="Insert Room Name First",0,ROUND(E122/VLOOKUP(A122,'Teaching Areas'!$A$2:$B$15,2,FALSE),0))</f>
        <v>0</v>
      </c>
      <c r="G122" s="891"/>
      <c r="H122" s="890" t="str">
        <f t="shared" si="75"/>
        <v/>
      </c>
      <c r="I122" s="983"/>
      <c r="J122" s="923"/>
      <c r="K122" s="922"/>
      <c r="L122" s="922"/>
      <c r="M122" s="922"/>
      <c r="N122" s="924"/>
      <c r="O122" s="926"/>
      <c r="P122" s="926"/>
      <c r="Q122" s="926"/>
      <c r="R122" s="926"/>
      <c r="S122" s="926"/>
      <c r="T122" s="926"/>
      <c r="U122" s="926"/>
      <c r="V122" s="926"/>
      <c r="W122" s="926"/>
      <c r="X122" s="926"/>
      <c r="Y122" s="926"/>
      <c r="Z122" s="926"/>
      <c r="AA122" s="926"/>
      <c r="AB122" s="926"/>
      <c r="AC122" s="926"/>
      <c r="AD122" s="926"/>
      <c r="AE122" s="926"/>
    </row>
    <row r="123" spans="1:31" ht="15" hidden="1" customHeight="1" x14ac:dyDescent="0.2">
      <c r="A123" s="1032" t="str">
        <f t="shared" si="73"/>
        <v>Insert Room Name First</v>
      </c>
      <c r="B123" s="938"/>
      <c r="C123" s="891"/>
      <c r="D123" s="891"/>
      <c r="E123" s="984">
        <f t="shared" si="74"/>
        <v>0</v>
      </c>
      <c r="F123" s="890">
        <f>IF(A123="Insert Room Name First",0,ROUND(E123/VLOOKUP(A123,'Teaching Areas'!$A$2:$B$15,2,FALSE),0))</f>
        <v>0</v>
      </c>
      <c r="G123" s="891"/>
      <c r="H123" s="890" t="str">
        <f t="shared" si="75"/>
        <v/>
      </c>
      <c r="I123" s="983"/>
      <c r="J123" s="923"/>
      <c r="K123" s="922"/>
      <c r="L123" s="922"/>
      <c r="M123" s="922"/>
      <c r="N123" s="924"/>
      <c r="O123" s="926"/>
      <c r="P123" s="926"/>
      <c r="Q123" s="926"/>
      <c r="R123" s="926"/>
      <c r="S123" s="926"/>
      <c r="T123" s="926"/>
      <c r="U123" s="926"/>
      <c r="V123" s="926"/>
      <c r="W123" s="926"/>
      <c r="X123" s="926"/>
      <c r="Y123" s="926"/>
      <c r="Z123" s="926"/>
      <c r="AA123" s="926"/>
      <c r="AB123" s="926"/>
      <c r="AC123" s="926"/>
      <c r="AD123" s="926"/>
      <c r="AE123" s="926"/>
    </row>
    <row r="124" spans="1:31" ht="15" hidden="1" customHeight="1" x14ac:dyDescent="0.2">
      <c r="A124" s="1032" t="str">
        <f t="shared" si="73"/>
        <v>Insert Room Name First</v>
      </c>
      <c r="B124" s="938"/>
      <c r="C124" s="891"/>
      <c r="D124" s="891"/>
      <c r="E124" s="984">
        <f t="shared" si="74"/>
        <v>0</v>
      </c>
      <c r="F124" s="890">
        <f>IF(A124="Insert Room Name First",0,ROUND(E124/VLOOKUP(A124,'Teaching Areas'!$A$2:$B$15,2,FALSE),0))</f>
        <v>0</v>
      </c>
      <c r="G124" s="891"/>
      <c r="H124" s="890" t="str">
        <f t="shared" si="75"/>
        <v/>
      </c>
      <c r="I124" s="983"/>
      <c r="J124" s="923"/>
      <c r="K124" s="922"/>
      <c r="L124" s="922"/>
      <c r="M124" s="922"/>
      <c r="N124" s="924"/>
      <c r="O124" s="926"/>
      <c r="P124" s="926"/>
      <c r="Q124" s="926"/>
      <c r="R124" s="926"/>
      <c r="S124" s="926"/>
      <c r="T124" s="926"/>
      <c r="U124" s="926"/>
      <c r="V124" s="926"/>
      <c r="W124" s="926"/>
      <c r="X124" s="926"/>
      <c r="Y124" s="926"/>
      <c r="Z124" s="926"/>
      <c r="AA124" s="926"/>
      <c r="AB124" s="926"/>
      <c r="AC124" s="926"/>
      <c r="AD124" s="926"/>
      <c r="AE124" s="926"/>
    </row>
    <row r="125" spans="1:31" ht="15" hidden="1" customHeight="1" x14ac:dyDescent="0.2">
      <c r="A125" s="1032" t="str">
        <f t="shared" si="73"/>
        <v>Insert Room Name First</v>
      </c>
      <c r="B125" s="938"/>
      <c r="C125" s="891"/>
      <c r="D125" s="891"/>
      <c r="E125" s="984">
        <f t="shared" si="74"/>
        <v>0</v>
      </c>
      <c r="F125" s="890">
        <f>IF(A125="Insert Room Name First",0,ROUND(E125/VLOOKUP(A125,'Teaching Areas'!$A$2:$B$15,2,FALSE),0))</f>
        <v>0</v>
      </c>
      <c r="G125" s="891"/>
      <c r="H125" s="890" t="str">
        <f t="shared" si="75"/>
        <v/>
      </c>
      <c r="I125" s="983"/>
      <c r="J125" s="923"/>
      <c r="K125" s="922"/>
      <c r="L125" s="922"/>
      <c r="M125" s="922"/>
      <c r="N125" s="924"/>
      <c r="O125" s="926"/>
      <c r="P125" s="926"/>
      <c r="Q125" s="926"/>
      <c r="R125" s="926"/>
      <c r="S125" s="926"/>
      <c r="T125" s="926"/>
      <c r="U125" s="926"/>
      <c r="V125" s="926"/>
      <c r="W125" s="926"/>
      <c r="X125" s="926"/>
      <c r="Y125" s="926"/>
      <c r="Z125" s="926"/>
      <c r="AA125" s="926"/>
      <c r="AB125" s="926"/>
      <c r="AC125" s="926"/>
      <c r="AD125" s="926"/>
      <c r="AE125" s="926"/>
    </row>
    <row r="126" spans="1:31" ht="15" hidden="1" customHeight="1" x14ac:dyDescent="0.2">
      <c r="A126" s="1032" t="str">
        <f t="shared" si="73"/>
        <v>Insert Room Name First</v>
      </c>
      <c r="B126" s="938"/>
      <c r="C126" s="891"/>
      <c r="D126" s="891"/>
      <c r="E126" s="984">
        <f t="shared" si="74"/>
        <v>0</v>
      </c>
      <c r="F126" s="890">
        <f>IF(A126="Insert Room Name First",0,ROUND(E126/VLOOKUP(A126,'Teaching Areas'!$A$2:$B$15,2,FALSE),0))</f>
        <v>0</v>
      </c>
      <c r="G126" s="891"/>
      <c r="H126" s="890" t="str">
        <f t="shared" si="75"/>
        <v/>
      </c>
      <c r="I126" s="983"/>
      <c r="J126" s="923"/>
      <c r="K126" s="922"/>
      <c r="L126" s="922"/>
      <c r="M126" s="922"/>
      <c r="N126" s="924"/>
      <c r="O126" s="926"/>
      <c r="P126" s="926"/>
      <c r="Q126" s="926"/>
      <c r="R126" s="926"/>
      <c r="S126" s="926"/>
      <c r="T126" s="926"/>
      <c r="U126" s="926"/>
      <c r="V126" s="926"/>
      <c r="W126" s="926"/>
      <c r="X126" s="926"/>
      <c r="Y126" s="926"/>
      <c r="Z126" s="926"/>
      <c r="AA126" s="926"/>
      <c r="AB126" s="926"/>
      <c r="AC126" s="926"/>
      <c r="AD126" s="926"/>
      <c r="AE126" s="926"/>
    </row>
    <row r="127" spans="1:31" ht="15" hidden="1" customHeight="1" x14ac:dyDescent="0.2">
      <c r="A127" s="1032" t="str">
        <f t="shared" si="73"/>
        <v>Insert Room Name First</v>
      </c>
      <c r="B127" s="938"/>
      <c r="C127" s="891"/>
      <c r="D127" s="891"/>
      <c r="E127" s="984">
        <f t="shared" si="74"/>
        <v>0</v>
      </c>
      <c r="F127" s="890">
        <f>IF(A127="Insert Room Name First",0,ROUND(E127/VLOOKUP(A127,'Teaching Areas'!$A$2:$B$15,2,FALSE),0))</f>
        <v>0</v>
      </c>
      <c r="G127" s="891"/>
      <c r="H127" s="890" t="str">
        <f t="shared" si="75"/>
        <v/>
      </c>
      <c r="I127" s="983"/>
      <c r="J127" s="923"/>
      <c r="K127" s="922"/>
      <c r="L127" s="922"/>
      <c r="M127" s="922"/>
      <c r="N127" s="924"/>
      <c r="O127" s="926"/>
      <c r="P127" s="926"/>
      <c r="Q127" s="926"/>
      <c r="R127" s="926"/>
      <c r="S127" s="926"/>
      <c r="T127" s="926"/>
      <c r="U127" s="926"/>
      <c r="V127" s="926"/>
      <c r="W127" s="926"/>
      <c r="X127" s="926"/>
      <c r="Y127" s="926"/>
      <c r="Z127" s="926"/>
      <c r="AA127" s="926"/>
      <c r="AB127" s="926"/>
      <c r="AC127" s="926"/>
      <c r="AD127" s="926"/>
      <c r="AE127" s="926"/>
    </row>
    <row r="128" spans="1:31" ht="15" hidden="1" customHeight="1" x14ac:dyDescent="0.2">
      <c r="A128" s="1032" t="str">
        <f t="shared" si="73"/>
        <v>Insert Room Name First</v>
      </c>
      <c r="B128" s="938"/>
      <c r="C128" s="891"/>
      <c r="D128" s="891"/>
      <c r="E128" s="984">
        <f t="shared" si="74"/>
        <v>0</v>
      </c>
      <c r="F128" s="890">
        <f>IF(A128="Insert Room Name First",0,ROUND(E128/VLOOKUP(A128,'Teaching Areas'!$A$2:$B$15,2,FALSE),0))</f>
        <v>0</v>
      </c>
      <c r="G128" s="891"/>
      <c r="H128" s="890" t="str">
        <f t="shared" si="75"/>
        <v/>
      </c>
      <c r="I128" s="983"/>
      <c r="J128" s="923"/>
      <c r="K128" s="922"/>
      <c r="L128" s="922"/>
      <c r="M128" s="922"/>
      <c r="N128" s="924"/>
      <c r="O128" s="926"/>
      <c r="P128" s="926"/>
      <c r="Q128" s="926"/>
      <c r="R128" s="926"/>
      <c r="S128" s="926"/>
      <c r="T128" s="926"/>
      <c r="U128" s="926"/>
      <c r="V128" s="926"/>
      <c r="W128" s="926"/>
      <c r="X128" s="926"/>
      <c r="Y128" s="926"/>
      <c r="Z128" s="926"/>
      <c r="AA128" s="926"/>
      <c r="AB128" s="926"/>
      <c r="AC128" s="926"/>
      <c r="AD128" s="926"/>
      <c r="AE128" s="926"/>
    </row>
    <row r="129" spans="1:31" ht="15" hidden="1" customHeight="1" x14ac:dyDescent="0.2">
      <c r="A129" s="1032" t="str">
        <f t="shared" si="73"/>
        <v>Insert Room Name First</v>
      </c>
      <c r="B129" s="938"/>
      <c r="C129" s="891"/>
      <c r="D129" s="891"/>
      <c r="E129" s="984">
        <f t="shared" si="74"/>
        <v>0</v>
      </c>
      <c r="F129" s="890">
        <f>IF(A129="Insert Room Name First",0,ROUND(E129/VLOOKUP(A129,'Teaching Areas'!$A$2:$B$15,2,FALSE),0))</f>
        <v>0</v>
      </c>
      <c r="G129" s="891"/>
      <c r="H129" s="890" t="str">
        <f t="shared" si="75"/>
        <v/>
      </c>
      <c r="I129" s="983"/>
      <c r="J129" s="923"/>
      <c r="K129" s="922"/>
      <c r="L129" s="922"/>
      <c r="M129" s="922"/>
      <c r="N129" s="924"/>
      <c r="O129" s="926"/>
      <c r="P129" s="926"/>
      <c r="Q129" s="926"/>
      <c r="R129" s="926"/>
      <c r="S129" s="926"/>
      <c r="T129" s="926"/>
      <c r="U129" s="926"/>
      <c r="V129" s="926"/>
      <c r="W129" s="926"/>
      <c r="X129" s="926"/>
      <c r="Y129" s="926"/>
      <c r="Z129" s="926"/>
      <c r="AA129" s="926"/>
      <c r="AB129" s="926"/>
      <c r="AC129" s="926"/>
      <c r="AD129" s="926"/>
      <c r="AE129" s="926"/>
    </row>
    <row r="130" spans="1:31" ht="15" hidden="1" customHeight="1" x14ac:dyDescent="0.2">
      <c r="A130" s="1032" t="str">
        <f t="shared" si="73"/>
        <v>Insert Room Name First</v>
      </c>
      <c r="B130" s="938"/>
      <c r="C130" s="891"/>
      <c r="D130" s="891"/>
      <c r="E130" s="984">
        <f t="shared" si="74"/>
        <v>0</v>
      </c>
      <c r="F130" s="890">
        <f>IF(A130="Insert Room Name First",0,ROUND(E130/VLOOKUP(A130,'Teaching Areas'!$A$2:$B$15,2,FALSE),0))</f>
        <v>0</v>
      </c>
      <c r="G130" s="891"/>
      <c r="H130" s="890" t="str">
        <f t="shared" si="75"/>
        <v/>
      </c>
      <c r="I130" s="983"/>
      <c r="J130" s="923"/>
      <c r="K130" s="922"/>
      <c r="L130" s="922"/>
      <c r="M130" s="922"/>
      <c r="N130" s="924"/>
      <c r="O130" s="926"/>
      <c r="P130" s="926"/>
      <c r="Q130" s="926"/>
      <c r="R130" s="926"/>
      <c r="S130" s="926"/>
      <c r="T130" s="926"/>
      <c r="U130" s="926"/>
      <c r="V130" s="926"/>
      <c r="W130" s="926"/>
      <c r="X130" s="926"/>
      <c r="Y130" s="926"/>
      <c r="Z130" s="926"/>
      <c r="AA130" s="926"/>
      <c r="AB130" s="926"/>
      <c r="AC130" s="926"/>
      <c r="AD130" s="926"/>
      <c r="AE130" s="926"/>
    </row>
    <row r="131" spans="1:31" ht="15" hidden="1" customHeight="1" x14ac:dyDescent="0.2">
      <c r="A131" s="1032" t="str">
        <f t="shared" si="73"/>
        <v>Insert Room Name First</v>
      </c>
      <c r="B131" s="938"/>
      <c r="C131" s="891"/>
      <c r="D131" s="891"/>
      <c r="E131" s="984">
        <f t="shared" si="74"/>
        <v>0</v>
      </c>
      <c r="F131" s="890">
        <f>IF(A131="Insert Room Name First",0,ROUND(E131/VLOOKUP(A131,'Teaching Areas'!$A$2:$B$15,2,FALSE),0))</f>
        <v>0</v>
      </c>
      <c r="G131" s="891"/>
      <c r="H131" s="890" t="str">
        <f t="shared" si="75"/>
        <v/>
      </c>
      <c r="I131" s="983"/>
      <c r="J131" s="923"/>
      <c r="K131" s="922"/>
      <c r="L131" s="922"/>
      <c r="M131" s="922"/>
      <c r="N131" s="924"/>
      <c r="O131" s="926"/>
      <c r="P131" s="926"/>
      <c r="Q131" s="926"/>
      <c r="R131" s="926"/>
      <c r="S131" s="926"/>
      <c r="T131" s="926"/>
      <c r="U131" s="926"/>
      <c r="V131" s="926"/>
      <c r="W131" s="926"/>
      <c r="X131" s="926"/>
      <c r="Y131" s="926"/>
      <c r="Z131" s="926"/>
      <c r="AA131" s="926"/>
      <c r="AB131" s="926"/>
      <c r="AC131" s="926"/>
      <c r="AD131" s="926"/>
      <c r="AE131" s="926"/>
    </row>
    <row r="132" spans="1:31" ht="15" hidden="1" customHeight="1" x14ac:dyDescent="0.2">
      <c r="A132" s="1032" t="str">
        <f t="shared" si="73"/>
        <v>Insert Room Name First</v>
      </c>
      <c r="B132" s="938"/>
      <c r="C132" s="891"/>
      <c r="D132" s="891"/>
      <c r="E132" s="984">
        <f t="shared" si="74"/>
        <v>0</v>
      </c>
      <c r="F132" s="890">
        <f>IF(A132="Insert Room Name First",0,ROUND(E132/VLOOKUP(A132,'Teaching Areas'!$A$2:$B$15,2,FALSE),0))</f>
        <v>0</v>
      </c>
      <c r="G132" s="891"/>
      <c r="H132" s="890" t="str">
        <f t="shared" si="75"/>
        <v/>
      </c>
      <c r="I132" s="983"/>
      <c r="J132" s="923"/>
      <c r="K132" s="922"/>
      <c r="L132" s="922"/>
      <c r="M132" s="922"/>
      <c r="N132" s="924"/>
      <c r="O132" s="926"/>
      <c r="P132" s="926"/>
      <c r="Q132" s="926"/>
      <c r="R132" s="926"/>
      <c r="S132" s="926"/>
      <c r="T132" s="926"/>
      <c r="U132" s="926"/>
      <c r="V132" s="926"/>
      <c r="W132" s="926"/>
      <c r="X132" s="926"/>
      <c r="Y132" s="926"/>
      <c r="Z132" s="926"/>
      <c r="AA132" s="926"/>
      <c r="AB132" s="926"/>
      <c r="AC132" s="926"/>
      <c r="AD132" s="926"/>
      <c r="AE132" s="926"/>
    </row>
    <row r="133" spans="1:31" ht="15" hidden="1" customHeight="1" x14ac:dyDescent="0.2">
      <c r="A133" s="1032" t="str">
        <f t="shared" si="73"/>
        <v>Insert Room Name First</v>
      </c>
      <c r="B133" s="938"/>
      <c r="C133" s="891"/>
      <c r="D133" s="891"/>
      <c r="E133" s="984">
        <f t="shared" si="74"/>
        <v>0</v>
      </c>
      <c r="F133" s="890">
        <f>IF(A133="Insert Room Name First",0,ROUND(E133/VLOOKUP(A133,'Teaching Areas'!$A$2:$B$15,2,FALSE),0))</f>
        <v>0</v>
      </c>
      <c r="G133" s="891"/>
      <c r="H133" s="890" t="str">
        <f t="shared" si="75"/>
        <v/>
      </c>
      <c r="I133" s="983"/>
      <c r="J133" s="923"/>
      <c r="K133" s="922"/>
      <c r="L133" s="922"/>
      <c r="M133" s="922"/>
      <c r="N133" s="924"/>
      <c r="O133" s="926"/>
      <c r="P133" s="926"/>
      <c r="Q133" s="926"/>
      <c r="R133" s="926"/>
      <c r="S133" s="926"/>
      <c r="T133" s="926"/>
      <c r="U133" s="926"/>
      <c r="V133" s="926"/>
      <c r="W133" s="926"/>
      <c r="X133" s="926"/>
      <c r="Y133" s="926"/>
      <c r="Z133" s="926"/>
      <c r="AA133" s="926"/>
      <c r="AB133" s="926"/>
      <c r="AC133" s="926"/>
      <c r="AD133" s="926"/>
      <c r="AE133" s="926"/>
    </row>
    <row r="134" spans="1:31" ht="15" hidden="1" customHeight="1" x14ac:dyDescent="0.2">
      <c r="A134" s="1032" t="str">
        <f t="shared" si="73"/>
        <v>Insert Room Name First</v>
      </c>
      <c r="B134" s="938"/>
      <c r="C134" s="891"/>
      <c r="D134" s="891"/>
      <c r="E134" s="984">
        <f t="shared" si="74"/>
        <v>0</v>
      </c>
      <c r="F134" s="890">
        <f>IF(A134="Insert Room Name First",0,ROUND(E134/VLOOKUP(A134,'Teaching Areas'!$A$2:$B$15,2,FALSE),0))</f>
        <v>0</v>
      </c>
      <c r="G134" s="891"/>
      <c r="H134" s="890" t="str">
        <f t="shared" si="75"/>
        <v/>
      </c>
      <c r="I134" s="983"/>
      <c r="J134" s="923"/>
      <c r="K134" s="922"/>
      <c r="L134" s="922"/>
      <c r="M134" s="922"/>
      <c r="N134" s="924"/>
      <c r="O134" s="926"/>
      <c r="P134" s="926"/>
      <c r="Q134" s="926"/>
      <c r="R134" s="926"/>
      <c r="S134" s="926"/>
      <c r="T134" s="926"/>
      <c r="U134" s="926"/>
      <c r="V134" s="926"/>
      <c r="W134" s="926"/>
      <c r="X134" s="926"/>
      <c r="Y134" s="926"/>
      <c r="Z134" s="926"/>
      <c r="AA134" s="926"/>
      <c r="AB134" s="926"/>
      <c r="AC134" s="926"/>
      <c r="AD134" s="926"/>
      <c r="AE134" s="926"/>
    </row>
    <row r="135" spans="1:31" ht="15" hidden="1" customHeight="1" x14ac:dyDescent="0.2">
      <c r="A135" s="1032" t="str">
        <f t="shared" si="73"/>
        <v>Insert Room Name First</v>
      </c>
      <c r="B135" s="939"/>
      <c r="C135" s="891"/>
      <c r="D135" s="891"/>
      <c r="E135" s="984">
        <f t="shared" si="74"/>
        <v>0</v>
      </c>
      <c r="F135" s="890">
        <f>IF(A135="Insert Room Name First",0,ROUND(E135/VLOOKUP(A135,'Teaching Areas'!$A$2:$B$15,2,FALSE),0))</f>
        <v>0</v>
      </c>
      <c r="G135" s="892"/>
      <c r="H135" s="890" t="str">
        <f t="shared" si="75"/>
        <v/>
      </c>
      <c r="I135" s="985"/>
      <c r="J135" s="923"/>
      <c r="K135" s="922"/>
      <c r="L135" s="922"/>
      <c r="M135" s="922"/>
      <c r="N135" s="924"/>
      <c r="O135" s="926"/>
      <c r="P135" s="926"/>
      <c r="Q135" s="926"/>
      <c r="R135" s="926"/>
      <c r="S135" s="926"/>
      <c r="T135" s="926"/>
      <c r="U135" s="926"/>
      <c r="V135" s="926"/>
      <c r="W135" s="926"/>
      <c r="X135" s="926"/>
      <c r="Y135" s="926"/>
      <c r="Z135" s="926"/>
      <c r="AA135" s="926"/>
      <c r="AB135" s="926"/>
      <c r="AC135" s="926"/>
      <c r="AD135" s="926"/>
      <c r="AE135" s="926"/>
    </row>
    <row r="136" spans="1:31" ht="15" hidden="1" customHeight="1" x14ac:dyDescent="0.2">
      <c r="A136" s="1032" t="str">
        <f t="shared" si="73"/>
        <v>Insert Room Name First</v>
      </c>
      <c r="B136" s="939"/>
      <c r="C136" s="891"/>
      <c r="D136" s="891"/>
      <c r="E136" s="984">
        <f t="shared" si="74"/>
        <v>0</v>
      </c>
      <c r="F136" s="890">
        <f>IF(A136="Insert Room Name First",0,ROUND(E136/VLOOKUP(A136,'Teaching Areas'!$A$2:$B$15,2,FALSE),0))</f>
        <v>0</v>
      </c>
      <c r="G136" s="892"/>
      <c r="H136" s="890" t="str">
        <f t="shared" si="75"/>
        <v/>
      </c>
      <c r="I136" s="985"/>
      <c r="J136" s="923"/>
      <c r="K136" s="922"/>
      <c r="L136" s="922"/>
      <c r="M136" s="922"/>
      <c r="N136" s="924"/>
      <c r="O136" s="926"/>
      <c r="P136" s="926"/>
      <c r="Q136" s="926"/>
      <c r="R136" s="926"/>
      <c r="S136" s="926"/>
      <c r="T136" s="926"/>
      <c r="U136" s="926"/>
      <c r="V136" s="926"/>
      <c r="W136" s="926"/>
      <c r="X136" s="926"/>
      <c r="Y136" s="926"/>
      <c r="Z136" s="926"/>
      <c r="AA136" s="926"/>
      <c r="AB136" s="926"/>
      <c r="AC136" s="926"/>
      <c r="AD136" s="926"/>
      <c r="AE136" s="926"/>
    </row>
    <row r="137" spans="1:31" ht="15" customHeight="1" thickBot="1" x14ac:dyDescent="0.25">
      <c r="A137" s="1093" t="str">
        <f t="shared" si="73"/>
        <v>Insert Room Name First</v>
      </c>
      <c r="B137" s="940"/>
      <c r="C137" s="930"/>
      <c r="D137" s="930"/>
      <c r="E137" s="987">
        <f t="shared" si="63"/>
        <v>0</v>
      </c>
      <c r="F137" s="890">
        <f>IF(A137="Insert Room Name First",0,ROUND(E137/VLOOKUP(A137,'Teaching Areas'!$A$2:$B$15,2,FALSE),0))</f>
        <v>0</v>
      </c>
      <c r="G137" s="930"/>
      <c r="H137" s="890" t="str">
        <f t="shared" si="64"/>
        <v/>
      </c>
      <c r="I137" s="986"/>
      <c r="J137" s="931"/>
      <c r="K137" s="935"/>
      <c r="L137" s="935"/>
      <c r="M137" s="935"/>
      <c r="N137" s="936"/>
      <c r="O137" s="926"/>
      <c r="P137" s="926"/>
      <c r="Q137" s="926"/>
      <c r="R137" s="926"/>
      <c r="S137" s="926"/>
      <c r="T137" s="926"/>
      <c r="U137" s="926"/>
      <c r="V137" s="926"/>
      <c r="W137" s="926"/>
      <c r="X137" s="926"/>
      <c r="Y137" s="926"/>
      <c r="Z137" s="926"/>
      <c r="AA137" s="926"/>
      <c r="AB137" s="926"/>
      <c r="AC137" s="926"/>
      <c r="AD137" s="926"/>
      <c r="AE137" s="926"/>
    </row>
    <row r="138" spans="1:31" ht="18" customHeight="1" thickBot="1" x14ac:dyDescent="0.25">
      <c r="A138" s="1094" t="s">
        <v>939</v>
      </c>
      <c r="B138" s="1095">
        <f>COUNTA(B38:B137)</f>
        <v>0</v>
      </c>
      <c r="C138" s="947"/>
      <c r="D138" s="948" t="s">
        <v>4</v>
      </c>
      <c r="E138" s="140">
        <f>SUM(E38:E137)</f>
        <v>0</v>
      </c>
      <c r="F138" s="141">
        <f>SUM(F38:F137)</f>
        <v>0</v>
      </c>
      <c r="G138" s="141">
        <f>SUM(G38:G137)</f>
        <v>0</v>
      </c>
      <c r="H138" s="204">
        <f>SUM(H38:H137)</f>
        <v>0</v>
      </c>
      <c r="I138" s="957" t="s">
        <v>838</v>
      </c>
      <c r="J138" s="84">
        <f>IF(SUM(J38:J137)=0,0,AVERAGE(J38:J137))</f>
        <v>0</v>
      </c>
      <c r="K138" s="85">
        <f t="shared" ref="K138:N138" si="76">IF(SUM(K38:K137)=0,0,AVERAGE(K38:K137))</f>
        <v>0</v>
      </c>
      <c r="L138" s="85">
        <f t="shared" si="76"/>
        <v>0</v>
      </c>
      <c r="M138" s="85">
        <f t="shared" ref="M138" si="77">IF(SUM(M38:M137)=0,0,AVERAGE(M38:M137))</f>
        <v>0</v>
      </c>
      <c r="N138" s="86">
        <f t="shared" si="76"/>
        <v>0</v>
      </c>
      <c r="O138" s="926"/>
      <c r="P138" s="926"/>
      <c r="Q138" s="926"/>
      <c r="R138" s="926"/>
      <c r="S138" s="926"/>
      <c r="T138" s="926"/>
      <c r="U138" s="926"/>
      <c r="V138" s="926"/>
      <c r="W138" s="926"/>
      <c r="X138" s="926"/>
      <c r="Y138" s="926"/>
      <c r="Z138" s="926"/>
      <c r="AA138" s="926"/>
      <c r="AB138" s="926"/>
      <c r="AC138" s="926"/>
      <c r="AD138" s="926"/>
      <c r="AE138" s="926"/>
    </row>
    <row r="139" spans="1:31" ht="12" customHeight="1" thickBot="1" x14ac:dyDescent="0.25">
      <c r="A139" s="941"/>
      <c r="B139" s="932"/>
      <c r="C139" s="932"/>
      <c r="D139" s="932"/>
      <c r="E139" s="932"/>
      <c r="F139" s="932"/>
      <c r="G139" s="932"/>
      <c r="H139" s="932"/>
      <c r="I139" s="932"/>
      <c r="J139" s="926"/>
      <c r="K139" s="926"/>
      <c r="L139" s="926"/>
      <c r="M139" s="926"/>
      <c r="N139" s="934"/>
      <c r="O139" s="926"/>
      <c r="P139" s="926"/>
      <c r="Q139" s="926"/>
      <c r="R139" s="926"/>
      <c r="S139" s="926"/>
      <c r="T139" s="926"/>
      <c r="U139" s="926"/>
      <c r="V139" s="926"/>
      <c r="W139" s="926"/>
      <c r="X139" s="926"/>
      <c r="Y139" s="926"/>
      <c r="Z139" s="926"/>
      <c r="AA139" s="926"/>
      <c r="AB139" s="926"/>
      <c r="AC139" s="926"/>
      <c r="AD139" s="926"/>
      <c r="AE139" s="926"/>
    </row>
    <row r="140" spans="1:31" ht="24" customHeight="1" x14ac:dyDescent="0.2">
      <c r="A140" s="933" t="s">
        <v>685</v>
      </c>
      <c r="B140" s="1287" t="s">
        <v>934</v>
      </c>
      <c r="C140" s="1287"/>
      <c r="D140" s="1287"/>
      <c r="E140" s="1287"/>
      <c r="F140" s="1287"/>
      <c r="G140" s="1287"/>
      <c r="H140" s="1287"/>
      <c r="I140" s="1287"/>
      <c r="J140" s="1287"/>
      <c r="K140" s="1287"/>
      <c r="L140" s="1287"/>
      <c r="M140" s="1288"/>
      <c r="N140" s="1289"/>
      <c r="O140" s="926"/>
      <c r="P140" s="926"/>
      <c r="Q140" s="926"/>
      <c r="R140" s="926"/>
      <c r="S140" s="926"/>
      <c r="T140" s="926"/>
      <c r="U140" s="926"/>
      <c r="V140" s="926"/>
      <c r="W140" s="926"/>
      <c r="X140" s="926"/>
      <c r="Y140" s="926"/>
      <c r="Z140" s="926"/>
      <c r="AA140" s="926"/>
      <c r="AB140" s="926"/>
      <c r="AC140" s="926"/>
      <c r="AD140" s="926"/>
      <c r="AE140" s="926"/>
    </row>
    <row r="141" spans="1:31" ht="21" customHeight="1" x14ac:dyDescent="0.2">
      <c r="A141" s="1290" t="s">
        <v>770</v>
      </c>
      <c r="B141" s="953" t="s">
        <v>836</v>
      </c>
      <c r="C141" s="929"/>
      <c r="D141" s="929"/>
      <c r="E141" s="1292" t="s">
        <v>837</v>
      </c>
      <c r="F141" s="1292" t="s">
        <v>735</v>
      </c>
      <c r="G141" s="1292" t="s">
        <v>926</v>
      </c>
      <c r="H141" s="1292" t="s">
        <v>927</v>
      </c>
      <c r="I141" s="929"/>
      <c r="J141" s="1293" t="s">
        <v>756</v>
      </c>
      <c r="K141" s="1293"/>
      <c r="L141" s="1293"/>
      <c r="M141" s="1294"/>
      <c r="N141" s="1295"/>
      <c r="O141" s="945"/>
      <c r="P141" s="946"/>
      <c r="Q141" s="926"/>
      <c r="R141" s="926"/>
      <c r="S141" s="926"/>
      <c r="T141" s="926"/>
      <c r="U141" s="926"/>
      <c r="V141" s="926"/>
      <c r="W141" s="926"/>
      <c r="X141" s="926"/>
      <c r="Y141" s="926"/>
      <c r="Z141" s="926"/>
      <c r="AA141" s="926"/>
      <c r="AB141" s="926"/>
      <c r="AC141" s="926"/>
      <c r="AD141" s="926"/>
      <c r="AE141" s="926"/>
    </row>
    <row r="142" spans="1:31" ht="30" customHeight="1" thickBot="1" x14ac:dyDescent="0.25">
      <c r="A142" s="1291"/>
      <c r="B142" s="952" t="s">
        <v>835</v>
      </c>
      <c r="C142" s="928" t="s">
        <v>737</v>
      </c>
      <c r="D142" s="928" t="s">
        <v>738</v>
      </c>
      <c r="E142" s="1280"/>
      <c r="F142" s="1280"/>
      <c r="G142" s="1280"/>
      <c r="H142" s="1280"/>
      <c r="I142" s="928" t="s">
        <v>736</v>
      </c>
      <c r="J142" s="1013" t="s">
        <v>757</v>
      </c>
      <c r="K142" s="1013" t="s">
        <v>758</v>
      </c>
      <c r="L142" s="1013" t="s">
        <v>759</v>
      </c>
      <c r="M142" s="1013" t="s">
        <v>760</v>
      </c>
      <c r="N142" s="1014" t="s">
        <v>857</v>
      </c>
      <c r="O142" s="945"/>
      <c r="P142" s="946"/>
      <c r="Q142" s="926"/>
      <c r="R142" s="926"/>
      <c r="S142" s="926"/>
      <c r="T142" s="926"/>
      <c r="U142" s="926"/>
      <c r="V142" s="926"/>
      <c r="W142" s="926"/>
      <c r="X142" s="926"/>
      <c r="Y142" s="926"/>
      <c r="Z142" s="926"/>
      <c r="AA142" s="926"/>
      <c r="AB142" s="926"/>
      <c r="AC142" s="926"/>
      <c r="AD142" s="926"/>
      <c r="AE142" s="926"/>
    </row>
    <row r="143" spans="1:31" ht="15" customHeight="1" x14ac:dyDescent="0.2">
      <c r="A143" s="943" t="s">
        <v>774</v>
      </c>
      <c r="B143" s="937"/>
      <c r="C143" s="893">
        <v>12</v>
      </c>
      <c r="D143" s="893">
        <v>6.9</v>
      </c>
      <c r="E143" s="890">
        <f>C143*D143</f>
        <v>82.800000000000011</v>
      </c>
      <c r="F143" s="890">
        <f>IF(A143=0,0,ROUND(E143/VLOOKUP(A143,'Teaching Areas'!$A$18:$B$86,2,FALSE),0))</f>
        <v>17</v>
      </c>
      <c r="G143" s="893">
        <v>17</v>
      </c>
      <c r="H143" s="890">
        <f>IF(F143=0,"",G143-F143)</f>
        <v>0</v>
      </c>
      <c r="I143" s="982"/>
      <c r="J143" s="922">
        <v>1</v>
      </c>
      <c r="K143" s="922"/>
      <c r="L143" s="922"/>
      <c r="M143" s="922"/>
      <c r="N143" s="924"/>
      <c r="O143" s="1096" t="str">
        <f>IF(A143=0,"",LEFT(A143,FIND(" ",A143)-1))</f>
        <v>P:</v>
      </c>
      <c r="P143" s="926"/>
      <c r="Q143" s="926"/>
      <c r="R143" s="926"/>
      <c r="S143" s="926"/>
      <c r="T143" s="926"/>
      <c r="U143" s="926"/>
      <c r="V143" s="926"/>
      <c r="W143" s="926"/>
      <c r="X143" s="926"/>
      <c r="Y143" s="926"/>
      <c r="Z143" s="926"/>
      <c r="AA143" s="926"/>
      <c r="AB143" s="926"/>
      <c r="AC143" s="926"/>
      <c r="AD143" s="926"/>
      <c r="AE143" s="926"/>
    </row>
    <row r="144" spans="1:31" ht="15" customHeight="1" x14ac:dyDescent="0.2">
      <c r="A144" s="943" t="s">
        <v>781</v>
      </c>
      <c r="B144" s="938" t="s">
        <v>1054</v>
      </c>
      <c r="C144" s="891">
        <v>10</v>
      </c>
      <c r="D144" s="891">
        <v>6.6</v>
      </c>
      <c r="E144" s="984">
        <f t="shared" ref="E144:E242" si="78">C144*D144</f>
        <v>66</v>
      </c>
      <c r="F144" s="890">
        <f>IF(A144=0,0,ROUND(E144/VLOOKUP(A144,'Teaching Areas'!$A$18:$B$86,2,FALSE),0))</f>
        <v>9</v>
      </c>
      <c r="G144" s="891">
        <v>15</v>
      </c>
      <c r="H144" s="890">
        <f t="shared" ref="H144:H242" si="79">IF(F144=0,"",G144-F144)</f>
        <v>6</v>
      </c>
      <c r="I144" s="983"/>
      <c r="J144" s="923">
        <v>1</v>
      </c>
      <c r="K144" s="922"/>
      <c r="L144" s="922"/>
      <c r="M144" s="922"/>
      <c r="N144" s="924"/>
      <c r="O144" s="1096" t="str">
        <f t="shared" ref="O144:O207" si="80">IF(A144=0,"",LEFT(A144,FIND(" ",A144)-1))</f>
        <v>S:</v>
      </c>
      <c r="P144" s="926"/>
      <c r="Q144" s="926"/>
      <c r="R144" s="926"/>
      <c r="S144" s="926"/>
      <c r="T144" s="926"/>
      <c r="U144" s="926"/>
      <c r="V144" s="926"/>
      <c r="W144" s="926"/>
      <c r="X144" s="926"/>
      <c r="Y144" s="926"/>
      <c r="Z144" s="926"/>
      <c r="AA144" s="926"/>
      <c r="AB144" s="926"/>
      <c r="AC144" s="926"/>
      <c r="AD144" s="926"/>
      <c r="AE144" s="926"/>
    </row>
    <row r="145" spans="1:31" ht="15" customHeight="1" x14ac:dyDescent="0.2">
      <c r="A145" s="943" t="s">
        <v>799</v>
      </c>
      <c r="B145" s="938" t="s">
        <v>1055</v>
      </c>
      <c r="C145" s="891">
        <v>7.5</v>
      </c>
      <c r="D145" s="891">
        <v>6.9</v>
      </c>
      <c r="E145" s="984">
        <f t="shared" si="78"/>
        <v>51.75</v>
      </c>
      <c r="F145" s="890">
        <f>IF(A145=0,0,ROUND(E145/VLOOKUP(A145,'Teaching Areas'!$A$18:$B$86,2,FALSE),0))</f>
        <v>7</v>
      </c>
      <c r="G145" s="891">
        <v>25</v>
      </c>
      <c r="H145" s="890">
        <f t="shared" si="79"/>
        <v>18</v>
      </c>
      <c r="I145" s="983"/>
      <c r="J145" s="923">
        <v>1</v>
      </c>
      <c r="K145" s="922"/>
      <c r="L145" s="922"/>
      <c r="M145" s="922"/>
      <c r="N145" s="924"/>
      <c r="O145" s="1096" t="str">
        <f t="shared" si="80"/>
        <v>S:</v>
      </c>
      <c r="P145" s="926"/>
      <c r="Q145" s="926"/>
      <c r="R145" s="926"/>
      <c r="S145" s="926"/>
      <c r="T145" s="926"/>
      <c r="U145" s="926"/>
      <c r="V145" s="926"/>
      <c r="W145" s="926"/>
      <c r="X145" s="926"/>
      <c r="Y145" s="926"/>
      <c r="Z145" s="926"/>
      <c r="AA145" s="926"/>
      <c r="AB145" s="926"/>
      <c r="AC145" s="926"/>
      <c r="AD145" s="926"/>
      <c r="AE145" s="926"/>
    </row>
    <row r="146" spans="1:31" ht="15" customHeight="1" x14ac:dyDescent="0.2">
      <c r="A146" s="943" t="s">
        <v>781</v>
      </c>
      <c r="B146" s="938" t="s">
        <v>1056</v>
      </c>
      <c r="C146" s="891">
        <v>6.9</v>
      </c>
      <c r="D146" s="891">
        <v>3</v>
      </c>
      <c r="E146" s="984">
        <f t="shared" si="78"/>
        <v>20.700000000000003</v>
      </c>
      <c r="F146" s="890">
        <f>IF(A146=0,0,ROUND(E146/VLOOKUP(A146,'Teaching Areas'!$A$18:$B$86,2,FALSE),0))</f>
        <v>3</v>
      </c>
      <c r="G146" s="891">
        <v>15</v>
      </c>
      <c r="H146" s="890">
        <f t="shared" si="79"/>
        <v>12</v>
      </c>
      <c r="I146" s="983"/>
      <c r="J146" s="923">
        <v>1</v>
      </c>
      <c r="K146" s="922"/>
      <c r="L146" s="922"/>
      <c r="M146" s="922"/>
      <c r="N146" s="924"/>
      <c r="O146" s="1096" t="str">
        <f t="shared" si="80"/>
        <v>S:</v>
      </c>
      <c r="P146" s="926"/>
      <c r="Q146" s="926"/>
      <c r="R146" s="926"/>
      <c r="S146" s="926"/>
      <c r="T146" s="926"/>
      <c r="U146" s="926"/>
      <c r="V146" s="926"/>
      <c r="W146" s="926"/>
      <c r="X146" s="926"/>
      <c r="Y146" s="926"/>
      <c r="Z146" s="926"/>
      <c r="AA146" s="926"/>
      <c r="AB146" s="926"/>
      <c r="AC146" s="926"/>
      <c r="AD146" s="926"/>
      <c r="AE146" s="926"/>
    </row>
    <row r="147" spans="1:31" ht="15" customHeight="1" x14ac:dyDescent="0.2">
      <c r="A147" s="943" t="s">
        <v>932</v>
      </c>
      <c r="B147" s="938" t="s">
        <v>1057</v>
      </c>
      <c r="C147" s="891"/>
      <c r="D147" s="891"/>
      <c r="E147" s="984">
        <f t="shared" si="78"/>
        <v>0</v>
      </c>
      <c r="F147" s="890">
        <f>IF(A147=0,0,ROUND(E147/VLOOKUP(A147,'Teaching Areas'!$A$18:$B$86,2,FALSE),0))</f>
        <v>0</v>
      </c>
      <c r="G147" s="891"/>
      <c r="H147" s="890" t="str">
        <f t="shared" si="79"/>
        <v/>
      </c>
      <c r="I147" s="983"/>
      <c r="J147" s="923"/>
      <c r="K147" s="922"/>
      <c r="L147" s="922"/>
      <c r="M147" s="922"/>
      <c r="N147" s="924"/>
      <c r="O147" s="1096" t="str">
        <f t="shared" si="80"/>
        <v>S:</v>
      </c>
      <c r="P147" s="926"/>
      <c r="Q147" s="926"/>
      <c r="R147" s="926"/>
      <c r="S147" s="926"/>
      <c r="T147" s="926"/>
      <c r="U147" s="926"/>
      <c r="V147" s="926"/>
      <c r="W147" s="926"/>
      <c r="X147" s="926"/>
      <c r="Y147" s="926"/>
      <c r="Z147" s="926"/>
      <c r="AA147" s="926"/>
      <c r="AB147" s="926"/>
      <c r="AC147" s="926"/>
      <c r="AD147" s="926"/>
      <c r="AE147" s="926"/>
    </row>
    <row r="148" spans="1:31" ht="15" customHeight="1" x14ac:dyDescent="0.2">
      <c r="A148" s="943"/>
      <c r="B148" s="938"/>
      <c r="C148" s="891"/>
      <c r="D148" s="891"/>
      <c r="E148" s="984">
        <f t="shared" si="78"/>
        <v>0</v>
      </c>
      <c r="F148" s="890">
        <f>IF(A148=0,0,ROUND(E148/VLOOKUP(A148,'Teaching Areas'!$A$18:$B$86,2,FALSE),0))</f>
        <v>0</v>
      </c>
      <c r="G148" s="891"/>
      <c r="H148" s="890" t="str">
        <f t="shared" si="79"/>
        <v/>
      </c>
      <c r="I148" s="983"/>
      <c r="J148" s="923"/>
      <c r="K148" s="922"/>
      <c r="L148" s="922"/>
      <c r="M148" s="922"/>
      <c r="N148" s="924"/>
      <c r="O148" s="1096" t="str">
        <f t="shared" si="80"/>
        <v/>
      </c>
      <c r="P148" s="926"/>
      <c r="Q148" s="926"/>
      <c r="R148" s="926"/>
      <c r="S148" s="926"/>
      <c r="T148" s="926"/>
      <c r="U148" s="926"/>
      <c r="V148" s="926"/>
      <c r="W148" s="926"/>
      <c r="X148" s="926"/>
      <c r="Y148" s="926"/>
      <c r="Z148" s="926"/>
      <c r="AA148" s="926"/>
      <c r="AB148" s="926"/>
      <c r="AC148" s="926"/>
      <c r="AD148" s="926"/>
      <c r="AE148" s="926"/>
    </row>
    <row r="149" spans="1:31" ht="15" customHeight="1" x14ac:dyDescent="0.2">
      <c r="A149" s="943"/>
      <c r="B149" s="937"/>
      <c r="C149" s="893"/>
      <c r="D149" s="893"/>
      <c r="E149" s="984">
        <f t="shared" si="78"/>
        <v>0</v>
      </c>
      <c r="F149" s="890">
        <f>IF(A149=0,0,ROUND(E149/VLOOKUP(A149,'Teaching Areas'!$A$18:$B$86,2,FALSE),0))</f>
        <v>0</v>
      </c>
      <c r="G149" s="891"/>
      <c r="H149" s="890" t="str">
        <f t="shared" si="79"/>
        <v/>
      </c>
      <c r="I149" s="983"/>
      <c r="J149" s="923"/>
      <c r="K149" s="922"/>
      <c r="L149" s="922"/>
      <c r="M149" s="922"/>
      <c r="N149" s="924"/>
      <c r="O149" s="1096" t="str">
        <f t="shared" si="80"/>
        <v/>
      </c>
      <c r="P149" s="926"/>
      <c r="Q149" s="926"/>
      <c r="R149" s="926"/>
      <c r="S149" s="926"/>
      <c r="T149" s="926"/>
      <c r="U149" s="926"/>
      <c r="V149" s="926"/>
      <c r="W149" s="926"/>
      <c r="X149" s="926"/>
      <c r="Y149" s="926"/>
      <c r="Z149" s="926"/>
      <c r="AA149" s="926"/>
      <c r="AB149" s="926"/>
      <c r="AC149" s="926"/>
      <c r="AD149" s="926"/>
      <c r="AE149" s="926"/>
    </row>
    <row r="150" spans="1:31" ht="15" customHeight="1" x14ac:dyDescent="0.2">
      <c r="A150" s="943"/>
      <c r="B150" s="938"/>
      <c r="C150" s="891"/>
      <c r="D150" s="891"/>
      <c r="E150" s="984">
        <f t="shared" si="78"/>
        <v>0</v>
      </c>
      <c r="F150" s="890">
        <f>IF(A150=0,0,ROUND(E150/VLOOKUP(A150,'Teaching Areas'!$A$18:$B$86,2,FALSE),0))</f>
        <v>0</v>
      </c>
      <c r="G150" s="891"/>
      <c r="H150" s="890" t="str">
        <f t="shared" si="79"/>
        <v/>
      </c>
      <c r="I150" s="983"/>
      <c r="J150" s="923"/>
      <c r="K150" s="922"/>
      <c r="L150" s="922"/>
      <c r="M150" s="922"/>
      <c r="N150" s="924"/>
      <c r="O150" s="1096" t="str">
        <f t="shared" si="80"/>
        <v/>
      </c>
      <c r="P150" s="926"/>
      <c r="Q150" s="926"/>
      <c r="R150" s="926"/>
      <c r="S150" s="926"/>
      <c r="T150" s="926"/>
      <c r="U150" s="926"/>
      <c r="V150" s="926"/>
      <c r="W150" s="926"/>
      <c r="X150" s="926"/>
      <c r="Y150" s="926"/>
      <c r="Z150" s="926"/>
      <c r="AA150" s="926"/>
      <c r="AB150" s="926"/>
      <c r="AC150" s="926"/>
      <c r="AD150" s="926"/>
      <c r="AE150" s="926"/>
    </row>
    <row r="151" spans="1:31" ht="15" customHeight="1" x14ac:dyDescent="0.2">
      <c r="A151" s="943"/>
      <c r="B151" s="938"/>
      <c r="C151" s="891"/>
      <c r="D151" s="891"/>
      <c r="E151" s="984">
        <f t="shared" si="78"/>
        <v>0</v>
      </c>
      <c r="F151" s="890">
        <f>IF(A151=0,0,ROUND(E151/VLOOKUP(A151,'Teaching Areas'!$A$18:$B$86,2,FALSE),0))</f>
        <v>0</v>
      </c>
      <c r="G151" s="891"/>
      <c r="H151" s="890" t="str">
        <f t="shared" si="79"/>
        <v/>
      </c>
      <c r="I151" s="983"/>
      <c r="J151" s="923"/>
      <c r="K151" s="922"/>
      <c r="L151" s="922"/>
      <c r="M151" s="922"/>
      <c r="N151" s="924"/>
      <c r="O151" s="1096" t="str">
        <f t="shared" si="80"/>
        <v/>
      </c>
      <c r="P151" s="926"/>
      <c r="Q151" s="926"/>
      <c r="R151" s="926"/>
      <c r="S151" s="926"/>
      <c r="T151" s="926"/>
      <c r="U151" s="926"/>
      <c r="V151" s="926"/>
      <c r="W151" s="926"/>
      <c r="X151" s="926"/>
      <c r="Y151" s="926"/>
      <c r="Z151" s="926"/>
      <c r="AA151" s="926"/>
      <c r="AB151" s="926"/>
      <c r="AC151" s="926"/>
      <c r="AD151" s="926"/>
      <c r="AE151" s="926"/>
    </row>
    <row r="152" spans="1:31" ht="15" customHeight="1" x14ac:dyDescent="0.2">
      <c r="A152" s="943"/>
      <c r="B152" s="938"/>
      <c r="C152" s="891"/>
      <c r="D152" s="891"/>
      <c r="E152" s="984">
        <f t="shared" si="78"/>
        <v>0</v>
      </c>
      <c r="F152" s="890">
        <f>IF(A152=0,0,ROUND(E152/VLOOKUP(A152,'Teaching Areas'!$A$18:$B$86,2,FALSE),0))</f>
        <v>0</v>
      </c>
      <c r="G152" s="891"/>
      <c r="H152" s="890" t="str">
        <f t="shared" si="79"/>
        <v/>
      </c>
      <c r="I152" s="983"/>
      <c r="J152" s="923"/>
      <c r="K152" s="922"/>
      <c r="L152" s="922"/>
      <c r="M152" s="922"/>
      <c r="N152" s="924"/>
      <c r="O152" s="1096" t="str">
        <f t="shared" si="80"/>
        <v/>
      </c>
      <c r="P152" s="926"/>
      <c r="Q152" s="926"/>
      <c r="R152" s="926"/>
      <c r="S152" s="926"/>
      <c r="T152" s="926"/>
      <c r="U152" s="926"/>
      <c r="V152" s="926"/>
      <c r="W152" s="926"/>
      <c r="X152" s="926"/>
      <c r="Y152" s="926"/>
      <c r="Z152" s="926"/>
      <c r="AA152" s="926"/>
      <c r="AB152" s="926"/>
      <c r="AC152" s="926"/>
      <c r="AD152" s="926"/>
      <c r="AE152" s="926"/>
    </row>
    <row r="153" spans="1:31" ht="15" customHeight="1" x14ac:dyDescent="0.2">
      <c r="A153" s="943"/>
      <c r="B153" s="938"/>
      <c r="C153" s="891"/>
      <c r="D153" s="891"/>
      <c r="E153" s="984">
        <f t="shared" si="78"/>
        <v>0</v>
      </c>
      <c r="F153" s="890">
        <f>IF(A153=0,0,ROUND(E153/VLOOKUP(A153,'Teaching Areas'!$A$18:$B$86,2,FALSE),0))</f>
        <v>0</v>
      </c>
      <c r="G153" s="891"/>
      <c r="H153" s="890" t="str">
        <f t="shared" si="79"/>
        <v/>
      </c>
      <c r="I153" s="983"/>
      <c r="J153" s="923"/>
      <c r="K153" s="922"/>
      <c r="L153" s="922"/>
      <c r="M153" s="922"/>
      <c r="N153" s="924"/>
      <c r="O153" s="1096" t="str">
        <f t="shared" si="80"/>
        <v/>
      </c>
      <c r="P153" s="926"/>
      <c r="Q153" s="926"/>
      <c r="R153" s="926"/>
      <c r="S153" s="926"/>
      <c r="T153" s="926"/>
      <c r="U153" s="926"/>
      <c r="V153" s="926"/>
      <c r="W153" s="926"/>
      <c r="X153" s="926"/>
      <c r="Y153" s="926"/>
      <c r="Z153" s="926"/>
      <c r="AA153" s="926"/>
      <c r="AB153" s="926"/>
      <c r="AC153" s="926"/>
      <c r="AD153" s="926"/>
      <c r="AE153" s="926"/>
    </row>
    <row r="154" spans="1:31" ht="15" customHeight="1" x14ac:dyDescent="0.2">
      <c r="A154" s="943"/>
      <c r="B154" s="938"/>
      <c r="C154" s="891"/>
      <c r="D154" s="891"/>
      <c r="E154" s="984">
        <f t="shared" si="78"/>
        <v>0</v>
      </c>
      <c r="F154" s="890">
        <f>IF(A154=0,0,ROUND(E154/VLOOKUP(A154,'Teaching Areas'!$A$18:$B$86,2,FALSE),0))</f>
        <v>0</v>
      </c>
      <c r="G154" s="891"/>
      <c r="H154" s="890" t="str">
        <f t="shared" si="79"/>
        <v/>
      </c>
      <c r="I154" s="983"/>
      <c r="J154" s="923"/>
      <c r="K154" s="922"/>
      <c r="L154" s="922"/>
      <c r="M154" s="922"/>
      <c r="N154" s="924"/>
      <c r="O154" s="1096" t="str">
        <f t="shared" si="80"/>
        <v/>
      </c>
      <c r="P154" s="926"/>
      <c r="Q154" s="926"/>
      <c r="R154" s="926"/>
      <c r="S154" s="926"/>
      <c r="T154" s="926"/>
      <c r="U154" s="926"/>
      <c r="V154" s="926"/>
      <c r="W154" s="926"/>
      <c r="X154" s="926"/>
      <c r="Y154" s="926"/>
      <c r="Z154" s="926"/>
      <c r="AA154" s="926"/>
      <c r="AB154" s="926"/>
      <c r="AC154" s="926"/>
      <c r="AD154" s="926"/>
      <c r="AE154" s="926"/>
    </row>
    <row r="155" spans="1:31" ht="15" customHeight="1" x14ac:dyDescent="0.2">
      <c r="A155" s="943"/>
      <c r="B155" s="938"/>
      <c r="C155" s="891"/>
      <c r="D155" s="891"/>
      <c r="E155" s="984">
        <f t="shared" si="78"/>
        <v>0</v>
      </c>
      <c r="F155" s="890">
        <f>IF(A155=0,0,ROUND(E155/VLOOKUP(A155,'Teaching Areas'!$A$18:$B$86,2,FALSE),0))</f>
        <v>0</v>
      </c>
      <c r="G155" s="891"/>
      <c r="H155" s="890" t="str">
        <f t="shared" si="79"/>
        <v/>
      </c>
      <c r="I155" s="983"/>
      <c r="J155" s="923"/>
      <c r="K155" s="922"/>
      <c r="L155" s="922"/>
      <c r="M155" s="922"/>
      <c r="N155" s="924"/>
      <c r="O155" s="1096" t="str">
        <f t="shared" si="80"/>
        <v/>
      </c>
      <c r="P155" s="926"/>
      <c r="Q155" s="926"/>
      <c r="R155" s="926"/>
      <c r="S155" s="926"/>
      <c r="T155" s="926"/>
      <c r="U155" s="926"/>
      <c r="V155" s="926"/>
      <c r="W155" s="926"/>
      <c r="X155" s="926"/>
      <c r="Y155" s="926"/>
      <c r="Z155" s="926"/>
      <c r="AA155" s="926"/>
      <c r="AB155" s="926"/>
      <c r="AC155" s="926"/>
      <c r="AD155" s="926"/>
      <c r="AE155" s="926"/>
    </row>
    <row r="156" spans="1:31" ht="15" customHeight="1" x14ac:dyDescent="0.2">
      <c r="A156" s="943"/>
      <c r="B156" s="938"/>
      <c r="C156" s="891"/>
      <c r="D156" s="891"/>
      <c r="E156" s="984">
        <f t="shared" si="78"/>
        <v>0</v>
      </c>
      <c r="F156" s="890">
        <f>IF(A156=0,0,ROUND(E156/VLOOKUP(A156,'Teaching Areas'!$A$18:$B$86,2,FALSE),0))</f>
        <v>0</v>
      </c>
      <c r="G156" s="891"/>
      <c r="H156" s="890" t="str">
        <f t="shared" si="79"/>
        <v/>
      </c>
      <c r="I156" s="983"/>
      <c r="J156" s="923"/>
      <c r="K156" s="922"/>
      <c r="L156" s="922"/>
      <c r="M156" s="922"/>
      <c r="N156" s="924"/>
      <c r="O156" s="1096" t="str">
        <f t="shared" si="80"/>
        <v/>
      </c>
      <c r="P156" s="926"/>
      <c r="Q156" s="926"/>
      <c r="R156" s="926"/>
      <c r="S156" s="926"/>
      <c r="T156" s="926"/>
      <c r="U156" s="926"/>
      <c r="V156" s="926"/>
      <c r="W156" s="926"/>
      <c r="X156" s="926"/>
      <c r="Y156" s="926"/>
      <c r="Z156" s="926"/>
      <c r="AA156" s="926"/>
      <c r="AB156" s="926"/>
      <c r="AC156" s="926"/>
      <c r="AD156" s="926"/>
      <c r="AE156" s="926"/>
    </row>
    <row r="157" spans="1:31" ht="15" customHeight="1" x14ac:dyDescent="0.2">
      <c r="A157" s="943"/>
      <c r="B157" s="938"/>
      <c r="C157" s="891"/>
      <c r="D157" s="891"/>
      <c r="E157" s="984">
        <f t="shared" si="78"/>
        <v>0</v>
      </c>
      <c r="F157" s="890">
        <f>IF(A157=0,0,ROUND(E157/VLOOKUP(A157,'Teaching Areas'!$A$18:$B$86,2,FALSE),0))</f>
        <v>0</v>
      </c>
      <c r="G157" s="891"/>
      <c r="H157" s="890" t="str">
        <f t="shared" si="79"/>
        <v/>
      </c>
      <c r="I157" s="983"/>
      <c r="J157" s="923"/>
      <c r="K157" s="922"/>
      <c r="L157" s="922"/>
      <c r="M157" s="922"/>
      <c r="N157" s="924"/>
      <c r="O157" s="1096" t="str">
        <f t="shared" si="80"/>
        <v/>
      </c>
      <c r="P157" s="926"/>
      <c r="Q157" s="926"/>
      <c r="R157" s="926"/>
      <c r="S157" s="926"/>
      <c r="T157" s="926"/>
      <c r="U157" s="926"/>
      <c r="V157" s="926"/>
      <c r="W157" s="926"/>
      <c r="X157" s="926"/>
      <c r="Y157" s="926"/>
      <c r="Z157" s="926"/>
      <c r="AA157" s="926"/>
      <c r="AB157" s="926"/>
      <c r="AC157" s="926"/>
      <c r="AD157" s="926"/>
      <c r="AE157" s="926"/>
    </row>
    <row r="158" spans="1:31" ht="15" customHeight="1" x14ac:dyDescent="0.2">
      <c r="A158" s="943"/>
      <c r="B158" s="938"/>
      <c r="C158" s="891"/>
      <c r="D158" s="891"/>
      <c r="E158" s="984">
        <f t="shared" si="78"/>
        <v>0</v>
      </c>
      <c r="F158" s="890">
        <f>IF(A158=0,0,ROUND(E158/VLOOKUP(A158,'Teaching Areas'!$A$18:$B$86,2,FALSE),0))</f>
        <v>0</v>
      </c>
      <c r="G158" s="891"/>
      <c r="H158" s="890" t="str">
        <f t="shared" si="79"/>
        <v/>
      </c>
      <c r="I158" s="983"/>
      <c r="J158" s="923"/>
      <c r="K158" s="922"/>
      <c r="L158" s="922"/>
      <c r="M158" s="922"/>
      <c r="N158" s="924"/>
      <c r="O158" s="1096" t="str">
        <f t="shared" si="80"/>
        <v/>
      </c>
      <c r="P158" s="926"/>
      <c r="Q158" s="926"/>
      <c r="R158" s="926"/>
      <c r="S158" s="926"/>
      <c r="T158" s="926"/>
      <c r="U158" s="926"/>
      <c r="V158" s="926"/>
      <c r="W158" s="926"/>
      <c r="X158" s="926"/>
      <c r="Y158" s="926"/>
      <c r="Z158" s="926"/>
      <c r="AA158" s="926"/>
      <c r="AB158" s="926"/>
      <c r="AC158" s="926"/>
      <c r="AD158" s="926"/>
      <c r="AE158" s="926"/>
    </row>
    <row r="159" spans="1:31" ht="15" customHeight="1" x14ac:dyDescent="0.2">
      <c r="A159" s="943"/>
      <c r="B159" s="938"/>
      <c r="C159" s="891"/>
      <c r="D159" s="891"/>
      <c r="E159" s="984">
        <f t="shared" si="78"/>
        <v>0</v>
      </c>
      <c r="F159" s="890">
        <f>IF(A159=0,0,ROUND(E159/VLOOKUP(A159,'Teaching Areas'!$A$18:$B$86,2,FALSE),0))</f>
        <v>0</v>
      </c>
      <c r="G159" s="891"/>
      <c r="H159" s="890" t="str">
        <f t="shared" si="79"/>
        <v/>
      </c>
      <c r="I159" s="983"/>
      <c r="J159" s="923"/>
      <c r="K159" s="922"/>
      <c r="L159" s="922"/>
      <c r="M159" s="922"/>
      <c r="N159" s="924"/>
      <c r="O159" s="1096" t="str">
        <f t="shared" si="80"/>
        <v/>
      </c>
      <c r="P159" s="926"/>
      <c r="Q159" s="926"/>
      <c r="R159" s="926"/>
      <c r="S159" s="926"/>
      <c r="T159" s="926"/>
      <c r="U159" s="926"/>
      <c r="V159" s="926"/>
      <c r="W159" s="926"/>
      <c r="X159" s="926"/>
      <c r="Y159" s="926"/>
      <c r="Z159" s="926"/>
      <c r="AA159" s="926"/>
      <c r="AB159" s="926"/>
      <c r="AC159" s="926"/>
      <c r="AD159" s="926"/>
      <c r="AE159" s="926"/>
    </row>
    <row r="160" spans="1:31" ht="15" customHeight="1" x14ac:dyDescent="0.2">
      <c r="A160" s="943"/>
      <c r="B160" s="938"/>
      <c r="C160" s="891"/>
      <c r="D160" s="891"/>
      <c r="E160" s="984">
        <f t="shared" si="78"/>
        <v>0</v>
      </c>
      <c r="F160" s="890">
        <f>IF(A160=0,0,ROUND(E160/VLOOKUP(A160,'Teaching Areas'!$A$18:$B$86,2,FALSE),0))</f>
        <v>0</v>
      </c>
      <c r="G160" s="891"/>
      <c r="H160" s="890" t="str">
        <f t="shared" si="79"/>
        <v/>
      </c>
      <c r="I160" s="983"/>
      <c r="J160" s="923"/>
      <c r="K160" s="922"/>
      <c r="L160" s="922"/>
      <c r="M160" s="922"/>
      <c r="N160" s="924"/>
      <c r="O160" s="1096" t="str">
        <f t="shared" si="80"/>
        <v/>
      </c>
      <c r="P160" s="926"/>
      <c r="Q160" s="926"/>
      <c r="R160" s="926"/>
      <c r="S160" s="926"/>
      <c r="T160" s="926"/>
      <c r="U160" s="926"/>
      <c r="V160" s="926"/>
      <c r="W160" s="926"/>
      <c r="X160" s="926"/>
      <c r="Y160" s="926"/>
      <c r="Z160" s="926"/>
      <c r="AA160" s="926"/>
      <c r="AB160" s="926"/>
      <c r="AC160" s="926"/>
      <c r="AD160" s="926"/>
      <c r="AE160" s="926"/>
    </row>
    <row r="161" spans="1:31" ht="15" customHeight="1" x14ac:dyDescent="0.2">
      <c r="A161" s="943"/>
      <c r="B161" s="938"/>
      <c r="C161" s="891"/>
      <c r="D161" s="891"/>
      <c r="E161" s="984">
        <f t="shared" si="78"/>
        <v>0</v>
      </c>
      <c r="F161" s="890">
        <f>IF(A161=0,0,ROUND(E161/VLOOKUP(A161,'Teaching Areas'!$A$18:$B$86,2,FALSE),0))</f>
        <v>0</v>
      </c>
      <c r="G161" s="891"/>
      <c r="H161" s="890" t="str">
        <f t="shared" si="79"/>
        <v/>
      </c>
      <c r="I161" s="983"/>
      <c r="J161" s="923"/>
      <c r="K161" s="922"/>
      <c r="L161" s="922"/>
      <c r="M161" s="922"/>
      <c r="N161" s="924"/>
      <c r="O161" s="1096" t="str">
        <f t="shared" si="80"/>
        <v/>
      </c>
      <c r="P161" s="926"/>
      <c r="Q161" s="926"/>
      <c r="R161" s="926"/>
      <c r="S161" s="926"/>
      <c r="T161" s="926"/>
      <c r="U161" s="926"/>
      <c r="V161" s="926"/>
      <c r="W161" s="926"/>
      <c r="X161" s="926"/>
      <c r="Y161" s="926"/>
      <c r="Z161" s="926"/>
      <c r="AA161" s="926"/>
      <c r="AB161" s="926"/>
      <c r="AC161" s="926"/>
      <c r="AD161" s="926"/>
      <c r="AE161" s="926"/>
    </row>
    <row r="162" spans="1:31" ht="15" customHeight="1" x14ac:dyDescent="0.2">
      <c r="A162" s="943"/>
      <c r="B162" s="938"/>
      <c r="C162" s="891"/>
      <c r="D162" s="891"/>
      <c r="E162" s="984">
        <f t="shared" si="78"/>
        <v>0</v>
      </c>
      <c r="F162" s="890">
        <f>IF(A162=0,0,ROUND(E162/VLOOKUP(A162,'Teaching Areas'!$A$18:$B$86,2,FALSE),0))</f>
        <v>0</v>
      </c>
      <c r="G162" s="891"/>
      <c r="H162" s="890" t="str">
        <f t="shared" si="79"/>
        <v/>
      </c>
      <c r="I162" s="983"/>
      <c r="J162" s="923"/>
      <c r="K162" s="922"/>
      <c r="L162" s="922"/>
      <c r="M162" s="922"/>
      <c r="N162" s="924"/>
      <c r="O162" s="1096" t="str">
        <f t="shared" si="80"/>
        <v/>
      </c>
      <c r="P162" s="926"/>
      <c r="Q162" s="926"/>
      <c r="R162" s="926"/>
      <c r="S162" s="926"/>
      <c r="T162" s="926"/>
      <c r="U162" s="926"/>
      <c r="V162" s="926"/>
      <c r="W162" s="926"/>
      <c r="X162" s="926"/>
      <c r="Y162" s="926"/>
      <c r="Z162" s="926"/>
      <c r="AA162" s="926"/>
      <c r="AB162" s="926"/>
      <c r="AC162" s="926"/>
      <c r="AD162" s="926"/>
      <c r="AE162" s="926"/>
    </row>
    <row r="163" spans="1:31" ht="15" customHeight="1" x14ac:dyDescent="0.2">
      <c r="A163" s="943"/>
      <c r="B163" s="938"/>
      <c r="C163" s="891"/>
      <c r="D163" s="891"/>
      <c r="E163" s="984">
        <f t="shared" si="78"/>
        <v>0</v>
      </c>
      <c r="F163" s="890">
        <f>IF(A163=0,0,ROUND(E163/VLOOKUP(A163,'Teaching Areas'!$A$18:$B$86,2,FALSE),0))</f>
        <v>0</v>
      </c>
      <c r="G163" s="891"/>
      <c r="H163" s="890" t="str">
        <f t="shared" si="79"/>
        <v/>
      </c>
      <c r="I163" s="983"/>
      <c r="J163" s="923"/>
      <c r="K163" s="922"/>
      <c r="L163" s="922"/>
      <c r="M163" s="922"/>
      <c r="N163" s="924"/>
      <c r="O163" s="1096" t="str">
        <f t="shared" si="80"/>
        <v/>
      </c>
      <c r="P163" s="926"/>
      <c r="Q163" s="926"/>
      <c r="R163" s="926"/>
      <c r="S163" s="926"/>
      <c r="T163" s="926"/>
      <c r="U163" s="926"/>
      <c r="V163" s="926"/>
      <c r="W163" s="926"/>
      <c r="X163" s="926"/>
      <c r="Y163" s="926"/>
      <c r="Z163" s="926"/>
      <c r="AA163" s="926"/>
      <c r="AB163" s="926"/>
      <c r="AC163" s="926"/>
      <c r="AD163" s="926"/>
      <c r="AE163" s="926"/>
    </row>
    <row r="164" spans="1:31" ht="15" customHeight="1" x14ac:dyDescent="0.2">
      <c r="A164" s="943"/>
      <c r="B164" s="938"/>
      <c r="C164" s="891"/>
      <c r="D164" s="891"/>
      <c r="E164" s="984">
        <f t="shared" si="78"/>
        <v>0</v>
      </c>
      <c r="F164" s="890">
        <f>IF(A164=0,0,ROUND(E164/VLOOKUP(A164,'Teaching Areas'!$A$18:$B$86,2,FALSE),0))</f>
        <v>0</v>
      </c>
      <c r="G164" s="891"/>
      <c r="H164" s="890" t="str">
        <f t="shared" si="79"/>
        <v/>
      </c>
      <c r="I164" s="983"/>
      <c r="J164" s="923"/>
      <c r="K164" s="922"/>
      <c r="L164" s="922"/>
      <c r="M164" s="922"/>
      <c r="N164" s="924"/>
      <c r="O164" s="1096" t="str">
        <f t="shared" si="80"/>
        <v/>
      </c>
      <c r="P164" s="926"/>
      <c r="Q164" s="926"/>
      <c r="R164" s="926"/>
      <c r="S164" s="926"/>
      <c r="T164" s="926"/>
      <c r="U164" s="926"/>
      <c r="V164" s="926"/>
      <c r="W164" s="926"/>
      <c r="X164" s="926"/>
      <c r="Y164" s="926"/>
      <c r="Z164" s="926"/>
      <c r="AA164" s="926"/>
      <c r="AB164" s="926"/>
      <c r="AC164" s="926"/>
      <c r="AD164" s="926"/>
      <c r="AE164" s="926"/>
    </row>
    <row r="165" spans="1:31" ht="15" customHeight="1" x14ac:dyDescent="0.2">
      <c r="A165" s="943"/>
      <c r="B165" s="939"/>
      <c r="C165" s="891"/>
      <c r="D165" s="891"/>
      <c r="E165" s="984">
        <f t="shared" si="78"/>
        <v>0</v>
      </c>
      <c r="F165" s="890">
        <f>IF(A165=0,0,ROUND(E165/VLOOKUP(A165,'Teaching Areas'!$A$18:$B$86,2,FALSE),0))</f>
        <v>0</v>
      </c>
      <c r="G165" s="892"/>
      <c r="H165" s="890" t="str">
        <f t="shared" si="79"/>
        <v/>
      </c>
      <c r="I165" s="985"/>
      <c r="J165" s="923"/>
      <c r="K165" s="922"/>
      <c r="L165" s="922"/>
      <c r="M165" s="922"/>
      <c r="N165" s="924"/>
      <c r="O165" s="1096" t="str">
        <f t="shared" si="80"/>
        <v/>
      </c>
      <c r="P165" s="926"/>
      <c r="Q165" s="926"/>
      <c r="R165" s="926"/>
      <c r="S165" s="926"/>
      <c r="T165" s="926"/>
      <c r="U165" s="926"/>
      <c r="V165" s="926"/>
      <c r="W165" s="926"/>
      <c r="X165" s="926"/>
      <c r="Y165" s="926"/>
      <c r="Z165" s="926"/>
      <c r="AA165" s="926"/>
      <c r="AB165" s="926"/>
      <c r="AC165" s="926"/>
      <c r="AD165" s="926"/>
      <c r="AE165" s="926"/>
    </row>
    <row r="166" spans="1:31" ht="15" customHeight="1" x14ac:dyDescent="0.2">
      <c r="A166" s="943"/>
      <c r="B166" s="939"/>
      <c r="C166" s="891"/>
      <c r="D166" s="891"/>
      <c r="E166" s="984">
        <f t="shared" si="78"/>
        <v>0</v>
      </c>
      <c r="F166" s="890">
        <f>IF(A166=0,0,ROUND(E166/VLOOKUP(A166,'Teaching Areas'!$A$18:$B$86,2,FALSE),0))</f>
        <v>0</v>
      </c>
      <c r="G166" s="892"/>
      <c r="H166" s="890" t="str">
        <f t="shared" si="79"/>
        <v/>
      </c>
      <c r="I166" s="985"/>
      <c r="J166" s="923"/>
      <c r="K166" s="922"/>
      <c r="L166" s="922"/>
      <c r="M166" s="922"/>
      <c r="N166" s="924"/>
      <c r="O166" s="1096" t="str">
        <f t="shared" si="80"/>
        <v/>
      </c>
      <c r="P166" s="926"/>
      <c r="Q166" s="926"/>
      <c r="R166" s="926"/>
      <c r="S166" s="926"/>
      <c r="T166" s="926"/>
      <c r="U166" s="926"/>
      <c r="V166" s="926"/>
      <c r="W166" s="926"/>
      <c r="X166" s="926"/>
      <c r="Y166" s="926"/>
      <c r="Z166" s="926"/>
      <c r="AA166" s="926"/>
      <c r="AB166" s="926"/>
      <c r="AC166" s="926"/>
      <c r="AD166" s="926"/>
      <c r="AE166" s="926"/>
    </row>
    <row r="167" spans="1:31" ht="15" customHeight="1" x14ac:dyDescent="0.2">
      <c r="A167" s="943"/>
      <c r="B167" s="938"/>
      <c r="C167" s="891"/>
      <c r="D167" s="891"/>
      <c r="E167" s="984">
        <f t="shared" ref="E167:E186" si="81">C167*D167</f>
        <v>0</v>
      </c>
      <c r="F167" s="890">
        <f>IF(A167=0,0,ROUND(E167/VLOOKUP(A167,'Teaching Areas'!$A$18:$B$86,2,FALSE),0))</f>
        <v>0</v>
      </c>
      <c r="G167" s="891"/>
      <c r="H167" s="890" t="str">
        <f t="shared" ref="H167:H186" si="82">IF(F167=0,"",G167-F167)</f>
        <v/>
      </c>
      <c r="I167" s="983"/>
      <c r="J167" s="923"/>
      <c r="K167" s="922"/>
      <c r="L167" s="922"/>
      <c r="M167" s="922"/>
      <c r="N167" s="924"/>
      <c r="O167" s="1096" t="str">
        <f t="shared" si="80"/>
        <v/>
      </c>
      <c r="P167" s="926"/>
      <c r="Q167" s="926"/>
      <c r="R167" s="926"/>
      <c r="S167" s="926"/>
      <c r="T167" s="926"/>
      <c r="U167" s="926"/>
      <c r="V167" s="926"/>
      <c r="W167" s="926"/>
      <c r="X167" s="926"/>
      <c r="Y167" s="926"/>
      <c r="Z167" s="926"/>
      <c r="AA167" s="926"/>
      <c r="AB167" s="926"/>
      <c r="AC167" s="926"/>
      <c r="AD167" s="926"/>
      <c r="AE167" s="926"/>
    </row>
    <row r="168" spans="1:31" ht="15" customHeight="1" x14ac:dyDescent="0.2">
      <c r="A168" s="943"/>
      <c r="B168" s="938"/>
      <c r="C168" s="891"/>
      <c r="D168" s="891"/>
      <c r="E168" s="984">
        <f t="shared" si="81"/>
        <v>0</v>
      </c>
      <c r="F168" s="890">
        <f>IF(A168=0,0,ROUND(E168/VLOOKUP(A168,'Teaching Areas'!$A$18:$B$86,2,FALSE),0))</f>
        <v>0</v>
      </c>
      <c r="G168" s="891"/>
      <c r="H168" s="890" t="str">
        <f t="shared" si="82"/>
        <v/>
      </c>
      <c r="I168" s="983"/>
      <c r="J168" s="923"/>
      <c r="K168" s="922"/>
      <c r="L168" s="922"/>
      <c r="M168" s="922"/>
      <c r="N168" s="924"/>
      <c r="O168" s="1096" t="str">
        <f t="shared" si="80"/>
        <v/>
      </c>
      <c r="P168" s="926"/>
      <c r="Q168" s="926"/>
      <c r="R168" s="926"/>
      <c r="S168" s="926"/>
      <c r="T168" s="926"/>
      <c r="U168" s="926"/>
      <c r="V168" s="926"/>
      <c r="W168" s="926"/>
      <c r="X168" s="926"/>
      <c r="Y168" s="926"/>
      <c r="Z168" s="926"/>
      <c r="AA168" s="926"/>
      <c r="AB168" s="926"/>
      <c r="AC168" s="926"/>
      <c r="AD168" s="926"/>
      <c r="AE168" s="926"/>
    </row>
    <row r="169" spans="1:31" ht="15" customHeight="1" x14ac:dyDescent="0.2">
      <c r="A169" s="943"/>
      <c r="B169" s="937"/>
      <c r="C169" s="893"/>
      <c r="D169" s="893"/>
      <c r="E169" s="984">
        <f t="shared" si="81"/>
        <v>0</v>
      </c>
      <c r="F169" s="890">
        <f>IF(A169=0,0,ROUND(E169/VLOOKUP(A169,'Teaching Areas'!$A$18:$B$86,2,FALSE),0))</f>
        <v>0</v>
      </c>
      <c r="G169" s="891"/>
      <c r="H169" s="890" t="str">
        <f t="shared" si="82"/>
        <v/>
      </c>
      <c r="I169" s="983"/>
      <c r="J169" s="923"/>
      <c r="K169" s="922"/>
      <c r="L169" s="922"/>
      <c r="M169" s="922"/>
      <c r="N169" s="924"/>
      <c r="O169" s="1096" t="str">
        <f t="shared" si="80"/>
        <v/>
      </c>
      <c r="P169" s="926"/>
      <c r="Q169" s="926"/>
      <c r="R169" s="926"/>
      <c r="S169" s="926"/>
      <c r="T169" s="926"/>
      <c r="U169" s="926"/>
      <c r="V169" s="926"/>
      <c r="W169" s="926"/>
      <c r="X169" s="926"/>
      <c r="Y169" s="926"/>
      <c r="Z169" s="926"/>
      <c r="AA169" s="926"/>
      <c r="AB169" s="926"/>
      <c r="AC169" s="926"/>
      <c r="AD169" s="926"/>
      <c r="AE169" s="926"/>
    </row>
    <row r="170" spans="1:31" ht="15" customHeight="1" x14ac:dyDescent="0.2">
      <c r="A170" s="943"/>
      <c r="B170" s="938"/>
      <c r="C170" s="891"/>
      <c r="D170" s="891"/>
      <c r="E170" s="984">
        <f t="shared" si="81"/>
        <v>0</v>
      </c>
      <c r="F170" s="890">
        <f>IF(A170=0,0,ROUND(E170/VLOOKUP(A170,'Teaching Areas'!$A$18:$B$86,2,FALSE),0))</f>
        <v>0</v>
      </c>
      <c r="G170" s="891"/>
      <c r="H170" s="890" t="str">
        <f t="shared" si="82"/>
        <v/>
      </c>
      <c r="I170" s="983"/>
      <c r="J170" s="923"/>
      <c r="K170" s="922"/>
      <c r="L170" s="922"/>
      <c r="M170" s="922"/>
      <c r="N170" s="924"/>
      <c r="O170" s="1096" t="str">
        <f t="shared" si="80"/>
        <v/>
      </c>
      <c r="P170" s="926"/>
      <c r="Q170" s="926"/>
      <c r="R170" s="926"/>
      <c r="S170" s="926"/>
      <c r="T170" s="926"/>
      <c r="U170" s="926"/>
      <c r="V170" s="926"/>
      <c r="W170" s="926"/>
      <c r="X170" s="926"/>
      <c r="Y170" s="926"/>
      <c r="Z170" s="926"/>
      <c r="AA170" s="926"/>
      <c r="AB170" s="926"/>
      <c r="AC170" s="926"/>
      <c r="AD170" s="926"/>
      <c r="AE170" s="926"/>
    </row>
    <row r="171" spans="1:31" ht="15" customHeight="1" x14ac:dyDescent="0.2">
      <c r="A171" s="943"/>
      <c r="B171" s="938"/>
      <c r="C171" s="891"/>
      <c r="D171" s="891"/>
      <c r="E171" s="984">
        <f t="shared" si="81"/>
        <v>0</v>
      </c>
      <c r="F171" s="890">
        <f>IF(A171=0,0,ROUND(E171/VLOOKUP(A171,'Teaching Areas'!$A$18:$B$86,2,FALSE),0))</f>
        <v>0</v>
      </c>
      <c r="G171" s="891"/>
      <c r="H171" s="890" t="str">
        <f t="shared" si="82"/>
        <v/>
      </c>
      <c r="I171" s="983"/>
      <c r="J171" s="923"/>
      <c r="K171" s="922"/>
      <c r="L171" s="922"/>
      <c r="M171" s="922"/>
      <c r="N171" s="924"/>
      <c r="O171" s="1096" t="str">
        <f t="shared" si="80"/>
        <v/>
      </c>
      <c r="P171" s="926"/>
      <c r="Q171" s="926"/>
      <c r="R171" s="926"/>
      <c r="S171" s="926"/>
      <c r="T171" s="926"/>
      <c r="U171" s="926"/>
      <c r="V171" s="926"/>
      <c r="W171" s="926"/>
      <c r="X171" s="926"/>
      <c r="Y171" s="926"/>
      <c r="Z171" s="926"/>
      <c r="AA171" s="926"/>
      <c r="AB171" s="926"/>
      <c r="AC171" s="926"/>
      <c r="AD171" s="926"/>
      <c r="AE171" s="926"/>
    </row>
    <row r="172" spans="1:31" ht="15" customHeight="1" x14ac:dyDescent="0.2">
      <c r="A172" s="943"/>
      <c r="B172" s="938"/>
      <c r="C172" s="891"/>
      <c r="D172" s="891"/>
      <c r="E172" s="984">
        <f t="shared" si="81"/>
        <v>0</v>
      </c>
      <c r="F172" s="890">
        <f>IF(A172=0,0,ROUND(E172/VLOOKUP(A172,'Teaching Areas'!$A$18:$B$86,2,FALSE),0))</f>
        <v>0</v>
      </c>
      <c r="G172" s="891"/>
      <c r="H172" s="890" t="str">
        <f t="shared" si="82"/>
        <v/>
      </c>
      <c r="I172" s="983"/>
      <c r="J172" s="923"/>
      <c r="K172" s="922"/>
      <c r="L172" s="922"/>
      <c r="M172" s="922"/>
      <c r="N172" s="924"/>
      <c r="O172" s="1096" t="str">
        <f t="shared" si="80"/>
        <v/>
      </c>
      <c r="P172" s="926"/>
      <c r="Q172" s="926"/>
      <c r="R172" s="926"/>
      <c r="S172" s="926"/>
      <c r="T172" s="926"/>
      <c r="U172" s="926"/>
      <c r="V172" s="926"/>
      <c r="W172" s="926"/>
      <c r="X172" s="926"/>
      <c r="Y172" s="926"/>
      <c r="Z172" s="926"/>
      <c r="AA172" s="926"/>
      <c r="AB172" s="926"/>
      <c r="AC172" s="926"/>
      <c r="AD172" s="926"/>
      <c r="AE172" s="926"/>
    </row>
    <row r="173" spans="1:31" ht="15" customHeight="1" x14ac:dyDescent="0.2">
      <c r="A173" s="943"/>
      <c r="B173" s="938"/>
      <c r="C173" s="891"/>
      <c r="D173" s="891"/>
      <c r="E173" s="984">
        <f t="shared" si="81"/>
        <v>0</v>
      </c>
      <c r="F173" s="890">
        <f>IF(A173=0,0,ROUND(E173/VLOOKUP(A173,'Teaching Areas'!$A$18:$B$86,2,FALSE),0))</f>
        <v>0</v>
      </c>
      <c r="G173" s="891"/>
      <c r="H173" s="890" t="str">
        <f t="shared" si="82"/>
        <v/>
      </c>
      <c r="I173" s="983"/>
      <c r="J173" s="923"/>
      <c r="K173" s="922"/>
      <c r="L173" s="922"/>
      <c r="M173" s="922"/>
      <c r="N173" s="924"/>
      <c r="O173" s="1096" t="str">
        <f t="shared" si="80"/>
        <v/>
      </c>
      <c r="P173" s="926"/>
      <c r="Q173" s="926"/>
      <c r="R173" s="926"/>
      <c r="S173" s="926"/>
      <c r="T173" s="926"/>
      <c r="U173" s="926"/>
      <c r="V173" s="926"/>
      <c r="W173" s="926"/>
      <c r="X173" s="926"/>
      <c r="Y173" s="926"/>
      <c r="Z173" s="926"/>
      <c r="AA173" s="926"/>
      <c r="AB173" s="926"/>
      <c r="AC173" s="926"/>
      <c r="AD173" s="926"/>
      <c r="AE173" s="926"/>
    </row>
    <row r="174" spans="1:31" ht="15" customHeight="1" x14ac:dyDescent="0.2">
      <c r="A174" s="943"/>
      <c r="B174" s="938"/>
      <c r="C174" s="891"/>
      <c r="D174" s="891"/>
      <c r="E174" s="984">
        <f t="shared" si="81"/>
        <v>0</v>
      </c>
      <c r="F174" s="890">
        <f>IF(A174=0,0,ROUND(E174/VLOOKUP(A174,'Teaching Areas'!$A$18:$B$86,2,FALSE),0))</f>
        <v>0</v>
      </c>
      <c r="G174" s="891"/>
      <c r="H174" s="890" t="str">
        <f t="shared" si="82"/>
        <v/>
      </c>
      <c r="I174" s="983"/>
      <c r="J174" s="923"/>
      <c r="K174" s="922"/>
      <c r="L174" s="922"/>
      <c r="M174" s="922"/>
      <c r="N174" s="924"/>
      <c r="O174" s="1096" t="str">
        <f t="shared" si="80"/>
        <v/>
      </c>
      <c r="P174" s="926"/>
      <c r="Q174" s="926"/>
      <c r="R174" s="926"/>
      <c r="S174" s="926"/>
      <c r="T174" s="926"/>
      <c r="U174" s="926"/>
      <c r="V174" s="926"/>
      <c r="W174" s="926"/>
      <c r="X174" s="926"/>
      <c r="Y174" s="926"/>
      <c r="Z174" s="926"/>
      <c r="AA174" s="926"/>
      <c r="AB174" s="926"/>
      <c r="AC174" s="926"/>
      <c r="AD174" s="926"/>
      <c r="AE174" s="926"/>
    </row>
    <row r="175" spans="1:31" ht="15" customHeight="1" x14ac:dyDescent="0.2">
      <c r="A175" s="943"/>
      <c r="B175" s="938"/>
      <c r="C175" s="891"/>
      <c r="D175" s="891"/>
      <c r="E175" s="984">
        <f t="shared" si="81"/>
        <v>0</v>
      </c>
      <c r="F175" s="890">
        <f>IF(A175=0,0,ROUND(E175/VLOOKUP(A175,'Teaching Areas'!$A$18:$B$86,2,FALSE),0))</f>
        <v>0</v>
      </c>
      <c r="G175" s="891"/>
      <c r="H175" s="890" t="str">
        <f t="shared" si="82"/>
        <v/>
      </c>
      <c r="I175" s="983"/>
      <c r="J175" s="923"/>
      <c r="K175" s="922"/>
      <c r="L175" s="922"/>
      <c r="M175" s="922"/>
      <c r="N175" s="924"/>
      <c r="O175" s="1096" t="str">
        <f t="shared" si="80"/>
        <v/>
      </c>
      <c r="P175" s="926"/>
      <c r="Q175" s="926"/>
      <c r="R175" s="926"/>
      <c r="S175" s="926"/>
      <c r="T175" s="926"/>
      <c r="U175" s="926"/>
      <c r="V175" s="926"/>
      <c r="W175" s="926"/>
      <c r="X175" s="926"/>
      <c r="Y175" s="926"/>
      <c r="Z175" s="926"/>
      <c r="AA175" s="926"/>
      <c r="AB175" s="926"/>
      <c r="AC175" s="926"/>
      <c r="AD175" s="926"/>
      <c r="AE175" s="926"/>
    </row>
    <row r="176" spans="1:31" ht="15" customHeight="1" x14ac:dyDescent="0.2">
      <c r="A176" s="943"/>
      <c r="B176" s="938"/>
      <c r="C176" s="891"/>
      <c r="D176" s="891"/>
      <c r="E176" s="984">
        <f t="shared" si="81"/>
        <v>0</v>
      </c>
      <c r="F176" s="890">
        <f>IF(A176=0,0,ROUND(E176/VLOOKUP(A176,'Teaching Areas'!$A$18:$B$86,2,FALSE),0))</f>
        <v>0</v>
      </c>
      <c r="G176" s="891"/>
      <c r="H176" s="890" t="str">
        <f t="shared" si="82"/>
        <v/>
      </c>
      <c r="I176" s="983"/>
      <c r="J176" s="923"/>
      <c r="K176" s="922"/>
      <c r="L176" s="922"/>
      <c r="M176" s="922"/>
      <c r="N176" s="924"/>
      <c r="O176" s="1096" t="str">
        <f t="shared" si="80"/>
        <v/>
      </c>
      <c r="P176" s="926"/>
      <c r="Q176" s="926"/>
      <c r="R176" s="926"/>
      <c r="S176" s="926"/>
      <c r="T176" s="926"/>
      <c r="U176" s="926"/>
      <c r="V176" s="926"/>
      <c r="W176" s="926"/>
      <c r="X176" s="926"/>
      <c r="Y176" s="926"/>
      <c r="Z176" s="926"/>
      <c r="AA176" s="926"/>
      <c r="AB176" s="926"/>
      <c r="AC176" s="926"/>
      <c r="AD176" s="926"/>
      <c r="AE176" s="926"/>
    </row>
    <row r="177" spans="1:31" ht="15" customHeight="1" x14ac:dyDescent="0.2">
      <c r="A177" s="943"/>
      <c r="B177" s="938"/>
      <c r="C177" s="891"/>
      <c r="D177" s="891"/>
      <c r="E177" s="984">
        <f t="shared" si="81"/>
        <v>0</v>
      </c>
      <c r="F177" s="890">
        <f>IF(A177=0,0,ROUND(E177/VLOOKUP(A177,'Teaching Areas'!$A$18:$B$86,2,FALSE),0))</f>
        <v>0</v>
      </c>
      <c r="G177" s="891"/>
      <c r="H177" s="890" t="str">
        <f t="shared" si="82"/>
        <v/>
      </c>
      <c r="I177" s="983"/>
      <c r="J177" s="923"/>
      <c r="K177" s="922"/>
      <c r="L177" s="922"/>
      <c r="M177" s="922"/>
      <c r="N177" s="924"/>
      <c r="O177" s="1096" t="str">
        <f t="shared" si="80"/>
        <v/>
      </c>
      <c r="P177" s="926"/>
      <c r="Q177" s="926"/>
      <c r="R177" s="926"/>
      <c r="S177" s="926"/>
      <c r="T177" s="926"/>
      <c r="U177" s="926"/>
      <c r="V177" s="926"/>
      <c r="W177" s="926"/>
      <c r="X177" s="926"/>
      <c r="Y177" s="926"/>
      <c r="Z177" s="926"/>
      <c r="AA177" s="926"/>
      <c r="AB177" s="926"/>
      <c r="AC177" s="926"/>
      <c r="AD177" s="926"/>
      <c r="AE177" s="926"/>
    </row>
    <row r="178" spans="1:31" ht="15" customHeight="1" x14ac:dyDescent="0.2">
      <c r="A178" s="943"/>
      <c r="B178" s="938"/>
      <c r="C178" s="891"/>
      <c r="D178" s="891"/>
      <c r="E178" s="984">
        <f t="shared" si="81"/>
        <v>0</v>
      </c>
      <c r="F178" s="890">
        <f>IF(A178=0,0,ROUND(E178/VLOOKUP(A178,'Teaching Areas'!$A$18:$B$86,2,FALSE),0))</f>
        <v>0</v>
      </c>
      <c r="G178" s="891"/>
      <c r="H178" s="890" t="str">
        <f t="shared" si="82"/>
        <v/>
      </c>
      <c r="I178" s="983"/>
      <c r="J178" s="923"/>
      <c r="K178" s="922"/>
      <c r="L178" s="922"/>
      <c r="M178" s="922"/>
      <c r="N178" s="924"/>
      <c r="O178" s="1096" t="str">
        <f t="shared" si="80"/>
        <v/>
      </c>
      <c r="P178" s="926"/>
      <c r="Q178" s="926"/>
      <c r="R178" s="926"/>
      <c r="S178" s="926"/>
      <c r="T178" s="926"/>
      <c r="U178" s="926"/>
      <c r="V178" s="926"/>
      <c r="W178" s="926"/>
      <c r="X178" s="926"/>
      <c r="Y178" s="926"/>
      <c r="Z178" s="926"/>
      <c r="AA178" s="926"/>
      <c r="AB178" s="926"/>
      <c r="AC178" s="926"/>
      <c r="AD178" s="926"/>
      <c r="AE178" s="926"/>
    </row>
    <row r="179" spans="1:31" ht="15" customHeight="1" x14ac:dyDescent="0.2">
      <c r="A179" s="943"/>
      <c r="B179" s="938"/>
      <c r="C179" s="891"/>
      <c r="D179" s="891"/>
      <c r="E179" s="984">
        <f t="shared" si="81"/>
        <v>0</v>
      </c>
      <c r="F179" s="890">
        <f>IF(A179=0,0,ROUND(E179/VLOOKUP(A179,'Teaching Areas'!$A$18:$B$86,2,FALSE),0))</f>
        <v>0</v>
      </c>
      <c r="G179" s="891"/>
      <c r="H179" s="890" t="str">
        <f t="shared" si="82"/>
        <v/>
      </c>
      <c r="I179" s="983"/>
      <c r="J179" s="923"/>
      <c r="K179" s="922"/>
      <c r="L179" s="922"/>
      <c r="M179" s="922"/>
      <c r="N179" s="924"/>
      <c r="O179" s="1096" t="str">
        <f t="shared" si="80"/>
        <v/>
      </c>
      <c r="P179" s="926"/>
      <c r="Q179" s="926"/>
      <c r="R179" s="926"/>
      <c r="S179" s="926"/>
      <c r="T179" s="926"/>
      <c r="U179" s="926"/>
      <c r="V179" s="926"/>
      <c r="W179" s="926"/>
      <c r="X179" s="926"/>
      <c r="Y179" s="926"/>
      <c r="Z179" s="926"/>
      <c r="AA179" s="926"/>
      <c r="AB179" s="926"/>
      <c r="AC179" s="926"/>
      <c r="AD179" s="926"/>
      <c r="AE179" s="926"/>
    </row>
    <row r="180" spans="1:31" ht="15" customHeight="1" x14ac:dyDescent="0.2">
      <c r="A180" s="943"/>
      <c r="B180" s="938"/>
      <c r="C180" s="891"/>
      <c r="D180" s="891"/>
      <c r="E180" s="984">
        <f t="shared" si="81"/>
        <v>0</v>
      </c>
      <c r="F180" s="890">
        <f>IF(A180=0,0,ROUND(E180/VLOOKUP(A180,'Teaching Areas'!$A$18:$B$86,2,FALSE),0))</f>
        <v>0</v>
      </c>
      <c r="G180" s="891"/>
      <c r="H180" s="890" t="str">
        <f t="shared" si="82"/>
        <v/>
      </c>
      <c r="I180" s="983"/>
      <c r="J180" s="923"/>
      <c r="K180" s="922"/>
      <c r="L180" s="922"/>
      <c r="M180" s="922"/>
      <c r="N180" s="924"/>
      <c r="O180" s="1096" t="str">
        <f t="shared" si="80"/>
        <v/>
      </c>
      <c r="P180" s="926"/>
      <c r="Q180" s="926"/>
      <c r="R180" s="926"/>
      <c r="S180" s="926"/>
      <c r="T180" s="926"/>
      <c r="U180" s="926"/>
      <c r="V180" s="926"/>
      <c r="W180" s="926"/>
      <c r="X180" s="926"/>
      <c r="Y180" s="926"/>
      <c r="Z180" s="926"/>
      <c r="AA180" s="926"/>
      <c r="AB180" s="926"/>
      <c r="AC180" s="926"/>
      <c r="AD180" s="926"/>
      <c r="AE180" s="926"/>
    </row>
    <row r="181" spans="1:31" ht="15" customHeight="1" x14ac:dyDescent="0.2">
      <c r="A181" s="943"/>
      <c r="B181" s="938"/>
      <c r="C181" s="891"/>
      <c r="D181" s="891"/>
      <c r="E181" s="984">
        <f t="shared" si="81"/>
        <v>0</v>
      </c>
      <c r="F181" s="890">
        <f>IF(A181=0,0,ROUND(E181/VLOOKUP(A181,'Teaching Areas'!$A$18:$B$86,2,FALSE),0))</f>
        <v>0</v>
      </c>
      <c r="G181" s="891"/>
      <c r="H181" s="890" t="str">
        <f t="shared" si="82"/>
        <v/>
      </c>
      <c r="I181" s="983"/>
      <c r="J181" s="923"/>
      <c r="K181" s="922"/>
      <c r="L181" s="922"/>
      <c r="M181" s="922"/>
      <c r="N181" s="924"/>
      <c r="O181" s="1096" t="str">
        <f t="shared" si="80"/>
        <v/>
      </c>
      <c r="P181" s="926"/>
      <c r="Q181" s="926"/>
      <c r="R181" s="926"/>
      <c r="S181" s="926"/>
      <c r="T181" s="926"/>
      <c r="U181" s="926"/>
      <c r="V181" s="926"/>
      <c r="W181" s="926"/>
      <c r="X181" s="926"/>
      <c r="Y181" s="926"/>
      <c r="Z181" s="926"/>
      <c r="AA181" s="926"/>
      <c r="AB181" s="926"/>
      <c r="AC181" s="926"/>
      <c r="AD181" s="926"/>
      <c r="AE181" s="926"/>
    </row>
    <row r="182" spans="1:31" ht="15" customHeight="1" x14ac:dyDescent="0.2">
      <c r="A182" s="943"/>
      <c r="B182" s="938"/>
      <c r="C182" s="891"/>
      <c r="D182" s="891"/>
      <c r="E182" s="984">
        <f t="shared" si="81"/>
        <v>0</v>
      </c>
      <c r="F182" s="890">
        <f>IF(A182=0,0,ROUND(E182/VLOOKUP(A182,'Teaching Areas'!$A$18:$B$86,2,FALSE),0))</f>
        <v>0</v>
      </c>
      <c r="G182" s="891"/>
      <c r="H182" s="890" t="str">
        <f t="shared" si="82"/>
        <v/>
      </c>
      <c r="I182" s="983"/>
      <c r="J182" s="923"/>
      <c r="K182" s="922"/>
      <c r="L182" s="922"/>
      <c r="M182" s="922"/>
      <c r="N182" s="924"/>
      <c r="O182" s="1096" t="str">
        <f t="shared" si="80"/>
        <v/>
      </c>
      <c r="P182" s="926"/>
      <c r="Q182" s="926"/>
      <c r="R182" s="926"/>
      <c r="S182" s="926"/>
      <c r="T182" s="926"/>
      <c r="U182" s="926"/>
      <c r="V182" s="926"/>
      <c r="W182" s="926"/>
      <c r="X182" s="926"/>
      <c r="Y182" s="926"/>
      <c r="Z182" s="926"/>
      <c r="AA182" s="926"/>
      <c r="AB182" s="926"/>
      <c r="AC182" s="926"/>
      <c r="AD182" s="926"/>
      <c r="AE182" s="926"/>
    </row>
    <row r="183" spans="1:31" ht="15" customHeight="1" x14ac:dyDescent="0.2">
      <c r="A183" s="943"/>
      <c r="B183" s="938"/>
      <c r="C183" s="891"/>
      <c r="D183" s="891"/>
      <c r="E183" s="984">
        <f t="shared" si="81"/>
        <v>0</v>
      </c>
      <c r="F183" s="890">
        <f>IF(A183=0,0,ROUND(E183/VLOOKUP(A183,'Teaching Areas'!$A$18:$B$86,2,FALSE),0))</f>
        <v>0</v>
      </c>
      <c r="G183" s="891"/>
      <c r="H183" s="890" t="str">
        <f t="shared" si="82"/>
        <v/>
      </c>
      <c r="I183" s="983"/>
      <c r="J183" s="923"/>
      <c r="K183" s="922"/>
      <c r="L183" s="922"/>
      <c r="M183" s="922"/>
      <c r="N183" s="924"/>
      <c r="O183" s="1096" t="str">
        <f t="shared" si="80"/>
        <v/>
      </c>
      <c r="P183" s="926"/>
      <c r="Q183" s="926"/>
      <c r="R183" s="926"/>
      <c r="S183" s="926"/>
      <c r="T183" s="926"/>
      <c r="U183" s="926"/>
      <c r="V183" s="926"/>
      <c r="W183" s="926"/>
      <c r="X183" s="926"/>
      <c r="Y183" s="926"/>
      <c r="Z183" s="926"/>
      <c r="AA183" s="926"/>
      <c r="AB183" s="926"/>
      <c r="AC183" s="926"/>
      <c r="AD183" s="926"/>
      <c r="AE183" s="926"/>
    </row>
    <row r="184" spans="1:31" ht="15" customHeight="1" x14ac:dyDescent="0.2">
      <c r="A184" s="943"/>
      <c r="B184" s="938"/>
      <c r="C184" s="891"/>
      <c r="D184" s="891"/>
      <c r="E184" s="984">
        <f t="shared" si="81"/>
        <v>0</v>
      </c>
      <c r="F184" s="890">
        <f>IF(A184=0,0,ROUND(E184/VLOOKUP(A184,'Teaching Areas'!$A$18:$B$86,2,FALSE),0))</f>
        <v>0</v>
      </c>
      <c r="G184" s="891"/>
      <c r="H184" s="890" t="str">
        <f t="shared" si="82"/>
        <v/>
      </c>
      <c r="I184" s="983"/>
      <c r="J184" s="923"/>
      <c r="K184" s="922"/>
      <c r="L184" s="922"/>
      <c r="M184" s="922"/>
      <c r="N184" s="924"/>
      <c r="O184" s="1096" t="str">
        <f t="shared" si="80"/>
        <v/>
      </c>
      <c r="P184" s="926"/>
      <c r="Q184" s="926"/>
      <c r="R184" s="926"/>
      <c r="S184" s="926"/>
      <c r="T184" s="926"/>
      <c r="U184" s="926"/>
      <c r="V184" s="926"/>
      <c r="W184" s="926"/>
      <c r="X184" s="926"/>
      <c r="Y184" s="926"/>
      <c r="Z184" s="926"/>
      <c r="AA184" s="926"/>
      <c r="AB184" s="926"/>
      <c r="AC184" s="926"/>
      <c r="AD184" s="926"/>
      <c r="AE184" s="926"/>
    </row>
    <row r="185" spans="1:31" ht="15" customHeight="1" x14ac:dyDescent="0.2">
      <c r="A185" s="943"/>
      <c r="B185" s="939"/>
      <c r="C185" s="891"/>
      <c r="D185" s="891"/>
      <c r="E185" s="984">
        <f t="shared" si="81"/>
        <v>0</v>
      </c>
      <c r="F185" s="890">
        <f>IF(A185=0,0,ROUND(E185/VLOOKUP(A185,'Teaching Areas'!$A$18:$B$86,2,FALSE),0))</f>
        <v>0</v>
      </c>
      <c r="G185" s="892"/>
      <c r="H185" s="890" t="str">
        <f t="shared" si="82"/>
        <v/>
      </c>
      <c r="I185" s="985"/>
      <c r="J185" s="923"/>
      <c r="K185" s="922"/>
      <c r="L185" s="922"/>
      <c r="M185" s="922"/>
      <c r="N185" s="924"/>
      <c r="O185" s="1096" t="str">
        <f t="shared" si="80"/>
        <v/>
      </c>
      <c r="P185" s="926"/>
      <c r="Q185" s="926"/>
      <c r="R185" s="926"/>
      <c r="S185" s="926"/>
      <c r="T185" s="926"/>
      <c r="U185" s="926"/>
      <c r="V185" s="926"/>
      <c r="W185" s="926"/>
      <c r="X185" s="926"/>
      <c r="Y185" s="926"/>
      <c r="Z185" s="926"/>
      <c r="AA185" s="926"/>
      <c r="AB185" s="926"/>
      <c r="AC185" s="926"/>
      <c r="AD185" s="926"/>
      <c r="AE185" s="926"/>
    </row>
    <row r="186" spans="1:31" ht="15" customHeight="1" x14ac:dyDescent="0.2">
      <c r="A186" s="943"/>
      <c r="B186" s="939"/>
      <c r="C186" s="891"/>
      <c r="D186" s="891"/>
      <c r="E186" s="984">
        <f t="shared" si="81"/>
        <v>0</v>
      </c>
      <c r="F186" s="890">
        <f>IF(A186=0,0,ROUND(E186/VLOOKUP(A186,'Teaching Areas'!$A$18:$B$86,2,FALSE),0))</f>
        <v>0</v>
      </c>
      <c r="G186" s="892"/>
      <c r="H186" s="890" t="str">
        <f t="shared" si="82"/>
        <v/>
      </c>
      <c r="I186" s="985"/>
      <c r="J186" s="923"/>
      <c r="K186" s="922"/>
      <c r="L186" s="922"/>
      <c r="M186" s="922"/>
      <c r="N186" s="924"/>
      <c r="O186" s="1096" t="str">
        <f t="shared" si="80"/>
        <v/>
      </c>
      <c r="P186" s="926"/>
      <c r="Q186" s="926"/>
      <c r="R186" s="926"/>
      <c r="S186" s="926"/>
      <c r="T186" s="926"/>
      <c r="U186" s="926"/>
      <c r="V186" s="926"/>
      <c r="W186" s="926"/>
      <c r="X186" s="926"/>
      <c r="Y186" s="926"/>
      <c r="Z186" s="926"/>
      <c r="AA186" s="926"/>
      <c r="AB186" s="926"/>
      <c r="AC186" s="926"/>
      <c r="AD186" s="926"/>
      <c r="AE186" s="926"/>
    </row>
    <row r="187" spans="1:31" ht="15" customHeight="1" x14ac:dyDescent="0.2">
      <c r="A187" s="943"/>
      <c r="B187" s="938"/>
      <c r="C187" s="891"/>
      <c r="D187" s="891"/>
      <c r="E187" s="984">
        <f t="shared" ref="E187:E206" si="83">C187*D187</f>
        <v>0</v>
      </c>
      <c r="F187" s="890">
        <f>IF(A187=0,0,ROUND(E187/VLOOKUP(A187,'Teaching Areas'!$A$18:$B$86,2,FALSE),0))</f>
        <v>0</v>
      </c>
      <c r="G187" s="891"/>
      <c r="H187" s="890" t="str">
        <f t="shared" ref="H187:H206" si="84">IF(F187=0,"",G187-F187)</f>
        <v/>
      </c>
      <c r="I187" s="983"/>
      <c r="J187" s="923"/>
      <c r="K187" s="922"/>
      <c r="L187" s="922"/>
      <c r="M187" s="922"/>
      <c r="N187" s="924"/>
      <c r="O187" s="1096" t="str">
        <f t="shared" si="80"/>
        <v/>
      </c>
      <c r="P187" s="926"/>
      <c r="Q187" s="926"/>
      <c r="R187" s="926"/>
      <c r="S187" s="926"/>
      <c r="T187" s="926"/>
      <c r="U187" s="926"/>
      <c r="V187" s="926"/>
      <c r="W187" s="926"/>
      <c r="X187" s="926"/>
      <c r="Y187" s="926"/>
      <c r="Z187" s="926"/>
      <c r="AA187" s="926"/>
      <c r="AB187" s="926"/>
      <c r="AC187" s="926"/>
      <c r="AD187" s="926"/>
      <c r="AE187" s="926"/>
    </row>
    <row r="188" spans="1:31" ht="15" customHeight="1" x14ac:dyDescent="0.2">
      <c r="A188" s="943"/>
      <c r="B188" s="938"/>
      <c r="C188" s="891"/>
      <c r="D188" s="891"/>
      <c r="E188" s="984">
        <f t="shared" si="83"/>
        <v>0</v>
      </c>
      <c r="F188" s="890">
        <f>IF(A188=0,0,ROUND(E188/VLOOKUP(A188,'Teaching Areas'!$A$18:$B$86,2,FALSE),0))</f>
        <v>0</v>
      </c>
      <c r="G188" s="891"/>
      <c r="H188" s="890" t="str">
        <f t="shared" si="84"/>
        <v/>
      </c>
      <c r="I188" s="983"/>
      <c r="J188" s="923"/>
      <c r="K188" s="922"/>
      <c r="L188" s="922"/>
      <c r="M188" s="922"/>
      <c r="N188" s="924"/>
      <c r="O188" s="1096" t="str">
        <f t="shared" si="80"/>
        <v/>
      </c>
      <c r="P188" s="926"/>
      <c r="Q188" s="926"/>
      <c r="R188" s="926"/>
      <c r="S188" s="926"/>
      <c r="T188" s="926"/>
      <c r="U188" s="926"/>
      <c r="V188" s="926"/>
      <c r="W188" s="926"/>
      <c r="X188" s="926"/>
      <c r="Y188" s="926"/>
      <c r="Z188" s="926"/>
      <c r="AA188" s="926"/>
      <c r="AB188" s="926"/>
      <c r="AC188" s="926"/>
      <c r="AD188" s="926"/>
      <c r="AE188" s="926"/>
    </row>
    <row r="189" spans="1:31" ht="15" customHeight="1" x14ac:dyDescent="0.2">
      <c r="A189" s="943"/>
      <c r="B189" s="937"/>
      <c r="C189" s="893"/>
      <c r="D189" s="893"/>
      <c r="E189" s="984">
        <f t="shared" si="83"/>
        <v>0</v>
      </c>
      <c r="F189" s="890">
        <f>IF(A189=0,0,ROUND(E189/VLOOKUP(A189,'Teaching Areas'!$A$18:$B$86,2,FALSE),0))</f>
        <v>0</v>
      </c>
      <c r="G189" s="891"/>
      <c r="H189" s="890" t="str">
        <f t="shared" si="84"/>
        <v/>
      </c>
      <c r="I189" s="983"/>
      <c r="J189" s="923"/>
      <c r="K189" s="922"/>
      <c r="L189" s="922"/>
      <c r="M189" s="922"/>
      <c r="N189" s="924"/>
      <c r="O189" s="1096" t="str">
        <f t="shared" si="80"/>
        <v/>
      </c>
      <c r="P189" s="926"/>
      <c r="Q189" s="926"/>
      <c r="R189" s="926"/>
      <c r="S189" s="926"/>
      <c r="T189" s="926"/>
      <c r="U189" s="926"/>
      <c r="V189" s="926"/>
      <c r="W189" s="926"/>
      <c r="X189" s="926"/>
      <c r="Y189" s="926"/>
      <c r="Z189" s="926"/>
      <c r="AA189" s="926"/>
      <c r="AB189" s="926"/>
      <c r="AC189" s="926"/>
      <c r="AD189" s="926"/>
      <c r="AE189" s="926"/>
    </row>
    <row r="190" spans="1:31" ht="15" customHeight="1" x14ac:dyDescent="0.2">
      <c r="A190" s="943"/>
      <c r="B190" s="938"/>
      <c r="C190" s="891"/>
      <c r="D190" s="891"/>
      <c r="E190" s="984">
        <f t="shared" si="83"/>
        <v>0</v>
      </c>
      <c r="F190" s="890">
        <f>IF(A190=0,0,ROUND(E190/VLOOKUP(A190,'Teaching Areas'!$A$18:$B$86,2,FALSE),0))</f>
        <v>0</v>
      </c>
      <c r="G190" s="891"/>
      <c r="H190" s="890" t="str">
        <f t="shared" si="84"/>
        <v/>
      </c>
      <c r="I190" s="983"/>
      <c r="J190" s="923"/>
      <c r="K190" s="922"/>
      <c r="L190" s="922"/>
      <c r="M190" s="922"/>
      <c r="N190" s="924"/>
      <c r="O190" s="1096" t="str">
        <f t="shared" si="80"/>
        <v/>
      </c>
      <c r="P190" s="926"/>
      <c r="Q190" s="926"/>
      <c r="R190" s="926"/>
      <c r="S190" s="926"/>
      <c r="T190" s="926"/>
      <c r="U190" s="926"/>
      <c r="V190" s="926"/>
      <c r="W190" s="926"/>
      <c r="X190" s="926"/>
      <c r="Y190" s="926"/>
      <c r="Z190" s="926"/>
      <c r="AA190" s="926"/>
      <c r="AB190" s="926"/>
      <c r="AC190" s="926"/>
      <c r="AD190" s="926"/>
      <c r="AE190" s="926"/>
    </row>
    <row r="191" spans="1:31" ht="15" customHeight="1" x14ac:dyDescent="0.2">
      <c r="A191" s="943"/>
      <c r="B191" s="938"/>
      <c r="C191" s="891"/>
      <c r="D191" s="891"/>
      <c r="E191" s="984">
        <f t="shared" si="83"/>
        <v>0</v>
      </c>
      <c r="F191" s="890">
        <f>IF(A191=0,0,ROUND(E191/VLOOKUP(A191,'Teaching Areas'!$A$18:$B$86,2,FALSE),0))</f>
        <v>0</v>
      </c>
      <c r="G191" s="891"/>
      <c r="H191" s="890" t="str">
        <f t="shared" si="84"/>
        <v/>
      </c>
      <c r="I191" s="983"/>
      <c r="J191" s="923"/>
      <c r="K191" s="922"/>
      <c r="L191" s="922"/>
      <c r="M191" s="922"/>
      <c r="N191" s="924"/>
      <c r="O191" s="1096" t="str">
        <f t="shared" si="80"/>
        <v/>
      </c>
      <c r="P191" s="926"/>
      <c r="Q191" s="926"/>
      <c r="R191" s="926"/>
      <c r="S191" s="926"/>
      <c r="T191" s="926"/>
      <c r="U191" s="926"/>
      <c r="V191" s="926"/>
      <c r="W191" s="926"/>
      <c r="X191" s="926"/>
      <c r="Y191" s="926"/>
      <c r="Z191" s="926"/>
      <c r="AA191" s="926"/>
      <c r="AB191" s="926"/>
      <c r="AC191" s="926"/>
      <c r="AD191" s="926"/>
      <c r="AE191" s="926"/>
    </row>
    <row r="192" spans="1:31" ht="15" hidden="1" customHeight="1" x14ac:dyDescent="0.2">
      <c r="A192" s="943"/>
      <c r="B192" s="938"/>
      <c r="C192" s="891"/>
      <c r="D192" s="891"/>
      <c r="E192" s="984">
        <f t="shared" si="83"/>
        <v>0</v>
      </c>
      <c r="F192" s="890">
        <f>IF(A192=0,0,ROUND(E192/VLOOKUP(A192,'Teaching Areas'!$A$18:$B$86,2,FALSE),0))</f>
        <v>0</v>
      </c>
      <c r="G192" s="891"/>
      <c r="H192" s="890" t="str">
        <f t="shared" si="84"/>
        <v/>
      </c>
      <c r="I192" s="983"/>
      <c r="J192" s="923"/>
      <c r="K192" s="922"/>
      <c r="L192" s="922"/>
      <c r="M192" s="922"/>
      <c r="N192" s="924"/>
      <c r="O192" s="1096" t="str">
        <f t="shared" si="80"/>
        <v/>
      </c>
      <c r="P192" s="926"/>
      <c r="Q192" s="926"/>
      <c r="R192" s="926"/>
      <c r="S192" s="926"/>
      <c r="T192" s="926"/>
      <c r="U192" s="926"/>
      <c r="V192" s="926"/>
      <c r="W192" s="926"/>
      <c r="X192" s="926"/>
      <c r="Y192" s="926"/>
      <c r="Z192" s="926"/>
      <c r="AA192" s="926"/>
      <c r="AB192" s="926"/>
      <c r="AC192" s="926"/>
      <c r="AD192" s="926"/>
      <c r="AE192" s="926"/>
    </row>
    <row r="193" spans="1:31" ht="15" hidden="1" customHeight="1" x14ac:dyDescent="0.2">
      <c r="A193" s="943"/>
      <c r="B193" s="938"/>
      <c r="C193" s="891"/>
      <c r="D193" s="891"/>
      <c r="E193" s="984">
        <f t="shared" si="83"/>
        <v>0</v>
      </c>
      <c r="F193" s="890">
        <f>IF(A193=0,0,ROUND(E193/VLOOKUP(A193,'Teaching Areas'!$A$18:$B$86,2,FALSE),0))</f>
        <v>0</v>
      </c>
      <c r="G193" s="891"/>
      <c r="H193" s="890" t="str">
        <f t="shared" si="84"/>
        <v/>
      </c>
      <c r="I193" s="983"/>
      <c r="J193" s="923"/>
      <c r="K193" s="922"/>
      <c r="L193" s="922"/>
      <c r="M193" s="922"/>
      <c r="N193" s="924"/>
      <c r="O193" s="1096" t="str">
        <f t="shared" si="80"/>
        <v/>
      </c>
      <c r="P193" s="926"/>
      <c r="Q193" s="926"/>
      <c r="R193" s="926"/>
      <c r="S193" s="926"/>
      <c r="T193" s="926"/>
      <c r="U193" s="926"/>
      <c r="V193" s="926"/>
      <c r="W193" s="926"/>
      <c r="X193" s="926"/>
      <c r="Y193" s="926"/>
      <c r="Z193" s="926"/>
      <c r="AA193" s="926"/>
      <c r="AB193" s="926"/>
      <c r="AC193" s="926"/>
      <c r="AD193" s="926"/>
      <c r="AE193" s="926"/>
    </row>
    <row r="194" spans="1:31" ht="15" hidden="1" customHeight="1" x14ac:dyDescent="0.2">
      <c r="A194" s="943"/>
      <c r="B194" s="938"/>
      <c r="C194" s="891"/>
      <c r="D194" s="891"/>
      <c r="E194" s="984">
        <f t="shared" si="83"/>
        <v>0</v>
      </c>
      <c r="F194" s="890">
        <f>IF(A194=0,0,ROUND(E194/VLOOKUP(A194,'Teaching Areas'!$A$18:$B$86,2,FALSE),0))</f>
        <v>0</v>
      </c>
      <c r="G194" s="891"/>
      <c r="H194" s="890" t="str">
        <f t="shared" si="84"/>
        <v/>
      </c>
      <c r="I194" s="983"/>
      <c r="J194" s="923"/>
      <c r="K194" s="922"/>
      <c r="L194" s="922"/>
      <c r="M194" s="922"/>
      <c r="N194" s="924"/>
      <c r="O194" s="1096" t="str">
        <f t="shared" si="80"/>
        <v/>
      </c>
      <c r="P194" s="926"/>
      <c r="Q194" s="926"/>
      <c r="R194" s="926"/>
      <c r="S194" s="926"/>
      <c r="T194" s="926"/>
      <c r="U194" s="926"/>
      <c r="V194" s="926"/>
      <c r="W194" s="926"/>
      <c r="X194" s="926"/>
      <c r="Y194" s="926"/>
      <c r="Z194" s="926"/>
      <c r="AA194" s="926"/>
      <c r="AB194" s="926"/>
      <c r="AC194" s="926"/>
      <c r="AD194" s="926"/>
      <c r="AE194" s="926"/>
    </row>
    <row r="195" spans="1:31" ht="15" hidden="1" customHeight="1" x14ac:dyDescent="0.2">
      <c r="A195" s="943"/>
      <c r="B195" s="938"/>
      <c r="C195" s="891"/>
      <c r="D195" s="891"/>
      <c r="E195" s="984">
        <f t="shared" si="83"/>
        <v>0</v>
      </c>
      <c r="F195" s="890">
        <f>IF(A195=0,0,ROUND(E195/VLOOKUP(A195,'Teaching Areas'!$A$18:$B$86,2,FALSE),0))</f>
        <v>0</v>
      </c>
      <c r="G195" s="891"/>
      <c r="H195" s="890" t="str">
        <f t="shared" si="84"/>
        <v/>
      </c>
      <c r="I195" s="983"/>
      <c r="J195" s="923"/>
      <c r="K195" s="922"/>
      <c r="L195" s="922"/>
      <c r="M195" s="922"/>
      <c r="N195" s="924"/>
      <c r="O195" s="1096" t="str">
        <f t="shared" si="80"/>
        <v/>
      </c>
      <c r="P195" s="926"/>
      <c r="Q195" s="926"/>
      <c r="R195" s="926"/>
      <c r="S195" s="926"/>
      <c r="T195" s="926"/>
      <c r="U195" s="926"/>
      <c r="V195" s="926"/>
      <c r="W195" s="926"/>
      <c r="X195" s="926"/>
      <c r="Y195" s="926"/>
      <c r="Z195" s="926"/>
      <c r="AA195" s="926"/>
      <c r="AB195" s="926"/>
      <c r="AC195" s="926"/>
      <c r="AD195" s="926"/>
      <c r="AE195" s="926"/>
    </row>
    <row r="196" spans="1:31" ht="15" hidden="1" customHeight="1" x14ac:dyDescent="0.2">
      <c r="A196" s="943"/>
      <c r="B196" s="938"/>
      <c r="C196" s="891"/>
      <c r="D196" s="891"/>
      <c r="E196" s="984">
        <f t="shared" si="83"/>
        <v>0</v>
      </c>
      <c r="F196" s="890">
        <f>IF(A196=0,0,ROUND(E196/VLOOKUP(A196,'Teaching Areas'!$A$18:$B$86,2,FALSE),0))</f>
        <v>0</v>
      </c>
      <c r="G196" s="891"/>
      <c r="H196" s="890" t="str">
        <f t="shared" si="84"/>
        <v/>
      </c>
      <c r="I196" s="983"/>
      <c r="J196" s="923"/>
      <c r="K196" s="922"/>
      <c r="L196" s="922"/>
      <c r="M196" s="922"/>
      <c r="N196" s="924"/>
      <c r="O196" s="1096" t="str">
        <f t="shared" si="80"/>
        <v/>
      </c>
      <c r="P196" s="926"/>
      <c r="Q196" s="926"/>
      <c r="R196" s="926"/>
      <c r="S196" s="926"/>
      <c r="T196" s="926"/>
      <c r="U196" s="926"/>
      <c r="V196" s="926"/>
      <c r="W196" s="926"/>
      <c r="X196" s="926"/>
      <c r="Y196" s="926"/>
      <c r="Z196" s="926"/>
      <c r="AA196" s="926"/>
      <c r="AB196" s="926"/>
      <c r="AC196" s="926"/>
      <c r="AD196" s="926"/>
      <c r="AE196" s="926"/>
    </row>
    <row r="197" spans="1:31" ht="15" hidden="1" customHeight="1" x14ac:dyDescent="0.2">
      <c r="A197" s="943"/>
      <c r="B197" s="938"/>
      <c r="C197" s="891"/>
      <c r="D197" s="891"/>
      <c r="E197" s="984">
        <f t="shared" si="83"/>
        <v>0</v>
      </c>
      <c r="F197" s="890">
        <f>IF(A197=0,0,ROUND(E197/VLOOKUP(A197,'Teaching Areas'!$A$18:$B$86,2,FALSE),0))</f>
        <v>0</v>
      </c>
      <c r="G197" s="891"/>
      <c r="H197" s="890" t="str">
        <f t="shared" si="84"/>
        <v/>
      </c>
      <c r="I197" s="983"/>
      <c r="J197" s="923"/>
      <c r="K197" s="922"/>
      <c r="L197" s="922"/>
      <c r="M197" s="922"/>
      <c r="N197" s="924"/>
      <c r="O197" s="1096" t="str">
        <f t="shared" si="80"/>
        <v/>
      </c>
      <c r="P197" s="926"/>
      <c r="Q197" s="926"/>
      <c r="R197" s="926"/>
      <c r="S197" s="926"/>
      <c r="T197" s="926"/>
      <c r="U197" s="926"/>
      <c r="V197" s="926"/>
      <c r="W197" s="926"/>
      <c r="X197" s="926"/>
      <c r="Y197" s="926"/>
      <c r="Z197" s="926"/>
      <c r="AA197" s="926"/>
      <c r="AB197" s="926"/>
      <c r="AC197" s="926"/>
      <c r="AD197" s="926"/>
      <c r="AE197" s="926"/>
    </row>
    <row r="198" spans="1:31" ht="15" hidden="1" customHeight="1" x14ac:dyDescent="0.2">
      <c r="A198" s="943"/>
      <c r="B198" s="938"/>
      <c r="C198" s="891"/>
      <c r="D198" s="891"/>
      <c r="E198" s="984">
        <f t="shared" si="83"/>
        <v>0</v>
      </c>
      <c r="F198" s="890">
        <f>IF(A198=0,0,ROUND(E198/VLOOKUP(A198,'Teaching Areas'!$A$18:$B$86,2,FALSE),0))</f>
        <v>0</v>
      </c>
      <c r="G198" s="891"/>
      <c r="H198" s="890" t="str">
        <f t="shared" si="84"/>
        <v/>
      </c>
      <c r="I198" s="983"/>
      <c r="J198" s="923"/>
      <c r="K198" s="922"/>
      <c r="L198" s="922"/>
      <c r="M198" s="922"/>
      <c r="N198" s="924"/>
      <c r="O198" s="1096" t="str">
        <f t="shared" si="80"/>
        <v/>
      </c>
      <c r="P198" s="926"/>
      <c r="Q198" s="926"/>
      <c r="R198" s="926"/>
      <c r="S198" s="926"/>
      <c r="T198" s="926"/>
      <c r="U198" s="926"/>
      <c r="V198" s="926"/>
      <c r="W198" s="926"/>
      <c r="X198" s="926"/>
      <c r="Y198" s="926"/>
      <c r="Z198" s="926"/>
      <c r="AA198" s="926"/>
      <c r="AB198" s="926"/>
      <c r="AC198" s="926"/>
      <c r="AD198" s="926"/>
      <c r="AE198" s="926"/>
    </row>
    <row r="199" spans="1:31" ht="15" hidden="1" customHeight="1" x14ac:dyDescent="0.2">
      <c r="A199" s="943"/>
      <c r="B199" s="938"/>
      <c r="C199" s="891"/>
      <c r="D199" s="891"/>
      <c r="E199" s="984">
        <f t="shared" si="83"/>
        <v>0</v>
      </c>
      <c r="F199" s="890">
        <f>IF(A199=0,0,ROUND(E199/VLOOKUP(A199,'Teaching Areas'!$A$18:$B$86,2,FALSE),0))</f>
        <v>0</v>
      </c>
      <c r="G199" s="891"/>
      <c r="H199" s="890" t="str">
        <f t="shared" si="84"/>
        <v/>
      </c>
      <c r="I199" s="983"/>
      <c r="J199" s="923"/>
      <c r="K199" s="922"/>
      <c r="L199" s="922"/>
      <c r="M199" s="922"/>
      <c r="N199" s="924"/>
      <c r="O199" s="1096" t="str">
        <f t="shared" si="80"/>
        <v/>
      </c>
      <c r="P199" s="926"/>
      <c r="Q199" s="926"/>
      <c r="R199" s="926"/>
      <c r="S199" s="926"/>
      <c r="T199" s="926"/>
      <c r="U199" s="926"/>
      <c r="V199" s="926"/>
      <c r="W199" s="926"/>
      <c r="X199" s="926"/>
      <c r="Y199" s="926"/>
      <c r="Z199" s="926"/>
      <c r="AA199" s="926"/>
      <c r="AB199" s="926"/>
      <c r="AC199" s="926"/>
      <c r="AD199" s="926"/>
      <c r="AE199" s="926"/>
    </row>
    <row r="200" spans="1:31" ht="15" hidden="1" customHeight="1" x14ac:dyDescent="0.2">
      <c r="A200" s="943"/>
      <c r="B200" s="938"/>
      <c r="C200" s="891"/>
      <c r="D200" s="891"/>
      <c r="E200" s="984">
        <f t="shared" si="83"/>
        <v>0</v>
      </c>
      <c r="F200" s="890">
        <f>IF(A200=0,0,ROUND(E200/VLOOKUP(A200,'Teaching Areas'!$A$18:$B$86,2,FALSE),0))</f>
        <v>0</v>
      </c>
      <c r="G200" s="891"/>
      <c r="H200" s="890" t="str">
        <f t="shared" si="84"/>
        <v/>
      </c>
      <c r="I200" s="983"/>
      <c r="J200" s="923"/>
      <c r="K200" s="922"/>
      <c r="L200" s="922"/>
      <c r="M200" s="922"/>
      <c r="N200" s="924"/>
      <c r="O200" s="1096" t="str">
        <f t="shared" si="80"/>
        <v/>
      </c>
      <c r="P200" s="926"/>
      <c r="Q200" s="926"/>
      <c r="R200" s="926"/>
      <c r="S200" s="926"/>
      <c r="T200" s="926"/>
      <c r="U200" s="926"/>
      <c r="V200" s="926"/>
      <c r="W200" s="926"/>
      <c r="X200" s="926"/>
      <c r="Y200" s="926"/>
      <c r="Z200" s="926"/>
      <c r="AA200" s="926"/>
      <c r="AB200" s="926"/>
      <c r="AC200" s="926"/>
      <c r="AD200" s="926"/>
      <c r="AE200" s="926"/>
    </row>
    <row r="201" spans="1:31" ht="15" hidden="1" customHeight="1" x14ac:dyDescent="0.2">
      <c r="A201" s="943"/>
      <c r="B201" s="938"/>
      <c r="C201" s="891"/>
      <c r="D201" s="891"/>
      <c r="E201" s="984">
        <f t="shared" si="83"/>
        <v>0</v>
      </c>
      <c r="F201" s="890">
        <f>IF(A201=0,0,ROUND(E201/VLOOKUP(A201,'Teaching Areas'!$A$18:$B$86,2,FALSE),0))</f>
        <v>0</v>
      </c>
      <c r="G201" s="891"/>
      <c r="H201" s="890" t="str">
        <f t="shared" si="84"/>
        <v/>
      </c>
      <c r="I201" s="983"/>
      <c r="J201" s="923"/>
      <c r="K201" s="922"/>
      <c r="L201" s="922"/>
      <c r="M201" s="922"/>
      <c r="N201" s="924"/>
      <c r="O201" s="1096" t="str">
        <f t="shared" si="80"/>
        <v/>
      </c>
      <c r="P201" s="926"/>
      <c r="Q201" s="926"/>
      <c r="R201" s="926"/>
      <c r="S201" s="926"/>
      <c r="T201" s="926"/>
      <c r="U201" s="926"/>
      <c r="V201" s="926"/>
      <c r="W201" s="926"/>
      <c r="X201" s="926"/>
      <c r="Y201" s="926"/>
      <c r="Z201" s="926"/>
      <c r="AA201" s="926"/>
      <c r="AB201" s="926"/>
      <c r="AC201" s="926"/>
      <c r="AD201" s="926"/>
      <c r="AE201" s="926"/>
    </row>
    <row r="202" spans="1:31" ht="15" hidden="1" customHeight="1" x14ac:dyDescent="0.2">
      <c r="A202" s="943"/>
      <c r="B202" s="938"/>
      <c r="C202" s="891"/>
      <c r="D202" s="891"/>
      <c r="E202" s="984">
        <f t="shared" si="83"/>
        <v>0</v>
      </c>
      <c r="F202" s="890">
        <f>IF(A202=0,0,ROUND(E202/VLOOKUP(A202,'Teaching Areas'!$A$18:$B$86,2,FALSE),0))</f>
        <v>0</v>
      </c>
      <c r="G202" s="891"/>
      <c r="H202" s="890" t="str">
        <f t="shared" si="84"/>
        <v/>
      </c>
      <c r="I202" s="983"/>
      <c r="J202" s="923"/>
      <c r="K202" s="922"/>
      <c r="L202" s="922"/>
      <c r="M202" s="922"/>
      <c r="N202" s="924"/>
      <c r="O202" s="1096" t="str">
        <f t="shared" si="80"/>
        <v/>
      </c>
      <c r="P202" s="926"/>
      <c r="Q202" s="926"/>
      <c r="R202" s="926"/>
      <c r="S202" s="926"/>
      <c r="T202" s="926"/>
      <c r="U202" s="926"/>
      <c r="V202" s="926"/>
      <c r="W202" s="926"/>
      <c r="X202" s="926"/>
      <c r="Y202" s="926"/>
      <c r="Z202" s="926"/>
      <c r="AA202" s="926"/>
      <c r="AB202" s="926"/>
      <c r="AC202" s="926"/>
      <c r="AD202" s="926"/>
      <c r="AE202" s="926"/>
    </row>
    <row r="203" spans="1:31" ht="15" hidden="1" customHeight="1" x14ac:dyDescent="0.2">
      <c r="A203" s="943"/>
      <c r="B203" s="938"/>
      <c r="C203" s="891"/>
      <c r="D203" s="891"/>
      <c r="E203" s="984">
        <f t="shared" si="83"/>
        <v>0</v>
      </c>
      <c r="F203" s="890">
        <f>IF(A203=0,0,ROUND(E203/VLOOKUP(A203,'Teaching Areas'!$A$18:$B$86,2,FALSE),0))</f>
        <v>0</v>
      </c>
      <c r="G203" s="891"/>
      <c r="H203" s="890" t="str">
        <f t="shared" si="84"/>
        <v/>
      </c>
      <c r="I203" s="983"/>
      <c r="J203" s="923"/>
      <c r="K203" s="922"/>
      <c r="L203" s="922"/>
      <c r="M203" s="922"/>
      <c r="N203" s="924"/>
      <c r="O203" s="1096" t="str">
        <f t="shared" si="80"/>
        <v/>
      </c>
      <c r="P203" s="926"/>
      <c r="Q203" s="926"/>
      <c r="R203" s="926"/>
      <c r="S203" s="926"/>
      <c r="T203" s="926"/>
      <c r="U203" s="926"/>
      <c r="V203" s="926"/>
      <c r="W203" s="926"/>
      <c r="X203" s="926"/>
      <c r="Y203" s="926"/>
      <c r="Z203" s="926"/>
      <c r="AA203" s="926"/>
      <c r="AB203" s="926"/>
      <c r="AC203" s="926"/>
      <c r="AD203" s="926"/>
      <c r="AE203" s="926"/>
    </row>
    <row r="204" spans="1:31" ht="15" hidden="1" customHeight="1" x14ac:dyDescent="0.2">
      <c r="A204" s="943"/>
      <c r="B204" s="938"/>
      <c r="C204" s="891"/>
      <c r="D204" s="891"/>
      <c r="E204" s="984">
        <f t="shared" si="83"/>
        <v>0</v>
      </c>
      <c r="F204" s="890">
        <f>IF(A204=0,0,ROUND(E204/VLOOKUP(A204,'Teaching Areas'!$A$18:$B$86,2,FALSE),0))</f>
        <v>0</v>
      </c>
      <c r="G204" s="891"/>
      <c r="H204" s="890" t="str">
        <f t="shared" si="84"/>
        <v/>
      </c>
      <c r="I204" s="983"/>
      <c r="J204" s="923"/>
      <c r="K204" s="922"/>
      <c r="L204" s="922"/>
      <c r="M204" s="922"/>
      <c r="N204" s="924"/>
      <c r="O204" s="1096" t="str">
        <f t="shared" si="80"/>
        <v/>
      </c>
      <c r="P204" s="926"/>
      <c r="Q204" s="926"/>
      <c r="R204" s="926"/>
      <c r="S204" s="926"/>
      <c r="T204" s="926"/>
      <c r="U204" s="926"/>
      <c r="V204" s="926"/>
      <c r="W204" s="926"/>
      <c r="X204" s="926"/>
      <c r="Y204" s="926"/>
      <c r="Z204" s="926"/>
      <c r="AA204" s="926"/>
      <c r="AB204" s="926"/>
      <c r="AC204" s="926"/>
      <c r="AD204" s="926"/>
      <c r="AE204" s="926"/>
    </row>
    <row r="205" spans="1:31" ht="15" hidden="1" customHeight="1" x14ac:dyDescent="0.2">
      <c r="A205" s="943"/>
      <c r="B205" s="939"/>
      <c r="C205" s="891"/>
      <c r="D205" s="891"/>
      <c r="E205" s="984">
        <f t="shared" si="83"/>
        <v>0</v>
      </c>
      <c r="F205" s="890">
        <f>IF(A205=0,0,ROUND(E205/VLOOKUP(A205,'Teaching Areas'!$A$18:$B$86,2,FALSE),0))</f>
        <v>0</v>
      </c>
      <c r="G205" s="892"/>
      <c r="H205" s="890" t="str">
        <f t="shared" si="84"/>
        <v/>
      </c>
      <c r="I205" s="985"/>
      <c r="J205" s="923"/>
      <c r="K205" s="922"/>
      <c r="L205" s="922"/>
      <c r="M205" s="922"/>
      <c r="N205" s="924"/>
      <c r="O205" s="1096" t="str">
        <f t="shared" si="80"/>
        <v/>
      </c>
      <c r="P205" s="926"/>
      <c r="Q205" s="926"/>
      <c r="R205" s="926"/>
      <c r="S205" s="926"/>
      <c r="T205" s="926"/>
      <c r="U205" s="926"/>
      <c r="V205" s="926"/>
      <c r="W205" s="926"/>
      <c r="X205" s="926"/>
      <c r="Y205" s="926"/>
      <c r="Z205" s="926"/>
      <c r="AA205" s="926"/>
      <c r="AB205" s="926"/>
      <c r="AC205" s="926"/>
      <c r="AD205" s="926"/>
      <c r="AE205" s="926"/>
    </row>
    <row r="206" spans="1:31" ht="15" hidden="1" customHeight="1" x14ac:dyDescent="0.2">
      <c r="A206" s="943"/>
      <c r="B206" s="939"/>
      <c r="C206" s="891"/>
      <c r="D206" s="891"/>
      <c r="E206" s="984">
        <f t="shared" si="83"/>
        <v>0</v>
      </c>
      <c r="F206" s="890">
        <f>IF(A206=0,0,ROUND(E206/VLOOKUP(A206,'Teaching Areas'!$A$18:$B$86,2,FALSE),0))</f>
        <v>0</v>
      </c>
      <c r="G206" s="892"/>
      <c r="H206" s="890" t="str">
        <f t="shared" si="84"/>
        <v/>
      </c>
      <c r="I206" s="985"/>
      <c r="J206" s="923"/>
      <c r="K206" s="922"/>
      <c r="L206" s="922"/>
      <c r="M206" s="922"/>
      <c r="N206" s="924"/>
      <c r="O206" s="1096" t="str">
        <f t="shared" si="80"/>
        <v/>
      </c>
      <c r="P206" s="926"/>
      <c r="Q206" s="926"/>
      <c r="R206" s="926"/>
      <c r="S206" s="926"/>
      <c r="T206" s="926"/>
      <c r="U206" s="926"/>
      <c r="V206" s="926"/>
      <c r="W206" s="926"/>
      <c r="X206" s="926"/>
      <c r="Y206" s="926"/>
      <c r="Z206" s="926"/>
      <c r="AA206" s="926"/>
      <c r="AB206" s="926"/>
      <c r="AC206" s="926"/>
      <c r="AD206" s="926"/>
      <c r="AE206" s="926"/>
    </row>
    <row r="207" spans="1:31" ht="15" hidden="1" customHeight="1" x14ac:dyDescent="0.2">
      <c r="A207" s="943"/>
      <c r="B207" s="938"/>
      <c r="C207" s="891"/>
      <c r="D207" s="891"/>
      <c r="E207" s="984">
        <f t="shared" ref="E207:E241" si="85">C207*D207</f>
        <v>0</v>
      </c>
      <c r="F207" s="890">
        <f>IF(A207=0,0,ROUND(E207/VLOOKUP(A207,'Teaching Areas'!$A$18:$B$86,2,FALSE),0))</f>
        <v>0</v>
      </c>
      <c r="G207" s="891"/>
      <c r="H207" s="890" t="str">
        <f t="shared" ref="H207:H241" si="86">IF(F207=0,"",G207-F207)</f>
        <v/>
      </c>
      <c r="I207" s="983"/>
      <c r="J207" s="923"/>
      <c r="K207" s="922"/>
      <c r="L207" s="922"/>
      <c r="M207" s="922"/>
      <c r="N207" s="924"/>
      <c r="O207" s="1096" t="str">
        <f t="shared" si="80"/>
        <v/>
      </c>
      <c r="P207" s="926"/>
      <c r="Q207" s="926"/>
      <c r="R207" s="926"/>
      <c r="S207" s="926"/>
      <c r="T207" s="926"/>
      <c r="U207" s="926"/>
      <c r="V207" s="926"/>
      <c r="W207" s="926"/>
      <c r="X207" s="926"/>
      <c r="Y207" s="926"/>
      <c r="Z207" s="926"/>
      <c r="AA207" s="926"/>
      <c r="AB207" s="926"/>
      <c r="AC207" s="926"/>
      <c r="AD207" s="926"/>
      <c r="AE207" s="926"/>
    </row>
    <row r="208" spans="1:31" ht="15" hidden="1" customHeight="1" x14ac:dyDescent="0.2">
      <c r="A208" s="943"/>
      <c r="B208" s="938"/>
      <c r="C208" s="891"/>
      <c r="D208" s="891"/>
      <c r="E208" s="984">
        <f t="shared" si="85"/>
        <v>0</v>
      </c>
      <c r="F208" s="890">
        <f>IF(A208=0,0,ROUND(E208/VLOOKUP(A208,'Teaching Areas'!$A$18:$B$86,2,FALSE),0))</f>
        <v>0</v>
      </c>
      <c r="G208" s="891"/>
      <c r="H208" s="890" t="str">
        <f t="shared" si="86"/>
        <v/>
      </c>
      <c r="I208" s="983"/>
      <c r="J208" s="923"/>
      <c r="K208" s="922"/>
      <c r="L208" s="922"/>
      <c r="M208" s="922"/>
      <c r="N208" s="924"/>
      <c r="O208" s="1096" t="str">
        <f t="shared" ref="O208:O242" si="87">IF(A208=0,"",LEFT(A208,FIND(" ",A208)-1))</f>
        <v/>
      </c>
      <c r="P208" s="926"/>
      <c r="Q208" s="926"/>
      <c r="R208" s="926"/>
      <c r="S208" s="926"/>
      <c r="T208" s="926"/>
      <c r="U208" s="926"/>
      <c r="V208" s="926"/>
      <c r="W208" s="926"/>
      <c r="X208" s="926"/>
      <c r="Y208" s="926"/>
      <c r="Z208" s="926"/>
      <c r="AA208" s="926"/>
      <c r="AB208" s="926"/>
      <c r="AC208" s="926"/>
      <c r="AD208" s="926"/>
      <c r="AE208" s="926"/>
    </row>
    <row r="209" spans="1:31" ht="15" hidden="1" customHeight="1" x14ac:dyDescent="0.2">
      <c r="A209" s="943"/>
      <c r="B209" s="937"/>
      <c r="C209" s="893"/>
      <c r="D209" s="893"/>
      <c r="E209" s="984">
        <f t="shared" si="85"/>
        <v>0</v>
      </c>
      <c r="F209" s="890">
        <f>IF(A209=0,0,ROUND(E209/VLOOKUP(A209,'Teaching Areas'!$A$18:$B$86,2,FALSE),0))</f>
        <v>0</v>
      </c>
      <c r="G209" s="891"/>
      <c r="H209" s="890" t="str">
        <f t="shared" si="86"/>
        <v/>
      </c>
      <c r="I209" s="983"/>
      <c r="J209" s="923"/>
      <c r="K209" s="922"/>
      <c r="L209" s="922"/>
      <c r="M209" s="922"/>
      <c r="N209" s="924"/>
      <c r="O209" s="1096" t="str">
        <f t="shared" si="87"/>
        <v/>
      </c>
      <c r="P209" s="926"/>
      <c r="Q209" s="926"/>
      <c r="R209" s="926"/>
      <c r="S209" s="926"/>
      <c r="T209" s="926"/>
      <c r="U209" s="926"/>
      <c r="V209" s="926"/>
      <c r="W209" s="926"/>
      <c r="X209" s="926"/>
      <c r="Y209" s="926"/>
      <c r="Z209" s="926"/>
      <c r="AA209" s="926"/>
      <c r="AB209" s="926"/>
      <c r="AC209" s="926"/>
      <c r="AD209" s="926"/>
      <c r="AE209" s="926"/>
    </row>
    <row r="210" spans="1:31" ht="15" hidden="1" customHeight="1" x14ac:dyDescent="0.2">
      <c r="A210" s="943"/>
      <c r="B210" s="938"/>
      <c r="C210" s="891"/>
      <c r="D210" s="891"/>
      <c r="E210" s="984">
        <f t="shared" si="85"/>
        <v>0</v>
      </c>
      <c r="F210" s="890">
        <f>IF(A210=0,0,ROUND(E210/VLOOKUP(A210,'Teaching Areas'!$A$18:$B$86,2,FALSE),0))</f>
        <v>0</v>
      </c>
      <c r="G210" s="891"/>
      <c r="H210" s="890" t="str">
        <f t="shared" si="86"/>
        <v/>
      </c>
      <c r="I210" s="983"/>
      <c r="J210" s="923"/>
      <c r="K210" s="922"/>
      <c r="L210" s="922"/>
      <c r="M210" s="922"/>
      <c r="N210" s="924"/>
      <c r="O210" s="1096" t="str">
        <f t="shared" si="87"/>
        <v/>
      </c>
      <c r="P210" s="926"/>
      <c r="Q210" s="926"/>
      <c r="R210" s="926"/>
      <c r="S210" s="926"/>
      <c r="T210" s="926"/>
      <c r="U210" s="926"/>
      <c r="V210" s="926"/>
      <c r="W210" s="926"/>
      <c r="X210" s="926"/>
      <c r="Y210" s="926"/>
      <c r="Z210" s="926"/>
      <c r="AA210" s="926"/>
      <c r="AB210" s="926"/>
      <c r="AC210" s="926"/>
      <c r="AD210" s="926"/>
      <c r="AE210" s="926"/>
    </row>
    <row r="211" spans="1:31" ht="15" hidden="1" customHeight="1" x14ac:dyDescent="0.2">
      <c r="A211" s="943"/>
      <c r="B211" s="938"/>
      <c r="C211" s="891"/>
      <c r="D211" s="891"/>
      <c r="E211" s="984">
        <f t="shared" ref="E211:E225" si="88">C211*D211</f>
        <v>0</v>
      </c>
      <c r="F211" s="890">
        <f>IF(A211=0,0,ROUND(E211/VLOOKUP(A211,'Teaching Areas'!$A$18:$B$86,2,FALSE),0))</f>
        <v>0</v>
      </c>
      <c r="G211" s="891"/>
      <c r="H211" s="890" t="str">
        <f t="shared" ref="H211:H225" si="89">IF(F211=0,"",G211-F211)</f>
        <v/>
      </c>
      <c r="I211" s="983"/>
      <c r="J211" s="923"/>
      <c r="K211" s="922"/>
      <c r="L211" s="922"/>
      <c r="M211" s="922"/>
      <c r="N211" s="924"/>
      <c r="O211" s="1096" t="str">
        <f t="shared" si="87"/>
        <v/>
      </c>
      <c r="P211" s="926"/>
      <c r="Q211" s="926"/>
      <c r="R211" s="926"/>
      <c r="S211" s="926"/>
      <c r="T211" s="926"/>
      <c r="U211" s="926"/>
      <c r="V211" s="926"/>
      <c r="W211" s="926"/>
      <c r="X211" s="926"/>
      <c r="Y211" s="926"/>
      <c r="Z211" s="926"/>
      <c r="AA211" s="926"/>
      <c r="AB211" s="926"/>
      <c r="AC211" s="926"/>
      <c r="AD211" s="926"/>
      <c r="AE211" s="926"/>
    </row>
    <row r="212" spans="1:31" ht="15" hidden="1" customHeight="1" x14ac:dyDescent="0.2">
      <c r="A212" s="943"/>
      <c r="B212" s="938"/>
      <c r="C212" s="891"/>
      <c r="D212" s="891"/>
      <c r="E212" s="984">
        <f t="shared" si="88"/>
        <v>0</v>
      </c>
      <c r="F212" s="890">
        <f>IF(A212=0,0,ROUND(E212/VLOOKUP(A212,'Teaching Areas'!$A$18:$B$86,2,FALSE),0))</f>
        <v>0</v>
      </c>
      <c r="G212" s="891"/>
      <c r="H212" s="890" t="str">
        <f t="shared" si="89"/>
        <v/>
      </c>
      <c r="I212" s="983"/>
      <c r="J212" s="923"/>
      <c r="K212" s="922"/>
      <c r="L212" s="922"/>
      <c r="M212" s="922"/>
      <c r="N212" s="924"/>
      <c r="O212" s="1096" t="str">
        <f t="shared" si="87"/>
        <v/>
      </c>
      <c r="P212" s="926"/>
      <c r="Q212" s="926"/>
      <c r="R212" s="926"/>
      <c r="S212" s="926"/>
      <c r="T212" s="926"/>
      <c r="U212" s="926"/>
      <c r="V212" s="926"/>
      <c r="W212" s="926"/>
      <c r="X212" s="926"/>
      <c r="Y212" s="926"/>
      <c r="Z212" s="926"/>
      <c r="AA212" s="926"/>
      <c r="AB212" s="926"/>
      <c r="AC212" s="926"/>
      <c r="AD212" s="926"/>
      <c r="AE212" s="926"/>
    </row>
    <row r="213" spans="1:31" ht="15" hidden="1" customHeight="1" x14ac:dyDescent="0.2">
      <c r="A213" s="943"/>
      <c r="B213" s="938"/>
      <c r="C213" s="891"/>
      <c r="D213" s="891"/>
      <c r="E213" s="984">
        <f t="shared" si="88"/>
        <v>0</v>
      </c>
      <c r="F213" s="890">
        <f>IF(A213=0,0,ROUND(E213/VLOOKUP(A213,'Teaching Areas'!$A$18:$B$86,2,FALSE),0))</f>
        <v>0</v>
      </c>
      <c r="G213" s="891"/>
      <c r="H213" s="890" t="str">
        <f t="shared" si="89"/>
        <v/>
      </c>
      <c r="I213" s="983"/>
      <c r="J213" s="923"/>
      <c r="K213" s="922"/>
      <c r="L213" s="922"/>
      <c r="M213" s="922"/>
      <c r="N213" s="924"/>
      <c r="O213" s="1096" t="str">
        <f t="shared" si="87"/>
        <v/>
      </c>
      <c r="P213" s="926"/>
      <c r="Q213" s="926"/>
      <c r="R213" s="926"/>
      <c r="S213" s="926"/>
      <c r="T213" s="926"/>
      <c r="U213" s="926"/>
      <c r="V213" s="926"/>
      <c r="W213" s="926"/>
      <c r="X213" s="926"/>
      <c r="Y213" s="926"/>
      <c r="Z213" s="926"/>
      <c r="AA213" s="926"/>
      <c r="AB213" s="926"/>
      <c r="AC213" s="926"/>
      <c r="AD213" s="926"/>
      <c r="AE213" s="926"/>
    </row>
    <row r="214" spans="1:31" ht="15" hidden="1" customHeight="1" x14ac:dyDescent="0.2">
      <c r="A214" s="943"/>
      <c r="B214" s="938"/>
      <c r="C214" s="891"/>
      <c r="D214" s="891"/>
      <c r="E214" s="984">
        <f t="shared" si="88"/>
        <v>0</v>
      </c>
      <c r="F214" s="890">
        <f>IF(A214=0,0,ROUND(E214/VLOOKUP(A214,'Teaching Areas'!$A$18:$B$86,2,FALSE),0))</f>
        <v>0</v>
      </c>
      <c r="G214" s="891"/>
      <c r="H214" s="890" t="str">
        <f t="shared" si="89"/>
        <v/>
      </c>
      <c r="I214" s="983"/>
      <c r="J214" s="923"/>
      <c r="K214" s="922"/>
      <c r="L214" s="922"/>
      <c r="M214" s="922"/>
      <c r="N214" s="924"/>
      <c r="O214" s="1096" t="str">
        <f t="shared" si="87"/>
        <v/>
      </c>
      <c r="P214" s="926"/>
      <c r="Q214" s="926"/>
      <c r="R214" s="926"/>
      <c r="S214" s="926"/>
      <c r="T214" s="926"/>
      <c r="U214" s="926"/>
      <c r="V214" s="926"/>
      <c r="W214" s="926"/>
      <c r="X214" s="926"/>
      <c r="Y214" s="926"/>
      <c r="Z214" s="926"/>
      <c r="AA214" s="926"/>
      <c r="AB214" s="926"/>
      <c r="AC214" s="926"/>
      <c r="AD214" s="926"/>
      <c r="AE214" s="926"/>
    </row>
    <row r="215" spans="1:31" ht="15" hidden="1" customHeight="1" x14ac:dyDescent="0.2">
      <c r="A215" s="943"/>
      <c r="B215" s="938"/>
      <c r="C215" s="891"/>
      <c r="D215" s="891"/>
      <c r="E215" s="984">
        <f t="shared" si="88"/>
        <v>0</v>
      </c>
      <c r="F215" s="890">
        <f>IF(A215=0,0,ROUND(E215/VLOOKUP(A215,'Teaching Areas'!$A$18:$B$86,2,FALSE),0))</f>
        <v>0</v>
      </c>
      <c r="G215" s="891"/>
      <c r="H215" s="890" t="str">
        <f t="shared" si="89"/>
        <v/>
      </c>
      <c r="I215" s="983"/>
      <c r="J215" s="923"/>
      <c r="K215" s="922"/>
      <c r="L215" s="922"/>
      <c r="M215" s="922"/>
      <c r="N215" s="924"/>
      <c r="O215" s="1096" t="str">
        <f t="shared" si="87"/>
        <v/>
      </c>
      <c r="P215" s="926"/>
      <c r="Q215" s="926"/>
      <c r="R215" s="926"/>
      <c r="S215" s="926"/>
      <c r="T215" s="926"/>
      <c r="U215" s="926"/>
      <c r="V215" s="926"/>
      <c r="W215" s="926"/>
      <c r="X215" s="926"/>
      <c r="Y215" s="926"/>
      <c r="Z215" s="926"/>
      <c r="AA215" s="926"/>
      <c r="AB215" s="926"/>
      <c r="AC215" s="926"/>
      <c r="AD215" s="926"/>
      <c r="AE215" s="926"/>
    </row>
    <row r="216" spans="1:31" ht="15" hidden="1" customHeight="1" x14ac:dyDescent="0.2">
      <c r="A216" s="943"/>
      <c r="B216" s="938"/>
      <c r="C216" s="891"/>
      <c r="D216" s="891"/>
      <c r="E216" s="984">
        <f t="shared" si="88"/>
        <v>0</v>
      </c>
      <c r="F216" s="890">
        <f>IF(A216=0,0,ROUND(E216/VLOOKUP(A216,'Teaching Areas'!$A$18:$B$86,2,FALSE),0))</f>
        <v>0</v>
      </c>
      <c r="G216" s="891"/>
      <c r="H216" s="890" t="str">
        <f t="shared" si="89"/>
        <v/>
      </c>
      <c r="I216" s="983"/>
      <c r="J216" s="923"/>
      <c r="K216" s="922"/>
      <c r="L216" s="922"/>
      <c r="M216" s="922"/>
      <c r="N216" s="924"/>
      <c r="O216" s="1096" t="str">
        <f t="shared" si="87"/>
        <v/>
      </c>
      <c r="P216" s="926"/>
      <c r="Q216" s="926"/>
      <c r="R216" s="926"/>
      <c r="S216" s="926"/>
      <c r="T216" s="926"/>
      <c r="U216" s="926"/>
      <c r="V216" s="926"/>
      <c r="W216" s="926"/>
      <c r="X216" s="926"/>
      <c r="Y216" s="926"/>
      <c r="Z216" s="926"/>
      <c r="AA216" s="926"/>
      <c r="AB216" s="926"/>
      <c r="AC216" s="926"/>
      <c r="AD216" s="926"/>
      <c r="AE216" s="926"/>
    </row>
    <row r="217" spans="1:31" ht="15" hidden="1" customHeight="1" x14ac:dyDescent="0.2">
      <c r="A217" s="943"/>
      <c r="B217" s="938"/>
      <c r="C217" s="891"/>
      <c r="D217" s="891"/>
      <c r="E217" s="984">
        <f t="shared" si="88"/>
        <v>0</v>
      </c>
      <c r="F217" s="890">
        <f>IF(A217=0,0,ROUND(E217/VLOOKUP(A217,'Teaching Areas'!$A$18:$B$86,2,FALSE),0))</f>
        <v>0</v>
      </c>
      <c r="G217" s="891"/>
      <c r="H217" s="890" t="str">
        <f t="shared" si="89"/>
        <v/>
      </c>
      <c r="I217" s="983"/>
      <c r="J217" s="923"/>
      <c r="K217" s="922"/>
      <c r="L217" s="922"/>
      <c r="M217" s="922"/>
      <c r="N217" s="924"/>
      <c r="O217" s="1096" t="str">
        <f t="shared" si="87"/>
        <v/>
      </c>
      <c r="P217" s="926"/>
      <c r="Q217" s="926"/>
      <c r="R217" s="926"/>
      <c r="S217" s="926"/>
      <c r="T217" s="926"/>
      <c r="U217" s="926"/>
      <c r="V217" s="926"/>
      <c r="W217" s="926"/>
      <c r="X217" s="926"/>
      <c r="Y217" s="926"/>
      <c r="Z217" s="926"/>
      <c r="AA217" s="926"/>
      <c r="AB217" s="926"/>
      <c r="AC217" s="926"/>
      <c r="AD217" s="926"/>
      <c r="AE217" s="926"/>
    </row>
    <row r="218" spans="1:31" ht="15" hidden="1" customHeight="1" x14ac:dyDescent="0.2">
      <c r="A218" s="943"/>
      <c r="B218" s="938"/>
      <c r="C218" s="891"/>
      <c r="D218" s="891"/>
      <c r="E218" s="984">
        <f t="shared" si="88"/>
        <v>0</v>
      </c>
      <c r="F218" s="890">
        <f>IF(A218=0,0,ROUND(E218/VLOOKUP(A218,'Teaching Areas'!$A$18:$B$86,2,FALSE),0))</f>
        <v>0</v>
      </c>
      <c r="G218" s="891"/>
      <c r="H218" s="890" t="str">
        <f t="shared" si="89"/>
        <v/>
      </c>
      <c r="I218" s="983"/>
      <c r="J218" s="923"/>
      <c r="K218" s="922"/>
      <c r="L218" s="922"/>
      <c r="M218" s="922"/>
      <c r="N218" s="924"/>
      <c r="O218" s="1096" t="str">
        <f t="shared" si="87"/>
        <v/>
      </c>
      <c r="P218" s="926"/>
      <c r="Q218" s="926"/>
      <c r="R218" s="926"/>
      <c r="S218" s="926"/>
      <c r="T218" s="926"/>
      <c r="U218" s="926"/>
      <c r="V218" s="926"/>
      <c r="W218" s="926"/>
      <c r="X218" s="926"/>
      <c r="Y218" s="926"/>
      <c r="Z218" s="926"/>
      <c r="AA218" s="926"/>
      <c r="AB218" s="926"/>
      <c r="AC218" s="926"/>
      <c r="AD218" s="926"/>
      <c r="AE218" s="926"/>
    </row>
    <row r="219" spans="1:31" ht="15" hidden="1" customHeight="1" x14ac:dyDescent="0.2">
      <c r="A219" s="943"/>
      <c r="B219" s="938"/>
      <c r="C219" s="891"/>
      <c r="D219" s="891"/>
      <c r="E219" s="984">
        <f t="shared" si="88"/>
        <v>0</v>
      </c>
      <c r="F219" s="890">
        <f>IF(A219=0,0,ROUND(E219/VLOOKUP(A219,'Teaching Areas'!$A$18:$B$86,2,FALSE),0))</f>
        <v>0</v>
      </c>
      <c r="G219" s="891"/>
      <c r="H219" s="890" t="str">
        <f t="shared" si="89"/>
        <v/>
      </c>
      <c r="I219" s="983"/>
      <c r="J219" s="923"/>
      <c r="K219" s="922"/>
      <c r="L219" s="922"/>
      <c r="M219" s="922"/>
      <c r="N219" s="924"/>
      <c r="O219" s="1096" t="str">
        <f t="shared" si="87"/>
        <v/>
      </c>
      <c r="P219" s="926"/>
      <c r="Q219" s="926"/>
      <c r="R219" s="926"/>
      <c r="S219" s="926"/>
      <c r="T219" s="926"/>
      <c r="U219" s="926"/>
      <c r="V219" s="926"/>
      <c r="W219" s="926"/>
      <c r="X219" s="926"/>
      <c r="Y219" s="926"/>
      <c r="Z219" s="926"/>
      <c r="AA219" s="926"/>
      <c r="AB219" s="926"/>
      <c r="AC219" s="926"/>
      <c r="AD219" s="926"/>
      <c r="AE219" s="926"/>
    </row>
    <row r="220" spans="1:31" ht="15" hidden="1" customHeight="1" x14ac:dyDescent="0.2">
      <c r="A220" s="943"/>
      <c r="B220" s="938"/>
      <c r="C220" s="891"/>
      <c r="D220" s="891"/>
      <c r="E220" s="984">
        <f t="shared" si="88"/>
        <v>0</v>
      </c>
      <c r="F220" s="890">
        <f>IF(A220=0,0,ROUND(E220/VLOOKUP(A220,'Teaching Areas'!$A$18:$B$86,2,FALSE),0))</f>
        <v>0</v>
      </c>
      <c r="G220" s="891"/>
      <c r="H220" s="890" t="str">
        <f t="shared" si="89"/>
        <v/>
      </c>
      <c r="I220" s="983"/>
      <c r="J220" s="923"/>
      <c r="K220" s="922"/>
      <c r="L220" s="922"/>
      <c r="M220" s="922"/>
      <c r="N220" s="924"/>
      <c r="O220" s="1096" t="str">
        <f t="shared" si="87"/>
        <v/>
      </c>
      <c r="P220" s="926"/>
      <c r="Q220" s="926"/>
      <c r="R220" s="926"/>
      <c r="S220" s="926"/>
      <c r="T220" s="926"/>
      <c r="U220" s="926"/>
      <c r="V220" s="926"/>
      <c r="W220" s="926"/>
      <c r="X220" s="926"/>
      <c r="Y220" s="926"/>
      <c r="Z220" s="926"/>
      <c r="AA220" s="926"/>
      <c r="AB220" s="926"/>
      <c r="AC220" s="926"/>
      <c r="AD220" s="926"/>
      <c r="AE220" s="926"/>
    </row>
    <row r="221" spans="1:31" ht="15" hidden="1" customHeight="1" x14ac:dyDescent="0.2">
      <c r="A221" s="943"/>
      <c r="B221" s="938"/>
      <c r="C221" s="891"/>
      <c r="D221" s="891"/>
      <c r="E221" s="984">
        <f t="shared" si="88"/>
        <v>0</v>
      </c>
      <c r="F221" s="890">
        <f>IF(A221=0,0,ROUND(E221/VLOOKUP(A221,'Teaching Areas'!$A$18:$B$86,2,FALSE),0))</f>
        <v>0</v>
      </c>
      <c r="G221" s="891"/>
      <c r="H221" s="890" t="str">
        <f t="shared" si="89"/>
        <v/>
      </c>
      <c r="I221" s="983"/>
      <c r="J221" s="923"/>
      <c r="K221" s="922"/>
      <c r="L221" s="922"/>
      <c r="M221" s="922"/>
      <c r="N221" s="924"/>
      <c r="O221" s="1096" t="str">
        <f t="shared" si="87"/>
        <v/>
      </c>
      <c r="P221" s="926"/>
      <c r="Q221" s="926"/>
      <c r="R221" s="926"/>
      <c r="S221" s="926"/>
      <c r="T221" s="926"/>
      <c r="U221" s="926"/>
      <c r="V221" s="926"/>
      <c r="W221" s="926"/>
      <c r="X221" s="926"/>
      <c r="Y221" s="926"/>
      <c r="Z221" s="926"/>
      <c r="AA221" s="926"/>
      <c r="AB221" s="926"/>
      <c r="AC221" s="926"/>
      <c r="AD221" s="926"/>
      <c r="AE221" s="926"/>
    </row>
    <row r="222" spans="1:31" ht="15" hidden="1" customHeight="1" x14ac:dyDescent="0.2">
      <c r="A222" s="943"/>
      <c r="B222" s="938"/>
      <c r="C222" s="891"/>
      <c r="D222" s="891"/>
      <c r="E222" s="984">
        <f t="shared" si="88"/>
        <v>0</v>
      </c>
      <c r="F222" s="890">
        <f>IF(A222=0,0,ROUND(E222/VLOOKUP(A222,'Teaching Areas'!$A$18:$B$86,2,FALSE),0))</f>
        <v>0</v>
      </c>
      <c r="G222" s="891"/>
      <c r="H222" s="890" t="str">
        <f t="shared" si="89"/>
        <v/>
      </c>
      <c r="I222" s="983"/>
      <c r="J222" s="923"/>
      <c r="K222" s="922"/>
      <c r="L222" s="922"/>
      <c r="M222" s="922"/>
      <c r="N222" s="924"/>
      <c r="O222" s="1096" t="str">
        <f t="shared" si="87"/>
        <v/>
      </c>
      <c r="P222" s="926"/>
      <c r="Q222" s="926"/>
      <c r="R222" s="926"/>
      <c r="S222" s="926"/>
      <c r="T222" s="926"/>
      <c r="U222" s="926"/>
      <c r="V222" s="926"/>
      <c r="W222" s="926"/>
      <c r="X222" s="926"/>
      <c r="Y222" s="926"/>
      <c r="Z222" s="926"/>
      <c r="AA222" s="926"/>
      <c r="AB222" s="926"/>
      <c r="AC222" s="926"/>
      <c r="AD222" s="926"/>
      <c r="AE222" s="926"/>
    </row>
    <row r="223" spans="1:31" ht="15" hidden="1" customHeight="1" x14ac:dyDescent="0.2">
      <c r="A223" s="943"/>
      <c r="B223" s="938"/>
      <c r="C223" s="891"/>
      <c r="D223" s="891"/>
      <c r="E223" s="984">
        <f t="shared" si="88"/>
        <v>0</v>
      </c>
      <c r="F223" s="890">
        <f>IF(A223=0,0,ROUND(E223/VLOOKUP(A223,'Teaching Areas'!$A$18:$B$86,2,FALSE),0))</f>
        <v>0</v>
      </c>
      <c r="G223" s="891"/>
      <c r="H223" s="890" t="str">
        <f t="shared" si="89"/>
        <v/>
      </c>
      <c r="I223" s="983"/>
      <c r="J223" s="923"/>
      <c r="K223" s="922"/>
      <c r="L223" s="922"/>
      <c r="M223" s="922"/>
      <c r="N223" s="924"/>
      <c r="O223" s="1096" t="str">
        <f t="shared" si="87"/>
        <v/>
      </c>
      <c r="P223" s="926"/>
      <c r="Q223" s="926"/>
      <c r="R223" s="926"/>
      <c r="S223" s="926"/>
      <c r="T223" s="926"/>
      <c r="U223" s="926"/>
      <c r="V223" s="926"/>
      <c r="W223" s="926"/>
      <c r="X223" s="926"/>
      <c r="Y223" s="926"/>
      <c r="Z223" s="926"/>
      <c r="AA223" s="926"/>
      <c r="AB223" s="926"/>
      <c r="AC223" s="926"/>
      <c r="AD223" s="926"/>
      <c r="AE223" s="926"/>
    </row>
    <row r="224" spans="1:31" ht="15" hidden="1" customHeight="1" x14ac:dyDescent="0.2">
      <c r="A224" s="943"/>
      <c r="B224" s="939"/>
      <c r="C224" s="891"/>
      <c r="D224" s="891"/>
      <c r="E224" s="984">
        <f t="shared" si="88"/>
        <v>0</v>
      </c>
      <c r="F224" s="890">
        <f>IF(A224=0,0,ROUND(E224/VLOOKUP(A224,'Teaching Areas'!$A$18:$B$86,2,FALSE),0))</f>
        <v>0</v>
      </c>
      <c r="G224" s="892"/>
      <c r="H224" s="890" t="str">
        <f t="shared" si="89"/>
        <v/>
      </c>
      <c r="I224" s="985"/>
      <c r="J224" s="923"/>
      <c r="K224" s="922"/>
      <c r="L224" s="922"/>
      <c r="M224" s="922"/>
      <c r="N224" s="924"/>
      <c r="O224" s="1096" t="str">
        <f t="shared" si="87"/>
        <v/>
      </c>
      <c r="P224" s="926"/>
      <c r="Q224" s="926"/>
      <c r="R224" s="926"/>
      <c r="S224" s="926"/>
      <c r="T224" s="926"/>
      <c r="U224" s="926"/>
      <c r="V224" s="926"/>
      <c r="W224" s="926"/>
      <c r="X224" s="926"/>
      <c r="Y224" s="926"/>
      <c r="Z224" s="926"/>
      <c r="AA224" s="926"/>
      <c r="AB224" s="926"/>
      <c r="AC224" s="926"/>
      <c r="AD224" s="926"/>
      <c r="AE224" s="926"/>
    </row>
    <row r="225" spans="1:31" ht="15" hidden="1" customHeight="1" x14ac:dyDescent="0.2">
      <c r="A225" s="943"/>
      <c r="B225" s="939"/>
      <c r="C225" s="891"/>
      <c r="D225" s="891"/>
      <c r="E225" s="984">
        <f t="shared" si="88"/>
        <v>0</v>
      </c>
      <c r="F225" s="890">
        <f>IF(A225=0,0,ROUND(E225/VLOOKUP(A225,'Teaching Areas'!$A$18:$B$86,2,FALSE),0))</f>
        <v>0</v>
      </c>
      <c r="G225" s="892"/>
      <c r="H225" s="890" t="str">
        <f t="shared" si="89"/>
        <v/>
      </c>
      <c r="I225" s="985"/>
      <c r="J225" s="923"/>
      <c r="K225" s="922"/>
      <c r="L225" s="922"/>
      <c r="M225" s="922"/>
      <c r="N225" s="924"/>
      <c r="O225" s="1096" t="str">
        <f t="shared" si="87"/>
        <v/>
      </c>
      <c r="P225" s="926"/>
      <c r="Q225" s="926"/>
      <c r="R225" s="926"/>
      <c r="S225" s="926"/>
      <c r="T225" s="926"/>
      <c r="U225" s="926"/>
      <c r="V225" s="926"/>
      <c r="W225" s="926"/>
      <c r="X225" s="926"/>
      <c r="Y225" s="926"/>
      <c r="Z225" s="926"/>
      <c r="AA225" s="926"/>
      <c r="AB225" s="926"/>
      <c r="AC225" s="926"/>
      <c r="AD225" s="926"/>
      <c r="AE225" s="926"/>
    </row>
    <row r="226" spans="1:31" ht="15" hidden="1" customHeight="1" x14ac:dyDescent="0.2">
      <c r="A226" s="943"/>
      <c r="B226" s="938"/>
      <c r="C226" s="891"/>
      <c r="D226" s="891"/>
      <c r="E226" s="984">
        <f t="shared" si="85"/>
        <v>0</v>
      </c>
      <c r="F226" s="890">
        <f>IF(A226=0,0,ROUND(E226/VLOOKUP(A226,'Teaching Areas'!$A$18:$B$86,2,FALSE),0))</f>
        <v>0</v>
      </c>
      <c r="G226" s="891"/>
      <c r="H226" s="890" t="str">
        <f t="shared" si="86"/>
        <v/>
      </c>
      <c r="I226" s="983"/>
      <c r="J226" s="923"/>
      <c r="K226" s="922"/>
      <c r="L226" s="922"/>
      <c r="M226" s="922"/>
      <c r="N226" s="924"/>
      <c r="O226" s="1096" t="str">
        <f t="shared" si="87"/>
        <v/>
      </c>
      <c r="P226" s="926"/>
      <c r="Q226" s="926"/>
      <c r="R226" s="926"/>
      <c r="S226" s="926"/>
      <c r="T226" s="926"/>
      <c r="U226" s="926"/>
      <c r="V226" s="926"/>
      <c r="W226" s="926"/>
      <c r="X226" s="926"/>
      <c r="Y226" s="926"/>
      <c r="Z226" s="926"/>
      <c r="AA226" s="926"/>
      <c r="AB226" s="926"/>
      <c r="AC226" s="926"/>
      <c r="AD226" s="926"/>
      <c r="AE226" s="926"/>
    </row>
    <row r="227" spans="1:31" ht="15" hidden="1" customHeight="1" x14ac:dyDescent="0.2">
      <c r="A227" s="943"/>
      <c r="B227" s="938"/>
      <c r="C227" s="891"/>
      <c r="D227" s="891"/>
      <c r="E227" s="984">
        <f t="shared" si="85"/>
        <v>0</v>
      </c>
      <c r="F227" s="890">
        <f>IF(A227=0,0,ROUND(E227/VLOOKUP(A227,'Teaching Areas'!$A$18:$B$86,2,FALSE),0))</f>
        <v>0</v>
      </c>
      <c r="G227" s="891"/>
      <c r="H227" s="890" t="str">
        <f t="shared" si="86"/>
        <v/>
      </c>
      <c r="I227" s="983"/>
      <c r="J227" s="923"/>
      <c r="K227" s="922"/>
      <c r="L227" s="922"/>
      <c r="M227" s="922"/>
      <c r="N227" s="924"/>
      <c r="O227" s="1096" t="str">
        <f t="shared" si="87"/>
        <v/>
      </c>
      <c r="P227" s="926"/>
      <c r="Q227" s="926"/>
      <c r="R227" s="926"/>
      <c r="S227" s="926"/>
      <c r="T227" s="926"/>
      <c r="U227" s="926"/>
      <c r="V227" s="926"/>
      <c r="W227" s="926"/>
      <c r="X227" s="926"/>
      <c r="Y227" s="926"/>
      <c r="Z227" s="926"/>
      <c r="AA227" s="926"/>
      <c r="AB227" s="926"/>
      <c r="AC227" s="926"/>
      <c r="AD227" s="926"/>
      <c r="AE227" s="926"/>
    </row>
    <row r="228" spans="1:31" ht="15" hidden="1" customHeight="1" x14ac:dyDescent="0.2">
      <c r="A228" s="943"/>
      <c r="B228" s="938"/>
      <c r="C228" s="891"/>
      <c r="D228" s="891"/>
      <c r="E228" s="984">
        <f t="shared" si="85"/>
        <v>0</v>
      </c>
      <c r="F228" s="890">
        <f>IF(A228=0,0,ROUND(E228/VLOOKUP(A228,'Teaching Areas'!$A$18:$B$86,2,FALSE),0))</f>
        <v>0</v>
      </c>
      <c r="G228" s="891"/>
      <c r="H228" s="890" t="str">
        <f t="shared" si="86"/>
        <v/>
      </c>
      <c r="I228" s="983"/>
      <c r="J228" s="923"/>
      <c r="K228" s="922"/>
      <c r="L228" s="922"/>
      <c r="M228" s="922"/>
      <c r="N228" s="924"/>
      <c r="O228" s="1096" t="str">
        <f t="shared" si="87"/>
        <v/>
      </c>
      <c r="P228" s="926"/>
      <c r="Q228" s="926"/>
      <c r="R228" s="926"/>
      <c r="S228" s="926"/>
      <c r="T228" s="926"/>
      <c r="U228" s="926"/>
      <c r="V228" s="926"/>
      <c r="W228" s="926"/>
      <c r="X228" s="926"/>
      <c r="Y228" s="926"/>
      <c r="Z228" s="926"/>
      <c r="AA228" s="926"/>
      <c r="AB228" s="926"/>
      <c r="AC228" s="926"/>
      <c r="AD228" s="926"/>
      <c r="AE228" s="926"/>
    </row>
    <row r="229" spans="1:31" ht="15" hidden="1" customHeight="1" x14ac:dyDescent="0.2">
      <c r="A229" s="943"/>
      <c r="B229" s="938"/>
      <c r="C229" s="891"/>
      <c r="D229" s="891"/>
      <c r="E229" s="984">
        <f t="shared" si="85"/>
        <v>0</v>
      </c>
      <c r="F229" s="890">
        <f>IF(A229=0,0,ROUND(E229/VLOOKUP(A229,'Teaching Areas'!$A$18:$B$86,2,FALSE),0))</f>
        <v>0</v>
      </c>
      <c r="G229" s="891"/>
      <c r="H229" s="890" t="str">
        <f t="shared" si="86"/>
        <v/>
      </c>
      <c r="I229" s="983"/>
      <c r="J229" s="923"/>
      <c r="K229" s="922"/>
      <c r="L229" s="922"/>
      <c r="M229" s="922"/>
      <c r="N229" s="924"/>
      <c r="O229" s="1096" t="str">
        <f t="shared" si="87"/>
        <v/>
      </c>
      <c r="P229" s="926"/>
      <c r="Q229" s="926"/>
      <c r="R229" s="926"/>
      <c r="S229" s="926"/>
      <c r="T229" s="926"/>
      <c r="U229" s="926"/>
      <c r="V229" s="926"/>
      <c r="W229" s="926"/>
      <c r="X229" s="926"/>
      <c r="Y229" s="926"/>
      <c r="Z229" s="926"/>
      <c r="AA229" s="926"/>
      <c r="AB229" s="926"/>
      <c r="AC229" s="926"/>
      <c r="AD229" s="926"/>
      <c r="AE229" s="926"/>
    </row>
    <row r="230" spans="1:31" ht="15" hidden="1" customHeight="1" x14ac:dyDescent="0.2">
      <c r="A230" s="943"/>
      <c r="B230" s="938"/>
      <c r="C230" s="891"/>
      <c r="D230" s="891"/>
      <c r="E230" s="984">
        <f t="shared" si="85"/>
        <v>0</v>
      </c>
      <c r="F230" s="890">
        <f>IF(A230=0,0,ROUND(E230/VLOOKUP(A230,'Teaching Areas'!$A$18:$B$86,2,FALSE),0))</f>
        <v>0</v>
      </c>
      <c r="G230" s="891"/>
      <c r="H230" s="890" t="str">
        <f t="shared" si="86"/>
        <v/>
      </c>
      <c r="I230" s="983"/>
      <c r="J230" s="923"/>
      <c r="K230" s="922"/>
      <c r="L230" s="922"/>
      <c r="M230" s="922"/>
      <c r="N230" s="924"/>
      <c r="O230" s="1096" t="str">
        <f t="shared" si="87"/>
        <v/>
      </c>
      <c r="P230" s="926"/>
      <c r="Q230" s="926"/>
      <c r="R230" s="926"/>
      <c r="S230" s="926"/>
      <c r="T230" s="926"/>
      <c r="U230" s="926"/>
      <c r="V230" s="926"/>
      <c r="W230" s="926"/>
      <c r="X230" s="926"/>
      <c r="Y230" s="926"/>
      <c r="Z230" s="926"/>
      <c r="AA230" s="926"/>
      <c r="AB230" s="926"/>
      <c r="AC230" s="926"/>
      <c r="AD230" s="926"/>
      <c r="AE230" s="926"/>
    </row>
    <row r="231" spans="1:31" ht="15" hidden="1" customHeight="1" x14ac:dyDescent="0.2">
      <c r="A231" s="943"/>
      <c r="B231" s="938"/>
      <c r="C231" s="891"/>
      <c r="D231" s="891"/>
      <c r="E231" s="984">
        <f t="shared" si="85"/>
        <v>0</v>
      </c>
      <c r="F231" s="890">
        <f>IF(A231=0,0,ROUND(E231/VLOOKUP(A231,'Teaching Areas'!$A$18:$B$86,2,FALSE),0))</f>
        <v>0</v>
      </c>
      <c r="G231" s="891"/>
      <c r="H231" s="890" t="str">
        <f t="shared" si="86"/>
        <v/>
      </c>
      <c r="I231" s="983"/>
      <c r="J231" s="923"/>
      <c r="K231" s="922"/>
      <c r="L231" s="922"/>
      <c r="M231" s="922"/>
      <c r="N231" s="924"/>
      <c r="O231" s="1096" t="str">
        <f t="shared" si="87"/>
        <v/>
      </c>
      <c r="P231" s="926"/>
      <c r="Q231" s="926"/>
      <c r="R231" s="926"/>
      <c r="S231" s="926"/>
      <c r="T231" s="926"/>
      <c r="U231" s="926"/>
      <c r="V231" s="926"/>
      <c r="W231" s="926"/>
      <c r="X231" s="926"/>
      <c r="Y231" s="926"/>
      <c r="Z231" s="926"/>
      <c r="AA231" s="926"/>
      <c r="AB231" s="926"/>
      <c r="AC231" s="926"/>
      <c r="AD231" s="926"/>
      <c r="AE231" s="926"/>
    </row>
    <row r="232" spans="1:31" ht="15" hidden="1" customHeight="1" x14ac:dyDescent="0.2">
      <c r="A232" s="943"/>
      <c r="B232" s="938"/>
      <c r="C232" s="891"/>
      <c r="D232" s="891"/>
      <c r="E232" s="984">
        <f t="shared" si="85"/>
        <v>0</v>
      </c>
      <c r="F232" s="890">
        <f>IF(A232=0,0,ROUND(E232/VLOOKUP(A232,'Teaching Areas'!$A$18:$B$86,2,FALSE),0))</f>
        <v>0</v>
      </c>
      <c r="G232" s="891"/>
      <c r="H232" s="890" t="str">
        <f t="shared" si="86"/>
        <v/>
      </c>
      <c r="I232" s="983"/>
      <c r="J232" s="923"/>
      <c r="K232" s="922"/>
      <c r="L232" s="922"/>
      <c r="M232" s="922"/>
      <c r="N232" s="924"/>
      <c r="O232" s="1096" t="str">
        <f t="shared" si="87"/>
        <v/>
      </c>
      <c r="P232" s="926"/>
      <c r="Q232" s="926"/>
      <c r="R232" s="926"/>
      <c r="S232" s="926"/>
      <c r="T232" s="926"/>
      <c r="U232" s="926"/>
      <c r="V232" s="926"/>
      <c r="W232" s="926"/>
      <c r="X232" s="926"/>
      <c r="Y232" s="926"/>
      <c r="Z232" s="926"/>
      <c r="AA232" s="926"/>
      <c r="AB232" s="926"/>
      <c r="AC232" s="926"/>
      <c r="AD232" s="926"/>
      <c r="AE232" s="926"/>
    </row>
    <row r="233" spans="1:31" ht="15" hidden="1" customHeight="1" x14ac:dyDescent="0.2">
      <c r="A233" s="943"/>
      <c r="B233" s="938"/>
      <c r="C233" s="891"/>
      <c r="D233" s="891"/>
      <c r="E233" s="984">
        <f t="shared" si="85"/>
        <v>0</v>
      </c>
      <c r="F233" s="890">
        <f>IF(A233=0,0,ROUND(E233/VLOOKUP(A233,'Teaching Areas'!$A$18:$B$86,2,FALSE),0))</f>
        <v>0</v>
      </c>
      <c r="G233" s="891"/>
      <c r="H233" s="890" t="str">
        <f t="shared" si="86"/>
        <v/>
      </c>
      <c r="I233" s="983"/>
      <c r="J233" s="923"/>
      <c r="K233" s="922"/>
      <c r="L233" s="922"/>
      <c r="M233" s="922"/>
      <c r="N233" s="924"/>
      <c r="O233" s="1096" t="str">
        <f t="shared" si="87"/>
        <v/>
      </c>
      <c r="P233" s="926"/>
      <c r="Q233" s="926"/>
      <c r="R233" s="926"/>
      <c r="S233" s="926"/>
      <c r="T233" s="926"/>
      <c r="U233" s="926"/>
      <c r="V233" s="926"/>
      <c r="W233" s="926"/>
      <c r="X233" s="926"/>
      <c r="Y233" s="926"/>
      <c r="Z233" s="926"/>
      <c r="AA233" s="926"/>
      <c r="AB233" s="926"/>
      <c r="AC233" s="926"/>
      <c r="AD233" s="926"/>
      <c r="AE233" s="926"/>
    </row>
    <row r="234" spans="1:31" ht="15" hidden="1" customHeight="1" x14ac:dyDescent="0.2">
      <c r="A234" s="943"/>
      <c r="B234" s="938"/>
      <c r="C234" s="891"/>
      <c r="D234" s="891"/>
      <c r="E234" s="984">
        <f t="shared" si="85"/>
        <v>0</v>
      </c>
      <c r="F234" s="890">
        <f>IF(A234=0,0,ROUND(E234/VLOOKUP(A234,'Teaching Areas'!$A$18:$B$86,2,FALSE),0))</f>
        <v>0</v>
      </c>
      <c r="G234" s="891"/>
      <c r="H234" s="890" t="str">
        <f t="shared" si="86"/>
        <v/>
      </c>
      <c r="I234" s="983"/>
      <c r="J234" s="923"/>
      <c r="K234" s="922"/>
      <c r="L234" s="922"/>
      <c r="M234" s="922"/>
      <c r="N234" s="924"/>
      <c r="O234" s="1096" t="str">
        <f t="shared" si="87"/>
        <v/>
      </c>
      <c r="P234" s="926"/>
      <c r="Q234" s="926"/>
      <c r="R234" s="926"/>
      <c r="S234" s="926"/>
      <c r="T234" s="926"/>
      <c r="U234" s="926"/>
      <c r="V234" s="926"/>
      <c r="W234" s="926"/>
      <c r="X234" s="926"/>
      <c r="Y234" s="926"/>
      <c r="Z234" s="926"/>
      <c r="AA234" s="926"/>
      <c r="AB234" s="926"/>
      <c r="AC234" s="926"/>
      <c r="AD234" s="926"/>
      <c r="AE234" s="926"/>
    </row>
    <row r="235" spans="1:31" ht="15" hidden="1" customHeight="1" x14ac:dyDescent="0.2">
      <c r="A235" s="943"/>
      <c r="B235" s="938"/>
      <c r="C235" s="891"/>
      <c r="D235" s="891"/>
      <c r="E235" s="984">
        <f t="shared" si="85"/>
        <v>0</v>
      </c>
      <c r="F235" s="890">
        <f>IF(A235=0,0,ROUND(E235/VLOOKUP(A235,'Teaching Areas'!$A$18:$B$86,2,FALSE),0))</f>
        <v>0</v>
      </c>
      <c r="G235" s="891"/>
      <c r="H235" s="890" t="str">
        <f t="shared" si="86"/>
        <v/>
      </c>
      <c r="I235" s="983"/>
      <c r="J235" s="923"/>
      <c r="K235" s="922"/>
      <c r="L235" s="922"/>
      <c r="M235" s="922"/>
      <c r="N235" s="924"/>
      <c r="O235" s="1096" t="str">
        <f t="shared" si="87"/>
        <v/>
      </c>
      <c r="P235" s="926"/>
      <c r="Q235" s="926"/>
      <c r="R235" s="926"/>
      <c r="S235" s="926"/>
      <c r="T235" s="926"/>
      <c r="U235" s="926"/>
      <c r="V235" s="926"/>
      <c r="W235" s="926"/>
      <c r="X235" s="926"/>
      <c r="Y235" s="926"/>
      <c r="Z235" s="926"/>
      <c r="AA235" s="926"/>
      <c r="AB235" s="926"/>
      <c r="AC235" s="926"/>
      <c r="AD235" s="926"/>
      <c r="AE235" s="926"/>
    </row>
    <row r="236" spans="1:31" ht="15" hidden="1" customHeight="1" x14ac:dyDescent="0.2">
      <c r="A236" s="943"/>
      <c r="B236" s="938"/>
      <c r="C236" s="891"/>
      <c r="D236" s="891"/>
      <c r="E236" s="984">
        <f t="shared" si="85"/>
        <v>0</v>
      </c>
      <c r="F236" s="890">
        <f>IF(A236=0,0,ROUND(E236/VLOOKUP(A236,'Teaching Areas'!$A$18:$B$86,2,FALSE),0))</f>
        <v>0</v>
      </c>
      <c r="G236" s="891"/>
      <c r="H236" s="890" t="str">
        <f t="shared" si="86"/>
        <v/>
      </c>
      <c r="I236" s="983"/>
      <c r="J236" s="923"/>
      <c r="K236" s="922"/>
      <c r="L236" s="922"/>
      <c r="M236" s="922"/>
      <c r="N236" s="924"/>
      <c r="O236" s="1096" t="str">
        <f t="shared" si="87"/>
        <v/>
      </c>
      <c r="P236" s="926"/>
      <c r="Q236" s="926"/>
      <c r="R236" s="926"/>
      <c r="S236" s="926"/>
      <c r="T236" s="926"/>
      <c r="U236" s="926"/>
      <c r="V236" s="926"/>
      <c r="W236" s="926"/>
      <c r="X236" s="926"/>
      <c r="Y236" s="926"/>
      <c r="Z236" s="926"/>
      <c r="AA236" s="926"/>
      <c r="AB236" s="926"/>
      <c r="AC236" s="926"/>
      <c r="AD236" s="926"/>
      <c r="AE236" s="926"/>
    </row>
    <row r="237" spans="1:31" ht="15" hidden="1" customHeight="1" x14ac:dyDescent="0.2">
      <c r="A237" s="943"/>
      <c r="B237" s="938"/>
      <c r="C237" s="891"/>
      <c r="D237" s="891"/>
      <c r="E237" s="984">
        <f t="shared" si="85"/>
        <v>0</v>
      </c>
      <c r="F237" s="890">
        <f>IF(A237=0,0,ROUND(E237/VLOOKUP(A237,'Teaching Areas'!$A$18:$B$86,2,FALSE),0))</f>
        <v>0</v>
      </c>
      <c r="G237" s="891"/>
      <c r="H237" s="890" t="str">
        <f t="shared" si="86"/>
        <v/>
      </c>
      <c r="I237" s="983"/>
      <c r="J237" s="923"/>
      <c r="K237" s="922"/>
      <c r="L237" s="922"/>
      <c r="M237" s="922"/>
      <c r="N237" s="924"/>
      <c r="O237" s="1096" t="str">
        <f t="shared" si="87"/>
        <v/>
      </c>
      <c r="P237" s="926"/>
      <c r="Q237" s="926"/>
      <c r="R237" s="926"/>
      <c r="S237" s="926"/>
      <c r="T237" s="926"/>
      <c r="U237" s="926"/>
      <c r="V237" s="926"/>
      <c r="W237" s="926"/>
      <c r="X237" s="926"/>
      <c r="Y237" s="926"/>
      <c r="Z237" s="926"/>
      <c r="AA237" s="926"/>
      <c r="AB237" s="926"/>
      <c r="AC237" s="926"/>
      <c r="AD237" s="926"/>
      <c r="AE237" s="926"/>
    </row>
    <row r="238" spans="1:31" ht="15" hidden="1" customHeight="1" x14ac:dyDescent="0.2">
      <c r="A238" s="943"/>
      <c r="B238" s="938"/>
      <c r="C238" s="891"/>
      <c r="D238" s="891"/>
      <c r="E238" s="984">
        <f t="shared" si="85"/>
        <v>0</v>
      </c>
      <c r="F238" s="890">
        <f>IF(A238=0,0,ROUND(E238/VLOOKUP(A238,'Teaching Areas'!$A$18:$B$86,2,FALSE),0))</f>
        <v>0</v>
      </c>
      <c r="G238" s="891"/>
      <c r="H238" s="890" t="str">
        <f t="shared" si="86"/>
        <v/>
      </c>
      <c r="I238" s="983"/>
      <c r="J238" s="923"/>
      <c r="K238" s="922"/>
      <c r="L238" s="922"/>
      <c r="M238" s="922"/>
      <c r="N238" s="924"/>
      <c r="O238" s="1096" t="str">
        <f t="shared" si="87"/>
        <v/>
      </c>
      <c r="P238" s="926"/>
      <c r="Q238" s="926"/>
      <c r="R238" s="926"/>
      <c r="S238" s="926"/>
      <c r="T238" s="926"/>
      <c r="U238" s="926"/>
      <c r="V238" s="926"/>
      <c r="W238" s="926"/>
      <c r="X238" s="926"/>
      <c r="Y238" s="926"/>
      <c r="Z238" s="926"/>
      <c r="AA238" s="926"/>
      <c r="AB238" s="926"/>
      <c r="AC238" s="926"/>
      <c r="AD238" s="926"/>
      <c r="AE238" s="926"/>
    </row>
    <row r="239" spans="1:31" ht="15" hidden="1" customHeight="1" x14ac:dyDescent="0.2">
      <c r="A239" s="943"/>
      <c r="B239" s="938"/>
      <c r="C239" s="891"/>
      <c r="D239" s="891"/>
      <c r="E239" s="984">
        <f t="shared" si="85"/>
        <v>0</v>
      </c>
      <c r="F239" s="890">
        <f>IF(A239=0,0,ROUND(E239/VLOOKUP(A239,'Teaching Areas'!$A$18:$B$86,2,FALSE),0))</f>
        <v>0</v>
      </c>
      <c r="G239" s="891"/>
      <c r="H239" s="890" t="str">
        <f t="shared" si="86"/>
        <v/>
      </c>
      <c r="I239" s="983"/>
      <c r="J239" s="923"/>
      <c r="K239" s="922"/>
      <c r="L239" s="922"/>
      <c r="M239" s="922"/>
      <c r="N239" s="924"/>
      <c r="O239" s="1096" t="str">
        <f t="shared" si="87"/>
        <v/>
      </c>
      <c r="P239" s="926"/>
      <c r="Q239" s="926"/>
      <c r="R239" s="926"/>
      <c r="S239" s="926"/>
      <c r="T239" s="926"/>
      <c r="U239" s="926"/>
      <c r="V239" s="926"/>
      <c r="W239" s="926"/>
      <c r="X239" s="926"/>
      <c r="Y239" s="926"/>
      <c r="Z239" s="926"/>
      <c r="AA239" s="926"/>
      <c r="AB239" s="926"/>
      <c r="AC239" s="926"/>
      <c r="AD239" s="926"/>
      <c r="AE239" s="926"/>
    </row>
    <row r="240" spans="1:31" ht="15" hidden="1" customHeight="1" x14ac:dyDescent="0.2">
      <c r="A240" s="943"/>
      <c r="B240" s="939"/>
      <c r="C240" s="891"/>
      <c r="D240" s="891"/>
      <c r="E240" s="984">
        <f t="shared" si="85"/>
        <v>0</v>
      </c>
      <c r="F240" s="890">
        <f>IF(A240=0,0,ROUND(E240/VLOOKUP(A240,'Teaching Areas'!$A$18:$B$86,2,FALSE),0))</f>
        <v>0</v>
      </c>
      <c r="G240" s="892"/>
      <c r="H240" s="890" t="str">
        <f t="shared" si="86"/>
        <v/>
      </c>
      <c r="I240" s="985"/>
      <c r="J240" s="923"/>
      <c r="K240" s="922"/>
      <c r="L240" s="922"/>
      <c r="M240" s="922"/>
      <c r="N240" s="924"/>
      <c r="O240" s="1096" t="str">
        <f t="shared" si="87"/>
        <v/>
      </c>
      <c r="P240" s="926"/>
      <c r="Q240" s="926"/>
      <c r="R240" s="926"/>
      <c r="S240" s="926"/>
      <c r="T240" s="926"/>
      <c r="U240" s="926"/>
      <c r="V240" s="926"/>
      <c r="W240" s="926"/>
      <c r="X240" s="926"/>
      <c r="Y240" s="926"/>
      <c r="Z240" s="926"/>
      <c r="AA240" s="926"/>
      <c r="AB240" s="926"/>
      <c r="AC240" s="926"/>
      <c r="AD240" s="926"/>
      <c r="AE240" s="926"/>
    </row>
    <row r="241" spans="1:31" ht="15" hidden="1" customHeight="1" x14ac:dyDescent="0.2">
      <c r="A241" s="943"/>
      <c r="B241" s="939"/>
      <c r="C241" s="891"/>
      <c r="D241" s="891"/>
      <c r="E241" s="984">
        <f t="shared" si="85"/>
        <v>0</v>
      </c>
      <c r="F241" s="890">
        <f>IF(A241=0,0,ROUND(E241/VLOOKUP(A241,'Teaching Areas'!$A$18:$B$86,2,FALSE),0))</f>
        <v>0</v>
      </c>
      <c r="G241" s="892"/>
      <c r="H241" s="890" t="str">
        <f t="shared" si="86"/>
        <v/>
      </c>
      <c r="I241" s="985"/>
      <c r="J241" s="923"/>
      <c r="K241" s="922"/>
      <c r="L241" s="922"/>
      <c r="M241" s="922"/>
      <c r="N241" s="924"/>
      <c r="O241" s="1096" t="str">
        <f t="shared" si="87"/>
        <v/>
      </c>
      <c r="P241" s="926"/>
      <c r="Q241" s="926"/>
      <c r="R241" s="926"/>
      <c r="S241" s="926"/>
      <c r="T241" s="926"/>
      <c r="U241" s="926"/>
      <c r="V241" s="926"/>
      <c r="W241" s="926"/>
      <c r="X241" s="926"/>
      <c r="Y241" s="926"/>
      <c r="Z241" s="926"/>
      <c r="AA241" s="926"/>
      <c r="AB241" s="926"/>
      <c r="AC241" s="926"/>
      <c r="AD241" s="926"/>
      <c r="AE241" s="926"/>
    </row>
    <row r="242" spans="1:31" ht="15" customHeight="1" thickBot="1" x14ac:dyDescent="0.25">
      <c r="A242" s="944"/>
      <c r="B242" s="940"/>
      <c r="C242" s="930"/>
      <c r="D242" s="930"/>
      <c r="E242" s="987">
        <f t="shared" si="78"/>
        <v>0</v>
      </c>
      <c r="F242" s="890">
        <f>IF(A242=0,0,ROUND(E242/VLOOKUP(A242,'Teaching Areas'!$A$18:$B$86,2,FALSE),0))</f>
        <v>0</v>
      </c>
      <c r="G242" s="930"/>
      <c r="H242" s="890" t="str">
        <f t="shared" si="79"/>
        <v/>
      </c>
      <c r="I242" s="986"/>
      <c r="J242" s="931"/>
      <c r="K242" s="935"/>
      <c r="L242" s="935"/>
      <c r="M242" s="935"/>
      <c r="N242" s="936"/>
      <c r="O242" s="1096" t="str">
        <f t="shared" si="87"/>
        <v/>
      </c>
      <c r="P242" s="926"/>
      <c r="Q242" s="926"/>
      <c r="R242" s="926"/>
      <c r="S242" s="926"/>
      <c r="T242" s="926"/>
      <c r="U242" s="926"/>
      <c r="V242" s="926"/>
      <c r="W242" s="926"/>
      <c r="X242" s="926"/>
      <c r="Y242" s="926"/>
      <c r="Z242" s="926"/>
      <c r="AA242" s="926"/>
      <c r="AB242" s="926"/>
      <c r="AC242" s="926"/>
      <c r="AD242" s="926"/>
      <c r="AE242" s="926"/>
    </row>
    <row r="243" spans="1:31" ht="18" customHeight="1" thickBot="1" x14ac:dyDescent="0.25">
      <c r="A243" s="1094" t="s">
        <v>940</v>
      </c>
      <c r="B243" s="1095">
        <f>(COUNTIF(O143:O242,"S:"))+(COUNTIF(O143:O242,"P:"))</f>
        <v>5</v>
      </c>
      <c r="C243" s="956"/>
      <c r="D243" s="957" t="s">
        <v>4</v>
      </c>
      <c r="E243" s="140">
        <f>SUM(E143:E242)</f>
        <v>221.25</v>
      </c>
      <c r="F243" s="141">
        <f>SUM(F143:F242)</f>
        <v>36</v>
      </c>
      <c r="G243" s="141">
        <f>SUM(G143:G242)</f>
        <v>72</v>
      </c>
      <c r="H243" s="204">
        <f>SUM(H143:H242)</f>
        <v>36</v>
      </c>
      <c r="I243" s="957" t="s">
        <v>838</v>
      </c>
      <c r="J243" s="84">
        <f>IF(SUM(J143:J242)=0,0,AVERAGE(J143:J242))</f>
        <v>1</v>
      </c>
      <c r="K243" s="85">
        <f t="shared" ref="K243" si="90">IF(SUM(K143:K242)=0,0,AVERAGE(K143:K242))</f>
        <v>0</v>
      </c>
      <c r="L243" s="85">
        <f t="shared" ref="L243:M243" si="91">IF(SUM(L143:L242)=0,0,AVERAGE(L143:L242))</f>
        <v>0</v>
      </c>
      <c r="M243" s="85">
        <f t="shared" si="91"/>
        <v>0</v>
      </c>
      <c r="N243" s="86">
        <f t="shared" ref="N243" si="92">IF(SUM(N143:N242)=0,0,AVERAGE(N143:N242))</f>
        <v>0</v>
      </c>
      <c r="O243" s="926"/>
      <c r="P243" s="926"/>
      <c r="Q243" s="926"/>
      <c r="R243" s="926"/>
      <c r="S243" s="926"/>
      <c r="T243" s="926"/>
      <c r="U243" s="926"/>
      <c r="V243" s="926"/>
      <c r="W243" s="926"/>
      <c r="X243" s="926"/>
      <c r="Y243" s="926"/>
      <c r="Z243" s="926"/>
      <c r="AA243" s="926"/>
      <c r="AB243" s="926"/>
      <c r="AC243" s="926"/>
      <c r="AD243" s="926"/>
      <c r="AE243" s="926"/>
    </row>
    <row r="244" spans="1:31" ht="12" customHeight="1" thickBot="1" x14ac:dyDescent="0.25">
      <c r="A244" s="1271"/>
      <c r="B244" s="1272"/>
      <c r="C244" s="958"/>
      <c r="D244" s="958"/>
      <c r="E244" s="958"/>
      <c r="F244" s="958"/>
      <c r="G244" s="958"/>
      <c r="H244" s="958"/>
      <c r="I244" s="958"/>
      <c r="J244" s="959"/>
      <c r="K244" s="959"/>
      <c r="L244" s="959"/>
      <c r="M244" s="959"/>
      <c r="N244" s="960"/>
      <c r="O244" s="926"/>
      <c r="P244" s="926"/>
      <c r="Q244" s="926"/>
      <c r="R244" s="926"/>
      <c r="S244" s="926"/>
      <c r="T244" s="926"/>
      <c r="U244" s="926"/>
      <c r="V244" s="926"/>
      <c r="W244" s="926"/>
      <c r="X244" s="926"/>
      <c r="Y244" s="926"/>
      <c r="Z244" s="926"/>
      <c r="AA244" s="926"/>
      <c r="AB244" s="926"/>
      <c r="AC244" s="926"/>
      <c r="AD244" s="926"/>
      <c r="AE244" s="926"/>
    </row>
    <row r="245" spans="1:31" ht="18" customHeight="1" thickBot="1" x14ac:dyDescent="0.25">
      <c r="A245" s="1099" t="s">
        <v>946</v>
      </c>
      <c r="B245" s="1100">
        <f>B138+B243</f>
        <v>5</v>
      </c>
      <c r="C245" s="947"/>
      <c r="D245" s="948" t="s">
        <v>944</v>
      </c>
      <c r="E245" s="966">
        <f>E138+E243</f>
        <v>221.25</v>
      </c>
      <c r="F245" s="967">
        <f t="shared" ref="F245:H245" si="93">F138+F243</f>
        <v>36</v>
      </c>
      <c r="G245" s="967">
        <f t="shared" si="93"/>
        <v>72</v>
      </c>
      <c r="H245" s="968">
        <f t="shared" si="93"/>
        <v>36</v>
      </c>
      <c r="I245" s="948" t="s">
        <v>945</v>
      </c>
      <c r="J245" s="963">
        <f>IF(SUM(J138+J243)=0,"",AVERAGE(J38:J137,J143:J242))</f>
        <v>1</v>
      </c>
      <c r="K245" s="964" t="str">
        <f t="shared" ref="K245:N245" si="94">IF(SUM(K138+K243)=0,"",AVERAGE(K38:K137,K143:K242))</f>
        <v/>
      </c>
      <c r="L245" s="964" t="str">
        <f t="shared" si="94"/>
        <v/>
      </c>
      <c r="M245" s="964" t="str">
        <f t="shared" ref="M245" si="95">IF(SUM(M138+M243)=0,"",AVERAGE(M38:M137,M143:M242))</f>
        <v/>
      </c>
      <c r="N245" s="965" t="str">
        <f t="shared" si="94"/>
        <v/>
      </c>
      <c r="O245" s="926"/>
      <c r="P245" s="926"/>
      <c r="Q245" s="926"/>
      <c r="R245" s="926"/>
      <c r="S245" s="926"/>
      <c r="T245" s="926"/>
      <c r="U245" s="926"/>
      <c r="V245" s="926"/>
      <c r="W245" s="926"/>
      <c r="X245" s="926"/>
      <c r="Y245" s="926"/>
      <c r="Z245" s="926"/>
      <c r="AA245" s="926"/>
      <c r="AB245" s="926"/>
      <c r="AC245" s="926"/>
      <c r="AD245" s="926"/>
      <c r="AE245" s="926"/>
    </row>
    <row r="246" spans="1:31" ht="12" customHeight="1" thickBot="1" x14ac:dyDescent="0.25">
      <c r="A246" s="1273"/>
      <c r="B246" s="1274"/>
      <c r="C246" s="961"/>
      <c r="D246" s="961"/>
      <c r="E246" s="961"/>
      <c r="F246" s="961"/>
      <c r="G246" s="961"/>
      <c r="H246" s="961"/>
      <c r="I246" s="961"/>
      <c r="J246" s="962"/>
      <c r="K246" s="962"/>
      <c r="L246" s="962"/>
      <c r="M246" s="962"/>
      <c r="N246" s="934"/>
      <c r="O246" s="926"/>
      <c r="P246" s="926"/>
      <c r="Q246" s="926"/>
      <c r="R246" s="926"/>
      <c r="S246" s="926"/>
      <c r="T246" s="926"/>
      <c r="U246" s="926"/>
      <c r="V246" s="926"/>
      <c r="W246" s="926"/>
      <c r="X246" s="926"/>
      <c r="Y246" s="926"/>
      <c r="Z246" s="926"/>
      <c r="AA246" s="926"/>
      <c r="AB246" s="926"/>
      <c r="AC246" s="926"/>
      <c r="AD246" s="926"/>
      <c r="AE246" s="926"/>
    </row>
    <row r="247" spans="1:31" ht="13.5" thickBot="1" x14ac:dyDescent="0.25">
      <c r="A247" s="1275"/>
      <c r="B247" s="1275"/>
      <c r="C247" s="925"/>
      <c r="D247" s="925"/>
      <c r="E247" s="925"/>
      <c r="F247" s="925"/>
      <c r="G247" s="925"/>
      <c r="H247" s="925"/>
      <c r="I247" s="925"/>
      <c r="J247" s="926"/>
      <c r="K247" s="926"/>
      <c r="L247" s="926"/>
      <c r="M247" s="926"/>
      <c r="N247" s="926"/>
      <c r="O247" s="926"/>
      <c r="P247" s="926"/>
      <c r="Q247" s="926"/>
      <c r="R247" s="926"/>
      <c r="S247" s="926"/>
      <c r="T247" s="926"/>
      <c r="U247" s="926"/>
      <c r="V247" s="926"/>
      <c r="W247" s="926"/>
      <c r="X247" s="926"/>
      <c r="Y247" s="926"/>
      <c r="Z247" s="926"/>
      <c r="AA247" s="926"/>
      <c r="AB247" s="926"/>
      <c r="AC247" s="926"/>
      <c r="AD247" s="926"/>
      <c r="AE247" s="926"/>
    </row>
    <row r="248" spans="1:31" ht="24" customHeight="1" thickBot="1" x14ac:dyDescent="0.25">
      <c r="A248" s="942" t="s">
        <v>687</v>
      </c>
      <c r="B248" s="1301" t="str">
        <f>'Setup Page'!C9</f>
        <v>Emandleni</v>
      </c>
      <c r="C248" s="1302"/>
      <c r="D248" s="1303"/>
      <c r="E248" s="1296" t="s">
        <v>739</v>
      </c>
      <c r="F248" s="1297"/>
      <c r="G248" s="1298" t="s">
        <v>763</v>
      </c>
      <c r="H248" s="1299"/>
      <c r="I248" s="1090" t="s">
        <v>928</v>
      </c>
      <c r="J248" s="1298" t="s">
        <v>1049</v>
      </c>
      <c r="K248" s="1299"/>
      <c r="L248" s="1299"/>
      <c r="M248" s="1299"/>
      <c r="N248" s="1300"/>
      <c r="O248" s="926"/>
      <c r="P248" s="926"/>
      <c r="Q248" s="926"/>
      <c r="R248" s="926"/>
      <c r="S248" s="926"/>
      <c r="T248" s="926"/>
      <c r="U248" s="926"/>
      <c r="V248" s="926"/>
      <c r="W248" s="926"/>
      <c r="X248" s="926"/>
      <c r="Y248" s="926"/>
      <c r="Z248" s="926"/>
      <c r="AA248" s="926"/>
      <c r="AB248" s="926"/>
      <c r="AC248" s="926"/>
      <c r="AD248" s="926"/>
      <c r="AE248" s="926"/>
    </row>
    <row r="249" spans="1:31" ht="12" customHeight="1" thickBot="1" x14ac:dyDescent="0.25">
      <c r="A249" s="941"/>
      <c r="B249" s="932"/>
      <c r="C249" s="932"/>
      <c r="D249" s="932"/>
      <c r="E249" s="932"/>
      <c r="F249" s="932"/>
      <c r="G249" s="932"/>
      <c r="H249" s="932"/>
      <c r="I249" s="932"/>
      <c r="J249" s="926"/>
      <c r="K249" s="926"/>
      <c r="L249" s="926"/>
      <c r="M249" s="926"/>
      <c r="N249" s="934"/>
      <c r="O249" s="926"/>
      <c r="P249" s="926"/>
      <c r="Q249" s="926"/>
      <c r="R249" s="926"/>
      <c r="S249" s="926"/>
      <c r="T249" s="926"/>
      <c r="U249" s="926"/>
      <c r="V249" s="926"/>
      <c r="W249" s="926"/>
      <c r="X249" s="926"/>
      <c r="Y249" s="926"/>
      <c r="Z249" s="926"/>
      <c r="AA249" s="926"/>
      <c r="AB249" s="926"/>
      <c r="AC249" s="926"/>
      <c r="AD249" s="926"/>
      <c r="AE249" s="926"/>
    </row>
    <row r="250" spans="1:31" ht="24" customHeight="1" x14ac:dyDescent="0.2">
      <c r="A250" s="933" t="s">
        <v>684</v>
      </c>
      <c r="B250" s="1287" t="s">
        <v>933</v>
      </c>
      <c r="C250" s="1287"/>
      <c r="D250" s="1287"/>
      <c r="E250" s="1287"/>
      <c r="F250" s="1287"/>
      <c r="G250" s="1287"/>
      <c r="H250" s="1287"/>
      <c r="I250" s="1287"/>
      <c r="J250" s="1287"/>
      <c r="K250" s="1287"/>
      <c r="L250" s="1287"/>
      <c r="M250" s="1288"/>
      <c r="N250" s="1289"/>
      <c r="O250" s="926"/>
      <c r="P250" s="926"/>
      <c r="Q250" s="926"/>
      <c r="R250" s="926"/>
      <c r="S250" s="926"/>
      <c r="T250" s="926"/>
      <c r="U250" s="926"/>
      <c r="V250" s="926"/>
      <c r="W250" s="926"/>
      <c r="X250" s="926"/>
      <c r="Y250" s="926"/>
      <c r="Z250" s="926"/>
      <c r="AA250" s="926"/>
      <c r="AB250" s="926"/>
      <c r="AC250" s="926"/>
      <c r="AD250" s="926"/>
      <c r="AE250" s="926"/>
    </row>
    <row r="251" spans="1:31" ht="21" customHeight="1" x14ac:dyDescent="0.2">
      <c r="A251" s="927"/>
      <c r="B251" s="1087"/>
      <c r="C251" s="1087"/>
      <c r="D251" s="1087"/>
      <c r="E251" s="1292" t="s">
        <v>837</v>
      </c>
      <c r="F251" s="1292" t="s">
        <v>735</v>
      </c>
      <c r="G251" s="1292" t="s">
        <v>926</v>
      </c>
      <c r="H251" s="1292" t="s">
        <v>927</v>
      </c>
      <c r="I251" s="1087"/>
      <c r="J251" s="1293" t="s">
        <v>756</v>
      </c>
      <c r="K251" s="1293"/>
      <c r="L251" s="1293"/>
      <c r="M251" s="1294"/>
      <c r="N251" s="1295"/>
      <c r="O251" s="945"/>
      <c r="P251" s="946"/>
      <c r="Q251" s="926"/>
      <c r="R251" s="926"/>
      <c r="S251" s="926"/>
      <c r="T251" s="926"/>
      <c r="U251" s="926"/>
      <c r="V251" s="926"/>
      <c r="W251" s="926"/>
      <c r="X251" s="926"/>
      <c r="Y251" s="926"/>
      <c r="Z251" s="926"/>
      <c r="AA251" s="926"/>
      <c r="AB251" s="926"/>
      <c r="AC251" s="926"/>
      <c r="AD251" s="926"/>
      <c r="AE251" s="926"/>
    </row>
    <row r="252" spans="1:31" ht="30" customHeight="1" thickBot="1" x14ac:dyDescent="0.25">
      <c r="A252" s="950" t="s">
        <v>755</v>
      </c>
      <c r="B252" s="1088" t="s">
        <v>686</v>
      </c>
      <c r="C252" s="1088" t="s">
        <v>737</v>
      </c>
      <c r="D252" s="1088" t="s">
        <v>738</v>
      </c>
      <c r="E252" s="1280"/>
      <c r="F252" s="1280"/>
      <c r="G252" s="1280"/>
      <c r="H252" s="1280"/>
      <c r="I252" s="1088" t="s">
        <v>736</v>
      </c>
      <c r="J252" s="1013" t="s">
        <v>757</v>
      </c>
      <c r="K252" s="1013" t="s">
        <v>758</v>
      </c>
      <c r="L252" s="1013" t="s">
        <v>759</v>
      </c>
      <c r="M252" s="1013" t="s">
        <v>760</v>
      </c>
      <c r="N252" s="1014" t="s">
        <v>857</v>
      </c>
      <c r="O252" s="945"/>
      <c r="P252" s="946"/>
      <c r="Q252" s="926"/>
      <c r="R252" s="926"/>
      <c r="S252" s="926"/>
      <c r="T252" s="926"/>
      <c r="U252" s="926"/>
      <c r="V252" s="926"/>
      <c r="W252" s="926"/>
      <c r="X252" s="926"/>
      <c r="Y252" s="926"/>
      <c r="Z252" s="926"/>
      <c r="AA252" s="926"/>
      <c r="AB252" s="926"/>
      <c r="AC252" s="926"/>
      <c r="AD252" s="926"/>
      <c r="AE252" s="926"/>
    </row>
    <row r="253" spans="1:31" ht="15" customHeight="1" x14ac:dyDescent="0.2">
      <c r="A253" s="1032" t="str">
        <f>IF(B253=0,"Insert Room Name First","Class Room")</f>
        <v>Class Room</v>
      </c>
      <c r="B253" s="1165" t="s">
        <v>1125</v>
      </c>
      <c r="C253" s="1166">
        <v>11.8</v>
      </c>
      <c r="D253" s="893">
        <v>5</v>
      </c>
      <c r="E253" s="890">
        <f>C253*D253</f>
        <v>59</v>
      </c>
      <c r="F253" s="890">
        <f>IF(A253="Insert Room Name First",0,ROUND(E253/VLOOKUP(A253,'Teaching Areas'!$A$2:$B$15,2,FALSE),0))</f>
        <v>24</v>
      </c>
      <c r="G253" s="893">
        <v>24</v>
      </c>
      <c r="H253" s="890">
        <f>IF(F253=0,"",G253-F253)</f>
        <v>0</v>
      </c>
      <c r="I253" s="982"/>
      <c r="J253" s="922">
        <v>1</v>
      </c>
      <c r="K253" s="922"/>
      <c r="L253" s="922"/>
      <c r="M253" s="922"/>
      <c r="N253" s="924"/>
      <c r="O253" s="926"/>
      <c r="P253" s="926"/>
      <c r="Q253" s="926"/>
      <c r="R253" s="926"/>
      <c r="S253" s="926"/>
      <c r="T253" s="926"/>
      <c r="U253" s="926"/>
      <c r="V253" s="926"/>
      <c r="W253" s="926"/>
      <c r="X253" s="926"/>
      <c r="Y253" s="926"/>
      <c r="Z253" s="926"/>
      <c r="AA253" s="926"/>
      <c r="AB253" s="926"/>
      <c r="AC253" s="926"/>
      <c r="AD253" s="926"/>
      <c r="AE253" s="926"/>
    </row>
    <row r="254" spans="1:31" ht="15" customHeight="1" x14ac:dyDescent="0.2">
      <c r="A254" s="1032" t="str">
        <f t="shared" ref="A254:A317" si="96">IF(B254=0,"Insert Room Name First","Class Room")</f>
        <v>Class Room</v>
      </c>
      <c r="B254" s="1165" t="s">
        <v>1126</v>
      </c>
      <c r="C254" s="1166">
        <v>11.8</v>
      </c>
      <c r="D254" s="891">
        <v>5</v>
      </c>
      <c r="E254" s="984">
        <f t="shared" ref="E254:E352" si="97">C254*D254</f>
        <v>59</v>
      </c>
      <c r="F254" s="890">
        <f>IF(A254="Insert Room Name First",0,ROUND(E254/VLOOKUP(A254,'Teaching Areas'!$A$2:$B$15,2,FALSE),0))</f>
        <v>24</v>
      </c>
      <c r="G254" s="893">
        <v>24</v>
      </c>
      <c r="H254" s="890">
        <f t="shared" ref="H254:H352" si="98">IF(F254=0,"",G254-F254)</f>
        <v>0</v>
      </c>
      <c r="I254" s="983"/>
      <c r="J254" s="922">
        <v>1</v>
      </c>
      <c r="K254" s="922"/>
      <c r="L254" s="922"/>
      <c r="M254" s="922"/>
      <c r="N254" s="924"/>
      <c r="O254" s="926"/>
      <c r="P254" s="926"/>
      <c r="Q254" s="926"/>
      <c r="R254" s="926"/>
      <c r="S254" s="926"/>
      <c r="T254" s="926"/>
      <c r="U254" s="926"/>
      <c r="V254" s="926"/>
      <c r="W254" s="926"/>
      <c r="X254" s="926"/>
      <c r="Y254" s="926"/>
      <c r="Z254" s="926"/>
      <c r="AA254" s="926"/>
      <c r="AB254" s="926"/>
      <c r="AC254" s="926"/>
      <c r="AD254" s="926"/>
      <c r="AE254" s="926"/>
    </row>
    <row r="255" spans="1:31" ht="15" customHeight="1" x14ac:dyDescent="0.2">
      <c r="A255" s="1032" t="str">
        <f t="shared" si="96"/>
        <v>Class Room</v>
      </c>
      <c r="B255" s="1165" t="s">
        <v>1127</v>
      </c>
      <c r="C255" s="1166">
        <v>11.8</v>
      </c>
      <c r="D255" s="891">
        <v>5</v>
      </c>
      <c r="E255" s="984">
        <f t="shared" si="97"/>
        <v>59</v>
      </c>
      <c r="F255" s="890">
        <f>IF(A255="Insert Room Name First",0,ROUND(E255/VLOOKUP(A255,'Teaching Areas'!$A$2:$B$15,2,FALSE),0))</f>
        <v>24</v>
      </c>
      <c r="G255" s="893">
        <v>24</v>
      </c>
      <c r="H255" s="890">
        <f t="shared" si="98"/>
        <v>0</v>
      </c>
      <c r="I255" s="983"/>
      <c r="J255" s="922">
        <v>1</v>
      </c>
      <c r="K255" s="922"/>
      <c r="L255" s="922"/>
      <c r="M255" s="922"/>
      <c r="N255" s="924"/>
      <c r="O255" s="926"/>
      <c r="P255" s="926"/>
      <c r="Q255" s="926"/>
      <c r="R255" s="926"/>
      <c r="S255" s="926"/>
      <c r="T255" s="926"/>
      <c r="U255" s="926"/>
      <c r="V255" s="926"/>
      <c r="W255" s="926"/>
      <c r="X255" s="926"/>
      <c r="Y255" s="926"/>
      <c r="Z255" s="926"/>
      <c r="AA255" s="926"/>
      <c r="AB255" s="926"/>
      <c r="AC255" s="926"/>
      <c r="AD255" s="926"/>
      <c r="AE255" s="926"/>
    </row>
    <row r="256" spans="1:31" ht="15" customHeight="1" x14ac:dyDescent="0.2">
      <c r="A256" s="1032" t="str">
        <f t="shared" si="96"/>
        <v>Class Room</v>
      </c>
      <c r="B256" s="1165" t="s">
        <v>1128</v>
      </c>
      <c r="C256" s="1166">
        <v>11.8</v>
      </c>
      <c r="D256" s="891">
        <v>5</v>
      </c>
      <c r="E256" s="984">
        <f t="shared" si="97"/>
        <v>59</v>
      </c>
      <c r="F256" s="890">
        <f>IF(A256="Insert Room Name First",0,ROUND(E256/VLOOKUP(A256,'Teaching Areas'!$A$2:$B$15,2,FALSE),0))</f>
        <v>24</v>
      </c>
      <c r="G256" s="893">
        <v>24</v>
      </c>
      <c r="H256" s="890">
        <f t="shared" si="98"/>
        <v>0</v>
      </c>
      <c r="I256" s="983"/>
      <c r="J256" s="922">
        <v>1</v>
      </c>
      <c r="K256" s="922"/>
      <c r="L256" s="922"/>
      <c r="M256" s="922"/>
      <c r="N256" s="924"/>
      <c r="O256" s="926"/>
      <c r="P256" s="926"/>
      <c r="Q256" s="926"/>
      <c r="R256" s="926"/>
      <c r="S256" s="926"/>
      <c r="T256" s="926"/>
      <c r="U256" s="926"/>
      <c r="V256" s="926"/>
      <c r="W256" s="926"/>
      <c r="X256" s="926"/>
      <c r="Y256" s="926"/>
      <c r="Z256" s="926"/>
      <c r="AA256" s="926"/>
      <c r="AB256" s="926"/>
      <c r="AC256" s="926"/>
      <c r="AD256" s="926"/>
      <c r="AE256" s="926"/>
    </row>
    <row r="257" spans="1:31" ht="15" customHeight="1" x14ac:dyDescent="0.2">
      <c r="A257" s="1032" t="str">
        <f t="shared" si="96"/>
        <v>Class Room</v>
      </c>
      <c r="B257" s="1165" t="s">
        <v>1129</v>
      </c>
      <c r="C257" s="1166">
        <v>11.8</v>
      </c>
      <c r="D257" s="891">
        <v>5</v>
      </c>
      <c r="E257" s="984">
        <f t="shared" si="97"/>
        <v>59</v>
      </c>
      <c r="F257" s="890">
        <f>IF(A257="Insert Room Name First",0,ROUND(E257/VLOOKUP(A257,'Teaching Areas'!$A$2:$B$15,2,FALSE),0))</f>
        <v>24</v>
      </c>
      <c r="G257" s="893">
        <v>24</v>
      </c>
      <c r="H257" s="890">
        <f t="shared" si="98"/>
        <v>0</v>
      </c>
      <c r="I257" s="983"/>
      <c r="J257" s="922">
        <v>1</v>
      </c>
      <c r="K257" s="922"/>
      <c r="L257" s="922"/>
      <c r="M257" s="922"/>
      <c r="N257" s="924"/>
      <c r="O257" s="926"/>
      <c r="P257" s="926"/>
      <c r="Q257" s="926"/>
      <c r="R257" s="926"/>
      <c r="S257" s="926"/>
      <c r="T257" s="926"/>
      <c r="U257" s="926"/>
      <c r="V257" s="926"/>
      <c r="W257" s="926"/>
      <c r="X257" s="926"/>
      <c r="Y257" s="926"/>
      <c r="Z257" s="926"/>
      <c r="AA257" s="926"/>
      <c r="AB257" s="926"/>
      <c r="AC257" s="926"/>
      <c r="AD257" s="926"/>
      <c r="AE257" s="926"/>
    </row>
    <row r="258" spans="1:31" ht="15" customHeight="1" x14ac:dyDescent="0.2">
      <c r="A258" s="1032" t="str">
        <f t="shared" si="96"/>
        <v>Class Room</v>
      </c>
      <c r="B258" s="1165" t="s">
        <v>1130</v>
      </c>
      <c r="C258" s="1166">
        <v>8</v>
      </c>
      <c r="D258" s="891">
        <v>5</v>
      </c>
      <c r="E258" s="984">
        <f t="shared" si="97"/>
        <v>40</v>
      </c>
      <c r="F258" s="890">
        <f>IF(A258="Insert Room Name First",0,ROUND(E258/VLOOKUP(A258,'Teaching Areas'!$A$2:$B$15,2,FALSE),0))</f>
        <v>16</v>
      </c>
      <c r="G258" s="893">
        <v>16</v>
      </c>
      <c r="H258" s="890">
        <f t="shared" si="98"/>
        <v>0</v>
      </c>
      <c r="I258" s="983"/>
      <c r="J258" s="922">
        <v>1</v>
      </c>
      <c r="K258" s="922"/>
      <c r="L258" s="922"/>
      <c r="M258" s="922"/>
      <c r="N258" s="924"/>
      <c r="O258" s="926"/>
      <c r="P258" s="926"/>
      <c r="Q258" s="926"/>
      <c r="R258" s="926"/>
      <c r="S258" s="926"/>
      <c r="T258" s="926"/>
      <c r="U258" s="926"/>
      <c r="V258" s="926"/>
      <c r="W258" s="926"/>
      <c r="X258" s="926"/>
      <c r="Y258" s="926"/>
      <c r="Z258" s="926"/>
      <c r="AA258" s="926"/>
      <c r="AB258" s="926"/>
      <c r="AC258" s="926"/>
      <c r="AD258" s="926"/>
      <c r="AE258" s="926"/>
    </row>
    <row r="259" spans="1:31" ht="15" customHeight="1" x14ac:dyDescent="0.2">
      <c r="A259" s="1032" t="str">
        <f t="shared" si="96"/>
        <v>Class Room</v>
      </c>
      <c r="B259" s="1165" t="s">
        <v>1131</v>
      </c>
      <c r="C259" s="1166">
        <v>8</v>
      </c>
      <c r="D259" s="891">
        <v>5</v>
      </c>
      <c r="E259" s="984">
        <f t="shared" si="97"/>
        <v>40</v>
      </c>
      <c r="F259" s="890">
        <f>IF(A259="Insert Room Name First",0,ROUND(E259/VLOOKUP(A259,'Teaching Areas'!$A$2:$B$15,2,FALSE),0))</f>
        <v>16</v>
      </c>
      <c r="G259" s="893">
        <v>16</v>
      </c>
      <c r="H259" s="890">
        <f t="shared" si="98"/>
        <v>0</v>
      </c>
      <c r="I259" s="983"/>
      <c r="J259" s="922">
        <v>1</v>
      </c>
      <c r="K259" s="922"/>
      <c r="L259" s="922"/>
      <c r="M259" s="922"/>
      <c r="N259" s="924"/>
      <c r="O259" s="926"/>
      <c r="P259" s="926"/>
      <c r="Q259" s="926"/>
      <c r="R259" s="926"/>
      <c r="S259" s="926"/>
      <c r="T259" s="926"/>
      <c r="U259" s="926"/>
      <c r="V259" s="926"/>
      <c r="W259" s="926"/>
      <c r="X259" s="926"/>
      <c r="Y259" s="926"/>
      <c r="Z259" s="926"/>
      <c r="AA259" s="926"/>
      <c r="AB259" s="926"/>
      <c r="AC259" s="926"/>
      <c r="AD259" s="926"/>
      <c r="AE259" s="926"/>
    </row>
    <row r="260" spans="1:31" ht="15" customHeight="1" x14ac:dyDescent="0.2">
      <c r="A260" s="1032" t="str">
        <f t="shared" si="96"/>
        <v>Class Room</v>
      </c>
      <c r="B260" s="1165" t="s">
        <v>1132</v>
      </c>
      <c r="C260" s="1166">
        <v>8</v>
      </c>
      <c r="D260" s="891">
        <v>5</v>
      </c>
      <c r="E260" s="984">
        <f t="shared" si="97"/>
        <v>40</v>
      </c>
      <c r="F260" s="890">
        <f>IF(A260="Insert Room Name First",0,ROUND(E260/VLOOKUP(A260,'Teaching Areas'!$A$2:$B$15,2,FALSE),0))</f>
        <v>16</v>
      </c>
      <c r="G260" s="893">
        <v>16</v>
      </c>
      <c r="H260" s="890">
        <f t="shared" si="98"/>
        <v>0</v>
      </c>
      <c r="I260" s="983"/>
      <c r="J260" s="922">
        <v>1</v>
      </c>
      <c r="K260" s="922"/>
      <c r="L260" s="922"/>
      <c r="M260" s="922"/>
      <c r="N260" s="924"/>
      <c r="O260" s="926"/>
      <c r="P260" s="926"/>
      <c r="Q260" s="926"/>
      <c r="R260" s="926"/>
      <c r="S260" s="926"/>
      <c r="T260" s="926"/>
      <c r="U260" s="926"/>
      <c r="V260" s="926"/>
      <c r="W260" s="926"/>
      <c r="X260" s="926"/>
      <c r="Y260" s="926"/>
      <c r="Z260" s="926"/>
      <c r="AA260" s="926"/>
      <c r="AB260" s="926"/>
      <c r="AC260" s="926"/>
      <c r="AD260" s="926"/>
      <c r="AE260" s="926"/>
    </row>
    <row r="261" spans="1:31" ht="15" customHeight="1" x14ac:dyDescent="0.2">
      <c r="A261" s="1032" t="str">
        <f t="shared" si="96"/>
        <v>Class Room</v>
      </c>
      <c r="B261" s="1165" t="s">
        <v>1133</v>
      </c>
      <c r="C261" s="1166">
        <v>8</v>
      </c>
      <c r="D261" s="891">
        <v>5</v>
      </c>
      <c r="E261" s="984">
        <f t="shared" si="97"/>
        <v>40</v>
      </c>
      <c r="F261" s="890">
        <f>IF(A261="Insert Room Name First",0,ROUND(E261/VLOOKUP(A261,'Teaching Areas'!$A$2:$B$15,2,FALSE),0))</f>
        <v>16</v>
      </c>
      <c r="G261" s="893">
        <v>16</v>
      </c>
      <c r="H261" s="890">
        <f t="shared" si="98"/>
        <v>0</v>
      </c>
      <c r="I261" s="983"/>
      <c r="J261" s="922">
        <v>1</v>
      </c>
      <c r="K261" s="922"/>
      <c r="L261" s="922"/>
      <c r="M261" s="922"/>
      <c r="N261" s="924"/>
      <c r="O261" s="926"/>
      <c r="P261" s="926"/>
      <c r="Q261" s="926"/>
      <c r="R261" s="926"/>
      <c r="S261" s="926"/>
      <c r="T261" s="926"/>
      <c r="U261" s="926"/>
      <c r="V261" s="926"/>
      <c r="W261" s="926"/>
      <c r="X261" s="926"/>
      <c r="Y261" s="926"/>
      <c r="Z261" s="926"/>
      <c r="AA261" s="926"/>
      <c r="AB261" s="926"/>
      <c r="AC261" s="926"/>
      <c r="AD261" s="926"/>
      <c r="AE261" s="926"/>
    </row>
    <row r="262" spans="1:31" ht="15" customHeight="1" x14ac:dyDescent="0.2">
      <c r="A262" s="1032" t="str">
        <f t="shared" si="96"/>
        <v>Class Room</v>
      </c>
      <c r="B262" s="1165" t="s">
        <v>1134</v>
      </c>
      <c r="C262" s="1166">
        <v>8</v>
      </c>
      <c r="D262" s="891">
        <v>5</v>
      </c>
      <c r="E262" s="984">
        <f t="shared" si="97"/>
        <v>40</v>
      </c>
      <c r="F262" s="890">
        <f>IF(A262="Insert Room Name First",0,ROUND(E262/VLOOKUP(A262,'Teaching Areas'!$A$2:$B$15,2,FALSE),0))</f>
        <v>16</v>
      </c>
      <c r="G262" s="893">
        <v>16</v>
      </c>
      <c r="H262" s="890">
        <f t="shared" si="98"/>
        <v>0</v>
      </c>
      <c r="I262" s="983"/>
      <c r="J262" s="922">
        <v>1</v>
      </c>
      <c r="K262" s="922"/>
      <c r="L262" s="922"/>
      <c r="M262" s="922"/>
      <c r="N262" s="924"/>
      <c r="O262" s="926"/>
      <c r="P262" s="926"/>
      <c r="Q262" s="926"/>
      <c r="R262" s="926"/>
      <c r="S262" s="926"/>
      <c r="T262" s="926"/>
      <c r="U262" s="926"/>
      <c r="V262" s="926"/>
      <c r="W262" s="926"/>
      <c r="X262" s="926"/>
      <c r="Y262" s="926"/>
      <c r="Z262" s="926"/>
      <c r="AA262" s="926"/>
      <c r="AB262" s="926"/>
      <c r="AC262" s="926"/>
      <c r="AD262" s="926"/>
      <c r="AE262" s="926"/>
    </row>
    <row r="263" spans="1:31" ht="15" customHeight="1" x14ac:dyDescent="0.2">
      <c r="A263" s="1032" t="str">
        <f t="shared" si="96"/>
        <v>Class Room</v>
      </c>
      <c r="B263" s="1165" t="s">
        <v>1135</v>
      </c>
      <c r="C263" s="1166">
        <v>12</v>
      </c>
      <c r="D263" s="891">
        <v>7</v>
      </c>
      <c r="E263" s="984">
        <f t="shared" si="97"/>
        <v>84</v>
      </c>
      <c r="F263" s="890">
        <f>IF(A263="Insert Room Name First",0,ROUND(E263/VLOOKUP(A263,'Teaching Areas'!$A$2:$B$15,2,FALSE),0))</f>
        <v>34</v>
      </c>
      <c r="G263" s="893">
        <v>34</v>
      </c>
      <c r="H263" s="890">
        <f t="shared" si="98"/>
        <v>0</v>
      </c>
      <c r="I263" s="983"/>
      <c r="J263" s="922">
        <v>1</v>
      </c>
      <c r="K263" s="922"/>
      <c r="L263" s="922"/>
      <c r="M263" s="922"/>
      <c r="N263" s="924"/>
      <c r="O263" s="926"/>
      <c r="P263" s="926"/>
      <c r="Q263" s="926"/>
      <c r="R263" s="926"/>
      <c r="S263" s="926"/>
      <c r="T263" s="926"/>
      <c r="U263" s="926"/>
      <c r="V263" s="926"/>
      <c r="W263" s="926"/>
      <c r="X263" s="926"/>
      <c r="Y263" s="926"/>
      <c r="Z263" s="926"/>
      <c r="AA263" s="926"/>
      <c r="AB263" s="926"/>
      <c r="AC263" s="926"/>
      <c r="AD263" s="926"/>
      <c r="AE263" s="926"/>
    </row>
    <row r="264" spans="1:31" ht="15" customHeight="1" x14ac:dyDescent="0.2">
      <c r="A264" s="1032" t="str">
        <f t="shared" si="96"/>
        <v>Class Room</v>
      </c>
      <c r="B264" s="1165" t="s">
        <v>1136</v>
      </c>
      <c r="C264" s="1166">
        <v>12</v>
      </c>
      <c r="D264" s="891">
        <v>6.1</v>
      </c>
      <c r="E264" s="984">
        <f t="shared" si="97"/>
        <v>73.199999999999989</v>
      </c>
      <c r="F264" s="890">
        <f>IF(A264="Insert Room Name First",0,ROUND(E264/VLOOKUP(A264,'Teaching Areas'!$A$2:$B$15,2,FALSE),0))</f>
        <v>29</v>
      </c>
      <c r="G264" s="893">
        <v>29</v>
      </c>
      <c r="H264" s="890">
        <f t="shared" si="98"/>
        <v>0</v>
      </c>
      <c r="I264" s="983"/>
      <c r="J264" s="922">
        <v>1</v>
      </c>
      <c r="K264" s="922"/>
      <c r="L264" s="922"/>
      <c r="M264" s="922"/>
      <c r="N264" s="924"/>
      <c r="O264" s="926"/>
      <c r="P264" s="926"/>
      <c r="Q264" s="926"/>
      <c r="R264" s="926"/>
      <c r="S264" s="926"/>
      <c r="T264" s="926"/>
      <c r="U264" s="926"/>
      <c r="V264" s="926"/>
      <c r="W264" s="926"/>
      <c r="X264" s="926"/>
      <c r="Y264" s="926"/>
      <c r="Z264" s="926"/>
      <c r="AA264" s="926"/>
      <c r="AB264" s="926"/>
      <c r="AC264" s="926"/>
      <c r="AD264" s="926"/>
      <c r="AE264" s="926"/>
    </row>
    <row r="265" spans="1:31" ht="15" customHeight="1" x14ac:dyDescent="0.2">
      <c r="A265" s="1032" t="str">
        <f t="shared" si="96"/>
        <v>Class Room</v>
      </c>
      <c r="B265" s="1165" t="s">
        <v>1137</v>
      </c>
      <c r="C265" s="1166">
        <v>12</v>
      </c>
      <c r="D265" s="891">
        <v>6</v>
      </c>
      <c r="E265" s="984">
        <f t="shared" si="97"/>
        <v>72</v>
      </c>
      <c r="F265" s="890">
        <f>IF(A265="Insert Room Name First",0,ROUND(E265/VLOOKUP(A265,'Teaching Areas'!$A$2:$B$15,2,FALSE),0))</f>
        <v>29</v>
      </c>
      <c r="G265" s="893">
        <v>29</v>
      </c>
      <c r="H265" s="890">
        <f t="shared" si="98"/>
        <v>0</v>
      </c>
      <c r="I265" s="983"/>
      <c r="J265" s="922">
        <v>1</v>
      </c>
      <c r="K265" s="922"/>
      <c r="L265" s="922"/>
      <c r="M265" s="922"/>
      <c r="N265" s="924"/>
      <c r="O265" s="926"/>
      <c r="P265" s="926"/>
      <c r="Q265" s="926"/>
      <c r="R265" s="926"/>
      <c r="S265" s="926"/>
      <c r="T265" s="926"/>
      <c r="U265" s="926"/>
      <c r="V265" s="926"/>
      <c r="W265" s="926"/>
      <c r="X265" s="926"/>
      <c r="Y265" s="926"/>
      <c r="Z265" s="926"/>
      <c r="AA265" s="926"/>
      <c r="AB265" s="926"/>
      <c r="AC265" s="926"/>
      <c r="AD265" s="926"/>
      <c r="AE265" s="926"/>
    </row>
    <row r="266" spans="1:31" ht="15" customHeight="1" x14ac:dyDescent="0.2">
      <c r="A266" s="1032" t="str">
        <f t="shared" si="96"/>
        <v>Insert Room Name First</v>
      </c>
      <c r="B266" s="1165"/>
      <c r="C266" s="1166"/>
      <c r="D266" s="891"/>
      <c r="E266" s="984">
        <f t="shared" si="97"/>
        <v>0</v>
      </c>
      <c r="F266" s="890">
        <f>IF(A266="Insert Room Name First",0,ROUND(E266/VLOOKUP(A266,'Teaching Areas'!$A$2:$B$15,2,FALSE),0))</f>
        <v>0</v>
      </c>
      <c r="G266" s="893"/>
      <c r="H266" s="890" t="str">
        <f t="shared" si="98"/>
        <v/>
      </c>
      <c r="I266" s="983"/>
      <c r="J266" s="922"/>
      <c r="K266" s="922"/>
      <c r="L266" s="922"/>
      <c r="M266" s="922"/>
      <c r="N266" s="924"/>
      <c r="O266" s="926"/>
      <c r="P266" s="926"/>
      <c r="Q266" s="926"/>
      <c r="R266" s="926"/>
      <c r="S266" s="926"/>
      <c r="T266" s="926"/>
      <c r="U266" s="926"/>
      <c r="V266" s="926"/>
      <c r="W266" s="926"/>
      <c r="X266" s="926"/>
      <c r="Y266" s="926"/>
      <c r="Z266" s="926"/>
      <c r="AA266" s="926"/>
      <c r="AB266" s="926"/>
      <c r="AC266" s="926"/>
      <c r="AD266" s="926"/>
      <c r="AE266" s="926"/>
    </row>
    <row r="267" spans="1:31" ht="15" customHeight="1" x14ac:dyDescent="0.2">
      <c r="A267" s="1032" t="str">
        <f t="shared" si="96"/>
        <v>Insert Room Name First</v>
      </c>
      <c r="B267" s="1165"/>
      <c r="C267" s="1166"/>
      <c r="D267" s="891"/>
      <c r="E267" s="984">
        <f t="shared" si="97"/>
        <v>0</v>
      </c>
      <c r="F267" s="890">
        <f>IF(A267="Insert Room Name First",0,ROUND(E267/VLOOKUP(A267,'Teaching Areas'!$A$2:$B$15,2,FALSE),0))</f>
        <v>0</v>
      </c>
      <c r="G267" s="893"/>
      <c r="H267" s="890" t="str">
        <f t="shared" si="98"/>
        <v/>
      </c>
      <c r="I267" s="983"/>
      <c r="J267" s="922"/>
      <c r="K267" s="922"/>
      <c r="L267" s="922"/>
      <c r="M267" s="922"/>
      <c r="N267" s="924"/>
      <c r="O267" s="926"/>
      <c r="P267" s="926"/>
      <c r="Q267" s="926"/>
      <c r="R267" s="926"/>
      <c r="S267" s="926"/>
      <c r="T267" s="926"/>
      <c r="U267" s="926"/>
      <c r="V267" s="926"/>
      <c r="W267" s="926"/>
      <c r="X267" s="926"/>
      <c r="Y267" s="926"/>
      <c r="Z267" s="926"/>
      <c r="AA267" s="926"/>
      <c r="AB267" s="926"/>
      <c r="AC267" s="926"/>
      <c r="AD267" s="926"/>
      <c r="AE267" s="926"/>
    </row>
    <row r="268" spans="1:31" ht="15" customHeight="1" x14ac:dyDescent="0.2">
      <c r="A268" s="1032" t="str">
        <f t="shared" si="96"/>
        <v>Insert Room Name First</v>
      </c>
      <c r="B268" s="1165"/>
      <c r="C268" s="1166"/>
      <c r="D268" s="891"/>
      <c r="E268" s="984">
        <f t="shared" si="97"/>
        <v>0</v>
      </c>
      <c r="F268" s="890">
        <f>IF(A268="Insert Room Name First",0,ROUND(E268/VLOOKUP(A268,'Teaching Areas'!$A$2:$B$15,2,FALSE),0))</f>
        <v>0</v>
      </c>
      <c r="G268" s="893"/>
      <c r="H268" s="890" t="str">
        <f t="shared" si="98"/>
        <v/>
      </c>
      <c r="I268" s="983"/>
      <c r="J268" s="922"/>
      <c r="K268" s="922"/>
      <c r="L268" s="922"/>
      <c r="M268" s="922"/>
      <c r="N268" s="924"/>
      <c r="O268" s="926"/>
      <c r="P268" s="926"/>
      <c r="Q268" s="926"/>
      <c r="R268" s="926"/>
      <c r="S268" s="926"/>
      <c r="T268" s="926"/>
      <c r="U268" s="926"/>
      <c r="V268" s="926"/>
      <c r="W268" s="926"/>
      <c r="X268" s="926"/>
      <c r="Y268" s="926"/>
      <c r="Z268" s="926"/>
      <c r="AA268" s="926"/>
      <c r="AB268" s="926"/>
      <c r="AC268" s="926"/>
      <c r="AD268" s="926"/>
      <c r="AE268" s="926"/>
    </row>
    <row r="269" spans="1:31" ht="15" customHeight="1" x14ac:dyDescent="0.2">
      <c r="A269" s="1032" t="str">
        <f t="shared" si="96"/>
        <v>Insert Room Name First</v>
      </c>
      <c r="B269" s="938"/>
      <c r="C269" s="891"/>
      <c r="D269" s="891"/>
      <c r="E269" s="984">
        <f t="shared" si="97"/>
        <v>0</v>
      </c>
      <c r="F269" s="890">
        <f>IF(A269="Insert Room Name First",0,ROUND(E269/VLOOKUP(A269,'Teaching Areas'!$A$2:$B$15,2,FALSE),0))</f>
        <v>0</v>
      </c>
      <c r="G269" s="891"/>
      <c r="H269" s="890" t="str">
        <f t="shared" si="98"/>
        <v/>
      </c>
      <c r="I269" s="983"/>
      <c r="J269" s="923"/>
      <c r="K269" s="922"/>
      <c r="L269" s="922"/>
      <c r="M269" s="922"/>
      <c r="N269" s="924"/>
      <c r="O269" s="926"/>
      <c r="P269" s="926"/>
      <c r="Q269" s="926"/>
      <c r="R269" s="926"/>
      <c r="S269" s="926"/>
      <c r="T269" s="926"/>
      <c r="U269" s="926"/>
      <c r="V269" s="926"/>
      <c r="W269" s="926"/>
      <c r="X269" s="926"/>
      <c r="Y269" s="926"/>
      <c r="Z269" s="926"/>
      <c r="AA269" s="926"/>
      <c r="AB269" s="926"/>
      <c r="AC269" s="926"/>
      <c r="AD269" s="926"/>
      <c r="AE269" s="926"/>
    </row>
    <row r="270" spans="1:31" ht="15" customHeight="1" x14ac:dyDescent="0.2">
      <c r="A270" s="1032" t="str">
        <f t="shared" si="96"/>
        <v>Insert Room Name First</v>
      </c>
      <c r="B270" s="938"/>
      <c r="C270" s="891"/>
      <c r="D270" s="891"/>
      <c r="E270" s="984">
        <f t="shared" si="97"/>
        <v>0</v>
      </c>
      <c r="F270" s="890">
        <f>IF(A270="Insert Room Name First",0,ROUND(E270/VLOOKUP(A270,'Teaching Areas'!$A$2:$B$15,2,FALSE),0))</f>
        <v>0</v>
      </c>
      <c r="G270" s="891"/>
      <c r="H270" s="890" t="str">
        <f t="shared" si="98"/>
        <v/>
      </c>
      <c r="I270" s="983"/>
      <c r="J270" s="923"/>
      <c r="K270" s="922"/>
      <c r="L270" s="922"/>
      <c r="M270" s="922"/>
      <c r="N270" s="924"/>
      <c r="O270" s="926"/>
      <c r="P270" s="926"/>
      <c r="Q270" s="926"/>
      <c r="R270" s="926"/>
      <c r="S270" s="926"/>
      <c r="T270" s="926"/>
      <c r="U270" s="926"/>
      <c r="V270" s="926"/>
      <c r="W270" s="926"/>
      <c r="X270" s="926"/>
      <c r="Y270" s="926"/>
      <c r="Z270" s="926"/>
      <c r="AA270" s="926"/>
      <c r="AB270" s="926"/>
      <c r="AC270" s="926"/>
      <c r="AD270" s="926"/>
      <c r="AE270" s="926"/>
    </row>
    <row r="271" spans="1:31" ht="15" customHeight="1" x14ac:dyDescent="0.2">
      <c r="A271" s="1032" t="str">
        <f t="shared" si="96"/>
        <v>Insert Room Name First</v>
      </c>
      <c r="B271" s="938"/>
      <c r="C271" s="891"/>
      <c r="D271" s="891"/>
      <c r="E271" s="984">
        <f t="shared" si="97"/>
        <v>0</v>
      </c>
      <c r="F271" s="890">
        <f>IF(A271="Insert Room Name First",0,ROUND(E271/VLOOKUP(A271,'Teaching Areas'!$A$2:$B$15,2,FALSE),0))</f>
        <v>0</v>
      </c>
      <c r="G271" s="891"/>
      <c r="H271" s="890" t="str">
        <f t="shared" si="98"/>
        <v/>
      </c>
      <c r="I271" s="983"/>
      <c r="J271" s="923"/>
      <c r="K271" s="922"/>
      <c r="L271" s="922"/>
      <c r="M271" s="922"/>
      <c r="N271" s="924"/>
      <c r="O271" s="926"/>
      <c r="P271" s="926"/>
      <c r="Q271" s="926"/>
      <c r="R271" s="926"/>
      <c r="S271" s="926"/>
      <c r="T271" s="926"/>
      <c r="U271" s="926"/>
      <c r="V271" s="926"/>
      <c r="W271" s="926"/>
      <c r="X271" s="926"/>
      <c r="Y271" s="926"/>
      <c r="Z271" s="926"/>
      <c r="AA271" s="926"/>
      <c r="AB271" s="926"/>
      <c r="AC271" s="926"/>
      <c r="AD271" s="926"/>
      <c r="AE271" s="926"/>
    </row>
    <row r="272" spans="1:31" ht="15" customHeight="1" x14ac:dyDescent="0.2">
      <c r="A272" s="1032" t="str">
        <f t="shared" si="96"/>
        <v>Insert Room Name First</v>
      </c>
      <c r="B272" s="938"/>
      <c r="C272" s="891"/>
      <c r="D272" s="891"/>
      <c r="E272" s="984">
        <f t="shared" si="97"/>
        <v>0</v>
      </c>
      <c r="F272" s="890">
        <f>IF(A272="Insert Room Name First",0,ROUND(E272/VLOOKUP(A272,'Teaching Areas'!$A$2:$B$15,2,FALSE),0))</f>
        <v>0</v>
      </c>
      <c r="G272" s="891"/>
      <c r="H272" s="890" t="str">
        <f t="shared" si="98"/>
        <v/>
      </c>
      <c r="I272" s="983"/>
      <c r="J272" s="923"/>
      <c r="K272" s="922"/>
      <c r="L272" s="922"/>
      <c r="M272" s="922"/>
      <c r="N272" s="924"/>
      <c r="O272" s="926"/>
      <c r="P272" s="926"/>
      <c r="Q272" s="926"/>
      <c r="R272" s="926"/>
      <c r="S272" s="926"/>
      <c r="T272" s="926"/>
      <c r="U272" s="926"/>
      <c r="V272" s="926"/>
      <c r="W272" s="926"/>
      <c r="X272" s="926"/>
      <c r="Y272" s="926"/>
      <c r="Z272" s="926"/>
      <c r="AA272" s="926"/>
      <c r="AB272" s="926"/>
      <c r="AC272" s="926"/>
      <c r="AD272" s="926"/>
      <c r="AE272" s="926"/>
    </row>
    <row r="273" spans="1:31" ht="15" customHeight="1" x14ac:dyDescent="0.2">
      <c r="A273" s="1032" t="str">
        <f t="shared" si="96"/>
        <v>Insert Room Name First</v>
      </c>
      <c r="B273" s="938"/>
      <c r="C273" s="891"/>
      <c r="D273" s="891"/>
      <c r="E273" s="984">
        <f t="shared" si="97"/>
        <v>0</v>
      </c>
      <c r="F273" s="890">
        <f>IF(A273="Insert Room Name First",0,ROUND(E273/VLOOKUP(A273,'Teaching Areas'!$A$2:$B$15,2,FALSE),0))</f>
        <v>0</v>
      </c>
      <c r="G273" s="891"/>
      <c r="H273" s="890" t="str">
        <f t="shared" si="98"/>
        <v/>
      </c>
      <c r="I273" s="983"/>
      <c r="J273" s="923"/>
      <c r="K273" s="922"/>
      <c r="L273" s="922"/>
      <c r="M273" s="922"/>
      <c r="N273" s="924"/>
      <c r="O273" s="926"/>
      <c r="P273" s="926"/>
      <c r="Q273" s="926"/>
      <c r="R273" s="926"/>
      <c r="S273" s="926"/>
      <c r="T273" s="926"/>
      <c r="U273" s="926"/>
      <c r="V273" s="926"/>
      <c r="W273" s="926"/>
      <c r="X273" s="926"/>
      <c r="Y273" s="926"/>
      <c r="Z273" s="926"/>
      <c r="AA273" s="926"/>
      <c r="AB273" s="926"/>
      <c r="AC273" s="926"/>
      <c r="AD273" s="926"/>
      <c r="AE273" s="926"/>
    </row>
    <row r="274" spans="1:31" ht="15" customHeight="1" x14ac:dyDescent="0.2">
      <c r="A274" s="1032" t="str">
        <f t="shared" si="96"/>
        <v>Insert Room Name First</v>
      </c>
      <c r="B274" s="938"/>
      <c r="C274" s="891"/>
      <c r="D274" s="891"/>
      <c r="E274" s="984">
        <f t="shared" si="97"/>
        <v>0</v>
      </c>
      <c r="F274" s="890">
        <f>IF(A274="Insert Room Name First",0,ROUND(E274/VLOOKUP(A274,'Teaching Areas'!$A$2:$B$15,2,FALSE),0))</f>
        <v>0</v>
      </c>
      <c r="G274" s="891"/>
      <c r="H274" s="890" t="str">
        <f t="shared" si="98"/>
        <v/>
      </c>
      <c r="I274" s="983"/>
      <c r="J274" s="923"/>
      <c r="K274" s="922"/>
      <c r="L274" s="922"/>
      <c r="M274" s="922"/>
      <c r="N274" s="924"/>
      <c r="O274" s="926"/>
      <c r="P274" s="926"/>
      <c r="Q274" s="926"/>
      <c r="R274" s="926"/>
      <c r="S274" s="926"/>
      <c r="T274" s="926"/>
      <c r="U274" s="926"/>
      <c r="V274" s="926"/>
      <c r="W274" s="926"/>
      <c r="X274" s="926"/>
      <c r="Y274" s="926"/>
      <c r="Z274" s="926"/>
      <c r="AA274" s="926"/>
      <c r="AB274" s="926"/>
      <c r="AC274" s="926"/>
      <c r="AD274" s="926"/>
      <c r="AE274" s="926"/>
    </row>
    <row r="275" spans="1:31" ht="15" customHeight="1" x14ac:dyDescent="0.2">
      <c r="A275" s="1032" t="str">
        <f t="shared" si="96"/>
        <v>Insert Room Name First</v>
      </c>
      <c r="B275" s="939"/>
      <c r="C275" s="891"/>
      <c r="D275" s="891"/>
      <c r="E275" s="984">
        <f t="shared" si="97"/>
        <v>0</v>
      </c>
      <c r="F275" s="890">
        <f>IF(A275="Insert Room Name First",0,ROUND(E275/VLOOKUP(A275,'Teaching Areas'!$A$2:$B$15,2,FALSE),0))</f>
        <v>0</v>
      </c>
      <c r="G275" s="892"/>
      <c r="H275" s="890" t="str">
        <f t="shared" si="98"/>
        <v/>
      </c>
      <c r="I275" s="985"/>
      <c r="J275" s="923"/>
      <c r="K275" s="922"/>
      <c r="L275" s="922"/>
      <c r="M275" s="922"/>
      <c r="N275" s="924"/>
      <c r="O275" s="926"/>
      <c r="P275" s="926"/>
      <c r="Q275" s="926"/>
      <c r="R275" s="926"/>
      <c r="S275" s="926"/>
      <c r="T275" s="926"/>
      <c r="U275" s="926"/>
      <c r="V275" s="926"/>
      <c r="W275" s="926"/>
      <c r="X275" s="926"/>
      <c r="Y275" s="926"/>
      <c r="Z275" s="926"/>
      <c r="AA275" s="926"/>
      <c r="AB275" s="926"/>
      <c r="AC275" s="926"/>
      <c r="AD275" s="926"/>
      <c r="AE275" s="926"/>
    </row>
    <row r="276" spans="1:31" ht="15" customHeight="1" x14ac:dyDescent="0.2">
      <c r="A276" s="1032" t="str">
        <f t="shared" si="96"/>
        <v>Insert Room Name First</v>
      </c>
      <c r="B276" s="939"/>
      <c r="C276" s="891"/>
      <c r="D276" s="891"/>
      <c r="E276" s="984">
        <f t="shared" si="97"/>
        <v>0</v>
      </c>
      <c r="F276" s="890">
        <f>IF(A276="Insert Room Name First",0,ROUND(E276/VLOOKUP(A276,'Teaching Areas'!$A$2:$B$15,2,FALSE),0))</f>
        <v>0</v>
      </c>
      <c r="G276" s="892"/>
      <c r="H276" s="890" t="str">
        <f t="shared" si="98"/>
        <v/>
      </c>
      <c r="I276" s="985"/>
      <c r="J276" s="923"/>
      <c r="K276" s="922"/>
      <c r="L276" s="922"/>
      <c r="M276" s="922"/>
      <c r="N276" s="924"/>
      <c r="O276" s="926"/>
      <c r="P276" s="926"/>
      <c r="Q276" s="926"/>
      <c r="R276" s="926"/>
      <c r="S276" s="926"/>
      <c r="T276" s="926"/>
      <c r="U276" s="926"/>
      <c r="V276" s="926"/>
      <c r="W276" s="926"/>
      <c r="X276" s="926"/>
      <c r="Y276" s="926"/>
      <c r="Z276" s="926"/>
      <c r="AA276" s="926"/>
      <c r="AB276" s="926"/>
      <c r="AC276" s="926"/>
      <c r="AD276" s="926"/>
      <c r="AE276" s="926"/>
    </row>
    <row r="277" spans="1:31" ht="15" customHeight="1" x14ac:dyDescent="0.2">
      <c r="A277" s="1032" t="str">
        <f t="shared" si="96"/>
        <v>Insert Room Name First</v>
      </c>
      <c r="B277" s="938"/>
      <c r="C277" s="891"/>
      <c r="D277" s="891"/>
      <c r="E277" s="984">
        <f t="shared" si="97"/>
        <v>0</v>
      </c>
      <c r="F277" s="890">
        <f>IF(A277="Insert Room Name First",0,ROUND(E277/VLOOKUP(A277,'Teaching Areas'!$A$2:$B$15,2,FALSE),0))</f>
        <v>0</v>
      </c>
      <c r="G277" s="891"/>
      <c r="H277" s="890" t="str">
        <f t="shared" si="98"/>
        <v/>
      </c>
      <c r="I277" s="983"/>
      <c r="J277" s="923"/>
      <c r="K277" s="922"/>
      <c r="L277" s="922"/>
      <c r="M277" s="922"/>
      <c r="N277" s="924"/>
      <c r="O277" s="926"/>
      <c r="P277" s="926"/>
      <c r="Q277" s="926"/>
      <c r="R277" s="926"/>
      <c r="S277" s="926"/>
      <c r="T277" s="926"/>
      <c r="U277" s="926"/>
      <c r="V277" s="926"/>
      <c r="W277" s="926"/>
      <c r="X277" s="926"/>
      <c r="Y277" s="926"/>
      <c r="Z277" s="926"/>
      <c r="AA277" s="926"/>
      <c r="AB277" s="926"/>
      <c r="AC277" s="926"/>
      <c r="AD277" s="926"/>
      <c r="AE277" s="926"/>
    </row>
    <row r="278" spans="1:31" ht="15" customHeight="1" x14ac:dyDescent="0.2">
      <c r="A278" s="1032" t="str">
        <f t="shared" si="96"/>
        <v>Insert Room Name First</v>
      </c>
      <c r="B278" s="938"/>
      <c r="C278" s="891"/>
      <c r="D278" s="891"/>
      <c r="E278" s="984">
        <f t="shared" si="97"/>
        <v>0</v>
      </c>
      <c r="F278" s="890">
        <f>IF(A278="Insert Room Name First",0,ROUND(E278/VLOOKUP(A278,'Teaching Areas'!$A$2:$B$15,2,FALSE),0))</f>
        <v>0</v>
      </c>
      <c r="G278" s="891"/>
      <c r="H278" s="890" t="str">
        <f t="shared" si="98"/>
        <v/>
      </c>
      <c r="I278" s="983"/>
      <c r="J278" s="923"/>
      <c r="K278" s="922"/>
      <c r="L278" s="922"/>
      <c r="M278" s="922"/>
      <c r="N278" s="924"/>
      <c r="O278" s="926"/>
      <c r="P278" s="926"/>
      <c r="Q278" s="926"/>
      <c r="R278" s="926"/>
      <c r="S278" s="926"/>
      <c r="T278" s="926"/>
      <c r="U278" s="926"/>
      <c r="V278" s="926"/>
      <c r="W278" s="926"/>
      <c r="X278" s="926"/>
      <c r="Y278" s="926"/>
      <c r="Z278" s="926"/>
      <c r="AA278" s="926"/>
      <c r="AB278" s="926"/>
      <c r="AC278" s="926"/>
      <c r="AD278" s="926"/>
      <c r="AE278" s="926"/>
    </row>
    <row r="279" spans="1:31" ht="15" customHeight="1" x14ac:dyDescent="0.2">
      <c r="A279" s="1032" t="str">
        <f t="shared" si="96"/>
        <v>Insert Room Name First</v>
      </c>
      <c r="B279" s="938"/>
      <c r="C279" s="891"/>
      <c r="D279" s="891"/>
      <c r="E279" s="984">
        <f t="shared" si="97"/>
        <v>0</v>
      </c>
      <c r="F279" s="890">
        <f>IF(A279="Insert Room Name First",0,ROUND(E279/VLOOKUP(A279,'Teaching Areas'!$A$2:$B$15,2,FALSE),0))</f>
        <v>0</v>
      </c>
      <c r="G279" s="891"/>
      <c r="H279" s="890" t="str">
        <f t="shared" si="98"/>
        <v/>
      </c>
      <c r="I279" s="983"/>
      <c r="J279" s="923"/>
      <c r="K279" s="922"/>
      <c r="L279" s="922"/>
      <c r="M279" s="922"/>
      <c r="N279" s="924"/>
      <c r="O279" s="926"/>
      <c r="P279" s="926"/>
      <c r="Q279" s="926"/>
      <c r="R279" s="926"/>
      <c r="S279" s="926"/>
      <c r="T279" s="926"/>
      <c r="U279" s="926"/>
      <c r="V279" s="926"/>
      <c r="W279" s="926"/>
      <c r="X279" s="926"/>
      <c r="Y279" s="926"/>
      <c r="Z279" s="926"/>
      <c r="AA279" s="926"/>
      <c r="AB279" s="926"/>
      <c r="AC279" s="926"/>
      <c r="AD279" s="926"/>
      <c r="AE279" s="926"/>
    </row>
    <row r="280" spans="1:31" ht="15" customHeight="1" x14ac:dyDescent="0.2">
      <c r="A280" s="1032" t="str">
        <f t="shared" si="96"/>
        <v>Insert Room Name First</v>
      </c>
      <c r="B280" s="938"/>
      <c r="C280" s="891"/>
      <c r="D280" s="891"/>
      <c r="E280" s="984">
        <f t="shared" si="97"/>
        <v>0</v>
      </c>
      <c r="F280" s="890">
        <f>IF(A280="Insert Room Name First",0,ROUND(E280/VLOOKUP(A280,'Teaching Areas'!$A$2:$B$15,2,FALSE),0))</f>
        <v>0</v>
      </c>
      <c r="G280" s="891"/>
      <c r="H280" s="890" t="str">
        <f t="shared" si="98"/>
        <v/>
      </c>
      <c r="I280" s="983"/>
      <c r="J280" s="923"/>
      <c r="K280" s="922"/>
      <c r="L280" s="922"/>
      <c r="M280" s="922"/>
      <c r="N280" s="924"/>
      <c r="O280" s="926"/>
      <c r="P280" s="926"/>
      <c r="Q280" s="926"/>
      <c r="R280" s="926"/>
      <c r="S280" s="926"/>
      <c r="T280" s="926"/>
      <c r="U280" s="926"/>
      <c r="V280" s="926"/>
      <c r="W280" s="926"/>
      <c r="X280" s="926"/>
      <c r="Y280" s="926"/>
      <c r="Z280" s="926"/>
      <c r="AA280" s="926"/>
      <c r="AB280" s="926"/>
      <c r="AC280" s="926"/>
      <c r="AD280" s="926"/>
      <c r="AE280" s="926"/>
    </row>
    <row r="281" spans="1:31" ht="15" customHeight="1" x14ac:dyDescent="0.2">
      <c r="A281" s="1032" t="str">
        <f t="shared" si="96"/>
        <v>Insert Room Name First</v>
      </c>
      <c r="B281" s="938"/>
      <c r="C281" s="891"/>
      <c r="D281" s="891"/>
      <c r="E281" s="984">
        <f t="shared" si="97"/>
        <v>0</v>
      </c>
      <c r="F281" s="890">
        <f>IF(A281="Insert Room Name First",0,ROUND(E281/VLOOKUP(A281,'Teaching Areas'!$A$2:$B$15,2,FALSE),0))</f>
        <v>0</v>
      </c>
      <c r="G281" s="891"/>
      <c r="H281" s="890" t="str">
        <f t="shared" si="98"/>
        <v/>
      </c>
      <c r="I281" s="983"/>
      <c r="J281" s="923"/>
      <c r="K281" s="922"/>
      <c r="L281" s="922"/>
      <c r="M281" s="922"/>
      <c r="N281" s="924"/>
      <c r="O281" s="926"/>
      <c r="P281" s="926"/>
      <c r="Q281" s="926"/>
      <c r="R281" s="926"/>
      <c r="S281" s="926"/>
      <c r="T281" s="926"/>
      <c r="U281" s="926"/>
      <c r="V281" s="926"/>
      <c r="W281" s="926"/>
      <c r="X281" s="926"/>
      <c r="Y281" s="926"/>
      <c r="Z281" s="926"/>
      <c r="AA281" s="926"/>
      <c r="AB281" s="926"/>
      <c r="AC281" s="926"/>
      <c r="AD281" s="926"/>
      <c r="AE281" s="926"/>
    </row>
    <row r="282" spans="1:31" ht="15" customHeight="1" x14ac:dyDescent="0.2">
      <c r="A282" s="1032" t="str">
        <f t="shared" si="96"/>
        <v>Insert Room Name First</v>
      </c>
      <c r="B282" s="938"/>
      <c r="C282" s="891"/>
      <c r="D282" s="891"/>
      <c r="E282" s="984">
        <f t="shared" si="97"/>
        <v>0</v>
      </c>
      <c r="F282" s="890">
        <f>IF(A282="Insert Room Name First",0,ROUND(E282/VLOOKUP(A282,'Teaching Areas'!$A$2:$B$15,2,FALSE),0))</f>
        <v>0</v>
      </c>
      <c r="G282" s="891"/>
      <c r="H282" s="890" t="str">
        <f t="shared" si="98"/>
        <v/>
      </c>
      <c r="I282" s="983"/>
      <c r="J282" s="923"/>
      <c r="K282" s="922"/>
      <c r="L282" s="922"/>
      <c r="M282" s="922"/>
      <c r="N282" s="924"/>
      <c r="O282" s="926"/>
      <c r="P282" s="926"/>
      <c r="Q282" s="926"/>
      <c r="R282" s="926"/>
      <c r="S282" s="926"/>
      <c r="T282" s="926"/>
      <c r="U282" s="926"/>
      <c r="V282" s="926"/>
      <c r="W282" s="926"/>
      <c r="X282" s="926"/>
      <c r="Y282" s="926"/>
      <c r="Z282" s="926"/>
      <c r="AA282" s="926"/>
      <c r="AB282" s="926"/>
      <c r="AC282" s="926"/>
      <c r="AD282" s="926"/>
      <c r="AE282" s="926"/>
    </row>
    <row r="283" spans="1:31" ht="15" customHeight="1" x14ac:dyDescent="0.2">
      <c r="A283" s="1032" t="str">
        <f t="shared" si="96"/>
        <v>Insert Room Name First</v>
      </c>
      <c r="B283" s="938"/>
      <c r="C283" s="891"/>
      <c r="D283" s="891"/>
      <c r="E283" s="984">
        <f t="shared" si="97"/>
        <v>0</v>
      </c>
      <c r="F283" s="890">
        <f>IF(A283="Insert Room Name First",0,ROUND(E283/VLOOKUP(A283,'Teaching Areas'!$A$2:$B$15,2,FALSE),0))</f>
        <v>0</v>
      </c>
      <c r="G283" s="891"/>
      <c r="H283" s="890" t="str">
        <f t="shared" si="98"/>
        <v/>
      </c>
      <c r="I283" s="983"/>
      <c r="J283" s="923"/>
      <c r="K283" s="922"/>
      <c r="L283" s="922"/>
      <c r="M283" s="922"/>
      <c r="N283" s="924"/>
      <c r="O283" s="926"/>
      <c r="P283" s="926"/>
      <c r="Q283" s="926"/>
      <c r="R283" s="926"/>
      <c r="S283" s="926"/>
      <c r="T283" s="926"/>
      <c r="U283" s="926"/>
      <c r="V283" s="926"/>
      <c r="W283" s="926"/>
      <c r="X283" s="926"/>
      <c r="Y283" s="926"/>
      <c r="Z283" s="926"/>
      <c r="AA283" s="926"/>
      <c r="AB283" s="926"/>
      <c r="AC283" s="926"/>
      <c r="AD283" s="926"/>
      <c r="AE283" s="926"/>
    </row>
    <row r="284" spans="1:31" ht="15" customHeight="1" x14ac:dyDescent="0.2">
      <c r="A284" s="1032" t="str">
        <f t="shared" si="96"/>
        <v>Insert Room Name First</v>
      </c>
      <c r="B284" s="938"/>
      <c r="C284" s="891"/>
      <c r="D284" s="891"/>
      <c r="E284" s="984">
        <f t="shared" si="97"/>
        <v>0</v>
      </c>
      <c r="F284" s="890">
        <f>IF(A284="Insert Room Name First",0,ROUND(E284/VLOOKUP(A284,'Teaching Areas'!$A$2:$B$15,2,FALSE),0))</f>
        <v>0</v>
      </c>
      <c r="G284" s="891"/>
      <c r="H284" s="890" t="str">
        <f t="shared" si="98"/>
        <v/>
      </c>
      <c r="I284" s="983"/>
      <c r="J284" s="923"/>
      <c r="K284" s="922"/>
      <c r="L284" s="922"/>
      <c r="M284" s="922"/>
      <c r="N284" s="924"/>
      <c r="O284" s="926"/>
      <c r="P284" s="926"/>
      <c r="Q284" s="926"/>
      <c r="R284" s="926"/>
      <c r="S284" s="926"/>
      <c r="T284" s="926"/>
      <c r="U284" s="926"/>
      <c r="V284" s="926"/>
      <c r="W284" s="926"/>
      <c r="X284" s="926"/>
      <c r="Y284" s="926"/>
      <c r="Z284" s="926"/>
      <c r="AA284" s="926"/>
      <c r="AB284" s="926"/>
      <c r="AC284" s="926"/>
      <c r="AD284" s="926"/>
      <c r="AE284" s="926"/>
    </row>
    <row r="285" spans="1:31" ht="15" customHeight="1" x14ac:dyDescent="0.2">
      <c r="A285" s="1032" t="str">
        <f t="shared" si="96"/>
        <v>Insert Room Name First</v>
      </c>
      <c r="B285" s="938"/>
      <c r="C285" s="891"/>
      <c r="D285" s="891"/>
      <c r="E285" s="984">
        <f t="shared" si="97"/>
        <v>0</v>
      </c>
      <c r="F285" s="890">
        <f>IF(A285="Insert Room Name First",0,ROUND(E285/VLOOKUP(A285,'Teaching Areas'!$A$2:$B$15,2,FALSE),0))</f>
        <v>0</v>
      </c>
      <c r="G285" s="891"/>
      <c r="H285" s="890" t="str">
        <f t="shared" si="98"/>
        <v/>
      </c>
      <c r="I285" s="983"/>
      <c r="J285" s="923"/>
      <c r="K285" s="922"/>
      <c r="L285" s="922"/>
      <c r="M285" s="922"/>
      <c r="N285" s="924"/>
      <c r="O285" s="926"/>
      <c r="P285" s="926"/>
      <c r="Q285" s="926"/>
      <c r="R285" s="926"/>
      <c r="S285" s="926"/>
      <c r="T285" s="926"/>
      <c r="U285" s="926"/>
      <c r="V285" s="926"/>
      <c r="W285" s="926"/>
      <c r="X285" s="926"/>
      <c r="Y285" s="926"/>
      <c r="Z285" s="926"/>
      <c r="AA285" s="926"/>
      <c r="AB285" s="926"/>
      <c r="AC285" s="926"/>
      <c r="AD285" s="926"/>
      <c r="AE285" s="926"/>
    </row>
    <row r="286" spans="1:31" ht="15" customHeight="1" x14ac:dyDescent="0.2">
      <c r="A286" s="1032" t="str">
        <f t="shared" si="96"/>
        <v>Insert Room Name First</v>
      </c>
      <c r="B286" s="938"/>
      <c r="C286" s="891"/>
      <c r="D286" s="891"/>
      <c r="E286" s="984">
        <f t="shared" si="97"/>
        <v>0</v>
      </c>
      <c r="F286" s="890">
        <f>IF(A286="Insert Room Name First",0,ROUND(E286/VLOOKUP(A286,'Teaching Areas'!$A$2:$B$15,2,FALSE),0))</f>
        <v>0</v>
      </c>
      <c r="G286" s="891"/>
      <c r="H286" s="890" t="str">
        <f t="shared" si="98"/>
        <v/>
      </c>
      <c r="I286" s="983"/>
      <c r="J286" s="923"/>
      <c r="K286" s="922"/>
      <c r="L286" s="922"/>
      <c r="M286" s="922"/>
      <c r="N286" s="924"/>
      <c r="O286" s="926"/>
      <c r="P286" s="926"/>
      <c r="Q286" s="926"/>
      <c r="R286" s="926"/>
      <c r="S286" s="926"/>
      <c r="T286" s="926"/>
      <c r="U286" s="926"/>
      <c r="V286" s="926"/>
      <c r="W286" s="926"/>
      <c r="X286" s="926"/>
      <c r="Y286" s="926"/>
      <c r="Z286" s="926"/>
      <c r="AA286" s="926"/>
      <c r="AB286" s="926"/>
      <c r="AC286" s="926"/>
      <c r="AD286" s="926"/>
      <c r="AE286" s="926"/>
    </row>
    <row r="287" spans="1:31" ht="15" customHeight="1" x14ac:dyDescent="0.2">
      <c r="A287" s="1032" t="str">
        <f t="shared" si="96"/>
        <v>Insert Room Name First</v>
      </c>
      <c r="B287" s="938"/>
      <c r="C287" s="891"/>
      <c r="D287" s="891"/>
      <c r="E287" s="984">
        <f t="shared" si="97"/>
        <v>0</v>
      </c>
      <c r="F287" s="890">
        <f>IF(A287="Insert Room Name First",0,ROUND(E287/VLOOKUP(A287,'Teaching Areas'!$A$2:$B$15,2,FALSE),0))</f>
        <v>0</v>
      </c>
      <c r="G287" s="891"/>
      <c r="H287" s="890" t="str">
        <f t="shared" si="98"/>
        <v/>
      </c>
      <c r="I287" s="983"/>
      <c r="J287" s="923"/>
      <c r="K287" s="922"/>
      <c r="L287" s="922"/>
      <c r="M287" s="922"/>
      <c r="N287" s="924"/>
      <c r="O287" s="926"/>
      <c r="P287" s="926"/>
      <c r="Q287" s="926"/>
      <c r="R287" s="926"/>
      <c r="S287" s="926"/>
      <c r="T287" s="926"/>
      <c r="U287" s="926"/>
      <c r="V287" s="926"/>
      <c r="W287" s="926"/>
      <c r="X287" s="926"/>
      <c r="Y287" s="926"/>
      <c r="Z287" s="926"/>
      <c r="AA287" s="926"/>
      <c r="AB287" s="926"/>
      <c r="AC287" s="926"/>
      <c r="AD287" s="926"/>
      <c r="AE287" s="926"/>
    </row>
    <row r="288" spans="1:31" ht="15" customHeight="1" x14ac:dyDescent="0.2">
      <c r="A288" s="1032" t="str">
        <f t="shared" si="96"/>
        <v>Insert Room Name First</v>
      </c>
      <c r="B288" s="938"/>
      <c r="C288" s="891"/>
      <c r="D288" s="891"/>
      <c r="E288" s="984">
        <f t="shared" si="97"/>
        <v>0</v>
      </c>
      <c r="F288" s="890">
        <f>IF(A288="Insert Room Name First",0,ROUND(E288/VLOOKUP(A288,'Teaching Areas'!$A$2:$B$15,2,FALSE),0))</f>
        <v>0</v>
      </c>
      <c r="G288" s="891"/>
      <c r="H288" s="890" t="str">
        <f t="shared" si="98"/>
        <v/>
      </c>
      <c r="I288" s="983"/>
      <c r="J288" s="923"/>
      <c r="K288" s="922"/>
      <c r="L288" s="922"/>
      <c r="M288" s="922"/>
      <c r="N288" s="924"/>
      <c r="O288" s="926"/>
      <c r="P288" s="926"/>
      <c r="Q288" s="926"/>
      <c r="R288" s="926"/>
      <c r="S288" s="926"/>
      <c r="T288" s="926"/>
      <c r="U288" s="926"/>
      <c r="V288" s="926"/>
      <c r="W288" s="926"/>
      <c r="X288" s="926"/>
      <c r="Y288" s="926"/>
      <c r="Z288" s="926"/>
      <c r="AA288" s="926"/>
      <c r="AB288" s="926"/>
      <c r="AC288" s="926"/>
      <c r="AD288" s="926"/>
      <c r="AE288" s="926"/>
    </row>
    <row r="289" spans="1:31" ht="15" customHeight="1" x14ac:dyDescent="0.2">
      <c r="A289" s="1032" t="str">
        <f t="shared" si="96"/>
        <v>Insert Room Name First</v>
      </c>
      <c r="B289" s="938"/>
      <c r="C289" s="891"/>
      <c r="D289" s="891"/>
      <c r="E289" s="984">
        <f t="shared" si="97"/>
        <v>0</v>
      </c>
      <c r="F289" s="890">
        <f>IF(A289="Insert Room Name First",0,ROUND(E289/VLOOKUP(A289,'Teaching Areas'!$A$2:$B$15,2,FALSE),0))</f>
        <v>0</v>
      </c>
      <c r="G289" s="891"/>
      <c r="H289" s="890" t="str">
        <f t="shared" si="98"/>
        <v/>
      </c>
      <c r="I289" s="983"/>
      <c r="J289" s="923"/>
      <c r="K289" s="922"/>
      <c r="L289" s="922"/>
      <c r="M289" s="922"/>
      <c r="N289" s="924"/>
      <c r="O289" s="926"/>
      <c r="P289" s="926"/>
      <c r="Q289" s="926"/>
      <c r="R289" s="926"/>
      <c r="S289" s="926"/>
      <c r="T289" s="926"/>
      <c r="U289" s="926"/>
      <c r="V289" s="926"/>
      <c r="W289" s="926"/>
      <c r="X289" s="926"/>
      <c r="Y289" s="926"/>
      <c r="Z289" s="926"/>
      <c r="AA289" s="926"/>
      <c r="AB289" s="926"/>
      <c r="AC289" s="926"/>
      <c r="AD289" s="926"/>
      <c r="AE289" s="926"/>
    </row>
    <row r="290" spans="1:31" ht="15" customHeight="1" x14ac:dyDescent="0.2">
      <c r="A290" s="1032" t="str">
        <f t="shared" si="96"/>
        <v>Insert Room Name First</v>
      </c>
      <c r="B290" s="939"/>
      <c r="C290" s="891"/>
      <c r="D290" s="891"/>
      <c r="E290" s="984">
        <f t="shared" si="97"/>
        <v>0</v>
      </c>
      <c r="F290" s="890">
        <f>IF(A290="Insert Room Name First",0,ROUND(E290/VLOOKUP(A290,'Teaching Areas'!$A$2:$B$15,2,FALSE),0))</f>
        <v>0</v>
      </c>
      <c r="G290" s="892"/>
      <c r="H290" s="890" t="str">
        <f t="shared" si="98"/>
        <v/>
      </c>
      <c r="I290" s="985"/>
      <c r="J290" s="923"/>
      <c r="K290" s="922"/>
      <c r="L290" s="922"/>
      <c r="M290" s="922"/>
      <c r="N290" s="924"/>
      <c r="O290" s="926"/>
      <c r="P290" s="926"/>
      <c r="Q290" s="926"/>
      <c r="R290" s="926"/>
      <c r="S290" s="926"/>
      <c r="T290" s="926"/>
      <c r="U290" s="926"/>
      <c r="V290" s="926"/>
      <c r="W290" s="926"/>
      <c r="X290" s="926"/>
      <c r="Y290" s="926"/>
      <c r="Z290" s="926"/>
      <c r="AA290" s="926"/>
      <c r="AB290" s="926"/>
      <c r="AC290" s="926"/>
      <c r="AD290" s="926"/>
      <c r="AE290" s="926"/>
    </row>
    <row r="291" spans="1:31" ht="15" customHeight="1" x14ac:dyDescent="0.2">
      <c r="A291" s="1032" t="str">
        <f t="shared" si="96"/>
        <v>Insert Room Name First</v>
      </c>
      <c r="B291" s="939"/>
      <c r="C291" s="891"/>
      <c r="D291" s="891"/>
      <c r="E291" s="984">
        <f t="shared" si="97"/>
        <v>0</v>
      </c>
      <c r="F291" s="890">
        <f>IF(A291="Insert Room Name First",0,ROUND(E291/VLOOKUP(A291,'Teaching Areas'!$A$2:$B$15,2,FALSE),0))</f>
        <v>0</v>
      </c>
      <c r="G291" s="892"/>
      <c r="H291" s="890" t="str">
        <f t="shared" si="98"/>
        <v/>
      </c>
      <c r="I291" s="985"/>
      <c r="J291" s="923"/>
      <c r="K291" s="922"/>
      <c r="L291" s="922"/>
      <c r="M291" s="922"/>
      <c r="N291" s="924"/>
      <c r="O291" s="926"/>
      <c r="P291" s="926"/>
      <c r="Q291" s="926"/>
      <c r="R291" s="926"/>
      <c r="S291" s="926"/>
      <c r="T291" s="926"/>
      <c r="U291" s="926"/>
      <c r="V291" s="926"/>
      <c r="W291" s="926"/>
      <c r="X291" s="926"/>
      <c r="Y291" s="926"/>
      <c r="Z291" s="926"/>
      <c r="AA291" s="926"/>
      <c r="AB291" s="926"/>
      <c r="AC291" s="926"/>
      <c r="AD291" s="926"/>
      <c r="AE291" s="926"/>
    </row>
    <row r="292" spans="1:31" ht="15" customHeight="1" x14ac:dyDescent="0.2">
      <c r="A292" s="1032" t="str">
        <f t="shared" si="96"/>
        <v>Insert Room Name First</v>
      </c>
      <c r="B292" s="938"/>
      <c r="C292" s="891"/>
      <c r="D292" s="891"/>
      <c r="E292" s="984">
        <f t="shared" si="97"/>
        <v>0</v>
      </c>
      <c r="F292" s="890">
        <f>IF(A292="Insert Room Name First",0,ROUND(E292/VLOOKUP(A292,'Teaching Areas'!$A$2:$B$15,2,FALSE),0))</f>
        <v>0</v>
      </c>
      <c r="G292" s="891"/>
      <c r="H292" s="890" t="str">
        <f t="shared" si="98"/>
        <v/>
      </c>
      <c r="I292" s="983"/>
      <c r="J292" s="923"/>
      <c r="K292" s="922"/>
      <c r="L292" s="922"/>
      <c r="M292" s="922"/>
      <c r="N292" s="924"/>
      <c r="O292" s="926"/>
      <c r="P292" s="926"/>
      <c r="Q292" s="926"/>
      <c r="R292" s="926"/>
      <c r="S292" s="926"/>
      <c r="T292" s="926"/>
      <c r="U292" s="926"/>
      <c r="V292" s="926"/>
      <c r="W292" s="926"/>
      <c r="X292" s="926"/>
      <c r="Y292" s="926"/>
      <c r="Z292" s="926"/>
      <c r="AA292" s="926"/>
      <c r="AB292" s="926"/>
      <c r="AC292" s="926"/>
      <c r="AD292" s="926"/>
      <c r="AE292" s="926"/>
    </row>
    <row r="293" spans="1:31" ht="15" customHeight="1" x14ac:dyDescent="0.2">
      <c r="A293" s="1032" t="str">
        <f t="shared" si="96"/>
        <v>Insert Room Name First</v>
      </c>
      <c r="B293" s="938"/>
      <c r="C293" s="891"/>
      <c r="D293" s="891"/>
      <c r="E293" s="984">
        <f t="shared" si="97"/>
        <v>0</v>
      </c>
      <c r="F293" s="890">
        <f>IF(A293="Insert Room Name First",0,ROUND(E293/VLOOKUP(A293,'Teaching Areas'!$A$2:$B$15,2,FALSE),0))</f>
        <v>0</v>
      </c>
      <c r="G293" s="891"/>
      <c r="H293" s="890" t="str">
        <f t="shared" si="98"/>
        <v/>
      </c>
      <c r="I293" s="983"/>
      <c r="J293" s="923"/>
      <c r="K293" s="922"/>
      <c r="L293" s="922"/>
      <c r="M293" s="922"/>
      <c r="N293" s="924"/>
      <c r="O293" s="926"/>
      <c r="P293" s="926"/>
      <c r="Q293" s="926"/>
      <c r="R293" s="926"/>
      <c r="S293" s="926"/>
      <c r="T293" s="926"/>
      <c r="U293" s="926"/>
      <c r="V293" s="926"/>
      <c r="W293" s="926"/>
      <c r="X293" s="926"/>
      <c r="Y293" s="926"/>
      <c r="Z293" s="926"/>
      <c r="AA293" s="926"/>
      <c r="AB293" s="926"/>
      <c r="AC293" s="926"/>
      <c r="AD293" s="926"/>
      <c r="AE293" s="926"/>
    </row>
    <row r="294" spans="1:31" ht="15" customHeight="1" x14ac:dyDescent="0.2">
      <c r="A294" s="1032" t="str">
        <f t="shared" si="96"/>
        <v>Insert Room Name First</v>
      </c>
      <c r="B294" s="938"/>
      <c r="C294" s="891"/>
      <c r="D294" s="891"/>
      <c r="E294" s="984">
        <f t="shared" si="97"/>
        <v>0</v>
      </c>
      <c r="F294" s="890">
        <f>IF(A294="Insert Room Name First",0,ROUND(E294/VLOOKUP(A294,'Teaching Areas'!$A$2:$B$15,2,FALSE),0))</f>
        <v>0</v>
      </c>
      <c r="G294" s="891"/>
      <c r="H294" s="890" t="str">
        <f t="shared" si="98"/>
        <v/>
      </c>
      <c r="I294" s="983"/>
      <c r="J294" s="923"/>
      <c r="K294" s="922"/>
      <c r="L294" s="922"/>
      <c r="M294" s="922"/>
      <c r="N294" s="924"/>
      <c r="O294" s="926"/>
      <c r="P294" s="926"/>
      <c r="Q294" s="926"/>
      <c r="R294" s="926"/>
      <c r="S294" s="926"/>
      <c r="T294" s="926"/>
      <c r="U294" s="926"/>
      <c r="V294" s="926"/>
      <c r="W294" s="926"/>
      <c r="X294" s="926"/>
      <c r="Y294" s="926"/>
      <c r="Z294" s="926"/>
      <c r="AA294" s="926"/>
      <c r="AB294" s="926"/>
      <c r="AC294" s="926"/>
      <c r="AD294" s="926"/>
      <c r="AE294" s="926"/>
    </row>
    <row r="295" spans="1:31" ht="15" customHeight="1" x14ac:dyDescent="0.2">
      <c r="A295" s="1032" t="str">
        <f t="shared" si="96"/>
        <v>Insert Room Name First</v>
      </c>
      <c r="B295" s="938"/>
      <c r="C295" s="891"/>
      <c r="D295" s="891"/>
      <c r="E295" s="984">
        <f t="shared" si="97"/>
        <v>0</v>
      </c>
      <c r="F295" s="890">
        <f>IF(A295="Insert Room Name First",0,ROUND(E295/VLOOKUP(A295,'Teaching Areas'!$A$2:$B$15,2,FALSE),0))</f>
        <v>0</v>
      </c>
      <c r="G295" s="891"/>
      <c r="H295" s="890" t="str">
        <f t="shared" si="98"/>
        <v/>
      </c>
      <c r="I295" s="983"/>
      <c r="J295" s="923"/>
      <c r="K295" s="922"/>
      <c r="L295" s="922"/>
      <c r="M295" s="922"/>
      <c r="N295" s="924"/>
      <c r="O295" s="926"/>
      <c r="P295" s="926"/>
      <c r="Q295" s="926"/>
      <c r="R295" s="926"/>
      <c r="S295" s="926"/>
      <c r="T295" s="926"/>
      <c r="U295" s="926"/>
      <c r="V295" s="926"/>
      <c r="W295" s="926"/>
      <c r="X295" s="926"/>
      <c r="Y295" s="926"/>
      <c r="Z295" s="926"/>
      <c r="AA295" s="926"/>
      <c r="AB295" s="926"/>
      <c r="AC295" s="926"/>
      <c r="AD295" s="926"/>
      <c r="AE295" s="926"/>
    </row>
    <row r="296" spans="1:31" ht="15" customHeight="1" x14ac:dyDescent="0.2">
      <c r="A296" s="1032" t="str">
        <f t="shared" si="96"/>
        <v>Insert Room Name First</v>
      </c>
      <c r="B296" s="938"/>
      <c r="C296" s="891"/>
      <c r="D296" s="891"/>
      <c r="E296" s="984">
        <f t="shared" si="97"/>
        <v>0</v>
      </c>
      <c r="F296" s="890">
        <f>IF(A296="Insert Room Name First",0,ROUND(E296/VLOOKUP(A296,'Teaching Areas'!$A$2:$B$15,2,FALSE),0))</f>
        <v>0</v>
      </c>
      <c r="G296" s="891"/>
      <c r="H296" s="890" t="str">
        <f t="shared" si="98"/>
        <v/>
      </c>
      <c r="I296" s="983"/>
      <c r="J296" s="923"/>
      <c r="K296" s="922"/>
      <c r="L296" s="922"/>
      <c r="M296" s="922"/>
      <c r="N296" s="924"/>
      <c r="O296" s="926"/>
      <c r="P296" s="926"/>
      <c r="Q296" s="926"/>
      <c r="R296" s="926"/>
      <c r="S296" s="926"/>
      <c r="T296" s="926"/>
      <c r="U296" s="926"/>
      <c r="V296" s="926"/>
      <c r="W296" s="926"/>
      <c r="X296" s="926"/>
      <c r="Y296" s="926"/>
      <c r="Z296" s="926"/>
      <c r="AA296" s="926"/>
      <c r="AB296" s="926"/>
      <c r="AC296" s="926"/>
      <c r="AD296" s="926"/>
      <c r="AE296" s="926"/>
    </row>
    <row r="297" spans="1:31" ht="15" customHeight="1" x14ac:dyDescent="0.2">
      <c r="A297" s="1032" t="str">
        <f t="shared" si="96"/>
        <v>Insert Room Name First</v>
      </c>
      <c r="B297" s="938"/>
      <c r="C297" s="891"/>
      <c r="D297" s="891"/>
      <c r="E297" s="984">
        <f t="shared" si="97"/>
        <v>0</v>
      </c>
      <c r="F297" s="890">
        <f>IF(A297="Insert Room Name First",0,ROUND(E297/VLOOKUP(A297,'Teaching Areas'!$A$2:$B$15,2,FALSE),0))</f>
        <v>0</v>
      </c>
      <c r="G297" s="891"/>
      <c r="H297" s="890" t="str">
        <f t="shared" si="98"/>
        <v/>
      </c>
      <c r="I297" s="983"/>
      <c r="J297" s="923"/>
      <c r="K297" s="922"/>
      <c r="L297" s="922"/>
      <c r="M297" s="922"/>
      <c r="N297" s="924"/>
      <c r="O297" s="926"/>
      <c r="P297" s="926"/>
      <c r="Q297" s="926"/>
      <c r="R297" s="926"/>
      <c r="S297" s="926"/>
      <c r="T297" s="926"/>
      <c r="U297" s="926"/>
      <c r="V297" s="926"/>
      <c r="W297" s="926"/>
      <c r="X297" s="926"/>
      <c r="Y297" s="926"/>
      <c r="Z297" s="926"/>
      <c r="AA297" s="926"/>
      <c r="AB297" s="926"/>
      <c r="AC297" s="926"/>
      <c r="AD297" s="926"/>
      <c r="AE297" s="926"/>
    </row>
    <row r="298" spans="1:31" ht="15" customHeight="1" x14ac:dyDescent="0.2">
      <c r="A298" s="1032" t="str">
        <f t="shared" si="96"/>
        <v>Insert Room Name First</v>
      </c>
      <c r="B298" s="938"/>
      <c r="C298" s="891"/>
      <c r="D298" s="891"/>
      <c r="E298" s="984">
        <f t="shared" si="97"/>
        <v>0</v>
      </c>
      <c r="F298" s="890">
        <f>IF(A298="Insert Room Name First",0,ROUND(E298/VLOOKUP(A298,'Teaching Areas'!$A$2:$B$15,2,FALSE),0))</f>
        <v>0</v>
      </c>
      <c r="G298" s="891"/>
      <c r="H298" s="890" t="str">
        <f t="shared" si="98"/>
        <v/>
      </c>
      <c r="I298" s="983"/>
      <c r="J298" s="923"/>
      <c r="K298" s="922"/>
      <c r="L298" s="922"/>
      <c r="M298" s="922"/>
      <c r="N298" s="924"/>
      <c r="O298" s="926"/>
      <c r="P298" s="926"/>
      <c r="Q298" s="926"/>
      <c r="R298" s="926"/>
      <c r="S298" s="926"/>
      <c r="T298" s="926"/>
      <c r="U298" s="926"/>
      <c r="V298" s="926"/>
      <c r="W298" s="926"/>
      <c r="X298" s="926"/>
      <c r="Y298" s="926"/>
      <c r="Z298" s="926"/>
      <c r="AA298" s="926"/>
      <c r="AB298" s="926"/>
      <c r="AC298" s="926"/>
      <c r="AD298" s="926"/>
      <c r="AE298" s="926"/>
    </row>
    <row r="299" spans="1:31" ht="15" customHeight="1" x14ac:dyDescent="0.2">
      <c r="A299" s="1032" t="str">
        <f t="shared" si="96"/>
        <v>Insert Room Name First</v>
      </c>
      <c r="B299" s="938"/>
      <c r="C299" s="891"/>
      <c r="D299" s="891"/>
      <c r="E299" s="984">
        <f t="shared" si="97"/>
        <v>0</v>
      </c>
      <c r="F299" s="890">
        <f>IF(A299="Insert Room Name First",0,ROUND(E299/VLOOKUP(A299,'Teaching Areas'!$A$2:$B$15,2,FALSE),0))</f>
        <v>0</v>
      </c>
      <c r="G299" s="891"/>
      <c r="H299" s="890" t="str">
        <f t="shared" si="98"/>
        <v/>
      </c>
      <c r="I299" s="983"/>
      <c r="J299" s="923"/>
      <c r="K299" s="922"/>
      <c r="L299" s="922"/>
      <c r="M299" s="922"/>
      <c r="N299" s="924"/>
      <c r="O299" s="926"/>
      <c r="P299" s="926"/>
      <c r="Q299" s="926"/>
      <c r="R299" s="926"/>
      <c r="S299" s="926"/>
      <c r="T299" s="926"/>
      <c r="U299" s="926"/>
      <c r="V299" s="926"/>
      <c r="W299" s="926"/>
      <c r="X299" s="926"/>
      <c r="Y299" s="926"/>
      <c r="Z299" s="926"/>
      <c r="AA299" s="926"/>
      <c r="AB299" s="926"/>
      <c r="AC299" s="926"/>
      <c r="AD299" s="926"/>
      <c r="AE299" s="926"/>
    </row>
    <row r="300" spans="1:31" ht="15" customHeight="1" x14ac:dyDescent="0.2">
      <c r="A300" s="1032" t="str">
        <f t="shared" si="96"/>
        <v>Insert Room Name First</v>
      </c>
      <c r="B300" s="938"/>
      <c r="C300" s="891"/>
      <c r="D300" s="891"/>
      <c r="E300" s="984">
        <f t="shared" si="97"/>
        <v>0</v>
      </c>
      <c r="F300" s="890">
        <f>IF(A300="Insert Room Name First",0,ROUND(E300/VLOOKUP(A300,'Teaching Areas'!$A$2:$B$15,2,FALSE),0))</f>
        <v>0</v>
      </c>
      <c r="G300" s="891"/>
      <c r="H300" s="890" t="str">
        <f t="shared" si="98"/>
        <v/>
      </c>
      <c r="I300" s="983"/>
      <c r="J300" s="923"/>
      <c r="K300" s="922"/>
      <c r="L300" s="922"/>
      <c r="M300" s="922"/>
      <c r="N300" s="924"/>
      <c r="O300" s="926"/>
      <c r="P300" s="926"/>
      <c r="Q300" s="926"/>
      <c r="R300" s="926"/>
      <c r="S300" s="926"/>
      <c r="T300" s="926"/>
      <c r="U300" s="926"/>
      <c r="V300" s="926"/>
      <c r="W300" s="926"/>
      <c r="X300" s="926"/>
      <c r="Y300" s="926"/>
      <c r="Z300" s="926"/>
      <c r="AA300" s="926"/>
      <c r="AB300" s="926"/>
      <c r="AC300" s="926"/>
      <c r="AD300" s="926"/>
      <c r="AE300" s="926"/>
    </row>
    <row r="301" spans="1:31" ht="15" customHeight="1" x14ac:dyDescent="0.2">
      <c r="A301" s="1032" t="str">
        <f t="shared" si="96"/>
        <v>Insert Room Name First</v>
      </c>
      <c r="B301" s="938"/>
      <c r="C301" s="891"/>
      <c r="D301" s="891"/>
      <c r="E301" s="984">
        <f t="shared" si="97"/>
        <v>0</v>
      </c>
      <c r="F301" s="890">
        <f>IF(A301="Insert Room Name First",0,ROUND(E301/VLOOKUP(A301,'Teaching Areas'!$A$2:$B$15,2,FALSE),0))</f>
        <v>0</v>
      </c>
      <c r="G301" s="891"/>
      <c r="H301" s="890" t="str">
        <f t="shared" si="98"/>
        <v/>
      </c>
      <c r="I301" s="983"/>
      <c r="J301" s="923"/>
      <c r="K301" s="922"/>
      <c r="L301" s="922"/>
      <c r="M301" s="922"/>
      <c r="N301" s="924"/>
      <c r="O301" s="926"/>
      <c r="P301" s="926"/>
      <c r="Q301" s="926"/>
      <c r="R301" s="926"/>
      <c r="S301" s="926"/>
      <c r="T301" s="926"/>
      <c r="U301" s="926"/>
      <c r="V301" s="926"/>
      <c r="W301" s="926"/>
      <c r="X301" s="926"/>
      <c r="Y301" s="926"/>
      <c r="Z301" s="926"/>
      <c r="AA301" s="926"/>
      <c r="AB301" s="926"/>
      <c r="AC301" s="926"/>
      <c r="AD301" s="926"/>
      <c r="AE301" s="926"/>
    </row>
    <row r="302" spans="1:31" ht="15" hidden="1" customHeight="1" thickBot="1" x14ac:dyDescent="0.25">
      <c r="A302" s="1032" t="str">
        <f t="shared" si="96"/>
        <v>Insert Room Name First</v>
      </c>
      <c r="B302" s="938"/>
      <c r="C302" s="891"/>
      <c r="D302" s="891"/>
      <c r="E302" s="984">
        <f t="shared" si="97"/>
        <v>0</v>
      </c>
      <c r="F302" s="890">
        <f>IF(A302="Insert Room Name First",0,ROUND(E302/VLOOKUP(A302,'Teaching Areas'!$A$2:$B$15,2,FALSE),0))</f>
        <v>0</v>
      </c>
      <c r="G302" s="891"/>
      <c r="H302" s="890" t="str">
        <f t="shared" si="98"/>
        <v/>
      </c>
      <c r="I302" s="983"/>
      <c r="J302" s="923"/>
      <c r="K302" s="922"/>
      <c r="L302" s="922"/>
      <c r="M302" s="922"/>
      <c r="N302" s="924"/>
      <c r="O302" s="926"/>
      <c r="P302" s="926"/>
      <c r="Q302" s="926"/>
      <c r="R302" s="926"/>
      <c r="S302" s="926"/>
      <c r="T302" s="926"/>
      <c r="U302" s="926"/>
      <c r="V302" s="926"/>
      <c r="W302" s="926"/>
      <c r="X302" s="926"/>
      <c r="Y302" s="926"/>
      <c r="Z302" s="926"/>
      <c r="AA302" s="926"/>
      <c r="AB302" s="926"/>
      <c r="AC302" s="926"/>
      <c r="AD302" s="926"/>
      <c r="AE302" s="926"/>
    </row>
    <row r="303" spans="1:31" ht="15" hidden="1" customHeight="1" thickBot="1" x14ac:dyDescent="0.25">
      <c r="A303" s="1032" t="str">
        <f t="shared" si="96"/>
        <v>Insert Room Name First</v>
      </c>
      <c r="B303" s="938"/>
      <c r="C303" s="891"/>
      <c r="D303" s="891"/>
      <c r="E303" s="984">
        <f t="shared" si="97"/>
        <v>0</v>
      </c>
      <c r="F303" s="890">
        <f>IF(A303="Insert Room Name First",0,ROUND(E303/VLOOKUP(A303,'Teaching Areas'!$A$2:$B$15,2,FALSE),0))</f>
        <v>0</v>
      </c>
      <c r="G303" s="891"/>
      <c r="H303" s="890" t="str">
        <f t="shared" si="98"/>
        <v/>
      </c>
      <c r="I303" s="983"/>
      <c r="J303" s="923"/>
      <c r="K303" s="922"/>
      <c r="L303" s="922"/>
      <c r="M303" s="922"/>
      <c r="N303" s="924"/>
      <c r="O303" s="926"/>
      <c r="P303" s="926"/>
      <c r="Q303" s="926"/>
      <c r="R303" s="926"/>
      <c r="S303" s="926"/>
      <c r="T303" s="926"/>
      <c r="U303" s="926"/>
      <c r="V303" s="926"/>
      <c r="W303" s="926"/>
      <c r="X303" s="926"/>
      <c r="Y303" s="926"/>
      <c r="Z303" s="926"/>
      <c r="AA303" s="926"/>
      <c r="AB303" s="926"/>
      <c r="AC303" s="926"/>
      <c r="AD303" s="926"/>
      <c r="AE303" s="926"/>
    </row>
    <row r="304" spans="1:31" ht="15" hidden="1" customHeight="1" thickBot="1" x14ac:dyDescent="0.25">
      <c r="A304" s="1032" t="str">
        <f t="shared" si="96"/>
        <v>Insert Room Name First</v>
      </c>
      <c r="B304" s="938"/>
      <c r="C304" s="891"/>
      <c r="D304" s="891"/>
      <c r="E304" s="984">
        <f t="shared" si="97"/>
        <v>0</v>
      </c>
      <c r="F304" s="890">
        <f>IF(A304="Insert Room Name First",0,ROUND(E304/VLOOKUP(A304,'Teaching Areas'!$A$2:$B$15,2,FALSE),0))</f>
        <v>0</v>
      </c>
      <c r="G304" s="891"/>
      <c r="H304" s="890" t="str">
        <f t="shared" si="98"/>
        <v/>
      </c>
      <c r="I304" s="983"/>
      <c r="J304" s="923"/>
      <c r="K304" s="922"/>
      <c r="L304" s="922"/>
      <c r="M304" s="922"/>
      <c r="N304" s="924"/>
      <c r="O304" s="926"/>
      <c r="P304" s="926"/>
      <c r="Q304" s="926"/>
      <c r="R304" s="926"/>
      <c r="S304" s="926"/>
      <c r="T304" s="926"/>
      <c r="U304" s="926"/>
      <c r="V304" s="926"/>
      <c r="W304" s="926"/>
      <c r="X304" s="926"/>
      <c r="Y304" s="926"/>
      <c r="Z304" s="926"/>
      <c r="AA304" s="926"/>
      <c r="AB304" s="926"/>
      <c r="AC304" s="926"/>
      <c r="AD304" s="926"/>
      <c r="AE304" s="926"/>
    </row>
    <row r="305" spans="1:31" ht="15" hidden="1" customHeight="1" thickBot="1" x14ac:dyDescent="0.25">
      <c r="A305" s="1032" t="str">
        <f t="shared" si="96"/>
        <v>Insert Room Name First</v>
      </c>
      <c r="B305" s="938"/>
      <c r="C305" s="891"/>
      <c r="D305" s="891"/>
      <c r="E305" s="984">
        <f t="shared" si="97"/>
        <v>0</v>
      </c>
      <c r="F305" s="890">
        <f>IF(A305="Insert Room Name First",0,ROUND(E305/VLOOKUP(A305,'Teaching Areas'!$A$2:$B$15,2,FALSE),0))</f>
        <v>0</v>
      </c>
      <c r="G305" s="891"/>
      <c r="H305" s="890" t="str">
        <f t="shared" si="98"/>
        <v/>
      </c>
      <c r="I305" s="983"/>
      <c r="J305" s="923"/>
      <c r="K305" s="922"/>
      <c r="L305" s="922"/>
      <c r="M305" s="922"/>
      <c r="N305" s="924"/>
      <c r="O305" s="926"/>
      <c r="P305" s="926"/>
      <c r="Q305" s="926"/>
      <c r="R305" s="926"/>
      <c r="S305" s="926"/>
      <c r="T305" s="926"/>
      <c r="U305" s="926"/>
      <c r="V305" s="926"/>
      <c r="W305" s="926"/>
      <c r="X305" s="926"/>
      <c r="Y305" s="926"/>
      <c r="Z305" s="926"/>
      <c r="AA305" s="926"/>
      <c r="AB305" s="926"/>
      <c r="AC305" s="926"/>
      <c r="AD305" s="926"/>
      <c r="AE305" s="926"/>
    </row>
    <row r="306" spans="1:31" ht="15" hidden="1" customHeight="1" thickBot="1" x14ac:dyDescent="0.25">
      <c r="A306" s="1032" t="str">
        <f t="shared" si="96"/>
        <v>Insert Room Name First</v>
      </c>
      <c r="B306" s="938"/>
      <c r="C306" s="891"/>
      <c r="D306" s="891"/>
      <c r="E306" s="984">
        <f t="shared" si="97"/>
        <v>0</v>
      </c>
      <c r="F306" s="890">
        <f>IF(A306="Insert Room Name First",0,ROUND(E306/VLOOKUP(A306,'Teaching Areas'!$A$2:$B$15,2,FALSE),0))</f>
        <v>0</v>
      </c>
      <c r="G306" s="891"/>
      <c r="H306" s="890" t="str">
        <f t="shared" si="98"/>
        <v/>
      </c>
      <c r="I306" s="983"/>
      <c r="J306" s="923"/>
      <c r="K306" s="922"/>
      <c r="L306" s="922"/>
      <c r="M306" s="922"/>
      <c r="N306" s="924"/>
      <c r="O306" s="926"/>
      <c r="P306" s="926"/>
      <c r="Q306" s="926"/>
      <c r="R306" s="926"/>
      <c r="S306" s="926"/>
      <c r="T306" s="926"/>
      <c r="U306" s="926"/>
      <c r="V306" s="926"/>
      <c r="W306" s="926"/>
      <c r="X306" s="926"/>
      <c r="Y306" s="926"/>
      <c r="Z306" s="926"/>
      <c r="AA306" s="926"/>
      <c r="AB306" s="926"/>
      <c r="AC306" s="926"/>
      <c r="AD306" s="926"/>
      <c r="AE306" s="926"/>
    </row>
    <row r="307" spans="1:31" ht="15" hidden="1" customHeight="1" thickBot="1" x14ac:dyDescent="0.25">
      <c r="A307" s="1032" t="str">
        <f t="shared" si="96"/>
        <v>Insert Room Name First</v>
      </c>
      <c r="B307" s="938"/>
      <c r="C307" s="891"/>
      <c r="D307" s="891"/>
      <c r="E307" s="984">
        <f t="shared" si="97"/>
        <v>0</v>
      </c>
      <c r="F307" s="890">
        <f>IF(A307="Insert Room Name First",0,ROUND(E307/VLOOKUP(A307,'Teaching Areas'!$A$2:$B$15,2,FALSE),0))</f>
        <v>0</v>
      </c>
      <c r="G307" s="891"/>
      <c r="H307" s="890" t="str">
        <f t="shared" si="98"/>
        <v/>
      </c>
      <c r="I307" s="983"/>
      <c r="J307" s="923"/>
      <c r="K307" s="922"/>
      <c r="L307" s="922"/>
      <c r="M307" s="922"/>
      <c r="N307" s="924"/>
      <c r="O307" s="926"/>
      <c r="P307" s="926"/>
      <c r="Q307" s="926"/>
      <c r="R307" s="926"/>
      <c r="S307" s="926"/>
      <c r="T307" s="926"/>
      <c r="U307" s="926"/>
      <c r="V307" s="926"/>
      <c r="W307" s="926"/>
      <c r="X307" s="926"/>
      <c r="Y307" s="926"/>
      <c r="Z307" s="926"/>
      <c r="AA307" s="926"/>
      <c r="AB307" s="926"/>
      <c r="AC307" s="926"/>
      <c r="AD307" s="926"/>
      <c r="AE307" s="926"/>
    </row>
    <row r="308" spans="1:31" ht="15" hidden="1" customHeight="1" thickBot="1" x14ac:dyDescent="0.25">
      <c r="A308" s="1032" t="str">
        <f t="shared" si="96"/>
        <v>Insert Room Name First</v>
      </c>
      <c r="B308" s="938"/>
      <c r="C308" s="891"/>
      <c r="D308" s="891"/>
      <c r="E308" s="984">
        <f t="shared" si="97"/>
        <v>0</v>
      </c>
      <c r="F308" s="890">
        <f>IF(A308="Insert Room Name First",0,ROUND(E308/VLOOKUP(A308,'Teaching Areas'!$A$2:$B$15,2,FALSE),0))</f>
        <v>0</v>
      </c>
      <c r="G308" s="891"/>
      <c r="H308" s="890" t="str">
        <f t="shared" si="98"/>
        <v/>
      </c>
      <c r="I308" s="983"/>
      <c r="J308" s="923"/>
      <c r="K308" s="922"/>
      <c r="L308" s="922"/>
      <c r="M308" s="922"/>
      <c r="N308" s="924"/>
      <c r="O308" s="926"/>
      <c r="P308" s="926"/>
      <c r="Q308" s="926"/>
      <c r="R308" s="926"/>
      <c r="S308" s="926"/>
      <c r="T308" s="926"/>
      <c r="U308" s="926"/>
      <c r="V308" s="926"/>
      <c r="W308" s="926"/>
      <c r="X308" s="926"/>
      <c r="Y308" s="926"/>
      <c r="Z308" s="926"/>
      <c r="AA308" s="926"/>
      <c r="AB308" s="926"/>
      <c r="AC308" s="926"/>
      <c r="AD308" s="926"/>
      <c r="AE308" s="926"/>
    </row>
    <row r="309" spans="1:31" ht="15" hidden="1" customHeight="1" thickBot="1" x14ac:dyDescent="0.25">
      <c r="A309" s="1032" t="str">
        <f t="shared" si="96"/>
        <v>Insert Room Name First</v>
      </c>
      <c r="B309" s="938"/>
      <c r="C309" s="891"/>
      <c r="D309" s="891"/>
      <c r="E309" s="984">
        <f t="shared" si="97"/>
        <v>0</v>
      </c>
      <c r="F309" s="890">
        <f>IF(A309="Insert Room Name First",0,ROUND(E309/VLOOKUP(A309,'Teaching Areas'!$A$2:$B$15,2,FALSE),0))</f>
        <v>0</v>
      </c>
      <c r="G309" s="891"/>
      <c r="H309" s="890" t="str">
        <f t="shared" si="98"/>
        <v/>
      </c>
      <c r="I309" s="983"/>
      <c r="J309" s="923"/>
      <c r="K309" s="922"/>
      <c r="L309" s="922"/>
      <c r="M309" s="922"/>
      <c r="N309" s="924"/>
      <c r="O309" s="926"/>
      <c r="P309" s="926"/>
      <c r="Q309" s="926"/>
      <c r="R309" s="926"/>
      <c r="S309" s="926"/>
      <c r="T309" s="926"/>
      <c r="U309" s="926"/>
      <c r="V309" s="926"/>
      <c r="W309" s="926"/>
      <c r="X309" s="926"/>
      <c r="Y309" s="926"/>
      <c r="Z309" s="926"/>
      <c r="AA309" s="926"/>
      <c r="AB309" s="926"/>
      <c r="AC309" s="926"/>
      <c r="AD309" s="926"/>
      <c r="AE309" s="926"/>
    </row>
    <row r="310" spans="1:31" ht="15" hidden="1" customHeight="1" thickBot="1" x14ac:dyDescent="0.25">
      <c r="A310" s="1032" t="str">
        <f t="shared" si="96"/>
        <v>Insert Room Name First</v>
      </c>
      <c r="B310" s="939"/>
      <c r="C310" s="891"/>
      <c r="D310" s="891"/>
      <c r="E310" s="984">
        <f t="shared" si="97"/>
        <v>0</v>
      </c>
      <c r="F310" s="890">
        <f>IF(A310="Insert Room Name First",0,ROUND(E310/VLOOKUP(A310,'Teaching Areas'!$A$2:$B$15,2,FALSE),0))</f>
        <v>0</v>
      </c>
      <c r="G310" s="892"/>
      <c r="H310" s="890" t="str">
        <f t="shared" si="98"/>
        <v/>
      </c>
      <c r="I310" s="985"/>
      <c r="J310" s="923"/>
      <c r="K310" s="922"/>
      <c r="L310" s="922"/>
      <c r="M310" s="922"/>
      <c r="N310" s="924"/>
      <c r="O310" s="926"/>
      <c r="P310" s="926"/>
      <c r="Q310" s="926"/>
      <c r="R310" s="926"/>
      <c r="S310" s="926"/>
      <c r="T310" s="926"/>
      <c r="U310" s="926"/>
      <c r="V310" s="926"/>
      <c r="W310" s="926"/>
      <c r="X310" s="926"/>
      <c r="Y310" s="926"/>
      <c r="Z310" s="926"/>
      <c r="AA310" s="926"/>
      <c r="AB310" s="926"/>
      <c r="AC310" s="926"/>
      <c r="AD310" s="926"/>
      <c r="AE310" s="926"/>
    </row>
    <row r="311" spans="1:31" ht="15" hidden="1" customHeight="1" thickBot="1" x14ac:dyDescent="0.25">
      <c r="A311" s="1032" t="str">
        <f t="shared" si="96"/>
        <v>Insert Room Name First</v>
      </c>
      <c r="B311" s="939"/>
      <c r="C311" s="891"/>
      <c r="D311" s="891"/>
      <c r="E311" s="984">
        <f t="shared" si="97"/>
        <v>0</v>
      </c>
      <c r="F311" s="890">
        <f>IF(A311="Insert Room Name First",0,ROUND(E311/VLOOKUP(A311,'Teaching Areas'!$A$2:$B$15,2,FALSE),0))</f>
        <v>0</v>
      </c>
      <c r="G311" s="892"/>
      <c r="H311" s="890" t="str">
        <f t="shared" si="98"/>
        <v/>
      </c>
      <c r="I311" s="985"/>
      <c r="J311" s="923"/>
      <c r="K311" s="922"/>
      <c r="L311" s="922"/>
      <c r="M311" s="922"/>
      <c r="N311" s="924"/>
      <c r="O311" s="926"/>
      <c r="P311" s="926"/>
      <c r="Q311" s="926"/>
      <c r="R311" s="926"/>
      <c r="S311" s="926"/>
      <c r="T311" s="926"/>
      <c r="U311" s="926"/>
      <c r="V311" s="926"/>
      <c r="W311" s="926"/>
      <c r="X311" s="926"/>
      <c r="Y311" s="926"/>
      <c r="Z311" s="926"/>
      <c r="AA311" s="926"/>
      <c r="AB311" s="926"/>
      <c r="AC311" s="926"/>
      <c r="AD311" s="926"/>
      <c r="AE311" s="926"/>
    </row>
    <row r="312" spans="1:31" ht="15" hidden="1" customHeight="1" thickBot="1" x14ac:dyDescent="0.25">
      <c r="A312" s="1032" t="str">
        <f t="shared" si="96"/>
        <v>Insert Room Name First</v>
      </c>
      <c r="B312" s="938"/>
      <c r="C312" s="891"/>
      <c r="D312" s="891"/>
      <c r="E312" s="984">
        <f t="shared" si="97"/>
        <v>0</v>
      </c>
      <c r="F312" s="890">
        <f>IF(A312="Insert Room Name First",0,ROUND(E312/VLOOKUP(A312,'Teaching Areas'!$A$2:$B$15,2,FALSE),0))</f>
        <v>0</v>
      </c>
      <c r="G312" s="891"/>
      <c r="H312" s="890" t="str">
        <f t="shared" si="98"/>
        <v/>
      </c>
      <c r="I312" s="983"/>
      <c r="J312" s="923"/>
      <c r="K312" s="922"/>
      <c r="L312" s="922"/>
      <c r="M312" s="922"/>
      <c r="N312" s="924"/>
      <c r="O312" s="926"/>
      <c r="P312" s="926"/>
      <c r="Q312" s="926"/>
      <c r="R312" s="926"/>
      <c r="S312" s="926"/>
      <c r="T312" s="926"/>
      <c r="U312" s="926"/>
      <c r="V312" s="926"/>
      <c r="W312" s="926"/>
      <c r="X312" s="926"/>
      <c r="Y312" s="926"/>
      <c r="Z312" s="926"/>
      <c r="AA312" s="926"/>
      <c r="AB312" s="926"/>
      <c r="AC312" s="926"/>
      <c r="AD312" s="926"/>
      <c r="AE312" s="926"/>
    </row>
    <row r="313" spans="1:31" ht="15" hidden="1" customHeight="1" thickBot="1" x14ac:dyDescent="0.25">
      <c r="A313" s="1032" t="str">
        <f t="shared" si="96"/>
        <v>Insert Room Name First</v>
      </c>
      <c r="B313" s="938"/>
      <c r="C313" s="891"/>
      <c r="D313" s="891"/>
      <c r="E313" s="984">
        <f t="shared" si="97"/>
        <v>0</v>
      </c>
      <c r="F313" s="890">
        <f>IF(A313="Insert Room Name First",0,ROUND(E313/VLOOKUP(A313,'Teaching Areas'!$A$2:$B$15,2,FALSE),0))</f>
        <v>0</v>
      </c>
      <c r="G313" s="891"/>
      <c r="H313" s="890" t="str">
        <f t="shared" si="98"/>
        <v/>
      </c>
      <c r="I313" s="983"/>
      <c r="J313" s="923"/>
      <c r="K313" s="922"/>
      <c r="L313" s="922"/>
      <c r="M313" s="922"/>
      <c r="N313" s="924"/>
      <c r="O313" s="926"/>
      <c r="P313" s="926"/>
      <c r="Q313" s="926"/>
      <c r="R313" s="926"/>
      <c r="S313" s="926"/>
      <c r="T313" s="926"/>
      <c r="U313" s="926"/>
      <c r="V313" s="926"/>
      <c r="W313" s="926"/>
      <c r="X313" s="926"/>
      <c r="Y313" s="926"/>
      <c r="Z313" s="926"/>
      <c r="AA313" s="926"/>
      <c r="AB313" s="926"/>
      <c r="AC313" s="926"/>
      <c r="AD313" s="926"/>
      <c r="AE313" s="926"/>
    </row>
    <row r="314" spans="1:31" ht="15" hidden="1" customHeight="1" thickBot="1" x14ac:dyDescent="0.25">
      <c r="A314" s="1032" t="str">
        <f t="shared" si="96"/>
        <v>Insert Room Name First</v>
      </c>
      <c r="B314" s="938"/>
      <c r="C314" s="891"/>
      <c r="D314" s="891"/>
      <c r="E314" s="984">
        <f t="shared" si="97"/>
        <v>0</v>
      </c>
      <c r="F314" s="890">
        <f>IF(A314="Insert Room Name First",0,ROUND(E314/VLOOKUP(A314,'Teaching Areas'!$A$2:$B$15,2,FALSE),0))</f>
        <v>0</v>
      </c>
      <c r="G314" s="891"/>
      <c r="H314" s="890" t="str">
        <f t="shared" si="98"/>
        <v/>
      </c>
      <c r="I314" s="983"/>
      <c r="J314" s="923"/>
      <c r="K314" s="922"/>
      <c r="L314" s="922"/>
      <c r="M314" s="922"/>
      <c r="N314" s="924"/>
      <c r="O314" s="926"/>
      <c r="P314" s="926"/>
      <c r="Q314" s="926"/>
      <c r="R314" s="926"/>
      <c r="S314" s="926"/>
      <c r="T314" s="926"/>
      <c r="U314" s="926"/>
      <c r="V314" s="926"/>
      <c r="W314" s="926"/>
      <c r="X314" s="926"/>
      <c r="Y314" s="926"/>
      <c r="Z314" s="926"/>
      <c r="AA314" s="926"/>
      <c r="AB314" s="926"/>
      <c r="AC314" s="926"/>
      <c r="AD314" s="926"/>
      <c r="AE314" s="926"/>
    </row>
    <row r="315" spans="1:31" ht="15" hidden="1" customHeight="1" thickBot="1" x14ac:dyDescent="0.25">
      <c r="A315" s="1032" t="str">
        <f t="shared" si="96"/>
        <v>Insert Room Name First</v>
      </c>
      <c r="B315" s="938"/>
      <c r="C315" s="891"/>
      <c r="D315" s="891"/>
      <c r="E315" s="984">
        <f t="shared" si="97"/>
        <v>0</v>
      </c>
      <c r="F315" s="890">
        <f>IF(A315="Insert Room Name First",0,ROUND(E315/VLOOKUP(A315,'Teaching Areas'!$A$2:$B$15,2,FALSE),0))</f>
        <v>0</v>
      </c>
      <c r="G315" s="891"/>
      <c r="H315" s="890" t="str">
        <f t="shared" si="98"/>
        <v/>
      </c>
      <c r="I315" s="983"/>
      <c r="J315" s="923"/>
      <c r="K315" s="922"/>
      <c r="L315" s="922"/>
      <c r="M315" s="922"/>
      <c r="N315" s="924"/>
      <c r="O315" s="926"/>
      <c r="P315" s="926"/>
      <c r="Q315" s="926"/>
      <c r="R315" s="926"/>
      <c r="S315" s="926"/>
      <c r="T315" s="926"/>
      <c r="U315" s="926"/>
      <c r="V315" s="926"/>
      <c r="W315" s="926"/>
      <c r="X315" s="926"/>
      <c r="Y315" s="926"/>
      <c r="Z315" s="926"/>
      <c r="AA315" s="926"/>
      <c r="AB315" s="926"/>
      <c r="AC315" s="926"/>
      <c r="AD315" s="926"/>
      <c r="AE315" s="926"/>
    </row>
    <row r="316" spans="1:31" ht="15" hidden="1" customHeight="1" thickBot="1" x14ac:dyDescent="0.25">
      <c r="A316" s="1032" t="str">
        <f t="shared" si="96"/>
        <v>Insert Room Name First</v>
      </c>
      <c r="B316" s="938"/>
      <c r="C316" s="891"/>
      <c r="D316" s="891"/>
      <c r="E316" s="984">
        <f t="shared" si="97"/>
        <v>0</v>
      </c>
      <c r="F316" s="890">
        <f>IF(A316="Insert Room Name First",0,ROUND(E316/VLOOKUP(A316,'Teaching Areas'!$A$2:$B$15,2,FALSE),0))</f>
        <v>0</v>
      </c>
      <c r="G316" s="891"/>
      <c r="H316" s="890" t="str">
        <f t="shared" si="98"/>
        <v/>
      </c>
      <c r="I316" s="983"/>
      <c r="J316" s="923"/>
      <c r="K316" s="922"/>
      <c r="L316" s="922"/>
      <c r="M316" s="922"/>
      <c r="N316" s="924"/>
      <c r="O316" s="926"/>
      <c r="P316" s="926"/>
      <c r="Q316" s="926"/>
      <c r="R316" s="926"/>
      <c r="S316" s="926"/>
      <c r="T316" s="926"/>
      <c r="U316" s="926"/>
      <c r="V316" s="926"/>
      <c r="W316" s="926"/>
      <c r="X316" s="926"/>
      <c r="Y316" s="926"/>
      <c r="Z316" s="926"/>
      <c r="AA316" s="926"/>
      <c r="AB316" s="926"/>
      <c r="AC316" s="926"/>
      <c r="AD316" s="926"/>
      <c r="AE316" s="926"/>
    </row>
    <row r="317" spans="1:31" ht="15" hidden="1" customHeight="1" thickBot="1" x14ac:dyDescent="0.25">
      <c r="A317" s="1032" t="str">
        <f t="shared" si="96"/>
        <v>Insert Room Name First</v>
      </c>
      <c r="B317" s="938"/>
      <c r="C317" s="891"/>
      <c r="D317" s="891"/>
      <c r="E317" s="984">
        <f t="shared" si="97"/>
        <v>0</v>
      </c>
      <c r="F317" s="890">
        <f>IF(A317="Insert Room Name First",0,ROUND(E317/VLOOKUP(A317,'Teaching Areas'!$A$2:$B$15,2,FALSE),0))</f>
        <v>0</v>
      </c>
      <c r="G317" s="891"/>
      <c r="H317" s="890" t="str">
        <f t="shared" si="98"/>
        <v/>
      </c>
      <c r="I317" s="983"/>
      <c r="J317" s="923"/>
      <c r="K317" s="922"/>
      <c r="L317" s="922"/>
      <c r="M317" s="922"/>
      <c r="N317" s="924"/>
      <c r="O317" s="926"/>
      <c r="P317" s="926"/>
      <c r="Q317" s="926"/>
      <c r="R317" s="926"/>
      <c r="S317" s="926"/>
      <c r="T317" s="926"/>
      <c r="U317" s="926"/>
      <c r="V317" s="926"/>
      <c r="W317" s="926"/>
      <c r="X317" s="926"/>
      <c r="Y317" s="926"/>
      <c r="Z317" s="926"/>
      <c r="AA317" s="926"/>
      <c r="AB317" s="926"/>
      <c r="AC317" s="926"/>
      <c r="AD317" s="926"/>
      <c r="AE317" s="926"/>
    </row>
    <row r="318" spans="1:31" ht="15" hidden="1" customHeight="1" thickBot="1" x14ac:dyDescent="0.25">
      <c r="A318" s="1032" t="str">
        <f t="shared" ref="A318:A352" si="99">IF(B318=0,"Insert Room Name First","Class Room")</f>
        <v>Insert Room Name First</v>
      </c>
      <c r="B318" s="938"/>
      <c r="C318" s="891"/>
      <c r="D318" s="891"/>
      <c r="E318" s="984">
        <f t="shared" si="97"/>
        <v>0</v>
      </c>
      <c r="F318" s="890">
        <f>IF(A318="Insert Room Name First",0,ROUND(E318/VLOOKUP(A318,'Teaching Areas'!$A$2:$B$15,2,FALSE),0))</f>
        <v>0</v>
      </c>
      <c r="G318" s="891"/>
      <c r="H318" s="890" t="str">
        <f t="shared" si="98"/>
        <v/>
      </c>
      <c r="I318" s="983"/>
      <c r="J318" s="923"/>
      <c r="K318" s="922"/>
      <c r="L318" s="922"/>
      <c r="M318" s="922"/>
      <c r="N318" s="924"/>
      <c r="O318" s="926"/>
      <c r="P318" s="926"/>
      <c r="Q318" s="926"/>
      <c r="R318" s="926"/>
      <c r="S318" s="926"/>
      <c r="T318" s="926"/>
      <c r="U318" s="926"/>
      <c r="V318" s="926"/>
      <c r="W318" s="926"/>
      <c r="X318" s="926"/>
      <c r="Y318" s="926"/>
      <c r="Z318" s="926"/>
      <c r="AA318" s="926"/>
      <c r="AB318" s="926"/>
      <c r="AC318" s="926"/>
      <c r="AD318" s="926"/>
      <c r="AE318" s="926"/>
    </row>
    <row r="319" spans="1:31" ht="15" hidden="1" customHeight="1" thickBot="1" x14ac:dyDescent="0.25">
      <c r="A319" s="1032" t="str">
        <f t="shared" si="99"/>
        <v>Insert Room Name First</v>
      </c>
      <c r="B319" s="938"/>
      <c r="C319" s="891"/>
      <c r="D319" s="891"/>
      <c r="E319" s="984">
        <f t="shared" si="97"/>
        <v>0</v>
      </c>
      <c r="F319" s="890">
        <f>IF(A319="Insert Room Name First",0,ROUND(E319/VLOOKUP(A319,'Teaching Areas'!$A$2:$B$15,2,FALSE),0))</f>
        <v>0</v>
      </c>
      <c r="G319" s="891"/>
      <c r="H319" s="890" t="str">
        <f t="shared" si="98"/>
        <v/>
      </c>
      <c r="I319" s="983"/>
      <c r="J319" s="923"/>
      <c r="K319" s="922"/>
      <c r="L319" s="922"/>
      <c r="M319" s="922"/>
      <c r="N319" s="924"/>
      <c r="O319" s="926"/>
      <c r="P319" s="926"/>
      <c r="Q319" s="926"/>
      <c r="R319" s="926"/>
      <c r="S319" s="926"/>
      <c r="T319" s="926"/>
      <c r="U319" s="926"/>
      <c r="V319" s="926"/>
      <c r="W319" s="926"/>
      <c r="X319" s="926"/>
      <c r="Y319" s="926"/>
      <c r="Z319" s="926"/>
      <c r="AA319" s="926"/>
      <c r="AB319" s="926"/>
      <c r="AC319" s="926"/>
      <c r="AD319" s="926"/>
      <c r="AE319" s="926"/>
    </row>
    <row r="320" spans="1:31" ht="15" hidden="1" customHeight="1" thickBot="1" x14ac:dyDescent="0.25">
      <c r="A320" s="1032" t="str">
        <f t="shared" si="99"/>
        <v>Insert Room Name First</v>
      </c>
      <c r="B320" s="938"/>
      <c r="C320" s="891"/>
      <c r="D320" s="891"/>
      <c r="E320" s="984">
        <f t="shared" si="97"/>
        <v>0</v>
      </c>
      <c r="F320" s="890">
        <f>IF(A320="Insert Room Name First",0,ROUND(E320/VLOOKUP(A320,'Teaching Areas'!$A$2:$B$15,2,FALSE),0))</f>
        <v>0</v>
      </c>
      <c r="G320" s="891"/>
      <c r="H320" s="890" t="str">
        <f t="shared" si="98"/>
        <v/>
      </c>
      <c r="I320" s="983"/>
      <c r="J320" s="923"/>
      <c r="K320" s="922"/>
      <c r="L320" s="922"/>
      <c r="M320" s="922"/>
      <c r="N320" s="924"/>
      <c r="O320" s="926"/>
      <c r="P320" s="926"/>
      <c r="Q320" s="926"/>
      <c r="R320" s="926"/>
      <c r="S320" s="926"/>
      <c r="T320" s="926"/>
      <c r="U320" s="926"/>
      <c r="V320" s="926"/>
      <c r="W320" s="926"/>
      <c r="X320" s="926"/>
      <c r="Y320" s="926"/>
      <c r="Z320" s="926"/>
      <c r="AA320" s="926"/>
      <c r="AB320" s="926"/>
      <c r="AC320" s="926"/>
      <c r="AD320" s="926"/>
      <c r="AE320" s="926"/>
    </row>
    <row r="321" spans="1:31" ht="15" hidden="1" customHeight="1" thickBot="1" x14ac:dyDescent="0.25">
      <c r="A321" s="1032" t="str">
        <f t="shared" si="99"/>
        <v>Insert Room Name First</v>
      </c>
      <c r="B321" s="938"/>
      <c r="C321" s="891"/>
      <c r="D321" s="891"/>
      <c r="E321" s="984">
        <f t="shared" si="97"/>
        <v>0</v>
      </c>
      <c r="F321" s="890">
        <f>IF(A321="Insert Room Name First",0,ROUND(E321/VLOOKUP(A321,'Teaching Areas'!$A$2:$B$15,2,FALSE),0))</f>
        <v>0</v>
      </c>
      <c r="G321" s="891"/>
      <c r="H321" s="890" t="str">
        <f t="shared" si="98"/>
        <v/>
      </c>
      <c r="I321" s="983"/>
      <c r="J321" s="923"/>
      <c r="K321" s="922"/>
      <c r="L321" s="922"/>
      <c r="M321" s="922"/>
      <c r="N321" s="924"/>
      <c r="O321" s="926"/>
      <c r="P321" s="926"/>
      <c r="Q321" s="926"/>
      <c r="R321" s="926"/>
      <c r="S321" s="926"/>
      <c r="T321" s="926"/>
      <c r="U321" s="926"/>
      <c r="V321" s="926"/>
      <c r="W321" s="926"/>
      <c r="X321" s="926"/>
      <c r="Y321" s="926"/>
      <c r="Z321" s="926"/>
      <c r="AA321" s="926"/>
      <c r="AB321" s="926"/>
      <c r="AC321" s="926"/>
      <c r="AD321" s="926"/>
      <c r="AE321" s="926"/>
    </row>
    <row r="322" spans="1:31" ht="15" hidden="1" customHeight="1" thickBot="1" x14ac:dyDescent="0.25">
      <c r="A322" s="1032" t="str">
        <f t="shared" si="99"/>
        <v>Insert Room Name First</v>
      </c>
      <c r="B322" s="938"/>
      <c r="C322" s="891"/>
      <c r="D322" s="891"/>
      <c r="E322" s="984">
        <f t="shared" si="97"/>
        <v>0</v>
      </c>
      <c r="F322" s="890">
        <f>IF(A322="Insert Room Name First",0,ROUND(E322/VLOOKUP(A322,'Teaching Areas'!$A$2:$B$15,2,FALSE),0))</f>
        <v>0</v>
      </c>
      <c r="G322" s="891"/>
      <c r="H322" s="890" t="str">
        <f t="shared" si="98"/>
        <v/>
      </c>
      <c r="I322" s="983"/>
      <c r="J322" s="923"/>
      <c r="K322" s="922"/>
      <c r="L322" s="922"/>
      <c r="M322" s="922"/>
      <c r="N322" s="924"/>
      <c r="O322" s="926"/>
      <c r="P322" s="926"/>
      <c r="Q322" s="926"/>
      <c r="R322" s="926"/>
      <c r="S322" s="926"/>
      <c r="T322" s="926"/>
      <c r="U322" s="926"/>
      <c r="V322" s="926"/>
      <c r="W322" s="926"/>
      <c r="X322" s="926"/>
      <c r="Y322" s="926"/>
      <c r="Z322" s="926"/>
      <c r="AA322" s="926"/>
      <c r="AB322" s="926"/>
      <c r="AC322" s="926"/>
      <c r="AD322" s="926"/>
      <c r="AE322" s="926"/>
    </row>
    <row r="323" spans="1:31" ht="15" hidden="1" customHeight="1" thickBot="1" x14ac:dyDescent="0.25">
      <c r="A323" s="1032" t="str">
        <f t="shared" si="99"/>
        <v>Insert Room Name First</v>
      </c>
      <c r="B323" s="938"/>
      <c r="C323" s="891"/>
      <c r="D323" s="891"/>
      <c r="E323" s="984">
        <f t="shared" si="97"/>
        <v>0</v>
      </c>
      <c r="F323" s="890">
        <f>IF(A323="Insert Room Name First",0,ROUND(E323/VLOOKUP(A323,'Teaching Areas'!$A$2:$B$15,2,FALSE),0))</f>
        <v>0</v>
      </c>
      <c r="G323" s="891"/>
      <c r="H323" s="890" t="str">
        <f t="shared" si="98"/>
        <v/>
      </c>
      <c r="I323" s="983"/>
      <c r="J323" s="923"/>
      <c r="K323" s="922"/>
      <c r="L323" s="922"/>
      <c r="M323" s="922"/>
      <c r="N323" s="924"/>
      <c r="O323" s="926"/>
      <c r="P323" s="926"/>
      <c r="Q323" s="926"/>
      <c r="R323" s="926"/>
      <c r="S323" s="926"/>
      <c r="T323" s="926"/>
      <c r="U323" s="926"/>
      <c r="V323" s="926"/>
      <c r="W323" s="926"/>
      <c r="X323" s="926"/>
      <c r="Y323" s="926"/>
      <c r="Z323" s="926"/>
      <c r="AA323" s="926"/>
      <c r="AB323" s="926"/>
      <c r="AC323" s="926"/>
      <c r="AD323" s="926"/>
      <c r="AE323" s="926"/>
    </row>
    <row r="324" spans="1:31" ht="15" hidden="1" customHeight="1" thickBot="1" x14ac:dyDescent="0.25">
      <c r="A324" s="1032" t="str">
        <f t="shared" si="99"/>
        <v>Insert Room Name First</v>
      </c>
      <c r="B324" s="938"/>
      <c r="C324" s="891"/>
      <c r="D324" s="891"/>
      <c r="E324" s="984">
        <f t="shared" si="97"/>
        <v>0</v>
      </c>
      <c r="F324" s="890">
        <f>IF(A324="Insert Room Name First",0,ROUND(E324/VLOOKUP(A324,'Teaching Areas'!$A$2:$B$15,2,FALSE),0))</f>
        <v>0</v>
      </c>
      <c r="G324" s="891"/>
      <c r="H324" s="890" t="str">
        <f t="shared" si="98"/>
        <v/>
      </c>
      <c r="I324" s="983"/>
      <c r="J324" s="923"/>
      <c r="K324" s="922"/>
      <c r="L324" s="922"/>
      <c r="M324" s="922"/>
      <c r="N324" s="924"/>
      <c r="O324" s="926"/>
      <c r="P324" s="926"/>
      <c r="Q324" s="926"/>
      <c r="R324" s="926"/>
      <c r="S324" s="926"/>
      <c r="T324" s="926"/>
      <c r="U324" s="926"/>
      <c r="V324" s="926"/>
      <c r="W324" s="926"/>
      <c r="X324" s="926"/>
      <c r="Y324" s="926"/>
      <c r="Z324" s="926"/>
      <c r="AA324" s="926"/>
      <c r="AB324" s="926"/>
      <c r="AC324" s="926"/>
      <c r="AD324" s="926"/>
      <c r="AE324" s="926"/>
    </row>
    <row r="325" spans="1:31" ht="15" hidden="1" customHeight="1" thickBot="1" x14ac:dyDescent="0.25">
      <c r="A325" s="1032" t="str">
        <f t="shared" si="99"/>
        <v>Insert Room Name First</v>
      </c>
      <c r="B325" s="938"/>
      <c r="C325" s="891"/>
      <c r="D325" s="891"/>
      <c r="E325" s="984">
        <f t="shared" si="97"/>
        <v>0</v>
      </c>
      <c r="F325" s="890">
        <f>IF(A325="Insert Room Name First",0,ROUND(E325/VLOOKUP(A325,'Teaching Areas'!$A$2:$B$15,2,FALSE),0))</f>
        <v>0</v>
      </c>
      <c r="G325" s="891"/>
      <c r="H325" s="890" t="str">
        <f t="shared" si="98"/>
        <v/>
      </c>
      <c r="I325" s="983"/>
      <c r="J325" s="923"/>
      <c r="K325" s="922"/>
      <c r="L325" s="922"/>
      <c r="M325" s="922"/>
      <c r="N325" s="924"/>
      <c r="O325" s="926"/>
      <c r="P325" s="926"/>
      <c r="Q325" s="926"/>
      <c r="R325" s="926"/>
      <c r="S325" s="926"/>
      <c r="T325" s="926"/>
      <c r="U325" s="926"/>
      <c r="V325" s="926"/>
      <c r="W325" s="926"/>
      <c r="X325" s="926"/>
      <c r="Y325" s="926"/>
      <c r="Z325" s="926"/>
      <c r="AA325" s="926"/>
      <c r="AB325" s="926"/>
      <c r="AC325" s="926"/>
      <c r="AD325" s="926"/>
      <c r="AE325" s="926"/>
    </row>
    <row r="326" spans="1:31" ht="15" hidden="1" customHeight="1" thickBot="1" x14ac:dyDescent="0.25">
      <c r="A326" s="1032" t="str">
        <f t="shared" si="99"/>
        <v>Insert Room Name First</v>
      </c>
      <c r="B326" s="938"/>
      <c r="C326" s="891"/>
      <c r="D326" s="891"/>
      <c r="E326" s="984">
        <f t="shared" si="97"/>
        <v>0</v>
      </c>
      <c r="F326" s="890">
        <f>IF(A326="Insert Room Name First",0,ROUND(E326/VLOOKUP(A326,'Teaching Areas'!$A$2:$B$15,2,FALSE),0))</f>
        <v>0</v>
      </c>
      <c r="G326" s="891"/>
      <c r="H326" s="890" t="str">
        <f t="shared" si="98"/>
        <v/>
      </c>
      <c r="I326" s="983"/>
      <c r="J326" s="923"/>
      <c r="K326" s="922"/>
      <c r="L326" s="922"/>
      <c r="M326" s="922"/>
      <c r="N326" s="924"/>
      <c r="O326" s="926"/>
      <c r="P326" s="926"/>
      <c r="Q326" s="926"/>
      <c r="R326" s="926"/>
      <c r="S326" s="926"/>
      <c r="T326" s="926"/>
      <c r="U326" s="926"/>
      <c r="V326" s="926"/>
      <c r="W326" s="926"/>
      <c r="X326" s="926"/>
      <c r="Y326" s="926"/>
      <c r="Z326" s="926"/>
      <c r="AA326" s="926"/>
      <c r="AB326" s="926"/>
      <c r="AC326" s="926"/>
      <c r="AD326" s="926"/>
      <c r="AE326" s="926"/>
    </row>
    <row r="327" spans="1:31" ht="15" hidden="1" customHeight="1" thickBot="1" x14ac:dyDescent="0.25">
      <c r="A327" s="1032" t="str">
        <f t="shared" si="99"/>
        <v>Insert Room Name First</v>
      </c>
      <c r="B327" s="938"/>
      <c r="C327" s="891"/>
      <c r="D327" s="891"/>
      <c r="E327" s="984">
        <f t="shared" si="97"/>
        <v>0</v>
      </c>
      <c r="F327" s="890">
        <f>IF(A327="Insert Room Name First",0,ROUND(E327/VLOOKUP(A327,'Teaching Areas'!$A$2:$B$15,2,FALSE),0))</f>
        <v>0</v>
      </c>
      <c r="G327" s="891"/>
      <c r="H327" s="890" t="str">
        <f t="shared" si="98"/>
        <v/>
      </c>
      <c r="I327" s="983"/>
      <c r="J327" s="923"/>
      <c r="K327" s="922"/>
      <c r="L327" s="922"/>
      <c r="M327" s="922"/>
      <c r="N327" s="924"/>
      <c r="O327" s="926"/>
      <c r="P327" s="926"/>
      <c r="Q327" s="926"/>
      <c r="R327" s="926"/>
      <c r="S327" s="926"/>
      <c r="T327" s="926"/>
      <c r="U327" s="926"/>
      <c r="V327" s="926"/>
      <c r="W327" s="926"/>
      <c r="X327" s="926"/>
      <c r="Y327" s="926"/>
      <c r="Z327" s="926"/>
      <c r="AA327" s="926"/>
      <c r="AB327" s="926"/>
      <c r="AC327" s="926"/>
      <c r="AD327" s="926"/>
      <c r="AE327" s="926"/>
    </row>
    <row r="328" spans="1:31" ht="15" hidden="1" customHeight="1" thickBot="1" x14ac:dyDescent="0.25">
      <c r="A328" s="1032" t="str">
        <f t="shared" si="99"/>
        <v>Insert Room Name First</v>
      </c>
      <c r="B328" s="938"/>
      <c r="C328" s="891"/>
      <c r="D328" s="891"/>
      <c r="E328" s="984">
        <f t="shared" si="97"/>
        <v>0</v>
      </c>
      <c r="F328" s="890">
        <f>IF(A328="Insert Room Name First",0,ROUND(E328/VLOOKUP(A328,'Teaching Areas'!$A$2:$B$15,2,FALSE),0))</f>
        <v>0</v>
      </c>
      <c r="G328" s="891"/>
      <c r="H328" s="890" t="str">
        <f t="shared" si="98"/>
        <v/>
      </c>
      <c r="I328" s="983"/>
      <c r="J328" s="923"/>
      <c r="K328" s="922"/>
      <c r="L328" s="922"/>
      <c r="M328" s="922"/>
      <c r="N328" s="924"/>
      <c r="O328" s="926"/>
      <c r="P328" s="926"/>
      <c r="Q328" s="926"/>
      <c r="R328" s="926"/>
      <c r="S328" s="926"/>
      <c r="T328" s="926"/>
      <c r="U328" s="926"/>
      <c r="V328" s="926"/>
      <c r="W328" s="926"/>
      <c r="X328" s="926"/>
      <c r="Y328" s="926"/>
      <c r="Z328" s="926"/>
      <c r="AA328" s="926"/>
      <c r="AB328" s="926"/>
      <c r="AC328" s="926"/>
      <c r="AD328" s="926"/>
      <c r="AE328" s="926"/>
    </row>
    <row r="329" spans="1:31" ht="15" hidden="1" customHeight="1" thickBot="1" x14ac:dyDescent="0.25">
      <c r="A329" s="1032" t="str">
        <f t="shared" si="99"/>
        <v>Insert Room Name First</v>
      </c>
      <c r="B329" s="938"/>
      <c r="C329" s="891"/>
      <c r="D329" s="891"/>
      <c r="E329" s="984">
        <f t="shared" si="97"/>
        <v>0</v>
      </c>
      <c r="F329" s="890">
        <f>IF(A329="Insert Room Name First",0,ROUND(E329/VLOOKUP(A329,'Teaching Areas'!$A$2:$B$15,2,FALSE),0))</f>
        <v>0</v>
      </c>
      <c r="G329" s="891"/>
      <c r="H329" s="890" t="str">
        <f t="shared" si="98"/>
        <v/>
      </c>
      <c r="I329" s="983"/>
      <c r="J329" s="923"/>
      <c r="K329" s="922"/>
      <c r="L329" s="922"/>
      <c r="M329" s="922"/>
      <c r="N329" s="924"/>
      <c r="O329" s="926"/>
      <c r="P329" s="926"/>
      <c r="Q329" s="926"/>
      <c r="R329" s="926"/>
      <c r="S329" s="926"/>
      <c r="T329" s="926"/>
      <c r="U329" s="926"/>
      <c r="V329" s="926"/>
      <c r="W329" s="926"/>
      <c r="X329" s="926"/>
      <c r="Y329" s="926"/>
      <c r="Z329" s="926"/>
      <c r="AA329" s="926"/>
      <c r="AB329" s="926"/>
      <c r="AC329" s="926"/>
      <c r="AD329" s="926"/>
      <c r="AE329" s="926"/>
    </row>
    <row r="330" spans="1:31" ht="15" hidden="1" customHeight="1" thickBot="1" x14ac:dyDescent="0.25">
      <c r="A330" s="1032" t="str">
        <f t="shared" si="99"/>
        <v>Insert Room Name First</v>
      </c>
      <c r="B330" s="939"/>
      <c r="C330" s="891"/>
      <c r="D330" s="891"/>
      <c r="E330" s="984">
        <f t="shared" si="97"/>
        <v>0</v>
      </c>
      <c r="F330" s="890">
        <f>IF(A330="Insert Room Name First",0,ROUND(E330/VLOOKUP(A330,'Teaching Areas'!$A$2:$B$15,2,FALSE),0))</f>
        <v>0</v>
      </c>
      <c r="G330" s="892"/>
      <c r="H330" s="890" t="str">
        <f t="shared" si="98"/>
        <v/>
      </c>
      <c r="I330" s="985"/>
      <c r="J330" s="923"/>
      <c r="K330" s="922"/>
      <c r="L330" s="922"/>
      <c r="M330" s="922"/>
      <c r="N330" s="924"/>
      <c r="O330" s="926"/>
      <c r="P330" s="926"/>
      <c r="Q330" s="926"/>
      <c r="R330" s="926"/>
      <c r="S330" s="926"/>
      <c r="T330" s="926"/>
      <c r="U330" s="926"/>
      <c r="V330" s="926"/>
      <c r="W330" s="926"/>
      <c r="X330" s="926"/>
      <c r="Y330" s="926"/>
      <c r="Z330" s="926"/>
      <c r="AA330" s="926"/>
      <c r="AB330" s="926"/>
      <c r="AC330" s="926"/>
      <c r="AD330" s="926"/>
      <c r="AE330" s="926"/>
    </row>
    <row r="331" spans="1:31" ht="15" hidden="1" customHeight="1" thickBot="1" x14ac:dyDescent="0.25">
      <c r="A331" s="1032" t="str">
        <f t="shared" si="99"/>
        <v>Insert Room Name First</v>
      </c>
      <c r="B331" s="939"/>
      <c r="C331" s="891"/>
      <c r="D331" s="891"/>
      <c r="E331" s="984">
        <f t="shared" si="97"/>
        <v>0</v>
      </c>
      <c r="F331" s="890">
        <f>IF(A331="Insert Room Name First",0,ROUND(E331/VLOOKUP(A331,'Teaching Areas'!$A$2:$B$15,2,FALSE),0))</f>
        <v>0</v>
      </c>
      <c r="G331" s="892"/>
      <c r="H331" s="890" t="str">
        <f t="shared" si="98"/>
        <v/>
      </c>
      <c r="I331" s="985"/>
      <c r="J331" s="923"/>
      <c r="K331" s="922"/>
      <c r="L331" s="922"/>
      <c r="M331" s="922"/>
      <c r="N331" s="924"/>
      <c r="O331" s="926"/>
      <c r="P331" s="926"/>
      <c r="Q331" s="926"/>
      <c r="R331" s="926"/>
      <c r="S331" s="926"/>
      <c r="T331" s="926"/>
      <c r="U331" s="926"/>
      <c r="V331" s="926"/>
      <c r="W331" s="926"/>
      <c r="X331" s="926"/>
      <c r="Y331" s="926"/>
      <c r="Z331" s="926"/>
      <c r="AA331" s="926"/>
      <c r="AB331" s="926"/>
      <c r="AC331" s="926"/>
      <c r="AD331" s="926"/>
      <c r="AE331" s="926"/>
    </row>
    <row r="332" spans="1:31" ht="15" hidden="1" customHeight="1" thickBot="1" x14ac:dyDescent="0.25">
      <c r="A332" s="1032" t="str">
        <f t="shared" si="99"/>
        <v>Insert Room Name First</v>
      </c>
      <c r="B332" s="938"/>
      <c r="C332" s="891"/>
      <c r="D332" s="891"/>
      <c r="E332" s="984">
        <f t="shared" si="97"/>
        <v>0</v>
      </c>
      <c r="F332" s="890">
        <f>IF(A332="Insert Room Name First",0,ROUND(E332/VLOOKUP(A332,'Teaching Areas'!$A$2:$B$15,2,FALSE),0))</f>
        <v>0</v>
      </c>
      <c r="G332" s="891"/>
      <c r="H332" s="890" t="str">
        <f t="shared" si="98"/>
        <v/>
      </c>
      <c r="I332" s="983"/>
      <c r="J332" s="923"/>
      <c r="K332" s="922"/>
      <c r="L332" s="922"/>
      <c r="M332" s="922"/>
      <c r="N332" s="924"/>
      <c r="O332" s="926"/>
      <c r="P332" s="926"/>
      <c r="Q332" s="926"/>
      <c r="R332" s="926"/>
      <c r="S332" s="926"/>
      <c r="T332" s="926"/>
      <c r="U332" s="926"/>
      <c r="V332" s="926"/>
      <c r="W332" s="926"/>
      <c r="X332" s="926"/>
      <c r="Y332" s="926"/>
      <c r="Z332" s="926"/>
      <c r="AA332" s="926"/>
      <c r="AB332" s="926"/>
      <c r="AC332" s="926"/>
      <c r="AD332" s="926"/>
      <c r="AE332" s="926"/>
    </row>
    <row r="333" spans="1:31" ht="15" hidden="1" customHeight="1" thickBot="1" x14ac:dyDescent="0.25">
      <c r="A333" s="1032" t="str">
        <f t="shared" si="99"/>
        <v>Insert Room Name First</v>
      </c>
      <c r="B333" s="938"/>
      <c r="C333" s="891"/>
      <c r="D333" s="891"/>
      <c r="E333" s="984">
        <f t="shared" si="97"/>
        <v>0</v>
      </c>
      <c r="F333" s="890">
        <f>IF(A333="Insert Room Name First",0,ROUND(E333/VLOOKUP(A333,'Teaching Areas'!$A$2:$B$15,2,FALSE),0))</f>
        <v>0</v>
      </c>
      <c r="G333" s="891"/>
      <c r="H333" s="890" t="str">
        <f t="shared" si="98"/>
        <v/>
      </c>
      <c r="I333" s="983"/>
      <c r="J333" s="923"/>
      <c r="K333" s="922"/>
      <c r="L333" s="922"/>
      <c r="M333" s="922"/>
      <c r="N333" s="924"/>
      <c r="O333" s="926"/>
      <c r="P333" s="926"/>
      <c r="Q333" s="926"/>
      <c r="R333" s="926"/>
      <c r="S333" s="926"/>
      <c r="T333" s="926"/>
      <c r="U333" s="926"/>
      <c r="V333" s="926"/>
      <c r="W333" s="926"/>
      <c r="X333" s="926"/>
      <c r="Y333" s="926"/>
      <c r="Z333" s="926"/>
      <c r="AA333" s="926"/>
      <c r="AB333" s="926"/>
      <c r="AC333" s="926"/>
      <c r="AD333" s="926"/>
      <c r="AE333" s="926"/>
    </row>
    <row r="334" spans="1:31" ht="15" hidden="1" customHeight="1" thickBot="1" x14ac:dyDescent="0.25">
      <c r="A334" s="1032" t="str">
        <f t="shared" si="99"/>
        <v>Insert Room Name First</v>
      </c>
      <c r="B334" s="938"/>
      <c r="C334" s="891"/>
      <c r="D334" s="891"/>
      <c r="E334" s="984">
        <f t="shared" si="97"/>
        <v>0</v>
      </c>
      <c r="F334" s="890">
        <f>IF(A334="Insert Room Name First",0,ROUND(E334/VLOOKUP(A334,'Teaching Areas'!$A$2:$B$15,2,FALSE),0))</f>
        <v>0</v>
      </c>
      <c r="G334" s="891"/>
      <c r="H334" s="890" t="str">
        <f t="shared" si="98"/>
        <v/>
      </c>
      <c r="I334" s="983"/>
      <c r="J334" s="923"/>
      <c r="K334" s="922"/>
      <c r="L334" s="922"/>
      <c r="M334" s="922"/>
      <c r="N334" s="924"/>
      <c r="O334" s="926"/>
      <c r="P334" s="926"/>
      <c r="Q334" s="926"/>
      <c r="R334" s="926"/>
      <c r="S334" s="926"/>
      <c r="T334" s="926"/>
      <c r="U334" s="926"/>
      <c r="V334" s="926"/>
      <c r="W334" s="926"/>
      <c r="X334" s="926"/>
      <c r="Y334" s="926"/>
      <c r="Z334" s="926"/>
      <c r="AA334" s="926"/>
      <c r="AB334" s="926"/>
      <c r="AC334" s="926"/>
      <c r="AD334" s="926"/>
      <c r="AE334" s="926"/>
    </row>
    <row r="335" spans="1:31" ht="15" hidden="1" customHeight="1" thickBot="1" x14ac:dyDescent="0.25">
      <c r="A335" s="1032" t="str">
        <f t="shared" si="99"/>
        <v>Insert Room Name First</v>
      </c>
      <c r="B335" s="938"/>
      <c r="C335" s="891"/>
      <c r="D335" s="891"/>
      <c r="E335" s="984">
        <f t="shared" si="97"/>
        <v>0</v>
      </c>
      <c r="F335" s="890">
        <f>IF(A335="Insert Room Name First",0,ROUND(E335/VLOOKUP(A335,'Teaching Areas'!$A$2:$B$15,2,FALSE),0))</f>
        <v>0</v>
      </c>
      <c r="G335" s="891"/>
      <c r="H335" s="890" t="str">
        <f t="shared" si="98"/>
        <v/>
      </c>
      <c r="I335" s="983"/>
      <c r="J335" s="923"/>
      <c r="K335" s="922"/>
      <c r="L335" s="922"/>
      <c r="M335" s="922"/>
      <c r="N335" s="924"/>
      <c r="O335" s="926"/>
      <c r="P335" s="926"/>
      <c r="Q335" s="926"/>
      <c r="R335" s="926"/>
      <c r="S335" s="926"/>
      <c r="T335" s="926"/>
      <c r="U335" s="926"/>
      <c r="V335" s="926"/>
      <c r="W335" s="926"/>
      <c r="X335" s="926"/>
      <c r="Y335" s="926"/>
      <c r="Z335" s="926"/>
      <c r="AA335" s="926"/>
      <c r="AB335" s="926"/>
      <c r="AC335" s="926"/>
      <c r="AD335" s="926"/>
      <c r="AE335" s="926"/>
    </row>
    <row r="336" spans="1:31" ht="15" hidden="1" customHeight="1" thickBot="1" x14ac:dyDescent="0.25">
      <c r="A336" s="1032" t="str">
        <f t="shared" si="99"/>
        <v>Insert Room Name First</v>
      </c>
      <c r="B336" s="938"/>
      <c r="C336" s="891"/>
      <c r="D336" s="891"/>
      <c r="E336" s="984">
        <f t="shared" si="97"/>
        <v>0</v>
      </c>
      <c r="F336" s="890">
        <f>IF(A336="Insert Room Name First",0,ROUND(E336/VLOOKUP(A336,'Teaching Areas'!$A$2:$B$15,2,FALSE),0))</f>
        <v>0</v>
      </c>
      <c r="G336" s="891"/>
      <c r="H336" s="890" t="str">
        <f t="shared" si="98"/>
        <v/>
      </c>
      <c r="I336" s="983"/>
      <c r="J336" s="923"/>
      <c r="K336" s="922"/>
      <c r="L336" s="922"/>
      <c r="M336" s="922"/>
      <c r="N336" s="924"/>
      <c r="O336" s="926"/>
      <c r="P336" s="926"/>
      <c r="Q336" s="926"/>
      <c r="R336" s="926"/>
      <c r="S336" s="926"/>
      <c r="T336" s="926"/>
      <c r="U336" s="926"/>
      <c r="V336" s="926"/>
      <c r="W336" s="926"/>
      <c r="X336" s="926"/>
      <c r="Y336" s="926"/>
      <c r="Z336" s="926"/>
      <c r="AA336" s="926"/>
      <c r="AB336" s="926"/>
      <c r="AC336" s="926"/>
      <c r="AD336" s="926"/>
      <c r="AE336" s="926"/>
    </row>
    <row r="337" spans="1:31" ht="15" hidden="1" customHeight="1" thickBot="1" x14ac:dyDescent="0.25">
      <c r="A337" s="1032" t="str">
        <f t="shared" si="99"/>
        <v>Insert Room Name First</v>
      </c>
      <c r="B337" s="938"/>
      <c r="C337" s="891"/>
      <c r="D337" s="891"/>
      <c r="E337" s="984">
        <f t="shared" si="97"/>
        <v>0</v>
      </c>
      <c r="F337" s="890">
        <f>IF(A337="Insert Room Name First",0,ROUND(E337/VLOOKUP(A337,'Teaching Areas'!$A$2:$B$15,2,FALSE),0))</f>
        <v>0</v>
      </c>
      <c r="G337" s="891"/>
      <c r="H337" s="890" t="str">
        <f t="shared" si="98"/>
        <v/>
      </c>
      <c r="I337" s="983"/>
      <c r="J337" s="923"/>
      <c r="K337" s="922"/>
      <c r="L337" s="922"/>
      <c r="M337" s="922"/>
      <c r="N337" s="924"/>
      <c r="O337" s="926"/>
      <c r="P337" s="926"/>
      <c r="Q337" s="926"/>
      <c r="R337" s="926"/>
      <c r="S337" s="926"/>
      <c r="T337" s="926"/>
      <c r="U337" s="926"/>
      <c r="V337" s="926"/>
      <c r="W337" s="926"/>
      <c r="X337" s="926"/>
      <c r="Y337" s="926"/>
      <c r="Z337" s="926"/>
      <c r="AA337" s="926"/>
      <c r="AB337" s="926"/>
      <c r="AC337" s="926"/>
      <c r="AD337" s="926"/>
      <c r="AE337" s="926"/>
    </row>
    <row r="338" spans="1:31" ht="15" hidden="1" customHeight="1" thickBot="1" x14ac:dyDescent="0.25">
      <c r="A338" s="1032" t="str">
        <f t="shared" si="99"/>
        <v>Insert Room Name First</v>
      </c>
      <c r="B338" s="938"/>
      <c r="C338" s="891"/>
      <c r="D338" s="891"/>
      <c r="E338" s="984">
        <f t="shared" si="97"/>
        <v>0</v>
      </c>
      <c r="F338" s="890">
        <f>IF(A338="Insert Room Name First",0,ROUND(E338/VLOOKUP(A338,'Teaching Areas'!$A$2:$B$15,2,FALSE),0))</f>
        <v>0</v>
      </c>
      <c r="G338" s="891"/>
      <c r="H338" s="890" t="str">
        <f t="shared" si="98"/>
        <v/>
      </c>
      <c r="I338" s="983"/>
      <c r="J338" s="923"/>
      <c r="K338" s="922"/>
      <c r="L338" s="922"/>
      <c r="M338" s="922"/>
      <c r="N338" s="924"/>
      <c r="O338" s="926"/>
      <c r="P338" s="926"/>
      <c r="Q338" s="926"/>
      <c r="R338" s="926"/>
      <c r="S338" s="926"/>
      <c r="T338" s="926"/>
      <c r="U338" s="926"/>
      <c r="V338" s="926"/>
      <c r="W338" s="926"/>
      <c r="X338" s="926"/>
      <c r="Y338" s="926"/>
      <c r="Z338" s="926"/>
      <c r="AA338" s="926"/>
      <c r="AB338" s="926"/>
      <c r="AC338" s="926"/>
      <c r="AD338" s="926"/>
      <c r="AE338" s="926"/>
    </row>
    <row r="339" spans="1:31" ht="15" hidden="1" customHeight="1" thickBot="1" x14ac:dyDescent="0.25">
      <c r="A339" s="1032" t="str">
        <f t="shared" si="99"/>
        <v>Insert Room Name First</v>
      </c>
      <c r="B339" s="938"/>
      <c r="C339" s="891"/>
      <c r="D339" s="891"/>
      <c r="E339" s="984">
        <f t="shared" si="97"/>
        <v>0</v>
      </c>
      <c r="F339" s="890">
        <f>IF(A339="Insert Room Name First",0,ROUND(E339/VLOOKUP(A339,'Teaching Areas'!$A$2:$B$15,2,FALSE),0))</f>
        <v>0</v>
      </c>
      <c r="G339" s="891"/>
      <c r="H339" s="890" t="str">
        <f t="shared" si="98"/>
        <v/>
      </c>
      <c r="I339" s="983"/>
      <c r="J339" s="923"/>
      <c r="K339" s="922"/>
      <c r="L339" s="922"/>
      <c r="M339" s="922"/>
      <c r="N339" s="924"/>
      <c r="O339" s="926"/>
      <c r="P339" s="926"/>
      <c r="Q339" s="926"/>
      <c r="R339" s="926"/>
      <c r="S339" s="926"/>
      <c r="T339" s="926"/>
      <c r="U339" s="926"/>
      <c r="V339" s="926"/>
      <c r="W339" s="926"/>
      <c r="X339" s="926"/>
      <c r="Y339" s="926"/>
      <c r="Z339" s="926"/>
      <c r="AA339" s="926"/>
      <c r="AB339" s="926"/>
      <c r="AC339" s="926"/>
      <c r="AD339" s="926"/>
      <c r="AE339" s="926"/>
    </row>
    <row r="340" spans="1:31" ht="15" hidden="1" customHeight="1" thickBot="1" x14ac:dyDescent="0.25">
      <c r="A340" s="1032" t="str">
        <f t="shared" si="99"/>
        <v>Insert Room Name First</v>
      </c>
      <c r="B340" s="938"/>
      <c r="C340" s="891"/>
      <c r="D340" s="891"/>
      <c r="E340" s="984">
        <f t="shared" si="97"/>
        <v>0</v>
      </c>
      <c r="F340" s="890">
        <f>IF(A340="Insert Room Name First",0,ROUND(E340/VLOOKUP(A340,'Teaching Areas'!$A$2:$B$15,2,FALSE),0))</f>
        <v>0</v>
      </c>
      <c r="G340" s="891"/>
      <c r="H340" s="890" t="str">
        <f t="shared" si="98"/>
        <v/>
      </c>
      <c r="I340" s="983"/>
      <c r="J340" s="923"/>
      <c r="K340" s="922"/>
      <c r="L340" s="922"/>
      <c r="M340" s="922"/>
      <c r="N340" s="924"/>
      <c r="O340" s="926"/>
      <c r="P340" s="926"/>
      <c r="Q340" s="926"/>
      <c r="R340" s="926"/>
      <c r="S340" s="926"/>
      <c r="T340" s="926"/>
      <c r="U340" s="926"/>
      <c r="V340" s="926"/>
      <c r="W340" s="926"/>
      <c r="X340" s="926"/>
      <c r="Y340" s="926"/>
      <c r="Z340" s="926"/>
      <c r="AA340" s="926"/>
      <c r="AB340" s="926"/>
      <c r="AC340" s="926"/>
      <c r="AD340" s="926"/>
      <c r="AE340" s="926"/>
    </row>
    <row r="341" spans="1:31" ht="15" hidden="1" customHeight="1" thickBot="1" x14ac:dyDescent="0.25">
      <c r="A341" s="1032" t="str">
        <f t="shared" si="99"/>
        <v>Insert Room Name First</v>
      </c>
      <c r="B341" s="938"/>
      <c r="C341" s="891"/>
      <c r="D341" s="891"/>
      <c r="E341" s="984">
        <f t="shared" si="97"/>
        <v>0</v>
      </c>
      <c r="F341" s="890">
        <f>IF(A341="Insert Room Name First",0,ROUND(E341/VLOOKUP(A341,'Teaching Areas'!$A$2:$B$15,2,FALSE),0))</f>
        <v>0</v>
      </c>
      <c r="G341" s="891"/>
      <c r="H341" s="890" t="str">
        <f t="shared" si="98"/>
        <v/>
      </c>
      <c r="I341" s="983"/>
      <c r="J341" s="923"/>
      <c r="K341" s="922"/>
      <c r="L341" s="922"/>
      <c r="M341" s="922"/>
      <c r="N341" s="924"/>
      <c r="O341" s="926"/>
      <c r="P341" s="926"/>
      <c r="Q341" s="926"/>
      <c r="R341" s="926"/>
      <c r="S341" s="926"/>
      <c r="T341" s="926"/>
      <c r="U341" s="926"/>
      <c r="V341" s="926"/>
      <c r="W341" s="926"/>
      <c r="X341" s="926"/>
      <c r="Y341" s="926"/>
      <c r="Z341" s="926"/>
      <c r="AA341" s="926"/>
      <c r="AB341" s="926"/>
      <c r="AC341" s="926"/>
      <c r="AD341" s="926"/>
      <c r="AE341" s="926"/>
    </row>
    <row r="342" spans="1:31" ht="15" hidden="1" customHeight="1" thickBot="1" x14ac:dyDescent="0.25">
      <c r="A342" s="1032" t="str">
        <f t="shared" si="99"/>
        <v>Insert Room Name First</v>
      </c>
      <c r="B342" s="938"/>
      <c r="C342" s="891"/>
      <c r="D342" s="891"/>
      <c r="E342" s="984">
        <f t="shared" si="97"/>
        <v>0</v>
      </c>
      <c r="F342" s="890">
        <f>IF(A342="Insert Room Name First",0,ROUND(E342/VLOOKUP(A342,'Teaching Areas'!$A$2:$B$15,2,FALSE),0))</f>
        <v>0</v>
      </c>
      <c r="G342" s="891"/>
      <c r="H342" s="890" t="str">
        <f t="shared" si="98"/>
        <v/>
      </c>
      <c r="I342" s="983"/>
      <c r="J342" s="923"/>
      <c r="K342" s="922"/>
      <c r="L342" s="922"/>
      <c r="M342" s="922"/>
      <c r="N342" s="924"/>
      <c r="O342" s="926"/>
      <c r="P342" s="926"/>
      <c r="Q342" s="926"/>
      <c r="R342" s="926"/>
      <c r="S342" s="926"/>
      <c r="T342" s="926"/>
      <c r="U342" s="926"/>
      <c r="V342" s="926"/>
      <c r="W342" s="926"/>
      <c r="X342" s="926"/>
      <c r="Y342" s="926"/>
      <c r="Z342" s="926"/>
      <c r="AA342" s="926"/>
      <c r="AB342" s="926"/>
      <c r="AC342" s="926"/>
      <c r="AD342" s="926"/>
      <c r="AE342" s="926"/>
    </row>
    <row r="343" spans="1:31" ht="15" hidden="1" customHeight="1" thickBot="1" x14ac:dyDescent="0.25">
      <c r="A343" s="1032" t="str">
        <f t="shared" si="99"/>
        <v>Insert Room Name First</v>
      </c>
      <c r="B343" s="938"/>
      <c r="C343" s="891"/>
      <c r="D343" s="891"/>
      <c r="E343" s="984">
        <f t="shared" si="97"/>
        <v>0</v>
      </c>
      <c r="F343" s="890">
        <f>IF(A343="Insert Room Name First",0,ROUND(E343/VLOOKUP(A343,'Teaching Areas'!$A$2:$B$15,2,FALSE),0))</f>
        <v>0</v>
      </c>
      <c r="G343" s="891"/>
      <c r="H343" s="890" t="str">
        <f t="shared" si="98"/>
        <v/>
      </c>
      <c r="I343" s="983"/>
      <c r="J343" s="923"/>
      <c r="K343" s="922"/>
      <c r="L343" s="922"/>
      <c r="M343" s="922"/>
      <c r="N343" s="924"/>
      <c r="O343" s="926"/>
      <c r="P343" s="926"/>
      <c r="Q343" s="926"/>
      <c r="R343" s="926"/>
      <c r="S343" s="926"/>
      <c r="T343" s="926"/>
      <c r="U343" s="926"/>
      <c r="V343" s="926"/>
      <c r="W343" s="926"/>
      <c r="X343" s="926"/>
      <c r="Y343" s="926"/>
      <c r="Z343" s="926"/>
      <c r="AA343" s="926"/>
      <c r="AB343" s="926"/>
      <c r="AC343" s="926"/>
      <c r="AD343" s="926"/>
      <c r="AE343" s="926"/>
    </row>
    <row r="344" spans="1:31" ht="15" hidden="1" customHeight="1" thickBot="1" x14ac:dyDescent="0.25">
      <c r="A344" s="1032" t="str">
        <f t="shared" si="99"/>
        <v>Insert Room Name First</v>
      </c>
      <c r="B344" s="938"/>
      <c r="C344" s="891"/>
      <c r="D344" s="891"/>
      <c r="E344" s="984">
        <f t="shared" si="97"/>
        <v>0</v>
      </c>
      <c r="F344" s="890">
        <f>IF(A344="Insert Room Name First",0,ROUND(E344/VLOOKUP(A344,'Teaching Areas'!$A$2:$B$15,2,FALSE),0))</f>
        <v>0</v>
      </c>
      <c r="G344" s="891"/>
      <c r="H344" s="890" t="str">
        <f t="shared" si="98"/>
        <v/>
      </c>
      <c r="I344" s="983"/>
      <c r="J344" s="923"/>
      <c r="K344" s="922"/>
      <c r="L344" s="922"/>
      <c r="M344" s="922"/>
      <c r="N344" s="924"/>
      <c r="O344" s="926"/>
      <c r="P344" s="926"/>
      <c r="Q344" s="926"/>
      <c r="R344" s="926"/>
      <c r="S344" s="926"/>
      <c r="T344" s="926"/>
      <c r="U344" s="926"/>
      <c r="V344" s="926"/>
      <c r="W344" s="926"/>
      <c r="X344" s="926"/>
      <c r="Y344" s="926"/>
      <c r="Z344" s="926"/>
      <c r="AA344" s="926"/>
      <c r="AB344" s="926"/>
      <c r="AC344" s="926"/>
      <c r="AD344" s="926"/>
      <c r="AE344" s="926"/>
    </row>
    <row r="345" spans="1:31" ht="15" hidden="1" customHeight="1" thickBot="1" x14ac:dyDescent="0.25">
      <c r="A345" s="1032" t="str">
        <f t="shared" si="99"/>
        <v>Insert Room Name First</v>
      </c>
      <c r="B345" s="938"/>
      <c r="C345" s="891"/>
      <c r="D345" s="891"/>
      <c r="E345" s="984">
        <f t="shared" si="97"/>
        <v>0</v>
      </c>
      <c r="F345" s="890">
        <f>IF(A345="Insert Room Name First",0,ROUND(E345/VLOOKUP(A345,'Teaching Areas'!$A$2:$B$15,2,FALSE),0))</f>
        <v>0</v>
      </c>
      <c r="G345" s="891"/>
      <c r="H345" s="890" t="str">
        <f t="shared" si="98"/>
        <v/>
      </c>
      <c r="I345" s="983"/>
      <c r="J345" s="923"/>
      <c r="K345" s="922"/>
      <c r="L345" s="922"/>
      <c r="M345" s="922"/>
      <c r="N345" s="924"/>
      <c r="O345" s="926"/>
      <c r="P345" s="926"/>
      <c r="Q345" s="926"/>
      <c r="R345" s="926"/>
      <c r="S345" s="926"/>
      <c r="T345" s="926"/>
      <c r="U345" s="926"/>
      <c r="V345" s="926"/>
      <c r="W345" s="926"/>
      <c r="X345" s="926"/>
      <c r="Y345" s="926"/>
      <c r="Z345" s="926"/>
      <c r="AA345" s="926"/>
      <c r="AB345" s="926"/>
      <c r="AC345" s="926"/>
      <c r="AD345" s="926"/>
      <c r="AE345" s="926"/>
    </row>
    <row r="346" spans="1:31" ht="15" hidden="1" customHeight="1" thickBot="1" x14ac:dyDescent="0.25">
      <c r="A346" s="1032" t="str">
        <f t="shared" si="99"/>
        <v>Insert Room Name First</v>
      </c>
      <c r="B346" s="938"/>
      <c r="C346" s="891"/>
      <c r="D346" s="891"/>
      <c r="E346" s="984">
        <f t="shared" si="97"/>
        <v>0</v>
      </c>
      <c r="F346" s="890">
        <f>IF(A346="Insert Room Name First",0,ROUND(E346/VLOOKUP(A346,'Teaching Areas'!$A$2:$B$15,2,FALSE),0))</f>
        <v>0</v>
      </c>
      <c r="G346" s="891"/>
      <c r="H346" s="890" t="str">
        <f t="shared" si="98"/>
        <v/>
      </c>
      <c r="I346" s="983"/>
      <c r="J346" s="923"/>
      <c r="K346" s="922"/>
      <c r="L346" s="922"/>
      <c r="M346" s="922"/>
      <c r="N346" s="924"/>
      <c r="O346" s="926"/>
      <c r="P346" s="926"/>
      <c r="Q346" s="926"/>
      <c r="R346" s="926"/>
      <c r="S346" s="926"/>
      <c r="T346" s="926"/>
      <c r="U346" s="926"/>
      <c r="V346" s="926"/>
      <c r="W346" s="926"/>
      <c r="X346" s="926"/>
      <c r="Y346" s="926"/>
      <c r="Z346" s="926"/>
      <c r="AA346" s="926"/>
      <c r="AB346" s="926"/>
      <c r="AC346" s="926"/>
      <c r="AD346" s="926"/>
      <c r="AE346" s="926"/>
    </row>
    <row r="347" spans="1:31" ht="15" hidden="1" customHeight="1" thickBot="1" x14ac:dyDescent="0.25">
      <c r="A347" s="1032" t="str">
        <f t="shared" si="99"/>
        <v>Insert Room Name First</v>
      </c>
      <c r="B347" s="938"/>
      <c r="C347" s="891"/>
      <c r="D347" s="891"/>
      <c r="E347" s="984">
        <f t="shared" si="97"/>
        <v>0</v>
      </c>
      <c r="F347" s="890">
        <f>IF(A347="Insert Room Name First",0,ROUND(E347/VLOOKUP(A347,'Teaching Areas'!$A$2:$B$15,2,FALSE),0))</f>
        <v>0</v>
      </c>
      <c r="G347" s="891"/>
      <c r="H347" s="890" t="str">
        <f t="shared" si="98"/>
        <v/>
      </c>
      <c r="I347" s="983"/>
      <c r="J347" s="923"/>
      <c r="K347" s="922"/>
      <c r="L347" s="922"/>
      <c r="M347" s="922"/>
      <c r="N347" s="924"/>
      <c r="O347" s="926"/>
      <c r="P347" s="926"/>
      <c r="Q347" s="926"/>
      <c r="R347" s="926"/>
      <c r="S347" s="926"/>
      <c r="T347" s="926"/>
      <c r="U347" s="926"/>
      <c r="V347" s="926"/>
      <c r="W347" s="926"/>
      <c r="X347" s="926"/>
      <c r="Y347" s="926"/>
      <c r="Z347" s="926"/>
      <c r="AA347" s="926"/>
      <c r="AB347" s="926"/>
      <c r="AC347" s="926"/>
      <c r="AD347" s="926"/>
      <c r="AE347" s="926"/>
    </row>
    <row r="348" spans="1:31" ht="15" hidden="1" customHeight="1" thickBot="1" x14ac:dyDescent="0.25">
      <c r="A348" s="1032" t="str">
        <f t="shared" si="99"/>
        <v>Insert Room Name First</v>
      </c>
      <c r="B348" s="938"/>
      <c r="C348" s="891"/>
      <c r="D348" s="891"/>
      <c r="E348" s="984">
        <f t="shared" si="97"/>
        <v>0</v>
      </c>
      <c r="F348" s="890">
        <f>IF(A348="Insert Room Name First",0,ROUND(E348/VLOOKUP(A348,'Teaching Areas'!$A$2:$B$15,2,FALSE),0))</f>
        <v>0</v>
      </c>
      <c r="G348" s="891"/>
      <c r="H348" s="890" t="str">
        <f t="shared" si="98"/>
        <v/>
      </c>
      <c r="I348" s="983"/>
      <c r="J348" s="923"/>
      <c r="K348" s="922"/>
      <c r="L348" s="922"/>
      <c r="M348" s="922"/>
      <c r="N348" s="924"/>
      <c r="O348" s="926"/>
      <c r="P348" s="926"/>
      <c r="Q348" s="926"/>
      <c r="R348" s="926"/>
      <c r="S348" s="926"/>
      <c r="T348" s="926"/>
      <c r="U348" s="926"/>
      <c r="V348" s="926"/>
      <c r="W348" s="926"/>
      <c r="X348" s="926"/>
      <c r="Y348" s="926"/>
      <c r="Z348" s="926"/>
      <c r="AA348" s="926"/>
      <c r="AB348" s="926"/>
      <c r="AC348" s="926"/>
      <c r="AD348" s="926"/>
      <c r="AE348" s="926"/>
    </row>
    <row r="349" spans="1:31" ht="15" hidden="1" customHeight="1" thickBot="1" x14ac:dyDescent="0.25">
      <c r="A349" s="1032" t="str">
        <f t="shared" si="99"/>
        <v>Insert Room Name First</v>
      </c>
      <c r="B349" s="938"/>
      <c r="C349" s="891"/>
      <c r="D349" s="891"/>
      <c r="E349" s="984">
        <f t="shared" si="97"/>
        <v>0</v>
      </c>
      <c r="F349" s="890">
        <f>IF(A349="Insert Room Name First",0,ROUND(E349/VLOOKUP(A349,'Teaching Areas'!$A$2:$B$15,2,FALSE),0))</f>
        <v>0</v>
      </c>
      <c r="G349" s="891"/>
      <c r="H349" s="890" t="str">
        <f t="shared" si="98"/>
        <v/>
      </c>
      <c r="I349" s="983"/>
      <c r="J349" s="923"/>
      <c r="K349" s="922"/>
      <c r="L349" s="922"/>
      <c r="M349" s="922"/>
      <c r="N349" s="924"/>
      <c r="O349" s="926"/>
      <c r="P349" s="926"/>
      <c r="Q349" s="926"/>
      <c r="R349" s="926"/>
      <c r="S349" s="926"/>
      <c r="T349" s="926"/>
      <c r="U349" s="926"/>
      <c r="V349" s="926"/>
      <c r="W349" s="926"/>
      <c r="X349" s="926"/>
      <c r="Y349" s="926"/>
      <c r="Z349" s="926"/>
      <c r="AA349" s="926"/>
      <c r="AB349" s="926"/>
      <c r="AC349" s="926"/>
      <c r="AD349" s="926"/>
      <c r="AE349" s="926"/>
    </row>
    <row r="350" spans="1:31" ht="15" hidden="1" customHeight="1" thickBot="1" x14ac:dyDescent="0.25">
      <c r="A350" s="1032" t="str">
        <f t="shared" si="99"/>
        <v>Insert Room Name First</v>
      </c>
      <c r="B350" s="939"/>
      <c r="C350" s="891"/>
      <c r="D350" s="891"/>
      <c r="E350" s="984">
        <f t="shared" si="97"/>
        <v>0</v>
      </c>
      <c r="F350" s="890">
        <f>IF(A350="Insert Room Name First",0,ROUND(E350/VLOOKUP(A350,'Teaching Areas'!$A$2:$B$15,2,FALSE),0))</f>
        <v>0</v>
      </c>
      <c r="G350" s="892"/>
      <c r="H350" s="890" t="str">
        <f t="shared" si="98"/>
        <v/>
      </c>
      <c r="I350" s="985"/>
      <c r="J350" s="923"/>
      <c r="K350" s="922"/>
      <c r="L350" s="922"/>
      <c r="M350" s="922"/>
      <c r="N350" s="924"/>
      <c r="O350" s="926"/>
      <c r="P350" s="926"/>
      <c r="Q350" s="926"/>
      <c r="R350" s="926"/>
      <c r="S350" s="926"/>
      <c r="T350" s="926"/>
      <c r="U350" s="926"/>
      <c r="V350" s="926"/>
      <c r="W350" s="926"/>
      <c r="X350" s="926"/>
      <c r="Y350" s="926"/>
      <c r="Z350" s="926"/>
      <c r="AA350" s="926"/>
      <c r="AB350" s="926"/>
      <c r="AC350" s="926"/>
      <c r="AD350" s="926"/>
      <c r="AE350" s="926"/>
    </row>
    <row r="351" spans="1:31" ht="15" hidden="1" customHeight="1" thickBot="1" x14ac:dyDescent="0.25">
      <c r="A351" s="1032" t="str">
        <f t="shared" si="99"/>
        <v>Insert Room Name First</v>
      </c>
      <c r="B351" s="939"/>
      <c r="C351" s="891"/>
      <c r="D351" s="891"/>
      <c r="E351" s="984">
        <f t="shared" si="97"/>
        <v>0</v>
      </c>
      <c r="F351" s="890">
        <f>IF(A351="Insert Room Name First",0,ROUND(E351/VLOOKUP(A351,'Teaching Areas'!$A$2:$B$15,2,FALSE),0))</f>
        <v>0</v>
      </c>
      <c r="G351" s="892"/>
      <c r="H351" s="890" t="str">
        <f t="shared" si="98"/>
        <v/>
      </c>
      <c r="I351" s="985"/>
      <c r="J351" s="923"/>
      <c r="K351" s="922"/>
      <c r="L351" s="922"/>
      <c r="M351" s="922"/>
      <c r="N351" s="924"/>
      <c r="O351" s="926"/>
      <c r="P351" s="926"/>
      <c r="Q351" s="926"/>
      <c r="R351" s="926"/>
      <c r="S351" s="926"/>
      <c r="T351" s="926"/>
      <c r="U351" s="926"/>
      <c r="V351" s="926"/>
      <c r="W351" s="926"/>
      <c r="X351" s="926"/>
      <c r="Y351" s="926"/>
      <c r="Z351" s="926"/>
      <c r="AA351" s="926"/>
      <c r="AB351" s="926"/>
      <c r="AC351" s="926"/>
      <c r="AD351" s="926"/>
      <c r="AE351" s="926"/>
    </row>
    <row r="352" spans="1:31" ht="15" customHeight="1" thickBot="1" x14ac:dyDescent="0.25">
      <c r="A352" s="1093" t="str">
        <f t="shared" si="99"/>
        <v>Insert Room Name First</v>
      </c>
      <c r="B352" s="940"/>
      <c r="C352" s="930"/>
      <c r="D352" s="930"/>
      <c r="E352" s="987">
        <f t="shared" si="97"/>
        <v>0</v>
      </c>
      <c r="F352" s="890">
        <f>IF(A352="Insert Room Name First",0,ROUND(E352/VLOOKUP(A352,'Teaching Areas'!$A$2:$B$15,2,FALSE),0))</f>
        <v>0</v>
      </c>
      <c r="G352" s="930"/>
      <c r="H352" s="890" t="str">
        <f t="shared" si="98"/>
        <v/>
      </c>
      <c r="I352" s="986"/>
      <c r="J352" s="931"/>
      <c r="K352" s="935"/>
      <c r="L352" s="935"/>
      <c r="M352" s="935"/>
      <c r="N352" s="936"/>
      <c r="O352" s="926"/>
      <c r="P352" s="926"/>
      <c r="Q352" s="926"/>
      <c r="R352" s="926"/>
      <c r="S352" s="926"/>
      <c r="T352" s="926"/>
      <c r="U352" s="926"/>
      <c r="V352" s="926"/>
      <c r="W352" s="926"/>
      <c r="X352" s="926"/>
      <c r="Y352" s="926"/>
      <c r="Z352" s="926"/>
      <c r="AA352" s="926"/>
      <c r="AB352" s="926"/>
      <c r="AC352" s="926"/>
      <c r="AD352" s="926"/>
      <c r="AE352" s="926"/>
    </row>
    <row r="353" spans="1:31" ht="18" customHeight="1" thickBot="1" x14ac:dyDescent="0.25">
      <c r="A353" s="1094" t="s">
        <v>939</v>
      </c>
      <c r="B353" s="1095">
        <f>COUNTA(B253:B352)</f>
        <v>13</v>
      </c>
      <c r="C353" s="947"/>
      <c r="D353" s="948" t="s">
        <v>4</v>
      </c>
      <c r="E353" s="140">
        <f>SUM(E253:E352)</f>
        <v>724.2</v>
      </c>
      <c r="F353" s="141">
        <f>SUM(F253:F352)</f>
        <v>292</v>
      </c>
      <c r="G353" s="141">
        <f>SUM(G253:G352)</f>
        <v>292</v>
      </c>
      <c r="H353" s="204">
        <f>SUM(H253:H352)</f>
        <v>0</v>
      </c>
      <c r="I353" s="957" t="s">
        <v>838</v>
      </c>
      <c r="J353" s="84">
        <f>IF(SUM(J253:J352)=0,0,AVERAGE(J253:J352))</f>
        <v>1</v>
      </c>
      <c r="K353" s="85">
        <f t="shared" ref="K353:N353" si="100">IF(SUM(K253:K352)=0,0,AVERAGE(K253:K352))</f>
        <v>0</v>
      </c>
      <c r="L353" s="85">
        <f t="shared" si="100"/>
        <v>0</v>
      </c>
      <c r="M353" s="85">
        <f t="shared" si="100"/>
        <v>0</v>
      </c>
      <c r="N353" s="86">
        <f t="shared" si="100"/>
        <v>0</v>
      </c>
      <c r="O353" s="926"/>
      <c r="P353" s="926"/>
      <c r="Q353" s="926"/>
      <c r="R353" s="926"/>
      <c r="S353" s="926"/>
      <c r="T353" s="926"/>
      <c r="U353" s="926"/>
      <c r="V353" s="926"/>
      <c r="W353" s="926"/>
      <c r="X353" s="926"/>
      <c r="Y353" s="926"/>
      <c r="Z353" s="926"/>
      <c r="AA353" s="926"/>
      <c r="AB353" s="926"/>
      <c r="AC353" s="926"/>
      <c r="AD353" s="926"/>
      <c r="AE353" s="926"/>
    </row>
    <row r="354" spans="1:31" ht="12" customHeight="1" thickBot="1" x14ac:dyDescent="0.25">
      <c r="A354" s="941"/>
      <c r="B354" s="932"/>
      <c r="C354" s="932"/>
      <c r="D354" s="932"/>
      <c r="E354" s="932"/>
      <c r="F354" s="932"/>
      <c r="G354" s="932"/>
      <c r="H354" s="932"/>
      <c r="I354" s="932"/>
      <c r="J354" s="926"/>
      <c r="K354" s="926"/>
      <c r="L354" s="926"/>
      <c r="M354" s="926"/>
      <c r="N354" s="934"/>
      <c r="O354" s="926"/>
      <c r="P354" s="926"/>
      <c r="Q354" s="926"/>
      <c r="R354" s="926"/>
      <c r="S354" s="926"/>
      <c r="T354" s="926"/>
      <c r="U354" s="926"/>
      <c r="V354" s="926"/>
      <c r="W354" s="926"/>
      <c r="X354" s="926"/>
      <c r="Y354" s="926"/>
      <c r="Z354" s="926"/>
      <c r="AA354" s="926"/>
      <c r="AB354" s="926"/>
      <c r="AC354" s="926"/>
      <c r="AD354" s="926"/>
      <c r="AE354" s="926"/>
    </row>
    <row r="355" spans="1:31" ht="24" customHeight="1" x14ac:dyDescent="0.2">
      <c r="A355" s="933" t="s">
        <v>685</v>
      </c>
      <c r="B355" s="1287" t="s">
        <v>934</v>
      </c>
      <c r="C355" s="1287"/>
      <c r="D355" s="1287"/>
      <c r="E355" s="1287"/>
      <c r="F355" s="1287"/>
      <c r="G355" s="1287"/>
      <c r="H355" s="1287"/>
      <c r="I355" s="1287"/>
      <c r="J355" s="1287"/>
      <c r="K355" s="1287"/>
      <c r="L355" s="1287"/>
      <c r="M355" s="1288"/>
      <c r="N355" s="1289"/>
      <c r="O355" s="926"/>
      <c r="P355" s="926"/>
      <c r="Q355" s="926"/>
      <c r="R355" s="926"/>
      <c r="S355" s="926"/>
      <c r="T355" s="926"/>
      <c r="U355" s="926"/>
      <c r="V355" s="926"/>
      <c r="W355" s="926"/>
      <c r="X355" s="926"/>
      <c r="Y355" s="926"/>
      <c r="Z355" s="926"/>
      <c r="AA355" s="926"/>
      <c r="AB355" s="926"/>
      <c r="AC355" s="926"/>
      <c r="AD355" s="926"/>
      <c r="AE355" s="926"/>
    </row>
    <row r="356" spans="1:31" ht="21" customHeight="1" x14ac:dyDescent="0.2">
      <c r="A356" s="1290" t="s">
        <v>770</v>
      </c>
      <c r="B356" s="953" t="s">
        <v>836</v>
      </c>
      <c r="C356" s="929"/>
      <c r="D356" s="929"/>
      <c r="E356" s="1292" t="s">
        <v>837</v>
      </c>
      <c r="F356" s="1292" t="s">
        <v>735</v>
      </c>
      <c r="G356" s="1292" t="s">
        <v>926</v>
      </c>
      <c r="H356" s="1292" t="s">
        <v>927</v>
      </c>
      <c r="I356" s="929"/>
      <c r="J356" s="1293" t="s">
        <v>756</v>
      </c>
      <c r="K356" s="1293"/>
      <c r="L356" s="1293"/>
      <c r="M356" s="1294"/>
      <c r="N356" s="1295"/>
      <c r="O356" s="945"/>
      <c r="P356" s="946"/>
      <c r="Q356" s="926"/>
      <c r="R356" s="926"/>
      <c r="S356" s="926"/>
      <c r="T356" s="926"/>
      <c r="U356" s="926"/>
      <c r="V356" s="926"/>
      <c r="W356" s="926"/>
      <c r="X356" s="926"/>
      <c r="Y356" s="926"/>
      <c r="Z356" s="926"/>
      <c r="AA356" s="926"/>
      <c r="AB356" s="926"/>
      <c r="AC356" s="926"/>
      <c r="AD356" s="926"/>
      <c r="AE356" s="926"/>
    </row>
    <row r="357" spans="1:31" ht="30" customHeight="1" thickBot="1" x14ac:dyDescent="0.25">
      <c r="A357" s="1291"/>
      <c r="B357" s="952" t="s">
        <v>835</v>
      </c>
      <c r="C357" s="928" t="s">
        <v>737</v>
      </c>
      <c r="D357" s="928" t="s">
        <v>738</v>
      </c>
      <c r="E357" s="1280"/>
      <c r="F357" s="1280"/>
      <c r="G357" s="1280"/>
      <c r="H357" s="1280"/>
      <c r="I357" s="928" t="s">
        <v>736</v>
      </c>
      <c r="J357" s="1013" t="s">
        <v>757</v>
      </c>
      <c r="K357" s="1013" t="s">
        <v>758</v>
      </c>
      <c r="L357" s="1013" t="s">
        <v>759</v>
      </c>
      <c r="M357" s="1013" t="s">
        <v>760</v>
      </c>
      <c r="N357" s="1014" t="s">
        <v>857</v>
      </c>
      <c r="O357" s="945"/>
      <c r="P357" s="946"/>
      <c r="Q357" s="926"/>
      <c r="R357" s="926"/>
      <c r="S357" s="926"/>
      <c r="T357" s="926"/>
      <c r="U357" s="926"/>
      <c r="V357" s="926"/>
      <c r="W357" s="926"/>
      <c r="X357" s="926"/>
      <c r="Y357" s="926"/>
      <c r="Z357" s="926"/>
      <c r="AA357" s="926"/>
      <c r="AB357" s="926"/>
      <c r="AC357" s="926"/>
      <c r="AD357" s="926"/>
      <c r="AE357" s="926"/>
    </row>
    <row r="358" spans="1:31" ht="15" customHeight="1" x14ac:dyDescent="0.2">
      <c r="A358" s="943" t="s">
        <v>772</v>
      </c>
      <c r="B358" s="1167" t="s">
        <v>1141</v>
      </c>
      <c r="C358" s="1171">
        <v>16</v>
      </c>
      <c r="D358" s="893">
        <v>9</v>
      </c>
      <c r="E358" s="890">
        <f>C358*D358</f>
        <v>144</v>
      </c>
      <c r="F358" s="890">
        <f>IF(A358=0,0,ROUND(E358/VLOOKUP(A358,'Teaching Areas'!$A$18:$B$86,2,FALSE),0))</f>
        <v>29</v>
      </c>
      <c r="G358" s="893">
        <v>29</v>
      </c>
      <c r="H358" s="890">
        <f>IF(F358=0,"",G358-F358)</f>
        <v>0</v>
      </c>
      <c r="I358" s="982"/>
      <c r="J358" s="922">
        <v>1</v>
      </c>
      <c r="K358" s="922"/>
      <c r="L358" s="922"/>
      <c r="M358" s="922"/>
      <c r="N358" s="924"/>
      <c r="O358" s="1096" t="str">
        <f>IF(A358=0,"",LEFT(A358,FIND(" ",A358)-1))</f>
        <v>S:</v>
      </c>
      <c r="P358" s="926"/>
      <c r="Q358" s="926"/>
      <c r="R358" s="926"/>
      <c r="S358" s="926"/>
      <c r="T358" s="926"/>
      <c r="U358" s="926"/>
      <c r="V358" s="926"/>
      <c r="W358" s="926"/>
      <c r="X358" s="926"/>
      <c r="Y358" s="926"/>
      <c r="Z358" s="926"/>
      <c r="AA358" s="926"/>
      <c r="AB358" s="926"/>
      <c r="AC358" s="926"/>
      <c r="AD358" s="926"/>
      <c r="AE358" s="926"/>
    </row>
    <row r="359" spans="1:31" ht="15" customHeight="1" x14ac:dyDescent="0.2">
      <c r="A359" s="943" t="s">
        <v>774</v>
      </c>
      <c r="B359" s="1168" t="s">
        <v>1142</v>
      </c>
      <c r="C359" s="1166">
        <v>10.199999999999999</v>
      </c>
      <c r="D359" s="891">
        <v>8</v>
      </c>
      <c r="E359" s="984">
        <f t="shared" ref="E359:E457" si="101">C359*D359</f>
        <v>81.599999999999994</v>
      </c>
      <c r="F359" s="890">
        <f>IF(A359=0,0,ROUND(E359/VLOOKUP(A359,'Teaching Areas'!$A$18:$B$86,2,FALSE),0))</f>
        <v>16</v>
      </c>
      <c r="G359" s="891">
        <v>16</v>
      </c>
      <c r="H359" s="890">
        <f t="shared" ref="H359:H457" si="102">IF(F359=0,"",G359-F359)</f>
        <v>0</v>
      </c>
      <c r="I359" s="983"/>
      <c r="J359" s="922">
        <v>1</v>
      </c>
      <c r="K359" s="922"/>
      <c r="L359" s="922"/>
      <c r="M359" s="922"/>
      <c r="N359" s="924"/>
      <c r="O359" s="1096" t="str">
        <f t="shared" ref="O359:O422" si="103">IF(A359=0,"",LEFT(A359,FIND(" ",A359)-1))</f>
        <v>P:</v>
      </c>
      <c r="P359" s="926"/>
      <c r="Q359" s="926"/>
      <c r="R359" s="926"/>
      <c r="S359" s="926"/>
      <c r="T359" s="926"/>
      <c r="U359" s="926"/>
      <c r="V359" s="926"/>
      <c r="W359" s="926"/>
      <c r="X359" s="926"/>
      <c r="Y359" s="926"/>
      <c r="Z359" s="926"/>
      <c r="AA359" s="926"/>
      <c r="AB359" s="926"/>
      <c r="AC359" s="926"/>
      <c r="AD359" s="926"/>
      <c r="AE359" s="926"/>
    </row>
    <row r="360" spans="1:31" ht="15" customHeight="1" x14ac:dyDescent="0.2">
      <c r="A360" s="943" t="s">
        <v>774</v>
      </c>
      <c r="B360" s="1169" t="s">
        <v>1143</v>
      </c>
      <c r="C360" s="1166">
        <v>10.199999999999999</v>
      </c>
      <c r="D360" s="891">
        <v>8</v>
      </c>
      <c r="E360" s="984">
        <f t="shared" si="101"/>
        <v>81.599999999999994</v>
      </c>
      <c r="F360" s="890">
        <f>IF(A360=0,0,ROUND(E360/VLOOKUP(A360,'Teaching Areas'!$A$18:$B$86,2,FALSE),0))</f>
        <v>16</v>
      </c>
      <c r="G360" s="891">
        <v>16</v>
      </c>
      <c r="H360" s="890">
        <f t="shared" si="102"/>
        <v>0</v>
      </c>
      <c r="I360" s="983"/>
      <c r="J360" s="922">
        <v>1</v>
      </c>
      <c r="K360" s="922"/>
      <c r="L360" s="922"/>
      <c r="M360" s="922"/>
      <c r="N360" s="924"/>
      <c r="O360" s="1096" t="str">
        <f t="shared" si="103"/>
        <v>P:</v>
      </c>
      <c r="P360" s="926"/>
      <c r="Q360" s="926"/>
      <c r="R360" s="926"/>
      <c r="S360" s="926"/>
      <c r="T360" s="926"/>
      <c r="U360" s="926"/>
      <c r="V360" s="926"/>
      <c r="W360" s="926"/>
      <c r="X360" s="926"/>
      <c r="Y360" s="926"/>
      <c r="Z360" s="926"/>
      <c r="AA360" s="926"/>
      <c r="AB360" s="926"/>
      <c r="AC360" s="926"/>
      <c r="AD360" s="926"/>
      <c r="AE360" s="926"/>
    </row>
    <row r="361" spans="1:31" ht="15" customHeight="1" x14ac:dyDescent="0.2">
      <c r="A361" s="943" t="s">
        <v>799</v>
      </c>
      <c r="B361" s="1170"/>
      <c r="C361" s="1166"/>
      <c r="D361" s="891"/>
      <c r="E361" s="984">
        <f t="shared" si="101"/>
        <v>0</v>
      </c>
      <c r="F361" s="890">
        <f>IF(A361=0,0,ROUND(E361/VLOOKUP(A361,'Teaching Areas'!$A$18:$B$86,2,FALSE),0))</f>
        <v>0</v>
      </c>
      <c r="G361" s="891"/>
      <c r="H361" s="890" t="str">
        <f t="shared" si="102"/>
        <v/>
      </c>
      <c r="I361" s="983"/>
      <c r="J361" s="923"/>
      <c r="K361" s="922"/>
      <c r="L361" s="922"/>
      <c r="M361" s="922"/>
      <c r="N361" s="924"/>
      <c r="O361" s="1096" t="str">
        <f t="shared" si="103"/>
        <v>S:</v>
      </c>
      <c r="P361" s="926"/>
      <c r="Q361" s="926"/>
      <c r="R361" s="926"/>
      <c r="S361" s="926"/>
      <c r="T361" s="926"/>
      <c r="U361" s="926"/>
      <c r="V361" s="926"/>
      <c r="W361" s="926"/>
      <c r="X361" s="926"/>
      <c r="Y361" s="926"/>
      <c r="Z361" s="926"/>
      <c r="AA361" s="926"/>
      <c r="AB361" s="926"/>
      <c r="AC361" s="926"/>
      <c r="AD361" s="926"/>
      <c r="AE361" s="926"/>
    </row>
    <row r="362" spans="1:31" ht="15" customHeight="1" x14ac:dyDescent="0.2">
      <c r="A362" s="943"/>
      <c r="B362" s="938"/>
      <c r="C362" s="891"/>
      <c r="D362" s="891"/>
      <c r="E362" s="984">
        <f t="shared" si="101"/>
        <v>0</v>
      </c>
      <c r="F362" s="890">
        <f>IF(A362=0,0,ROUND(E362/VLOOKUP(A362,'Teaching Areas'!$A$18:$B$86,2,FALSE),0))</f>
        <v>0</v>
      </c>
      <c r="G362" s="891"/>
      <c r="H362" s="890" t="str">
        <f t="shared" si="102"/>
        <v/>
      </c>
      <c r="I362" s="983"/>
      <c r="J362" s="923"/>
      <c r="K362" s="922"/>
      <c r="L362" s="922"/>
      <c r="M362" s="922"/>
      <c r="N362" s="924"/>
      <c r="O362" s="1096" t="str">
        <f t="shared" si="103"/>
        <v/>
      </c>
      <c r="P362" s="926"/>
      <c r="Q362" s="926"/>
      <c r="R362" s="926"/>
      <c r="S362" s="926"/>
      <c r="T362" s="926"/>
      <c r="U362" s="926"/>
      <c r="V362" s="926"/>
      <c r="W362" s="926"/>
      <c r="X362" s="926"/>
      <c r="Y362" s="926"/>
      <c r="Z362" s="926"/>
      <c r="AA362" s="926"/>
      <c r="AB362" s="926"/>
      <c r="AC362" s="926"/>
      <c r="AD362" s="926"/>
      <c r="AE362" s="926"/>
    </row>
    <row r="363" spans="1:31" ht="15" customHeight="1" x14ac:dyDescent="0.2">
      <c r="A363" s="943"/>
      <c r="B363" s="938"/>
      <c r="C363" s="891"/>
      <c r="D363" s="891"/>
      <c r="E363" s="984">
        <f t="shared" si="101"/>
        <v>0</v>
      </c>
      <c r="F363" s="890">
        <f>IF(A363=0,0,ROUND(E363/VLOOKUP(A363,'Teaching Areas'!$A$18:$B$86,2,FALSE),0))</f>
        <v>0</v>
      </c>
      <c r="G363" s="891"/>
      <c r="H363" s="890" t="str">
        <f t="shared" si="102"/>
        <v/>
      </c>
      <c r="I363" s="983"/>
      <c r="J363" s="923"/>
      <c r="K363" s="922"/>
      <c r="L363" s="922"/>
      <c r="M363" s="922"/>
      <c r="N363" s="924"/>
      <c r="O363" s="1096" t="str">
        <f t="shared" si="103"/>
        <v/>
      </c>
      <c r="P363" s="926"/>
      <c r="Q363" s="926"/>
      <c r="R363" s="926"/>
      <c r="S363" s="926"/>
      <c r="T363" s="926"/>
      <c r="U363" s="926"/>
      <c r="V363" s="926"/>
      <c r="W363" s="926"/>
      <c r="X363" s="926"/>
      <c r="Y363" s="926"/>
      <c r="Z363" s="926"/>
      <c r="AA363" s="926"/>
      <c r="AB363" s="926"/>
      <c r="AC363" s="926"/>
      <c r="AD363" s="926"/>
      <c r="AE363" s="926"/>
    </row>
    <row r="364" spans="1:31" ht="15" customHeight="1" x14ac:dyDescent="0.2">
      <c r="A364" s="943"/>
      <c r="B364" s="937"/>
      <c r="C364" s="893"/>
      <c r="D364" s="893"/>
      <c r="E364" s="984">
        <f t="shared" si="101"/>
        <v>0</v>
      </c>
      <c r="F364" s="890">
        <f>IF(A364=0,0,ROUND(E364/VLOOKUP(A364,'Teaching Areas'!$A$18:$B$86,2,FALSE),0))</f>
        <v>0</v>
      </c>
      <c r="G364" s="891"/>
      <c r="H364" s="890" t="str">
        <f t="shared" si="102"/>
        <v/>
      </c>
      <c r="I364" s="983"/>
      <c r="J364" s="923"/>
      <c r="K364" s="922"/>
      <c r="L364" s="922"/>
      <c r="M364" s="922"/>
      <c r="N364" s="924"/>
      <c r="O364" s="1096" t="str">
        <f t="shared" si="103"/>
        <v/>
      </c>
      <c r="P364" s="926"/>
      <c r="Q364" s="926"/>
      <c r="R364" s="926"/>
      <c r="S364" s="926"/>
      <c r="T364" s="926"/>
      <c r="U364" s="926"/>
      <c r="V364" s="926"/>
      <c r="W364" s="926"/>
      <c r="X364" s="926"/>
      <c r="Y364" s="926"/>
      <c r="Z364" s="926"/>
      <c r="AA364" s="926"/>
      <c r="AB364" s="926"/>
      <c r="AC364" s="926"/>
      <c r="AD364" s="926"/>
      <c r="AE364" s="926"/>
    </row>
    <row r="365" spans="1:31" ht="15" customHeight="1" x14ac:dyDescent="0.2">
      <c r="A365" s="943"/>
      <c r="B365" s="938"/>
      <c r="C365" s="891"/>
      <c r="D365" s="891"/>
      <c r="E365" s="984">
        <f t="shared" si="101"/>
        <v>0</v>
      </c>
      <c r="F365" s="890">
        <f>IF(A365=0,0,ROUND(E365/VLOOKUP(A365,'Teaching Areas'!$A$18:$B$86,2,FALSE),0))</f>
        <v>0</v>
      </c>
      <c r="G365" s="891"/>
      <c r="H365" s="890" t="str">
        <f t="shared" si="102"/>
        <v/>
      </c>
      <c r="I365" s="983"/>
      <c r="J365" s="923"/>
      <c r="K365" s="922"/>
      <c r="L365" s="922"/>
      <c r="M365" s="922"/>
      <c r="N365" s="924"/>
      <c r="O365" s="1096" t="str">
        <f t="shared" si="103"/>
        <v/>
      </c>
      <c r="P365" s="926"/>
      <c r="Q365" s="926"/>
      <c r="R365" s="926"/>
      <c r="S365" s="926"/>
      <c r="T365" s="926"/>
      <c r="U365" s="926"/>
      <c r="V365" s="926"/>
      <c r="W365" s="926"/>
      <c r="X365" s="926"/>
      <c r="Y365" s="926"/>
      <c r="Z365" s="926"/>
      <c r="AA365" s="926"/>
      <c r="AB365" s="926"/>
      <c r="AC365" s="926"/>
      <c r="AD365" s="926"/>
      <c r="AE365" s="926"/>
    </row>
    <row r="366" spans="1:31" ht="15" customHeight="1" x14ac:dyDescent="0.2">
      <c r="A366" s="943"/>
      <c r="B366" s="938"/>
      <c r="C366" s="891"/>
      <c r="D366" s="891"/>
      <c r="E366" s="984">
        <f t="shared" si="101"/>
        <v>0</v>
      </c>
      <c r="F366" s="890">
        <f>IF(A366=0,0,ROUND(E366/VLOOKUP(A366,'Teaching Areas'!$A$18:$B$86,2,FALSE),0))</f>
        <v>0</v>
      </c>
      <c r="G366" s="891"/>
      <c r="H366" s="890" t="str">
        <f t="shared" si="102"/>
        <v/>
      </c>
      <c r="I366" s="983"/>
      <c r="J366" s="923"/>
      <c r="K366" s="922"/>
      <c r="L366" s="922"/>
      <c r="M366" s="922"/>
      <c r="N366" s="924"/>
      <c r="O366" s="1096" t="str">
        <f t="shared" si="103"/>
        <v/>
      </c>
      <c r="P366" s="926"/>
      <c r="Q366" s="926"/>
      <c r="R366" s="926"/>
      <c r="S366" s="926"/>
      <c r="T366" s="926"/>
      <c r="U366" s="926"/>
      <c r="V366" s="926"/>
      <c r="W366" s="926"/>
      <c r="X366" s="926"/>
      <c r="Y366" s="926"/>
      <c r="Z366" s="926"/>
      <c r="AA366" s="926"/>
      <c r="AB366" s="926"/>
      <c r="AC366" s="926"/>
      <c r="AD366" s="926"/>
      <c r="AE366" s="926"/>
    </row>
    <row r="367" spans="1:31" ht="15" customHeight="1" x14ac:dyDescent="0.2">
      <c r="A367" s="943"/>
      <c r="B367" s="938"/>
      <c r="C367" s="891"/>
      <c r="D367" s="891"/>
      <c r="E367" s="984">
        <f t="shared" si="101"/>
        <v>0</v>
      </c>
      <c r="F367" s="890">
        <f>IF(A367=0,0,ROUND(E367/VLOOKUP(A367,'Teaching Areas'!$A$18:$B$86,2,FALSE),0))</f>
        <v>0</v>
      </c>
      <c r="G367" s="891"/>
      <c r="H367" s="890" t="str">
        <f t="shared" si="102"/>
        <v/>
      </c>
      <c r="I367" s="983"/>
      <c r="J367" s="923"/>
      <c r="K367" s="922"/>
      <c r="L367" s="922"/>
      <c r="M367" s="922"/>
      <c r="N367" s="924"/>
      <c r="O367" s="1096" t="str">
        <f t="shared" si="103"/>
        <v/>
      </c>
      <c r="P367" s="926"/>
      <c r="Q367" s="926"/>
      <c r="R367" s="926"/>
      <c r="S367" s="926"/>
      <c r="T367" s="926"/>
      <c r="U367" s="926"/>
      <c r="V367" s="926"/>
      <c r="W367" s="926"/>
      <c r="X367" s="926"/>
      <c r="Y367" s="926"/>
      <c r="Z367" s="926"/>
      <c r="AA367" s="926"/>
      <c r="AB367" s="926"/>
      <c r="AC367" s="926"/>
      <c r="AD367" s="926"/>
      <c r="AE367" s="926"/>
    </row>
    <row r="368" spans="1:31" ht="15" customHeight="1" x14ac:dyDescent="0.2">
      <c r="A368" s="943"/>
      <c r="B368" s="938"/>
      <c r="C368" s="891"/>
      <c r="D368" s="891"/>
      <c r="E368" s="984">
        <f t="shared" si="101"/>
        <v>0</v>
      </c>
      <c r="F368" s="890">
        <f>IF(A368=0,0,ROUND(E368/VLOOKUP(A368,'Teaching Areas'!$A$18:$B$86,2,FALSE),0))</f>
        <v>0</v>
      </c>
      <c r="G368" s="891"/>
      <c r="H368" s="890" t="str">
        <f t="shared" si="102"/>
        <v/>
      </c>
      <c r="I368" s="983"/>
      <c r="J368" s="923"/>
      <c r="K368" s="922"/>
      <c r="L368" s="922"/>
      <c r="M368" s="922"/>
      <c r="N368" s="924"/>
      <c r="O368" s="1096" t="str">
        <f t="shared" si="103"/>
        <v/>
      </c>
      <c r="P368" s="926"/>
      <c r="Q368" s="926"/>
      <c r="R368" s="926"/>
      <c r="S368" s="926"/>
      <c r="T368" s="926"/>
      <c r="U368" s="926"/>
      <c r="V368" s="926"/>
      <c r="W368" s="926"/>
      <c r="X368" s="926"/>
      <c r="Y368" s="926"/>
      <c r="Z368" s="926"/>
      <c r="AA368" s="926"/>
      <c r="AB368" s="926"/>
      <c r="AC368" s="926"/>
      <c r="AD368" s="926"/>
      <c r="AE368" s="926"/>
    </row>
    <row r="369" spans="1:31" ht="15" customHeight="1" x14ac:dyDescent="0.2">
      <c r="A369" s="943"/>
      <c r="B369" s="938"/>
      <c r="C369" s="891"/>
      <c r="D369" s="891"/>
      <c r="E369" s="984">
        <f t="shared" si="101"/>
        <v>0</v>
      </c>
      <c r="F369" s="890">
        <f>IF(A369=0,0,ROUND(E369/VLOOKUP(A369,'Teaching Areas'!$A$18:$B$86,2,FALSE),0))</f>
        <v>0</v>
      </c>
      <c r="G369" s="891"/>
      <c r="H369" s="890" t="str">
        <f t="shared" si="102"/>
        <v/>
      </c>
      <c r="I369" s="983"/>
      <c r="J369" s="923"/>
      <c r="K369" s="922"/>
      <c r="L369" s="922"/>
      <c r="M369" s="922"/>
      <c r="N369" s="924"/>
      <c r="O369" s="1096" t="str">
        <f t="shared" si="103"/>
        <v/>
      </c>
      <c r="P369" s="926"/>
      <c r="Q369" s="926"/>
      <c r="R369" s="926"/>
      <c r="S369" s="926"/>
      <c r="T369" s="926"/>
      <c r="U369" s="926"/>
      <c r="V369" s="926"/>
      <c r="W369" s="926"/>
      <c r="X369" s="926"/>
      <c r="Y369" s="926"/>
      <c r="Z369" s="926"/>
      <c r="AA369" s="926"/>
      <c r="AB369" s="926"/>
      <c r="AC369" s="926"/>
      <c r="AD369" s="926"/>
      <c r="AE369" s="926"/>
    </row>
    <row r="370" spans="1:31" ht="15" customHeight="1" x14ac:dyDescent="0.2">
      <c r="A370" s="943"/>
      <c r="B370" s="938"/>
      <c r="C370" s="891"/>
      <c r="D370" s="891"/>
      <c r="E370" s="984">
        <f t="shared" si="101"/>
        <v>0</v>
      </c>
      <c r="F370" s="890">
        <f>IF(A370=0,0,ROUND(E370/VLOOKUP(A370,'Teaching Areas'!$A$18:$B$86,2,FALSE),0))</f>
        <v>0</v>
      </c>
      <c r="G370" s="891"/>
      <c r="H370" s="890" t="str">
        <f t="shared" si="102"/>
        <v/>
      </c>
      <c r="I370" s="983"/>
      <c r="J370" s="923"/>
      <c r="K370" s="922"/>
      <c r="L370" s="922"/>
      <c r="M370" s="922"/>
      <c r="N370" s="924"/>
      <c r="O370" s="1096" t="str">
        <f t="shared" si="103"/>
        <v/>
      </c>
      <c r="P370" s="926"/>
      <c r="Q370" s="926"/>
      <c r="R370" s="926"/>
      <c r="S370" s="926"/>
      <c r="T370" s="926"/>
      <c r="U370" s="926"/>
      <c r="V370" s="926"/>
      <c r="W370" s="926"/>
      <c r="X370" s="926"/>
      <c r="Y370" s="926"/>
      <c r="Z370" s="926"/>
      <c r="AA370" s="926"/>
      <c r="AB370" s="926"/>
      <c r="AC370" s="926"/>
      <c r="AD370" s="926"/>
      <c r="AE370" s="926"/>
    </row>
    <row r="371" spans="1:31" ht="15" customHeight="1" x14ac:dyDescent="0.2">
      <c r="A371" s="943"/>
      <c r="B371" s="938"/>
      <c r="C371" s="891"/>
      <c r="D371" s="891"/>
      <c r="E371" s="984">
        <f t="shared" si="101"/>
        <v>0</v>
      </c>
      <c r="F371" s="890">
        <f>IF(A371=0,0,ROUND(E371/VLOOKUP(A371,'Teaching Areas'!$A$18:$B$86,2,FALSE),0))</f>
        <v>0</v>
      </c>
      <c r="G371" s="891"/>
      <c r="H371" s="890" t="str">
        <f t="shared" si="102"/>
        <v/>
      </c>
      <c r="I371" s="983"/>
      <c r="J371" s="923"/>
      <c r="K371" s="922"/>
      <c r="L371" s="922"/>
      <c r="M371" s="922"/>
      <c r="N371" s="924"/>
      <c r="O371" s="1096" t="str">
        <f t="shared" si="103"/>
        <v/>
      </c>
      <c r="P371" s="926"/>
      <c r="Q371" s="926"/>
      <c r="R371" s="926"/>
      <c r="S371" s="926"/>
      <c r="T371" s="926"/>
      <c r="U371" s="926"/>
      <c r="V371" s="926"/>
      <c r="W371" s="926"/>
      <c r="X371" s="926"/>
      <c r="Y371" s="926"/>
      <c r="Z371" s="926"/>
      <c r="AA371" s="926"/>
      <c r="AB371" s="926"/>
      <c r="AC371" s="926"/>
      <c r="AD371" s="926"/>
      <c r="AE371" s="926"/>
    </row>
    <row r="372" spans="1:31" ht="15" customHeight="1" x14ac:dyDescent="0.2">
      <c r="A372" s="943"/>
      <c r="B372" s="938"/>
      <c r="C372" s="891"/>
      <c r="D372" s="891"/>
      <c r="E372" s="984">
        <f t="shared" si="101"/>
        <v>0</v>
      </c>
      <c r="F372" s="890">
        <f>IF(A372=0,0,ROUND(E372/VLOOKUP(A372,'Teaching Areas'!$A$18:$B$86,2,FALSE),0))</f>
        <v>0</v>
      </c>
      <c r="G372" s="891"/>
      <c r="H372" s="890" t="str">
        <f t="shared" si="102"/>
        <v/>
      </c>
      <c r="I372" s="983"/>
      <c r="J372" s="923"/>
      <c r="K372" s="922"/>
      <c r="L372" s="922"/>
      <c r="M372" s="922"/>
      <c r="N372" s="924"/>
      <c r="O372" s="1096" t="str">
        <f t="shared" si="103"/>
        <v/>
      </c>
      <c r="P372" s="926"/>
      <c r="Q372" s="926"/>
      <c r="R372" s="926"/>
      <c r="S372" s="926"/>
      <c r="T372" s="926"/>
      <c r="U372" s="926"/>
      <c r="V372" s="926"/>
      <c r="W372" s="926"/>
      <c r="X372" s="926"/>
      <c r="Y372" s="926"/>
      <c r="Z372" s="926"/>
      <c r="AA372" s="926"/>
      <c r="AB372" s="926"/>
      <c r="AC372" s="926"/>
      <c r="AD372" s="926"/>
      <c r="AE372" s="926"/>
    </row>
    <row r="373" spans="1:31" ht="15" customHeight="1" x14ac:dyDescent="0.2">
      <c r="A373" s="943"/>
      <c r="B373" s="938"/>
      <c r="C373" s="891"/>
      <c r="D373" s="891"/>
      <c r="E373" s="984">
        <f t="shared" si="101"/>
        <v>0</v>
      </c>
      <c r="F373" s="890">
        <f>IF(A373=0,0,ROUND(E373/VLOOKUP(A373,'Teaching Areas'!$A$18:$B$86,2,FALSE),0))</f>
        <v>0</v>
      </c>
      <c r="G373" s="891"/>
      <c r="H373" s="890" t="str">
        <f t="shared" si="102"/>
        <v/>
      </c>
      <c r="I373" s="983"/>
      <c r="J373" s="923"/>
      <c r="K373" s="922"/>
      <c r="L373" s="922"/>
      <c r="M373" s="922"/>
      <c r="N373" s="924"/>
      <c r="O373" s="1096" t="str">
        <f t="shared" si="103"/>
        <v/>
      </c>
      <c r="P373" s="926"/>
      <c r="Q373" s="926"/>
      <c r="R373" s="926"/>
      <c r="S373" s="926"/>
      <c r="T373" s="926"/>
      <c r="U373" s="926"/>
      <c r="V373" s="926"/>
      <c r="W373" s="926"/>
      <c r="X373" s="926"/>
      <c r="Y373" s="926"/>
      <c r="Z373" s="926"/>
      <c r="AA373" s="926"/>
      <c r="AB373" s="926"/>
      <c r="AC373" s="926"/>
      <c r="AD373" s="926"/>
      <c r="AE373" s="926"/>
    </row>
    <row r="374" spans="1:31" ht="15" customHeight="1" x14ac:dyDescent="0.2">
      <c r="A374" s="943"/>
      <c r="B374" s="938"/>
      <c r="C374" s="891"/>
      <c r="D374" s="891"/>
      <c r="E374" s="984">
        <f t="shared" si="101"/>
        <v>0</v>
      </c>
      <c r="F374" s="890">
        <f>IF(A374=0,0,ROUND(E374/VLOOKUP(A374,'Teaching Areas'!$A$18:$B$86,2,FALSE),0))</f>
        <v>0</v>
      </c>
      <c r="G374" s="891"/>
      <c r="H374" s="890" t="str">
        <f t="shared" si="102"/>
        <v/>
      </c>
      <c r="I374" s="983"/>
      <c r="J374" s="923"/>
      <c r="K374" s="922"/>
      <c r="L374" s="922"/>
      <c r="M374" s="922"/>
      <c r="N374" s="924"/>
      <c r="O374" s="1096" t="str">
        <f t="shared" si="103"/>
        <v/>
      </c>
      <c r="P374" s="926"/>
      <c r="Q374" s="926"/>
      <c r="R374" s="926"/>
      <c r="S374" s="926"/>
      <c r="T374" s="926"/>
      <c r="U374" s="926"/>
      <c r="V374" s="926"/>
      <c r="W374" s="926"/>
      <c r="X374" s="926"/>
      <c r="Y374" s="926"/>
      <c r="Z374" s="926"/>
      <c r="AA374" s="926"/>
      <c r="AB374" s="926"/>
      <c r="AC374" s="926"/>
      <c r="AD374" s="926"/>
      <c r="AE374" s="926"/>
    </row>
    <row r="375" spans="1:31" ht="15" customHeight="1" x14ac:dyDescent="0.2">
      <c r="A375" s="943"/>
      <c r="B375" s="938"/>
      <c r="C375" s="891"/>
      <c r="D375" s="891"/>
      <c r="E375" s="984">
        <f t="shared" si="101"/>
        <v>0</v>
      </c>
      <c r="F375" s="890">
        <f>IF(A375=0,0,ROUND(E375/VLOOKUP(A375,'Teaching Areas'!$A$18:$B$86,2,FALSE),0))</f>
        <v>0</v>
      </c>
      <c r="G375" s="891"/>
      <c r="H375" s="890" t="str">
        <f t="shared" si="102"/>
        <v/>
      </c>
      <c r="I375" s="983"/>
      <c r="J375" s="923"/>
      <c r="K375" s="922"/>
      <c r="L375" s="922"/>
      <c r="M375" s="922"/>
      <c r="N375" s="924"/>
      <c r="O375" s="1096" t="str">
        <f t="shared" si="103"/>
        <v/>
      </c>
      <c r="P375" s="926"/>
      <c r="Q375" s="926"/>
      <c r="R375" s="926"/>
      <c r="S375" s="926"/>
      <c r="T375" s="926"/>
      <c r="U375" s="926"/>
      <c r="V375" s="926"/>
      <c r="W375" s="926"/>
      <c r="X375" s="926"/>
      <c r="Y375" s="926"/>
      <c r="Z375" s="926"/>
      <c r="AA375" s="926"/>
      <c r="AB375" s="926"/>
      <c r="AC375" s="926"/>
      <c r="AD375" s="926"/>
      <c r="AE375" s="926"/>
    </row>
    <row r="376" spans="1:31" ht="15" customHeight="1" x14ac:dyDescent="0.2">
      <c r="A376" s="943"/>
      <c r="B376" s="938"/>
      <c r="C376" s="891"/>
      <c r="D376" s="891"/>
      <c r="E376" s="984">
        <f t="shared" si="101"/>
        <v>0</v>
      </c>
      <c r="F376" s="890">
        <f>IF(A376=0,0,ROUND(E376/VLOOKUP(A376,'Teaching Areas'!$A$18:$B$86,2,FALSE),0))</f>
        <v>0</v>
      </c>
      <c r="G376" s="891"/>
      <c r="H376" s="890" t="str">
        <f t="shared" si="102"/>
        <v/>
      </c>
      <c r="I376" s="983"/>
      <c r="J376" s="923"/>
      <c r="K376" s="922"/>
      <c r="L376" s="922"/>
      <c r="M376" s="922"/>
      <c r="N376" s="924"/>
      <c r="O376" s="1096" t="str">
        <f t="shared" si="103"/>
        <v/>
      </c>
      <c r="P376" s="926"/>
      <c r="Q376" s="926"/>
      <c r="R376" s="926"/>
      <c r="S376" s="926"/>
      <c r="T376" s="926"/>
      <c r="U376" s="926"/>
      <c r="V376" s="926"/>
      <c r="W376" s="926"/>
      <c r="X376" s="926"/>
      <c r="Y376" s="926"/>
      <c r="Z376" s="926"/>
      <c r="AA376" s="926"/>
      <c r="AB376" s="926"/>
      <c r="AC376" s="926"/>
      <c r="AD376" s="926"/>
      <c r="AE376" s="926"/>
    </row>
    <row r="377" spans="1:31" ht="15" customHeight="1" x14ac:dyDescent="0.2">
      <c r="A377" s="943"/>
      <c r="B377" s="938"/>
      <c r="C377" s="891"/>
      <c r="D377" s="891"/>
      <c r="E377" s="984">
        <f t="shared" si="101"/>
        <v>0</v>
      </c>
      <c r="F377" s="890">
        <f>IF(A377=0,0,ROUND(E377/VLOOKUP(A377,'Teaching Areas'!$A$18:$B$86,2,FALSE),0))</f>
        <v>0</v>
      </c>
      <c r="G377" s="891"/>
      <c r="H377" s="890" t="str">
        <f t="shared" si="102"/>
        <v/>
      </c>
      <c r="I377" s="983"/>
      <c r="J377" s="923"/>
      <c r="K377" s="922"/>
      <c r="L377" s="922"/>
      <c r="M377" s="922"/>
      <c r="N377" s="924"/>
      <c r="O377" s="1096" t="str">
        <f t="shared" si="103"/>
        <v/>
      </c>
      <c r="P377" s="926"/>
      <c r="Q377" s="926"/>
      <c r="R377" s="926"/>
      <c r="S377" s="926"/>
      <c r="T377" s="926"/>
      <c r="U377" s="926"/>
      <c r="V377" s="926"/>
      <c r="W377" s="926"/>
      <c r="X377" s="926"/>
      <c r="Y377" s="926"/>
      <c r="Z377" s="926"/>
      <c r="AA377" s="926"/>
      <c r="AB377" s="926"/>
      <c r="AC377" s="926"/>
      <c r="AD377" s="926"/>
      <c r="AE377" s="926"/>
    </row>
    <row r="378" spans="1:31" ht="15" customHeight="1" x14ac:dyDescent="0.2">
      <c r="A378" s="943"/>
      <c r="B378" s="938"/>
      <c r="C378" s="891"/>
      <c r="D378" s="891"/>
      <c r="E378" s="984">
        <f t="shared" si="101"/>
        <v>0</v>
      </c>
      <c r="F378" s="890">
        <f>IF(A378=0,0,ROUND(E378/VLOOKUP(A378,'Teaching Areas'!$A$18:$B$86,2,FALSE),0))</f>
        <v>0</v>
      </c>
      <c r="G378" s="891"/>
      <c r="H378" s="890" t="str">
        <f t="shared" si="102"/>
        <v/>
      </c>
      <c r="I378" s="983"/>
      <c r="J378" s="923"/>
      <c r="K378" s="922"/>
      <c r="L378" s="922"/>
      <c r="M378" s="922"/>
      <c r="N378" s="924"/>
      <c r="O378" s="1096" t="str">
        <f t="shared" si="103"/>
        <v/>
      </c>
      <c r="P378" s="926"/>
      <c r="Q378" s="926"/>
      <c r="R378" s="926"/>
      <c r="S378" s="926"/>
      <c r="T378" s="926"/>
      <c r="U378" s="926"/>
      <c r="V378" s="926"/>
      <c r="W378" s="926"/>
      <c r="X378" s="926"/>
      <c r="Y378" s="926"/>
      <c r="Z378" s="926"/>
      <c r="AA378" s="926"/>
      <c r="AB378" s="926"/>
      <c r="AC378" s="926"/>
      <c r="AD378" s="926"/>
      <c r="AE378" s="926"/>
    </row>
    <row r="379" spans="1:31" ht="15" customHeight="1" x14ac:dyDescent="0.2">
      <c r="A379" s="943"/>
      <c r="B379" s="938"/>
      <c r="C379" s="891"/>
      <c r="D379" s="891"/>
      <c r="E379" s="984">
        <f t="shared" si="101"/>
        <v>0</v>
      </c>
      <c r="F379" s="890">
        <f>IF(A379=0,0,ROUND(E379/VLOOKUP(A379,'Teaching Areas'!$A$18:$B$86,2,FALSE),0))</f>
        <v>0</v>
      </c>
      <c r="G379" s="891"/>
      <c r="H379" s="890" t="str">
        <f t="shared" si="102"/>
        <v/>
      </c>
      <c r="I379" s="983"/>
      <c r="J379" s="923"/>
      <c r="K379" s="922"/>
      <c r="L379" s="922"/>
      <c r="M379" s="922"/>
      <c r="N379" s="924"/>
      <c r="O379" s="1096" t="str">
        <f t="shared" si="103"/>
        <v/>
      </c>
      <c r="P379" s="926"/>
      <c r="Q379" s="926"/>
      <c r="R379" s="926"/>
      <c r="S379" s="926"/>
      <c r="T379" s="926"/>
      <c r="U379" s="926"/>
      <c r="V379" s="926"/>
      <c r="W379" s="926"/>
      <c r="X379" s="926"/>
      <c r="Y379" s="926"/>
      <c r="Z379" s="926"/>
      <c r="AA379" s="926"/>
      <c r="AB379" s="926"/>
      <c r="AC379" s="926"/>
      <c r="AD379" s="926"/>
      <c r="AE379" s="926"/>
    </row>
    <row r="380" spans="1:31" ht="15" customHeight="1" x14ac:dyDescent="0.2">
      <c r="A380" s="943"/>
      <c r="B380" s="939"/>
      <c r="C380" s="891"/>
      <c r="D380" s="891"/>
      <c r="E380" s="984">
        <f t="shared" si="101"/>
        <v>0</v>
      </c>
      <c r="F380" s="890">
        <f>IF(A380=0,0,ROUND(E380/VLOOKUP(A380,'Teaching Areas'!$A$18:$B$86,2,FALSE),0))</f>
        <v>0</v>
      </c>
      <c r="G380" s="892"/>
      <c r="H380" s="890" t="str">
        <f t="shared" si="102"/>
        <v/>
      </c>
      <c r="I380" s="985"/>
      <c r="J380" s="923"/>
      <c r="K380" s="922"/>
      <c r="L380" s="922"/>
      <c r="M380" s="922"/>
      <c r="N380" s="924"/>
      <c r="O380" s="1096" t="str">
        <f t="shared" si="103"/>
        <v/>
      </c>
      <c r="P380" s="926"/>
      <c r="Q380" s="926"/>
      <c r="R380" s="926"/>
      <c r="S380" s="926"/>
      <c r="T380" s="926"/>
      <c r="U380" s="926"/>
      <c r="V380" s="926"/>
      <c r="W380" s="926"/>
      <c r="X380" s="926"/>
      <c r="Y380" s="926"/>
      <c r="Z380" s="926"/>
      <c r="AA380" s="926"/>
      <c r="AB380" s="926"/>
      <c r="AC380" s="926"/>
      <c r="AD380" s="926"/>
      <c r="AE380" s="926"/>
    </row>
    <row r="381" spans="1:31" ht="15" customHeight="1" x14ac:dyDescent="0.2">
      <c r="A381" s="943"/>
      <c r="B381" s="939"/>
      <c r="C381" s="891"/>
      <c r="D381" s="891"/>
      <c r="E381" s="984">
        <f t="shared" si="101"/>
        <v>0</v>
      </c>
      <c r="F381" s="890">
        <f>IF(A381=0,0,ROUND(E381/VLOOKUP(A381,'Teaching Areas'!$A$18:$B$86,2,FALSE),0))</f>
        <v>0</v>
      </c>
      <c r="G381" s="892"/>
      <c r="H381" s="890" t="str">
        <f t="shared" si="102"/>
        <v/>
      </c>
      <c r="I381" s="985"/>
      <c r="J381" s="923"/>
      <c r="K381" s="922"/>
      <c r="L381" s="922"/>
      <c r="M381" s="922"/>
      <c r="N381" s="924"/>
      <c r="O381" s="1096" t="str">
        <f t="shared" si="103"/>
        <v/>
      </c>
      <c r="P381" s="926"/>
      <c r="Q381" s="926"/>
      <c r="R381" s="926"/>
      <c r="S381" s="926"/>
      <c r="T381" s="926"/>
      <c r="U381" s="926"/>
      <c r="V381" s="926"/>
      <c r="W381" s="926"/>
      <c r="X381" s="926"/>
      <c r="Y381" s="926"/>
      <c r="Z381" s="926"/>
      <c r="AA381" s="926"/>
      <c r="AB381" s="926"/>
      <c r="AC381" s="926"/>
      <c r="AD381" s="926"/>
      <c r="AE381" s="926"/>
    </row>
    <row r="382" spans="1:31" ht="15" customHeight="1" x14ac:dyDescent="0.2">
      <c r="A382" s="943"/>
      <c r="B382" s="938"/>
      <c r="C382" s="891"/>
      <c r="D382" s="891"/>
      <c r="E382" s="984">
        <f t="shared" si="101"/>
        <v>0</v>
      </c>
      <c r="F382" s="890">
        <f>IF(A382=0,0,ROUND(E382/VLOOKUP(A382,'Teaching Areas'!$A$18:$B$86,2,FALSE),0))</f>
        <v>0</v>
      </c>
      <c r="G382" s="891"/>
      <c r="H382" s="890" t="str">
        <f t="shared" si="102"/>
        <v/>
      </c>
      <c r="I382" s="983"/>
      <c r="J382" s="923"/>
      <c r="K382" s="922"/>
      <c r="L382" s="922"/>
      <c r="M382" s="922"/>
      <c r="N382" s="924"/>
      <c r="O382" s="1096" t="str">
        <f t="shared" si="103"/>
        <v/>
      </c>
      <c r="P382" s="926"/>
      <c r="Q382" s="926"/>
      <c r="R382" s="926"/>
      <c r="S382" s="926"/>
      <c r="T382" s="926"/>
      <c r="U382" s="926"/>
      <c r="V382" s="926"/>
      <c r="W382" s="926"/>
      <c r="X382" s="926"/>
      <c r="Y382" s="926"/>
      <c r="Z382" s="926"/>
      <c r="AA382" s="926"/>
      <c r="AB382" s="926"/>
      <c r="AC382" s="926"/>
      <c r="AD382" s="926"/>
      <c r="AE382" s="926"/>
    </row>
    <row r="383" spans="1:31" ht="15" customHeight="1" x14ac:dyDescent="0.2">
      <c r="A383" s="943"/>
      <c r="B383" s="938"/>
      <c r="C383" s="891"/>
      <c r="D383" s="891"/>
      <c r="E383" s="984">
        <f t="shared" si="101"/>
        <v>0</v>
      </c>
      <c r="F383" s="890">
        <f>IF(A383=0,0,ROUND(E383/VLOOKUP(A383,'Teaching Areas'!$A$18:$B$86,2,FALSE),0))</f>
        <v>0</v>
      </c>
      <c r="G383" s="891"/>
      <c r="H383" s="890" t="str">
        <f t="shared" si="102"/>
        <v/>
      </c>
      <c r="I383" s="983"/>
      <c r="J383" s="923"/>
      <c r="K383" s="922"/>
      <c r="L383" s="922"/>
      <c r="M383" s="922"/>
      <c r="N383" s="924"/>
      <c r="O383" s="1096" t="str">
        <f t="shared" si="103"/>
        <v/>
      </c>
      <c r="P383" s="926"/>
      <c r="Q383" s="926"/>
      <c r="R383" s="926"/>
      <c r="S383" s="926"/>
      <c r="T383" s="926"/>
      <c r="U383" s="926"/>
      <c r="V383" s="926"/>
      <c r="W383" s="926"/>
      <c r="X383" s="926"/>
      <c r="Y383" s="926"/>
      <c r="Z383" s="926"/>
      <c r="AA383" s="926"/>
      <c r="AB383" s="926"/>
      <c r="AC383" s="926"/>
      <c r="AD383" s="926"/>
      <c r="AE383" s="926"/>
    </row>
    <row r="384" spans="1:31" ht="15" customHeight="1" x14ac:dyDescent="0.2">
      <c r="A384" s="943"/>
      <c r="B384" s="937"/>
      <c r="C384" s="893"/>
      <c r="D384" s="893"/>
      <c r="E384" s="984">
        <f t="shared" si="101"/>
        <v>0</v>
      </c>
      <c r="F384" s="890">
        <f>IF(A384=0,0,ROUND(E384/VLOOKUP(A384,'Teaching Areas'!$A$18:$B$86,2,FALSE),0))</f>
        <v>0</v>
      </c>
      <c r="G384" s="891"/>
      <c r="H384" s="890" t="str">
        <f t="shared" si="102"/>
        <v/>
      </c>
      <c r="I384" s="983"/>
      <c r="J384" s="923"/>
      <c r="K384" s="922"/>
      <c r="L384" s="922"/>
      <c r="M384" s="922"/>
      <c r="N384" s="924"/>
      <c r="O384" s="1096" t="str">
        <f t="shared" si="103"/>
        <v/>
      </c>
      <c r="P384" s="926"/>
      <c r="Q384" s="926"/>
      <c r="R384" s="926"/>
      <c r="S384" s="926"/>
      <c r="T384" s="926"/>
      <c r="U384" s="926"/>
      <c r="V384" s="926"/>
      <c r="W384" s="926"/>
      <c r="X384" s="926"/>
      <c r="Y384" s="926"/>
      <c r="Z384" s="926"/>
      <c r="AA384" s="926"/>
      <c r="AB384" s="926"/>
      <c r="AC384" s="926"/>
      <c r="AD384" s="926"/>
      <c r="AE384" s="926"/>
    </row>
    <row r="385" spans="1:31" ht="15" customHeight="1" x14ac:dyDescent="0.2">
      <c r="A385" s="943"/>
      <c r="B385" s="938"/>
      <c r="C385" s="891"/>
      <c r="D385" s="891"/>
      <c r="E385" s="984">
        <f t="shared" si="101"/>
        <v>0</v>
      </c>
      <c r="F385" s="890">
        <f>IF(A385=0,0,ROUND(E385/VLOOKUP(A385,'Teaching Areas'!$A$18:$B$86,2,FALSE),0))</f>
        <v>0</v>
      </c>
      <c r="G385" s="891"/>
      <c r="H385" s="890" t="str">
        <f t="shared" si="102"/>
        <v/>
      </c>
      <c r="I385" s="983"/>
      <c r="J385" s="923"/>
      <c r="K385" s="922"/>
      <c r="L385" s="922"/>
      <c r="M385" s="922"/>
      <c r="N385" s="924"/>
      <c r="O385" s="1096" t="str">
        <f t="shared" si="103"/>
        <v/>
      </c>
      <c r="P385" s="926"/>
      <c r="Q385" s="926"/>
      <c r="R385" s="926"/>
      <c r="S385" s="926"/>
      <c r="T385" s="926"/>
      <c r="U385" s="926"/>
      <c r="V385" s="926"/>
      <c r="W385" s="926"/>
      <c r="X385" s="926"/>
      <c r="Y385" s="926"/>
      <c r="Z385" s="926"/>
      <c r="AA385" s="926"/>
      <c r="AB385" s="926"/>
      <c r="AC385" s="926"/>
      <c r="AD385" s="926"/>
      <c r="AE385" s="926"/>
    </row>
    <row r="386" spans="1:31" ht="15" customHeight="1" x14ac:dyDescent="0.2">
      <c r="A386" s="943"/>
      <c r="B386" s="938"/>
      <c r="C386" s="891"/>
      <c r="D386" s="891"/>
      <c r="E386" s="984">
        <f t="shared" si="101"/>
        <v>0</v>
      </c>
      <c r="F386" s="890">
        <f>IF(A386=0,0,ROUND(E386/VLOOKUP(A386,'Teaching Areas'!$A$18:$B$86,2,FALSE),0))</f>
        <v>0</v>
      </c>
      <c r="G386" s="891"/>
      <c r="H386" s="890" t="str">
        <f t="shared" si="102"/>
        <v/>
      </c>
      <c r="I386" s="983"/>
      <c r="J386" s="923"/>
      <c r="K386" s="922"/>
      <c r="L386" s="922"/>
      <c r="M386" s="922"/>
      <c r="N386" s="924"/>
      <c r="O386" s="1096" t="str">
        <f t="shared" si="103"/>
        <v/>
      </c>
      <c r="P386" s="926"/>
      <c r="Q386" s="926"/>
      <c r="R386" s="926"/>
      <c r="S386" s="926"/>
      <c r="T386" s="926"/>
      <c r="U386" s="926"/>
      <c r="V386" s="926"/>
      <c r="W386" s="926"/>
      <c r="X386" s="926"/>
      <c r="Y386" s="926"/>
      <c r="Z386" s="926"/>
      <c r="AA386" s="926"/>
      <c r="AB386" s="926"/>
      <c r="AC386" s="926"/>
      <c r="AD386" s="926"/>
      <c r="AE386" s="926"/>
    </row>
    <row r="387" spans="1:31" ht="15" customHeight="1" x14ac:dyDescent="0.2">
      <c r="A387" s="943"/>
      <c r="B387" s="938"/>
      <c r="C387" s="891"/>
      <c r="D387" s="891"/>
      <c r="E387" s="984">
        <f t="shared" si="101"/>
        <v>0</v>
      </c>
      <c r="F387" s="890">
        <f>IF(A387=0,0,ROUND(E387/VLOOKUP(A387,'Teaching Areas'!$A$18:$B$86,2,FALSE),0))</f>
        <v>0</v>
      </c>
      <c r="G387" s="891"/>
      <c r="H387" s="890" t="str">
        <f t="shared" si="102"/>
        <v/>
      </c>
      <c r="I387" s="983"/>
      <c r="J387" s="923"/>
      <c r="K387" s="922"/>
      <c r="L387" s="922"/>
      <c r="M387" s="922"/>
      <c r="N387" s="924"/>
      <c r="O387" s="1096" t="str">
        <f t="shared" si="103"/>
        <v/>
      </c>
      <c r="P387" s="926"/>
      <c r="Q387" s="926"/>
      <c r="R387" s="926"/>
      <c r="S387" s="926"/>
      <c r="T387" s="926"/>
      <c r="U387" s="926"/>
      <c r="V387" s="926"/>
      <c r="W387" s="926"/>
      <c r="X387" s="926"/>
      <c r="Y387" s="926"/>
      <c r="Z387" s="926"/>
      <c r="AA387" s="926"/>
      <c r="AB387" s="926"/>
      <c r="AC387" s="926"/>
      <c r="AD387" s="926"/>
      <c r="AE387" s="926"/>
    </row>
    <row r="388" spans="1:31" ht="15" customHeight="1" x14ac:dyDescent="0.2">
      <c r="A388" s="943"/>
      <c r="B388" s="938"/>
      <c r="C388" s="891"/>
      <c r="D388" s="891"/>
      <c r="E388" s="984">
        <f t="shared" si="101"/>
        <v>0</v>
      </c>
      <c r="F388" s="890">
        <f>IF(A388=0,0,ROUND(E388/VLOOKUP(A388,'Teaching Areas'!$A$18:$B$86,2,FALSE),0))</f>
        <v>0</v>
      </c>
      <c r="G388" s="891"/>
      <c r="H388" s="890" t="str">
        <f t="shared" si="102"/>
        <v/>
      </c>
      <c r="I388" s="983"/>
      <c r="J388" s="923"/>
      <c r="K388" s="922"/>
      <c r="L388" s="922"/>
      <c r="M388" s="922"/>
      <c r="N388" s="924"/>
      <c r="O388" s="1096" t="str">
        <f t="shared" si="103"/>
        <v/>
      </c>
      <c r="P388" s="926"/>
      <c r="Q388" s="926"/>
      <c r="R388" s="926"/>
      <c r="S388" s="926"/>
      <c r="T388" s="926"/>
      <c r="U388" s="926"/>
      <c r="V388" s="926"/>
      <c r="W388" s="926"/>
      <c r="X388" s="926"/>
      <c r="Y388" s="926"/>
      <c r="Z388" s="926"/>
      <c r="AA388" s="926"/>
      <c r="AB388" s="926"/>
      <c r="AC388" s="926"/>
      <c r="AD388" s="926"/>
      <c r="AE388" s="926"/>
    </row>
    <row r="389" spans="1:31" ht="15" customHeight="1" x14ac:dyDescent="0.2">
      <c r="A389" s="943"/>
      <c r="B389" s="938"/>
      <c r="C389" s="891"/>
      <c r="D389" s="891"/>
      <c r="E389" s="984">
        <f t="shared" si="101"/>
        <v>0</v>
      </c>
      <c r="F389" s="890">
        <f>IF(A389=0,0,ROUND(E389/VLOOKUP(A389,'Teaching Areas'!$A$18:$B$86,2,FALSE),0))</f>
        <v>0</v>
      </c>
      <c r="G389" s="891"/>
      <c r="H389" s="890" t="str">
        <f t="shared" si="102"/>
        <v/>
      </c>
      <c r="I389" s="983"/>
      <c r="J389" s="923"/>
      <c r="K389" s="922"/>
      <c r="L389" s="922"/>
      <c r="M389" s="922"/>
      <c r="N389" s="924"/>
      <c r="O389" s="1096" t="str">
        <f t="shared" si="103"/>
        <v/>
      </c>
      <c r="P389" s="926"/>
      <c r="Q389" s="926"/>
      <c r="R389" s="926"/>
      <c r="S389" s="926"/>
      <c r="T389" s="926"/>
      <c r="U389" s="926"/>
      <c r="V389" s="926"/>
      <c r="W389" s="926"/>
      <c r="X389" s="926"/>
      <c r="Y389" s="926"/>
      <c r="Z389" s="926"/>
      <c r="AA389" s="926"/>
      <c r="AB389" s="926"/>
      <c r="AC389" s="926"/>
      <c r="AD389" s="926"/>
      <c r="AE389" s="926"/>
    </row>
    <row r="390" spans="1:31" ht="15" customHeight="1" x14ac:dyDescent="0.2">
      <c r="A390" s="943"/>
      <c r="B390" s="938"/>
      <c r="C390" s="891"/>
      <c r="D390" s="891"/>
      <c r="E390" s="984">
        <f t="shared" si="101"/>
        <v>0</v>
      </c>
      <c r="F390" s="890">
        <f>IF(A390=0,0,ROUND(E390/VLOOKUP(A390,'Teaching Areas'!$A$18:$B$86,2,FALSE),0))</f>
        <v>0</v>
      </c>
      <c r="G390" s="891"/>
      <c r="H390" s="890" t="str">
        <f t="shared" si="102"/>
        <v/>
      </c>
      <c r="I390" s="983"/>
      <c r="J390" s="923"/>
      <c r="K390" s="922"/>
      <c r="L390" s="922"/>
      <c r="M390" s="922"/>
      <c r="N390" s="924"/>
      <c r="O390" s="1096" t="str">
        <f t="shared" si="103"/>
        <v/>
      </c>
      <c r="P390" s="926"/>
      <c r="Q390" s="926"/>
      <c r="R390" s="926"/>
      <c r="S390" s="926"/>
      <c r="T390" s="926"/>
      <c r="U390" s="926"/>
      <c r="V390" s="926"/>
      <c r="W390" s="926"/>
      <c r="X390" s="926"/>
      <c r="Y390" s="926"/>
      <c r="Z390" s="926"/>
      <c r="AA390" s="926"/>
      <c r="AB390" s="926"/>
      <c r="AC390" s="926"/>
      <c r="AD390" s="926"/>
      <c r="AE390" s="926"/>
    </row>
    <row r="391" spans="1:31" ht="15" customHeight="1" x14ac:dyDescent="0.2">
      <c r="A391" s="943"/>
      <c r="B391" s="938"/>
      <c r="C391" s="891"/>
      <c r="D391" s="891"/>
      <c r="E391" s="984">
        <f t="shared" si="101"/>
        <v>0</v>
      </c>
      <c r="F391" s="890">
        <f>IF(A391=0,0,ROUND(E391/VLOOKUP(A391,'Teaching Areas'!$A$18:$B$86,2,FALSE),0))</f>
        <v>0</v>
      </c>
      <c r="G391" s="891"/>
      <c r="H391" s="890" t="str">
        <f t="shared" si="102"/>
        <v/>
      </c>
      <c r="I391" s="983"/>
      <c r="J391" s="923"/>
      <c r="K391" s="922"/>
      <c r="L391" s="922"/>
      <c r="M391" s="922"/>
      <c r="N391" s="924"/>
      <c r="O391" s="1096" t="str">
        <f t="shared" si="103"/>
        <v/>
      </c>
      <c r="P391" s="926"/>
      <c r="Q391" s="926"/>
      <c r="R391" s="926"/>
      <c r="S391" s="926"/>
      <c r="T391" s="926"/>
      <c r="U391" s="926"/>
      <c r="V391" s="926"/>
      <c r="W391" s="926"/>
      <c r="X391" s="926"/>
      <c r="Y391" s="926"/>
      <c r="Z391" s="926"/>
      <c r="AA391" s="926"/>
      <c r="AB391" s="926"/>
      <c r="AC391" s="926"/>
      <c r="AD391" s="926"/>
      <c r="AE391" s="926"/>
    </row>
    <row r="392" spans="1:31" ht="15" customHeight="1" x14ac:dyDescent="0.2">
      <c r="A392" s="943"/>
      <c r="B392" s="938"/>
      <c r="C392" s="891"/>
      <c r="D392" s="891"/>
      <c r="E392" s="984">
        <f t="shared" si="101"/>
        <v>0</v>
      </c>
      <c r="F392" s="890">
        <f>IF(A392=0,0,ROUND(E392/VLOOKUP(A392,'Teaching Areas'!$A$18:$B$86,2,FALSE),0))</f>
        <v>0</v>
      </c>
      <c r="G392" s="891"/>
      <c r="H392" s="890" t="str">
        <f t="shared" si="102"/>
        <v/>
      </c>
      <c r="I392" s="983"/>
      <c r="J392" s="923"/>
      <c r="K392" s="922"/>
      <c r="L392" s="922"/>
      <c r="M392" s="922"/>
      <c r="N392" s="924"/>
      <c r="O392" s="1096" t="str">
        <f t="shared" si="103"/>
        <v/>
      </c>
      <c r="P392" s="926"/>
      <c r="Q392" s="926"/>
      <c r="R392" s="926"/>
      <c r="S392" s="926"/>
      <c r="T392" s="926"/>
      <c r="U392" s="926"/>
      <c r="V392" s="926"/>
      <c r="W392" s="926"/>
      <c r="X392" s="926"/>
      <c r="Y392" s="926"/>
      <c r="Z392" s="926"/>
      <c r="AA392" s="926"/>
      <c r="AB392" s="926"/>
      <c r="AC392" s="926"/>
      <c r="AD392" s="926"/>
      <c r="AE392" s="926"/>
    </row>
    <row r="393" spans="1:31" ht="15" customHeight="1" x14ac:dyDescent="0.2">
      <c r="A393" s="943"/>
      <c r="B393" s="938"/>
      <c r="C393" s="891"/>
      <c r="D393" s="891"/>
      <c r="E393" s="984">
        <f t="shared" si="101"/>
        <v>0</v>
      </c>
      <c r="F393" s="890">
        <f>IF(A393=0,0,ROUND(E393/VLOOKUP(A393,'Teaching Areas'!$A$18:$B$86,2,FALSE),0))</f>
        <v>0</v>
      </c>
      <c r="G393" s="891"/>
      <c r="H393" s="890" t="str">
        <f t="shared" si="102"/>
        <v/>
      </c>
      <c r="I393" s="983"/>
      <c r="J393" s="923"/>
      <c r="K393" s="922"/>
      <c r="L393" s="922"/>
      <c r="M393" s="922"/>
      <c r="N393" s="924"/>
      <c r="O393" s="1096" t="str">
        <f t="shared" si="103"/>
        <v/>
      </c>
      <c r="P393" s="926"/>
      <c r="Q393" s="926"/>
      <c r="R393" s="926"/>
      <c r="S393" s="926"/>
      <c r="T393" s="926"/>
      <c r="U393" s="926"/>
      <c r="V393" s="926"/>
      <c r="W393" s="926"/>
      <c r="X393" s="926"/>
      <c r="Y393" s="926"/>
      <c r="Z393" s="926"/>
      <c r="AA393" s="926"/>
      <c r="AB393" s="926"/>
      <c r="AC393" s="926"/>
      <c r="AD393" s="926"/>
      <c r="AE393" s="926"/>
    </row>
    <row r="394" spans="1:31" ht="15" customHeight="1" x14ac:dyDescent="0.2">
      <c r="A394" s="943"/>
      <c r="B394" s="938"/>
      <c r="C394" s="891"/>
      <c r="D394" s="891"/>
      <c r="E394" s="984">
        <f t="shared" si="101"/>
        <v>0</v>
      </c>
      <c r="F394" s="890">
        <f>IF(A394=0,0,ROUND(E394/VLOOKUP(A394,'Teaching Areas'!$A$18:$B$86,2,FALSE),0))</f>
        <v>0</v>
      </c>
      <c r="G394" s="891"/>
      <c r="H394" s="890" t="str">
        <f t="shared" si="102"/>
        <v/>
      </c>
      <c r="I394" s="983"/>
      <c r="J394" s="923"/>
      <c r="K394" s="922"/>
      <c r="L394" s="922"/>
      <c r="M394" s="922"/>
      <c r="N394" s="924"/>
      <c r="O394" s="1096" t="str">
        <f t="shared" si="103"/>
        <v/>
      </c>
      <c r="P394" s="926"/>
      <c r="Q394" s="926"/>
      <c r="R394" s="926"/>
      <c r="S394" s="926"/>
      <c r="T394" s="926"/>
      <c r="U394" s="926"/>
      <c r="V394" s="926"/>
      <c r="W394" s="926"/>
      <c r="X394" s="926"/>
      <c r="Y394" s="926"/>
      <c r="Z394" s="926"/>
      <c r="AA394" s="926"/>
      <c r="AB394" s="926"/>
      <c r="AC394" s="926"/>
      <c r="AD394" s="926"/>
      <c r="AE394" s="926"/>
    </row>
    <row r="395" spans="1:31" ht="15" customHeight="1" x14ac:dyDescent="0.2">
      <c r="A395" s="943"/>
      <c r="B395" s="938"/>
      <c r="C395" s="891"/>
      <c r="D395" s="891"/>
      <c r="E395" s="984">
        <f t="shared" si="101"/>
        <v>0</v>
      </c>
      <c r="F395" s="890">
        <f>IF(A395=0,0,ROUND(E395/VLOOKUP(A395,'Teaching Areas'!$A$18:$B$86,2,FALSE),0))</f>
        <v>0</v>
      </c>
      <c r="G395" s="891"/>
      <c r="H395" s="890" t="str">
        <f t="shared" si="102"/>
        <v/>
      </c>
      <c r="I395" s="983"/>
      <c r="J395" s="923"/>
      <c r="K395" s="922"/>
      <c r="L395" s="922"/>
      <c r="M395" s="922"/>
      <c r="N395" s="924"/>
      <c r="O395" s="1096" t="str">
        <f t="shared" si="103"/>
        <v/>
      </c>
      <c r="P395" s="926"/>
      <c r="Q395" s="926"/>
      <c r="R395" s="926"/>
      <c r="S395" s="926"/>
      <c r="T395" s="926"/>
      <c r="U395" s="926"/>
      <c r="V395" s="926"/>
      <c r="W395" s="926"/>
      <c r="X395" s="926"/>
      <c r="Y395" s="926"/>
      <c r="Z395" s="926"/>
      <c r="AA395" s="926"/>
      <c r="AB395" s="926"/>
      <c r="AC395" s="926"/>
      <c r="AD395" s="926"/>
      <c r="AE395" s="926"/>
    </row>
    <row r="396" spans="1:31" ht="15" customHeight="1" x14ac:dyDescent="0.2">
      <c r="A396" s="943"/>
      <c r="B396" s="938"/>
      <c r="C396" s="891"/>
      <c r="D396" s="891"/>
      <c r="E396" s="984">
        <f t="shared" si="101"/>
        <v>0</v>
      </c>
      <c r="F396" s="890">
        <f>IF(A396=0,0,ROUND(E396/VLOOKUP(A396,'Teaching Areas'!$A$18:$B$86,2,FALSE),0))</f>
        <v>0</v>
      </c>
      <c r="G396" s="891"/>
      <c r="H396" s="890" t="str">
        <f t="shared" si="102"/>
        <v/>
      </c>
      <c r="I396" s="983"/>
      <c r="J396" s="923"/>
      <c r="K396" s="922"/>
      <c r="L396" s="922"/>
      <c r="M396" s="922"/>
      <c r="N396" s="924"/>
      <c r="O396" s="1096" t="str">
        <f t="shared" si="103"/>
        <v/>
      </c>
      <c r="P396" s="926"/>
      <c r="Q396" s="926"/>
      <c r="R396" s="926"/>
      <c r="S396" s="926"/>
      <c r="T396" s="926"/>
      <c r="U396" s="926"/>
      <c r="V396" s="926"/>
      <c r="W396" s="926"/>
      <c r="X396" s="926"/>
      <c r="Y396" s="926"/>
      <c r="Z396" s="926"/>
      <c r="AA396" s="926"/>
      <c r="AB396" s="926"/>
      <c r="AC396" s="926"/>
      <c r="AD396" s="926"/>
      <c r="AE396" s="926"/>
    </row>
    <row r="397" spans="1:31" ht="15" customHeight="1" x14ac:dyDescent="0.2">
      <c r="A397" s="943"/>
      <c r="B397" s="938"/>
      <c r="C397" s="891"/>
      <c r="D397" s="891"/>
      <c r="E397" s="984">
        <f t="shared" si="101"/>
        <v>0</v>
      </c>
      <c r="F397" s="890">
        <f>IF(A397=0,0,ROUND(E397/VLOOKUP(A397,'Teaching Areas'!$A$18:$B$86,2,FALSE),0))</f>
        <v>0</v>
      </c>
      <c r="G397" s="891"/>
      <c r="H397" s="890" t="str">
        <f t="shared" si="102"/>
        <v/>
      </c>
      <c r="I397" s="983"/>
      <c r="J397" s="923"/>
      <c r="K397" s="922"/>
      <c r="L397" s="922"/>
      <c r="M397" s="922"/>
      <c r="N397" s="924"/>
      <c r="O397" s="1096" t="str">
        <f t="shared" si="103"/>
        <v/>
      </c>
      <c r="P397" s="926"/>
      <c r="Q397" s="926"/>
      <c r="R397" s="926"/>
      <c r="S397" s="926"/>
      <c r="T397" s="926"/>
      <c r="U397" s="926"/>
      <c r="V397" s="926"/>
      <c r="W397" s="926"/>
      <c r="X397" s="926"/>
      <c r="Y397" s="926"/>
      <c r="Z397" s="926"/>
      <c r="AA397" s="926"/>
      <c r="AB397" s="926"/>
      <c r="AC397" s="926"/>
      <c r="AD397" s="926"/>
      <c r="AE397" s="926"/>
    </row>
    <row r="398" spans="1:31" ht="15" customHeight="1" x14ac:dyDescent="0.2">
      <c r="A398" s="943"/>
      <c r="B398" s="938"/>
      <c r="C398" s="891"/>
      <c r="D398" s="891"/>
      <c r="E398" s="984">
        <f t="shared" si="101"/>
        <v>0</v>
      </c>
      <c r="F398" s="890">
        <f>IF(A398=0,0,ROUND(E398/VLOOKUP(A398,'Teaching Areas'!$A$18:$B$86,2,FALSE),0))</f>
        <v>0</v>
      </c>
      <c r="G398" s="891"/>
      <c r="H398" s="890" t="str">
        <f t="shared" si="102"/>
        <v/>
      </c>
      <c r="I398" s="983"/>
      <c r="J398" s="923"/>
      <c r="K398" s="922"/>
      <c r="L398" s="922"/>
      <c r="M398" s="922"/>
      <c r="N398" s="924"/>
      <c r="O398" s="1096" t="str">
        <f t="shared" si="103"/>
        <v/>
      </c>
      <c r="P398" s="926"/>
      <c r="Q398" s="926"/>
      <c r="R398" s="926"/>
      <c r="S398" s="926"/>
      <c r="T398" s="926"/>
      <c r="U398" s="926"/>
      <c r="V398" s="926"/>
      <c r="W398" s="926"/>
      <c r="X398" s="926"/>
      <c r="Y398" s="926"/>
      <c r="Z398" s="926"/>
      <c r="AA398" s="926"/>
      <c r="AB398" s="926"/>
      <c r="AC398" s="926"/>
      <c r="AD398" s="926"/>
      <c r="AE398" s="926"/>
    </row>
    <row r="399" spans="1:31" ht="15" customHeight="1" x14ac:dyDescent="0.2">
      <c r="A399" s="943"/>
      <c r="B399" s="938"/>
      <c r="C399" s="891"/>
      <c r="D399" s="891"/>
      <c r="E399" s="984">
        <f t="shared" si="101"/>
        <v>0</v>
      </c>
      <c r="F399" s="890">
        <f>IF(A399=0,0,ROUND(E399/VLOOKUP(A399,'Teaching Areas'!$A$18:$B$86,2,FALSE),0))</f>
        <v>0</v>
      </c>
      <c r="G399" s="891"/>
      <c r="H399" s="890" t="str">
        <f t="shared" si="102"/>
        <v/>
      </c>
      <c r="I399" s="983"/>
      <c r="J399" s="923"/>
      <c r="K399" s="922"/>
      <c r="L399" s="922"/>
      <c r="M399" s="922"/>
      <c r="N399" s="924"/>
      <c r="O399" s="1096" t="str">
        <f t="shared" si="103"/>
        <v/>
      </c>
      <c r="P399" s="926"/>
      <c r="Q399" s="926"/>
      <c r="R399" s="926"/>
      <c r="S399" s="926"/>
      <c r="T399" s="926"/>
      <c r="U399" s="926"/>
      <c r="V399" s="926"/>
      <c r="W399" s="926"/>
      <c r="X399" s="926"/>
      <c r="Y399" s="926"/>
      <c r="Z399" s="926"/>
      <c r="AA399" s="926"/>
      <c r="AB399" s="926"/>
      <c r="AC399" s="926"/>
      <c r="AD399" s="926"/>
      <c r="AE399" s="926"/>
    </row>
    <row r="400" spans="1:31" ht="15" customHeight="1" x14ac:dyDescent="0.2">
      <c r="A400" s="943"/>
      <c r="B400" s="939"/>
      <c r="C400" s="891"/>
      <c r="D400" s="891"/>
      <c r="E400" s="984">
        <f t="shared" si="101"/>
        <v>0</v>
      </c>
      <c r="F400" s="890">
        <f>IF(A400=0,0,ROUND(E400/VLOOKUP(A400,'Teaching Areas'!$A$18:$B$86,2,FALSE),0))</f>
        <v>0</v>
      </c>
      <c r="G400" s="892"/>
      <c r="H400" s="890" t="str">
        <f t="shared" si="102"/>
        <v/>
      </c>
      <c r="I400" s="985"/>
      <c r="J400" s="923"/>
      <c r="K400" s="922"/>
      <c r="L400" s="922"/>
      <c r="M400" s="922"/>
      <c r="N400" s="924"/>
      <c r="O400" s="1096" t="str">
        <f t="shared" si="103"/>
        <v/>
      </c>
      <c r="P400" s="926"/>
      <c r="Q400" s="926"/>
      <c r="R400" s="926"/>
      <c r="S400" s="926"/>
      <c r="T400" s="926"/>
      <c r="U400" s="926"/>
      <c r="V400" s="926"/>
      <c r="W400" s="926"/>
      <c r="X400" s="926"/>
      <c r="Y400" s="926"/>
      <c r="Z400" s="926"/>
      <c r="AA400" s="926"/>
      <c r="AB400" s="926"/>
      <c r="AC400" s="926"/>
      <c r="AD400" s="926"/>
      <c r="AE400" s="926"/>
    </row>
    <row r="401" spans="1:31" ht="15" customHeight="1" x14ac:dyDescent="0.2">
      <c r="A401" s="943"/>
      <c r="B401" s="939"/>
      <c r="C401" s="891"/>
      <c r="D401" s="891"/>
      <c r="E401" s="984">
        <f t="shared" si="101"/>
        <v>0</v>
      </c>
      <c r="F401" s="890">
        <f>IF(A401=0,0,ROUND(E401/VLOOKUP(A401,'Teaching Areas'!$A$18:$B$86,2,FALSE),0))</f>
        <v>0</v>
      </c>
      <c r="G401" s="892"/>
      <c r="H401" s="890" t="str">
        <f t="shared" si="102"/>
        <v/>
      </c>
      <c r="I401" s="985"/>
      <c r="J401" s="923"/>
      <c r="K401" s="922"/>
      <c r="L401" s="922"/>
      <c r="M401" s="922"/>
      <c r="N401" s="924"/>
      <c r="O401" s="1096" t="str">
        <f t="shared" si="103"/>
        <v/>
      </c>
      <c r="P401" s="926"/>
      <c r="Q401" s="926"/>
      <c r="R401" s="926"/>
      <c r="S401" s="926"/>
      <c r="T401" s="926"/>
      <c r="U401" s="926"/>
      <c r="V401" s="926"/>
      <c r="W401" s="926"/>
      <c r="X401" s="926"/>
      <c r="Y401" s="926"/>
      <c r="Z401" s="926"/>
      <c r="AA401" s="926"/>
      <c r="AB401" s="926"/>
      <c r="AC401" s="926"/>
      <c r="AD401" s="926"/>
      <c r="AE401" s="926"/>
    </row>
    <row r="402" spans="1:31" ht="15" customHeight="1" x14ac:dyDescent="0.2">
      <c r="A402" s="943"/>
      <c r="B402" s="938"/>
      <c r="C402" s="891"/>
      <c r="D402" s="891"/>
      <c r="E402" s="984">
        <f t="shared" si="101"/>
        <v>0</v>
      </c>
      <c r="F402" s="890">
        <f>IF(A402=0,0,ROUND(E402/VLOOKUP(A402,'Teaching Areas'!$A$18:$B$86,2,FALSE),0))</f>
        <v>0</v>
      </c>
      <c r="G402" s="891"/>
      <c r="H402" s="890" t="str">
        <f t="shared" si="102"/>
        <v/>
      </c>
      <c r="I402" s="983"/>
      <c r="J402" s="923"/>
      <c r="K402" s="922"/>
      <c r="L402" s="922"/>
      <c r="M402" s="922"/>
      <c r="N402" s="924"/>
      <c r="O402" s="1096" t="str">
        <f t="shared" si="103"/>
        <v/>
      </c>
      <c r="P402" s="926"/>
      <c r="Q402" s="926"/>
      <c r="R402" s="926"/>
      <c r="S402" s="926"/>
      <c r="T402" s="926"/>
      <c r="U402" s="926"/>
      <c r="V402" s="926"/>
      <c r="W402" s="926"/>
      <c r="X402" s="926"/>
      <c r="Y402" s="926"/>
      <c r="Z402" s="926"/>
      <c r="AA402" s="926"/>
      <c r="AB402" s="926"/>
      <c r="AC402" s="926"/>
      <c r="AD402" s="926"/>
      <c r="AE402" s="926"/>
    </row>
    <row r="403" spans="1:31" ht="15" customHeight="1" x14ac:dyDescent="0.2">
      <c r="A403" s="943"/>
      <c r="B403" s="938"/>
      <c r="C403" s="891"/>
      <c r="D403" s="891"/>
      <c r="E403" s="984">
        <f t="shared" si="101"/>
        <v>0</v>
      </c>
      <c r="F403" s="890">
        <f>IF(A403=0,0,ROUND(E403/VLOOKUP(A403,'Teaching Areas'!$A$18:$B$86,2,FALSE),0))</f>
        <v>0</v>
      </c>
      <c r="G403" s="891"/>
      <c r="H403" s="890" t="str">
        <f t="shared" si="102"/>
        <v/>
      </c>
      <c r="I403" s="983"/>
      <c r="J403" s="923"/>
      <c r="K403" s="922"/>
      <c r="L403" s="922"/>
      <c r="M403" s="922"/>
      <c r="N403" s="924"/>
      <c r="O403" s="1096" t="str">
        <f t="shared" si="103"/>
        <v/>
      </c>
      <c r="P403" s="926"/>
      <c r="Q403" s="926"/>
      <c r="R403" s="926"/>
      <c r="S403" s="926"/>
      <c r="T403" s="926"/>
      <c r="U403" s="926"/>
      <c r="V403" s="926"/>
      <c r="W403" s="926"/>
      <c r="X403" s="926"/>
      <c r="Y403" s="926"/>
      <c r="Z403" s="926"/>
      <c r="AA403" s="926"/>
      <c r="AB403" s="926"/>
      <c r="AC403" s="926"/>
      <c r="AD403" s="926"/>
      <c r="AE403" s="926"/>
    </row>
    <row r="404" spans="1:31" ht="15" customHeight="1" x14ac:dyDescent="0.2">
      <c r="A404" s="943"/>
      <c r="B404" s="937"/>
      <c r="C404" s="893"/>
      <c r="D404" s="893"/>
      <c r="E404" s="984">
        <f t="shared" si="101"/>
        <v>0</v>
      </c>
      <c r="F404" s="890">
        <f>IF(A404=0,0,ROUND(E404/VLOOKUP(A404,'Teaching Areas'!$A$18:$B$86,2,FALSE),0))</f>
        <v>0</v>
      </c>
      <c r="G404" s="891"/>
      <c r="H404" s="890" t="str">
        <f t="shared" si="102"/>
        <v/>
      </c>
      <c r="I404" s="983"/>
      <c r="J404" s="923"/>
      <c r="K404" s="922"/>
      <c r="L404" s="922"/>
      <c r="M404" s="922"/>
      <c r="N404" s="924"/>
      <c r="O404" s="1096" t="str">
        <f t="shared" si="103"/>
        <v/>
      </c>
      <c r="P404" s="926"/>
      <c r="Q404" s="926"/>
      <c r="R404" s="926"/>
      <c r="S404" s="926"/>
      <c r="T404" s="926"/>
      <c r="U404" s="926"/>
      <c r="V404" s="926"/>
      <c r="W404" s="926"/>
      <c r="X404" s="926"/>
      <c r="Y404" s="926"/>
      <c r="Z404" s="926"/>
      <c r="AA404" s="926"/>
      <c r="AB404" s="926"/>
      <c r="AC404" s="926"/>
      <c r="AD404" s="926"/>
      <c r="AE404" s="926"/>
    </row>
    <row r="405" spans="1:31" ht="15" customHeight="1" x14ac:dyDescent="0.2">
      <c r="A405" s="943"/>
      <c r="B405" s="938"/>
      <c r="C405" s="891"/>
      <c r="D405" s="891"/>
      <c r="E405" s="984">
        <f t="shared" si="101"/>
        <v>0</v>
      </c>
      <c r="F405" s="890">
        <f>IF(A405=0,0,ROUND(E405/VLOOKUP(A405,'Teaching Areas'!$A$18:$B$86,2,FALSE),0))</f>
        <v>0</v>
      </c>
      <c r="G405" s="891"/>
      <c r="H405" s="890" t="str">
        <f t="shared" si="102"/>
        <v/>
      </c>
      <c r="I405" s="983"/>
      <c r="J405" s="923"/>
      <c r="K405" s="922"/>
      <c r="L405" s="922"/>
      <c r="M405" s="922"/>
      <c r="N405" s="924"/>
      <c r="O405" s="1096" t="str">
        <f t="shared" si="103"/>
        <v/>
      </c>
      <c r="P405" s="926"/>
      <c r="Q405" s="926"/>
      <c r="R405" s="926"/>
      <c r="S405" s="926"/>
      <c r="T405" s="926"/>
      <c r="U405" s="926"/>
      <c r="V405" s="926"/>
      <c r="W405" s="926"/>
      <c r="X405" s="926"/>
      <c r="Y405" s="926"/>
      <c r="Z405" s="926"/>
      <c r="AA405" s="926"/>
      <c r="AB405" s="926"/>
      <c r="AC405" s="926"/>
      <c r="AD405" s="926"/>
      <c r="AE405" s="926"/>
    </row>
    <row r="406" spans="1:31" ht="15" customHeight="1" x14ac:dyDescent="0.2">
      <c r="A406" s="943"/>
      <c r="B406" s="938"/>
      <c r="C406" s="891"/>
      <c r="D406" s="891"/>
      <c r="E406" s="984">
        <f t="shared" si="101"/>
        <v>0</v>
      </c>
      <c r="F406" s="890">
        <f>IF(A406=0,0,ROUND(E406/VLOOKUP(A406,'Teaching Areas'!$A$18:$B$86,2,FALSE),0))</f>
        <v>0</v>
      </c>
      <c r="G406" s="891"/>
      <c r="H406" s="890" t="str">
        <f t="shared" si="102"/>
        <v/>
      </c>
      <c r="I406" s="983"/>
      <c r="J406" s="923"/>
      <c r="K406" s="922"/>
      <c r="L406" s="922"/>
      <c r="M406" s="922"/>
      <c r="N406" s="924"/>
      <c r="O406" s="1096" t="str">
        <f t="shared" si="103"/>
        <v/>
      </c>
      <c r="P406" s="926"/>
      <c r="Q406" s="926"/>
      <c r="R406" s="926"/>
      <c r="S406" s="926"/>
      <c r="T406" s="926"/>
      <c r="U406" s="926"/>
      <c r="V406" s="926"/>
      <c r="W406" s="926"/>
      <c r="X406" s="926"/>
      <c r="Y406" s="926"/>
      <c r="Z406" s="926"/>
      <c r="AA406" s="926"/>
      <c r="AB406" s="926"/>
      <c r="AC406" s="926"/>
      <c r="AD406" s="926"/>
      <c r="AE406" s="926"/>
    </row>
    <row r="407" spans="1:31" ht="15" hidden="1" customHeight="1" thickBot="1" x14ac:dyDescent="0.25">
      <c r="A407" s="943"/>
      <c r="B407" s="938"/>
      <c r="C407" s="891"/>
      <c r="D407" s="891"/>
      <c r="E407" s="984">
        <f t="shared" si="101"/>
        <v>0</v>
      </c>
      <c r="F407" s="890">
        <f>IF(A407=0,0,ROUND(E407/VLOOKUP(A407,'Teaching Areas'!$A$18:$B$86,2,FALSE),0))</f>
        <v>0</v>
      </c>
      <c r="G407" s="891"/>
      <c r="H407" s="890" t="str">
        <f t="shared" si="102"/>
        <v/>
      </c>
      <c r="I407" s="983"/>
      <c r="J407" s="923"/>
      <c r="K407" s="922"/>
      <c r="L407" s="922"/>
      <c r="M407" s="922"/>
      <c r="N407" s="924"/>
      <c r="O407" s="1096" t="str">
        <f t="shared" si="103"/>
        <v/>
      </c>
      <c r="P407" s="926"/>
      <c r="Q407" s="926"/>
      <c r="R407" s="926"/>
      <c r="S407" s="926"/>
      <c r="T407" s="926"/>
      <c r="U407" s="926"/>
      <c r="V407" s="926"/>
      <c r="W407" s="926"/>
      <c r="X407" s="926"/>
      <c r="Y407" s="926"/>
      <c r="Z407" s="926"/>
      <c r="AA407" s="926"/>
      <c r="AB407" s="926"/>
      <c r="AC407" s="926"/>
      <c r="AD407" s="926"/>
      <c r="AE407" s="926"/>
    </row>
    <row r="408" spans="1:31" ht="15" hidden="1" customHeight="1" thickBot="1" x14ac:dyDescent="0.25">
      <c r="A408" s="943"/>
      <c r="B408" s="938"/>
      <c r="C408" s="891"/>
      <c r="D408" s="891"/>
      <c r="E408" s="984">
        <f t="shared" si="101"/>
        <v>0</v>
      </c>
      <c r="F408" s="890">
        <f>IF(A408=0,0,ROUND(E408/VLOOKUP(A408,'Teaching Areas'!$A$18:$B$86,2,FALSE),0))</f>
        <v>0</v>
      </c>
      <c r="G408" s="891"/>
      <c r="H408" s="890" t="str">
        <f t="shared" si="102"/>
        <v/>
      </c>
      <c r="I408" s="983"/>
      <c r="J408" s="923"/>
      <c r="K408" s="922"/>
      <c r="L408" s="922"/>
      <c r="M408" s="922"/>
      <c r="N408" s="924"/>
      <c r="O408" s="1096" t="str">
        <f t="shared" si="103"/>
        <v/>
      </c>
      <c r="P408" s="926"/>
      <c r="Q408" s="926"/>
      <c r="R408" s="926"/>
      <c r="S408" s="926"/>
      <c r="T408" s="926"/>
      <c r="U408" s="926"/>
      <c r="V408" s="926"/>
      <c r="W408" s="926"/>
      <c r="X408" s="926"/>
      <c r="Y408" s="926"/>
      <c r="Z408" s="926"/>
      <c r="AA408" s="926"/>
      <c r="AB408" s="926"/>
      <c r="AC408" s="926"/>
      <c r="AD408" s="926"/>
      <c r="AE408" s="926"/>
    </row>
    <row r="409" spans="1:31" ht="15" hidden="1" customHeight="1" thickBot="1" x14ac:dyDescent="0.25">
      <c r="A409" s="943"/>
      <c r="B409" s="938"/>
      <c r="C409" s="891"/>
      <c r="D409" s="891"/>
      <c r="E409" s="984">
        <f t="shared" si="101"/>
        <v>0</v>
      </c>
      <c r="F409" s="890">
        <f>IF(A409=0,0,ROUND(E409/VLOOKUP(A409,'Teaching Areas'!$A$18:$B$86,2,FALSE),0))</f>
        <v>0</v>
      </c>
      <c r="G409" s="891"/>
      <c r="H409" s="890" t="str">
        <f t="shared" si="102"/>
        <v/>
      </c>
      <c r="I409" s="983"/>
      <c r="J409" s="923"/>
      <c r="K409" s="922"/>
      <c r="L409" s="922"/>
      <c r="M409" s="922"/>
      <c r="N409" s="924"/>
      <c r="O409" s="1096" t="str">
        <f t="shared" si="103"/>
        <v/>
      </c>
      <c r="P409" s="926"/>
      <c r="Q409" s="926"/>
      <c r="R409" s="926"/>
      <c r="S409" s="926"/>
      <c r="T409" s="926"/>
      <c r="U409" s="926"/>
      <c r="V409" s="926"/>
      <c r="W409" s="926"/>
      <c r="X409" s="926"/>
      <c r="Y409" s="926"/>
      <c r="Z409" s="926"/>
      <c r="AA409" s="926"/>
      <c r="AB409" s="926"/>
      <c r="AC409" s="926"/>
      <c r="AD409" s="926"/>
      <c r="AE409" s="926"/>
    </row>
    <row r="410" spans="1:31" ht="15" hidden="1" customHeight="1" thickBot="1" x14ac:dyDescent="0.25">
      <c r="A410" s="943"/>
      <c r="B410" s="938"/>
      <c r="C410" s="891"/>
      <c r="D410" s="891"/>
      <c r="E410" s="984">
        <f t="shared" si="101"/>
        <v>0</v>
      </c>
      <c r="F410" s="890">
        <f>IF(A410=0,0,ROUND(E410/VLOOKUP(A410,'Teaching Areas'!$A$18:$B$86,2,FALSE),0))</f>
        <v>0</v>
      </c>
      <c r="G410" s="891"/>
      <c r="H410" s="890" t="str">
        <f t="shared" si="102"/>
        <v/>
      </c>
      <c r="I410" s="983"/>
      <c r="J410" s="923"/>
      <c r="K410" s="922"/>
      <c r="L410" s="922"/>
      <c r="M410" s="922"/>
      <c r="N410" s="924"/>
      <c r="O410" s="1096" t="str">
        <f t="shared" si="103"/>
        <v/>
      </c>
      <c r="P410" s="926"/>
      <c r="Q410" s="926"/>
      <c r="R410" s="926"/>
      <c r="S410" s="926"/>
      <c r="T410" s="926"/>
      <c r="U410" s="926"/>
      <c r="V410" s="926"/>
      <c r="W410" s="926"/>
      <c r="X410" s="926"/>
      <c r="Y410" s="926"/>
      <c r="Z410" s="926"/>
      <c r="AA410" s="926"/>
      <c r="AB410" s="926"/>
      <c r="AC410" s="926"/>
      <c r="AD410" s="926"/>
      <c r="AE410" s="926"/>
    </row>
    <row r="411" spans="1:31" ht="15" hidden="1" customHeight="1" thickBot="1" x14ac:dyDescent="0.25">
      <c r="A411" s="943"/>
      <c r="B411" s="938"/>
      <c r="C411" s="891"/>
      <c r="D411" s="891"/>
      <c r="E411" s="984">
        <f t="shared" si="101"/>
        <v>0</v>
      </c>
      <c r="F411" s="890">
        <f>IF(A411=0,0,ROUND(E411/VLOOKUP(A411,'Teaching Areas'!$A$18:$B$86,2,FALSE),0))</f>
        <v>0</v>
      </c>
      <c r="G411" s="891"/>
      <c r="H411" s="890" t="str">
        <f t="shared" si="102"/>
        <v/>
      </c>
      <c r="I411" s="983"/>
      <c r="J411" s="923"/>
      <c r="K411" s="922"/>
      <c r="L411" s="922"/>
      <c r="M411" s="922"/>
      <c r="N411" s="924"/>
      <c r="O411" s="1096" t="str">
        <f t="shared" si="103"/>
        <v/>
      </c>
      <c r="P411" s="926"/>
      <c r="Q411" s="926"/>
      <c r="R411" s="926"/>
      <c r="S411" s="926"/>
      <c r="T411" s="926"/>
      <c r="U411" s="926"/>
      <c r="V411" s="926"/>
      <c r="W411" s="926"/>
      <c r="X411" s="926"/>
      <c r="Y411" s="926"/>
      <c r="Z411" s="926"/>
      <c r="AA411" s="926"/>
      <c r="AB411" s="926"/>
      <c r="AC411" s="926"/>
      <c r="AD411" s="926"/>
      <c r="AE411" s="926"/>
    </row>
    <row r="412" spans="1:31" ht="15" hidden="1" customHeight="1" thickBot="1" x14ac:dyDescent="0.25">
      <c r="A412" s="943"/>
      <c r="B412" s="938"/>
      <c r="C412" s="891"/>
      <c r="D412" s="891"/>
      <c r="E412" s="984">
        <f t="shared" si="101"/>
        <v>0</v>
      </c>
      <c r="F412" s="890">
        <f>IF(A412=0,0,ROUND(E412/VLOOKUP(A412,'Teaching Areas'!$A$18:$B$86,2,FALSE),0))</f>
        <v>0</v>
      </c>
      <c r="G412" s="891"/>
      <c r="H412" s="890" t="str">
        <f t="shared" si="102"/>
        <v/>
      </c>
      <c r="I412" s="983"/>
      <c r="J412" s="923"/>
      <c r="K412" s="922"/>
      <c r="L412" s="922"/>
      <c r="M412" s="922"/>
      <c r="N412" s="924"/>
      <c r="O412" s="1096" t="str">
        <f t="shared" si="103"/>
        <v/>
      </c>
      <c r="P412" s="926"/>
      <c r="Q412" s="926"/>
      <c r="R412" s="926"/>
      <c r="S412" s="926"/>
      <c r="T412" s="926"/>
      <c r="U412" s="926"/>
      <c r="V412" s="926"/>
      <c r="W412" s="926"/>
      <c r="X412" s="926"/>
      <c r="Y412" s="926"/>
      <c r="Z412" s="926"/>
      <c r="AA412" s="926"/>
      <c r="AB412" s="926"/>
      <c r="AC412" s="926"/>
      <c r="AD412" s="926"/>
      <c r="AE412" s="926"/>
    </row>
    <row r="413" spans="1:31" ht="15" hidden="1" customHeight="1" thickBot="1" x14ac:dyDescent="0.25">
      <c r="A413" s="943"/>
      <c r="B413" s="938"/>
      <c r="C413" s="891"/>
      <c r="D413" s="891"/>
      <c r="E413" s="984">
        <f t="shared" si="101"/>
        <v>0</v>
      </c>
      <c r="F413" s="890">
        <f>IF(A413=0,0,ROUND(E413/VLOOKUP(A413,'Teaching Areas'!$A$18:$B$86,2,FALSE),0))</f>
        <v>0</v>
      </c>
      <c r="G413" s="891"/>
      <c r="H413" s="890" t="str">
        <f t="shared" si="102"/>
        <v/>
      </c>
      <c r="I413" s="983"/>
      <c r="J413" s="923"/>
      <c r="K413" s="922"/>
      <c r="L413" s="922"/>
      <c r="M413" s="922"/>
      <c r="N413" s="924"/>
      <c r="O413" s="1096" t="str">
        <f t="shared" si="103"/>
        <v/>
      </c>
      <c r="P413" s="926"/>
      <c r="Q413" s="926"/>
      <c r="R413" s="926"/>
      <c r="S413" s="926"/>
      <c r="T413" s="926"/>
      <c r="U413" s="926"/>
      <c r="V413" s="926"/>
      <c r="W413" s="926"/>
      <c r="X413" s="926"/>
      <c r="Y413" s="926"/>
      <c r="Z413" s="926"/>
      <c r="AA413" s="926"/>
      <c r="AB413" s="926"/>
      <c r="AC413" s="926"/>
      <c r="AD413" s="926"/>
      <c r="AE413" s="926"/>
    </row>
    <row r="414" spans="1:31" ht="15" hidden="1" customHeight="1" thickBot="1" x14ac:dyDescent="0.25">
      <c r="A414" s="943"/>
      <c r="B414" s="938"/>
      <c r="C414" s="891"/>
      <c r="D414" s="891"/>
      <c r="E414" s="984">
        <f t="shared" si="101"/>
        <v>0</v>
      </c>
      <c r="F414" s="890">
        <f>IF(A414=0,0,ROUND(E414/VLOOKUP(A414,'Teaching Areas'!$A$18:$B$86,2,FALSE),0))</f>
        <v>0</v>
      </c>
      <c r="G414" s="891"/>
      <c r="H414" s="890" t="str">
        <f t="shared" si="102"/>
        <v/>
      </c>
      <c r="I414" s="983"/>
      <c r="J414" s="923"/>
      <c r="K414" s="922"/>
      <c r="L414" s="922"/>
      <c r="M414" s="922"/>
      <c r="N414" s="924"/>
      <c r="O414" s="1096" t="str">
        <f t="shared" si="103"/>
        <v/>
      </c>
      <c r="P414" s="926"/>
      <c r="Q414" s="926"/>
      <c r="R414" s="926"/>
      <c r="S414" s="926"/>
      <c r="T414" s="926"/>
      <c r="U414" s="926"/>
      <c r="V414" s="926"/>
      <c r="W414" s="926"/>
      <c r="X414" s="926"/>
      <c r="Y414" s="926"/>
      <c r="Z414" s="926"/>
      <c r="AA414" s="926"/>
      <c r="AB414" s="926"/>
      <c r="AC414" s="926"/>
      <c r="AD414" s="926"/>
      <c r="AE414" s="926"/>
    </row>
    <row r="415" spans="1:31" ht="15" hidden="1" customHeight="1" thickBot="1" x14ac:dyDescent="0.25">
      <c r="A415" s="943"/>
      <c r="B415" s="938"/>
      <c r="C415" s="891"/>
      <c r="D415" s="891"/>
      <c r="E415" s="984">
        <f t="shared" si="101"/>
        <v>0</v>
      </c>
      <c r="F415" s="890">
        <f>IF(A415=0,0,ROUND(E415/VLOOKUP(A415,'Teaching Areas'!$A$18:$B$86,2,FALSE),0))</f>
        <v>0</v>
      </c>
      <c r="G415" s="891"/>
      <c r="H415" s="890" t="str">
        <f t="shared" si="102"/>
        <v/>
      </c>
      <c r="I415" s="983"/>
      <c r="J415" s="923"/>
      <c r="K415" s="922"/>
      <c r="L415" s="922"/>
      <c r="M415" s="922"/>
      <c r="N415" s="924"/>
      <c r="O415" s="1096" t="str">
        <f t="shared" si="103"/>
        <v/>
      </c>
      <c r="P415" s="926"/>
      <c r="Q415" s="926"/>
      <c r="R415" s="926"/>
      <c r="S415" s="926"/>
      <c r="T415" s="926"/>
      <c r="U415" s="926"/>
      <c r="V415" s="926"/>
      <c r="W415" s="926"/>
      <c r="X415" s="926"/>
      <c r="Y415" s="926"/>
      <c r="Z415" s="926"/>
      <c r="AA415" s="926"/>
      <c r="AB415" s="926"/>
      <c r="AC415" s="926"/>
      <c r="AD415" s="926"/>
      <c r="AE415" s="926"/>
    </row>
    <row r="416" spans="1:31" ht="15" hidden="1" customHeight="1" thickBot="1" x14ac:dyDescent="0.25">
      <c r="A416" s="943"/>
      <c r="B416" s="938"/>
      <c r="C416" s="891"/>
      <c r="D416" s="891"/>
      <c r="E416" s="984">
        <f t="shared" si="101"/>
        <v>0</v>
      </c>
      <c r="F416" s="890">
        <f>IF(A416=0,0,ROUND(E416/VLOOKUP(A416,'Teaching Areas'!$A$18:$B$86,2,FALSE),0))</f>
        <v>0</v>
      </c>
      <c r="G416" s="891"/>
      <c r="H416" s="890" t="str">
        <f t="shared" si="102"/>
        <v/>
      </c>
      <c r="I416" s="983"/>
      <c r="J416" s="923"/>
      <c r="K416" s="922"/>
      <c r="L416" s="922"/>
      <c r="M416" s="922"/>
      <c r="N416" s="924"/>
      <c r="O416" s="1096" t="str">
        <f t="shared" si="103"/>
        <v/>
      </c>
      <c r="P416" s="926"/>
      <c r="Q416" s="926"/>
      <c r="R416" s="926"/>
      <c r="S416" s="926"/>
      <c r="T416" s="926"/>
      <c r="U416" s="926"/>
      <c r="V416" s="926"/>
      <c r="W416" s="926"/>
      <c r="X416" s="926"/>
      <c r="Y416" s="926"/>
      <c r="Z416" s="926"/>
      <c r="AA416" s="926"/>
      <c r="AB416" s="926"/>
      <c r="AC416" s="926"/>
      <c r="AD416" s="926"/>
      <c r="AE416" s="926"/>
    </row>
    <row r="417" spans="1:31" ht="15" hidden="1" customHeight="1" thickBot="1" x14ac:dyDescent="0.25">
      <c r="A417" s="943"/>
      <c r="B417" s="938"/>
      <c r="C417" s="891"/>
      <c r="D417" s="891"/>
      <c r="E417" s="984">
        <f t="shared" si="101"/>
        <v>0</v>
      </c>
      <c r="F417" s="890">
        <f>IF(A417=0,0,ROUND(E417/VLOOKUP(A417,'Teaching Areas'!$A$18:$B$86,2,FALSE),0))</f>
        <v>0</v>
      </c>
      <c r="G417" s="891"/>
      <c r="H417" s="890" t="str">
        <f t="shared" si="102"/>
        <v/>
      </c>
      <c r="I417" s="983"/>
      <c r="J417" s="923"/>
      <c r="K417" s="922"/>
      <c r="L417" s="922"/>
      <c r="M417" s="922"/>
      <c r="N417" s="924"/>
      <c r="O417" s="1096" t="str">
        <f t="shared" si="103"/>
        <v/>
      </c>
      <c r="P417" s="926"/>
      <c r="Q417" s="926"/>
      <c r="R417" s="926"/>
      <c r="S417" s="926"/>
      <c r="T417" s="926"/>
      <c r="U417" s="926"/>
      <c r="V417" s="926"/>
      <c r="W417" s="926"/>
      <c r="X417" s="926"/>
      <c r="Y417" s="926"/>
      <c r="Z417" s="926"/>
      <c r="AA417" s="926"/>
      <c r="AB417" s="926"/>
      <c r="AC417" s="926"/>
      <c r="AD417" s="926"/>
      <c r="AE417" s="926"/>
    </row>
    <row r="418" spans="1:31" ht="15" hidden="1" customHeight="1" thickBot="1" x14ac:dyDescent="0.25">
      <c r="A418" s="943"/>
      <c r="B418" s="938"/>
      <c r="C418" s="891"/>
      <c r="D418" s="891"/>
      <c r="E418" s="984">
        <f t="shared" si="101"/>
        <v>0</v>
      </c>
      <c r="F418" s="890">
        <f>IF(A418=0,0,ROUND(E418/VLOOKUP(A418,'Teaching Areas'!$A$18:$B$86,2,FALSE),0))</f>
        <v>0</v>
      </c>
      <c r="G418" s="891"/>
      <c r="H418" s="890" t="str">
        <f t="shared" si="102"/>
        <v/>
      </c>
      <c r="I418" s="983"/>
      <c r="J418" s="923"/>
      <c r="K418" s="922"/>
      <c r="L418" s="922"/>
      <c r="M418" s="922"/>
      <c r="N418" s="924"/>
      <c r="O418" s="1096" t="str">
        <f t="shared" si="103"/>
        <v/>
      </c>
      <c r="P418" s="926"/>
      <c r="Q418" s="926"/>
      <c r="R418" s="926"/>
      <c r="S418" s="926"/>
      <c r="T418" s="926"/>
      <c r="U418" s="926"/>
      <c r="V418" s="926"/>
      <c r="W418" s="926"/>
      <c r="X418" s="926"/>
      <c r="Y418" s="926"/>
      <c r="Z418" s="926"/>
      <c r="AA418" s="926"/>
      <c r="AB418" s="926"/>
      <c r="AC418" s="926"/>
      <c r="AD418" s="926"/>
      <c r="AE418" s="926"/>
    </row>
    <row r="419" spans="1:31" ht="15" hidden="1" customHeight="1" thickBot="1" x14ac:dyDescent="0.25">
      <c r="A419" s="943"/>
      <c r="B419" s="938"/>
      <c r="C419" s="891"/>
      <c r="D419" s="891"/>
      <c r="E419" s="984">
        <f t="shared" si="101"/>
        <v>0</v>
      </c>
      <c r="F419" s="890">
        <f>IF(A419=0,0,ROUND(E419/VLOOKUP(A419,'Teaching Areas'!$A$18:$B$86,2,FALSE),0))</f>
        <v>0</v>
      </c>
      <c r="G419" s="891"/>
      <c r="H419" s="890" t="str">
        <f t="shared" si="102"/>
        <v/>
      </c>
      <c r="I419" s="983"/>
      <c r="J419" s="923"/>
      <c r="K419" s="922"/>
      <c r="L419" s="922"/>
      <c r="M419" s="922"/>
      <c r="N419" s="924"/>
      <c r="O419" s="1096" t="str">
        <f t="shared" si="103"/>
        <v/>
      </c>
      <c r="P419" s="926"/>
      <c r="Q419" s="926"/>
      <c r="R419" s="926"/>
      <c r="S419" s="926"/>
      <c r="T419" s="926"/>
      <c r="U419" s="926"/>
      <c r="V419" s="926"/>
      <c r="W419" s="926"/>
      <c r="X419" s="926"/>
      <c r="Y419" s="926"/>
      <c r="Z419" s="926"/>
      <c r="AA419" s="926"/>
      <c r="AB419" s="926"/>
      <c r="AC419" s="926"/>
      <c r="AD419" s="926"/>
      <c r="AE419" s="926"/>
    </row>
    <row r="420" spans="1:31" ht="15" hidden="1" customHeight="1" thickBot="1" x14ac:dyDescent="0.25">
      <c r="A420" s="943"/>
      <c r="B420" s="939"/>
      <c r="C420" s="891"/>
      <c r="D420" s="891"/>
      <c r="E420" s="984">
        <f t="shared" si="101"/>
        <v>0</v>
      </c>
      <c r="F420" s="890">
        <f>IF(A420=0,0,ROUND(E420/VLOOKUP(A420,'Teaching Areas'!$A$18:$B$86,2,FALSE),0))</f>
        <v>0</v>
      </c>
      <c r="G420" s="892"/>
      <c r="H420" s="890" t="str">
        <f t="shared" si="102"/>
        <v/>
      </c>
      <c r="I420" s="985"/>
      <c r="J420" s="923"/>
      <c r="K420" s="922"/>
      <c r="L420" s="922"/>
      <c r="M420" s="922"/>
      <c r="N420" s="924"/>
      <c r="O420" s="1096" t="str">
        <f t="shared" si="103"/>
        <v/>
      </c>
      <c r="P420" s="926"/>
      <c r="Q420" s="926"/>
      <c r="R420" s="926"/>
      <c r="S420" s="926"/>
      <c r="T420" s="926"/>
      <c r="U420" s="926"/>
      <c r="V420" s="926"/>
      <c r="W420" s="926"/>
      <c r="X420" s="926"/>
      <c r="Y420" s="926"/>
      <c r="Z420" s="926"/>
      <c r="AA420" s="926"/>
      <c r="AB420" s="926"/>
      <c r="AC420" s="926"/>
      <c r="AD420" s="926"/>
      <c r="AE420" s="926"/>
    </row>
    <row r="421" spans="1:31" ht="15" hidden="1" customHeight="1" thickBot="1" x14ac:dyDescent="0.25">
      <c r="A421" s="943"/>
      <c r="B421" s="939"/>
      <c r="C421" s="891"/>
      <c r="D421" s="891"/>
      <c r="E421" s="984">
        <f t="shared" si="101"/>
        <v>0</v>
      </c>
      <c r="F421" s="890">
        <f>IF(A421=0,0,ROUND(E421/VLOOKUP(A421,'Teaching Areas'!$A$18:$B$86,2,FALSE),0))</f>
        <v>0</v>
      </c>
      <c r="G421" s="892"/>
      <c r="H421" s="890" t="str">
        <f t="shared" si="102"/>
        <v/>
      </c>
      <c r="I421" s="985"/>
      <c r="J421" s="923"/>
      <c r="K421" s="922"/>
      <c r="L421" s="922"/>
      <c r="M421" s="922"/>
      <c r="N421" s="924"/>
      <c r="O421" s="1096" t="str">
        <f t="shared" si="103"/>
        <v/>
      </c>
      <c r="P421" s="926"/>
      <c r="Q421" s="926"/>
      <c r="R421" s="926"/>
      <c r="S421" s="926"/>
      <c r="T421" s="926"/>
      <c r="U421" s="926"/>
      <c r="V421" s="926"/>
      <c r="W421" s="926"/>
      <c r="X421" s="926"/>
      <c r="Y421" s="926"/>
      <c r="Z421" s="926"/>
      <c r="AA421" s="926"/>
      <c r="AB421" s="926"/>
      <c r="AC421" s="926"/>
      <c r="AD421" s="926"/>
      <c r="AE421" s="926"/>
    </row>
    <row r="422" spans="1:31" ht="15" hidden="1" customHeight="1" thickBot="1" x14ac:dyDescent="0.25">
      <c r="A422" s="943"/>
      <c r="B422" s="938"/>
      <c r="C422" s="891"/>
      <c r="D422" s="891"/>
      <c r="E422" s="984">
        <f t="shared" si="101"/>
        <v>0</v>
      </c>
      <c r="F422" s="890">
        <f>IF(A422=0,0,ROUND(E422/VLOOKUP(A422,'Teaching Areas'!$A$18:$B$86,2,FALSE),0))</f>
        <v>0</v>
      </c>
      <c r="G422" s="891"/>
      <c r="H422" s="890" t="str">
        <f t="shared" si="102"/>
        <v/>
      </c>
      <c r="I422" s="983"/>
      <c r="J422" s="923"/>
      <c r="K422" s="922"/>
      <c r="L422" s="922"/>
      <c r="M422" s="922"/>
      <c r="N422" s="924"/>
      <c r="O422" s="1096" t="str">
        <f t="shared" si="103"/>
        <v/>
      </c>
      <c r="P422" s="926"/>
      <c r="Q422" s="926"/>
      <c r="R422" s="926"/>
      <c r="S422" s="926"/>
      <c r="T422" s="926"/>
      <c r="U422" s="926"/>
      <c r="V422" s="926"/>
      <c r="W422" s="926"/>
      <c r="X422" s="926"/>
      <c r="Y422" s="926"/>
      <c r="Z422" s="926"/>
      <c r="AA422" s="926"/>
      <c r="AB422" s="926"/>
      <c r="AC422" s="926"/>
      <c r="AD422" s="926"/>
      <c r="AE422" s="926"/>
    </row>
    <row r="423" spans="1:31" ht="15" hidden="1" customHeight="1" thickBot="1" x14ac:dyDescent="0.25">
      <c r="A423" s="943"/>
      <c r="B423" s="938"/>
      <c r="C423" s="891"/>
      <c r="D423" s="891"/>
      <c r="E423" s="984">
        <f t="shared" si="101"/>
        <v>0</v>
      </c>
      <c r="F423" s="890">
        <f>IF(A423=0,0,ROUND(E423/VLOOKUP(A423,'Teaching Areas'!$A$18:$B$86,2,FALSE),0))</f>
        <v>0</v>
      </c>
      <c r="G423" s="891"/>
      <c r="H423" s="890" t="str">
        <f t="shared" si="102"/>
        <v/>
      </c>
      <c r="I423" s="983"/>
      <c r="J423" s="923"/>
      <c r="K423" s="922"/>
      <c r="L423" s="922"/>
      <c r="M423" s="922"/>
      <c r="N423" s="924"/>
      <c r="O423" s="1096" t="str">
        <f t="shared" ref="O423:O457" si="104">IF(A423=0,"",LEFT(A423,FIND(" ",A423)-1))</f>
        <v/>
      </c>
      <c r="P423" s="926"/>
      <c r="Q423" s="926"/>
      <c r="R423" s="926"/>
      <c r="S423" s="926"/>
      <c r="T423" s="926"/>
      <c r="U423" s="926"/>
      <c r="V423" s="926"/>
      <c r="W423" s="926"/>
      <c r="X423" s="926"/>
      <c r="Y423" s="926"/>
      <c r="Z423" s="926"/>
      <c r="AA423" s="926"/>
      <c r="AB423" s="926"/>
      <c r="AC423" s="926"/>
      <c r="AD423" s="926"/>
      <c r="AE423" s="926"/>
    </row>
    <row r="424" spans="1:31" ht="15" hidden="1" customHeight="1" thickBot="1" x14ac:dyDescent="0.25">
      <c r="A424" s="943"/>
      <c r="B424" s="937"/>
      <c r="C424" s="893"/>
      <c r="D424" s="893"/>
      <c r="E424" s="984">
        <f t="shared" si="101"/>
        <v>0</v>
      </c>
      <c r="F424" s="890">
        <f>IF(A424=0,0,ROUND(E424/VLOOKUP(A424,'Teaching Areas'!$A$18:$B$86,2,FALSE),0))</f>
        <v>0</v>
      </c>
      <c r="G424" s="891"/>
      <c r="H424" s="890" t="str">
        <f t="shared" si="102"/>
        <v/>
      </c>
      <c r="I424" s="983"/>
      <c r="J424" s="923"/>
      <c r="K424" s="922"/>
      <c r="L424" s="922"/>
      <c r="M424" s="922"/>
      <c r="N424" s="924"/>
      <c r="O424" s="1096" t="str">
        <f t="shared" si="104"/>
        <v/>
      </c>
      <c r="P424" s="926"/>
      <c r="Q424" s="926"/>
      <c r="R424" s="926"/>
      <c r="S424" s="926"/>
      <c r="T424" s="926"/>
      <c r="U424" s="926"/>
      <c r="V424" s="926"/>
      <c r="W424" s="926"/>
      <c r="X424" s="926"/>
      <c r="Y424" s="926"/>
      <c r="Z424" s="926"/>
      <c r="AA424" s="926"/>
      <c r="AB424" s="926"/>
      <c r="AC424" s="926"/>
      <c r="AD424" s="926"/>
      <c r="AE424" s="926"/>
    </row>
    <row r="425" spans="1:31" ht="15" hidden="1" customHeight="1" thickBot="1" x14ac:dyDescent="0.25">
      <c r="A425" s="943"/>
      <c r="B425" s="938"/>
      <c r="C425" s="891"/>
      <c r="D425" s="891"/>
      <c r="E425" s="984">
        <f t="shared" si="101"/>
        <v>0</v>
      </c>
      <c r="F425" s="890">
        <f>IF(A425=0,0,ROUND(E425/VLOOKUP(A425,'Teaching Areas'!$A$18:$B$86,2,FALSE),0))</f>
        <v>0</v>
      </c>
      <c r="G425" s="891"/>
      <c r="H425" s="890" t="str">
        <f t="shared" si="102"/>
        <v/>
      </c>
      <c r="I425" s="983"/>
      <c r="J425" s="923"/>
      <c r="K425" s="922"/>
      <c r="L425" s="922"/>
      <c r="M425" s="922"/>
      <c r="N425" s="924"/>
      <c r="O425" s="1096" t="str">
        <f t="shared" si="104"/>
        <v/>
      </c>
      <c r="P425" s="926"/>
      <c r="Q425" s="926"/>
      <c r="R425" s="926"/>
      <c r="S425" s="926"/>
      <c r="T425" s="926"/>
      <c r="U425" s="926"/>
      <c r="V425" s="926"/>
      <c r="W425" s="926"/>
      <c r="X425" s="926"/>
      <c r="Y425" s="926"/>
      <c r="Z425" s="926"/>
      <c r="AA425" s="926"/>
      <c r="AB425" s="926"/>
      <c r="AC425" s="926"/>
      <c r="AD425" s="926"/>
      <c r="AE425" s="926"/>
    </row>
    <row r="426" spans="1:31" ht="15" hidden="1" customHeight="1" thickBot="1" x14ac:dyDescent="0.25">
      <c r="A426" s="943"/>
      <c r="B426" s="938"/>
      <c r="C426" s="891"/>
      <c r="D426" s="891"/>
      <c r="E426" s="984">
        <f t="shared" si="101"/>
        <v>0</v>
      </c>
      <c r="F426" s="890">
        <f>IF(A426=0,0,ROUND(E426/VLOOKUP(A426,'Teaching Areas'!$A$18:$B$86,2,FALSE),0))</f>
        <v>0</v>
      </c>
      <c r="G426" s="891"/>
      <c r="H426" s="890" t="str">
        <f t="shared" si="102"/>
        <v/>
      </c>
      <c r="I426" s="983"/>
      <c r="J426" s="923"/>
      <c r="K426" s="922"/>
      <c r="L426" s="922"/>
      <c r="M426" s="922"/>
      <c r="N426" s="924"/>
      <c r="O426" s="1096" t="str">
        <f t="shared" si="104"/>
        <v/>
      </c>
      <c r="P426" s="926"/>
      <c r="Q426" s="926"/>
      <c r="R426" s="926"/>
      <c r="S426" s="926"/>
      <c r="T426" s="926"/>
      <c r="U426" s="926"/>
      <c r="V426" s="926"/>
      <c r="W426" s="926"/>
      <c r="X426" s="926"/>
      <c r="Y426" s="926"/>
      <c r="Z426" s="926"/>
      <c r="AA426" s="926"/>
      <c r="AB426" s="926"/>
      <c r="AC426" s="926"/>
      <c r="AD426" s="926"/>
      <c r="AE426" s="926"/>
    </row>
    <row r="427" spans="1:31" ht="15" hidden="1" customHeight="1" thickBot="1" x14ac:dyDescent="0.25">
      <c r="A427" s="943"/>
      <c r="B427" s="938"/>
      <c r="C427" s="891"/>
      <c r="D427" s="891"/>
      <c r="E427" s="984">
        <f t="shared" si="101"/>
        <v>0</v>
      </c>
      <c r="F427" s="890">
        <f>IF(A427=0,0,ROUND(E427/VLOOKUP(A427,'Teaching Areas'!$A$18:$B$86,2,FALSE),0))</f>
        <v>0</v>
      </c>
      <c r="G427" s="891"/>
      <c r="H427" s="890" t="str">
        <f t="shared" si="102"/>
        <v/>
      </c>
      <c r="I427" s="983"/>
      <c r="J427" s="923"/>
      <c r="K427" s="922"/>
      <c r="L427" s="922"/>
      <c r="M427" s="922"/>
      <c r="N427" s="924"/>
      <c r="O427" s="1096" t="str">
        <f t="shared" si="104"/>
        <v/>
      </c>
      <c r="P427" s="926"/>
      <c r="Q427" s="926"/>
      <c r="R427" s="926"/>
      <c r="S427" s="926"/>
      <c r="T427" s="926"/>
      <c r="U427" s="926"/>
      <c r="V427" s="926"/>
      <c r="W427" s="926"/>
      <c r="X427" s="926"/>
      <c r="Y427" s="926"/>
      <c r="Z427" s="926"/>
      <c r="AA427" s="926"/>
      <c r="AB427" s="926"/>
      <c r="AC427" s="926"/>
      <c r="AD427" s="926"/>
      <c r="AE427" s="926"/>
    </row>
    <row r="428" spans="1:31" ht="15" hidden="1" customHeight="1" thickBot="1" x14ac:dyDescent="0.25">
      <c r="A428" s="943"/>
      <c r="B428" s="938"/>
      <c r="C428" s="891"/>
      <c r="D428" s="891"/>
      <c r="E428" s="984">
        <f t="shared" si="101"/>
        <v>0</v>
      </c>
      <c r="F428" s="890">
        <f>IF(A428=0,0,ROUND(E428/VLOOKUP(A428,'Teaching Areas'!$A$18:$B$86,2,FALSE),0))</f>
        <v>0</v>
      </c>
      <c r="G428" s="891"/>
      <c r="H428" s="890" t="str">
        <f t="shared" si="102"/>
        <v/>
      </c>
      <c r="I428" s="983"/>
      <c r="J428" s="923"/>
      <c r="K428" s="922"/>
      <c r="L428" s="922"/>
      <c r="M428" s="922"/>
      <c r="N428" s="924"/>
      <c r="O428" s="1096" t="str">
        <f t="shared" si="104"/>
        <v/>
      </c>
      <c r="P428" s="926"/>
      <c r="Q428" s="926"/>
      <c r="R428" s="926"/>
      <c r="S428" s="926"/>
      <c r="T428" s="926"/>
      <c r="U428" s="926"/>
      <c r="V428" s="926"/>
      <c r="W428" s="926"/>
      <c r="X428" s="926"/>
      <c r="Y428" s="926"/>
      <c r="Z428" s="926"/>
      <c r="AA428" s="926"/>
      <c r="AB428" s="926"/>
      <c r="AC428" s="926"/>
      <c r="AD428" s="926"/>
      <c r="AE428" s="926"/>
    </row>
    <row r="429" spans="1:31" ht="15" hidden="1" customHeight="1" thickBot="1" x14ac:dyDescent="0.25">
      <c r="A429" s="943"/>
      <c r="B429" s="938"/>
      <c r="C429" s="891"/>
      <c r="D429" s="891"/>
      <c r="E429" s="984">
        <f t="shared" si="101"/>
        <v>0</v>
      </c>
      <c r="F429" s="890">
        <f>IF(A429=0,0,ROUND(E429/VLOOKUP(A429,'Teaching Areas'!$A$18:$B$86,2,FALSE),0))</f>
        <v>0</v>
      </c>
      <c r="G429" s="891"/>
      <c r="H429" s="890" t="str">
        <f t="shared" si="102"/>
        <v/>
      </c>
      <c r="I429" s="983"/>
      <c r="J429" s="923"/>
      <c r="K429" s="922"/>
      <c r="L429" s="922"/>
      <c r="M429" s="922"/>
      <c r="N429" s="924"/>
      <c r="O429" s="1096" t="str">
        <f t="shared" si="104"/>
        <v/>
      </c>
      <c r="P429" s="926"/>
      <c r="Q429" s="926"/>
      <c r="R429" s="926"/>
      <c r="S429" s="926"/>
      <c r="T429" s="926"/>
      <c r="U429" s="926"/>
      <c r="V429" s="926"/>
      <c r="W429" s="926"/>
      <c r="X429" s="926"/>
      <c r="Y429" s="926"/>
      <c r="Z429" s="926"/>
      <c r="AA429" s="926"/>
      <c r="AB429" s="926"/>
      <c r="AC429" s="926"/>
      <c r="AD429" s="926"/>
      <c r="AE429" s="926"/>
    </row>
    <row r="430" spans="1:31" ht="15" hidden="1" customHeight="1" thickBot="1" x14ac:dyDescent="0.25">
      <c r="A430" s="943"/>
      <c r="B430" s="938"/>
      <c r="C430" s="891"/>
      <c r="D430" s="891"/>
      <c r="E430" s="984">
        <f t="shared" si="101"/>
        <v>0</v>
      </c>
      <c r="F430" s="890">
        <f>IF(A430=0,0,ROUND(E430/VLOOKUP(A430,'Teaching Areas'!$A$18:$B$86,2,FALSE),0))</f>
        <v>0</v>
      </c>
      <c r="G430" s="891"/>
      <c r="H430" s="890" t="str">
        <f t="shared" si="102"/>
        <v/>
      </c>
      <c r="I430" s="983"/>
      <c r="J430" s="923"/>
      <c r="K430" s="922"/>
      <c r="L430" s="922"/>
      <c r="M430" s="922"/>
      <c r="N430" s="924"/>
      <c r="O430" s="1096" t="str">
        <f t="shared" si="104"/>
        <v/>
      </c>
      <c r="P430" s="926"/>
      <c r="Q430" s="926"/>
      <c r="R430" s="926"/>
      <c r="S430" s="926"/>
      <c r="T430" s="926"/>
      <c r="U430" s="926"/>
      <c r="V430" s="926"/>
      <c r="W430" s="926"/>
      <c r="X430" s="926"/>
      <c r="Y430" s="926"/>
      <c r="Z430" s="926"/>
      <c r="AA430" s="926"/>
      <c r="AB430" s="926"/>
      <c r="AC430" s="926"/>
      <c r="AD430" s="926"/>
      <c r="AE430" s="926"/>
    </row>
    <row r="431" spans="1:31" ht="15" hidden="1" customHeight="1" thickBot="1" x14ac:dyDescent="0.25">
      <c r="A431" s="943"/>
      <c r="B431" s="938"/>
      <c r="C431" s="891"/>
      <c r="D431" s="891"/>
      <c r="E431" s="984">
        <f t="shared" si="101"/>
        <v>0</v>
      </c>
      <c r="F431" s="890">
        <f>IF(A431=0,0,ROUND(E431/VLOOKUP(A431,'Teaching Areas'!$A$18:$B$86,2,FALSE),0))</f>
        <v>0</v>
      </c>
      <c r="G431" s="891"/>
      <c r="H431" s="890" t="str">
        <f t="shared" si="102"/>
        <v/>
      </c>
      <c r="I431" s="983"/>
      <c r="J431" s="923"/>
      <c r="K431" s="922"/>
      <c r="L431" s="922"/>
      <c r="M431" s="922"/>
      <c r="N431" s="924"/>
      <c r="O431" s="1096" t="str">
        <f t="shared" si="104"/>
        <v/>
      </c>
      <c r="P431" s="926"/>
      <c r="Q431" s="926"/>
      <c r="R431" s="926"/>
      <c r="S431" s="926"/>
      <c r="T431" s="926"/>
      <c r="U431" s="926"/>
      <c r="V431" s="926"/>
      <c r="W431" s="926"/>
      <c r="X431" s="926"/>
      <c r="Y431" s="926"/>
      <c r="Z431" s="926"/>
      <c r="AA431" s="926"/>
      <c r="AB431" s="926"/>
      <c r="AC431" s="926"/>
      <c r="AD431" s="926"/>
      <c r="AE431" s="926"/>
    </row>
    <row r="432" spans="1:31" ht="15" hidden="1" customHeight="1" thickBot="1" x14ac:dyDescent="0.25">
      <c r="A432" s="943"/>
      <c r="B432" s="938"/>
      <c r="C432" s="891"/>
      <c r="D432" s="891"/>
      <c r="E432" s="984">
        <f t="shared" si="101"/>
        <v>0</v>
      </c>
      <c r="F432" s="890">
        <f>IF(A432=0,0,ROUND(E432/VLOOKUP(A432,'Teaching Areas'!$A$18:$B$86,2,FALSE),0))</f>
        <v>0</v>
      </c>
      <c r="G432" s="891"/>
      <c r="H432" s="890" t="str">
        <f t="shared" si="102"/>
        <v/>
      </c>
      <c r="I432" s="983"/>
      <c r="J432" s="923"/>
      <c r="K432" s="922"/>
      <c r="L432" s="922"/>
      <c r="M432" s="922"/>
      <c r="N432" s="924"/>
      <c r="O432" s="1096" t="str">
        <f t="shared" si="104"/>
        <v/>
      </c>
      <c r="P432" s="926"/>
      <c r="Q432" s="926"/>
      <c r="R432" s="926"/>
      <c r="S432" s="926"/>
      <c r="T432" s="926"/>
      <c r="U432" s="926"/>
      <c r="V432" s="926"/>
      <c r="W432" s="926"/>
      <c r="X432" s="926"/>
      <c r="Y432" s="926"/>
      <c r="Z432" s="926"/>
      <c r="AA432" s="926"/>
      <c r="AB432" s="926"/>
      <c r="AC432" s="926"/>
      <c r="AD432" s="926"/>
      <c r="AE432" s="926"/>
    </row>
    <row r="433" spans="1:31" ht="15" hidden="1" customHeight="1" thickBot="1" x14ac:dyDescent="0.25">
      <c r="A433" s="943"/>
      <c r="B433" s="938"/>
      <c r="C433" s="891"/>
      <c r="D433" s="891"/>
      <c r="E433" s="984">
        <f t="shared" si="101"/>
        <v>0</v>
      </c>
      <c r="F433" s="890">
        <f>IF(A433=0,0,ROUND(E433/VLOOKUP(A433,'Teaching Areas'!$A$18:$B$86,2,FALSE),0))</f>
        <v>0</v>
      </c>
      <c r="G433" s="891"/>
      <c r="H433" s="890" t="str">
        <f t="shared" si="102"/>
        <v/>
      </c>
      <c r="I433" s="983"/>
      <c r="J433" s="923"/>
      <c r="K433" s="922"/>
      <c r="L433" s="922"/>
      <c r="M433" s="922"/>
      <c r="N433" s="924"/>
      <c r="O433" s="1096" t="str">
        <f t="shared" si="104"/>
        <v/>
      </c>
      <c r="P433" s="926"/>
      <c r="Q433" s="926"/>
      <c r="R433" s="926"/>
      <c r="S433" s="926"/>
      <c r="T433" s="926"/>
      <c r="U433" s="926"/>
      <c r="V433" s="926"/>
      <c r="W433" s="926"/>
      <c r="X433" s="926"/>
      <c r="Y433" s="926"/>
      <c r="Z433" s="926"/>
      <c r="AA433" s="926"/>
      <c r="AB433" s="926"/>
      <c r="AC433" s="926"/>
      <c r="AD433" s="926"/>
      <c r="AE433" s="926"/>
    </row>
    <row r="434" spans="1:31" ht="15" hidden="1" customHeight="1" thickBot="1" x14ac:dyDescent="0.25">
      <c r="A434" s="943"/>
      <c r="B434" s="938"/>
      <c r="C434" s="891"/>
      <c r="D434" s="891"/>
      <c r="E434" s="984">
        <f t="shared" si="101"/>
        <v>0</v>
      </c>
      <c r="F434" s="890">
        <f>IF(A434=0,0,ROUND(E434/VLOOKUP(A434,'Teaching Areas'!$A$18:$B$86,2,FALSE),0))</f>
        <v>0</v>
      </c>
      <c r="G434" s="891"/>
      <c r="H434" s="890" t="str">
        <f t="shared" si="102"/>
        <v/>
      </c>
      <c r="I434" s="983"/>
      <c r="J434" s="923"/>
      <c r="K434" s="922"/>
      <c r="L434" s="922"/>
      <c r="M434" s="922"/>
      <c r="N434" s="924"/>
      <c r="O434" s="1096" t="str">
        <f t="shared" si="104"/>
        <v/>
      </c>
      <c r="P434" s="926"/>
      <c r="Q434" s="926"/>
      <c r="R434" s="926"/>
      <c r="S434" s="926"/>
      <c r="T434" s="926"/>
      <c r="U434" s="926"/>
      <c r="V434" s="926"/>
      <c r="W434" s="926"/>
      <c r="X434" s="926"/>
      <c r="Y434" s="926"/>
      <c r="Z434" s="926"/>
      <c r="AA434" s="926"/>
      <c r="AB434" s="926"/>
      <c r="AC434" s="926"/>
      <c r="AD434" s="926"/>
      <c r="AE434" s="926"/>
    </row>
    <row r="435" spans="1:31" ht="15" hidden="1" customHeight="1" thickBot="1" x14ac:dyDescent="0.25">
      <c r="A435" s="943"/>
      <c r="B435" s="938"/>
      <c r="C435" s="891"/>
      <c r="D435" s="891"/>
      <c r="E435" s="984">
        <f t="shared" si="101"/>
        <v>0</v>
      </c>
      <c r="F435" s="890">
        <f>IF(A435=0,0,ROUND(E435/VLOOKUP(A435,'Teaching Areas'!$A$18:$B$86,2,FALSE),0))</f>
        <v>0</v>
      </c>
      <c r="G435" s="891"/>
      <c r="H435" s="890" t="str">
        <f t="shared" si="102"/>
        <v/>
      </c>
      <c r="I435" s="983"/>
      <c r="J435" s="923"/>
      <c r="K435" s="922"/>
      <c r="L435" s="922"/>
      <c r="M435" s="922"/>
      <c r="N435" s="924"/>
      <c r="O435" s="1096" t="str">
        <f t="shared" si="104"/>
        <v/>
      </c>
      <c r="P435" s="926"/>
      <c r="Q435" s="926"/>
      <c r="R435" s="926"/>
      <c r="S435" s="926"/>
      <c r="T435" s="926"/>
      <c r="U435" s="926"/>
      <c r="V435" s="926"/>
      <c r="W435" s="926"/>
      <c r="X435" s="926"/>
      <c r="Y435" s="926"/>
      <c r="Z435" s="926"/>
      <c r="AA435" s="926"/>
      <c r="AB435" s="926"/>
      <c r="AC435" s="926"/>
      <c r="AD435" s="926"/>
      <c r="AE435" s="926"/>
    </row>
    <row r="436" spans="1:31" ht="15" hidden="1" customHeight="1" thickBot="1" x14ac:dyDescent="0.25">
      <c r="A436" s="943"/>
      <c r="B436" s="938"/>
      <c r="C436" s="891"/>
      <c r="D436" s="891"/>
      <c r="E436" s="984">
        <f t="shared" si="101"/>
        <v>0</v>
      </c>
      <c r="F436" s="890">
        <f>IF(A436=0,0,ROUND(E436/VLOOKUP(A436,'Teaching Areas'!$A$18:$B$86,2,FALSE),0))</f>
        <v>0</v>
      </c>
      <c r="G436" s="891"/>
      <c r="H436" s="890" t="str">
        <f t="shared" si="102"/>
        <v/>
      </c>
      <c r="I436" s="983"/>
      <c r="J436" s="923"/>
      <c r="K436" s="922"/>
      <c r="L436" s="922"/>
      <c r="M436" s="922"/>
      <c r="N436" s="924"/>
      <c r="O436" s="1096" t="str">
        <f t="shared" si="104"/>
        <v/>
      </c>
      <c r="P436" s="926"/>
      <c r="Q436" s="926"/>
      <c r="R436" s="926"/>
      <c r="S436" s="926"/>
      <c r="T436" s="926"/>
      <c r="U436" s="926"/>
      <c r="V436" s="926"/>
      <c r="W436" s="926"/>
      <c r="X436" s="926"/>
      <c r="Y436" s="926"/>
      <c r="Z436" s="926"/>
      <c r="AA436" s="926"/>
      <c r="AB436" s="926"/>
      <c r="AC436" s="926"/>
      <c r="AD436" s="926"/>
      <c r="AE436" s="926"/>
    </row>
    <row r="437" spans="1:31" ht="15" hidden="1" customHeight="1" thickBot="1" x14ac:dyDescent="0.25">
      <c r="A437" s="943"/>
      <c r="B437" s="938"/>
      <c r="C437" s="891"/>
      <c r="D437" s="891"/>
      <c r="E437" s="984">
        <f t="shared" si="101"/>
        <v>0</v>
      </c>
      <c r="F437" s="890">
        <f>IF(A437=0,0,ROUND(E437/VLOOKUP(A437,'Teaching Areas'!$A$18:$B$86,2,FALSE),0))</f>
        <v>0</v>
      </c>
      <c r="G437" s="891"/>
      <c r="H437" s="890" t="str">
        <f t="shared" si="102"/>
        <v/>
      </c>
      <c r="I437" s="983"/>
      <c r="J437" s="923"/>
      <c r="K437" s="922"/>
      <c r="L437" s="922"/>
      <c r="M437" s="922"/>
      <c r="N437" s="924"/>
      <c r="O437" s="1096" t="str">
        <f t="shared" si="104"/>
        <v/>
      </c>
      <c r="P437" s="926"/>
      <c r="Q437" s="926"/>
      <c r="R437" s="926"/>
      <c r="S437" s="926"/>
      <c r="T437" s="926"/>
      <c r="U437" s="926"/>
      <c r="V437" s="926"/>
      <c r="W437" s="926"/>
      <c r="X437" s="926"/>
      <c r="Y437" s="926"/>
      <c r="Z437" s="926"/>
      <c r="AA437" s="926"/>
      <c r="AB437" s="926"/>
      <c r="AC437" s="926"/>
      <c r="AD437" s="926"/>
      <c r="AE437" s="926"/>
    </row>
    <row r="438" spans="1:31" ht="15" hidden="1" customHeight="1" thickBot="1" x14ac:dyDescent="0.25">
      <c r="A438" s="943"/>
      <c r="B438" s="938"/>
      <c r="C438" s="891"/>
      <c r="D438" s="891"/>
      <c r="E438" s="984">
        <f t="shared" si="101"/>
        <v>0</v>
      </c>
      <c r="F438" s="890">
        <f>IF(A438=0,0,ROUND(E438/VLOOKUP(A438,'Teaching Areas'!$A$18:$B$86,2,FALSE),0))</f>
        <v>0</v>
      </c>
      <c r="G438" s="891"/>
      <c r="H438" s="890" t="str">
        <f t="shared" si="102"/>
        <v/>
      </c>
      <c r="I438" s="983"/>
      <c r="J438" s="923"/>
      <c r="K438" s="922"/>
      <c r="L438" s="922"/>
      <c r="M438" s="922"/>
      <c r="N438" s="924"/>
      <c r="O438" s="1096" t="str">
        <f t="shared" si="104"/>
        <v/>
      </c>
      <c r="P438" s="926"/>
      <c r="Q438" s="926"/>
      <c r="R438" s="926"/>
      <c r="S438" s="926"/>
      <c r="T438" s="926"/>
      <c r="U438" s="926"/>
      <c r="V438" s="926"/>
      <c r="W438" s="926"/>
      <c r="X438" s="926"/>
      <c r="Y438" s="926"/>
      <c r="Z438" s="926"/>
      <c r="AA438" s="926"/>
      <c r="AB438" s="926"/>
      <c r="AC438" s="926"/>
      <c r="AD438" s="926"/>
      <c r="AE438" s="926"/>
    </row>
    <row r="439" spans="1:31" ht="15" hidden="1" customHeight="1" thickBot="1" x14ac:dyDescent="0.25">
      <c r="A439" s="943"/>
      <c r="B439" s="939"/>
      <c r="C439" s="891"/>
      <c r="D439" s="891"/>
      <c r="E439" s="984">
        <f t="shared" si="101"/>
        <v>0</v>
      </c>
      <c r="F439" s="890">
        <f>IF(A439=0,0,ROUND(E439/VLOOKUP(A439,'Teaching Areas'!$A$18:$B$86,2,FALSE),0))</f>
        <v>0</v>
      </c>
      <c r="G439" s="892"/>
      <c r="H439" s="890" t="str">
        <f t="shared" si="102"/>
        <v/>
      </c>
      <c r="I439" s="985"/>
      <c r="J439" s="923"/>
      <c r="K439" s="922"/>
      <c r="L439" s="922"/>
      <c r="M439" s="922"/>
      <c r="N439" s="924"/>
      <c r="O439" s="1096" t="str">
        <f t="shared" si="104"/>
        <v/>
      </c>
      <c r="P439" s="926"/>
      <c r="Q439" s="926"/>
      <c r="R439" s="926"/>
      <c r="S439" s="926"/>
      <c r="T439" s="926"/>
      <c r="U439" s="926"/>
      <c r="V439" s="926"/>
      <c r="W439" s="926"/>
      <c r="X439" s="926"/>
      <c r="Y439" s="926"/>
      <c r="Z439" s="926"/>
      <c r="AA439" s="926"/>
      <c r="AB439" s="926"/>
      <c r="AC439" s="926"/>
      <c r="AD439" s="926"/>
      <c r="AE439" s="926"/>
    </row>
    <row r="440" spans="1:31" ht="15" hidden="1" customHeight="1" thickBot="1" x14ac:dyDescent="0.25">
      <c r="A440" s="943"/>
      <c r="B440" s="939"/>
      <c r="C440" s="891"/>
      <c r="D440" s="891"/>
      <c r="E440" s="984">
        <f t="shared" si="101"/>
        <v>0</v>
      </c>
      <c r="F440" s="890">
        <f>IF(A440=0,0,ROUND(E440/VLOOKUP(A440,'Teaching Areas'!$A$18:$B$86,2,FALSE),0))</f>
        <v>0</v>
      </c>
      <c r="G440" s="892"/>
      <c r="H440" s="890" t="str">
        <f t="shared" si="102"/>
        <v/>
      </c>
      <c r="I440" s="985"/>
      <c r="J440" s="923"/>
      <c r="K440" s="922"/>
      <c r="L440" s="922"/>
      <c r="M440" s="922"/>
      <c r="N440" s="924"/>
      <c r="O440" s="1096" t="str">
        <f t="shared" si="104"/>
        <v/>
      </c>
      <c r="P440" s="926"/>
      <c r="Q440" s="926"/>
      <c r="R440" s="926"/>
      <c r="S440" s="926"/>
      <c r="T440" s="926"/>
      <c r="U440" s="926"/>
      <c r="V440" s="926"/>
      <c r="W440" s="926"/>
      <c r="X440" s="926"/>
      <c r="Y440" s="926"/>
      <c r="Z440" s="926"/>
      <c r="AA440" s="926"/>
      <c r="AB440" s="926"/>
      <c r="AC440" s="926"/>
      <c r="AD440" s="926"/>
      <c r="AE440" s="926"/>
    </row>
    <row r="441" spans="1:31" ht="15" hidden="1" customHeight="1" thickBot="1" x14ac:dyDescent="0.25">
      <c r="A441" s="943"/>
      <c r="B441" s="938"/>
      <c r="C441" s="891"/>
      <c r="D441" s="891"/>
      <c r="E441" s="984">
        <f t="shared" si="101"/>
        <v>0</v>
      </c>
      <c r="F441" s="890">
        <f>IF(A441=0,0,ROUND(E441/VLOOKUP(A441,'Teaching Areas'!$A$18:$B$86,2,FALSE),0))</f>
        <v>0</v>
      </c>
      <c r="G441" s="891"/>
      <c r="H441" s="890" t="str">
        <f t="shared" si="102"/>
        <v/>
      </c>
      <c r="I441" s="983"/>
      <c r="J441" s="923"/>
      <c r="K441" s="922"/>
      <c r="L441" s="922"/>
      <c r="M441" s="922"/>
      <c r="N441" s="924"/>
      <c r="O441" s="1096" t="str">
        <f t="shared" si="104"/>
        <v/>
      </c>
      <c r="P441" s="926"/>
      <c r="Q441" s="926"/>
      <c r="R441" s="926"/>
      <c r="S441" s="926"/>
      <c r="T441" s="926"/>
      <c r="U441" s="926"/>
      <c r="V441" s="926"/>
      <c r="W441" s="926"/>
      <c r="X441" s="926"/>
      <c r="Y441" s="926"/>
      <c r="Z441" s="926"/>
      <c r="AA441" s="926"/>
      <c r="AB441" s="926"/>
      <c r="AC441" s="926"/>
      <c r="AD441" s="926"/>
      <c r="AE441" s="926"/>
    </row>
    <row r="442" spans="1:31" ht="15" hidden="1" customHeight="1" thickBot="1" x14ac:dyDescent="0.25">
      <c r="A442" s="943"/>
      <c r="B442" s="938"/>
      <c r="C442" s="891"/>
      <c r="D442" s="891"/>
      <c r="E442" s="984">
        <f t="shared" si="101"/>
        <v>0</v>
      </c>
      <c r="F442" s="890">
        <f>IF(A442=0,0,ROUND(E442/VLOOKUP(A442,'Teaching Areas'!$A$18:$B$86,2,FALSE),0))</f>
        <v>0</v>
      </c>
      <c r="G442" s="891"/>
      <c r="H442" s="890" t="str">
        <f t="shared" si="102"/>
        <v/>
      </c>
      <c r="I442" s="983"/>
      <c r="J442" s="923"/>
      <c r="K442" s="922"/>
      <c r="L442" s="922"/>
      <c r="M442" s="922"/>
      <c r="N442" s="924"/>
      <c r="O442" s="1096" t="str">
        <f t="shared" si="104"/>
        <v/>
      </c>
      <c r="P442" s="926"/>
      <c r="Q442" s="926"/>
      <c r="R442" s="926"/>
      <c r="S442" s="926"/>
      <c r="T442" s="926"/>
      <c r="U442" s="926"/>
      <c r="V442" s="926"/>
      <c r="W442" s="926"/>
      <c r="X442" s="926"/>
      <c r="Y442" s="926"/>
      <c r="Z442" s="926"/>
      <c r="AA442" s="926"/>
      <c r="AB442" s="926"/>
      <c r="AC442" s="926"/>
      <c r="AD442" s="926"/>
      <c r="AE442" s="926"/>
    </row>
    <row r="443" spans="1:31" ht="15" hidden="1" customHeight="1" thickBot="1" x14ac:dyDescent="0.25">
      <c r="A443" s="943"/>
      <c r="B443" s="938"/>
      <c r="C443" s="891"/>
      <c r="D443" s="891"/>
      <c r="E443" s="984">
        <f t="shared" si="101"/>
        <v>0</v>
      </c>
      <c r="F443" s="890">
        <f>IF(A443=0,0,ROUND(E443/VLOOKUP(A443,'Teaching Areas'!$A$18:$B$86,2,FALSE),0))</f>
        <v>0</v>
      </c>
      <c r="G443" s="891"/>
      <c r="H443" s="890" t="str">
        <f t="shared" si="102"/>
        <v/>
      </c>
      <c r="I443" s="983"/>
      <c r="J443" s="923"/>
      <c r="K443" s="922"/>
      <c r="L443" s="922"/>
      <c r="M443" s="922"/>
      <c r="N443" s="924"/>
      <c r="O443" s="1096" t="str">
        <f t="shared" si="104"/>
        <v/>
      </c>
      <c r="P443" s="926"/>
      <c r="Q443" s="926"/>
      <c r="R443" s="926"/>
      <c r="S443" s="926"/>
      <c r="T443" s="926"/>
      <c r="U443" s="926"/>
      <c r="V443" s="926"/>
      <c r="W443" s="926"/>
      <c r="X443" s="926"/>
      <c r="Y443" s="926"/>
      <c r="Z443" s="926"/>
      <c r="AA443" s="926"/>
      <c r="AB443" s="926"/>
      <c r="AC443" s="926"/>
      <c r="AD443" s="926"/>
      <c r="AE443" s="926"/>
    </row>
    <row r="444" spans="1:31" ht="15" hidden="1" customHeight="1" thickBot="1" x14ac:dyDescent="0.25">
      <c r="A444" s="943"/>
      <c r="B444" s="938"/>
      <c r="C444" s="891"/>
      <c r="D444" s="891"/>
      <c r="E444" s="984">
        <f t="shared" si="101"/>
        <v>0</v>
      </c>
      <c r="F444" s="890">
        <f>IF(A444=0,0,ROUND(E444/VLOOKUP(A444,'Teaching Areas'!$A$18:$B$86,2,FALSE),0))</f>
        <v>0</v>
      </c>
      <c r="G444" s="891"/>
      <c r="H444" s="890" t="str">
        <f t="shared" si="102"/>
        <v/>
      </c>
      <c r="I444" s="983"/>
      <c r="J444" s="923"/>
      <c r="K444" s="922"/>
      <c r="L444" s="922"/>
      <c r="M444" s="922"/>
      <c r="N444" s="924"/>
      <c r="O444" s="1096" t="str">
        <f t="shared" si="104"/>
        <v/>
      </c>
      <c r="P444" s="926"/>
      <c r="Q444" s="926"/>
      <c r="R444" s="926"/>
      <c r="S444" s="926"/>
      <c r="T444" s="926"/>
      <c r="U444" s="926"/>
      <c r="V444" s="926"/>
      <c r="W444" s="926"/>
      <c r="X444" s="926"/>
      <c r="Y444" s="926"/>
      <c r="Z444" s="926"/>
      <c r="AA444" s="926"/>
      <c r="AB444" s="926"/>
      <c r="AC444" s="926"/>
      <c r="AD444" s="926"/>
      <c r="AE444" s="926"/>
    </row>
    <row r="445" spans="1:31" ht="15" hidden="1" customHeight="1" thickBot="1" x14ac:dyDescent="0.25">
      <c r="A445" s="943"/>
      <c r="B445" s="938"/>
      <c r="C445" s="891"/>
      <c r="D445" s="891"/>
      <c r="E445" s="984">
        <f t="shared" si="101"/>
        <v>0</v>
      </c>
      <c r="F445" s="890">
        <f>IF(A445=0,0,ROUND(E445/VLOOKUP(A445,'Teaching Areas'!$A$18:$B$86,2,FALSE),0))</f>
        <v>0</v>
      </c>
      <c r="G445" s="891"/>
      <c r="H445" s="890" t="str">
        <f t="shared" si="102"/>
        <v/>
      </c>
      <c r="I445" s="983"/>
      <c r="J445" s="923"/>
      <c r="K445" s="922"/>
      <c r="L445" s="922"/>
      <c r="M445" s="922"/>
      <c r="N445" s="924"/>
      <c r="O445" s="1096" t="str">
        <f t="shared" si="104"/>
        <v/>
      </c>
      <c r="P445" s="926"/>
      <c r="Q445" s="926"/>
      <c r="R445" s="926"/>
      <c r="S445" s="926"/>
      <c r="T445" s="926"/>
      <c r="U445" s="926"/>
      <c r="V445" s="926"/>
      <c r="W445" s="926"/>
      <c r="X445" s="926"/>
      <c r="Y445" s="926"/>
      <c r="Z445" s="926"/>
      <c r="AA445" s="926"/>
      <c r="AB445" s="926"/>
      <c r="AC445" s="926"/>
      <c r="AD445" s="926"/>
      <c r="AE445" s="926"/>
    </row>
    <row r="446" spans="1:31" ht="15" hidden="1" customHeight="1" thickBot="1" x14ac:dyDescent="0.25">
      <c r="A446" s="943"/>
      <c r="B446" s="938"/>
      <c r="C446" s="891"/>
      <c r="D446" s="891"/>
      <c r="E446" s="984">
        <f t="shared" si="101"/>
        <v>0</v>
      </c>
      <c r="F446" s="890">
        <f>IF(A446=0,0,ROUND(E446/VLOOKUP(A446,'Teaching Areas'!$A$18:$B$86,2,FALSE),0))</f>
        <v>0</v>
      </c>
      <c r="G446" s="891"/>
      <c r="H446" s="890" t="str">
        <f t="shared" si="102"/>
        <v/>
      </c>
      <c r="I446" s="983"/>
      <c r="J446" s="923"/>
      <c r="K446" s="922"/>
      <c r="L446" s="922"/>
      <c r="M446" s="922"/>
      <c r="N446" s="924"/>
      <c r="O446" s="1096" t="str">
        <f t="shared" si="104"/>
        <v/>
      </c>
      <c r="P446" s="926"/>
      <c r="Q446" s="926"/>
      <c r="R446" s="926"/>
      <c r="S446" s="926"/>
      <c r="T446" s="926"/>
      <c r="U446" s="926"/>
      <c r="V446" s="926"/>
      <c r="W446" s="926"/>
      <c r="X446" s="926"/>
      <c r="Y446" s="926"/>
      <c r="Z446" s="926"/>
      <c r="AA446" s="926"/>
      <c r="AB446" s="926"/>
      <c r="AC446" s="926"/>
      <c r="AD446" s="926"/>
      <c r="AE446" s="926"/>
    </row>
    <row r="447" spans="1:31" ht="15" hidden="1" customHeight="1" thickBot="1" x14ac:dyDescent="0.25">
      <c r="A447" s="943"/>
      <c r="B447" s="938"/>
      <c r="C447" s="891"/>
      <c r="D447" s="891"/>
      <c r="E447" s="984">
        <f t="shared" si="101"/>
        <v>0</v>
      </c>
      <c r="F447" s="890">
        <f>IF(A447=0,0,ROUND(E447/VLOOKUP(A447,'Teaching Areas'!$A$18:$B$86,2,FALSE),0))</f>
        <v>0</v>
      </c>
      <c r="G447" s="891"/>
      <c r="H447" s="890" t="str">
        <f t="shared" si="102"/>
        <v/>
      </c>
      <c r="I447" s="983"/>
      <c r="J447" s="923"/>
      <c r="K447" s="922"/>
      <c r="L447" s="922"/>
      <c r="M447" s="922"/>
      <c r="N447" s="924"/>
      <c r="O447" s="1096" t="str">
        <f t="shared" si="104"/>
        <v/>
      </c>
      <c r="P447" s="926"/>
      <c r="Q447" s="926"/>
      <c r="R447" s="926"/>
      <c r="S447" s="926"/>
      <c r="T447" s="926"/>
      <c r="U447" s="926"/>
      <c r="V447" s="926"/>
      <c r="W447" s="926"/>
      <c r="X447" s="926"/>
      <c r="Y447" s="926"/>
      <c r="Z447" s="926"/>
      <c r="AA447" s="926"/>
      <c r="AB447" s="926"/>
      <c r="AC447" s="926"/>
      <c r="AD447" s="926"/>
      <c r="AE447" s="926"/>
    </row>
    <row r="448" spans="1:31" ht="15" hidden="1" customHeight="1" thickBot="1" x14ac:dyDescent="0.25">
      <c r="A448" s="943"/>
      <c r="B448" s="938"/>
      <c r="C448" s="891"/>
      <c r="D448" s="891"/>
      <c r="E448" s="984">
        <f t="shared" si="101"/>
        <v>0</v>
      </c>
      <c r="F448" s="890">
        <f>IF(A448=0,0,ROUND(E448/VLOOKUP(A448,'Teaching Areas'!$A$18:$B$86,2,FALSE),0))</f>
        <v>0</v>
      </c>
      <c r="G448" s="891"/>
      <c r="H448" s="890" t="str">
        <f t="shared" si="102"/>
        <v/>
      </c>
      <c r="I448" s="983"/>
      <c r="J448" s="923"/>
      <c r="K448" s="922"/>
      <c r="L448" s="922"/>
      <c r="M448" s="922"/>
      <c r="N448" s="924"/>
      <c r="O448" s="1096" t="str">
        <f t="shared" si="104"/>
        <v/>
      </c>
      <c r="P448" s="926"/>
      <c r="Q448" s="926"/>
      <c r="R448" s="926"/>
      <c r="S448" s="926"/>
      <c r="T448" s="926"/>
      <c r="U448" s="926"/>
      <c r="V448" s="926"/>
      <c r="W448" s="926"/>
      <c r="X448" s="926"/>
      <c r="Y448" s="926"/>
      <c r="Z448" s="926"/>
      <c r="AA448" s="926"/>
      <c r="AB448" s="926"/>
      <c r="AC448" s="926"/>
      <c r="AD448" s="926"/>
      <c r="AE448" s="926"/>
    </row>
    <row r="449" spans="1:31" ht="15" hidden="1" customHeight="1" thickBot="1" x14ac:dyDescent="0.25">
      <c r="A449" s="943"/>
      <c r="B449" s="938"/>
      <c r="C449" s="891"/>
      <c r="D449" s="891"/>
      <c r="E449" s="984">
        <f t="shared" si="101"/>
        <v>0</v>
      </c>
      <c r="F449" s="890">
        <f>IF(A449=0,0,ROUND(E449/VLOOKUP(A449,'Teaching Areas'!$A$18:$B$86,2,FALSE),0))</f>
        <v>0</v>
      </c>
      <c r="G449" s="891"/>
      <c r="H449" s="890" t="str">
        <f t="shared" si="102"/>
        <v/>
      </c>
      <c r="I449" s="983"/>
      <c r="J449" s="923"/>
      <c r="K449" s="922"/>
      <c r="L449" s="922"/>
      <c r="M449" s="922"/>
      <c r="N449" s="924"/>
      <c r="O449" s="1096" t="str">
        <f t="shared" si="104"/>
        <v/>
      </c>
      <c r="P449" s="926"/>
      <c r="Q449" s="926"/>
      <c r="R449" s="926"/>
      <c r="S449" s="926"/>
      <c r="T449" s="926"/>
      <c r="U449" s="926"/>
      <c r="V449" s="926"/>
      <c r="W449" s="926"/>
      <c r="X449" s="926"/>
      <c r="Y449" s="926"/>
      <c r="Z449" s="926"/>
      <c r="AA449" s="926"/>
      <c r="AB449" s="926"/>
      <c r="AC449" s="926"/>
      <c r="AD449" s="926"/>
      <c r="AE449" s="926"/>
    </row>
    <row r="450" spans="1:31" ht="15" hidden="1" customHeight="1" thickBot="1" x14ac:dyDescent="0.25">
      <c r="A450" s="943"/>
      <c r="B450" s="938"/>
      <c r="C450" s="891"/>
      <c r="D450" s="891"/>
      <c r="E450" s="984">
        <f t="shared" si="101"/>
        <v>0</v>
      </c>
      <c r="F450" s="890">
        <f>IF(A450=0,0,ROUND(E450/VLOOKUP(A450,'Teaching Areas'!$A$18:$B$86,2,FALSE),0))</f>
        <v>0</v>
      </c>
      <c r="G450" s="891"/>
      <c r="H450" s="890" t="str">
        <f t="shared" si="102"/>
        <v/>
      </c>
      <c r="I450" s="983"/>
      <c r="J450" s="923"/>
      <c r="K450" s="922"/>
      <c r="L450" s="922"/>
      <c r="M450" s="922"/>
      <c r="N450" s="924"/>
      <c r="O450" s="1096" t="str">
        <f t="shared" si="104"/>
        <v/>
      </c>
      <c r="P450" s="926"/>
      <c r="Q450" s="926"/>
      <c r="R450" s="926"/>
      <c r="S450" s="926"/>
      <c r="T450" s="926"/>
      <c r="U450" s="926"/>
      <c r="V450" s="926"/>
      <c r="W450" s="926"/>
      <c r="X450" s="926"/>
      <c r="Y450" s="926"/>
      <c r="Z450" s="926"/>
      <c r="AA450" s="926"/>
      <c r="AB450" s="926"/>
      <c r="AC450" s="926"/>
      <c r="AD450" s="926"/>
      <c r="AE450" s="926"/>
    </row>
    <row r="451" spans="1:31" ht="15" hidden="1" customHeight="1" thickBot="1" x14ac:dyDescent="0.25">
      <c r="A451" s="943"/>
      <c r="B451" s="938"/>
      <c r="C451" s="891"/>
      <c r="D451" s="891"/>
      <c r="E451" s="984">
        <f t="shared" si="101"/>
        <v>0</v>
      </c>
      <c r="F451" s="890">
        <f>IF(A451=0,0,ROUND(E451/VLOOKUP(A451,'Teaching Areas'!$A$18:$B$86,2,FALSE),0))</f>
        <v>0</v>
      </c>
      <c r="G451" s="891"/>
      <c r="H451" s="890" t="str">
        <f t="shared" si="102"/>
        <v/>
      </c>
      <c r="I451" s="983"/>
      <c r="J451" s="923"/>
      <c r="K451" s="922"/>
      <c r="L451" s="922"/>
      <c r="M451" s="922"/>
      <c r="N451" s="924"/>
      <c r="O451" s="1096" t="str">
        <f t="shared" si="104"/>
        <v/>
      </c>
      <c r="P451" s="926"/>
      <c r="Q451" s="926"/>
      <c r="R451" s="926"/>
      <c r="S451" s="926"/>
      <c r="T451" s="926"/>
      <c r="U451" s="926"/>
      <c r="V451" s="926"/>
      <c r="W451" s="926"/>
      <c r="X451" s="926"/>
      <c r="Y451" s="926"/>
      <c r="Z451" s="926"/>
      <c r="AA451" s="926"/>
      <c r="AB451" s="926"/>
      <c r="AC451" s="926"/>
      <c r="AD451" s="926"/>
      <c r="AE451" s="926"/>
    </row>
    <row r="452" spans="1:31" ht="15" hidden="1" customHeight="1" thickBot="1" x14ac:dyDescent="0.25">
      <c r="A452" s="943"/>
      <c r="B452" s="938"/>
      <c r="C452" s="891"/>
      <c r="D452" s="891"/>
      <c r="E452" s="984">
        <f t="shared" si="101"/>
        <v>0</v>
      </c>
      <c r="F452" s="890">
        <f>IF(A452=0,0,ROUND(E452/VLOOKUP(A452,'Teaching Areas'!$A$18:$B$86,2,FALSE),0))</f>
        <v>0</v>
      </c>
      <c r="G452" s="891"/>
      <c r="H452" s="890" t="str">
        <f t="shared" si="102"/>
        <v/>
      </c>
      <c r="I452" s="983"/>
      <c r="J452" s="923"/>
      <c r="K452" s="922"/>
      <c r="L452" s="922"/>
      <c r="M452" s="922"/>
      <c r="N452" s="924"/>
      <c r="O452" s="1096" t="str">
        <f t="shared" si="104"/>
        <v/>
      </c>
      <c r="P452" s="926"/>
      <c r="Q452" s="926"/>
      <c r="R452" s="926"/>
      <c r="S452" s="926"/>
      <c r="T452" s="926"/>
      <c r="U452" s="926"/>
      <c r="V452" s="926"/>
      <c r="W452" s="926"/>
      <c r="X452" s="926"/>
      <c r="Y452" s="926"/>
      <c r="Z452" s="926"/>
      <c r="AA452" s="926"/>
      <c r="AB452" s="926"/>
      <c r="AC452" s="926"/>
      <c r="AD452" s="926"/>
      <c r="AE452" s="926"/>
    </row>
    <row r="453" spans="1:31" ht="15" hidden="1" customHeight="1" thickBot="1" x14ac:dyDescent="0.25">
      <c r="A453" s="943"/>
      <c r="B453" s="938"/>
      <c r="C453" s="891"/>
      <c r="D453" s="891"/>
      <c r="E453" s="984">
        <f t="shared" si="101"/>
        <v>0</v>
      </c>
      <c r="F453" s="890">
        <f>IF(A453=0,0,ROUND(E453/VLOOKUP(A453,'Teaching Areas'!$A$18:$B$86,2,FALSE),0))</f>
        <v>0</v>
      </c>
      <c r="G453" s="891"/>
      <c r="H453" s="890" t="str">
        <f t="shared" si="102"/>
        <v/>
      </c>
      <c r="I453" s="983"/>
      <c r="J453" s="923"/>
      <c r="K453" s="922"/>
      <c r="L453" s="922"/>
      <c r="M453" s="922"/>
      <c r="N453" s="924"/>
      <c r="O453" s="1096" t="str">
        <f t="shared" si="104"/>
        <v/>
      </c>
      <c r="P453" s="926"/>
      <c r="Q453" s="926"/>
      <c r="R453" s="926"/>
      <c r="S453" s="926"/>
      <c r="T453" s="926"/>
      <c r="U453" s="926"/>
      <c r="V453" s="926"/>
      <c r="W453" s="926"/>
      <c r="X453" s="926"/>
      <c r="Y453" s="926"/>
      <c r="Z453" s="926"/>
      <c r="AA453" s="926"/>
      <c r="AB453" s="926"/>
      <c r="AC453" s="926"/>
      <c r="AD453" s="926"/>
      <c r="AE453" s="926"/>
    </row>
    <row r="454" spans="1:31" ht="15" hidden="1" customHeight="1" thickBot="1" x14ac:dyDescent="0.25">
      <c r="A454" s="943"/>
      <c r="B454" s="938"/>
      <c r="C454" s="891"/>
      <c r="D454" s="891"/>
      <c r="E454" s="984">
        <f t="shared" si="101"/>
        <v>0</v>
      </c>
      <c r="F454" s="890">
        <f>IF(A454=0,0,ROUND(E454/VLOOKUP(A454,'Teaching Areas'!$A$18:$B$86,2,FALSE),0))</f>
        <v>0</v>
      </c>
      <c r="G454" s="891"/>
      <c r="H454" s="890" t="str">
        <f t="shared" si="102"/>
        <v/>
      </c>
      <c r="I454" s="983"/>
      <c r="J454" s="923"/>
      <c r="K454" s="922"/>
      <c r="L454" s="922"/>
      <c r="M454" s="922"/>
      <c r="N454" s="924"/>
      <c r="O454" s="1096" t="str">
        <f t="shared" si="104"/>
        <v/>
      </c>
      <c r="P454" s="926"/>
      <c r="Q454" s="926"/>
      <c r="R454" s="926"/>
      <c r="S454" s="926"/>
      <c r="T454" s="926"/>
      <c r="U454" s="926"/>
      <c r="V454" s="926"/>
      <c r="W454" s="926"/>
      <c r="X454" s="926"/>
      <c r="Y454" s="926"/>
      <c r="Z454" s="926"/>
      <c r="AA454" s="926"/>
      <c r="AB454" s="926"/>
      <c r="AC454" s="926"/>
      <c r="AD454" s="926"/>
      <c r="AE454" s="926"/>
    </row>
    <row r="455" spans="1:31" ht="15" hidden="1" customHeight="1" thickBot="1" x14ac:dyDescent="0.25">
      <c r="A455" s="943"/>
      <c r="B455" s="939"/>
      <c r="C455" s="891"/>
      <c r="D455" s="891"/>
      <c r="E455" s="984">
        <f t="shared" si="101"/>
        <v>0</v>
      </c>
      <c r="F455" s="890">
        <f>IF(A455=0,0,ROUND(E455/VLOOKUP(A455,'Teaching Areas'!$A$18:$B$86,2,FALSE),0))</f>
        <v>0</v>
      </c>
      <c r="G455" s="892"/>
      <c r="H455" s="890" t="str">
        <f t="shared" si="102"/>
        <v/>
      </c>
      <c r="I455" s="985"/>
      <c r="J455" s="923"/>
      <c r="K455" s="922"/>
      <c r="L455" s="922"/>
      <c r="M455" s="922"/>
      <c r="N455" s="924"/>
      <c r="O455" s="1096" t="str">
        <f t="shared" si="104"/>
        <v/>
      </c>
      <c r="P455" s="926"/>
      <c r="Q455" s="926"/>
      <c r="R455" s="926"/>
      <c r="S455" s="926"/>
      <c r="T455" s="926"/>
      <c r="U455" s="926"/>
      <c r="V455" s="926"/>
      <c r="W455" s="926"/>
      <c r="X455" s="926"/>
      <c r="Y455" s="926"/>
      <c r="Z455" s="926"/>
      <c r="AA455" s="926"/>
      <c r="AB455" s="926"/>
      <c r="AC455" s="926"/>
      <c r="AD455" s="926"/>
      <c r="AE455" s="926"/>
    </row>
    <row r="456" spans="1:31" ht="15" hidden="1" customHeight="1" thickBot="1" x14ac:dyDescent="0.25">
      <c r="A456" s="943"/>
      <c r="B456" s="939"/>
      <c r="C456" s="891"/>
      <c r="D456" s="891"/>
      <c r="E456" s="984">
        <f t="shared" si="101"/>
        <v>0</v>
      </c>
      <c r="F456" s="890">
        <f>IF(A456=0,0,ROUND(E456/VLOOKUP(A456,'Teaching Areas'!$A$18:$B$86,2,FALSE),0))</f>
        <v>0</v>
      </c>
      <c r="G456" s="892"/>
      <c r="H456" s="890" t="str">
        <f t="shared" si="102"/>
        <v/>
      </c>
      <c r="I456" s="985"/>
      <c r="J456" s="923"/>
      <c r="K456" s="922"/>
      <c r="L456" s="922"/>
      <c r="M456" s="922"/>
      <c r="N456" s="924"/>
      <c r="O456" s="1096" t="str">
        <f t="shared" si="104"/>
        <v/>
      </c>
      <c r="P456" s="926"/>
      <c r="Q456" s="926"/>
      <c r="R456" s="926"/>
      <c r="S456" s="926"/>
      <c r="T456" s="926"/>
      <c r="U456" s="926"/>
      <c r="V456" s="926"/>
      <c r="W456" s="926"/>
      <c r="X456" s="926"/>
      <c r="Y456" s="926"/>
      <c r="Z456" s="926"/>
      <c r="AA456" s="926"/>
      <c r="AB456" s="926"/>
      <c r="AC456" s="926"/>
      <c r="AD456" s="926"/>
      <c r="AE456" s="926"/>
    </row>
    <row r="457" spans="1:31" ht="15" customHeight="1" thickBot="1" x14ac:dyDescent="0.25">
      <c r="A457" s="944"/>
      <c r="B457" s="940"/>
      <c r="C457" s="930"/>
      <c r="D457" s="930"/>
      <c r="E457" s="987">
        <f t="shared" si="101"/>
        <v>0</v>
      </c>
      <c r="F457" s="890">
        <f>IF(A457=0,0,ROUND(E457/VLOOKUP(A457,'Teaching Areas'!$A$18:$B$86,2,FALSE),0))</f>
        <v>0</v>
      </c>
      <c r="G457" s="930"/>
      <c r="H457" s="890" t="str">
        <f t="shared" si="102"/>
        <v/>
      </c>
      <c r="I457" s="986"/>
      <c r="J457" s="931"/>
      <c r="K457" s="935"/>
      <c r="L457" s="935"/>
      <c r="M457" s="935"/>
      <c r="N457" s="936"/>
      <c r="O457" s="1096" t="str">
        <f t="shared" si="104"/>
        <v/>
      </c>
      <c r="P457" s="926"/>
      <c r="Q457" s="926"/>
      <c r="R457" s="926"/>
      <c r="S457" s="926"/>
      <c r="T457" s="926"/>
      <c r="U457" s="926"/>
      <c r="V457" s="926"/>
      <c r="W457" s="926"/>
      <c r="X457" s="926"/>
      <c r="Y457" s="926"/>
      <c r="Z457" s="926"/>
      <c r="AA457" s="926"/>
      <c r="AB457" s="926"/>
      <c r="AC457" s="926"/>
      <c r="AD457" s="926"/>
      <c r="AE457" s="926"/>
    </row>
    <row r="458" spans="1:31" ht="18" customHeight="1" thickBot="1" x14ac:dyDescent="0.25">
      <c r="A458" s="1094" t="s">
        <v>940</v>
      </c>
      <c r="B458" s="1095">
        <f>(COUNTIF(O358:O457,"S:"))+(COUNTIF(O358:O457,"P:"))</f>
        <v>4</v>
      </c>
      <c r="C458" s="956"/>
      <c r="D458" s="957" t="s">
        <v>4</v>
      </c>
      <c r="E458" s="140">
        <f>SUM(E358:E457)</f>
        <v>307.2</v>
      </c>
      <c r="F458" s="141">
        <f>SUM(F358:F457)</f>
        <v>61</v>
      </c>
      <c r="G458" s="141">
        <f>SUM(G358:G457)</f>
        <v>61</v>
      </c>
      <c r="H458" s="204">
        <f>SUM(H358:H457)</f>
        <v>0</v>
      </c>
      <c r="I458" s="957" t="s">
        <v>838</v>
      </c>
      <c r="J458" s="84">
        <f>IF(SUM(J358:J457)=0,0,AVERAGE(J358:J457))</f>
        <v>1</v>
      </c>
      <c r="K458" s="85">
        <f t="shared" ref="K458:N458" si="105">IF(SUM(K358:K457)=0,0,AVERAGE(K358:K457))</f>
        <v>0</v>
      </c>
      <c r="L458" s="85">
        <f t="shared" si="105"/>
        <v>0</v>
      </c>
      <c r="M458" s="85">
        <f t="shared" si="105"/>
        <v>0</v>
      </c>
      <c r="N458" s="86">
        <f t="shared" si="105"/>
        <v>0</v>
      </c>
      <c r="O458" s="926"/>
      <c r="P458" s="926"/>
      <c r="Q458" s="926"/>
      <c r="R458" s="926"/>
      <c r="S458" s="926"/>
      <c r="T458" s="926"/>
      <c r="U458" s="926"/>
      <c r="V458" s="926"/>
      <c r="W458" s="926"/>
      <c r="X458" s="926"/>
      <c r="Y458" s="926"/>
      <c r="Z458" s="926"/>
      <c r="AA458" s="926"/>
      <c r="AB458" s="926"/>
      <c r="AC458" s="926"/>
      <c r="AD458" s="926"/>
      <c r="AE458" s="926"/>
    </row>
    <row r="459" spans="1:31" ht="12" customHeight="1" thickBot="1" x14ac:dyDescent="0.25">
      <c r="A459" s="1271"/>
      <c r="B459" s="1272"/>
      <c r="C459" s="958"/>
      <c r="D459" s="958"/>
      <c r="E459" s="958"/>
      <c r="F459" s="958"/>
      <c r="G459" s="958"/>
      <c r="H459" s="958"/>
      <c r="I459" s="958"/>
      <c r="J459" s="959"/>
      <c r="K459" s="959"/>
      <c r="L459" s="959"/>
      <c r="M459" s="959"/>
      <c r="N459" s="960"/>
      <c r="O459" s="926"/>
      <c r="P459" s="926"/>
      <c r="Q459" s="926"/>
      <c r="R459" s="926"/>
      <c r="S459" s="926"/>
      <c r="T459" s="926"/>
      <c r="U459" s="926"/>
      <c r="V459" s="926"/>
      <c r="W459" s="926"/>
      <c r="X459" s="926"/>
      <c r="Y459" s="926"/>
      <c r="Z459" s="926"/>
      <c r="AA459" s="926"/>
      <c r="AB459" s="926"/>
      <c r="AC459" s="926"/>
      <c r="AD459" s="926"/>
      <c r="AE459" s="926"/>
    </row>
    <row r="460" spans="1:31" ht="18" customHeight="1" thickBot="1" x14ac:dyDescent="0.25">
      <c r="A460" s="1099" t="s">
        <v>946</v>
      </c>
      <c r="B460" s="1100">
        <f>B353+B458</f>
        <v>17</v>
      </c>
      <c r="C460" s="947"/>
      <c r="D460" s="948" t="s">
        <v>944</v>
      </c>
      <c r="E460" s="966">
        <f>E353+E458</f>
        <v>1031.4000000000001</v>
      </c>
      <c r="F460" s="967">
        <f t="shared" ref="F460:H460" si="106">F353+F458</f>
        <v>353</v>
      </c>
      <c r="G460" s="967">
        <f t="shared" si="106"/>
        <v>353</v>
      </c>
      <c r="H460" s="968">
        <f t="shared" si="106"/>
        <v>0</v>
      </c>
      <c r="I460" s="948" t="s">
        <v>945</v>
      </c>
      <c r="J460" s="963">
        <f>IF(SUM(J353+J458)=0,"",AVERAGE(J253:J352,J358:J457))</f>
        <v>1</v>
      </c>
      <c r="K460" s="964" t="str">
        <f t="shared" ref="K460:N460" si="107">IF(SUM(K353+K458)=0,"",AVERAGE(K253:K352,K358:K457))</f>
        <v/>
      </c>
      <c r="L460" s="964" t="str">
        <f t="shared" si="107"/>
        <v/>
      </c>
      <c r="M460" s="964" t="str">
        <f t="shared" ref="M460" si="108">IF(SUM(M353+M458)=0,"",AVERAGE(M253:M352,M358:M457))</f>
        <v/>
      </c>
      <c r="N460" s="965" t="str">
        <f t="shared" si="107"/>
        <v/>
      </c>
      <c r="O460" s="926"/>
      <c r="P460" s="926"/>
      <c r="Q460" s="926"/>
      <c r="R460" s="926"/>
      <c r="S460" s="926"/>
      <c r="T460" s="926"/>
      <c r="U460" s="926"/>
      <c r="V460" s="926"/>
      <c r="W460" s="926"/>
      <c r="X460" s="926"/>
      <c r="Y460" s="926"/>
      <c r="Z460" s="926"/>
      <c r="AA460" s="926"/>
      <c r="AB460" s="926"/>
      <c r="AC460" s="926"/>
      <c r="AD460" s="926"/>
      <c r="AE460" s="926"/>
    </row>
    <row r="461" spans="1:31" ht="12" customHeight="1" thickBot="1" x14ac:dyDescent="0.25">
      <c r="A461" s="1273"/>
      <c r="B461" s="1274"/>
      <c r="C461" s="961"/>
      <c r="D461" s="961"/>
      <c r="E461" s="961"/>
      <c r="F461" s="961"/>
      <c r="G461" s="961"/>
      <c r="H461" s="961"/>
      <c r="I461" s="961"/>
      <c r="J461" s="962"/>
      <c r="K461" s="962"/>
      <c r="L461" s="962"/>
      <c r="M461" s="962"/>
      <c r="N461" s="934"/>
      <c r="O461" s="926"/>
      <c r="P461" s="926"/>
      <c r="Q461" s="926"/>
      <c r="R461" s="926"/>
      <c r="S461" s="926"/>
      <c r="T461" s="926"/>
      <c r="U461" s="926"/>
      <c r="V461" s="926"/>
      <c r="W461" s="926"/>
      <c r="X461" s="926"/>
      <c r="Y461" s="926"/>
      <c r="Z461" s="926"/>
      <c r="AA461" s="926"/>
      <c r="AB461" s="926"/>
      <c r="AC461" s="926"/>
      <c r="AD461" s="926"/>
      <c r="AE461" s="926"/>
    </row>
    <row r="462" spans="1:31" ht="13.5" thickBot="1" x14ac:dyDescent="0.25">
      <c r="A462" s="1275"/>
      <c r="B462" s="1275"/>
      <c r="C462" s="925"/>
      <c r="D462" s="925"/>
      <c r="E462" s="925"/>
      <c r="F462" s="925"/>
      <c r="G462" s="925"/>
      <c r="H462" s="925"/>
      <c r="I462" s="925"/>
      <c r="J462" s="926"/>
      <c r="K462" s="926"/>
      <c r="L462" s="926"/>
      <c r="M462" s="926"/>
      <c r="N462" s="926"/>
      <c r="O462" s="926"/>
      <c r="P462" s="926"/>
      <c r="Q462" s="926"/>
      <c r="R462" s="926"/>
      <c r="S462" s="926"/>
      <c r="T462" s="926"/>
      <c r="U462" s="926"/>
      <c r="V462" s="926"/>
      <c r="W462" s="926"/>
      <c r="X462" s="926"/>
      <c r="Y462" s="926"/>
      <c r="Z462" s="926"/>
      <c r="AA462" s="926"/>
      <c r="AB462" s="926"/>
      <c r="AC462" s="926"/>
      <c r="AD462" s="926"/>
      <c r="AE462" s="926"/>
    </row>
    <row r="463" spans="1:31" ht="24" customHeight="1" thickBot="1" x14ac:dyDescent="0.25">
      <c r="A463" s="942" t="s">
        <v>687</v>
      </c>
      <c r="B463" s="1301">
        <f>'Setup Page'!C10</f>
        <v>0</v>
      </c>
      <c r="C463" s="1302"/>
      <c r="D463" s="1303"/>
      <c r="E463" s="1296" t="s">
        <v>739</v>
      </c>
      <c r="F463" s="1297"/>
      <c r="G463" s="1298"/>
      <c r="H463" s="1299"/>
      <c r="I463" s="1090" t="s">
        <v>928</v>
      </c>
      <c r="J463" s="1298"/>
      <c r="K463" s="1299"/>
      <c r="L463" s="1299"/>
      <c r="M463" s="1299"/>
      <c r="N463" s="1300"/>
      <c r="O463" s="926"/>
      <c r="P463" s="926"/>
      <c r="Q463" s="926"/>
      <c r="R463" s="926"/>
      <c r="S463" s="926"/>
      <c r="T463" s="926"/>
      <c r="U463" s="926"/>
      <c r="V463" s="926"/>
      <c r="W463" s="926"/>
      <c r="X463" s="926"/>
      <c r="Y463" s="926"/>
      <c r="Z463" s="926"/>
      <c r="AA463" s="926"/>
      <c r="AB463" s="926"/>
      <c r="AC463" s="926"/>
      <c r="AD463" s="926"/>
      <c r="AE463" s="926"/>
    </row>
    <row r="464" spans="1:31" ht="12" customHeight="1" thickBot="1" x14ac:dyDescent="0.25">
      <c r="A464" s="941"/>
      <c r="B464" s="932"/>
      <c r="C464" s="932"/>
      <c r="D464" s="932"/>
      <c r="E464" s="932"/>
      <c r="F464" s="932"/>
      <c r="G464" s="932"/>
      <c r="H464" s="932"/>
      <c r="I464" s="932"/>
      <c r="J464" s="926"/>
      <c r="K464" s="926"/>
      <c r="L464" s="926"/>
      <c r="M464" s="926"/>
      <c r="N464" s="934"/>
      <c r="O464" s="926"/>
      <c r="P464" s="926"/>
      <c r="Q464" s="926"/>
      <c r="R464" s="926"/>
      <c r="S464" s="926"/>
      <c r="T464" s="926"/>
      <c r="U464" s="926"/>
      <c r="V464" s="926"/>
      <c r="W464" s="926"/>
      <c r="X464" s="926"/>
      <c r="Y464" s="926"/>
      <c r="Z464" s="926"/>
      <c r="AA464" s="926"/>
      <c r="AB464" s="926"/>
      <c r="AC464" s="926"/>
      <c r="AD464" s="926"/>
      <c r="AE464" s="926"/>
    </row>
    <row r="465" spans="1:31" ht="24" customHeight="1" x14ac:dyDescent="0.2">
      <c r="A465" s="933" t="s">
        <v>684</v>
      </c>
      <c r="B465" s="1287" t="s">
        <v>933</v>
      </c>
      <c r="C465" s="1287"/>
      <c r="D465" s="1287"/>
      <c r="E465" s="1287"/>
      <c r="F465" s="1287"/>
      <c r="G465" s="1287"/>
      <c r="H465" s="1287"/>
      <c r="I465" s="1287"/>
      <c r="J465" s="1287"/>
      <c r="K465" s="1287"/>
      <c r="L465" s="1287"/>
      <c r="M465" s="1288"/>
      <c r="N465" s="1289"/>
      <c r="O465" s="926"/>
      <c r="P465" s="926"/>
      <c r="Q465" s="926"/>
      <c r="R465" s="926"/>
      <c r="S465" s="926"/>
      <c r="T465" s="926"/>
      <c r="U465" s="926"/>
      <c r="V465" s="926"/>
      <c r="W465" s="926"/>
      <c r="X465" s="926"/>
      <c r="Y465" s="926"/>
      <c r="Z465" s="926"/>
      <c r="AA465" s="926"/>
      <c r="AB465" s="926"/>
      <c r="AC465" s="926"/>
      <c r="AD465" s="926"/>
      <c r="AE465" s="926"/>
    </row>
    <row r="466" spans="1:31" ht="21" customHeight="1" x14ac:dyDescent="0.2">
      <c r="A466" s="927"/>
      <c r="B466" s="1087"/>
      <c r="C466" s="1087"/>
      <c r="D466" s="1087"/>
      <c r="E466" s="1292" t="s">
        <v>837</v>
      </c>
      <c r="F466" s="1292" t="s">
        <v>735</v>
      </c>
      <c r="G466" s="1292" t="s">
        <v>926</v>
      </c>
      <c r="H466" s="1292" t="s">
        <v>927</v>
      </c>
      <c r="I466" s="1087"/>
      <c r="J466" s="1293" t="s">
        <v>756</v>
      </c>
      <c r="K466" s="1293"/>
      <c r="L466" s="1293"/>
      <c r="M466" s="1294"/>
      <c r="N466" s="1295"/>
      <c r="O466" s="945"/>
      <c r="P466" s="946"/>
      <c r="Q466" s="926"/>
      <c r="R466" s="926"/>
      <c r="S466" s="926"/>
      <c r="T466" s="926"/>
      <c r="U466" s="926"/>
      <c r="V466" s="926"/>
      <c r="W466" s="926"/>
      <c r="X466" s="926"/>
      <c r="Y466" s="926"/>
      <c r="Z466" s="926"/>
      <c r="AA466" s="926"/>
      <c r="AB466" s="926"/>
      <c r="AC466" s="926"/>
      <c r="AD466" s="926"/>
      <c r="AE466" s="926"/>
    </row>
    <row r="467" spans="1:31" ht="30" customHeight="1" thickBot="1" x14ac:dyDescent="0.25">
      <c r="A467" s="950" t="s">
        <v>755</v>
      </c>
      <c r="B467" s="1088" t="s">
        <v>686</v>
      </c>
      <c r="C467" s="1088" t="s">
        <v>737</v>
      </c>
      <c r="D467" s="1088" t="s">
        <v>738</v>
      </c>
      <c r="E467" s="1280"/>
      <c r="F467" s="1280"/>
      <c r="G467" s="1280"/>
      <c r="H467" s="1280"/>
      <c r="I467" s="1088" t="s">
        <v>736</v>
      </c>
      <c r="J467" s="1013" t="s">
        <v>757</v>
      </c>
      <c r="K467" s="1013" t="s">
        <v>758</v>
      </c>
      <c r="L467" s="1013" t="s">
        <v>759</v>
      </c>
      <c r="M467" s="1013" t="s">
        <v>760</v>
      </c>
      <c r="N467" s="1014" t="s">
        <v>857</v>
      </c>
      <c r="O467" s="945"/>
      <c r="P467" s="946"/>
      <c r="Q467" s="926"/>
      <c r="R467" s="926"/>
      <c r="S467" s="926"/>
      <c r="T467" s="926"/>
      <c r="U467" s="926"/>
      <c r="V467" s="926"/>
      <c r="W467" s="926"/>
      <c r="X467" s="926"/>
      <c r="Y467" s="926"/>
      <c r="Z467" s="926"/>
      <c r="AA467" s="926"/>
      <c r="AB467" s="926"/>
      <c r="AC467" s="926"/>
      <c r="AD467" s="926"/>
      <c r="AE467" s="926"/>
    </row>
    <row r="468" spans="1:31" ht="15" customHeight="1" x14ac:dyDescent="0.2">
      <c r="A468" s="1032" t="str">
        <f>IF(B468=0,"Insert Room Name First","Class Room")</f>
        <v>Insert Room Name First</v>
      </c>
      <c r="B468" s="937"/>
      <c r="C468" s="893"/>
      <c r="D468" s="893"/>
      <c r="E468" s="890">
        <f>C468*D468</f>
        <v>0</v>
      </c>
      <c r="F468" s="890">
        <f>IF(A468="Insert Room Name First",0,ROUND(E468/VLOOKUP(A468,'Teaching Areas'!$A$2:$B$15,2,FALSE),0))</f>
        <v>0</v>
      </c>
      <c r="G468" s="893"/>
      <c r="H468" s="890" t="str">
        <f>IF(F468=0,"",G468-F468)</f>
        <v/>
      </c>
      <c r="I468" s="982"/>
      <c r="J468" s="922"/>
      <c r="K468" s="922"/>
      <c r="L468" s="922"/>
      <c r="M468" s="922"/>
      <c r="N468" s="924"/>
      <c r="O468" s="926"/>
      <c r="P468" s="926"/>
      <c r="Q468" s="926"/>
      <c r="R468" s="926"/>
      <c r="S468" s="926"/>
      <c r="T468" s="926"/>
      <c r="U468" s="926"/>
      <c r="V468" s="926"/>
      <c r="W468" s="926"/>
      <c r="X468" s="926"/>
      <c r="Y468" s="926"/>
      <c r="Z468" s="926"/>
      <c r="AA468" s="926"/>
      <c r="AB468" s="926"/>
      <c r="AC468" s="926"/>
      <c r="AD468" s="926"/>
      <c r="AE468" s="926"/>
    </row>
    <row r="469" spans="1:31" ht="15" customHeight="1" x14ac:dyDescent="0.2">
      <c r="A469" s="1032" t="str">
        <f t="shared" ref="A469:A532" si="109">IF(B469=0,"Insert Room Name First","Class Room")</f>
        <v>Insert Room Name First</v>
      </c>
      <c r="B469" s="938"/>
      <c r="C469" s="891"/>
      <c r="D469" s="891"/>
      <c r="E469" s="984">
        <f t="shared" ref="E469:E567" si="110">C469*D469</f>
        <v>0</v>
      </c>
      <c r="F469" s="890">
        <f>IF(A469="Insert Room Name First",0,ROUND(E469/VLOOKUP(A469,'Teaching Areas'!$A$2:$B$15,2,FALSE),0))</f>
        <v>0</v>
      </c>
      <c r="G469" s="891"/>
      <c r="H469" s="890" t="str">
        <f t="shared" ref="H469:H567" si="111">IF(F469=0,"",G469-F469)</f>
        <v/>
      </c>
      <c r="I469" s="983"/>
      <c r="J469" s="923"/>
      <c r="K469" s="922"/>
      <c r="L469" s="922"/>
      <c r="M469" s="922"/>
      <c r="N469" s="924"/>
      <c r="O469" s="926"/>
      <c r="P469" s="926"/>
      <c r="Q469" s="926"/>
      <c r="R469" s="926"/>
      <c r="S469" s="926"/>
      <c r="T469" s="926"/>
      <c r="U469" s="926"/>
      <c r="V469" s="926"/>
      <c r="W469" s="926"/>
      <c r="X469" s="926"/>
      <c r="Y469" s="926"/>
      <c r="Z469" s="926"/>
      <c r="AA469" s="926"/>
      <c r="AB469" s="926"/>
      <c r="AC469" s="926"/>
      <c r="AD469" s="926"/>
      <c r="AE469" s="926"/>
    </row>
    <row r="470" spans="1:31" ht="15" customHeight="1" x14ac:dyDescent="0.2">
      <c r="A470" s="1032" t="str">
        <f t="shared" si="109"/>
        <v>Insert Room Name First</v>
      </c>
      <c r="B470" s="938"/>
      <c r="C470" s="891"/>
      <c r="D470" s="891"/>
      <c r="E470" s="984">
        <f t="shared" si="110"/>
        <v>0</v>
      </c>
      <c r="F470" s="890">
        <f>IF(A470="Insert Room Name First",0,ROUND(E470/VLOOKUP(A470,'Teaching Areas'!$A$2:$B$15,2,FALSE),0))</f>
        <v>0</v>
      </c>
      <c r="G470" s="891"/>
      <c r="H470" s="890" t="str">
        <f t="shared" si="111"/>
        <v/>
      </c>
      <c r="I470" s="983"/>
      <c r="J470" s="923"/>
      <c r="K470" s="922"/>
      <c r="L470" s="922"/>
      <c r="M470" s="922"/>
      <c r="N470" s="924"/>
      <c r="O470" s="926"/>
      <c r="P470" s="926"/>
      <c r="Q470" s="926"/>
      <c r="R470" s="926"/>
      <c r="S470" s="926"/>
      <c r="T470" s="926"/>
      <c r="U470" s="926"/>
      <c r="V470" s="926"/>
      <c r="W470" s="926"/>
      <c r="X470" s="926"/>
      <c r="Y470" s="926"/>
      <c r="Z470" s="926"/>
      <c r="AA470" s="926"/>
      <c r="AB470" s="926"/>
      <c r="AC470" s="926"/>
      <c r="AD470" s="926"/>
      <c r="AE470" s="926"/>
    </row>
    <row r="471" spans="1:31" ht="15" customHeight="1" x14ac:dyDescent="0.2">
      <c r="A471" s="1032" t="str">
        <f t="shared" si="109"/>
        <v>Insert Room Name First</v>
      </c>
      <c r="B471" s="938"/>
      <c r="C471" s="891"/>
      <c r="D471" s="891"/>
      <c r="E471" s="984">
        <f t="shared" si="110"/>
        <v>0</v>
      </c>
      <c r="F471" s="890">
        <f>IF(A471="Insert Room Name First",0,ROUND(E471/VLOOKUP(A471,'Teaching Areas'!$A$2:$B$15,2,FALSE),0))</f>
        <v>0</v>
      </c>
      <c r="G471" s="891"/>
      <c r="H471" s="890" t="str">
        <f t="shared" si="111"/>
        <v/>
      </c>
      <c r="I471" s="983"/>
      <c r="J471" s="923"/>
      <c r="K471" s="922"/>
      <c r="L471" s="922"/>
      <c r="M471" s="922"/>
      <c r="N471" s="924"/>
      <c r="O471" s="926"/>
      <c r="P471" s="926"/>
      <c r="Q471" s="926"/>
      <c r="R471" s="926"/>
      <c r="S471" s="926"/>
      <c r="T471" s="926"/>
      <c r="U471" s="926"/>
      <c r="V471" s="926"/>
      <c r="W471" s="926"/>
      <c r="X471" s="926"/>
      <c r="Y471" s="926"/>
      <c r="Z471" s="926"/>
      <c r="AA471" s="926"/>
      <c r="AB471" s="926"/>
      <c r="AC471" s="926"/>
      <c r="AD471" s="926"/>
      <c r="AE471" s="926"/>
    </row>
    <row r="472" spans="1:31" ht="15" customHeight="1" x14ac:dyDescent="0.2">
      <c r="A472" s="1032" t="str">
        <f t="shared" si="109"/>
        <v>Insert Room Name First</v>
      </c>
      <c r="B472" s="938"/>
      <c r="C472" s="891"/>
      <c r="D472" s="891"/>
      <c r="E472" s="984">
        <f t="shared" si="110"/>
        <v>0</v>
      </c>
      <c r="F472" s="890">
        <f>IF(A472="Insert Room Name First",0,ROUND(E472/VLOOKUP(A472,'Teaching Areas'!$A$2:$B$15,2,FALSE),0))</f>
        <v>0</v>
      </c>
      <c r="G472" s="891"/>
      <c r="H472" s="890" t="str">
        <f t="shared" si="111"/>
        <v/>
      </c>
      <c r="I472" s="983"/>
      <c r="J472" s="923"/>
      <c r="K472" s="922"/>
      <c r="L472" s="922"/>
      <c r="M472" s="922"/>
      <c r="N472" s="924"/>
      <c r="O472" s="926"/>
      <c r="P472" s="926"/>
      <c r="Q472" s="926"/>
      <c r="R472" s="926"/>
      <c r="S472" s="926"/>
      <c r="T472" s="926"/>
      <c r="U472" s="926"/>
      <c r="V472" s="926"/>
      <c r="W472" s="926"/>
      <c r="X472" s="926"/>
      <c r="Y472" s="926"/>
      <c r="Z472" s="926"/>
      <c r="AA472" s="926"/>
      <c r="AB472" s="926"/>
      <c r="AC472" s="926"/>
      <c r="AD472" s="926"/>
      <c r="AE472" s="926"/>
    </row>
    <row r="473" spans="1:31" ht="15" customHeight="1" x14ac:dyDescent="0.2">
      <c r="A473" s="1032" t="str">
        <f t="shared" si="109"/>
        <v>Insert Room Name First</v>
      </c>
      <c r="B473" s="938"/>
      <c r="C473" s="891"/>
      <c r="D473" s="891"/>
      <c r="E473" s="984">
        <f t="shared" si="110"/>
        <v>0</v>
      </c>
      <c r="F473" s="890">
        <f>IF(A473="Insert Room Name First",0,ROUND(E473/VLOOKUP(A473,'Teaching Areas'!$A$2:$B$15,2,FALSE),0))</f>
        <v>0</v>
      </c>
      <c r="G473" s="891"/>
      <c r="H473" s="890" t="str">
        <f t="shared" si="111"/>
        <v/>
      </c>
      <c r="I473" s="983"/>
      <c r="J473" s="923"/>
      <c r="K473" s="922"/>
      <c r="L473" s="922"/>
      <c r="M473" s="922"/>
      <c r="N473" s="924"/>
      <c r="O473" s="926"/>
      <c r="P473" s="926"/>
      <c r="Q473" s="926"/>
      <c r="R473" s="926"/>
      <c r="S473" s="926"/>
      <c r="T473" s="926"/>
      <c r="U473" s="926"/>
      <c r="V473" s="926"/>
      <c r="W473" s="926"/>
      <c r="X473" s="926"/>
      <c r="Y473" s="926"/>
      <c r="Z473" s="926"/>
      <c r="AA473" s="926"/>
      <c r="AB473" s="926"/>
      <c r="AC473" s="926"/>
      <c r="AD473" s="926"/>
      <c r="AE473" s="926"/>
    </row>
    <row r="474" spans="1:31" ht="15" customHeight="1" x14ac:dyDescent="0.2">
      <c r="A474" s="1032" t="str">
        <f t="shared" si="109"/>
        <v>Insert Room Name First</v>
      </c>
      <c r="B474" s="938"/>
      <c r="C474" s="891"/>
      <c r="D474" s="891"/>
      <c r="E474" s="984">
        <f t="shared" si="110"/>
        <v>0</v>
      </c>
      <c r="F474" s="890">
        <f>IF(A474="Insert Room Name First",0,ROUND(E474/VLOOKUP(A474,'Teaching Areas'!$A$2:$B$15,2,FALSE),0))</f>
        <v>0</v>
      </c>
      <c r="G474" s="891"/>
      <c r="H474" s="890" t="str">
        <f t="shared" si="111"/>
        <v/>
      </c>
      <c r="I474" s="983"/>
      <c r="J474" s="923"/>
      <c r="K474" s="922"/>
      <c r="L474" s="922"/>
      <c r="M474" s="922"/>
      <c r="N474" s="924"/>
      <c r="O474" s="926"/>
      <c r="P474" s="926"/>
      <c r="Q474" s="926"/>
      <c r="R474" s="926"/>
      <c r="S474" s="926"/>
      <c r="T474" s="926"/>
      <c r="U474" s="926"/>
      <c r="V474" s="926"/>
      <c r="W474" s="926"/>
      <c r="X474" s="926"/>
      <c r="Y474" s="926"/>
      <c r="Z474" s="926"/>
      <c r="AA474" s="926"/>
      <c r="AB474" s="926"/>
      <c r="AC474" s="926"/>
      <c r="AD474" s="926"/>
      <c r="AE474" s="926"/>
    </row>
    <row r="475" spans="1:31" ht="15" customHeight="1" x14ac:dyDescent="0.2">
      <c r="A475" s="1032" t="str">
        <f t="shared" si="109"/>
        <v>Insert Room Name First</v>
      </c>
      <c r="B475" s="938"/>
      <c r="C475" s="891"/>
      <c r="D475" s="891"/>
      <c r="E475" s="984">
        <f t="shared" si="110"/>
        <v>0</v>
      </c>
      <c r="F475" s="890">
        <f>IF(A475="Insert Room Name First",0,ROUND(E475/VLOOKUP(A475,'Teaching Areas'!$A$2:$B$15,2,FALSE),0))</f>
        <v>0</v>
      </c>
      <c r="G475" s="891"/>
      <c r="H475" s="890" t="str">
        <f t="shared" si="111"/>
        <v/>
      </c>
      <c r="I475" s="983"/>
      <c r="J475" s="923"/>
      <c r="K475" s="922"/>
      <c r="L475" s="922"/>
      <c r="M475" s="922"/>
      <c r="N475" s="924"/>
      <c r="O475" s="926"/>
      <c r="P475" s="926"/>
      <c r="Q475" s="926"/>
      <c r="R475" s="926"/>
      <c r="S475" s="926"/>
      <c r="T475" s="926"/>
      <c r="U475" s="926"/>
      <c r="V475" s="926"/>
      <c r="W475" s="926"/>
      <c r="X475" s="926"/>
      <c r="Y475" s="926"/>
      <c r="Z475" s="926"/>
      <c r="AA475" s="926"/>
      <c r="AB475" s="926"/>
      <c r="AC475" s="926"/>
      <c r="AD475" s="926"/>
      <c r="AE475" s="926"/>
    </row>
    <row r="476" spans="1:31" ht="15" customHeight="1" x14ac:dyDescent="0.2">
      <c r="A476" s="1032" t="str">
        <f t="shared" si="109"/>
        <v>Insert Room Name First</v>
      </c>
      <c r="B476" s="938"/>
      <c r="C476" s="891"/>
      <c r="D476" s="891"/>
      <c r="E476" s="984">
        <f t="shared" si="110"/>
        <v>0</v>
      </c>
      <c r="F476" s="890">
        <f>IF(A476="Insert Room Name First",0,ROUND(E476/VLOOKUP(A476,'Teaching Areas'!$A$2:$B$15,2,FALSE),0))</f>
        <v>0</v>
      </c>
      <c r="G476" s="891"/>
      <c r="H476" s="890" t="str">
        <f t="shared" si="111"/>
        <v/>
      </c>
      <c r="I476" s="983"/>
      <c r="J476" s="923"/>
      <c r="K476" s="922"/>
      <c r="L476" s="922"/>
      <c r="M476" s="922"/>
      <c r="N476" s="924"/>
      <c r="O476" s="926"/>
      <c r="P476" s="926"/>
      <c r="Q476" s="926"/>
      <c r="R476" s="926"/>
      <c r="S476" s="926"/>
      <c r="T476" s="926"/>
      <c r="U476" s="926"/>
      <c r="V476" s="926"/>
      <c r="W476" s="926"/>
      <c r="X476" s="926"/>
      <c r="Y476" s="926"/>
      <c r="Z476" s="926"/>
      <c r="AA476" s="926"/>
      <c r="AB476" s="926"/>
      <c r="AC476" s="926"/>
      <c r="AD476" s="926"/>
      <c r="AE476" s="926"/>
    </row>
    <row r="477" spans="1:31" ht="15" customHeight="1" x14ac:dyDescent="0.2">
      <c r="A477" s="1032" t="str">
        <f t="shared" si="109"/>
        <v>Insert Room Name First</v>
      </c>
      <c r="B477" s="938"/>
      <c r="C477" s="891"/>
      <c r="D477" s="891"/>
      <c r="E477" s="984">
        <f t="shared" si="110"/>
        <v>0</v>
      </c>
      <c r="F477" s="890">
        <f>IF(A477="Insert Room Name First",0,ROUND(E477/VLOOKUP(A477,'Teaching Areas'!$A$2:$B$15,2,FALSE),0))</f>
        <v>0</v>
      </c>
      <c r="G477" s="891"/>
      <c r="H477" s="890" t="str">
        <f t="shared" si="111"/>
        <v/>
      </c>
      <c r="I477" s="983"/>
      <c r="J477" s="923"/>
      <c r="K477" s="922"/>
      <c r="L477" s="922"/>
      <c r="M477" s="922"/>
      <c r="N477" s="924"/>
      <c r="O477" s="926"/>
      <c r="P477" s="926"/>
      <c r="Q477" s="926"/>
      <c r="R477" s="926"/>
      <c r="S477" s="926"/>
      <c r="T477" s="926"/>
      <c r="U477" s="926"/>
      <c r="V477" s="926"/>
      <c r="W477" s="926"/>
      <c r="X477" s="926"/>
      <c r="Y477" s="926"/>
      <c r="Z477" s="926"/>
      <c r="AA477" s="926"/>
      <c r="AB477" s="926"/>
      <c r="AC477" s="926"/>
      <c r="AD477" s="926"/>
      <c r="AE477" s="926"/>
    </row>
    <row r="478" spans="1:31" ht="15" customHeight="1" x14ac:dyDescent="0.2">
      <c r="A478" s="1032" t="str">
        <f t="shared" si="109"/>
        <v>Insert Room Name First</v>
      </c>
      <c r="B478" s="938"/>
      <c r="C478" s="891"/>
      <c r="D478" s="891"/>
      <c r="E478" s="984">
        <f t="shared" si="110"/>
        <v>0</v>
      </c>
      <c r="F478" s="890">
        <f>IF(A478="Insert Room Name First",0,ROUND(E478/VLOOKUP(A478,'Teaching Areas'!$A$2:$B$15,2,FALSE),0))</f>
        <v>0</v>
      </c>
      <c r="G478" s="891"/>
      <c r="H478" s="890" t="str">
        <f t="shared" si="111"/>
        <v/>
      </c>
      <c r="I478" s="983"/>
      <c r="J478" s="923"/>
      <c r="K478" s="922"/>
      <c r="L478" s="922"/>
      <c r="M478" s="922"/>
      <c r="N478" s="924"/>
      <c r="O478" s="926"/>
      <c r="P478" s="926"/>
      <c r="Q478" s="926"/>
      <c r="R478" s="926"/>
      <c r="S478" s="926"/>
      <c r="T478" s="926"/>
      <c r="U478" s="926"/>
      <c r="V478" s="926"/>
      <c r="W478" s="926"/>
      <c r="X478" s="926"/>
      <c r="Y478" s="926"/>
      <c r="Z478" s="926"/>
      <c r="AA478" s="926"/>
      <c r="AB478" s="926"/>
      <c r="AC478" s="926"/>
      <c r="AD478" s="926"/>
      <c r="AE478" s="926"/>
    </row>
    <row r="479" spans="1:31" ht="15" customHeight="1" x14ac:dyDescent="0.2">
      <c r="A479" s="1032" t="str">
        <f t="shared" si="109"/>
        <v>Insert Room Name First</v>
      </c>
      <c r="B479" s="938"/>
      <c r="C479" s="891"/>
      <c r="D479" s="891"/>
      <c r="E479" s="984">
        <f t="shared" si="110"/>
        <v>0</v>
      </c>
      <c r="F479" s="890">
        <f>IF(A479="Insert Room Name First",0,ROUND(E479/VLOOKUP(A479,'Teaching Areas'!$A$2:$B$15,2,FALSE),0))</f>
        <v>0</v>
      </c>
      <c r="G479" s="891"/>
      <c r="H479" s="890" t="str">
        <f t="shared" si="111"/>
        <v/>
      </c>
      <c r="I479" s="983"/>
      <c r="J479" s="923"/>
      <c r="K479" s="922"/>
      <c r="L479" s="922"/>
      <c r="M479" s="922"/>
      <c r="N479" s="924"/>
      <c r="O479" s="926"/>
      <c r="P479" s="926"/>
      <c r="Q479" s="926"/>
      <c r="R479" s="926"/>
      <c r="S479" s="926"/>
      <c r="T479" s="926"/>
      <c r="U479" s="926"/>
      <c r="V479" s="926"/>
      <c r="W479" s="926"/>
      <c r="X479" s="926"/>
      <c r="Y479" s="926"/>
      <c r="Z479" s="926"/>
      <c r="AA479" s="926"/>
      <c r="AB479" s="926"/>
      <c r="AC479" s="926"/>
      <c r="AD479" s="926"/>
      <c r="AE479" s="926"/>
    </row>
    <row r="480" spans="1:31" ht="15" customHeight="1" x14ac:dyDescent="0.2">
      <c r="A480" s="1032" t="str">
        <f t="shared" si="109"/>
        <v>Insert Room Name First</v>
      </c>
      <c r="B480" s="938"/>
      <c r="C480" s="891"/>
      <c r="D480" s="891"/>
      <c r="E480" s="984">
        <f t="shared" si="110"/>
        <v>0</v>
      </c>
      <c r="F480" s="890">
        <f>IF(A480="Insert Room Name First",0,ROUND(E480/VLOOKUP(A480,'Teaching Areas'!$A$2:$B$15,2,FALSE),0))</f>
        <v>0</v>
      </c>
      <c r="G480" s="891"/>
      <c r="H480" s="890" t="str">
        <f t="shared" si="111"/>
        <v/>
      </c>
      <c r="I480" s="983"/>
      <c r="J480" s="923"/>
      <c r="K480" s="922"/>
      <c r="L480" s="922"/>
      <c r="M480" s="922"/>
      <c r="N480" s="924"/>
      <c r="O480" s="926"/>
      <c r="P480" s="926"/>
      <c r="Q480" s="926"/>
      <c r="R480" s="926"/>
      <c r="S480" s="926"/>
      <c r="T480" s="926"/>
      <c r="U480" s="926"/>
      <c r="V480" s="926"/>
      <c r="W480" s="926"/>
      <c r="X480" s="926"/>
      <c r="Y480" s="926"/>
      <c r="Z480" s="926"/>
      <c r="AA480" s="926"/>
      <c r="AB480" s="926"/>
      <c r="AC480" s="926"/>
      <c r="AD480" s="926"/>
      <c r="AE480" s="926"/>
    </row>
    <row r="481" spans="1:31" ht="15" customHeight="1" x14ac:dyDescent="0.2">
      <c r="A481" s="1032" t="str">
        <f t="shared" si="109"/>
        <v>Insert Room Name First</v>
      </c>
      <c r="B481" s="938"/>
      <c r="C481" s="891"/>
      <c r="D481" s="891"/>
      <c r="E481" s="984">
        <f t="shared" si="110"/>
        <v>0</v>
      </c>
      <c r="F481" s="890">
        <f>IF(A481="Insert Room Name First",0,ROUND(E481/VLOOKUP(A481,'Teaching Areas'!$A$2:$B$15,2,FALSE),0))</f>
        <v>0</v>
      </c>
      <c r="G481" s="891"/>
      <c r="H481" s="890" t="str">
        <f t="shared" si="111"/>
        <v/>
      </c>
      <c r="I481" s="983"/>
      <c r="J481" s="923"/>
      <c r="K481" s="922"/>
      <c r="L481" s="922"/>
      <c r="M481" s="922"/>
      <c r="N481" s="924"/>
      <c r="O481" s="926"/>
      <c r="P481" s="926"/>
      <c r="Q481" s="926"/>
      <c r="R481" s="926"/>
      <c r="S481" s="926"/>
      <c r="T481" s="926"/>
      <c r="U481" s="926"/>
      <c r="V481" s="926"/>
      <c r="W481" s="926"/>
      <c r="X481" s="926"/>
      <c r="Y481" s="926"/>
      <c r="Z481" s="926"/>
      <c r="AA481" s="926"/>
      <c r="AB481" s="926"/>
      <c r="AC481" s="926"/>
      <c r="AD481" s="926"/>
      <c r="AE481" s="926"/>
    </row>
    <row r="482" spans="1:31" ht="15" customHeight="1" x14ac:dyDescent="0.2">
      <c r="A482" s="1032" t="str">
        <f t="shared" si="109"/>
        <v>Insert Room Name First</v>
      </c>
      <c r="B482" s="938"/>
      <c r="C482" s="891"/>
      <c r="D482" s="891"/>
      <c r="E482" s="984">
        <f t="shared" si="110"/>
        <v>0</v>
      </c>
      <c r="F482" s="890">
        <f>IF(A482="Insert Room Name First",0,ROUND(E482/VLOOKUP(A482,'Teaching Areas'!$A$2:$B$15,2,FALSE),0))</f>
        <v>0</v>
      </c>
      <c r="G482" s="891"/>
      <c r="H482" s="890" t="str">
        <f t="shared" si="111"/>
        <v/>
      </c>
      <c r="I482" s="983"/>
      <c r="J482" s="923"/>
      <c r="K482" s="922"/>
      <c r="L482" s="922"/>
      <c r="M482" s="922"/>
      <c r="N482" s="924"/>
      <c r="O482" s="926"/>
      <c r="P482" s="926"/>
      <c r="Q482" s="926"/>
      <c r="R482" s="926"/>
      <c r="S482" s="926"/>
      <c r="T482" s="926"/>
      <c r="U482" s="926"/>
      <c r="V482" s="926"/>
      <c r="W482" s="926"/>
      <c r="X482" s="926"/>
      <c r="Y482" s="926"/>
      <c r="Z482" s="926"/>
      <c r="AA482" s="926"/>
      <c r="AB482" s="926"/>
      <c r="AC482" s="926"/>
      <c r="AD482" s="926"/>
      <c r="AE482" s="926"/>
    </row>
    <row r="483" spans="1:31" ht="15" customHeight="1" x14ac:dyDescent="0.2">
      <c r="A483" s="1032" t="str">
        <f t="shared" si="109"/>
        <v>Insert Room Name First</v>
      </c>
      <c r="B483" s="938"/>
      <c r="C483" s="891"/>
      <c r="D483" s="891"/>
      <c r="E483" s="984">
        <f t="shared" si="110"/>
        <v>0</v>
      </c>
      <c r="F483" s="890">
        <f>IF(A483="Insert Room Name First",0,ROUND(E483/VLOOKUP(A483,'Teaching Areas'!$A$2:$B$15,2,FALSE),0))</f>
        <v>0</v>
      </c>
      <c r="G483" s="891"/>
      <c r="H483" s="890" t="str">
        <f t="shared" si="111"/>
        <v/>
      </c>
      <c r="I483" s="983"/>
      <c r="J483" s="923"/>
      <c r="K483" s="922"/>
      <c r="L483" s="922"/>
      <c r="M483" s="922"/>
      <c r="N483" s="924"/>
      <c r="O483" s="926"/>
      <c r="P483" s="926"/>
      <c r="Q483" s="926"/>
      <c r="R483" s="926"/>
      <c r="S483" s="926"/>
      <c r="T483" s="926"/>
      <c r="U483" s="926"/>
      <c r="V483" s="926"/>
      <c r="W483" s="926"/>
      <c r="X483" s="926"/>
      <c r="Y483" s="926"/>
      <c r="Z483" s="926"/>
      <c r="AA483" s="926"/>
      <c r="AB483" s="926"/>
      <c r="AC483" s="926"/>
      <c r="AD483" s="926"/>
      <c r="AE483" s="926"/>
    </row>
    <row r="484" spans="1:31" ht="15" customHeight="1" x14ac:dyDescent="0.2">
      <c r="A484" s="1032" t="str">
        <f t="shared" si="109"/>
        <v>Insert Room Name First</v>
      </c>
      <c r="B484" s="938"/>
      <c r="C484" s="891"/>
      <c r="D484" s="891"/>
      <c r="E484" s="984">
        <f t="shared" si="110"/>
        <v>0</v>
      </c>
      <c r="F484" s="890">
        <f>IF(A484="Insert Room Name First",0,ROUND(E484/VLOOKUP(A484,'Teaching Areas'!$A$2:$B$15,2,FALSE),0))</f>
        <v>0</v>
      </c>
      <c r="G484" s="891"/>
      <c r="H484" s="890" t="str">
        <f t="shared" si="111"/>
        <v/>
      </c>
      <c r="I484" s="983"/>
      <c r="J484" s="923"/>
      <c r="K484" s="922"/>
      <c r="L484" s="922"/>
      <c r="M484" s="922"/>
      <c r="N484" s="924"/>
      <c r="O484" s="926"/>
      <c r="P484" s="926"/>
      <c r="Q484" s="926"/>
      <c r="R484" s="926"/>
      <c r="S484" s="926"/>
      <c r="T484" s="926"/>
      <c r="U484" s="926"/>
      <c r="V484" s="926"/>
      <c r="W484" s="926"/>
      <c r="X484" s="926"/>
      <c r="Y484" s="926"/>
      <c r="Z484" s="926"/>
      <c r="AA484" s="926"/>
      <c r="AB484" s="926"/>
      <c r="AC484" s="926"/>
      <c r="AD484" s="926"/>
      <c r="AE484" s="926"/>
    </row>
    <row r="485" spans="1:31" ht="15" customHeight="1" x14ac:dyDescent="0.2">
      <c r="A485" s="1032" t="str">
        <f t="shared" si="109"/>
        <v>Insert Room Name First</v>
      </c>
      <c r="B485" s="938"/>
      <c r="C485" s="891"/>
      <c r="D485" s="891"/>
      <c r="E485" s="984">
        <f t="shared" si="110"/>
        <v>0</v>
      </c>
      <c r="F485" s="890">
        <f>IF(A485="Insert Room Name First",0,ROUND(E485/VLOOKUP(A485,'Teaching Areas'!$A$2:$B$15,2,FALSE),0))</f>
        <v>0</v>
      </c>
      <c r="G485" s="891"/>
      <c r="H485" s="890" t="str">
        <f t="shared" si="111"/>
        <v/>
      </c>
      <c r="I485" s="983"/>
      <c r="J485" s="923"/>
      <c r="K485" s="922"/>
      <c r="L485" s="922"/>
      <c r="M485" s="922"/>
      <c r="N485" s="924"/>
      <c r="O485" s="926"/>
      <c r="P485" s="926"/>
      <c r="Q485" s="926"/>
      <c r="R485" s="926"/>
      <c r="S485" s="926"/>
      <c r="T485" s="926"/>
      <c r="U485" s="926"/>
      <c r="V485" s="926"/>
      <c r="W485" s="926"/>
      <c r="X485" s="926"/>
      <c r="Y485" s="926"/>
      <c r="Z485" s="926"/>
      <c r="AA485" s="926"/>
      <c r="AB485" s="926"/>
      <c r="AC485" s="926"/>
      <c r="AD485" s="926"/>
      <c r="AE485" s="926"/>
    </row>
    <row r="486" spans="1:31" ht="15" customHeight="1" x14ac:dyDescent="0.2">
      <c r="A486" s="1032" t="str">
        <f t="shared" si="109"/>
        <v>Insert Room Name First</v>
      </c>
      <c r="B486" s="938"/>
      <c r="C486" s="891"/>
      <c r="D486" s="891"/>
      <c r="E486" s="984">
        <f t="shared" si="110"/>
        <v>0</v>
      </c>
      <c r="F486" s="890">
        <f>IF(A486="Insert Room Name First",0,ROUND(E486/VLOOKUP(A486,'Teaching Areas'!$A$2:$B$15,2,FALSE),0))</f>
        <v>0</v>
      </c>
      <c r="G486" s="891"/>
      <c r="H486" s="890" t="str">
        <f t="shared" si="111"/>
        <v/>
      </c>
      <c r="I486" s="983"/>
      <c r="J486" s="923"/>
      <c r="K486" s="922"/>
      <c r="L486" s="922"/>
      <c r="M486" s="922"/>
      <c r="N486" s="924"/>
      <c r="O486" s="926"/>
      <c r="P486" s="926"/>
      <c r="Q486" s="926"/>
      <c r="R486" s="926"/>
      <c r="S486" s="926"/>
      <c r="T486" s="926"/>
      <c r="U486" s="926"/>
      <c r="V486" s="926"/>
      <c r="W486" s="926"/>
      <c r="X486" s="926"/>
      <c r="Y486" s="926"/>
      <c r="Z486" s="926"/>
      <c r="AA486" s="926"/>
      <c r="AB486" s="926"/>
      <c r="AC486" s="926"/>
      <c r="AD486" s="926"/>
      <c r="AE486" s="926"/>
    </row>
    <row r="487" spans="1:31" ht="15" customHeight="1" x14ac:dyDescent="0.2">
      <c r="A487" s="1032" t="str">
        <f t="shared" si="109"/>
        <v>Insert Room Name First</v>
      </c>
      <c r="B487" s="938"/>
      <c r="C487" s="891"/>
      <c r="D487" s="891"/>
      <c r="E487" s="984">
        <f t="shared" si="110"/>
        <v>0</v>
      </c>
      <c r="F487" s="890">
        <f>IF(A487="Insert Room Name First",0,ROUND(E487/VLOOKUP(A487,'Teaching Areas'!$A$2:$B$15,2,FALSE),0))</f>
        <v>0</v>
      </c>
      <c r="G487" s="891"/>
      <c r="H487" s="890" t="str">
        <f t="shared" si="111"/>
        <v/>
      </c>
      <c r="I487" s="983"/>
      <c r="J487" s="923"/>
      <c r="K487" s="922"/>
      <c r="L487" s="922"/>
      <c r="M487" s="922"/>
      <c r="N487" s="924"/>
      <c r="O487" s="926"/>
      <c r="P487" s="926"/>
      <c r="Q487" s="926"/>
      <c r="R487" s="926"/>
      <c r="S487" s="926"/>
      <c r="T487" s="926"/>
      <c r="U487" s="926"/>
      <c r="V487" s="926"/>
      <c r="W487" s="926"/>
      <c r="X487" s="926"/>
      <c r="Y487" s="926"/>
      <c r="Z487" s="926"/>
      <c r="AA487" s="926"/>
      <c r="AB487" s="926"/>
      <c r="AC487" s="926"/>
      <c r="AD487" s="926"/>
      <c r="AE487" s="926"/>
    </row>
    <row r="488" spans="1:31" ht="15" customHeight="1" x14ac:dyDescent="0.2">
      <c r="A488" s="1032" t="str">
        <f t="shared" si="109"/>
        <v>Insert Room Name First</v>
      </c>
      <c r="B488" s="938"/>
      <c r="C488" s="891"/>
      <c r="D488" s="891"/>
      <c r="E488" s="984">
        <f t="shared" si="110"/>
        <v>0</v>
      </c>
      <c r="F488" s="890">
        <f>IF(A488="Insert Room Name First",0,ROUND(E488/VLOOKUP(A488,'Teaching Areas'!$A$2:$B$15,2,FALSE),0))</f>
        <v>0</v>
      </c>
      <c r="G488" s="891"/>
      <c r="H488" s="890" t="str">
        <f t="shared" si="111"/>
        <v/>
      </c>
      <c r="I488" s="983"/>
      <c r="J488" s="923"/>
      <c r="K488" s="922"/>
      <c r="L488" s="922"/>
      <c r="M488" s="922"/>
      <c r="N488" s="924"/>
      <c r="O488" s="926"/>
      <c r="P488" s="926"/>
      <c r="Q488" s="926"/>
      <c r="R488" s="926"/>
      <c r="S488" s="926"/>
      <c r="T488" s="926"/>
      <c r="U488" s="926"/>
      <c r="V488" s="926"/>
      <c r="W488" s="926"/>
      <c r="X488" s="926"/>
      <c r="Y488" s="926"/>
      <c r="Z488" s="926"/>
      <c r="AA488" s="926"/>
      <c r="AB488" s="926"/>
      <c r="AC488" s="926"/>
      <c r="AD488" s="926"/>
      <c r="AE488" s="926"/>
    </row>
    <row r="489" spans="1:31" ht="15" customHeight="1" x14ac:dyDescent="0.2">
      <c r="A489" s="1032" t="str">
        <f t="shared" si="109"/>
        <v>Insert Room Name First</v>
      </c>
      <c r="B489" s="938"/>
      <c r="C489" s="891"/>
      <c r="D489" s="891"/>
      <c r="E489" s="984">
        <f t="shared" si="110"/>
        <v>0</v>
      </c>
      <c r="F489" s="890">
        <f>IF(A489="Insert Room Name First",0,ROUND(E489/VLOOKUP(A489,'Teaching Areas'!$A$2:$B$15,2,FALSE),0))</f>
        <v>0</v>
      </c>
      <c r="G489" s="891"/>
      <c r="H489" s="890" t="str">
        <f t="shared" si="111"/>
        <v/>
      </c>
      <c r="I489" s="983"/>
      <c r="J489" s="923"/>
      <c r="K489" s="922"/>
      <c r="L489" s="922"/>
      <c r="M489" s="922"/>
      <c r="N489" s="924"/>
      <c r="O489" s="926"/>
      <c r="P489" s="926"/>
      <c r="Q489" s="926"/>
      <c r="R489" s="926"/>
      <c r="S489" s="926"/>
      <c r="T489" s="926"/>
      <c r="U489" s="926"/>
      <c r="V489" s="926"/>
      <c r="W489" s="926"/>
      <c r="X489" s="926"/>
      <c r="Y489" s="926"/>
      <c r="Z489" s="926"/>
      <c r="AA489" s="926"/>
      <c r="AB489" s="926"/>
      <c r="AC489" s="926"/>
      <c r="AD489" s="926"/>
      <c r="AE489" s="926"/>
    </row>
    <row r="490" spans="1:31" ht="15" customHeight="1" x14ac:dyDescent="0.2">
      <c r="A490" s="1032" t="str">
        <f t="shared" si="109"/>
        <v>Insert Room Name First</v>
      </c>
      <c r="B490" s="939"/>
      <c r="C490" s="891"/>
      <c r="D490" s="891"/>
      <c r="E490" s="984">
        <f t="shared" si="110"/>
        <v>0</v>
      </c>
      <c r="F490" s="890">
        <f>IF(A490="Insert Room Name First",0,ROUND(E490/VLOOKUP(A490,'Teaching Areas'!$A$2:$B$15,2,FALSE),0))</f>
        <v>0</v>
      </c>
      <c r="G490" s="892"/>
      <c r="H490" s="890" t="str">
        <f t="shared" si="111"/>
        <v/>
      </c>
      <c r="I490" s="985"/>
      <c r="J490" s="923"/>
      <c r="K490" s="922"/>
      <c r="L490" s="922"/>
      <c r="M490" s="922"/>
      <c r="N490" s="924"/>
      <c r="O490" s="926"/>
      <c r="P490" s="926"/>
      <c r="Q490" s="926"/>
      <c r="R490" s="926"/>
      <c r="S490" s="926"/>
      <c r="T490" s="926"/>
      <c r="U490" s="926"/>
      <c r="V490" s="926"/>
      <c r="W490" s="926"/>
      <c r="X490" s="926"/>
      <c r="Y490" s="926"/>
      <c r="Z490" s="926"/>
      <c r="AA490" s="926"/>
      <c r="AB490" s="926"/>
      <c r="AC490" s="926"/>
      <c r="AD490" s="926"/>
      <c r="AE490" s="926"/>
    </row>
    <row r="491" spans="1:31" ht="15" customHeight="1" x14ac:dyDescent="0.2">
      <c r="A491" s="1032" t="str">
        <f t="shared" si="109"/>
        <v>Insert Room Name First</v>
      </c>
      <c r="B491" s="939"/>
      <c r="C491" s="891"/>
      <c r="D491" s="891"/>
      <c r="E491" s="984">
        <f t="shared" si="110"/>
        <v>0</v>
      </c>
      <c r="F491" s="890">
        <f>IF(A491="Insert Room Name First",0,ROUND(E491/VLOOKUP(A491,'Teaching Areas'!$A$2:$B$15,2,FALSE),0))</f>
        <v>0</v>
      </c>
      <c r="G491" s="892"/>
      <c r="H491" s="890" t="str">
        <f t="shared" si="111"/>
        <v/>
      </c>
      <c r="I491" s="985"/>
      <c r="J491" s="923"/>
      <c r="K491" s="922"/>
      <c r="L491" s="922"/>
      <c r="M491" s="922"/>
      <c r="N491" s="924"/>
      <c r="O491" s="926"/>
      <c r="P491" s="926"/>
      <c r="Q491" s="926"/>
      <c r="R491" s="926"/>
      <c r="S491" s="926"/>
      <c r="T491" s="926"/>
      <c r="U491" s="926"/>
      <c r="V491" s="926"/>
      <c r="W491" s="926"/>
      <c r="X491" s="926"/>
      <c r="Y491" s="926"/>
      <c r="Z491" s="926"/>
      <c r="AA491" s="926"/>
      <c r="AB491" s="926"/>
      <c r="AC491" s="926"/>
      <c r="AD491" s="926"/>
      <c r="AE491" s="926"/>
    </row>
    <row r="492" spans="1:31" ht="15" customHeight="1" x14ac:dyDescent="0.2">
      <c r="A492" s="1032" t="str">
        <f t="shared" si="109"/>
        <v>Insert Room Name First</v>
      </c>
      <c r="B492" s="938"/>
      <c r="C492" s="891"/>
      <c r="D492" s="891"/>
      <c r="E492" s="984">
        <f t="shared" si="110"/>
        <v>0</v>
      </c>
      <c r="F492" s="890">
        <f>IF(A492="Insert Room Name First",0,ROUND(E492/VLOOKUP(A492,'Teaching Areas'!$A$2:$B$15,2,FALSE),0))</f>
        <v>0</v>
      </c>
      <c r="G492" s="891"/>
      <c r="H492" s="890" t="str">
        <f t="shared" si="111"/>
        <v/>
      </c>
      <c r="I492" s="983"/>
      <c r="J492" s="923"/>
      <c r="K492" s="922"/>
      <c r="L492" s="922"/>
      <c r="M492" s="922"/>
      <c r="N492" s="924"/>
      <c r="O492" s="926"/>
      <c r="P492" s="926"/>
      <c r="Q492" s="926"/>
      <c r="R492" s="926"/>
      <c r="S492" s="926"/>
      <c r="T492" s="926"/>
      <c r="U492" s="926"/>
      <c r="V492" s="926"/>
      <c r="W492" s="926"/>
      <c r="X492" s="926"/>
      <c r="Y492" s="926"/>
      <c r="Z492" s="926"/>
      <c r="AA492" s="926"/>
      <c r="AB492" s="926"/>
      <c r="AC492" s="926"/>
      <c r="AD492" s="926"/>
      <c r="AE492" s="926"/>
    </row>
    <row r="493" spans="1:31" ht="15" customHeight="1" x14ac:dyDescent="0.2">
      <c r="A493" s="1032" t="str">
        <f t="shared" si="109"/>
        <v>Insert Room Name First</v>
      </c>
      <c r="B493" s="938"/>
      <c r="C493" s="891"/>
      <c r="D493" s="891"/>
      <c r="E493" s="984">
        <f t="shared" si="110"/>
        <v>0</v>
      </c>
      <c r="F493" s="890">
        <f>IF(A493="Insert Room Name First",0,ROUND(E493/VLOOKUP(A493,'Teaching Areas'!$A$2:$B$15,2,FALSE),0))</f>
        <v>0</v>
      </c>
      <c r="G493" s="891"/>
      <c r="H493" s="890" t="str">
        <f t="shared" si="111"/>
        <v/>
      </c>
      <c r="I493" s="983"/>
      <c r="J493" s="923"/>
      <c r="K493" s="922"/>
      <c r="L493" s="922"/>
      <c r="M493" s="922"/>
      <c r="N493" s="924"/>
      <c r="O493" s="926"/>
      <c r="P493" s="926"/>
      <c r="Q493" s="926"/>
      <c r="R493" s="926"/>
      <c r="S493" s="926"/>
      <c r="T493" s="926"/>
      <c r="U493" s="926"/>
      <c r="V493" s="926"/>
      <c r="W493" s="926"/>
      <c r="X493" s="926"/>
      <c r="Y493" s="926"/>
      <c r="Z493" s="926"/>
      <c r="AA493" s="926"/>
      <c r="AB493" s="926"/>
      <c r="AC493" s="926"/>
      <c r="AD493" s="926"/>
      <c r="AE493" s="926"/>
    </row>
    <row r="494" spans="1:31" ht="15" customHeight="1" x14ac:dyDescent="0.2">
      <c r="A494" s="1032" t="str">
        <f t="shared" si="109"/>
        <v>Insert Room Name First</v>
      </c>
      <c r="B494" s="938"/>
      <c r="C494" s="891"/>
      <c r="D494" s="891"/>
      <c r="E494" s="984">
        <f t="shared" si="110"/>
        <v>0</v>
      </c>
      <c r="F494" s="890">
        <f>IF(A494="Insert Room Name First",0,ROUND(E494/VLOOKUP(A494,'Teaching Areas'!$A$2:$B$15,2,FALSE),0))</f>
        <v>0</v>
      </c>
      <c r="G494" s="891"/>
      <c r="H494" s="890" t="str">
        <f t="shared" si="111"/>
        <v/>
      </c>
      <c r="I494" s="983"/>
      <c r="J494" s="923"/>
      <c r="K494" s="922"/>
      <c r="L494" s="922"/>
      <c r="M494" s="922"/>
      <c r="N494" s="924"/>
      <c r="O494" s="926"/>
      <c r="P494" s="926"/>
      <c r="Q494" s="926"/>
      <c r="R494" s="926"/>
      <c r="S494" s="926"/>
      <c r="T494" s="926"/>
      <c r="U494" s="926"/>
      <c r="V494" s="926"/>
      <c r="W494" s="926"/>
      <c r="X494" s="926"/>
      <c r="Y494" s="926"/>
      <c r="Z494" s="926"/>
      <c r="AA494" s="926"/>
      <c r="AB494" s="926"/>
      <c r="AC494" s="926"/>
      <c r="AD494" s="926"/>
      <c r="AE494" s="926"/>
    </row>
    <row r="495" spans="1:31" ht="15" customHeight="1" x14ac:dyDescent="0.2">
      <c r="A495" s="1032" t="str">
        <f t="shared" si="109"/>
        <v>Insert Room Name First</v>
      </c>
      <c r="B495" s="938"/>
      <c r="C495" s="891"/>
      <c r="D495" s="891"/>
      <c r="E495" s="984">
        <f t="shared" si="110"/>
        <v>0</v>
      </c>
      <c r="F495" s="890">
        <f>IF(A495="Insert Room Name First",0,ROUND(E495/VLOOKUP(A495,'Teaching Areas'!$A$2:$B$15,2,FALSE),0))</f>
        <v>0</v>
      </c>
      <c r="G495" s="891"/>
      <c r="H495" s="890" t="str">
        <f t="shared" si="111"/>
        <v/>
      </c>
      <c r="I495" s="983"/>
      <c r="J495" s="923"/>
      <c r="K495" s="922"/>
      <c r="L495" s="922"/>
      <c r="M495" s="922"/>
      <c r="N495" s="924"/>
      <c r="O495" s="926"/>
      <c r="P495" s="926"/>
      <c r="Q495" s="926"/>
      <c r="R495" s="926"/>
      <c r="S495" s="926"/>
      <c r="T495" s="926"/>
      <c r="U495" s="926"/>
      <c r="V495" s="926"/>
      <c r="W495" s="926"/>
      <c r="X495" s="926"/>
      <c r="Y495" s="926"/>
      <c r="Z495" s="926"/>
      <c r="AA495" s="926"/>
      <c r="AB495" s="926"/>
      <c r="AC495" s="926"/>
      <c r="AD495" s="926"/>
      <c r="AE495" s="926"/>
    </row>
    <row r="496" spans="1:31" ht="15" customHeight="1" x14ac:dyDescent="0.2">
      <c r="A496" s="1032" t="str">
        <f t="shared" si="109"/>
        <v>Insert Room Name First</v>
      </c>
      <c r="B496" s="938"/>
      <c r="C496" s="891"/>
      <c r="D496" s="891"/>
      <c r="E496" s="984">
        <f t="shared" si="110"/>
        <v>0</v>
      </c>
      <c r="F496" s="890">
        <f>IF(A496="Insert Room Name First",0,ROUND(E496/VLOOKUP(A496,'Teaching Areas'!$A$2:$B$15,2,FALSE),0))</f>
        <v>0</v>
      </c>
      <c r="G496" s="891"/>
      <c r="H496" s="890" t="str">
        <f t="shared" si="111"/>
        <v/>
      </c>
      <c r="I496" s="983"/>
      <c r="J496" s="923"/>
      <c r="K496" s="922"/>
      <c r="L496" s="922"/>
      <c r="M496" s="922"/>
      <c r="N496" s="924"/>
      <c r="O496" s="926"/>
      <c r="P496" s="926"/>
      <c r="Q496" s="926"/>
      <c r="R496" s="926"/>
      <c r="S496" s="926"/>
      <c r="T496" s="926"/>
      <c r="U496" s="926"/>
      <c r="V496" s="926"/>
      <c r="W496" s="926"/>
      <c r="X496" s="926"/>
      <c r="Y496" s="926"/>
      <c r="Z496" s="926"/>
      <c r="AA496" s="926"/>
      <c r="AB496" s="926"/>
      <c r="AC496" s="926"/>
      <c r="AD496" s="926"/>
      <c r="AE496" s="926"/>
    </row>
    <row r="497" spans="1:31" ht="15" customHeight="1" x14ac:dyDescent="0.2">
      <c r="A497" s="1032" t="str">
        <f t="shared" si="109"/>
        <v>Insert Room Name First</v>
      </c>
      <c r="B497" s="938"/>
      <c r="C497" s="891"/>
      <c r="D497" s="891"/>
      <c r="E497" s="984">
        <f t="shared" si="110"/>
        <v>0</v>
      </c>
      <c r="F497" s="890">
        <f>IF(A497="Insert Room Name First",0,ROUND(E497/VLOOKUP(A497,'Teaching Areas'!$A$2:$B$15,2,FALSE),0))</f>
        <v>0</v>
      </c>
      <c r="G497" s="891"/>
      <c r="H497" s="890" t="str">
        <f t="shared" si="111"/>
        <v/>
      </c>
      <c r="I497" s="983"/>
      <c r="J497" s="923"/>
      <c r="K497" s="922"/>
      <c r="L497" s="922"/>
      <c r="M497" s="922"/>
      <c r="N497" s="924"/>
      <c r="O497" s="926"/>
      <c r="P497" s="926"/>
      <c r="Q497" s="926"/>
      <c r="R497" s="926"/>
      <c r="S497" s="926"/>
      <c r="T497" s="926"/>
      <c r="U497" s="926"/>
      <c r="V497" s="926"/>
      <c r="W497" s="926"/>
      <c r="X497" s="926"/>
      <c r="Y497" s="926"/>
      <c r="Z497" s="926"/>
      <c r="AA497" s="926"/>
      <c r="AB497" s="926"/>
      <c r="AC497" s="926"/>
      <c r="AD497" s="926"/>
      <c r="AE497" s="926"/>
    </row>
    <row r="498" spans="1:31" ht="15" customHeight="1" x14ac:dyDescent="0.2">
      <c r="A498" s="1032" t="str">
        <f t="shared" si="109"/>
        <v>Insert Room Name First</v>
      </c>
      <c r="B498" s="938"/>
      <c r="C498" s="891"/>
      <c r="D498" s="891"/>
      <c r="E498" s="984">
        <f t="shared" si="110"/>
        <v>0</v>
      </c>
      <c r="F498" s="890">
        <f>IF(A498="Insert Room Name First",0,ROUND(E498/VLOOKUP(A498,'Teaching Areas'!$A$2:$B$15,2,FALSE),0))</f>
        <v>0</v>
      </c>
      <c r="G498" s="891"/>
      <c r="H498" s="890" t="str">
        <f t="shared" si="111"/>
        <v/>
      </c>
      <c r="I498" s="983"/>
      <c r="J498" s="923"/>
      <c r="K498" s="922"/>
      <c r="L498" s="922"/>
      <c r="M498" s="922"/>
      <c r="N498" s="924"/>
      <c r="O498" s="926"/>
      <c r="P498" s="926"/>
      <c r="Q498" s="926"/>
      <c r="R498" s="926"/>
      <c r="S498" s="926"/>
      <c r="T498" s="926"/>
      <c r="U498" s="926"/>
      <c r="V498" s="926"/>
      <c r="W498" s="926"/>
      <c r="X498" s="926"/>
      <c r="Y498" s="926"/>
      <c r="Z498" s="926"/>
      <c r="AA498" s="926"/>
      <c r="AB498" s="926"/>
      <c r="AC498" s="926"/>
      <c r="AD498" s="926"/>
      <c r="AE498" s="926"/>
    </row>
    <row r="499" spans="1:31" ht="15" customHeight="1" x14ac:dyDescent="0.2">
      <c r="A499" s="1032" t="str">
        <f t="shared" si="109"/>
        <v>Insert Room Name First</v>
      </c>
      <c r="B499" s="938"/>
      <c r="C499" s="891"/>
      <c r="D499" s="891"/>
      <c r="E499" s="984">
        <f t="shared" si="110"/>
        <v>0</v>
      </c>
      <c r="F499" s="890">
        <f>IF(A499="Insert Room Name First",0,ROUND(E499/VLOOKUP(A499,'Teaching Areas'!$A$2:$B$15,2,FALSE),0))</f>
        <v>0</v>
      </c>
      <c r="G499" s="891"/>
      <c r="H499" s="890" t="str">
        <f t="shared" si="111"/>
        <v/>
      </c>
      <c r="I499" s="983"/>
      <c r="J499" s="923"/>
      <c r="K499" s="922"/>
      <c r="L499" s="922"/>
      <c r="M499" s="922"/>
      <c r="N499" s="924"/>
      <c r="O499" s="926"/>
      <c r="P499" s="926"/>
      <c r="Q499" s="926"/>
      <c r="R499" s="926"/>
      <c r="S499" s="926"/>
      <c r="T499" s="926"/>
      <c r="U499" s="926"/>
      <c r="V499" s="926"/>
      <c r="W499" s="926"/>
      <c r="X499" s="926"/>
      <c r="Y499" s="926"/>
      <c r="Z499" s="926"/>
      <c r="AA499" s="926"/>
      <c r="AB499" s="926"/>
      <c r="AC499" s="926"/>
      <c r="AD499" s="926"/>
      <c r="AE499" s="926"/>
    </row>
    <row r="500" spans="1:31" ht="15" customHeight="1" x14ac:dyDescent="0.2">
      <c r="A500" s="1032" t="str">
        <f t="shared" si="109"/>
        <v>Insert Room Name First</v>
      </c>
      <c r="B500" s="938"/>
      <c r="C500" s="891"/>
      <c r="D500" s="891"/>
      <c r="E500" s="984">
        <f t="shared" si="110"/>
        <v>0</v>
      </c>
      <c r="F500" s="890">
        <f>IF(A500="Insert Room Name First",0,ROUND(E500/VLOOKUP(A500,'Teaching Areas'!$A$2:$B$15,2,FALSE),0))</f>
        <v>0</v>
      </c>
      <c r="G500" s="891"/>
      <c r="H500" s="890" t="str">
        <f t="shared" si="111"/>
        <v/>
      </c>
      <c r="I500" s="983"/>
      <c r="J500" s="923"/>
      <c r="K500" s="922"/>
      <c r="L500" s="922"/>
      <c r="M500" s="922"/>
      <c r="N500" s="924"/>
      <c r="O500" s="926"/>
      <c r="P500" s="926"/>
      <c r="Q500" s="926"/>
      <c r="R500" s="926"/>
      <c r="S500" s="926"/>
      <c r="T500" s="926"/>
      <c r="U500" s="926"/>
      <c r="V500" s="926"/>
      <c r="W500" s="926"/>
      <c r="X500" s="926"/>
      <c r="Y500" s="926"/>
      <c r="Z500" s="926"/>
      <c r="AA500" s="926"/>
      <c r="AB500" s="926"/>
      <c r="AC500" s="926"/>
      <c r="AD500" s="926"/>
      <c r="AE500" s="926"/>
    </row>
    <row r="501" spans="1:31" ht="15" customHeight="1" x14ac:dyDescent="0.2">
      <c r="A501" s="1032" t="str">
        <f t="shared" si="109"/>
        <v>Insert Room Name First</v>
      </c>
      <c r="B501" s="938"/>
      <c r="C501" s="891"/>
      <c r="D501" s="891"/>
      <c r="E501" s="984">
        <f t="shared" si="110"/>
        <v>0</v>
      </c>
      <c r="F501" s="890">
        <f>IF(A501="Insert Room Name First",0,ROUND(E501/VLOOKUP(A501,'Teaching Areas'!$A$2:$B$15,2,FALSE),0))</f>
        <v>0</v>
      </c>
      <c r="G501" s="891"/>
      <c r="H501" s="890" t="str">
        <f t="shared" si="111"/>
        <v/>
      </c>
      <c r="I501" s="983"/>
      <c r="J501" s="923"/>
      <c r="K501" s="922"/>
      <c r="L501" s="922"/>
      <c r="M501" s="922"/>
      <c r="N501" s="924"/>
      <c r="O501" s="926"/>
      <c r="P501" s="926"/>
      <c r="Q501" s="926"/>
      <c r="R501" s="926"/>
      <c r="S501" s="926"/>
      <c r="T501" s="926"/>
      <c r="U501" s="926"/>
      <c r="V501" s="926"/>
      <c r="W501" s="926"/>
      <c r="X501" s="926"/>
      <c r="Y501" s="926"/>
      <c r="Z501" s="926"/>
      <c r="AA501" s="926"/>
      <c r="AB501" s="926"/>
      <c r="AC501" s="926"/>
      <c r="AD501" s="926"/>
      <c r="AE501" s="926"/>
    </row>
    <row r="502" spans="1:31" ht="15" customHeight="1" x14ac:dyDescent="0.2">
      <c r="A502" s="1032" t="str">
        <f t="shared" si="109"/>
        <v>Insert Room Name First</v>
      </c>
      <c r="B502" s="938"/>
      <c r="C502" s="891"/>
      <c r="D502" s="891"/>
      <c r="E502" s="984">
        <f t="shared" si="110"/>
        <v>0</v>
      </c>
      <c r="F502" s="890">
        <f>IF(A502="Insert Room Name First",0,ROUND(E502/VLOOKUP(A502,'Teaching Areas'!$A$2:$B$15,2,FALSE),0))</f>
        <v>0</v>
      </c>
      <c r="G502" s="891"/>
      <c r="H502" s="890" t="str">
        <f t="shared" si="111"/>
        <v/>
      </c>
      <c r="I502" s="983"/>
      <c r="J502" s="923"/>
      <c r="K502" s="922"/>
      <c r="L502" s="922"/>
      <c r="M502" s="922"/>
      <c r="N502" s="924"/>
      <c r="O502" s="926"/>
      <c r="P502" s="926"/>
      <c r="Q502" s="926"/>
      <c r="R502" s="926"/>
      <c r="S502" s="926"/>
      <c r="T502" s="926"/>
      <c r="U502" s="926"/>
      <c r="V502" s="926"/>
      <c r="W502" s="926"/>
      <c r="X502" s="926"/>
      <c r="Y502" s="926"/>
      <c r="Z502" s="926"/>
      <c r="AA502" s="926"/>
      <c r="AB502" s="926"/>
      <c r="AC502" s="926"/>
      <c r="AD502" s="926"/>
      <c r="AE502" s="926"/>
    </row>
    <row r="503" spans="1:31" ht="15" customHeight="1" x14ac:dyDescent="0.2">
      <c r="A503" s="1032" t="str">
        <f t="shared" si="109"/>
        <v>Insert Room Name First</v>
      </c>
      <c r="B503" s="938"/>
      <c r="C503" s="891"/>
      <c r="D503" s="891"/>
      <c r="E503" s="984">
        <f t="shared" si="110"/>
        <v>0</v>
      </c>
      <c r="F503" s="890">
        <f>IF(A503="Insert Room Name First",0,ROUND(E503/VLOOKUP(A503,'Teaching Areas'!$A$2:$B$15,2,FALSE),0))</f>
        <v>0</v>
      </c>
      <c r="G503" s="891"/>
      <c r="H503" s="890" t="str">
        <f t="shared" si="111"/>
        <v/>
      </c>
      <c r="I503" s="983"/>
      <c r="J503" s="923"/>
      <c r="K503" s="922"/>
      <c r="L503" s="922"/>
      <c r="M503" s="922"/>
      <c r="N503" s="924"/>
      <c r="O503" s="926"/>
      <c r="P503" s="926"/>
      <c r="Q503" s="926"/>
      <c r="R503" s="926"/>
      <c r="S503" s="926"/>
      <c r="T503" s="926"/>
      <c r="U503" s="926"/>
      <c r="V503" s="926"/>
      <c r="W503" s="926"/>
      <c r="X503" s="926"/>
      <c r="Y503" s="926"/>
      <c r="Z503" s="926"/>
      <c r="AA503" s="926"/>
      <c r="AB503" s="926"/>
      <c r="AC503" s="926"/>
      <c r="AD503" s="926"/>
      <c r="AE503" s="926"/>
    </row>
    <row r="504" spans="1:31" ht="15" customHeight="1" x14ac:dyDescent="0.2">
      <c r="A504" s="1032" t="str">
        <f t="shared" si="109"/>
        <v>Insert Room Name First</v>
      </c>
      <c r="B504" s="938"/>
      <c r="C504" s="891"/>
      <c r="D504" s="891"/>
      <c r="E504" s="984">
        <f t="shared" si="110"/>
        <v>0</v>
      </c>
      <c r="F504" s="890">
        <f>IF(A504="Insert Room Name First",0,ROUND(E504/VLOOKUP(A504,'Teaching Areas'!$A$2:$B$15,2,FALSE),0))</f>
        <v>0</v>
      </c>
      <c r="G504" s="891"/>
      <c r="H504" s="890" t="str">
        <f t="shared" si="111"/>
        <v/>
      </c>
      <c r="I504" s="983"/>
      <c r="J504" s="923"/>
      <c r="K504" s="922"/>
      <c r="L504" s="922"/>
      <c r="M504" s="922"/>
      <c r="N504" s="924"/>
      <c r="O504" s="926"/>
      <c r="P504" s="926"/>
      <c r="Q504" s="926"/>
      <c r="R504" s="926"/>
      <c r="S504" s="926"/>
      <c r="T504" s="926"/>
      <c r="U504" s="926"/>
      <c r="V504" s="926"/>
      <c r="W504" s="926"/>
      <c r="X504" s="926"/>
      <c r="Y504" s="926"/>
      <c r="Z504" s="926"/>
      <c r="AA504" s="926"/>
      <c r="AB504" s="926"/>
      <c r="AC504" s="926"/>
      <c r="AD504" s="926"/>
      <c r="AE504" s="926"/>
    </row>
    <row r="505" spans="1:31" ht="15" customHeight="1" x14ac:dyDescent="0.2">
      <c r="A505" s="1032" t="str">
        <f t="shared" si="109"/>
        <v>Insert Room Name First</v>
      </c>
      <c r="B505" s="939"/>
      <c r="C505" s="891"/>
      <c r="D505" s="891"/>
      <c r="E505" s="984">
        <f t="shared" si="110"/>
        <v>0</v>
      </c>
      <c r="F505" s="890">
        <f>IF(A505="Insert Room Name First",0,ROUND(E505/VLOOKUP(A505,'Teaching Areas'!$A$2:$B$15,2,FALSE),0))</f>
        <v>0</v>
      </c>
      <c r="G505" s="892"/>
      <c r="H505" s="890" t="str">
        <f t="shared" si="111"/>
        <v/>
      </c>
      <c r="I505" s="985"/>
      <c r="J505" s="923"/>
      <c r="K505" s="922"/>
      <c r="L505" s="922"/>
      <c r="M505" s="922"/>
      <c r="N505" s="924"/>
      <c r="O505" s="926"/>
      <c r="P505" s="926"/>
      <c r="Q505" s="926"/>
      <c r="R505" s="926"/>
      <c r="S505" s="926"/>
      <c r="T505" s="926"/>
      <c r="U505" s="926"/>
      <c r="V505" s="926"/>
      <c r="W505" s="926"/>
      <c r="X505" s="926"/>
      <c r="Y505" s="926"/>
      <c r="Z505" s="926"/>
      <c r="AA505" s="926"/>
      <c r="AB505" s="926"/>
      <c r="AC505" s="926"/>
      <c r="AD505" s="926"/>
      <c r="AE505" s="926"/>
    </row>
    <row r="506" spans="1:31" ht="15" customHeight="1" x14ac:dyDescent="0.2">
      <c r="A506" s="1032" t="str">
        <f t="shared" si="109"/>
        <v>Insert Room Name First</v>
      </c>
      <c r="B506" s="939"/>
      <c r="C506" s="891"/>
      <c r="D506" s="891"/>
      <c r="E506" s="984">
        <f t="shared" si="110"/>
        <v>0</v>
      </c>
      <c r="F506" s="890">
        <f>IF(A506="Insert Room Name First",0,ROUND(E506/VLOOKUP(A506,'Teaching Areas'!$A$2:$B$15,2,FALSE),0))</f>
        <v>0</v>
      </c>
      <c r="G506" s="892"/>
      <c r="H506" s="890" t="str">
        <f t="shared" si="111"/>
        <v/>
      </c>
      <c r="I506" s="985"/>
      <c r="J506" s="923"/>
      <c r="K506" s="922"/>
      <c r="L506" s="922"/>
      <c r="M506" s="922"/>
      <c r="N506" s="924"/>
      <c r="O506" s="926"/>
      <c r="P506" s="926"/>
      <c r="Q506" s="926"/>
      <c r="R506" s="926"/>
      <c r="S506" s="926"/>
      <c r="T506" s="926"/>
      <c r="U506" s="926"/>
      <c r="V506" s="926"/>
      <c r="W506" s="926"/>
      <c r="X506" s="926"/>
      <c r="Y506" s="926"/>
      <c r="Z506" s="926"/>
      <c r="AA506" s="926"/>
      <c r="AB506" s="926"/>
      <c r="AC506" s="926"/>
      <c r="AD506" s="926"/>
      <c r="AE506" s="926"/>
    </row>
    <row r="507" spans="1:31" ht="15" customHeight="1" x14ac:dyDescent="0.2">
      <c r="A507" s="1032" t="str">
        <f t="shared" si="109"/>
        <v>Insert Room Name First</v>
      </c>
      <c r="B507" s="938"/>
      <c r="C507" s="891"/>
      <c r="D507" s="891"/>
      <c r="E507" s="984">
        <f t="shared" si="110"/>
        <v>0</v>
      </c>
      <c r="F507" s="890">
        <f>IF(A507="Insert Room Name First",0,ROUND(E507/VLOOKUP(A507,'Teaching Areas'!$A$2:$B$15,2,FALSE),0))</f>
        <v>0</v>
      </c>
      <c r="G507" s="891"/>
      <c r="H507" s="890" t="str">
        <f t="shared" si="111"/>
        <v/>
      </c>
      <c r="I507" s="983"/>
      <c r="J507" s="923"/>
      <c r="K507" s="922"/>
      <c r="L507" s="922"/>
      <c r="M507" s="922"/>
      <c r="N507" s="924"/>
      <c r="O507" s="926"/>
      <c r="P507" s="926"/>
      <c r="Q507" s="926"/>
      <c r="R507" s="926"/>
      <c r="S507" s="926"/>
      <c r="T507" s="926"/>
      <c r="U507" s="926"/>
      <c r="V507" s="926"/>
      <c r="W507" s="926"/>
      <c r="X507" s="926"/>
      <c r="Y507" s="926"/>
      <c r="Z507" s="926"/>
      <c r="AA507" s="926"/>
      <c r="AB507" s="926"/>
      <c r="AC507" s="926"/>
      <c r="AD507" s="926"/>
      <c r="AE507" s="926"/>
    </row>
    <row r="508" spans="1:31" ht="15" customHeight="1" x14ac:dyDescent="0.2">
      <c r="A508" s="1032" t="str">
        <f t="shared" si="109"/>
        <v>Insert Room Name First</v>
      </c>
      <c r="B508" s="938"/>
      <c r="C508" s="891"/>
      <c r="D508" s="891"/>
      <c r="E508" s="984">
        <f t="shared" si="110"/>
        <v>0</v>
      </c>
      <c r="F508" s="890">
        <f>IF(A508="Insert Room Name First",0,ROUND(E508/VLOOKUP(A508,'Teaching Areas'!$A$2:$B$15,2,FALSE),0))</f>
        <v>0</v>
      </c>
      <c r="G508" s="891"/>
      <c r="H508" s="890" t="str">
        <f t="shared" si="111"/>
        <v/>
      </c>
      <c r="I508" s="983"/>
      <c r="J508" s="923"/>
      <c r="K508" s="922"/>
      <c r="L508" s="922"/>
      <c r="M508" s="922"/>
      <c r="N508" s="924"/>
      <c r="O508" s="926"/>
      <c r="P508" s="926"/>
      <c r="Q508" s="926"/>
      <c r="R508" s="926"/>
      <c r="S508" s="926"/>
      <c r="T508" s="926"/>
      <c r="U508" s="926"/>
      <c r="V508" s="926"/>
      <c r="W508" s="926"/>
      <c r="X508" s="926"/>
      <c r="Y508" s="926"/>
      <c r="Z508" s="926"/>
      <c r="AA508" s="926"/>
      <c r="AB508" s="926"/>
      <c r="AC508" s="926"/>
      <c r="AD508" s="926"/>
      <c r="AE508" s="926"/>
    </row>
    <row r="509" spans="1:31" ht="15" customHeight="1" x14ac:dyDescent="0.2">
      <c r="A509" s="1032" t="str">
        <f t="shared" si="109"/>
        <v>Insert Room Name First</v>
      </c>
      <c r="B509" s="938"/>
      <c r="C509" s="891"/>
      <c r="D509" s="891"/>
      <c r="E509" s="984">
        <f t="shared" si="110"/>
        <v>0</v>
      </c>
      <c r="F509" s="890">
        <f>IF(A509="Insert Room Name First",0,ROUND(E509/VLOOKUP(A509,'Teaching Areas'!$A$2:$B$15,2,FALSE),0))</f>
        <v>0</v>
      </c>
      <c r="G509" s="891"/>
      <c r="H509" s="890" t="str">
        <f t="shared" si="111"/>
        <v/>
      </c>
      <c r="I509" s="983"/>
      <c r="J509" s="923"/>
      <c r="K509" s="922"/>
      <c r="L509" s="922"/>
      <c r="M509" s="922"/>
      <c r="N509" s="924"/>
      <c r="O509" s="926"/>
      <c r="P509" s="926"/>
      <c r="Q509" s="926"/>
      <c r="R509" s="926"/>
      <c r="S509" s="926"/>
      <c r="T509" s="926"/>
      <c r="U509" s="926"/>
      <c r="V509" s="926"/>
      <c r="W509" s="926"/>
      <c r="X509" s="926"/>
      <c r="Y509" s="926"/>
      <c r="Z509" s="926"/>
      <c r="AA509" s="926"/>
      <c r="AB509" s="926"/>
      <c r="AC509" s="926"/>
      <c r="AD509" s="926"/>
      <c r="AE509" s="926"/>
    </row>
    <row r="510" spans="1:31" ht="15" customHeight="1" x14ac:dyDescent="0.2">
      <c r="A510" s="1032" t="str">
        <f t="shared" si="109"/>
        <v>Insert Room Name First</v>
      </c>
      <c r="B510" s="938"/>
      <c r="C510" s="891"/>
      <c r="D510" s="891"/>
      <c r="E510" s="984">
        <f t="shared" si="110"/>
        <v>0</v>
      </c>
      <c r="F510" s="890">
        <f>IF(A510="Insert Room Name First",0,ROUND(E510/VLOOKUP(A510,'Teaching Areas'!$A$2:$B$15,2,FALSE),0))</f>
        <v>0</v>
      </c>
      <c r="G510" s="891"/>
      <c r="H510" s="890" t="str">
        <f t="shared" si="111"/>
        <v/>
      </c>
      <c r="I510" s="983"/>
      <c r="J510" s="923"/>
      <c r="K510" s="922"/>
      <c r="L510" s="922"/>
      <c r="M510" s="922"/>
      <c r="N510" s="924"/>
      <c r="O510" s="926"/>
      <c r="P510" s="926"/>
      <c r="Q510" s="926"/>
      <c r="R510" s="926"/>
      <c r="S510" s="926"/>
      <c r="T510" s="926"/>
      <c r="U510" s="926"/>
      <c r="V510" s="926"/>
      <c r="W510" s="926"/>
      <c r="X510" s="926"/>
      <c r="Y510" s="926"/>
      <c r="Z510" s="926"/>
      <c r="AA510" s="926"/>
      <c r="AB510" s="926"/>
      <c r="AC510" s="926"/>
      <c r="AD510" s="926"/>
      <c r="AE510" s="926"/>
    </row>
    <row r="511" spans="1:31" ht="15" customHeight="1" x14ac:dyDescent="0.2">
      <c r="A511" s="1032" t="str">
        <f t="shared" si="109"/>
        <v>Insert Room Name First</v>
      </c>
      <c r="B511" s="938"/>
      <c r="C511" s="891"/>
      <c r="D511" s="891"/>
      <c r="E511" s="984">
        <f t="shared" si="110"/>
        <v>0</v>
      </c>
      <c r="F511" s="890">
        <f>IF(A511="Insert Room Name First",0,ROUND(E511/VLOOKUP(A511,'Teaching Areas'!$A$2:$B$15,2,FALSE),0))</f>
        <v>0</v>
      </c>
      <c r="G511" s="891"/>
      <c r="H511" s="890" t="str">
        <f t="shared" si="111"/>
        <v/>
      </c>
      <c r="I511" s="983"/>
      <c r="J511" s="923"/>
      <c r="K511" s="922"/>
      <c r="L511" s="922"/>
      <c r="M511" s="922"/>
      <c r="N511" s="924"/>
      <c r="O511" s="926"/>
      <c r="P511" s="926"/>
      <c r="Q511" s="926"/>
      <c r="R511" s="926"/>
      <c r="S511" s="926"/>
      <c r="T511" s="926"/>
      <c r="U511" s="926"/>
      <c r="V511" s="926"/>
      <c r="W511" s="926"/>
      <c r="X511" s="926"/>
      <c r="Y511" s="926"/>
      <c r="Z511" s="926"/>
      <c r="AA511" s="926"/>
      <c r="AB511" s="926"/>
      <c r="AC511" s="926"/>
      <c r="AD511" s="926"/>
      <c r="AE511" s="926"/>
    </row>
    <row r="512" spans="1:31" ht="15" customHeight="1" x14ac:dyDescent="0.2">
      <c r="A512" s="1032" t="str">
        <f t="shared" si="109"/>
        <v>Insert Room Name First</v>
      </c>
      <c r="B512" s="938"/>
      <c r="C512" s="891"/>
      <c r="D512" s="891"/>
      <c r="E512" s="984">
        <f t="shared" si="110"/>
        <v>0</v>
      </c>
      <c r="F512" s="890">
        <f>IF(A512="Insert Room Name First",0,ROUND(E512/VLOOKUP(A512,'Teaching Areas'!$A$2:$B$15,2,FALSE),0))</f>
        <v>0</v>
      </c>
      <c r="G512" s="891"/>
      <c r="H512" s="890" t="str">
        <f t="shared" si="111"/>
        <v/>
      </c>
      <c r="I512" s="983"/>
      <c r="J512" s="923"/>
      <c r="K512" s="922"/>
      <c r="L512" s="922"/>
      <c r="M512" s="922"/>
      <c r="N512" s="924"/>
      <c r="O512" s="926"/>
      <c r="P512" s="926"/>
      <c r="Q512" s="926"/>
      <c r="R512" s="926"/>
      <c r="S512" s="926"/>
      <c r="T512" s="926"/>
      <c r="U512" s="926"/>
      <c r="V512" s="926"/>
      <c r="W512" s="926"/>
      <c r="X512" s="926"/>
      <c r="Y512" s="926"/>
      <c r="Z512" s="926"/>
      <c r="AA512" s="926"/>
      <c r="AB512" s="926"/>
      <c r="AC512" s="926"/>
      <c r="AD512" s="926"/>
      <c r="AE512" s="926"/>
    </row>
    <row r="513" spans="1:31" ht="15" customHeight="1" x14ac:dyDescent="0.2">
      <c r="A513" s="1032" t="str">
        <f t="shared" si="109"/>
        <v>Insert Room Name First</v>
      </c>
      <c r="B513" s="938"/>
      <c r="C513" s="891"/>
      <c r="D513" s="891"/>
      <c r="E513" s="984">
        <f t="shared" si="110"/>
        <v>0</v>
      </c>
      <c r="F513" s="890">
        <f>IF(A513="Insert Room Name First",0,ROUND(E513/VLOOKUP(A513,'Teaching Areas'!$A$2:$B$15,2,FALSE),0))</f>
        <v>0</v>
      </c>
      <c r="G513" s="891"/>
      <c r="H513" s="890" t="str">
        <f t="shared" si="111"/>
        <v/>
      </c>
      <c r="I513" s="983"/>
      <c r="J513" s="923"/>
      <c r="K513" s="922"/>
      <c r="L513" s="922"/>
      <c r="M513" s="922"/>
      <c r="N513" s="924"/>
      <c r="O513" s="926"/>
      <c r="P513" s="926"/>
      <c r="Q513" s="926"/>
      <c r="R513" s="926"/>
      <c r="S513" s="926"/>
      <c r="T513" s="926"/>
      <c r="U513" s="926"/>
      <c r="V513" s="926"/>
      <c r="W513" s="926"/>
      <c r="X513" s="926"/>
      <c r="Y513" s="926"/>
      <c r="Z513" s="926"/>
      <c r="AA513" s="926"/>
      <c r="AB513" s="926"/>
      <c r="AC513" s="926"/>
      <c r="AD513" s="926"/>
      <c r="AE513" s="926"/>
    </row>
    <row r="514" spans="1:31" ht="15" customHeight="1" x14ac:dyDescent="0.2">
      <c r="A514" s="1032" t="str">
        <f t="shared" si="109"/>
        <v>Insert Room Name First</v>
      </c>
      <c r="B514" s="938"/>
      <c r="C514" s="891"/>
      <c r="D514" s="891"/>
      <c r="E514" s="984">
        <f t="shared" si="110"/>
        <v>0</v>
      </c>
      <c r="F514" s="890">
        <f>IF(A514="Insert Room Name First",0,ROUND(E514/VLOOKUP(A514,'Teaching Areas'!$A$2:$B$15,2,FALSE),0))</f>
        <v>0</v>
      </c>
      <c r="G514" s="891"/>
      <c r="H514" s="890" t="str">
        <f t="shared" si="111"/>
        <v/>
      </c>
      <c r="I514" s="983"/>
      <c r="J514" s="923"/>
      <c r="K514" s="922"/>
      <c r="L514" s="922"/>
      <c r="M514" s="922"/>
      <c r="N514" s="924"/>
      <c r="O514" s="926"/>
      <c r="P514" s="926"/>
      <c r="Q514" s="926"/>
      <c r="R514" s="926"/>
      <c r="S514" s="926"/>
      <c r="T514" s="926"/>
      <c r="U514" s="926"/>
      <c r="V514" s="926"/>
      <c r="W514" s="926"/>
      <c r="X514" s="926"/>
      <c r="Y514" s="926"/>
      <c r="Z514" s="926"/>
      <c r="AA514" s="926"/>
      <c r="AB514" s="926"/>
      <c r="AC514" s="926"/>
      <c r="AD514" s="926"/>
      <c r="AE514" s="926"/>
    </row>
    <row r="515" spans="1:31" ht="15" customHeight="1" x14ac:dyDescent="0.2">
      <c r="A515" s="1032" t="str">
        <f t="shared" si="109"/>
        <v>Insert Room Name First</v>
      </c>
      <c r="B515" s="938"/>
      <c r="C515" s="891"/>
      <c r="D515" s="891"/>
      <c r="E515" s="984">
        <f t="shared" si="110"/>
        <v>0</v>
      </c>
      <c r="F515" s="890">
        <f>IF(A515="Insert Room Name First",0,ROUND(E515/VLOOKUP(A515,'Teaching Areas'!$A$2:$B$15,2,FALSE),0))</f>
        <v>0</v>
      </c>
      <c r="G515" s="891"/>
      <c r="H515" s="890" t="str">
        <f t="shared" si="111"/>
        <v/>
      </c>
      <c r="I515" s="983"/>
      <c r="J515" s="923"/>
      <c r="K515" s="922"/>
      <c r="L515" s="922"/>
      <c r="M515" s="922"/>
      <c r="N515" s="924"/>
      <c r="O515" s="926"/>
      <c r="P515" s="926"/>
      <c r="Q515" s="926"/>
      <c r="R515" s="926"/>
      <c r="S515" s="926"/>
      <c r="T515" s="926"/>
      <c r="U515" s="926"/>
      <c r="V515" s="926"/>
      <c r="W515" s="926"/>
      <c r="X515" s="926"/>
      <c r="Y515" s="926"/>
      <c r="Z515" s="926"/>
      <c r="AA515" s="926"/>
      <c r="AB515" s="926"/>
      <c r="AC515" s="926"/>
      <c r="AD515" s="926"/>
      <c r="AE515" s="926"/>
    </row>
    <row r="516" spans="1:31" ht="15" customHeight="1" x14ac:dyDescent="0.2">
      <c r="A516" s="1032" t="str">
        <f t="shared" si="109"/>
        <v>Insert Room Name First</v>
      </c>
      <c r="B516" s="938"/>
      <c r="C516" s="891"/>
      <c r="D516" s="891"/>
      <c r="E516" s="984">
        <f t="shared" si="110"/>
        <v>0</v>
      </c>
      <c r="F516" s="890">
        <f>IF(A516="Insert Room Name First",0,ROUND(E516/VLOOKUP(A516,'Teaching Areas'!$A$2:$B$15,2,FALSE),0))</f>
        <v>0</v>
      </c>
      <c r="G516" s="891"/>
      <c r="H516" s="890" t="str">
        <f t="shared" si="111"/>
        <v/>
      </c>
      <c r="I516" s="983"/>
      <c r="J516" s="923"/>
      <c r="K516" s="922"/>
      <c r="L516" s="922"/>
      <c r="M516" s="922"/>
      <c r="N516" s="924"/>
      <c r="O516" s="926"/>
      <c r="P516" s="926"/>
      <c r="Q516" s="926"/>
      <c r="R516" s="926"/>
      <c r="S516" s="926"/>
      <c r="T516" s="926"/>
      <c r="U516" s="926"/>
      <c r="V516" s="926"/>
      <c r="W516" s="926"/>
      <c r="X516" s="926"/>
      <c r="Y516" s="926"/>
      <c r="Z516" s="926"/>
      <c r="AA516" s="926"/>
      <c r="AB516" s="926"/>
      <c r="AC516" s="926"/>
      <c r="AD516" s="926"/>
      <c r="AE516" s="926"/>
    </row>
    <row r="517" spans="1:31" ht="15" hidden="1" customHeight="1" thickBot="1" x14ac:dyDescent="0.25">
      <c r="A517" s="1032" t="str">
        <f t="shared" si="109"/>
        <v>Insert Room Name First</v>
      </c>
      <c r="B517" s="938"/>
      <c r="C517" s="891"/>
      <c r="D517" s="891"/>
      <c r="E517" s="984">
        <f t="shared" si="110"/>
        <v>0</v>
      </c>
      <c r="F517" s="890">
        <f>IF(A517="Insert Room Name First",0,ROUND(E517/VLOOKUP(A517,'Teaching Areas'!$A$2:$B$15,2,FALSE),0))</f>
        <v>0</v>
      </c>
      <c r="G517" s="891"/>
      <c r="H517" s="890" t="str">
        <f t="shared" si="111"/>
        <v/>
      </c>
      <c r="I517" s="983"/>
      <c r="J517" s="923"/>
      <c r="K517" s="922"/>
      <c r="L517" s="922"/>
      <c r="M517" s="922"/>
      <c r="N517" s="924"/>
      <c r="O517" s="926"/>
      <c r="P517" s="926"/>
      <c r="Q517" s="926"/>
      <c r="R517" s="926"/>
      <c r="S517" s="926"/>
      <c r="T517" s="926"/>
      <c r="U517" s="926"/>
      <c r="V517" s="926"/>
      <c r="W517" s="926"/>
      <c r="X517" s="926"/>
      <c r="Y517" s="926"/>
      <c r="Z517" s="926"/>
      <c r="AA517" s="926"/>
      <c r="AB517" s="926"/>
      <c r="AC517" s="926"/>
      <c r="AD517" s="926"/>
      <c r="AE517" s="926"/>
    </row>
    <row r="518" spans="1:31" ht="15" hidden="1" customHeight="1" thickBot="1" x14ac:dyDescent="0.25">
      <c r="A518" s="1032" t="str">
        <f t="shared" si="109"/>
        <v>Insert Room Name First</v>
      </c>
      <c r="B518" s="938"/>
      <c r="C518" s="891"/>
      <c r="D518" s="891"/>
      <c r="E518" s="984">
        <f t="shared" si="110"/>
        <v>0</v>
      </c>
      <c r="F518" s="890">
        <f>IF(A518="Insert Room Name First",0,ROUND(E518/VLOOKUP(A518,'Teaching Areas'!$A$2:$B$15,2,FALSE),0))</f>
        <v>0</v>
      </c>
      <c r="G518" s="891"/>
      <c r="H518" s="890" t="str">
        <f t="shared" si="111"/>
        <v/>
      </c>
      <c r="I518" s="983"/>
      <c r="J518" s="923"/>
      <c r="K518" s="922"/>
      <c r="L518" s="922"/>
      <c r="M518" s="922"/>
      <c r="N518" s="924"/>
      <c r="O518" s="926"/>
      <c r="P518" s="926"/>
      <c r="Q518" s="926"/>
      <c r="R518" s="926"/>
      <c r="S518" s="926"/>
      <c r="T518" s="926"/>
      <c r="U518" s="926"/>
      <c r="V518" s="926"/>
      <c r="W518" s="926"/>
      <c r="X518" s="926"/>
      <c r="Y518" s="926"/>
      <c r="Z518" s="926"/>
      <c r="AA518" s="926"/>
      <c r="AB518" s="926"/>
      <c r="AC518" s="926"/>
      <c r="AD518" s="926"/>
      <c r="AE518" s="926"/>
    </row>
    <row r="519" spans="1:31" ht="15" hidden="1" customHeight="1" thickBot="1" x14ac:dyDescent="0.25">
      <c r="A519" s="1032" t="str">
        <f t="shared" si="109"/>
        <v>Insert Room Name First</v>
      </c>
      <c r="B519" s="938"/>
      <c r="C519" s="891"/>
      <c r="D519" s="891"/>
      <c r="E519" s="984">
        <f t="shared" si="110"/>
        <v>0</v>
      </c>
      <c r="F519" s="890">
        <f>IF(A519="Insert Room Name First",0,ROUND(E519/VLOOKUP(A519,'Teaching Areas'!$A$2:$B$15,2,FALSE),0))</f>
        <v>0</v>
      </c>
      <c r="G519" s="891"/>
      <c r="H519" s="890" t="str">
        <f t="shared" si="111"/>
        <v/>
      </c>
      <c r="I519" s="983"/>
      <c r="J519" s="923"/>
      <c r="K519" s="922"/>
      <c r="L519" s="922"/>
      <c r="M519" s="922"/>
      <c r="N519" s="924"/>
      <c r="O519" s="926"/>
      <c r="P519" s="926"/>
      <c r="Q519" s="926"/>
      <c r="R519" s="926"/>
      <c r="S519" s="926"/>
      <c r="T519" s="926"/>
      <c r="U519" s="926"/>
      <c r="V519" s="926"/>
      <c r="W519" s="926"/>
      <c r="X519" s="926"/>
      <c r="Y519" s="926"/>
      <c r="Z519" s="926"/>
      <c r="AA519" s="926"/>
      <c r="AB519" s="926"/>
      <c r="AC519" s="926"/>
      <c r="AD519" s="926"/>
      <c r="AE519" s="926"/>
    </row>
    <row r="520" spans="1:31" ht="15" hidden="1" customHeight="1" thickBot="1" x14ac:dyDescent="0.25">
      <c r="A520" s="1032" t="str">
        <f t="shared" si="109"/>
        <v>Insert Room Name First</v>
      </c>
      <c r="B520" s="938"/>
      <c r="C520" s="891"/>
      <c r="D520" s="891"/>
      <c r="E520" s="984">
        <f t="shared" si="110"/>
        <v>0</v>
      </c>
      <c r="F520" s="890">
        <f>IF(A520="Insert Room Name First",0,ROUND(E520/VLOOKUP(A520,'Teaching Areas'!$A$2:$B$15,2,FALSE),0))</f>
        <v>0</v>
      </c>
      <c r="G520" s="891"/>
      <c r="H520" s="890" t="str">
        <f t="shared" si="111"/>
        <v/>
      </c>
      <c r="I520" s="983"/>
      <c r="J520" s="923"/>
      <c r="K520" s="922"/>
      <c r="L520" s="922"/>
      <c r="M520" s="922"/>
      <c r="N520" s="924"/>
      <c r="O520" s="926"/>
      <c r="P520" s="926"/>
      <c r="Q520" s="926"/>
      <c r="R520" s="926"/>
      <c r="S520" s="926"/>
      <c r="T520" s="926"/>
      <c r="U520" s="926"/>
      <c r="V520" s="926"/>
      <c r="W520" s="926"/>
      <c r="X520" s="926"/>
      <c r="Y520" s="926"/>
      <c r="Z520" s="926"/>
      <c r="AA520" s="926"/>
      <c r="AB520" s="926"/>
      <c r="AC520" s="926"/>
      <c r="AD520" s="926"/>
      <c r="AE520" s="926"/>
    </row>
    <row r="521" spans="1:31" ht="15" hidden="1" customHeight="1" thickBot="1" x14ac:dyDescent="0.25">
      <c r="A521" s="1032" t="str">
        <f t="shared" si="109"/>
        <v>Insert Room Name First</v>
      </c>
      <c r="B521" s="938"/>
      <c r="C521" s="891"/>
      <c r="D521" s="891"/>
      <c r="E521" s="984">
        <f t="shared" si="110"/>
        <v>0</v>
      </c>
      <c r="F521" s="890">
        <f>IF(A521="Insert Room Name First",0,ROUND(E521/VLOOKUP(A521,'Teaching Areas'!$A$2:$B$15,2,FALSE),0))</f>
        <v>0</v>
      </c>
      <c r="G521" s="891"/>
      <c r="H521" s="890" t="str">
        <f t="shared" si="111"/>
        <v/>
      </c>
      <c r="I521" s="983"/>
      <c r="J521" s="923"/>
      <c r="K521" s="922"/>
      <c r="L521" s="922"/>
      <c r="M521" s="922"/>
      <c r="N521" s="924"/>
      <c r="O521" s="926"/>
      <c r="P521" s="926"/>
      <c r="Q521" s="926"/>
      <c r="R521" s="926"/>
      <c r="S521" s="926"/>
      <c r="T521" s="926"/>
      <c r="U521" s="926"/>
      <c r="V521" s="926"/>
      <c r="W521" s="926"/>
      <c r="X521" s="926"/>
      <c r="Y521" s="926"/>
      <c r="Z521" s="926"/>
      <c r="AA521" s="926"/>
      <c r="AB521" s="926"/>
      <c r="AC521" s="926"/>
      <c r="AD521" s="926"/>
      <c r="AE521" s="926"/>
    </row>
    <row r="522" spans="1:31" ht="15" hidden="1" customHeight="1" thickBot="1" x14ac:dyDescent="0.25">
      <c r="A522" s="1032" t="str">
        <f t="shared" si="109"/>
        <v>Insert Room Name First</v>
      </c>
      <c r="B522" s="938"/>
      <c r="C522" s="891"/>
      <c r="D522" s="891"/>
      <c r="E522" s="984">
        <f t="shared" si="110"/>
        <v>0</v>
      </c>
      <c r="F522" s="890">
        <f>IF(A522="Insert Room Name First",0,ROUND(E522/VLOOKUP(A522,'Teaching Areas'!$A$2:$B$15,2,FALSE),0))</f>
        <v>0</v>
      </c>
      <c r="G522" s="891"/>
      <c r="H522" s="890" t="str">
        <f t="shared" si="111"/>
        <v/>
      </c>
      <c r="I522" s="983"/>
      <c r="J522" s="923"/>
      <c r="K522" s="922"/>
      <c r="L522" s="922"/>
      <c r="M522" s="922"/>
      <c r="N522" s="924"/>
      <c r="O522" s="926"/>
      <c r="P522" s="926"/>
      <c r="Q522" s="926"/>
      <c r="R522" s="926"/>
      <c r="S522" s="926"/>
      <c r="T522" s="926"/>
      <c r="U522" s="926"/>
      <c r="V522" s="926"/>
      <c r="W522" s="926"/>
      <c r="X522" s="926"/>
      <c r="Y522" s="926"/>
      <c r="Z522" s="926"/>
      <c r="AA522" s="926"/>
      <c r="AB522" s="926"/>
      <c r="AC522" s="926"/>
      <c r="AD522" s="926"/>
      <c r="AE522" s="926"/>
    </row>
    <row r="523" spans="1:31" ht="15" hidden="1" customHeight="1" thickBot="1" x14ac:dyDescent="0.25">
      <c r="A523" s="1032" t="str">
        <f t="shared" si="109"/>
        <v>Insert Room Name First</v>
      </c>
      <c r="B523" s="938"/>
      <c r="C523" s="891"/>
      <c r="D523" s="891"/>
      <c r="E523" s="984">
        <f t="shared" si="110"/>
        <v>0</v>
      </c>
      <c r="F523" s="890">
        <f>IF(A523="Insert Room Name First",0,ROUND(E523/VLOOKUP(A523,'Teaching Areas'!$A$2:$B$15,2,FALSE),0))</f>
        <v>0</v>
      </c>
      <c r="G523" s="891"/>
      <c r="H523" s="890" t="str">
        <f t="shared" si="111"/>
        <v/>
      </c>
      <c r="I523" s="983"/>
      <c r="J523" s="923"/>
      <c r="K523" s="922"/>
      <c r="L523" s="922"/>
      <c r="M523" s="922"/>
      <c r="N523" s="924"/>
      <c r="O523" s="926"/>
      <c r="P523" s="926"/>
      <c r="Q523" s="926"/>
      <c r="R523" s="926"/>
      <c r="S523" s="926"/>
      <c r="T523" s="926"/>
      <c r="U523" s="926"/>
      <c r="V523" s="926"/>
      <c r="W523" s="926"/>
      <c r="X523" s="926"/>
      <c r="Y523" s="926"/>
      <c r="Z523" s="926"/>
      <c r="AA523" s="926"/>
      <c r="AB523" s="926"/>
      <c r="AC523" s="926"/>
      <c r="AD523" s="926"/>
      <c r="AE523" s="926"/>
    </row>
    <row r="524" spans="1:31" ht="15" hidden="1" customHeight="1" thickBot="1" x14ac:dyDescent="0.25">
      <c r="A524" s="1032" t="str">
        <f t="shared" si="109"/>
        <v>Insert Room Name First</v>
      </c>
      <c r="B524" s="938"/>
      <c r="C524" s="891"/>
      <c r="D524" s="891"/>
      <c r="E524" s="984">
        <f t="shared" si="110"/>
        <v>0</v>
      </c>
      <c r="F524" s="890">
        <f>IF(A524="Insert Room Name First",0,ROUND(E524/VLOOKUP(A524,'Teaching Areas'!$A$2:$B$15,2,FALSE),0))</f>
        <v>0</v>
      </c>
      <c r="G524" s="891"/>
      <c r="H524" s="890" t="str">
        <f t="shared" si="111"/>
        <v/>
      </c>
      <c r="I524" s="983"/>
      <c r="J524" s="923"/>
      <c r="K524" s="922"/>
      <c r="L524" s="922"/>
      <c r="M524" s="922"/>
      <c r="N524" s="924"/>
      <c r="O524" s="926"/>
      <c r="P524" s="926"/>
      <c r="Q524" s="926"/>
      <c r="R524" s="926"/>
      <c r="S524" s="926"/>
      <c r="T524" s="926"/>
      <c r="U524" s="926"/>
      <c r="V524" s="926"/>
      <c r="W524" s="926"/>
      <c r="X524" s="926"/>
      <c r="Y524" s="926"/>
      <c r="Z524" s="926"/>
      <c r="AA524" s="926"/>
      <c r="AB524" s="926"/>
      <c r="AC524" s="926"/>
      <c r="AD524" s="926"/>
      <c r="AE524" s="926"/>
    </row>
    <row r="525" spans="1:31" ht="15" hidden="1" customHeight="1" thickBot="1" x14ac:dyDescent="0.25">
      <c r="A525" s="1032" t="str">
        <f t="shared" si="109"/>
        <v>Insert Room Name First</v>
      </c>
      <c r="B525" s="939"/>
      <c r="C525" s="891"/>
      <c r="D525" s="891"/>
      <c r="E525" s="984">
        <f t="shared" si="110"/>
        <v>0</v>
      </c>
      <c r="F525" s="890">
        <f>IF(A525="Insert Room Name First",0,ROUND(E525/VLOOKUP(A525,'Teaching Areas'!$A$2:$B$15,2,FALSE),0))</f>
        <v>0</v>
      </c>
      <c r="G525" s="892"/>
      <c r="H525" s="890" t="str">
        <f t="shared" si="111"/>
        <v/>
      </c>
      <c r="I525" s="985"/>
      <c r="J525" s="923"/>
      <c r="K525" s="922"/>
      <c r="L525" s="922"/>
      <c r="M525" s="922"/>
      <c r="N525" s="924"/>
      <c r="O525" s="926"/>
      <c r="P525" s="926"/>
      <c r="Q525" s="926"/>
      <c r="R525" s="926"/>
      <c r="S525" s="926"/>
      <c r="T525" s="926"/>
      <c r="U525" s="926"/>
      <c r="V525" s="926"/>
      <c r="W525" s="926"/>
      <c r="X525" s="926"/>
      <c r="Y525" s="926"/>
      <c r="Z525" s="926"/>
      <c r="AA525" s="926"/>
      <c r="AB525" s="926"/>
      <c r="AC525" s="926"/>
      <c r="AD525" s="926"/>
      <c r="AE525" s="926"/>
    </row>
    <row r="526" spans="1:31" ht="15" hidden="1" customHeight="1" thickBot="1" x14ac:dyDescent="0.25">
      <c r="A526" s="1032" t="str">
        <f t="shared" si="109"/>
        <v>Insert Room Name First</v>
      </c>
      <c r="B526" s="939"/>
      <c r="C526" s="891"/>
      <c r="D526" s="891"/>
      <c r="E526" s="984">
        <f t="shared" si="110"/>
        <v>0</v>
      </c>
      <c r="F526" s="890">
        <f>IF(A526="Insert Room Name First",0,ROUND(E526/VLOOKUP(A526,'Teaching Areas'!$A$2:$B$15,2,FALSE),0))</f>
        <v>0</v>
      </c>
      <c r="G526" s="892"/>
      <c r="H526" s="890" t="str">
        <f t="shared" si="111"/>
        <v/>
      </c>
      <c r="I526" s="985"/>
      <c r="J526" s="923"/>
      <c r="K526" s="922"/>
      <c r="L526" s="922"/>
      <c r="M526" s="922"/>
      <c r="N526" s="924"/>
      <c r="O526" s="926"/>
      <c r="P526" s="926"/>
      <c r="Q526" s="926"/>
      <c r="R526" s="926"/>
      <c r="S526" s="926"/>
      <c r="T526" s="926"/>
      <c r="U526" s="926"/>
      <c r="V526" s="926"/>
      <c r="W526" s="926"/>
      <c r="X526" s="926"/>
      <c r="Y526" s="926"/>
      <c r="Z526" s="926"/>
      <c r="AA526" s="926"/>
      <c r="AB526" s="926"/>
      <c r="AC526" s="926"/>
      <c r="AD526" s="926"/>
      <c r="AE526" s="926"/>
    </row>
    <row r="527" spans="1:31" ht="15" hidden="1" customHeight="1" thickBot="1" x14ac:dyDescent="0.25">
      <c r="A527" s="1032" t="str">
        <f t="shared" si="109"/>
        <v>Insert Room Name First</v>
      </c>
      <c r="B527" s="938"/>
      <c r="C527" s="891"/>
      <c r="D527" s="891"/>
      <c r="E527" s="984">
        <f t="shared" si="110"/>
        <v>0</v>
      </c>
      <c r="F527" s="890">
        <f>IF(A527="Insert Room Name First",0,ROUND(E527/VLOOKUP(A527,'Teaching Areas'!$A$2:$B$15,2,FALSE),0))</f>
        <v>0</v>
      </c>
      <c r="G527" s="891"/>
      <c r="H527" s="890" t="str">
        <f t="shared" si="111"/>
        <v/>
      </c>
      <c r="I527" s="983"/>
      <c r="J527" s="923"/>
      <c r="K527" s="922"/>
      <c r="L527" s="922"/>
      <c r="M527" s="922"/>
      <c r="N527" s="924"/>
      <c r="O527" s="926"/>
      <c r="P527" s="926"/>
      <c r="Q527" s="926"/>
      <c r="R527" s="926"/>
      <c r="S527" s="926"/>
      <c r="T527" s="926"/>
      <c r="U527" s="926"/>
      <c r="V527" s="926"/>
      <c r="W527" s="926"/>
      <c r="X527" s="926"/>
      <c r="Y527" s="926"/>
      <c r="Z527" s="926"/>
      <c r="AA527" s="926"/>
      <c r="AB527" s="926"/>
      <c r="AC527" s="926"/>
      <c r="AD527" s="926"/>
      <c r="AE527" s="926"/>
    </row>
    <row r="528" spans="1:31" ht="15" hidden="1" customHeight="1" thickBot="1" x14ac:dyDescent="0.25">
      <c r="A528" s="1032" t="str">
        <f t="shared" si="109"/>
        <v>Insert Room Name First</v>
      </c>
      <c r="B528" s="938"/>
      <c r="C528" s="891"/>
      <c r="D528" s="891"/>
      <c r="E528" s="984">
        <f t="shared" si="110"/>
        <v>0</v>
      </c>
      <c r="F528" s="890">
        <f>IF(A528="Insert Room Name First",0,ROUND(E528/VLOOKUP(A528,'Teaching Areas'!$A$2:$B$15,2,FALSE),0))</f>
        <v>0</v>
      </c>
      <c r="G528" s="891"/>
      <c r="H528" s="890" t="str">
        <f t="shared" si="111"/>
        <v/>
      </c>
      <c r="I528" s="983"/>
      <c r="J528" s="923"/>
      <c r="K528" s="922"/>
      <c r="L528" s="922"/>
      <c r="M528" s="922"/>
      <c r="N528" s="924"/>
      <c r="O528" s="926"/>
      <c r="P528" s="926"/>
      <c r="Q528" s="926"/>
      <c r="R528" s="926"/>
      <c r="S528" s="926"/>
      <c r="T528" s="926"/>
      <c r="U528" s="926"/>
      <c r="V528" s="926"/>
      <c r="W528" s="926"/>
      <c r="X528" s="926"/>
      <c r="Y528" s="926"/>
      <c r="Z528" s="926"/>
      <c r="AA528" s="926"/>
      <c r="AB528" s="926"/>
      <c r="AC528" s="926"/>
      <c r="AD528" s="926"/>
      <c r="AE528" s="926"/>
    </row>
    <row r="529" spans="1:31" ht="15" hidden="1" customHeight="1" thickBot="1" x14ac:dyDescent="0.25">
      <c r="A529" s="1032" t="str">
        <f t="shared" si="109"/>
        <v>Insert Room Name First</v>
      </c>
      <c r="B529" s="938"/>
      <c r="C529" s="891"/>
      <c r="D529" s="891"/>
      <c r="E529" s="984">
        <f t="shared" si="110"/>
        <v>0</v>
      </c>
      <c r="F529" s="890">
        <f>IF(A529="Insert Room Name First",0,ROUND(E529/VLOOKUP(A529,'Teaching Areas'!$A$2:$B$15,2,FALSE),0))</f>
        <v>0</v>
      </c>
      <c r="G529" s="891"/>
      <c r="H529" s="890" t="str">
        <f t="shared" si="111"/>
        <v/>
      </c>
      <c r="I529" s="983"/>
      <c r="J529" s="923"/>
      <c r="K529" s="922"/>
      <c r="L529" s="922"/>
      <c r="M529" s="922"/>
      <c r="N529" s="924"/>
      <c r="O529" s="926"/>
      <c r="P529" s="926"/>
      <c r="Q529" s="926"/>
      <c r="R529" s="926"/>
      <c r="S529" s="926"/>
      <c r="T529" s="926"/>
      <c r="U529" s="926"/>
      <c r="V529" s="926"/>
      <c r="W529" s="926"/>
      <c r="X529" s="926"/>
      <c r="Y529" s="926"/>
      <c r="Z529" s="926"/>
      <c r="AA529" s="926"/>
      <c r="AB529" s="926"/>
      <c r="AC529" s="926"/>
      <c r="AD529" s="926"/>
      <c r="AE529" s="926"/>
    </row>
    <row r="530" spans="1:31" ht="15" hidden="1" customHeight="1" thickBot="1" x14ac:dyDescent="0.25">
      <c r="A530" s="1032" t="str">
        <f t="shared" si="109"/>
        <v>Insert Room Name First</v>
      </c>
      <c r="B530" s="938"/>
      <c r="C530" s="891"/>
      <c r="D530" s="891"/>
      <c r="E530" s="984">
        <f t="shared" si="110"/>
        <v>0</v>
      </c>
      <c r="F530" s="890">
        <f>IF(A530="Insert Room Name First",0,ROUND(E530/VLOOKUP(A530,'Teaching Areas'!$A$2:$B$15,2,FALSE),0))</f>
        <v>0</v>
      </c>
      <c r="G530" s="891"/>
      <c r="H530" s="890" t="str">
        <f t="shared" si="111"/>
        <v/>
      </c>
      <c r="I530" s="983"/>
      <c r="J530" s="923"/>
      <c r="K530" s="922"/>
      <c r="L530" s="922"/>
      <c r="M530" s="922"/>
      <c r="N530" s="924"/>
      <c r="O530" s="926"/>
      <c r="P530" s="926"/>
      <c r="Q530" s="926"/>
      <c r="R530" s="926"/>
      <c r="S530" s="926"/>
      <c r="T530" s="926"/>
      <c r="U530" s="926"/>
      <c r="V530" s="926"/>
      <c r="W530" s="926"/>
      <c r="X530" s="926"/>
      <c r="Y530" s="926"/>
      <c r="Z530" s="926"/>
      <c r="AA530" s="926"/>
      <c r="AB530" s="926"/>
      <c r="AC530" s="926"/>
      <c r="AD530" s="926"/>
      <c r="AE530" s="926"/>
    </row>
    <row r="531" spans="1:31" ht="15" hidden="1" customHeight="1" thickBot="1" x14ac:dyDescent="0.25">
      <c r="A531" s="1032" t="str">
        <f t="shared" si="109"/>
        <v>Insert Room Name First</v>
      </c>
      <c r="B531" s="938"/>
      <c r="C531" s="891"/>
      <c r="D531" s="891"/>
      <c r="E531" s="984">
        <f t="shared" si="110"/>
        <v>0</v>
      </c>
      <c r="F531" s="890">
        <f>IF(A531="Insert Room Name First",0,ROUND(E531/VLOOKUP(A531,'Teaching Areas'!$A$2:$B$15,2,FALSE),0))</f>
        <v>0</v>
      </c>
      <c r="G531" s="891"/>
      <c r="H531" s="890" t="str">
        <f t="shared" si="111"/>
        <v/>
      </c>
      <c r="I531" s="983"/>
      <c r="J531" s="923"/>
      <c r="K531" s="922"/>
      <c r="L531" s="922"/>
      <c r="M531" s="922"/>
      <c r="N531" s="924"/>
      <c r="O531" s="926"/>
      <c r="P531" s="926"/>
      <c r="Q531" s="926"/>
      <c r="R531" s="926"/>
      <c r="S531" s="926"/>
      <c r="T531" s="926"/>
      <c r="U531" s="926"/>
      <c r="V531" s="926"/>
      <c r="W531" s="926"/>
      <c r="X531" s="926"/>
      <c r="Y531" s="926"/>
      <c r="Z531" s="926"/>
      <c r="AA531" s="926"/>
      <c r="AB531" s="926"/>
      <c r="AC531" s="926"/>
      <c r="AD531" s="926"/>
      <c r="AE531" s="926"/>
    </row>
    <row r="532" spans="1:31" ht="15" hidden="1" customHeight="1" thickBot="1" x14ac:dyDescent="0.25">
      <c r="A532" s="1032" t="str">
        <f t="shared" si="109"/>
        <v>Insert Room Name First</v>
      </c>
      <c r="B532" s="938"/>
      <c r="C532" s="891"/>
      <c r="D532" s="891"/>
      <c r="E532" s="984">
        <f t="shared" si="110"/>
        <v>0</v>
      </c>
      <c r="F532" s="890">
        <f>IF(A532="Insert Room Name First",0,ROUND(E532/VLOOKUP(A532,'Teaching Areas'!$A$2:$B$15,2,FALSE),0))</f>
        <v>0</v>
      </c>
      <c r="G532" s="891"/>
      <c r="H532" s="890" t="str">
        <f t="shared" si="111"/>
        <v/>
      </c>
      <c r="I532" s="983"/>
      <c r="J532" s="923"/>
      <c r="K532" s="922"/>
      <c r="L532" s="922"/>
      <c r="M532" s="922"/>
      <c r="N532" s="924"/>
      <c r="O532" s="926"/>
      <c r="P532" s="926"/>
      <c r="Q532" s="926"/>
      <c r="R532" s="926"/>
      <c r="S532" s="926"/>
      <c r="T532" s="926"/>
      <c r="U532" s="926"/>
      <c r="V532" s="926"/>
      <c r="W532" s="926"/>
      <c r="X532" s="926"/>
      <c r="Y532" s="926"/>
      <c r="Z532" s="926"/>
      <c r="AA532" s="926"/>
      <c r="AB532" s="926"/>
      <c r="AC532" s="926"/>
      <c r="AD532" s="926"/>
      <c r="AE532" s="926"/>
    </row>
    <row r="533" spans="1:31" ht="15" hidden="1" customHeight="1" thickBot="1" x14ac:dyDescent="0.25">
      <c r="A533" s="1032" t="str">
        <f t="shared" ref="A533:A567" si="112">IF(B533=0,"Insert Room Name First","Class Room")</f>
        <v>Insert Room Name First</v>
      </c>
      <c r="B533" s="938"/>
      <c r="C533" s="891"/>
      <c r="D533" s="891"/>
      <c r="E533" s="984">
        <f t="shared" si="110"/>
        <v>0</v>
      </c>
      <c r="F533" s="890">
        <f>IF(A533="Insert Room Name First",0,ROUND(E533/VLOOKUP(A533,'Teaching Areas'!$A$2:$B$15,2,FALSE),0))</f>
        <v>0</v>
      </c>
      <c r="G533" s="891"/>
      <c r="H533" s="890" t="str">
        <f t="shared" si="111"/>
        <v/>
      </c>
      <c r="I533" s="983"/>
      <c r="J533" s="923"/>
      <c r="K533" s="922"/>
      <c r="L533" s="922"/>
      <c r="M533" s="922"/>
      <c r="N533" s="924"/>
      <c r="O533" s="926"/>
      <c r="P533" s="926"/>
      <c r="Q533" s="926"/>
      <c r="R533" s="926"/>
      <c r="S533" s="926"/>
      <c r="T533" s="926"/>
      <c r="U533" s="926"/>
      <c r="V533" s="926"/>
      <c r="W533" s="926"/>
      <c r="X533" s="926"/>
      <c r="Y533" s="926"/>
      <c r="Z533" s="926"/>
      <c r="AA533" s="926"/>
      <c r="AB533" s="926"/>
      <c r="AC533" s="926"/>
      <c r="AD533" s="926"/>
      <c r="AE533" s="926"/>
    </row>
    <row r="534" spans="1:31" ht="15" hidden="1" customHeight="1" thickBot="1" x14ac:dyDescent="0.25">
      <c r="A534" s="1032" t="str">
        <f t="shared" si="112"/>
        <v>Insert Room Name First</v>
      </c>
      <c r="B534" s="938"/>
      <c r="C534" s="891"/>
      <c r="D534" s="891"/>
      <c r="E534" s="984">
        <f t="shared" si="110"/>
        <v>0</v>
      </c>
      <c r="F534" s="890">
        <f>IF(A534="Insert Room Name First",0,ROUND(E534/VLOOKUP(A534,'Teaching Areas'!$A$2:$B$15,2,FALSE),0))</f>
        <v>0</v>
      </c>
      <c r="G534" s="891"/>
      <c r="H534" s="890" t="str">
        <f t="shared" si="111"/>
        <v/>
      </c>
      <c r="I534" s="983"/>
      <c r="J534" s="923"/>
      <c r="K534" s="922"/>
      <c r="L534" s="922"/>
      <c r="M534" s="922"/>
      <c r="N534" s="924"/>
      <c r="O534" s="926"/>
      <c r="P534" s="926"/>
      <c r="Q534" s="926"/>
      <c r="R534" s="926"/>
      <c r="S534" s="926"/>
      <c r="T534" s="926"/>
      <c r="U534" s="926"/>
      <c r="V534" s="926"/>
      <c r="W534" s="926"/>
      <c r="X534" s="926"/>
      <c r="Y534" s="926"/>
      <c r="Z534" s="926"/>
      <c r="AA534" s="926"/>
      <c r="AB534" s="926"/>
      <c r="AC534" s="926"/>
      <c r="AD534" s="926"/>
      <c r="AE534" s="926"/>
    </row>
    <row r="535" spans="1:31" ht="15" hidden="1" customHeight="1" thickBot="1" x14ac:dyDescent="0.25">
      <c r="A535" s="1032" t="str">
        <f t="shared" si="112"/>
        <v>Insert Room Name First</v>
      </c>
      <c r="B535" s="938"/>
      <c r="C535" s="891"/>
      <c r="D535" s="891"/>
      <c r="E535" s="984">
        <f t="shared" si="110"/>
        <v>0</v>
      </c>
      <c r="F535" s="890">
        <f>IF(A535="Insert Room Name First",0,ROUND(E535/VLOOKUP(A535,'Teaching Areas'!$A$2:$B$15,2,FALSE),0))</f>
        <v>0</v>
      </c>
      <c r="G535" s="891"/>
      <c r="H535" s="890" t="str">
        <f t="shared" si="111"/>
        <v/>
      </c>
      <c r="I535" s="983"/>
      <c r="J535" s="923"/>
      <c r="K535" s="922"/>
      <c r="L535" s="922"/>
      <c r="M535" s="922"/>
      <c r="N535" s="924"/>
      <c r="O535" s="926"/>
      <c r="P535" s="926"/>
      <c r="Q535" s="926"/>
      <c r="R535" s="926"/>
      <c r="S535" s="926"/>
      <c r="T535" s="926"/>
      <c r="U535" s="926"/>
      <c r="V535" s="926"/>
      <c r="W535" s="926"/>
      <c r="X535" s="926"/>
      <c r="Y535" s="926"/>
      <c r="Z535" s="926"/>
      <c r="AA535" s="926"/>
      <c r="AB535" s="926"/>
      <c r="AC535" s="926"/>
      <c r="AD535" s="926"/>
      <c r="AE535" s="926"/>
    </row>
    <row r="536" spans="1:31" ht="15" hidden="1" customHeight="1" thickBot="1" x14ac:dyDescent="0.25">
      <c r="A536" s="1032" t="str">
        <f t="shared" si="112"/>
        <v>Insert Room Name First</v>
      </c>
      <c r="B536" s="938"/>
      <c r="C536" s="891"/>
      <c r="D536" s="891"/>
      <c r="E536" s="984">
        <f t="shared" si="110"/>
        <v>0</v>
      </c>
      <c r="F536" s="890">
        <f>IF(A536="Insert Room Name First",0,ROUND(E536/VLOOKUP(A536,'Teaching Areas'!$A$2:$B$15,2,FALSE),0))</f>
        <v>0</v>
      </c>
      <c r="G536" s="891"/>
      <c r="H536" s="890" t="str">
        <f t="shared" si="111"/>
        <v/>
      </c>
      <c r="I536" s="983"/>
      <c r="J536" s="923"/>
      <c r="K536" s="922"/>
      <c r="L536" s="922"/>
      <c r="M536" s="922"/>
      <c r="N536" s="924"/>
      <c r="O536" s="926"/>
      <c r="P536" s="926"/>
      <c r="Q536" s="926"/>
      <c r="R536" s="926"/>
      <c r="S536" s="926"/>
      <c r="T536" s="926"/>
      <c r="U536" s="926"/>
      <c r="V536" s="926"/>
      <c r="W536" s="926"/>
      <c r="X536" s="926"/>
      <c r="Y536" s="926"/>
      <c r="Z536" s="926"/>
      <c r="AA536" s="926"/>
      <c r="AB536" s="926"/>
      <c r="AC536" s="926"/>
      <c r="AD536" s="926"/>
      <c r="AE536" s="926"/>
    </row>
    <row r="537" spans="1:31" ht="15" hidden="1" customHeight="1" thickBot="1" x14ac:dyDescent="0.25">
      <c r="A537" s="1032" t="str">
        <f t="shared" si="112"/>
        <v>Insert Room Name First</v>
      </c>
      <c r="B537" s="938"/>
      <c r="C537" s="891"/>
      <c r="D537" s="891"/>
      <c r="E537" s="984">
        <f t="shared" si="110"/>
        <v>0</v>
      </c>
      <c r="F537" s="890">
        <f>IF(A537="Insert Room Name First",0,ROUND(E537/VLOOKUP(A537,'Teaching Areas'!$A$2:$B$15,2,FALSE),0))</f>
        <v>0</v>
      </c>
      <c r="G537" s="891"/>
      <c r="H537" s="890" t="str">
        <f t="shared" si="111"/>
        <v/>
      </c>
      <c r="I537" s="983"/>
      <c r="J537" s="923"/>
      <c r="K537" s="922"/>
      <c r="L537" s="922"/>
      <c r="M537" s="922"/>
      <c r="N537" s="924"/>
      <c r="O537" s="926"/>
      <c r="P537" s="926"/>
      <c r="Q537" s="926"/>
      <c r="R537" s="926"/>
      <c r="S537" s="926"/>
      <c r="T537" s="926"/>
      <c r="U537" s="926"/>
      <c r="V537" s="926"/>
      <c r="W537" s="926"/>
      <c r="X537" s="926"/>
      <c r="Y537" s="926"/>
      <c r="Z537" s="926"/>
      <c r="AA537" s="926"/>
      <c r="AB537" s="926"/>
      <c r="AC537" s="926"/>
      <c r="AD537" s="926"/>
      <c r="AE537" s="926"/>
    </row>
    <row r="538" spans="1:31" ht="15" hidden="1" customHeight="1" thickBot="1" x14ac:dyDescent="0.25">
      <c r="A538" s="1032" t="str">
        <f t="shared" si="112"/>
        <v>Insert Room Name First</v>
      </c>
      <c r="B538" s="938"/>
      <c r="C538" s="891"/>
      <c r="D538" s="891"/>
      <c r="E538" s="984">
        <f t="shared" si="110"/>
        <v>0</v>
      </c>
      <c r="F538" s="890">
        <f>IF(A538="Insert Room Name First",0,ROUND(E538/VLOOKUP(A538,'Teaching Areas'!$A$2:$B$15,2,FALSE),0))</f>
        <v>0</v>
      </c>
      <c r="G538" s="891"/>
      <c r="H538" s="890" t="str">
        <f t="shared" si="111"/>
        <v/>
      </c>
      <c r="I538" s="983"/>
      <c r="J538" s="923"/>
      <c r="K538" s="922"/>
      <c r="L538" s="922"/>
      <c r="M538" s="922"/>
      <c r="N538" s="924"/>
      <c r="O538" s="926"/>
      <c r="P538" s="926"/>
      <c r="Q538" s="926"/>
      <c r="R538" s="926"/>
      <c r="S538" s="926"/>
      <c r="T538" s="926"/>
      <c r="U538" s="926"/>
      <c r="V538" s="926"/>
      <c r="W538" s="926"/>
      <c r="X538" s="926"/>
      <c r="Y538" s="926"/>
      <c r="Z538" s="926"/>
      <c r="AA538" s="926"/>
      <c r="AB538" s="926"/>
      <c r="AC538" s="926"/>
      <c r="AD538" s="926"/>
      <c r="AE538" s="926"/>
    </row>
    <row r="539" spans="1:31" ht="15" hidden="1" customHeight="1" thickBot="1" x14ac:dyDescent="0.25">
      <c r="A539" s="1032" t="str">
        <f t="shared" si="112"/>
        <v>Insert Room Name First</v>
      </c>
      <c r="B539" s="938"/>
      <c r="C539" s="891"/>
      <c r="D539" s="891"/>
      <c r="E539" s="984">
        <f t="shared" si="110"/>
        <v>0</v>
      </c>
      <c r="F539" s="890">
        <f>IF(A539="Insert Room Name First",0,ROUND(E539/VLOOKUP(A539,'Teaching Areas'!$A$2:$B$15,2,FALSE),0))</f>
        <v>0</v>
      </c>
      <c r="G539" s="891"/>
      <c r="H539" s="890" t="str">
        <f t="shared" si="111"/>
        <v/>
      </c>
      <c r="I539" s="983"/>
      <c r="J539" s="923"/>
      <c r="K539" s="922"/>
      <c r="L539" s="922"/>
      <c r="M539" s="922"/>
      <c r="N539" s="924"/>
      <c r="O539" s="926"/>
      <c r="P539" s="926"/>
      <c r="Q539" s="926"/>
      <c r="R539" s="926"/>
      <c r="S539" s="926"/>
      <c r="T539" s="926"/>
      <c r="U539" s="926"/>
      <c r="V539" s="926"/>
      <c r="W539" s="926"/>
      <c r="X539" s="926"/>
      <c r="Y539" s="926"/>
      <c r="Z539" s="926"/>
      <c r="AA539" s="926"/>
      <c r="AB539" s="926"/>
      <c r="AC539" s="926"/>
      <c r="AD539" s="926"/>
      <c r="AE539" s="926"/>
    </row>
    <row r="540" spans="1:31" ht="15" hidden="1" customHeight="1" thickBot="1" x14ac:dyDescent="0.25">
      <c r="A540" s="1032" t="str">
        <f t="shared" si="112"/>
        <v>Insert Room Name First</v>
      </c>
      <c r="B540" s="938"/>
      <c r="C540" s="891"/>
      <c r="D540" s="891"/>
      <c r="E540" s="984">
        <f t="shared" si="110"/>
        <v>0</v>
      </c>
      <c r="F540" s="890">
        <f>IF(A540="Insert Room Name First",0,ROUND(E540/VLOOKUP(A540,'Teaching Areas'!$A$2:$B$15,2,FALSE),0))</f>
        <v>0</v>
      </c>
      <c r="G540" s="891"/>
      <c r="H540" s="890" t="str">
        <f t="shared" si="111"/>
        <v/>
      </c>
      <c r="I540" s="983"/>
      <c r="J540" s="923"/>
      <c r="K540" s="922"/>
      <c r="L540" s="922"/>
      <c r="M540" s="922"/>
      <c r="N540" s="924"/>
      <c r="O540" s="926"/>
      <c r="P540" s="926"/>
      <c r="Q540" s="926"/>
      <c r="R540" s="926"/>
      <c r="S540" s="926"/>
      <c r="T540" s="926"/>
      <c r="U540" s="926"/>
      <c r="V540" s="926"/>
      <c r="W540" s="926"/>
      <c r="X540" s="926"/>
      <c r="Y540" s="926"/>
      <c r="Z540" s="926"/>
      <c r="AA540" s="926"/>
      <c r="AB540" s="926"/>
      <c r="AC540" s="926"/>
      <c r="AD540" s="926"/>
      <c r="AE540" s="926"/>
    </row>
    <row r="541" spans="1:31" ht="15" hidden="1" customHeight="1" thickBot="1" x14ac:dyDescent="0.25">
      <c r="A541" s="1032" t="str">
        <f t="shared" si="112"/>
        <v>Insert Room Name First</v>
      </c>
      <c r="B541" s="938"/>
      <c r="C541" s="891"/>
      <c r="D541" s="891"/>
      <c r="E541" s="984">
        <f t="shared" si="110"/>
        <v>0</v>
      </c>
      <c r="F541" s="890">
        <f>IF(A541="Insert Room Name First",0,ROUND(E541/VLOOKUP(A541,'Teaching Areas'!$A$2:$B$15,2,FALSE),0))</f>
        <v>0</v>
      </c>
      <c r="G541" s="891"/>
      <c r="H541" s="890" t="str">
        <f t="shared" si="111"/>
        <v/>
      </c>
      <c r="I541" s="983"/>
      <c r="J541" s="923"/>
      <c r="K541" s="922"/>
      <c r="L541" s="922"/>
      <c r="M541" s="922"/>
      <c r="N541" s="924"/>
      <c r="O541" s="926"/>
      <c r="P541" s="926"/>
      <c r="Q541" s="926"/>
      <c r="R541" s="926"/>
      <c r="S541" s="926"/>
      <c r="T541" s="926"/>
      <c r="U541" s="926"/>
      <c r="V541" s="926"/>
      <c r="W541" s="926"/>
      <c r="X541" s="926"/>
      <c r="Y541" s="926"/>
      <c r="Z541" s="926"/>
      <c r="AA541" s="926"/>
      <c r="AB541" s="926"/>
      <c r="AC541" s="926"/>
      <c r="AD541" s="926"/>
      <c r="AE541" s="926"/>
    </row>
    <row r="542" spans="1:31" ht="15" hidden="1" customHeight="1" thickBot="1" x14ac:dyDescent="0.25">
      <c r="A542" s="1032" t="str">
        <f t="shared" si="112"/>
        <v>Insert Room Name First</v>
      </c>
      <c r="B542" s="938"/>
      <c r="C542" s="891"/>
      <c r="D542" s="891"/>
      <c r="E542" s="984">
        <f t="shared" si="110"/>
        <v>0</v>
      </c>
      <c r="F542" s="890">
        <f>IF(A542="Insert Room Name First",0,ROUND(E542/VLOOKUP(A542,'Teaching Areas'!$A$2:$B$15,2,FALSE),0))</f>
        <v>0</v>
      </c>
      <c r="G542" s="891"/>
      <c r="H542" s="890" t="str">
        <f t="shared" si="111"/>
        <v/>
      </c>
      <c r="I542" s="983"/>
      <c r="J542" s="923"/>
      <c r="K542" s="922"/>
      <c r="L542" s="922"/>
      <c r="M542" s="922"/>
      <c r="N542" s="924"/>
      <c r="O542" s="926"/>
      <c r="P542" s="926"/>
      <c r="Q542" s="926"/>
      <c r="R542" s="926"/>
      <c r="S542" s="926"/>
      <c r="T542" s="926"/>
      <c r="U542" s="926"/>
      <c r="V542" s="926"/>
      <c r="W542" s="926"/>
      <c r="X542" s="926"/>
      <c r="Y542" s="926"/>
      <c r="Z542" s="926"/>
      <c r="AA542" s="926"/>
      <c r="AB542" s="926"/>
      <c r="AC542" s="926"/>
      <c r="AD542" s="926"/>
      <c r="AE542" s="926"/>
    </row>
    <row r="543" spans="1:31" ht="15" hidden="1" customHeight="1" thickBot="1" x14ac:dyDescent="0.25">
      <c r="A543" s="1032" t="str">
        <f t="shared" si="112"/>
        <v>Insert Room Name First</v>
      </c>
      <c r="B543" s="938"/>
      <c r="C543" s="891"/>
      <c r="D543" s="891"/>
      <c r="E543" s="984">
        <f t="shared" si="110"/>
        <v>0</v>
      </c>
      <c r="F543" s="890">
        <f>IF(A543="Insert Room Name First",0,ROUND(E543/VLOOKUP(A543,'Teaching Areas'!$A$2:$B$15,2,FALSE),0))</f>
        <v>0</v>
      </c>
      <c r="G543" s="891"/>
      <c r="H543" s="890" t="str">
        <f t="shared" si="111"/>
        <v/>
      </c>
      <c r="I543" s="983"/>
      <c r="J543" s="923"/>
      <c r="K543" s="922"/>
      <c r="L543" s="922"/>
      <c r="M543" s="922"/>
      <c r="N543" s="924"/>
      <c r="O543" s="926"/>
      <c r="P543" s="926"/>
      <c r="Q543" s="926"/>
      <c r="R543" s="926"/>
      <c r="S543" s="926"/>
      <c r="T543" s="926"/>
      <c r="U543" s="926"/>
      <c r="V543" s="926"/>
      <c r="W543" s="926"/>
      <c r="X543" s="926"/>
      <c r="Y543" s="926"/>
      <c r="Z543" s="926"/>
      <c r="AA543" s="926"/>
      <c r="AB543" s="926"/>
      <c r="AC543" s="926"/>
      <c r="AD543" s="926"/>
      <c r="AE543" s="926"/>
    </row>
    <row r="544" spans="1:31" ht="15" hidden="1" customHeight="1" thickBot="1" x14ac:dyDescent="0.25">
      <c r="A544" s="1032" t="str">
        <f t="shared" si="112"/>
        <v>Insert Room Name First</v>
      </c>
      <c r="B544" s="938"/>
      <c r="C544" s="891"/>
      <c r="D544" s="891"/>
      <c r="E544" s="984">
        <f t="shared" si="110"/>
        <v>0</v>
      </c>
      <c r="F544" s="890">
        <f>IF(A544="Insert Room Name First",0,ROUND(E544/VLOOKUP(A544,'Teaching Areas'!$A$2:$B$15,2,FALSE),0))</f>
        <v>0</v>
      </c>
      <c r="G544" s="891"/>
      <c r="H544" s="890" t="str">
        <f t="shared" si="111"/>
        <v/>
      </c>
      <c r="I544" s="983"/>
      <c r="J544" s="923"/>
      <c r="K544" s="922"/>
      <c r="L544" s="922"/>
      <c r="M544" s="922"/>
      <c r="N544" s="924"/>
      <c r="O544" s="926"/>
      <c r="P544" s="926"/>
      <c r="Q544" s="926"/>
      <c r="R544" s="926"/>
      <c r="S544" s="926"/>
      <c r="T544" s="926"/>
      <c r="U544" s="926"/>
      <c r="V544" s="926"/>
      <c r="W544" s="926"/>
      <c r="X544" s="926"/>
      <c r="Y544" s="926"/>
      <c r="Z544" s="926"/>
      <c r="AA544" s="926"/>
      <c r="AB544" s="926"/>
      <c r="AC544" s="926"/>
      <c r="AD544" s="926"/>
      <c r="AE544" s="926"/>
    </row>
    <row r="545" spans="1:31" ht="15" hidden="1" customHeight="1" thickBot="1" x14ac:dyDescent="0.25">
      <c r="A545" s="1032" t="str">
        <f t="shared" si="112"/>
        <v>Insert Room Name First</v>
      </c>
      <c r="B545" s="939"/>
      <c r="C545" s="891"/>
      <c r="D545" s="891"/>
      <c r="E545" s="984">
        <f t="shared" si="110"/>
        <v>0</v>
      </c>
      <c r="F545" s="890">
        <f>IF(A545="Insert Room Name First",0,ROUND(E545/VLOOKUP(A545,'Teaching Areas'!$A$2:$B$15,2,FALSE),0))</f>
        <v>0</v>
      </c>
      <c r="G545" s="892"/>
      <c r="H545" s="890" t="str">
        <f t="shared" si="111"/>
        <v/>
      </c>
      <c r="I545" s="985"/>
      <c r="J545" s="923"/>
      <c r="K545" s="922"/>
      <c r="L545" s="922"/>
      <c r="M545" s="922"/>
      <c r="N545" s="924"/>
      <c r="O545" s="926"/>
      <c r="P545" s="926"/>
      <c r="Q545" s="926"/>
      <c r="R545" s="926"/>
      <c r="S545" s="926"/>
      <c r="T545" s="926"/>
      <c r="U545" s="926"/>
      <c r="V545" s="926"/>
      <c r="W545" s="926"/>
      <c r="X545" s="926"/>
      <c r="Y545" s="926"/>
      <c r="Z545" s="926"/>
      <c r="AA545" s="926"/>
      <c r="AB545" s="926"/>
      <c r="AC545" s="926"/>
      <c r="AD545" s="926"/>
      <c r="AE545" s="926"/>
    </row>
    <row r="546" spans="1:31" ht="15" hidden="1" customHeight="1" thickBot="1" x14ac:dyDescent="0.25">
      <c r="A546" s="1032" t="str">
        <f t="shared" si="112"/>
        <v>Insert Room Name First</v>
      </c>
      <c r="B546" s="939"/>
      <c r="C546" s="891"/>
      <c r="D546" s="891"/>
      <c r="E546" s="984">
        <f t="shared" si="110"/>
        <v>0</v>
      </c>
      <c r="F546" s="890">
        <f>IF(A546="Insert Room Name First",0,ROUND(E546/VLOOKUP(A546,'Teaching Areas'!$A$2:$B$15,2,FALSE),0))</f>
        <v>0</v>
      </c>
      <c r="G546" s="892"/>
      <c r="H546" s="890" t="str">
        <f t="shared" si="111"/>
        <v/>
      </c>
      <c r="I546" s="985"/>
      <c r="J546" s="923"/>
      <c r="K546" s="922"/>
      <c r="L546" s="922"/>
      <c r="M546" s="922"/>
      <c r="N546" s="924"/>
      <c r="O546" s="926"/>
      <c r="P546" s="926"/>
      <c r="Q546" s="926"/>
      <c r="R546" s="926"/>
      <c r="S546" s="926"/>
      <c r="T546" s="926"/>
      <c r="U546" s="926"/>
      <c r="V546" s="926"/>
      <c r="W546" s="926"/>
      <c r="X546" s="926"/>
      <c r="Y546" s="926"/>
      <c r="Z546" s="926"/>
      <c r="AA546" s="926"/>
      <c r="AB546" s="926"/>
      <c r="AC546" s="926"/>
      <c r="AD546" s="926"/>
      <c r="AE546" s="926"/>
    </row>
    <row r="547" spans="1:31" ht="15" hidden="1" customHeight="1" thickBot="1" x14ac:dyDescent="0.25">
      <c r="A547" s="1032" t="str">
        <f t="shared" si="112"/>
        <v>Insert Room Name First</v>
      </c>
      <c r="B547" s="938"/>
      <c r="C547" s="891"/>
      <c r="D547" s="891"/>
      <c r="E547" s="984">
        <f t="shared" si="110"/>
        <v>0</v>
      </c>
      <c r="F547" s="890">
        <f>IF(A547="Insert Room Name First",0,ROUND(E547/VLOOKUP(A547,'Teaching Areas'!$A$2:$B$15,2,FALSE),0))</f>
        <v>0</v>
      </c>
      <c r="G547" s="891"/>
      <c r="H547" s="890" t="str">
        <f t="shared" si="111"/>
        <v/>
      </c>
      <c r="I547" s="983"/>
      <c r="J547" s="923"/>
      <c r="K547" s="922"/>
      <c r="L547" s="922"/>
      <c r="M547" s="922"/>
      <c r="N547" s="924"/>
      <c r="O547" s="926"/>
      <c r="P547" s="926"/>
      <c r="Q547" s="926"/>
      <c r="R547" s="926"/>
      <c r="S547" s="926"/>
      <c r="T547" s="926"/>
      <c r="U547" s="926"/>
      <c r="V547" s="926"/>
      <c r="W547" s="926"/>
      <c r="X547" s="926"/>
      <c r="Y547" s="926"/>
      <c r="Z547" s="926"/>
      <c r="AA547" s="926"/>
      <c r="AB547" s="926"/>
      <c r="AC547" s="926"/>
      <c r="AD547" s="926"/>
      <c r="AE547" s="926"/>
    </row>
    <row r="548" spans="1:31" ht="15" hidden="1" customHeight="1" thickBot="1" x14ac:dyDescent="0.25">
      <c r="A548" s="1032" t="str">
        <f t="shared" si="112"/>
        <v>Insert Room Name First</v>
      </c>
      <c r="B548" s="938"/>
      <c r="C548" s="891"/>
      <c r="D548" s="891"/>
      <c r="E548" s="984">
        <f t="shared" si="110"/>
        <v>0</v>
      </c>
      <c r="F548" s="890">
        <f>IF(A548="Insert Room Name First",0,ROUND(E548/VLOOKUP(A548,'Teaching Areas'!$A$2:$B$15,2,FALSE),0))</f>
        <v>0</v>
      </c>
      <c r="G548" s="891"/>
      <c r="H548" s="890" t="str">
        <f t="shared" si="111"/>
        <v/>
      </c>
      <c r="I548" s="983"/>
      <c r="J548" s="923"/>
      <c r="K548" s="922"/>
      <c r="L548" s="922"/>
      <c r="M548" s="922"/>
      <c r="N548" s="924"/>
      <c r="O548" s="926"/>
      <c r="P548" s="926"/>
      <c r="Q548" s="926"/>
      <c r="R548" s="926"/>
      <c r="S548" s="926"/>
      <c r="T548" s="926"/>
      <c r="U548" s="926"/>
      <c r="V548" s="926"/>
      <c r="W548" s="926"/>
      <c r="X548" s="926"/>
      <c r="Y548" s="926"/>
      <c r="Z548" s="926"/>
      <c r="AA548" s="926"/>
      <c r="AB548" s="926"/>
      <c r="AC548" s="926"/>
      <c r="AD548" s="926"/>
      <c r="AE548" s="926"/>
    </row>
    <row r="549" spans="1:31" ht="15" hidden="1" customHeight="1" thickBot="1" x14ac:dyDescent="0.25">
      <c r="A549" s="1032" t="str">
        <f t="shared" si="112"/>
        <v>Insert Room Name First</v>
      </c>
      <c r="B549" s="938"/>
      <c r="C549" s="891"/>
      <c r="D549" s="891"/>
      <c r="E549" s="984">
        <f t="shared" si="110"/>
        <v>0</v>
      </c>
      <c r="F549" s="890">
        <f>IF(A549="Insert Room Name First",0,ROUND(E549/VLOOKUP(A549,'Teaching Areas'!$A$2:$B$15,2,FALSE),0))</f>
        <v>0</v>
      </c>
      <c r="G549" s="891"/>
      <c r="H549" s="890" t="str">
        <f t="shared" si="111"/>
        <v/>
      </c>
      <c r="I549" s="983"/>
      <c r="J549" s="923"/>
      <c r="K549" s="922"/>
      <c r="L549" s="922"/>
      <c r="M549" s="922"/>
      <c r="N549" s="924"/>
      <c r="O549" s="926"/>
      <c r="P549" s="926"/>
      <c r="Q549" s="926"/>
      <c r="R549" s="926"/>
      <c r="S549" s="926"/>
      <c r="T549" s="926"/>
      <c r="U549" s="926"/>
      <c r="V549" s="926"/>
      <c r="W549" s="926"/>
      <c r="X549" s="926"/>
      <c r="Y549" s="926"/>
      <c r="Z549" s="926"/>
      <c r="AA549" s="926"/>
      <c r="AB549" s="926"/>
      <c r="AC549" s="926"/>
      <c r="AD549" s="926"/>
      <c r="AE549" s="926"/>
    </row>
    <row r="550" spans="1:31" ht="15" hidden="1" customHeight="1" thickBot="1" x14ac:dyDescent="0.25">
      <c r="A550" s="1032" t="str">
        <f t="shared" si="112"/>
        <v>Insert Room Name First</v>
      </c>
      <c r="B550" s="938"/>
      <c r="C550" s="891"/>
      <c r="D550" s="891"/>
      <c r="E550" s="984">
        <f t="shared" si="110"/>
        <v>0</v>
      </c>
      <c r="F550" s="890">
        <f>IF(A550="Insert Room Name First",0,ROUND(E550/VLOOKUP(A550,'Teaching Areas'!$A$2:$B$15,2,FALSE),0))</f>
        <v>0</v>
      </c>
      <c r="G550" s="891"/>
      <c r="H550" s="890" t="str">
        <f t="shared" si="111"/>
        <v/>
      </c>
      <c r="I550" s="983"/>
      <c r="J550" s="923"/>
      <c r="K550" s="922"/>
      <c r="L550" s="922"/>
      <c r="M550" s="922"/>
      <c r="N550" s="924"/>
      <c r="O550" s="926"/>
      <c r="P550" s="926"/>
      <c r="Q550" s="926"/>
      <c r="R550" s="926"/>
      <c r="S550" s="926"/>
      <c r="T550" s="926"/>
      <c r="U550" s="926"/>
      <c r="V550" s="926"/>
      <c r="W550" s="926"/>
      <c r="X550" s="926"/>
      <c r="Y550" s="926"/>
      <c r="Z550" s="926"/>
      <c r="AA550" s="926"/>
      <c r="AB550" s="926"/>
      <c r="AC550" s="926"/>
      <c r="AD550" s="926"/>
      <c r="AE550" s="926"/>
    </row>
    <row r="551" spans="1:31" ht="15" hidden="1" customHeight="1" thickBot="1" x14ac:dyDescent="0.25">
      <c r="A551" s="1032" t="str">
        <f t="shared" si="112"/>
        <v>Insert Room Name First</v>
      </c>
      <c r="B551" s="938"/>
      <c r="C551" s="891"/>
      <c r="D551" s="891"/>
      <c r="E551" s="984">
        <f t="shared" si="110"/>
        <v>0</v>
      </c>
      <c r="F551" s="890">
        <f>IF(A551="Insert Room Name First",0,ROUND(E551/VLOOKUP(A551,'Teaching Areas'!$A$2:$B$15,2,FALSE),0))</f>
        <v>0</v>
      </c>
      <c r="G551" s="891"/>
      <c r="H551" s="890" t="str">
        <f t="shared" si="111"/>
        <v/>
      </c>
      <c r="I551" s="983"/>
      <c r="J551" s="923"/>
      <c r="K551" s="922"/>
      <c r="L551" s="922"/>
      <c r="M551" s="922"/>
      <c r="N551" s="924"/>
      <c r="O551" s="926"/>
      <c r="P551" s="926"/>
      <c r="Q551" s="926"/>
      <c r="R551" s="926"/>
      <c r="S551" s="926"/>
      <c r="T551" s="926"/>
      <c r="U551" s="926"/>
      <c r="V551" s="926"/>
      <c r="W551" s="926"/>
      <c r="X551" s="926"/>
      <c r="Y551" s="926"/>
      <c r="Z551" s="926"/>
      <c r="AA551" s="926"/>
      <c r="AB551" s="926"/>
      <c r="AC551" s="926"/>
      <c r="AD551" s="926"/>
      <c r="AE551" s="926"/>
    </row>
    <row r="552" spans="1:31" ht="15" hidden="1" customHeight="1" thickBot="1" x14ac:dyDescent="0.25">
      <c r="A552" s="1032" t="str">
        <f t="shared" si="112"/>
        <v>Insert Room Name First</v>
      </c>
      <c r="B552" s="938"/>
      <c r="C552" s="891"/>
      <c r="D552" s="891"/>
      <c r="E552" s="984">
        <f t="shared" si="110"/>
        <v>0</v>
      </c>
      <c r="F552" s="890">
        <f>IF(A552="Insert Room Name First",0,ROUND(E552/VLOOKUP(A552,'Teaching Areas'!$A$2:$B$15,2,FALSE),0))</f>
        <v>0</v>
      </c>
      <c r="G552" s="891"/>
      <c r="H552" s="890" t="str">
        <f t="shared" si="111"/>
        <v/>
      </c>
      <c r="I552" s="983"/>
      <c r="J552" s="923"/>
      <c r="K552" s="922"/>
      <c r="L552" s="922"/>
      <c r="M552" s="922"/>
      <c r="N552" s="924"/>
      <c r="O552" s="926"/>
      <c r="P552" s="926"/>
      <c r="Q552" s="926"/>
      <c r="R552" s="926"/>
      <c r="S552" s="926"/>
      <c r="T552" s="926"/>
      <c r="U552" s="926"/>
      <c r="V552" s="926"/>
      <c r="W552" s="926"/>
      <c r="X552" s="926"/>
      <c r="Y552" s="926"/>
      <c r="Z552" s="926"/>
      <c r="AA552" s="926"/>
      <c r="AB552" s="926"/>
      <c r="AC552" s="926"/>
      <c r="AD552" s="926"/>
      <c r="AE552" s="926"/>
    </row>
    <row r="553" spans="1:31" ht="15" hidden="1" customHeight="1" thickBot="1" x14ac:dyDescent="0.25">
      <c r="A553" s="1032" t="str">
        <f t="shared" si="112"/>
        <v>Insert Room Name First</v>
      </c>
      <c r="B553" s="938"/>
      <c r="C553" s="891"/>
      <c r="D553" s="891"/>
      <c r="E553" s="984">
        <f t="shared" si="110"/>
        <v>0</v>
      </c>
      <c r="F553" s="890">
        <f>IF(A553="Insert Room Name First",0,ROUND(E553/VLOOKUP(A553,'Teaching Areas'!$A$2:$B$15,2,FALSE),0))</f>
        <v>0</v>
      </c>
      <c r="G553" s="891"/>
      <c r="H553" s="890" t="str">
        <f t="shared" si="111"/>
        <v/>
      </c>
      <c r="I553" s="983"/>
      <c r="J553" s="923"/>
      <c r="K553" s="922"/>
      <c r="L553" s="922"/>
      <c r="M553" s="922"/>
      <c r="N553" s="924"/>
      <c r="O553" s="926"/>
      <c r="P553" s="926"/>
      <c r="Q553" s="926"/>
      <c r="R553" s="926"/>
      <c r="S553" s="926"/>
      <c r="T553" s="926"/>
      <c r="U553" s="926"/>
      <c r="V553" s="926"/>
      <c r="W553" s="926"/>
      <c r="X553" s="926"/>
      <c r="Y553" s="926"/>
      <c r="Z553" s="926"/>
      <c r="AA553" s="926"/>
      <c r="AB553" s="926"/>
      <c r="AC553" s="926"/>
      <c r="AD553" s="926"/>
      <c r="AE553" s="926"/>
    </row>
    <row r="554" spans="1:31" ht="15" hidden="1" customHeight="1" thickBot="1" x14ac:dyDescent="0.25">
      <c r="A554" s="1032" t="str">
        <f t="shared" si="112"/>
        <v>Insert Room Name First</v>
      </c>
      <c r="B554" s="938"/>
      <c r="C554" s="891"/>
      <c r="D554" s="891"/>
      <c r="E554" s="984">
        <f t="shared" si="110"/>
        <v>0</v>
      </c>
      <c r="F554" s="890">
        <f>IF(A554="Insert Room Name First",0,ROUND(E554/VLOOKUP(A554,'Teaching Areas'!$A$2:$B$15,2,FALSE),0))</f>
        <v>0</v>
      </c>
      <c r="G554" s="891"/>
      <c r="H554" s="890" t="str">
        <f t="shared" si="111"/>
        <v/>
      </c>
      <c r="I554" s="983"/>
      <c r="J554" s="923"/>
      <c r="K554" s="922"/>
      <c r="L554" s="922"/>
      <c r="M554" s="922"/>
      <c r="N554" s="924"/>
      <c r="O554" s="926"/>
      <c r="P554" s="926"/>
      <c r="Q554" s="926"/>
      <c r="R554" s="926"/>
      <c r="S554" s="926"/>
      <c r="T554" s="926"/>
      <c r="U554" s="926"/>
      <c r="V554" s="926"/>
      <c r="W554" s="926"/>
      <c r="X554" s="926"/>
      <c r="Y554" s="926"/>
      <c r="Z554" s="926"/>
      <c r="AA554" s="926"/>
      <c r="AB554" s="926"/>
      <c r="AC554" s="926"/>
      <c r="AD554" s="926"/>
      <c r="AE554" s="926"/>
    </row>
    <row r="555" spans="1:31" ht="15" hidden="1" customHeight="1" thickBot="1" x14ac:dyDescent="0.25">
      <c r="A555" s="1032" t="str">
        <f t="shared" si="112"/>
        <v>Insert Room Name First</v>
      </c>
      <c r="B555" s="938"/>
      <c r="C555" s="891"/>
      <c r="D555" s="891"/>
      <c r="E555" s="984">
        <f t="shared" si="110"/>
        <v>0</v>
      </c>
      <c r="F555" s="890">
        <f>IF(A555="Insert Room Name First",0,ROUND(E555/VLOOKUP(A555,'Teaching Areas'!$A$2:$B$15,2,FALSE),0))</f>
        <v>0</v>
      </c>
      <c r="G555" s="891"/>
      <c r="H555" s="890" t="str">
        <f t="shared" si="111"/>
        <v/>
      </c>
      <c r="I555" s="983"/>
      <c r="J555" s="923"/>
      <c r="K555" s="922"/>
      <c r="L555" s="922"/>
      <c r="M555" s="922"/>
      <c r="N555" s="924"/>
      <c r="O555" s="926"/>
      <c r="P555" s="926"/>
      <c r="Q555" s="926"/>
      <c r="R555" s="926"/>
      <c r="S555" s="926"/>
      <c r="T555" s="926"/>
      <c r="U555" s="926"/>
      <c r="V555" s="926"/>
      <c r="W555" s="926"/>
      <c r="X555" s="926"/>
      <c r="Y555" s="926"/>
      <c r="Z555" s="926"/>
      <c r="AA555" s="926"/>
      <c r="AB555" s="926"/>
      <c r="AC555" s="926"/>
      <c r="AD555" s="926"/>
      <c r="AE555" s="926"/>
    </row>
    <row r="556" spans="1:31" ht="15" hidden="1" customHeight="1" thickBot="1" x14ac:dyDescent="0.25">
      <c r="A556" s="1032" t="str">
        <f t="shared" si="112"/>
        <v>Insert Room Name First</v>
      </c>
      <c r="B556" s="938"/>
      <c r="C556" s="891"/>
      <c r="D556" s="891"/>
      <c r="E556" s="984">
        <f t="shared" si="110"/>
        <v>0</v>
      </c>
      <c r="F556" s="890">
        <f>IF(A556="Insert Room Name First",0,ROUND(E556/VLOOKUP(A556,'Teaching Areas'!$A$2:$B$15,2,FALSE),0))</f>
        <v>0</v>
      </c>
      <c r="G556" s="891"/>
      <c r="H556" s="890" t="str">
        <f t="shared" si="111"/>
        <v/>
      </c>
      <c r="I556" s="983"/>
      <c r="J556" s="923"/>
      <c r="K556" s="922"/>
      <c r="L556" s="922"/>
      <c r="M556" s="922"/>
      <c r="N556" s="924"/>
      <c r="O556" s="926"/>
      <c r="P556" s="926"/>
      <c r="Q556" s="926"/>
      <c r="R556" s="926"/>
      <c r="S556" s="926"/>
      <c r="T556" s="926"/>
      <c r="U556" s="926"/>
      <c r="V556" s="926"/>
      <c r="W556" s="926"/>
      <c r="X556" s="926"/>
      <c r="Y556" s="926"/>
      <c r="Z556" s="926"/>
      <c r="AA556" s="926"/>
      <c r="AB556" s="926"/>
      <c r="AC556" s="926"/>
      <c r="AD556" s="926"/>
      <c r="AE556" s="926"/>
    </row>
    <row r="557" spans="1:31" ht="15" hidden="1" customHeight="1" thickBot="1" x14ac:dyDescent="0.25">
      <c r="A557" s="1032" t="str">
        <f t="shared" si="112"/>
        <v>Insert Room Name First</v>
      </c>
      <c r="B557" s="938"/>
      <c r="C557" s="891"/>
      <c r="D557" s="891"/>
      <c r="E557" s="984">
        <f t="shared" si="110"/>
        <v>0</v>
      </c>
      <c r="F557" s="890">
        <f>IF(A557="Insert Room Name First",0,ROUND(E557/VLOOKUP(A557,'Teaching Areas'!$A$2:$B$15,2,FALSE),0))</f>
        <v>0</v>
      </c>
      <c r="G557" s="891"/>
      <c r="H557" s="890" t="str">
        <f t="shared" si="111"/>
        <v/>
      </c>
      <c r="I557" s="983"/>
      <c r="J557" s="923"/>
      <c r="K557" s="922"/>
      <c r="L557" s="922"/>
      <c r="M557" s="922"/>
      <c r="N557" s="924"/>
      <c r="O557" s="926"/>
      <c r="P557" s="926"/>
      <c r="Q557" s="926"/>
      <c r="R557" s="926"/>
      <c r="S557" s="926"/>
      <c r="T557" s="926"/>
      <c r="U557" s="926"/>
      <c r="V557" s="926"/>
      <c r="W557" s="926"/>
      <c r="X557" s="926"/>
      <c r="Y557" s="926"/>
      <c r="Z557" s="926"/>
      <c r="AA557" s="926"/>
      <c r="AB557" s="926"/>
      <c r="AC557" s="926"/>
      <c r="AD557" s="926"/>
      <c r="AE557" s="926"/>
    </row>
    <row r="558" spans="1:31" ht="15" hidden="1" customHeight="1" thickBot="1" x14ac:dyDescent="0.25">
      <c r="A558" s="1032" t="str">
        <f t="shared" si="112"/>
        <v>Insert Room Name First</v>
      </c>
      <c r="B558" s="938"/>
      <c r="C558" s="891"/>
      <c r="D558" s="891"/>
      <c r="E558" s="984">
        <f t="shared" si="110"/>
        <v>0</v>
      </c>
      <c r="F558" s="890">
        <f>IF(A558="Insert Room Name First",0,ROUND(E558/VLOOKUP(A558,'Teaching Areas'!$A$2:$B$15,2,FALSE),0))</f>
        <v>0</v>
      </c>
      <c r="G558" s="891"/>
      <c r="H558" s="890" t="str">
        <f t="shared" si="111"/>
        <v/>
      </c>
      <c r="I558" s="983"/>
      <c r="J558" s="923"/>
      <c r="K558" s="922"/>
      <c r="L558" s="922"/>
      <c r="M558" s="922"/>
      <c r="N558" s="924"/>
      <c r="O558" s="926"/>
      <c r="P558" s="926"/>
      <c r="Q558" s="926"/>
      <c r="R558" s="926"/>
      <c r="S558" s="926"/>
      <c r="T558" s="926"/>
      <c r="U558" s="926"/>
      <c r="V558" s="926"/>
      <c r="W558" s="926"/>
      <c r="X558" s="926"/>
      <c r="Y558" s="926"/>
      <c r="Z558" s="926"/>
      <c r="AA558" s="926"/>
      <c r="AB558" s="926"/>
      <c r="AC558" s="926"/>
      <c r="AD558" s="926"/>
      <c r="AE558" s="926"/>
    </row>
    <row r="559" spans="1:31" ht="15" hidden="1" customHeight="1" thickBot="1" x14ac:dyDescent="0.25">
      <c r="A559" s="1032" t="str">
        <f t="shared" si="112"/>
        <v>Insert Room Name First</v>
      </c>
      <c r="B559" s="938"/>
      <c r="C559" s="891"/>
      <c r="D559" s="891"/>
      <c r="E559" s="984">
        <f t="shared" si="110"/>
        <v>0</v>
      </c>
      <c r="F559" s="890">
        <f>IF(A559="Insert Room Name First",0,ROUND(E559/VLOOKUP(A559,'Teaching Areas'!$A$2:$B$15,2,FALSE),0))</f>
        <v>0</v>
      </c>
      <c r="G559" s="891"/>
      <c r="H559" s="890" t="str">
        <f t="shared" si="111"/>
        <v/>
      </c>
      <c r="I559" s="983"/>
      <c r="J559" s="923"/>
      <c r="K559" s="922"/>
      <c r="L559" s="922"/>
      <c r="M559" s="922"/>
      <c r="N559" s="924"/>
      <c r="O559" s="926"/>
      <c r="P559" s="926"/>
      <c r="Q559" s="926"/>
      <c r="R559" s="926"/>
      <c r="S559" s="926"/>
      <c r="T559" s="926"/>
      <c r="U559" s="926"/>
      <c r="V559" s="926"/>
      <c r="W559" s="926"/>
      <c r="X559" s="926"/>
      <c r="Y559" s="926"/>
      <c r="Z559" s="926"/>
      <c r="AA559" s="926"/>
      <c r="AB559" s="926"/>
      <c r="AC559" s="926"/>
      <c r="AD559" s="926"/>
      <c r="AE559" s="926"/>
    </row>
    <row r="560" spans="1:31" ht="15" hidden="1" customHeight="1" thickBot="1" x14ac:dyDescent="0.25">
      <c r="A560" s="1032" t="str">
        <f t="shared" si="112"/>
        <v>Insert Room Name First</v>
      </c>
      <c r="B560" s="938"/>
      <c r="C560" s="891"/>
      <c r="D560" s="891"/>
      <c r="E560" s="984">
        <f t="shared" si="110"/>
        <v>0</v>
      </c>
      <c r="F560" s="890">
        <f>IF(A560="Insert Room Name First",0,ROUND(E560/VLOOKUP(A560,'Teaching Areas'!$A$2:$B$15,2,FALSE),0))</f>
        <v>0</v>
      </c>
      <c r="G560" s="891"/>
      <c r="H560" s="890" t="str">
        <f t="shared" si="111"/>
        <v/>
      </c>
      <c r="I560" s="983"/>
      <c r="J560" s="923"/>
      <c r="K560" s="922"/>
      <c r="L560" s="922"/>
      <c r="M560" s="922"/>
      <c r="N560" s="924"/>
      <c r="O560" s="926"/>
      <c r="P560" s="926"/>
      <c r="Q560" s="926"/>
      <c r="R560" s="926"/>
      <c r="S560" s="926"/>
      <c r="T560" s="926"/>
      <c r="U560" s="926"/>
      <c r="V560" s="926"/>
      <c r="W560" s="926"/>
      <c r="X560" s="926"/>
      <c r="Y560" s="926"/>
      <c r="Z560" s="926"/>
      <c r="AA560" s="926"/>
      <c r="AB560" s="926"/>
      <c r="AC560" s="926"/>
      <c r="AD560" s="926"/>
      <c r="AE560" s="926"/>
    </row>
    <row r="561" spans="1:31" ht="15" hidden="1" customHeight="1" thickBot="1" x14ac:dyDescent="0.25">
      <c r="A561" s="1032" t="str">
        <f t="shared" si="112"/>
        <v>Insert Room Name First</v>
      </c>
      <c r="B561" s="938"/>
      <c r="C561" s="891"/>
      <c r="D561" s="891"/>
      <c r="E561" s="984">
        <f t="shared" si="110"/>
        <v>0</v>
      </c>
      <c r="F561" s="890">
        <f>IF(A561="Insert Room Name First",0,ROUND(E561/VLOOKUP(A561,'Teaching Areas'!$A$2:$B$15,2,FALSE),0))</f>
        <v>0</v>
      </c>
      <c r="G561" s="891"/>
      <c r="H561" s="890" t="str">
        <f t="shared" si="111"/>
        <v/>
      </c>
      <c r="I561" s="983"/>
      <c r="J561" s="923"/>
      <c r="K561" s="922"/>
      <c r="L561" s="922"/>
      <c r="M561" s="922"/>
      <c r="N561" s="924"/>
      <c r="O561" s="926"/>
      <c r="P561" s="926"/>
      <c r="Q561" s="926"/>
      <c r="R561" s="926"/>
      <c r="S561" s="926"/>
      <c r="T561" s="926"/>
      <c r="U561" s="926"/>
      <c r="V561" s="926"/>
      <c r="W561" s="926"/>
      <c r="X561" s="926"/>
      <c r="Y561" s="926"/>
      <c r="Z561" s="926"/>
      <c r="AA561" s="926"/>
      <c r="AB561" s="926"/>
      <c r="AC561" s="926"/>
      <c r="AD561" s="926"/>
      <c r="AE561" s="926"/>
    </row>
    <row r="562" spans="1:31" ht="15" hidden="1" customHeight="1" thickBot="1" x14ac:dyDescent="0.25">
      <c r="A562" s="1032" t="str">
        <f t="shared" si="112"/>
        <v>Insert Room Name First</v>
      </c>
      <c r="B562" s="938"/>
      <c r="C562" s="891"/>
      <c r="D562" s="891"/>
      <c r="E562" s="984">
        <f t="shared" si="110"/>
        <v>0</v>
      </c>
      <c r="F562" s="890">
        <f>IF(A562="Insert Room Name First",0,ROUND(E562/VLOOKUP(A562,'Teaching Areas'!$A$2:$B$15,2,FALSE),0))</f>
        <v>0</v>
      </c>
      <c r="G562" s="891"/>
      <c r="H562" s="890" t="str">
        <f t="shared" si="111"/>
        <v/>
      </c>
      <c r="I562" s="983"/>
      <c r="J562" s="923"/>
      <c r="K562" s="922"/>
      <c r="L562" s="922"/>
      <c r="M562" s="922"/>
      <c r="N562" s="924"/>
      <c r="O562" s="926"/>
      <c r="P562" s="926"/>
      <c r="Q562" s="926"/>
      <c r="R562" s="926"/>
      <c r="S562" s="926"/>
      <c r="T562" s="926"/>
      <c r="U562" s="926"/>
      <c r="V562" s="926"/>
      <c r="W562" s="926"/>
      <c r="X562" s="926"/>
      <c r="Y562" s="926"/>
      <c r="Z562" s="926"/>
      <c r="AA562" s="926"/>
      <c r="AB562" s="926"/>
      <c r="AC562" s="926"/>
      <c r="AD562" s="926"/>
      <c r="AE562" s="926"/>
    </row>
    <row r="563" spans="1:31" ht="15" hidden="1" customHeight="1" thickBot="1" x14ac:dyDescent="0.25">
      <c r="A563" s="1032" t="str">
        <f t="shared" si="112"/>
        <v>Insert Room Name First</v>
      </c>
      <c r="B563" s="938"/>
      <c r="C563" s="891"/>
      <c r="D563" s="891"/>
      <c r="E563" s="984">
        <f t="shared" si="110"/>
        <v>0</v>
      </c>
      <c r="F563" s="890">
        <f>IF(A563="Insert Room Name First",0,ROUND(E563/VLOOKUP(A563,'Teaching Areas'!$A$2:$B$15,2,FALSE),0))</f>
        <v>0</v>
      </c>
      <c r="G563" s="891"/>
      <c r="H563" s="890" t="str">
        <f t="shared" si="111"/>
        <v/>
      </c>
      <c r="I563" s="983"/>
      <c r="J563" s="923"/>
      <c r="K563" s="922"/>
      <c r="L563" s="922"/>
      <c r="M563" s="922"/>
      <c r="N563" s="924"/>
      <c r="O563" s="926"/>
      <c r="P563" s="926"/>
      <c r="Q563" s="926"/>
      <c r="R563" s="926"/>
      <c r="S563" s="926"/>
      <c r="T563" s="926"/>
      <c r="U563" s="926"/>
      <c r="V563" s="926"/>
      <c r="W563" s="926"/>
      <c r="X563" s="926"/>
      <c r="Y563" s="926"/>
      <c r="Z563" s="926"/>
      <c r="AA563" s="926"/>
      <c r="AB563" s="926"/>
      <c r="AC563" s="926"/>
      <c r="AD563" s="926"/>
      <c r="AE563" s="926"/>
    </row>
    <row r="564" spans="1:31" ht="15" hidden="1" customHeight="1" thickBot="1" x14ac:dyDescent="0.25">
      <c r="A564" s="1032" t="str">
        <f t="shared" si="112"/>
        <v>Insert Room Name First</v>
      </c>
      <c r="B564" s="938"/>
      <c r="C564" s="891"/>
      <c r="D564" s="891"/>
      <c r="E564" s="984">
        <f t="shared" si="110"/>
        <v>0</v>
      </c>
      <c r="F564" s="890">
        <f>IF(A564="Insert Room Name First",0,ROUND(E564/VLOOKUP(A564,'Teaching Areas'!$A$2:$B$15,2,FALSE),0))</f>
        <v>0</v>
      </c>
      <c r="G564" s="891"/>
      <c r="H564" s="890" t="str">
        <f t="shared" si="111"/>
        <v/>
      </c>
      <c r="I564" s="983"/>
      <c r="J564" s="923"/>
      <c r="K564" s="922"/>
      <c r="L564" s="922"/>
      <c r="M564" s="922"/>
      <c r="N564" s="924"/>
      <c r="O564" s="926"/>
      <c r="P564" s="926"/>
      <c r="Q564" s="926"/>
      <c r="R564" s="926"/>
      <c r="S564" s="926"/>
      <c r="T564" s="926"/>
      <c r="U564" s="926"/>
      <c r="V564" s="926"/>
      <c r="W564" s="926"/>
      <c r="X564" s="926"/>
      <c r="Y564" s="926"/>
      <c r="Z564" s="926"/>
      <c r="AA564" s="926"/>
      <c r="AB564" s="926"/>
      <c r="AC564" s="926"/>
      <c r="AD564" s="926"/>
      <c r="AE564" s="926"/>
    </row>
    <row r="565" spans="1:31" ht="15" hidden="1" customHeight="1" thickBot="1" x14ac:dyDescent="0.25">
      <c r="A565" s="1032" t="str">
        <f t="shared" si="112"/>
        <v>Insert Room Name First</v>
      </c>
      <c r="B565" s="939"/>
      <c r="C565" s="891"/>
      <c r="D565" s="891"/>
      <c r="E565" s="984">
        <f t="shared" si="110"/>
        <v>0</v>
      </c>
      <c r="F565" s="890">
        <f>IF(A565="Insert Room Name First",0,ROUND(E565/VLOOKUP(A565,'Teaching Areas'!$A$2:$B$15,2,FALSE),0))</f>
        <v>0</v>
      </c>
      <c r="G565" s="892"/>
      <c r="H565" s="890" t="str">
        <f t="shared" si="111"/>
        <v/>
      </c>
      <c r="I565" s="985"/>
      <c r="J565" s="923"/>
      <c r="K565" s="922"/>
      <c r="L565" s="922"/>
      <c r="M565" s="922"/>
      <c r="N565" s="924"/>
      <c r="O565" s="926"/>
      <c r="P565" s="926"/>
      <c r="Q565" s="926"/>
      <c r="R565" s="926"/>
      <c r="S565" s="926"/>
      <c r="T565" s="926"/>
      <c r="U565" s="926"/>
      <c r="V565" s="926"/>
      <c r="W565" s="926"/>
      <c r="X565" s="926"/>
      <c r="Y565" s="926"/>
      <c r="Z565" s="926"/>
      <c r="AA565" s="926"/>
      <c r="AB565" s="926"/>
      <c r="AC565" s="926"/>
      <c r="AD565" s="926"/>
      <c r="AE565" s="926"/>
    </row>
    <row r="566" spans="1:31" ht="15" hidden="1" customHeight="1" thickBot="1" x14ac:dyDescent="0.25">
      <c r="A566" s="1032" t="str">
        <f t="shared" si="112"/>
        <v>Insert Room Name First</v>
      </c>
      <c r="B566" s="939"/>
      <c r="C566" s="891"/>
      <c r="D566" s="891"/>
      <c r="E566" s="984">
        <f t="shared" si="110"/>
        <v>0</v>
      </c>
      <c r="F566" s="890">
        <f>IF(A566="Insert Room Name First",0,ROUND(E566/VLOOKUP(A566,'Teaching Areas'!$A$2:$B$15,2,FALSE),0))</f>
        <v>0</v>
      </c>
      <c r="G566" s="892"/>
      <c r="H566" s="890" t="str">
        <f t="shared" si="111"/>
        <v/>
      </c>
      <c r="I566" s="985"/>
      <c r="J566" s="923"/>
      <c r="K566" s="922"/>
      <c r="L566" s="922"/>
      <c r="M566" s="922"/>
      <c r="N566" s="924"/>
      <c r="O566" s="926"/>
      <c r="P566" s="926"/>
      <c r="Q566" s="926"/>
      <c r="R566" s="926"/>
      <c r="S566" s="926"/>
      <c r="T566" s="926"/>
      <c r="U566" s="926"/>
      <c r="V566" s="926"/>
      <c r="W566" s="926"/>
      <c r="X566" s="926"/>
      <c r="Y566" s="926"/>
      <c r="Z566" s="926"/>
      <c r="AA566" s="926"/>
      <c r="AB566" s="926"/>
      <c r="AC566" s="926"/>
      <c r="AD566" s="926"/>
      <c r="AE566" s="926"/>
    </row>
    <row r="567" spans="1:31" ht="15" customHeight="1" thickBot="1" x14ac:dyDescent="0.25">
      <c r="A567" s="1093" t="str">
        <f t="shared" si="112"/>
        <v>Insert Room Name First</v>
      </c>
      <c r="B567" s="940"/>
      <c r="C567" s="930"/>
      <c r="D567" s="930"/>
      <c r="E567" s="987">
        <f t="shared" si="110"/>
        <v>0</v>
      </c>
      <c r="F567" s="890">
        <f>IF(A567="Insert Room Name First",0,ROUND(E567/VLOOKUP(A567,'Teaching Areas'!$A$2:$B$15,2,FALSE),0))</f>
        <v>0</v>
      </c>
      <c r="G567" s="930"/>
      <c r="H567" s="890" t="str">
        <f t="shared" si="111"/>
        <v/>
      </c>
      <c r="I567" s="986"/>
      <c r="J567" s="931"/>
      <c r="K567" s="935"/>
      <c r="L567" s="935"/>
      <c r="M567" s="935"/>
      <c r="N567" s="936"/>
      <c r="O567" s="926"/>
      <c r="P567" s="926"/>
      <c r="Q567" s="926"/>
      <c r="R567" s="926"/>
      <c r="S567" s="926"/>
      <c r="T567" s="926"/>
      <c r="U567" s="926"/>
      <c r="V567" s="926"/>
      <c r="W567" s="926"/>
      <c r="X567" s="926"/>
      <c r="Y567" s="926"/>
      <c r="Z567" s="926"/>
      <c r="AA567" s="926"/>
      <c r="AB567" s="926"/>
      <c r="AC567" s="926"/>
      <c r="AD567" s="926"/>
      <c r="AE567" s="926"/>
    </row>
    <row r="568" spans="1:31" ht="18" customHeight="1" thickBot="1" x14ac:dyDescent="0.25">
      <c r="A568" s="1094" t="s">
        <v>939</v>
      </c>
      <c r="B568" s="1095">
        <f>COUNTA(B468:B567)</f>
        <v>0</v>
      </c>
      <c r="C568" s="947"/>
      <c r="D568" s="948" t="s">
        <v>4</v>
      </c>
      <c r="E568" s="140">
        <f>SUM(E468:E567)</f>
        <v>0</v>
      </c>
      <c r="F568" s="141">
        <f>SUM(F468:F567)</f>
        <v>0</v>
      </c>
      <c r="G568" s="141">
        <f>SUM(G468:G567)</f>
        <v>0</v>
      </c>
      <c r="H568" s="204">
        <f>SUM(H468:H567)</f>
        <v>0</v>
      </c>
      <c r="I568" s="957" t="s">
        <v>838</v>
      </c>
      <c r="J568" s="84">
        <f>IF(SUM(J468:J567)=0,0,AVERAGE(J468:J567))</f>
        <v>0</v>
      </c>
      <c r="K568" s="85">
        <f t="shared" ref="K568:N568" si="113">IF(SUM(K468:K567)=0,0,AVERAGE(K468:K567))</f>
        <v>0</v>
      </c>
      <c r="L568" s="85">
        <f t="shared" si="113"/>
        <v>0</v>
      </c>
      <c r="M568" s="85">
        <f t="shared" si="113"/>
        <v>0</v>
      </c>
      <c r="N568" s="86">
        <f t="shared" si="113"/>
        <v>0</v>
      </c>
      <c r="O568" s="926"/>
      <c r="P568" s="926"/>
      <c r="Q568" s="926"/>
      <c r="R568" s="926"/>
      <c r="S568" s="926"/>
      <c r="T568" s="926"/>
      <c r="U568" s="926"/>
      <c r="V568" s="926"/>
      <c r="W568" s="926"/>
      <c r="X568" s="926"/>
      <c r="Y568" s="926"/>
      <c r="Z568" s="926"/>
      <c r="AA568" s="926"/>
      <c r="AB568" s="926"/>
      <c r="AC568" s="926"/>
      <c r="AD568" s="926"/>
      <c r="AE568" s="926"/>
    </row>
    <row r="569" spans="1:31" ht="12" customHeight="1" thickBot="1" x14ac:dyDescent="0.25">
      <c r="A569" s="941"/>
      <c r="B569" s="932"/>
      <c r="C569" s="932"/>
      <c r="D569" s="932"/>
      <c r="E569" s="932"/>
      <c r="F569" s="932"/>
      <c r="G569" s="932"/>
      <c r="H569" s="932"/>
      <c r="I569" s="932"/>
      <c r="J569" s="926"/>
      <c r="K569" s="926"/>
      <c r="L569" s="926"/>
      <c r="M569" s="926"/>
      <c r="N569" s="934"/>
      <c r="O569" s="926"/>
      <c r="P569" s="926"/>
      <c r="Q569" s="926"/>
      <c r="R569" s="926"/>
      <c r="S569" s="926"/>
      <c r="T569" s="926"/>
      <c r="U569" s="926"/>
      <c r="V569" s="926"/>
      <c r="W569" s="926"/>
      <c r="X569" s="926"/>
      <c r="Y569" s="926"/>
      <c r="Z569" s="926"/>
      <c r="AA569" s="926"/>
      <c r="AB569" s="926"/>
      <c r="AC569" s="926"/>
      <c r="AD569" s="926"/>
      <c r="AE569" s="926"/>
    </row>
    <row r="570" spans="1:31" ht="24" customHeight="1" x14ac:dyDescent="0.2">
      <c r="A570" s="933" t="s">
        <v>685</v>
      </c>
      <c r="B570" s="1287" t="s">
        <v>934</v>
      </c>
      <c r="C570" s="1287"/>
      <c r="D570" s="1287"/>
      <c r="E570" s="1287"/>
      <c r="F570" s="1287"/>
      <c r="G570" s="1287"/>
      <c r="H570" s="1287"/>
      <c r="I570" s="1287"/>
      <c r="J570" s="1287"/>
      <c r="K570" s="1287"/>
      <c r="L570" s="1287"/>
      <c r="M570" s="1288"/>
      <c r="N570" s="1289"/>
      <c r="O570" s="926"/>
      <c r="P570" s="926"/>
      <c r="Q570" s="926"/>
      <c r="R570" s="926"/>
      <c r="S570" s="926"/>
      <c r="T570" s="926"/>
      <c r="U570" s="926"/>
      <c r="V570" s="926"/>
      <c r="W570" s="926"/>
      <c r="X570" s="926"/>
      <c r="Y570" s="926"/>
      <c r="Z570" s="926"/>
      <c r="AA570" s="926"/>
      <c r="AB570" s="926"/>
      <c r="AC570" s="926"/>
      <c r="AD570" s="926"/>
      <c r="AE570" s="926"/>
    </row>
    <row r="571" spans="1:31" ht="21" customHeight="1" x14ac:dyDescent="0.2">
      <c r="A571" s="1290" t="s">
        <v>770</v>
      </c>
      <c r="B571" s="953" t="s">
        <v>836</v>
      </c>
      <c r="C571" s="929"/>
      <c r="D571" s="929"/>
      <c r="E571" s="1292" t="s">
        <v>837</v>
      </c>
      <c r="F571" s="1292" t="s">
        <v>735</v>
      </c>
      <c r="G571" s="1292" t="s">
        <v>926</v>
      </c>
      <c r="H571" s="1292" t="s">
        <v>927</v>
      </c>
      <c r="I571" s="929"/>
      <c r="J571" s="1293" t="s">
        <v>756</v>
      </c>
      <c r="K571" s="1293"/>
      <c r="L571" s="1293"/>
      <c r="M571" s="1294"/>
      <c r="N571" s="1295"/>
      <c r="O571" s="945"/>
      <c r="P571" s="946"/>
      <c r="Q571" s="926"/>
      <c r="R571" s="926"/>
      <c r="S571" s="926"/>
      <c r="T571" s="926"/>
      <c r="U571" s="926"/>
      <c r="V571" s="926"/>
      <c r="W571" s="926"/>
      <c r="X571" s="926"/>
      <c r="Y571" s="926"/>
      <c r="Z571" s="926"/>
      <c r="AA571" s="926"/>
      <c r="AB571" s="926"/>
      <c r="AC571" s="926"/>
      <c r="AD571" s="926"/>
      <c r="AE571" s="926"/>
    </row>
    <row r="572" spans="1:31" ht="30" customHeight="1" thickBot="1" x14ac:dyDescent="0.25">
      <c r="A572" s="1291"/>
      <c r="B572" s="952" t="s">
        <v>835</v>
      </c>
      <c r="C572" s="928" t="s">
        <v>737</v>
      </c>
      <c r="D572" s="928" t="s">
        <v>738</v>
      </c>
      <c r="E572" s="1280"/>
      <c r="F572" s="1280"/>
      <c r="G572" s="1280"/>
      <c r="H572" s="1280"/>
      <c r="I572" s="928" t="s">
        <v>736</v>
      </c>
      <c r="J572" s="1013" t="s">
        <v>757</v>
      </c>
      <c r="K572" s="1013" t="s">
        <v>758</v>
      </c>
      <c r="L572" s="1013" t="s">
        <v>759</v>
      </c>
      <c r="M572" s="1013" t="s">
        <v>760</v>
      </c>
      <c r="N572" s="1014" t="s">
        <v>857</v>
      </c>
      <c r="O572" s="945"/>
      <c r="P572" s="946"/>
      <c r="Q572" s="926"/>
      <c r="R572" s="926"/>
      <c r="S572" s="926"/>
      <c r="T572" s="926"/>
      <c r="U572" s="926"/>
      <c r="V572" s="926"/>
      <c r="W572" s="926"/>
      <c r="X572" s="926"/>
      <c r="Y572" s="926"/>
      <c r="Z572" s="926"/>
      <c r="AA572" s="926"/>
      <c r="AB572" s="926"/>
      <c r="AC572" s="926"/>
      <c r="AD572" s="926"/>
      <c r="AE572" s="926"/>
    </row>
    <row r="573" spans="1:31" ht="15" customHeight="1" x14ac:dyDescent="0.2">
      <c r="A573" s="943"/>
      <c r="B573" s="937"/>
      <c r="C573" s="893"/>
      <c r="D573" s="893"/>
      <c r="E573" s="890">
        <f>C573*D573</f>
        <v>0</v>
      </c>
      <c r="F573" s="890">
        <f>IF(A573=0,0,ROUND(E573/VLOOKUP(A573,'Teaching Areas'!$A$18:$B$86,2,FALSE),0))</f>
        <v>0</v>
      </c>
      <c r="G573" s="893"/>
      <c r="H573" s="890" t="str">
        <f>IF(F573=0,"",G573-F573)</f>
        <v/>
      </c>
      <c r="I573" s="982"/>
      <c r="J573" s="922"/>
      <c r="K573" s="922"/>
      <c r="L573" s="922"/>
      <c r="M573" s="922"/>
      <c r="N573" s="924"/>
      <c r="O573" s="1096" t="str">
        <f>IF(A573=0,"",LEFT(A573,FIND(" ",A573)-1))</f>
        <v/>
      </c>
      <c r="P573" s="926"/>
      <c r="Q573" s="926"/>
      <c r="R573" s="926"/>
      <c r="S573" s="926"/>
      <c r="T573" s="926"/>
      <c r="U573" s="926"/>
      <c r="V573" s="926"/>
      <c r="W573" s="926"/>
      <c r="X573" s="926"/>
      <c r="Y573" s="926"/>
      <c r="Z573" s="926"/>
      <c r="AA573" s="926"/>
      <c r="AB573" s="926"/>
      <c r="AC573" s="926"/>
      <c r="AD573" s="926"/>
      <c r="AE573" s="926"/>
    </row>
    <row r="574" spans="1:31" ht="15" customHeight="1" x14ac:dyDescent="0.2">
      <c r="A574" s="943"/>
      <c r="B574" s="938"/>
      <c r="C574" s="891"/>
      <c r="D574" s="891"/>
      <c r="E574" s="984">
        <f t="shared" ref="E574:E672" si="114">C574*D574</f>
        <v>0</v>
      </c>
      <c r="F574" s="890">
        <f>IF(A574=0,0,ROUND(E574/VLOOKUP(A574,'Teaching Areas'!$A$18:$B$86,2,FALSE),0))</f>
        <v>0</v>
      </c>
      <c r="G574" s="891"/>
      <c r="H574" s="890" t="str">
        <f t="shared" ref="H574:H672" si="115">IF(F574=0,"",G574-F574)</f>
        <v/>
      </c>
      <c r="I574" s="983"/>
      <c r="J574" s="923"/>
      <c r="K574" s="922"/>
      <c r="L574" s="922"/>
      <c r="M574" s="922"/>
      <c r="N574" s="924"/>
      <c r="O574" s="1096" t="str">
        <f t="shared" ref="O574:O637" si="116">IF(A574=0,"",LEFT(A574,FIND(" ",A574)-1))</f>
        <v/>
      </c>
      <c r="P574" s="926"/>
      <c r="Q574" s="926"/>
      <c r="R574" s="926"/>
      <c r="S574" s="926"/>
      <c r="T574" s="926"/>
      <c r="U574" s="926"/>
      <c r="V574" s="926"/>
      <c r="W574" s="926"/>
      <c r="X574" s="926"/>
      <c r="Y574" s="926"/>
      <c r="Z574" s="926"/>
      <c r="AA574" s="926"/>
      <c r="AB574" s="926"/>
      <c r="AC574" s="926"/>
      <c r="AD574" s="926"/>
      <c r="AE574" s="926"/>
    </row>
    <row r="575" spans="1:31" ht="15" customHeight="1" x14ac:dyDescent="0.2">
      <c r="A575" s="943"/>
      <c r="B575" s="938"/>
      <c r="C575" s="891"/>
      <c r="D575" s="891"/>
      <c r="E575" s="984">
        <f t="shared" si="114"/>
        <v>0</v>
      </c>
      <c r="F575" s="890">
        <f>IF(A575=0,0,ROUND(E575/VLOOKUP(A575,'Teaching Areas'!$A$18:$B$86,2,FALSE),0))</f>
        <v>0</v>
      </c>
      <c r="G575" s="891"/>
      <c r="H575" s="890" t="str">
        <f t="shared" si="115"/>
        <v/>
      </c>
      <c r="I575" s="983"/>
      <c r="J575" s="923"/>
      <c r="K575" s="922"/>
      <c r="L575" s="922"/>
      <c r="M575" s="922"/>
      <c r="N575" s="924"/>
      <c r="O575" s="1096" t="str">
        <f t="shared" si="116"/>
        <v/>
      </c>
      <c r="P575" s="926"/>
      <c r="Q575" s="926"/>
      <c r="R575" s="926"/>
      <c r="S575" s="926"/>
      <c r="T575" s="926"/>
      <c r="U575" s="926"/>
      <c r="V575" s="926"/>
      <c r="W575" s="926"/>
      <c r="X575" s="926"/>
      <c r="Y575" s="926"/>
      <c r="Z575" s="926"/>
      <c r="AA575" s="926"/>
      <c r="AB575" s="926"/>
      <c r="AC575" s="926"/>
      <c r="AD575" s="926"/>
      <c r="AE575" s="926"/>
    </row>
    <row r="576" spans="1:31" ht="15" customHeight="1" x14ac:dyDescent="0.2">
      <c r="A576" s="943"/>
      <c r="B576" s="938"/>
      <c r="C576" s="891"/>
      <c r="D576" s="891"/>
      <c r="E576" s="984">
        <f t="shared" si="114"/>
        <v>0</v>
      </c>
      <c r="F576" s="890">
        <f>IF(A576=0,0,ROUND(E576/VLOOKUP(A576,'Teaching Areas'!$A$18:$B$86,2,FALSE),0))</f>
        <v>0</v>
      </c>
      <c r="G576" s="891"/>
      <c r="H576" s="890" t="str">
        <f t="shared" si="115"/>
        <v/>
      </c>
      <c r="I576" s="983"/>
      <c r="J576" s="923"/>
      <c r="K576" s="922"/>
      <c r="L576" s="922"/>
      <c r="M576" s="922"/>
      <c r="N576" s="924"/>
      <c r="O576" s="1096" t="str">
        <f t="shared" si="116"/>
        <v/>
      </c>
      <c r="P576" s="926"/>
      <c r="Q576" s="926"/>
      <c r="R576" s="926"/>
      <c r="S576" s="926"/>
      <c r="T576" s="926"/>
      <c r="U576" s="926"/>
      <c r="V576" s="926"/>
      <c r="W576" s="926"/>
      <c r="X576" s="926"/>
      <c r="Y576" s="926"/>
      <c r="Z576" s="926"/>
      <c r="AA576" s="926"/>
      <c r="AB576" s="926"/>
      <c r="AC576" s="926"/>
      <c r="AD576" s="926"/>
      <c r="AE576" s="926"/>
    </row>
    <row r="577" spans="1:31" ht="15" customHeight="1" x14ac:dyDescent="0.2">
      <c r="A577" s="943"/>
      <c r="B577" s="938"/>
      <c r="C577" s="891"/>
      <c r="D577" s="891"/>
      <c r="E577" s="984">
        <f t="shared" si="114"/>
        <v>0</v>
      </c>
      <c r="F577" s="890">
        <f>IF(A577=0,0,ROUND(E577/VLOOKUP(A577,'Teaching Areas'!$A$18:$B$86,2,FALSE),0))</f>
        <v>0</v>
      </c>
      <c r="G577" s="891"/>
      <c r="H577" s="890" t="str">
        <f t="shared" si="115"/>
        <v/>
      </c>
      <c r="I577" s="983"/>
      <c r="J577" s="923"/>
      <c r="K577" s="922"/>
      <c r="L577" s="922"/>
      <c r="M577" s="922"/>
      <c r="N577" s="924"/>
      <c r="O577" s="1096" t="str">
        <f t="shared" si="116"/>
        <v/>
      </c>
      <c r="P577" s="926"/>
      <c r="Q577" s="926"/>
      <c r="R577" s="926"/>
      <c r="S577" s="926"/>
      <c r="T577" s="926"/>
      <c r="U577" s="926"/>
      <c r="V577" s="926"/>
      <c r="W577" s="926"/>
      <c r="X577" s="926"/>
      <c r="Y577" s="926"/>
      <c r="Z577" s="926"/>
      <c r="AA577" s="926"/>
      <c r="AB577" s="926"/>
      <c r="AC577" s="926"/>
      <c r="AD577" s="926"/>
      <c r="AE577" s="926"/>
    </row>
    <row r="578" spans="1:31" ht="15" customHeight="1" x14ac:dyDescent="0.2">
      <c r="A578" s="943"/>
      <c r="B578" s="938"/>
      <c r="C578" s="891"/>
      <c r="D578" s="891"/>
      <c r="E578" s="984">
        <f t="shared" si="114"/>
        <v>0</v>
      </c>
      <c r="F578" s="890">
        <f>IF(A578=0,0,ROUND(E578/VLOOKUP(A578,'Teaching Areas'!$A$18:$B$86,2,FALSE),0))</f>
        <v>0</v>
      </c>
      <c r="G578" s="891"/>
      <c r="H578" s="890" t="str">
        <f t="shared" si="115"/>
        <v/>
      </c>
      <c r="I578" s="983"/>
      <c r="J578" s="923"/>
      <c r="K578" s="922"/>
      <c r="L578" s="922"/>
      <c r="M578" s="922"/>
      <c r="N578" s="924"/>
      <c r="O578" s="1096" t="str">
        <f t="shared" si="116"/>
        <v/>
      </c>
      <c r="P578" s="926"/>
      <c r="Q578" s="926"/>
      <c r="R578" s="926"/>
      <c r="S578" s="926"/>
      <c r="T578" s="926"/>
      <c r="U578" s="926"/>
      <c r="V578" s="926"/>
      <c r="W578" s="926"/>
      <c r="X578" s="926"/>
      <c r="Y578" s="926"/>
      <c r="Z578" s="926"/>
      <c r="AA578" s="926"/>
      <c r="AB578" s="926"/>
      <c r="AC578" s="926"/>
      <c r="AD578" s="926"/>
      <c r="AE578" s="926"/>
    </row>
    <row r="579" spans="1:31" ht="15" customHeight="1" x14ac:dyDescent="0.2">
      <c r="A579" s="943"/>
      <c r="B579" s="937"/>
      <c r="C579" s="893"/>
      <c r="D579" s="893"/>
      <c r="E579" s="984">
        <f t="shared" si="114"/>
        <v>0</v>
      </c>
      <c r="F579" s="890">
        <f>IF(A579=0,0,ROUND(E579/VLOOKUP(A579,'Teaching Areas'!$A$18:$B$86,2,FALSE),0))</f>
        <v>0</v>
      </c>
      <c r="G579" s="891"/>
      <c r="H579" s="890" t="str">
        <f t="shared" si="115"/>
        <v/>
      </c>
      <c r="I579" s="983"/>
      <c r="J579" s="923"/>
      <c r="K579" s="922"/>
      <c r="L579" s="922"/>
      <c r="M579" s="922"/>
      <c r="N579" s="924"/>
      <c r="O579" s="1096" t="str">
        <f t="shared" si="116"/>
        <v/>
      </c>
      <c r="P579" s="926"/>
      <c r="Q579" s="926"/>
      <c r="R579" s="926"/>
      <c r="S579" s="926"/>
      <c r="T579" s="926"/>
      <c r="U579" s="926"/>
      <c r="V579" s="926"/>
      <c r="W579" s="926"/>
      <c r="X579" s="926"/>
      <c r="Y579" s="926"/>
      <c r="Z579" s="926"/>
      <c r="AA579" s="926"/>
      <c r="AB579" s="926"/>
      <c r="AC579" s="926"/>
      <c r="AD579" s="926"/>
      <c r="AE579" s="926"/>
    </row>
    <row r="580" spans="1:31" ht="15" customHeight="1" x14ac:dyDescent="0.2">
      <c r="A580" s="943"/>
      <c r="B580" s="938"/>
      <c r="C580" s="891"/>
      <c r="D580" s="891"/>
      <c r="E580" s="984">
        <f t="shared" si="114"/>
        <v>0</v>
      </c>
      <c r="F580" s="890">
        <f>IF(A580=0,0,ROUND(E580/VLOOKUP(A580,'Teaching Areas'!$A$18:$B$86,2,FALSE),0))</f>
        <v>0</v>
      </c>
      <c r="G580" s="891"/>
      <c r="H580" s="890" t="str">
        <f t="shared" si="115"/>
        <v/>
      </c>
      <c r="I580" s="983"/>
      <c r="J580" s="923"/>
      <c r="K580" s="922"/>
      <c r="L580" s="922"/>
      <c r="M580" s="922"/>
      <c r="N580" s="924"/>
      <c r="O580" s="1096" t="str">
        <f t="shared" si="116"/>
        <v/>
      </c>
      <c r="P580" s="926"/>
      <c r="Q580" s="926"/>
      <c r="R580" s="926"/>
      <c r="S580" s="926"/>
      <c r="T580" s="926"/>
      <c r="U580" s="926"/>
      <c r="V580" s="926"/>
      <c r="W580" s="926"/>
      <c r="X580" s="926"/>
      <c r="Y580" s="926"/>
      <c r="Z580" s="926"/>
      <c r="AA580" s="926"/>
      <c r="AB580" s="926"/>
      <c r="AC580" s="926"/>
      <c r="AD580" s="926"/>
      <c r="AE580" s="926"/>
    </row>
    <row r="581" spans="1:31" ht="15" customHeight="1" x14ac:dyDescent="0.2">
      <c r="A581" s="943"/>
      <c r="B581" s="938"/>
      <c r="C581" s="891"/>
      <c r="D581" s="891"/>
      <c r="E581" s="984">
        <f t="shared" si="114"/>
        <v>0</v>
      </c>
      <c r="F581" s="890">
        <f>IF(A581=0,0,ROUND(E581/VLOOKUP(A581,'Teaching Areas'!$A$18:$B$86,2,FALSE),0))</f>
        <v>0</v>
      </c>
      <c r="G581" s="891"/>
      <c r="H581" s="890" t="str">
        <f t="shared" si="115"/>
        <v/>
      </c>
      <c r="I581" s="983"/>
      <c r="J581" s="923"/>
      <c r="K581" s="922"/>
      <c r="L581" s="922"/>
      <c r="M581" s="922"/>
      <c r="N581" s="924"/>
      <c r="O581" s="1096" t="str">
        <f t="shared" si="116"/>
        <v/>
      </c>
      <c r="P581" s="926"/>
      <c r="Q581" s="926"/>
      <c r="R581" s="926"/>
      <c r="S581" s="926"/>
      <c r="T581" s="926"/>
      <c r="U581" s="926"/>
      <c r="V581" s="926"/>
      <c r="W581" s="926"/>
      <c r="X581" s="926"/>
      <c r="Y581" s="926"/>
      <c r="Z581" s="926"/>
      <c r="AA581" s="926"/>
      <c r="AB581" s="926"/>
      <c r="AC581" s="926"/>
      <c r="AD581" s="926"/>
      <c r="AE581" s="926"/>
    </row>
    <row r="582" spans="1:31" ht="15" customHeight="1" x14ac:dyDescent="0.2">
      <c r="A582" s="943"/>
      <c r="B582" s="938"/>
      <c r="C582" s="891"/>
      <c r="D582" s="891"/>
      <c r="E582" s="984">
        <f t="shared" si="114"/>
        <v>0</v>
      </c>
      <c r="F582" s="890">
        <f>IF(A582=0,0,ROUND(E582/VLOOKUP(A582,'Teaching Areas'!$A$18:$B$86,2,FALSE),0))</f>
        <v>0</v>
      </c>
      <c r="G582" s="891"/>
      <c r="H582" s="890" t="str">
        <f t="shared" si="115"/>
        <v/>
      </c>
      <c r="I582" s="983"/>
      <c r="J582" s="923"/>
      <c r="K582" s="922"/>
      <c r="L582" s="922"/>
      <c r="M582" s="922"/>
      <c r="N582" s="924"/>
      <c r="O582" s="1096" t="str">
        <f t="shared" si="116"/>
        <v/>
      </c>
      <c r="P582" s="926"/>
      <c r="Q582" s="926"/>
      <c r="R582" s="926"/>
      <c r="S582" s="926"/>
      <c r="T582" s="926"/>
      <c r="U582" s="926"/>
      <c r="V582" s="926"/>
      <c r="W582" s="926"/>
      <c r="X582" s="926"/>
      <c r="Y582" s="926"/>
      <c r="Z582" s="926"/>
      <c r="AA582" s="926"/>
      <c r="AB582" s="926"/>
      <c r="AC582" s="926"/>
      <c r="AD582" s="926"/>
      <c r="AE582" s="926"/>
    </row>
    <row r="583" spans="1:31" ht="15" customHeight="1" x14ac:dyDescent="0.2">
      <c r="A583" s="943"/>
      <c r="B583" s="938"/>
      <c r="C583" s="891"/>
      <c r="D583" s="891"/>
      <c r="E583" s="984">
        <f t="shared" si="114"/>
        <v>0</v>
      </c>
      <c r="F583" s="890">
        <f>IF(A583=0,0,ROUND(E583/VLOOKUP(A583,'Teaching Areas'!$A$18:$B$86,2,FALSE),0))</f>
        <v>0</v>
      </c>
      <c r="G583" s="891"/>
      <c r="H583" s="890" t="str">
        <f t="shared" si="115"/>
        <v/>
      </c>
      <c r="I583" s="983"/>
      <c r="J583" s="923"/>
      <c r="K583" s="922"/>
      <c r="L583" s="922"/>
      <c r="M583" s="922"/>
      <c r="N583" s="924"/>
      <c r="O583" s="1096" t="str">
        <f t="shared" si="116"/>
        <v/>
      </c>
      <c r="P583" s="926"/>
      <c r="Q583" s="926"/>
      <c r="R583" s="926"/>
      <c r="S583" s="926"/>
      <c r="T583" s="926"/>
      <c r="U583" s="926"/>
      <c r="V583" s="926"/>
      <c r="W583" s="926"/>
      <c r="X583" s="926"/>
      <c r="Y583" s="926"/>
      <c r="Z583" s="926"/>
      <c r="AA583" s="926"/>
      <c r="AB583" s="926"/>
      <c r="AC583" s="926"/>
      <c r="AD583" s="926"/>
      <c r="AE583" s="926"/>
    </row>
    <row r="584" spans="1:31" ht="15" customHeight="1" x14ac:dyDescent="0.2">
      <c r="A584" s="943"/>
      <c r="B584" s="938"/>
      <c r="C584" s="891"/>
      <c r="D584" s="891"/>
      <c r="E584" s="984">
        <f t="shared" si="114"/>
        <v>0</v>
      </c>
      <c r="F584" s="890">
        <f>IF(A584=0,0,ROUND(E584/VLOOKUP(A584,'Teaching Areas'!$A$18:$B$86,2,FALSE),0))</f>
        <v>0</v>
      </c>
      <c r="G584" s="891"/>
      <c r="H584" s="890" t="str">
        <f t="shared" si="115"/>
        <v/>
      </c>
      <c r="I584" s="983"/>
      <c r="J584" s="923"/>
      <c r="K584" s="922"/>
      <c r="L584" s="922"/>
      <c r="M584" s="922"/>
      <c r="N584" s="924"/>
      <c r="O584" s="1096" t="str">
        <f t="shared" si="116"/>
        <v/>
      </c>
      <c r="P584" s="926"/>
      <c r="Q584" s="926"/>
      <c r="R584" s="926"/>
      <c r="S584" s="926"/>
      <c r="T584" s="926"/>
      <c r="U584" s="926"/>
      <c r="V584" s="926"/>
      <c r="W584" s="926"/>
      <c r="X584" s="926"/>
      <c r="Y584" s="926"/>
      <c r="Z584" s="926"/>
      <c r="AA584" s="926"/>
      <c r="AB584" s="926"/>
      <c r="AC584" s="926"/>
      <c r="AD584" s="926"/>
      <c r="AE584" s="926"/>
    </row>
    <row r="585" spans="1:31" ht="15" customHeight="1" x14ac:dyDescent="0.2">
      <c r="A585" s="943"/>
      <c r="B585" s="938"/>
      <c r="C585" s="891"/>
      <c r="D585" s="891"/>
      <c r="E585" s="984">
        <f t="shared" si="114"/>
        <v>0</v>
      </c>
      <c r="F585" s="890">
        <f>IF(A585=0,0,ROUND(E585/VLOOKUP(A585,'Teaching Areas'!$A$18:$B$86,2,FALSE),0))</f>
        <v>0</v>
      </c>
      <c r="G585" s="891"/>
      <c r="H585" s="890" t="str">
        <f t="shared" si="115"/>
        <v/>
      </c>
      <c r="I585" s="983"/>
      <c r="J585" s="923"/>
      <c r="K585" s="922"/>
      <c r="L585" s="922"/>
      <c r="M585" s="922"/>
      <c r="N585" s="924"/>
      <c r="O585" s="1096" t="str">
        <f t="shared" si="116"/>
        <v/>
      </c>
      <c r="P585" s="926"/>
      <c r="Q585" s="926"/>
      <c r="R585" s="926"/>
      <c r="S585" s="926"/>
      <c r="T585" s="926"/>
      <c r="U585" s="926"/>
      <c r="V585" s="926"/>
      <c r="W585" s="926"/>
      <c r="X585" s="926"/>
      <c r="Y585" s="926"/>
      <c r="Z585" s="926"/>
      <c r="AA585" s="926"/>
      <c r="AB585" s="926"/>
      <c r="AC585" s="926"/>
      <c r="AD585" s="926"/>
      <c r="AE585" s="926"/>
    </row>
    <row r="586" spans="1:31" ht="15" customHeight="1" x14ac:dyDescent="0.2">
      <c r="A586" s="943"/>
      <c r="B586" s="938"/>
      <c r="C586" s="891"/>
      <c r="D586" s="891"/>
      <c r="E586" s="984">
        <f t="shared" si="114"/>
        <v>0</v>
      </c>
      <c r="F586" s="890">
        <f>IF(A586=0,0,ROUND(E586/VLOOKUP(A586,'Teaching Areas'!$A$18:$B$86,2,FALSE),0))</f>
        <v>0</v>
      </c>
      <c r="G586" s="891"/>
      <c r="H586" s="890" t="str">
        <f t="shared" si="115"/>
        <v/>
      </c>
      <c r="I586" s="983"/>
      <c r="J586" s="923"/>
      <c r="K586" s="922"/>
      <c r="L586" s="922"/>
      <c r="M586" s="922"/>
      <c r="N586" s="924"/>
      <c r="O586" s="1096" t="str">
        <f t="shared" si="116"/>
        <v/>
      </c>
      <c r="P586" s="926"/>
      <c r="Q586" s="926"/>
      <c r="R586" s="926"/>
      <c r="S586" s="926"/>
      <c r="T586" s="926"/>
      <c r="U586" s="926"/>
      <c r="V586" s="926"/>
      <c r="W586" s="926"/>
      <c r="X586" s="926"/>
      <c r="Y586" s="926"/>
      <c r="Z586" s="926"/>
      <c r="AA586" s="926"/>
      <c r="AB586" s="926"/>
      <c r="AC586" s="926"/>
      <c r="AD586" s="926"/>
      <c r="AE586" s="926"/>
    </row>
    <row r="587" spans="1:31" ht="15" customHeight="1" x14ac:dyDescent="0.2">
      <c r="A587" s="943"/>
      <c r="B587" s="938"/>
      <c r="C587" s="891"/>
      <c r="D587" s="891"/>
      <c r="E587" s="984">
        <f t="shared" si="114"/>
        <v>0</v>
      </c>
      <c r="F587" s="890">
        <f>IF(A587=0,0,ROUND(E587/VLOOKUP(A587,'Teaching Areas'!$A$18:$B$86,2,FALSE),0))</f>
        <v>0</v>
      </c>
      <c r="G587" s="891"/>
      <c r="H587" s="890" t="str">
        <f t="shared" si="115"/>
        <v/>
      </c>
      <c r="I587" s="983"/>
      <c r="J587" s="923"/>
      <c r="K587" s="922"/>
      <c r="L587" s="922"/>
      <c r="M587" s="922"/>
      <c r="N587" s="924"/>
      <c r="O587" s="1096" t="str">
        <f t="shared" si="116"/>
        <v/>
      </c>
      <c r="P587" s="926"/>
      <c r="Q587" s="926"/>
      <c r="R587" s="926"/>
      <c r="S587" s="926"/>
      <c r="T587" s="926"/>
      <c r="U587" s="926"/>
      <c r="V587" s="926"/>
      <c r="W587" s="926"/>
      <c r="X587" s="926"/>
      <c r="Y587" s="926"/>
      <c r="Z587" s="926"/>
      <c r="AA587" s="926"/>
      <c r="AB587" s="926"/>
      <c r="AC587" s="926"/>
      <c r="AD587" s="926"/>
      <c r="AE587" s="926"/>
    </row>
    <row r="588" spans="1:31" ht="15" customHeight="1" x14ac:dyDescent="0.2">
      <c r="A588" s="943"/>
      <c r="B588" s="938"/>
      <c r="C588" s="891"/>
      <c r="D588" s="891"/>
      <c r="E588" s="984">
        <f t="shared" si="114"/>
        <v>0</v>
      </c>
      <c r="F588" s="890">
        <f>IF(A588=0,0,ROUND(E588/VLOOKUP(A588,'Teaching Areas'!$A$18:$B$86,2,FALSE),0))</f>
        <v>0</v>
      </c>
      <c r="G588" s="891"/>
      <c r="H588" s="890" t="str">
        <f t="shared" si="115"/>
        <v/>
      </c>
      <c r="I588" s="983"/>
      <c r="J588" s="923"/>
      <c r="K588" s="922"/>
      <c r="L588" s="922"/>
      <c r="M588" s="922"/>
      <c r="N588" s="924"/>
      <c r="O588" s="1096" t="str">
        <f t="shared" si="116"/>
        <v/>
      </c>
      <c r="P588" s="926"/>
      <c r="Q588" s="926"/>
      <c r="R588" s="926"/>
      <c r="S588" s="926"/>
      <c r="T588" s="926"/>
      <c r="U588" s="926"/>
      <c r="V588" s="926"/>
      <c r="W588" s="926"/>
      <c r="X588" s="926"/>
      <c r="Y588" s="926"/>
      <c r="Z588" s="926"/>
      <c r="AA588" s="926"/>
      <c r="AB588" s="926"/>
      <c r="AC588" s="926"/>
      <c r="AD588" s="926"/>
      <c r="AE588" s="926"/>
    </row>
    <row r="589" spans="1:31" ht="15" customHeight="1" x14ac:dyDescent="0.2">
      <c r="A589" s="943"/>
      <c r="B589" s="938"/>
      <c r="C589" s="891"/>
      <c r="D589" s="891"/>
      <c r="E589" s="984">
        <f t="shared" si="114"/>
        <v>0</v>
      </c>
      <c r="F589" s="890">
        <f>IF(A589=0,0,ROUND(E589/VLOOKUP(A589,'Teaching Areas'!$A$18:$B$86,2,FALSE),0))</f>
        <v>0</v>
      </c>
      <c r="G589" s="891"/>
      <c r="H589" s="890" t="str">
        <f t="shared" si="115"/>
        <v/>
      </c>
      <c r="I589" s="983"/>
      <c r="J589" s="923"/>
      <c r="K589" s="922"/>
      <c r="L589" s="922"/>
      <c r="M589" s="922"/>
      <c r="N589" s="924"/>
      <c r="O589" s="1096" t="str">
        <f t="shared" si="116"/>
        <v/>
      </c>
      <c r="P589" s="926"/>
      <c r="Q589" s="926"/>
      <c r="R589" s="926"/>
      <c r="S589" s="926"/>
      <c r="T589" s="926"/>
      <c r="U589" s="926"/>
      <c r="V589" s="926"/>
      <c r="W589" s="926"/>
      <c r="X589" s="926"/>
      <c r="Y589" s="926"/>
      <c r="Z589" s="926"/>
      <c r="AA589" s="926"/>
      <c r="AB589" s="926"/>
      <c r="AC589" s="926"/>
      <c r="AD589" s="926"/>
      <c r="AE589" s="926"/>
    </row>
    <row r="590" spans="1:31" ht="15" customHeight="1" x14ac:dyDescent="0.2">
      <c r="A590" s="943"/>
      <c r="B590" s="938"/>
      <c r="C590" s="891"/>
      <c r="D590" s="891"/>
      <c r="E590" s="984">
        <f t="shared" si="114"/>
        <v>0</v>
      </c>
      <c r="F590" s="890">
        <f>IF(A590=0,0,ROUND(E590/VLOOKUP(A590,'Teaching Areas'!$A$18:$B$86,2,FALSE),0))</f>
        <v>0</v>
      </c>
      <c r="G590" s="891"/>
      <c r="H590" s="890" t="str">
        <f t="shared" si="115"/>
        <v/>
      </c>
      <c r="I590" s="983"/>
      <c r="J590" s="923"/>
      <c r="K590" s="922"/>
      <c r="L590" s="922"/>
      <c r="M590" s="922"/>
      <c r="N590" s="924"/>
      <c r="O590" s="1096" t="str">
        <f t="shared" si="116"/>
        <v/>
      </c>
      <c r="P590" s="926"/>
      <c r="Q590" s="926"/>
      <c r="R590" s="926"/>
      <c r="S590" s="926"/>
      <c r="T590" s="926"/>
      <c r="U590" s="926"/>
      <c r="V590" s="926"/>
      <c r="W590" s="926"/>
      <c r="X590" s="926"/>
      <c r="Y590" s="926"/>
      <c r="Z590" s="926"/>
      <c r="AA590" s="926"/>
      <c r="AB590" s="926"/>
      <c r="AC590" s="926"/>
      <c r="AD590" s="926"/>
      <c r="AE590" s="926"/>
    </row>
    <row r="591" spans="1:31" ht="15" customHeight="1" x14ac:dyDescent="0.2">
      <c r="A591" s="943"/>
      <c r="B591" s="938"/>
      <c r="C591" s="891"/>
      <c r="D591" s="891"/>
      <c r="E591" s="984">
        <f t="shared" si="114"/>
        <v>0</v>
      </c>
      <c r="F591" s="890">
        <f>IF(A591=0,0,ROUND(E591/VLOOKUP(A591,'Teaching Areas'!$A$18:$B$86,2,FALSE),0))</f>
        <v>0</v>
      </c>
      <c r="G591" s="891"/>
      <c r="H591" s="890" t="str">
        <f t="shared" si="115"/>
        <v/>
      </c>
      <c r="I591" s="983"/>
      <c r="J591" s="923"/>
      <c r="K591" s="922"/>
      <c r="L591" s="922"/>
      <c r="M591" s="922"/>
      <c r="N591" s="924"/>
      <c r="O591" s="1096" t="str">
        <f t="shared" si="116"/>
        <v/>
      </c>
      <c r="P591" s="926"/>
      <c r="Q591" s="926"/>
      <c r="R591" s="926"/>
      <c r="S591" s="926"/>
      <c r="T591" s="926"/>
      <c r="U591" s="926"/>
      <c r="V591" s="926"/>
      <c r="W591" s="926"/>
      <c r="X591" s="926"/>
      <c r="Y591" s="926"/>
      <c r="Z591" s="926"/>
      <c r="AA591" s="926"/>
      <c r="AB591" s="926"/>
      <c r="AC591" s="926"/>
      <c r="AD591" s="926"/>
      <c r="AE591" s="926"/>
    </row>
    <row r="592" spans="1:31" ht="15" customHeight="1" x14ac:dyDescent="0.2">
      <c r="A592" s="943"/>
      <c r="B592" s="938"/>
      <c r="C592" s="891"/>
      <c r="D592" s="891"/>
      <c r="E592" s="984">
        <f t="shared" si="114"/>
        <v>0</v>
      </c>
      <c r="F592" s="890">
        <f>IF(A592=0,0,ROUND(E592/VLOOKUP(A592,'Teaching Areas'!$A$18:$B$86,2,FALSE),0))</f>
        <v>0</v>
      </c>
      <c r="G592" s="891"/>
      <c r="H592" s="890" t="str">
        <f t="shared" si="115"/>
        <v/>
      </c>
      <c r="I592" s="983"/>
      <c r="J592" s="923"/>
      <c r="K592" s="922"/>
      <c r="L592" s="922"/>
      <c r="M592" s="922"/>
      <c r="N592" s="924"/>
      <c r="O592" s="1096" t="str">
        <f t="shared" si="116"/>
        <v/>
      </c>
      <c r="P592" s="926"/>
      <c r="Q592" s="926"/>
      <c r="R592" s="926"/>
      <c r="S592" s="926"/>
      <c r="T592" s="926"/>
      <c r="U592" s="926"/>
      <c r="V592" s="926"/>
      <c r="W592" s="926"/>
      <c r="X592" s="926"/>
      <c r="Y592" s="926"/>
      <c r="Z592" s="926"/>
      <c r="AA592" s="926"/>
      <c r="AB592" s="926"/>
      <c r="AC592" s="926"/>
      <c r="AD592" s="926"/>
      <c r="AE592" s="926"/>
    </row>
    <row r="593" spans="1:31" ht="15" customHeight="1" x14ac:dyDescent="0.2">
      <c r="A593" s="943"/>
      <c r="B593" s="938"/>
      <c r="C593" s="891"/>
      <c r="D593" s="891"/>
      <c r="E593" s="984">
        <f t="shared" si="114"/>
        <v>0</v>
      </c>
      <c r="F593" s="890">
        <f>IF(A593=0,0,ROUND(E593/VLOOKUP(A593,'Teaching Areas'!$A$18:$B$86,2,FALSE),0))</f>
        <v>0</v>
      </c>
      <c r="G593" s="891"/>
      <c r="H593" s="890" t="str">
        <f t="shared" si="115"/>
        <v/>
      </c>
      <c r="I593" s="983"/>
      <c r="J593" s="923"/>
      <c r="K593" s="922"/>
      <c r="L593" s="922"/>
      <c r="M593" s="922"/>
      <c r="N593" s="924"/>
      <c r="O593" s="1096" t="str">
        <f t="shared" si="116"/>
        <v/>
      </c>
      <c r="P593" s="926"/>
      <c r="Q593" s="926"/>
      <c r="R593" s="926"/>
      <c r="S593" s="926"/>
      <c r="T593" s="926"/>
      <c r="U593" s="926"/>
      <c r="V593" s="926"/>
      <c r="W593" s="926"/>
      <c r="X593" s="926"/>
      <c r="Y593" s="926"/>
      <c r="Z593" s="926"/>
      <c r="AA593" s="926"/>
      <c r="AB593" s="926"/>
      <c r="AC593" s="926"/>
      <c r="AD593" s="926"/>
      <c r="AE593" s="926"/>
    </row>
    <row r="594" spans="1:31" ht="15" customHeight="1" x14ac:dyDescent="0.2">
      <c r="A594" s="943"/>
      <c r="B594" s="938"/>
      <c r="C594" s="891"/>
      <c r="D594" s="891"/>
      <c r="E594" s="984">
        <f t="shared" si="114"/>
        <v>0</v>
      </c>
      <c r="F594" s="890">
        <f>IF(A594=0,0,ROUND(E594/VLOOKUP(A594,'Teaching Areas'!$A$18:$B$86,2,FALSE),0))</f>
        <v>0</v>
      </c>
      <c r="G594" s="891"/>
      <c r="H594" s="890" t="str">
        <f t="shared" si="115"/>
        <v/>
      </c>
      <c r="I594" s="983"/>
      <c r="J594" s="923"/>
      <c r="K594" s="922"/>
      <c r="L594" s="922"/>
      <c r="M594" s="922"/>
      <c r="N594" s="924"/>
      <c r="O594" s="1096" t="str">
        <f t="shared" si="116"/>
        <v/>
      </c>
      <c r="P594" s="926"/>
      <c r="Q594" s="926"/>
      <c r="R594" s="926"/>
      <c r="S594" s="926"/>
      <c r="T594" s="926"/>
      <c r="U594" s="926"/>
      <c r="V594" s="926"/>
      <c r="W594" s="926"/>
      <c r="X594" s="926"/>
      <c r="Y594" s="926"/>
      <c r="Z594" s="926"/>
      <c r="AA594" s="926"/>
      <c r="AB594" s="926"/>
      <c r="AC594" s="926"/>
      <c r="AD594" s="926"/>
      <c r="AE594" s="926"/>
    </row>
    <row r="595" spans="1:31" ht="15" customHeight="1" x14ac:dyDescent="0.2">
      <c r="A595" s="943"/>
      <c r="B595" s="939"/>
      <c r="C595" s="891"/>
      <c r="D595" s="891"/>
      <c r="E595" s="984">
        <f t="shared" si="114"/>
        <v>0</v>
      </c>
      <c r="F595" s="890">
        <f>IF(A595=0,0,ROUND(E595/VLOOKUP(A595,'Teaching Areas'!$A$18:$B$86,2,FALSE),0))</f>
        <v>0</v>
      </c>
      <c r="G595" s="892"/>
      <c r="H595" s="890" t="str">
        <f t="shared" si="115"/>
        <v/>
      </c>
      <c r="I595" s="985"/>
      <c r="J595" s="923"/>
      <c r="K595" s="922"/>
      <c r="L595" s="922"/>
      <c r="M595" s="922"/>
      <c r="N595" s="924"/>
      <c r="O595" s="1096" t="str">
        <f t="shared" si="116"/>
        <v/>
      </c>
      <c r="P595" s="926"/>
      <c r="Q595" s="926"/>
      <c r="R595" s="926"/>
      <c r="S595" s="926"/>
      <c r="T595" s="926"/>
      <c r="U595" s="926"/>
      <c r="V595" s="926"/>
      <c r="W595" s="926"/>
      <c r="X595" s="926"/>
      <c r="Y595" s="926"/>
      <c r="Z595" s="926"/>
      <c r="AA595" s="926"/>
      <c r="AB595" s="926"/>
      <c r="AC595" s="926"/>
      <c r="AD595" s="926"/>
      <c r="AE595" s="926"/>
    </row>
    <row r="596" spans="1:31" ht="15" customHeight="1" x14ac:dyDescent="0.2">
      <c r="A596" s="943"/>
      <c r="B596" s="939"/>
      <c r="C596" s="891"/>
      <c r="D596" s="891"/>
      <c r="E596" s="984">
        <f t="shared" si="114"/>
        <v>0</v>
      </c>
      <c r="F596" s="890">
        <f>IF(A596=0,0,ROUND(E596/VLOOKUP(A596,'Teaching Areas'!$A$18:$B$86,2,FALSE),0))</f>
        <v>0</v>
      </c>
      <c r="G596" s="892"/>
      <c r="H596" s="890" t="str">
        <f t="shared" si="115"/>
        <v/>
      </c>
      <c r="I596" s="985"/>
      <c r="J596" s="923"/>
      <c r="K596" s="922"/>
      <c r="L596" s="922"/>
      <c r="M596" s="922"/>
      <c r="N596" s="924"/>
      <c r="O596" s="1096" t="str">
        <f t="shared" si="116"/>
        <v/>
      </c>
      <c r="P596" s="926"/>
      <c r="Q596" s="926"/>
      <c r="R596" s="926"/>
      <c r="S596" s="926"/>
      <c r="T596" s="926"/>
      <c r="U596" s="926"/>
      <c r="V596" s="926"/>
      <c r="W596" s="926"/>
      <c r="X596" s="926"/>
      <c r="Y596" s="926"/>
      <c r="Z596" s="926"/>
      <c r="AA596" s="926"/>
      <c r="AB596" s="926"/>
      <c r="AC596" s="926"/>
      <c r="AD596" s="926"/>
      <c r="AE596" s="926"/>
    </row>
    <row r="597" spans="1:31" ht="15" customHeight="1" x14ac:dyDescent="0.2">
      <c r="A597" s="943"/>
      <c r="B597" s="938"/>
      <c r="C597" s="891"/>
      <c r="D597" s="891"/>
      <c r="E597" s="984">
        <f t="shared" si="114"/>
        <v>0</v>
      </c>
      <c r="F597" s="890">
        <f>IF(A597=0,0,ROUND(E597/VLOOKUP(A597,'Teaching Areas'!$A$18:$B$86,2,FALSE),0))</f>
        <v>0</v>
      </c>
      <c r="G597" s="891"/>
      <c r="H597" s="890" t="str">
        <f t="shared" si="115"/>
        <v/>
      </c>
      <c r="I597" s="983"/>
      <c r="J597" s="923"/>
      <c r="K597" s="922"/>
      <c r="L597" s="922"/>
      <c r="M597" s="922"/>
      <c r="N597" s="924"/>
      <c r="O597" s="1096" t="str">
        <f t="shared" si="116"/>
        <v/>
      </c>
      <c r="P597" s="926"/>
      <c r="Q597" s="926"/>
      <c r="R597" s="926"/>
      <c r="S597" s="926"/>
      <c r="T597" s="926"/>
      <c r="U597" s="926"/>
      <c r="V597" s="926"/>
      <c r="W597" s="926"/>
      <c r="X597" s="926"/>
      <c r="Y597" s="926"/>
      <c r="Z597" s="926"/>
      <c r="AA597" s="926"/>
      <c r="AB597" s="926"/>
      <c r="AC597" s="926"/>
      <c r="AD597" s="926"/>
      <c r="AE597" s="926"/>
    </row>
    <row r="598" spans="1:31" ht="15" customHeight="1" x14ac:dyDescent="0.2">
      <c r="A598" s="943"/>
      <c r="B598" s="938"/>
      <c r="C598" s="891"/>
      <c r="D598" s="891"/>
      <c r="E598" s="984">
        <f t="shared" si="114"/>
        <v>0</v>
      </c>
      <c r="F598" s="890">
        <f>IF(A598=0,0,ROUND(E598/VLOOKUP(A598,'Teaching Areas'!$A$18:$B$86,2,FALSE),0))</f>
        <v>0</v>
      </c>
      <c r="G598" s="891"/>
      <c r="H598" s="890" t="str">
        <f t="shared" si="115"/>
        <v/>
      </c>
      <c r="I598" s="983"/>
      <c r="J598" s="923"/>
      <c r="K598" s="922"/>
      <c r="L598" s="922"/>
      <c r="M598" s="922"/>
      <c r="N598" s="924"/>
      <c r="O598" s="1096" t="str">
        <f t="shared" si="116"/>
        <v/>
      </c>
      <c r="P598" s="926"/>
      <c r="Q598" s="926"/>
      <c r="R598" s="926"/>
      <c r="S598" s="926"/>
      <c r="T598" s="926"/>
      <c r="U598" s="926"/>
      <c r="V598" s="926"/>
      <c r="W598" s="926"/>
      <c r="X598" s="926"/>
      <c r="Y598" s="926"/>
      <c r="Z598" s="926"/>
      <c r="AA598" s="926"/>
      <c r="AB598" s="926"/>
      <c r="AC598" s="926"/>
      <c r="AD598" s="926"/>
      <c r="AE598" s="926"/>
    </row>
    <row r="599" spans="1:31" ht="15" customHeight="1" x14ac:dyDescent="0.2">
      <c r="A599" s="943"/>
      <c r="B599" s="937"/>
      <c r="C599" s="893"/>
      <c r="D599" s="893"/>
      <c r="E599" s="984">
        <f t="shared" si="114"/>
        <v>0</v>
      </c>
      <c r="F599" s="890">
        <f>IF(A599=0,0,ROUND(E599/VLOOKUP(A599,'Teaching Areas'!$A$18:$B$86,2,FALSE),0))</f>
        <v>0</v>
      </c>
      <c r="G599" s="891"/>
      <c r="H599" s="890" t="str">
        <f t="shared" si="115"/>
        <v/>
      </c>
      <c r="I599" s="983"/>
      <c r="J599" s="923"/>
      <c r="K599" s="922"/>
      <c r="L599" s="922"/>
      <c r="M599" s="922"/>
      <c r="N599" s="924"/>
      <c r="O599" s="1096" t="str">
        <f t="shared" si="116"/>
        <v/>
      </c>
      <c r="P599" s="926"/>
      <c r="Q599" s="926"/>
      <c r="R599" s="926"/>
      <c r="S599" s="926"/>
      <c r="T599" s="926"/>
      <c r="U599" s="926"/>
      <c r="V599" s="926"/>
      <c r="W599" s="926"/>
      <c r="X599" s="926"/>
      <c r="Y599" s="926"/>
      <c r="Z599" s="926"/>
      <c r="AA599" s="926"/>
      <c r="AB599" s="926"/>
      <c r="AC599" s="926"/>
      <c r="AD599" s="926"/>
      <c r="AE599" s="926"/>
    </row>
    <row r="600" spans="1:31" ht="15" customHeight="1" x14ac:dyDescent="0.2">
      <c r="A600" s="943"/>
      <c r="B600" s="938"/>
      <c r="C600" s="891"/>
      <c r="D600" s="891"/>
      <c r="E600" s="984">
        <f t="shared" si="114"/>
        <v>0</v>
      </c>
      <c r="F600" s="890">
        <f>IF(A600=0,0,ROUND(E600/VLOOKUP(A600,'Teaching Areas'!$A$18:$B$86,2,FALSE),0))</f>
        <v>0</v>
      </c>
      <c r="G600" s="891"/>
      <c r="H600" s="890" t="str">
        <f t="shared" si="115"/>
        <v/>
      </c>
      <c r="I600" s="983"/>
      <c r="J600" s="923"/>
      <c r="K600" s="922"/>
      <c r="L600" s="922"/>
      <c r="M600" s="922"/>
      <c r="N600" s="924"/>
      <c r="O600" s="1096" t="str">
        <f t="shared" si="116"/>
        <v/>
      </c>
      <c r="P600" s="926"/>
      <c r="Q600" s="926"/>
      <c r="R600" s="926"/>
      <c r="S600" s="926"/>
      <c r="T600" s="926"/>
      <c r="U600" s="926"/>
      <c r="V600" s="926"/>
      <c r="W600" s="926"/>
      <c r="X600" s="926"/>
      <c r="Y600" s="926"/>
      <c r="Z600" s="926"/>
      <c r="AA600" s="926"/>
      <c r="AB600" s="926"/>
      <c r="AC600" s="926"/>
      <c r="AD600" s="926"/>
      <c r="AE600" s="926"/>
    </row>
    <row r="601" spans="1:31" ht="15" customHeight="1" x14ac:dyDescent="0.2">
      <c r="A601" s="943"/>
      <c r="B601" s="938"/>
      <c r="C601" s="891"/>
      <c r="D601" s="891"/>
      <c r="E601" s="984">
        <f t="shared" si="114"/>
        <v>0</v>
      </c>
      <c r="F601" s="890">
        <f>IF(A601=0,0,ROUND(E601/VLOOKUP(A601,'Teaching Areas'!$A$18:$B$86,2,FALSE),0))</f>
        <v>0</v>
      </c>
      <c r="G601" s="891"/>
      <c r="H601" s="890" t="str">
        <f t="shared" si="115"/>
        <v/>
      </c>
      <c r="I601" s="983"/>
      <c r="J601" s="923"/>
      <c r="K601" s="922"/>
      <c r="L601" s="922"/>
      <c r="M601" s="922"/>
      <c r="N601" s="924"/>
      <c r="O601" s="1096" t="str">
        <f t="shared" si="116"/>
        <v/>
      </c>
      <c r="P601" s="926"/>
      <c r="Q601" s="926"/>
      <c r="R601" s="926"/>
      <c r="S601" s="926"/>
      <c r="T601" s="926"/>
      <c r="U601" s="926"/>
      <c r="V601" s="926"/>
      <c r="W601" s="926"/>
      <c r="X601" s="926"/>
      <c r="Y601" s="926"/>
      <c r="Z601" s="926"/>
      <c r="AA601" s="926"/>
      <c r="AB601" s="926"/>
      <c r="AC601" s="926"/>
      <c r="AD601" s="926"/>
      <c r="AE601" s="926"/>
    </row>
    <row r="602" spans="1:31" ht="15" customHeight="1" x14ac:dyDescent="0.2">
      <c r="A602" s="943"/>
      <c r="B602" s="938"/>
      <c r="C602" s="891"/>
      <c r="D602" s="891"/>
      <c r="E602" s="984">
        <f t="shared" si="114"/>
        <v>0</v>
      </c>
      <c r="F602" s="890">
        <f>IF(A602=0,0,ROUND(E602/VLOOKUP(A602,'Teaching Areas'!$A$18:$B$86,2,FALSE),0))</f>
        <v>0</v>
      </c>
      <c r="G602" s="891"/>
      <c r="H602" s="890" t="str">
        <f t="shared" si="115"/>
        <v/>
      </c>
      <c r="I602" s="983"/>
      <c r="J602" s="923"/>
      <c r="K602" s="922"/>
      <c r="L602" s="922"/>
      <c r="M602" s="922"/>
      <c r="N602" s="924"/>
      <c r="O602" s="1096" t="str">
        <f t="shared" si="116"/>
        <v/>
      </c>
      <c r="P602" s="926"/>
      <c r="Q602" s="926"/>
      <c r="R602" s="926"/>
      <c r="S602" s="926"/>
      <c r="T602" s="926"/>
      <c r="U602" s="926"/>
      <c r="V602" s="926"/>
      <c r="W602" s="926"/>
      <c r="X602" s="926"/>
      <c r="Y602" s="926"/>
      <c r="Z602" s="926"/>
      <c r="AA602" s="926"/>
      <c r="AB602" s="926"/>
      <c r="AC602" s="926"/>
      <c r="AD602" s="926"/>
      <c r="AE602" s="926"/>
    </row>
    <row r="603" spans="1:31" ht="15" customHeight="1" x14ac:dyDescent="0.2">
      <c r="A603" s="943"/>
      <c r="B603" s="938"/>
      <c r="C603" s="891"/>
      <c r="D603" s="891"/>
      <c r="E603" s="984">
        <f t="shared" si="114"/>
        <v>0</v>
      </c>
      <c r="F603" s="890">
        <f>IF(A603=0,0,ROUND(E603/VLOOKUP(A603,'Teaching Areas'!$A$18:$B$86,2,FALSE),0))</f>
        <v>0</v>
      </c>
      <c r="G603" s="891"/>
      <c r="H603" s="890" t="str">
        <f t="shared" si="115"/>
        <v/>
      </c>
      <c r="I603" s="983"/>
      <c r="J603" s="923"/>
      <c r="K603" s="922"/>
      <c r="L603" s="922"/>
      <c r="M603" s="922"/>
      <c r="N603" s="924"/>
      <c r="O603" s="1096" t="str">
        <f t="shared" si="116"/>
        <v/>
      </c>
      <c r="P603" s="926"/>
      <c r="Q603" s="926"/>
      <c r="R603" s="926"/>
      <c r="S603" s="926"/>
      <c r="T603" s="926"/>
      <c r="U603" s="926"/>
      <c r="V603" s="926"/>
      <c r="W603" s="926"/>
      <c r="X603" s="926"/>
      <c r="Y603" s="926"/>
      <c r="Z603" s="926"/>
      <c r="AA603" s="926"/>
      <c r="AB603" s="926"/>
      <c r="AC603" s="926"/>
      <c r="AD603" s="926"/>
      <c r="AE603" s="926"/>
    </row>
    <row r="604" spans="1:31" ht="15" customHeight="1" x14ac:dyDescent="0.2">
      <c r="A604" s="943"/>
      <c r="B604" s="938"/>
      <c r="C604" s="891"/>
      <c r="D604" s="891"/>
      <c r="E604" s="984">
        <f t="shared" si="114"/>
        <v>0</v>
      </c>
      <c r="F604" s="890">
        <f>IF(A604=0,0,ROUND(E604/VLOOKUP(A604,'Teaching Areas'!$A$18:$B$86,2,FALSE),0))</f>
        <v>0</v>
      </c>
      <c r="G604" s="891"/>
      <c r="H604" s="890" t="str">
        <f t="shared" si="115"/>
        <v/>
      </c>
      <c r="I604" s="983"/>
      <c r="J604" s="923"/>
      <c r="K604" s="922"/>
      <c r="L604" s="922"/>
      <c r="M604" s="922"/>
      <c r="N604" s="924"/>
      <c r="O604" s="1096" t="str">
        <f t="shared" si="116"/>
        <v/>
      </c>
      <c r="P604" s="926"/>
      <c r="Q604" s="926"/>
      <c r="R604" s="926"/>
      <c r="S604" s="926"/>
      <c r="T604" s="926"/>
      <c r="U604" s="926"/>
      <c r="V604" s="926"/>
      <c r="W604" s="926"/>
      <c r="X604" s="926"/>
      <c r="Y604" s="926"/>
      <c r="Z604" s="926"/>
      <c r="AA604" s="926"/>
      <c r="AB604" s="926"/>
      <c r="AC604" s="926"/>
      <c r="AD604" s="926"/>
      <c r="AE604" s="926"/>
    </row>
    <row r="605" spans="1:31" ht="15" customHeight="1" x14ac:dyDescent="0.2">
      <c r="A605" s="943"/>
      <c r="B605" s="938"/>
      <c r="C605" s="891"/>
      <c r="D605" s="891"/>
      <c r="E605" s="984">
        <f t="shared" si="114"/>
        <v>0</v>
      </c>
      <c r="F605" s="890">
        <f>IF(A605=0,0,ROUND(E605/VLOOKUP(A605,'Teaching Areas'!$A$18:$B$86,2,FALSE),0))</f>
        <v>0</v>
      </c>
      <c r="G605" s="891"/>
      <c r="H605" s="890" t="str">
        <f t="shared" si="115"/>
        <v/>
      </c>
      <c r="I605" s="983"/>
      <c r="J605" s="923"/>
      <c r="K605" s="922"/>
      <c r="L605" s="922"/>
      <c r="M605" s="922"/>
      <c r="N605" s="924"/>
      <c r="O605" s="1096" t="str">
        <f t="shared" si="116"/>
        <v/>
      </c>
      <c r="P605" s="926"/>
      <c r="Q605" s="926"/>
      <c r="R605" s="926"/>
      <c r="S605" s="926"/>
      <c r="T605" s="926"/>
      <c r="U605" s="926"/>
      <c r="V605" s="926"/>
      <c r="W605" s="926"/>
      <c r="X605" s="926"/>
      <c r="Y605" s="926"/>
      <c r="Z605" s="926"/>
      <c r="AA605" s="926"/>
      <c r="AB605" s="926"/>
      <c r="AC605" s="926"/>
      <c r="AD605" s="926"/>
      <c r="AE605" s="926"/>
    </row>
    <row r="606" spans="1:31" ht="15" customHeight="1" x14ac:dyDescent="0.2">
      <c r="A606" s="943"/>
      <c r="B606" s="938"/>
      <c r="C606" s="891"/>
      <c r="D606" s="891"/>
      <c r="E606" s="984">
        <f t="shared" si="114"/>
        <v>0</v>
      </c>
      <c r="F606" s="890">
        <f>IF(A606=0,0,ROUND(E606/VLOOKUP(A606,'Teaching Areas'!$A$18:$B$86,2,FALSE),0))</f>
        <v>0</v>
      </c>
      <c r="G606" s="891"/>
      <c r="H606" s="890" t="str">
        <f t="shared" si="115"/>
        <v/>
      </c>
      <c r="I606" s="983"/>
      <c r="J606" s="923"/>
      <c r="K606" s="922"/>
      <c r="L606" s="922"/>
      <c r="M606" s="922"/>
      <c r="N606" s="924"/>
      <c r="O606" s="1096" t="str">
        <f t="shared" si="116"/>
        <v/>
      </c>
      <c r="P606" s="926"/>
      <c r="Q606" s="926"/>
      <c r="R606" s="926"/>
      <c r="S606" s="926"/>
      <c r="T606" s="926"/>
      <c r="U606" s="926"/>
      <c r="V606" s="926"/>
      <c r="W606" s="926"/>
      <c r="X606" s="926"/>
      <c r="Y606" s="926"/>
      <c r="Z606" s="926"/>
      <c r="AA606" s="926"/>
      <c r="AB606" s="926"/>
      <c r="AC606" s="926"/>
      <c r="AD606" s="926"/>
      <c r="AE606" s="926"/>
    </row>
    <row r="607" spans="1:31" ht="15" customHeight="1" x14ac:dyDescent="0.2">
      <c r="A607" s="943"/>
      <c r="B607" s="938"/>
      <c r="C607" s="891"/>
      <c r="D607" s="891"/>
      <c r="E607" s="984">
        <f t="shared" si="114"/>
        <v>0</v>
      </c>
      <c r="F607" s="890">
        <f>IF(A607=0,0,ROUND(E607/VLOOKUP(A607,'Teaching Areas'!$A$18:$B$86,2,FALSE),0))</f>
        <v>0</v>
      </c>
      <c r="G607" s="891"/>
      <c r="H607" s="890" t="str">
        <f t="shared" si="115"/>
        <v/>
      </c>
      <c r="I607" s="983"/>
      <c r="J607" s="923"/>
      <c r="K607" s="922"/>
      <c r="L607" s="922"/>
      <c r="M607" s="922"/>
      <c r="N607" s="924"/>
      <c r="O607" s="1096" t="str">
        <f t="shared" si="116"/>
        <v/>
      </c>
      <c r="P607" s="926"/>
      <c r="Q607" s="926"/>
      <c r="R607" s="926"/>
      <c r="S607" s="926"/>
      <c r="T607" s="926"/>
      <c r="U607" s="926"/>
      <c r="V607" s="926"/>
      <c r="W607" s="926"/>
      <c r="X607" s="926"/>
      <c r="Y607" s="926"/>
      <c r="Z607" s="926"/>
      <c r="AA607" s="926"/>
      <c r="AB607" s="926"/>
      <c r="AC607" s="926"/>
      <c r="AD607" s="926"/>
      <c r="AE607" s="926"/>
    </row>
    <row r="608" spans="1:31" ht="15" customHeight="1" x14ac:dyDescent="0.2">
      <c r="A608" s="943"/>
      <c r="B608" s="938"/>
      <c r="C608" s="891"/>
      <c r="D608" s="891"/>
      <c r="E608" s="984">
        <f t="shared" si="114"/>
        <v>0</v>
      </c>
      <c r="F608" s="890">
        <f>IF(A608=0,0,ROUND(E608/VLOOKUP(A608,'Teaching Areas'!$A$18:$B$86,2,FALSE),0))</f>
        <v>0</v>
      </c>
      <c r="G608" s="891"/>
      <c r="H608" s="890" t="str">
        <f t="shared" si="115"/>
        <v/>
      </c>
      <c r="I608" s="983"/>
      <c r="J608" s="923"/>
      <c r="K608" s="922"/>
      <c r="L608" s="922"/>
      <c r="M608" s="922"/>
      <c r="N608" s="924"/>
      <c r="O608" s="1096" t="str">
        <f t="shared" si="116"/>
        <v/>
      </c>
      <c r="P608" s="926"/>
      <c r="Q608" s="926"/>
      <c r="R608" s="926"/>
      <c r="S608" s="926"/>
      <c r="T608" s="926"/>
      <c r="U608" s="926"/>
      <c r="V608" s="926"/>
      <c r="W608" s="926"/>
      <c r="X608" s="926"/>
      <c r="Y608" s="926"/>
      <c r="Z608" s="926"/>
      <c r="AA608" s="926"/>
      <c r="AB608" s="926"/>
      <c r="AC608" s="926"/>
      <c r="AD608" s="926"/>
      <c r="AE608" s="926"/>
    </row>
    <row r="609" spans="1:31" ht="15" customHeight="1" x14ac:dyDescent="0.2">
      <c r="A609" s="943"/>
      <c r="B609" s="938"/>
      <c r="C609" s="891"/>
      <c r="D609" s="891"/>
      <c r="E609" s="984">
        <f t="shared" si="114"/>
        <v>0</v>
      </c>
      <c r="F609" s="890">
        <f>IF(A609=0,0,ROUND(E609/VLOOKUP(A609,'Teaching Areas'!$A$18:$B$86,2,FALSE),0))</f>
        <v>0</v>
      </c>
      <c r="G609" s="891"/>
      <c r="H609" s="890" t="str">
        <f t="shared" si="115"/>
        <v/>
      </c>
      <c r="I609" s="983"/>
      <c r="J609" s="923"/>
      <c r="K609" s="922"/>
      <c r="L609" s="922"/>
      <c r="M609" s="922"/>
      <c r="N609" s="924"/>
      <c r="O609" s="1096" t="str">
        <f t="shared" si="116"/>
        <v/>
      </c>
      <c r="P609" s="926"/>
      <c r="Q609" s="926"/>
      <c r="R609" s="926"/>
      <c r="S609" s="926"/>
      <c r="T609" s="926"/>
      <c r="U609" s="926"/>
      <c r="V609" s="926"/>
      <c r="W609" s="926"/>
      <c r="X609" s="926"/>
      <c r="Y609" s="926"/>
      <c r="Z609" s="926"/>
      <c r="AA609" s="926"/>
      <c r="AB609" s="926"/>
      <c r="AC609" s="926"/>
      <c r="AD609" s="926"/>
      <c r="AE609" s="926"/>
    </row>
    <row r="610" spans="1:31" ht="15" customHeight="1" x14ac:dyDescent="0.2">
      <c r="A610" s="943"/>
      <c r="B610" s="938"/>
      <c r="C610" s="891"/>
      <c r="D610" s="891"/>
      <c r="E610" s="984">
        <f t="shared" si="114"/>
        <v>0</v>
      </c>
      <c r="F610" s="890">
        <f>IF(A610=0,0,ROUND(E610/VLOOKUP(A610,'Teaching Areas'!$A$18:$B$86,2,FALSE),0))</f>
        <v>0</v>
      </c>
      <c r="G610" s="891"/>
      <c r="H610" s="890" t="str">
        <f t="shared" si="115"/>
        <v/>
      </c>
      <c r="I610" s="983"/>
      <c r="J610" s="923"/>
      <c r="K610" s="922"/>
      <c r="L610" s="922"/>
      <c r="M610" s="922"/>
      <c r="N610" s="924"/>
      <c r="O610" s="1096" t="str">
        <f t="shared" si="116"/>
        <v/>
      </c>
      <c r="P610" s="926"/>
      <c r="Q610" s="926"/>
      <c r="R610" s="926"/>
      <c r="S610" s="926"/>
      <c r="T610" s="926"/>
      <c r="U610" s="926"/>
      <c r="V610" s="926"/>
      <c r="W610" s="926"/>
      <c r="X610" s="926"/>
      <c r="Y610" s="926"/>
      <c r="Z610" s="926"/>
      <c r="AA610" s="926"/>
      <c r="AB610" s="926"/>
      <c r="AC610" s="926"/>
      <c r="AD610" s="926"/>
      <c r="AE610" s="926"/>
    </row>
    <row r="611" spans="1:31" ht="15" customHeight="1" x14ac:dyDescent="0.2">
      <c r="A611" s="943"/>
      <c r="B611" s="938"/>
      <c r="C611" s="891"/>
      <c r="D611" s="891"/>
      <c r="E611" s="984">
        <f t="shared" si="114"/>
        <v>0</v>
      </c>
      <c r="F611" s="890">
        <f>IF(A611=0,0,ROUND(E611/VLOOKUP(A611,'Teaching Areas'!$A$18:$B$86,2,FALSE),0))</f>
        <v>0</v>
      </c>
      <c r="G611" s="891"/>
      <c r="H611" s="890" t="str">
        <f t="shared" si="115"/>
        <v/>
      </c>
      <c r="I611" s="983"/>
      <c r="J611" s="923"/>
      <c r="K611" s="922"/>
      <c r="L611" s="922"/>
      <c r="M611" s="922"/>
      <c r="N611" s="924"/>
      <c r="O611" s="1096" t="str">
        <f t="shared" si="116"/>
        <v/>
      </c>
      <c r="P611" s="926"/>
      <c r="Q611" s="926"/>
      <c r="R611" s="926"/>
      <c r="S611" s="926"/>
      <c r="T611" s="926"/>
      <c r="U611" s="926"/>
      <c r="V611" s="926"/>
      <c r="W611" s="926"/>
      <c r="X611" s="926"/>
      <c r="Y611" s="926"/>
      <c r="Z611" s="926"/>
      <c r="AA611" s="926"/>
      <c r="AB611" s="926"/>
      <c r="AC611" s="926"/>
      <c r="AD611" s="926"/>
      <c r="AE611" s="926"/>
    </row>
    <row r="612" spans="1:31" ht="15" customHeight="1" x14ac:dyDescent="0.2">
      <c r="A612" s="943"/>
      <c r="B612" s="938"/>
      <c r="C612" s="891"/>
      <c r="D612" s="891"/>
      <c r="E612" s="984">
        <f t="shared" si="114"/>
        <v>0</v>
      </c>
      <c r="F612" s="890">
        <f>IF(A612=0,0,ROUND(E612/VLOOKUP(A612,'Teaching Areas'!$A$18:$B$86,2,FALSE),0))</f>
        <v>0</v>
      </c>
      <c r="G612" s="891"/>
      <c r="H612" s="890" t="str">
        <f t="shared" si="115"/>
        <v/>
      </c>
      <c r="I612" s="983"/>
      <c r="J612" s="923"/>
      <c r="K612" s="922"/>
      <c r="L612" s="922"/>
      <c r="M612" s="922"/>
      <c r="N612" s="924"/>
      <c r="O612" s="1096" t="str">
        <f t="shared" si="116"/>
        <v/>
      </c>
      <c r="P612" s="926"/>
      <c r="Q612" s="926"/>
      <c r="R612" s="926"/>
      <c r="S612" s="926"/>
      <c r="T612" s="926"/>
      <c r="U612" s="926"/>
      <c r="V612" s="926"/>
      <c r="W612" s="926"/>
      <c r="X612" s="926"/>
      <c r="Y612" s="926"/>
      <c r="Z612" s="926"/>
      <c r="AA612" s="926"/>
      <c r="AB612" s="926"/>
      <c r="AC612" s="926"/>
      <c r="AD612" s="926"/>
      <c r="AE612" s="926"/>
    </row>
    <row r="613" spans="1:31" ht="15" customHeight="1" x14ac:dyDescent="0.2">
      <c r="A613" s="943"/>
      <c r="B613" s="938"/>
      <c r="C613" s="891"/>
      <c r="D613" s="891"/>
      <c r="E613" s="984">
        <f t="shared" si="114"/>
        <v>0</v>
      </c>
      <c r="F613" s="890">
        <f>IF(A613=0,0,ROUND(E613/VLOOKUP(A613,'Teaching Areas'!$A$18:$B$86,2,FALSE),0))</f>
        <v>0</v>
      </c>
      <c r="G613" s="891"/>
      <c r="H613" s="890" t="str">
        <f t="shared" si="115"/>
        <v/>
      </c>
      <c r="I613" s="983"/>
      <c r="J613" s="923"/>
      <c r="K613" s="922"/>
      <c r="L613" s="922"/>
      <c r="M613" s="922"/>
      <c r="N613" s="924"/>
      <c r="O613" s="1096" t="str">
        <f t="shared" si="116"/>
        <v/>
      </c>
      <c r="P613" s="926"/>
      <c r="Q613" s="926"/>
      <c r="R613" s="926"/>
      <c r="S613" s="926"/>
      <c r="T613" s="926"/>
      <c r="U613" s="926"/>
      <c r="V613" s="926"/>
      <c r="W613" s="926"/>
      <c r="X613" s="926"/>
      <c r="Y613" s="926"/>
      <c r="Z613" s="926"/>
      <c r="AA613" s="926"/>
      <c r="AB613" s="926"/>
      <c r="AC613" s="926"/>
      <c r="AD613" s="926"/>
      <c r="AE613" s="926"/>
    </row>
    <row r="614" spans="1:31" ht="15" customHeight="1" x14ac:dyDescent="0.2">
      <c r="A614" s="943"/>
      <c r="B614" s="938"/>
      <c r="C614" s="891"/>
      <c r="D614" s="891"/>
      <c r="E614" s="984">
        <f t="shared" si="114"/>
        <v>0</v>
      </c>
      <c r="F614" s="890">
        <f>IF(A614=0,0,ROUND(E614/VLOOKUP(A614,'Teaching Areas'!$A$18:$B$86,2,FALSE),0))</f>
        <v>0</v>
      </c>
      <c r="G614" s="891"/>
      <c r="H614" s="890" t="str">
        <f t="shared" si="115"/>
        <v/>
      </c>
      <c r="I614" s="983"/>
      <c r="J614" s="923"/>
      <c r="K614" s="922"/>
      <c r="L614" s="922"/>
      <c r="M614" s="922"/>
      <c r="N614" s="924"/>
      <c r="O614" s="1096" t="str">
        <f t="shared" si="116"/>
        <v/>
      </c>
      <c r="P614" s="926"/>
      <c r="Q614" s="926"/>
      <c r="R614" s="926"/>
      <c r="S614" s="926"/>
      <c r="T614" s="926"/>
      <c r="U614" s="926"/>
      <c r="V614" s="926"/>
      <c r="W614" s="926"/>
      <c r="X614" s="926"/>
      <c r="Y614" s="926"/>
      <c r="Z614" s="926"/>
      <c r="AA614" s="926"/>
      <c r="AB614" s="926"/>
      <c r="AC614" s="926"/>
      <c r="AD614" s="926"/>
      <c r="AE614" s="926"/>
    </row>
    <row r="615" spans="1:31" ht="15" customHeight="1" x14ac:dyDescent="0.2">
      <c r="A615" s="943"/>
      <c r="B615" s="939"/>
      <c r="C615" s="891"/>
      <c r="D615" s="891"/>
      <c r="E615" s="984">
        <f t="shared" si="114"/>
        <v>0</v>
      </c>
      <c r="F615" s="890">
        <f>IF(A615=0,0,ROUND(E615/VLOOKUP(A615,'Teaching Areas'!$A$18:$B$86,2,FALSE),0))</f>
        <v>0</v>
      </c>
      <c r="G615" s="892"/>
      <c r="H615" s="890" t="str">
        <f t="shared" si="115"/>
        <v/>
      </c>
      <c r="I615" s="985"/>
      <c r="J615" s="923"/>
      <c r="K615" s="922"/>
      <c r="L615" s="922"/>
      <c r="M615" s="922"/>
      <c r="N615" s="924"/>
      <c r="O615" s="1096" t="str">
        <f t="shared" si="116"/>
        <v/>
      </c>
      <c r="P615" s="926"/>
      <c r="Q615" s="926"/>
      <c r="R615" s="926"/>
      <c r="S615" s="926"/>
      <c r="T615" s="926"/>
      <c r="U615" s="926"/>
      <c r="V615" s="926"/>
      <c r="W615" s="926"/>
      <c r="X615" s="926"/>
      <c r="Y615" s="926"/>
      <c r="Z615" s="926"/>
      <c r="AA615" s="926"/>
      <c r="AB615" s="926"/>
      <c r="AC615" s="926"/>
      <c r="AD615" s="926"/>
      <c r="AE615" s="926"/>
    </row>
    <row r="616" spans="1:31" ht="15" customHeight="1" x14ac:dyDescent="0.2">
      <c r="A616" s="943"/>
      <c r="B616" s="939"/>
      <c r="C616" s="891"/>
      <c r="D616" s="891"/>
      <c r="E616" s="984">
        <f t="shared" si="114"/>
        <v>0</v>
      </c>
      <c r="F616" s="890">
        <f>IF(A616=0,0,ROUND(E616/VLOOKUP(A616,'Teaching Areas'!$A$18:$B$86,2,FALSE),0))</f>
        <v>0</v>
      </c>
      <c r="G616" s="892"/>
      <c r="H616" s="890" t="str">
        <f t="shared" si="115"/>
        <v/>
      </c>
      <c r="I616" s="985"/>
      <c r="J616" s="923"/>
      <c r="K616" s="922"/>
      <c r="L616" s="922"/>
      <c r="M616" s="922"/>
      <c r="N616" s="924"/>
      <c r="O616" s="1096" t="str">
        <f t="shared" si="116"/>
        <v/>
      </c>
      <c r="P616" s="926"/>
      <c r="Q616" s="926"/>
      <c r="R616" s="926"/>
      <c r="S616" s="926"/>
      <c r="T616" s="926"/>
      <c r="U616" s="926"/>
      <c r="V616" s="926"/>
      <c r="W616" s="926"/>
      <c r="X616" s="926"/>
      <c r="Y616" s="926"/>
      <c r="Z616" s="926"/>
      <c r="AA616" s="926"/>
      <c r="AB616" s="926"/>
      <c r="AC616" s="926"/>
      <c r="AD616" s="926"/>
      <c r="AE616" s="926"/>
    </row>
    <row r="617" spans="1:31" ht="15" customHeight="1" x14ac:dyDescent="0.2">
      <c r="A617" s="943"/>
      <c r="B617" s="938"/>
      <c r="C617" s="891"/>
      <c r="D617" s="891"/>
      <c r="E617" s="984">
        <f t="shared" si="114"/>
        <v>0</v>
      </c>
      <c r="F617" s="890">
        <f>IF(A617=0,0,ROUND(E617/VLOOKUP(A617,'Teaching Areas'!$A$18:$B$86,2,FALSE),0))</f>
        <v>0</v>
      </c>
      <c r="G617" s="891"/>
      <c r="H617" s="890" t="str">
        <f t="shared" si="115"/>
        <v/>
      </c>
      <c r="I617" s="983"/>
      <c r="J617" s="923"/>
      <c r="K617" s="922"/>
      <c r="L617" s="922"/>
      <c r="M617" s="922"/>
      <c r="N617" s="924"/>
      <c r="O617" s="1096" t="str">
        <f t="shared" si="116"/>
        <v/>
      </c>
      <c r="P617" s="926"/>
      <c r="Q617" s="926"/>
      <c r="R617" s="926"/>
      <c r="S617" s="926"/>
      <c r="T617" s="926"/>
      <c r="U617" s="926"/>
      <c r="V617" s="926"/>
      <c r="W617" s="926"/>
      <c r="X617" s="926"/>
      <c r="Y617" s="926"/>
      <c r="Z617" s="926"/>
      <c r="AA617" s="926"/>
      <c r="AB617" s="926"/>
      <c r="AC617" s="926"/>
      <c r="AD617" s="926"/>
      <c r="AE617" s="926"/>
    </row>
    <row r="618" spans="1:31" ht="15" customHeight="1" x14ac:dyDescent="0.2">
      <c r="A618" s="943"/>
      <c r="B618" s="938"/>
      <c r="C618" s="891"/>
      <c r="D618" s="891"/>
      <c r="E618" s="984">
        <f t="shared" si="114"/>
        <v>0</v>
      </c>
      <c r="F618" s="890">
        <f>IF(A618=0,0,ROUND(E618/VLOOKUP(A618,'Teaching Areas'!$A$18:$B$86,2,FALSE),0))</f>
        <v>0</v>
      </c>
      <c r="G618" s="891"/>
      <c r="H618" s="890" t="str">
        <f t="shared" si="115"/>
        <v/>
      </c>
      <c r="I618" s="983"/>
      <c r="J618" s="923"/>
      <c r="K618" s="922"/>
      <c r="L618" s="922"/>
      <c r="M618" s="922"/>
      <c r="N618" s="924"/>
      <c r="O618" s="1096" t="str">
        <f t="shared" si="116"/>
        <v/>
      </c>
      <c r="P618" s="926"/>
      <c r="Q618" s="926"/>
      <c r="R618" s="926"/>
      <c r="S618" s="926"/>
      <c r="T618" s="926"/>
      <c r="U618" s="926"/>
      <c r="V618" s="926"/>
      <c r="W618" s="926"/>
      <c r="X618" s="926"/>
      <c r="Y618" s="926"/>
      <c r="Z618" s="926"/>
      <c r="AA618" s="926"/>
      <c r="AB618" s="926"/>
      <c r="AC618" s="926"/>
      <c r="AD618" s="926"/>
      <c r="AE618" s="926"/>
    </row>
    <row r="619" spans="1:31" ht="15" customHeight="1" x14ac:dyDescent="0.2">
      <c r="A619" s="943"/>
      <c r="B619" s="937"/>
      <c r="C619" s="893"/>
      <c r="D619" s="893"/>
      <c r="E619" s="984">
        <f t="shared" si="114"/>
        <v>0</v>
      </c>
      <c r="F619" s="890">
        <f>IF(A619=0,0,ROUND(E619/VLOOKUP(A619,'Teaching Areas'!$A$18:$B$86,2,FALSE),0))</f>
        <v>0</v>
      </c>
      <c r="G619" s="891"/>
      <c r="H619" s="890" t="str">
        <f t="shared" si="115"/>
        <v/>
      </c>
      <c r="I619" s="983"/>
      <c r="J619" s="923"/>
      <c r="K619" s="922"/>
      <c r="L619" s="922"/>
      <c r="M619" s="922"/>
      <c r="N619" s="924"/>
      <c r="O619" s="1096" t="str">
        <f t="shared" si="116"/>
        <v/>
      </c>
      <c r="P619" s="926"/>
      <c r="Q619" s="926"/>
      <c r="R619" s="926"/>
      <c r="S619" s="926"/>
      <c r="T619" s="926"/>
      <c r="U619" s="926"/>
      <c r="V619" s="926"/>
      <c r="W619" s="926"/>
      <c r="X619" s="926"/>
      <c r="Y619" s="926"/>
      <c r="Z619" s="926"/>
      <c r="AA619" s="926"/>
      <c r="AB619" s="926"/>
      <c r="AC619" s="926"/>
      <c r="AD619" s="926"/>
      <c r="AE619" s="926"/>
    </row>
    <row r="620" spans="1:31" ht="15" customHeight="1" x14ac:dyDescent="0.2">
      <c r="A620" s="943"/>
      <c r="B620" s="938"/>
      <c r="C620" s="891"/>
      <c r="D620" s="891"/>
      <c r="E620" s="984">
        <f t="shared" si="114"/>
        <v>0</v>
      </c>
      <c r="F620" s="890">
        <f>IF(A620=0,0,ROUND(E620/VLOOKUP(A620,'Teaching Areas'!$A$18:$B$86,2,FALSE),0))</f>
        <v>0</v>
      </c>
      <c r="G620" s="891"/>
      <c r="H620" s="890" t="str">
        <f t="shared" si="115"/>
        <v/>
      </c>
      <c r="I620" s="983"/>
      <c r="J620" s="923"/>
      <c r="K620" s="922"/>
      <c r="L620" s="922"/>
      <c r="M620" s="922"/>
      <c r="N620" s="924"/>
      <c r="O620" s="1096" t="str">
        <f t="shared" si="116"/>
        <v/>
      </c>
      <c r="P620" s="926"/>
      <c r="Q620" s="926"/>
      <c r="R620" s="926"/>
      <c r="S620" s="926"/>
      <c r="T620" s="926"/>
      <c r="U620" s="926"/>
      <c r="V620" s="926"/>
      <c r="W620" s="926"/>
      <c r="X620" s="926"/>
      <c r="Y620" s="926"/>
      <c r="Z620" s="926"/>
      <c r="AA620" s="926"/>
      <c r="AB620" s="926"/>
      <c r="AC620" s="926"/>
      <c r="AD620" s="926"/>
      <c r="AE620" s="926"/>
    </row>
    <row r="621" spans="1:31" ht="15" customHeight="1" x14ac:dyDescent="0.2">
      <c r="A621" s="943"/>
      <c r="B621" s="938"/>
      <c r="C621" s="891"/>
      <c r="D621" s="891"/>
      <c r="E621" s="984">
        <f t="shared" si="114"/>
        <v>0</v>
      </c>
      <c r="F621" s="890">
        <f>IF(A621=0,0,ROUND(E621/VLOOKUP(A621,'Teaching Areas'!$A$18:$B$86,2,FALSE),0))</f>
        <v>0</v>
      </c>
      <c r="G621" s="891"/>
      <c r="H621" s="890" t="str">
        <f t="shared" si="115"/>
        <v/>
      </c>
      <c r="I621" s="983"/>
      <c r="J621" s="923"/>
      <c r="K621" s="922"/>
      <c r="L621" s="922"/>
      <c r="M621" s="922"/>
      <c r="N621" s="924"/>
      <c r="O621" s="1096" t="str">
        <f t="shared" si="116"/>
        <v/>
      </c>
      <c r="P621" s="926"/>
      <c r="Q621" s="926"/>
      <c r="R621" s="926"/>
      <c r="S621" s="926"/>
      <c r="T621" s="926"/>
      <c r="U621" s="926"/>
      <c r="V621" s="926"/>
      <c r="W621" s="926"/>
      <c r="X621" s="926"/>
      <c r="Y621" s="926"/>
      <c r="Z621" s="926"/>
      <c r="AA621" s="926"/>
      <c r="AB621" s="926"/>
      <c r="AC621" s="926"/>
      <c r="AD621" s="926"/>
      <c r="AE621" s="926"/>
    </row>
    <row r="622" spans="1:31" ht="15" hidden="1" customHeight="1" thickBot="1" x14ac:dyDescent="0.25">
      <c r="A622" s="943"/>
      <c r="B622" s="938"/>
      <c r="C622" s="891"/>
      <c r="D622" s="891"/>
      <c r="E622" s="984">
        <f t="shared" si="114"/>
        <v>0</v>
      </c>
      <c r="F622" s="890">
        <f>IF(A622=0,0,ROUND(E622/VLOOKUP(A622,'Teaching Areas'!$A$18:$B$86,2,FALSE),0))</f>
        <v>0</v>
      </c>
      <c r="G622" s="891"/>
      <c r="H622" s="890" t="str">
        <f t="shared" si="115"/>
        <v/>
      </c>
      <c r="I622" s="983"/>
      <c r="J622" s="923"/>
      <c r="K622" s="922"/>
      <c r="L622" s="922"/>
      <c r="M622" s="922"/>
      <c r="N622" s="924"/>
      <c r="O622" s="1096" t="str">
        <f t="shared" si="116"/>
        <v/>
      </c>
      <c r="P622" s="926"/>
      <c r="Q622" s="926"/>
      <c r="R622" s="926"/>
      <c r="S622" s="926"/>
      <c r="T622" s="926"/>
      <c r="U622" s="926"/>
      <c r="V622" s="926"/>
      <c r="W622" s="926"/>
      <c r="X622" s="926"/>
      <c r="Y622" s="926"/>
      <c r="Z622" s="926"/>
      <c r="AA622" s="926"/>
      <c r="AB622" s="926"/>
      <c r="AC622" s="926"/>
      <c r="AD622" s="926"/>
      <c r="AE622" s="926"/>
    </row>
    <row r="623" spans="1:31" ht="15" hidden="1" customHeight="1" thickBot="1" x14ac:dyDescent="0.25">
      <c r="A623" s="943"/>
      <c r="B623" s="938"/>
      <c r="C623" s="891"/>
      <c r="D623" s="891"/>
      <c r="E623" s="984">
        <f t="shared" si="114"/>
        <v>0</v>
      </c>
      <c r="F623" s="890">
        <f>IF(A623=0,0,ROUND(E623/VLOOKUP(A623,'Teaching Areas'!$A$18:$B$86,2,FALSE),0))</f>
        <v>0</v>
      </c>
      <c r="G623" s="891"/>
      <c r="H623" s="890" t="str">
        <f t="shared" si="115"/>
        <v/>
      </c>
      <c r="I623" s="983"/>
      <c r="J623" s="923"/>
      <c r="K623" s="922"/>
      <c r="L623" s="922"/>
      <c r="M623" s="922"/>
      <c r="N623" s="924"/>
      <c r="O623" s="1096" t="str">
        <f t="shared" si="116"/>
        <v/>
      </c>
      <c r="P623" s="926"/>
      <c r="Q623" s="926"/>
      <c r="R623" s="926"/>
      <c r="S623" s="926"/>
      <c r="T623" s="926"/>
      <c r="U623" s="926"/>
      <c r="V623" s="926"/>
      <c r="W623" s="926"/>
      <c r="X623" s="926"/>
      <c r="Y623" s="926"/>
      <c r="Z623" s="926"/>
      <c r="AA623" s="926"/>
      <c r="AB623" s="926"/>
      <c r="AC623" s="926"/>
      <c r="AD623" s="926"/>
      <c r="AE623" s="926"/>
    </row>
    <row r="624" spans="1:31" ht="15" hidden="1" customHeight="1" thickBot="1" x14ac:dyDescent="0.25">
      <c r="A624" s="943"/>
      <c r="B624" s="938"/>
      <c r="C624" s="891"/>
      <c r="D624" s="891"/>
      <c r="E624" s="984">
        <f t="shared" si="114"/>
        <v>0</v>
      </c>
      <c r="F624" s="890">
        <f>IF(A624=0,0,ROUND(E624/VLOOKUP(A624,'Teaching Areas'!$A$18:$B$86,2,FALSE),0))</f>
        <v>0</v>
      </c>
      <c r="G624" s="891"/>
      <c r="H624" s="890" t="str">
        <f t="shared" si="115"/>
        <v/>
      </c>
      <c r="I624" s="983"/>
      <c r="J624" s="923"/>
      <c r="K624" s="922"/>
      <c r="L624" s="922"/>
      <c r="M624" s="922"/>
      <c r="N624" s="924"/>
      <c r="O624" s="1096" t="str">
        <f t="shared" si="116"/>
        <v/>
      </c>
      <c r="P624" s="926"/>
      <c r="Q624" s="926"/>
      <c r="R624" s="926"/>
      <c r="S624" s="926"/>
      <c r="T624" s="926"/>
      <c r="U624" s="926"/>
      <c r="V624" s="926"/>
      <c r="W624" s="926"/>
      <c r="X624" s="926"/>
      <c r="Y624" s="926"/>
      <c r="Z624" s="926"/>
      <c r="AA624" s="926"/>
      <c r="AB624" s="926"/>
      <c r="AC624" s="926"/>
      <c r="AD624" s="926"/>
      <c r="AE624" s="926"/>
    </row>
    <row r="625" spans="1:31" ht="15" hidden="1" customHeight="1" thickBot="1" x14ac:dyDescent="0.25">
      <c r="A625" s="943"/>
      <c r="B625" s="938"/>
      <c r="C625" s="891"/>
      <c r="D625" s="891"/>
      <c r="E625" s="984">
        <f t="shared" si="114"/>
        <v>0</v>
      </c>
      <c r="F625" s="890">
        <f>IF(A625=0,0,ROUND(E625/VLOOKUP(A625,'Teaching Areas'!$A$18:$B$86,2,FALSE),0))</f>
        <v>0</v>
      </c>
      <c r="G625" s="891"/>
      <c r="H625" s="890" t="str">
        <f t="shared" si="115"/>
        <v/>
      </c>
      <c r="I625" s="983"/>
      <c r="J625" s="923"/>
      <c r="K625" s="922"/>
      <c r="L625" s="922"/>
      <c r="M625" s="922"/>
      <c r="N625" s="924"/>
      <c r="O625" s="1096" t="str">
        <f t="shared" si="116"/>
        <v/>
      </c>
      <c r="P625" s="926"/>
      <c r="Q625" s="926"/>
      <c r="R625" s="926"/>
      <c r="S625" s="926"/>
      <c r="T625" s="926"/>
      <c r="U625" s="926"/>
      <c r="V625" s="926"/>
      <c r="W625" s="926"/>
      <c r="X625" s="926"/>
      <c r="Y625" s="926"/>
      <c r="Z625" s="926"/>
      <c r="AA625" s="926"/>
      <c r="AB625" s="926"/>
      <c r="AC625" s="926"/>
      <c r="AD625" s="926"/>
      <c r="AE625" s="926"/>
    </row>
    <row r="626" spans="1:31" ht="15" hidden="1" customHeight="1" thickBot="1" x14ac:dyDescent="0.25">
      <c r="A626" s="943"/>
      <c r="B626" s="938"/>
      <c r="C626" s="891"/>
      <c r="D626" s="891"/>
      <c r="E626" s="984">
        <f t="shared" si="114"/>
        <v>0</v>
      </c>
      <c r="F626" s="890">
        <f>IF(A626=0,0,ROUND(E626/VLOOKUP(A626,'Teaching Areas'!$A$18:$B$86,2,FALSE),0))</f>
        <v>0</v>
      </c>
      <c r="G626" s="891"/>
      <c r="H626" s="890" t="str">
        <f t="shared" si="115"/>
        <v/>
      </c>
      <c r="I626" s="983"/>
      <c r="J626" s="923"/>
      <c r="K626" s="922"/>
      <c r="L626" s="922"/>
      <c r="M626" s="922"/>
      <c r="N626" s="924"/>
      <c r="O626" s="1096" t="str">
        <f t="shared" si="116"/>
        <v/>
      </c>
      <c r="P626" s="926"/>
      <c r="Q626" s="926"/>
      <c r="R626" s="926"/>
      <c r="S626" s="926"/>
      <c r="T626" s="926"/>
      <c r="U626" s="926"/>
      <c r="V626" s="926"/>
      <c r="W626" s="926"/>
      <c r="X626" s="926"/>
      <c r="Y626" s="926"/>
      <c r="Z626" s="926"/>
      <c r="AA626" s="926"/>
      <c r="AB626" s="926"/>
      <c r="AC626" s="926"/>
      <c r="AD626" s="926"/>
      <c r="AE626" s="926"/>
    </row>
    <row r="627" spans="1:31" ht="15" hidden="1" customHeight="1" thickBot="1" x14ac:dyDescent="0.25">
      <c r="A627" s="943"/>
      <c r="B627" s="938"/>
      <c r="C627" s="891"/>
      <c r="D627" s="891"/>
      <c r="E627" s="984">
        <f t="shared" si="114"/>
        <v>0</v>
      </c>
      <c r="F627" s="890">
        <f>IF(A627=0,0,ROUND(E627/VLOOKUP(A627,'Teaching Areas'!$A$18:$B$86,2,FALSE),0))</f>
        <v>0</v>
      </c>
      <c r="G627" s="891"/>
      <c r="H627" s="890" t="str">
        <f t="shared" si="115"/>
        <v/>
      </c>
      <c r="I627" s="983"/>
      <c r="J627" s="923"/>
      <c r="K627" s="922"/>
      <c r="L627" s="922"/>
      <c r="M627" s="922"/>
      <c r="N627" s="924"/>
      <c r="O627" s="1096" t="str">
        <f t="shared" si="116"/>
        <v/>
      </c>
      <c r="P627" s="926"/>
      <c r="Q627" s="926"/>
      <c r="R627" s="926"/>
      <c r="S627" s="926"/>
      <c r="T627" s="926"/>
      <c r="U627" s="926"/>
      <c r="V627" s="926"/>
      <c r="W627" s="926"/>
      <c r="X627" s="926"/>
      <c r="Y627" s="926"/>
      <c r="Z627" s="926"/>
      <c r="AA627" s="926"/>
      <c r="AB627" s="926"/>
      <c r="AC627" s="926"/>
      <c r="AD627" s="926"/>
      <c r="AE627" s="926"/>
    </row>
    <row r="628" spans="1:31" ht="15" hidden="1" customHeight="1" thickBot="1" x14ac:dyDescent="0.25">
      <c r="A628" s="943"/>
      <c r="B628" s="938"/>
      <c r="C628" s="891"/>
      <c r="D628" s="891"/>
      <c r="E628" s="984">
        <f t="shared" si="114"/>
        <v>0</v>
      </c>
      <c r="F628" s="890">
        <f>IF(A628=0,0,ROUND(E628/VLOOKUP(A628,'Teaching Areas'!$A$18:$B$86,2,FALSE),0))</f>
        <v>0</v>
      </c>
      <c r="G628" s="891"/>
      <c r="H628" s="890" t="str">
        <f t="shared" si="115"/>
        <v/>
      </c>
      <c r="I628" s="983"/>
      <c r="J628" s="923"/>
      <c r="K628" s="922"/>
      <c r="L628" s="922"/>
      <c r="M628" s="922"/>
      <c r="N628" s="924"/>
      <c r="O628" s="1096" t="str">
        <f t="shared" si="116"/>
        <v/>
      </c>
      <c r="P628" s="926"/>
      <c r="Q628" s="926"/>
      <c r="R628" s="926"/>
      <c r="S628" s="926"/>
      <c r="T628" s="926"/>
      <c r="U628" s="926"/>
      <c r="V628" s="926"/>
      <c r="W628" s="926"/>
      <c r="X628" s="926"/>
      <c r="Y628" s="926"/>
      <c r="Z628" s="926"/>
      <c r="AA628" s="926"/>
      <c r="AB628" s="926"/>
      <c r="AC628" s="926"/>
      <c r="AD628" s="926"/>
      <c r="AE628" s="926"/>
    </row>
    <row r="629" spans="1:31" ht="15" hidden="1" customHeight="1" thickBot="1" x14ac:dyDescent="0.25">
      <c r="A629" s="943"/>
      <c r="B629" s="938"/>
      <c r="C629" s="891"/>
      <c r="D629" s="891"/>
      <c r="E629" s="984">
        <f t="shared" si="114"/>
        <v>0</v>
      </c>
      <c r="F629" s="890">
        <f>IF(A629=0,0,ROUND(E629/VLOOKUP(A629,'Teaching Areas'!$A$18:$B$86,2,FALSE),0))</f>
        <v>0</v>
      </c>
      <c r="G629" s="891"/>
      <c r="H629" s="890" t="str">
        <f t="shared" si="115"/>
        <v/>
      </c>
      <c r="I629" s="983"/>
      <c r="J629" s="923"/>
      <c r="K629" s="922"/>
      <c r="L629" s="922"/>
      <c r="M629" s="922"/>
      <c r="N629" s="924"/>
      <c r="O629" s="1096" t="str">
        <f t="shared" si="116"/>
        <v/>
      </c>
      <c r="P629" s="926"/>
      <c r="Q629" s="926"/>
      <c r="R629" s="926"/>
      <c r="S629" s="926"/>
      <c r="T629" s="926"/>
      <c r="U629" s="926"/>
      <c r="V629" s="926"/>
      <c r="W629" s="926"/>
      <c r="X629" s="926"/>
      <c r="Y629" s="926"/>
      <c r="Z629" s="926"/>
      <c r="AA629" s="926"/>
      <c r="AB629" s="926"/>
      <c r="AC629" s="926"/>
      <c r="AD629" s="926"/>
      <c r="AE629" s="926"/>
    </row>
    <row r="630" spans="1:31" ht="15" hidden="1" customHeight="1" thickBot="1" x14ac:dyDescent="0.25">
      <c r="A630" s="943"/>
      <c r="B630" s="938"/>
      <c r="C630" s="891"/>
      <c r="D630" s="891"/>
      <c r="E630" s="984">
        <f t="shared" si="114"/>
        <v>0</v>
      </c>
      <c r="F630" s="890">
        <f>IF(A630=0,0,ROUND(E630/VLOOKUP(A630,'Teaching Areas'!$A$18:$B$86,2,FALSE),0))</f>
        <v>0</v>
      </c>
      <c r="G630" s="891"/>
      <c r="H630" s="890" t="str">
        <f t="shared" si="115"/>
        <v/>
      </c>
      <c r="I630" s="983"/>
      <c r="J630" s="923"/>
      <c r="K630" s="922"/>
      <c r="L630" s="922"/>
      <c r="M630" s="922"/>
      <c r="N630" s="924"/>
      <c r="O630" s="1096" t="str">
        <f t="shared" si="116"/>
        <v/>
      </c>
      <c r="P630" s="926"/>
      <c r="Q630" s="926"/>
      <c r="R630" s="926"/>
      <c r="S630" s="926"/>
      <c r="T630" s="926"/>
      <c r="U630" s="926"/>
      <c r="V630" s="926"/>
      <c r="W630" s="926"/>
      <c r="X630" s="926"/>
      <c r="Y630" s="926"/>
      <c r="Z630" s="926"/>
      <c r="AA630" s="926"/>
      <c r="AB630" s="926"/>
      <c r="AC630" s="926"/>
      <c r="AD630" s="926"/>
      <c r="AE630" s="926"/>
    </row>
    <row r="631" spans="1:31" ht="15" hidden="1" customHeight="1" thickBot="1" x14ac:dyDescent="0.25">
      <c r="A631" s="943"/>
      <c r="B631" s="938"/>
      <c r="C631" s="891"/>
      <c r="D631" s="891"/>
      <c r="E631" s="984">
        <f t="shared" si="114"/>
        <v>0</v>
      </c>
      <c r="F631" s="890">
        <f>IF(A631=0,0,ROUND(E631/VLOOKUP(A631,'Teaching Areas'!$A$18:$B$86,2,FALSE),0))</f>
        <v>0</v>
      </c>
      <c r="G631" s="891"/>
      <c r="H631" s="890" t="str">
        <f t="shared" si="115"/>
        <v/>
      </c>
      <c r="I631" s="983"/>
      <c r="J631" s="923"/>
      <c r="K631" s="922"/>
      <c r="L631" s="922"/>
      <c r="M631" s="922"/>
      <c r="N631" s="924"/>
      <c r="O631" s="1096" t="str">
        <f t="shared" si="116"/>
        <v/>
      </c>
      <c r="P631" s="926"/>
      <c r="Q631" s="926"/>
      <c r="R631" s="926"/>
      <c r="S631" s="926"/>
      <c r="T631" s="926"/>
      <c r="U631" s="926"/>
      <c r="V631" s="926"/>
      <c r="W631" s="926"/>
      <c r="X631" s="926"/>
      <c r="Y631" s="926"/>
      <c r="Z631" s="926"/>
      <c r="AA631" s="926"/>
      <c r="AB631" s="926"/>
      <c r="AC631" s="926"/>
      <c r="AD631" s="926"/>
      <c r="AE631" s="926"/>
    </row>
    <row r="632" spans="1:31" ht="15" hidden="1" customHeight="1" thickBot="1" x14ac:dyDescent="0.25">
      <c r="A632" s="943"/>
      <c r="B632" s="938"/>
      <c r="C632" s="891"/>
      <c r="D632" s="891"/>
      <c r="E632" s="984">
        <f t="shared" si="114"/>
        <v>0</v>
      </c>
      <c r="F632" s="890">
        <f>IF(A632=0,0,ROUND(E632/VLOOKUP(A632,'Teaching Areas'!$A$18:$B$86,2,FALSE),0))</f>
        <v>0</v>
      </c>
      <c r="G632" s="891"/>
      <c r="H632" s="890" t="str">
        <f t="shared" si="115"/>
        <v/>
      </c>
      <c r="I632" s="983"/>
      <c r="J632" s="923"/>
      <c r="K632" s="922"/>
      <c r="L632" s="922"/>
      <c r="M632" s="922"/>
      <c r="N632" s="924"/>
      <c r="O632" s="1096" t="str">
        <f t="shared" si="116"/>
        <v/>
      </c>
      <c r="P632" s="926"/>
      <c r="Q632" s="926"/>
      <c r="R632" s="926"/>
      <c r="S632" s="926"/>
      <c r="T632" s="926"/>
      <c r="U632" s="926"/>
      <c r="V632" s="926"/>
      <c r="W632" s="926"/>
      <c r="X632" s="926"/>
      <c r="Y632" s="926"/>
      <c r="Z632" s="926"/>
      <c r="AA632" s="926"/>
      <c r="AB632" s="926"/>
      <c r="AC632" s="926"/>
      <c r="AD632" s="926"/>
      <c r="AE632" s="926"/>
    </row>
    <row r="633" spans="1:31" ht="15" hidden="1" customHeight="1" thickBot="1" x14ac:dyDescent="0.25">
      <c r="A633" s="943"/>
      <c r="B633" s="938"/>
      <c r="C633" s="891"/>
      <c r="D633" s="891"/>
      <c r="E633" s="984">
        <f t="shared" si="114"/>
        <v>0</v>
      </c>
      <c r="F633" s="890">
        <f>IF(A633=0,0,ROUND(E633/VLOOKUP(A633,'Teaching Areas'!$A$18:$B$86,2,FALSE),0))</f>
        <v>0</v>
      </c>
      <c r="G633" s="891"/>
      <c r="H633" s="890" t="str">
        <f t="shared" si="115"/>
        <v/>
      </c>
      <c r="I633" s="983"/>
      <c r="J633" s="923"/>
      <c r="K633" s="922"/>
      <c r="L633" s="922"/>
      <c r="M633" s="922"/>
      <c r="N633" s="924"/>
      <c r="O633" s="1096" t="str">
        <f t="shared" si="116"/>
        <v/>
      </c>
      <c r="P633" s="926"/>
      <c r="Q633" s="926"/>
      <c r="R633" s="926"/>
      <c r="S633" s="926"/>
      <c r="T633" s="926"/>
      <c r="U633" s="926"/>
      <c r="V633" s="926"/>
      <c r="W633" s="926"/>
      <c r="X633" s="926"/>
      <c r="Y633" s="926"/>
      <c r="Z633" s="926"/>
      <c r="AA633" s="926"/>
      <c r="AB633" s="926"/>
      <c r="AC633" s="926"/>
      <c r="AD633" s="926"/>
      <c r="AE633" s="926"/>
    </row>
    <row r="634" spans="1:31" ht="15" hidden="1" customHeight="1" thickBot="1" x14ac:dyDescent="0.25">
      <c r="A634" s="943"/>
      <c r="B634" s="938"/>
      <c r="C634" s="891"/>
      <c r="D634" s="891"/>
      <c r="E634" s="984">
        <f t="shared" si="114"/>
        <v>0</v>
      </c>
      <c r="F634" s="890">
        <f>IF(A634=0,0,ROUND(E634/VLOOKUP(A634,'Teaching Areas'!$A$18:$B$86,2,FALSE),0))</f>
        <v>0</v>
      </c>
      <c r="G634" s="891"/>
      <c r="H634" s="890" t="str">
        <f t="shared" si="115"/>
        <v/>
      </c>
      <c r="I634" s="983"/>
      <c r="J634" s="923"/>
      <c r="K634" s="922"/>
      <c r="L634" s="922"/>
      <c r="M634" s="922"/>
      <c r="N634" s="924"/>
      <c r="O634" s="1096" t="str">
        <f t="shared" si="116"/>
        <v/>
      </c>
      <c r="P634" s="926"/>
      <c r="Q634" s="926"/>
      <c r="R634" s="926"/>
      <c r="S634" s="926"/>
      <c r="T634" s="926"/>
      <c r="U634" s="926"/>
      <c r="V634" s="926"/>
      <c r="W634" s="926"/>
      <c r="X634" s="926"/>
      <c r="Y634" s="926"/>
      <c r="Z634" s="926"/>
      <c r="AA634" s="926"/>
      <c r="AB634" s="926"/>
      <c r="AC634" s="926"/>
      <c r="AD634" s="926"/>
      <c r="AE634" s="926"/>
    </row>
    <row r="635" spans="1:31" ht="15" hidden="1" customHeight="1" thickBot="1" x14ac:dyDescent="0.25">
      <c r="A635" s="943"/>
      <c r="B635" s="939"/>
      <c r="C635" s="891"/>
      <c r="D635" s="891"/>
      <c r="E635" s="984">
        <f t="shared" si="114"/>
        <v>0</v>
      </c>
      <c r="F635" s="890">
        <f>IF(A635=0,0,ROUND(E635/VLOOKUP(A635,'Teaching Areas'!$A$18:$B$86,2,FALSE),0))</f>
        <v>0</v>
      </c>
      <c r="G635" s="892"/>
      <c r="H635" s="890" t="str">
        <f t="shared" si="115"/>
        <v/>
      </c>
      <c r="I635" s="985"/>
      <c r="J635" s="923"/>
      <c r="K635" s="922"/>
      <c r="L635" s="922"/>
      <c r="M635" s="922"/>
      <c r="N635" s="924"/>
      <c r="O635" s="1096" t="str">
        <f t="shared" si="116"/>
        <v/>
      </c>
      <c r="P635" s="926"/>
      <c r="Q635" s="926"/>
      <c r="R635" s="926"/>
      <c r="S635" s="926"/>
      <c r="T635" s="926"/>
      <c r="U635" s="926"/>
      <c r="V635" s="926"/>
      <c r="W635" s="926"/>
      <c r="X635" s="926"/>
      <c r="Y635" s="926"/>
      <c r="Z635" s="926"/>
      <c r="AA635" s="926"/>
      <c r="AB635" s="926"/>
      <c r="AC635" s="926"/>
      <c r="AD635" s="926"/>
      <c r="AE635" s="926"/>
    </row>
    <row r="636" spans="1:31" ht="15" hidden="1" customHeight="1" thickBot="1" x14ac:dyDescent="0.25">
      <c r="A636" s="943"/>
      <c r="B636" s="939"/>
      <c r="C636" s="891"/>
      <c r="D636" s="891"/>
      <c r="E636" s="984">
        <f t="shared" si="114"/>
        <v>0</v>
      </c>
      <c r="F636" s="890">
        <f>IF(A636=0,0,ROUND(E636/VLOOKUP(A636,'Teaching Areas'!$A$18:$B$86,2,FALSE),0))</f>
        <v>0</v>
      </c>
      <c r="G636" s="892"/>
      <c r="H636" s="890" t="str">
        <f t="shared" si="115"/>
        <v/>
      </c>
      <c r="I636" s="985"/>
      <c r="J636" s="923"/>
      <c r="K636" s="922"/>
      <c r="L636" s="922"/>
      <c r="M636" s="922"/>
      <c r="N636" s="924"/>
      <c r="O636" s="1096" t="str">
        <f t="shared" si="116"/>
        <v/>
      </c>
      <c r="P636" s="926"/>
      <c r="Q636" s="926"/>
      <c r="R636" s="926"/>
      <c r="S636" s="926"/>
      <c r="T636" s="926"/>
      <c r="U636" s="926"/>
      <c r="V636" s="926"/>
      <c r="W636" s="926"/>
      <c r="X636" s="926"/>
      <c r="Y636" s="926"/>
      <c r="Z636" s="926"/>
      <c r="AA636" s="926"/>
      <c r="AB636" s="926"/>
      <c r="AC636" s="926"/>
      <c r="AD636" s="926"/>
      <c r="AE636" s="926"/>
    </row>
    <row r="637" spans="1:31" ht="15" hidden="1" customHeight="1" thickBot="1" x14ac:dyDescent="0.25">
      <c r="A637" s="943"/>
      <c r="B637" s="938"/>
      <c r="C637" s="891"/>
      <c r="D637" s="891"/>
      <c r="E637" s="984">
        <f t="shared" si="114"/>
        <v>0</v>
      </c>
      <c r="F637" s="890">
        <f>IF(A637=0,0,ROUND(E637/VLOOKUP(A637,'Teaching Areas'!$A$18:$B$86,2,FALSE),0))</f>
        <v>0</v>
      </c>
      <c r="G637" s="891"/>
      <c r="H637" s="890" t="str">
        <f t="shared" si="115"/>
        <v/>
      </c>
      <c r="I637" s="983"/>
      <c r="J637" s="923"/>
      <c r="K637" s="922"/>
      <c r="L637" s="922"/>
      <c r="M637" s="922"/>
      <c r="N637" s="924"/>
      <c r="O637" s="1096" t="str">
        <f t="shared" si="116"/>
        <v/>
      </c>
      <c r="P637" s="926"/>
      <c r="Q637" s="926"/>
      <c r="R637" s="926"/>
      <c r="S637" s="926"/>
      <c r="T637" s="926"/>
      <c r="U637" s="926"/>
      <c r="V637" s="926"/>
      <c r="W637" s="926"/>
      <c r="X637" s="926"/>
      <c r="Y637" s="926"/>
      <c r="Z637" s="926"/>
      <c r="AA637" s="926"/>
      <c r="AB637" s="926"/>
      <c r="AC637" s="926"/>
      <c r="AD637" s="926"/>
      <c r="AE637" s="926"/>
    </row>
    <row r="638" spans="1:31" ht="15" hidden="1" customHeight="1" thickBot="1" x14ac:dyDescent="0.25">
      <c r="A638" s="943"/>
      <c r="B638" s="938"/>
      <c r="C638" s="891"/>
      <c r="D638" s="891"/>
      <c r="E638" s="984">
        <f t="shared" si="114"/>
        <v>0</v>
      </c>
      <c r="F638" s="890">
        <f>IF(A638=0,0,ROUND(E638/VLOOKUP(A638,'Teaching Areas'!$A$18:$B$86,2,FALSE),0))</f>
        <v>0</v>
      </c>
      <c r="G638" s="891"/>
      <c r="H638" s="890" t="str">
        <f t="shared" si="115"/>
        <v/>
      </c>
      <c r="I638" s="983"/>
      <c r="J638" s="923"/>
      <c r="K638" s="922"/>
      <c r="L638" s="922"/>
      <c r="M638" s="922"/>
      <c r="N638" s="924"/>
      <c r="O638" s="1096" t="str">
        <f t="shared" ref="O638:O672" si="117">IF(A638=0,"",LEFT(A638,FIND(" ",A638)-1))</f>
        <v/>
      </c>
      <c r="P638" s="926"/>
      <c r="Q638" s="926"/>
      <c r="R638" s="926"/>
      <c r="S638" s="926"/>
      <c r="T638" s="926"/>
      <c r="U638" s="926"/>
      <c r="V638" s="926"/>
      <c r="W638" s="926"/>
      <c r="X638" s="926"/>
      <c r="Y638" s="926"/>
      <c r="Z638" s="926"/>
      <c r="AA638" s="926"/>
      <c r="AB638" s="926"/>
      <c r="AC638" s="926"/>
      <c r="AD638" s="926"/>
      <c r="AE638" s="926"/>
    </row>
    <row r="639" spans="1:31" ht="15" hidden="1" customHeight="1" thickBot="1" x14ac:dyDescent="0.25">
      <c r="A639" s="943"/>
      <c r="B639" s="937"/>
      <c r="C639" s="893"/>
      <c r="D639" s="893"/>
      <c r="E639" s="984">
        <f t="shared" si="114"/>
        <v>0</v>
      </c>
      <c r="F639" s="890">
        <f>IF(A639=0,0,ROUND(E639/VLOOKUP(A639,'Teaching Areas'!$A$18:$B$86,2,FALSE),0))</f>
        <v>0</v>
      </c>
      <c r="G639" s="891"/>
      <c r="H639" s="890" t="str">
        <f t="shared" si="115"/>
        <v/>
      </c>
      <c r="I639" s="983"/>
      <c r="J639" s="923"/>
      <c r="K639" s="922"/>
      <c r="L639" s="922"/>
      <c r="M639" s="922"/>
      <c r="N639" s="924"/>
      <c r="O639" s="1096" t="str">
        <f t="shared" si="117"/>
        <v/>
      </c>
      <c r="P639" s="926"/>
      <c r="Q639" s="926"/>
      <c r="R639" s="926"/>
      <c r="S639" s="926"/>
      <c r="T639" s="926"/>
      <c r="U639" s="926"/>
      <c r="V639" s="926"/>
      <c r="W639" s="926"/>
      <c r="X639" s="926"/>
      <c r="Y639" s="926"/>
      <c r="Z639" s="926"/>
      <c r="AA639" s="926"/>
      <c r="AB639" s="926"/>
      <c r="AC639" s="926"/>
      <c r="AD639" s="926"/>
      <c r="AE639" s="926"/>
    </row>
    <row r="640" spans="1:31" ht="15" hidden="1" customHeight="1" thickBot="1" x14ac:dyDescent="0.25">
      <c r="A640" s="943"/>
      <c r="B640" s="938"/>
      <c r="C640" s="891"/>
      <c r="D640" s="891"/>
      <c r="E640" s="984">
        <f t="shared" si="114"/>
        <v>0</v>
      </c>
      <c r="F640" s="890">
        <f>IF(A640=0,0,ROUND(E640/VLOOKUP(A640,'Teaching Areas'!$A$18:$B$86,2,FALSE),0))</f>
        <v>0</v>
      </c>
      <c r="G640" s="891"/>
      <c r="H640" s="890" t="str">
        <f t="shared" si="115"/>
        <v/>
      </c>
      <c r="I640" s="983"/>
      <c r="J640" s="923"/>
      <c r="K640" s="922"/>
      <c r="L640" s="922"/>
      <c r="M640" s="922"/>
      <c r="N640" s="924"/>
      <c r="O640" s="1096" t="str">
        <f t="shared" si="117"/>
        <v/>
      </c>
      <c r="P640" s="926"/>
      <c r="Q640" s="926"/>
      <c r="R640" s="926"/>
      <c r="S640" s="926"/>
      <c r="T640" s="926"/>
      <c r="U640" s="926"/>
      <c r="V640" s="926"/>
      <c r="W640" s="926"/>
      <c r="X640" s="926"/>
      <c r="Y640" s="926"/>
      <c r="Z640" s="926"/>
      <c r="AA640" s="926"/>
      <c r="AB640" s="926"/>
      <c r="AC640" s="926"/>
      <c r="AD640" s="926"/>
      <c r="AE640" s="926"/>
    </row>
    <row r="641" spans="1:31" ht="15" hidden="1" customHeight="1" thickBot="1" x14ac:dyDescent="0.25">
      <c r="A641" s="943"/>
      <c r="B641" s="938"/>
      <c r="C641" s="891"/>
      <c r="D641" s="891"/>
      <c r="E641" s="984">
        <f t="shared" si="114"/>
        <v>0</v>
      </c>
      <c r="F641" s="890">
        <f>IF(A641=0,0,ROUND(E641/VLOOKUP(A641,'Teaching Areas'!$A$18:$B$86,2,FALSE),0))</f>
        <v>0</v>
      </c>
      <c r="G641" s="891"/>
      <c r="H641" s="890" t="str">
        <f t="shared" si="115"/>
        <v/>
      </c>
      <c r="I641" s="983"/>
      <c r="J641" s="923"/>
      <c r="K641" s="922"/>
      <c r="L641" s="922"/>
      <c r="M641" s="922"/>
      <c r="N641" s="924"/>
      <c r="O641" s="1096" t="str">
        <f t="shared" si="117"/>
        <v/>
      </c>
      <c r="P641" s="926"/>
      <c r="Q641" s="926"/>
      <c r="R641" s="926"/>
      <c r="S641" s="926"/>
      <c r="T641" s="926"/>
      <c r="U641" s="926"/>
      <c r="V641" s="926"/>
      <c r="W641" s="926"/>
      <c r="X641" s="926"/>
      <c r="Y641" s="926"/>
      <c r="Z641" s="926"/>
      <c r="AA641" s="926"/>
      <c r="AB641" s="926"/>
      <c r="AC641" s="926"/>
      <c r="AD641" s="926"/>
      <c r="AE641" s="926"/>
    </row>
    <row r="642" spans="1:31" ht="15" hidden="1" customHeight="1" thickBot="1" x14ac:dyDescent="0.25">
      <c r="A642" s="943"/>
      <c r="B642" s="938"/>
      <c r="C642" s="891"/>
      <c r="D642" s="891"/>
      <c r="E642" s="984">
        <f t="shared" si="114"/>
        <v>0</v>
      </c>
      <c r="F642" s="890">
        <f>IF(A642=0,0,ROUND(E642/VLOOKUP(A642,'Teaching Areas'!$A$18:$B$86,2,FALSE),0))</f>
        <v>0</v>
      </c>
      <c r="G642" s="891"/>
      <c r="H642" s="890" t="str">
        <f t="shared" si="115"/>
        <v/>
      </c>
      <c r="I642" s="983"/>
      <c r="J642" s="923"/>
      <c r="K642" s="922"/>
      <c r="L642" s="922"/>
      <c r="M642" s="922"/>
      <c r="N642" s="924"/>
      <c r="O642" s="1096" t="str">
        <f t="shared" si="117"/>
        <v/>
      </c>
      <c r="P642" s="926"/>
      <c r="Q642" s="926"/>
      <c r="R642" s="926"/>
      <c r="S642" s="926"/>
      <c r="T642" s="926"/>
      <c r="U642" s="926"/>
      <c r="V642" s="926"/>
      <c r="W642" s="926"/>
      <c r="X642" s="926"/>
      <c r="Y642" s="926"/>
      <c r="Z642" s="926"/>
      <c r="AA642" s="926"/>
      <c r="AB642" s="926"/>
      <c r="AC642" s="926"/>
      <c r="AD642" s="926"/>
      <c r="AE642" s="926"/>
    </row>
    <row r="643" spans="1:31" ht="15" hidden="1" customHeight="1" thickBot="1" x14ac:dyDescent="0.25">
      <c r="A643" s="943"/>
      <c r="B643" s="938"/>
      <c r="C643" s="891"/>
      <c r="D643" s="891"/>
      <c r="E643" s="984">
        <f t="shared" si="114"/>
        <v>0</v>
      </c>
      <c r="F643" s="890">
        <f>IF(A643=0,0,ROUND(E643/VLOOKUP(A643,'Teaching Areas'!$A$18:$B$86,2,FALSE),0))</f>
        <v>0</v>
      </c>
      <c r="G643" s="891"/>
      <c r="H643" s="890" t="str">
        <f t="shared" si="115"/>
        <v/>
      </c>
      <c r="I643" s="983"/>
      <c r="J643" s="923"/>
      <c r="K643" s="922"/>
      <c r="L643" s="922"/>
      <c r="M643" s="922"/>
      <c r="N643" s="924"/>
      <c r="O643" s="1096" t="str">
        <f t="shared" si="117"/>
        <v/>
      </c>
      <c r="P643" s="926"/>
      <c r="Q643" s="926"/>
      <c r="R643" s="926"/>
      <c r="S643" s="926"/>
      <c r="T643" s="926"/>
      <c r="U643" s="926"/>
      <c r="V643" s="926"/>
      <c r="W643" s="926"/>
      <c r="X643" s="926"/>
      <c r="Y643" s="926"/>
      <c r="Z643" s="926"/>
      <c r="AA643" s="926"/>
      <c r="AB643" s="926"/>
      <c r="AC643" s="926"/>
      <c r="AD643" s="926"/>
      <c r="AE643" s="926"/>
    </row>
    <row r="644" spans="1:31" ht="15" hidden="1" customHeight="1" thickBot="1" x14ac:dyDescent="0.25">
      <c r="A644" s="943"/>
      <c r="B644" s="938"/>
      <c r="C644" s="891"/>
      <c r="D644" s="891"/>
      <c r="E644" s="984">
        <f t="shared" si="114"/>
        <v>0</v>
      </c>
      <c r="F644" s="890">
        <f>IF(A644=0,0,ROUND(E644/VLOOKUP(A644,'Teaching Areas'!$A$18:$B$86,2,FALSE),0))</f>
        <v>0</v>
      </c>
      <c r="G644" s="891"/>
      <c r="H644" s="890" t="str">
        <f t="shared" si="115"/>
        <v/>
      </c>
      <c r="I644" s="983"/>
      <c r="J644" s="923"/>
      <c r="K644" s="922"/>
      <c r="L644" s="922"/>
      <c r="M644" s="922"/>
      <c r="N644" s="924"/>
      <c r="O644" s="1096" t="str">
        <f t="shared" si="117"/>
        <v/>
      </c>
      <c r="P644" s="926"/>
      <c r="Q644" s="926"/>
      <c r="R644" s="926"/>
      <c r="S644" s="926"/>
      <c r="T644" s="926"/>
      <c r="U644" s="926"/>
      <c r="V644" s="926"/>
      <c r="W644" s="926"/>
      <c r="X644" s="926"/>
      <c r="Y644" s="926"/>
      <c r="Z644" s="926"/>
      <c r="AA644" s="926"/>
      <c r="AB644" s="926"/>
      <c r="AC644" s="926"/>
      <c r="AD644" s="926"/>
      <c r="AE644" s="926"/>
    </row>
    <row r="645" spans="1:31" ht="15" hidden="1" customHeight="1" thickBot="1" x14ac:dyDescent="0.25">
      <c r="A645" s="943"/>
      <c r="B645" s="938"/>
      <c r="C645" s="891"/>
      <c r="D645" s="891"/>
      <c r="E645" s="984">
        <f t="shared" si="114"/>
        <v>0</v>
      </c>
      <c r="F645" s="890">
        <f>IF(A645=0,0,ROUND(E645/VLOOKUP(A645,'Teaching Areas'!$A$18:$B$86,2,FALSE),0))</f>
        <v>0</v>
      </c>
      <c r="G645" s="891"/>
      <c r="H645" s="890" t="str">
        <f t="shared" si="115"/>
        <v/>
      </c>
      <c r="I645" s="983"/>
      <c r="J645" s="923"/>
      <c r="K645" s="922"/>
      <c r="L645" s="922"/>
      <c r="M645" s="922"/>
      <c r="N645" s="924"/>
      <c r="O645" s="1096" t="str">
        <f t="shared" si="117"/>
        <v/>
      </c>
      <c r="P645" s="926"/>
      <c r="Q645" s="926"/>
      <c r="R645" s="926"/>
      <c r="S645" s="926"/>
      <c r="T645" s="926"/>
      <c r="U645" s="926"/>
      <c r="V645" s="926"/>
      <c r="W645" s="926"/>
      <c r="X645" s="926"/>
      <c r="Y645" s="926"/>
      <c r="Z645" s="926"/>
      <c r="AA645" s="926"/>
      <c r="AB645" s="926"/>
      <c r="AC645" s="926"/>
      <c r="AD645" s="926"/>
      <c r="AE645" s="926"/>
    </row>
    <row r="646" spans="1:31" ht="15" hidden="1" customHeight="1" thickBot="1" x14ac:dyDescent="0.25">
      <c r="A646" s="943"/>
      <c r="B646" s="938"/>
      <c r="C646" s="891"/>
      <c r="D646" s="891"/>
      <c r="E646" s="984">
        <f t="shared" si="114"/>
        <v>0</v>
      </c>
      <c r="F646" s="890">
        <f>IF(A646=0,0,ROUND(E646/VLOOKUP(A646,'Teaching Areas'!$A$18:$B$86,2,FALSE),0))</f>
        <v>0</v>
      </c>
      <c r="G646" s="891"/>
      <c r="H646" s="890" t="str">
        <f t="shared" si="115"/>
        <v/>
      </c>
      <c r="I646" s="983"/>
      <c r="J646" s="923"/>
      <c r="K646" s="922"/>
      <c r="L646" s="922"/>
      <c r="M646" s="922"/>
      <c r="N646" s="924"/>
      <c r="O646" s="1096" t="str">
        <f t="shared" si="117"/>
        <v/>
      </c>
      <c r="P646" s="926"/>
      <c r="Q646" s="926"/>
      <c r="R646" s="926"/>
      <c r="S646" s="926"/>
      <c r="T646" s="926"/>
      <c r="U646" s="926"/>
      <c r="V646" s="926"/>
      <c r="W646" s="926"/>
      <c r="X646" s="926"/>
      <c r="Y646" s="926"/>
      <c r="Z646" s="926"/>
      <c r="AA646" s="926"/>
      <c r="AB646" s="926"/>
      <c r="AC646" s="926"/>
      <c r="AD646" s="926"/>
      <c r="AE646" s="926"/>
    </row>
    <row r="647" spans="1:31" ht="15" hidden="1" customHeight="1" thickBot="1" x14ac:dyDescent="0.25">
      <c r="A647" s="943"/>
      <c r="B647" s="938"/>
      <c r="C647" s="891"/>
      <c r="D647" s="891"/>
      <c r="E647" s="984">
        <f t="shared" si="114"/>
        <v>0</v>
      </c>
      <c r="F647" s="890">
        <f>IF(A647=0,0,ROUND(E647/VLOOKUP(A647,'Teaching Areas'!$A$18:$B$86,2,FALSE),0))</f>
        <v>0</v>
      </c>
      <c r="G647" s="891"/>
      <c r="H647" s="890" t="str">
        <f t="shared" si="115"/>
        <v/>
      </c>
      <c r="I647" s="983"/>
      <c r="J647" s="923"/>
      <c r="K647" s="922"/>
      <c r="L647" s="922"/>
      <c r="M647" s="922"/>
      <c r="N647" s="924"/>
      <c r="O647" s="1096" t="str">
        <f t="shared" si="117"/>
        <v/>
      </c>
      <c r="P647" s="926"/>
      <c r="Q647" s="926"/>
      <c r="R647" s="926"/>
      <c r="S647" s="926"/>
      <c r="T647" s="926"/>
      <c r="U647" s="926"/>
      <c r="V647" s="926"/>
      <c r="W647" s="926"/>
      <c r="X647" s="926"/>
      <c r="Y647" s="926"/>
      <c r="Z647" s="926"/>
      <c r="AA647" s="926"/>
      <c r="AB647" s="926"/>
      <c r="AC647" s="926"/>
      <c r="AD647" s="926"/>
      <c r="AE647" s="926"/>
    </row>
    <row r="648" spans="1:31" ht="15" hidden="1" customHeight="1" thickBot="1" x14ac:dyDescent="0.25">
      <c r="A648" s="943"/>
      <c r="B648" s="938"/>
      <c r="C648" s="891"/>
      <c r="D648" s="891"/>
      <c r="E648" s="984">
        <f t="shared" si="114"/>
        <v>0</v>
      </c>
      <c r="F648" s="890">
        <f>IF(A648=0,0,ROUND(E648/VLOOKUP(A648,'Teaching Areas'!$A$18:$B$86,2,FALSE),0))</f>
        <v>0</v>
      </c>
      <c r="G648" s="891"/>
      <c r="H648" s="890" t="str">
        <f t="shared" si="115"/>
        <v/>
      </c>
      <c r="I648" s="983"/>
      <c r="J648" s="923"/>
      <c r="K648" s="922"/>
      <c r="L648" s="922"/>
      <c r="M648" s="922"/>
      <c r="N648" s="924"/>
      <c r="O648" s="1096" t="str">
        <f t="shared" si="117"/>
        <v/>
      </c>
      <c r="P648" s="926"/>
      <c r="Q648" s="926"/>
      <c r="R648" s="926"/>
      <c r="S648" s="926"/>
      <c r="T648" s="926"/>
      <c r="U648" s="926"/>
      <c r="V648" s="926"/>
      <c r="W648" s="926"/>
      <c r="X648" s="926"/>
      <c r="Y648" s="926"/>
      <c r="Z648" s="926"/>
      <c r="AA648" s="926"/>
      <c r="AB648" s="926"/>
      <c r="AC648" s="926"/>
      <c r="AD648" s="926"/>
      <c r="AE648" s="926"/>
    </row>
    <row r="649" spans="1:31" ht="15" hidden="1" customHeight="1" thickBot="1" x14ac:dyDescent="0.25">
      <c r="A649" s="943"/>
      <c r="B649" s="938"/>
      <c r="C649" s="891"/>
      <c r="D649" s="891"/>
      <c r="E649" s="984">
        <f t="shared" si="114"/>
        <v>0</v>
      </c>
      <c r="F649" s="890">
        <f>IF(A649=0,0,ROUND(E649/VLOOKUP(A649,'Teaching Areas'!$A$18:$B$86,2,FALSE),0))</f>
        <v>0</v>
      </c>
      <c r="G649" s="891"/>
      <c r="H649" s="890" t="str">
        <f t="shared" si="115"/>
        <v/>
      </c>
      <c r="I649" s="983"/>
      <c r="J649" s="923"/>
      <c r="K649" s="922"/>
      <c r="L649" s="922"/>
      <c r="M649" s="922"/>
      <c r="N649" s="924"/>
      <c r="O649" s="1096" t="str">
        <f t="shared" si="117"/>
        <v/>
      </c>
      <c r="P649" s="926"/>
      <c r="Q649" s="926"/>
      <c r="R649" s="926"/>
      <c r="S649" s="926"/>
      <c r="T649" s="926"/>
      <c r="U649" s="926"/>
      <c r="V649" s="926"/>
      <c r="W649" s="926"/>
      <c r="X649" s="926"/>
      <c r="Y649" s="926"/>
      <c r="Z649" s="926"/>
      <c r="AA649" s="926"/>
      <c r="AB649" s="926"/>
      <c r="AC649" s="926"/>
      <c r="AD649" s="926"/>
      <c r="AE649" s="926"/>
    </row>
    <row r="650" spans="1:31" ht="15" hidden="1" customHeight="1" thickBot="1" x14ac:dyDescent="0.25">
      <c r="A650" s="943"/>
      <c r="B650" s="938"/>
      <c r="C650" s="891"/>
      <c r="D650" s="891"/>
      <c r="E650" s="984">
        <f t="shared" si="114"/>
        <v>0</v>
      </c>
      <c r="F650" s="890">
        <f>IF(A650=0,0,ROUND(E650/VLOOKUP(A650,'Teaching Areas'!$A$18:$B$86,2,FALSE),0))</f>
        <v>0</v>
      </c>
      <c r="G650" s="891"/>
      <c r="H650" s="890" t="str">
        <f t="shared" si="115"/>
        <v/>
      </c>
      <c r="I650" s="983"/>
      <c r="J650" s="923"/>
      <c r="K650" s="922"/>
      <c r="L650" s="922"/>
      <c r="M650" s="922"/>
      <c r="N650" s="924"/>
      <c r="O650" s="1096" t="str">
        <f t="shared" si="117"/>
        <v/>
      </c>
      <c r="P650" s="926"/>
      <c r="Q650" s="926"/>
      <c r="R650" s="926"/>
      <c r="S650" s="926"/>
      <c r="T650" s="926"/>
      <c r="U650" s="926"/>
      <c r="V650" s="926"/>
      <c r="W650" s="926"/>
      <c r="X650" s="926"/>
      <c r="Y650" s="926"/>
      <c r="Z650" s="926"/>
      <c r="AA650" s="926"/>
      <c r="AB650" s="926"/>
      <c r="AC650" s="926"/>
      <c r="AD650" s="926"/>
      <c r="AE650" s="926"/>
    </row>
    <row r="651" spans="1:31" ht="15" hidden="1" customHeight="1" thickBot="1" x14ac:dyDescent="0.25">
      <c r="A651" s="943"/>
      <c r="B651" s="938"/>
      <c r="C651" s="891"/>
      <c r="D651" s="891"/>
      <c r="E651" s="984">
        <f t="shared" si="114"/>
        <v>0</v>
      </c>
      <c r="F651" s="890">
        <f>IF(A651=0,0,ROUND(E651/VLOOKUP(A651,'Teaching Areas'!$A$18:$B$86,2,FALSE),0))</f>
        <v>0</v>
      </c>
      <c r="G651" s="891"/>
      <c r="H651" s="890" t="str">
        <f t="shared" si="115"/>
        <v/>
      </c>
      <c r="I651" s="983"/>
      <c r="J651" s="923"/>
      <c r="K651" s="922"/>
      <c r="L651" s="922"/>
      <c r="M651" s="922"/>
      <c r="N651" s="924"/>
      <c r="O651" s="1096" t="str">
        <f t="shared" si="117"/>
        <v/>
      </c>
      <c r="P651" s="926"/>
      <c r="Q651" s="926"/>
      <c r="R651" s="926"/>
      <c r="S651" s="926"/>
      <c r="T651" s="926"/>
      <c r="U651" s="926"/>
      <c r="V651" s="926"/>
      <c r="W651" s="926"/>
      <c r="X651" s="926"/>
      <c r="Y651" s="926"/>
      <c r="Z651" s="926"/>
      <c r="AA651" s="926"/>
      <c r="AB651" s="926"/>
      <c r="AC651" s="926"/>
      <c r="AD651" s="926"/>
      <c r="AE651" s="926"/>
    </row>
    <row r="652" spans="1:31" ht="15" hidden="1" customHeight="1" thickBot="1" x14ac:dyDescent="0.25">
      <c r="A652" s="943"/>
      <c r="B652" s="938"/>
      <c r="C652" s="891"/>
      <c r="D652" s="891"/>
      <c r="E652" s="984">
        <f t="shared" si="114"/>
        <v>0</v>
      </c>
      <c r="F652" s="890">
        <f>IF(A652=0,0,ROUND(E652/VLOOKUP(A652,'Teaching Areas'!$A$18:$B$86,2,FALSE),0))</f>
        <v>0</v>
      </c>
      <c r="G652" s="891"/>
      <c r="H652" s="890" t="str">
        <f t="shared" si="115"/>
        <v/>
      </c>
      <c r="I652" s="983"/>
      <c r="J652" s="923"/>
      <c r="K652" s="922"/>
      <c r="L652" s="922"/>
      <c r="M652" s="922"/>
      <c r="N652" s="924"/>
      <c r="O652" s="1096" t="str">
        <f t="shared" si="117"/>
        <v/>
      </c>
      <c r="P652" s="926"/>
      <c r="Q652" s="926"/>
      <c r="R652" s="926"/>
      <c r="S652" s="926"/>
      <c r="T652" s="926"/>
      <c r="U652" s="926"/>
      <c r="V652" s="926"/>
      <c r="W652" s="926"/>
      <c r="X652" s="926"/>
      <c r="Y652" s="926"/>
      <c r="Z652" s="926"/>
      <c r="AA652" s="926"/>
      <c r="AB652" s="926"/>
      <c r="AC652" s="926"/>
      <c r="AD652" s="926"/>
      <c r="AE652" s="926"/>
    </row>
    <row r="653" spans="1:31" ht="15" hidden="1" customHeight="1" thickBot="1" x14ac:dyDescent="0.25">
      <c r="A653" s="943"/>
      <c r="B653" s="938"/>
      <c r="C653" s="891"/>
      <c r="D653" s="891"/>
      <c r="E653" s="984">
        <f t="shared" si="114"/>
        <v>0</v>
      </c>
      <c r="F653" s="890">
        <f>IF(A653=0,0,ROUND(E653/VLOOKUP(A653,'Teaching Areas'!$A$18:$B$86,2,FALSE),0))</f>
        <v>0</v>
      </c>
      <c r="G653" s="891"/>
      <c r="H653" s="890" t="str">
        <f t="shared" si="115"/>
        <v/>
      </c>
      <c r="I653" s="983"/>
      <c r="J653" s="923"/>
      <c r="K653" s="922"/>
      <c r="L653" s="922"/>
      <c r="M653" s="922"/>
      <c r="N653" s="924"/>
      <c r="O653" s="1096" t="str">
        <f t="shared" si="117"/>
        <v/>
      </c>
      <c r="P653" s="926"/>
      <c r="Q653" s="926"/>
      <c r="R653" s="926"/>
      <c r="S653" s="926"/>
      <c r="T653" s="926"/>
      <c r="U653" s="926"/>
      <c r="V653" s="926"/>
      <c r="W653" s="926"/>
      <c r="X653" s="926"/>
      <c r="Y653" s="926"/>
      <c r="Z653" s="926"/>
      <c r="AA653" s="926"/>
      <c r="AB653" s="926"/>
      <c r="AC653" s="926"/>
      <c r="AD653" s="926"/>
      <c r="AE653" s="926"/>
    </row>
    <row r="654" spans="1:31" ht="15" hidden="1" customHeight="1" thickBot="1" x14ac:dyDescent="0.25">
      <c r="A654" s="943"/>
      <c r="B654" s="939"/>
      <c r="C654" s="891"/>
      <c r="D654" s="891"/>
      <c r="E654" s="984">
        <f t="shared" si="114"/>
        <v>0</v>
      </c>
      <c r="F654" s="890">
        <f>IF(A654=0,0,ROUND(E654/VLOOKUP(A654,'Teaching Areas'!$A$18:$B$86,2,FALSE),0))</f>
        <v>0</v>
      </c>
      <c r="G654" s="892"/>
      <c r="H654" s="890" t="str">
        <f t="shared" si="115"/>
        <v/>
      </c>
      <c r="I654" s="985"/>
      <c r="J654" s="923"/>
      <c r="K654" s="922"/>
      <c r="L654" s="922"/>
      <c r="M654" s="922"/>
      <c r="N654" s="924"/>
      <c r="O654" s="1096" t="str">
        <f t="shared" si="117"/>
        <v/>
      </c>
      <c r="P654" s="926"/>
      <c r="Q654" s="926"/>
      <c r="R654" s="926"/>
      <c r="S654" s="926"/>
      <c r="T654" s="926"/>
      <c r="U654" s="926"/>
      <c r="V654" s="926"/>
      <c r="W654" s="926"/>
      <c r="X654" s="926"/>
      <c r="Y654" s="926"/>
      <c r="Z654" s="926"/>
      <c r="AA654" s="926"/>
      <c r="AB654" s="926"/>
      <c r="AC654" s="926"/>
      <c r="AD654" s="926"/>
      <c r="AE654" s="926"/>
    </row>
    <row r="655" spans="1:31" ht="15" hidden="1" customHeight="1" thickBot="1" x14ac:dyDescent="0.25">
      <c r="A655" s="943"/>
      <c r="B655" s="939"/>
      <c r="C655" s="891"/>
      <c r="D655" s="891"/>
      <c r="E655" s="984">
        <f t="shared" si="114"/>
        <v>0</v>
      </c>
      <c r="F655" s="890">
        <f>IF(A655=0,0,ROUND(E655/VLOOKUP(A655,'Teaching Areas'!$A$18:$B$86,2,FALSE),0))</f>
        <v>0</v>
      </c>
      <c r="G655" s="892"/>
      <c r="H655" s="890" t="str">
        <f t="shared" si="115"/>
        <v/>
      </c>
      <c r="I655" s="985"/>
      <c r="J655" s="923"/>
      <c r="K655" s="922"/>
      <c r="L655" s="922"/>
      <c r="M655" s="922"/>
      <c r="N655" s="924"/>
      <c r="O655" s="1096" t="str">
        <f t="shared" si="117"/>
        <v/>
      </c>
      <c r="P655" s="926"/>
      <c r="Q655" s="926"/>
      <c r="R655" s="926"/>
      <c r="S655" s="926"/>
      <c r="T655" s="926"/>
      <c r="U655" s="926"/>
      <c r="V655" s="926"/>
      <c r="W655" s="926"/>
      <c r="X655" s="926"/>
      <c r="Y655" s="926"/>
      <c r="Z655" s="926"/>
      <c r="AA655" s="926"/>
      <c r="AB655" s="926"/>
      <c r="AC655" s="926"/>
      <c r="AD655" s="926"/>
      <c r="AE655" s="926"/>
    </row>
    <row r="656" spans="1:31" ht="15" hidden="1" customHeight="1" thickBot="1" x14ac:dyDescent="0.25">
      <c r="A656" s="943"/>
      <c r="B656" s="938"/>
      <c r="C656" s="891"/>
      <c r="D656" s="891"/>
      <c r="E656" s="984">
        <f t="shared" si="114"/>
        <v>0</v>
      </c>
      <c r="F656" s="890">
        <f>IF(A656=0,0,ROUND(E656/VLOOKUP(A656,'Teaching Areas'!$A$18:$B$86,2,FALSE),0))</f>
        <v>0</v>
      </c>
      <c r="G656" s="891"/>
      <c r="H656" s="890" t="str">
        <f t="shared" si="115"/>
        <v/>
      </c>
      <c r="I656" s="983"/>
      <c r="J656" s="923"/>
      <c r="K656" s="922"/>
      <c r="L656" s="922"/>
      <c r="M656" s="922"/>
      <c r="N656" s="924"/>
      <c r="O656" s="1096" t="str">
        <f t="shared" si="117"/>
        <v/>
      </c>
      <c r="P656" s="926"/>
      <c r="Q656" s="926"/>
      <c r="R656" s="926"/>
      <c r="S656" s="926"/>
      <c r="T656" s="926"/>
      <c r="U656" s="926"/>
      <c r="V656" s="926"/>
      <c r="W656" s="926"/>
      <c r="X656" s="926"/>
      <c r="Y656" s="926"/>
      <c r="Z656" s="926"/>
      <c r="AA656" s="926"/>
      <c r="AB656" s="926"/>
      <c r="AC656" s="926"/>
      <c r="AD656" s="926"/>
      <c r="AE656" s="926"/>
    </row>
    <row r="657" spans="1:31" ht="15" hidden="1" customHeight="1" thickBot="1" x14ac:dyDescent="0.25">
      <c r="A657" s="943"/>
      <c r="B657" s="938"/>
      <c r="C657" s="891"/>
      <c r="D657" s="891"/>
      <c r="E657" s="984">
        <f t="shared" si="114"/>
        <v>0</v>
      </c>
      <c r="F657" s="890">
        <f>IF(A657=0,0,ROUND(E657/VLOOKUP(A657,'Teaching Areas'!$A$18:$B$86,2,FALSE),0))</f>
        <v>0</v>
      </c>
      <c r="G657" s="891"/>
      <c r="H657" s="890" t="str">
        <f t="shared" si="115"/>
        <v/>
      </c>
      <c r="I657" s="983"/>
      <c r="J657" s="923"/>
      <c r="K657" s="922"/>
      <c r="L657" s="922"/>
      <c r="M657" s="922"/>
      <c r="N657" s="924"/>
      <c r="O657" s="1096" t="str">
        <f t="shared" si="117"/>
        <v/>
      </c>
      <c r="P657" s="926"/>
      <c r="Q657" s="926"/>
      <c r="R657" s="926"/>
      <c r="S657" s="926"/>
      <c r="T657" s="926"/>
      <c r="U657" s="926"/>
      <c r="V657" s="926"/>
      <c r="W657" s="926"/>
      <c r="X657" s="926"/>
      <c r="Y657" s="926"/>
      <c r="Z657" s="926"/>
      <c r="AA657" s="926"/>
      <c r="AB657" s="926"/>
      <c r="AC657" s="926"/>
      <c r="AD657" s="926"/>
      <c r="AE657" s="926"/>
    </row>
    <row r="658" spans="1:31" ht="15" hidden="1" customHeight="1" thickBot="1" x14ac:dyDescent="0.25">
      <c r="A658" s="943"/>
      <c r="B658" s="938"/>
      <c r="C658" s="891"/>
      <c r="D658" s="891"/>
      <c r="E658" s="984">
        <f t="shared" si="114"/>
        <v>0</v>
      </c>
      <c r="F658" s="890">
        <f>IF(A658=0,0,ROUND(E658/VLOOKUP(A658,'Teaching Areas'!$A$18:$B$86,2,FALSE),0))</f>
        <v>0</v>
      </c>
      <c r="G658" s="891"/>
      <c r="H658" s="890" t="str">
        <f t="shared" si="115"/>
        <v/>
      </c>
      <c r="I658" s="983"/>
      <c r="J658" s="923"/>
      <c r="K658" s="922"/>
      <c r="L658" s="922"/>
      <c r="M658" s="922"/>
      <c r="N658" s="924"/>
      <c r="O658" s="1096" t="str">
        <f t="shared" si="117"/>
        <v/>
      </c>
      <c r="P658" s="926"/>
      <c r="Q658" s="926"/>
      <c r="R658" s="926"/>
      <c r="S658" s="926"/>
      <c r="T658" s="926"/>
      <c r="U658" s="926"/>
      <c r="V658" s="926"/>
      <c r="W658" s="926"/>
      <c r="X658" s="926"/>
      <c r="Y658" s="926"/>
      <c r="Z658" s="926"/>
      <c r="AA658" s="926"/>
      <c r="AB658" s="926"/>
      <c r="AC658" s="926"/>
      <c r="AD658" s="926"/>
      <c r="AE658" s="926"/>
    </row>
    <row r="659" spans="1:31" ht="15" hidden="1" customHeight="1" thickBot="1" x14ac:dyDescent="0.25">
      <c r="A659" s="943"/>
      <c r="B659" s="938"/>
      <c r="C659" s="891"/>
      <c r="D659" s="891"/>
      <c r="E659" s="984">
        <f t="shared" si="114"/>
        <v>0</v>
      </c>
      <c r="F659" s="890">
        <f>IF(A659=0,0,ROUND(E659/VLOOKUP(A659,'Teaching Areas'!$A$18:$B$86,2,FALSE),0))</f>
        <v>0</v>
      </c>
      <c r="G659" s="891"/>
      <c r="H659" s="890" t="str">
        <f t="shared" si="115"/>
        <v/>
      </c>
      <c r="I659" s="983"/>
      <c r="J659" s="923"/>
      <c r="K659" s="922"/>
      <c r="L659" s="922"/>
      <c r="M659" s="922"/>
      <c r="N659" s="924"/>
      <c r="O659" s="1096" t="str">
        <f t="shared" si="117"/>
        <v/>
      </c>
      <c r="P659" s="926"/>
      <c r="Q659" s="926"/>
      <c r="R659" s="926"/>
      <c r="S659" s="926"/>
      <c r="T659" s="926"/>
      <c r="U659" s="926"/>
      <c r="V659" s="926"/>
      <c r="W659" s="926"/>
      <c r="X659" s="926"/>
      <c r="Y659" s="926"/>
      <c r="Z659" s="926"/>
      <c r="AA659" s="926"/>
      <c r="AB659" s="926"/>
      <c r="AC659" s="926"/>
      <c r="AD659" s="926"/>
      <c r="AE659" s="926"/>
    </row>
    <row r="660" spans="1:31" ht="15" hidden="1" customHeight="1" thickBot="1" x14ac:dyDescent="0.25">
      <c r="A660" s="943"/>
      <c r="B660" s="938"/>
      <c r="C660" s="891"/>
      <c r="D660" s="891"/>
      <c r="E660" s="984">
        <f t="shared" si="114"/>
        <v>0</v>
      </c>
      <c r="F660" s="890">
        <f>IF(A660=0,0,ROUND(E660/VLOOKUP(A660,'Teaching Areas'!$A$18:$B$86,2,FALSE),0))</f>
        <v>0</v>
      </c>
      <c r="G660" s="891"/>
      <c r="H660" s="890" t="str">
        <f t="shared" si="115"/>
        <v/>
      </c>
      <c r="I660" s="983"/>
      <c r="J660" s="923"/>
      <c r="K660" s="922"/>
      <c r="L660" s="922"/>
      <c r="M660" s="922"/>
      <c r="N660" s="924"/>
      <c r="O660" s="1096" t="str">
        <f t="shared" si="117"/>
        <v/>
      </c>
      <c r="P660" s="926"/>
      <c r="Q660" s="926"/>
      <c r="R660" s="926"/>
      <c r="S660" s="926"/>
      <c r="T660" s="926"/>
      <c r="U660" s="926"/>
      <c r="V660" s="926"/>
      <c r="W660" s="926"/>
      <c r="X660" s="926"/>
      <c r="Y660" s="926"/>
      <c r="Z660" s="926"/>
      <c r="AA660" s="926"/>
      <c r="AB660" s="926"/>
      <c r="AC660" s="926"/>
      <c r="AD660" s="926"/>
      <c r="AE660" s="926"/>
    </row>
    <row r="661" spans="1:31" ht="15" hidden="1" customHeight="1" thickBot="1" x14ac:dyDescent="0.25">
      <c r="A661" s="943"/>
      <c r="B661" s="938"/>
      <c r="C661" s="891"/>
      <c r="D661" s="891"/>
      <c r="E661" s="984">
        <f t="shared" si="114"/>
        <v>0</v>
      </c>
      <c r="F661" s="890">
        <f>IF(A661=0,0,ROUND(E661/VLOOKUP(A661,'Teaching Areas'!$A$18:$B$86,2,FALSE),0))</f>
        <v>0</v>
      </c>
      <c r="G661" s="891"/>
      <c r="H661" s="890" t="str">
        <f t="shared" si="115"/>
        <v/>
      </c>
      <c r="I661" s="983"/>
      <c r="J661" s="923"/>
      <c r="K661" s="922"/>
      <c r="L661" s="922"/>
      <c r="M661" s="922"/>
      <c r="N661" s="924"/>
      <c r="O661" s="1096" t="str">
        <f t="shared" si="117"/>
        <v/>
      </c>
      <c r="P661" s="926"/>
      <c r="Q661" s="926"/>
      <c r="R661" s="926"/>
      <c r="S661" s="926"/>
      <c r="T661" s="926"/>
      <c r="U661" s="926"/>
      <c r="V661" s="926"/>
      <c r="W661" s="926"/>
      <c r="X661" s="926"/>
      <c r="Y661" s="926"/>
      <c r="Z661" s="926"/>
      <c r="AA661" s="926"/>
      <c r="AB661" s="926"/>
      <c r="AC661" s="926"/>
      <c r="AD661" s="926"/>
      <c r="AE661" s="926"/>
    </row>
    <row r="662" spans="1:31" ht="15" hidden="1" customHeight="1" thickBot="1" x14ac:dyDescent="0.25">
      <c r="A662" s="943"/>
      <c r="B662" s="938"/>
      <c r="C662" s="891"/>
      <c r="D662" s="891"/>
      <c r="E662" s="984">
        <f t="shared" si="114"/>
        <v>0</v>
      </c>
      <c r="F662" s="890">
        <f>IF(A662=0,0,ROUND(E662/VLOOKUP(A662,'Teaching Areas'!$A$18:$B$86,2,FALSE),0))</f>
        <v>0</v>
      </c>
      <c r="G662" s="891"/>
      <c r="H662" s="890" t="str">
        <f t="shared" si="115"/>
        <v/>
      </c>
      <c r="I662" s="983"/>
      <c r="J662" s="923"/>
      <c r="K662" s="922"/>
      <c r="L662" s="922"/>
      <c r="M662" s="922"/>
      <c r="N662" s="924"/>
      <c r="O662" s="1096" t="str">
        <f t="shared" si="117"/>
        <v/>
      </c>
      <c r="P662" s="926"/>
      <c r="Q662" s="926"/>
      <c r="R662" s="926"/>
      <c r="S662" s="926"/>
      <c r="T662" s="926"/>
      <c r="U662" s="926"/>
      <c r="V662" s="926"/>
      <c r="W662" s="926"/>
      <c r="X662" s="926"/>
      <c r="Y662" s="926"/>
      <c r="Z662" s="926"/>
      <c r="AA662" s="926"/>
      <c r="AB662" s="926"/>
      <c r="AC662" s="926"/>
      <c r="AD662" s="926"/>
      <c r="AE662" s="926"/>
    </row>
    <row r="663" spans="1:31" ht="15" hidden="1" customHeight="1" thickBot="1" x14ac:dyDescent="0.25">
      <c r="A663" s="943"/>
      <c r="B663" s="938"/>
      <c r="C663" s="891"/>
      <c r="D663" s="891"/>
      <c r="E663" s="984">
        <f t="shared" si="114"/>
        <v>0</v>
      </c>
      <c r="F663" s="890">
        <f>IF(A663=0,0,ROUND(E663/VLOOKUP(A663,'Teaching Areas'!$A$18:$B$86,2,FALSE),0))</f>
        <v>0</v>
      </c>
      <c r="G663" s="891"/>
      <c r="H663" s="890" t="str">
        <f t="shared" si="115"/>
        <v/>
      </c>
      <c r="I663" s="983"/>
      <c r="J663" s="923"/>
      <c r="K663" s="922"/>
      <c r="L663" s="922"/>
      <c r="M663" s="922"/>
      <c r="N663" s="924"/>
      <c r="O663" s="1096" t="str">
        <f t="shared" si="117"/>
        <v/>
      </c>
      <c r="P663" s="926"/>
      <c r="Q663" s="926"/>
      <c r="R663" s="926"/>
      <c r="S663" s="926"/>
      <c r="T663" s="926"/>
      <c r="U663" s="926"/>
      <c r="V663" s="926"/>
      <c r="W663" s="926"/>
      <c r="X663" s="926"/>
      <c r="Y663" s="926"/>
      <c r="Z663" s="926"/>
      <c r="AA663" s="926"/>
      <c r="AB663" s="926"/>
      <c r="AC663" s="926"/>
      <c r="AD663" s="926"/>
      <c r="AE663" s="926"/>
    </row>
    <row r="664" spans="1:31" ht="15" hidden="1" customHeight="1" thickBot="1" x14ac:dyDescent="0.25">
      <c r="A664" s="943"/>
      <c r="B664" s="938"/>
      <c r="C664" s="891"/>
      <c r="D664" s="891"/>
      <c r="E664" s="984">
        <f t="shared" si="114"/>
        <v>0</v>
      </c>
      <c r="F664" s="890">
        <f>IF(A664=0,0,ROUND(E664/VLOOKUP(A664,'Teaching Areas'!$A$18:$B$86,2,FALSE),0))</f>
        <v>0</v>
      </c>
      <c r="G664" s="891"/>
      <c r="H664" s="890" t="str">
        <f t="shared" si="115"/>
        <v/>
      </c>
      <c r="I664" s="983"/>
      <c r="J664" s="923"/>
      <c r="K664" s="922"/>
      <c r="L664" s="922"/>
      <c r="M664" s="922"/>
      <c r="N664" s="924"/>
      <c r="O664" s="1096" t="str">
        <f t="shared" si="117"/>
        <v/>
      </c>
      <c r="P664" s="926"/>
      <c r="Q664" s="926"/>
      <c r="R664" s="926"/>
      <c r="S664" s="926"/>
      <c r="T664" s="926"/>
      <c r="U664" s="926"/>
      <c r="V664" s="926"/>
      <c r="W664" s="926"/>
      <c r="X664" s="926"/>
      <c r="Y664" s="926"/>
      <c r="Z664" s="926"/>
      <c r="AA664" s="926"/>
      <c r="AB664" s="926"/>
      <c r="AC664" s="926"/>
      <c r="AD664" s="926"/>
      <c r="AE664" s="926"/>
    </row>
    <row r="665" spans="1:31" ht="15" hidden="1" customHeight="1" thickBot="1" x14ac:dyDescent="0.25">
      <c r="A665" s="943"/>
      <c r="B665" s="938"/>
      <c r="C665" s="891"/>
      <c r="D665" s="891"/>
      <c r="E665" s="984">
        <f t="shared" si="114"/>
        <v>0</v>
      </c>
      <c r="F665" s="890">
        <f>IF(A665=0,0,ROUND(E665/VLOOKUP(A665,'Teaching Areas'!$A$18:$B$86,2,FALSE),0))</f>
        <v>0</v>
      </c>
      <c r="G665" s="891"/>
      <c r="H665" s="890" t="str">
        <f t="shared" si="115"/>
        <v/>
      </c>
      <c r="I665" s="983"/>
      <c r="J665" s="923"/>
      <c r="K665" s="922"/>
      <c r="L665" s="922"/>
      <c r="M665" s="922"/>
      <c r="N665" s="924"/>
      <c r="O665" s="1096" t="str">
        <f t="shared" si="117"/>
        <v/>
      </c>
      <c r="P665" s="926"/>
      <c r="Q665" s="926"/>
      <c r="R665" s="926"/>
      <c r="S665" s="926"/>
      <c r="T665" s="926"/>
      <c r="U665" s="926"/>
      <c r="V665" s="926"/>
      <c r="W665" s="926"/>
      <c r="X665" s="926"/>
      <c r="Y665" s="926"/>
      <c r="Z665" s="926"/>
      <c r="AA665" s="926"/>
      <c r="AB665" s="926"/>
      <c r="AC665" s="926"/>
      <c r="AD665" s="926"/>
      <c r="AE665" s="926"/>
    </row>
    <row r="666" spans="1:31" ht="15" hidden="1" customHeight="1" thickBot="1" x14ac:dyDescent="0.25">
      <c r="A666" s="943"/>
      <c r="B666" s="938"/>
      <c r="C666" s="891"/>
      <c r="D666" s="891"/>
      <c r="E666" s="984">
        <f t="shared" si="114"/>
        <v>0</v>
      </c>
      <c r="F666" s="890">
        <f>IF(A666=0,0,ROUND(E666/VLOOKUP(A666,'Teaching Areas'!$A$18:$B$86,2,FALSE),0))</f>
        <v>0</v>
      </c>
      <c r="G666" s="891"/>
      <c r="H666" s="890" t="str">
        <f t="shared" si="115"/>
        <v/>
      </c>
      <c r="I666" s="983"/>
      <c r="J666" s="923"/>
      <c r="K666" s="922"/>
      <c r="L666" s="922"/>
      <c r="M666" s="922"/>
      <c r="N666" s="924"/>
      <c r="O666" s="1096" t="str">
        <f t="shared" si="117"/>
        <v/>
      </c>
      <c r="P666" s="926"/>
      <c r="Q666" s="926"/>
      <c r="R666" s="926"/>
      <c r="S666" s="926"/>
      <c r="T666" s="926"/>
      <c r="U666" s="926"/>
      <c r="V666" s="926"/>
      <c r="W666" s="926"/>
      <c r="X666" s="926"/>
      <c r="Y666" s="926"/>
      <c r="Z666" s="926"/>
      <c r="AA666" s="926"/>
      <c r="AB666" s="926"/>
      <c r="AC666" s="926"/>
      <c r="AD666" s="926"/>
      <c r="AE666" s="926"/>
    </row>
    <row r="667" spans="1:31" ht="15" hidden="1" customHeight="1" thickBot="1" x14ac:dyDescent="0.25">
      <c r="A667" s="943"/>
      <c r="B667" s="938"/>
      <c r="C667" s="891"/>
      <c r="D667" s="891"/>
      <c r="E667" s="984">
        <f t="shared" si="114"/>
        <v>0</v>
      </c>
      <c r="F667" s="890">
        <f>IF(A667=0,0,ROUND(E667/VLOOKUP(A667,'Teaching Areas'!$A$18:$B$86,2,FALSE),0))</f>
        <v>0</v>
      </c>
      <c r="G667" s="891"/>
      <c r="H667" s="890" t="str">
        <f t="shared" si="115"/>
        <v/>
      </c>
      <c r="I667" s="983"/>
      <c r="J667" s="923"/>
      <c r="K667" s="922"/>
      <c r="L667" s="922"/>
      <c r="M667" s="922"/>
      <c r="N667" s="924"/>
      <c r="O667" s="1096" t="str">
        <f t="shared" si="117"/>
        <v/>
      </c>
      <c r="P667" s="926"/>
      <c r="Q667" s="926"/>
      <c r="R667" s="926"/>
      <c r="S667" s="926"/>
      <c r="T667" s="926"/>
      <c r="U667" s="926"/>
      <c r="V667" s="926"/>
      <c r="W667" s="926"/>
      <c r="X667" s="926"/>
      <c r="Y667" s="926"/>
      <c r="Z667" s="926"/>
      <c r="AA667" s="926"/>
      <c r="AB667" s="926"/>
      <c r="AC667" s="926"/>
      <c r="AD667" s="926"/>
      <c r="AE667" s="926"/>
    </row>
    <row r="668" spans="1:31" ht="15" hidden="1" customHeight="1" thickBot="1" x14ac:dyDescent="0.25">
      <c r="A668" s="943"/>
      <c r="B668" s="938"/>
      <c r="C668" s="891"/>
      <c r="D668" s="891"/>
      <c r="E668" s="984">
        <f t="shared" si="114"/>
        <v>0</v>
      </c>
      <c r="F668" s="890">
        <f>IF(A668=0,0,ROUND(E668/VLOOKUP(A668,'Teaching Areas'!$A$18:$B$86,2,FALSE),0))</f>
        <v>0</v>
      </c>
      <c r="G668" s="891"/>
      <c r="H668" s="890" t="str">
        <f t="shared" si="115"/>
        <v/>
      </c>
      <c r="I668" s="983"/>
      <c r="J668" s="923"/>
      <c r="K668" s="922"/>
      <c r="L668" s="922"/>
      <c r="M668" s="922"/>
      <c r="N668" s="924"/>
      <c r="O668" s="1096" t="str">
        <f t="shared" si="117"/>
        <v/>
      </c>
      <c r="P668" s="926"/>
      <c r="Q668" s="926"/>
      <c r="R668" s="926"/>
      <c r="S668" s="926"/>
      <c r="T668" s="926"/>
      <c r="U668" s="926"/>
      <c r="V668" s="926"/>
      <c r="W668" s="926"/>
      <c r="X668" s="926"/>
      <c r="Y668" s="926"/>
      <c r="Z668" s="926"/>
      <c r="AA668" s="926"/>
      <c r="AB668" s="926"/>
      <c r="AC668" s="926"/>
      <c r="AD668" s="926"/>
      <c r="AE668" s="926"/>
    </row>
    <row r="669" spans="1:31" ht="15" hidden="1" customHeight="1" thickBot="1" x14ac:dyDescent="0.25">
      <c r="A669" s="943"/>
      <c r="B669" s="938"/>
      <c r="C669" s="891"/>
      <c r="D669" s="891"/>
      <c r="E669" s="984">
        <f t="shared" si="114"/>
        <v>0</v>
      </c>
      <c r="F669" s="890">
        <f>IF(A669=0,0,ROUND(E669/VLOOKUP(A669,'Teaching Areas'!$A$18:$B$86,2,FALSE),0))</f>
        <v>0</v>
      </c>
      <c r="G669" s="891"/>
      <c r="H669" s="890" t="str">
        <f t="shared" si="115"/>
        <v/>
      </c>
      <c r="I669" s="983"/>
      <c r="J669" s="923"/>
      <c r="K669" s="922"/>
      <c r="L669" s="922"/>
      <c r="M669" s="922"/>
      <c r="N669" s="924"/>
      <c r="O669" s="1096" t="str">
        <f t="shared" si="117"/>
        <v/>
      </c>
      <c r="P669" s="926"/>
      <c r="Q669" s="926"/>
      <c r="R669" s="926"/>
      <c r="S669" s="926"/>
      <c r="T669" s="926"/>
      <c r="U669" s="926"/>
      <c r="V669" s="926"/>
      <c r="W669" s="926"/>
      <c r="X669" s="926"/>
      <c r="Y669" s="926"/>
      <c r="Z669" s="926"/>
      <c r="AA669" s="926"/>
      <c r="AB669" s="926"/>
      <c r="AC669" s="926"/>
      <c r="AD669" s="926"/>
      <c r="AE669" s="926"/>
    </row>
    <row r="670" spans="1:31" ht="15" hidden="1" customHeight="1" thickBot="1" x14ac:dyDescent="0.25">
      <c r="A670" s="943"/>
      <c r="B670" s="939"/>
      <c r="C670" s="891"/>
      <c r="D670" s="891"/>
      <c r="E670" s="984">
        <f t="shared" si="114"/>
        <v>0</v>
      </c>
      <c r="F670" s="890">
        <f>IF(A670=0,0,ROUND(E670/VLOOKUP(A670,'Teaching Areas'!$A$18:$B$86,2,FALSE),0))</f>
        <v>0</v>
      </c>
      <c r="G670" s="892"/>
      <c r="H670" s="890" t="str">
        <f t="shared" si="115"/>
        <v/>
      </c>
      <c r="I670" s="985"/>
      <c r="J670" s="923"/>
      <c r="K670" s="922"/>
      <c r="L670" s="922"/>
      <c r="M670" s="922"/>
      <c r="N670" s="924"/>
      <c r="O670" s="1096" t="str">
        <f t="shared" si="117"/>
        <v/>
      </c>
      <c r="P670" s="926"/>
      <c r="Q670" s="926"/>
      <c r="R670" s="926"/>
      <c r="S670" s="926"/>
      <c r="T670" s="926"/>
      <c r="U670" s="926"/>
      <c r="V670" s="926"/>
      <c r="W670" s="926"/>
      <c r="X670" s="926"/>
      <c r="Y670" s="926"/>
      <c r="Z670" s="926"/>
      <c r="AA670" s="926"/>
      <c r="AB670" s="926"/>
      <c r="AC670" s="926"/>
      <c r="AD670" s="926"/>
      <c r="AE670" s="926"/>
    </row>
    <row r="671" spans="1:31" ht="15" hidden="1" customHeight="1" thickBot="1" x14ac:dyDescent="0.25">
      <c r="A671" s="943"/>
      <c r="B671" s="939"/>
      <c r="C671" s="891"/>
      <c r="D671" s="891"/>
      <c r="E671" s="984">
        <f t="shared" si="114"/>
        <v>0</v>
      </c>
      <c r="F671" s="890">
        <f>IF(A671=0,0,ROUND(E671/VLOOKUP(A671,'Teaching Areas'!$A$18:$B$86,2,FALSE),0))</f>
        <v>0</v>
      </c>
      <c r="G671" s="892"/>
      <c r="H671" s="890" t="str">
        <f t="shared" si="115"/>
        <v/>
      </c>
      <c r="I671" s="985"/>
      <c r="J671" s="923"/>
      <c r="K671" s="922"/>
      <c r="L671" s="922"/>
      <c r="M671" s="922"/>
      <c r="N671" s="924"/>
      <c r="O671" s="1096" t="str">
        <f t="shared" si="117"/>
        <v/>
      </c>
      <c r="P671" s="926"/>
      <c r="Q671" s="926"/>
      <c r="R671" s="926"/>
      <c r="S671" s="926"/>
      <c r="T671" s="926"/>
      <c r="U671" s="926"/>
      <c r="V671" s="926"/>
      <c r="W671" s="926"/>
      <c r="X671" s="926"/>
      <c r="Y671" s="926"/>
      <c r="Z671" s="926"/>
      <c r="AA671" s="926"/>
      <c r="AB671" s="926"/>
      <c r="AC671" s="926"/>
      <c r="AD671" s="926"/>
      <c r="AE671" s="926"/>
    </row>
    <row r="672" spans="1:31" ht="15" customHeight="1" thickBot="1" x14ac:dyDescent="0.25">
      <c r="A672" s="944"/>
      <c r="B672" s="940"/>
      <c r="C672" s="930"/>
      <c r="D672" s="930"/>
      <c r="E672" s="987">
        <f t="shared" si="114"/>
        <v>0</v>
      </c>
      <c r="F672" s="890">
        <f>IF(A672=0,0,ROUND(E672/VLOOKUP(A672,'Teaching Areas'!$A$18:$B$86,2,FALSE),0))</f>
        <v>0</v>
      </c>
      <c r="G672" s="930"/>
      <c r="H672" s="890" t="str">
        <f t="shared" si="115"/>
        <v/>
      </c>
      <c r="I672" s="986"/>
      <c r="J672" s="931"/>
      <c r="K672" s="935"/>
      <c r="L672" s="935"/>
      <c r="M672" s="935"/>
      <c r="N672" s="936"/>
      <c r="O672" s="1096" t="str">
        <f t="shared" si="117"/>
        <v/>
      </c>
      <c r="P672" s="926"/>
      <c r="Q672" s="926"/>
      <c r="R672" s="926"/>
      <c r="S672" s="926"/>
      <c r="T672" s="926"/>
      <c r="U672" s="926"/>
      <c r="V672" s="926"/>
      <c r="W672" s="926"/>
      <c r="X672" s="926"/>
      <c r="Y672" s="926"/>
      <c r="Z672" s="926"/>
      <c r="AA672" s="926"/>
      <c r="AB672" s="926"/>
      <c r="AC672" s="926"/>
      <c r="AD672" s="926"/>
      <c r="AE672" s="926"/>
    </row>
    <row r="673" spans="1:31" ht="18" customHeight="1" thickBot="1" x14ac:dyDescent="0.25">
      <c r="A673" s="1094" t="s">
        <v>940</v>
      </c>
      <c r="B673" s="1095">
        <f>(COUNTIF(O573:O672,"S:"))+(COUNTIF(O573:O672,"P:"))</f>
        <v>0</v>
      </c>
      <c r="C673" s="956"/>
      <c r="D673" s="957" t="s">
        <v>4</v>
      </c>
      <c r="E673" s="140">
        <f>SUM(E573:E672)</f>
        <v>0</v>
      </c>
      <c r="F673" s="141">
        <f>SUM(F573:F672)</f>
        <v>0</v>
      </c>
      <c r="G673" s="141">
        <f>SUM(G573:G672)</f>
        <v>0</v>
      </c>
      <c r="H673" s="204">
        <f>SUM(H573:H672)</f>
        <v>0</v>
      </c>
      <c r="I673" s="957" t="s">
        <v>838</v>
      </c>
      <c r="J673" s="84">
        <f>IF(SUM(J573:J672)=0,0,AVERAGE(J573:J672))</f>
        <v>0</v>
      </c>
      <c r="K673" s="85">
        <f t="shared" ref="K673:N673" si="118">IF(SUM(K573:K672)=0,0,AVERAGE(K573:K672))</f>
        <v>0</v>
      </c>
      <c r="L673" s="85">
        <f t="shared" si="118"/>
        <v>0</v>
      </c>
      <c r="M673" s="85">
        <f t="shared" si="118"/>
        <v>0</v>
      </c>
      <c r="N673" s="86">
        <f t="shared" si="118"/>
        <v>0</v>
      </c>
      <c r="O673" s="926"/>
      <c r="P673" s="926"/>
      <c r="Q673" s="926"/>
      <c r="R673" s="926"/>
      <c r="S673" s="926"/>
      <c r="T673" s="926"/>
      <c r="U673" s="926"/>
      <c r="V673" s="926"/>
      <c r="W673" s="926"/>
      <c r="X673" s="926"/>
      <c r="Y673" s="926"/>
      <c r="Z673" s="926"/>
      <c r="AA673" s="926"/>
      <c r="AB673" s="926"/>
      <c r="AC673" s="926"/>
      <c r="AD673" s="926"/>
      <c r="AE673" s="926"/>
    </row>
    <row r="674" spans="1:31" ht="12" customHeight="1" thickBot="1" x14ac:dyDescent="0.25">
      <c r="A674" s="1271"/>
      <c r="B674" s="1272"/>
      <c r="C674" s="958"/>
      <c r="D674" s="958"/>
      <c r="E674" s="958"/>
      <c r="F674" s="958"/>
      <c r="G674" s="958"/>
      <c r="H674" s="958"/>
      <c r="I674" s="958"/>
      <c r="J674" s="959"/>
      <c r="K674" s="959"/>
      <c r="L674" s="959"/>
      <c r="M674" s="959"/>
      <c r="N674" s="960"/>
      <c r="O674" s="926"/>
      <c r="P674" s="926"/>
      <c r="Q674" s="926"/>
      <c r="R674" s="926"/>
      <c r="S674" s="926"/>
      <c r="T674" s="926"/>
      <c r="U674" s="926"/>
      <c r="V674" s="926"/>
      <c r="W674" s="926"/>
      <c r="X674" s="926"/>
      <c r="Y674" s="926"/>
      <c r="Z674" s="926"/>
      <c r="AA674" s="926"/>
      <c r="AB674" s="926"/>
      <c r="AC674" s="926"/>
      <c r="AD674" s="926"/>
      <c r="AE674" s="926"/>
    </row>
    <row r="675" spans="1:31" ht="18" customHeight="1" thickBot="1" x14ac:dyDescent="0.25">
      <c r="A675" s="1099" t="s">
        <v>946</v>
      </c>
      <c r="B675" s="1100">
        <f>B568+B673</f>
        <v>0</v>
      </c>
      <c r="C675" s="947"/>
      <c r="D675" s="948" t="s">
        <v>944</v>
      </c>
      <c r="E675" s="966">
        <f>E568+E673</f>
        <v>0</v>
      </c>
      <c r="F675" s="967">
        <f t="shared" ref="F675:H675" si="119">F568+F673</f>
        <v>0</v>
      </c>
      <c r="G675" s="967">
        <f t="shared" si="119"/>
        <v>0</v>
      </c>
      <c r="H675" s="968">
        <f t="shared" si="119"/>
        <v>0</v>
      </c>
      <c r="I675" s="948" t="s">
        <v>945</v>
      </c>
      <c r="J675" s="963" t="str">
        <f>IF(SUM(J568+J673)=0,"",AVERAGE(J468:J567,J573:J672))</f>
        <v/>
      </c>
      <c r="K675" s="964" t="str">
        <f t="shared" ref="K675:N675" si="120">IF(SUM(K568+K673)=0,"",AVERAGE(K468:K567,K573:K672))</f>
        <v/>
      </c>
      <c r="L675" s="964" t="str">
        <f t="shared" si="120"/>
        <v/>
      </c>
      <c r="M675" s="964" t="str">
        <f t="shared" ref="M675" si="121">IF(SUM(M568+M673)=0,"",AVERAGE(M468:M567,M573:M672))</f>
        <v/>
      </c>
      <c r="N675" s="965" t="str">
        <f t="shared" si="120"/>
        <v/>
      </c>
      <c r="O675" s="926"/>
      <c r="P675" s="926"/>
      <c r="Q675" s="926"/>
      <c r="R675" s="926"/>
      <c r="S675" s="926"/>
      <c r="T675" s="926"/>
      <c r="U675" s="926"/>
      <c r="V675" s="926"/>
      <c r="W675" s="926"/>
      <c r="X675" s="926"/>
      <c r="Y675" s="926"/>
      <c r="Z675" s="926"/>
      <c r="AA675" s="926"/>
      <c r="AB675" s="926"/>
      <c r="AC675" s="926"/>
      <c r="AD675" s="926"/>
      <c r="AE675" s="926"/>
    </row>
    <row r="676" spans="1:31" ht="12" customHeight="1" thickBot="1" x14ac:dyDescent="0.25">
      <c r="A676" s="1273"/>
      <c r="B676" s="1274"/>
      <c r="C676" s="961"/>
      <c r="D676" s="961"/>
      <c r="E676" s="961"/>
      <c r="F676" s="961"/>
      <c r="G676" s="961"/>
      <c r="H676" s="961"/>
      <c r="I676" s="961"/>
      <c r="J676" s="962"/>
      <c r="K676" s="962"/>
      <c r="L676" s="962"/>
      <c r="M676" s="962"/>
      <c r="N676" s="934"/>
      <c r="O676" s="926"/>
      <c r="P676" s="926"/>
      <c r="Q676" s="926"/>
      <c r="R676" s="926"/>
      <c r="S676" s="926"/>
      <c r="T676" s="926"/>
      <c r="U676" s="926"/>
      <c r="V676" s="926"/>
      <c r="W676" s="926"/>
      <c r="X676" s="926"/>
      <c r="Y676" s="926"/>
      <c r="Z676" s="926"/>
      <c r="AA676" s="926"/>
      <c r="AB676" s="926"/>
      <c r="AC676" s="926"/>
      <c r="AD676" s="926"/>
      <c r="AE676" s="926"/>
    </row>
    <row r="677" spans="1:31" ht="13.5" thickBot="1" x14ac:dyDescent="0.25">
      <c r="A677" s="1275"/>
      <c r="B677" s="1275"/>
      <c r="C677" s="925"/>
      <c r="D677" s="925"/>
      <c r="E677" s="925"/>
      <c r="F677" s="925"/>
      <c r="G677" s="925"/>
      <c r="H677" s="925"/>
      <c r="I677" s="925"/>
      <c r="J677" s="926"/>
      <c r="K677" s="926"/>
      <c r="L677" s="926"/>
      <c r="M677" s="926"/>
      <c r="N677" s="926"/>
      <c r="O677" s="926"/>
      <c r="P677" s="926"/>
      <c r="Q677" s="926"/>
      <c r="R677" s="926"/>
      <c r="S677" s="926"/>
      <c r="T677" s="926"/>
      <c r="U677" s="926"/>
      <c r="V677" s="926"/>
      <c r="W677" s="926"/>
      <c r="X677" s="926"/>
      <c r="Y677" s="926"/>
      <c r="Z677" s="926"/>
      <c r="AA677" s="926"/>
      <c r="AB677" s="926"/>
      <c r="AC677" s="926"/>
      <c r="AD677" s="926"/>
      <c r="AE677" s="926"/>
    </row>
    <row r="678" spans="1:31" ht="24" customHeight="1" thickBot="1" x14ac:dyDescent="0.25">
      <c r="A678" s="942" t="s">
        <v>687</v>
      </c>
      <c r="B678" s="1301" t="str">
        <f>'Setup Page'!C11</f>
        <v>Nongoma Engineering</v>
      </c>
      <c r="C678" s="1302"/>
      <c r="D678" s="1303"/>
      <c r="E678" s="1296" t="s">
        <v>739</v>
      </c>
      <c r="F678" s="1297"/>
      <c r="G678" s="1298" t="s">
        <v>763</v>
      </c>
      <c r="H678" s="1299"/>
      <c r="I678" s="1090" t="s">
        <v>928</v>
      </c>
      <c r="J678" s="1298" t="s">
        <v>1050</v>
      </c>
      <c r="K678" s="1299"/>
      <c r="L678" s="1299"/>
      <c r="M678" s="1299"/>
      <c r="N678" s="1300"/>
      <c r="O678" s="926"/>
      <c r="P678" s="926"/>
      <c r="Q678" s="926"/>
      <c r="R678" s="926"/>
      <c r="S678" s="926"/>
      <c r="T678" s="926"/>
      <c r="U678" s="926"/>
      <c r="V678" s="926"/>
      <c r="W678" s="926"/>
      <c r="X678" s="926"/>
      <c r="Y678" s="926"/>
      <c r="Z678" s="926"/>
      <c r="AA678" s="926"/>
      <c r="AB678" s="926"/>
      <c r="AC678" s="926"/>
      <c r="AD678" s="926"/>
      <c r="AE678" s="926"/>
    </row>
    <row r="679" spans="1:31" ht="12" customHeight="1" thickBot="1" x14ac:dyDescent="0.25">
      <c r="A679" s="941"/>
      <c r="B679" s="932"/>
      <c r="C679" s="932"/>
      <c r="D679" s="932"/>
      <c r="E679" s="932"/>
      <c r="F679" s="932"/>
      <c r="G679" s="932"/>
      <c r="H679" s="932"/>
      <c r="I679" s="932"/>
      <c r="J679" s="926"/>
      <c r="K679" s="926"/>
      <c r="L679" s="926"/>
      <c r="M679" s="926"/>
      <c r="N679" s="934"/>
      <c r="O679" s="926"/>
      <c r="P679" s="926"/>
      <c r="Q679" s="926"/>
      <c r="R679" s="926"/>
      <c r="S679" s="926"/>
      <c r="T679" s="926"/>
      <c r="U679" s="926"/>
      <c r="V679" s="926"/>
      <c r="W679" s="926"/>
      <c r="X679" s="926"/>
      <c r="Y679" s="926"/>
      <c r="Z679" s="926"/>
      <c r="AA679" s="926"/>
      <c r="AB679" s="926"/>
      <c r="AC679" s="926"/>
      <c r="AD679" s="926"/>
      <c r="AE679" s="926"/>
    </row>
    <row r="680" spans="1:31" ht="24" customHeight="1" x14ac:dyDescent="0.2">
      <c r="A680" s="933" t="s">
        <v>684</v>
      </c>
      <c r="B680" s="1287" t="s">
        <v>933</v>
      </c>
      <c r="C680" s="1287"/>
      <c r="D680" s="1287"/>
      <c r="E680" s="1287"/>
      <c r="F680" s="1287"/>
      <c r="G680" s="1287"/>
      <c r="H680" s="1287"/>
      <c r="I680" s="1287"/>
      <c r="J680" s="1287"/>
      <c r="K680" s="1287"/>
      <c r="L680" s="1287"/>
      <c r="M680" s="1288"/>
      <c r="N680" s="1289"/>
      <c r="O680" s="926"/>
      <c r="P680" s="926"/>
      <c r="Q680" s="926"/>
      <c r="R680" s="926"/>
      <c r="S680" s="926"/>
      <c r="T680" s="926"/>
      <c r="U680" s="926"/>
      <c r="V680" s="926"/>
      <c r="W680" s="926"/>
      <c r="X680" s="926"/>
      <c r="Y680" s="926"/>
      <c r="Z680" s="926"/>
      <c r="AA680" s="926"/>
      <c r="AB680" s="926"/>
      <c r="AC680" s="926"/>
      <c r="AD680" s="926"/>
      <c r="AE680" s="926"/>
    </row>
    <row r="681" spans="1:31" ht="21" customHeight="1" x14ac:dyDescent="0.2">
      <c r="A681" s="927"/>
      <c r="B681" s="1087"/>
      <c r="C681" s="1087"/>
      <c r="D681" s="1087"/>
      <c r="E681" s="1292" t="s">
        <v>837</v>
      </c>
      <c r="F681" s="1292" t="s">
        <v>735</v>
      </c>
      <c r="G681" s="1292" t="s">
        <v>926</v>
      </c>
      <c r="H681" s="1292" t="s">
        <v>927</v>
      </c>
      <c r="I681" s="1087"/>
      <c r="J681" s="1293" t="s">
        <v>756</v>
      </c>
      <c r="K681" s="1293"/>
      <c r="L681" s="1293"/>
      <c r="M681" s="1294"/>
      <c r="N681" s="1295"/>
      <c r="O681" s="945"/>
      <c r="P681" s="946"/>
      <c r="Q681" s="926"/>
      <c r="R681" s="926"/>
      <c r="S681" s="926"/>
      <c r="T681" s="926"/>
      <c r="U681" s="926"/>
      <c r="V681" s="926"/>
      <c r="W681" s="926"/>
      <c r="X681" s="926"/>
      <c r="Y681" s="926"/>
      <c r="Z681" s="926"/>
      <c r="AA681" s="926"/>
      <c r="AB681" s="926"/>
      <c r="AC681" s="926"/>
      <c r="AD681" s="926"/>
      <c r="AE681" s="926"/>
    </row>
    <row r="682" spans="1:31" ht="30" customHeight="1" thickBot="1" x14ac:dyDescent="0.25">
      <c r="A682" s="950" t="s">
        <v>755</v>
      </c>
      <c r="B682" s="1088" t="s">
        <v>686</v>
      </c>
      <c r="C682" s="1088" t="s">
        <v>737</v>
      </c>
      <c r="D682" s="1088" t="s">
        <v>738</v>
      </c>
      <c r="E682" s="1280"/>
      <c r="F682" s="1280"/>
      <c r="G682" s="1280"/>
      <c r="H682" s="1280"/>
      <c r="I682" s="1088" t="s">
        <v>736</v>
      </c>
      <c r="J682" s="1013" t="s">
        <v>757</v>
      </c>
      <c r="K682" s="1013" t="s">
        <v>758</v>
      </c>
      <c r="L682" s="1013" t="s">
        <v>759</v>
      </c>
      <c r="M682" s="1013" t="s">
        <v>760</v>
      </c>
      <c r="N682" s="1014" t="s">
        <v>857</v>
      </c>
      <c r="O682" s="945"/>
      <c r="P682" s="946"/>
      <c r="Q682" s="926"/>
      <c r="R682" s="926"/>
      <c r="S682" s="926"/>
      <c r="T682" s="926"/>
      <c r="U682" s="926"/>
      <c r="V682" s="926"/>
      <c r="W682" s="926"/>
      <c r="X682" s="926"/>
      <c r="Y682" s="926"/>
      <c r="Z682" s="926"/>
      <c r="AA682" s="926"/>
      <c r="AB682" s="926"/>
      <c r="AC682" s="926"/>
      <c r="AD682" s="926"/>
      <c r="AE682" s="926"/>
    </row>
    <row r="683" spans="1:31" ht="15" customHeight="1" x14ac:dyDescent="0.2">
      <c r="A683" s="1032" t="str">
        <f>IF(B683=0,"Insert Room Name First","Class Room")</f>
        <v>Class Room</v>
      </c>
      <c r="B683" s="1165" t="s">
        <v>1125</v>
      </c>
      <c r="C683" s="1172">
        <v>8</v>
      </c>
      <c r="D683" s="893">
        <v>7</v>
      </c>
      <c r="E683" s="890">
        <f>C683*D683</f>
        <v>56</v>
      </c>
      <c r="F683" s="890">
        <f>IF(A683="Insert Room Name First",0,ROUND(E683/VLOOKUP(A683,'Teaching Areas'!$A$2:$B$15,2,FALSE),0))</f>
        <v>22</v>
      </c>
      <c r="G683" s="893">
        <v>35</v>
      </c>
      <c r="H683" s="890">
        <f>IF(F683=0,"",G683-F683)</f>
        <v>13</v>
      </c>
      <c r="I683" s="982"/>
      <c r="J683" s="922">
        <v>1</v>
      </c>
      <c r="K683" s="922"/>
      <c r="L683" s="922"/>
      <c r="M683" s="922"/>
      <c r="N683" s="924"/>
      <c r="O683" s="926"/>
      <c r="P683" s="926"/>
      <c r="Q683" s="926"/>
      <c r="R683" s="926"/>
      <c r="S683" s="926"/>
      <c r="T683" s="926"/>
      <c r="U683" s="926"/>
      <c r="V683" s="926"/>
      <c r="W683" s="926"/>
      <c r="X683" s="926"/>
      <c r="Y683" s="926"/>
      <c r="Z683" s="926"/>
      <c r="AA683" s="926"/>
      <c r="AB683" s="926"/>
      <c r="AC683" s="926"/>
      <c r="AD683" s="926"/>
      <c r="AE683" s="926"/>
    </row>
    <row r="684" spans="1:31" ht="15" customHeight="1" x14ac:dyDescent="0.2">
      <c r="A684" s="1032" t="str">
        <f t="shared" ref="A684:A747" si="122">IF(B684=0,"Insert Room Name First","Class Room")</f>
        <v>Class Room</v>
      </c>
      <c r="B684" s="1165" t="s">
        <v>1126</v>
      </c>
      <c r="C684" s="1172">
        <v>8</v>
      </c>
      <c r="D684" s="891">
        <v>7</v>
      </c>
      <c r="E684" s="984">
        <f t="shared" ref="E684:E782" si="123">C684*D684</f>
        <v>56</v>
      </c>
      <c r="F684" s="890">
        <f>IF(A684="Insert Room Name First",0,ROUND(E684/VLOOKUP(A684,'Teaching Areas'!$A$2:$B$15,2,FALSE),0))</f>
        <v>22</v>
      </c>
      <c r="G684" s="893">
        <v>35</v>
      </c>
      <c r="H684" s="890">
        <f t="shared" ref="H684:H782" si="124">IF(F684=0,"",G684-F684)</f>
        <v>13</v>
      </c>
      <c r="I684" s="983"/>
      <c r="J684" s="922">
        <v>1</v>
      </c>
      <c r="K684" s="922"/>
      <c r="L684" s="922"/>
      <c r="M684" s="922"/>
      <c r="N684" s="924"/>
      <c r="O684" s="926"/>
      <c r="P684" s="926"/>
      <c r="Q684" s="926"/>
      <c r="R684" s="926"/>
      <c r="S684" s="926"/>
      <c r="T684" s="926"/>
      <c r="U684" s="926"/>
      <c r="V684" s="926"/>
      <c r="W684" s="926"/>
      <c r="X684" s="926"/>
      <c r="Y684" s="926"/>
      <c r="Z684" s="926"/>
      <c r="AA684" s="926"/>
      <c r="AB684" s="926"/>
      <c r="AC684" s="926"/>
      <c r="AD684" s="926"/>
      <c r="AE684" s="926"/>
    </row>
    <row r="685" spans="1:31" ht="15" customHeight="1" x14ac:dyDescent="0.2">
      <c r="A685" s="1032" t="str">
        <f t="shared" si="122"/>
        <v>Class Room</v>
      </c>
      <c r="B685" s="1165" t="s">
        <v>1127</v>
      </c>
      <c r="C685" s="1172">
        <v>8</v>
      </c>
      <c r="D685" s="891">
        <v>7</v>
      </c>
      <c r="E685" s="984">
        <f t="shared" si="123"/>
        <v>56</v>
      </c>
      <c r="F685" s="890">
        <f>IF(A685="Insert Room Name First",0,ROUND(E685/VLOOKUP(A685,'Teaching Areas'!$A$2:$B$15,2,FALSE),0))</f>
        <v>22</v>
      </c>
      <c r="G685" s="893">
        <v>35</v>
      </c>
      <c r="H685" s="890">
        <f t="shared" si="124"/>
        <v>13</v>
      </c>
      <c r="I685" s="983"/>
      <c r="J685" s="922">
        <v>1</v>
      </c>
      <c r="K685" s="922"/>
      <c r="L685" s="922"/>
      <c r="M685" s="922"/>
      <c r="N685" s="924"/>
      <c r="O685" s="926"/>
      <c r="P685" s="926"/>
      <c r="Q685" s="926"/>
      <c r="R685" s="926"/>
      <c r="S685" s="926"/>
      <c r="T685" s="926"/>
      <c r="U685" s="926"/>
      <c r="V685" s="926"/>
      <c r="W685" s="926"/>
      <c r="X685" s="926"/>
      <c r="Y685" s="926"/>
      <c r="Z685" s="926"/>
      <c r="AA685" s="926"/>
      <c r="AB685" s="926"/>
      <c r="AC685" s="926"/>
      <c r="AD685" s="926"/>
      <c r="AE685" s="926"/>
    </row>
    <row r="686" spans="1:31" ht="15" customHeight="1" x14ac:dyDescent="0.2">
      <c r="A686" s="1032" t="str">
        <f t="shared" si="122"/>
        <v>Class Room</v>
      </c>
      <c r="B686" s="1165" t="s">
        <v>1128</v>
      </c>
      <c r="C686" s="1172">
        <v>8</v>
      </c>
      <c r="D686" s="891">
        <v>7</v>
      </c>
      <c r="E686" s="984">
        <f t="shared" si="123"/>
        <v>56</v>
      </c>
      <c r="F686" s="890">
        <f>IF(A686="Insert Room Name First",0,ROUND(E686/VLOOKUP(A686,'Teaching Areas'!$A$2:$B$15,2,FALSE),0))</f>
        <v>22</v>
      </c>
      <c r="G686" s="893">
        <v>35</v>
      </c>
      <c r="H686" s="890">
        <f t="shared" si="124"/>
        <v>13</v>
      </c>
      <c r="I686" s="983"/>
      <c r="J686" s="922">
        <v>1</v>
      </c>
      <c r="K686" s="922"/>
      <c r="L686" s="922"/>
      <c r="M686" s="922"/>
      <c r="N686" s="924"/>
      <c r="O686" s="926"/>
      <c r="P686" s="926"/>
      <c r="Q686" s="926"/>
      <c r="R686" s="926"/>
      <c r="S686" s="926"/>
      <c r="T686" s="926"/>
      <c r="U686" s="926"/>
      <c r="V686" s="926"/>
      <c r="W686" s="926"/>
      <c r="X686" s="926"/>
      <c r="Y686" s="926"/>
      <c r="Z686" s="926"/>
      <c r="AA686" s="926"/>
      <c r="AB686" s="926"/>
      <c r="AC686" s="926"/>
      <c r="AD686" s="926"/>
      <c r="AE686" s="926"/>
    </row>
    <row r="687" spans="1:31" ht="15" customHeight="1" x14ac:dyDescent="0.2">
      <c r="A687" s="1032" t="str">
        <f t="shared" si="122"/>
        <v>Class Room</v>
      </c>
      <c r="B687" s="1165" t="s">
        <v>1129</v>
      </c>
      <c r="C687" s="1172">
        <v>8</v>
      </c>
      <c r="D687" s="891">
        <v>7</v>
      </c>
      <c r="E687" s="984">
        <f t="shared" si="123"/>
        <v>56</v>
      </c>
      <c r="F687" s="890">
        <f>IF(A687="Insert Room Name First",0,ROUND(E687/VLOOKUP(A687,'Teaching Areas'!$A$2:$B$15,2,FALSE),0))</f>
        <v>22</v>
      </c>
      <c r="G687" s="893">
        <v>35</v>
      </c>
      <c r="H687" s="890">
        <f t="shared" si="124"/>
        <v>13</v>
      </c>
      <c r="I687" s="983"/>
      <c r="J687" s="922">
        <v>1</v>
      </c>
      <c r="K687" s="922"/>
      <c r="L687" s="922"/>
      <c r="M687" s="922"/>
      <c r="N687" s="924"/>
      <c r="O687" s="926"/>
      <c r="P687" s="926"/>
      <c r="Q687" s="926"/>
      <c r="R687" s="926"/>
      <c r="S687" s="926"/>
      <c r="T687" s="926"/>
      <c r="U687" s="926"/>
      <c r="V687" s="926"/>
      <c r="W687" s="926"/>
      <c r="X687" s="926"/>
      <c r="Y687" s="926"/>
      <c r="Z687" s="926"/>
      <c r="AA687" s="926"/>
      <c r="AB687" s="926"/>
      <c r="AC687" s="926"/>
      <c r="AD687" s="926"/>
      <c r="AE687" s="926"/>
    </row>
    <row r="688" spans="1:31" ht="15" customHeight="1" x14ac:dyDescent="0.2">
      <c r="A688" s="1032" t="str">
        <f t="shared" si="122"/>
        <v>Class Room</v>
      </c>
      <c r="B688" s="1165" t="s">
        <v>1130</v>
      </c>
      <c r="C688" s="1172">
        <v>8</v>
      </c>
      <c r="D688" s="891">
        <v>7</v>
      </c>
      <c r="E688" s="984">
        <f t="shared" si="123"/>
        <v>56</v>
      </c>
      <c r="F688" s="890">
        <f>IF(A688="Insert Room Name First",0,ROUND(E688/VLOOKUP(A688,'Teaching Areas'!$A$2:$B$15,2,FALSE),0))</f>
        <v>22</v>
      </c>
      <c r="G688" s="893">
        <v>35</v>
      </c>
      <c r="H688" s="890">
        <f t="shared" si="124"/>
        <v>13</v>
      </c>
      <c r="I688" s="983"/>
      <c r="J688" s="922">
        <v>1</v>
      </c>
      <c r="K688" s="922"/>
      <c r="L688" s="922"/>
      <c r="M688" s="922"/>
      <c r="N688" s="924"/>
      <c r="O688" s="926"/>
      <c r="P688" s="926"/>
      <c r="Q688" s="926"/>
      <c r="R688" s="926"/>
      <c r="S688" s="926"/>
      <c r="T688" s="926"/>
      <c r="U688" s="926"/>
      <c r="V688" s="926"/>
      <c r="W688" s="926"/>
      <c r="X688" s="926"/>
      <c r="Y688" s="926"/>
      <c r="Z688" s="926"/>
      <c r="AA688" s="926"/>
      <c r="AB688" s="926"/>
      <c r="AC688" s="926"/>
      <c r="AD688" s="926"/>
      <c r="AE688" s="926"/>
    </row>
    <row r="689" spans="1:31" ht="15" customHeight="1" x14ac:dyDescent="0.2">
      <c r="A689" s="1032" t="str">
        <f t="shared" si="122"/>
        <v>Class Room</v>
      </c>
      <c r="B689" s="1165" t="s">
        <v>1131</v>
      </c>
      <c r="C689" s="1172">
        <v>8</v>
      </c>
      <c r="D689" s="891">
        <v>7</v>
      </c>
      <c r="E689" s="984">
        <f t="shared" si="123"/>
        <v>56</v>
      </c>
      <c r="F689" s="890">
        <f>IF(A689="Insert Room Name First",0,ROUND(E689/VLOOKUP(A689,'Teaching Areas'!$A$2:$B$15,2,FALSE),0))</f>
        <v>22</v>
      </c>
      <c r="G689" s="893">
        <v>35</v>
      </c>
      <c r="H689" s="890">
        <f t="shared" si="124"/>
        <v>13</v>
      </c>
      <c r="I689" s="983"/>
      <c r="J689" s="922">
        <v>1</v>
      </c>
      <c r="K689" s="922"/>
      <c r="L689" s="922"/>
      <c r="M689" s="922"/>
      <c r="N689" s="924"/>
      <c r="O689" s="926"/>
      <c r="P689" s="926"/>
      <c r="Q689" s="926"/>
      <c r="R689" s="926"/>
      <c r="S689" s="926"/>
      <c r="T689" s="926"/>
      <c r="U689" s="926"/>
      <c r="V689" s="926"/>
      <c r="W689" s="926"/>
      <c r="X689" s="926"/>
      <c r="Y689" s="926"/>
      <c r="Z689" s="926"/>
      <c r="AA689" s="926"/>
      <c r="AB689" s="926"/>
      <c r="AC689" s="926"/>
      <c r="AD689" s="926"/>
      <c r="AE689" s="926"/>
    </row>
    <row r="690" spans="1:31" ht="15" customHeight="1" x14ac:dyDescent="0.2">
      <c r="A690" s="1032" t="str">
        <f t="shared" si="122"/>
        <v>Class Room</v>
      </c>
      <c r="B690" s="1165" t="s">
        <v>1132</v>
      </c>
      <c r="C690" s="1172">
        <v>8</v>
      </c>
      <c r="D690" s="891">
        <v>7</v>
      </c>
      <c r="E690" s="984">
        <f t="shared" si="123"/>
        <v>56</v>
      </c>
      <c r="F690" s="890">
        <f>IF(A690="Insert Room Name First",0,ROUND(E690/VLOOKUP(A690,'Teaching Areas'!$A$2:$B$15,2,FALSE),0))</f>
        <v>22</v>
      </c>
      <c r="G690" s="893">
        <v>35</v>
      </c>
      <c r="H690" s="890">
        <f t="shared" si="124"/>
        <v>13</v>
      </c>
      <c r="I690" s="983"/>
      <c r="J690" s="922">
        <v>1</v>
      </c>
      <c r="K690" s="922"/>
      <c r="L690" s="922"/>
      <c r="M690" s="922"/>
      <c r="N690" s="924"/>
      <c r="O690" s="926"/>
      <c r="P690" s="926"/>
      <c r="Q690" s="926"/>
      <c r="R690" s="926"/>
      <c r="S690" s="926"/>
      <c r="T690" s="926"/>
      <c r="U690" s="926"/>
      <c r="V690" s="926"/>
      <c r="W690" s="926"/>
      <c r="X690" s="926"/>
      <c r="Y690" s="926"/>
      <c r="Z690" s="926"/>
      <c r="AA690" s="926"/>
      <c r="AB690" s="926"/>
      <c r="AC690" s="926"/>
      <c r="AD690" s="926"/>
      <c r="AE690" s="926"/>
    </row>
    <row r="691" spans="1:31" ht="15" customHeight="1" x14ac:dyDescent="0.2">
      <c r="A691" s="1032" t="str">
        <f t="shared" si="122"/>
        <v>Class Room</v>
      </c>
      <c r="B691" s="1165" t="s">
        <v>1133</v>
      </c>
      <c r="C691" s="1172">
        <v>8</v>
      </c>
      <c r="D691" s="891">
        <v>7</v>
      </c>
      <c r="E691" s="984">
        <f t="shared" si="123"/>
        <v>56</v>
      </c>
      <c r="F691" s="890">
        <f>IF(A691="Insert Room Name First",0,ROUND(E691/VLOOKUP(A691,'Teaching Areas'!$A$2:$B$15,2,FALSE),0))</f>
        <v>22</v>
      </c>
      <c r="G691" s="893">
        <v>15</v>
      </c>
      <c r="H691" s="890">
        <f t="shared" si="124"/>
        <v>-7</v>
      </c>
      <c r="I691" s="983"/>
      <c r="J691" s="922">
        <v>1</v>
      </c>
      <c r="K691" s="922"/>
      <c r="L691" s="922"/>
      <c r="M691" s="922"/>
      <c r="N691" s="924"/>
      <c r="O691" s="926"/>
      <c r="P691" s="926"/>
      <c r="Q691" s="926"/>
      <c r="R691" s="926"/>
      <c r="S691" s="926"/>
      <c r="T691" s="926"/>
      <c r="U691" s="926"/>
      <c r="V691" s="926"/>
      <c r="W691" s="926"/>
      <c r="X691" s="926"/>
      <c r="Y691" s="926"/>
      <c r="Z691" s="926"/>
      <c r="AA691" s="926"/>
      <c r="AB691" s="926"/>
      <c r="AC691" s="926"/>
      <c r="AD691" s="926"/>
      <c r="AE691" s="926"/>
    </row>
    <row r="692" spans="1:31" ht="15" customHeight="1" x14ac:dyDescent="0.2">
      <c r="A692" s="1032" t="str">
        <f t="shared" si="122"/>
        <v>Class Room</v>
      </c>
      <c r="B692" s="1165" t="s">
        <v>1134</v>
      </c>
      <c r="C692" s="1172">
        <v>8</v>
      </c>
      <c r="D692" s="891">
        <v>7</v>
      </c>
      <c r="E692" s="984">
        <f t="shared" si="123"/>
        <v>56</v>
      </c>
      <c r="F692" s="890">
        <f>IF(A692="Insert Room Name First",0,ROUND(E692/VLOOKUP(A692,'Teaching Areas'!$A$2:$B$15,2,FALSE),0))</f>
        <v>22</v>
      </c>
      <c r="G692" s="893">
        <v>15</v>
      </c>
      <c r="H692" s="890">
        <f t="shared" si="124"/>
        <v>-7</v>
      </c>
      <c r="I692" s="983"/>
      <c r="J692" s="922">
        <v>1</v>
      </c>
      <c r="K692" s="922"/>
      <c r="L692" s="922"/>
      <c r="M692" s="922"/>
      <c r="N692" s="924"/>
      <c r="O692" s="926"/>
      <c r="P692" s="926"/>
      <c r="Q692" s="926"/>
      <c r="R692" s="926"/>
      <c r="S692" s="926"/>
      <c r="T692" s="926"/>
      <c r="U692" s="926"/>
      <c r="V692" s="926"/>
      <c r="W692" s="926"/>
      <c r="X692" s="926"/>
      <c r="Y692" s="926"/>
      <c r="Z692" s="926"/>
      <c r="AA692" s="926"/>
      <c r="AB692" s="926"/>
      <c r="AC692" s="926"/>
      <c r="AD692" s="926"/>
      <c r="AE692" s="926"/>
    </row>
    <row r="693" spans="1:31" ht="15" customHeight="1" x14ac:dyDescent="0.2">
      <c r="A693" s="1032" t="str">
        <f t="shared" si="122"/>
        <v>Class Room</v>
      </c>
      <c r="B693" s="1165" t="s">
        <v>1135</v>
      </c>
      <c r="C693" s="1172">
        <v>8</v>
      </c>
      <c r="D693" s="891">
        <v>7</v>
      </c>
      <c r="E693" s="984">
        <f t="shared" si="123"/>
        <v>56</v>
      </c>
      <c r="F693" s="890">
        <f>IF(A693="Insert Room Name First",0,ROUND(E693/VLOOKUP(A693,'Teaching Areas'!$A$2:$B$15,2,FALSE),0))</f>
        <v>22</v>
      </c>
      <c r="G693" s="893">
        <v>15</v>
      </c>
      <c r="H693" s="890">
        <f t="shared" si="124"/>
        <v>-7</v>
      </c>
      <c r="I693" s="983"/>
      <c r="J693" s="922">
        <v>1</v>
      </c>
      <c r="K693" s="922"/>
      <c r="L693" s="922"/>
      <c r="M693" s="922"/>
      <c r="N693" s="924"/>
      <c r="O693" s="926"/>
      <c r="P693" s="926"/>
      <c r="Q693" s="926"/>
      <c r="R693" s="926"/>
      <c r="S693" s="926"/>
      <c r="T693" s="926"/>
      <c r="U693" s="926"/>
      <c r="V693" s="926"/>
      <c r="W693" s="926"/>
      <c r="X693" s="926"/>
      <c r="Y693" s="926"/>
      <c r="Z693" s="926"/>
      <c r="AA693" s="926"/>
      <c r="AB693" s="926"/>
      <c r="AC693" s="926"/>
      <c r="AD693" s="926"/>
      <c r="AE693" s="926"/>
    </row>
    <row r="694" spans="1:31" ht="15" customHeight="1" x14ac:dyDescent="0.2">
      <c r="A694" s="1032" t="str">
        <f t="shared" si="122"/>
        <v>Class Room</v>
      </c>
      <c r="B694" s="1165" t="s">
        <v>1136</v>
      </c>
      <c r="C694" s="1172">
        <v>8</v>
      </c>
      <c r="D694" s="891">
        <v>7</v>
      </c>
      <c r="E694" s="984">
        <f t="shared" si="123"/>
        <v>56</v>
      </c>
      <c r="F694" s="890">
        <f>IF(A694="Insert Room Name First",0,ROUND(E694/VLOOKUP(A694,'Teaching Areas'!$A$2:$B$15,2,FALSE),0))</f>
        <v>22</v>
      </c>
      <c r="G694" s="893">
        <v>35</v>
      </c>
      <c r="H694" s="890">
        <f t="shared" si="124"/>
        <v>13</v>
      </c>
      <c r="I694" s="983"/>
      <c r="J694" s="922">
        <v>1</v>
      </c>
      <c r="K694" s="922"/>
      <c r="L694" s="922"/>
      <c r="M694" s="922"/>
      <c r="N694" s="924"/>
      <c r="O694" s="926"/>
      <c r="P694" s="926"/>
      <c r="Q694" s="926"/>
      <c r="R694" s="926"/>
      <c r="S694" s="926"/>
      <c r="T694" s="926"/>
      <c r="U694" s="926"/>
      <c r="V694" s="926"/>
      <c r="W694" s="926"/>
      <c r="X694" s="926"/>
      <c r="Y694" s="926"/>
      <c r="Z694" s="926"/>
      <c r="AA694" s="926"/>
      <c r="AB694" s="926"/>
      <c r="AC694" s="926"/>
      <c r="AD694" s="926"/>
      <c r="AE694" s="926"/>
    </row>
    <row r="695" spans="1:31" ht="15" customHeight="1" x14ac:dyDescent="0.2">
      <c r="A695" s="1032" t="str">
        <f t="shared" si="122"/>
        <v>Class Room</v>
      </c>
      <c r="B695" s="1165" t="s">
        <v>1137</v>
      </c>
      <c r="C695" s="1172">
        <v>8</v>
      </c>
      <c r="D695" s="891">
        <v>7</v>
      </c>
      <c r="E695" s="984">
        <f t="shared" si="123"/>
        <v>56</v>
      </c>
      <c r="F695" s="890">
        <f>IF(A695="Insert Room Name First",0,ROUND(E695/VLOOKUP(A695,'Teaching Areas'!$A$2:$B$15,2,FALSE),0))</f>
        <v>22</v>
      </c>
      <c r="G695" s="893">
        <v>35</v>
      </c>
      <c r="H695" s="890">
        <f t="shared" si="124"/>
        <v>13</v>
      </c>
      <c r="I695" s="983"/>
      <c r="J695" s="922">
        <v>1</v>
      </c>
      <c r="K695" s="922"/>
      <c r="L695" s="922"/>
      <c r="M695" s="922"/>
      <c r="N695" s="924"/>
      <c r="O695" s="926"/>
      <c r="P695" s="926"/>
      <c r="Q695" s="926"/>
      <c r="R695" s="926"/>
      <c r="S695" s="926"/>
      <c r="T695" s="926"/>
      <c r="U695" s="926"/>
      <c r="V695" s="926"/>
      <c r="W695" s="926"/>
      <c r="X695" s="926"/>
      <c r="Y695" s="926"/>
      <c r="Z695" s="926"/>
      <c r="AA695" s="926"/>
      <c r="AB695" s="926"/>
      <c r="AC695" s="926"/>
      <c r="AD695" s="926"/>
      <c r="AE695" s="926"/>
    </row>
    <row r="696" spans="1:31" ht="15" customHeight="1" x14ac:dyDescent="0.2">
      <c r="A696" s="1032" t="str">
        <f t="shared" si="122"/>
        <v>Class Room</v>
      </c>
      <c r="B696" s="1165" t="s">
        <v>1138</v>
      </c>
      <c r="C696" s="1172">
        <v>8</v>
      </c>
      <c r="D696" s="891">
        <v>7</v>
      </c>
      <c r="E696" s="984">
        <f t="shared" si="123"/>
        <v>56</v>
      </c>
      <c r="F696" s="890">
        <f>IF(A696="Insert Room Name First",0,ROUND(E696/VLOOKUP(A696,'Teaching Areas'!$A$2:$B$15,2,FALSE),0))</f>
        <v>22</v>
      </c>
      <c r="G696" s="893">
        <v>20</v>
      </c>
      <c r="H696" s="890">
        <f t="shared" si="124"/>
        <v>-2</v>
      </c>
      <c r="I696" s="983"/>
      <c r="J696" s="922">
        <v>1</v>
      </c>
      <c r="K696" s="922"/>
      <c r="L696" s="922"/>
      <c r="M696" s="922"/>
      <c r="N696" s="924"/>
      <c r="O696" s="926"/>
      <c r="P696" s="926"/>
      <c r="Q696" s="926"/>
      <c r="R696" s="926"/>
      <c r="S696" s="926"/>
      <c r="T696" s="926"/>
      <c r="U696" s="926"/>
      <c r="V696" s="926"/>
      <c r="W696" s="926"/>
      <c r="X696" s="926"/>
      <c r="Y696" s="926"/>
      <c r="Z696" s="926"/>
      <c r="AA696" s="926"/>
      <c r="AB696" s="926"/>
      <c r="AC696" s="926"/>
      <c r="AD696" s="926"/>
      <c r="AE696" s="926"/>
    </row>
    <row r="697" spans="1:31" ht="15" customHeight="1" x14ac:dyDescent="0.2">
      <c r="A697" s="1032" t="str">
        <f t="shared" si="122"/>
        <v>Class Room</v>
      </c>
      <c r="B697" s="1165" t="s">
        <v>1139</v>
      </c>
      <c r="C697" s="1172">
        <v>8</v>
      </c>
      <c r="D697" s="891">
        <v>7</v>
      </c>
      <c r="E697" s="984">
        <f t="shared" si="123"/>
        <v>56</v>
      </c>
      <c r="F697" s="890">
        <f>IF(A697="Insert Room Name First",0,ROUND(E697/VLOOKUP(A697,'Teaching Areas'!$A$2:$B$15,2,FALSE),0))</f>
        <v>22</v>
      </c>
      <c r="G697" s="893">
        <v>20</v>
      </c>
      <c r="H697" s="890">
        <f t="shared" si="124"/>
        <v>-2</v>
      </c>
      <c r="I697" s="983"/>
      <c r="J697" s="922">
        <v>1</v>
      </c>
      <c r="K697" s="922"/>
      <c r="L697" s="922"/>
      <c r="M697" s="922"/>
      <c r="N697" s="924"/>
      <c r="O697" s="926"/>
      <c r="P697" s="926"/>
      <c r="Q697" s="926"/>
      <c r="R697" s="926"/>
      <c r="S697" s="926"/>
      <c r="T697" s="926"/>
      <c r="U697" s="926"/>
      <c r="V697" s="926"/>
      <c r="W697" s="926"/>
      <c r="X697" s="926"/>
      <c r="Y697" s="926"/>
      <c r="Z697" s="926"/>
      <c r="AA697" s="926"/>
      <c r="AB697" s="926"/>
      <c r="AC697" s="926"/>
      <c r="AD697" s="926"/>
      <c r="AE697" s="926"/>
    </row>
    <row r="698" spans="1:31" ht="15" customHeight="1" x14ac:dyDescent="0.2">
      <c r="A698" s="1032" t="str">
        <f t="shared" si="122"/>
        <v>Class Room</v>
      </c>
      <c r="B698" s="1165" t="s">
        <v>1140</v>
      </c>
      <c r="C698" s="1172">
        <v>8</v>
      </c>
      <c r="D698" s="891">
        <v>7</v>
      </c>
      <c r="E698" s="984">
        <f t="shared" si="123"/>
        <v>56</v>
      </c>
      <c r="F698" s="890">
        <f>IF(A698="Insert Room Name First",0,ROUND(E698/VLOOKUP(A698,'Teaching Areas'!$A$2:$B$15,2,FALSE),0))</f>
        <v>22</v>
      </c>
      <c r="G698" s="893">
        <v>20</v>
      </c>
      <c r="H698" s="890">
        <f t="shared" si="124"/>
        <v>-2</v>
      </c>
      <c r="I698" s="983"/>
      <c r="J698" s="922">
        <v>1</v>
      </c>
      <c r="K698" s="922"/>
      <c r="L698" s="922"/>
      <c r="M698" s="922"/>
      <c r="N698" s="924"/>
      <c r="O698" s="926"/>
      <c r="P698" s="926"/>
      <c r="Q698" s="926"/>
      <c r="R698" s="926"/>
      <c r="S698" s="926"/>
      <c r="T698" s="926"/>
      <c r="U698" s="926"/>
      <c r="V698" s="926"/>
      <c r="W698" s="926"/>
      <c r="X698" s="926"/>
      <c r="Y698" s="926"/>
      <c r="Z698" s="926"/>
      <c r="AA698" s="926"/>
      <c r="AB698" s="926"/>
      <c r="AC698" s="926"/>
      <c r="AD698" s="926"/>
      <c r="AE698" s="926"/>
    </row>
    <row r="699" spans="1:31" ht="15" customHeight="1" x14ac:dyDescent="0.2">
      <c r="A699" s="1032" t="str">
        <f t="shared" si="122"/>
        <v>Insert Room Name First</v>
      </c>
      <c r="B699" s="1165"/>
      <c r="C699" s="1172"/>
      <c r="D699" s="891"/>
      <c r="E699" s="984">
        <f t="shared" si="123"/>
        <v>0</v>
      </c>
      <c r="F699" s="890">
        <f>IF(A699="Insert Room Name First",0,ROUND(E699/VLOOKUP(A699,'Teaching Areas'!$A$2:$B$15,2,FALSE),0))</f>
        <v>0</v>
      </c>
      <c r="G699" s="893"/>
      <c r="H699" s="890" t="str">
        <f t="shared" si="124"/>
        <v/>
      </c>
      <c r="I699" s="983"/>
      <c r="J699" s="922"/>
      <c r="K699" s="922"/>
      <c r="L699" s="922"/>
      <c r="M699" s="922"/>
      <c r="N699" s="924"/>
      <c r="O699" s="926"/>
      <c r="P699" s="926"/>
      <c r="Q699" s="926"/>
      <c r="R699" s="926"/>
      <c r="S699" s="926"/>
      <c r="T699" s="926"/>
      <c r="U699" s="926"/>
      <c r="V699" s="926"/>
      <c r="W699" s="926"/>
      <c r="X699" s="926"/>
      <c r="Y699" s="926"/>
      <c r="Z699" s="926"/>
      <c r="AA699" s="926"/>
      <c r="AB699" s="926"/>
      <c r="AC699" s="926"/>
      <c r="AD699" s="926"/>
      <c r="AE699" s="926"/>
    </row>
    <row r="700" spans="1:31" ht="15" customHeight="1" x14ac:dyDescent="0.2">
      <c r="A700" s="1032" t="str">
        <f t="shared" si="122"/>
        <v>Insert Room Name First</v>
      </c>
      <c r="B700" s="1165"/>
      <c r="C700" s="1172"/>
      <c r="D700" s="891"/>
      <c r="E700" s="984">
        <f t="shared" si="123"/>
        <v>0</v>
      </c>
      <c r="F700" s="890">
        <f>IF(A700="Insert Room Name First",0,ROUND(E700/VLOOKUP(A700,'Teaching Areas'!$A$2:$B$15,2,FALSE),0))</f>
        <v>0</v>
      </c>
      <c r="G700" s="893"/>
      <c r="H700" s="890" t="str">
        <f t="shared" si="124"/>
        <v/>
      </c>
      <c r="I700" s="983"/>
      <c r="J700" s="922"/>
      <c r="K700" s="922"/>
      <c r="L700" s="922"/>
      <c r="M700" s="922"/>
      <c r="N700" s="924"/>
      <c r="O700" s="926"/>
      <c r="P700" s="926"/>
      <c r="Q700" s="926"/>
      <c r="R700" s="926"/>
      <c r="S700" s="926"/>
      <c r="T700" s="926"/>
      <c r="U700" s="926"/>
      <c r="V700" s="926"/>
      <c r="W700" s="926"/>
      <c r="X700" s="926"/>
      <c r="Y700" s="926"/>
      <c r="Z700" s="926"/>
      <c r="AA700" s="926"/>
      <c r="AB700" s="926"/>
      <c r="AC700" s="926"/>
      <c r="AD700" s="926"/>
      <c r="AE700" s="926"/>
    </row>
    <row r="701" spans="1:31" ht="15" customHeight="1" x14ac:dyDescent="0.2">
      <c r="A701" s="1032" t="str">
        <f t="shared" si="122"/>
        <v>Insert Room Name First</v>
      </c>
      <c r="B701" s="938"/>
      <c r="C701" s="891"/>
      <c r="D701" s="891"/>
      <c r="E701" s="984">
        <f t="shared" si="123"/>
        <v>0</v>
      </c>
      <c r="F701" s="890">
        <f>IF(A701="Insert Room Name First",0,ROUND(E701/VLOOKUP(A701,'Teaching Areas'!$A$2:$B$15,2,FALSE),0))</f>
        <v>0</v>
      </c>
      <c r="G701" s="891"/>
      <c r="H701" s="890" t="str">
        <f t="shared" si="124"/>
        <v/>
      </c>
      <c r="I701" s="983"/>
      <c r="J701" s="923"/>
      <c r="K701" s="922"/>
      <c r="L701" s="922"/>
      <c r="M701" s="922"/>
      <c r="N701" s="924"/>
      <c r="O701" s="926"/>
      <c r="P701" s="926"/>
      <c r="Q701" s="926"/>
      <c r="R701" s="926"/>
      <c r="S701" s="926"/>
      <c r="T701" s="926"/>
      <c r="U701" s="926"/>
      <c r="V701" s="926"/>
      <c r="W701" s="926"/>
      <c r="X701" s="926"/>
      <c r="Y701" s="926"/>
      <c r="Z701" s="926"/>
      <c r="AA701" s="926"/>
      <c r="AB701" s="926"/>
      <c r="AC701" s="926"/>
      <c r="AD701" s="926"/>
      <c r="AE701" s="926"/>
    </row>
    <row r="702" spans="1:31" ht="15" customHeight="1" x14ac:dyDescent="0.2">
      <c r="A702" s="1032" t="str">
        <f t="shared" si="122"/>
        <v>Insert Room Name First</v>
      </c>
      <c r="B702" s="938"/>
      <c r="C702" s="891"/>
      <c r="D702" s="891"/>
      <c r="E702" s="984">
        <f t="shared" si="123"/>
        <v>0</v>
      </c>
      <c r="F702" s="890">
        <f>IF(A702="Insert Room Name First",0,ROUND(E702/VLOOKUP(A702,'Teaching Areas'!$A$2:$B$15,2,FALSE),0))</f>
        <v>0</v>
      </c>
      <c r="G702" s="891"/>
      <c r="H702" s="890" t="str">
        <f t="shared" si="124"/>
        <v/>
      </c>
      <c r="I702" s="983"/>
      <c r="J702" s="923"/>
      <c r="K702" s="922"/>
      <c r="L702" s="922"/>
      <c r="M702" s="922"/>
      <c r="N702" s="924"/>
      <c r="O702" s="926"/>
      <c r="P702" s="926"/>
      <c r="Q702" s="926"/>
      <c r="R702" s="926"/>
      <c r="S702" s="926"/>
      <c r="T702" s="926"/>
      <c r="U702" s="926"/>
      <c r="V702" s="926"/>
      <c r="W702" s="926"/>
      <c r="X702" s="926"/>
      <c r="Y702" s="926"/>
      <c r="Z702" s="926"/>
      <c r="AA702" s="926"/>
      <c r="AB702" s="926"/>
      <c r="AC702" s="926"/>
      <c r="AD702" s="926"/>
      <c r="AE702" s="926"/>
    </row>
    <row r="703" spans="1:31" ht="15" customHeight="1" x14ac:dyDescent="0.2">
      <c r="A703" s="1032" t="str">
        <f t="shared" si="122"/>
        <v>Insert Room Name First</v>
      </c>
      <c r="B703" s="938"/>
      <c r="C703" s="891"/>
      <c r="D703" s="891"/>
      <c r="E703" s="984">
        <f t="shared" si="123"/>
        <v>0</v>
      </c>
      <c r="F703" s="890">
        <f>IF(A703="Insert Room Name First",0,ROUND(E703/VLOOKUP(A703,'Teaching Areas'!$A$2:$B$15,2,FALSE),0))</f>
        <v>0</v>
      </c>
      <c r="G703" s="891"/>
      <c r="H703" s="890" t="str">
        <f t="shared" si="124"/>
        <v/>
      </c>
      <c r="I703" s="983"/>
      <c r="J703" s="923"/>
      <c r="K703" s="922"/>
      <c r="L703" s="922"/>
      <c r="M703" s="922"/>
      <c r="N703" s="924"/>
      <c r="O703" s="926"/>
      <c r="P703" s="926"/>
      <c r="Q703" s="926"/>
      <c r="R703" s="926"/>
      <c r="S703" s="926"/>
      <c r="T703" s="926"/>
      <c r="U703" s="926"/>
      <c r="V703" s="926"/>
      <c r="W703" s="926"/>
      <c r="X703" s="926"/>
      <c r="Y703" s="926"/>
      <c r="Z703" s="926"/>
      <c r="AA703" s="926"/>
      <c r="AB703" s="926"/>
      <c r="AC703" s="926"/>
      <c r="AD703" s="926"/>
      <c r="AE703" s="926"/>
    </row>
    <row r="704" spans="1:31" ht="15" customHeight="1" x14ac:dyDescent="0.2">
      <c r="A704" s="1032" t="str">
        <f t="shared" si="122"/>
        <v>Insert Room Name First</v>
      </c>
      <c r="B704" s="938"/>
      <c r="C704" s="891"/>
      <c r="D704" s="891"/>
      <c r="E704" s="984">
        <f t="shared" si="123"/>
        <v>0</v>
      </c>
      <c r="F704" s="890">
        <f>IF(A704="Insert Room Name First",0,ROUND(E704/VLOOKUP(A704,'Teaching Areas'!$A$2:$B$15,2,FALSE),0))</f>
        <v>0</v>
      </c>
      <c r="G704" s="891"/>
      <c r="H704" s="890" t="str">
        <f t="shared" si="124"/>
        <v/>
      </c>
      <c r="I704" s="983"/>
      <c r="J704" s="923"/>
      <c r="K704" s="922"/>
      <c r="L704" s="922"/>
      <c r="M704" s="922"/>
      <c r="N704" s="924"/>
      <c r="O704" s="926"/>
      <c r="P704" s="926"/>
      <c r="Q704" s="926"/>
      <c r="R704" s="926"/>
      <c r="S704" s="926"/>
      <c r="T704" s="926"/>
      <c r="U704" s="926"/>
      <c r="V704" s="926"/>
      <c r="W704" s="926"/>
      <c r="X704" s="926"/>
      <c r="Y704" s="926"/>
      <c r="Z704" s="926"/>
      <c r="AA704" s="926"/>
      <c r="AB704" s="926"/>
      <c r="AC704" s="926"/>
      <c r="AD704" s="926"/>
      <c r="AE704" s="926"/>
    </row>
    <row r="705" spans="1:31" ht="15" customHeight="1" x14ac:dyDescent="0.2">
      <c r="A705" s="1032" t="str">
        <f t="shared" si="122"/>
        <v>Insert Room Name First</v>
      </c>
      <c r="B705" s="939"/>
      <c r="C705" s="891"/>
      <c r="D705" s="891"/>
      <c r="E705" s="984">
        <f t="shared" si="123"/>
        <v>0</v>
      </c>
      <c r="F705" s="890">
        <f>IF(A705="Insert Room Name First",0,ROUND(E705/VLOOKUP(A705,'Teaching Areas'!$A$2:$B$15,2,FALSE),0))</f>
        <v>0</v>
      </c>
      <c r="G705" s="892"/>
      <c r="H705" s="890" t="str">
        <f t="shared" si="124"/>
        <v/>
      </c>
      <c r="I705" s="985"/>
      <c r="J705" s="923"/>
      <c r="K705" s="922"/>
      <c r="L705" s="922"/>
      <c r="M705" s="922"/>
      <c r="N705" s="924"/>
      <c r="O705" s="926"/>
      <c r="P705" s="926"/>
      <c r="Q705" s="926"/>
      <c r="R705" s="926"/>
      <c r="S705" s="926"/>
      <c r="T705" s="926"/>
      <c r="U705" s="926"/>
      <c r="V705" s="926"/>
      <c r="W705" s="926"/>
      <c r="X705" s="926"/>
      <c r="Y705" s="926"/>
      <c r="Z705" s="926"/>
      <c r="AA705" s="926"/>
      <c r="AB705" s="926"/>
      <c r="AC705" s="926"/>
      <c r="AD705" s="926"/>
      <c r="AE705" s="926"/>
    </row>
    <row r="706" spans="1:31" ht="15" customHeight="1" x14ac:dyDescent="0.2">
      <c r="A706" s="1032" t="str">
        <f t="shared" si="122"/>
        <v>Insert Room Name First</v>
      </c>
      <c r="B706" s="939"/>
      <c r="C706" s="891"/>
      <c r="D706" s="891"/>
      <c r="E706" s="984">
        <f t="shared" si="123"/>
        <v>0</v>
      </c>
      <c r="F706" s="890">
        <f>IF(A706="Insert Room Name First",0,ROUND(E706/VLOOKUP(A706,'Teaching Areas'!$A$2:$B$15,2,FALSE),0))</f>
        <v>0</v>
      </c>
      <c r="G706" s="892"/>
      <c r="H706" s="890" t="str">
        <f t="shared" si="124"/>
        <v/>
      </c>
      <c r="I706" s="985"/>
      <c r="J706" s="923"/>
      <c r="K706" s="922"/>
      <c r="L706" s="922"/>
      <c r="M706" s="922"/>
      <c r="N706" s="924"/>
      <c r="O706" s="926"/>
      <c r="P706" s="926"/>
      <c r="Q706" s="926"/>
      <c r="R706" s="926"/>
      <c r="S706" s="926"/>
      <c r="T706" s="926"/>
      <c r="U706" s="926"/>
      <c r="V706" s="926"/>
      <c r="W706" s="926"/>
      <c r="X706" s="926"/>
      <c r="Y706" s="926"/>
      <c r="Z706" s="926"/>
      <c r="AA706" s="926"/>
      <c r="AB706" s="926"/>
      <c r="AC706" s="926"/>
      <c r="AD706" s="926"/>
      <c r="AE706" s="926"/>
    </row>
    <row r="707" spans="1:31" ht="15" customHeight="1" x14ac:dyDescent="0.2">
      <c r="A707" s="1032" t="str">
        <f t="shared" si="122"/>
        <v>Insert Room Name First</v>
      </c>
      <c r="B707" s="938"/>
      <c r="C707" s="891"/>
      <c r="D707" s="891"/>
      <c r="E707" s="984">
        <f t="shared" si="123"/>
        <v>0</v>
      </c>
      <c r="F707" s="890">
        <f>IF(A707="Insert Room Name First",0,ROUND(E707/VLOOKUP(A707,'Teaching Areas'!$A$2:$B$15,2,FALSE),0))</f>
        <v>0</v>
      </c>
      <c r="G707" s="891"/>
      <c r="H707" s="890" t="str">
        <f t="shared" si="124"/>
        <v/>
      </c>
      <c r="I707" s="983"/>
      <c r="J707" s="923"/>
      <c r="K707" s="922"/>
      <c r="L707" s="922"/>
      <c r="M707" s="922"/>
      <c r="N707" s="924"/>
      <c r="O707" s="926"/>
      <c r="P707" s="926"/>
      <c r="Q707" s="926"/>
      <c r="R707" s="926"/>
      <c r="S707" s="926"/>
      <c r="T707" s="926"/>
      <c r="U707" s="926"/>
      <c r="V707" s="926"/>
      <c r="W707" s="926"/>
      <c r="X707" s="926"/>
      <c r="Y707" s="926"/>
      <c r="Z707" s="926"/>
      <c r="AA707" s="926"/>
      <c r="AB707" s="926"/>
      <c r="AC707" s="926"/>
      <c r="AD707" s="926"/>
      <c r="AE707" s="926"/>
    </row>
    <row r="708" spans="1:31" ht="15" customHeight="1" x14ac:dyDescent="0.2">
      <c r="A708" s="1032" t="str">
        <f t="shared" si="122"/>
        <v>Insert Room Name First</v>
      </c>
      <c r="B708" s="938"/>
      <c r="C708" s="891"/>
      <c r="D708" s="891"/>
      <c r="E708" s="984">
        <f t="shared" si="123"/>
        <v>0</v>
      </c>
      <c r="F708" s="890">
        <f>IF(A708="Insert Room Name First",0,ROUND(E708/VLOOKUP(A708,'Teaching Areas'!$A$2:$B$15,2,FALSE),0))</f>
        <v>0</v>
      </c>
      <c r="G708" s="891"/>
      <c r="H708" s="890" t="str">
        <f t="shared" si="124"/>
        <v/>
      </c>
      <c r="I708" s="983"/>
      <c r="J708" s="923"/>
      <c r="K708" s="922"/>
      <c r="L708" s="922"/>
      <c r="M708" s="922"/>
      <c r="N708" s="924"/>
      <c r="O708" s="926"/>
      <c r="P708" s="926"/>
      <c r="Q708" s="926"/>
      <c r="R708" s="926"/>
      <c r="S708" s="926"/>
      <c r="T708" s="926"/>
      <c r="U708" s="926"/>
      <c r="V708" s="926"/>
      <c r="W708" s="926"/>
      <c r="X708" s="926"/>
      <c r="Y708" s="926"/>
      <c r="Z708" s="926"/>
      <c r="AA708" s="926"/>
      <c r="AB708" s="926"/>
      <c r="AC708" s="926"/>
      <c r="AD708" s="926"/>
      <c r="AE708" s="926"/>
    </row>
    <row r="709" spans="1:31" ht="15" customHeight="1" x14ac:dyDescent="0.2">
      <c r="A709" s="1032" t="str">
        <f t="shared" si="122"/>
        <v>Insert Room Name First</v>
      </c>
      <c r="B709" s="938"/>
      <c r="C709" s="891"/>
      <c r="D709" s="891"/>
      <c r="E709" s="984">
        <f t="shared" si="123"/>
        <v>0</v>
      </c>
      <c r="F709" s="890">
        <f>IF(A709="Insert Room Name First",0,ROUND(E709/VLOOKUP(A709,'Teaching Areas'!$A$2:$B$15,2,FALSE),0))</f>
        <v>0</v>
      </c>
      <c r="G709" s="891"/>
      <c r="H709" s="890" t="str">
        <f t="shared" si="124"/>
        <v/>
      </c>
      <c r="I709" s="983"/>
      <c r="J709" s="923"/>
      <c r="K709" s="922"/>
      <c r="L709" s="922"/>
      <c r="M709" s="922"/>
      <c r="N709" s="924"/>
      <c r="O709" s="926"/>
      <c r="P709" s="926"/>
      <c r="Q709" s="926"/>
      <c r="R709" s="926"/>
      <c r="S709" s="926"/>
      <c r="T709" s="926"/>
      <c r="U709" s="926"/>
      <c r="V709" s="926"/>
      <c r="W709" s="926"/>
      <c r="X709" s="926"/>
      <c r="Y709" s="926"/>
      <c r="Z709" s="926"/>
      <c r="AA709" s="926"/>
      <c r="AB709" s="926"/>
      <c r="AC709" s="926"/>
      <c r="AD709" s="926"/>
      <c r="AE709" s="926"/>
    </row>
    <row r="710" spans="1:31" ht="15" customHeight="1" x14ac:dyDescent="0.2">
      <c r="A710" s="1032" t="str">
        <f t="shared" si="122"/>
        <v>Insert Room Name First</v>
      </c>
      <c r="B710" s="938"/>
      <c r="C710" s="891"/>
      <c r="D710" s="891"/>
      <c r="E710" s="984">
        <f t="shared" si="123"/>
        <v>0</v>
      </c>
      <c r="F710" s="890">
        <f>IF(A710="Insert Room Name First",0,ROUND(E710/VLOOKUP(A710,'Teaching Areas'!$A$2:$B$15,2,FALSE),0))</f>
        <v>0</v>
      </c>
      <c r="G710" s="891"/>
      <c r="H710" s="890" t="str">
        <f t="shared" si="124"/>
        <v/>
      </c>
      <c r="I710" s="983"/>
      <c r="J710" s="923"/>
      <c r="K710" s="922"/>
      <c r="L710" s="922"/>
      <c r="M710" s="922"/>
      <c r="N710" s="924"/>
      <c r="O710" s="926"/>
      <c r="P710" s="926"/>
      <c r="Q710" s="926"/>
      <c r="R710" s="926"/>
      <c r="S710" s="926"/>
      <c r="T710" s="926"/>
      <c r="U710" s="926"/>
      <c r="V710" s="926"/>
      <c r="W710" s="926"/>
      <c r="X710" s="926"/>
      <c r="Y710" s="926"/>
      <c r="Z710" s="926"/>
      <c r="AA710" s="926"/>
      <c r="AB710" s="926"/>
      <c r="AC710" s="926"/>
      <c r="AD710" s="926"/>
      <c r="AE710" s="926"/>
    </row>
    <row r="711" spans="1:31" ht="15" customHeight="1" x14ac:dyDescent="0.2">
      <c r="A711" s="1032" t="str">
        <f t="shared" si="122"/>
        <v>Insert Room Name First</v>
      </c>
      <c r="B711" s="938"/>
      <c r="C711" s="891"/>
      <c r="D711" s="891"/>
      <c r="E711" s="984">
        <f t="shared" si="123"/>
        <v>0</v>
      </c>
      <c r="F711" s="890">
        <f>IF(A711="Insert Room Name First",0,ROUND(E711/VLOOKUP(A711,'Teaching Areas'!$A$2:$B$15,2,FALSE),0))</f>
        <v>0</v>
      </c>
      <c r="G711" s="891"/>
      <c r="H711" s="890" t="str">
        <f t="shared" si="124"/>
        <v/>
      </c>
      <c r="I711" s="983"/>
      <c r="J711" s="923"/>
      <c r="K711" s="922"/>
      <c r="L711" s="922"/>
      <c r="M711" s="922"/>
      <c r="N711" s="924"/>
      <c r="O711" s="926"/>
      <c r="P711" s="926"/>
      <c r="Q711" s="926"/>
      <c r="R711" s="926"/>
      <c r="S711" s="926"/>
      <c r="T711" s="926"/>
      <c r="U711" s="926"/>
      <c r="V711" s="926"/>
      <c r="W711" s="926"/>
      <c r="X711" s="926"/>
      <c r="Y711" s="926"/>
      <c r="Z711" s="926"/>
      <c r="AA711" s="926"/>
      <c r="AB711" s="926"/>
      <c r="AC711" s="926"/>
      <c r="AD711" s="926"/>
      <c r="AE711" s="926"/>
    </row>
    <row r="712" spans="1:31" ht="15" customHeight="1" x14ac:dyDescent="0.2">
      <c r="A712" s="1032" t="str">
        <f t="shared" si="122"/>
        <v>Insert Room Name First</v>
      </c>
      <c r="B712" s="938"/>
      <c r="C712" s="891"/>
      <c r="D712" s="891"/>
      <c r="E712" s="984">
        <f t="shared" si="123"/>
        <v>0</v>
      </c>
      <c r="F712" s="890">
        <f>IF(A712="Insert Room Name First",0,ROUND(E712/VLOOKUP(A712,'Teaching Areas'!$A$2:$B$15,2,FALSE),0))</f>
        <v>0</v>
      </c>
      <c r="G712" s="891"/>
      <c r="H712" s="890" t="str">
        <f t="shared" si="124"/>
        <v/>
      </c>
      <c r="I712" s="983"/>
      <c r="J712" s="923"/>
      <c r="K712" s="922"/>
      <c r="L712" s="922"/>
      <c r="M712" s="922"/>
      <c r="N712" s="924"/>
      <c r="O712" s="926"/>
      <c r="P712" s="926"/>
      <c r="Q712" s="926"/>
      <c r="R712" s="926"/>
      <c r="S712" s="926"/>
      <c r="T712" s="926"/>
      <c r="U712" s="926"/>
      <c r="V712" s="926"/>
      <c r="W712" s="926"/>
      <c r="X712" s="926"/>
      <c r="Y712" s="926"/>
      <c r="Z712" s="926"/>
      <c r="AA712" s="926"/>
      <c r="AB712" s="926"/>
      <c r="AC712" s="926"/>
      <c r="AD712" s="926"/>
      <c r="AE712" s="926"/>
    </row>
    <row r="713" spans="1:31" ht="15" customHeight="1" x14ac:dyDescent="0.2">
      <c r="A713" s="1032" t="str">
        <f t="shared" si="122"/>
        <v>Insert Room Name First</v>
      </c>
      <c r="B713" s="938"/>
      <c r="C713" s="891"/>
      <c r="D713" s="891"/>
      <c r="E713" s="984">
        <f t="shared" si="123"/>
        <v>0</v>
      </c>
      <c r="F713" s="890">
        <f>IF(A713="Insert Room Name First",0,ROUND(E713/VLOOKUP(A713,'Teaching Areas'!$A$2:$B$15,2,FALSE),0))</f>
        <v>0</v>
      </c>
      <c r="G713" s="891"/>
      <c r="H713" s="890" t="str">
        <f t="shared" si="124"/>
        <v/>
      </c>
      <c r="I713" s="983"/>
      <c r="J713" s="923"/>
      <c r="K713" s="922"/>
      <c r="L713" s="922"/>
      <c r="M713" s="922"/>
      <c r="N713" s="924"/>
      <c r="O713" s="926"/>
      <c r="P713" s="926"/>
      <c r="Q713" s="926"/>
      <c r="R713" s="926"/>
      <c r="S713" s="926"/>
      <c r="T713" s="926"/>
      <c r="U713" s="926"/>
      <c r="V713" s="926"/>
      <c r="W713" s="926"/>
      <c r="X713" s="926"/>
      <c r="Y713" s="926"/>
      <c r="Z713" s="926"/>
      <c r="AA713" s="926"/>
      <c r="AB713" s="926"/>
      <c r="AC713" s="926"/>
      <c r="AD713" s="926"/>
      <c r="AE713" s="926"/>
    </row>
    <row r="714" spans="1:31" ht="15" customHeight="1" x14ac:dyDescent="0.2">
      <c r="A714" s="1032" t="str">
        <f t="shared" si="122"/>
        <v>Insert Room Name First</v>
      </c>
      <c r="B714" s="938"/>
      <c r="C714" s="891"/>
      <c r="D714" s="891"/>
      <c r="E714" s="984">
        <f t="shared" si="123"/>
        <v>0</v>
      </c>
      <c r="F714" s="890">
        <f>IF(A714="Insert Room Name First",0,ROUND(E714/VLOOKUP(A714,'Teaching Areas'!$A$2:$B$15,2,FALSE),0))</f>
        <v>0</v>
      </c>
      <c r="G714" s="891"/>
      <c r="H714" s="890" t="str">
        <f t="shared" si="124"/>
        <v/>
      </c>
      <c r="I714" s="983"/>
      <c r="J714" s="923"/>
      <c r="K714" s="922"/>
      <c r="L714" s="922"/>
      <c r="M714" s="922"/>
      <c r="N714" s="924"/>
      <c r="O714" s="926"/>
      <c r="P714" s="926"/>
      <c r="Q714" s="926"/>
      <c r="R714" s="926"/>
      <c r="S714" s="926"/>
      <c r="T714" s="926"/>
      <c r="U714" s="926"/>
      <c r="V714" s="926"/>
      <c r="W714" s="926"/>
      <c r="X714" s="926"/>
      <c r="Y714" s="926"/>
      <c r="Z714" s="926"/>
      <c r="AA714" s="926"/>
      <c r="AB714" s="926"/>
      <c r="AC714" s="926"/>
      <c r="AD714" s="926"/>
      <c r="AE714" s="926"/>
    </row>
    <row r="715" spans="1:31" ht="15" customHeight="1" x14ac:dyDescent="0.2">
      <c r="A715" s="1032" t="str">
        <f t="shared" si="122"/>
        <v>Insert Room Name First</v>
      </c>
      <c r="B715" s="938"/>
      <c r="C715" s="891"/>
      <c r="D715" s="891"/>
      <c r="E715" s="984">
        <f t="shared" si="123"/>
        <v>0</v>
      </c>
      <c r="F715" s="890">
        <f>IF(A715="Insert Room Name First",0,ROUND(E715/VLOOKUP(A715,'Teaching Areas'!$A$2:$B$15,2,FALSE),0))</f>
        <v>0</v>
      </c>
      <c r="G715" s="891"/>
      <c r="H715" s="890" t="str">
        <f t="shared" si="124"/>
        <v/>
      </c>
      <c r="I715" s="983"/>
      <c r="J715" s="923"/>
      <c r="K715" s="922"/>
      <c r="L715" s="922"/>
      <c r="M715" s="922"/>
      <c r="N715" s="924"/>
      <c r="O715" s="926"/>
      <c r="P715" s="926"/>
      <c r="Q715" s="926"/>
      <c r="R715" s="926"/>
      <c r="S715" s="926"/>
      <c r="T715" s="926"/>
      <c r="U715" s="926"/>
      <c r="V715" s="926"/>
      <c r="W715" s="926"/>
      <c r="X715" s="926"/>
      <c r="Y715" s="926"/>
      <c r="Z715" s="926"/>
      <c r="AA715" s="926"/>
      <c r="AB715" s="926"/>
      <c r="AC715" s="926"/>
      <c r="AD715" s="926"/>
      <c r="AE715" s="926"/>
    </row>
    <row r="716" spans="1:31" ht="15" customHeight="1" x14ac:dyDescent="0.2">
      <c r="A716" s="1032" t="str">
        <f t="shared" si="122"/>
        <v>Insert Room Name First</v>
      </c>
      <c r="B716" s="938"/>
      <c r="C716" s="891"/>
      <c r="D716" s="891"/>
      <c r="E716" s="984">
        <f t="shared" si="123"/>
        <v>0</v>
      </c>
      <c r="F716" s="890">
        <f>IF(A716="Insert Room Name First",0,ROUND(E716/VLOOKUP(A716,'Teaching Areas'!$A$2:$B$15,2,FALSE),0))</f>
        <v>0</v>
      </c>
      <c r="G716" s="891"/>
      <c r="H716" s="890" t="str">
        <f t="shared" si="124"/>
        <v/>
      </c>
      <c r="I716" s="983"/>
      <c r="J716" s="923"/>
      <c r="K716" s="922"/>
      <c r="L716" s="922"/>
      <c r="M716" s="922"/>
      <c r="N716" s="924"/>
      <c r="O716" s="926"/>
      <c r="P716" s="926"/>
      <c r="Q716" s="926"/>
      <c r="R716" s="926"/>
      <c r="S716" s="926"/>
      <c r="T716" s="926"/>
      <c r="U716" s="926"/>
      <c r="V716" s="926"/>
      <c r="W716" s="926"/>
      <c r="X716" s="926"/>
      <c r="Y716" s="926"/>
      <c r="Z716" s="926"/>
      <c r="AA716" s="926"/>
      <c r="AB716" s="926"/>
      <c r="AC716" s="926"/>
      <c r="AD716" s="926"/>
      <c r="AE716" s="926"/>
    </row>
    <row r="717" spans="1:31" ht="15" customHeight="1" x14ac:dyDescent="0.2">
      <c r="A717" s="1032" t="str">
        <f t="shared" si="122"/>
        <v>Insert Room Name First</v>
      </c>
      <c r="B717" s="938"/>
      <c r="C717" s="891"/>
      <c r="D717" s="891"/>
      <c r="E717" s="984">
        <f t="shared" si="123"/>
        <v>0</v>
      </c>
      <c r="F717" s="890">
        <f>IF(A717="Insert Room Name First",0,ROUND(E717/VLOOKUP(A717,'Teaching Areas'!$A$2:$B$15,2,FALSE),0))</f>
        <v>0</v>
      </c>
      <c r="G717" s="891"/>
      <c r="H717" s="890" t="str">
        <f t="shared" si="124"/>
        <v/>
      </c>
      <c r="I717" s="983"/>
      <c r="J717" s="923"/>
      <c r="K717" s="922"/>
      <c r="L717" s="922"/>
      <c r="M717" s="922"/>
      <c r="N717" s="924"/>
      <c r="O717" s="926"/>
      <c r="P717" s="926"/>
      <c r="Q717" s="926"/>
      <c r="R717" s="926"/>
      <c r="S717" s="926"/>
      <c r="T717" s="926"/>
      <c r="U717" s="926"/>
      <c r="V717" s="926"/>
      <c r="W717" s="926"/>
      <c r="X717" s="926"/>
      <c r="Y717" s="926"/>
      <c r="Z717" s="926"/>
      <c r="AA717" s="926"/>
      <c r="AB717" s="926"/>
      <c r="AC717" s="926"/>
      <c r="AD717" s="926"/>
      <c r="AE717" s="926"/>
    </row>
    <row r="718" spans="1:31" ht="15" customHeight="1" x14ac:dyDescent="0.2">
      <c r="A718" s="1032" t="str">
        <f t="shared" si="122"/>
        <v>Insert Room Name First</v>
      </c>
      <c r="B718" s="938"/>
      <c r="C718" s="891"/>
      <c r="D718" s="891"/>
      <c r="E718" s="984">
        <f t="shared" si="123"/>
        <v>0</v>
      </c>
      <c r="F718" s="890">
        <f>IF(A718="Insert Room Name First",0,ROUND(E718/VLOOKUP(A718,'Teaching Areas'!$A$2:$B$15,2,FALSE),0))</f>
        <v>0</v>
      </c>
      <c r="G718" s="891"/>
      <c r="H718" s="890" t="str">
        <f t="shared" si="124"/>
        <v/>
      </c>
      <c r="I718" s="983"/>
      <c r="J718" s="923"/>
      <c r="K718" s="922"/>
      <c r="L718" s="922"/>
      <c r="M718" s="922"/>
      <c r="N718" s="924"/>
      <c r="O718" s="926"/>
      <c r="P718" s="926"/>
      <c r="Q718" s="926"/>
      <c r="R718" s="926"/>
      <c r="S718" s="926"/>
      <c r="T718" s="926"/>
      <c r="U718" s="926"/>
      <c r="V718" s="926"/>
      <c r="W718" s="926"/>
      <c r="X718" s="926"/>
      <c r="Y718" s="926"/>
      <c r="Z718" s="926"/>
      <c r="AA718" s="926"/>
      <c r="AB718" s="926"/>
      <c r="AC718" s="926"/>
      <c r="AD718" s="926"/>
      <c r="AE718" s="926"/>
    </row>
    <row r="719" spans="1:31" ht="15" customHeight="1" x14ac:dyDescent="0.2">
      <c r="A719" s="1032" t="str">
        <f t="shared" si="122"/>
        <v>Insert Room Name First</v>
      </c>
      <c r="B719" s="938"/>
      <c r="C719" s="891"/>
      <c r="D719" s="891"/>
      <c r="E719" s="984">
        <f t="shared" si="123"/>
        <v>0</v>
      </c>
      <c r="F719" s="890">
        <f>IF(A719="Insert Room Name First",0,ROUND(E719/VLOOKUP(A719,'Teaching Areas'!$A$2:$B$15,2,FALSE),0))</f>
        <v>0</v>
      </c>
      <c r="G719" s="891"/>
      <c r="H719" s="890" t="str">
        <f t="shared" si="124"/>
        <v/>
      </c>
      <c r="I719" s="983"/>
      <c r="J719" s="923"/>
      <c r="K719" s="922"/>
      <c r="L719" s="922"/>
      <c r="M719" s="922"/>
      <c r="N719" s="924"/>
      <c r="O719" s="926"/>
      <c r="P719" s="926"/>
      <c r="Q719" s="926"/>
      <c r="R719" s="926"/>
      <c r="S719" s="926"/>
      <c r="T719" s="926"/>
      <c r="U719" s="926"/>
      <c r="V719" s="926"/>
      <c r="W719" s="926"/>
      <c r="X719" s="926"/>
      <c r="Y719" s="926"/>
      <c r="Z719" s="926"/>
      <c r="AA719" s="926"/>
      <c r="AB719" s="926"/>
      <c r="AC719" s="926"/>
      <c r="AD719" s="926"/>
      <c r="AE719" s="926"/>
    </row>
    <row r="720" spans="1:31" ht="15" customHeight="1" x14ac:dyDescent="0.2">
      <c r="A720" s="1032" t="str">
        <f t="shared" si="122"/>
        <v>Insert Room Name First</v>
      </c>
      <c r="B720" s="939"/>
      <c r="C720" s="891"/>
      <c r="D720" s="891"/>
      <c r="E720" s="984">
        <f t="shared" si="123"/>
        <v>0</v>
      </c>
      <c r="F720" s="890">
        <f>IF(A720="Insert Room Name First",0,ROUND(E720/VLOOKUP(A720,'Teaching Areas'!$A$2:$B$15,2,FALSE),0))</f>
        <v>0</v>
      </c>
      <c r="G720" s="892"/>
      <c r="H720" s="890" t="str">
        <f t="shared" si="124"/>
        <v/>
      </c>
      <c r="I720" s="985"/>
      <c r="J720" s="923"/>
      <c r="K720" s="922"/>
      <c r="L720" s="922"/>
      <c r="M720" s="922"/>
      <c r="N720" s="924"/>
      <c r="O720" s="926"/>
      <c r="P720" s="926"/>
      <c r="Q720" s="926"/>
      <c r="R720" s="926"/>
      <c r="S720" s="926"/>
      <c r="T720" s="926"/>
      <c r="U720" s="926"/>
      <c r="V720" s="926"/>
      <c r="W720" s="926"/>
      <c r="X720" s="926"/>
      <c r="Y720" s="926"/>
      <c r="Z720" s="926"/>
      <c r="AA720" s="926"/>
      <c r="AB720" s="926"/>
      <c r="AC720" s="926"/>
      <c r="AD720" s="926"/>
      <c r="AE720" s="926"/>
    </row>
    <row r="721" spans="1:31" ht="15" customHeight="1" x14ac:dyDescent="0.2">
      <c r="A721" s="1032" t="str">
        <f t="shared" si="122"/>
        <v>Insert Room Name First</v>
      </c>
      <c r="B721" s="939"/>
      <c r="C721" s="891"/>
      <c r="D721" s="891"/>
      <c r="E721" s="984">
        <f t="shared" si="123"/>
        <v>0</v>
      </c>
      <c r="F721" s="890">
        <f>IF(A721="Insert Room Name First",0,ROUND(E721/VLOOKUP(A721,'Teaching Areas'!$A$2:$B$15,2,FALSE),0))</f>
        <v>0</v>
      </c>
      <c r="G721" s="892"/>
      <c r="H721" s="890" t="str">
        <f t="shared" si="124"/>
        <v/>
      </c>
      <c r="I721" s="985"/>
      <c r="J721" s="923"/>
      <c r="K721" s="922"/>
      <c r="L721" s="922"/>
      <c r="M721" s="922"/>
      <c r="N721" s="924"/>
      <c r="O721" s="926"/>
      <c r="P721" s="926"/>
      <c r="Q721" s="926"/>
      <c r="R721" s="926"/>
      <c r="S721" s="926"/>
      <c r="T721" s="926"/>
      <c r="U721" s="926"/>
      <c r="V721" s="926"/>
      <c r="W721" s="926"/>
      <c r="X721" s="926"/>
      <c r="Y721" s="926"/>
      <c r="Z721" s="926"/>
      <c r="AA721" s="926"/>
      <c r="AB721" s="926"/>
      <c r="AC721" s="926"/>
      <c r="AD721" s="926"/>
      <c r="AE721" s="926"/>
    </row>
    <row r="722" spans="1:31" ht="15" customHeight="1" x14ac:dyDescent="0.2">
      <c r="A722" s="1032" t="str">
        <f t="shared" si="122"/>
        <v>Insert Room Name First</v>
      </c>
      <c r="B722" s="938"/>
      <c r="C722" s="891"/>
      <c r="D722" s="891"/>
      <c r="E722" s="984">
        <f t="shared" si="123"/>
        <v>0</v>
      </c>
      <c r="F722" s="890">
        <f>IF(A722="Insert Room Name First",0,ROUND(E722/VLOOKUP(A722,'Teaching Areas'!$A$2:$B$15,2,FALSE),0))</f>
        <v>0</v>
      </c>
      <c r="G722" s="891"/>
      <c r="H722" s="890" t="str">
        <f t="shared" si="124"/>
        <v/>
      </c>
      <c r="I722" s="983"/>
      <c r="J722" s="923"/>
      <c r="K722" s="922"/>
      <c r="L722" s="922"/>
      <c r="M722" s="922"/>
      <c r="N722" s="924"/>
      <c r="O722" s="926"/>
      <c r="P722" s="926"/>
      <c r="Q722" s="926"/>
      <c r="R722" s="926"/>
      <c r="S722" s="926"/>
      <c r="T722" s="926"/>
      <c r="U722" s="926"/>
      <c r="V722" s="926"/>
      <c r="W722" s="926"/>
      <c r="X722" s="926"/>
      <c r="Y722" s="926"/>
      <c r="Z722" s="926"/>
      <c r="AA722" s="926"/>
      <c r="AB722" s="926"/>
      <c r="AC722" s="926"/>
      <c r="AD722" s="926"/>
      <c r="AE722" s="926"/>
    </row>
    <row r="723" spans="1:31" ht="15" customHeight="1" x14ac:dyDescent="0.2">
      <c r="A723" s="1032" t="str">
        <f t="shared" si="122"/>
        <v>Insert Room Name First</v>
      </c>
      <c r="B723" s="938"/>
      <c r="C723" s="891"/>
      <c r="D723" s="891"/>
      <c r="E723" s="984">
        <f t="shared" si="123"/>
        <v>0</v>
      </c>
      <c r="F723" s="890">
        <f>IF(A723="Insert Room Name First",0,ROUND(E723/VLOOKUP(A723,'Teaching Areas'!$A$2:$B$15,2,FALSE),0))</f>
        <v>0</v>
      </c>
      <c r="G723" s="891"/>
      <c r="H723" s="890" t="str">
        <f t="shared" si="124"/>
        <v/>
      </c>
      <c r="I723" s="983"/>
      <c r="J723" s="923"/>
      <c r="K723" s="922"/>
      <c r="L723" s="922"/>
      <c r="M723" s="922"/>
      <c r="N723" s="924"/>
      <c r="O723" s="926"/>
      <c r="P723" s="926"/>
      <c r="Q723" s="926"/>
      <c r="R723" s="926"/>
      <c r="S723" s="926"/>
      <c r="T723" s="926"/>
      <c r="U723" s="926"/>
      <c r="V723" s="926"/>
      <c r="W723" s="926"/>
      <c r="X723" s="926"/>
      <c r="Y723" s="926"/>
      <c r="Z723" s="926"/>
      <c r="AA723" s="926"/>
      <c r="AB723" s="926"/>
      <c r="AC723" s="926"/>
      <c r="AD723" s="926"/>
      <c r="AE723" s="926"/>
    </row>
    <row r="724" spans="1:31" ht="15" customHeight="1" x14ac:dyDescent="0.2">
      <c r="A724" s="1032" t="str">
        <f t="shared" si="122"/>
        <v>Insert Room Name First</v>
      </c>
      <c r="B724" s="938"/>
      <c r="C724" s="891"/>
      <c r="D724" s="891"/>
      <c r="E724" s="984">
        <f t="shared" si="123"/>
        <v>0</v>
      </c>
      <c r="F724" s="890">
        <f>IF(A724="Insert Room Name First",0,ROUND(E724/VLOOKUP(A724,'Teaching Areas'!$A$2:$B$15,2,FALSE),0))</f>
        <v>0</v>
      </c>
      <c r="G724" s="891"/>
      <c r="H724" s="890" t="str">
        <f t="shared" si="124"/>
        <v/>
      </c>
      <c r="I724" s="983"/>
      <c r="J724" s="923"/>
      <c r="K724" s="922"/>
      <c r="L724" s="922"/>
      <c r="M724" s="922"/>
      <c r="N724" s="924"/>
      <c r="O724" s="926"/>
      <c r="P724" s="926"/>
      <c r="Q724" s="926"/>
      <c r="R724" s="926"/>
      <c r="S724" s="926"/>
      <c r="T724" s="926"/>
      <c r="U724" s="926"/>
      <c r="V724" s="926"/>
      <c r="W724" s="926"/>
      <c r="X724" s="926"/>
      <c r="Y724" s="926"/>
      <c r="Z724" s="926"/>
      <c r="AA724" s="926"/>
      <c r="AB724" s="926"/>
      <c r="AC724" s="926"/>
      <c r="AD724" s="926"/>
      <c r="AE724" s="926"/>
    </row>
    <row r="725" spans="1:31" ht="15" customHeight="1" x14ac:dyDescent="0.2">
      <c r="A725" s="1032" t="str">
        <f t="shared" si="122"/>
        <v>Insert Room Name First</v>
      </c>
      <c r="B725" s="938"/>
      <c r="C725" s="891"/>
      <c r="D725" s="891"/>
      <c r="E725" s="984">
        <f t="shared" si="123"/>
        <v>0</v>
      </c>
      <c r="F725" s="890">
        <f>IF(A725="Insert Room Name First",0,ROUND(E725/VLOOKUP(A725,'Teaching Areas'!$A$2:$B$15,2,FALSE),0))</f>
        <v>0</v>
      </c>
      <c r="G725" s="891"/>
      <c r="H725" s="890" t="str">
        <f t="shared" si="124"/>
        <v/>
      </c>
      <c r="I725" s="983"/>
      <c r="J725" s="923"/>
      <c r="K725" s="922"/>
      <c r="L725" s="922"/>
      <c r="M725" s="922"/>
      <c r="N725" s="924"/>
      <c r="O725" s="926"/>
      <c r="P725" s="926"/>
      <c r="Q725" s="926"/>
      <c r="R725" s="926"/>
      <c r="S725" s="926"/>
      <c r="T725" s="926"/>
      <c r="U725" s="926"/>
      <c r="V725" s="926"/>
      <c r="W725" s="926"/>
      <c r="X725" s="926"/>
      <c r="Y725" s="926"/>
      <c r="Z725" s="926"/>
      <c r="AA725" s="926"/>
      <c r="AB725" s="926"/>
      <c r="AC725" s="926"/>
      <c r="AD725" s="926"/>
      <c r="AE725" s="926"/>
    </row>
    <row r="726" spans="1:31" ht="15" customHeight="1" x14ac:dyDescent="0.2">
      <c r="A726" s="1032" t="str">
        <f t="shared" si="122"/>
        <v>Insert Room Name First</v>
      </c>
      <c r="B726" s="938"/>
      <c r="C726" s="891"/>
      <c r="D726" s="891"/>
      <c r="E726" s="984">
        <f t="shared" si="123"/>
        <v>0</v>
      </c>
      <c r="F726" s="890">
        <f>IF(A726="Insert Room Name First",0,ROUND(E726/VLOOKUP(A726,'Teaching Areas'!$A$2:$B$15,2,FALSE),0))</f>
        <v>0</v>
      </c>
      <c r="G726" s="891"/>
      <c r="H726" s="890" t="str">
        <f t="shared" si="124"/>
        <v/>
      </c>
      <c r="I726" s="983"/>
      <c r="J726" s="923"/>
      <c r="K726" s="922"/>
      <c r="L726" s="922"/>
      <c r="M726" s="922"/>
      <c r="N726" s="924"/>
      <c r="O726" s="926"/>
      <c r="P726" s="926"/>
      <c r="Q726" s="926"/>
      <c r="R726" s="926"/>
      <c r="S726" s="926"/>
      <c r="T726" s="926"/>
      <c r="U726" s="926"/>
      <c r="V726" s="926"/>
      <c r="W726" s="926"/>
      <c r="X726" s="926"/>
      <c r="Y726" s="926"/>
      <c r="Z726" s="926"/>
      <c r="AA726" s="926"/>
      <c r="AB726" s="926"/>
      <c r="AC726" s="926"/>
      <c r="AD726" s="926"/>
      <c r="AE726" s="926"/>
    </row>
    <row r="727" spans="1:31" ht="15" customHeight="1" x14ac:dyDescent="0.2">
      <c r="A727" s="1032" t="str">
        <f t="shared" si="122"/>
        <v>Insert Room Name First</v>
      </c>
      <c r="B727" s="938"/>
      <c r="C727" s="891"/>
      <c r="D727" s="891"/>
      <c r="E727" s="984">
        <f t="shared" si="123"/>
        <v>0</v>
      </c>
      <c r="F727" s="890">
        <f>IF(A727="Insert Room Name First",0,ROUND(E727/VLOOKUP(A727,'Teaching Areas'!$A$2:$B$15,2,FALSE),0))</f>
        <v>0</v>
      </c>
      <c r="G727" s="891"/>
      <c r="H727" s="890" t="str">
        <f t="shared" si="124"/>
        <v/>
      </c>
      <c r="I727" s="983"/>
      <c r="J727" s="923"/>
      <c r="K727" s="922"/>
      <c r="L727" s="922"/>
      <c r="M727" s="922"/>
      <c r="N727" s="924"/>
      <c r="O727" s="926"/>
      <c r="P727" s="926"/>
      <c r="Q727" s="926"/>
      <c r="R727" s="926"/>
      <c r="S727" s="926"/>
      <c r="T727" s="926"/>
      <c r="U727" s="926"/>
      <c r="V727" s="926"/>
      <c r="W727" s="926"/>
      <c r="X727" s="926"/>
      <c r="Y727" s="926"/>
      <c r="Z727" s="926"/>
      <c r="AA727" s="926"/>
      <c r="AB727" s="926"/>
      <c r="AC727" s="926"/>
      <c r="AD727" s="926"/>
      <c r="AE727" s="926"/>
    </row>
    <row r="728" spans="1:31" ht="15" customHeight="1" x14ac:dyDescent="0.2">
      <c r="A728" s="1032" t="str">
        <f t="shared" si="122"/>
        <v>Insert Room Name First</v>
      </c>
      <c r="B728" s="938"/>
      <c r="C728" s="891"/>
      <c r="D728" s="891"/>
      <c r="E728" s="984">
        <f t="shared" si="123"/>
        <v>0</v>
      </c>
      <c r="F728" s="890">
        <f>IF(A728="Insert Room Name First",0,ROUND(E728/VLOOKUP(A728,'Teaching Areas'!$A$2:$B$15,2,FALSE),0))</f>
        <v>0</v>
      </c>
      <c r="G728" s="891"/>
      <c r="H728" s="890" t="str">
        <f t="shared" si="124"/>
        <v/>
      </c>
      <c r="I728" s="983"/>
      <c r="J728" s="923"/>
      <c r="K728" s="922"/>
      <c r="L728" s="922"/>
      <c r="M728" s="922"/>
      <c r="N728" s="924"/>
      <c r="O728" s="926"/>
      <c r="P728" s="926"/>
      <c r="Q728" s="926"/>
      <c r="R728" s="926"/>
      <c r="S728" s="926"/>
      <c r="T728" s="926"/>
      <c r="U728" s="926"/>
      <c r="V728" s="926"/>
      <c r="W728" s="926"/>
      <c r="X728" s="926"/>
      <c r="Y728" s="926"/>
      <c r="Z728" s="926"/>
      <c r="AA728" s="926"/>
      <c r="AB728" s="926"/>
      <c r="AC728" s="926"/>
      <c r="AD728" s="926"/>
      <c r="AE728" s="926"/>
    </row>
    <row r="729" spans="1:31" ht="15" customHeight="1" x14ac:dyDescent="0.2">
      <c r="A729" s="1032" t="str">
        <f t="shared" si="122"/>
        <v>Insert Room Name First</v>
      </c>
      <c r="B729" s="938"/>
      <c r="C729" s="891"/>
      <c r="D729" s="891"/>
      <c r="E729" s="984">
        <f t="shared" si="123"/>
        <v>0</v>
      </c>
      <c r="F729" s="890">
        <f>IF(A729="Insert Room Name First",0,ROUND(E729/VLOOKUP(A729,'Teaching Areas'!$A$2:$B$15,2,FALSE),0))</f>
        <v>0</v>
      </c>
      <c r="G729" s="891"/>
      <c r="H729" s="890" t="str">
        <f t="shared" si="124"/>
        <v/>
      </c>
      <c r="I729" s="983"/>
      <c r="J729" s="923"/>
      <c r="K729" s="922"/>
      <c r="L729" s="922"/>
      <c r="M729" s="922"/>
      <c r="N729" s="924"/>
      <c r="O729" s="926"/>
      <c r="P729" s="926"/>
      <c r="Q729" s="926"/>
      <c r="R729" s="926"/>
      <c r="S729" s="926"/>
      <c r="T729" s="926"/>
      <c r="U729" s="926"/>
      <c r="V729" s="926"/>
      <c r="W729" s="926"/>
      <c r="X729" s="926"/>
      <c r="Y729" s="926"/>
      <c r="Z729" s="926"/>
      <c r="AA729" s="926"/>
      <c r="AB729" s="926"/>
      <c r="AC729" s="926"/>
      <c r="AD729" s="926"/>
      <c r="AE729" s="926"/>
    </row>
    <row r="730" spans="1:31" ht="15" customHeight="1" x14ac:dyDescent="0.2">
      <c r="A730" s="1032" t="str">
        <f t="shared" si="122"/>
        <v>Insert Room Name First</v>
      </c>
      <c r="B730" s="938"/>
      <c r="C730" s="891"/>
      <c r="D730" s="891"/>
      <c r="E730" s="984">
        <f t="shared" si="123"/>
        <v>0</v>
      </c>
      <c r="F730" s="890">
        <f>IF(A730="Insert Room Name First",0,ROUND(E730/VLOOKUP(A730,'Teaching Areas'!$A$2:$B$15,2,FALSE),0))</f>
        <v>0</v>
      </c>
      <c r="G730" s="891"/>
      <c r="H730" s="890" t="str">
        <f t="shared" si="124"/>
        <v/>
      </c>
      <c r="I730" s="983"/>
      <c r="J730" s="923"/>
      <c r="K730" s="922"/>
      <c r="L730" s="922"/>
      <c r="M730" s="922"/>
      <c r="N730" s="924"/>
      <c r="O730" s="926"/>
      <c r="P730" s="926"/>
      <c r="Q730" s="926"/>
      <c r="R730" s="926"/>
      <c r="S730" s="926"/>
      <c r="T730" s="926"/>
      <c r="U730" s="926"/>
      <c r="V730" s="926"/>
      <c r="W730" s="926"/>
      <c r="X730" s="926"/>
      <c r="Y730" s="926"/>
      <c r="Z730" s="926"/>
      <c r="AA730" s="926"/>
      <c r="AB730" s="926"/>
      <c r="AC730" s="926"/>
      <c r="AD730" s="926"/>
      <c r="AE730" s="926"/>
    </row>
    <row r="731" spans="1:31" ht="15" customHeight="1" x14ac:dyDescent="0.2">
      <c r="A731" s="1032" t="str">
        <f t="shared" si="122"/>
        <v>Insert Room Name First</v>
      </c>
      <c r="B731" s="938"/>
      <c r="C731" s="891"/>
      <c r="D731" s="891"/>
      <c r="E731" s="984">
        <f t="shared" si="123"/>
        <v>0</v>
      </c>
      <c r="F731" s="890">
        <f>IF(A731="Insert Room Name First",0,ROUND(E731/VLOOKUP(A731,'Teaching Areas'!$A$2:$B$15,2,FALSE),0))</f>
        <v>0</v>
      </c>
      <c r="G731" s="891"/>
      <c r="H731" s="890" t="str">
        <f t="shared" si="124"/>
        <v/>
      </c>
      <c r="I731" s="983"/>
      <c r="J731" s="923"/>
      <c r="K731" s="922"/>
      <c r="L731" s="922"/>
      <c r="M731" s="922"/>
      <c r="N731" s="924"/>
      <c r="O731" s="926"/>
      <c r="P731" s="926"/>
      <c r="Q731" s="926"/>
      <c r="R731" s="926"/>
      <c r="S731" s="926"/>
      <c r="T731" s="926"/>
      <c r="U731" s="926"/>
      <c r="V731" s="926"/>
      <c r="W731" s="926"/>
      <c r="X731" s="926"/>
      <c r="Y731" s="926"/>
      <c r="Z731" s="926"/>
      <c r="AA731" s="926"/>
      <c r="AB731" s="926"/>
      <c r="AC731" s="926"/>
      <c r="AD731" s="926"/>
      <c r="AE731" s="926"/>
    </row>
    <row r="732" spans="1:31" ht="15" hidden="1" customHeight="1" thickBot="1" x14ac:dyDescent="0.25">
      <c r="A732" s="1032" t="str">
        <f t="shared" si="122"/>
        <v>Insert Room Name First</v>
      </c>
      <c r="B732" s="938"/>
      <c r="C732" s="891"/>
      <c r="D732" s="891"/>
      <c r="E732" s="984">
        <f t="shared" si="123"/>
        <v>0</v>
      </c>
      <c r="F732" s="890">
        <f>IF(A732="Insert Room Name First",0,ROUND(E732/VLOOKUP(A732,'Teaching Areas'!$A$2:$B$15,2,FALSE),0))</f>
        <v>0</v>
      </c>
      <c r="G732" s="891"/>
      <c r="H732" s="890" t="str">
        <f t="shared" si="124"/>
        <v/>
      </c>
      <c r="I732" s="983"/>
      <c r="J732" s="923"/>
      <c r="K732" s="922"/>
      <c r="L732" s="922"/>
      <c r="M732" s="922"/>
      <c r="N732" s="924"/>
      <c r="O732" s="926"/>
      <c r="P732" s="926"/>
      <c r="Q732" s="926"/>
      <c r="R732" s="926"/>
      <c r="S732" s="926"/>
      <c r="T732" s="926"/>
      <c r="U732" s="926"/>
      <c r="V732" s="926"/>
      <c r="W732" s="926"/>
      <c r="X732" s="926"/>
      <c r="Y732" s="926"/>
      <c r="Z732" s="926"/>
      <c r="AA732" s="926"/>
      <c r="AB732" s="926"/>
      <c r="AC732" s="926"/>
      <c r="AD732" s="926"/>
      <c r="AE732" s="926"/>
    </row>
    <row r="733" spans="1:31" ht="15" hidden="1" customHeight="1" thickBot="1" x14ac:dyDescent="0.25">
      <c r="A733" s="1032" t="str">
        <f t="shared" si="122"/>
        <v>Insert Room Name First</v>
      </c>
      <c r="B733" s="938"/>
      <c r="C733" s="891"/>
      <c r="D733" s="891"/>
      <c r="E733" s="984">
        <f t="shared" si="123"/>
        <v>0</v>
      </c>
      <c r="F733" s="890">
        <f>IF(A733="Insert Room Name First",0,ROUND(E733/VLOOKUP(A733,'Teaching Areas'!$A$2:$B$15,2,FALSE),0))</f>
        <v>0</v>
      </c>
      <c r="G733" s="891"/>
      <c r="H733" s="890" t="str">
        <f t="shared" si="124"/>
        <v/>
      </c>
      <c r="I733" s="983"/>
      <c r="J733" s="923"/>
      <c r="K733" s="922"/>
      <c r="L733" s="922"/>
      <c r="M733" s="922"/>
      <c r="N733" s="924"/>
      <c r="O733" s="926"/>
      <c r="P733" s="926"/>
      <c r="Q733" s="926"/>
      <c r="R733" s="926"/>
      <c r="S733" s="926"/>
      <c r="T733" s="926"/>
      <c r="U733" s="926"/>
      <c r="V733" s="926"/>
      <c r="W733" s="926"/>
      <c r="X733" s="926"/>
      <c r="Y733" s="926"/>
      <c r="Z733" s="926"/>
      <c r="AA733" s="926"/>
      <c r="AB733" s="926"/>
      <c r="AC733" s="926"/>
      <c r="AD733" s="926"/>
      <c r="AE733" s="926"/>
    </row>
    <row r="734" spans="1:31" ht="15" hidden="1" customHeight="1" thickBot="1" x14ac:dyDescent="0.25">
      <c r="A734" s="1032" t="str">
        <f t="shared" si="122"/>
        <v>Insert Room Name First</v>
      </c>
      <c r="B734" s="938"/>
      <c r="C734" s="891"/>
      <c r="D734" s="891"/>
      <c r="E734" s="984">
        <f t="shared" si="123"/>
        <v>0</v>
      </c>
      <c r="F734" s="890">
        <f>IF(A734="Insert Room Name First",0,ROUND(E734/VLOOKUP(A734,'Teaching Areas'!$A$2:$B$15,2,FALSE),0))</f>
        <v>0</v>
      </c>
      <c r="G734" s="891"/>
      <c r="H734" s="890" t="str">
        <f t="shared" si="124"/>
        <v/>
      </c>
      <c r="I734" s="983"/>
      <c r="J734" s="923"/>
      <c r="K734" s="922"/>
      <c r="L734" s="922"/>
      <c r="M734" s="922"/>
      <c r="N734" s="924"/>
      <c r="O734" s="926"/>
      <c r="P734" s="926"/>
      <c r="Q734" s="926"/>
      <c r="R734" s="926"/>
      <c r="S734" s="926"/>
      <c r="T734" s="926"/>
      <c r="U734" s="926"/>
      <c r="V734" s="926"/>
      <c r="W734" s="926"/>
      <c r="X734" s="926"/>
      <c r="Y734" s="926"/>
      <c r="Z734" s="926"/>
      <c r="AA734" s="926"/>
      <c r="AB734" s="926"/>
      <c r="AC734" s="926"/>
      <c r="AD734" s="926"/>
      <c r="AE734" s="926"/>
    </row>
    <row r="735" spans="1:31" ht="15" hidden="1" customHeight="1" thickBot="1" x14ac:dyDescent="0.25">
      <c r="A735" s="1032" t="str">
        <f t="shared" si="122"/>
        <v>Insert Room Name First</v>
      </c>
      <c r="B735" s="938"/>
      <c r="C735" s="891"/>
      <c r="D735" s="891"/>
      <c r="E735" s="984">
        <f t="shared" si="123"/>
        <v>0</v>
      </c>
      <c r="F735" s="890">
        <f>IF(A735="Insert Room Name First",0,ROUND(E735/VLOOKUP(A735,'Teaching Areas'!$A$2:$B$15,2,FALSE),0))</f>
        <v>0</v>
      </c>
      <c r="G735" s="891"/>
      <c r="H735" s="890" t="str">
        <f t="shared" si="124"/>
        <v/>
      </c>
      <c r="I735" s="983"/>
      <c r="J735" s="923"/>
      <c r="K735" s="922"/>
      <c r="L735" s="922"/>
      <c r="M735" s="922"/>
      <c r="N735" s="924"/>
      <c r="O735" s="926"/>
      <c r="P735" s="926"/>
      <c r="Q735" s="926"/>
      <c r="R735" s="926"/>
      <c r="S735" s="926"/>
      <c r="T735" s="926"/>
      <c r="U735" s="926"/>
      <c r="V735" s="926"/>
      <c r="W735" s="926"/>
      <c r="X735" s="926"/>
      <c r="Y735" s="926"/>
      <c r="Z735" s="926"/>
      <c r="AA735" s="926"/>
      <c r="AB735" s="926"/>
      <c r="AC735" s="926"/>
      <c r="AD735" s="926"/>
      <c r="AE735" s="926"/>
    </row>
    <row r="736" spans="1:31" ht="15" hidden="1" customHeight="1" thickBot="1" x14ac:dyDescent="0.25">
      <c r="A736" s="1032" t="str">
        <f t="shared" si="122"/>
        <v>Insert Room Name First</v>
      </c>
      <c r="B736" s="938"/>
      <c r="C736" s="891"/>
      <c r="D736" s="891"/>
      <c r="E736" s="984">
        <f t="shared" si="123"/>
        <v>0</v>
      </c>
      <c r="F736" s="890">
        <f>IF(A736="Insert Room Name First",0,ROUND(E736/VLOOKUP(A736,'Teaching Areas'!$A$2:$B$15,2,FALSE),0))</f>
        <v>0</v>
      </c>
      <c r="G736" s="891"/>
      <c r="H736" s="890" t="str">
        <f t="shared" si="124"/>
        <v/>
      </c>
      <c r="I736" s="983"/>
      <c r="J736" s="923"/>
      <c r="K736" s="922"/>
      <c r="L736" s="922"/>
      <c r="M736" s="922"/>
      <c r="N736" s="924"/>
      <c r="O736" s="926"/>
      <c r="P736" s="926"/>
      <c r="Q736" s="926"/>
      <c r="R736" s="926"/>
      <c r="S736" s="926"/>
      <c r="T736" s="926"/>
      <c r="U736" s="926"/>
      <c r="V736" s="926"/>
      <c r="W736" s="926"/>
      <c r="X736" s="926"/>
      <c r="Y736" s="926"/>
      <c r="Z736" s="926"/>
      <c r="AA736" s="926"/>
      <c r="AB736" s="926"/>
      <c r="AC736" s="926"/>
      <c r="AD736" s="926"/>
      <c r="AE736" s="926"/>
    </row>
    <row r="737" spans="1:31" ht="15" hidden="1" customHeight="1" thickBot="1" x14ac:dyDescent="0.25">
      <c r="A737" s="1032" t="str">
        <f t="shared" si="122"/>
        <v>Insert Room Name First</v>
      </c>
      <c r="B737" s="938"/>
      <c r="C737" s="891"/>
      <c r="D737" s="891"/>
      <c r="E737" s="984">
        <f t="shared" si="123"/>
        <v>0</v>
      </c>
      <c r="F737" s="890">
        <f>IF(A737="Insert Room Name First",0,ROUND(E737/VLOOKUP(A737,'Teaching Areas'!$A$2:$B$15,2,FALSE),0))</f>
        <v>0</v>
      </c>
      <c r="G737" s="891"/>
      <c r="H737" s="890" t="str">
        <f t="shared" si="124"/>
        <v/>
      </c>
      <c r="I737" s="983"/>
      <c r="J737" s="923"/>
      <c r="K737" s="922"/>
      <c r="L737" s="922"/>
      <c r="M737" s="922"/>
      <c r="N737" s="924"/>
      <c r="O737" s="926"/>
      <c r="P737" s="926"/>
      <c r="Q737" s="926"/>
      <c r="R737" s="926"/>
      <c r="S737" s="926"/>
      <c r="T737" s="926"/>
      <c r="U737" s="926"/>
      <c r="V737" s="926"/>
      <c r="W737" s="926"/>
      <c r="X737" s="926"/>
      <c r="Y737" s="926"/>
      <c r="Z737" s="926"/>
      <c r="AA737" s="926"/>
      <c r="AB737" s="926"/>
      <c r="AC737" s="926"/>
      <c r="AD737" s="926"/>
      <c r="AE737" s="926"/>
    </row>
    <row r="738" spans="1:31" ht="15" hidden="1" customHeight="1" thickBot="1" x14ac:dyDescent="0.25">
      <c r="A738" s="1032" t="str">
        <f t="shared" si="122"/>
        <v>Insert Room Name First</v>
      </c>
      <c r="B738" s="938"/>
      <c r="C738" s="891"/>
      <c r="D738" s="891"/>
      <c r="E738" s="984">
        <f t="shared" si="123"/>
        <v>0</v>
      </c>
      <c r="F738" s="890">
        <f>IF(A738="Insert Room Name First",0,ROUND(E738/VLOOKUP(A738,'Teaching Areas'!$A$2:$B$15,2,FALSE),0))</f>
        <v>0</v>
      </c>
      <c r="G738" s="891"/>
      <c r="H738" s="890" t="str">
        <f t="shared" si="124"/>
        <v/>
      </c>
      <c r="I738" s="983"/>
      <c r="J738" s="923"/>
      <c r="K738" s="922"/>
      <c r="L738" s="922"/>
      <c r="M738" s="922"/>
      <c r="N738" s="924"/>
      <c r="O738" s="926"/>
      <c r="P738" s="926"/>
      <c r="Q738" s="926"/>
      <c r="R738" s="926"/>
      <c r="S738" s="926"/>
      <c r="T738" s="926"/>
      <c r="U738" s="926"/>
      <c r="V738" s="926"/>
      <c r="W738" s="926"/>
      <c r="X738" s="926"/>
      <c r="Y738" s="926"/>
      <c r="Z738" s="926"/>
      <c r="AA738" s="926"/>
      <c r="AB738" s="926"/>
      <c r="AC738" s="926"/>
      <c r="AD738" s="926"/>
      <c r="AE738" s="926"/>
    </row>
    <row r="739" spans="1:31" ht="15" hidden="1" customHeight="1" thickBot="1" x14ac:dyDescent="0.25">
      <c r="A739" s="1032" t="str">
        <f t="shared" si="122"/>
        <v>Insert Room Name First</v>
      </c>
      <c r="B739" s="938"/>
      <c r="C739" s="891"/>
      <c r="D739" s="891"/>
      <c r="E739" s="984">
        <f t="shared" si="123"/>
        <v>0</v>
      </c>
      <c r="F739" s="890">
        <f>IF(A739="Insert Room Name First",0,ROUND(E739/VLOOKUP(A739,'Teaching Areas'!$A$2:$B$15,2,FALSE),0))</f>
        <v>0</v>
      </c>
      <c r="G739" s="891"/>
      <c r="H739" s="890" t="str">
        <f t="shared" si="124"/>
        <v/>
      </c>
      <c r="I739" s="983"/>
      <c r="J739" s="923"/>
      <c r="K739" s="922"/>
      <c r="L739" s="922"/>
      <c r="M739" s="922"/>
      <c r="N739" s="924"/>
      <c r="O739" s="926"/>
      <c r="P739" s="926"/>
      <c r="Q739" s="926"/>
      <c r="R739" s="926"/>
      <c r="S739" s="926"/>
      <c r="T739" s="926"/>
      <c r="U739" s="926"/>
      <c r="V739" s="926"/>
      <c r="W739" s="926"/>
      <c r="X739" s="926"/>
      <c r="Y739" s="926"/>
      <c r="Z739" s="926"/>
      <c r="AA739" s="926"/>
      <c r="AB739" s="926"/>
      <c r="AC739" s="926"/>
      <c r="AD739" s="926"/>
      <c r="AE739" s="926"/>
    </row>
    <row r="740" spans="1:31" ht="15" hidden="1" customHeight="1" thickBot="1" x14ac:dyDescent="0.25">
      <c r="A740" s="1032" t="str">
        <f t="shared" si="122"/>
        <v>Insert Room Name First</v>
      </c>
      <c r="B740" s="939"/>
      <c r="C740" s="891"/>
      <c r="D740" s="891"/>
      <c r="E740" s="984">
        <f t="shared" si="123"/>
        <v>0</v>
      </c>
      <c r="F740" s="890">
        <f>IF(A740="Insert Room Name First",0,ROUND(E740/VLOOKUP(A740,'Teaching Areas'!$A$2:$B$15,2,FALSE),0))</f>
        <v>0</v>
      </c>
      <c r="G740" s="892"/>
      <c r="H740" s="890" t="str">
        <f t="shared" si="124"/>
        <v/>
      </c>
      <c r="I740" s="985"/>
      <c r="J740" s="923"/>
      <c r="K740" s="922"/>
      <c r="L740" s="922"/>
      <c r="M740" s="922"/>
      <c r="N740" s="924"/>
      <c r="O740" s="926"/>
      <c r="P740" s="926"/>
      <c r="Q740" s="926"/>
      <c r="R740" s="926"/>
      <c r="S740" s="926"/>
      <c r="T740" s="926"/>
      <c r="U740" s="926"/>
      <c r="V740" s="926"/>
      <c r="W740" s="926"/>
      <c r="X740" s="926"/>
      <c r="Y740" s="926"/>
      <c r="Z740" s="926"/>
      <c r="AA740" s="926"/>
      <c r="AB740" s="926"/>
      <c r="AC740" s="926"/>
      <c r="AD740" s="926"/>
      <c r="AE740" s="926"/>
    </row>
    <row r="741" spans="1:31" ht="15" hidden="1" customHeight="1" thickBot="1" x14ac:dyDescent="0.25">
      <c r="A741" s="1032" t="str">
        <f t="shared" si="122"/>
        <v>Insert Room Name First</v>
      </c>
      <c r="B741" s="939"/>
      <c r="C741" s="891"/>
      <c r="D741" s="891"/>
      <c r="E741" s="984">
        <f t="shared" si="123"/>
        <v>0</v>
      </c>
      <c r="F741" s="890">
        <f>IF(A741="Insert Room Name First",0,ROUND(E741/VLOOKUP(A741,'Teaching Areas'!$A$2:$B$15,2,FALSE),0))</f>
        <v>0</v>
      </c>
      <c r="G741" s="892"/>
      <c r="H741" s="890" t="str">
        <f t="shared" si="124"/>
        <v/>
      </c>
      <c r="I741" s="985"/>
      <c r="J741" s="923"/>
      <c r="K741" s="922"/>
      <c r="L741" s="922"/>
      <c r="M741" s="922"/>
      <c r="N741" s="924"/>
      <c r="O741" s="926"/>
      <c r="P741" s="926"/>
      <c r="Q741" s="926"/>
      <c r="R741" s="926"/>
      <c r="S741" s="926"/>
      <c r="T741" s="926"/>
      <c r="U741" s="926"/>
      <c r="V741" s="926"/>
      <c r="W741" s="926"/>
      <c r="X741" s="926"/>
      <c r="Y741" s="926"/>
      <c r="Z741" s="926"/>
      <c r="AA741" s="926"/>
      <c r="AB741" s="926"/>
      <c r="AC741" s="926"/>
      <c r="AD741" s="926"/>
      <c r="AE741" s="926"/>
    </row>
    <row r="742" spans="1:31" ht="15" hidden="1" customHeight="1" thickBot="1" x14ac:dyDescent="0.25">
      <c r="A742" s="1032" t="str">
        <f t="shared" si="122"/>
        <v>Insert Room Name First</v>
      </c>
      <c r="B742" s="938"/>
      <c r="C742" s="891"/>
      <c r="D742" s="891"/>
      <c r="E742" s="984">
        <f t="shared" si="123"/>
        <v>0</v>
      </c>
      <c r="F742" s="890">
        <f>IF(A742="Insert Room Name First",0,ROUND(E742/VLOOKUP(A742,'Teaching Areas'!$A$2:$B$15,2,FALSE),0))</f>
        <v>0</v>
      </c>
      <c r="G742" s="891"/>
      <c r="H742" s="890" t="str">
        <f t="shared" si="124"/>
        <v/>
      </c>
      <c r="I742" s="983"/>
      <c r="J742" s="923"/>
      <c r="K742" s="922"/>
      <c r="L742" s="922"/>
      <c r="M742" s="922"/>
      <c r="N742" s="924"/>
      <c r="O742" s="926"/>
      <c r="P742" s="926"/>
      <c r="Q742" s="926"/>
      <c r="R742" s="926"/>
      <c r="S742" s="926"/>
      <c r="T742" s="926"/>
      <c r="U742" s="926"/>
      <c r="V742" s="926"/>
      <c r="W742" s="926"/>
      <c r="X742" s="926"/>
      <c r="Y742" s="926"/>
      <c r="Z742" s="926"/>
      <c r="AA742" s="926"/>
      <c r="AB742" s="926"/>
      <c r="AC742" s="926"/>
      <c r="AD742" s="926"/>
      <c r="AE742" s="926"/>
    </row>
    <row r="743" spans="1:31" ht="15" hidden="1" customHeight="1" thickBot="1" x14ac:dyDescent="0.25">
      <c r="A743" s="1032" t="str">
        <f t="shared" si="122"/>
        <v>Insert Room Name First</v>
      </c>
      <c r="B743" s="938"/>
      <c r="C743" s="891"/>
      <c r="D743" s="891"/>
      <c r="E743" s="984">
        <f t="shared" si="123"/>
        <v>0</v>
      </c>
      <c r="F743" s="890">
        <f>IF(A743="Insert Room Name First",0,ROUND(E743/VLOOKUP(A743,'Teaching Areas'!$A$2:$B$15,2,FALSE),0))</f>
        <v>0</v>
      </c>
      <c r="G743" s="891"/>
      <c r="H743" s="890" t="str">
        <f t="shared" si="124"/>
        <v/>
      </c>
      <c r="I743" s="983"/>
      <c r="J743" s="923"/>
      <c r="K743" s="922"/>
      <c r="L743" s="922"/>
      <c r="M743" s="922"/>
      <c r="N743" s="924"/>
      <c r="O743" s="926"/>
      <c r="P743" s="926"/>
      <c r="Q743" s="926"/>
      <c r="R743" s="926"/>
      <c r="S743" s="926"/>
      <c r="T743" s="926"/>
      <c r="U743" s="926"/>
      <c r="V743" s="926"/>
      <c r="W743" s="926"/>
      <c r="X743" s="926"/>
      <c r="Y743" s="926"/>
      <c r="Z743" s="926"/>
      <c r="AA743" s="926"/>
      <c r="AB743" s="926"/>
      <c r="AC743" s="926"/>
      <c r="AD743" s="926"/>
      <c r="AE743" s="926"/>
    </row>
    <row r="744" spans="1:31" ht="15" hidden="1" customHeight="1" thickBot="1" x14ac:dyDescent="0.25">
      <c r="A744" s="1032" t="str">
        <f t="shared" si="122"/>
        <v>Insert Room Name First</v>
      </c>
      <c r="B744" s="938"/>
      <c r="C744" s="891"/>
      <c r="D744" s="891"/>
      <c r="E744" s="984">
        <f t="shared" si="123"/>
        <v>0</v>
      </c>
      <c r="F744" s="890">
        <f>IF(A744="Insert Room Name First",0,ROUND(E744/VLOOKUP(A744,'Teaching Areas'!$A$2:$B$15,2,FALSE),0))</f>
        <v>0</v>
      </c>
      <c r="G744" s="891"/>
      <c r="H744" s="890" t="str">
        <f t="shared" si="124"/>
        <v/>
      </c>
      <c r="I744" s="983"/>
      <c r="J744" s="923"/>
      <c r="K744" s="922"/>
      <c r="L744" s="922"/>
      <c r="M744" s="922"/>
      <c r="N744" s="924"/>
      <c r="O744" s="926"/>
      <c r="P744" s="926"/>
      <c r="Q744" s="926"/>
      <c r="R744" s="926"/>
      <c r="S744" s="926"/>
      <c r="T744" s="926"/>
      <c r="U744" s="926"/>
      <c r="V744" s="926"/>
      <c r="W744" s="926"/>
      <c r="X744" s="926"/>
      <c r="Y744" s="926"/>
      <c r="Z744" s="926"/>
      <c r="AA744" s="926"/>
      <c r="AB744" s="926"/>
      <c r="AC744" s="926"/>
      <c r="AD744" s="926"/>
      <c r="AE744" s="926"/>
    </row>
    <row r="745" spans="1:31" ht="15" hidden="1" customHeight="1" thickBot="1" x14ac:dyDescent="0.25">
      <c r="A745" s="1032" t="str">
        <f t="shared" si="122"/>
        <v>Insert Room Name First</v>
      </c>
      <c r="B745" s="938"/>
      <c r="C745" s="891"/>
      <c r="D745" s="891"/>
      <c r="E745" s="984">
        <f t="shared" si="123"/>
        <v>0</v>
      </c>
      <c r="F745" s="890">
        <f>IF(A745="Insert Room Name First",0,ROUND(E745/VLOOKUP(A745,'Teaching Areas'!$A$2:$B$15,2,FALSE),0))</f>
        <v>0</v>
      </c>
      <c r="G745" s="891"/>
      <c r="H745" s="890" t="str">
        <f t="shared" si="124"/>
        <v/>
      </c>
      <c r="I745" s="983"/>
      <c r="J745" s="923"/>
      <c r="K745" s="922"/>
      <c r="L745" s="922"/>
      <c r="M745" s="922"/>
      <c r="N745" s="924"/>
      <c r="O745" s="926"/>
      <c r="P745" s="926"/>
      <c r="Q745" s="926"/>
      <c r="R745" s="926"/>
      <c r="S745" s="926"/>
      <c r="T745" s="926"/>
      <c r="U745" s="926"/>
      <c r="V745" s="926"/>
      <c r="W745" s="926"/>
      <c r="X745" s="926"/>
      <c r="Y745" s="926"/>
      <c r="Z745" s="926"/>
      <c r="AA745" s="926"/>
      <c r="AB745" s="926"/>
      <c r="AC745" s="926"/>
      <c r="AD745" s="926"/>
      <c r="AE745" s="926"/>
    </row>
    <row r="746" spans="1:31" ht="15" hidden="1" customHeight="1" thickBot="1" x14ac:dyDescent="0.25">
      <c r="A746" s="1032" t="str">
        <f t="shared" si="122"/>
        <v>Insert Room Name First</v>
      </c>
      <c r="B746" s="938"/>
      <c r="C746" s="891"/>
      <c r="D746" s="891"/>
      <c r="E746" s="984">
        <f t="shared" si="123"/>
        <v>0</v>
      </c>
      <c r="F746" s="890">
        <f>IF(A746="Insert Room Name First",0,ROUND(E746/VLOOKUP(A746,'Teaching Areas'!$A$2:$B$15,2,FALSE),0))</f>
        <v>0</v>
      </c>
      <c r="G746" s="891"/>
      <c r="H746" s="890" t="str">
        <f t="shared" si="124"/>
        <v/>
      </c>
      <c r="I746" s="983"/>
      <c r="J746" s="923"/>
      <c r="K746" s="922"/>
      <c r="L746" s="922"/>
      <c r="M746" s="922"/>
      <c r="N746" s="924"/>
      <c r="O746" s="926"/>
      <c r="P746" s="926"/>
      <c r="Q746" s="926"/>
      <c r="R746" s="926"/>
      <c r="S746" s="926"/>
      <c r="T746" s="926"/>
      <c r="U746" s="926"/>
      <c r="V746" s="926"/>
      <c r="W746" s="926"/>
      <c r="X746" s="926"/>
      <c r="Y746" s="926"/>
      <c r="Z746" s="926"/>
      <c r="AA746" s="926"/>
      <c r="AB746" s="926"/>
      <c r="AC746" s="926"/>
      <c r="AD746" s="926"/>
      <c r="AE746" s="926"/>
    </row>
    <row r="747" spans="1:31" ht="15" hidden="1" customHeight="1" thickBot="1" x14ac:dyDescent="0.25">
      <c r="A747" s="1032" t="str">
        <f t="shared" si="122"/>
        <v>Insert Room Name First</v>
      </c>
      <c r="B747" s="938"/>
      <c r="C747" s="891"/>
      <c r="D747" s="891"/>
      <c r="E747" s="984">
        <f t="shared" si="123"/>
        <v>0</v>
      </c>
      <c r="F747" s="890">
        <f>IF(A747="Insert Room Name First",0,ROUND(E747/VLOOKUP(A747,'Teaching Areas'!$A$2:$B$15,2,FALSE),0))</f>
        <v>0</v>
      </c>
      <c r="G747" s="891"/>
      <c r="H747" s="890" t="str">
        <f t="shared" si="124"/>
        <v/>
      </c>
      <c r="I747" s="983"/>
      <c r="J747" s="923"/>
      <c r="K747" s="922"/>
      <c r="L747" s="922"/>
      <c r="M747" s="922"/>
      <c r="N747" s="924"/>
      <c r="O747" s="926"/>
      <c r="P747" s="926"/>
      <c r="Q747" s="926"/>
      <c r="R747" s="926"/>
      <c r="S747" s="926"/>
      <c r="T747" s="926"/>
      <c r="U747" s="926"/>
      <c r="V747" s="926"/>
      <c r="W747" s="926"/>
      <c r="X747" s="926"/>
      <c r="Y747" s="926"/>
      <c r="Z747" s="926"/>
      <c r="AA747" s="926"/>
      <c r="AB747" s="926"/>
      <c r="AC747" s="926"/>
      <c r="AD747" s="926"/>
      <c r="AE747" s="926"/>
    </row>
    <row r="748" spans="1:31" ht="15" hidden="1" customHeight="1" thickBot="1" x14ac:dyDescent="0.25">
      <c r="A748" s="1032" t="str">
        <f t="shared" ref="A748:A782" si="125">IF(B748=0,"Insert Room Name First","Class Room")</f>
        <v>Insert Room Name First</v>
      </c>
      <c r="B748" s="938"/>
      <c r="C748" s="891"/>
      <c r="D748" s="891"/>
      <c r="E748" s="984">
        <f t="shared" si="123"/>
        <v>0</v>
      </c>
      <c r="F748" s="890">
        <f>IF(A748="Insert Room Name First",0,ROUND(E748/VLOOKUP(A748,'Teaching Areas'!$A$2:$B$15,2,FALSE),0))</f>
        <v>0</v>
      </c>
      <c r="G748" s="891"/>
      <c r="H748" s="890" t="str">
        <f t="shared" si="124"/>
        <v/>
      </c>
      <c r="I748" s="983"/>
      <c r="J748" s="923"/>
      <c r="K748" s="922"/>
      <c r="L748" s="922"/>
      <c r="M748" s="922"/>
      <c r="N748" s="924"/>
      <c r="O748" s="926"/>
      <c r="P748" s="926"/>
      <c r="Q748" s="926"/>
      <c r="R748" s="926"/>
      <c r="S748" s="926"/>
      <c r="T748" s="926"/>
      <c r="U748" s="926"/>
      <c r="V748" s="926"/>
      <c r="W748" s="926"/>
      <c r="X748" s="926"/>
      <c r="Y748" s="926"/>
      <c r="Z748" s="926"/>
      <c r="AA748" s="926"/>
      <c r="AB748" s="926"/>
      <c r="AC748" s="926"/>
      <c r="AD748" s="926"/>
      <c r="AE748" s="926"/>
    </row>
    <row r="749" spans="1:31" ht="15" hidden="1" customHeight="1" thickBot="1" x14ac:dyDescent="0.25">
      <c r="A749" s="1032" t="str">
        <f t="shared" si="125"/>
        <v>Insert Room Name First</v>
      </c>
      <c r="B749" s="938"/>
      <c r="C749" s="891"/>
      <c r="D749" s="891"/>
      <c r="E749" s="984">
        <f t="shared" si="123"/>
        <v>0</v>
      </c>
      <c r="F749" s="890">
        <f>IF(A749="Insert Room Name First",0,ROUND(E749/VLOOKUP(A749,'Teaching Areas'!$A$2:$B$15,2,FALSE),0))</f>
        <v>0</v>
      </c>
      <c r="G749" s="891"/>
      <c r="H749" s="890" t="str">
        <f t="shared" si="124"/>
        <v/>
      </c>
      <c r="I749" s="983"/>
      <c r="J749" s="923"/>
      <c r="K749" s="922"/>
      <c r="L749" s="922"/>
      <c r="M749" s="922"/>
      <c r="N749" s="924"/>
      <c r="O749" s="926"/>
      <c r="P749" s="926"/>
      <c r="Q749" s="926"/>
      <c r="R749" s="926"/>
      <c r="S749" s="926"/>
      <c r="T749" s="926"/>
      <c r="U749" s="926"/>
      <c r="V749" s="926"/>
      <c r="W749" s="926"/>
      <c r="X749" s="926"/>
      <c r="Y749" s="926"/>
      <c r="Z749" s="926"/>
      <c r="AA749" s="926"/>
      <c r="AB749" s="926"/>
      <c r="AC749" s="926"/>
      <c r="AD749" s="926"/>
      <c r="AE749" s="926"/>
    </row>
    <row r="750" spans="1:31" ht="15" hidden="1" customHeight="1" thickBot="1" x14ac:dyDescent="0.25">
      <c r="A750" s="1032" t="str">
        <f t="shared" si="125"/>
        <v>Insert Room Name First</v>
      </c>
      <c r="B750" s="938"/>
      <c r="C750" s="891"/>
      <c r="D750" s="891"/>
      <c r="E750" s="984">
        <f t="shared" si="123"/>
        <v>0</v>
      </c>
      <c r="F750" s="890">
        <f>IF(A750="Insert Room Name First",0,ROUND(E750/VLOOKUP(A750,'Teaching Areas'!$A$2:$B$15,2,FALSE),0))</f>
        <v>0</v>
      </c>
      <c r="G750" s="891"/>
      <c r="H750" s="890" t="str">
        <f t="shared" si="124"/>
        <v/>
      </c>
      <c r="I750" s="983"/>
      <c r="J750" s="923"/>
      <c r="K750" s="922"/>
      <c r="L750" s="922"/>
      <c r="M750" s="922"/>
      <c r="N750" s="924"/>
      <c r="O750" s="926"/>
      <c r="P750" s="926"/>
      <c r="Q750" s="926"/>
      <c r="R750" s="926"/>
      <c r="S750" s="926"/>
      <c r="T750" s="926"/>
      <c r="U750" s="926"/>
      <c r="V750" s="926"/>
      <c r="W750" s="926"/>
      <c r="X750" s="926"/>
      <c r="Y750" s="926"/>
      <c r="Z750" s="926"/>
      <c r="AA750" s="926"/>
      <c r="AB750" s="926"/>
      <c r="AC750" s="926"/>
      <c r="AD750" s="926"/>
      <c r="AE750" s="926"/>
    </row>
    <row r="751" spans="1:31" ht="15" hidden="1" customHeight="1" thickBot="1" x14ac:dyDescent="0.25">
      <c r="A751" s="1032" t="str">
        <f t="shared" si="125"/>
        <v>Insert Room Name First</v>
      </c>
      <c r="B751" s="938"/>
      <c r="C751" s="891"/>
      <c r="D751" s="891"/>
      <c r="E751" s="984">
        <f t="shared" si="123"/>
        <v>0</v>
      </c>
      <c r="F751" s="890">
        <f>IF(A751="Insert Room Name First",0,ROUND(E751/VLOOKUP(A751,'Teaching Areas'!$A$2:$B$15,2,FALSE),0))</f>
        <v>0</v>
      </c>
      <c r="G751" s="891"/>
      <c r="H751" s="890" t="str">
        <f t="shared" si="124"/>
        <v/>
      </c>
      <c r="I751" s="983"/>
      <c r="J751" s="923"/>
      <c r="K751" s="922"/>
      <c r="L751" s="922"/>
      <c r="M751" s="922"/>
      <c r="N751" s="924"/>
      <c r="O751" s="926"/>
      <c r="P751" s="926"/>
      <c r="Q751" s="926"/>
      <c r="R751" s="926"/>
      <c r="S751" s="926"/>
      <c r="T751" s="926"/>
      <c r="U751" s="926"/>
      <c r="V751" s="926"/>
      <c r="W751" s="926"/>
      <c r="X751" s="926"/>
      <c r="Y751" s="926"/>
      <c r="Z751" s="926"/>
      <c r="AA751" s="926"/>
      <c r="AB751" s="926"/>
      <c r="AC751" s="926"/>
      <c r="AD751" s="926"/>
      <c r="AE751" s="926"/>
    </row>
    <row r="752" spans="1:31" ht="15" hidden="1" customHeight="1" thickBot="1" x14ac:dyDescent="0.25">
      <c r="A752" s="1032" t="str">
        <f t="shared" si="125"/>
        <v>Insert Room Name First</v>
      </c>
      <c r="B752" s="938"/>
      <c r="C752" s="891"/>
      <c r="D752" s="891"/>
      <c r="E752" s="984">
        <f t="shared" si="123"/>
        <v>0</v>
      </c>
      <c r="F752" s="890">
        <f>IF(A752="Insert Room Name First",0,ROUND(E752/VLOOKUP(A752,'Teaching Areas'!$A$2:$B$15,2,FALSE),0))</f>
        <v>0</v>
      </c>
      <c r="G752" s="891"/>
      <c r="H752" s="890" t="str">
        <f t="shared" si="124"/>
        <v/>
      </c>
      <c r="I752" s="983"/>
      <c r="J752" s="923"/>
      <c r="K752" s="922"/>
      <c r="L752" s="922"/>
      <c r="M752" s="922"/>
      <c r="N752" s="924"/>
      <c r="O752" s="926"/>
      <c r="P752" s="926"/>
      <c r="Q752" s="926"/>
      <c r="R752" s="926"/>
      <c r="S752" s="926"/>
      <c r="T752" s="926"/>
      <c r="U752" s="926"/>
      <c r="V752" s="926"/>
      <c r="W752" s="926"/>
      <c r="X752" s="926"/>
      <c r="Y752" s="926"/>
      <c r="Z752" s="926"/>
      <c r="AA752" s="926"/>
      <c r="AB752" s="926"/>
      <c r="AC752" s="926"/>
      <c r="AD752" s="926"/>
      <c r="AE752" s="926"/>
    </row>
    <row r="753" spans="1:31" ht="15" hidden="1" customHeight="1" thickBot="1" x14ac:dyDescent="0.25">
      <c r="A753" s="1032" t="str">
        <f t="shared" si="125"/>
        <v>Insert Room Name First</v>
      </c>
      <c r="B753" s="938"/>
      <c r="C753" s="891"/>
      <c r="D753" s="891"/>
      <c r="E753" s="984">
        <f t="shared" si="123"/>
        <v>0</v>
      </c>
      <c r="F753" s="890">
        <f>IF(A753="Insert Room Name First",0,ROUND(E753/VLOOKUP(A753,'Teaching Areas'!$A$2:$B$15,2,FALSE),0))</f>
        <v>0</v>
      </c>
      <c r="G753" s="891"/>
      <c r="H753" s="890" t="str">
        <f t="shared" si="124"/>
        <v/>
      </c>
      <c r="I753" s="983"/>
      <c r="J753" s="923"/>
      <c r="K753" s="922"/>
      <c r="L753" s="922"/>
      <c r="M753" s="922"/>
      <c r="N753" s="924"/>
      <c r="O753" s="926"/>
      <c r="P753" s="926"/>
      <c r="Q753" s="926"/>
      <c r="R753" s="926"/>
      <c r="S753" s="926"/>
      <c r="T753" s="926"/>
      <c r="U753" s="926"/>
      <c r="V753" s="926"/>
      <c r="W753" s="926"/>
      <c r="X753" s="926"/>
      <c r="Y753" s="926"/>
      <c r="Z753" s="926"/>
      <c r="AA753" s="926"/>
      <c r="AB753" s="926"/>
      <c r="AC753" s="926"/>
      <c r="AD753" s="926"/>
      <c r="AE753" s="926"/>
    </row>
    <row r="754" spans="1:31" ht="15" hidden="1" customHeight="1" thickBot="1" x14ac:dyDescent="0.25">
      <c r="A754" s="1032" t="str">
        <f t="shared" si="125"/>
        <v>Insert Room Name First</v>
      </c>
      <c r="B754" s="938"/>
      <c r="C754" s="891"/>
      <c r="D754" s="891"/>
      <c r="E754" s="984">
        <f t="shared" si="123"/>
        <v>0</v>
      </c>
      <c r="F754" s="890">
        <f>IF(A754="Insert Room Name First",0,ROUND(E754/VLOOKUP(A754,'Teaching Areas'!$A$2:$B$15,2,FALSE),0))</f>
        <v>0</v>
      </c>
      <c r="G754" s="891"/>
      <c r="H754" s="890" t="str">
        <f t="shared" si="124"/>
        <v/>
      </c>
      <c r="I754" s="983"/>
      <c r="J754" s="923"/>
      <c r="K754" s="922"/>
      <c r="L754" s="922"/>
      <c r="M754" s="922"/>
      <c r="N754" s="924"/>
      <c r="O754" s="926"/>
      <c r="P754" s="926"/>
      <c r="Q754" s="926"/>
      <c r="R754" s="926"/>
      <c r="S754" s="926"/>
      <c r="T754" s="926"/>
      <c r="U754" s="926"/>
      <c r="V754" s="926"/>
      <c r="W754" s="926"/>
      <c r="X754" s="926"/>
      <c r="Y754" s="926"/>
      <c r="Z754" s="926"/>
      <c r="AA754" s="926"/>
      <c r="AB754" s="926"/>
      <c r="AC754" s="926"/>
      <c r="AD754" s="926"/>
      <c r="AE754" s="926"/>
    </row>
    <row r="755" spans="1:31" ht="15" hidden="1" customHeight="1" thickBot="1" x14ac:dyDescent="0.25">
      <c r="A755" s="1032" t="str">
        <f t="shared" si="125"/>
        <v>Insert Room Name First</v>
      </c>
      <c r="B755" s="938"/>
      <c r="C755" s="891"/>
      <c r="D755" s="891"/>
      <c r="E755" s="984">
        <f t="shared" si="123"/>
        <v>0</v>
      </c>
      <c r="F755" s="890">
        <f>IF(A755="Insert Room Name First",0,ROUND(E755/VLOOKUP(A755,'Teaching Areas'!$A$2:$B$15,2,FALSE),0))</f>
        <v>0</v>
      </c>
      <c r="G755" s="891"/>
      <c r="H755" s="890" t="str">
        <f t="shared" si="124"/>
        <v/>
      </c>
      <c r="I755" s="983"/>
      <c r="J755" s="923"/>
      <c r="K755" s="922"/>
      <c r="L755" s="922"/>
      <c r="M755" s="922"/>
      <c r="N755" s="924"/>
      <c r="O755" s="926"/>
      <c r="P755" s="926"/>
      <c r="Q755" s="926"/>
      <c r="R755" s="926"/>
      <c r="S755" s="926"/>
      <c r="T755" s="926"/>
      <c r="U755" s="926"/>
      <c r="V755" s="926"/>
      <c r="W755" s="926"/>
      <c r="X755" s="926"/>
      <c r="Y755" s="926"/>
      <c r="Z755" s="926"/>
      <c r="AA755" s="926"/>
      <c r="AB755" s="926"/>
      <c r="AC755" s="926"/>
      <c r="AD755" s="926"/>
      <c r="AE755" s="926"/>
    </row>
    <row r="756" spans="1:31" ht="15" hidden="1" customHeight="1" thickBot="1" x14ac:dyDescent="0.25">
      <c r="A756" s="1032" t="str">
        <f t="shared" si="125"/>
        <v>Insert Room Name First</v>
      </c>
      <c r="B756" s="938"/>
      <c r="C756" s="891"/>
      <c r="D756" s="891"/>
      <c r="E756" s="984">
        <f t="shared" si="123"/>
        <v>0</v>
      </c>
      <c r="F756" s="890">
        <f>IF(A756="Insert Room Name First",0,ROUND(E756/VLOOKUP(A756,'Teaching Areas'!$A$2:$B$15,2,FALSE),0))</f>
        <v>0</v>
      </c>
      <c r="G756" s="891"/>
      <c r="H756" s="890" t="str">
        <f t="shared" si="124"/>
        <v/>
      </c>
      <c r="I756" s="983"/>
      <c r="J756" s="923"/>
      <c r="K756" s="922"/>
      <c r="L756" s="922"/>
      <c r="M756" s="922"/>
      <c r="N756" s="924"/>
      <c r="O756" s="926"/>
      <c r="P756" s="926"/>
      <c r="Q756" s="926"/>
      <c r="R756" s="926"/>
      <c r="S756" s="926"/>
      <c r="T756" s="926"/>
      <c r="U756" s="926"/>
      <c r="V756" s="926"/>
      <c r="W756" s="926"/>
      <c r="X756" s="926"/>
      <c r="Y756" s="926"/>
      <c r="Z756" s="926"/>
      <c r="AA756" s="926"/>
      <c r="AB756" s="926"/>
      <c r="AC756" s="926"/>
      <c r="AD756" s="926"/>
      <c r="AE756" s="926"/>
    </row>
    <row r="757" spans="1:31" ht="15" hidden="1" customHeight="1" thickBot="1" x14ac:dyDescent="0.25">
      <c r="A757" s="1032" t="str">
        <f t="shared" si="125"/>
        <v>Insert Room Name First</v>
      </c>
      <c r="B757" s="938"/>
      <c r="C757" s="891"/>
      <c r="D757" s="891"/>
      <c r="E757" s="984">
        <f t="shared" si="123"/>
        <v>0</v>
      </c>
      <c r="F757" s="890">
        <f>IF(A757="Insert Room Name First",0,ROUND(E757/VLOOKUP(A757,'Teaching Areas'!$A$2:$B$15,2,FALSE),0))</f>
        <v>0</v>
      </c>
      <c r="G757" s="891"/>
      <c r="H757" s="890" t="str">
        <f t="shared" si="124"/>
        <v/>
      </c>
      <c r="I757" s="983"/>
      <c r="J757" s="923"/>
      <c r="K757" s="922"/>
      <c r="L757" s="922"/>
      <c r="M757" s="922"/>
      <c r="N757" s="924"/>
      <c r="O757" s="926"/>
      <c r="P757" s="926"/>
      <c r="Q757" s="926"/>
      <c r="R757" s="926"/>
      <c r="S757" s="926"/>
      <c r="T757" s="926"/>
      <c r="U757" s="926"/>
      <c r="V757" s="926"/>
      <c r="W757" s="926"/>
      <c r="X757" s="926"/>
      <c r="Y757" s="926"/>
      <c r="Z757" s="926"/>
      <c r="AA757" s="926"/>
      <c r="AB757" s="926"/>
      <c r="AC757" s="926"/>
      <c r="AD757" s="926"/>
      <c r="AE757" s="926"/>
    </row>
    <row r="758" spans="1:31" ht="15" hidden="1" customHeight="1" thickBot="1" x14ac:dyDescent="0.25">
      <c r="A758" s="1032" t="str">
        <f t="shared" si="125"/>
        <v>Insert Room Name First</v>
      </c>
      <c r="B758" s="938"/>
      <c r="C758" s="891"/>
      <c r="D758" s="891"/>
      <c r="E758" s="984">
        <f t="shared" si="123"/>
        <v>0</v>
      </c>
      <c r="F758" s="890">
        <f>IF(A758="Insert Room Name First",0,ROUND(E758/VLOOKUP(A758,'Teaching Areas'!$A$2:$B$15,2,FALSE),0))</f>
        <v>0</v>
      </c>
      <c r="G758" s="891"/>
      <c r="H758" s="890" t="str">
        <f t="shared" si="124"/>
        <v/>
      </c>
      <c r="I758" s="983"/>
      <c r="J758" s="923"/>
      <c r="K758" s="922"/>
      <c r="L758" s="922"/>
      <c r="M758" s="922"/>
      <c r="N758" s="924"/>
      <c r="O758" s="926"/>
      <c r="P758" s="926"/>
      <c r="Q758" s="926"/>
      <c r="R758" s="926"/>
      <c r="S758" s="926"/>
      <c r="T758" s="926"/>
      <c r="U758" s="926"/>
      <c r="V758" s="926"/>
      <c r="W758" s="926"/>
      <c r="X758" s="926"/>
      <c r="Y758" s="926"/>
      <c r="Z758" s="926"/>
      <c r="AA758" s="926"/>
      <c r="AB758" s="926"/>
      <c r="AC758" s="926"/>
      <c r="AD758" s="926"/>
      <c r="AE758" s="926"/>
    </row>
    <row r="759" spans="1:31" ht="15" hidden="1" customHeight="1" thickBot="1" x14ac:dyDescent="0.25">
      <c r="A759" s="1032" t="str">
        <f t="shared" si="125"/>
        <v>Insert Room Name First</v>
      </c>
      <c r="B759" s="938"/>
      <c r="C759" s="891"/>
      <c r="D759" s="891"/>
      <c r="E759" s="984">
        <f t="shared" si="123"/>
        <v>0</v>
      </c>
      <c r="F759" s="890">
        <f>IF(A759="Insert Room Name First",0,ROUND(E759/VLOOKUP(A759,'Teaching Areas'!$A$2:$B$15,2,FALSE),0))</f>
        <v>0</v>
      </c>
      <c r="G759" s="891"/>
      <c r="H759" s="890" t="str">
        <f t="shared" si="124"/>
        <v/>
      </c>
      <c r="I759" s="983"/>
      <c r="J759" s="923"/>
      <c r="K759" s="922"/>
      <c r="L759" s="922"/>
      <c r="M759" s="922"/>
      <c r="N759" s="924"/>
      <c r="O759" s="926"/>
      <c r="P759" s="926"/>
      <c r="Q759" s="926"/>
      <c r="R759" s="926"/>
      <c r="S759" s="926"/>
      <c r="T759" s="926"/>
      <c r="U759" s="926"/>
      <c r="V759" s="926"/>
      <c r="W759" s="926"/>
      <c r="X759" s="926"/>
      <c r="Y759" s="926"/>
      <c r="Z759" s="926"/>
      <c r="AA759" s="926"/>
      <c r="AB759" s="926"/>
      <c r="AC759" s="926"/>
      <c r="AD759" s="926"/>
      <c r="AE759" s="926"/>
    </row>
    <row r="760" spans="1:31" ht="15" hidden="1" customHeight="1" thickBot="1" x14ac:dyDescent="0.25">
      <c r="A760" s="1032" t="str">
        <f t="shared" si="125"/>
        <v>Insert Room Name First</v>
      </c>
      <c r="B760" s="939"/>
      <c r="C760" s="891"/>
      <c r="D760" s="891"/>
      <c r="E760" s="984">
        <f t="shared" si="123"/>
        <v>0</v>
      </c>
      <c r="F760" s="890">
        <f>IF(A760="Insert Room Name First",0,ROUND(E760/VLOOKUP(A760,'Teaching Areas'!$A$2:$B$15,2,FALSE),0))</f>
        <v>0</v>
      </c>
      <c r="G760" s="892"/>
      <c r="H760" s="890" t="str">
        <f t="shared" si="124"/>
        <v/>
      </c>
      <c r="I760" s="985"/>
      <c r="J760" s="923"/>
      <c r="K760" s="922"/>
      <c r="L760" s="922"/>
      <c r="M760" s="922"/>
      <c r="N760" s="924"/>
      <c r="O760" s="926"/>
      <c r="P760" s="926"/>
      <c r="Q760" s="926"/>
      <c r="R760" s="926"/>
      <c r="S760" s="926"/>
      <c r="T760" s="926"/>
      <c r="U760" s="926"/>
      <c r="V760" s="926"/>
      <c r="W760" s="926"/>
      <c r="X760" s="926"/>
      <c r="Y760" s="926"/>
      <c r="Z760" s="926"/>
      <c r="AA760" s="926"/>
      <c r="AB760" s="926"/>
      <c r="AC760" s="926"/>
      <c r="AD760" s="926"/>
      <c r="AE760" s="926"/>
    </row>
    <row r="761" spans="1:31" ht="15" hidden="1" customHeight="1" thickBot="1" x14ac:dyDescent="0.25">
      <c r="A761" s="1032" t="str">
        <f t="shared" si="125"/>
        <v>Insert Room Name First</v>
      </c>
      <c r="B761" s="939"/>
      <c r="C761" s="891"/>
      <c r="D761" s="891"/>
      <c r="E761" s="984">
        <f t="shared" si="123"/>
        <v>0</v>
      </c>
      <c r="F761" s="890">
        <f>IF(A761="Insert Room Name First",0,ROUND(E761/VLOOKUP(A761,'Teaching Areas'!$A$2:$B$15,2,FALSE),0))</f>
        <v>0</v>
      </c>
      <c r="G761" s="892"/>
      <c r="H761" s="890" t="str">
        <f t="shared" si="124"/>
        <v/>
      </c>
      <c r="I761" s="985"/>
      <c r="J761" s="923"/>
      <c r="K761" s="922"/>
      <c r="L761" s="922"/>
      <c r="M761" s="922"/>
      <c r="N761" s="924"/>
      <c r="O761" s="926"/>
      <c r="P761" s="926"/>
      <c r="Q761" s="926"/>
      <c r="R761" s="926"/>
      <c r="S761" s="926"/>
      <c r="T761" s="926"/>
      <c r="U761" s="926"/>
      <c r="V761" s="926"/>
      <c r="W761" s="926"/>
      <c r="X761" s="926"/>
      <c r="Y761" s="926"/>
      <c r="Z761" s="926"/>
      <c r="AA761" s="926"/>
      <c r="AB761" s="926"/>
      <c r="AC761" s="926"/>
      <c r="AD761" s="926"/>
      <c r="AE761" s="926"/>
    </row>
    <row r="762" spans="1:31" ht="15" hidden="1" customHeight="1" thickBot="1" x14ac:dyDescent="0.25">
      <c r="A762" s="1032" t="str">
        <f t="shared" si="125"/>
        <v>Insert Room Name First</v>
      </c>
      <c r="B762" s="938"/>
      <c r="C762" s="891"/>
      <c r="D762" s="891"/>
      <c r="E762" s="984">
        <f t="shared" si="123"/>
        <v>0</v>
      </c>
      <c r="F762" s="890">
        <f>IF(A762="Insert Room Name First",0,ROUND(E762/VLOOKUP(A762,'Teaching Areas'!$A$2:$B$15,2,FALSE),0))</f>
        <v>0</v>
      </c>
      <c r="G762" s="891"/>
      <c r="H762" s="890" t="str">
        <f t="shared" si="124"/>
        <v/>
      </c>
      <c r="I762" s="983"/>
      <c r="J762" s="923"/>
      <c r="K762" s="922"/>
      <c r="L762" s="922"/>
      <c r="M762" s="922"/>
      <c r="N762" s="924"/>
      <c r="O762" s="926"/>
      <c r="P762" s="926"/>
      <c r="Q762" s="926"/>
      <c r="R762" s="926"/>
      <c r="S762" s="926"/>
      <c r="T762" s="926"/>
      <c r="U762" s="926"/>
      <c r="V762" s="926"/>
      <c r="W762" s="926"/>
      <c r="X762" s="926"/>
      <c r="Y762" s="926"/>
      <c r="Z762" s="926"/>
      <c r="AA762" s="926"/>
      <c r="AB762" s="926"/>
      <c r="AC762" s="926"/>
      <c r="AD762" s="926"/>
      <c r="AE762" s="926"/>
    </row>
    <row r="763" spans="1:31" ht="15" hidden="1" customHeight="1" thickBot="1" x14ac:dyDescent="0.25">
      <c r="A763" s="1032" t="str">
        <f t="shared" si="125"/>
        <v>Insert Room Name First</v>
      </c>
      <c r="B763" s="938"/>
      <c r="C763" s="891"/>
      <c r="D763" s="891"/>
      <c r="E763" s="984">
        <f t="shared" si="123"/>
        <v>0</v>
      </c>
      <c r="F763" s="890">
        <f>IF(A763="Insert Room Name First",0,ROUND(E763/VLOOKUP(A763,'Teaching Areas'!$A$2:$B$15,2,FALSE),0))</f>
        <v>0</v>
      </c>
      <c r="G763" s="891"/>
      <c r="H763" s="890" t="str">
        <f t="shared" si="124"/>
        <v/>
      </c>
      <c r="I763" s="983"/>
      <c r="J763" s="923"/>
      <c r="K763" s="922"/>
      <c r="L763" s="922"/>
      <c r="M763" s="922"/>
      <c r="N763" s="924"/>
      <c r="O763" s="926"/>
      <c r="P763" s="926"/>
      <c r="Q763" s="926"/>
      <c r="R763" s="926"/>
      <c r="S763" s="926"/>
      <c r="T763" s="926"/>
      <c r="U763" s="926"/>
      <c r="V763" s="926"/>
      <c r="W763" s="926"/>
      <c r="X763" s="926"/>
      <c r="Y763" s="926"/>
      <c r="Z763" s="926"/>
      <c r="AA763" s="926"/>
      <c r="AB763" s="926"/>
      <c r="AC763" s="926"/>
      <c r="AD763" s="926"/>
      <c r="AE763" s="926"/>
    </row>
    <row r="764" spans="1:31" ht="15" hidden="1" customHeight="1" thickBot="1" x14ac:dyDescent="0.25">
      <c r="A764" s="1032" t="str">
        <f t="shared" si="125"/>
        <v>Insert Room Name First</v>
      </c>
      <c r="B764" s="938"/>
      <c r="C764" s="891"/>
      <c r="D764" s="891"/>
      <c r="E764" s="984">
        <f t="shared" si="123"/>
        <v>0</v>
      </c>
      <c r="F764" s="890">
        <f>IF(A764="Insert Room Name First",0,ROUND(E764/VLOOKUP(A764,'Teaching Areas'!$A$2:$B$15,2,FALSE),0))</f>
        <v>0</v>
      </c>
      <c r="G764" s="891"/>
      <c r="H764" s="890" t="str">
        <f t="shared" si="124"/>
        <v/>
      </c>
      <c r="I764" s="983"/>
      <c r="J764" s="923"/>
      <c r="K764" s="922"/>
      <c r="L764" s="922"/>
      <c r="M764" s="922"/>
      <c r="N764" s="924"/>
      <c r="O764" s="926"/>
      <c r="P764" s="926"/>
      <c r="Q764" s="926"/>
      <c r="R764" s="926"/>
      <c r="S764" s="926"/>
      <c r="T764" s="926"/>
      <c r="U764" s="926"/>
      <c r="V764" s="926"/>
      <c r="W764" s="926"/>
      <c r="X764" s="926"/>
      <c r="Y764" s="926"/>
      <c r="Z764" s="926"/>
      <c r="AA764" s="926"/>
      <c r="AB764" s="926"/>
      <c r="AC764" s="926"/>
      <c r="AD764" s="926"/>
      <c r="AE764" s="926"/>
    </row>
    <row r="765" spans="1:31" ht="15" hidden="1" customHeight="1" thickBot="1" x14ac:dyDescent="0.25">
      <c r="A765" s="1032" t="str">
        <f t="shared" si="125"/>
        <v>Insert Room Name First</v>
      </c>
      <c r="B765" s="938"/>
      <c r="C765" s="891"/>
      <c r="D765" s="891"/>
      <c r="E765" s="984">
        <f t="shared" si="123"/>
        <v>0</v>
      </c>
      <c r="F765" s="890">
        <f>IF(A765="Insert Room Name First",0,ROUND(E765/VLOOKUP(A765,'Teaching Areas'!$A$2:$B$15,2,FALSE),0))</f>
        <v>0</v>
      </c>
      <c r="G765" s="891"/>
      <c r="H765" s="890" t="str">
        <f t="shared" si="124"/>
        <v/>
      </c>
      <c r="I765" s="983"/>
      <c r="J765" s="923"/>
      <c r="K765" s="922"/>
      <c r="L765" s="922"/>
      <c r="M765" s="922"/>
      <c r="N765" s="924"/>
      <c r="O765" s="926"/>
      <c r="P765" s="926"/>
      <c r="Q765" s="926"/>
      <c r="R765" s="926"/>
      <c r="S765" s="926"/>
      <c r="T765" s="926"/>
      <c r="U765" s="926"/>
      <c r="V765" s="926"/>
      <c r="W765" s="926"/>
      <c r="X765" s="926"/>
      <c r="Y765" s="926"/>
      <c r="Z765" s="926"/>
      <c r="AA765" s="926"/>
      <c r="AB765" s="926"/>
      <c r="AC765" s="926"/>
      <c r="AD765" s="926"/>
      <c r="AE765" s="926"/>
    </row>
    <row r="766" spans="1:31" ht="15" hidden="1" customHeight="1" thickBot="1" x14ac:dyDescent="0.25">
      <c r="A766" s="1032" t="str">
        <f t="shared" si="125"/>
        <v>Insert Room Name First</v>
      </c>
      <c r="B766" s="938"/>
      <c r="C766" s="891"/>
      <c r="D766" s="891"/>
      <c r="E766" s="984">
        <f t="shared" si="123"/>
        <v>0</v>
      </c>
      <c r="F766" s="890">
        <f>IF(A766="Insert Room Name First",0,ROUND(E766/VLOOKUP(A766,'Teaching Areas'!$A$2:$B$15,2,FALSE),0))</f>
        <v>0</v>
      </c>
      <c r="G766" s="891"/>
      <c r="H766" s="890" t="str">
        <f t="shared" si="124"/>
        <v/>
      </c>
      <c r="I766" s="983"/>
      <c r="J766" s="923"/>
      <c r="K766" s="922"/>
      <c r="L766" s="922"/>
      <c r="M766" s="922"/>
      <c r="N766" s="924"/>
      <c r="O766" s="926"/>
      <c r="P766" s="926"/>
      <c r="Q766" s="926"/>
      <c r="R766" s="926"/>
      <c r="S766" s="926"/>
      <c r="T766" s="926"/>
      <c r="U766" s="926"/>
      <c r="V766" s="926"/>
      <c r="W766" s="926"/>
      <c r="X766" s="926"/>
      <c r="Y766" s="926"/>
      <c r="Z766" s="926"/>
      <c r="AA766" s="926"/>
      <c r="AB766" s="926"/>
      <c r="AC766" s="926"/>
      <c r="AD766" s="926"/>
      <c r="AE766" s="926"/>
    </row>
    <row r="767" spans="1:31" ht="15" hidden="1" customHeight="1" thickBot="1" x14ac:dyDescent="0.25">
      <c r="A767" s="1032" t="str">
        <f t="shared" si="125"/>
        <v>Insert Room Name First</v>
      </c>
      <c r="B767" s="938"/>
      <c r="C767" s="891"/>
      <c r="D767" s="891"/>
      <c r="E767" s="984">
        <f t="shared" si="123"/>
        <v>0</v>
      </c>
      <c r="F767" s="890">
        <f>IF(A767="Insert Room Name First",0,ROUND(E767/VLOOKUP(A767,'Teaching Areas'!$A$2:$B$15,2,FALSE),0))</f>
        <v>0</v>
      </c>
      <c r="G767" s="891"/>
      <c r="H767" s="890" t="str">
        <f t="shared" si="124"/>
        <v/>
      </c>
      <c r="I767" s="983"/>
      <c r="J767" s="923"/>
      <c r="K767" s="922"/>
      <c r="L767" s="922"/>
      <c r="M767" s="922"/>
      <c r="N767" s="924"/>
      <c r="O767" s="926"/>
      <c r="P767" s="926"/>
      <c r="Q767" s="926"/>
      <c r="R767" s="926"/>
      <c r="S767" s="926"/>
      <c r="T767" s="926"/>
      <c r="U767" s="926"/>
      <c r="V767" s="926"/>
      <c r="W767" s="926"/>
      <c r="X767" s="926"/>
      <c r="Y767" s="926"/>
      <c r="Z767" s="926"/>
      <c r="AA767" s="926"/>
      <c r="AB767" s="926"/>
      <c r="AC767" s="926"/>
      <c r="AD767" s="926"/>
      <c r="AE767" s="926"/>
    </row>
    <row r="768" spans="1:31" ht="15" hidden="1" customHeight="1" thickBot="1" x14ac:dyDescent="0.25">
      <c r="A768" s="1032" t="str">
        <f t="shared" si="125"/>
        <v>Insert Room Name First</v>
      </c>
      <c r="B768" s="938"/>
      <c r="C768" s="891"/>
      <c r="D768" s="891"/>
      <c r="E768" s="984">
        <f t="shared" si="123"/>
        <v>0</v>
      </c>
      <c r="F768" s="890">
        <f>IF(A768="Insert Room Name First",0,ROUND(E768/VLOOKUP(A768,'Teaching Areas'!$A$2:$B$15,2,FALSE),0))</f>
        <v>0</v>
      </c>
      <c r="G768" s="891"/>
      <c r="H768" s="890" t="str">
        <f t="shared" si="124"/>
        <v/>
      </c>
      <c r="I768" s="983"/>
      <c r="J768" s="923"/>
      <c r="K768" s="922"/>
      <c r="L768" s="922"/>
      <c r="M768" s="922"/>
      <c r="N768" s="924"/>
      <c r="O768" s="926"/>
      <c r="P768" s="926"/>
      <c r="Q768" s="926"/>
      <c r="R768" s="926"/>
      <c r="S768" s="926"/>
      <c r="T768" s="926"/>
      <c r="U768" s="926"/>
      <c r="V768" s="926"/>
      <c r="W768" s="926"/>
      <c r="X768" s="926"/>
      <c r="Y768" s="926"/>
      <c r="Z768" s="926"/>
      <c r="AA768" s="926"/>
      <c r="AB768" s="926"/>
      <c r="AC768" s="926"/>
      <c r="AD768" s="926"/>
      <c r="AE768" s="926"/>
    </row>
    <row r="769" spans="1:31" ht="15" hidden="1" customHeight="1" thickBot="1" x14ac:dyDescent="0.25">
      <c r="A769" s="1032" t="str">
        <f t="shared" si="125"/>
        <v>Insert Room Name First</v>
      </c>
      <c r="B769" s="938"/>
      <c r="C769" s="891"/>
      <c r="D769" s="891"/>
      <c r="E769" s="984">
        <f t="shared" si="123"/>
        <v>0</v>
      </c>
      <c r="F769" s="890">
        <f>IF(A769="Insert Room Name First",0,ROUND(E769/VLOOKUP(A769,'Teaching Areas'!$A$2:$B$15,2,FALSE),0))</f>
        <v>0</v>
      </c>
      <c r="G769" s="891"/>
      <c r="H769" s="890" t="str">
        <f t="shared" si="124"/>
        <v/>
      </c>
      <c r="I769" s="983"/>
      <c r="J769" s="923"/>
      <c r="K769" s="922"/>
      <c r="L769" s="922"/>
      <c r="M769" s="922"/>
      <c r="N769" s="924"/>
      <c r="O769" s="926"/>
      <c r="P769" s="926"/>
      <c r="Q769" s="926"/>
      <c r="R769" s="926"/>
      <c r="S769" s="926"/>
      <c r="T769" s="926"/>
      <c r="U769" s="926"/>
      <c r="V769" s="926"/>
      <c r="W769" s="926"/>
      <c r="X769" s="926"/>
      <c r="Y769" s="926"/>
      <c r="Z769" s="926"/>
      <c r="AA769" s="926"/>
      <c r="AB769" s="926"/>
      <c r="AC769" s="926"/>
      <c r="AD769" s="926"/>
      <c r="AE769" s="926"/>
    </row>
    <row r="770" spans="1:31" ht="15" hidden="1" customHeight="1" thickBot="1" x14ac:dyDescent="0.25">
      <c r="A770" s="1032" t="str">
        <f t="shared" si="125"/>
        <v>Insert Room Name First</v>
      </c>
      <c r="B770" s="938"/>
      <c r="C770" s="891"/>
      <c r="D770" s="891"/>
      <c r="E770" s="984">
        <f t="shared" si="123"/>
        <v>0</v>
      </c>
      <c r="F770" s="890">
        <f>IF(A770="Insert Room Name First",0,ROUND(E770/VLOOKUP(A770,'Teaching Areas'!$A$2:$B$15,2,FALSE),0))</f>
        <v>0</v>
      </c>
      <c r="G770" s="891"/>
      <c r="H770" s="890" t="str">
        <f t="shared" si="124"/>
        <v/>
      </c>
      <c r="I770" s="983"/>
      <c r="J770" s="923"/>
      <c r="K770" s="922"/>
      <c r="L770" s="922"/>
      <c r="M770" s="922"/>
      <c r="N770" s="924"/>
      <c r="O770" s="926"/>
      <c r="P770" s="926"/>
      <c r="Q770" s="926"/>
      <c r="R770" s="926"/>
      <c r="S770" s="926"/>
      <c r="T770" s="926"/>
      <c r="U770" s="926"/>
      <c r="V770" s="926"/>
      <c r="W770" s="926"/>
      <c r="X770" s="926"/>
      <c r="Y770" s="926"/>
      <c r="Z770" s="926"/>
      <c r="AA770" s="926"/>
      <c r="AB770" s="926"/>
      <c r="AC770" s="926"/>
      <c r="AD770" s="926"/>
      <c r="AE770" s="926"/>
    </row>
    <row r="771" spans="1:31" ht="15" hidden="1" customHeight="1" thickBot="1" x14ac:dyDescent="0.25">
      <c r="A771" s="1032" t="str">
        <f t="shared" si="125"/>
        <v>Insert Room Name First</v>
      </c>
      <c r="B771" s="938"/>
      <c r="C771" s="891"/>
      <c r="D771" s="891"/>
      <c r="E771" s="984">
        <f t="shared" si="123"/>
        <v>0</v>
      </c>
      <c r="F771" s="890">
        <f>IF(A771="Insert Room Name First",0,ROUND(E771/VLOOKUP(A771,'Teaching Areas'!$A$2:$B$15,2,FALSE),0))</f>
        <v>0</v>
      </c>
      <c r="G771" s="891"/>
      <c r="H771" s="890" t="str">
        <f t="shared" si="124"/>
        <v/>
      </c>
      <c r="I771" s="983"/>
      <c r="J771" s="923"/>
      <c r="K771" s="922"/>
      <c r="L771" s="922"/>
      <c r="M771" s="922"/>
      <c r="N771" s="924"/>
      <c r="O771" s="926"/>
      <c r="P771" s="926"/>
      <c r="Q771" s="926"/>
      <c r="R771" s="926"/>
      <c r="S771" s="926"/>
      <c r="T771" s="926"/>
      <c r="U771" s="926"/>
      <c r="V771" s="926"/>
      <c r="W771" s="926"/>
      <c r="X771" s="926"/>
      <c r="Y771" s="926"/>
      <c r="Z771" s="926"/>
      <c r="AA771" s="926"/>
      <c r="AB771" s="926"/>
      <c r="AC771" s="926"/>
      <c r="AD771" s="926"/>
      <c r="AE771" s="926"/>
    </row>
    <row r="772" spans="1:31" ht="15" hidden="1" customHeight="1" thickBot="1" x14ac:dyDescent="0.25">
      <c r="A772" s="1032" t="str">
        <f t="shared" si="125"/>
        <v>Insert Room Name First</v>
      </c>
      <c r="B772" s="938"/>
      <c r="C772" s="891"/>
      <c r="D772" s="891"/>
      <c r="E772" s="984">
        <f t="shared" si="123"/>
        <v>0</v>
      </c>
      <c r="F772" s="890">
        <f>IF(A772="Insert Room Name First",0,ROUND(E772/VLOOKUP(A772,'Teaching Areas'!$A$2:$B$15,2,FALSE),0))</f>
        <v>0</v>
      </c>
      <c r="G772" s="891"/>
      <c r="H772" s="890" t="str">
        <f t="shared" si="124"/>
        <v/>
      </c>
      <c r="I772" s="983"/>
      <c r="J772" s="923"/>
      <c r="K772" s="922"/>
      <c r="L772" s="922"/>
      <c r="M772" s="922"/>
      <c r="N772" s="924"/>
      <c r="O772" s="926"/>
      <c r="P772" s="926"/>
      <c r="Q772" s="926"/>
      <c r="R772" s="926"/>
      <c r="S772" s="926"/>
      <c r="T772" s="926"/>
      <c r="U772" s="926"/>
      <c r="V772" s="926"/>
      <c r="W772" s="926"/>
      <c r="X772" s="926"/>
      <c r="Y772" s="926"/>
      <c r="Z772" s="926"/>
      <c r="AA772" s="926"/>
      <c r="AB772" s="926"/>
      <c r="AC772" s="926"/>
      <c r="AD772" s="926"/>
      <c r="AE772" s="926"/>
    </row>
    <row r="773" spans="1:31" ht="15" hidden="1" customHeight="1" thickBot="1" x14ac:dyDescent="0.25">
      <c r="A773" s="1032" t="str">
        <f t="shared" si="125"/>
        <v>Insert Room Name First</v>
      </c>
      <c r="B773" s="938"/>
      <c r="C773" s="891"/>
      <c r="D773" s="891"/>
      <c r="E773" s="984">
        <f t="shared" si="123"/>
        <v>0</v>
      </c>
      <c r="F773" s="890">
        <f>IF(A773="Insert Room Name First",0,ROUND(E773/VLOOKUP(A773,'Teaching Areas'!$A$2:$B$15,2,FALSE),0))</f>
        <v>0</v>
      </c>
      <c r="G773" s="891"/>
      <c r="H773" s="890" t="str">
        <f t="shared" si="124"/>
        <v/>
      </c>
      <c r="I773" s="983"/>
      <c r="J773" s="923"/>
      <c r="K773" s="922"/>
      <c r="L773" s="922"/>
      <c r="M773" s="922"/>
      <c r="N773" s="924"/>
      <c r="O773" s="926"/>
      <c r="P773" s="926"/>
      <c r="Q773" s="926"/>
      <c r="R773" s="926"/>
      <c r="S773" s="926"/>
      <c r="T773" s="926"/>
      <c r="U773" s="926"/>
      <c r="V773" s="926"/>
      <c r="W773" s="926"/>
      <c r="X773" s="926"/>
      <c r="Y773" s="926"/>
      <c r="Z773" s="926"/>
      <c r="AA773" s="926"/>
      <c r="AB773" s="926"/>
      <c r="AC773" s="926"/>
      <c r="AD773" s="926"/>
      <c r="AE773" s="926"/>
    </row>
    <row r="774" spans="1:31" ht="15" hidden="1" customHeight="1" thickBot="1" x14ac:dyDescent="0.25">
      <c r="A774" s="1032" t="str">
        <f t="shared" si="125"/>
        <v>Insert Room Name First</v>
      </c>
      <c r="B774" s="938"/>
      <c r="C774" s="891"/>
      <c r="D774" s="891"/>
      <c r="E774" s="984">
        <f t="shared" si="123"/>
        <v>0</v>
      </c>
      <c r="F774" s="890">
        <f>IF(A774="Insert Room Name First",0,ROUND(E774/VLOOKUP(A774,'Teaching Areas'!$A$2:$B$15,2,FALSE),0))</f>
        <v>0</v>
      </c>
      <c r="G774" s="891"/>
      <c r="H774" s="890" t="str">
        <f t="shared" si="124"/>
        <v/>
      </c>
      <c r="I774" s="983"/>
      <c r="J774" s="923"/>
      <c r="K774" s="922"/>
      <c r="L774" s="922"/>
      <c r="M774" s="922"/>
      <c r="N774" s="924"/>
      <c r="O774" s="926"/>
      <c r="P774" s="926"/>
      <c r="Q774" s="926"/>
      <c r="R774" s="926"/>
      <c r="S774" s="926"/>
      <c r="T774" s="926"/>
      <c r="U774" s="926"/>
      <c r="V774" s="926"/>
      <c r="W774" s="926"/>
      <c r="X774" s="926"/>
      <c r="Y774" s="926"/>
      <c r="Z774" s="926"/>
      <c r="AA774" s="926"/>
      <c r="AB774" s="926"/>
      <c r="AC774" s="926"/>
      <c r="AD774" s="926"/>
      <c r="AE774" s="926"/>
    </row>
    <row r="775" spans="1:31" ht="15" hidden="1" customHeight="1" thickBot="1" x14ac:dyDescent="0.25">
      <c r="A775" s="1032" t="str">
        <f t="shared" si="125"/>
        <v>Insert Room Name First</v>
      </c>
      <c r="B775" s="938"/>
      <c r="C775" s="891"/>
      <c r="D775" s="891"/>
      <c r="E775" s="984">
        <f t="shared" si="123"/>
        <v>0</v>
      </c>
      <c r="F775" s="890">
        <f>IF(A775="Insert Room Name First",0,ROUND(E775/VLOOKUP(A775,'Teaching Areas'!$A$2:$B$15,2,FALSE),0))</f>
        <v>0</v>
      </c>
      <c r="G775" s="891"/>
      <c r="H775" s="890" t="str">
        <f t="shared" si="124"/>
        <v/>
      </c>
      <c r="I775" s="983"/>
      <c r="J775" s="923"/>
      <c r="K775" s="922"/>
      <c r="L775" s="922"/>
      <c r="M775" s="922"/>
      <c r="N775" s="924"/>
      <c r="O775" s="926"/>
      <c r="P775" s="926"/>
      <c r="Q775" s="926"/>
      <c r="R775" s="926"/>
      <c r="S775" s="926"/>
      <c r="T775" s="926"/>
      <c r="U775" s="926"/>
      <c r="V775" s="926"/>
      <c r="W775" s="926"/>
      <c r="X775" s="926"/>
      <c r="Y775" s="926"/>
      <c r="Z775" s="926"/>
      <c r="AA775" s="926"/>
      <c r="AB775" s="926"/>
      <c r="AC775" s="926"/>
      <c r="AD775" s="926"/>
      <c r="AE775" s="926"/>
    </row>
    <row r="776" spans="1:31" ht="15" hidden="1" customHeight="1" thickBot="1" x14ac:dyDescent="0.25">
      <c r="A776" s="1032" t="str">
        <f t="shared" si="125"/>
        <v>Insert Room Name First</v>
      </c>
      <c r="B776" s="938"/>
      <c r="C776" s="891"/>
      <c r="D776" s="891"/>
      <c r="E776" s="984">
        <f t="shared" si="123"/>
        <v>0</v>
      </c>
      <c r="F776" s="890">
        <f>IF(A776="Insert Room Name First",0,ROUND(E776/VLOOKUP(A776,'Teaching Areas'!$A$2:$B$15,2,FALSE),0))</f>
        <v>0</v>
      </c>
      <c r="G776" s="891"/>
      <c r="H776" s="890" t="str">
        <f t="shared" si="124"/>
        <v/>
      </c>
      <c r="I776" s="983"/>
      <c r="J776" s="923"/>
      <c r="K776" s="922"/>
      <c r="L776" s="922"/>
      <c r="M776" s="922"/>
      <c r="N776" s="924"/>
      <c r="O776" s="926"/>
      <c r="P776" s="926"/>
      <c r="Q776" s="926"/>
      <c r="R776" s="926"/>
      <c r="S776" s="926"/>
      <c r="T776" s="926"/>
      <c r="U776" s="926"/>
      <c r="V776" s="926"/>
      <c r="W776" s="926"/>
      <c r="X776" s="926"/>
      <c r="Y776" s="926"/>
      <c r="Z776" s="926"/>
      <c r="AA776" s="926"/>
      <c r="AB776" s="926"/>
      <c r="AC776" s="926"/>
      <c r="AD776" s="926"/>
      <c r="AE776" s="926"/>
    </row>
    <row r="777" spans="1:31" ht="15" hidden="1" customHeight="1" thickBot="1" x14ac:dyDescent="0.25">
      <c r="A777" s="1032" t="str">
        <f t="shared" si="125"/>
        <v>Insert Room Name First</v>
      </c>
      <c r="B777" s="938"/>
      <c r="C777" s="891"/>
      <c r="D777" s="891"/>
      <c r="E777" s="984">
        <f t="shared" si="123"/>
        <v>0</v>
      </c>
      <c r="F777" s="890">
        <f>IF(A777="Insert Room Name First",0,ROUND(E777/VLOOKUP(A777,'Teaching Areas'!$A$2:$B$15,2,FALSE),0))</f>
        <v>0</v>
      </c>
      <c r="G777" s="891"/>
      <c r="H777" s="890" t="str">
        <f t="shared" si="124"/>
        <v/>
      </c>
      <c r="I777" s="983"/>
      <c r="J777" s="923"/>
      <c r="K777" s="922"/>
      <c r="L777" s="922"/>
      <c r="M777" s="922"/>
      <c r="N777" s="924"/>
      <c r="O777" s="926"/>
      <c r="P777" s="926"/>
      <c r="Q777" s="926"/>
      <c r="R777" s="926"/>
      <c r="S777" s="926"/>
      <c r="T777" s="926"/>
      <c r="U777" s="926"/>
      <c r="V777" s="926"/>
      <c r="W777" s="926"/>
      <c r="X777" s="926"/>
      <c r="Y777" s="926"/>
      <c r="Z777" s="926"/>
      <c r="AA777" s="926"/>
      <c r="AB777" s="926"/>
      <c r="AC777" s="926"/>
      <c r="AD777" s="926"/>
      <c r="AE777" s="926"/>
    </row>
    <row r="778" spans="1:31" ht="15" hidden="1" customHeight="1" thickBot="1" x14ac:dyDescent="0.25">
      <c r="A778" s="1032" t="str">
        <f t="shared" si="125"/>
        <v>Insert Room Name First</v>
      </c>
      <c r="B778" s="938"/>
      <c r="C778" s="891"/>
      <c r="D778" s="891"/>
      <c r="E778" s="984">
        <f t="shared" si="123"/>
        <v>0</v>
      </c>
      <c r="F778" s="890">
        <f>IF(A778="Insert Room Name First",0,ROUND(E778/VLOOKUP(A778,'Teaching Areas'!$A$2:$B$15,2,FALSE),0))</f>
        <v>0</v>
      </c>
      <c r="G778" s="891"/>
      <c r="H778" s="890" t="str">
        <f t="shared" si="124"/>
        <v/>
      </c>
      <c r="I778" s="983"/>
      <c r="J778" s="923"/>
      <c r="K778" s="922"/>
      <c r="L778" s="922"/>
      <c r="M778" s="922"/>
      <c r="N778" s="924"/>
      <c r="O778" s="926"/>
      <c r="P778" s="926"/>
      <c r="Q778" s="926"/>
      <c r="R778" s="926"/>
      <c r="S778" s="926"/>
      <c r="T778" s="926"/>
      <c r="U778" s="926"/>
      <c r="V778" s="926"/>
      <c r="W778" s="926"/>
      <c r="X778" s="926"/>
      <c r="Y778" s="926"/>
      <c r="Z778" s="926"/>
      <c r="AA778" s="926"/>
      <c r="AB778" s="926"/>
      <c r="AC778" s="926"/>
      <c r="AD778" s="926"/>
      <c r="AE778" s="926"/>
    </row>
    <row r="779" spans="1:31" ht="15" hidden="1" customHeight="1" thickBot="1" x14ac:dyDescent="0.25">
      <c r="A779" s="1032" t="str">
        <f t="shared" si="125"/>
        <v>Insert Room Name First</v>
      </c>
      <c r="B779" s="938"/>
      <c r="C779" s="891"/>
      <c r="D779" s="891"/>
      <c r="E779" s="984">
        <f t="shared" si="123"/>
        <v>0</v>
      </c>
      <c r="F779" s="890">
        <f>IF(A779="Insert Room Name First",0,ROUND(E779/VLOOKUP(A779,'Teaching Areas'!$A$2:$B$15,2,FALSE),0))</f>
        <v>0</v>
      </c>
      <c r="G779" s="891"/>
      <c r="H779" s="890" t="str">
        <f t="shared" si="124"/>
        <v/>
      </c>
      <c r="I779" s="983"/>
      <c r="J779" s="923"/>
      <c r="K779" s="922"/>
      <c r="L779" s="922"/>
      <c r="M779" s="922"/>
      <c r="N779" s="924"/>
      <c r="O779" s="926"/>
      <c r="P779" s="926"/>
      <c r="Q779" s="926"/>
      <c r="R779" s="926"/>
      <c r="S779" s="926"/>
      <c r="T779" s="926"/>
      <c r="U779" s="926"/>
      <c r="V779" s="926"/>
      <c r="W779" s="926"/>
      <c r="X779" s="926"/>
      <c r="Y779" s="926"/>
      <c r="Z779" s="926"/>
      <c r="AA779" s="926"/>
      <c r="AB779" s="926"/>
      <c r="AC779" s="926"/>
      <c r="AD779" s="926"/>
      <c r="AE779" s="926"/>
    </row>
    <row r="780" spans="1:31" ht="15" hidden="1" customHeight="1" thickBot="1" x14ac:dyDescent="0.25">
      <c r="A780" s="1032" t="str">
        <f t="shared" si="125"/>
        <v>Insert Room Name First</v>
      </c>
      <c r="B780" s="939"/>
      <c r="C780" s="891"/>
      <c r="D780" s="891"/>
      <c r="E780" s="984">
        <f t="shared" si="123"/>
        <v>0</v>
      </c>
      <c r="F780" s="890">
        <f>IF(A780="Insert Room Name First",0,ROUND(E780/VLOOKUP(A780,'Teaching Areas'!$A$2:$B$15,2,FALSE),0))</f>
        <v>0</v>
      </c>
      <c r="G780" s="892"/>
      <c r="H780" s="890" t="str">
        <f t="shared" si="124"/>
        <v/>
      </c>
      <c r="I780" s="985"/>
      <c r="J780" s="923"/>
      <c r="K780" s="922"/>
      <c r="L780" s="922"/>
      <c r="M780" s="922"/>
      <c r="N780" s="924"/>
      <c r="O780" s="926"/>
      <c r="P780" s="926"/>
      <c r="Q780" s="926"/>
      <c r="R780" s="926"/>
      <c r="S780" s="926"/>
      <c r="T780" s="926"/>
      <c r="U780" s="926"/>
      <c r="V780" s="926"/>
      <c r="W780" s="926"/>
      <c r="X780" s="926"/>
      <c r="Y780" s="926"/>
      <c r="Z780" s="926"/>
      <c r="AA780" s="926"/>
      <c r="AB780" s="926"/>
      <c r="AC780" s="926"/>
      <c r="AD780" s="926"/>
      <c r="AE780" s="926"/>
    </row>
    <row r="781" spans="1:31" ht="15" hidden="1" customHeight="1" thickBot="1" x14ac:dyDescent="0.25">
      <c r="A781" s="1032" t="str">
        <f t="shared" si="125"/>
        <v>Insert Room Name First</v>
      </c>
      <c r="B781" s="939"/>
      <c r="C781" s="891"/>
      <c r="D781" s="891"/>
      <c r="E781" s="984">
        <f t="shared" si="123"/>
        <v>0</v>
      </c>
      <c r="F781" s="890">
        <f>IF(A781="Insert Room Name First",0,ROUND(E781/VLOOKUP(A781,'Teaching Areas'!$A$2:$B$15,2,FALSE),0))</f>
        <v>0</v>
      </c>
      <c r="G781" s="892"/>
      <c r="H781" s="890" t="str">
        <f t="shared" si="124"/>
        <v/>
      </c>
      <c r="I781" s="985"/>
      <c r="J781" s="923"/>
      <c r="K781" s="922"/>
      <c r="L781" s="922"/>
      <c r="M781" s="922"/>
      <c r="N781" s="924"/>
      <c r="O781" s="926"/>
      <c r="P781" s="926"/>
      <c r="Q781" s="926"/>
      <c r="R781" s="926"/>
      <c r="S781" s="926"/>
      <c r="T781" s="926"/>
      <c r="U781" s="926"/>
      <c r="V781" s="926"/>
      <c r="W781" s="926"/>
      <c r="X781" s="926"/>
      <c r="Y781" s="926"/>
      <c r="Z781" s="926"/>
      <c r="AA781" s="926"/>
      <c r="AB781" s="926"/>
      <c r="AC781" s="926"/>
      <c r="AD781" s="926"/>
      <c r="AE781" s="926"/>
    </row>
    <row r="782" spans="1:31" ht="15" customHeight="1" thickBot="1" x14ac:dyDescent="0.25">
      <c r="A782" s="1093" t="str">
        <f t="shared" si="125"/>
        <v>Insert Room Name First</v>
      </c>
      <c r="B782" s="940"/>
      <c r="C782" s="930"/>
      <c r="D782" s="930"/>
      <c r="E782" s="987">
        <f t="shared" si="123"/>
        <v>0</v>
      </c>
      <c r="F782" s="890">
        <f>IF(A782="Insert Room Name First",0,ROUND(E782/VLOOKUP(A782,'Teaching Areas'!$A$2:$B$15,2,FALSE),0))</f>
        <v>0</v>
      </c>
      <c r="G782" s="930"/>
      <c r="H782" s="890" t="str">
        <f t="shared" si="124"/>
        <v/>
      </c>
      <c r="I782" s="986"/>
      <c r="J782" s="931"/>
      <c r="K782" s="935"/>
      <c r="L782" s="935"/>
      <c r="M782" s="935"/>
      <c r="N782" s="936"/>
      <c r="O782" s="926"/>
      <c r="P782" s="926"/>
      <c r="Q782" s="926"/>
      <c r="R782" s="926"/>
      <c r="S782" s="926"/>
      <c r="T782" s="926"/>
      <c r="U782" s="926"/>
      <c r="V782" s="926"/>
      <c r="W782" s="926"/>
      <c r="X782" s="926"/>
      <c r="Y782" s="926"/>
      <c r="Z782" s="926"/>
      <c r="AA782" s="926"/>
      <c r="AB782" s="926"/>
      <c r="AC782" s="926"/>
      <c r="AD782" s="926"/>
      <c r="AE782" s="926"/>
    </row>
    <row r="783" spans="1:31" ht="18" customHeight="1" thickBot="1" x14ac:dyDescent="0.25">
      <c r="A783" s="1094" t="s">
        <v>939</v>
      </c>
      <c r="B783" s="1095">
        <f>COUNTA(B683:B782)</f>
        <v>16</v>
      </c>
      <c r="C783" s="947"/>
      <c r="D783" s="948" t="s">
        <v>4</v>
      </c>
      <c r="E783" s="140">
        <f>SUM(E683:E782)</f>
        <v>896</v>
      </c>
      <c r="F783" s="141">
        <f>SUM(F683:F782)</f>
        <v>352</v>
      </c>
      <c r="G783" s="141">
        <f>SUM(G683:G782)</f>
        <v>455</v>
      </c>
      <c r="H783" s="204">
        <f>SUM(H683:H782)</f>
        <v>103</v>
      </c>
      <c r="I783" s="957" t="s">
        <v>838</v>
      </c>
      <c r="J783" s="84">
        <f>IF(SUM(J683:J782)=0,0,AVERAGE(J683:J782))</f>
        <v>1</v>
      </c>
      <c r="K783" s="85">
        <f t="shared" ref="K783:N783" si="126">IF(SUM(K683:K782)=0,0,AVERAGE(K683:K782))</f>
        <v>0</v>
      </c>
      <c r="L783" s="85">
        <f t="shared" si="126"/>
        <v>0</v>
      </c>
      <c r="M783" s="85">
        <f t="shared" si="126"/>
        <v>0</v>
      </c>
      <c r="N783" s="86">
        <f t="shared" si="126"/>
        <v>0</v>
      </c>
      <c r="O783" s="926"/>
      <c r="P783" s="926"/>
      <c r="Q783" s="926"/>
      <c r="R783" s="926"/>
      <c r="S783" s="926"/>
      <c r="T783" s="926"/>
      <c r="U783" s="926"/>
      <c r="V783" s="926"/>
      <c r="W783" s="926"/>
      <c r="X783" s="926"/>
      <c r="Y783" s="926"/>
      <c r="Z783" s="926"/>
      <c r="AA783" s="926"/>
      <c r="AB783" s="926"/>
      <c r="AC783" s="926"/>
      <c r="AD783" s="926"/>
      <c r="AE783" s="926"/>
    </row>
    <row r="784" spans="1:31" ht="12" customHeight="1" thickBot="1" x14ac:dyDescent="0.25">
      <c r="A784" s="941"/>
      <c r="B784" s="932"/>
      <c r="C784" s="932"/>
      <c r="D784" s="932"/>
      <c r="E784" s="932"/>
      <c r="F784" s="932"/>
      <c r="G784" s="932"/>
      <c r="H784" s="932"/>
      <c r="I784" s="932"/>
      <c r="J784" s="926"/>
      <c r="K784" s="926"/>
      <c r="L784" s="926"/>
      <c r="M784" s="926"/>
      <c r="N784" s="934"/>
      <c r="O784" s="926"/>
      <c r="P784" s="926"/>
      <c r="Q784" s="926"/>
      <c r="R784" s="926"/>
      <c r="S784" s="926"/>
      <c r="T784" s="926"/>
      <c r="U784" s="926"/>
      <c r="V784" s="926"/>
      <c r="W784" s="926"/>
      <c r="X784" s="926"/>
      <c r="Y784" s="926"/>
      <c r="Z784" s="926"/>
      <c r="AA784" s="926"/>
      <c r="AB784" s="926"/>
      <c r="AC784" s="926"/>
      <c r="AD784" s="926"/>
      <c r="AE784" s="926"/>
    </row>
    <row r="785" spans="1:31" ht="24" customHeight="1" x14ac:dyDescent="0.2">
      <c r="A785" s="933" t="s">
        <v>685</v>
      </c>
      <c r="B785" s="1287" t="s">
        <v>934</v>
      </c>
      <c r="C785" s="1287"/>
      <c r="D785" s="1287"/>
      <c r="E785" s="1287"/>
      <c r="F785" s="1287"/>
      <c r="G785" s="1287"/>
      <c r="H785" s="1287"/>
      <c r="I785" s="1287"/>
      <c r="J785" s="1287"/>
      <c r="K785" s="1287"/>
      <c r="L785" s="1287"/>
      <c r="M785" s="1288"/>
      <c r="N785" s="1289"/>
      <c r="O785" s="926"/>
      <c r="P785" s="926"/>
      <c r="Q785" s="926"/>
      <c r="R785" s="926"/>
      <c r="S785" s="926"/>
      <c r="T785" s="926"/>
      <c r="U785" s="926"/>
      <c r="V785" s="926"/>
      <c r="W785" s="926"/>
      <c r="X785" s="926"/>
      <c r="Y785" s="926"/>
      <c r="Z785" s="926"/>
      <c r="AA785" s="926"/>
      <c r="AB785" s="926"/>
      <c r="AC785" s="926"/>
      <c r="AD785" s="926"/>
      <c r="AE785" s="926"/>
    </row>
    <row r="786" spans="1:31" ht="21" customHeight="1" x14ac:dyDescent="0.2">
      <c r="A786" s="1290" t="s">
        <v>770</v>
      </c>
      <c r="B786" s="953" t="s">
        <v>836</v>
      </c>
      <c r="C786" s="929"/>
      <c r="D786" s="929"/>
      <c r="E786" s="1292" t="s">
        <v>837</v>
      </c>
      <c r="F786" s="1292" t="s">
        <v>735</v>
      </c>
      <c r="G786" s="1292" t="s">
        <v>926</v>
      </c>
      <c r="H786" s="1292" t="s">
        <v>927</v>
      </c>
      <c r="I786" s="929"/>
      <c r="J786" s="1293" t="s">
        <v>756</v>
      </c>
      <c r="K786" s="1293"/>
      <c r="L786" s="1293"/>
      <c r="M786" s="1294"/>
      <c r="N786" s="1295"/>
      <c r="O786" s="945"/>
      <c r="P786" s="946"/>
      <c r="Q786" s="926"/>
      <c r="R786" s="926"/>
      <c r="S786" s="926"/>
      <c r="T786" s="926"/>
      <c r="U786" s="926"/>
      <c r="V786" s="926"/>
      <c r="W786" s="926"/>
      <c r="X786" s="926"/>
      <c r="Y786" s="926"/>
      <c r="Z786" s="926"/>
      <c r="AA786" s="926"/>
      <c r="AB786" s="926"/>
      <c r="AC786" s="926"/>
      <c r="AD786" s="926"/>
      <c r="AE786" s="926"/>
    </row>
    <row r="787" spans="1:31" ht="30" customHeight="1" thickBot="1" x14ac:dyDescent="0.25">
      <c r="A787" s="1291"/>
      <c r="B787" s="952" t="s">
        <v>835</v>
      </c>
      <c r="C787" s="928" t="s">
        <v>737</v>
      </c>
      <c r="D787" s="928" t="s">
        <v>738</v>
      </c>
      <c r="E787" s="1280"/>
      <c r="F787" s="1280"/>
      <c r="G787" s="1280"/>
      <c r="H787" s="1280"/>
      <c r="I787" s="928" t="s">
        <v>736</v>
      </c>
      <c r="J787" s="1013" t="s">
        <v>757</v>
      </c>
      <c r="K787" s="1013" t="s">
        <v>758</v>
      </c>
      <c r="L787" s="1013" t="s">
        <v>759</v>
      </c>
      <c r="M787" s="1013" t="s">
        <v>760</v>
      </c>
      <c r="N787" s="1014" t="s">
        <v>857</v>
      </c>
      <c r="O787" s="945"/>
      <c r="P787" s="946"/>
      <c r="Q787" s="926"/>
      <c r="R787" s="926"/>
      <c r="S787" s="926"/>
      <c r="T787" s="926"/>
      <c r="U787" s="926"/>
      <c r="V787" s="926"/>
      <c r="W787" s="926"/>
      <c r="X787" s="926"/>
      <c r="Y787" s="926"/>
      <c r="Z787" s="926"/>
      <c r="AA787" s="926"/>
      <c r="AB787" s="926"/>
      <c r="AC787" s="926"/>
      <c r="AD787" s="926"/>
      <c r="AE787" s="926"/>
    </row>
    <row r="788" spans="1:31" ht="15" customHeight="1" x14ac:dyDescent="0.2">
      <c r="A788" s="943" t="s">
        <v>772</v>
      </c>
      <c r="B788" s="1167" t="s">
        <v>1144</v>
      </c>
      <c r="C788" s="1172">
        <v>10</v>
      </c>
      <c r="D788" s="893">
        <v>7</v>
      </c>
      <c r="E788" s="890">
        <f>C788*D788</f>
        <v>70</v>
      </c>
      <c r="F788" s="890">
        <f>IF(A788=0,0,ROUND(E788/VLOOKUP(A788,'Teaching Areas'!$A$18:$B$86,2,FALSE),0))</f>
        <v>14</v>
      </c>
      <c r="G788" s="893">
        <v>40</v>
      </c>
      <c r="H788" s="890">
        <f>IF(F788=0,"",G788-F788)</f>
        <v>26</v>
      </c>
      <c r="I788" s="982"/>
      <c r="J788" s="922">
        <v>1</v>
      </c>
      <c r="K788" s="922"/>
      <c r="L788" s="922"/>
      <c r="M788" s="922"/>
      <c r="N788" s="924"/>
      <c r="O788" s="1096" t="str">
        <f>IF(A788=0,"",LEFT(A788,FIND(" ",A788)-1))</f>
        <v>S:</v>
      </c>
      <c r="P788" s="926"/>
      <c r="Q788" s="926"/>
      <c r="R788" s="926"/>
      <c r="S788" s="926"/>
      <c r="T788" s="926"/>
      <c r="U788" s="926"/>
      <c r="V788" s="926"/>
      <c r="W788" s="926"/>
      <c r="X788" s="926"/>
      <c r="Y788" s="926"/>
      <c r="Z788" s="926"/>
      <c r="AA788" s="926"/>
      <c r="AB788" s="926"/>
      <c r="AC788" s="926"/>
      <c r="AD788" s="926"/>
      <c r="AE788" s="926"/>
    </row>
    <row r="789" spans="1:31" ht="15" customHeight="1" x14ac:dyDescent="0.2">
      <c r="A789" s="943" t="s">
        <v>772</v>
      </c>
      <c r="B789" s="1168" t="s">
        <v>1145</v>
      </c>
      <c r="C789" s="1172">
        <v>9</v>
      </c>
      <c r="D789" s="891">
        <v>7</v>
      </c>
      <c r="E789" s="984">
        <f t="shared" ref="E789:E887" si="127">C789*D789</f>
        <v>63</v>
      </c>
      <c r="F789" s="890">
        <f>IF(A789=0,0,ROUND(E789/VLOOKUP(A789,'Teaching Areas'!$A$18:$B$86,2,FALSE),0))</f>
        <v>13</v>
      </c>
      <c r="G789" s="891">
        <v>40</v>
      </c>
      <c r="H789" s="890">
        <f t="shared" ref="H789:H887" si="128">IF(F789=0,"",G789-F789)</f>
        <v>27</v>
      </c>
      <c r="I789" s="983"/>
      <c r="J789" s="922">
        <v>1</v>
      </c>
      <c r="K789" s="922"/>
      <c r="L789" s="922"/>
      <c r="M789" s="922"/>
      <c r="N789" s="924"/>
      <c r="O789" s="1096" t="str">
        <f t="shared" ref="O789:O852" si="129">IF(A789=0,"",LEFT(A789,FIND(" ",A789)-1))</f>
        <v>S:</v>
      </c>
      <c r="P789" s="926"/>
      <c r="Q789" s="926"/>
      <c r="R789" s="926"/>
      <c r="S789" s="926"/>
      <c r="T789" s="926"/>
      <c r="U789" s="926"/>
      <c r="V789" s="926"/>
      <c r="W789" s="926"/>
      <c r="X789" s="926"/>
      <c r="Y789" s="926"/>
      <c r="Z789" s="926"/>
      <c r="AA789" s="926"/>
      <c r="AB789" s="926"/>
      <c r="AC789" s="926"/>
      <c r="AD789" s="926"/>
      <c r="AE789" s="926"/>
    </row>
    <row r="790" spans="1:31" ht="15" customHeight="1" x14ac:dyDescent="0.2">
      <c r="A790" s="943" t="s">
        <v>789</v>
      </c>
      <c r="B790" s="1169" t="s">
        <v>1146</v>
      </c>
      <c r="C790" s="1172">
        <v>15</v>
      </c>
      <c r="D790" s="891">
        <v>9</v>
      </c>
      <c r="E790" s="984">
        <f t="shared" si="127"/>
        <v>135</v>
      </c>
      <c r="F790" s="890">
        <f>IF(A790=0,0,ROUND(E790/VLOOKUP(A790,'Teaching Areas'!$A$18:$B$86,2,FALSE),0))</f>
        <v>19</v>
      </c>
      <c r="G790" s="891">
        <v>35</v>
      </c>
      <c r="H790" s="890">
        <f t="shared" si="128"/>
        <v>16</v>
      </c>
      <c r="I790" s="983"/>
      <c r="J790" s="922">
        <v>1</v>
      </c>
      <c r="K790" s="922"/>
      <c r="L790" s="922"/>
      <c r="M790" s="922"/>
      <c r="N790" s="924"/>
      <c r="O790" s="1096" t="str">
        <f t="shared" si="129"/>
        <v>P:</v>
      </c>
      <c r="P790" s="926"/>
      <c r="Q790" s="926"/>
      <c r="R790" s="926"/>
      <c r="S790" s="926"/>
      <c r="T790" s="926"/>
      <c r="U790" s="926"/>
      <c r="V790" s="926"/>
      <c r="W790" s="926"/>
      <c r="X790" s="926"/>
      <c r="Y790" s="926"/>
      <c r="Z790" s="926"/>
      <c r="AA790" s="926"/>
      <c r="AB790" s="926"/>
      <c r="AC790" s="926"/>
      <c r="AD790" s="926"/>
      <c r="AE790" s="926"/>
    </row>
    <row r="791" spans="1:31" ht="15" customHeight="1" x14ac:dyDescent="0.2">
      <c r="A791" s="943" t="s">
        <v>783</v>
      </c>
      <c r="B791" s="1169" t="s">
        <v>1147</v>
      </c>
      <c r="C791" s="1172">
        <v>9</v>
      </c>
      <c r="D791" s="891">
        <v>9</v>
      </c>
      <c r="E791" s="984">
        <f t="shared" si="127"/>
        <v>81</v>
      </c>
      <c r="F791" s="890">
        <f>IF(A791=0,0,ROUND(E791/VLOOKUP(A791,'Teaching Areas'!$A$18:$B$86,2,FALSE),0))</f>
        <v>12</v>
      </c>
      <c r="G791" s="891">
        <v>35</v>
      </c>
      <c r="H791" s="890">
        <f t="shared" si="128"/>
        <v>23</v>
      </c>
      <c r="I791" s="983"/>
      <c r="J791" s="922">
        <v>1</v>
      </c>
      <c r="K791" s="922"/>
      <c r="L791" s="922"/>
      <c r="M791" s="922"/>
      <c r="N791" s="924"/>
      <c r="O791" s="1096" t="str">
        <f t="shared" si="129"/>
        <v>P:</v>
      </c>
      <c r="P791" s="926"/>
      <c r="Q791" s="926"/>
      <c r="R791" s="926"/>
      <c r="S791" s="926"/>
      <c r="T791" s="926"/>
      <c r="U791" s="926"/>
      <c r="V791" s="926"/>
      <c r="W791" s="926"/>
      <c r="X791" s="926"/>
      <c r="Y791" s="926"/>
      <c r="Z791" s="926"/>
      <c r="AA791" s="926"/>
      <c r="AB791" s="926"/>
      <c r="AC791" s="926"/>
      <c r="AD791" s="926"/>
      <c r="AE791" s="926"/>
    </row>
    <row r="792" spans="1:31" ht="15" customHeight="1" x14ac:dyDescent="0.2">
      <c r="A792" s="943" t="s">
        <v>831</v>
      </c>
      <c r="B792" s="1168" t="s">
        <v>1148</v>
      </c>
      <c r="C792" s="1172">
        <v>28</v>
      </c>
      <c r="D792" s="891">
        <v>22.5</v>
      </c>
      <c r="E792" s="984">
        <f t="shared" si="127"/>
        <v>630</v>
      </c>
      <c r="F792" s="890">
        <f>IF(A792=0,0,ROUND(E792/VLOOKUP(A792,'Teaching Areas'!$A$18:$B$86,2,FALSE),0))</f>
        <v>90</v>
      </c>
      <c r="G792" s="891">
        <v>20</v>
      </c>
      <c r="H792" s="890">
        <f t="shared" si="128"/>
        <v>-70</v>
      </c>
      <c r="I792" s="983"/>
      <c r="J792" s="922">
        <v>1</v>
      </c>
      <c r="K792" s="922"/>
      <c r="L792" s="922"/>
      <c r="M792" s="922"/>
      <c r="N792" s="924"/>
      <c r="O792" s="1096" t="str">
        <f t="shared" si="129"/>
        <v>P:</v>
      </c>
      <c r="P792" s="926"/>
      <c r="Q792" s="926"/>
      <c r="R792" s="926"/>
      <c r="S792" s="926"/>
      <c r="T792" s="926"/>
      <c r="U792" s="926"/>
      <c r="V792" s="926"/>
      <c r="W792" s="926"/>
      <c r="X792" s="926"/>
      <c r="Y792" s="926"/>
      <c r="Z792" s="926"/>
      <c r="AA792" s="926"/>
      <c r="AB792" s="926"/>
      <c r="AC792" s="926"/>
      <c r="AD792" s="926"/>
      <c r="AE792" s="926"/>
    </row>
    <row r="793" spans="1:31" ht="15" customHeight="1" x14ac:dyDescent="0.2">
      <c r="A793" s="943" t="s">
        <v>780</v>
      </c>
      <c r="B793" s="1168" t="s">
        <v>1149</v>
      </c>
      <c r="C793" s="1172">
        <v>23</v>
      </c>
      <c r="D793" s="891">
        <v>15.5</v>
      </c>
      <c r="E793" s="984">
        <f t="shared" si="127"/>
        <v>356.5</v>
      </c>
      <c r="F793" s="890">
        <f>IF(A793=0,0,ROUND(E793/VLOOKUP(A793,'Teaching Areas'!$A$18:$B$86,2,FALSE),0))</f>
        <v>51</v>
      </c>
      <c r="G793" s="891">
        <v>15</v>
      </c>
      <c r="H793" s="890">
        <f t="shared" si="128"/>
        <v>-36</v>
      </c>
      <c r="I793" s="983"/>
      <c r="J793" s="922">
        <v>1</v>
      </c>
      <c r="K793" s="922"/>
      <c r="L793" s="922"/>
      <c r="M793" s="922"/>
      <c r="N793" s="924"/>
      <c r="O793" s="1096" t="str">
        <f t="shared" si="129"/>
        <v>P:</v>
      </c>
      <c r="P793" s="926"/>
      <c r="Q793" s="926"/>
      <c r="R793" s="926"/>
      <c r="S793" s="926"/>
      <c r="T793" s="926"/>
      <c r="U793" s="926"/>
      <c r="V793" s="926"/>
      <c r="W793" s="926"/>
      <c r="X793" s="926"/>
      <c r="Y793" s="926"/>
      <c r="Z793" s="926"/>
      <c r="AA793" s="926"/>
      <c r="AB793" s="926"/>
      <c r="AC793" s="926"/>
      <c r="AD793" s="926"/>
      <c r="AE793" s="926"/>
    </row>
    <row r="794" spans="1:31" ht="15" customHeight="1" x14ac:dyDescent="0.2">
      <c r="A794" s="943" t="s">
        <v>783</v>
      </c>
      <c r="B794" s="1169" t="s">
        <v>1150</v>
      </c>
      <c r="C794" s="1172">
        <v>15</v>
      </c>
      <c r="D794" s="893">
        <v>10</v>
      </c>
      <c r="E794" s="984">
        <f t="shared" si="127"/>
        <v>150</v>
      </c>
      <c r="F794" s="890">
        <f>IF(A794=0,0,ROUND(E794/VLOOKUP(A794,'Teaching Areas'!$A$18:$B$86,2,FALSE),0))</f>
        <v>21</v>
      </c>
      <c r="G794" s="891">
        <v>10</v>
      </c>
      <c r="H794" s="890">
        <f t="shared" si="128"/>
        <v>-11</v>
      </c>
      <c r="I794" s="983"/>
      <c r="J794" s="922">
        <v>1</v>
      </c>
      <c r="K794" s="922"/>
      <c r="L794" s="922"/>
      <c r="M794" s="922"/>
      <c r="N794" s="924"/>
      <c r="O794" s="1096" t="str">
        <f t="shared" si="129"/>
        <v>P:</v>
      </c>
      <c r="P794" s="926"/>
      <c r="Q794" s="926"/>
      <c r="R794" s="926"/>
      <c r="S794" s="926"/>
      <c r="T794" s="926"/>
      <c r="U794" s="926"/>
      <c r="V794" s="926"/>
      <c r="W794" s="926"/>
      <c r="X794" s="926"/>
      <c r="Y794" s="926"/>
      <c r="Z794" s="926"/>
      <c r="AA794" s="926"/>
      <c r="AB794" s="926"/>
      <c r="AC794" s="926"/>
      <c r="AD794" s="926"/>
      <c r="AE794" s="926"/>
    </row>
    <row r="795" spans="1:31" ht="15" customHeight="1" x14ac:dyDescent="0.2">
      <c r="A795" s="943"/>
      <c r="B795" s="938"/>
      <c r="C795" s="891"/>
      <c r="D795" s="891"/>
      <c r="E795" s="984">
        <f t="shared" si="127"/>
        <v>0</v>
      </c>
      <c r="F795" s="890">
        <f>IF(A795=0,0,ROUND(E795/VLOOKUP(A795,'Teaching Areas'!$A$18:$B$86,2,FALSE),0))</f>
        <v>0</v>
      </c>
      <c r="G795" s="891"/>
      <c r="H795" s="890" t="str">
        <f t="shared" si="128"/>
        <v/>
      </c>
      <c r="I795" s="983"/>
      <c r="J795" s="923"/>
      <c r="K795" s="922"/>
      <c r="L795" s="922"/>
      <c r="M795" s="922"/>
      <c r="N795" s="924"/>
      <c r="O795" s="1096" t="str">
        <f t="shared" si="129"/>
        <v/>
      </c>
      <c r="P795" s="926"/>
      <c r="Q795" s="926"/>
      <c r="R795" s="926"/>
      <c r="S795" s="926"/>
      <c r="T795" s="926"/>
      <c r="U795" s="926"/>
      <c r="V795" s="926"/>
      <c r="W795" s="926"/>
      <c r="X795" s="926"/>
      <c r="Y795" s="926"/>
      <c r="Z795" s="926"/>
      <c r="AA795" s="926"/>
      <c r="AB795" s="926"/>
      <c r="AC795" s="926"/>
      <c r="AD795" s="926"/>
      <c r="AE795" s="926"/>
    </row>
    <row r="796" spans="1:31" ht="15" customHeight="1" x14ac:dyDescent="0.2">
      <c r="A796" s="943"/>
      <c r="B796" s="938"/>
      <c r="C796" s="891"/>
      <c r="D796" s="891"/>
      <c r="E796" s="984">
        <f t="shared" si="127"/>
        <v>0</v>
      </c>
      <c r="F796" s="890">
        <f>IF(A796=0,0,ROUND(E796/VLOOKUP(A796,'Teaching Areas'!$A$18:$B$86,2,FALSE),0))</f>
        <v>0</v>
      </c>
      <c r="G796" s="891"/>
      <c r="H796" s="890" t="str">
        <f t="shared" si="128"/>
        <v/>
      </c>
      <c r="I796" s="983"/>
      <c r="J796" s="923"/>
      <c r="K796" s="922"/>
      <c r="L796" s="922"/>
      <c r="M796" s="922"/>
      <c r="N796" s="924"/>
      <c r="O796" s="1096" t="str">
        <f t="shared" si="129"/>
        <v/>
      </c>
      <c r="P796" s="926"/>
      <c r="Q796" s="926"/>
      <c r="R796" s="926"/>
      <c r="S796" s="926"/>
      <c r="T796" s="926"/>
      <c r="U796" s="926"/>
      <c r="V796" s="926"/>
      <c r="W796" s="926"/>
      <c r="X796" s="926"/>
      <c r="Y796" s="926"/>
      <c r="Z796" s="926"/>
      <c r="AA796" s="926"/>
      <c r="AB796" s="926"/>
      <c r="AC796" s="926"/>
      <c r="AD796" s="926"/>
      <c r="AE796" s="926"/>
    </row>
    <row r="797" spans="1:31" ht="15" customHeight="1" x14ac:dyDescent="0.2">
      <c r="A797" s="943"/>
      <c r="B797" s="938"/>
      <c r="C797" s="891"/>
      <c r="D797" s="891"/>
      <c r="E797" s="984">
        <f t="shared" si="127"/>
        <v>0</v>
      </c>
      <c r="F797" s="890">
        <f>IF(A797=0,0,ROUND(E797/VLOOKUP(A797,'Teaching Areas'!$A$18:$B$86,2,FALSE),0))</f>
        <v>0</v>
      </c>
      <c r="G797" s="891"/>
      <c r="H797" s="890" t="str">
        <f t="shared" si="128"/>
        <v/>
      </c>
      <c r="I797" s="983"/>
      <c r="J797" s="923"/>
      <c r="K797" s="922"/>
      <c r="L797" s="922"/>
      <c r="M797" s="922"/>
      <c r="N797" s="924"/>
      <c r="O797" s="1096" t="str">
        <f t="shared" si="129"/>
        <v/>
      </c>
      <c r="P797" s="926"/>
      <c r="Q797" s="926"/>
      <c r="R797" s="926"/>
      <c r="S797" s="926"/>
      <c r="T797" s="926"/>
      <c r="U797" s="926"/>
      <c r="V797" s="926"/>
      <c r="W797" s="926"/>
      <c r="X797" s="926"/>
      <c r="Y797" s="926"/>
      <c r="Z797" s="926"/>
      <c r="AA797" s="926"/>
      <c r="AB797" s="926"/>
      <c r="AC797" s="926"/>
      <c r="AD797" s="926"/>
      <c r="AE797" s="926"/>
    </row>
    <row r="798" spans="1:31" ht="15" customHeight="1" x14ac:dyDescent="0.2">
      <c r="A798" s="943"/>
      <c r="B798" s="938"/>
      <c r="C798" s="891"/>
      <c r="D798" s="891"/>
      <c r="E798" s="984">
        <f t="shared" si="127"/>
        <v>0</v>
      </c>
      <c r="F798" s="890">
        <f>IF(A798=0,0,ROUND(E798/VLOOKUP(A798,'Teaching Areas'!$A$18:$B$86,2,FALSE),0))</f>
        <v>0</v>
      </c>
      <c r="G798" s="891"/>
      <c r="H798" s="890" t="str">
        <f t="shared" si="128"/>
        <v/>
      </c>
      <c r="I798" s="983"/>
      <c r="J798" s="923"/>
      <c r="K798" s="922"/>
      <c r="L798" s="922"/>
      <c r="M798" s="922"/>
      <c r="N798" s="924"/>
      <c r="O798" s="1096" t="str">
        <f t="shared" si="129"/>
        <v/>
      </c>
      <c r="P798" s="926"/>
      <c r="Q798" s="926"/>
      <c r="R798" s="926"/>
      <c r="S798" s="926"/>
      <c r="T798" s="926"/>
      <c r="U798" s="926"/>
      <c r="V798" s="926"/>
      <c r="W798" s="926"/>
      <c r="X798" s="926"/>
      <c r="Y798" s="926"/>
      <c r="Z798" s="926"/>
      <c r="AA798" s="926"/>
      <c r="AB798" s="926"/>
      <c r="AC798" s="926"/>
      <c r="AD798" s="926"/>
      <c r="AE798" s="926"/>
    </row>
    <row r="799" spans="1:31" ht="15" customHeight="1" x14ac:dyDescent="0.2">
      <c r="A799" s="943"/>
      <c r="B799" s="938"/>
      <c r="C799" s="891"/>
      <c r="D799" s="891"/>
      <c r="E799" s="984">
        <f t="shared" si="127"/>
        <v>0</v>
      </c>
      <c r="F799" s="890">
        <f>IF(A799=0,0,ROUND(E799/VLOOKUP(A799,'Teaching Areas'!$A$18:$B$86,2,FALSE),0))</f>
        <v>0</v>
      </c>
      <c r="G799" s="891"/>
      <c r="H799" s="890" t="str">
        <f t="shared" si="128"/>
        <v/>
      </c>
      <c r="I799" s="983"/>
      <c r="J799" s="923"/>
      <c r="K799" s="922"/>
      <c r="L799" s="922"/>
      <c r="M799" s="922"/>
      <c r="N799" s="924"/>
      <c r="O799" s="1096" t="str">
        <f t="shared" si="129"/>
        <v/>
      </c>
      <c r="P799" s="926"/>
      <c r="Q799" s="926"/>
      <c r="R799" s="926"/>
      <c r="S799" s="926"/>
      <c r="T799" s="926"/>
      <c r="U799" s="926"/>
      <c r="V799" s="926"/>
      <c r="W799" s="926"/>
      <c r="X799" s="926"/>
      <c r="Y799" s="926"/>
      <c r="Z799" s="926"/>
      <c r="AA799" s="926"/>
      <c r="AB799" s="926"/>
      <c r="AC799" s="926"/>
      <c r="AD799" s="926"/>
      <c r="AE799" s="926"/>
    </row>
    <row r="800" spans="1:31" ht="15" customHeight="1" x14ac:dyDescent="0.2">
      <c r="A800" s="943"/>
      <c r="B800" s="938"/>
      <c r="C800" s="891"/>
      <c r="D800" s="891"/>
      <c r="E800" s="984">
        <f t="shared" si="127"/>
        <v>0</v>
      </c>
      <c r="F800" s="890">
        <f>IF(A800=0,0,ROUND(E800/VLOOKUP(A800,'Teaching Areas'!$A$18:$B$86,2,FALSE),0))</f>
        <v>0</v>
      </c>
      <c r="G800" s="891"/>
      <c r="H800" s="890" t="str">
        <f t="shared" si="128"/>
        <v/>
      </c>
      <c r="I800" s="983"/>
      <c r="J800" s="923"/>
      <c r="K800" s="922"/>
      <c r="L800" s="922"/>
      <c r="M800" s="922"/>
      <c r="N800" s="924"/>
      <c r="O800" s="1096" t="str">
        <f t="shared" si="129"/>
        <v/>
      </c>
      <c r="P800" s="926"/>
      <c r="Q800" s="926"/>
      <c r="R800" s="926"/>
      <c r="S800" s="926"/>
      <c r="T800" s="926"/>
      <c r="U800" s="926"/>
      <c r="V800" s="926"/>
      <c r="W800" s="926"/>
      <c r="X800" s="926"/>
      <c r="Y800" s="926"/>
      <c r="Z800" s="926"/>
      <c r="AA800" s="926"/>
      <c r="AB800" s="926"/>
      <c r="AC800" s="926"/>
      <c r="AD800" s="926"/>
      <c r="AE800" s="926"/>
    </row>
    <row r="801" spans="1:31" ht="15" customHeight="1" x14ac:dyDescent="0.2">
      <c r="A801" s="943"/>
      <c r="B801" s="938"/>
      <c r="C801" s="891"/>
      <c r="D801" s="891"/>
      <c r="E801" s="984">
        <f t="shared" si="127"/>
        <v>0</v>
      </c>
      <c r="F801" s="890">
        <f>IF(A801=0,0,ROUND(E801/VLOOKUP(A801,'Teaching Areas'!$A$18:$B$86,2,FALSE),0))</f>
        <v>0</v>
      </c>
      <c r="G801" s="891"/>
      <c r="H801" s="890" t="str">
        <f t="shared" si="128"/>
        <v/>
      </c>
      <c r="I801" s="983"/>
      <c r="J801" s="923"/>
      <c r="K801" s="922"/>
      <c r="L801" s="922"/>
      <c r="M801" s="922"/>
      <c r="N801" s="924"/>
      <c r="O801" s="1096" t="str">
        <f t="shared" si="129"/>
        <v/>
      </c>
      <c r="P801" s="926"/>
      <c r="Q801" s="926"/>
      <c r="R801" s="926"/>
      <c r="S801" s="926"/>
      <c r="T801" s="926"/>
      <c r="U801" s="926"/>
      <c r="V801" s="926"/>
      <c r="W801" s="926"/>
      <c r="X801" s="926"/>
      <c r="Y801" s="926"/>
      <c r="Z801" s="926"/>
      <c r="AA801" s="926"/>
      <c r="AB801" s="926"/>
      <c r="AC801" s="926"/>
      <c r="AD801" s="926"/>
      <c r="AE801" s="926"/>
    </row>
    <row r="802" spans="1:31" ht="15" customHeight="1" x14ac:dyDescent="0.2">
      <c r="A802" s="943"/>
      <c r="B802" s="938"/>
      <c r="C802" s="891"/>
      <c r="D802" s="891"/>
      <c r="E802" s="984">
        <f t="shared" si="127"/>
        <v>0</v>
      </c>
      <c r="F802" s="890">
        <f>IF(A802=0,0,ROUND(E802/VLOOKUP(A802,'Teaching Areas'!$A$18:$B$86,2,FALSE),0))</f>
        <v>0</v>
      </c>
      <c r="G802" s="891"/>
      <c r="H802" s="890" t="str">
        <f t="shared" si="128"/>
        <v/>
      </c>
      <c r="I802" s="983"/>
      <c r="J802" s="923"/>
      <c r="K802" s="922"/>
      <c r="L802" s="922"/>
      <c r="M802" s="922"/>
      <c r="N802" s="924"/>
      <c r="O802" s="1096" t="str">
        <f t="shared" si="129"/>
        <v/>
      </c>
      <c r="P802" s="926"/>
      <c r="Q802" s="926"/>
      <c r="R802" s="926"/>
      <c r="S802" s="926"/>
      <c r="T802" s="926"/>
      <c r="U802" s="926"/>
      <c r="V802" s="926"/>
      <c r="W802" s="926"/>
      <c r="X802" s="926"/>
      <c r="Y802" s="926"/>
      <c r="Z802" s="926"/>
      <c r="AA802" s="926"/>
      <c r="AB802" s="926"/>
      <c r="AC802" s="926"/>
      <c r="AD802" s="926"/>
      <c r="AE802" s="926"/>
    </row>
    <row r="803" spans="1:31" ht="15" customHeight="1" x14ac:dyDescent="0.2">
      <c r="A803" s="943"/>
      <c r="B803" s="938"/>
      <c r="C803" s="891"/>
      <c r="D803" s="891"/>
      <c r="E803" s="984">
        <f t="shared" si="127"/>
        <v>0</v>
      </c>
      <c r="F803" s="890">
        <f>IF(A803=0,0,ROUND(E803/VLOOKUP(A803,'Teaching Areas'!$A$18:$B$86,2,FALSE),0))</f>
        <v>0</v>
      </c>
      <c r="G803" s="891"/>
      <c r="H803" s="890" t="str">
        <f t="shared" si="128"/>
        <v/>
      </c>
      <c r="I803" s="983"/>
      <c r="J803" s="923"/>
      <c r="K803" s="922"/>
      <c r="L803" s="922"/>
      <c r="M803" s="922"/>
      <c r="N803" s="924"/>
      <c r="O803" s="1096" t="str">
        <f t="shared" si="129"/>
        <v/>
      </c>
      <c r="P803" s="926"/>
      <c r="Q803" s="926"/>
      <c r="R803" s="926"/>
      <c r="S803" s="926"/>
      <c r="T803" s="926"/>
      <c r="U803" s="926"/>
      <c r="V803" s="926"/>
      <c r="W803" s="926"/>
      <c r="X803" s="926"/>
      <c r="Y803" s="926"/>
      <c r="Z803" s="926"/>
      <c r="AA803" s="926"/>
      <c r="AB803" s="926"/>
      <c r="AC803" s="926"/>
      <c r="AD803" s="926"/>
      <c r="AE803" s="926"/>
    </row>
    <row r="804" spans="1:31" ht="15" customHeight="1" x14ac:dyDescent="0.2">
      <c r="A804" s="943"/>
      <c r="B804" s="938"/>
      <c r="C804" s="891"/>
      <c r="D804" s="891"/>
      <c r="E804" s="984">
        <f t="shared" si="127"/>
        <v>0</v>
      </c>
      <c r="F804" s="890">
        <f>IF(A804=0,0,ROUND(E804/VLOOKUP(A804,'Teaching Areas'!$A$18:$B$86,2,FALSE),0))</f>
        <v>0</v>
      </c>
      <c r="G804" s="891"/>
      <c r="H804" s="890" t="str">
        <f t="shared" si="128"/>
        <v/>
      </c>
      <c r="I804" s="983"/>
      <c r="J804" s="923"/>
      <c r="K804" s="922"/>
      <c r="L804" s="922"/>
      <c r="M804" s="922"/>
      <c r="N804" s="924"/>
      <c r="O804" s="1096" t="str">
        <f t="shared" si="129"/>
        <v/>
      </c>
      <c r="P804" s="926"/>
      <c r="Q804" s="926"/>
      <c r="R804" s="926"/>
      <c r="S804" s="926"/>
      <c r="T804" s="926"/>
      <c r="U804" s="926"/>
      <c r="V804" s="926"/>
      <c r="W804" s="926"/>
      <c r="X804" s="926"/>
      <c r="Y804" s="926"/>
      <c r="Z804" s="926"/>
      <c r="AA804" s="926"/>
      <c r="AB804" s="926"/>
      <c r="AC804" s="926"/>
      <c r="AD804" s="926"/>
      <c r="AE804" s="926"/>
    </row>
    <row r="805" spans="1:31" ht="15" customHeight="1" x14ac:dyDescent="0.2">
      <c r="A805" s="943"/>
      <c r="B805" s="938"/>
      <c r="C805" s="891"/>
      <c r="D805" s="891"/>
      <c r="E805" s="984">
        <f t="shared" si="127"/>
        <v>0</v>
      </c>
      <c r="F805" s="890">
        <f>IF(A805=0,0,ROUND(E805/VLOOKUP(A805,'Teaching Areas'!$A$18:$B$86,2,FALSE),0))</f>
        <v>0</v>
      </c>
      <c r="G805" s="891"/>
      <c r="H805" s="890" t="str">
        <f t="shared" si="128"/>
        <v/>
      </c>
      <c r="I805" s="983"/>
      <c r="J805" s="923"/>
      <c r="K805" s="922"/>
      <c r="L805" s="922"/>
      <c r="M805" s="922"/>
      <c r="N805" s="924"/>
      <c r="O805" s="1096" t="str">
        <f t="shared" si="129"/>
        <v/>
      </c>
      <c r="P805" s="926"/>
      <c r="Q805" s="926"/>
      <c r="R805" s="926"/>
      <c r="S805" s="926"/>
      <c r="T805" s="926"/>
      <c r="U805" s="926"/>
      <c r="V805" s="926"/>
      <c r="W805" s="926"/>
      <c r="X805" s="926"/>
      <c r="Y805" s="926"/>
      <c r="Z805" s="926"/>
      <c r="AA805" s="926"/>
      <c r="AB805" s="926"/>
      <c r="AC805" s="926"/>
      <c r="AD805" s="926"/>
      <c r="AE805" s="926"/>
    </row>
    <row r="806" spans="1:31" ht="15" customHeight="1" x14ac:dyDescent="0.2">
      <c r="A806" s="943"/>
      <c r="B806" s="938"/>
      <c r="C806" s="891"/>
      <c r="D806" s="891"/>
      <c r="E806" s="984">
        <f t="shared" si="127"/>
        <v>0</v>
      </c>
      <c r="F806" s="890">
        <f>IF(A806=0,0,ROUND(E806/VLOOKUP(A806,'Teaching Areas'!$A$18:$B$86,2,FALSE),0))</f>
        <v>0</v>
      </c>
      <c r="G806" s="891"/>
      <c r="H806" s="890" t="str">
        <f t="shared" si="128"/>
        <v/>
      </c>
      <c r="I806" s="983"/>
      <c r="J806" s="923"/>
      <c r="K806" s="922"/>
      <c r="L806" s="922"/>
      <c r="M806" s="922"/>
      <c r="N806" s="924"/>
      <c r="O806" s="1096" t="str">
        <f t="shared" si="129"/>
        <v/>
      </c>
      <c r="P806" s="926"/>
      <c r="Q806" s="926"/>
      <c r="R806" s="926"/>
      <c r="S806" s="926"/>
      <c r="T806" s="926"/>
      <c r="U806" s="926"/>
      <c r="V806" s="926"/>
      <c r="W806" s="926"/>
      <c r="X806" s="926"/>
      <c r="Y806" s="926"/>
      <c r="Z806" s="926"/>
      <c r="AA806" s="926"/>
      <c r="AB806" s="926"/>
      <c r="AC806" s="926"/>
      <c r="AD806" s="926"/>
      <c r="AE806" s="926"/>
    </row>
    <row r="807" spans="1:31" ht="15" customHeight="1" x14ac:dyDescent="0.2">
      <c r="A807" s="943"/>
      <c r="B807" s="938"/>
      <c r="C807" s="891"/>
      <c r="D807" s="891"/>
      <c r="E807" s="984">
        <f t="shared" si="127"/>
        <v>0</v>
      </c>
      <c r="F807" s="890">
        <f>IF(A807=0,0,ROUND(E807/VLOOKUP(A807,'Teaching Areas'!$A$18:$B$86,2,FALSE),0))</f>
        <v>0</v>
      </c>
      <c r="G807" s="891"/>
      <c r="H807" s="890" t="str">
        <f t="shared" si="128"/>
        <v/>
      </c>
      <c r="I807" s="983"/>
      <c r="J807" s="923"/>
      <c r="K807" s="922"/>
      <c r="L807" s="922"/>
      <c r="M807" s="922"/>
      <c r="N807" s="924"/>
      <c r="O807" s="1096" t="str">
        <f t="shared" si="129"/>
        <v/>
      </c>
      <c r="P807" s="926"/>
      <c r="Q807" s="926"/>
      <c r="R807" s="926"/>
      <c r="S807" s="926"/>
      <c r="T807" s="926"/>
      <c r="U807" s="926"/>
      <c r="V807" s="926"/>
      <c r="W807" s="926"/>
      <c r="X807" s="926"/>
      <c r="Y807" s="926"/>
      <c r="Z807" s="926"/>
      <c r="AA807" s="926"/>
      <c r="AB807" s="926"/>
      <c r="AC807" s="926"/>
      <c r="AD807" s="926"/>
      <c r="AE807" s="926"/>
    </row>
    <row r="808" spans="1:31" ht="15" customHeight="1" x14ac:dyDescent="0.2">
      <c r="A808" s="943"/>
      <c r="B808" s="938"/>
      <c r="C808" s="891"/>
      <c r="D808" s="891"/>
      <c r="E808" s="984">
        <f t="shared" si="127"/>
        <v>0</v>
      </c>
      <c r="F808" s="890">
        <f>IF(A808=0,0,ROUND(E808/VLOOKUP(A808,'Teaching Areas'!$A$18:$B$86,2,FALSE),0))</f>
        <v>0</v>
      </c>
      <c r="G808" s="891"/>
      <c r="H808" s="890" t="str">
        <f t="shared" si="128"/>
        <v/>
      </c>
      <c r="I808" s="983"/>
      <c r="J808" s="923"/>
      <c r="K808" s="922"/>
      <c r="L808" s="922"/>
      <c r="M808" s="922"/>
      <c r="N808" s="924"/>
      <c r="O808" s="1096" t="str">
        <f t="shared" si="129"/>
        <v/>
      </c>
      <c r="P808" s="926"/>
      <c r="Q808" s="926"/>
      <c r="R808" s="926"/>
      <c r="S808" s="926"/>
      <c r="T808" s="926"/>
      <c r="U808" s="926"/>
      <c r="V808" s="926"/>
      <c r="W808" s="926"/>
      <c r="X808" s="926"/>
      <c r="Y808" s="926"/>
      <c r="Z808" s="926"/>
      <c r="AA808" s="926"/>
      <c r="AB808" s="926"/>
      <c r="AC808" s="926"/>
      <c r="AD808" s="926"/>
      <c r="AE808" s="926"/>
    </row>
    <row r="809" spans="1:31" ht="15" customHeight="1" x14ac:dyDescent="0.2">
      <c r="A809" s="943"/>
      <c r="B809" s="938"/>
      <c r="C809" s="891"/>
      <c r="D809" s="891"/>
      <c r="E809" s="984">
        <f t="shared" si="127"/>
        <v>0</v>
      </c>
      <c r="F809" s="890">
        <f>IF(A809=0,0,ROUND(E809/VLOOKUP(A809,'Teaching Areas'!$A$18:$B$86,2,FALSE),0))</f>
        <v>0</v>
      </c>
      <c r="G809" s="891"/>
      <c r="H809" s="890" t="str">
        <f t="shared" si="128"/>
        <v/>
      </c>
      <c r="I809" s="983"/>
      <c r="J809" s="923"/>
      <c r="K809" s="922"/>
      <c r="L809" s="922"/>
      <c r="M809" s="922"/>
      <c r="N809" s="924"/>
      <c r="O809" s="1096" t="str">
        <f t="shared" si="129"/>
        <v/>
      </c>
      <c r="P809" s="926"/>
      <c r="Q809" s="926"/>
      <c r="R809" s="926"/>
      <c r="S809" s="926"/>
      <c r="T809" s="926"/>
      <c r="U809" s="926"/>
      <c r="V809" s="926"/>
      <c r="W809" s="926"/>
      <c r="X809" s="926"/>
      <c r="Y809" s="926"/>
      <c r="Z809" s="926"/>
      <c r="AA809" s="926"/>
      <c r="AB809" s="926"/>
      <c r="AC809" s="926"/>
      <c r="AD809" s="926"/>
      <c r="AE809" s="926"/>
    </row>
    <row r="810" spans="1:31" ht="15" customHeight="1" x14ac:dyDescent="0.2">
      <c r="A810" s="943"/>
      <c r="B810" s="939"/>
      <c r="C810" s="891"/>
      <c r="D810" s="891"/>
      <c r="E810" s="984">
        <f t="shared" si="127"/>
        <v>0</v>
      </c>
      <c r="F810" s="890">
        <f>IF(A810=0,0,ROUND(E810/VLOOKUP(A810,'Teaching Areas'!$A$18:$B$86,2,FALSE),0))</f>
        <v>0</v>
      </c>
      <c r="G810" s="892"/>
      <c r="H810" s="890" t="str">
        <f t="shared" si="128"/>
        <v/>
      </c>
      <c r="I810" s="985"/>
      <c r="J810" s="923"/>
      <c r="K810" s="922"/>
      <c r="L810" s="922"/>
      <c r="M810" s="922"/>
      <c r="N810" s="924"/>
      <c r="O810" s="1096" t="str">
        <f t="shared" si="129"/>
        <v/>
      </c>
      <c r="P810" s="926"/>
      <c r="Q810" s="926"/>
      <c r="R810" s="926"/>
      <c r="S810" s="926"/>
      <c r="T810" s="926"/>
      <c r="U810" s="926"/>
      <c r="V810" s="926"/>
      <c r="W810" s="926"/>
      <c r="X810" s="926"/>
      <c r="Y810" s="926"/>
      <c r="Z810" s="926"/>
      <c r="AA810" s="926"/>
      <c r="AB810" s="926"/>
      <c r="AC810" s="926"/>
      <c r="AD810" s="926"/>
      <c r="AE810" s="926"/>
    </row>
    <row r="811" spans="1:31" ht="15" customHeight="1" x14ac:dyDescent="0.2">
      <c r="A811" s="943"/>
      <c r="B811" s="939"/>
      <c r="C811" s="891"/>
      <c r="D811" s="891"/>
      <c r="E811" s="984">
        <f t="shared" si="127"/>
        <v>0</v>
      </c>
      <c r="F811" s="890">
        <f>IF(A811=0,0,ROUND(E811/VLOOKUP(A811,'Teaching Areas'!$A$18:$B$86,2,FALSE),0))</f>
        <v>0</v>
      </c>
      <c r="G811" s="892"/>
      <c r="H811" s="890" t="str">
        <f t="shared" si="128"/>
        <v/>
      </c>
      <c r="I811" s="985"/>
      <c r="J811" s="923"/>
      <c r="K811" s="922"/>
      <c r="L811" s="922"/>
      <c r="M811" s="922"/>
      <c r="N811" s="924"/>
      <c r="O811" s="1096" t="str">
        <f t="shared" si="129"/>
        <v/>
      </c>
      <c r="P811" s="926"/>
      <c r="Q811" s="926"/>
      <c r="R811" s="926"/>
      <c r="S811" s="926"/>
      <c r="T811" s="926"/>
      <c r="U811" s="926"/>
      <c r="V811" s="926"/>
      <c r="W811" s="926"/>
      <c r="X811" s="926"/>
      <c r="Y811" s="926"/>
      <c r="Z811" s="926"/>
      <c r="AA811" s="926"/>
      <c r="AB811" s="926"/>
      <c r="AC811" s="926"/>
      <c r="AD811" s="926"/>
      <c r="AE811" s="926"/>
    </row>
    <row r="812" spans="1:31" ht="15" customHeight="1" x14ac:dyDescent="0.2">
      <c r="A812" s="943"/>
      <c r="B812" s="938"/>
      <c r="C812" s="891"/>
      <c r="D812" s="891"/>
      <c r="E812" s="984">
        <f t="shared" si="127"/>
        <v>0</v>
      </c>
      <c r="F812" s="890">
        <f>IF(A812=0,0,ROUND(E812/VLOOKUP(A812,'Teaching Areas'!$A$18:$B$86,2,FALSE),0))</f>
        <v>0</v>
      </c>
      <c r="G812" s="891"/>
      <c r="H812" s="890" t="str">
        <f t="shared" si="128"/>
        <v/>
      </c>
      <c r="I812" s="983"/>
      <c r="J812" s="923"/>
      <c r="K812" s="922"/>
      <c r="L812" s="922"/>
      <c r="M812" s="922"/>
      <c r="N812" s="924"/>
      <c r="O812" s="1096" t="str">
        <f t="shared" si="129"/>
        <v/>
      </c>
      <c r="P812" s="926"/>
      <c r="Q812" s="926"/>
      <c r="R812" s="926"/>
      <c r="S812" s="926"/>
      <c r="T812" s="926"/>
      <c r="U812" s="926"/>
      <c r="V812" s="926"/>
      <c r="W812" s="926"/>
      <c r="X812" s="926"/>
      <c r="Y812" s="926"/>
      <c r="Z812" s="926"/>
      <c r="AA812" s="926"/>
      <c r="AB812" s="926"/>
      <c r="AC812" s="926"/>
      <c r="AD812" s="926"/>
      <c r="AE812" s="926"/>
    </row>
    <row r="813" spans="1:31" ht="15" customHeight="1" x14ac:dyDescent="0.2">
      <c r="A813" s="943"/>
      <c r="B813" s="938"/>
      <c r="C813" s="891"/>
      <c r="D813" s="891"/>
      <c r="E813" s="984">
        <f t="shared" si="127"/>
        <v>0</v>
      </c>
      <c r="F813" s="890">
        <f>IF(A813=0,0,ROUND(E813/VLOOKUP(A813,'Teaching Areas'!$A$18:$B$86,2,FALSE),0))</f>
        <v>0</v>
      </c>
      <c r="G813" s="891"/>
      <c r="H813" s="890" t="str">
        <f t="shared" si="128"/>
        <v/>
      </c>
      <c r="I813" s="983"/>
      <c r="J813" s="923"/>
      <c r="K813" s="922"/>
      <c r="L813" s="922"/>
      <c r="M813" s="922"/>
      <c r="N813" s="924"/>
      <c r="O813" s="1096" t="str">
        <f t="shared" si="129"/>
        <v/>
      </c>
      <c r="P813" s="926"/>
      <c r="Q813" s="926"/>
      <c r="R813" s="926"/>
      <c r="S813" s="926"/>
      <c r="T813" s="926"/>
      <c r="U813" s="926"/>
      <c r="V813" s="926"/>
      <c r="W813" s="926"/>
      <c r="X813" s="926"/>
      <c r="Y813" s="926"/>
      <c r="Z813" s="926"/>
      <c r="AA813" s="926"/>
      <c r="AB813" s="926"/>
      <c r="AC813" s="926"/>
      <c r="AD813" s="926"/>
      <c r="AE813" s="926"/>
    </row>
    <row r="814" spans="1:31" ht="15" customHeight="1" x14ac:dyDescent="0.2">
      <c r="A814" s="943"/>
      <c r="B814" s="937"/>
      <c r="C814" s="893"/>
      <c r="D814" s="893"/>
      <c r="E814" s="984">
        <f t="shared" si="127"/>
        <v>0</v>
      </c>
      <c r="F814" s="890">
        <f>IF(A814=0,0,ROUND(E814/VLOOKUP(A814,'Teaching Areas'!$A$18:$B$86,2,FALSE),0))</f>
        <v>0</v>
      </c>
      <c r="G814" s="891"/>
      <c r="H814" s="890" t="str">
        <f t="shared" si="128"/>
        <v/>
      </c>
      <c r="I814" s="983"/>
      <c r="J814" s="923"/>
      <c r="K814" s="922"/>
      <c r="L814" s="922"/>
      <c r="M814" s="922"/>
      <c r="N814" s="924"/>
      <c r="O814" s="1096" t="str">
        <f t="shared" si="129"/>
        <v/>
      </c>
      <c r="P814" s="926"/>
      <c r="Q814" s="926"/>
      <c r="R814" s="926"/>
      <c r="S814" s="926"/>
      <c r="T814" s="926"/>
      <c r="U814" s="926"/>
      <c r="V814" s="926"/>
      <c r="W814" s="926"/>
      <c r="X814" s="926"/>
      <c r="Y814" s="926"/>
      <c r="Z814" s="926"/>
      <c r="AA814" s="926"/>
      <c r="AB814" s="926"/>
      <c r="AC814" s="926"/>
      <c r="AD814" s="926"/>
      <c r="AE814" s="926"/>
    </row>
    <row r="815" spans="1:31" ht="15" customHeight="1" x14ac:dyDescent="0.2">
      <c r="A815" s="943"/>
      <c r="B815" s="938"/>
      <c r="C815" s="891"/>
      <c r="D815" s="891"/>
      <c r="E815" s="984">
        <f t="shared" si="127"/>
        <v>0</v>
      </c>
      <c r="F815" s="890">
        <f>IF(A815=0,0,ROUND(E815/VLOOKUP(A815,'Teaching Areas'!$A$18:$B$86,2,FALSE),0))</f>
        <v>0</v>
      </c>
      <c r="G815" s="891"/>
      <c r="H815" s="890" t="str">
        <f t="shared" si="128"/>
        <v/>
      </c>
      <c r="I815" s="983"/>
      <c r="J815" s="923"/>
      <c r="K815" s="922"/>
      <c r="L815" s="922"/>
      <c r="M815" s="922"/>
      <c r="N815" s="924"/>
      <c r="O815" s="1096" t="str">
        <f t="shared" si="129"/>
        <v/>
      </c>
      <c r="P815" s="926"/>
      <c r="Q815" s="926"/>
      <c r="R815" s="926"/>
      <c r="S815" s="926"/>
      <c r="T815" s="926"/>
      <c r="U815" s="926"/>
      <c r="V815" s="926"/>
      <c r="W815" s="926"/>
      <c r="X815" s="926"/>
      <c r="Y815" s="926"/>
      <c r="Z815" s="926"/>
      <c r="AA815" s="926"/>
      <c r="AB815" s="926"/>
      <c r="AC815" s="926"/>
      <c r="AD815" s="926"/>
      <c r="AE815" s="926"/>
    </row>
    <row r="816" spans="1:31" ht="15" customHeight="1" x14ac:dyDescent="0.2">
      <c r="A816" s="943"/>
      <c r="B816" s="938"/>
      <c r="C816" s="891"/>
      <c r="D816" s="891"/>
      <c r="E816" s="984">
        <f t="shared" si="127"/>
        <v>0</v>
      </c>
      <c r="F816" s="890">
        <f>IF(A816=0,0,ROUND(E816/VLOOKUP(A816,'Teaching Areas'!$A$18:$B$86,2,FALSE),0))</f>
        <v>0</v>
      </c>
      <c r="G816" s="891"/>
      <c r="H816" s="890" t="str">
        <f t="shared" si="128"/>
        <v/>
      </c>
      <c r="I816" s="983"/>
      <c r="J816" s="923"/>
      <c r="K816" s="922"/>
      <c r="L816" s="922"/>
      <c r="M816" s="922"/>
      <c r="N816" s="924"/>
      <c r="O816" s="1096" t="str">
        <f t="shared" si="129"/>
        <v/>
      </c>
      <c r="P816" s="926"/>
      <c r="Q816" s="926"/>
      <c r="R816" s="926"/>
      <c r="S816" s="926"/>
      <c r="T816" s="926"/>
      <c r="U816" s="926"/>
      <c r="V816" s="926"/>
      <c r="W816" s="926"/>
      <c r="X816" s="926"/>
      <c r="Y816" s="926"/>
      <c r="Z816" s="926"/>
      <c r="AA816" s="926"/>
      <c r="AB816" s="926"/>
      <c r="AC816" s="926"/>
      <c r="AD816" s="926"/>
      <c r="AE816" s="926"/>
    </row>
    <row r="817" spans="1:31" ht="15" customHeight="1" x14ac:dyDescent="0.2">
      <c r="A817" s="943"/>
      <c r="B817" s="938"/>
      <c r="C817" s="891"/>
      <c r="D817" s="891"/>
      <c r="E817" s="984">
        <f t="shared" si="127"/>
        <v>0</v>
      </c>
      <c r="F817" s="890">
        <f>IF(A817=0,0,ROUND(E817/VLOOKUP(A817,'Teaching Areas'!$A$18:$B$86,2,FALSE),0))</f>
        <v>0</v>
      </c>
      <c r="G817" s="891"/>
      <c r="H817" s="890" t="str">
        <f t="shared" si="128"/>
        <v/>
      </c>
      <c r="I817" s="983"/>
      <c r="J817" s="923"/>
      <c r="K817" s="922"/>
      <c r="L817" s="922"/>
      <c r="M817" s="922"/>
      <c r="N817" s="924"/>
      <c r="O817" s="1096" t="str">
        <f t="shared" si="129"/>
        <v/>
      </c>
      <c r="P817" s="926"/>
      <c r="Q817" s="926"/>
      <c r="R817" s="926"/>
      <c r="S817" s="926"/>
      <c r="T817" s="926"/>
      <c r="U817" s="926"/>
      <c r="V817" s="926"/>
      <c r="W817" s="926"/>
      <c r="X817" s="926"/>
      <c r="Y817" s="926"/>
      <c r="Z817" s="926"/>
      <c r="AA817" s="926"/>
      <c r="AB817" s="926"/>
      <c r="AC817" s="926"/>
      <c r="AD817" s="926"/>
      <c r="AE817" s="926"/>
    </row>
    <row r="818" spans="1:31" ht="15" customHeight="1" x14ac:dyDescent="0.2">
      <c r="A818" s="943"/>
      <c r="B818" s="938"/>
      <c r="C818" s="891"/>
      <c r="D818" s="891"/>
      <c r="E818" s="984">
        <f t="shared" si="127"/>
        <v>0</v>
      </c>
      <c r="F818" s="890">
        <f>IF(A818=0,0,ROUND(E818/VLOOKUP(A818,'Teaching Areas'!$A$18:$B$86,2,FALSE),0))</f>
        <v>0</v>
      </c>
      <c r="G818" s="891"/>
      <c r="H818" s="890" t="str">
        <f t="shared" si="128"/>
        <v/>
      </c>
      <c r="I818" s="983"/>
      <c r="J818" s="923"/>
      <c r="K818" s="922"/>
      <c r="L818" s="922"/>
      <c r="M818" s="922"/>
      <c r="N818" s="924"/>
      <c r="O818" s="1096" t="str">
        <f t="shared" si="129"/>
        <v/>
      </c>
      <c r="P818" s="926"/>
      <c r="Q818" s="926"/>
      <c r="R818" s="926"/>
      <c r="S818" s="926"/>
      <c r="T818" s="926"/>
      <c r="U818" s="926"/>
      <c r="V818" s="926"/>
      <c r="W818" s="926"/>
      <c r="X818" s="926"/>
      <c r="Y818" s="926"/>
      <c r="Z818" s="926"/>
      <c r="AA818" s="926"/>
      <c r="AB818" s="926"/>
      <c r="AC818" s="926"/>
      <c r="AD818" s="926"/>
      <c r="AE818" s="926"/>
    </row>
    <row r="819" spans="1:31" ht="15" customHeight="1" x14ac:dyDescent="0.2">
      <c r="A819" s="943"/>
      <c r="B819" s="938"/>
      <c r="C819" s="891"/>
      <c r="D819" s="891"/>
      <c r="E819" s="984">
        <f t="shared" si="127"/>
        <v>0</v>
      </c>
      <c r="F819" s="890">
        <f>IF(A819=0,0,ROUND(E819/VLOOKUP(A819,'Teaching Areas'!$A$18:$B$86,2,FALSE),0))</f>
        <v>0</v>
      </c>
      <c r="G819" s="891"/>
      <c r="H819" s="890" t="str">
        <f t="shared" si="128"/>
        <v/>
      </c>
      <c r="I819" s="983"/>
      <c r="J819" s="923"/>
      <c r="K819" s="922"/>
      <c r="L819" s="922"/>
      <c r="M819" s="922"/>
      <c r="N819" s="924"/>
      <c r="O819" s="1096" t="str">
        <f t="shared" si="129"/>
        <v/>
      </c>
      <c r="P819" s="926"/>
      <c r="Q819" s="926"/>
      <c r="R819" s="926"/>
      <c r="S819" s="926"/>
      <c r="T819" s="926"/>
      <c r="U819" s="926"/>
      <c r="V819" s="926"/>
      <c r="W819" s="926"/>
      <c r="X819" s="926"/>
      <c r="Y819" s="926"/>
      <c r="Z819" s="926"/>
      <c r="AA819" s="926"/>
      <c r="AB819" s="926"/>
      <c r="AC819" s="926"/>
      <c r="AD819" s="926"/>
      <c r="AE819" s="926"/>
    </row>
    <row r="820" spans="1:31" ht="15" customHeight="1" x14ac:dyDescent="0.2">
      <c r="A820" s="943"/>
      <c r="B820" s="938"/>
      <c r="C820" s="891"/>
      <c r="D820" s="891"/>
      <c r="E820" s="984">
        <f t="shared" si="127"/>
        <v>0</v>
      </c>
      <c r="F820" s="890">
        <f>IF(A820=0,0,ROUND(E820/VLOOKUP(A820,'Teaching Areas'!$A$18:$B$86,2,FALSE),0))</f>
        <v>0</v>
      </c>
      <c r="G820" s="891"/>
      <c r="H820" s="890" t="str">
        <f t="shared" si="128"/>
        <v/>
      </c>
      <c r="I820" s="983"/>
      <c r="J820" s="923"/>
      <c r="K820" s="922"/>
      <c r="L820" s="922"/>
      <c r="M820" s="922"/>
      <c r="N820" s="924"/>
      <c r="O820" s="1096" t="str">
        <f t="shared" si="129"/>
        <v/>
      </c>
      <c r="P820" s="926"/>
      <c r="Q820" s="926"/>
      <c r="R820" s="926"/>
      <c r="S820" s="926"/>
      <c r="T820" s="926"/>
      <c r="U820" s="926"/>
      <c r="V820" s="926"/>
      <c r="W820" s="926"/>
      <c r="X820" s="926"/>
      <c r="Y820" s="926"/>
      <c r="Z820" s="926"/>
      <c r="AA820" s="926"/>
      <c r="AB820" s="926"/>
      <c r="AC820" s="926"/>
      <c r="AD820" s="926"/>
      <c r="AE820" s="926"/>
    </row>
    <row r="821" spans="1:31" ht="15" customHeight="1" x14ac:dyDescent="0.2">
      <c r="A821" s="943"/>
      <c r="B821" s="938"/>
      <c r="C821" s="891"/>
      <c r="D821" s="891"/>
      <c r="E821" s="984">
        <f t="shared" si="127"/>
        <v>0</v>
      </c>
      <c r="F821" s="890">
        <f>IF(A821=0,0,ROUND(E821/VLOOKUP(A821,'Teaching Areas'!$A$18:$B$86,2,FALSE),0))</f>
        <v>0</v>
      </c>
      <c r="G821" s="891"/>
      <c r="H821" s="890" t="str">
        <f t="shared" si="128"/>
        <v/>
      </c>
      <c r="I821" s="983"/>
      <c r="J821" s="923"/>
      <c r="K821" s="922"/>
      <c r="L821" s="922"/>
      <c r="M821" s="922"/>
      <c r="N821" s="924"/>
      <c r="O821" s="1096" t="str">
        <f t="shared" si="129"/>
        <v/>
      </c>
      <c r="P821" s="926"/>
      <c r="Q821" s="926"/>
      <c r="R821" s="926"/>
      <c r="S821" s="926"/>
      <c r="T821" s="926"/>
      <c r="U821" s="926"/>
      <c r="V821" s="926"/>
      <c r="W821" s="926"/>
      <c r="X821" s="926"/>
      <c r="Y821" s="926"/>
      <c r="Z821" s="926"/>
      <c r="AA821" s="926"/>
      <c r="AB821" s="926"/>
      <c r="AC821" s="926"/>
      <c r="AD821" s="926"/>
      <c r="AE821" s="926"/>
    </row>
    <row r="822" spans="1:31" ht="15" customHeight="1" x14ac:dyDescent="0.2">
      <c r="A822" s="943"/>
      <c r="B822" s="938"/>
      <c r="C822" s="891"/>
      <c r="D822" s="891"/>
      <c r="E822" s="984">
        <f t="shared" si="127"/>
        <v>0</v>
      </c>
      <c r="F822" s="890">
        <f>IF(A822=0,0,ROUND(E822/VLOOKUP(A822,'Teaching Areas'!$A$18:$B$86,2,FALSE),0))</f>
        <v>0</v>
      </c>
      <c r="G822" s="891"/>
      <c r="H822" s="890" t="str">
        <f t="shared" si="128"/>
        <v/>
      </c>
      <c r="I822" s="983"/>
      <c r="J822" s="923"/>
      <c r="K822" s="922"/>
      <c r="L822" s="922"/>
      <c r="M822" s="922"/>
      <c r="N822" s="924"/>
      <c r="O822" s="1096" t="str">
        <f t="shared" si="129"/>
        <v/>
      </c>
      <c r="P822" s="926"/>
      <c r="Q822" s="926"/>
      <c r="R822" s="926"/>
      <c r="S822" s="926"/>
      <c r="T822" s="926"/>
      <c r="U822" s="926"/>
      <c r="V822" s="926"/>
      <c r="W822" s="926"/>
      <c r="X822" s="926"/>
      <c r="Y822" s="926"/>
      <c r="Z822" s="926"/>
      <c r="AA822" s="926"/>
      <c r="AB822" s="926"/>
      <c r="AC822" s="926"/>
      <c r="AD822" s="926"/>
      <c r="AE822" s="926"/>
    </row>
    <row r="823" spans="1:31" ht="15" customHeight="1" x14ac:dyDescent="0.2">
      <c r="A823" s="943"/>
      <c r="B823" s="938"/>
      <c r="C823" s="891"/>
      <c r="D823" s="891"/>
      <c r="E823" s="984">
        <f t="shared" si="127"/>
        <v>0</v>
      </c>
      <c r="F823" s="890">
        <f>IF(A823=0,0,ROUND(E823/VLOOKUP(A823,'Teaching Areas'!$A$18:$B$86,2,FALSE),0))</f>
        <v>0</v>
      </c>
      <c r="G823" s="891"/>
      <c r="H823" s="890" t="str">
        <f t="shared" si="128"/>
        <v/>
      </c>
      <c r="I823" s="983"/>
      <c r="J823" s="923"/>
      <c r="K823" s="922"/>
      <c r="L823" s="922"/>
      <c r="M823" s="922"/>
      <c r="N823" s="924"/>
      <c r="O823" s="1096" t="str">
        <f t="shared" si="129"/>
        <v/>
      </c>
      <c r="P823" s="926"/>
      <c r="Q823" s="926"/>
      <c r="R823" s="926"/>
      <c r="S823" s="926"/>
      <c r="T823" s="926"/>
      <c r="U823" s="926"/>
      <c r="V823" s="926"/>
      <c r="W823" s="926"/>
      <c r="X823" s="926"/>
      <c r="Y823" s="926"/>
      <c r="Z823" s="926"/>
      <c r="AA823" s="926"/>
      <c r="AB823" s="926"/>
      <c r="AC823" s="926"/>
      <c r="AD823" s="926"/>
      <c r="AE823" s="926"/>
    </row>
    <row r="824" spans="1:31" ht="15" customHeight="1" x14ac:dyDescent="0.2">
      <c r="A824" s="943"/>
      <c r="B824" s="938"/>
      <c r="C824" s="891"/>
      <c r="D824" s="891"/>
      <c r="E824" s="984">
        <f t="shared" si="127"/>
        <v>0</v>
      </c>
      <c r="F824" s="890">
        <f>IF(A824=0,0,ROUND(E824/VLOOKUP(A824,'Teaching Areas'!$A$18:$B$86,2,FALSE),0))</f>
        <v>0</v>
      </c>
      <c r="G824" s="891"/>
      <c r="H824" s="890" t="str">
        <f t="shared" si="128"/>
        <v/>
      </c>
      <c r="I824" s="983"/>
      <c r="J824" s="923"/>
      <c r="K824" s="922"/>
      <c r="L824" s="922"/>
      <c r="M824" s="922"/>
      <c r="N824" s="924"/>
      <c r="O824" s="1096" t="str">
        <f t="shared" si="129"/>
        <v/>
      </c>
      <c r="P824" s="926"/>
      <c r="Q824" s="926"/>
      <c r="R824" s="926"/>
      <c r="S824" s="926"/>
      <c r="T824" s="926"/>
      <c r="U824" s="926"/>
      <c r="V824" s="926"/>
      <c r="W824" s="926"/>
      <c r="X824" s="926"/>
      <c r="Y824" s="926"/>
      <c r="Z824" s="926"/>
      <c r="AA824" s="926"/>
      <c r="AB824" s="926"/>
      <c r="AC824" s="926"/>
      <c r="AD824" s="926"/>
      <c r="AE824" s="926"/>
    </row>
    <row r="825" spans="1:31" ht="15" customHeight="1" x14ac:dyDescent="0.2">
      <c r="A825" s="943"/>
      <c r="B825" s="938"/>
      <c r="C825" s="891"/>
      <c r="D825" s="891"/>
      <c r="E825" s="984">
        <f t="shared" si="127"/>
        <v>0</v>
      </c>
      <c r="F825" s="890">
        <f>IF(A825=0,0,ROUND(E825/VLOOKUP(A825,'Teaching Areas'!$A$18:$B$86,2,FALSE),0))</f>
        <v>0</v>
      </c>
      <c r="G825" s="891"/>
      <c r="H825" s="890" t="str">
        <f t="shared" si="128"/>
        <v/>
      </c>
      <c r="I825" s="983"/>
      <c r="J825" s="923"/>
      <c r="K825" s="922"/>
      <c r="L825" s="922"/>
      <c r="M825" s="922"/>
      <c r="N825" s="924"/>
      <c r="O825" s="1096" t="str">
        <f t="shared" si="129"/>
        <v/>
      </c>
      <c r="P825" s="926"/>
      <c r="Q825" s="926"/>
      <c r="R825" s="926"/>
      <c r="S825" s="926"/>
      <c r="T825" s="926"/>
      <c r="U825" s="926"/>
      <c r="V825" s="926"/>
      <c r="W825" s="926"/>
      <c r="X825" s="926"/>
      <c r="Y825" s="926"/>
      <c r="Z825" s="926"/>
      <c r="AA825" s="926"/>
      <c r="AB825" s="926"/>
      <c r="AC825" s="926"/>
      <c r="AD825" s="926"/>
      <c r="AE825" s="926"/>
    </row>
    <row r="826" spans="1:31" ht="15" customHeight="1" x14ac:dyDescent="0.2">
      <c r="A826" s="943"/>
      <c r="B826" s="938"/>
      <c r="C826" s="891"/>
      <c r="D826" s="891"/>
      <c r="E826" s="984">
        <f t="shared" si="127"/>
        <v>0</v>
      </c>
      <c r="F826" s="890">
        <f>IF(A826=0,0,ROUND(E826/VLOOKUP(A826,'Teaching Areas'!$A$18:$B$86,2,FALSE),0))</f>
        <v>0</v>
      </c>
      <c r="G826" s="891"/>
      <c r="H826" s="890" t="str">
        <f t="shared" si="128"/>
        <v/>
      </c>
      <c r="I826" s="983"/>
      <c r="J826" s="923"/>
      <c r="K826" s="922"/>
      <c r="L826" s="922"/>
      <c r="M826" s="922"/>
      <c r="N826" s="924"/>
      <c r="O826" s="1096" t="str">
        <f t="shared" si="129"/>
        <v/>
      </c>
      <c r="P826" s="926"/>
      <c r="Q826" s="926"/>
      <c r="R826" s="926"/>
      <c r="S826" s="926"/>
      <c r="T826" s="926"/>
      <c r="U826" s="926"/>
      <c r="V826" s="926"/>
      <c r="W826" s="926"/>
      <c r="X826" s="926"/>
      <c r="Y826" s="926"/>
      <c r="Z826" s="926"/>
      <c r="AA826" s="926"/>
      <c r="AB826" s="926"/>
      <c r="AC826" s="926"/>
      <c r="AD826" s="926"/>
      <c r="AE826" s="926"/>
    </row>
    <row r="827" spans="1:31" ht="15" customHeight="1" x14ac:dyDescent="0.2">
      <c r="A827" s="943"/>
      <c r="B827" s="938"/>
      <c r="C827" s="891"/>
      <c r="D827" s="891"/>
      <c r="E827" s="984">
        <f t="shared" si="127"/>
        <v>0</v>
      </c>
      <c r="F827" s="890">
        <f>IF(A827=0,0,ROUND(E827/VLOOKUP(A827,'Teaching Areas'!$A$18:$B$86,2,FALSE),0))</f>
        <v>0</v>
      </c>
      <c r="G827" s="891"/>
      <c r="H827" s="890" t="str">
        <f t="shared" si="128"/>
        <v/>
      </c>
      <c r="I827" s="983"/>
      <c r="J827" s="923"/>
      <c r="K827" s="922"/>
      <c r="L827" s="922"/>
      <c r="M827" s="922"/>
      <c r="N827" s="924"/>
      <c r="O827" s="1096" t="str">
        <f t="shared" si="129"/>
        <v/>
      </c>
      <c r="P827" s="926"/>
      <c r="Q827" s="926"/>
      <c r="R827" s="926"/>
      <c r="S827" s="926"/>
      <c r="T827" s="926"/>
      <c r="U827" s="926"/>
      <c r="V827" s="926"/>
      <c r="W827" s="926"/>
      <c r="X827" s="926"/>
      <c r="Y827" s="926"/>
      <c r="Z827" s="926"/>
      <c r="AA827" s="926"/>
      <c r="AB827" s="926"/>
      <c r="AC827" s="926"/>
      <c r="AD827" s="926"/>
      <c r="AE827" s="926"/>
    </row>
    <row r="828" spans="1:31" ht="15" customHeight="1" x14ac:dyDescent="0.2">
      <c r="A828" s="943"/>
      <c r="B828" s="938"/>
      <c r="C828" s="891"/>
      <c r="D828" s="891"/>
      <c r="E828" s="984">
        <f t="shared" si="127"/>
        <v>0</v>
      </c>
      <c r="F828" s="890">
        <f>IF(A828=0,0,ROUND(E828/VLOOKUP(A828,'Teaching Areas'!$A$18:$B$86,2,FALSE),0))</f>
        <v>0</v>
      </c>
      <c r="G828" s="891"/>
      <c r="H828" s="890" t="str">
        <f t="shared" si="128"/>
        <v/>
      </c>
      <c r="I828" s="983"/>
      <c r="J828" s="923"/>
      <c r="K828" s="922"/>
      <c r="L828" s="922"/>
      <c r="M828" s="922"/>
      <c r="N828" s="924"/>
      <c r="O828" s="1096" t="str">
        <f t="shared" si="129"/>
        <v/>
      </c>
      <c r="P828" s="926"/>
      <c r="Q828" s="926"/>
      <c r="R828" s="926"/>
      <c r="S828" s="926"/>
      <c r="T828" s="926"/>
      <c r="U828" s="926"/>
      <c r="V828" s="926"/>
      <c r="W828" s="926"/>
      <c r="X828" s="926"/>
      <c r="Y828" s="926"/>
      <c r="Z828" s="926"/>
      <c r="AA828" s="926"/>
      <c r="AB828" s="926"/>
      <c r="AC828" s="926"/>
      <c r="AD828" s="926"/>
      <c r="AE828" s="926"/>
    </row>
    <row r="829" spans="1:31" ht="15" customHeight="1" x14ac:dyDescent="0.2">
      <c r="A829" s="943"/>
      <c r="B829" s="938"/>
      <c r="C829" s="891"/>
      <c r="D829" s="891"/>
      <c r="E829" s="984">
        <f t="shared" si="127"/>
        <v>0</v>
      </c>
      <c r="F829" s="890">
        <f>IF(A829=0,0,ROUND(E829/VLOOKUP(A829,'Teaching Areas'!$A$18:$B$86,2,FALSE),0))</f>
        <v>0</v>
      </c>
      <c r="G829" s="891"/>
      <c r="H829" s="890" t="str">
        <f t="shared" si="128"/>
        <v/>
      </c>
      <c r="I829" s="983"/>
      <c r="J829" s="923"/>
      <c r="K829" s="922"/>
      <c r="L829" s="922"/>
      <c r="M829" s="922"/>
      <c r="N829" s="924"/>
      <c r="O829" s="1096" t="str">
        <f t="shared" si="129"/>
        <v/>
      </c>
      <c r="P829" s="926"/>
      <c r="Q829" s="926"/>
      <c r="R829" s="926"/>
      <c r="S829" s="926"/>
      <c r="T829" s="926"/>
      <c r="U829" s="926"/>
      <c r="V829" s="926"/>
      <c r="W829" s="926"/>
      <c r="X829" s="926"/>
      <c r="Y829" s="926"/>
      <c r="Z829" s="926"/>
      <c r="AA829" s="926"/>
      <c r="AB829" s="926"/>
      <c r="AC829" s="926"/>
      <c r="AD829" s="926"/>
      <c r="AE829" s="926"/>
    </row>
    <row r="830" spans="1:31" ht="15" customHeight="1" x14ac:dyDescent="0.2">
      <c r="A830" s="943"/>
      <c r="B830" s="939"/>
      <c r="C830" s="891"/>
      <c r="D830" s="891"/>
      <c r="E830" s="984">
        <f t="shared" si="127"/>
        <v>0</v>
      </c>
      <c r="F830" s="890">
        <f>IF(A830=0,0,ROUND(E830/VLOOKUP(A830,'Teaching Areas'!$A$18:$B$86,2,FALSE),0))</f>
        <v>0</v>
      </c>
      <c r="G830" s="892"/>
      <c r="H830" s="890" t="str">
        <f t="shared" si="128"/>
        <v/>
      </c>
      <c r="I830" s="985"/>
      <c r="J830" s="923"/>
      <c r="K830" s="922"/>
      <c r="L830" s="922"/>
      <c r="M830" s="922"/>
      <c r="N830" s="924"/>
      <c r="O830" s="1096" t="str">
        <f t="shared" si="129"/>
        <v/>
      </c>
      <c r="P830" s="926"/>
      <c r="Q830" s="926"/>
      <c r="R830" s="926"/>
      <c r="S830" s="926"/>
      <c r="T830" s="926"/>
      <c r="U830" s="926"/>
      <c r="V830" s="926"/>
      <c r="W830" s="926"/>
      <c r="X830" s="926"/>
      <c r="Y830" s="926"/>
      <c r="Z830" s="926"/>
      <c r="AA830" s="926"/>
      <c r="AB830" s="926"/>
      <c r="AC830" s="926"/>
      <c r="AD830" s="926"/>
      <c r="AE830" s="926"/>
    </row>
    <row r="831" spans="1:31" ht="15" customHeight="1" x14ac:dyDescent="0.2">
      <c r="A831" s="943"/>
      <c r="B831" s="939"/>
      <c r="C831" s="891"/>
      <c r="D831" s="891"/>
      <c r="E831" s="984">
        <f t="shared" si="127"/>
        <v>0</v>
      </c>
      <c r="F831" s="890">
        <f>IF(A831=0,0,ROUND(E831/VLOOKUP(A831,'Teaching Areas'!$A$18:$B$86,2,FALSE),0))</f>
        <v>0</v>
      </c>
      <c r="G831" s="892"/>
      <c r="H831" s="890" t="str">
        <f t="shared" si="128"/>
        <v/>
      </c>
      <c r="I831" s="985"/>
      <c r="J831" s="923"/>
      <c r="K831" s="922"/>
      <c r="L831" s="922"/>
      <c r="M831" s="922"/>
      <c r="N831" s="924"/>
      <c r="O831" s="1096" t="str">
        <f t="shared" si="129"/>
        <v/>
      </c>
      <c r="P831" s="926"/>
      <c r="Q831" s="926"/>
      <c r="R831" s="926"/>
      <c r="S831" s="926"/>
      <c r="T831" s="926"/>
      <c r="U831" s="926"/>
      <c r="V831" s="926"/>
      <c r="W831" s="926"/>
      <c r="X831" s="926"/>
      <c r="Y831" s="926"/>
      <c r="Z831" s="926"/>
      <c r="AA831" s="926"/>
      <c r="AB831" s="926"/>
      <c r="AC831" s="926"/>
      <c r="AD831" s="926"/>
      <c r="AE831" s="926"/>
    </row>
    <row r="832" spans="1:31" ht="15" customHeight="1" x14ac:dyDescent="0.2">
      <c r="A832" s="943"/>
      <c r="B832" s="938"/>
      <c r="C832" s="891"/>
      <c r="D832" s="891"/>
      <c r="E832" s="984">
        <f t="shared" si="127"/>
        <v>0</v>
      </c>
      <c r="F832" s="890">
        <f>IF(A832=0,0,ROUND(E832/VLOOKUP(A832,'Teaching Areas'!$A$18:$B$86,2,FALSE),0))</f>
        <v>0</v>
      </c>
      <c r="G832" s="891"/>
      <c r="H832" s="890" t="str">
        <f t="shared" si="128"/>
        <v/>
      </c>
      <c r="I832" s="983"/>
      <c r="J832" s="923"/>
      <c r="K832" s="922"/>
      <c r="L832" s="922"/>
      <c r="M832" s="922"/>
      <c r="N832" s="924"/>
      <c r="O832" s="1096" t="str">
        <f t="shared" si="129"/>
        <v/>
      </c>
      <c r="P832" s="926"/>
      <c r="Q832" s="926"/>
      <c r="R832" s="926"/>
      <c r="S832" s="926"/>
      <c r="T832" s="926"/>
      <c r="U832" s="926"/>
      <c r="V832" s="926"/>
      <c r="W832" s="926"/>
      <c r="X832" s="926"/>
      <c r="Y832" s="926"/>
      <c r="Z832" s="926"/>
      <c r="AA832" s="926"/>
      <c r="AB832" s="926"/>
      <c r="AC832" s="926"/>
      <c r="AD832" s="926"/>
      <c r="AE832" s="926"/>
    </row>
    <row r="833" spans="1:31" ht="15" customHeight="1" x14ac:dyDescent="0.2">
      <c r="A833" s="943"/>
      <c r="B833" s="938"/>
      <c r="C833" s="891"/>
      <c r="D833" s="891"/>
      <c r="E833" s="984">
        <f t="shared" si="127"/>
        <v>0</v>
      </c>
      <c r="F833" s="890">
        <f>IF(A833=0,0,ROUND(E833/VLOOKUP(A833,'Teaching Areas'!$A$18:$B$86,2,FALSE),0))</f>
        <v>0</v>
      </c>
      <c r="G833" s="891"/>
      <c r="H833" s="890" t="str">
        <f t="shared" si="128"/>
        <v/>
      </c>
      <c r="I833" s="983"/>
      <c r="J833" s="923"/>
      <c r="K833" s="922"/>
      <c r="L833" s="922"/>
      <c r="M833" s="922"/>
      <c r="N833" s="924"/>
      <c r="O833" s="1096" t="str">
        <f t="shared" si="129"/>
        <v/>
      </c>
      <c r="P833" s="926"/>
      <c r="Q833" s="926"/>
      <c r="R833" s="926"/>
      <c r="S833" s="926"/>
      <c r="T833" s="926"/>
      <c r="U833" s="926"/>
      <c r="V833" s="926"/>
      <c r="W833" s="926"/>
      <c r="X833" s="926"/>
      <c r="Y833" s="926"/>
      <c r="Z833" s="926"/>
      <c r="AA833" s="926"/>
      <c r="AB833" s="926"/>
      <c r="AC833" s="926"/>
      <c r="AD833" s="926"/>
      <c r="AE833" s="926"/>
    </row>
    <row r="834" spans="1:31" ht="15" customHeight="1" x14ac:dyDescent="0.2">
      <c r="A834" s="943"/>
      <c r="B834" s="937"/>
      <c r="C834" s="893"/>
      <c r="D834" s="893"/>
      <c r="E834" s="984">
        <f t="shared" si="127"/>
        <v>0</v>
      </c>
      <c r="F834" s="890">
        <f>IF(A834=0,0,ROUND(E834/VLOOKUP(A834,'Teaching Areas'!$A$18:$B$86,2,FALSE),0))</f>
        <v>0</v>
      </c>
      <c r="G834" s="891"/>
      <c r="H834" s="890" t="str">
        <f t="shared" si="128"/>
        <v/>
      </c>
      <c r="I834" s="983"/>
      <c r="J834" s="923"/>
      <c r="K834" s="922"/>
      <c r="L834" s="922"/>
      <c r="M834" s="922"/>
      <c r="N834" s="924"/>
      <c r="O834" s="1096" t="str">
        <f t="shared" si="129"/>
        <v/>
      </c>
      <c r="P834" s="926"/>
      <c r="Q834" s="926"/>
      <c r="R834" s="926"/>
      <c r="S834" s="926"/>
      <c r="T834" s="926"/>
      <c r="U834" s="926"/>
      <c r="V834" s="926"/>
      <c r="W834" s="926"/>
      <c r="X834" s="926"/>
      <c r="Y834" s="926"/>
      <c r="Z834" s="926"/>
      <c r="AA834" s="926"/>
      <c r="AB834" s="926"/>
      <c r="AC834" s="926"/>
      <c r="AD834" s="926"/>
      <c r="AE834" s="926"/>
    </row>
    <row r="835" spans="1:31" ht="15" customHeight="1" x14ac:dyDescent="0.2">
      <c r="A835" s="943"/>
      <c r="B835" s="938"/>
      <c r="C835" s="891"/>
      <c r="D835" s="891"/>
      <c r="E835" s="984">
        <f t="shared" si="127"/>
        <v>0</v>
      </c>
      <c r="F835" s="890">
        <f>IF(A835=0,0,ROUND(E835/VLOOKUP(A835,'Teaching Areas'!$A$18:$B$86,2,FALSE),0))</f>
        <v>0</v>
      </c>
      <c r="G835" s="891"/>
      <c r="H835" s="890" t="str">
        <f t="shared" si="128"/>
        <v/>
      </c>
      <c r="I835" s="983"/>
      <c r="J835" s="923"/>
      <c r="K835" s="922"/>
      <c r="L835" s="922"/>
      <c r="M835" s="922"/>
      <c r="N835" s="924"/>
      <c r="O835" s="1096" t="str">
        <f t="shared" si="129"/>
        <v/>
      </c>
      <c r="P835" s="926"/>
      <c r="Q835" s="926"/>
      <c r="R835" s="926"/>
      <c r="S835" s="926"/>
      <c r="T835" s="926"/>
      <c r="U835" s="926"/>
      <c r="V835" s="926"/>
      <c r="W835" s="926"/>
      <c r="X835" s="926"/>
      <c r="Y835" s="926"/>
      <c r="Z835" s="926"/>
      <c r="AA835" s="926"/>
      <c r="AB835" s="926"/>
      <c r="AC835" s="926"/>
      <c r="AD835" s="926"/>
      <c r="AE835" s="926"/>
    </row>
    <row r="836" spans="1:31" ht="15" customHeight="1" x14ac:dyDescent="0.2">
      <c r="A836" s="943"/>
      <c r="B836" s="938"/>
      <c r="C836" s="891"/>
      <c r="D836" s="891"/>
      <c r="E836" s="984">
        <f t="shared" si="127"/>
        <v>0</v>
      </c>
      <c r="F836" s="890">
        <f>IF(A836=0,0,ROUND(E836/VLOOKUP(A836,'Teaching Areas'!$A$18:$B$86,2,FALSE),0))</f>
        <v>0</v>
      </c>
      <c r="G836" s="891"/>
      <c r="H836" s="890" t="str">
        <f t="shared" si="128"/>
        <v/>
      </c>
      <c r="I836" s="983"/>
      <c r="J836" s="923"/>
      <c r="K836" s="922"/>
      <c r="L836" s="922"/>
      <c r="M836" s="922"/>
      <c r="N836" s="924"/>
      <c r="O836" s="1096" t="str">
        <f t="shared" si="129"/>
        <v/>
      </c>
      <c r="P836" s="926"/>
      <c r="Q836" s="926"/>
      <c r="R836" s="926"/>
      <c r="S836" s="926"/>
      <c r="T836" s="926"/>
      <c r="U836" s="926"/>
      <c r="V836" s="926"/>
      <c r="W836" s="926"/>
      <c r="X836" s="926"/>
      <c r="Y836" s="926"/>
      <c r="Z836" s="926"/>
      <c r="AA836" s="926"/>
      <c r="AB836" s="926"/>
      <c r="AC836" s="926"/>
      <c r="AD836" s="926"/>
      <c r="AE836" s="926"/>
    </row>
    <row r="837" spans="1:31" ht="15" hidden="1" customHeight="1" thickBot="1" x14ac:dyDescent="0.25">
      <c r="A837" s="943"/>
      <c r="B837" s="938"/>
      <c r="C837" s="891"/>
      <c r="D837" s="891"/>
      <c r="E837" s="984">
        <f t="shared" si="127"/>
        <v>0</v>
      </c>
      <c r="F837" s="890">
        <f>IF(A837=0,0,ROUND(E837/VLOOKUP(A837,'Teaching Areas'!$A$18:$B$86,2,FALSE),0))</f>
        <v>0</v>
      </c>
      <c r="G837" s="891"/>
      <c r="H837" s="890" t="str">
        <f t="shared" si="128"/>
        <v/>
      </c>
      <c r="I837" s="983"/>
      <c r="J837" s="923"/>
      <c r="K837" s="922"/>
      <c r="L837" s="922"/>
      <c r="M837" s="922"/>
      <c r="N837" s="924"/>
      <c r="O837" s="1096" t="str">
        <f t="shared" si="129"/>
        <v/>
      </c>
      <c r="P837" s="926"/>
      <c r="Q837" s="926"/>
      <c r="R837" s="926"/>
      <c r="S837" s="926"/>
      <c r="T837" s="926"/>
      <c r="U837" s="926"/>
      <c r="V837" s="926"/>
      <c r="W837" s="926"/>
      <c r="X837" s="926"/>
      <c r="Y837" s="926"/>
      <c r="Z837" s="926"/>
      <c r="AA837" s="926"/>
      <c r="AB837" s="926"/>
      <c r="AC837" s="926"/>
      <c r="AD837" s="926"/>
      <c r="AE837" s="926"/>
    </row>
    <row r="838" spans="1:31" ht="15" hidden="1" customHeight="1" thickBot="1" x14ac:dyDescent="0.25">
      <c r="A838" s="943"/>
      <c r="B838" s="938"/>
      <c r="C838" s="891"/>
      <c r="D838" s="891"/>
      <c r="E838" s="984">
        <f t="shared" si="127"/>
        <v>0</v>
      </c>
      <c r="F838" s="890">
        <f>IF(A838=0,0,ROUND(E838/VLOOKUP(A838,'Teaching Areas'!$A$18:$B$86,2,FALSE),0))</f>
        <v>0</v>
      </c>
      <c r="G838" s="891"/>
      <c r="H838" s="890" t="str">
        <f t="shared" si="128"/>
        <v/>
      </c>
      <c r="I838" s="983"/>
      <c r="J838" s="923"/>
      <c r="K838" s="922"/>
      <c r="L838" s="922"/>
      <c r="M838" s="922"/>
      <c r="N838" s="924"/>
      <c r="O838" s="1096" t="str">
        <f t="shared" si="129"/>
        <v/>
      </c>
      <c r="P838" s="926"/>
      <c r="Q838" s="926"/>
      <c r="R838" s="926"/>
      <c r="S838" s="926"/>
      <c r="T838" s="926"/>
      <c r="U838" s="926"/>
      <c r="V838" s="926"/>
      <c r="W838" s="926"/>
      <c r="X838" s="926"/>
      <c r="Y838" s="926"/>
      <c r="Z838" s="926"/>
      <c r="AA838" s="926"/>
      <c r="AB838" s="926"/>
      <c r="AC838" s="926"/>
      <c r="AD838" s="926"/>
      <c r="AE838" s="926"/>
    </row>
    <row r="839" spans="1:31" ht="15" hidden="1" customHeight="1" thickBot="1" x14ac:dyDescent="0.25">
      <c r="A839" s="943"/>
      <c r="B839" s="938"/>
      <c r="C839" s="891"/>
      <c r="D839" s="891"/>
      <c r="E839" s="984">
        <f t="shared" si="127"/>
        <v>0</v>
      </c>
      <c r="F839" s="890">
        <f>IF(A839=0,0,ROUND(E839/VLOOKUP(A839,'Teaching Areas'!$A$18:$B$86,2,FALSE),0))</f>
        <v>0</v>
      </c>
      <c r="G839" s="891"/>
      <c r="H839" s="890" t="str">
        <f t="shared" si="128"/>
        <v/>
      </c>
      <c r="I839" s="983"/>
      <c r="J839" s="923"/>
      <c r="K839" s="922"/>
      <c r="L839" s="922"/>
      <c r="M839" s="922"/>
      <c r="N839" s="924"/>
      <c r="O839" s="1096" t="str">
        <f t="shared" si="129"/>
        <v/>
      </c>
      <c r="P839" s="926"/>
      <c r="Q839" s="926"/>
      <c r="R839" s="926"/>
      <c r="S839" s="926"/>
      <c r="T839" s="926"/>
      <c r="U839" s="926"/>
      <c r="V839" s="926"/>
      <c r="W839" s="926"/>
      <c r="X839" s="926"/>
      <c r="Y839" s="926"/>
      <c r="Z839" s="926"/>
      <c r="AA839" s="926"/>
      <c r="AB839" s="926"/>
      <c r="AC839" s="926"/>
      <c r="AD839" s="926"/>
      <c r="AE839" s="926"/>
    </row>
    <row r="840" spans="1:31" ht="15" hidden="1" customHeight="1" thickBot="1" x14ac:dyDescent="0.25">
      <c r="A840" s="943"/>
      <c r="B840" s="938"/>
      <c r="C840" s="891"/>
      <c r="D840" s="891"/>
      <c r="E840" s="984">
        <f t="shared" si="127"/>
        <v>0</v>
      </c>
      <c r="F840" s="890">
        <f>IF(A840=0,0,ROUND(E840/VLOOKUP(A840,'Teaching Areas'!$A$18:$B$86,2,FALSE),0))</f>
        <v>0</v>
      </c>
      <c r="G840" s="891"/>
      <c r="H840" s="890" t="str">
        <f t="shared" si="128"/>
        <v/>
      </c>
      <c r="I840" s="983"/>
      <c r="J840" s="923"/>
      <c r="K840" s="922"/>
      <c r="L840" s="922"/>
      <c r="M840" s="922"/>
      <c r="N840" s="924"/>
      <c r="O840" s="1096" t="str">
        <f t="shared" si="129"/>
        <v/>
      </c>
      <c r="P840" s="926"/>
      <c r="Q840" s="926"/>
      <c r="R840" s="926"/>
      <c r="S840" s="926"/>
      <c r="T840" s="926"/>
      <c r="U840" s="926"/>
      <c r="V840" s="926"/>
      <c r="W840" s="926"/>
      <c r="X840" s="926"/>
      <c r="Y840" s="926"/>
      <c r="Z840" s="926"/>
      <c r="AA840" s="926"/>
      <c r="AB840" s="926"/>
      <c r="AC840" s="926"/>
      <c r="AD840" s="926"/>
      <c r="AE840" s="926"/>
    </row>
    <row r="841" spans="1:31" ht="15" hidden="1" customHeight="1" thickBot="1" x14ac:dyDescent="0.25">
      <c r="A841" s="943"/>
      <c r="B841" s="938"/>
      <c r="C841" s="891"/>
      <c r="D841" s="891"/>
      <c r="E841" s="984">
        <f t="shared" si="127"/>
        <v>0</v>
      </c>
      <c r="F841" s="890">
        <f>IF(A841=0,0,ROUND(E841/VLOOKUP(A841,'Teaching Areas'!$A$18:$B$86,2,FALSE),0))</f>
        <v>0</v>
      </c>
      <c r="G841" s="891"/>
      <c r="H841" s="890" t="str">
        <f t="shared" si="128"/>
        <v/>
      </c>
      <c r="I841" s="983"/>
      <c r="J841" s="923"/>
      <c r="K841" s="922"/>
      <c r="L841" s="922"/>
      <c r="M841" s="922"/>
      <c r="N841" s="924"/>
      <c r="O841" s="1096" t="str">
        <f t="shared" si="129"/>
        <v/>
      </c>
      <c r="P841" s="926"/>
      <c r="Q841" s="926"/>
      <c r="R841" s="926"/>
      <c r="S841" s="926"/>
      <c r="T841" s="926"/>
      <c r="U841" s="926"/>
      <c r="V841" s="926"/>
      <c r="W841" s="926"/>
      <c r="X841" s="926"/>
      <c r="Y841" s="926"/>
      <c r="Z841" s="926"/>
      <c r="AA841" s="926"/>
      <c r="AB841" s="926"/>
      <c r="AC841" s="926"/>
      <c r="AD841" s="926"/>
      <c r="AE841" s="926"/>
    </row>
    <row r="842" spans="1:31" ht="15" hidden="1" customHeight="1" thickBot="1" x14ac:dyDescent="0.25">
      <c r="A842" s="943"/>
      <c r="B842" s="938"/>
      <c r="C842" s="891"/>
      <c r="D842" s="891"/>
      <c r="E842" s="984">
        <f t="shared" si="127"/>
        <v>0</v>
      </c>
      <c r="F842" s="890">
        <f>IF(A842=0,0,ROUND(E842/VLOOKUP(A842,'Teaching Areas'!$A$18:$B$86,2,FALSE),0))</f>
        <v>0</v>
      </c>
      <c r="G842" s="891"/>
      <c r="H842" s="890" t="str">
        <f t="shared" si="128"/>
        <v/>
      </c>
      <c r="I842" s="983"/>
      <c r="J842" s="923"/>
      <c r="K842" s="922"/>
      <c r="L842" s="922"/>
      <c r="M842" s="922"/>
      <c r="N842" s="924"/>
      <c r="O842" s="1096" t="str">
        <f t="shared" si="129"/>
        <v/>
      </c>
      <c r="P842" s="926"/>
      <c r="Q842" s="926"/>
      <c r="R842" s="926"/>
      <c r="S842" s="926"/>
      <c r="T842" s="926"/>
      <c r="U842" s="926"/>
      <c r="V842" s="926"/>
      <c r="W842" s="926"/>
      <c r="X842" s="926"/>
      <c r="Y842" s="926"/>
      <c r="Z842" s="926"/>
      <c r="AA842" s="926"/>
      <c r="AB842" s="926"/>
      <c r="AC842" s="926"/>
      <c r="AD842" s="926"/>
      <c r="AE842" s="926"/>
    </row>
    <row r="843" spans="1:31" ht="15" hidden="1" customHeight="1" thickBot="1" x14ac:dyDescent="0.25">
      <c r="A843" s="943"/>
      <c r="B843" s="938"/>
      <c r="C843" s="891"/>
      <c r="D843" s="891"/>
      <c r="E843" s="984">
        <f t="shared" si="127"/>
        <v>0</v>
      </c>
      <c r="F843" s="890">
        <f>IF(A843=0,0,ROUND(E843/VLOOKUP(A843,'Teaching Areas'!$A$18:$B$86,2,FALSE),0))</f>
        <v>0</v>
      </c>
      <c r="G843" s="891"/>
      <c r="H843" s="890" t="str">
        <f t="shared" si="128"/>
        <v/>
      </c>
      <c r="I843" s="983"/>
      <c r="J843" s="923"/>
      <c r="K843" s="922"/>
      <c r="L843" s="922"/>
      <c r="M843" s="922"/>
      <c r="N843" s="924"/>
      <c r="O843" s="1096" t="str">
        <f t="shared" si="129"/>
        <v/>
      </c>
      <c r="P843" s="926"/>
      <c r="Q843" s="926"/>
      <c r="R843" s="926"/>
      <c r="S843" s="926"/>
      <c r="T843" s="926"/>
      <c r="U843" s="926"/>
      <c r="V843" s="926"/>
      <c r="W843" s="926"/>
      <c r="X843" s="926"/>
      <c r="Y843" s="926"/>
      <c r="Z843" s="926"/>
      <c r="AA843" s="926"/>
      <c r="AB843" s="926"/>
      <c r="AC843" s="926"/>
      <c r="AD843" s="926"/>
      <c r="AE843" s="926"/>
    </row>
    <row r="844" spans="1:31" ht="15" hidden="1" customHeight="1" thickBot="1" x14ac:dyDescent="0.25">
      <c r="A844" s="943"/>
      <c r="B844" s="938"/>
      <c r="C844" s="891"/>
      <c r="D844" s="891"/>
      <c r="E844" s="984">
        <f t="shared" si="127"/>
        <v>0</v>
      </c>
      <c r="F844" s="890">
        <f>IF(A844=0,0,ROUND(E844/VLOOKUP(A844,'Teaching Areas'!$A$18:$B$86,2,FALSE),0))</f>
        <v>0</v>
      </c>
      <c r="G844" s="891"/>
      <c r="H844" s="890" t="str">
        <f t="shared" si="128"/>
        <v/>
      </c>
      <c r="I844" s="983"/>
      <c r="J844" s="923"/>
      <c r="K844" s="922"/>
      <c r="L844" s="922"/>
      <c r="M844" s="922"/>
      <c r="N844" s="924"/>
      <c r="O844" s="1096" t="str">
        <f t="shared" si="129"/>
        <v/>
      </c>
      <c r="P844" s="926"/>
      <c r="Q844" s="926"/>
      <c r="R844" s="926"/>
      <c r="S844" s="926"/>
      <c r="T844" s="926"/>
      <c r="U844" s="926"/>
      <c r="V844" s="926"/>
      <c r="W844" s="926"/>
      <c r="X844" s="926"/>
      <c r="Y844" s="926"/>
      <c r="Z844" s="926"/>
      <c r="AA844" s="926"/>
      <c r="AB844" s="926"/>
      <c r="AC844" s="926"/>
      <c r="AD844" s="926"/>
      <c r="AE844" s="926"/>
    </row>
    <row r="845" spans="1:31" ht="15" hidden="1" customHeight="1" thickBot="1" x14ac:dyDescent="0.25">
      <c r="A845" s="943"/>
      <c r="B845" s="938"/>
      <c r="C845" s="891"/>
      <c r="D845" s="891"/>
      <c r="E845" s="984">
        <f t="shared" si="127"/>
        <v>0</v>
      </c>
      <c r="F845" s="890">
        <f>IF(A845=0,0,ROUND(E845/VLOOKUP(A845,'Teaching Areas'!$A$18:$B$86,2,FALSE),0))</f>
        <v>0</v>
      </c>
      <c r="G845" s="891"/>
      <c r="H845" s="890" t="str">
        <f t="shared" si="128"/>
        <v/>
      </c>
      <c r="I845" s="983"/>
      <c r="J845" s="923"/>
      <c r="K845" s="922"/>
      <c r="L845" s="922"/>
      <c r="M845" s="922"/>
      <c r="N845" s="924"/>
      <c r="O845" s="1096" t="str">
        <f t="shared" si="129"/>
        <v/>
      </c>
      <c r="P845" s="926"/>
      <c r="Q845" s="926"/>
      <c r="R845" s="926"/>
      <c r="S845" s="926"/>
      <c r="T845" s="926"/>
      <c r="U845" s="926"/>
      <c r="V845" s="926"/>
      <c r="W845" s="926"/>
      <c r="X845" s="926"/>
      <c r="Y845" s="926"/>
      <c r="Z845" s="926"/>
      <c r="AA845" s="926"/>
      <c r="AB845" s="926"/>
      <c r="AC845" s="926"/>
      <c r="AD845" s="926"/>
      <c r="AE845" s="926"/>
    </row>
    <row r="846" spans="1:31" ht="15" hidden="1" customHeight="1" thickBot="1" x14ac:dyDescent="0.25">
      <c r="A846" s="943"/>
      <c r="B846" s="938"/>
      <c r="C846" s="891"/>
      <c r="D846" s="891"/>
      <c r="E846" s="984">
        <f t="shared" si="127"/>
        <v>0</v>
      </c>
      <c r="F846" s="890">
        <f>IF(A846=0,0,ROUND(E846/VLOOKUP(A846,'Teaching Areas'!$A$18:$B$86,2,FALSE),0))</f>
        <v>0</v>
      </c>
      <c r="G846" s="891"/>
      <c r="H846" s="890" t="str">
        <f t="shared" si="128"/>
        <v/>
      </c>
      <c r="I846" s="983"/>
      <c r="J846" s="923"/>
      <c r="K846" s="922"/>
      <c r="L846" s="922"/>
      <c r="M846" s="922"/>
      <c r="N846" s="924"/>
      <c r="O846" s="1096" t="str">
        <f t="shared" si="129"/>
        <v/>
      </c>
      <c r="P846" s="926"/>
      <c r="Q846" s="926"/>
      <c r="R846" s="926"/>
      <c r="S846" s="926"/>
      <c r="T846" s="926"/>
      <c r="U846" s="926"/>
      <c r="V846" s="926"/>
      <c r="W846" s="926"/>
      <c r="X846" s="926"/>
      <c r="Y846" s="926"/>
      <c r="Z846" s="926"/>
      <c r="AA846" s="926"/>
      <c r="AB846" s="926"/>
      <c r="AC846" s="926"/>
      <c r="AD846" s="926"/>
      <c r="AE846" s="926"/>
    </row>
    <row r="847" spans="1:31" ht="15" hidden="1" customHeight="1" thickBot="1" x14ac:dyDescent="0.25">
      <c r="A847" s="943"/>
      <c r="B847" s="938"/>
      <c r="C847" s="891"/>
      <c r="D847" s="891"/>
      <c r="E847" s="984">
        <f t="shared" si="127"/>
        <v>0</v>
      </c>
      <c r="F847" s="890">
        <f>IF(A847=0,0,ROUND(E847/VLOOKUP(A847,'Teaching Areas'!$A$18:$B$86,2,FALSE),0))</f>
        <v>0</v>
      </c>
      <c r="G847" s="891"/>
      <c r="H847" s="890" t="str">
        <f t="shared" si="128"/>
        <v/>
      </c>
      <c r="I847" s="983"/>
      <c r="J847" s="923"/>
      <c r="K847" s="922"/>
      <c r="L847" s="922"/>
      <c r="M847" s="922"/>
      <c r="N847" s="924"/>
      <c r="O847" s="1096" t="str">
        <f t="shared" si="129"/>
        <v/>
      </c>
      <c r="P847" s="926"/>
      <c r="Q847" s="926"/>
      <c r="R847" s="926"/>
      <c r="S847" s="926"/>
      <c r="T847" s="926"/>
      <c r="U847" s="926"/>
      <c r="V847" s="926"/>
      <c r="W847" s="926"/>
      <c r="X847" s="926"/>
      <c r="Y847" s="926"/>
      <c r="Z847" s="926"/>
      <c r="AA847" s="926"/>
      <c r="AB847" s="926"/>
      <c r="AC847" s="926"/>
      <c r="AD847" s="926"/>
      <c r="AE847" s="926"/>
    </row>
    <row r="848" spans="1:31" ht="15" hidden="1" customHeight="1" thickBot="1" x14ac:dyDescent="0.25">
      <c r="A848" s="943"/>
      <c r="B848" s="938"/>
      <c r="C848" s="891"/>
      <c r="D848" s="891"/>
      <c r="E848" s="984">
        <f t="shared" si="127"/>
        <v>0</v>
      </c>
      <c r="F848" s="890">
        <f>IF(A848=0,0,ROUND(E848/VLOOKUP(A848,'Teaching Areas'!$A$18:$B$86,2,FALSE),0))</f>
        <v>0</v>
      </c>
      <c r="G848" s="891"/>
      <c r="H848" s="890" t="str">
        <f t="shared" si="128"/>
        <v/>
      </c>
      <c r="I848" s="983"/>
      <c r="J848" s="923"/>
      <c r="K848" s="922"/>
      <c r="L848" s="922"/>
      <c r="M848" s="922"/>
      <c r="N848" s="924"/>
      <c r="O848" s="1096" t="str">
        <f t="shared" si="129"/>
        <v/>
      </c>
      <c r="P848" s="926"/>
      <c r="Q848" s="926"/>
      <c r="R848" s="926"/>
      <c r="S848" s="926"/>
      <c r="T848" s="926"/>
      <c r="U848" s="926"/>
      <c r="V848" s="926"/>
      <c r="W848" s="926"/>
      <c r="X848" s="926"/>
      <c r="Y848" s="926"/>
      <c r="Z848" s="926"/>
      <c r="AA848" s="926"/>
      <c r="AB848" s="926"/>
      <c r="AC848" s="926"/>
      <c r="AD848" s="926"/>
      <c r="AE848" s="926"/>
    </row>
    <row r="849" spans="1:31" ht="15" hidden="1" customHeight="1" thickBot="1" x14ac:dyDescent="0.25">
      <c r="A849" s="943"/>
      <c r="B849" s="938"/>
      <c r="C849" s="891"/>
      <c r="D849" s="891"/>
      <c r="E849" s="984">
        <f t="shared" si="127"/>
        <v>0</v>
      </c>
      <c r="F849" s="890">
        <f>IF(A849=0,0,ROUND(E849/VLOOKUP(A849,'Teaching Areas'!$A$18:$B$86,2,FALSE),0))</f>
        <v>0</v>
      </c>
      <c r="G849" s="891"/>
      <c r="H849" s="890" t="str">
        <f t="shared" si="128"/>
        <v/>
      </c>
      <c r="I849" s="983"/>
      <c r="J849" s="923"/>
      <c r="K849" s="922"/>
      <c r="L849" s="922"/>
      <c r="M849" s="922"/>
      <c r="N849" s="924"/>
      <c r="O849" s="1096" t="str">
        <f t="shared" si="129"/>
        <v/>
      </c>
      <c r="P849" s="926"/>
      <c r="Q849" s="926"/>
      <c r="R849" s="926"/>
      <c r="S849" s="926"/>
      <c r="T849" s="926"/>
      <c r="U849" s="926"/>
      <c r="V849" s="926"/>
      <c r="W849" s="926"/>
      <c r="X849" s="926"/>
      <c r="Y849" s="926"/>
      <c r="Z849" s="926"/>
      <c r="AA849" s="926"/>
      <c r="AB849" s="926"/>
      <c r="AC849" s="926"/>
      <c r="AD849" s="926"/>
      <c r="AE849" s="926"/>
    </row>
    <row r="850" spans="1:31" ht="15" hidden="1" customHeight="1" thickBot="1" x14ac:dyDescent="0.25">
      <c r="A850" s="943"/>
      <c r="B850" s="939"/>
      <c r="C850" s="891"/>
      <c r="D850" s="891"/>
      <c r="E850" s="984">
        <f t="shared" si="127"/>
        <v>0</v>
      </c>
      <c r="F850" s="890">
        <f>IF(A850=0,0,ROUND(E850/VLOOKUP(A850,'Teaching Areas'!$A$18:$B$86,2,FALSE),0))</f>
        <v>0</v>
      </c>
      <c r="G850" s="892"/>
      <c r="H850" s="890" t="str">
        <f t="shared" si="128"/>
        <v/>
      </c>
      <c r="I850" s="985"/>
      <c r="J850" s="923"/>
      <c r="K850" s="922"/>
      <c r="L850" s="922"/>
      <c r="M850" s="922"/>
      <c r="N850" s="924"/>
      <c r="O850" s="1096" t="str">
        <f t="shared" si="129"/>
        <v/>
      </c>
      <c r="P850" s="926"/>
      <c r="Q850" s="926"/>
      <c r="R850" s="926"/>
      <c r="S850" s="926"/>
      <c r="T850" s="926"/>
      <c r="U850" s="926"/>
      <c r="V850" s="926"/>
      <c r="W850" s="926"/>
      <c r="X850" s="926"/>
      <c r="Y850" s="926"/>
      <c r="Z850" s="926"/>
      <c r="AA850" s="926"/>
      <c r="AB850" s="926"/>
      <c r="AC850" s="926"/>
      <c r="AD850" s="926"/>
      <c r="AE850" s="926"/>
    </row>
    <row r="851" spans="1:31" ht="15" hidden="1" customHeight="1" thickBot="1" x14ac:dyDescent="0.25">
      <c r="A851" s="943"/>
      <c r="B851" s="939"/>
      <c r="C851" s="891"/>
      <c r="D851" s="891"/>
      <c r="E851" s="984">
        <f t="shared" si="127"/>
        <v>0</v>
      </c>
      <c r="F851" s="890">
        <f>IF(A851=0,0,ROUND(E851/VLOOKUP(A851,'Teaching Areas'!$A$18:$B$86,2,FALSE),0))</f>
        <v>0</v>
      </c>
      <c r="G851" s="892"/>
      <c r="H851" s="890" t="str">
        <f t="shared" si="128"/>
        <v/>
      </c>
      <c r="I851" s="985"/>
      <c r="J851" s="923"/>
      <c r="K851" s="922"/>
      <c r="L851" s="922"/>
      <c r="M851" s="922"/>
      <c r="N851" s="924"/>
      <c r="O851" s="1096" t="str">
        <f t="shared" si="129"/>
        <v/>
      </c>
      <c r="P851" s="926"/>
      <c r="Q851" s="926"/>
      <c r="R851" s="926"/>
      <c r="S851" s="926"/>
      <c r="T851" s="926"/>
      <c r="U851" s="926"/>
      <c r="V851" s="926"/>
      <c r="W851" s="926"/>
      <c r="X851" s="926"/>
      <c r="Y851" s="926"/>
      <c r="Z851" s="926"/>
      <c r="AA851" s="926"/>
      <c r="AB851" s="926"/>
      <c r="AC851" s="926"/>
      <c r="AD851" s="926"/>
      <c r="AE851" s="926"/>
    </row>
    <row r="852" spans="1:31" ht="15" hidden="1" customHeight="1" thickBot="1" x14ac:dyDescent="0.25">
      <c r="A852" s="943"/>
      <c r="B852" s="938"/>
      <c r="C852" s="891"/>
      <c r="D852" s="891"/>
      <c r="E852" s="984">
        <f t="shared" si="127"/>
        <v>0</v>
      </c>
      <c r="F852" s="890">
        <f>IF(A852=0,0,ROUND(E852/VLOOKUP(A852,'Teaching Areas'!$A$18:$B$86,2,FALSE),0))</f>
        <v>0</v>
      </c>
      <c r="G852" s="891"/>
      <c r="H852" s="890" t="str">
        <f t="shared" si="128"/>
        <v/>
      </c>
      <c r="I852" s="983"/>
      <c r="J852" s="923"/>
      <c r="K852" s="922"/>
      <c r="L852" s="922"/>
      <c r="M852" s="922"/>
      <c r="N852" s="924"/>
      <c r="O852" s="1096" t="str">
        <f t="shared" si="129"/>
        <v/>
      </c>
      <c r="P852" s="926"/>
      <c r="Q852" s="926"/>
      <c r="R852" s="926"/>
      <c r="S852" s="926"/>
      <c r="T852" s="926"/>
      <c r="U852" s="926"/>
      <c r="V852" s="926"/>
      <c r="W852" s="926"/>
      <c r="X852" s="926"/>
      <c r="Y852" s="926"/>
      <c r="Z852" s="926"/>
      <c r="AA852" s="926"/>
      <c r="AB852" s="926"/>
      <c r="AC852" s="926"/>
      <c r="AD852" s="926"/>
      <c r="AE852" s="926"/>
    </row>
    <row r="853" spans="1:31" ht="15" hidden="1" customHeight="1" thickBot="1" x14ac:dyDescent="0.25">
      <c r="A853" s="943"/>
      <c r="B853" s="938"/>
      <c r="C853" s="891"/>
      <c r="D853" s="891"/>
      <c r="E853" s="984">
        <f t="shared" si="127"/>
        <v>0</v>
      </c>
      <c r="F853" s="890">
        <f>IF(A853=0,0,ROUND(E853/VLOOKUP(A853,'Teaching Areas'!$A$18:$B$86,2,FALSE),0))</f>
        <v>0</v>
      </c>
      <c r="G853" s="891"/>
      <c r="H853" s="890" t="str">
        <f t="shared" si="128"/>
        <v/>
      </c>
      <c r="I853" s="983"/>
      <c r="J853" s="923"/>
      <c r="K853" s="922"/>
      <c r="L853" s="922"/>
      <c r="M853" s="922"/>
      <c r="N853" s="924"/>
      <c r="O853" s="1096" t="str">
        <f t="shared" ref="O853:O887" si="130">IF(A853=0,"",LEFT(A853,FIND(" ",A853)-1))</f>
        <v/>
      </c>
      <c r="P853" s="926"/>
      <c r="Q853" s="926"/>
      <c r="R853" s="926"/>
      <c r="S853" s="926"/>
      <c r="T853" s="926"/>
      <c r="U853" s="926"/>
      <c r="V853" s="926"/>
      <c r="W853" s="926"/>
      <c r="X853" s="926"/>
      <c r="Y853" s="926"/>
      <c r="Z853" s="926"/>
      <c r="AA853" s="926"/>
      <c r="AB853" s="926"/>
      <c r="AC853" s="926"/>
      <c r="AD853" s="926"/>
      <c r="AE853" s="926"/>
    </row>
    <row r="854" spans="1:31" ht="15" hidden="1" customHeight="1" thickBot="1" x14ac:dyDescent="0.25">
      <c r="A854" s="943"/>
      <c r="B854" s="937"/>
      <c r="C854" s="893"/>
      <c r="D854" s="893"/>
      <c r="E854" s="984">
        <f t="shared" si="127"/>
        <v>0</v>
      </c>
      <c r="F854" s="890">
        <f>IF(A854=0,0,ROUND(E854/VLOOKUP(A854,'Teaching Areas'!$A$18:$B$86,2,FALSE),0))</f>
        <v>0</v>
      </c>
      <c r="G854" s="891"/>
      <c r="H854" s="890" t="str">
        <f t="shared" si="128"/>
        <v/>
      </c>
      <c r="I854" s="983"/>
      <c r="J854" s="923"/>
      <c r="K854" s="922"/>
      <c r="L854" s="922"/>
      <c r="M854" s="922"/>
      <c r="N854" s="924"/>
      <c r="O854" s="1096" t="str">
        <f t="shared" si="130"/>
        <v/>
      </c>
      <c r="P854" s="926"/>
      <c r="Q854" s="926"/>
      <c r="R854" s="926"/>
      <c r="S854" s="926"/>
      <c r="T854" s="926"/>
      <c r="U854" s="926"/>
      <c r="V854" s="926"/>
      <c r="W854" s="926"/>
      <c r="X854" s="926"/>
      <c r="Y854" s="926"/>
      <c r="Z854" s="926"/>
      <c r="AA854" s="926"/>
      <c r="AB854" s="926"/>
      <c r="AC854" s="926"/>
      <c r="AD854" s="926"/>
      <c r="AE854" s="926"/>
    </row>
    <row r="855" spans="1:31" ht="15" hidden="1" customHeight="1" thickBot="1" x14ac:dyDescent="0.25">
      <c r="A855" s="943"/>
      <c r="B855" s="938"/>
      <c r="C855" s="891"/>
      <c r="D855" s="891"/>
      <c r="E855" s="984">
        <f t="shared" si="127"/>
        <v>0</v>
      </c>
      <c r="F855" s="890">
        <f>IF(A855=0,0,ROUND(E855/VLOOKUP(A855,'Teaching Areas'!$A$18:$B$86,2,FALSE),0))</f>
        <v>0</v>
      </c>
      <c r="G855" s="891"/>
      <c r="H855" s="890" t="str">
        <f t="shared" si="128"/>
        <v/>
      </c>
      <c r="I855" s="983"/>
      <c r="J855" s="923"/>
      <c r="K855" s="922"/>
      <c r="L855" s="922"/>
      <c r="M855" s="922"/>
      <c r="N855" s="924"/>
      <c r="O855" s="1096" t="str">
        <f t="shared" si="130"/>
        <v/>
      </c>
      <c r="P855" s="926"/>
      <c r="Q855" s="926"/>
      <c r="R855" s="926"/>
      <c r="S855" s="926"/>
      <c r="T855" s="926"/>
      <c r="U855" s="926"/>
      <c r="V855" s="926"/>
      <c r="W855" s="926"/>
      <c r="X855" s="926"/>
      <c r="Y855" s="926"/>
      <c r="Z855" s="926"/>
      <c r="AA855" s="926"/>
      <c r="AB855" s="926"/>
      <c r="AC855" s="926"/>
      <c r="AD855" s="926"/>
      <c r="AE855" s="926"/>
    </row>
    <row r="856" spans="1:31" ht="15" hidden="1" customHeight="1" thickBot="1" x14ac:dyDescent="0.25">
      <c r="A856" s="943"/>
      <c r="B856" s="938"/>
      <c r="C856" s="891"/>
      <c r="D856" s="891"/>
      <c r="E856" s="984">
        <f t="shared" si="127"/>
        <v>0</v>
      </c>
      <c r="F856" s="890">
        <f>IF(A856=0,0,ROUND(E856/VLOOKUP(A856,'Teaching Areas'!$A$18:$B$86,2,FALSE),0))</f>
        <v>0</v>
      </c>
      <c r="G856" s="891"/>
      <c r="H856" s="890" t="str">
        <f t="shared" si="128"/>
        <v/>
      </c>
      <c r="I856" s="983"/>
      <c r="J856" s="923"/>
      <c r="K856" s="922"/>
      <c r="L856" s="922"/>
      <c r="M856" s="922"/>
      <c r="N856" s="924"/>
      <c r="O856" s="1096" t="str">
        <f t="shared" si="130"/>
        <v/>
      </c>
      <c r="P856" s="926"/>
      <c r="Q856" s="926"/>
      <c r="R856" s="926"/>
      <c r="S856" s="926"/>
      <c r="T856" s="926"/>
      <c r="U856" s="926"/>
      <c r="V856" s="926"/>
      <c r="W856" s="926"/>
      <c r="X856" s="926"/>
      <c r="Y856" s="926"/>
      <c r="Z856" s="926"/>
      <c r="AA856" s="926"/>
      <c r="AB856" s="926"/>
      <c r="AC856" s="926"/>
      <c r="AD856" s="926"/>
      <c r="AE856" s="926"/>
    </row>
    <row r="857" spans="1:31" ht="15" hidden="1" customHeight="1" thickBot="1" x14ac:dyDescent="0.25">
      <c r="A857" s="943"/>
      <c r="B857" s="938"/>
      <c r="C857" s="891"/>
      <c r="D857" s="891"/>
      <c r="E857" s="984">
        <f t="shared" si="127"/>
        <v>0</v>
      </c>
      <c r="F857" s="890">
        <f>IF(A857=0,0,ROUND(E857/VLOOKUP(A857,'Teaching Areas'!$A$18:$B$86,2,FALSE),0))</f>
        <v>0</v>
      </c>
      <c r="G857" s="891"/>
      <c r="H857" s="890" t="str">
        <f t="shared" si="128"/>
        <v/>
      </c>
      <c r="I857" s="983"/>
      <c r="J857" s="923"/>
      <c r="K857" s="922"/>
      <c r="L857" s="922"/>
      <c r="M857" s="922"/>
      <c r="N857" s="924"/>
      <c r="O857" s="1096" t="str">
        <f t="shared" si="130"/>
        <v/>
      </c>
      <c r="P857" s="926"/>
      <c r="Q857" s="926"/>
      <c r="R857" s="926"/>
      <c r="S857" s="926"/>
      <c r="T857" s="926"/>
      <c r="U857" s="926"/>
      <c r="V857" s="926"/>
      <c r="W857" s="926"/>
      <c r="X857" s="926"/>
      <c r="Y857" s="926"/>
      <c r="Z857" s="926"/>
      <c r="AA857" s="926"/>
      <c r="AB857" s="926"/>
      <c r="AC857" s="926"/>
      <c r="AD857" s="926"/>
      <c r="AE857" s="926"/>
    </row>
    <row r="858" spans="1:31" ht="15" hidden="1" customHeight="1" thickBot="1" x14ac:dyDescent="0.25">
      <c r="A858" s="943"/>
      <c r="B858" s="938"/>
      <c r="C858" s="891"/>
      <c r="D858" s="891"/>
      <c r="E858" s="984">
        <f t="shared" si="127"/>
        <v>0</v>
      </c>
      <c r="F858" s="890">
        <f>IF(A858=0,0,ROUND(E858/VLOOKUP(A858,'Teaching Areas'!$A$18:$B$86,2,FALSE),0))</f>
        <v>0</v>
      </c>
      <c r="G858" s="891"/>
      <c r="H858" s="890" t="str">
        <f t="shared" si="128"/>
        <v/>
      </c>
      <c r="I858" s="983"/>
      <c r="J858" s="923"/>
      <c r="K858" s="922"/>
      <c r="L858" s="922"/>
      <c r="M858" s="922"/>
      <c r="N858" s="924"/>
      <c r="O858" s="1096" t="str">
        <f t="shared" si="130"/>
        <v/>
      </c>
      <c r="P858" s="926"/>
      <c r="Q858" s="926"/>
      <c r="R858" s="926"/>
      <c r="S858" s="926"/>
      <c r="T858" s="926"/>
      <c r="U858" s="926"/>
      <c r="V858" s="926"/>
      <c r="W858" s="926"/>
      <c r="X858" s="926"/>
      <c r="Y858" s="926"/>
      <c r="Z858" s="926"/>
      <c r="AA858" s="926"/>
      <c r="AB858" s="926"/>
      <c r="AC858" s="926"/>
      <c r="AD858" s="926"/>
      <c r="AE858" s="926"/>
    </row>
    <row r="859" spans="1:31" ht="15" hidden="1" customHeight="1" thickBot="1" x14ac:dyDescent="0.25">
      <c r="A859" s="943"/>
      <c r="B859" s="938"/>
      <c r="C859" s="891"/>
      <c r="D859" s="891"/>
      <c r="E859" s="984">
        <f t="shared" si="127"/>
        <v>0</v>
      </c>
      <c r="F859" s="890">
        <f>IF(A859=0,0,ROUND(E859/VLOOKUP(A859,'Teaching Areas'!$A$18:$B$86,2,FALSE),0))</f>
        <v>0</v>
      </c>
      <c r="G859" s="891"/>
      <c r="H859" s="890" t="str">
        <f t="shared" si="128"/>
        <v/>
      </c>
      <c r="I859" s="983"/>
      <c r="J859" s="923"/>
      <c r="K859" s="922"/>
      <c r="L859" s="922"/>
      <c r="M859" s="922"/>
      <c r="N859" s="924"/>
      <c r="O859" s="1096" t="str">
        <f t="shared" si="130"/>
        <v/>
      </c>
      <c r="P859" s="926"/>
      <c r="Q859" s="926"/>
      <c r="R859" s="926"/>
      <c r="S859" s="926"/>
      <c r="T859" s="926"/>
      <c r="U859" s="926"/>
      <c r="V859" s="926"/>
      <c r="W859" s="926"/>
      <c r="X859" s="926"/>
      <c r="Y859" s="926"/>
      <c r="Z859" s="926"/>
      <c r="AA859" s="926"/>
      <c r="AB859" s="926"/>
      <c r="AC859" s="926"/>
      <c r="AD859" s="926"/>
      <c r="AE859" s="926"/>
    </row>
    <row r="860" spans="1:31" ht="15" hidden="1" customHeight="1" thickBot="1" x14ac:dyDescent="0.25">
      <c r="A860" s="943"/>
      <c r="B860" s="938"/>
      <c r="C860" s="891"/>
      <c r="D860" s="891"/>
      <c r="E860" s="984">
        <f t="shared" si="127"/>
        <v>0</v>
      </c>
      <c r="F860" s="890">
        <f>IF(A860=0,0,ROUND(E860/VLOOKUP(A860,'Teaching Areas'!$A$18:$B$86,2,FALSE),0))</f>
        <v>0</v>
      </c>
      <c r="G860" s="891"/>
      <c r="H860" s="890" t="str">
        <f t="shared" si="128"/>
        <v/>
      </c>
      <c r="I860" s="983"/>
      <c r="J860" s="923"/>
      <c r="K860" s="922"/>
      <c r="L860" s="922"/>
      <c r="M860" s="922"/>
      <c r="N860" s="924"/>
      <c r="O860" s="1096" t="str">
        <f t="shared" si="130"/>
        <v/>
      </c>
      <c r="P860" s="926"/>
      <c r="Q860" s="926"/>
      <c r="R860" s="926"/>
      <c r="S860" s="926"/>
      <c r="T860" s="926"/>
      <c r="U860" s="926"/>
      <c r="V860" s="926"/>
      <c r="W860" s="926"/>
      <c r="X860" s="926"/>
      <c r="Y860" s="926"/>
      <c r="Z860" s="926"/>
      <c r="AA860" s="926"/>
      <c r="AB860" s="926"/>
      <c r="AC860" s="926"/>
      <c r="AD860" s="926"/>
      <c r="AE860" s="926"/>
    </row>
    <row r="861" spans="1:31" ht="15" hidden="1" customHeight="1" thickBot="1" x14ac:dyDescent="0.25">
      <c r="A861" s="943"/>
      <c r="B861" s="938"/>
      <c r="C861" s="891"/>
      <c r="D861" s="891"/>
      <c r="E861" s="984">
        <f t="shared" si="127"/>
        <v>0</v>
      </c>
      <c r="F861" s="890">
        <f>IF(A861=0,0,ROUND(E861/VLOOKUP(A861,'Teaching Areas'!$A$18:$B$86,2,FALSE),0))</f>
        <v>0</v>
      </c>
      <c r="G861" s="891"/>
      <c r="H861" s="890" t="str">
        <f t="shared" si="128"/>
        <v/>
      </c>
      <c r="I861" s="983"/>
      <c r="J861" s="923"/>
      <c r="K861" s="922"/>
      <c r="L861" s="922"/>
      <c r="M861" s="922"/>
      <c r="N861" s="924"/>
      <c r="O861" s="1096" t="str">
        <f t="shared" si="130"/>
        <v/>
      </c>
      <c r="P861" s="926"/>
      <c r="Q861" s="926"/>
      <c r="R861" s="926"/>
      <c r="S861" s="926"/>
      <c r="T861" s="926"/>
      <c r="U861" s="926"/>
      <c r="V861" s="926"/>
      <c r="W861" s="926"/>
      <c r="X861" s="926"/>
      <c r="Y861" s="926"/>
      <c r="Z861" s="926"/>
      <c r="AA861" s="926"/>
      <c r="AB861" s="926"/>
      <c r="AC861" s="926"/>
      <c r="AD861" s="926"/>
      <c r="AE861" s="926"/>
    </row>
    <row r="862" spans="1:31" ht="15" hidden="1" customHeight="1" thickBot="1" x14ac:dyDescent="0.25">
      <c r="A862" s="943"/>
      <c r="B862" s="938"/>
      <c r="C862" s="891"/>
      <c r="D862" s="891"/>
      <c r="E862" s="984">
        <f t="shared" si="127"/>
        <v>0</v>
      </c>
      <c r="F862" s="890">
        <f>IF(A862=0,0,ROUND(E862/VLOOKUP(A862,'Teaching Areas'!$A$18:$B$86,2,FALSE),0))</f>
        <v>0</v>
      </c>
      <c r="G862" s="891"/>
      <c r="H862" s="890" t="str">
        <f t="shared" si="128"/>
        <v/>
      </c>
      <c r="I862" s="983"/>
      <c r="J862" s="923"/>
      <c r="K862" s="922"/>
      <c r="L862" s="922"/>
      <c r="M862" s="922"/>
      <c r="N862" s="924"/>
      <c r="O862" s="1096" t="str">
        <f t="shared" si="130"/>
        <v/>
      </c>
      <c r="P862" s="926"/>
      <c r="Q862" s="926"/>
      <c r="R862" s="926"/>
      <c r="S862" s="926"/>
      <c r="T862" s="926"/>
      <c r="U862" s="926"/>
      <c r="V862" s="926"/>
      <c r="W862" s="926"/>
      <c r="X862" s="926"/>
      <c r="Y862" s="926"/>
      <c r="Z862" s="926"/>
      <c r="AA862" s="926"/>
      <c r="AB862" s="926"/>
      <c r="AC862" s="926"/>
      <c r="AD862" s="926"/>
      <c r="AE862" s="926"/>
    </row>
    <row r="863" spans="1:31" ht="15" hidden="1" customHeight="1" thickBot="1" x14ac:dyDescent="0.25">
      <c r="A863" s="943"/>
      <c r="B863" s="938"/>
      <c r="C863" s="891"/>
      <c r="D863" s="891"/>
      <c r="E863" s="984">
        <f t="shared" si="127"/>
        <v>0</v>
      </c>
      <c r="F863" s="890">
        <f>IF(A863=0,0,ROUND(E863/VLOOKUP(A863,'Teaching Areas'!$A$18:$B$86,2,FALSE),0))</f>
        <v>0</v>
      </c>
      <c r="G863" s="891"/>
      <c r="H863" s="890" t="str">
        <f t="shared" si="128"/>
        <v/>
      </c>
      <c r="I863" s="983"/>
      <c r="J863" s="923"/>
      <c r="K863" s="922"/>
      <c r="L863" s="922"/>
      <c r="M863" s="922"/>
      <c r="N863" s="924"/>
      <c r="O863" s="1096" t="str">
        <f t="shared" si="130"/>
        <v/>
      </c>
      <c r="P863" s="926"/>
      <c r="Q863" s="926"/>
      <c r="R863" s="926"/>
      <c r="S863" s="926"/>
      <c r="T863" s="926"/>
      <c r="U863" s="926"/>
      <c r="V863" s="926"/>
      <c r="W863" s="926"/>
      <c r="X863" s="926"/>
      <c r="Y863" s="926"/>
      <c r="Z863" s="926"/>
      <c r="AA863" s="926"/>
      <c r="AB863" s="926"/>
      <c r="AC863" s="926"/>
      <c r="AD863" s="926"/>
      <c r="AE863" s="926"/>
    </row>
    <row r="864" spans="1:31" ht="15" hidden="1" customHeight="1" thickBot="1" x14ac:dyDescent="0.25">
      <c r="A864" s="943"/>
      <c r="B864" s="938"/>
      <c r="C864" s="891"/>
      <c r="D864" s="891"/>
      <c r="E864" s="984">
        <f t="shared" si="127"/>
        <v>0</v>
      </c>
      <c r="F864" s="890">
        <f>IF(A864=0,0,ROUND(E864/VLOOKUP(A864,'Teaching Areas'!$A$18:$B$86,2,FALSE),0))</f>
        <v>0</v>
      </c>
      <c r="G864" s="891"/>
      <c r="H864" s="890" t="str">
        <f t="shared" si="128"/>
        <v/>
      </c>
      <c r="I864" s="983"/>
      <c r="J864" s="923"/>
      <c r="K864" s="922"/>
      <c r="L864" s="922"/>
      <c r="M864" s="922"/>
      <c r="N864" s="924"/>
      <c r="O864" s="1096" t="str">
        <f t="shared" si="130"/>
        <v/>
      </c>
      <c r="P864" s="926"/>
      <c r="Q864" s="926"/>
      <c r="R864" s="926"/>
      <c r="S864" s="926"/>
      <c r="T864" s="926"/>
      <c r="U864" s="926"/>
      <c r="V864" s="926"/>
      <c r="W864" s="926"/>
      <c r="X864" s="926"/>
      <c r="Y864" s="926"/>
      <c r="Z864" s="926"/>
      <c r="AA864" s="926"/>
      <c r="AB864" s="926"/>
      <c r="AC864" s="926"/>
      <c r="AD864" s="926"/>
      <c r="AE864" s="926"/>
    </row>
    <row r="865" spans="1:31" ht="15" hidden="1" customHeight="1" thickBot="1" x14ac:dyDescent="0.25">
      <c r="A865" s="943"/>
      <c r="B865" s="938"/>
      <c r="C865" s="891"/>
      <c r="D865" s="891"/>
      <c r="E865" s="984">
        <f t="shared" si="127"/>
        <v>0</v>
      </c>
      <c r="F865" s="890">
        <f>IF(A865=0,0,ROUND(E865/VLOOKUP(A865,'Teaching Areas'!$A$18:$B$86,2,FALSE),0))</f>
        <v>0</v>
      </c>
      <c r="G865" s="891"/>
      <c r="H865" s="890" t="str">
        <f t="shared" si="128"/>
        <v/>
      </c>
      <c r="I865" s="983"/>
      <c r="J865" s="923"/>
      <c r="K865" s="922"/>
      <c r="L865" s="922"/>
      <c r="M865" s="922"/>
      <c r="N865" s="924"/>
      <c r="O865" s="1096" t="str">
        <f t="shared" si="130"/>
        <v/>
      </c>
      <c r="P865" s="926"/>
      <c r="Q865" s="926"/>
      <c r="R865" s="926"/>
      <c r="S865" s="926"/>
      <c r="T865" s="926"/>
      <c r="U865" s="926"/>
      <c r="V865" s="926"/>
      <c r="W865" s="926"/>
      <c r="X865" s="926"/>
      <c r="Y865" s="926"/>
      <c r="Z865" s="926"/>
      <c r="AA865" s="926"/>
      <c r="AB865" s="926"/>
      <c r="AC865" s="926"/>
      <c r="AD865" s="926"/>
      <c r="AE865" s="926"/>
    </row>
    <row r="866" spans="1:31" ht="15" hidden="1" customHeight="1" thickBot="1" x14ac:dyDescent="0.25">
      <c r="A866" s="943"/>
      <c r="B866" s="938"/>
      <c r="C866" s="891"/>
      <c r="D866" s="891"/>
      <c r="E866" s="984">
        <f t="shared" si="127"/>
        <v>0</v>
      </c>
      <c r="F866" s="890">
        <f>IF(A866=0,0,ROUND(E866/VLOOKUP(A866,'Teaching Areas'!$A$18:$B$86,2,FALSE),0))</f>
        <v>0</v>
      </c>
      <c r="G866" s="891"/>
      <c r="H866" s="890" t="str">
        <f t="shared" si="128"/>
        <v/>
      </c>
      <c r="I866" s="983"/>
      <c r="J866" s="923"/>
      <c r="K866" s="922"/>
      <c r="L866" s="922"/>
      <c r="M866" s="922"/>
      <c r="N866" s="924"/>
      <c r="O866" s="1096" t="str">
        <f t="shared" si="130"/>
        <v/>
      </c>
      <c r="P866" s="926"/>
      <c r="Q866" s="926"/>
      <c r="R866" s="926"/>
      <c r="S866" s="926"/>
      <c r="T866" s="926"/>
      <c r="U866" s="926"/>
      <c r="V866" s="926"/>
      <c r="W866" s="926"/>
      <c r="X866" s="926"/>
      <c r="Y866" s="926"/>
      <c r="Z866" s="926"/>
      <c r="AA866" s="926"/>
      <c r="AB866" s="926"/>
      <c r="AC866" s="926"/>
      <c r="AD866" s="926"/>
      <c r="AE866" s="926"/>
    </row>
    <row r="867" spans="1:31" ht="15" hidden="1" customHeight="1" thickBot="1" x14ac:dyDescent="0.25">
      <c r="A867" s="943"/>
      <c r="B867" s="938"/>
      <c r="C867" s="891"/>
      <c r="D867" s="891"/>
      <c r="E867" s="984">
        <f t="shared" si="127"/>
        <v>0</v>
      </c>
      <c r="F867" s="890">
        <f>IF(A867=0,0,ROUND(E867/VLOOKUP(A867,'Teaching Areas'!$A$18:$B$86,2,FALSE),0))</f>
        <v>0</v>
      </c>
      <c r="G867" s="891"/>
      <c r="H867" s="890" t="str">
        <f t="shared" si="128"/>
        <v/>
      </c>
      <c r="I867" s="983"/>
      <c r="J867" s="923"/>
      <c r="K867" s="922"/>
      <c r="L867" s="922"/>
      <c r="M867" s="922"/>
      <c r="N867" s="924"/>
      <c r="O867" s="1096" t="str">
        <f t="shared" si="130"/>
        <v/>
      </c>
      <c r="P867" s="926"/>
      <c r="Q867" s="926"/>
      <c r="R867" s="926"/>
      <c r="S867" s="926"/>
      <c r="T867" s="926"/>
      <c r="U867" s="926"/>
      <c r="V867" s="926"/>
      <c r="W867" s="926"/>
      <c r="X867" s="926"/>
      <c r="Y867" s="926"/>
      <c r="Z867" s="926"/>
      <c r="AA867" s="926"/>
      <c r="AB867" s="926"/>
      <c r="AC867" s="926"/>
      <c r="AD867" s="926"/>
      <c r="AE867" s="926"/>
    </row>
    <row r="868" spans="1:31" ht="15" hidden="1" customHeight="1" thickBot="1" x14ac:dyDescent="0.25">
      <c r="A868" s="943"/>
      <c r="B868" s="938"/>
      <c r="C868" s="891"/>
      <c r="D868" s="891"/>
      <c r="E868" s="984">
        <f t="shared" si="127"/>
        <v>0</v>
      </c>
      <c r="F868" s="890">
        <f>IF(A868=0,0,ROUND(E868/VLOOKUP(A868,'Teaching Areas'!$A$18:$B$86,2,FALSE),0))</f>
        <v>0</v>
      </c>
      <c r="G868" s="891"/>
      <c r="H868" s="890" t="str">
        <f t="shared" si="128"/>
        <v/>
      </c>
      <c r="I868" s="983"/>
      <c r="J868" s="923"/>
      <c r="K868" s="922"/>
      <c r="L868" s="922"/>
      <c r="M868" s="922"/>
      <c r="N868" s="924"/>
      <c r="O868" s="1096" t="str">
        <f t="shared" si="130"/>
        <v/>
      </c>
      <c r="P868" s="926"/>
      <c r="Q868" s="926"/>
      <c r="R868" s="926"/>
      <c r="S868" s="926"/>
      <c r="T868" s="926"/>
      <c r="U868" s="926"/>
      <c r="V868" s="926"/>
      <c r="W868" s="926"/>
      <c r="X868" s="926"/>
      <c r="Y868" s="926"/>
      <c r="Z868" s="926"/>
      <c r="AA868" s="926"/>
      <c r="AB868" s="926"/>
      <c r="AC868" s="926"/>
      <c r="AD868" s="926"/>
      <c r="AE868" s="926"/>
    </row>
    <row r="869" spans="1:31" ht="15" hidden="1" customHeight="1" thickBot="1" x14ac:dyDescent="0.25">
      <c r="A869" s="943"/>
      <c r="B869" s="939"/>
      <c r="C869" s="891"/>
      <c r="D869" s="891"/>
      <c r="E869" s="984">
        <f t="shared" si="127"/>
        <v>0</v>
      </c>
      <c r="F869" s="890">
        <f>IF(A869=0,0,ROUND(E869/VLOOKUP(A869,'Teaching Areas'!$A$18:$B$86,2,FALSE),0))</f>
        <v>0</v>
      </c>
      <c r="G869" s="892"/>
      <c r="H869" s="890" t="str">
        <f t="shared" si="128"/>
        <v/>
      </c>
      <c r="I869" s="985"/>
      <c r="J869" s="923"/>
      <c r="K869" s="922"/>
      <c r="L869" s="922"/>
      <c r="M869" s="922"/>
      <c r="N869" s="924"/>
      <c r="O869" s="1096" t="str">
        <f t="shared" si="130"/>
        <v/>
      </c>
      <c r="P869" s="926"/>
      <c r="Q869" s="926"/>
      <c r="R869" s="926"/>
      <c r="S869" s="926"/>
      <c r="T869" s="926"/>
      <c r="U869" s="926"/>
      <c r="V869" s="926"/>
      <c r="W869" s="926"/>
      <c r="X869" s="926"/>
      <c r="Y869" s="926"/>
      <c r="Z869" s="926"/>
      <c r="AA869" s="926"/>
      <c r="AB869" s="926"/>
      <c r="AC869" s="926"/>
      <c r="AD869" s="926"/>
      <c r="AE869" s="926"/>
    </row>
    <row r="870" spans="1:31" ht="15" hidden="1" customHeight="1" thickBot="1" x14ac:dyDescent="0.25">
      <c r="A870" s="943"/>
      <c r="B870" s="939"/>
      <c r="C870" s="891"/>
      <c r="D870" s="891"/>
      <c r="E870" s="984">
        <f t="shared" si="127"/>
        <v>0</v>
      </c>
      <c r="F870" s="890">
        <f>IF(A870=0,0,ROUND(E870/VLOOKUP(A870,'Teaching Areas'!$A$18:$B$86,2,FALSE),0))</f>
        <v>0</v>
      </c>
      <c r="G870" s="892"/>
      <c r="H870" s="890" t="str">
        <f t="shared" si="128"/>
        <v/>
      </c>
      <c r="I870" s="985"/>
      <c r="J870" s="923"/>
      <c r="K870" s="922"/>
      <c r="L870" s="922"/>
      <c r="M870" s="922"/>
      <c r="N870" s="924"/>
      <c r="O870" s="1096" t="str">
        <f t="shared" si="130"/>
        <v/>
      </c>
      <c r="P870" s="926"/>
      <c r="Q870" s="926"/>
      <c r="R870" s="926"/>
      <c r="S870" s="926"/>
      <c r="T870" s="926"/>
      <c r="U870" s="926"/>
      <c r="V870" s="926"/>
      <c r="W870" s="926"/>
      <c r="X870" s="926"/>
      <c r="Y870" s="926"/>
      <c r="Z870" s="926"/>
      <c r="AA870" s="926"/>
      <c r="AB870" s="926"/>
      <c r="AC870" s="926"/>
      <c r="AD870" s="926"/>
      <c r="AE870" s="926"/>
    </row>
    <row r="871" spans="1:31" ht="15" hidden="1" customHeight="1" thickBot="1" x14ac:dyDescent="0.25">
      <c r="A871" s="943"/>
      <c r="B871" s="938"/>
      <c r="C871" s="891"/>
      <c r="D871" s="891"/>
      <c r="E871" s="984">
        <f t="shared" si="127"/>
        <v>0</v>
      </c>
      <c r="F871" s="890">
        <f>IF(A871=0,0,ROUND(E871/VLOOKUP(A871,'Teaching Areas'!$A$18:$B$86,2,FALSE),0))</f>
        <v>0</v>
      </c>
      <c r="G871" s="891"/>
      <c r="H871" s="890" t="str">
        <f t="shared" si="128"/>
        <v/>
      </c>
      <c r="I871" s="983"/>
      <c r="J871" s="923"/>
      <c r="K871" s="922"/>
      <c r="L871" s="922"/>
      <c r="M871" s="922"/>
      <c r="N871" s="924"/>
      <c r="O871" s="1096" t="str">
        <f t="shared" si="130"/>
        <v/>
      </c>
      <c r="P871" s="926"/>
      <c r="Q871" s="926"/>
      <c r="R871" s="926"/>
      <c r="S871" s="926"/>
      <c r="T871" s="926"/>
      <c r="U871" s="926"/>
      <c r="V871" s="926"/>
      <c r="W871" s="926"/>
      <c r="X871" s="926"/>
      <c r="Y871" s="926"/>
      <c r="Z871" s="926"/>
      <c r="AA871" s="926"/>
      <c r="AB871" s="926"/>
      <c r="AC871" s="926"/>
      <c r="AD871" s="926"/>
      <c r="AE871" s="926"/>
    </row>
    <row r="872" spans="1:31" ht="15" hidden="1" customHeight="1" thickBot="1" x14ac:dyDescent="0.25">
      <c r="A872" s="943"/>
      <c r="B872" s="938"/>
      <c r="C872" s="891"/>
      <c r="D872" s="891"/>
      <c r="E872" s="984">
        <f t="shared" si="127"/>
        <v>0</v>
      </c>
      <c r="F872" s="890">
        <f>IF(A872=0,0,ROUND(E872/VLOOKUP(A872,'Teaching Areas'!$A$18:$B$86,2,FALSE),0))</f>
        <v>0</v>
      </c>
      <c r="G872" s="891"/>
      <c r="H872" s="890" t="str">
        <f t="shared" si="128"/>
        <v/>
      </c>
      <c r="I872" s="983"/>
      <c r="J872" s="923"/>
      <c r="K872" s="922"/>
      <c r="L872" s="922"/>
      <c r="M872" s="922"/>
      <c r="N872" s="924"/>
      <c r="O872" s="1096" t="str">
        <f t="shared" si="130"/>
        <v/>
      </c>
      <c r="P872" s="926"/>
      <c r="Q872" s="926"/>
      <c r="R872" s="926"/>
      <c r="S872" s="926"/>
      <c r="T872" s="926"/>
      <c r="U872" s="926"/>
      <c r="V872" s="926"/>
      <c r="W872" s="926"/>
      <c r="X872" s="926"/>
      <c r="Y872" s="926"/>
      <c r="Z872" s="926"/>
      <c r="AA872" s="926"/>
      <c r="AB872" s="926"/>
      <c r="AC872" s="926"/>
      <c r="AD872" s="926"/>
      <c r="AE872" s="926"/>
    </row>
    <row r="873" spans="1:31" ht="15" hidden="1" customHeight="1" thickBot="1" x14ac:dyDescent="0.25">
      <c r="A873" s="943"/>
      <c r="B873" s="938"/>
      <c r="C873" s="891"/>
      <c r="D873" s="891"/>
      <c r="E873" s="984">
        <f t="shared" si="127"/>
        <v>0</v>
      </c>
      <c r="F873" s="890">
        <f>IF(A873=0,0,ROUND(E873/VLOOKUP(A873,'Teaching Areas'!$A$18:$B$86,2,FALSE),0))</f>
        <v>0</v>
      </c>
      <c r="G873" s="891"/>
      <c r="H873" s="890" t="str">
        <f t="shared" si="128"/>
        <v/>
      </c>
      <c r="I873" s="983"/>
      <c r="J873" s="923"/>
      <c r="K873" s="922"/>
      <c r="L873" s="922"/>
      <c r="M873" s="922"/>
      <c r="N873" s="924"/>
      <c r="O873" s="1096" t="str">
        <f t="shared" si="130"/>
        <v/>
      </c>
      <c r="P873" s="926"/>
      <c r="Q873" s="926"/>
      <c r="R873" s="926"/>
      <c r="S873" s="926"/>
      <c r="T873" s="926"/>
      <c r="U873" s="926"/>
      <c r="V873" s="926"/>
      <c r="W873" s="926"/>
      <c r="X873" s="926"/>
      <c r="Y873" s="926"/>
      <c r="Z873" s="926"/>
      <c r="AA873" s="926"/>
      <c r="AB873" s="926"/>
      <c r="AC873" s="926"/>
      <c r="AD873" s="926"/>
      <c r="AE873" s="926"/>
    </row>
    <row r="874" spans="1:31" ht="15" hidden="1" customHeight="1" thickBot="1" x14ac:dyDescent="0.25">
      <c r="A874" s="943"/>
      <c r="B874" s="938"/>
      <c r="C874" s="891"/>
      <c r="D874" s="891"/>
      <c r="E874" s="984">
        <f t="shared" si="127"/>
        <v>0</v>
      </c>
      <c r="F874" s="890">
        <f>IF(A874=0,0,ROUND(E874/VLOOKUP(A874,'Teaching Areas'!$A$18:$B$86,2,FALSE),0))</f>
        <v>0</v>
      </c>
      <c r="G874" s="891"/>
      <c r="H874" s="890" t="str">
        <f t="shared" si="128"/>
        <v/>
      </c>
      <c r="I874" s="983"/>
      <c r="J874" s="923"/>
      <c r="K874" s="922"/>
      <c r="L874" s="922"/>
      <c r="M874" s="922"/>
      <c r="N874" s="924"/>
      <c r="O874" s="1096" t="str">
        <f t="shared" si="130"/>
        <v/>
      </c>
      <c r="P874" s="926"/>
      <c r="Q874" s="926"/>
      <c r="R874" s="926"/>
      <c r="S874" s="926"/>
      <c r="T874" s="926"/>
      <c r="U874" s="926"/>
      <c r="V874" s="926"/>
      <c r="W874" s="926"/>
      <c r="X874" s="926"/>
      <c r="Y874" s="926"/>
      <c r="Z874" s="926"/>
      <c r="AA874" s="926"/>
      <c r="AB874" s="926"/>
      <c r="AC874" s="926"/>
      <c r="AD874" s="926"/>
      <c r="AE874" s="926"/>
    </row>
    <row r="875" spans="1:31" ht="15" hidden="1" customHeight="1" thickBot="1" x14ac:dyDescent="0.25">
      <c r="A875" s="943"/>
      <c r="B875" s="938"/>
      <c r="C875" s="891"/>
      <c r="D875" s="891"/>
      <c r="E875" s="984">
        <f t="shared" si="127"/>
        <v>0</v>
      </c>
      <c r="F875" s="890">
        <f>IF(A875=0,0,ROUND(E875/VLOOKUP(A875,'Teaching Areas'!$A$18:$B$86,2,FALSE),0))</f>
        <v>0</v>
      </c>
      <c r="G875" s="891"/>
      <c r="H875" s="890" t="str">
        <f t="shared" si="128"/>
        <v/>
      </c>
      <c r="I875" s="983"/>
      <c r="J875" s="923"/>
      <c r="K875" s="922"/>
      <c r="L875" s="922"/>
      <c r="M875" s="922"/>
      <c r="N875" s="924"/>
      <c r="O875" s="1096" t="str">
        <f t="shared" si="130"/>
        <v/>
      </c>
      <c r="P875" s="926"/>
      <c r="Q875" s="926"/>
      <c r="R875" s="926"/>
      <c r="S875" s="926"/>
      <c r="T875" s="926"/>
      <c r="U875" s="926"/>
      <c r="V875" s="926"/>
      <c r="W875" s="926"/>
      <c r="X875" s="926"/>
      <c r="Y875" s="926"/>
      <c r="Z875" s="926"/>
      <c r="AA875" s="926"/>
      <c r="AB875" s="926"/>
      <c r="AC875" s="926"/>
      <c r="AD875" s="926"/>
      <c r="AE875" s="926"/>
    </row>
    <row r="876" spans="1:31" ht="15" hidden="1" customHeight="1" thickBot="1" x14ac:dyDescent="0.25">
      <c r="A876" s="943"/>
      <c r="B876" s="938"/>
      <c r="C876" s="891"/>
      <c r="D876" s="891"/>
      <c r="E876" s="984">
        <f t="shared" si="127"/>
        <v>0</v>
      </c>
      <c r="F876" s="890">
        <f>IF(A876=0,0,ROUND(E876/VLOOKUP(A876,'Teaching Areas'!$A$18:$B$86,2,FALSE),0))</f>
        <v>0</v>
      </c>
      <c r="G876" s="891"/>
      <c r="H876" s="890" t="str">
        <f t="shared" si="128"/>
        <v/>
      </c>
      <c r="I876" s="983"/>
      <c r="J876" s="923"/>
      <c r="K876" s="922"/>
      <c r="L876" s="922"/>
      <c r="M876" s="922"/>
      <c r="N876" s="924"/>
      <c r="O876" s="1096" t="str">
        <f t="shared" si="130"/>
        <v/>
      </c>
      <c r="P876" s="926"/>
      <c r="Q876" s="926"/>
      <c r="R876" s="926"/>
      <c r="S876" s="926"/>
      <c r="T876" s="926"/>
      <c r="U876" s="926"/>
      <c r="V876" s="926"/>
      <c r="W876" s="926"/>
      <c r="X876" s="926"/>
      <c r="Y876" s="926"/>
      <c r="Z876" s="926"/>
      <c r="AA876" s="926"/>
      <c r="AB876" s="926"/>
      <c r="AC876" s="926"/>
      <c r="AD876" s="926"/>
      <c r="AE876" s="926"/>
    </row>
    <row r="877" spans="1:31" ht="15" hidden="1" customHeight="1" thickBot="1" x14ac:dyDescent="0.25">
      <c r="A877" s="943"/>
      <c r="B877" s="938"/>
      <c r="C877" s="891"/>
      <c r="D877" s="891"/>
      <c r="E877" s="984">
        <f t="shared" si="127"/>
        <v>0</v>
      </c>
      <c r="F877" s="890">
        <f>IF(A877=0,0,ROUND(E877/VLOOKUP(A877,'Teaching Areas'!$A$18:$B$86,2,FALSE),0))</f>
        <v>0</v>
      </c>
      <c r="G877" s="891"/>
      <c r="H877" s="890" t="str">
        <f t="shared" si="128"/>
        <v/>
      </c>
      <c r="I877" s="983"/>
      <c r="J877" s="923"/>
      <c r="K877" s="922"/>
      <c r="L877" s="922"/>
      <c r="M877" s="922"/>
      <c r="N877" s="924"/>
      <c r="O877" s="1096" t="str">
        <f t="shared" si="130"/>
        <v/>
      </c>
      <c r="P877" s="926"/>
      <c r="Q877" s="926"/>
      <c r="R877" s="926"/>
      <c r="S877" s="926"/>
      <c r="T877" s="926"/>
      <c r="U877" s="926"/>
      <c r="V877" s="926"/>
      <c r="W877" s="926"/>
      <c r="X877" s="926"/>
      <c r="Y877" s="926"/>
      <c r="Z877" s="926"/>
      <c r="AA877" s="926"/>
      <c r="AB877" s="926"/>
      <c r="AC877" s="926"/>
      <c r="AD877" s="926"/>
      <c r="AE877" s="926"/>
    </row>
    <row r="878" spans="1:31" ht="15" hidden="1" customHeight="1" thickBot="1" x14ac:dyDescent="0.25">
      <c r="A878" s="943"/>
      <c r="B878" s="938"/>
      <c r="C878" s="891"/>
      <c r="D878" s="891"/>
      <c r="E878" s="984">
        <f t="shared" si="127"/>
        <v>0</v>
      </c>
      <c r="F878" s="890">
        <f>IF(A878=0,0,ROUND(E878/VLOOKUP(A878,'Teaching Areas'!$A$18:$B$86,2,FALSE),0))</f>
        <v>0</v>
      </c>
      <c r="G878" s="891"/>
      <c r="H878" s="890" t="str">
        <f t="shared" si="128"/>
        <v/>
      </c>
      <c r="I878" s="983"/>
      <c r="J878" s="923"/>
      <c r="K878" s="922"/>
      <c r="L878" s="922"/>
      <c r="M878" s="922"/>
      <c r="N878" s="924"/>
      <c r="O878" s="1096" t="str">
        <f t="shared" si="130"/>
        <v/>
      </c>
      <c r="P878" s="926"/>
      <c r="Q878" s="926"/>
      <c r="R878" s="926"/>
      <c r="S878" s="926"/>
      <c r="T878" s="926"/>
      <c r="U878" s="926"/>
      <c r="V878" s="926"/>
      <c r="W878" s="926"/>
      <c r="X878" s="926"/>
      <c r="Y878" s="926"/>
      <c r="Z878" s="926"/>
      <c r="AA878" s="926"/>
      <c r="AB878" s="926"/>
      <c r="AC878" s="926"/>
      <c r="AD878" s="926"/>
      <c r="AE878" s="926"/>
    </row>
    <row r="879" spans="1:31" ht="15" hidden="1" customHeight="1" thickBot="1" x14ac:dyDescent="0.25">
      <c r="A879" s="943"/>
      <c r="B879" s="938"/>
      <c r="C879" s="891"/>
      <c r="D879" s="891"/>
      <c r="E879" s="984">
        <f t="shared" si="127"/>
        <v>0</v>
      </c>
      <c r="F879" s="890">
        <f>IF(A879=0,0,ROUND(E879/VLOOKUP(A879,'Teaching Areas'!$A$18:$B$86,2,FALSE),0))</f>
        <v>0</v>
      </c>
      <c r="G879" s="891"/>
      <c r="H879" s="890" t="str">
        <f t="shared" si="128"/>
        <v/>
      </c>
      <c r="I879" s="983"/>
      <c r="J879" s="923"/>
      <c r="K879" s="922"/>
      <c r="L879" s="922"/>
      <c r="M879" s="922"/>
      <c r="N879" s="924"/>
      <c r="O879" s="1096" t="str">
        <f t="shared" si="130"/>
        <v/>
      </c>
      <c r="P879" s="926"/>
      <c r="Q879" s="926"/>
      <c r="R879" s="926"/>
      <c r="S879" s="926"/>
      <c r="T879" s="926"/>
      <c r="U879" s="926"/>
      <c r="V879" s="926"/>
      <c r="W879" s="926"/>
      <c r="X879" s="926"/>
      <c r="Y879" s="926"/>
      <c r="Z879" s="926"/>
      <c r="AA879" s="926"/>
      <c r="AB879" s="926"/>
      <c r="AC879" s="926"/>
      <c r="AD879" s="926"/>
      <c r="AE879" s="926"/>
    </row>
    <row r="880" spans="1:31" ht="15" hidden="1" customHeight="1" thickBot="1" x14ac:dyDescent="0.25">
      <c r="A880" s="943"/>
      <c r="B880" s="938"/>
      <c r="C880" s="891"/>
      <c r="D880" s="891"/>
      <c r="E880" s="984">
        <f t="shared" si="127"/>
        <v>0</v>
      </c>
      <c r="F880" s="890">
        <f>IF(A880=0,0,ROUND(E880/VLOOKUP(A880,'Teaching Areas'!$A$18:$B$86,2,FALSE),0))</f>
        <v>0</v>
      </c>
      <c r="G880" s="891"/>
      <c r="H880" s="890" t="str">
        <f t="shared" si="128"/>
        <v/>
      </c>
      <c r="I880" s="983"/>
      <c r="J880" s="923"/>
      <c r="K880" s="922"/>
      <c r="L880" s="922"/>
      <c r="M880" s="922"/>
      <c r="N880" s="924"/>
      <c r="O880" s="1096" t="str">
        <f t="shared" si="130"/>
        <v/>
      </c>
      <c r="P880" s="926"/>
      <c r="Q880" s="926"/>
      <c r="R880" s="926"/>
      <c r="S880" s="926"/>
      <c r="T880" s="926"/>
      <c r="U880" s="926"/>
      <c r="V880" s="926"/>
      <c r="W880" s="926"/>
      <c r="X880" s="926"/>
      <c r="Y880" s="926"/>
      <c r="Z880" s="926"/>
      <c r="AA880" s="926"/>
      <c r="AB880" s="926"/>
      <c r="AC880" s="926"/>
      <c r="AD880" s="926"/>
      <c r="AE880" s="926"/>
    </row>
    <row r="881" spans="1:31" ht="15" hidden="1" customHeight="1" thickBot="1" x14ac:dyDescent="0.25">
      <c r="A881" s="943"/>
      <c r="B881" s="938"/>
      <c r="C881" s="891"/>
      <c r="D881" s="891"/>
      <c r="E881" s="984">
        <f t="shared" si="127"/>
        <v>0</v>
      </c>
      <c r="F881" s="890">
        <f>IF(A881=0,0,ROUND(E881/VLOOKUP(A881,'Teaching Areas'!$A$18:$B$86,2,FALSE),0))</f>
        <v>0</v>
      </c>
      <c r="G881" s="891"/>
      <c r="H881" s="890" t="str">
        <f t="shared" si="128"/>
        <v/>
      </c>
      <c r="I881" s="983"/>
      <c r="J881" s="923"/>
      <c r="K881" s="922"/>
      <c r="L881" s="922"/>
      <c r="M881" s="922"/>
      <c r="N881" s="924"/>
      <c r="O881" s="1096" t="str">
        <f t="shared" si="130"/>
        <v/>
      </c>
      <c r="P881" s="926"/>
      <c r="Q881" s="926"/>
      <c r="R881" s="926"/>
      <c r="S881" s="926"/>
      <c r="T881" s="926"/>
      <c r="U881" s="926"/>
      <c r="V881" s="926"/>
      <c r="W881" s="926"/>
      <c r="X881" s="926"/>
      <c r="Y881" s="926"/>
      <c r="Z881" s="926"/>
      <c r="AA881" s="926"/>
      <c r="AB881" s="926"/>
      <c r="AC881" s="926"/>
      <c r="AD881" s="926"/>
      <c r="AE881" s="926"/>
    </row>
    <row r="882" spans="1:31" ht="15" hidden="1" customHeight="1" thickBot="1" x14ac:dyDescent="0.25">
      <c r="A882" s="943"/>
      <c r="B882" s="938"/>
      <c r="C882" s="891"/>
      <c r="D882" s="891"/>
      <c r="E882" s="984">
        <f t="shared" si="127"/>
        <v>0</v>
      </c>
      <c r="F882" s="890">
        <f>IF(A882=0,0,ROUND(E882/VLOOKUP(A882,'Teaching Areas'!$A$18:$B$86,2,FALSE),0))</f>
        <v>0</v>
      </c>
      <c r="G882" s="891"/>
      <c r="H882" s="890" t="str">
        <f t="shared" si="128"/>
        <v/>
      </c>
      <c r="I882" s="983"/>
      <c r="J882" s="923"/>
      <c r="K882" s="922"/>
      <c r="L882" s="922"/>
      <c r="M882" s="922"/>
      <c r="N882" s="924"/>
      <c r="O882" s="1096" t="str">
        <f t="shared" si="130"/>
        <v/>
      </c>
      <c r="P882" s="926"/>
      <c r="Q882" s="926"/>
      <c r="R882" s="926"/>
      <c r="S882" s="926"/>
      <c r="T882" s="926"/>
      <c r="U882" s="926"/>
      <c r="V882" s="926"/>
      <c r="W882" s="926"/>
      <c r="X882" s="926"/>
      <c r="Y882" s="926"/>
      <c r="Z882" s="926"/>
      <c r="AA882" s="926"/>
      <c r="AB882" s="926"/>
      <c r="AC882" s="926"/>
      <c r="AD882" s="926"/>
      <c r="AE882" s="926"/>
    </row>
    <row r="883" spans="1:31" ht="15" hidden="1" customHeight="1" thickBot="1" x14ac:dyDescent="0.25">
      <c r="A883" s="943"/>
      <c r="B883" s="938"/>
      <c r="C883" s="891"/>
      <c r="D883" s="891"/>
      <c r="E883" s="984">
        <f t="shared" si="127"/>
        <v>0</v>
      </c>
      <c r="F883" s="890">
        <f>IF(A883=0,0,ROUND(E883/VLOOKUP(A883,'Teaching Areas'!$A$18:$B$86,2,FALSE),0))</f>
        <v>0</v>
      </c>
      <c r="G883" s="891"/>
      <c r="H883" s="890" t="str">
        <f t="shared" si="128"/>
        <v/>
      </c>
      <c r="I883" s="983"/>
      <c r="J883" s="923"/>
      <c r="K883" s="922"/>
      <c r="L883" s="922"/>
      <c r="M883" s="922"/>
      <c r="N883" s="924"/>
      <c r="O883" s="1096" t="str">
        <f t="shared" si="130"/>
        <v/>
      </c>
      <c r="P883" s="926"/>
      <c r="Q883" s="926"/>
      <c r="R883" s="926"/>
      <c r="S883" s="926"/>
      <c r="T883" s="926"/>
      <c r="U883" s="926"/>
      <c r="V883" s="926"/>
      <c r="W883" s="926"/>
      <c r="X883" s="926"/>
      <c r="Y883" s="926"/>
      <c r="Z883" s="926"/>
      <c r="AA883" s="926"/>
      <c r="AB883" s="926"/>
      <c r="AC883" s="926"/>
      <c r="AD883" s="926"/>
      <c r="AE883" s="926"/>
    </row>
    <row r="884" spans="1:31" ht="15" hidden="1" customHeight="1" thickBot="1" x14ac:dyDescent="0.25">
      <c r="A884" s="943"/>
      <c r="B884" s="938"/>
      <c r="C884" s="891"/>
      <c r="D884" s="891"/>
      <c r="E884" s="984">
        <f t="shared" si="127"/>
        <v>0</v>
      </c>
      <c r="F884" s="890">
        <f>IF(A884=0,0,ROUND(E884/VLOOKUP(A884,'Teaching Areas'!$A$18:$B$86,2,FALSE),0))</f>
        <v>0</v>
      </c>
      <c r="G884" s="891"/>
      <c r="H884" s="890" t="str">
        <f t="shared" si="128"/>
        <v/>
      </c>
      <c r="I884" s="983"/>
      <c r="J884" s="923"/>
      <c r="K884" s="922"/>
      <c r="L884" s="922"/>
      <c r="M884" s="922"/>
      <c r="N884" s="924"/>
      <c r="O884" s="1096" t="str">
        <f t="shared" si="130"/>
        <v/>
      </c>
      <c r="P884" s="926"/>
      <c r="Q884" s="926"/>
      <c r="R884" s="926"/>
      <c r="S884" s="926"/>
      <c r="T884" s="926"/>
      <c r="U884" s="926"/>
      <c r="V884" s="926"/>
      <c r="W884" s="926"/>
      <c r="X884" s="926"/>
      <c r="Y884" s="926"/>
      <c r="Z884" s="926"/>
      <c r="AA884" s="926"/>
      <c r="AB884" s="926"/>
      <c r="AC884" s="926"/>
      <c r="AD884" s="926"/>
      <c r="AE884" s="926"/>
    </row>
    <row r="885" spans="1:31" ht="15" hidden="1" customHeight="1" thickBot="1" x14ac:dyDescent="0.25">
      <c r="A885" s="943"/>
      <c r="B885" s="939"/>
      <c r="C885" s="891"/>
      <c r="D885" s="891"/>
      <c r="E885" s="984">
        <f t="shared" si="127"/>
        <v>0</v>
      </c>
      <c r="F885" s="890">
        <f>IF(A885=0,0,ROUND(E885/VLOOKUP(A885,'Teaching Areas'!$A$18:$B$86,2,FALSE),0))</f>
        <v>0</v>
      </c>
      <c r="G885" s="892"/>
      <c r="H885" s="890" t="str">
        <f t="shared" si="128"/>
        <v/>
      </c>
      <c r="I885" s="985"/>
      <c r="J885" s="923"/>
      <c r="K885" s="922"/>
      <c r="L885" s="922"/>
      <c r="M885" s="922"/>
      <c r="N885" s="924"/>
      <c r="O885" s="1096" t="str">
        <f t="shared" si="130"/>
        <v/>
      </c>
      <c r="P885" s="926"/>
      <c r="Q885" s="926"/>
      <c r="R885" s="926"/>
      <c r="S885" s="926"/>
      <c r="T885" s="926"/>
      <c r="U885" s="926"/>
      <c r="V885" s="926"/>
      <c r="W885" s="926"/>
      <c r="X885" s="926"/>
      <c r="Y885" s="926"/>
      <c r="Z885" s="926"/>
      <c r="AA885" s="926"/>
      <c r="AB885" s="926"/>
      <c r="AC885" s="926"/>
      <c r="AD885" s="926"/>
      <c r="AE885" s="926"/>
    </row>
    <row r="886" spans="1:31" ht="15" hidden="1" customHeight="1" thickBot="1" x14ac:dyDescent="0.25">
      <c r="A886" s="943"/>
      <c r="B886" s="939"/>
      <c r="C886" s="891"/>
      <c r="D886" s="891"/>
      <c r="E886" s="984">
        <f t="shared" si="127"/>
        <v>0</v>
      </c>
      <c r="F886" s="890">
        <f>IF(A886=0,0,ROUND(E886/VLOOKUP(A886,'Teaching Areas'!$A$18:$B$86,2,FALSE),0))</f>
        <v>0</v>
      </c>
      <c r="G886" s="892"/>
      <c r="H886" s="890" t="str">
        <f t="shared" si="128"/>
        <v/>
      </c>
      <c r="I886" s="985"/>
      <c r="J886" s="923"/>
      <c r="K886" s="922"/>
      <c r="L886" s="922"/>
      <c r="M886" s="922"/>
      <c r="N886" s="924"/>
      <c r="O886" s="1096" t="str">
        <f t="shared" si="130"/>
        <v/>
      </c>
      <c r="P886" s="926"/>
      <c r="Q886" s="926"/>
      <c r="R886" s="926"/>
      <c r="S886" s="926"/>
      <c r="T886" s="926"/>
      <c r="U886" s="926"/>
      <c r="V886" s="926"/>
      <c r="W886" s="926"/>
      <c r="X886" s="926"/>
      <c r="Y886" s="926"/>
      <c r="Z886" s="926"/>
      <c r="AA886" s="926"/>
      <c r="AB886" s="926"/>
      <c r="AC886" s="926"/>
      <c r="AD886" s="926"/>
      <c r="AE886" s="926"/>
    </row>
    <row r="887" spans="1:31" ht="15" customHeight="1" thickBot="1" x14ac:dyDescent="0.25">
      <c r="A887" s="944"/>
      <c r="B887" s="940"/>
      <c r="C887" s="930"/>
      <c r="D887" s="930"/>
      <c r="E887" s="987">
        <f t="shared" si="127"/>
        <v>0</v>
      </c>
      <c r="F887" s="890">
        <f>IF(A887=0,0,ROUND(E887/VLOOKUP(A887,'Teaching Areas'!$A$18:$B$86,2,FALSE),0))</f>
        <v>0</v>
      </c>
      <c r="G887" s="930"/>
      <c r="H887" s="890" t="str">
        <f t="shared" si="128"/>
        <v/>
      </c>
      <c r="I887" s="986"/>
      <c r="J887" s="931"/>
      <c r="K887" s="935"/>
      <c r="L887" s="935"/>
      <c r="M887" s="935"/>
      <c r="N887" s="936"/>
      <c r="O887" s="1096" t="str">
        <f t="shared" si="130"/>
        <v/>
      </c>
      <c r="P887" s="926"/>
      <c r="Q887" s="926"/>
      <c r="R887" s="926"/>
      <c r="S887" s="926"/>
      <c r="T887" s="926"/>
      <c r="U887" s="926"/>
      <c r="V887" s="926"/>
      <c r="W887" s="926"/>
      <c r="X887" s="926"/>
      <c r="Y887" s="926"/>
      <c r="Z887" s="926"/>
      <c r="AA887" s="926"/>
      <c r="AB887" s="926"/>
      <c r="AC887" s="926"/>
      <c r="AD887" s="926"/>
      <c r="AE887" s="926"/>
    </row>
    <row r="888" spans="1:31" ht="18" customHeight="1" thickBot="1" x14ac:dyDescent="0.25">
      <c r="A888" s="1094" t="s">
        <v>940</v>
      </c>
      <c r="B888" s="1095">
        <f>(COUNTIF(O788:O887,"S:"))+(COUNTIF(O788:O887,"P:"))</f>
        <v>7</v>
      </c>
      <c r="C888" s="956"/>
      <c r="D888" s="957" t="s">
        <v>4</v>
      </c>
      <c r="E888" s="140">
        <f>SUM(E788:E887)</f>
        <v>1485.5</v>
      </c>
      <c r="F888" s="141">
        <f>SUM(F788:F887)</f>
        <v>220</v>
      </c>
      <c r="G888" s="141">
        <f>SUM(G788:G887)</f>
        <v>195</v>
      </c>
      <c r="H888" s="204">
        <f>SUM(H788:H887)</f>
        <v>-25</v>
      </c>
      <c r="I888" s="957" t="s">
        <v>838</v>
      </c>
      <c r="J888" s="84">
        <f>IF(SUM(J788:J887)=0,0,AVERAGE(J788:J887))</f>
        <v>1</v>
      </c>
      <c r="K888" s="85">
        <f t="shared" ref="K888:N888" si="131">IF(SUM(K788:K887)=0,0,AVERAGE(K788:K887))</f>
        <v>0</v>
      </c>
      <c r="L888" s="85">
        <f t="shared" si="131"/>
        <v>0</v>
      </c>
      <c r="M888" s="85">
        <f t="shared" si="131"/>
        <v>0</v>
      </c>
      <c r="N888" s="86">
        <f t="shared" si="131"/>
        <v>0</v>
      </c>
      <c r="O888" s="926"/>
      <c r="P888" s="926"/>
      <c r="Q888" s="926"/>
      <c r="R888" s="926"/>
      <c r="S888" s="926"/>
      <c r="T888" s="926"/>
      <c r="U888" s="926"/>
      <c r="V888" s="926"/>
      <c r="W888" s="926"/>
      <c r="X888" s="926"/>
      <c r="Y888" s="926"/>
      <c r="Z888" s="926"/>
      <c r="AA888" s="926"/>
      <c r="AB888" s="926"/>
      <c r="AC888" s="926"/>
      <c r="AD888" s="926"/>
      <c r="AE888" s="926"/>
    </row>
    <row r="889" spans="1:31" ht="12" customHeight="1" thickBot="1" x14ac:dyDescent="0.25">
      <c r="A889" s="1271"/>
      <c r="B889" s="1272"/>
      <c r="C889" s="958"/>
      <c r="D889" s="958"/>
      <c r="E889" s="958"/>
      <c r="F889" s="958"/>
      <c r="G889" s="958"/>
      <c r="H889" s="958"/>
      <c r="I889" s="958"/>
      <c r="J889" s="959"/>
      <c r="K889" s="959"/>
      <c r="L889" s="959"/>
      <c r="M889" s="959"/>
      <c r="N889" s="960"/>
      <c r="O889" s="926"/>
      <c r="P889" s="926"/>
      <c r="Q889" s="926"/>
      <c r="R889" s="926"/>
      <c r="S889" s="926"/>
      <c r="T889" s="926"/>
      <c r="U889" s="926"/>
      <c r="V889" s="926"/>
      <c r="W889" s="926"/>
      <c r="X889" s="926"/>
      <c r="Y889" s="926"/>
      <c r="Z889" s="926"/>
      <c r="AA889" s="926"/>
      <c r="AB889" s="926"/>
      <c r="AC889" s="926"/>
      <c r="AD889" s="926"/>
      <c r="AE889" s="926"/>
    </row>
    <row r="890" spans="1:31" ht="18" customHeight="1" thickBot="1" x14ac:dyDescent="0.25">
      <c r="A890" s="1099" t="s">
        <v>946</v>
      </c>
      <c r="B890" s="1100">
        <f>B783+B888</f>
        <v>23</v>
      </c>
      <c r="C890" s="947"/>
      <c r="D890" s="948" t="s">
        <v>944</v>
      </c>
      <c r="E890" s="966">
        <f>E783+E888</f>
        <v>2381.5</v>
      </c>
      <c r="F890" s="967">
        <f t="shared" ref="F890:H890" si="132">F783+F888</f>
        <v>572</v>
      </c>
      <c r="G890" s="967">
        <f t="shared" si="132"/>
        <v>650</v>
      </c>
      <c r="H890" s="968">
        <f t="shared" si="132"/>
        <v>78</v>
      </c>
      <c r="I890" s="948" t="s">
        <v>945</v>
      </c>
      <c r="J890" s="963">
        <f>IF(SUM(J783+J888)=0,"",AVERAGE(J683:J782,J788:J887))</f>
        <v>1</v>
      </c>
      <c r="K890" s="964" t="str">
        <f t="shared" ref="K890:N890" si="133">IF(SUM(K783+K888)=0,"",AVERAGE(K683:K782,K788:K887))</f>
        <v/>
      </c>
      <c r="L890" s="964" t="str">
        <f t="shared" si="133"/>
        <v/>
      </c>
      <c r="M890" s="964" t="str">
        <f t="shared" ref="M890" si="134">IF(SUM(M783+M888)=0,"",AVERAGE(M683:M782,M788:M887))</f>
        <v/>
      </c>
      <c r="N890" s="965" t="str">
        <f t="shared" si="133"/>
        <v/>
      </c>
      <c r="O890" s="926"/>
      <c r="P890" s="926"/>
      <c r="Q890" s="926"/>
      <c r="R890" s="926"/>
      <c r="S890" s="926"/>
      <c r="T890" s="926"/>
      <c r="U890" s="926"/>
      <c r="V890" s="926"/>
      <c r="W890" s="926"/>
      <c r="X890" s="926"/>
      <c r="Y890" s="926"/>
      <c r="Z890" s="926"/>
      <c r="AA890" s="926"/>
      <c r="AB890" s="926"/>
      <c r="AC890" s="926"/>
      <c r="AD890" s="926"/>
      <c r="AE890" s="926"/>
    </row>
    <row r="891" spans="1:31" ht="12" customHeight="1" thickBot="1" x14ac:dyDescent="0.25">
      <c r="A891" s="1273"/>
      <c r="B891" s="1274"/>
      <c r="C891" s="961"/>
      <c r="D891" s="961"/>
      <c r="E891" s="961"/>
      <c r="F891" s="961"/>
      <c r="G891" s="961"/>
      <c r="H891" s="961"/>
      <c r="I891" s="961"/>
      <c r="J891" s="962"/>
      <c r="K891" s="962"/>
      <c r="L891" s="962"/>
      <c r="M891" s="962"/>
      <c r="N891" s="934"/>
      <c r="O891" s="926"/>
      <c r="P891" s="926"/>
      <c r="Q891" s="926"/>
      <c r="R891" s="926"/>
      <c r="S891" s="926"/>
      <c r="T891" s="926"/>
      <c r="U891" s="926"/>
      <c r="V891" s="926"/>
      <c r="W891" s="926"/>
      <c r="X891" s="926"/>
      <c r="Y891" s="926"/>
      <c r="Z891" s="926"/>
      <c r="AA891" s="926"/>
      <c r="AB891" s="926"/>
      <c r="AC891" s="926"/>
      <c r="AD891" s="926"/>
      <c r="AE891" s="926"/>
    </row>
    <row r="892" spans="1:31" ht="13.5" thickBot="1" x14ac:dyDescent="0.25">
      <c r="A892" s="1275"/>
      <c r="B892" s="1275"/>
      <c r="C892" s="925"/>
      <c r="D892" s="925"/>
      <c r="E892" s="925"/>
      <c r="F892" s="925"/>
      <c r="G892" s="925"/>
      <c r="H892" s="925"/>
      <c r="I892" s="925"/>
      <c r="J892" s="926"/>
      <c r="K892" s="926"/>
      <c r="L892" s="926"/>
      <c r="M892" s="926"/>
      <c r="N892" s="926"/>
      <c r="O892" s="926"/>
      <c r="P892" s="926"/>
      <c r="Q892" s="926"/>
      <c r="R892" s="926"/>
      <c r="S892" s="926"/>
      <c r="T892" s="926"/>
      <c r="U892" s="926"/>
      <c r="V892" s="926"/>
      <c r="W892" s="926"/>
      <c r="X892" s="926"/>
      <c r="Y892" s="926"/>
      <c r="Z892" s="926"/>
      <c r="AA892" s="926"/>
      <c r="AB892" s="926"/>
      <c r="AC892" s="926"/>
      <c r="AD892" s="926"/>
      <c r="AE892" s="926"/>
    </row>
    <row r="893" spans="1:31" ht="24" customHeight="1" thickBot="1" x14ac:dyDescent="0.25">
      <c r="A893" s="942" t="s">
        <v>687</v>
      </c>
      <c r="B893" s="1301" t="str">
        <f>'Setup Page'!C12</f>
        <v>Nongoma KwaGqikazi</v>
      </c>
      <c r="C893" s="1302"/>
      <c r="D893" s="1303"/>
      <c r="E893" s="1296" t="s">
        <v>739</v>
      </c>
      <c r="F893" s="1297"/>
      <c r="G893" s="1298" t="s">
        <v>763</v>
      </c>
      <c r="H893" s="1299"/>
      <c r="I893" s="1090" t="s">
        <v>928</v>
      </c>
      <c r="J893" s="1298" t="s">
        <v>1051</v>
      </c>
      <c r="K893" s="1299"/>
      <c r="L893" s="1299"/>
      <c r="M893" s="1299"/>
      <c r="N893" s="1300"/>
      <c r="O893" s="926"/>
      <c r="P893" s="926"/>
      <c r="Q893" s="926"/>
      <c r="R893" s="926"/>
      <c r="S893" s="926"/>
      <c r="T893" s="926"/>
      <c r="U893" s="926"/>
      <c r="V893" s="926"/>
      <c r="W893" s="926"/>
      <c r="X893" s="926"/>
      <c r="Y893" s="926"/>
      <c r="Z893" s="926"/>
      <c r="AA893" s="926"/>
      <c r="AB893" s="926"/>
      <c r="AC893" s="926"/>
      <c r="AD893" s="926"/>
      <c r="AE893" s="926"/>
    </row>
    <row r="894" spans="1:31" ht="12" customHeight="1" thickBot="1" x14ac:dyDescent="0.25">
      <c r="A894" s="941"/>
      <c r="B894" s="932"/>
      <c r="C894" s="932"/>
      <c r="D894" s="932"/>
      <c r="E894" s="932"/>
      <c r="F894" s="932"/>
      <c r="G894" s="932"/>
      <c r="H894" s="932"/>
      <c r="I894" s="932"/>
      <c r="J894" s="926"/>
      <c r="K894" s="926"/>
      <c r="L894" s="926"/>
      <c r="M894" s="926"/>
      <c r="N894" s="934"/>
      <c r="O894" s="926"/>
      <c r="P894" s="926"/>
      <c r="Q894" s="926"/>
      <c r="R894" s="926"/>
      <c r="S894" s="926"/>
      <c r="T894" s="926"/>
      <c r="U894" s="926"/>
      <c r="V894" s="926"/>
      <c r="W894" s="926"/>
      <c r="X894" s="926"/>
      <c r="Y894" s="926"/>
      <c r="Z894" s="926"/>
      <c r="AA894" s="926"/>
      <c r="AB894" s="926"/>
      <c r="AC894" s="926"/>
      <c r="AD894" s="926"/>
      <c r="AE894" s="926"/>
    </row>
    <row r="895" spans="1:31" ht="24" customHeight="1" x14ac:dyDescent="0.2">
      <c r="A895" s="933" t="s">
        <v>684</v>
      </c>
      <c r="B895" s="1287" t="s">
        <v>933</v>
      </c>
      <c r="C895" s="1287"/>
      <c r="D895" s="1287"/>
      <c r="E895" s="1287"/>
      <c r="F895" s="1287"/>
      <c r="G895" s="1287"/>
      <c r="H895" s="1287"/>
      <c r="I895" s="1287"/>
      <c r="J895" s="1287"/>
      <c r="K895" s="1287"/>
      <c r="L895" s="1287"/>
      <c r="M895" s="1288"/>
      <c r="N895" s="1289"/>
      <c r="O895" s="926"/>
      <c r="P895" s="926"/>
      <c r="Q895" s="926"/>
      <c r="R895" s="926"/>
      <c r="S895" s="926"/>
      <c r="T895" s="926"/>
      <c r="U895" s="926"/>
      <c r="V895" s="926"/>
      <c r="W895" s="926"/>
      <c r="X895" s="926"/>
      <c r="Y895" s="926"/>
      <c r="Z895" s="926"/>
      <c r="AA895" s="926"/>
      <c r="AB895" s="926"/>
      <c r="AC895" s="926"/>
      <c r="AD895" s="926"/>
      <c r="AE895" s="926"/>
    </row>
    <row r="896" spans="1:31" ht="21" customHeight="1" x14ac:dyDescent="0.2">
      <c r="A896" s="927"/>
      <c r="B896" s="1087"/>
      <c r="C896" s="1087"/>
      <c r="D896" s="1087"/>
      <c r="E896" s="1292" t="s">
        <v>837</v>
      </c>
      <c r="F896" s="1292" t="s">
        <v>735</v>
      </c>
      <c r="G896" s="1292" t="s">
        <v>926</v>
      </c>
      <c r="H896" s="1292" t="s">
        <v>927</v>
      </c>
      <c r="I896" s="1087"/>
      <c r="J896" s="1293" t="s">
        <v>756</v>
      </c>
      <c r="K896" s="1293"/>
      <c r="L896" s="1293"/>
      <c r="M896" s="1294"/>
      <c r="N896" s="1295"/>
      <c r="O896" s="945"/>
      <c r="P896" s="946"/>
      <c r="Q896" s="926"/>
      <c r="R896" s="926"/>
      <c r="S896" s="926"/>
      <c r="T896" s="926"/>
      <c r="U896" s="926"/>
      <c r="V896" s="926"/>
      <c r="W896" s="926"/>
      <c r="X896" s="926"/>
      <c r="Y896" s="926"/>
      <c r="Z896" s="926"/>
      <c r="AA896" s="926"/>
      <c r="AB896" s="926"/>
      <c r="AC896" s="926"/>
      <c r="AD896" s="926"/>
      <c r="AE896" s="926"/>
    </row>
    <row r="897" spans="1:31" ht="30" customHeight="1" thickBot="1" x14ac:dyDescent="0.25">
      <c r="A897" s="950" t="s">
        <v>755</v>
      </c>
      <c r="B897" s="1088" t="s">
        <v>686</v>
      </c>
      <c r="C897" s="1088" t="s">
        <v>737</v>
      </c>
      <c r="D897" s="1088" t="s">
        <v>738</v>
      </c>
      <c r="E897" s="1280"/>
      <c r="F897" s="1280"/>
      <c r="G897" s="1280"/>
      <c r="H897" s="1280"/>
      <c r="I897" s="1088" t="s">
        <v>736</v>
      </c>
      <c r="J897" s="1013" t="s">
        <v>757</v>
      </c>
      <c r="K897" s="1013" t="s">
        <v>758</v>
      </c>
      <c r="L897" s="1013" t="s">
        <v>759</v>
      </c>
      <c r="M897" s="1013" t="s">
        <v>760</v>
      </c>
      <c r="N897" s="1014" t="s">
        <v>857</v>
      </c>
      <c r="O897" s="945"/>
      <c r="P897" s="946"/>
      <c r="Q897" s="926"/>
      <c r="R897" s="926"/>
      <c r="S897" s="926"/>
      <c r="T897" s="926"/>
      <c r="U897" s="926"/>
      <c r="V897" s="926"/>
      <c r="W897" s="926"/>
      <c r="X897" s="926"/>
      <c r="Y897" s="926"/>
      <c r="Z897" s="926"/>
      <c r="AA897" s="926"/>
      <c r="AB897" s="926"/>
      <c r="AC897" s="926"/>
      <c r="AD897" s="926"/>
      <c r="AE897" s="926"/>
    </row>
    <row r="898" spans="1:31" ht="15" customHeight="1" x14ac:dyDescent="0.2">
      <c r="A898" s="1032" t="str">
        <f>IF(B898=0,"Insert Room Name First","Class Room")</f>
        <v>Class Room</v>
      </c>
      <c r="B898" s="937" t="s">
        <v>1083</v>
      </c>
      <c r="C898" s="893">
        <v>7.3</v>
      </c>
      <c r="D898" s="893">
        <v>7</v>
      </c>
      <c r="E898" s="890">
        <f>C898*D898</f>
        <v>51.1</v>
      </c>
      <c r="F898" s="890">
        <f>IF(A898="Insert Room Name First",0,ROUND(E898/VLOOKUP(A898,'Teaching Areas'!$A$2:$B$15,2,FALSE),0))</f>
        <v>20</v>
      </c>
      <c r="G898" s="893">
        <v>30</v>
      </c>
      <c r="H898" s="890">
        <f>IF(F898=0,"",G898-F898)</f>
        <v>10</v>
      </c>
      <c r="I898" s="982"/>
      <c r="J898" s="922">
        <v>1</v>
      </c>
      <c r="K898" s="922"/>
      <c r="L898" s="922">
        <v>0.5</v>
      </c>
      <c r="M898" s="922"/>
      <c r="N898" s="924"/>
      <c r="O898" s="926"/>
      <c r="P898" s="926"/>
      <c r="Q898" s="926"/>
      <c r="R898" s="926"/>
      <c r="S898" s="926"/>
      <c r="T898" s="926"/>
      <c r="U898" s="926"/>
      <c r="V898" s="926"/>
      <c r="W898" s="926"/>
      <c r="X898" s="926"/>
      <c r="Y898" s="926"/>
      <c r="Z898" s="926"/>
      <c r="AA898" s="926"/>
      <c r="AB898" s="926"/>
      <c r="AC898" s="926"/>
      <c r="AD898" s="926"/>
      <c r="AE898" s="926"/>
    </row>
    <row r="899" spans="1:31" ht="15" customHeight="1" x14ac:dyDescent="0.2">
      <c r="A899" s="1032" t="str">
        <f t="shared" ref="A899:A962" si="135">IF(B899=0,"Insert Room Name First","Class Room")</f>
        <v>Class Room</v>
      </c>
      <c r="B899" s="938" t="s">
        <v>1070</v>
      </c>
      <c r="C899" s="893">
        <v>7.3</v>
      </c>
      <c r="D899" s="893">
        <v>7</v>
      </c>
      <c r="E899" s="984">
        <f t="shared" ref="E899:E997" si="136">C899*D899</f>
        <v>51.1</v>
      </c>
      <c r="F899" s="890">
        <f>IF(A899="Insert Room Name First",0,ROUND(E899/VLOOKUP(A899,'Teaching Areas'!$A$2:$B$15,2,FALSE),0))</f>
        <v>20</v>
      </c>
      <c r="G899" s="893">
        <v>30</v>
      </c>
      <c r="H899" s="890">
        <f t="shared" ref="H899:H997" si="137">IF(F899=0,"",G899-F899)</f>
        <v>10</v>
      </c>
      <c r="I899" s="983"/>
      <c r="J899" s="922">
        <v>1</v>
      </c>
      <c r="K899" s="922"/>
      <c r="L899" s="922">
        <v>0.5</v>
      </c>
      <c r="M899" s="922"/>
      <c r="N899" s="924"/>
      <c r="O899" s="926"/>
      <c r="P899" s="926"/>
      <c r="Q899" s="926"/>
      <c r="R899" s="926"/>
      <c r="S899" s="926"/>
      <c r="T899" s="926"/>
      <c r="U899" s="926"/>
      <c r="V899" s="926"/>
      <c r="W899" s="926"/>
      <c r="X899" s="926"/>
      <c r="Y899" s="926"/>
      <c r="Z899" s="926"/>
      <c r="AA899" s="926"/>
      <c r="AB899" s="926"/>
      <c r="AC899" s="926"/>
      <c r="AD899" s="926"/>
      <c r="AE899" s="926"/>
    </row>
    <row r="900" spans="1:31" ht="15" customHeight="1" x14ac:dyDescent="0.2">
      <c r="A900" s="1032" t="str">
        <f t="shared" si="135"/>
        <v>Class Room</v>
      </c>
      <c r="B900" s="938" t="s">
        <v>1084</v>
      </c>
      <c r="C900" s="893">
        <v>7.3</v>
      </c>
      <c r="D900" s="893">
        <v>7</v>
      </c>
      <c r="E900" s="984">
        <f t="shared" si="136"/>
        <v>51.1</v>
      </c>
      <c r="F900" s="890">
        <f>IF(A900="Insert Room Name First",0,ROUND(E900/VLOOKUP(A900,'Teaching Areas'!$A$2:$B$15,2,FALSE),0))</f>
        <v>20</v>
      </c>
      <c r="G900" s="893">
        <v>30</v>
      </c>
      <c r="H900" s="890">
        <f t="shared" si="137"/>
        <v>10</v>
      </c>
      <c r="I900" s="983"/>
      <c r="J900" s="922">
        <v>1</v>
      </c>
      <c r="K900" s="922"/>
      <c r="L900" s="922">
        <v>0.5</v>
      </c>
      <c r="M900" s="922"/>
      <c r="N900" s="924"/>
      <c r="O900" s="926"/>
      <c r="P900" s="926"/>
      <c r="Q900" s="926"/>
      <c r="R900" s="926"/>
      <c r="S900" s="926"/>
      <c r="T900" s="926"/>
      <c r="U900" s="926"/>
      <c r="V900" s="926"/>
      <c r="W900" s="926"/>
      <c r="X900" s="926"/>
      <c r="Y900" s="926"/>
      <c r="Z900" s="926"/>
      <c r="AA900" s="926"/>
      <c r="AB900" s="926"/>
      <c r="AC900" s="926"/>
      <c r="AD900" s="926"/>
      <c r="AE900" s="926"/>
    </row>
    <row r="901" spans="1:31" ht="15" customHeight="1" x14ac:dyDescent="0.2">
      <c r="A901" s="1032" t="str">
        <f t="shared" si="135"/>
        <v>Class Room</v>
      </c>
      <c r="B901" s="938" t="s">
        <v>1085</v>
      </c>
      <c r="C901" s="893">
        <v>7.3</v>
      </c>
      <c r="D901" s="893">
        <v>7</v>
      </c>
      <c r="E901" s="984">
        <f t="shared" si="136"/>
        <v>51.1</v>
      </c>
      <c r="F901" s="890">
        <f>IF(A901="Insert Room Name First",0,ROUND(E901/VLOOKUP(A901,'Teaching Areas'!$A$2:$B$15,2,FALSE),0))</f>
        <v>20</v>
      </c>
      <c r="G901" s="893">
        <v>30</v>
      </c>
      <c r="H901" s="890">
        <f t="shared" si="137"/>
        <v>10</v>
      </c>
      <c r="I901" s="983"/>
      <c r="J901" s="922">
        <v>1</v>
      </c>
      <c r="K901" s="922"/>
      <c r="L901" s="922">
        <v>0.5</v>
      </c>
      <c r="M901" s="922"/>
      <c r="N901" s="924"/>
      <c r="O901" s="926"/>
      <c r="P901" s="926"/>
      <c r="Q901" s="926"/>
      <c r="R901" s="926"/>
      <c r="S901" s="926"/>
      <c r="T901" s="926"/>
      <c r="U901" s="926"/>
      <c r="V901" s="926"/>
      <c r="W901" s="926"/>
      <c r="X901" s="926"/>
      <c r="Y901" s="926"/>
      <c r="Z901" s="926"/>
      <c r="AA901" s="926"/>
      <c r="AB901" s="926"/>
      <c r="AC901" s="926"/>
      <c r="AD901" s="926"/>
      <c r="AE901" s="926"/>
    </row>
    <row r="902" spans="1:31" ht="15" customHeight="1" x14ac:dyDescent="0.2">
      <c r="A902" s="1032" t="str">
        <f t="shared" si="135"/>
        <v>Class Room</v>
      </c>
      <c r="B902" s="938" t="s">
        <v>1086</v>
      </c>
      <c r="C902" s="893">
        <v>7.3</v>
      </c>
      <c r="D902" s="893">
        <v>7</v>
      </c>
      <c r="E902" s="984">
        <f t="shared" si="136"/>
        <v>51.1</v>
      </c>
      <c r="F902" s="890">
        <f>IF(A902="Insert Room Name First",0,ROUND(E902/VLOOKUP(A902,'Teaching Areas'!$A$2:$B$15,2,FALSE),0))</f>
        <v>20</v>
      </c>
      <c r="G902" s="891">
        <v>30</v>
      </c>
      <c r="H902" s="890">
        <f t="shared" si="137"/>
        <v>10</v>
      </c>
      <c r="I902" s="983"/>
      <c r="J902" s="922">
        <v>1</v>
      </c>
      <c r="K902" s="922"/>
      <c r="L902" s="922"/>
      <c r="M902" s="922"/>
      <c r="N902" s="924"/>
      <c r="O902" s="926"/>
      <c r="P902" s="926"/>
      <c r="Q902" s="926"/>
      <c r="R902" s="926"/>
      <c r="S902" s="926"/>
      <c r="T902" s="926"/>
      <c r="U902" s="926"/>
      <c r="V902" s="926"/>
      <c r="W902" s="926"/>
      <c r="X902" s="926"/>
      <c r="Y902" s="926"/>
      <c r="Z902" s="926"/>
      <c r="AA902" s="926"/>
      <c r="AB902" s="926"/>
      <c r="AC902" s="926"/>
      <c r="AD902" s="926"/>
      <c r="AE902" s="926"/>
    </row>
    <row r="903" spans="1:31" ht="15" customHeight="1" x14ac:dyDescent="0.2">
      <c r="A903" s="1032" t="str">
        <f t="shared" si="135"/>
        <v>Class Room</v>
      </c>
      <c r="B903" s="938" t="s">
        <v>1087</v>
      </c>
      <c r="C903" s="893">
        <v>7.3</v>
      </c>
      <c r="D903" s="893">
        <v>7</v>
      </c>
      <c r="E903" s="984">
        <f t="shared" si="136"/>
        <v>51.1</v>
      </c>
      <c r="F903" s="890">
        <f>IF(A903="Insert Room Name First",0,ROUND(E903/VLOOKUP(A903,'Teaching Areas'!$A$2:$B$15,2,FALSE),0))</f>
        <v>20</v>
      </c>
      <c r="G903" s="891">
        <v>30</v>
      </c>
      <c r="H903" s="890">
        <f t="shared" si="137"/>
        <v>10</v>
      </c>
      <c r="I903" s="983"/>
      <c r="J903" s="922">
        <v>1</v>
      </c>
      <c r="K903" s="922"/>
      <c r="L903" s="922"/>
      <c r="M903" s="922"/>
      <c r="N903" s="924"/>
      <c r="O903" s="926"/>
      <c r="P903" s="926"/>
      <c r="Q903" s="926"/>
      <c r="R903" s="926"/>
      <c r="S903" s="926"/>
      <c r="T903" s="926"/>
      <c r="U903" s="926"/>
      <c r="V903" s="926"/>
      <c r="W903" s="926"/>
      <c r="X903" s="926"/>
      <c r="Y903" s="926"/>
      <c r="Z903" s="926"/>
      <c r="AA903" s="926"/>
      <c r="AB903" s="926"/>
      <c r="AC903" s="926"/>
      <c r="AD903" s="926"/>
      <c r="AE903" s="926"/>
    </row>
    <row r="904" spans="1:31" ht="15" customHeight="1" x14ac:dyDescent="0.2">
      <c r="A904" s="1032" t="str">
        <f t="shared" si="135"/>
        <v>Class Room</v>
      </c>
      <c r="B904" s="938" t="s">
        <v>1088</v>
      </c>
      <c r="C904" s="893">
        <v>7.3</v>
      </c>
      <c r="D904" s="893">
        <v>7</v>
      </c>
      <c r="E904" s="984">
        <f t="shared" si="136"/>
        <v>51.1</v>
      </c>
      <c r="F904" s="890">
        <f>IF(A904="Insert Room Name First",0,ROUND(E904/VLOOKUP(A904,'Teaching Areas'!$A$2:$B$15,2,FALSE),0))</f>
        <v>20</v>
      </c>
      <c r="G904" s="891">
        <v>30</v>
      </c>
      <c r="H904" s="890">
        <f t="shared" si="137"/>
        <v>10</v>
      </c>
      <c r="I904" s="983"/>
      <c r="J904" s="922">
        <v>1</v>
      </c>
      <c r="K904" s="922"/>
      <c r="L904" s="922"/>
      <c r="M904" s="922"/>
      <c r="N904" s="924"/>
      <c r="O904" s="926"/>
      <c r="P904" s="926"/>
      <c r="Q904" s="926"/>
      <c r="R904" s="926"/>
      <c r="S904" s="926"/>
      <c r="T904" s="926"/>
      <c r="U904" s="926"/>
      <c r="V904" s="926"/>
      <c r="W904" s="926"/>
      <c r="X904" s="926"/>
      <c r="Y904" s="926"/>
      <c r="Z904" s="926"/>
      <c r="AA904" s="926"/>
      <c r="AB904" s="926"/>
      <c r="AC904" s="926"/>
      <c r="AD904" s="926"/>
      <c r="AE904" s="926"/>
    </row>
    <row r="905" spans="1:31" ht="15" customHeight="1" x14ac:dyDescent="0.2">
      <c r="A905" s="1032" t="str">
        <f t="shared" si="135"/>
        <v>Class Room</v>
      </c>
      <c r="B905" s="938" t="s">
        <v>1089</v>
      </c>
      <c r="C905" s="893">
        <v>7.3</v>
      </c>
      <c r="D905" s="893">
        <v>7</v>
      </c>
      <c r="E905" s="984">
        <f t="shared" si="136"/>
        <v>51.1</v>
      </c>
      <c r="F905" s="890">
        <f>IF(A905="Insert Room Name First",0,ROUND(E905/VLOOKUP(A905,'Teaching Areas'!$A$2:$B$15,2,FALSE),0))</f>
        <v>20</v>
      </c>
      <c r="G905" s="891">
        <v>30</v>
      </c>
      <c r="H905" s="890">
        <f t="shared" si="137"/>
        <v>10</v>
      </c>
      <c r="I905" s="983"/>
      <c r="J905" s="922">
        <v>1</v>
      </c>
      <c r="K905" s="922"/>
      <c r="L905" s="922"/>
      <c r="M905" s="922"/>
      <c r="N905" s="924"/>
      <c r="O905" s="926"/>
      <c r="P905" s="926"/>
      <c r="Q905" s="926"/>
      <c r="R905" s="926"/>
      <c r="S905" s="926"/>
      <c r="T905" s="926"/>
      <c r="U905" s="926"/>
      <c r="V905" s="926"/>
      <c r="W905" s="926"/>
      <c r="X905" s="926"/>
      <c r="Y905" s="926"/>
      <c r="Z905" s="926"/>
      <c r="AA905" s="926"/>
      <c r="AB905" s="926"/>
      <c r="AC905" s="926"/>
      <c r="AD905" s="926"/>
      <c r="AE905" s="926"/>
    </row>
    <row r="906" spans="1:31" ht="15" customHeight="1" x14ac:dyDescent="0.2">
      <c r="A906" s="1032" t="str">
        <f t="shared" si="135"/>
        <v>Class Room</v>
      </c>
      <c r="B906" s="938" t="s">
        <v>1090</v>
      </c>
      <c r="C906" s="893">
        <v>7.3</v>
      </c>
      <c r="D906" s="893">
        <v>7</v>
      </c>
      <c r="E906" s="984">
        <f t="shared" si="136"/>
        <v>51.1</v>
      </c>
      <c r="F906" s="890">
        <f>IF(A906="Insert Room Name First",0,ROUND(E906/VLOOKUP(A906,'Teaching Areas'!$A$2:$B$15,2,FALSE),0))</f>
        <v>20</v>
      </c>
      <c r="G906" s="891">
        <v>30</v>
      </c>
      <c r="H906" s="890">
        <f t="shared" si="137"/>
        <v>10</v>
      </c>
      <c r="I906" s="983"/>
      <c r="J906" s="922">
        <v>1</v>
      </c>
      <c r="K906" s="922"/>
      <c r="L906" s="922"/>
      <c r="M906" s="922"/>
      <c r="N906" s="924"/>
      <c r="O906" s="926"/>
      <c r="P906" s="926"/>
      <c r="Q906" s="926"/>
      <c r="R906" s="926"/>
      <c r="S906" s="926"/>
      <c r="T906" s="926"/>
      <c r="U906" s="926"/>
      <c r="V906" s="926"/>
      <c r="W906" s="926"/>
      <c r="X906" s="926"/>
      <c r="Y906" s="926"/>
      <c r="Z906" s="926"/>
      <c r="AA906" s="926"/>
      <c r="AB906" s="926"/>
      <c r="AC906" s="926"/>
      <c r="AD906" s="926"/>
      <c r="AE906" s="926"/>
    </row>
    <row r="907" spans="1:31" ht="15" customHeight="1" x14ac:dyDescent="0.2">
      <c r="A907" s="1032" t="str">
        <f t="shared" si="135"/>
        <v>Class Room</v>
      </c>
      <c r="B907" s="938" t="s">
        <v>1078</v>
      </c>
      <c r="C907" s="893">
        <v>7.3</v>
      </c>
      <c r="D907" s="893">
        <v>7</v>
      </c>
      <c r="E907" s="984">
        <f t="shared" si="136"/>
        <v>51.1</v>
      </c>
      <c r="F907" s="890">
        <f>IF(A907="Insert Room Name First",0,ROUND(E907/VLOOKUP(A907,'Teaching Areas'!$A$2:$B$15,2,FALSE),0))</f>
        <v>20</v>
      </c>
      <c r="G907" s="891">
        <v>30</v>
      </c>
      <c r="H907" s="890">
        <f t="shared" si="137"/>
        <v>10</v>
      </c>
      <c r="I907" s="983"/>
      <c r="J907" s="922">
        <v>1</v>
      </c>
      <c r="K907" s="922"/>
      <c r="L907" s="922"/>
      <c r="M907" s="922"/>
      <c r="N907" s="924"/>
      <c r="O907" s="926"/>
      <c r="P907" s="926"/>
      <c r="Q907" s="926"/>
      <c r="R907" s="926"/>
      <c r="S907" s="926"/>
      <c r="T907" s="926"/>
      <c r="U907" s="926"/>
      <c r="V907" s="926"/>
      <c r="W907" s="926"/>
      <c r="X907" s="926"/>
      <c r="Y907" s="926"/>
      <c r="Z907" s="926"/>
      <c r="AA907" s="926"/>
      <c r="AB907" s="926"/>
      <c r="AC907" s="926"/>
      <c r="AD907" s="926"/>
      <c r="AE907" s="926"/>
    </row>
    <row r="908" spans="1:31" ht="15" customHeight="1" x14ac:dyDescent="0.2">
      <c r="A908" s="1032" t="str">
        <f t="shared" si="135"/>
        <v>Class Room</v>
      </c>
      <c r="B908" s="938" t="s">
        <v>1091</v>
      </c>
      <c r="C908" s="893">
        <v>7.3</v>
      </c>
      <c r="D908" s="893">
        <v>7</v>
      </c>
      <c r="E908" s="984">
        <f t="shared" si="136"/>
        <v>51.1</v>
      </c>
      <c r="F908" s="890">
        <f>IF(A908="Insert Room Name First",0,ROUND(E908/VLOOKUP(A908,'Teaching Areas'!$A$2:$B$15,2,FALSE),0))</f>
        <v>20</v>
      </c>
      <c r="G908" s="891">
        <v>30</v>
      </c>
      <c r="H908" s="890">
        <f t="shared" si="137"/>
        <v>10</v>
      </c>
      <c r="I908" s="983"/>
      <c r="J908" s="922">
        <v>1</v>
      </c>
      <c r="K908" s="922"/>
      <c r="L908" s="922"/>
      <c r="M908" s="922"/>
      <c r="N908" s="924"/>
      <c r="O908" s="926"/>
      <c r="P908" s="926"/>
      <c r="Q908" s="926"/>
      <c r="R908" s="926"/>
      <c r="S908" s="926"/>
      <c r="T908" s="926"/>
      <c r="U908" s="926"/>
      <c r="V908" s="926"/>
      <c r="W908" s="926"/>
      <c r="X908" s="926"/>
      <c r="Y908" s="926"/>
      <c r="Z908" s="926"/>
      <c r="AA908" s="926"/>
      <c r="AB908" s="926"/>
      <c r="AC908" s="926"/>
      <c r="AD908" s="926"/>
      <c r="AE908" s="926"/>
    </row>
    <row r="909" spans="1:31" ht="15" customHeight="1" x14ac:dyDescent="0.2">
      <c r="A909" s="1032" t="str">
        <f t="shared" si="135"/>
        <v>Class Room</v>
      </c>
      <c r="B909" s="938" t="s">
        <v>1092</v>
      </c>
      <c r="C909" s="893">
        <v>7.3</v>
      </c>
      <c r="D909" s="893">
        <v>7</v>
      </c>
      <c r="E909" s="984">
        <f t="shared" si="136"/>
        <v>51.1</v>
      </c>
      <c r="F909" s="890">
        <f>IF(A909="Insert Room Name First",0,ROUND(E909/VLOOKUP(A909,'Teaching Areas'!$A$2:$B$15,2,FALSE),0))</f>
        <v>20</v>
      </c>
      <c r="G909" s="891">
        <v>30</v>
      </c>
      <c r="H909" s="890">
        <f t="shared" si="137"/>
        <v>10</v>
      </c>
      <c r="I909" s="983"/>
      <c r="J909" s="922">
        <v>1</v>
      </c>
      <c r="K909" s="922"/>
      <c r="L909" s="922"/>
      <c r="M909" s="922"/>
      <c r="N909" s="924"/>
      <c r="O909" s="926"/>
      <c r="P909" s="926"/>
      <c r="Q909" s="926"/>
      <c r="R909" s="926"/>
      <c r="S909" s="926"/>
      <c r="T909" s="926"/>
      <c r="U909" s="926"/>
      <c r="V909" s="926"/>
      <c r="W909" s="926"/>
      <c r="X909" s="926"/>
      <c r="Y909" s="926"/>
      <c r="Z909" s="926"/>
      <c r="AA909" s="926"/>
      <c r="AB909" s="926"/>
      <c r="AC909" s="926"/>
      <c r="AD909" s="926"/>
      <c r="AE909" s="926"/>
    </row>
    <row r="910" spans="1:31" ht="15" customHeight="1" x14ac:dyDescent="0.2">
      <c r="A910" s="1032" t="str">
        <f t="shared" si="135"/>
        <v>Class Room</v>
      </c>
      <c r="B910" s="938" t="s">
        <v>1093</v>
      </c>
      <c r="C910" s="893">
        <v>7.3</v>
      </c>
      <c r="D910" s="893">
        <v>7</v>
      </c>
      <c r="E910" s="984">
        <f t="shared" si="136"/>
        <v>51.1</v>
      </c>
      <c r="F910" s="890">
        <f>IF(A910="Insert Room Name First",0,ROUND(E910/VLOOKUP(A910,'Teaching Areas'!$A$2:$B$15,2,FALSE),0))</f>
        <v>20</v>
      </c>
      <c r="G910" s="891">
        <v>30</v>
      </c>
      <c r="H910" s="890">
        <f t="shared" si="137"/>
        <v>10</v>
      </c>
      <c r="I910" s="983"/>
      <c r="J910" s="922">
        <v>1</v>
      </c>
      <c r="K910" s="922"/>
      <c r="L910" s="922"/>
      <c r="M910" s="922"/>
      <c r="N910" s="924"/>
      <c r="O910" s="926"/>
      <c r="P910" s="926"/>
      <c r="Q910" s="926"/>
      <c r="R910" s="926"/>
      <c r="S910" s="926"/>
      <c r="T910" s="926"/>
      <c r="U910" s="926"/>
      <c r="V910" s="926"/>
      <c r="W910" s="926"/>
      <c r="X910" s="926"/>
      <c r="Y910" s="926"/>
      <c r="Z910" s="926"/>
      <c r="AA910" s="926"/>
      <c r="AB910" s="926"/>
      <c r="AC910" s="926"/>
      <c r="AD910" s="926"/>
      <c r="AE910" s="926"/>
    </row>
    <row r="911" spans="1:31" ht="15" customHeight="1" x14ac:dyDescent="0.2">
      <c r="A911" s="1032" t="str">
        <f t="shared" si="135"/>
        <v>Class Room</v>
      </c>
      <c r="B911" s="938" t="s">
        <v>1094</v>
      </c>
      <c r="C911" s="893">
        <v>7.3</v>
      </c>
      <c r="D911" s="893">
        <v>7</v>
      </c>
      <c r="E911" s="984">
        <f t="shared" si="136"/>
        <v>51.1</v>
      </c>
      <c r="F911" s="890">
        <f>IF(A911="Insert Room Name First",0,ROUND(E911/VLOOKUP(A911,'Teaching Areas'!$A$2:$B$15,2,FALSE),0))</f>
        <v>20</v>
      </c>
      <c r="G911" s="891">
        <v>30</v>
      </c>
      <c r="H911" s="890">
        <f t="shared" si="137"/>
        <v>10</v>
      </c>
      <c r="I911" s="983"/>
      <c r="J911" s="922">
        <v>1</v>
      </c>
      <c r="K911" s="922"/>
      <c r="L911" s="922"/>
      <c r="M911" s="922"/>
      <c r="N911" s="924"/>
      <c r="O911" s="926"/>
      <c r="P911" s="926"/>
      <c r="Q911" s="926"/>
      <c r="R911" s="926"/>
      <c r="S911" s="926"/>
      <c r="T911" s="926"/>
      <c r="U911" s="926"/>
      <c r="V911" s="926"/>
      <c r="W911" s="926"/>
      <c r="X911" s="926"/>
      <c r="Y911" s="926"/>
      <c r="Z911" s="926"/>
      <c r="AA911" s="926"/>
      <c r="AB911" s="926"/>
      <c r="AC911" s="926"/>
      <c r="AD911" s="926"/>
      <c r="AE911" s="926"/>
    </row>
    <row r="912" spans="1:31" ht="15" customHeight="1" x14ac:dyDescent="0.2">
      <c r="A912" s="1032" t="str">
        <f t="shared" si="135"/>
        <v>Class Room</v>
      </c>
      <c r="B912" s="938" t="s">
        <v>1095</v>
      </c>
      <c r="C912" s="893">
        <v>7.3</v>
      </c>
      <c r="D912" s="893">
        <v>7</v>
      </c>
      <c r="E912" s="984">
        <f t="shared" si="136"/>
        <v>51.1</v>
      </c>
      <c r="F912" s="890">
        <f>IF(A912="Insert Room Name First",0,ROUND(E912/VLOOKUP(A912,'Teaching Areas'!$A$2:$B$15,2,FALSE),0))</f>
        <v>20</v>
      </c>
      <c r="G912" s="891">
        <v>30</v>
      </c>
      <c r="H912" s="890">
        <f t="shared" si="137"/>
        <v>10</v>
      </c>
      <c r="I912" s="983"/>
      <c r="J912" s="922">
        <v>1</v>
      </c>
      <c r="K912" s="922"/>
      <c r="L912" s="922"/>
      <c r="M912" s="922"/>
      <c r="N912" s="924"/>
      <c r="O912" s="926"/>
      <c r="P912" s="926"/>
      <c r="Q912" s="926"/>
      <c r="R912" s="926"/>
      <c r="S912" s="926"/>
      <c r="T912" s="926"/>
      <c r="U912" s="926"/>
      <c r="V912" s="926"/>
      <c r="W912" s="926"/>
      <c r="X912" s="926"/>
      <c r="Y912" s="926"/>
      <c r="Z912" s="926"/>
      <c r="AA912" s="926"/>
      <c r="AB912" s="926"/>
      <c r="AC912" s="926"/>
      <c r="AD912" s="926"/>
      <c r="AE912" s="926"/>
    </row>
    <row r="913" spans="1:31" ht="15" customHeight="1" x14ac:dyDescent="0.2">
      <c r="A913" s="1032" t="str">
        <f t="shared" si="135"/>
        <v>Class Room</v>
      </c>
      <c r="B913" s="938" t="s">
        <v>1096</v>
      </c>
      <c r="C913" s="893">
        <v>7.3</v>
      </c>
      <c r="D913" s="893">
        <v>7</v>
      </c>
      <c r="E913" s="984">
        <f t="shared" si="136"/>
        <v>51.1</v>
      </c>
      <c r="F913" s="890">
        <f>IF(A913="Insert Room Name First",0,ROUND(E913/VLOOKUP(A913,'Teaching Areas'!$A$2:$B$15,2,FALSE),0))</f>
        <v>20</v>
      </c>
      <c r="G913" s="891">
        <v>30</v>
      </c>
      <c r="H913" s="890">
        <f t="shared" si="137"/>
        <v>10</v>
      </c>
      <c r="I913" s="983"/>
      <c r="J913" s="922">
        <v>1</v>
      </c>
      <c r="K913" s="922"/>
      <c r="L913" s="922"/>
      <c r="M913" s="922"/>
      <c r="N913" s="924"/>
      <c r="O913" s="926"/>
      <c r="P913" s="926"/>
      <c r="Q913" s="926"/>
      <c r="R913" s="926"/>
      <c r="S913" s="926"/>
      <c r="T913" s="926"/>
      <c r="U913" s="926"/>
      <c r="V913" s="926"/>
      <c r="W913" s="926"/>
      <c r="X913" s="926"/>
      <c r="Y913" s="926"/>
      <c r="Z913" s="926"/>
      <c r="AA913" s="926"/>
      <c r="AB913" s="926"/>
      <c r="AC913" s="926"/>
      <c r="AD913" s="926"/>
      <c r="AE913" s="926"/>
    </row>
    <row r="914" spans="1:31" ht="15" customHeight="1" x14ac:dyDescent="0.2">
      <c r="A914" s="1032" t="str">
        <f t="shared" si="135"/>
        <v>Class Room</v>
      </c>
      <c r="B914" s="938" t="s">
        <v>1097</v>
      </c>
      <c r="C914" s="893">
        <v>7.3</v>
      </c>
      <c r="D914" s="893">
        <v>7</v>
      </c>
      <c r="E914" s="984">
        <f t="shared" si="136"/>
        <v>51.1</v>
      </c>
      <c r="F914" s="890">
        <f>IF(A914="Insert Room Name First",0,ROUND(E914/VLOOKUP(A914,'Teaching Areas'!$A$2:$B$15,2,FALSE),0))</f>
        <v>20</v>
      </c>
      <c r="G914" s="891">
        <v>30</v>
      </c>
      <c r="H914" s="890">
        <f t="shared" si="137"/>
        <v>10</v>
      </c>
      <c r="I914" s="983"/>
      <c r="J914" s="922">
        <v>1</v>
      </c>
      <c r="K914" s="922"/>
      <c r="L914" s="922"/>
      <c r="M914" s="922"/>
      <c r="N914" s="924"/>
      <c r="O914" s="926"/>
      <c r="P914" s="926"/>
      <c r="Q914" s="926"/>
      <c r="R914" s="926"/>
      <c r="S914" s="926"/>
      <c r="T914" s="926"/>
      <c r="U914" s="926"/>
      <c r="V914" s="926"/>
      <c r="W914" s="926"/>
      <c r="X914" s="926"/>
      <c r="Y914" s="926"/>
      <c r="Z914" s="926"/>
      <c r="AA914" s="926"/>
      <c r="AB914" s="926"/>
      <c r="AC914" s="926"/>
      <c r="AD914" s="926"/>
      <c r="AE914" s="926"/>
    </row>
    <row r="915" spans="1:31" ht="15" customHeight="1" x14ac:dyDescent="0.2">
      <c r="A915" s="1032" t="str">
        <f t="shared" si="135"/>
        <v>Class Room</v>
      </c>
      <c r="B915" s="938" t="s">
        <v>1098</v>
      </c>
      <c r="C915" s="893">
        <v>7.3</v>
      </c>
      <c r="D915" s="893">
        <v>7</v>
      </c>
      <c r="E915" s="984">
        <f t="shared" si="136"/>
        <v>51.1</v>
      </c>
      <c r="F915" s="890">
        <f>IF(A915="Insert Room Name First",0,ROUND(E915/VLOOKUP(A915,'Teaching Areas'!$A$2:$B$15,2,FALSE),0))</f>
        <v>20</v>
      </c>
      <c r="G915" s="891">
        <v>30</v>
      </c>
      <c r="H915" s="890">
        <f t="shared" si="137"/>
        <v>10</v>
      </c>
      <c r="I915" s="983"/>
      <c r="J915" s="922">
        <v>1</v>
      </c>
      <c r="K915" s="922"/>
      <c r="L915" s="922"/>
      <c r="M915" s="922"/>
      <c r="N915" s="924"/>
      <c r="O915" s="926"/>
      <c r="P915" s="926"/>
      <c r="Q915" s="926"/>
      <c r="R915" s="926"/>
      <c r="S915" s="926"/>
      <c r="T915" s="926"/>
      <c r="U915" s="926"/>
      <c r="V915" s="926"/>
      <c r="W915" s="926"/>
      <c r="X915" s="926"/>
      <c r="Y915" s="926"/>
      <c r="Z915" s="926"/>
      <c r="AA915" s="926"/>
      <c r="AB915" s="926"/>
      <c r="AC915" s="926"/>
      <c r="AD915" s="926"/>
      <c r="AE915" s="926"/>
    </row>
    <row r="916" spans="1:31" ht="15" customHeight="1" x14ac:dyDescent="0.2">
      <c r="A916" s="1032" t="str">
        <f t="shared" si="135"/>
        <v>Class Room</v>
      </c>
      <c r="B916" s="938" t="s">
        <v>1099</v>
      </c>
      <c r="C916" s="893">
        <v>7.3</v>
      </c>
      <c r="D916" s="893">
        <v>7</v>
      </c>
      <c r="E916" s="984">
        <f t="shared" si="136"/>
        <v>51.1</v>
      </c>
      <c r="F916" s="890">
        <f>IF(A916="Insert Room Name First",0,ROUND(E916/VLOOKUP(A916,'Teaching Areas'!$A$2:$B$15,2,FALSE),0))</f>
        <v>20</v>
      </c>
      <c r="G916" s="891">
        <v>30</v>
      </c>
      <c r="H916" s="890">
        <f t="shared" si="137"/>
        <v>10</v>
      </c>
      <c r="I916" s="983"/>
      <c r="J916" s="922">
        <v>1</v>
      </c>
      <c r="K916" s="922"/>
      <c r="L916" s="922"/>
      <c r="M916" s="922"/>
      <c r="N916" s="924"/>
      <c r="O916" s="926"/>
      <c r="P916" s="926"/>
      <c r="Q916" s="926"/>
      <c r="R916" s="926"/>
      <c r="S916" s="926"/>
      <c r="T916" s="926"/>
      <c r="U916" s="926"/>
      <c r="V916" s="926"/>
      <c r="W916" s="926"/>
      <c r="X916" s="926"/>
      <c r="Y916" s="926"/>
      <c r="Z916" s="926"/>
      <c r="AA916" s="926"/>
      <c r="AB916" s="926"/>
      <c r="AC916" s="926"/>
      <c r="AD916" s="926"/>
      <c r="AE916" s="926"/>
    </row>
    <row r="917" spans="1:31" ht="15" customHeight="1" x14ac:dyDescent="0.2">
      <c r="A917" s="1032" t="str">
        <f t="shared" si="135"/>
        <v>Class Room</v>
      </c>
      <c r="B917" s="938" t="s">
        <v>1100</v>
      </c>
      <c r="C917" s="893">
        <v>7.3</v>
      </c>
      <c r="D917" s="893">
        <v>7</v>
      </c>
      <c r="E917" s="984">
        <f t="shared" si="136"/>
        <v>51.1</v>
      </c>
      <c r="F917" s="890">
        <f>IF(A917="Insert Room Name First",0,ROUND(E917/VLOOKUP(A917,'Teaching Areas'!$A$2:$B$15,2,FALSE),0))</f>
        <v>20</v>
      </c>
      <c r="G917" s="891">
        <v>30</v>
      </c>
      <c r="H917" s="890">
        <f t="shared" si="137"/>
        <v>10</v>
      </c>
      <c r="I917" s="983"/>
      <c r="J917" s="922">
        <v>1</v>
      </c>
      <c r="K917" s="922"/>
      <c r="L917" s="922"/>
      <c r="M917" s="922"/>
      <c r="N917" s="924"/>
      <c r="O917" s="926"/>
      <c r="P917" s="926"/>
      <c r="Q917" s="926"/>
      <c r="R917" s="926"/>
      <c r="S917" s="926"/>
      <c r="T917" s="926"/>
      <c r="U917" s="926"/>
      <c r="V917" s="926"/>
      <c r="W917" s="926"/>
      <c r="X917" s="926"/>
      <c r="Y917" s="926"/>
      <c r="Z917" s="926"/>
      <c r="AA917" s="926"/>
      <c r="AB917" s="926"/>
      <c r="AC917" s="926"/>
      <c r="AD917" s="926"/>
      <c r="AE917" s="926"/>
    </row>
    <row r="918" spans="1:31" ht="15" customHeight="1" x14ac:dyDescent="0.2">
      <c r="A918" s="1032" t="str">
        <f t="shared" si="135"/>
        <v>Class Room</v>
      </c>
      <c r="B918" s="938" t="s">
        <v>1101</v>
      </c>
      <c r="C918" s="893">
        <v>7.3</v>
      </c>
      <c r="D918" s="893">
        <v>7</v>
      </c>
      <c r="E918" s="984">
        <f t="shared" si="136"/>
        <v>51.1</v>
      </c>
      <c r="F918" s="890">
        <f>IF(A918="Insert Room Name First",0,ROUND(E918/VLOOKUP(A918,'Teaching Areas'!$A$2:$B$15,2,FALSE),0))</f>
        <v>20</v>
      </c>
      <c r="G918" s="891">
        <v>30</v>
      </c>
      <c r="H918" s="890">
        <f t="shared" si="137"/>
        <v>10</v>
      </c>
      <c r="I918" s="983"/>
      <c r="J918" s="922">
        <v>1</v>
      </c>
      <c r="K918" s="922"/>
      <c r="L918" s="922"/>
      <c r="M918" s="922"/>
      <c r="N918" s="924"/>
      <c r="O918" s="926"/>
      <c r="P918" s="926"/>
      <c r="Q918" s="926"/>
      <c r="R918" s="926"/>
      <c r="S918" s="926"/>
      <c r="T918" s="926"/>
      <c r="U918" s="926"/>
      <c r="V918" s="926"/>
      <c r="W918" s="926"/>
      <c r="X918" s="926"/>
      <c r="Y918" s="926"/>
      <c r="Z918" s="926"/>
      <c r="AA918" s="926"/>
      <c r="AB918" s="926"/>
      <c r="AC918" s="926"/>
      <c r="AD918" s="926"/>
      <c r="AE918" s="926"/>
    </row>
    <row r="919" spans="1:31" ht="15" customHeight="1" x14ac:dyDescent="0.2">
      <c r="A919" s="1032" t="str">
        <f t="shared" si="135"/>
        <v>Class Room</v>
      </c>
      <c r="B919" s="938" t="s">
        <v>1102</v>
      </c>
      <c r="C919" s="893">
        <v>7.3</v>
      </c>
      <c r="D919" s="893">
        <v>7</v>
      </c>
      <c r="E919" s="984">
        <f t="shared" si="136"/>
        <v>51.1</v>
      </c>
      <c r="F919" s="890">
        <f>IF(A919="Insert Room Name First",0,ROUND(E919/VLOOKUP(A919,'Teaching Areas'!$A$2:$B$15,2,FALSE),0))</f>
        <v>20</v>
      </c>
      <c r="G919" s="891">
        <v>30</v>
      </c>
      <c r="H919" s="890">
        <f t="shared" si="137"/>
        <v>10</v>
      </c>
      <c r="I919" s="983"/>
      <c r="J919" s="922">
        <v>1</v>
      </c>
      <c r="K919" s="922"/>
      <c r="L919" s="922"/>
      <c r="M919" s="922"/>
      <c r="N919" s="924"/>
      <c r="O919" s="926"/>
      <c r="P919" s="926"/>
      <c r="Q919" s="926"/>
      <c r="R919" s="926"/>
      <c r="S919" s="926"/>
      <c r="T919" s="926"/>
      <c r="U919" s="926"/>
      <c r="V919" s="926"/>
      <c r="W919" s="926"/>
      <c r="X919" s="926"/>
      <c r="Y919" s="926"/>
      <c r="Z919" s="926"/>
      <c r="AA919" s="926"/>
      <c r="AB919" s="926"/>
      <c r="AC919" s="926"/>
      <c r="AD919" s="926"/>
      <c r="AE919" s="926"/>
    </row>
    <row r="920" spans="1:31" ht="15" customHeight="1" x14ac:dyDescent="0.2">
      <c r="A920" s="1032" t="str">
        <f t="shared" si="135"/>
        <v>Class Room</v>
      </c>
      <c r="B920" s="939" t="s">
        <v>1103</v>
      </c>
      <c r="C920" s="893">
        <v>7.3</v>
      </c>
      <c r="D920" s="893">
        <v>7</v>
      </c>
      <c r="E920" s="984">
        <f t="shared" si="136"/>
        <v>51.1</v>
      </c>
      <c r="F920" s="890">
        <f>IF(A920="Insert Room Name First",0,ROUND(E920/VLOOKUP(A920,'Teaching Areas'!$A$2:$B$15,2,FALSE),0))</f>
        <v>20</v>
      </c>
      <c r="G920" s="891">
        <v>30</v>
      </c>
      <c r="H920" s="890">
        <f t="shared" si="137"/>
        <v>10</v>
      </c>
      <c r="I920" s="985"/>
      <c r="J920" s="922">
        <v>1</v>
      </c>
      <c r="K920" s="922"/>
      <c r="L920" s="922"/>
      <c r="M920" s="922"/>
      <c r="N920" s="924"/>
      <c r="O920" s="926"/>
      <c r="P920" s="926"/>
      <c r="Q920" s="926"/>
      <c r="R920" s="926"/>
      <c r="S920" s="926"/>
      <c r="T920" s="926"/>
      <c r="U920" s="926"/>
      <c r="V920" s="926"/>
      <c r="W920" s="926"/>
      <c r="X920" s="926"/>
      <c r="Y920" s="926"/>
      <c r="Z920" s="926"/>
      <c r="AA920" s="926"/>
      <c r="AB920" s="926"/>
      <c r="AC920" s="926"/>
      <c r="AD920" s="926"/>
      <c r="AE920" s="926"/>
    </row>
    <row r="921" spans="1:31" ht="15" customHeight="1" x14ac:dyDescent="0.2">
      <c r="A921" s="1032" t="str">
        <f t="shared" si="135"/>
        <v>Class Room</v>
      </c>
      <c r="B921" s="939" t="s">
        <v>1104</v>
      </c>
      <c r="C921" s="893">
        <v>7.3</v>
      </c>
      <c r="D921" s="893">
        <v>7</v>
      </c>
      <c r="E921" s="984">
        <f t="shared" si="136"/>
        <v>51.1</v>
      </c>
      <c r="F921" s="890">
        <f>IF(A921="Insert Room Name First",0,ROUND(E921/VLOOKUP(A921,'Teaching Areas'!$A$2:$B$15,2,FALSE),0))</f>
        <v>20</v>
      </c>
      <c r="G921" s="891">
        <v>30</v>
      </c>
      <c r="H921" s="890">
        <f t="shared" si="137"/>
        <v>10</v>
      </c>
      <c r="I921" s="985"/>
      <c r="J921" s="922">
        <v>1</v>
      </c>
      <c r="K921" s="922"/>
      <c r="L921" s="922"/>
      <c r="M921" s="922"/>
      <c r="N921" s="924"/>
      <c r="O921" s="926"/>
      <c r="P921" s="926"/>
      <c r="Q921" s="926"/>
      <c r="R921" s="926"/>
      <c r="S921" s="926"/>
      <c r="T921" s="926"/>
      <c r="U921" s="926"/>
      <c r="V921" s="926"/>
      <c r="W921" s="926"/>
      <c r="X921" s="926"/>
      <c r="Y921" s="926"/>
      <c r="Z921" s="926"/>
      <c r="AA921" s="926"/>
      <c r="AB921" s="926"/>
      <c r="AC921" s="926"/>
      <c r="AD921" s="926"/>
      <c r="AE921" s="926"/>
    </row>
    <row r="922" spans="1:31" ht="15" customHeight="1" x14ac:dyDescent="0.2">
      <c r="A922" s="1032" t="str">
        <f t="shared" si="135"/>
        <v>Insert Room Name First</v>
      </c>
      <c r="B922" s="938"/>
      <c r="C922" s="891"/>
      <c r="D922" s="891"/>
      <c r="E922" s="984">
        <f t="shared" si="136"/>
        <v>0</v>
      </c>
      <c r="F922" s="890">
        <f>IF(A922="Insert Room Name First",0,ROUND(E922/VLOOKUP(A922,'Teaching Areas'!$A$2:$B$15,2,FALSE),0))</f>
        <v>0</v>
      </c>
      <c r="G922" s="891"/>
      <c r="H922" s="890" t="str">
        <f t="shared" si="137"/>
        <v/>
      </c>
      <c r="I922" s="983"/>
      <c r="J922" s="923"/>
      <c r="K922" s="922"/>
      <c r="L922" s="922"/>
      <c r="M922" s="922"/>
      <c r="N922" s="924"/>
      <c r="O922" s="926"/>
      <c r="P922" s="926"/>
      <c r="Q922" s="926"/>
      <c r="R922" s="926"/>
      <c r="S922" s="926"/>
      <c r="T922" s="926"/>
      <c r="U922" s="926"/>
      <c r="V922" s="926"/>
      <c r="W922" s="926"/>
      <c r="X922" s="926"/>
      <c r="Y922" s="926"/>
      <c r="Z922" s="926"/>
      <c r="AA922" s="926"/>
      <c r="AB922" s="926"/>
      <c r="AC922" s="926"/>
      <c r="AD922" s="926"/>
      <c r="AE922" s="926"/>
    </row>
    <row r="923" spans="1:31" ht="15" customHeight="1" x14ac:dyDescent="0.2">
      <c r="A923" s="1032" t="str">
        <f t="shared" si="135"/>
        <v>Insert Room Name First</v>
      </c>
      <c r="B923" s="938"/>
      <c r="C923" s="891"/>
      <c r="D923" s="891"/>
      <c r="E923" s="984">
        <f t="shared" si="136"/>
        <v>0</v>
      </c>
      <c r="F923" s="890">
        <f>IF(A923="Insert Room Name First",0,ROUND(E923/VLOOKUP(A923,'Teaching Areas'!$A$2:$B$15,2,FALSE),0))</f>
        <v>0</v>
      </c>
      <c r="G923" s="891"/>
      <c r="H923" s="890" t="str">
        <f t="shared" si="137"/>
        <v/>
      </c>
      <c r="I923" s="983"/>
      <c r="J923" s="923"/>
      <c r="K923" s="922"/>
      <c r="L923" s="922"/>
      <c r="M923" s="922"/>
      <c r="N923" s="924"/>
      <c r="O923" s="926"/>
      <c r="P923" s="926"/>
      <c r="Q923" s="926"/>
      <c r="R923" s="926"/>
      <c r="S923" s="926"/>
      <c r="T923" s="926"/>
      <c r="U923" s="926"/>
      <c r="V923" s="926"/>
      <c r="W923" s="926"/>
      <c r="X923" s="926"/>
      <c r="Y923" s="926"/>
      <c r="Z923" s="926"/>
      <c r="AA923" s="926"/>
      <c r="AB923" s="926"/>
      <c r="AC923" s="926"/>
      <c r="AD923" s="926"/>
      <c r="AE923" s="926"/>
    </row>
    <row r="924" spans="1:31" ht="15" customHeight="1" x14ac:dyDescent="0.2">
      <c r="A924" s="1032" t="str">
        <f t="shared" si="135"/>
        <v>Insert Room Name First</v>
      </c>
      <c r="B924" s="938"/>
      <c r="C924" s="891"/>
      <c r="D924" s="891"/>
      <c r="E924" s="984">
        <f t="shared" si="136"/>
        <v>0</v>
      </c>
      <c r="F924" s="890">
        <f>IF(A924="Insert Room Name First",0,ROUND(E924/VLOOKUP(A924,'Teaching Areas'!$A$2:$B$15,2,FALSE),0))</f>
        <v>0</v>
      </c>
      <c r="G924" s="891"/>
      <c r="H924" s="890" t="str">
        <f t="shared" si="137"/>
        <v/>
      </c>
      <c r="I924" s="983"/>
      <c r="J924" s="923"/>
      <c r="K924" s="922"/>
      <c r="L924" s="922"/>
      <c r="M924" s="922"/>
      <c r="N924" s="924"/>
      <c r="O924" s="926"/>
      <c r="P924" s="926"/>
      <c r="Q924" s="926"/>
      <c r="R924" s="926"/>
      <c r="S924" s="926"/>
      <c r="T924" s="926"/>
      <c r="U924" s="926"/>
      <c r="V924" s="926"/>
      <c r="W924" s="926"/>
      <c r="X924" s="926"/>
      <c r="Y924" s="926"/>
      <c r="Z924" s="926"/>
      <c r="AA924" s="926"/>
      <c r="AB924" s="926"/>
      <c r="AC924" s="926"/>
      <c r="AD924" s="926"/>
      <c r="AE924" s="926"/>
    </row>
    <row r="925" spans="1:31" ht="15" customHeight="1" x14ac:dyDescent="0.2">
      <c r="A925" s="1032" t="str">
        <f t="shared" si="135"/>
        <v>Insert Room Name First</v>
      </c>
      <c r="B925" s="938"/>
      <c r="C925" s="891"/>
      <c r="D925" s="891"/>
      <c r="E925" s="984">
        <f t="shared" si="136"/>
        <v>0</v>
      </c>
      <c r="F925" s="890">
        <f>IF(A925="Insert Room Name First",0,ROUND(E925/VLOOKUP(A925,'Teaching Areas'!$A$2:$B$15,2,FALSE),0))</f>
        <v>0</v>
      </c>
      <c r="G925" s="891"/>
      <c r="H925" s="890" t="str">
        <f t="shared" si="137"/>
        <v/>
      </c>
      <c r="I925" s="983"/>
      <c r="J925" s="923"/>
      <c r="K925" s="922"/>
      <c r="L925" s="922"/>
      <c r="M925" s="922"/>
      <c r="N925" s="924"/>
      <c r="O925" s="926"/>
      <c r="P925" s="926"/>
      <c r="Q925" s="926"/>
      <c r="R925" s="926"/>
      <c r="S925" s="926"/>
      <c r="T925" s="926"/>
      <c r="U925" s="926"/>
      <c r="V925" s="926"/>
      <c r="W925" s="926"/>
      <c r="X925" s="926"/>
      <c r="Y925" s="926"/>
      <c r="Z925" s="926"/>
      <c r="AA925" s="926"/>
      <c r="AB925" s="926"/>
      <c r="AC925" s="926"/>
      <c r="AD925" s="926"/>
      <c r="AE925" s="926"/>
    </row>
    <row r="926" spans="1:31" ht="15" customHeight="1" x14ac:dyDescent="0.2">
      <c r="A926" s="1032" t="str">
        <f t="shared" si="135"/>
        <v>Insert Room Name First</v>
      </c>
      <c r="B926" s="938"/>
      <c r="C926" s="891"/>
      <c r="D926" s="891"/>
      <c r="E926" s="984">
        <f t="shared" si="136"/>
        <v>0</v>
      </c>
      <c r="F926" s="890">
        <f>IF(A926="Insert Room Name First",0,ROUND(E926/VLOOKUP(A926,'Teaching Areas'!$A$2:$B$15,2,FALSE),0))</f>
        <v>0</v>
      </c>
      <c r="G926" s="891"/>
      <c r="H926" s="890" t="str">
        <f t="shared" si="137"/>
        <v/>
      </c>
      <c r="I926" s="983"/>
      <c r="J926" s="923"/>
      <c r="K926" s="922"/>
      <c r="L926" s="922"/>
      <c r="M926" s="922"/>
      <c r="N926" s="924"/>
      <c r="O926" s="926"/>
      <c r="P926" s="926"/>
      <c r="Q926" s="926"/>
      <c r="R926" s="926"/>
      <c r="S926" s="926"/>
      <c r="T926" s="926"/>
      <c r="U926" s="926"/>
      <c r="V926" s="926"/>
      <c r="W926" s="926"/>
      <c r="X926" s="926"/>
      <c r="Y926" s="926"/>
      <c r="Z926" s="926"/>
      <c r="AA926" s="926"/>
      <c r="AB926" s="926"/>
      <c r="AC926" s="926"/>
      <c r="AD926" s="926"/>
      <c r="AE926" s="926"/>
    </row>
    <row r="927" spans="1:31" ht="15" customHeight="1" x14ac:dyDescent="0.2">
      <c r="A927" s="1032" t="str">
        <f t="shared" si="135"/>
        <v>Insert Room Name First</v>
      </c>
      <c r="B927" s="938"/>
      <c r="C927" s="891"/>
      <c r="D927" s="891"/>
      <c r="E927" s="984">
        <f t="shared" si="136"/>
        <v>0</v>
      </c>
      <c r="F927" s="890">
        <f>IF(A927="Insert Room Name First",0,ROUND(E927/VLOOKUP(A927,'Teaching Areas'!$A$2:$B$15,2,FALSE),0))</f>
        <v>0</v>
      </c>
      <c r="G927" s="891"/>
      <c r="H927" s="890" t="str">
        <f t="shared" si="137"/>
        <v/>
      </c>
      <c r="I927" s="983"/>
      <c r="J927" s="923"/>
      <c r="K927" s="922"/>
      <c r="L927" s="922"/>
      <c r="M927" s="922"/>
      <c r="N927" s="924"/>
      <c r="O927" s="926"/>
      <c r="P927" s="926"/>
      <c r="Q927" s="926"/>
      <c r="R927" s="926"/>
      <c r="S927" s="926"/>
      <c r="T927" s="926"/>
      <c r="U927" s="926"/>
      <c r="V927" s="926"/>
      <c r="W927" s="926"/>
      <c r="X927" s="926"/>
      <c r="Y927" s="926"/>
      <c r="Z927" s="926"/>
      <c r="AA927" s="926"/>
      <c r="AB927" s="926"/>
      <c r="AC927" s="926"/>
      <c r="AD927" s="926"/>
      <c r="AE927" s="926"/>
    </row>
    <row r="928" spans="1:31" ht="15" customHeight="1" x14ac:dyDescent="0.2">
      <c r="A928" s="1032" t="str">
        <f t="shared" si="135"/>
        <v>Insert Room Name First</v>
      </c>
      <c r="B928" s="938"/>
      <c r="C928" s="891"/>
      <c r="D928" s="891"/>
      <c r="E928" s="984">
        <f t="shared" si="136"/>
        <v>0</v>
      </c>
      <c r="F928" s="890">
        <f>IF(A928="Insert Room Name First",0,ROUND(E928/VLOOKUP(A928,'Teaching Areas'!$A$2:$B$15,2,FALSE),0))</f>
        <v>0</v>
      </c>
      <c r="G928" s="891"/>
      <c r="H928" s="890" t="str">
        <f t="shared" si="137"/>
        <v/>
      </c>
      <c r="I928" s="983"/>
      <c r="J928" s="923"/>
      <c r="K928" s="922"/>
      <c r="L928" s="922"/>
      <c r="M928" s="922"/>
      <c r="N928" s="924"/>
      <c r="O928" s="926"/>
      <c r="P928" s="926"/>
      <c r="Q928" s="926"/>
      <c r="R928" s="926"/>
      <c r="S928" s="926"/>
      <c r="T928" s="926"/>
      <c r="U928" s="926"/>
      <c r="V928" s="926"/>
      <c r="W928" s="926"/>
      <c r="X928" s="926"/>
      <c r="Y928" s="926"/>
      <c r="Z928" s="926"/>
      <c r="AA928" s="926"/>
      <c r="AB928" s="926"/>
      <c r="AC928" s="926"/>
      <c r="AD928" s="926"/>
      <c r="AE928" s="926"/>
    </row>
    <row r="929" spans="1:31" ht="15" customHeight="1" x14ac:dyDescent="0.2">
      <c r="A929" s="1032" t="str">
        <f t="shared" si="135"/>
        <v>Insert Room Name First</v>
      </c>
      <c r="B929" s="938"/>
      <c r="C929" s="891"/>
      <c r="D929" s="891"/>
      <c r="E929" s="984">
        <f t="shared" si="136"/>
        <v>0</v>
      </c>
      <c r="F929" s="890">
        <f>IF(A929="Insert Room Name First",0,ROUND(E929/VLOOKUP(A929,'Teaching Areas'!$A$2:$B$15,2,FALSE),0))</f>
        <v>0</v>
      </c>
      <c r="G929" s="891"/>
      <c r="H929" s="890" t="str">
        <f t="shared" si="137"/>
        <v/>
      </c>
      <c r="I929" s="983"/>
      <c r="J929" s="923"/>
      <c r="K929" s="922"/>
      <c r="L929" s="922"/>
      <c r="M929" s="922"/>
      <c r="N929" s="924"/>
      <c r="O929" s="926"/>
      <c r="P929" s="926"/>
      <c r="Q929" s="926"/>
      <c r="R929" s="926"/>
      <c r="S929" s="926"/>
      <c r="T929" s="926"/>
      <c r="U929" s="926"/>
      <c r="V929" s="926"/>
      <c r="W929" s="926"/>
      <c r="X929" s="926"/>
      <c r="Y929" s="926"/>
      <c r="Z929" s="926"/>
      <c r="AA929" s="926"/>
      <c r="AB929" s="926"/>
      <c r="AC929" s="926"/>
      <c r="AD929" s="926"/>
      <c r="AE929" s="926"/>
    </row>
    <row r="930" spans="1:31" ht="15" customHeight="1" x14ac:dyDescent="0.2">
      <c r="A930" s="1032" t="str">
        <f t="shared" si="135"/>
        <v>Insert Room Name First</v>
      </c>
      <c r="B930" s="938"/>
      <c r="C930" s="891"/>
      <c r="D930" s="891"/>
      <c r="E930" s="984">
        <f t="shared" si="136"/>
        <v>0</v>
      </c>
      <c r="F930" s="890">
        <f>IF(A930="Insert Room Name First",0,ROUND(E930/VLOOKUP(A930,'Teaching Areas'!$A$2:$B$15,2,FALSE),0))</f>
        <v>0</v>
      </c>
      <c r="G930" s="891"/>
      <c r="H930" s="890" t="str">
        <f t="shared" si="137"/>
        <v/>
      </c>
      <c r="I930" s="983"/>
      <c r="J930" s="923"/>
      <c r="K930" s="922"/>
      <c r="L930" s="922"/>
      <c r="M930" s="922"/>
      <c r="N930" s="924"/>
      <c r="O930" s="926"/>
      <c r="P930" s="926"/>
      <c r="Q930" s="926"/>
      <c r="R930" s="926"/>
      <c r="S930" s="926"/>
      <c r="T930" s="926"/>
      <c r="U930" s="926"/>
      <c r="V930" s="926"/>
      <c r="W930" s="926"/>
      <c r="X930" s="926"/>
      <c r="Y930" s="926"/>
      <c r="Z930" s="926"/>
      <c r="AA930" s="926"/>
      <c r="AB930" s="926"/>
      <c r="AC930" s="926"/>
      <c r="AD930" s="926"/>
      <c r="AE930" s="926"/>
    </row>
    <row r="931" spans="1:31" ht="15" customHeight="1" x14ac:dyDescent="0.2">
      <c r="A931" s="1032" t="str">
        <f t="shared" si="135"/>
        <v>Insert Room Name First</v>
      </c>
      <c r="B931" s="938"/>
      <c r="C931" s="891"/>
      <c r="D931" s="891"/>
      <c r="E931" s="984">
        <f t="shared" si="136"/>
        <v>0</v>
      </c>
      <c r="F931" s="890">
        <f>IF(A931="Insert Room Name First",0,ROUND(E931/VLOOKUP(A931,'Teaching Areas'!$A$2:$B$15,2,FALSE),0))</f>
        <v>0</v>
      </c>
      <c r="G931" s="891"/>
      <c r="H931" s="890" t="str">
        <f t="shared" si="137"/>
        <v/>
      </c>
      <c r="I931" s="983"/>
      <c r="J931" s="923"/>
      <c r="K931" s="922"/>
      <c r="L931" s="922"/>
      <c r="M931" s="922"/>
      <c r="N931" s="924"/>
      <c r="O931" s="926"/>
      <c r="P931" s="926"/>
      <c r="Q931" s="926"/>
      <c r="R931" s="926"/>
      <c r="S931" s="926"/>
      <c r="T931" s="926"/>
      <c r="U931" s="926"/>
      <c r="V931" s="926"/>
      <c r="W931" s="926"/>
      <c r="X931" s="926"/>
      <c r="Y931" s="926"/>
      <c r="Z931" s="926"/>
      <c r="AA931" s="926"/>
      <c r="AB931" s="926"/>
      <c r="AC931" s="926"/>
      <c r="AD931" s="926"/>
      <c r="AE931" s="926"/>
    </row>
    <row r="932" spans="1:31" ht="15" customHeight="1" x14ac:dyDescent="0.2">
      <c r="A932" s="1032" t="str">
        <f t="shared" si="135"/>
        <v>Insert Room Name First</v>
      </c>
      <c r="B932" s="938"/>
      <c r="C932" s="891"/>
      <c r="D932" s="891"/>
      <c r="E932" s="984">
        <f t="shared" si="136"/>
        <v>0</v>
      </c>
      <c r="F932" s="890">
        <f>IF(A932="Insert Room Name First",0,ROUND(E932/VLOOKUP(A932,'Teaching Areas'!$A$2:$B$15,2,FALSE),0))</f>
        <v>0</v>
      </c>
      <c r="G932" s="891"/>
      <c r="H932" s="890" t="str">
        <f t="shared" si="137"/>
        <v/>
      </c>
      <c r="I932" s="983"/>
      <c r="J932" s="923"/>
      <c r="K932" s="922"/>
      <c r="L932" s="922"/>
      <c r="M932" s="922"/>
      <c r="N932" s="924"/>
      <c r="O932" s="926"/>
      <c r="P932" s="926"/>
      <c r="Q932" s="926"/>
      <c r="R932" s="926"/>
      <c r="S932" s="926"/>
      <c r="T932" s="926"/>
      <c r="U932" s="926"/>
      <c r="V932" s="926"/>
      <c r="W932" s="926"/>
      <c r="X932" s="926"/>
      <c r="Y932" s="926"/>
      <c r="Z932" s="926"/>
      <c r="AA932" s="926"/>
      <c r="AB932" s="926"/>
      <c r="AC932" s="926"/>
      <c r="AD932" s="926"/>
      <c r="AE932" s="926"/>
    </row>
    <row r="933" spans="1:31" ht="15" customHeight="1" x14ac:dyDescent="0.2">
      <c r="A933" s="1032" t="str">
        <f t="shared" si="135"/>
        <v>Insert Room Name First</v>
      </c>
      <c r="B933" s="938"/>
      <c r="C933" s="891"/>
      <c r="D933" s="891"/>
      <c r="E933" s="984">
        <f t="shared" si="136"/>
        <v>0</v>
      </c>
      <c r="F933" s="890">
        <f>IF(A933="Insert Room Name First",0,ROUND(E933/VLOOKUP(A933,'Teaching Areas'!$A$2:$B$15,2,FALSE),0))</f>
        <v>0</v>
      </c>
      <c r="G933" s="891"/>
      <c r="H933" s="890" t="str">
        <f t="shared" si="137"/>
        <v/>
      </c>
      <c r="I933" s="983"/>
      <c r="J933" s="923"/>
      <c r="K933" s="922"/>
      <c r="L933" s="922"/>
      <c r="M933" s="922"/>
      <c r="N933" s="924"/>
      <c r="O933" s="926"/>
      <c r="P933" s="926"/>
      <c r="Q933" s="926"/>
      <c r="R933" s="926"/>
      <c r="S933" s="926"/>
      <c r="T933" s="926"/>
      <c r="U933" s="926"/>
      <c r="V933" s="926"/>
      <c r="W933" s="926"/>
      <c r="X933" s="926"/>
      <c r="Y933" s="926"/>
      <c r="Z933" s="926"/>
      <c r="AA933" s="926"/>
      <c r="AB933" s="926"/>
      <c r="AC933" s="926"/>
      <c r="AD933" s="926"/>
      <c r="AE933" s="926"/>
    </row>
    <row r="934" spans="1:31" ht="15" customHeight="1" x14ac:dyDescent="0.2">
      <c r="A934" s="1032" t="str">
        <f t="shared" si="135"/>
        <v>Insert Room Name First</v>
      </c>
      <c r="B934" s="938"/>
      <c r="C934" s="891"/>
      <c r="D934" s="891"/>
      <c r="E934" s="984">
        <f t="shared" si="136"/>
        <v>0</v>
      </c>
      <c r="F934" s="890">
        <f>IF(A934="Insert Room Name First",0,ROUND(E934/VLOOKUP(A934,'Teaching Areas'!$A$2:$B$15,2,FALSE),0))</f>
        <v>0</v>
      </c>
      <c r="G934" s="891"/>
      <c r="H934" s="890" t="str">
        <f t="shared" si="137"/>
        <v/>
      </c>
      <c r="I934" s="983"/>
      <c r="J934" s="923"/>
      <c r="K934" s="922"/>
      <c r="L934" s="922"/>
      <c r="M934" s="922"/>
      <c r="N934" s="924"/>
      <c r="O934" s="926"/>
      <c r="P934" s="926"/>
      <c r="Q934" s="926"/>
      <c r="R934" s="926"/>
      <c r="S934" s="926"/>
      <c r="T934" s="926"/>
      <c r="U934" s="926"/>
      <c r="V934" s="926"/>
      <c r="W934" s="926"/>
      <c r="X934" s="926"/>
      <c r="Y934" s="926"/>
      <c r="Z934" s="926"/>
      <c r="AA934" s="926"/>
      <c r="AB934" s="926"/>
      <c r="AC934" s="926"/>
      <c r="AD934" s="926"/>
      <c r="AE934" s="926"/>
    </row>
    <row r="935" spans="1:31" ht="15" customHeight="1" x14ac:dyDescent="0.2">
      <c r="A935" s="1032" t="str">
        <f t="shared" si="135"/>
        <v>Insert Room Name First</v>
      </c>
      <c r="B935" s="939"/>
      <c r="C935" s="891"/>
      <c r="D935" s="891"/>
      <c r="E935" s="984">
        <f t="shared" si="136"/>
        <v>0</v>
      </c>
      <c r="F935" s="890">
        <f>IF(A935="Insert Room Name First",0,ROUND(E935/VLOOKUP(A935,'Teaching Areas'!$A$2:$B$15,2,FALSE),0))</f>
        <v>0</v>
      </c>
      <c r="G935" s="892"/>
      <c r="H935" s="890" t="str">
        <f t="shared" si="137"/>
        <v/>
      </c>
      <c r="I935" s="985"/>
      <c r="J935" s="923"/>
      <c r="K935" s="922"/>
      <c r="L935" s="922"/>
      <c r="M935" s="922"/>
      <c r="N935" s="924"/>
      <c r="O935" s="926"/>
      <c r="P935" s="926"/>
      <c r="Q935" s="926"/>
      <c r="R935" s="926"/>
      <c r="S935" s="926"/>
      <c r="T935" s="926"/>
      <c r="U935" s="926"/>
      <c r="V935" s="926"/>
      <c r="W935" s="926"/>
      <c r="X935" s="926"/>
      <c r="Y935" s="926"/>
      <c r="Z935" s="926"/>
      <c r="AA935" s="926"/>
      <c r="AB935" s="926"/>
      <c r="AC935" s="926"/>
      <c r="AD935" s="926"/>
      <c r="AE935" s="926"/>
    </row>
    <row r="936" spans="1:31" ht="15" customHeight="1" x14ac:dyDescent="0.2">
      <c r="A936" s="1032" t="str">
        <f t="shared" si="135"/>
        <v>Insert Room Name First</v>
      </c>
      <c r="B936" s="939"/>
      <c r="C936" s="891"/>
      <c r="D936" s="891"/>
      <c r="E936" s="984">
        <f t="shared" si="136"/>
        <v>0</v>
      </c>
      <c r="F936" s="890">
        <f>IF(A936="Insert Room Name First",0,ROUND(E936/VLOOKUP(A936,'Teaching Areas'!$A$2:$B$15,2,FALSE),0))</f>
        <v>0</v>
      </c>
      <c r="G936" s="892"/>
      <c r="H936" s="890" t="str">
        <f t="shared" si="137"/>
        <v/>
      </c>
      <c r="I936" s="985"/>
      <c r="J936" s="923"/>
      <c r="K936" s="922"/>
      <c r="L936" s="922"/>
      <c r="M936" s="922"/>
      <c r="N936" s="924"/>
      <c r="O936" s="926"/>
      <c r="P936" s="926"/>
      <c r="Q936" s="926"/>
      <c r="R936" s="926"/>
      <c r="S936" s="926"/>
      <c r="T936" s="926"/>
      <c r="U936" s="926"/>
      <c r="V936" s="926"/>
      <c r="W936" s="926"/>
      <c r="X936" s="926"/>
      <c r="Y936" s="926"/>
      <c r="Z936" s="926"/>
      <c r="AA936" s="926"/>
      <c r="AB936" s="926"/>
      <c r="AC936" s="926"/>
      <c r="AD936" s="926"/>
      <c r="AE936" s="926"/>
    </row>
    <row r="937" spans="1:31" ht="15" customHeight="1" x14ac:dyDescent="0.2">
      <c r="A937" s="1032" t="str">
        <f t="shared" si="135"/>
        <v>Insert Room Name First</v>
      </c>
      <c r="B937" s="938"/>
      <c r="C937" s="891"/>
      <c r="D937" s="891"/>
      <c r="E937" s="984">
        <f t="shared" si="136"/>
        <v>0</v>
      </c>
      <c r="F937" s="890">
        <f>IF(A937="Insert Room Name First",0,ROUND(E937/VLOOKUP(A937,'Teaching Areas'!$A$2:$B$15,2,FALSE),0))</f>
        <v>0</v>
      </c>
      <c r="G937" s="891"/>
      <c r="H937" s="890" t="str">
        <f t="shared" si="137"/>
        <v/>
      </c>
      <c r="I937" s="983"/>
      <c r="J937" s="923"/>
      <c r="K937" s="922"/>
      <c r="L937" s="922"/>
      <c r="M937" s="922"/>
      <c r="N937" s="924"/>
      <c r="O937" s="926"/>
      <c r="P937" s="926"/>
      <c r="Q937" s="926"/>
      <c r="R937" s="926"/>
      <c r="S937" s="926"/>
      <c r="T937" s="926"/>
      <c r="U937" s="926"/>
      <c r="V937" s="926"/>
      <c r="W937" s="926"/>
      <c r="X937" s="926"/>
      <c r="Y937" s="926"/>
      <c r="Z937" s="926"/>
      <c r="AA937" s="926"/>
      <c r="AB937" s="926"/>
      <c r="AC937" s="926"/>
      <c r="AD937" s="926"/>
      <c r="AE937" s="926"/>
    </row>
    <row r="938" spans="1:31" ht="15" customHeight="1" x14ac:dyDescent="0.2">
      <c r="A938" s="1032" t="str">
        <f t="shared" si="135"/>
        <v>Insert Room Name First</v>
      </c>
      <c r="B938" s="938"/>
      <c r="C938" s="891"/>
      <c r="D938" s="891"/>
      <c r="E938" s="984">
        <f t="shared" si="136"/>
        <v>0</v>
      </c>
      <c r="F938" s="890">
        <f>IF(A938="Insert Room Name First",0,ROUND(E938/VLOOKUP(A938,'Teaching Areas'!$A$2:$B$15,2,FALSE),0))</f>
        <v>0</v>
      </c>
      <c r="G938" s="891"/>
      <c r="H938" s="890" t="str">
        <f t="shared" si="137"/>
        <v/>
      </c>
      <c r="I938" s="983"/>
      <c r="J938" s="923"/>
      <c r="K938" s="922"/>
      <c r="L938" s="922"/>
      <c r="M938" s="922"/>
      <c r="N938" s="924"/>
      <c r="O938" s="926"/>
      <c r="P938" s="926"/>
      <c r="Q938" s="926"/>
      <c r="R938" s="926"/>
      <c r="S938" s="926"/>
      <c r="T938" s="926"/>
      <c r="U938" s="926"/>
      <c r="V938" s="926"/>
      <c r="W938" s="926"/>
      <c r="X938" s="926"/>
      <c r="Y938" s="926"/>
      <c r="Z938" s="926"/>
      <c r="AA938" s="926"/>
      <c r="AB938" s="926"/>
      <c r="AC938" s="926"/>
      <c r="AD938" s="926"/>
      <c r="AE938" s="926"/>
    </row>
    <row r="939" spans="1:31" ht="15" customHeight="1" x14ac:dyDescent="0.2">
      <c r="A939" s="1032" t="str">
        <f t="shared" si="135"/>
        <v>Insert Room Name First</v>
      </c>
      <c r="B939" s="938"/>
      <c r="C939" s="891"/>
      <c r="D939" s="891"/>
      <c r="E939" s="984">
        <f t="shared" si="136"/>
        <v>0</v>
      </c>
      <c r="F939" s="890">
        <f>IF(A939="Insert Room Name First",0,ROUND(E939/VLOOKUP(A939,'Teaching Areas'!$A$2:$B$15,2,FALSE),0))</f>
        <v>0</v>
      </c>
      <c r="G939" s="891"/>
      <c r="H939" s="890" t="str">
        <f t="shared" si="137"/>
        <v/>
      </c>
      <c r="I939" s="983"/>
      <c r="J939" s="923"/>
      <c r="K939" s="922"/>
      <c r="L939" s="922"/>
      <c r="M939" s="922"/>
      <c r="N939" s="924"/>
      <c r="O939" s="926"/>
      <c r="P939" s="926"/>
      <c r="Q939" s="926"/>
      <c r="R939" s="926"/>
      <c r="S939" s="926"/>
      <c r="T939" s="926"/>
      <c r="U939" s="926"/>
      <c r="V939" s="926"/>
      <c r="W939" s="926"/>
      <c r="X939" s="926"/>
      <c r="Y939" s="926"/>
      <c r="Z939" s="926"/>
      <c r="AA939" s="926"/>
      <c r="AB939" s="926"/>
      <c r="AC939" s="926"/>
      <c r="AD939" s="926"/>
      <c r="AE939" s="926"/>
    </row>
    <row r="940" spans="1:31" ht="15" customHeight="1" x14ac:dyDescent="0.2">
      <c r="A940" s="1032" t="str">
        <f t="shared" si="135"/>
        <v>Insert Room Name First</v>
      </c>
      <c r="B940" s="938"/>
      <c r="C940" s="891"/>
      <c r="D940" s="891"/>
      <c r="E940" s="984">
        <f t="shared" si="136"/>
        <v>0</v>
      </c>
      <c r="F940" s="890">
        <f>IF(A940="Insert Room Name First",0,ROUND(E940/VLOOKUP(A940,'Teaching Areas'!$A$2:$B$15,2,FALSE),0))</f>
        <v>0</v>
      </c>
      <c r="G940" s="891"/>
      <c r="H940" s="890" t="str">
        <f t="shared" si="137"/>
        <v/>
      </c>
      <c r="I940" s="983"/>
      <c r="J940" s="923"/>
      <c r="K940" s="922"/>
      <c r="L940" s="922"/>
      <c r="M940" s="922"/>
      <c r="N940" s="924"/>
      <c r="O940" s="926"/>
      <c r="P940" s="926"/>
      <c r="Q940" s="926"/>
      <c r="R940" s="926"/>
      <c r="S940" s="926"/>
      <c r="T940" s="926"/>
      <c r="U940" s="926"/>
      <c r="V940" s="926"/>
      <c r="W940" s="926"/>
      <c r="X940" s="926"/>
      <c r="Y940" s="926"/>
      <c r="Z940" s="926"/>
      <c r="AA940" s="926"/>
      <c r="AB940" s="926"/>
      <c r="AC940" s="926"/>
      <c r="AD940" s="926"/>
      <c r="AE940" s="926"/>
    </row>
    <row r="941" spans="1:31" ht="15" customHeight="1" x14ac:dyDescent="0.2">
      <c r="A941" s="1032" t="str">
        <f t="shared" si="135"/>
        <v>Insert Room Name First</v>
      </c>
      <c r="B941" s="938"/>
      <c r="C941" s="891"/>
      <c r="D941" s="891"/>
      <c r="E941" s="984">
        <f t="shared" si="136"/>
        <v>0</v>
      </c>
      <c r="F941" s="890">
        <f>IF(A941="Insert Room Name First",0,ROUND(E941/VLOOKUP(A941,'Teaching Areas'!$A$2:$B$15,2,FALSE),0))</f>
        <v>0</v>
      </c>
      <c r="G941" s="891"/>
      <c r="H941" s="890" t="str">
        <f t="shared" si="137"/>
        <v/>
      </c>
      <c r="I941" s="983"/>
      <c r="J941" s="923"/>
      <c r="K941" s="922"/>
      <c r="L941" s="922"/>
      <c r="M941" s="922"/>
      <c r="N941" s="924"/>
      <c r="O941" s="926"/>
      <c r="P941" s="926"/>
      <c r="Q941" s="926"/>
      <c r="R941" s="926"/>
      <c r="S941" s="926"/>
      <c r="T941" s="926"/>
      <c r="U941" s="926"/>
      <c r="V941" s="926"/>
      <c r="W941" s="926"/>
      <c r="X941" s="926"/>
      <c r="Y941" s="926"/>
      <c r="Z941" s="926"/>
      <c r="AA941" s="926"/>
      <c r="AB941" s="926"/>
      <c r="AC941" s="926"/>
      <c r="AD941" s="926"/>
      <c r="AE941" s="926"/>
    </row>
    <row r="942" spans="1:31" ht="15" customHeight="1" x14ac:dyDescent="0.2">
      <c r="A942" s="1032" t="str">
        <f t="shared" si="135"/>
        <v>Insert Room Name First</v>
      </c>
      <c r="B942" s="938"/>
      <c r="C942" s="891"/>
      <c r="D942" s="891"/>
      <c r="E942" s="984">
        <f t="shared" si="136"/>
        <v>0</v>
      </c>
      <c r="F942" s="890">
        <f>IF(A942="Insert Room Name First",0,ROUND(E942/VLOOKUP(A942,'Teaching Areas'!$A$2:$B$15,2,FALSE),0))</f>
        <v>0</v>
      </c>
      <c r="G942" s="891"/>
      <c r="H942" s="890" t="str">
        <f t="shared" si="137"/>
        <v/>
      </c>
      <c r="I942" s="983"/>
      <c r="J942" s="923"/>
      <c r="K942" s="922"/>
      <c r="L942" s="922"/>
      <c r="M942" s="922"/>
      <c r="N942" s="924"/>
      <c r="O942" s="926"/>
      <c r="P942" s="926"/>
      <c r="Q942" s="926"/>
      <c r="R942" s="926"/>
      <c r="S942" s="926"/>
      <c r="T942" s="926"/>
      <c r="U942" s="926"/>
      <c r="V942" s="926"/>
      <c r="W942" s="926"/>
      <c r="X942" s="926"/>
      <c r="Y942" s="926"/>
      <c r="Z942" s="926"/>
      <c r="AA942" s="926"/>
      <c r="AB942" s="926"/>
      <c r="AC942" s="926"/>
      <c r="AD942" s="926"/>
      <c r="AE942" s="926"/>
    </row>
    <row r="943" spans="1:31" ht="15" customHeight="1" x14ac:dyDescent="0.2">
      <c r="A943" s="1032" t="str">
        <f t="shared" si="135"/>
        <v>Insert Room Name First</v>
      </c>
      <c r="B943" s="938"/>
      <c r="C943" s="891"/>
      <c r="D943" s="891"/>
      <c r="E943" s="984">
        <f t="shared" si="136"/>
        <v>0</v>
      </c>
      <c r="F943" s="890">
        <f>IF(A943="Insert Room Name First",0,ROUND(E943/VLOOKUP(A943,'Teaching Areas'!$A$2:$B$15,2,FALSE),0))</f>
        <v>0</v>
      </c>
      <c r="G943" s="891"/>
      <c r="H943" s="890" t="str">
        <f t="shared" si="137"/>
        <v/>
      </c>
      <c r="I943" s="983"/>
      <c r="J943" s="923"/>
      <c r="K943" s="922"/>
      <c r="L943" s="922"/>
      <c r="M943" s="922"/>
      <c r="N943" s="924"/>
      <c r="O943" s="926"/>
      <c r="P943" s="926"/>
      <c r="Q943" s="926"/>
      <c r="R943" s="926"/>
      <c r="S943" s="926"/>
      <c r="T943" s="926"/>
      <c r="U943" s="926"/>
      <c r="V943" s="926"/>
      <c r="W943" s="926"/>
      <c r="X943" s="926"/>
      <c r="Y943" s="926"/>
      <c r="Z943" s="926"/>
      <c r="AA943" s="926"/>
      <c r="AB943" s="926"/>
      <c r="AC943" s="926"/>
      <c r="AD943" s="926"/>
      <c r="AE943" s="926"/>
    </row>
    <row r="944" spans="1:31" ht="15" customHeight="1" x14ac:dyDescent="0.2">
      <c r="A944" s="1032" t="str">
        <f t="shared" si="135"/>
        <v>Insert Room Name First</v>
      </c>
      <c r="B944" s="938"/>
      <c r="C944" s="891"/>
      <c r="D944" s="891"/>
      <c r="E944" s="984">
        <f t="shared" si="136"/>
        <v>0</v>
      </c>
      <c r="F944" s="890">
        <f>IF(A944="Insert Room Name First",0,ROUND(E944/VLOOKUP(A944,'Teaching Areas'!$A$2:$B$15,2,FALSE),0))</f>
        <v>0</v>
      </c>
      <c r="G944" s="891"/>
      <c r="H944" s="890" t="str">
        <f t="shared" si="137"/>
        <v/>
      </c>
      <c r="I944" s="983"/>
      <c r="J944" s="923"/>
      <c r="K944" s="922"/>
      <c r="L944" s="922"/>
      <c r="M944" s="922"/>
      <c r="N944" s="924"/>
      <c r="O944" s="926"/>
      <c r="P944" s="926"/>
      <c r="Q944" s="926"/>
      <c r="R944" s="926"/>
      <c r="S944" s="926"/>
      <c r="T944" s="926"/>
      <c r="U944" s="926"/>
      <c r="V944" s="926"/>
      <c r="W944" s="926"/>
      <c r="X944" s="926"/>
      <c r="Y944" s="926"/>
      <c r="Z944" s="926"/>
      <c r="AA944" s="926"/>
      <c r="AB944" s="926"/>
      <c r="AC944" s="926"/>
      <c r="AD944" s="926"/>
      <c r="AE944" s="926"/>
    </row>
    <row r="945" spans="1:31" ht="15" customHeight="1" x14ac:dyDescent="0.2">
      <c r="A945" s="1032" t="str">
        <f t="shared" si="135"/>
        <v>Insert Room Name First</v>
      </c>
      <c r="B945" s="938"/>
      <c r="C945" s="891"/>
      <c r="D945" s="891"/>
      <c r="E945" s="984">
        <f t="shared" si="136"/>
        <v>0</v>
      </c>
      <c r="F945" s="890">
        <f>IF(A945="Insert Room Name First",0,ROUND(E945/VLOOKUP(A945,'Teaching Areas'!$A$2:$B$15,2,FALSE),0))</f>
        <v>0</v>
      </c>
      <c r="G945" s="891"/>
      <c r="H945" s="890" t="str">
        <f t="shared" si="137"/>
        <v/>
      </c>
      <c r="I945" s="983"/>
      <c r="J945" s="923"/>
      <c r="K945" s="922"/>
      <c r="L945" s="922"/>
      <c r="M945" s="922"/>
      <c r="N945" s="924"/>
      <c r="O945" s="926"/>
      <c r="P945" s="926"/>
      <c r="Q945" s="926"/>
      <c r="R945" s="926"/>
      <c r="S945" s="926"/>
      <c r="T945" s="926"/>
      <c r="U945" s="926"/>
      <c r="V945" s="926"/>
      <c r="W945" s="926"/>
      <c r="X945" s="926"/>
      <c r="Y945" s="926"/>
      <c r="Z945" s="926"/>
      <c r="AA945" s="926"/>
      <c r="AB945" s="926"/>
      <c r="AC945" s="926"/>
      <c r="AD945" s="926"/>
      <c r="AE945" s="926"/>
    </row>
    <row r="946" spans="1:31" ht="15" customHeight="1" x14ac:dyDescent="0.2">
      <c r="A946" s="1032" t="str">
        <f t="shared" si="135"/>
        <v>Insert Room Name First</v>
      </c>
      <c r="B946" s="938"/>
      <c r="C946" s="891"/>
      <c r="D946" s="891"/>
      <c r="E946" s="984">
        <f t="shared" si="136"/>
        <v>0</v>
      </c>
      <c r="F946" s="890">
        <f>IF(A946="Insert Room Name First",0,ROUND(E946/VLOOKUP(A946,'Teaching Areas'!$A$2:$B$15,2,FALSE),0))</f>
        <v>0</v>
      </c>
      <c r="G946" s="891"/>
      <c r="H946" s="890" t="str">
        <f t="shared" si="137"/>
        <v/>
      </c>
      <c r="I946" s="983"/>
      <c r="J946" s="923"/>
      <c r="K946" s="922"/>
      <c r="L946" s="922"/>
      <c r="M946" s="922"/>
      <c r="N946" s="924"/>
      <c r="O946" s="926"/>
      <c r="P946" s="926"/>
      <c r="Q946" s="926"/>
      <c r="R946" s="926"/>
      <c r="S946" s="926"/>
      <c r="T946" s="926"/>
      <c r="U946" s="926"/>
      <c r="V946" s="926"/>
      <c r="W946" s="926"/>
      <c r="X946" s="926"/>
      <c r="Y946" s="926"/>
      <c r="Z946" s="926"/>
      <c r="AA946" s="926"/>
      <c r="AB946" s="926"/>
      <c r="AC946" s="926"/>
      <c r="AD946" s="926"/>
      <c r="AE946" s="926"/>
    </row>
    <row r="947" spans="1:31" ht="15" hidden="1" customHeight="1" thickBot="1" x14ac:dyDescent="0.25">
      <c r="A947" s="1032" t="str">
        <f t="shared" si="135"/>
        <v>Insert Room Name First</v>
      </c>
      <c r="B947" s="938"/>
      <c r="C947" s="891"/>
      <c r="D947" s="891"/>
      <c r="E947" s="984">
        <f t="shared" si="136"/>
        <v>0</v>
      </c>
      <c r="F947" s="890">
        <f>IF(A947="Insert Room Name First",0,ROUND(E947/VLOOKUP(A947,'Teaching Areas'!$A$2:$B$15,2,FALSE),0))</f>
        <v>0</v>
      </c>
      <c r="G947" s="891"/>
      <c r="H947" s="890" t="str">
        <f t="shared" si="137"/>
        <v/>
      </c>
      <c r="I947" s="983"/>
      <c r="J947" s="923"/>
      <c r="K947" s="922"/>
      <c r="L947" s="922"/>
      <c r="M947" s="922"/>
      <c r="N947" s="924"/>
      <c r="O947" s="926"/>
      <c r="P947" s="926"/>
      <c r="Q947" s="926"/>
      <c r="R947" s="926"/>
      <c r="S947" s="926"/>
      <c r="T947" s="926"/>
      <c r="U947" s="926"/>
      <c r="V947" s="926"/>
      <c r="W947" s="926"/>
      <c r="X947" s="926"/>
      <c r="Y947" s="926"/>
      <c r="Z947" s="926"/>
      <c r="AA947" s="926"/>
      <c r="AB947" s="926"/>
      <c r="AC947" s="926"/>
      <c r="AD947" s="926"/>
      <c r="AE947" s="926"/>
    </row>
    <row r="948" spans="1:31" ht="15" hidden="1" customHeight="1" thickBot="1" x14ac:dyDescent="0.25">
      <c r="A948" s="1032" t="str">
        <f t="shared" si="135"/>
        <v>Insert Room Name First</v>
      </c>
      <c r="B948" s="938"/>
      <c r="C948" s="891"/>
      <c r="D948" s="891"/>
      <c r="E948" s="984">
        <f t="shared" si="136"/>
        <v>0</v>
      </c>
      <c r="F948" s="890">
        <f>IF(A948="Insert Room Name First",0,ROUND(E948/VLOOKUP(A948,'Teaching Areas'!$A$2:$B$15,2,FALSE),0))</f>
        <v>0</v>
      </c>
      <c r="G948" s="891"/>
      <c r="H948" s="890" t="str">
        <f t="shared" si="137"/>
        <v/>
      </c>
      <c r="I948" s="983"/>
      <c r="J948" s="923"/>
      <c r="K948" s="922"/>
      <c r="L948" s="922"/>
      <c r="M948" s="922"/>
      <c r="N948" s="924"/>
      <c r="O948" s="926"/>
      <c r="P948" s="926"/>
      <c r="Q948" s="926"/>
      <c r="R948" s="926"/>
      <c r="S948" s="926"/>
      <c r="T948" s="926"/>
      <c r="U948" s="926"/>
      <c r="V948" s="926"/>
      <c r="W948" s="926"/>
      <c r="X948" s="926"/>
      <c r="Y948" s="926"/>
      <c r="Z948" s="926"/>
      <c r="AA948" s="926"/>
      <c r="AB948" s="926"/>
      <c r="AC948" s="926"/>
      <c r="AD948" s="926"/>
      <c r="AE948" s="926"/>
    </row>
    <row r="949" spans="1:31" ht="15" hidden="1" customHeight="1" thickBot="1" x14ac:dyDescent="0.25">
      <c r="A949" s="1032" t="str">
        <f t="shared" si="135"/>
        <v>Insert Room Name First</v>
      </c>
      <c r="B949" s="938"/>
      <c r="C949" s="891"/>
      <c r="D949" s="891"/>
      <c r="E949" s="984">
        <f t="shared" si="136"/>
        <v>0</v>
      </c>
      <c r="F949" s="890">
        <f>IF(A949="Insert Room Name First",0,ROUND(E949/VLOOKUP(A949,'Teaching Areas'!$A$2:$B$15,2,FALSE),0))</f>
        <v>0</v>
      </c>
      <c r="G949" s="891"/>
      <c r="H949" s="890" t="str">
        <f t="shared" si="137"/>
        <v/>
      </c>
      <c r="I949" s="983"/>
      <c r="J949" s="923"/>
      <c r="K949" s="922"/>
      <c r="L949" s="922"/>
      <c r="M949" s="922"/>
      <c r="N949" s="924"/>
      <c r="O949" s="926"/>
      <c r="P949" s="926"/>
      <c r="Q949" s="926"/>
      <c r="R949" s="926"/>
      <c r="S949" s="926"/>
      <c r="T949" s="926"/>
      <c r="U949" s="926"/>
      <c r="V949" s="926"/>
      <c r="W949" s="926"/>
      <c r="X949" s="926"/>
      <c r="Y949" s="926"/>
      <c r="Z949" s="926"/>
      <c r="AA949" s="926"/>
      <c r="AB949" s="926"/>
      <c r="AC949" s="926"/>
      <c r="AD949" s="926"/>
      <c r="AE949" s="926"/>
    </row>
    <row r="950" spans="1:31" ht="15" hidden="1" customHeight="1" thickBot="1" x14ac:dyDescent="0.25">
      <c r="A950" s="1032" t="str">
        <f t="shared" si="135"/>
        <v>Insert Room Name First</v>
      </c>
      <c r="B950" s="938"/>
      <c r="C950" s="891"/>
      <c r="D950" s="891"/>
      <c r="E950" s="984">
        <f t="shared" si="136"/>
        <v>0</v>
      </c>
      <c r="F950" s="890">
        <f>IF(A950="Insert Room Name First",0,ROUND(E950/VLOOKUP(A950,'Teaching Areas'!$A$2:$B$15,2,FALSE),0))</f>
        <v>0</v>
      </c>
      <c r="G950" s="891"/>
      <c r="H950" s="890" t="str">
        <f t="shared" si="137"/>
        <v/>
      </c>
      <c r="I950" s="983"/>
      <c r="J950" s="923"/>
      <c r="K950" s="922"/>
      <c r="L950" s="922"/>
      <c r="M950" s="922"/>
      <c r="N950" s="924"/>
      <c r="O950" s="926"/>
      <c r="P950" s="926"/>
      <c r="Q950" s="926"/>
      <c r="R950" s="926"/>
      <c r="S950" s="926"/>
      <c r="T950" s="926"/>
      <c r="U950" s="926"/>
      <c r="V950" s="926"/>
      <c r="W950" s="926"/>
      <c r="X950" s="926"/>
      <c r="Y950" s="926"/>
      <c r="Z950" s="926"/>
      <c r="AA950" s="926"/>
      <c r="AB950" s="926"/>
      <c r="AC950" s="926"/>
      <c r="AD950" s="926"/>
      <c r="AE950" s="926"/>
    </row>
    <row r="951" spans="1:31" ht="15" hidden="1" customHeight="1" thickBot="1" x14ac:dyDescent="0.25">
      <c r="A951" s="1032" t="str">
        <f t="shared" si="135"/>
        <v>Insert Room Name First</v>
      </c>
      <c r="B951" s="938"/>
      <c r="C951" s="891"/>
      <c r="D951" s="891"/>
      <c r="E951" s="984">
        <f t="shared" si="136"/>
        <v>0</v>
      </c>
      <c r="F951" s="890">
        <f>IF(A951="Insert Room Name First",0,ROUND(E951/VLOOKUP(A951,'Teaching Areas'!$A$2:$B$15,2,FALSE),0))</f>
        <v>0</v>
      </c>
      <c r="G951" s="891"/>
      <c r="H951" s="890" t="str">
        <f t="shared" si="137"/>
        <v/>
      </c>
      <c r="I951" s="983"/>
      <c r="J951" s="923"/>
      <c r="K951" s="922"/>
      <c r="L951" s="922"/>
      <c r="M951" s="922"/>
      <c r="N951" s="924"/>
      <c r="O951" s="926"/>
      <c r="P951" s="926"/>
      <c r="Q951" s="926"/>
      <c r="R951" s="926"/>
      <c r="S951" s="926"/>
      <c r="T951" s="926"/>
      <c r="U951" s="926"/>
      <c r="V951" s="926"/>
      <c r="W951" s="926"/>
      <c r="X951" s="926"/>
      <c r="Y951" s="926"/>
      <c r="Z951" s="926"/>
      <c r="AA951" s="926"/>
      <c r="AB951" s="926"/>
      <c r="AC951" s="926"/>
      <c r="AD951" s="926"/>
      <c r="AE951" s="926"/>
    </row>
    <row r="952" spans="1:31" ht="15" hidden="1" customHeight="1" thickBot="1" x14ac:dyDescent="0.25">
      <c r="A952" s="1032" t="str">
        <f t="shared" si="135"/>
        <v>Insert Room Name First</v>
      </c>
      <c r="B952" s="938"/>
      <c r="C952" s="891"/>
      <c r="D952" s="891"/>
      <c r="E952" s="984">
        <f t="shared" si="136"/>
        <v>0</v>
      </c>
      <c r="F952" s="890">
        <f>IF(A952="Insert Room Name First",0,ROUND(E952/VLOOKUP(A952,'Teaching Areas'!$A$2:$B$15,2,FALSE),0))</f>
        <v>0</v>
      </c>
      <c r="G952" s="891"/>
      <c r="H952" s="890" t="str">
        <f t="shared" si="137"/>
        <v/>
      </c>
      <c r="I952" s="983"/>
      <c r="J952" s="923"/>
      <c r="K952" s="922"/>
      <c r="L952" s="922"/>
      <c r="M952" s="922"/>
      <c r="N952" s="924"/>
      <c r="O952" s="926"/>
      <c r="P952" s="926"/>
      <c r="Q952" s="926"/>
      <c r="R952" s="926"/>
      <c r="S952" s="926"/>
      <c r="T952" s="926"/>
      <c r="U952" s="926"/>
      <c r="V952" s="926"/>
      <c r="W952" s="926"/>
      <c r="X952" s="926"/>
      <c r="Y952" s="926"/>
      <c r="Z952" s="926"/>
      <c r="AA952" s="926"/>
      <c r="AB952" s="926"/>
      <c r="AC952" s="926"/>
      <c r="AD952" s="926"/>
      <c r="AE952" s="926"/>
    </row>
    <row r="953" spans="1:31" ht="15" hidden="1" customHeight="1" thickBot="1" x14ac:dyDescent="0.25">
      <c r="A953" s="1032" t="str">
        <f t="shared" si="135"/>
        <v>Insert Room Name First</v>
      </c>
      <c r="B953" s="938"/>
      <c r="C953" s="891"/>
      <c r="D953" s="891"/>
      <c r="E953" s="984">
        <f t="shared" si="136"/>
        <v>0</v>
      </c>
      <c r="F953" s="890">
        <f>IF(A953="Insert Room Name First",0,ROUND(E953/VLOOKUP(A953,'Teaching Areas'!$A$2:$B$15,2,FALSE),0))</f>
        <v>0</v>
      </c>
      <c r="G953" s="891"/>
      <c r="H953" s="890" t="str">
        <f t="shared" si="137"/>
        <v/>
      </c>
      <c r="I953" s="983"/>
      <c r="J953" s="923"/>
      <c r="K953" s="922"/>
      <c r="L953" s="922"/>
      <c r="M953" s="922"/>
      <c r="N953" s="924"/>
      <c r="O953" s="926"/>
      <c r="P953" s="926"/>
      <c r="Q953" s="926"/>
      <c r="R953" s="926"/>
      <c r="S953" s="926"/>
      <c r="T953" s="926"/>
      <c r="U953" s="926"/>
      <c r="V953" s="926"/>
      <c r="W953" s="926"/>
      <c r="X953" s="926"/>
      <c r="Y953" s="926"/>
      <c r="Z953" s="926"/>
      <c r="AA953" s="926"/>
      <c r="AB953" s="926"/>
      <c r="AC953" s="926"/>
      <c r="AD953" s="926"/>
      <c r="AE953" s="926"/>
    </row>
    <row r="954" spans="1:31" ht="15" hidden="1" customHeight="1" thickBot="1" x14ac:dyDescent="0.25">
      <c r="A954" s="1032" t="str">
        <f t="shared" si="135"/>
        <v>Insert Room Name First</v>
      </c>
      <c r="B954" s="938"/>
      <c r="C954" s="891"/>
      <c r="D954" s="891"/>
      <c r="E954" s="984">
        <f t="shared" si="136"/>
        <v>0</v>
      </c>
      <c r="F954" s="890">
        <f>IF(A954="Insert Room Name First",0,ROUND(E954/VLOOKUP(A954,'Teaching Areas'!$A$2:$B$15,2,FALSE),0))</f>
        <v>0</v>
      </c>
      <c r="G954" s="891"/>
      <c r="H954" s="890" t="str">
        <f t="shared" si="137"/>
        <v/>
      </c>
      <c r="I954" s="983"/>
      <c r="J954" s="923"/>
      <c r="K954" s="922"/>
      <c r="L954" s="922"/>
      <c r="M954" s="922"/>
      <c r="N954" s="924"/>
      <c r="O954" s="926"/>
      <c r="P954" s="926"/>
      <c r="Q954" s="926"/>
      <c r="R954" s="926"/>
      <c r="S954" s="926"/>
      <c r="T954" s="926"/>
      <c r="U954" s="926"/>
      <c r="V954" s="926"/>
      <c r="W954" s="926"/>
      <c r="X954" s="926"/>
      <c r="Y954" s="926"/>
      <c r="Z954" s="926"/>
      <c r="AA954" s="926"/>
      <c r="AB954" s="926"/>
      <c r="AC954" s="926"/>
      <c r="AD954" s="926"/>
      <c r="AE954" s="926"/>
    </row>
    <row r="955" spans="1:31" ht="15" hidden="1" customHeight="1" thickBot="1" x14ac:dyDescent="0.25">
      <c r="A955" s="1032" t="str">
        <f t="shared" si="135"/>
        <v>Insert Room Name First</v>
      </c>
      <c r="B955" s="939"/>
      <c r="C955" s="891"/>
      <c r="D955" s="891"/>
      <c r="E955" s="984">
        <f t="shared" si="136"/>
        <v>0</v>
      </c>
      <c r="F955" s="890">
        <f>IF(A955="Insert Room Name First",0,ROUND(E955/VLOOKUP(A955,'Teaching Areas'!$A$2:$B$15,2,FALSE),0))</f>
        <v>0</v>
      </c>
      <c r="G955" s="892"/>
      <c r="H955" s="890" t="str">
        <f t="shared" si="137"/>
        <v/>
      </c>
      <c r="I955" s="985"/>
      <c r="J955" s="923"/>
      <c r="K955" s="922"/>
      <c r="L955" s="922"/>
      <c r="M955" s="922"/>
      <c r="N955" s="924"/>
      <c r="O955" s="926"/>
      <c r="P955" s="926"/>
      <c r="Q955" s="926"/>
      <c r="R955" s="926"/>
      <c r="S955" s="926"/>
      <c r="T955" s="926"/>
      <c r="U955" s="926"/>
      <c r="V955" s="926"/>
      <c r="W955" s="926"/>
      <c r="X955" s="926"/>
      <c r="Y955" s="926"/>
      <c r="Z955" s="926"/>
      <c r="AA955" s="926"/>
      <c r="AB955" s="926"/>
      <c r="AC955" s="926"/>
      <c r="AD955" s="926"/>
      <c r="AE955" s="926"/>
    </row>
    <row r="956" spans="1:31" ht="15" hidden="1" customHeight="1" thickBot="1" x14ac:dyDescent="0.25">
      <c r="A956" s="1032" t="str">
        <f t="shared" si="135"/>
        <v>Insert Room Name First</v>
      </c>
      <c r="B956" s="939"/>
      <c r="C956" s="891"/>
      <c r="D956" s="891"/>
      <c r="E956" s="984">
        <f t="shared" si="136"/>
        <v>0</v>
      </c>
      <c r="F956" s="890">
        <f>IF(A956="Insert Room Name First",0,ROUND(E956/VLOOKUP(A956,'Teaching Areas'!$A$2:$B$15,2,FALSE),0))</f>
        <v>0</v>
      </c>
      <c r="G956" s="892"/>
      <c r="H956" s="890" t="str">
        <f t="shared" si="137"/>
        <v/>
      </c>
      <c r="I956" s="985"/>
      <c r="J956" s="923"/>
      <c r="K956" s="922"/>
      <c r="L956" s="922"/>
      <c r="M956" s="922"/>
      <c r="N956" s="924"/>
      <c r="O956" s="926"/>
      <c r="P956" s="926"/>
      <c r="Q956" s="926"/>
      <c r="R956" s="926"/>
      <c r="S956" s="926"/>
      <c r="T956" s="926"/>
      <c r="U956" s="926"/>
      <c r="V956" s="926"/>
      <c r="W956" s="926"/>
      <c r="X956" s="926"/>
      <c r="Y956" s="926"/>
      <c r="Z956" s="926"/>
      <c r="AA956" s="926"/>
      <c r="AB956" s="926"/>
      <c r="AC956" s="926"/>
      <c r="AD956" s="926"/>
      <c r="AE956" s="926"/>
    </row>
    <row r="957" spans="1:31" ht="15" hidden="1" customHeight="1" thickBot="1" x14ac:dyDescent="0.25">
      <c r="A957" s="1032" t="str">
        <f t="shared" si="135"/>
        <v>Insert Room Name First</v>
      </c>
      <c r="B957" s="938"/>
      <c r="C957" s="891"/>
      <c r="D957" s="891"/>
      <c r="E957" s="984">
        <f t="shared" si="136"/>
        <v>0</v>
      </c>
      <c r="F957" s="890">
        <f>IF(A957="Insert Room Name First",0,ROUND(E957/VLOOKUP(A957,'Teaching Areas'!$A$2:$B$15,2,FALSE),0))</f>
        <v>0</v>
      </c>
      <c r="G957" s="891"/>
      <c r="H957" s="890" t="str">
        <f t="shared" si="137"/>
        <v/>
      </c>
      <c r="I957" s="983"/>
      <c r="J957" s="923"/>
      <c r="K957" s="922"/>
      <c r="L957" s="922"/>
      <c r="M957" s="922"/>
      <c r="N957" s="924"/>
      <c r="O957" s="926"/>
      <c r="P957" s="926"/>
      <c r="Q957" s="926"/>
      <c r="R957" s="926"/>
      <c r="S957" s="926"/>
      <c r="T957" s="926"/>
      <c r="U957" s="926"/>
      <c r="V957" s="926"/>
      <c r="W957" s="926"/>
      <c r="X957" s="926"/>
      <c r="Y957" s="926"/>
      <c r="Z957" s="926"/>
      <c r="AA957" s="926"/>
      <c r="AB957" s="926"/>
      <c r="AC957" s="926"/>
      <c r="AD957" s="926"/>
      <c r="AE957" s="926"/>
    </row>
    <row r="958" spans="1:31" ht="15" hidden="1" customHeight="1" thickBot="1" x14ac:dyDescent="0.25">
      <c r="A958" s="1032" t="str">
        <f t="shared" si="135"/>
        <v>Insert Room Name First</v>
      </c>
      <c r="B958" s="938"/>
      <c r="C958" s="891"/>
      <c r="D958" s="891"/>
      <c r="E958" s="984">
        <f t="shared" si="136"/>
        <v>0</v>
      </c>
      <c r="F958" s="890">
        <f>IF(A958="Insert Room Name First",0,ROUND(E958/VLOOKUP(A958,'Teaching Areas'!$A$2:$B$15,2,FALSE),0))</f>
        <v>0</v>
      </c>
      <c r="G958" s="891"/>
      <c r="H958" s="890" t="str">
        <f t="shared" si="137"/>
        <v/>
      </c>
      <c r="I958" s="983"/>
      <c r="J958" s="923"/>
      <c r="K958" s="922"/>
      <c r="L958" s="922"/>
      <c r="M958" s="922"/>
      <c r="N958" s="924"/>
      <c r="O958" s="926"/>
      <c r="P958" s="926"/>
      <c r="Q958" s="926"/>
      <c r="R958" s="926"/>
      <c r="S958" s="926"/>
      <c r="T958" s="926"/>
      <c r="U958" s="926"/>
      <c r="V958" s="926"/>
      <c r="W958" s="926"/>
      <c r="X958" s="926"/>
      <c r="Y958" s="926"/>
      <c r="Z958" s="926"/>
      <c r="AA958" s="926"/>
      <c r="AB958" s="926"/>
      <c r="AC958" s="926"/>
      <c r="AD958" s="926"/>
      <c r="AE958" s="926"/>
    </row>
    <row r="959" spans="1:31" ht="15" hidden="1" customHeight="1" thickBot="1" x14ac:dyDescent="0.25">
      <c r="A959" s="1032" t="str">
        <f t="shared" si="135"/>
        <v>Insert Room Name First</v>
      </c>
      <c r="B959" s="938"/>
      <c r="C959" s="891"/>
      <c r="D959" s="891"/>
      <c r="E959" s="984">
        <f t="shared" si="136"/>
        <v>0</v>
      </c>
      <c r="F959" s="890">
        <f>IF(A959="Insert Room Name First",0,ROUND(E959/VLOOKUP(A959,'Teaching Areas'!$A$2:$B$15,2,FALSE),0))</f>
        <v>0</v>
      </c>
      <c r="G959" s="891"/>
      <c r="H959" s="890" t="str">
        <f t="shared" si="137"/>
        <v/>
      </c>
      <c r="I959" s="983"/>
      <c r="J959" s="923"/>
      <c r="K959" s="922"/>
      <c r="L959" s="922"/>
      <c r="M959" s="922"/>
      <c r="N959" s="924"/>
      <c r="O959" s="926"/>
      <c r="P959" s="926"/>
      <c r="Q959" s="926"/>
      <c r="R959" s="926"/>
      <c r="S959" s="926"/>
      <c r="T959" s="926"/>
      <c r="U959" s="926"/>
      <c r="V959" s="926"/>
      <c r="W959" s="926"/>
      <c r="X959" s="926"/>
      <c r="Y959" s="926"/>
      <c r="Z959" s="926"/>
      <c r="AA959" s="926"/>
      <c r="AB959" s="926"/>
      <c r="AC959" s="926"/>
      <c r="AD959" s="926"/>
      <c r="AE959" s="926"/>
    </row>
    <row r="960" spans="1:31" ht="15" hidden="1" customHeight="1" thickBot="1" x14ac:dyDescent="0.25">
      <c r="A960" s="1032" t="str">
        <f t="shared" si="135"/>
        <v>Insert Room Name First</v>
      </c>
      <c r="B960" s="938"/>
      <c r="C960" s="891"/>
      <c r="D960" s="891"/>
      <c r="E960" s="984">
        <f t="shared" si="136"/>
        <v>0</v>
      </c>
      <c r="F960" s="890">
        <f>IF(A960="Insert Room Name First",0,ROUND(E960/VLOOKUP(A960,'Teaching Areas'!$A$2:$B$15,2,FALSE),0))</f>
        <v>0</v>
      </c>
      <c r="G960" s="891"/>
      <c r="H960" s="890" t="str">
        <f t="shared" si="137"/>
        <v/>
      </c>
      <c r="I960" s="983"/>
      <c r="J960" s="923"/>
      <c r="K960" s="922"/>
      <c r="L960" s="922"/>
      <c r="M960" s="922"/>
      <c r="N960" s="924"/>
      <c r="O960" s="926"/>
      <c r="P960" s="926"/>
      <c r="Q960" s="926"/>
      <c r="R960" s="926"/>
      <c r="S960" s="926"/>
      <c r="T960" s="926"/>
      <c r="U960" s="926"/>
      <c r="V960" s="926"/>
      <c r="W960" s="926"/>
      <c r="X960" s="926"/>
      <c r="Y960" s="926"/>
      <c r="Z960" s="926"/>
      <c r="AA960" s="926"/>
      <c r="AB960" s="926"/>
      <c r="AC960" s="926"/>
      <c r="AD960" s="926"/>
      <c r="AE960" s="926"/>
    </row>
    <row r="961" spans="1:31" ht="15" hidden="1" customHeight="1" thickBot="1" x14ac:dyDescent="0.25">
      <c r="A961" s="1032" t="str">
        <f t="shared" si="135"/>
        <v>Insert Room Name First</v>
      </c>
      <c r="B961" s="938"/>
      <c r="C961" s="891"/>
      <c r="D961" s="891"/>
      <c r="E961" s="984">
        <f t="shared" si="136"/>
        <v>0</v>
      </c>
      <c r="F961" s="890">
        <f>IF(A961="Insert Room Name First",0,ROUND(E961/VLOOKUP(A961,'Teaching Areas'!$A$2:$B$15,2,FALSE),0))</f>
        <v>0</v>
      </c>
      <c r="G961" s="891"/>
      <c r="H961" s="890" t="str">
        <f t="shared" si="137"/>
        <v/>
      </c>
      <c r="I961" s="983"/>
      <c r="J961" s="923"/>
      <c r="K961" s="922"/>
      <c r="L961" s="922"/>
      <c r="M961" s="922"/>
      <c r="N961" s="924"/>
      <c r="O961" s="926"/>
      <c r="P961" s="926"/>
      <c r="Q961" s="926"/>
      <c r="R961" s="926"/>
      <c r="S961" s="926"/>
      <c r="T961" s="926"/>
      <c r="U961" s="926"/>
      <c r="V961" s="926"/>
      <c r="W961" s="926"/>
      <c r="X961" s="926"/>
      <c r="Y961" s="926"/>
      <c r="Z961" s="926"/>
      <c r="AA961" s="926"/>
      <c r="AB961" s="926"/>
      <c r="AC961" s="926"/>
      <c r="AD961" s="926"/>
      <c r="AE961" s="926"/>
    </row>
    <row r="962" spans="1:31" ht="15" hidden="1" customHeight="1" thickBot="1" x14ac:dyDescent="0.25">
      <c r="A962" s="1032" t="str">
        <f t="shared" si="135"/>
        <v>Insert Room Name First</v>
      </c>
      <c r="B962" s="938"/>
      <c r="C962" s="891"/>
      <c r="D962" s="891"/>
      <c r="E962" s="984">
        <f t="shared" si="136"/>
        <v>0</v>
      </c>
      <c r="F962" s="890">
        <f>IF(A962="Insert Room Name First",0,ROUND(E962/VLOOKUP(A962,'Teaching Areas'!$A$2:$B$15,2,FALSE),0))</f>
        <v>0</v>
      </c>
      <c r="G962" s="891"/>
      <c r="H962" s="890" t="str">
        <f t="shared" si="137"/>
        <v/>
      </c>
      <c r="I962" s="983"/>
      <c r="J962" s="923"/>
      <c r="K962" s="922"/>
      <c r="L962" s="922"/>
      <c r="M962" s="922"/>
      <c r="N962" s="924"/>
      <c r="O962" s="926"/>
      <c r="P962" s="926"/>
      <c r="Q962" s="926"/>
      <c r="R962" s="926"/>
      <c r="S962" s="926"/>
      <c r="T962" s="926"/>
      <c r="U962" s="926"/>
      <c r="V962" s="926"/>
      <c r="W962" s="926"/>
      <c r="X962" s="926"/>
      <c r="Y962" s="926"/>
      <c r="Z962" s="926"/>
      <c r="AA962" s="926"/>
      <c r="AB962" s="926"/>
      <c r="AC962" s="926"/>
      <c r="AD962" s="926"/>
      <c r="AE962" s="926"/>
    </row>
    <row r="963" spans="1:31" ht="15" hidden="1" customHeight="1" thickBot="1" x14ac:dyDescent="0.25">
      <c r="A963" s="1032" t="str">
        <f t="shared" ref="A963:A997" si="138">IF(B963=0,"Insert Room Name First","Class Room")</f>
        <v>Insert Room Name First</v>
      </c>
      <c r="B963" s="938"/>
      <c r="C963" s="891"/>
      <c r="D963" s="891"/>
      <c r="E963" s="984">
        <f t="shared" si="136"/>
        <v>0</v>
      </c>
      <c r="F963" s="890">
        <f>IF(A963="Insert Room Name First",0,ROUND(E963/VLOOKUP(A963,'Teaching Areas'!$A$2:$B$15,2,FALSE),0))</f>
        <v>0</v>
      </c>
      <c r="G963" s="891"/>
      <c r="H963" s="890" t="str">
        <f t="shared" si="137"/>
        <v/>
      </c>
      <c r="I963" s="983"/>
      <c r="J963" s="923"/>
      <c r="K963" s="922"/>
      <c r="L963" s="922"/>
      <c r="M963" s="922"/>
      <c r="N963" s="924"/>
      <c r="O963" s="926"/>
      <c r="P963" s="926"/>
      <c r="Q963" s="926"/>
      <c r="R963" s="926"/>
      <c r="S963" s="926"/>
      <c r="T963" s="926"/>
      <c r="U963" s="926"/>
      <c r="V963" s="926"/>
      <c r="W963" s="926"/>
      <c r="X963" s="926"/>
      <c r="Y963" s="926"/>
      <c r="Z963" s="926"/>
      <c r="AA963" s="926"/>
      <c r="AB963" s="926"/>
      <c r="AC963" s="926"/>
      <c r="AD963" s="926"/>
      <c r="AE963" s="926"/>
    </row>
    <row r="964" spans="1:31" ht="15" hidden="1" customHeight="1" thickBot="1" x14ac:dyDescent="0.25">
      <c r="A964" s="1032" t="str">
        <f t="shared" si="138"/>
        <v>Insert Room Name First</v>
      </c>
      <c r="B964" s="938"/>
      <c r="C964" s="891"/>
      <c r="D964" s="891"/>
      <c r="E964" s="984">
        <f t="shared" si="136"/>
        <v>0</v>
      </c>
      <c r="F964" s="890">
        <f>IF(A964="Insert Room Name First",0,ROUND(E964/VLOOKUP(A964,'Teaching Areas'!$A$2:$B$15,2,FALSE),0))</f>
        <v>0</v>
      </c>
      <c r="G964" s="891"/>
      <c r="H964" s="890" t="str">
        <f t="shared" si="137"/>
        <v/>
      </c>
      <c r="I964" s="983"/>
      <c r="J964" s="923"/>
      <c r="K964" s="922"/>
      <c r="L964" s="922"/>
      <c r="M964" s="922"/>
      <c r="N964" s="924"/>
      <c r="O964" s="926"/>
      <c r="P964" s="926"/>
      <c r="Q964" s="926"/>
      <c r="R964" s="926"/>
      <c r="S964" s="926"/>
      <c r="T964" s="926"/>
      <c r="U964" s="926"/>
      <c r="V964" s="926"/>
      <c r="W964" s="926"/>
      <c r="X964" s="926"/>
      <c r="Y964" s="926"/>
      <c r="Z964" s="926"/>
      <c r="AA964" s="926"/>
      <c r="AB964" s="926"/>
      <c r="AC964" s="926"/>
      <c r="AD964" s="926"/>
      <c r="AE964" s="926"/>
    </row>
    <row r="965" spans="1:31" ht="15" hidden="1" customHeight="1" thickBot="1" x14ac:dyDescent="0.25">
      <c r="A965" s="1032" t="str">
        <f t="shared" si="138"/>
        <v>Insert Room Name First</v>
      </c>
      <c r="B965" s="938"/>
      <c r="C965" s="891"/>
      <c r="D965" s="891"/>
      <c r="E965" s="984">
        <f t="shared" si="136"/>
        <v>0</v>
      </c>
      <c r="F965" s="890">
        <f>IF(A965="Insert Room Name First",0,ROUND(E965/VLOOKUP(A965,'Teaching Areas'!$A$2:$B$15,2,FALSE),0))</f>
        <v>0</v>
      </c>
      <c r="G965" s="891"/>
      <c r="H965" s="890" t="str">
        <f t="shared" si="137"/>
        <v/>
      </c>
      <c r="I965" s="983"/>
      <c r="J965" s="923"/>
      <c r="K965" s="922"/>
      <c r="L965" s="922"/>
      <c r="M965" s="922"/>
      <c r="N965" s="924"/>
      <c r="O965" s="926"/>
      <c r="P965" s="926"/>
      <c r="Q965" s="926"/>
      <c r="R965" s="926"/>
      <c r="S965" s="926"/>
      <c r="T965" s="926"/>
      <c r="U965" s="926"/>
      <c r="V965" s="926"/>
      <c r="W965" s="926"/>
      <c r="X965" s="926"/>
      <c r="Y965" s="926"/>
      <c r="Z965" s="926"/>
      <c r="AA965" s="926"/>
      <c r="AB965" s="926"/>
      <c r="AC965" s="926"/>
      <c r="AD965" s="926"/>
      <c r="AE965" s="926"/>
    </row>
    <row r="966" spans="1:31" ht="15" hidden="1" customHeight="1" thickBot="1" x14ac:dyDescent="0.25">
      <c r="A966" s="1032" t="str">
        <f t="shared" si="138"/>
        <v>Insert Room Name First</v>
      </c>
      <c r="B966" s="938"/>
      <c r="C966" s="891"/>
      <c r="D966" s="891"/>
      <c r="E966" s="984">
        <f t="shared" si="136"/>
        <v>0</v>
      </c>
      <c r="F966" s="890">
        <f>IF(A966="Insert Room Name First",0,ROUND(E966/VLOOKUP(A966,'Teaching Areas'!$A$2:$B$15,2,FALSE),0))</f>
        <v>0</v>
      </c>
      <c r="G966" s="891"/>
      <c r="H966" s="890" t="str">
        <f t="shared" si="137"/>
        <v/>
      </c>
      <c r="I966" s="983"/>
      <c r="J966" s="923"/>
      <c r="K966" s="922"/>
      <c r="L966" s="922"/>
      <c r="M966" s="922"/>
      <c r="N966" s="924"/>
      <c r="O966" s="926"/>
      <c r="P966" s="926"/>
      <c r="Q966" s="926"/>
      <c r="R966" s="926"/>
      <c r="S966" s="926"/>
      <c r="T966" s="926"/>
      <c r="U966" s="926"/>
      <c r="V966" s="926"/>
      <c r="W966" s="926"/>
      <c r="X966" s="926"/>
      <c r="Y966" s="926"/>
      <c r="Z966" s="926"/>
      <c r="AA966" s="926"/>
      <c r="AB966" s="926"/>
      <c r="AC966" s="926"/>
      <c r="AD966" s="926"/>
      <c r="AE966" s="926"/>
    </row>
    <row r="967" spans="1:31" ht="15" hidden="1" customHeight="1" thickBot="1" x14ac:dyDescent="0.25">
      <c r="A967" s="1032" t="str">
        <f t="shared" si="138"/>
        <v>Insert Room Name First</v>
      </c>
      <c r="B967" s="938"/>
      <c r="C967" s="891"/>
      <c r="D967" s="891"/>
      <c r="E967" s="984">
        <f t="shared" si="136"/>
        <v>0</v>
      </c>
      <c r="F967" s="890">
        <f>IF(A967="Insert Room Name First",0,ROUND(E967/VLOOKUP(A967,'Teaching Areas'!$A$2:$B$15,2,FALSE),0))</f>
        <v>0</v>
      </c>
      <c r="G967" s="891"/>
      <c r="H967" s="890" t="str">
        <f t="shared" si="137"/>
        <v/>
      </c>
      <c r="I967" s="983"/>
      <c r="J967" s="923"/>
      <c r="K967" s="922"/>
      <c r="L967" s="922"/>
      <c r="M967" s="922"/>
      <c r="N967" s="924"/>
      <c r="O967" s="926"/>
      <c r="P967" s="926"/>
      <c r="Q967" s="926"/>
      <c r="R967" s="926"/>
      <c r="S967" s="926"/>
      <c r="T967" s="926"/>
      <c r="U967" s="926"/>
      <c r="V967" s="926"/>
      <c r="W967" s="926"/>
      <c r="X967" s="926"/>
      <c r="Y967" s="926"/>
      <c r="Z967" s="926"/>
      <c r="AA967" s="926"/>
      <c r="AB967" s="926"/>
      <c r="AC967" s="926"/>
      <c r="AD967" s="926"/>
      <c r="AE967" s="926"/>
    </row>
    <row r="968" spans="1:31" ht="15" hidden="1" customHeight="1" thickBot="1" x14ac:dyDescent="0.25">
      <c r="A968" s="1032" t="str">
        <f t="shared" si="138"/>
        <v>Insert Room Name First</v>
      </c>
      <c r="B968" s="938"/>
      <c r="C968" s="891"/>
      <c r="D968" s="891"/>
      <c r="E968" s="984">
        <f t="shared" si="136"/>
        <v>0</v>
      </c>
      <c r="F968" s="890">
        <f>IF(A968="Insert Room Name First",0,ROUND(E968/VLOOKUP(A968,'Teaching Areas'!$A$2:$B$15,2,FALSE),0))</f>
        <v>0</v>
      </c>
      <c r="G968" s="891"/>
      <c r="H968" s="890" t="str">
        <f t="shared" si="137"/>
        <v/>
      </c>
      <c r="I968" s="983"/>
      <c r="J968" s="923"/>
      <c r="K968" s="922"/>
      <c r="L968" s="922"/>
      <c r="M968" s="922"/>
      <c r="N968" s="924"/>
      <c r="O968" s="926"/>
      <c r="P968" s="926"/>
      <c r="Q968" s="926"/>
      <c r="R968" s="926"/>
      <c r="S968" s="926"/>
      <c r="T968" s="926"/>
      <c r="U968" s="926"/>
      <c r="V968" s="926"/>
      <c r="W968" s="926"/>
      <c r="X968" s="926"/>
      <c r="Y968" s="926"/>
      <c r="Z968" s="926"/>
      <c r="AA968" s="926"/>
      <c r="AB968" s="926"/>
      <c r="AC968" s="926"/>
      <c r="AD968" s="926"/>
      <c r="AE968" s="926"/>
    </row>
    <row r="969" spans="1:31" ht="15" hidden="1" customHeight="1" thickBot="1" x14ac:dyDescent="0.25">
      <c r="A969" s="1032" t="str">
        <f t="shared" si="138"/>
        <v>Insert Room Name First</v>
      </c>
      <c r="B969" s="938"/>
      <c r="C969" s="891"/>
      <c r="D969" s="891"/>
      <c r="E969" s="984">
        <f t="shared" si="136"/>
        <v>0</v>
      </c>
      <c r="F969" s="890">
        <f>IF(A969="Insert Room Name First",0,ROUND(E969/VLOOKUP(A969,'Teaching Areas'!$A$2:$B$15,2,FALSE),0))</f>
        <v>0</v>
      </c>
      <c r="G969" s="891"/>
      <c r="H969" s="890" t="str">
        <f t="shared" si="137"/>
        <v/>
      </c>
      <c r="I969" s="983"/>
      <c r="J969" s="923"/>
      <c r="K969" s="922"/>
      <c r="L969" s="922"/>
      <c r="M969" s="922"/>
      <c r="N969" s="924"/>
      <c r="O969" s="926"/>
      <c r="P969" s="926"/>
      <c r="Q969" s="926"/>
      <c r="R969" s="926"/>
      <c r="S969" s="926"/>
      <c r="T969" s="926"/>
      <c r="U969" s="926"/>
      <c r="V969" s="926"/>
      <c r="W969" s="926"/>
      <c r="X969" s="926"/>
      <c r="Y969" s="926"/>
      <c r="Z969" s="926"/>
      <c r="AA969" s="926"/>
      <c r="AB969" s="926"/>
      <c r="AC969" s="926"/>
      <c r="AD969" s="926"/>
      <c r="AE969" s="926"/>
    </row>
    <row r="970" spans="1:31" ht="15" hidden="1" customHeight="1" thickBot="1" x14ac:dyDescent="0.25">
      <c r="A970" s="1032" t="str">
        <f t="shared" si="138"/>
        <v>Insert Room Name First</v>
      </c>
      <c r="B970" s="938"/>
      <c r="C970" s="891"/>
      <c r="D970" s="891"/>
      <c r="E970" s="984">
        <f t="shared" si="136"/>
        <v>0</v>
      </c>
      <c r="F970" s="890">
        <f>IF(A970="Insert Room Name First",0,ROUND(E970/VLOOKUP(A970,'Teaching Areas'!$A$2:$B$15,2,FALSE),0))</f>
        <v>0</v>
      </c>
      <c r="G970" s="891"/>
      <c r="H970" s="890" t="str">
        <f t="shared" si="137"/>
        <v/>
      </c>
      <c r="I970" s="983"/>
      <c r="J970" s="923"/>
      <c r="K970" s="922"/>
      <c r="L970" s="922"/>
      <c r="M970" s="922"/>
      <c r="N970" s="924"/>
      <c r="O970" s="926"/>
      <c r="P970" s="926"/>
      <c r="Q970" s="926"/>
      <c r="R970" s="926"/>
      <c r="S970" s="926"/>
      <c r="T970" s="926"/>
      <c r="U970" s="926"/>
      <c r="V970" s="926"/>
      <c r="W970" s="926"/>
      <c r="X970" s="926"/>
      <c r="Y970" s="926"/>
      <c r="Z970" s="926"/>
      <c r="AA970" s="926"/>
      <c r="AB970" s="926"/>
      <c r="AC970" s="926"/>
      <c r="AD970" s="926"/>
      <c r="AE970" s="926"/>
    </row>
    <row r="971" spans="1:31" ht="15" hidden="1" customHeight="1" thickBot="1" x14ac:dyDescent="0.25">
      <c r="A971" s="1032" t="str">
        <f t="shared" si="138"/>
        <v>Insert Room Name First</v>
      </c>
      <c r="B971" s="938"/>
      <c r="C971" s="891"/>
      <c r="D971" s="891"/>
      <c r="E971" s="984">
        <f t="shared" si="136"/>
        <v>0</v>
      </c>
      <c r="F971" s="890">
        <f>IF(A971="Insert Room Name First",0,ROUND(E971/VLOOKUP(A971,'Teaching Areas'!$A$2:$B$15,2,FALSE),0))</f>
        <v>0</v>
      </c>
      <c r="G971" s="891"/>
      <c r="H971" s="890" t="str">
        <f t="shared" si="137"/>
        <v/>
      </c>
      <c r="I971" s="983"/>
      <c r="J971" s="923"/>
      <c r="K971" s="922"/>
      <c r="L971" s="922"/>
      <c r="M971" s="922"/>
      <c r="N971" s="924"/>
      <c r="O971" s="926"/>
      <c r="P971" s="926"/>
      <c r="Q971" s="926"/>
      <c r="R971" s="926"/>
      <c r="S971" s="926"/>
      <c r="T971" s="926"/>
      <c r="U971" s="926"/>
      <c r="V971" s="926"/>
      <c r="W971" s="926"/>
      <c r="X971" s="926"/>
      <c r="Y971" s="926"/>
      <c r="Z971" s="926"/>
      <c r="AA971" s="926"/>
      <c r="AB971" s="926"/>
      <c r="AC971" s="926"/>
      <c r="AD971" s="926"/>
      <c r="AE971" s="926"/>
    </row>
    <row r="972" spans="1:31" ht="15" hidden="1" customHeight="1" thickBot="1" x14ac:dyDescent="0.25">
      <c r="A972" s="1032" t="str">
        <f t="shared" si="138"/>
        <v>Insert Room Name First</v>
      </c>
      <c r="B972" s="938"/>
      <c r="C972" s="891"/>
      <c r="D972" s="891"/>
      <c r="E972" s="984">
        <f t="shared" si="136"/>
        <v>0</v>
      </c>
      <c r="F972" s="890">
        <f>IF(A972="Insert Room Name First",0,ROUND(E972/VLOOKUP(A972,'Teaching Areas'!$A$2:$B$15,2,FALSE),0))</f>
        <v>0</v>
      </c>
      <c r="G972" s="891"/>
      <c r="H972" s="890" t="str">
        <f t="shared" si="137"/>
        <v/>
      </c>
      <c r="I972" s="983"/>
      <c r="J972" s="923"/>
      <c r="K972" s="922"/>
      <c r="L972" s="922"/>
      <c r="M972" s="922"/>
      <c r="N972" s="924"/>
      <c r="O972" s="926"/>
      <c r="P972" s="926"/>
      <c r="Q972" s="926"/>
      <c r="R972" s="926"/>
      <c r="S972" s="926"/>
      <c r="T972" s="926"/>
      <c r="U972" s="926"/>
      <c r="V972" s="926"/>
      <c r="W972" s="926"/>
      <c r="X972" s="926"/>
      <c r="Y972" s="926"/>
      <c r="Z972" s="926"/>
      <c r="AA972" s="926"/>
      <c r="AB972" s="926"/>
      <c r="AC972" s="926"/>
      <c r="AD972" s="926"/>
      <c r="AE972" s="926"/>
    </row>
    <row r="973" spans="1:31" ht="15" hidden="1" customHeight="1" thickBot="1" x14ac:dyDescent="0.25">
      <c r="A973" s="1032" t="str">
        <f t="shared" si="138"/>
        <v>Insert Room Name First</v>
      </c>
      <c r="B973" s="938"/>
      <c r="C973" s="891"/>
      <c r="D973" s="891"/>
      <c r="E973" s="984">
        <f t="shared" si="136"/>
        <v>0</v>
      </c>
      <c r="F973" s="890">
        <f>IF(A973="Insert Room Name First",0,ROUND(E973/VLOOKUP(A973,'Teaching Areas'!$A$2:$B$15,2,FALSE),0))</f>
        <v>0</v>
      </c>
      <c r="G973" s="891"/>
      <c r="H973" s="890" t="str">
        <f t="shared" si="137"/>
        <v/>
      </c>
      <c r="I973" s="983"/>
      <c r="J973" s="923"/>
      <c r="K973" s="922"/>
      <c r="L973" s="922"/>
      <c r="M973" s="922"/>
      <c r="N973" s="924"/>
      <c r="O973" s="926"/>
      <c r="P973" s="926"/>
      <c r="Q973" s="926"/>
      <c r="R973" s="926"/>
      <c r="S973" s="926"/>
      <c r="T973" s="926"/>
      <c r="U973" s="926"/>
      <c r="V973" s="926"/>
      <c r="W973" s="926"/>
      <c r="X973" s="926"/>
      <c r="Y973" s="926"/>
      <c r="Z973" s="926"/>
      <c r="AA973" s="926"/>
      <c r="AB973" s="926"/>
      <c r="AC973" s="926"/>
      <c r="AD973" s="926"/>
      <c r="AE973" s="926"/>
    </row>
    <row r="974" spans="1:31" ht="15" hidden="1" customHeight="1" thickBot="1" x14ac:dyDescent="0.25">
      <c r="A974" s="1032" t="str">
        <f t="shared" si="138"/>
        <v>Insert Room Name First</v>
      </c>
      <c r="B974" s="938"/>
      <c r="C974" s="891"/>
      <c r="D974" s="891"/>
      <c r="E974" s="984">
        <f t="shared" si="136"/>
        <v>0</v>
      </c>
      <c r="F974" s="890">
        <f>IF(A974="Insert Room Name First",0,ROUND(E974/VLOOKUP(A974,'Teaching Areas'!$A$2:$B$15,2,FALSE),0))</f>
        <v>0</v>
      </c>
      <c r="G974" s="891"/>
      <c r="H974" s="890" t="str">
        <f t="shared" si="137"/>
        <v/>
      </c>
      <c r="I974" s="983"/>
      <c r="J974" s="923"/>
      <c r="K974" s="922"/>
      <c r="L974" s="922"/>
      <c r="M974" s="922"/>
      <c r="N974" s="924"/>
      <c r="O974" s="926"/>
      <c r="P974" s="926"/>
      <c r="Q974" s="926"/>
      <c r="R974" s="926"/>
      <c r="S974" s="926"/>
      <c r="T974" s="926"/>
      <c r="U974" s="926"/>
      <c r="V974" s="926"/>
      <c r="W974" s="926"/>
      <c r="X974" s="926"/>
      <c r="Y974" s="926"/>
      <c r="Z974" s="926"/>
      <c r="AA974" s="926"/>
      <c r="AB974" s="926"/>
      <c r="AC974" s="926"/>
      <c r="AD974" s="926"/>
      <c r="AE974" s="926"/>
    </row>
    <row r="975" spans="1:31" ht="15" hidden="1" customHeight="1" thickBot="1" x14ac:dyDescent="0.25">
      <c r="A975" s="1032" t="str">
        <f t="shared" si="138"/>
        <v>Insert Room Name First</v>
      </c>
      <c r="B975" s="939"/>
      <c r="C975" s="891"/>
      <c r="D975" s="891"/>
      <c r="E975" s="984">
        <f t="shared" si="136"/>
        <v>0</v>
      </c>
      <c r="F975" s="890">
        <f>IF(A975="Insert Room Name First",0,ROUND(E975/VLOOKUP(A975,'Teaching Areas'!$A$2:$B$15,2,FALSE),0))</f>
        <v>0</v>
      </c>
      <c r="G975" s="892"/>
      <c r="H975" s="890" t="str">
        <f t="shared" si="137"/>
        <v/>
      </c>
      <c r="I975" s="985"/>
      <c r="J975" s="923"/>
      <c r="K975" s="922"/>
      <c r="L975" s="922"/>
      <c r="M975" s="922"/>
      <c r="N975" s="924"/>
      <c r="O975" s="926"/>
      <c r="P975" s="926"/>
      <c r="Q975" s="926"/>
      <c r="R975" s="926"/>
      <c r="S975" s="926"/>
      <c r="T975" s="926"/>
      <c r="U975" s="926"/>
      <c r="V975" s="926"/>
      <c r="W975" s="926"/>
      <c r="X975" s="926"/>
      <c r="Y975" s="926"/>
      <c r="Z975" s="926"/>
      <c r="AA975" s="926"/>
      <c r="AB975" s="926"/>
      <c r="AC975" s="926"/>
      <c r="AD975" s="926"/>
      <c r="AE975" s="926"/>
    </row>
    <row r="976" spans="1:31" ht="15" hidden="1" customHeight="1" thickBot="1" x14ac:dyDescent="0.25">
      <c r="A976" s="1032" t="str">
        <f t="shared" si="138"/>
        <v>Insert Room Name First</v>
      </c>
      <c r="B976" s="939"/>
      <c r="C976" s="891"/>
      <c r="D976" s="891"/>
      <c r="E976" s="984">
        <f t="shared" si="136"/>
        <v>0</v>
      </c>
      <c r="F976" s="890">
        <f>IF(A976="Insert Room Name First",0,ROUND(E976/VLOOKUP(A976,'Teaching Areas'!$A$2:$B$15,2,FALSE),0))</f>
        <v>0</v>
      </c>
      <c r="G976" s="892"/>
      <c r="H976" s="890" t="str">
        <f t="shared" si="137"/>
        <v/>
      </c>
      <c r="I976" s="985"/>
      <c r="J976" s="923"/>
      <c r="K976" s="922"/>
      <c r="L976" s="922"/>
      <c r="M976" s="922"/>
      <c r="N976" s="924"/>
      <c r="O976" s="926"/>
      <c r="P976" s="926"/>
      <c r="Q976" s="926"/>
      <c r="R976" s="926"/>
      <c r="S976" s="926"/>
      <c r="T976" s="926"/>
      <c r="U976" s="926"/>
      <c r="V976" s="926"/>
      <c r="W976" s="926"/>
      <c r="X976" s="926"/>
      <c r="Y976" s="926"/>
      <c r="Z976" s="926"/>
      <c r="AA976" s="926"/>
      <c r="AB976" s="926"/>
      <c r="AC976" s="926"/>
      <c r="AD976" s="926"/>
      <c r="AE976" s="926"/>
    </row>
    <row r="977" spans="1:31" ht="15" hidden="1" customHeight="1" thickBot="1" x14ac:dyDescent="0.25">
      <c r="A977" s="1032" t="str">
        <f t="shared" si="138"/>
        <v>Insert Room Name First</v>
      </c>
      <c r="B977" s="938"/>
      <c r="C977" s="891"/>
      <c r="D977" s="891"/>
      <c r="E977" s="984">
        <f t="shared" si="136"/>
        <v>0</v>
      </c>
      <c r="F977" s="890">
        <f>IF(A977="Insert Room Name First",0,ROUND(E977/VLOOKUP(A977,'Teaching Areas'!$A$2:$B$15,2,FALSE),0))</f>
        <v>0</v>
      </c>
      <c r="G977" s="891"/>
      <c r="H977" s="890" t="str">
        <f t="shared" si="137"/>
        <v/>
      </c>
      <c r="I977" s="983"/>
      <c r="J977" s="923"/>
      <c r="K977" s="922"/>
      <c r="L977" s="922"/>
      <c r="M977" s="922"/>
      <c r="N977" s="924"/>
      <c r="O977" s="926"/>
      <c r="P977" s="926"/>
      <c r="Q977" s="926"/>
      <c r="R977" s="926"/>
      <c r="S977" s="926"/>
      <c r="T977" s="926"/>
      <c r="U977" s="926"/>
      <c r="V977" s="926"/>
      <c r="W977" s="926"/>
      <c r="X977" s="926"/>
      <c r="Y977" s="926"/>
      <c r="Z977" s="926"/>
      <c r="AA977" s="926"/>
      <c r="AB977" s="926"/>
      <c r="AC977" s="926"/>
      <c r="AD977" s="926"/>
      <c r="AE977" s="926"/>
    </row>
    <row r="978" spans="1:31" ht="15" hidden="1" customHeight="1" thickBot="1" x14ac:dyDescent="0.25">
      <c r="A978" s="1032" t="str">
        <f t="shared" si="138"/>
        <v>Insert Room Name First</v>
      </c>
      <c r="B978" s="938"/>
      <c r="C978" s="891"/>
      <c r="D978" s="891"/>
      <c r="E978" s="984">
        <f t="shared" si="136"/>
        <v>0</v>
      </c>
      <c r="F978" s="890">
        <f>IF(A978="Insert Room Name First",0,ROUND(E978/VLOOKUP(A978,'Teaching Areas'!$A$2:$B$15,2,FALSE),0))</f>
        <v>0</v>
      </c>
      <c r="G978" s="891"/>
      <c r="H978" s="890" t="str">
        <f t="shared" si="137"/>
        <v/>
      </c>
      <c r="I978" s="983"/>
      <c r="J978" s="923"/>
      <c r="K978" s="922"/>
      <c r="L978" s="922"/>
      <c r="M978" s="922"/>
      <c r="N978" s="924"/>
      <c r="O978" s="926"/>
      <c r="P978" s="926"/>
      <c r="Q978" s="926"/>
      <c r="R978" s="926"/>
      <c r="S978" s="926"/>
      <c r="T978" s="926"/>
      <c r="U978" s="926"/>
      <c r="V978" s="926"/>
      <c r="W978" s="926"/>
      <c r="X978" s="926"/>
      <c r="Y978" s="926"/>
      <c r="Z978" s="926"/>
      <c r="AA978" s="926"/>
      <c r="AB978" s="926"/>
      <c r="AC978" s="926"/>
      <c r="AD978" s="926"/>
      <c r="AE978" s="926"/>
    </row>
    <row r="979" spans="1:31" ht="15" hidden="1" customHeight="1" thickBot="1" x14ac:dyDescent="0.25">
      <c r="A979" s="1032" t="str">
        <f t="shared" si="138"/>
        <v>Insert Room Name First</v>
      </c>
      <c r="B979" s="938"/>
      <c r="C979" s="891"/>
      <c r="D979" s="891"/>
      <c r="E979" s="984">
        <f t="shared" si="136"/>
        <v>0</v>
      </c>
      <c r="F979" s="890">
        <f>IF(A979="Insert Room Name First",0,ROUND(E979/VLOOKUP(A979,'Teaching Areas'!$A$2:$B$15,2,FALSE),0))</f>
        <v>0</v>
      </c>
      <c r="G979" s="891"/>
      <c r="H979" s="890" t="str">
        <f t="shared" si="137"/>
        <v/>
      </c>
      <c r="I979" s="983"/>
      <c r="J979" s="923"/>
      <c r="K979" s="922"/>
      <c r="L979" s="922"/>
      <c r="M979" s="922"/>
      <c r="N979" s="924"/>
      <c r="O979" s="926"/>
      <c r="P979" s="926"/>
      <c r="Q979" s="926"/>
      <c r="R979" s="926"/>
      <c r="S979" s="926"/>
      <c r="T979" s="926"/>
      <c r="U979" s="926"/>
      <c r="V979" s="926"/>
      <c r="W979" s="926"/>
      <c r="X979" s="926"/>
      <c r="Y979" s="926"/>
      <c r="Z979" s="926"/>
      <c r="AA979" s="926"/>
      <c r="AB979" s="926"/>
      <c r="AC979" s="926"/>
      <c r="AD979" s="926"/>
      <c r="AE979" s="926"/>
    </row>
    <row r="980" spans="1:31" ht="15" hidden="1" customHeight="1" thickBot="1" x14ac:dyDescent="0.25">
      <c r="A980" s="1032" t="str">
        <f t="shared" si="138"/>
        <v>Insert Room Name First</v>
      </c>
      <c r="B980" s="938"/>
      <c r="C980" s="891"/>
      <c r="D980" s="891"/>
      <c r="E980" s="984">
        <f t="shared" si="136"/>
        <v>0</v>
      </c>
      <c r="F980" s="890">
        <f>IF(A980="Insert Room Name First",0,ROUND(E980/VLOOKUP(A980,'Teaching Areas'!$A$2:$B$15,2,FALSE),0))</f>
        <v>0</v>
      </c>
      <c r="G980" s="891"/>
      <c r="H980" s="890" t="str">
        <f t="shared" si="137"/>
        <v/>
      </c>
      <c r="I980" s="983"/>
      <c r="J980" s="923"/>
      <c r="K980" s="922"/>
      <c r="L980" s="922"/>
      <c r="M980" s="922"/>
      <c r="N980" s="924"/>
      <c r="O980" s="926"/>
      <c r="P980" s="926"/>
      <c r="Q980" s="926"/>
      <c r="R980" s="926"/>
      <c r="S980" s="926"/>
      <c r="T980" s="926"/>
      <c r="U980" s="926"/>
      <c r="V980" s="926"/>
      <c r="W980" s="926"/>
      <c r="X980" s="926"/>
      <c r="Y980" s="926"/>
      <c r="Z980" s="926"/>
      <c r="AA980" s="926"/>
      <c r="AB980" s="926"/>
      <c r="AC980" s="926"/>
      <c r="AD980" s="926"/>
      <c r="AE980" s="926"/>
    </row>
    <row r="981" spans="1:31" ht="15" hidden="1" customHeight="1" thickBot="1" x14ac:dyDescent="0.25">
      <c r="A981" s="1032" t="str">
        <f t="shared" si="138"/>
        <v>Insert Room Name First</v>
      </c>
      <c r="B981" s="938"/>
      <c r="C981" s="891"/>
      <c r="D981" s="891"/>
      <c r="E981" s="984">
        <f t="shared" si="136"/>
        <v>0</v>
      </c>
      <c r="F981" s="890">
        <f>IF(A981="Insert Room Name First",0,ROUND(E981/VLOOKUP(A981,'Teaching Areas'!$A$2:$B$15,2,FALSE),0))</f>
        <v>0</v>
      </c>
      <c r="G981" s="891"/>
      <c r="H981" s="890" t="str">
        <f t="shared" si="137"/>
        <v/>
      </c>
      <c r="I981" s="983"/>
      <c r="J981" s="923"/>
      <c r="K981" s="922"/>
      <c r="L981" s="922"/>
      <c r="M981" s="922"/>
      <c r="N981" s="924"/>
      <c r="O981" s="926"/>
      <c r="P981" s="926"/>
      <c r="Q981" s="926"/>
      <c r="R981" s="926"/>
      <c r="S981" s="926"/>
      <c r="T981" s="926"/>
      <c r="U981" s="926"/>
      <c r="V981" s="926"/>
      <c r="W981" s="926"/>
      <c r="X981" s="926"/>
      <c r="Y981" s="926"/>
      <c r="Z981" s="926"/>
      <c r="AA981" s="926"/>
      <c r="AB981" s="926"/>
      <c r="AC981" s="926"/>
      <c r="AD981" s="926"/>
      <c r="AE981" s="926"/>
    </row>
    <row r="982" spans="1:31" ht="15" hidden="1" customHeight="1" thickBot="1" x14ac:dyDescent="0.25">
      <c r="A982" s="1032" t="str">
        <f t="shared" si="138"/>
        <v>Insert Room Name First</v>
      </c>
      <c r="B982" s="938"/>
      <c r="C982" s="891"/>
      <c r="D982" s="891"/>
      <c r="E982" s="984">
        <f t="shared" si="136"/>
        <v>0</v>
      </c>
      <c r="F982" s="890">
        <f>IF(A982="Insert Room Name First",0,ROUND(E982/VLOOKUP(A982,'Teaching Areas'!$A$2:$B$15,2,FALSE),0))</f>
        <v>0</v>
      </c>
      <c r="G982" s="891"/>
      <c r="H982" s="890" t="str">
        <f t="shared" si="137"/>
        <v/>
      </c>
      <c r="I982" s="983"/>
      <c r="J982" s="923"/>
      <c r="K982" s="922"/>
      <c r="L982" s="922"/>
      <c r="M982" s="922"/>
      <c r="N982" s="924"/>
      <c r="O982" s="926"/>
      <c r="P982" s="926"/>
      <c r="Q982" s="926"/>
      <c r="R982" s="926"/>
      <c r="S982" s="926"/>
      <c r="T982" s="926"/>
      <c r="U982" s="926"/>
      <c r="V982" s="926"/>
      <c r="W982" s="926"/>
      <c r="X982" s="926"/>
      <c r="Y982" s="926"/>
      <c r="Z982" s="926"/>
      <c r="AA982" s="926"/>
      <c r="AB982" s="926"/>
      <c r="AC982" s="926"/>
      <c r="AD982" s="926"/>
      <c r="AE982" s="926"/>
    </row>
    <row r="983" spans="1:31" ht="15" hidden="1" customHeight="1" thickBot="1" x14ac:dyDescent="0.25">
      <c r="A983" s="1032" t="str">
        <f t="shared" si="138"/>
        <v>Insert Room Name First</v>
      </c>
      <c r="B983" s="938"/>
      <c r="C983" s="891"/>
      <c r="D983" s="891"/>
      <c r="E983" s="984">
        <f t="shared" si="136"/>
        <v>0</v>
      </c>
      <c r="F983" s="890">
        <f>IF(A983="Insert Room Name First",0,ROUND(E983/VLOOKUP(A983,'Teaching Areas'!$A$2:$B$15,2,FALSE),0))</f>
        <v>0</v>
      </c>
      <c r="G983" s="891"/>
      <c r="H983" s="890" t="str">
        <f t="shared" si="137"/>
        <v/>
      </c>
      <c r="I983" s="983"/>
      <c r="J983" s="923"/>
      <c r="K983" s="922"/>
      <c r="L983" s="922"/>
      <c r="M983" s="922"/>
      <c r="N983" s="924"/>
      <c r="O983" s="926"/>
      <c r="P983" s="926"/>
      <c r="Q983" s="926"/>
      <c r="R983" s="926"/>
      <c r="S983" s="926"/>
      <c r="T983" s="926"/>
      <c r="U983" s="926"/>
      <c r="V983" s="926"/>
      <c r="W983" s="926"/>
      <c r="X983" s="926"/>
      <c r="Y983" s="926"/>
      <c r="Z983" s="926"/>
      <c r="AA983" s="926"/>
      <c r="AB983" s="926"/>
      <c r="AC983" s="926"/>
      <c r="AD983" s="926"/>
      <c r="AE983" s="926"/>
    </row>
    <row r="984" spans="1:31" ht="15" hidden="1" customHeight="1" thickBot="1" x14ac:dyDescent="0.25">
      <c r="A984" s="1032" t="str">
        <f t="shared" si="138"/>
        <v>Insert Room Name First</v>
      </c>
      <c r="B984" s="938"/>
      <c r="C984" s="891"/>
      <c r="D984" s="891"/>
      <c r="E984" s="984">
        <f t="shared" si="136"/>
        <v>0</v>
      </c>
      <c r="F984" s="890">
        <f>IF(A984="Insert Room Name First",0,ROUND(E984/VLOOKUP(A984,'Teaching Areas'!$A$2:$B$15,2,FALSE),0))</f>
        <v>0</v>
      </c>
      <c r="G984" s="891"/>
      <c r="H984" s="890" t="str">
        <f t="shared" si="137"/>
        <v/>
      </c>
      <c r="I984" s="983"/>
      <c r="J984" s="923"/>
      <c r="K984" s="922"/>
      <c r="L984" s="922"/>
      <c r="M984" s="922"/>
      <c r="N984" s="924"/>
      <c r="O984" s="926"/>
      <c r="P984" s="926"/>
      <c r="Q984" s="926"/>
      <c r="R984" s="926"/>
      <c r="S984" s="926"/>
      <c r="T984" s="926"/>
      <c r="U984" s="926"/>
      <c r="V984" s="926"/>
      <c r="W984" s="926"/>
      <c r="X984" s="926"/>
      <c r="Y984" s="926"/>
      <c r="Z984" s="926"/>
      <c r="AA984" s="926"/>
      <c r="AB984" s="926"/>
      <c r="AC984" s="926"/>
      <c r="AD984" s="926"/>
      <c r="AE984" s="926"/>
    </row>
    <row r="985" spans="1:31" ht="15" hidden="1" customHeight="1" thickBot="1" x14ac:dyDescent="0.25">
      <c r="A985" s="1032" t="str">
        <f t="shared" si="138"/>
        <v>Insert Room Name First</v>
      </c>
      <c r="B985" s="938"/>
      <c r="C985" s="891"/>
      <c r="D985" s="891"/>
      <c r="E985" s="984">
        <f t="shared" si="136"/>
        <v>0</v>
      </c>
      <c r="F985" s="890">
        <f>IF(A985="Insert Room Name First",0,ROUND(E985/VLOOKUP(A985,'Teaching Areas'!$A$2:$B$15,2,FALSE),0))</f>
        <v>0</v>
      </c>
      <c r="G985" s="891"/>
      <c r="H985" s="890" t="str">
        <f t="shared" si="137"/>
        <v/>
      </c>
      <c r="I985" s="983"/>
      <c r="J985" s="923"/>
      <c r="K985" s="922"/>
      <c r="L985" s="922"/>
      <c r="M985" s="922"/>
      <c r="N985" s="924"/>
      <c r="O985" s="926"/>
      <c r="P985" s="926"/>
      <c r="Q985" s="926"/>
      <c r="R985" s="926"/>
      <c r="S985" s="926"/>
      <c r="T985" s="926"/>
      <c r="U985" s="926"/>
      <c r="V985" s="926"/>
      <c r="W985" s="926"/>
      <c r="X985" s="926"/>
      <c r="Y985" s="926"/>
      <c r="Z985" s="926"/>
      <c r="AA985" s="926"/>
      <c r="AB985" s="926"/>
      <c r="AC985" s="926"/>
      <c r="AD985" s="926"/>
      <c r="AE985" s="926"/>
    </row>
    <row r="986" spans="1:31" ht="15" hidden="1" customHeight="1" thickBot="1" x14ac:dyDescent="0.25">
      <c r="A986" s="1032" t="str">
        <f t="shared" si="138"/>
        <v>Insert Room Name First</v>
      </c>
      <c r="B986" s="938"/>
      <c r="C986" s="891"/>
      <c r="D986" s="891"/>
      <c r="E986" s="984">
        <f t="shared" si="136"/>
        <v>0</v>
      </c>
      <c r="F986" s="890">
        <f>IF(A986="Insert Room Name First",0,ROUND(E986/VLOOKUP(A986,'Teaching Areas'!$A$2:$B$15,2,FALSE),0))</f>
        <v>0</v>
      </c>
      <c r="G986" s="891"/>
      <c r="H986" s="890" t="str">
        <f t="shared" si="137"/>
        <v/>
      </c>
      <c r="I986" s="983"/>
      <c r="J986" s="923"/>
      <c r="K986" s="922"/>
      <c r="L986" s="922"/>
      <c r="M986" s="922"/>
      <c r="N986" s="924"/>
      <c r="O986" s="926"/>
      <c r="P986" s="926"/>
      <c r="Q986" s="926"/>
      <c r="R986" s="926"/>
      <c r="S986" s="926"/>
      <c r="T986" s="926"/>
      <c r="U986" s="926"/>
      <c r="V986" s="926"/>
      <c r="W986" s="926"/>
      <c r="X986" s="926"/>
      <c r="Y986" s="926"/>
      <c r="Z986" s="926"/>
      <c r="AA986" s="926"/>
      <c r="AB986" s="926"/>
      <c r="AC986" s="926"/>
      <c r="AD986" s="926"/>
      <c r="AE986" s="926"/>
    </row>
    <row r="987" spans="1:31" ht="15" hidden="1" customHeight="1" thickBot="1" x14ac:dyDescent="0.25">
      <c r="A987" s="1032" t="str">
        <f t="shared" si="138"/>
        <v>Insert Room Name First</v>
      </c>
      <c r="B987" s="938"/>
      <c r="C987" s="891"/>
      <c r="D987" s="891"/>
      <c r="E987" s="984">
        <f t="shared" si="136"/>
        <v>0</v>
      </c>
      <c r="F987" s="890">
        <f>IF(A987="Insert Room Name First",0,ROUND(E987/VLOOKUP(A987,'Teaching Areas'!$A$2:$B$15,2,FALSE),0))</f>
        <v>0</v>
      </c>
      <c r="G987" s="891"/>
      <c r="H987" s="890" t="str">
        <f t="shared" si="137"/>
        <v/>
      </c>
      <c r="I987" s="983"/>
      <c r="J987" s="923"/>
      <c r="K987" s="922"/>
      <c r="L987" s="922"/>
      <c r="M987" s="922"/>
      <c r="N987" s="924"/>
      <c r="O987" s="926"/>
      <c r="P987" s="926"/>
      <c r="Q987" s="926"/>
      <c r="R987" s="926"/>
      <c r="S987" s="926"/>
      <c r="T987" s="926"/>
      <c r="U987" s="926"/>
      <c r="V987" s="926"/>
      <c r="W987" s="926"/>
      <c r="X987" s="926"/>
      <c r="Y987" s="926"/>
      <c r="Z987" s="926"/>
      <c r="AA987" s="926"/>
      <c r="AB987" s="926"/>
      <c r="AC987" s="926"/>
      <c r="AD987" s="926"/>
      <c r="AE987" s="926"/>
    </row>
    <row r="988" spans="1:31" ht="15" hidden="1" customHeight="1" thickBot="1" x14ac:dyDescent="0.25">
      <c r="A988" s="1032" t="str">
        <f t="shared" si="138"/>
        <v>Insert Room Name First</v>
      </c>
      <c r="B988" s="938"/>
      <c r="C988" s="891"/>
      <c r="D988" s="891"/>
      <c r="E988" s="984">
        <f t="shared" si="136"/>
        <v>0</v>
      </c>
      <c r="F988" s="890">
        <f>IF(A988="Insert Room Name First",0,ROUND(E988/VLOOKUP(A988,'Teaching Areas'!$A$2:$B$15,2,FALSE),0))</f>
        <v>0</v>
      </c>
      <c r="G988" s="891"/>
      <c r="H988" s="890" t="str">
        <f t="shared" si="137"/>
        <v/>
      </c>
      <c r="I988" s="983"/>
      <c r="J988" s="923"/>
      <c r="K988" s="922"/>
      <c r="L988" s="922"/>
      <c r="M988" s="922"/>
      <c r="N988" s="924"/>
      <c r="O988" s="926"/>
      <c r="P988" s="926"/>
      <c r="Q988" s="926"/>
      <c r="R988" s="926"/>
      <c r="S988" s="926"/>
      <c r="T988" s="926"/>
      <c r="U988" s="926"/>
      <c r="V988" s="926"/>
      <c r="W988" s="926"/>
      <c r="X988" s="926"/>
      <c r="Y988" s="926"/>
      <c r="Z988" s="926"/>
      <c r="AA988" s="926"/>
      <c r="AB988" s="926"/>
      <c r="AC988" s="926"/>
      <c r="AD988" s="926"/>
      <c r="AE988" s="926"/>
    </row>
    <row r="989" spans="1:31" ht="15" hidden="1" customHeight="1" thickBot="1" x14ac:dyDescent="0.25">
      <c r="A989" s="1032" t="str">
        <f t="shared" si="138"/>
        <v>Insert Room Name First</v>
      </c>
      <c r="B989" s="938"/>
      <c r="C989" s="891"/>
      <c r="D989" s="891"/>
      <c r="E989" s="984">
        <f t="shared" si="136"/>
        <v>0</v>
      </c>
      <c r="F989" s="890">
        <f>IF(A989="Insert Room Name First",0,ROUND(E989/VLOOKUP(A989,'Teaching Areas'!$A$2:$B$15,2,FALSE),0))</f>
        <v>0</v>
      </c>
      <c r="G989" s="891"/>
      <c r="H989" s="890" t="str">
        <f t="shared" si="137"/>
        <v/>
      </c>
      <c r="I989" s="983"/>
      <c r="J989" s="923"/>
      <c r="K989" s="922"/>
      <c r="L989" s="922"/>
      <c r="M989" s="922"/>
      <c r="N989" s="924"/>
      <c r="O989" s="926"/>
      <c r="P989" s="926"/>
      <c r="Q989" s="926"/>
      <c r="R989" s="926"/>
      <c r="S989" s="926"/>
      <c r="T989" s="926"/>
      <c r="U989" s="926"/>
      <c r="V989" s="926"/>
      <c r="W989" s="926"/>
      <c r="X989" s="926"/>
      <c r="Y989" s="926"/>
      <c r="Z989" s="926"/>
      <c r="AA989" s="926"/>
      <c r="AB989" s="926"/>
      <c r="AC989" s="926"/>
      <c r="AD989" s="926"/>
      <c r="AE989" s="926"/>
    </row>
    <row r="990" spans="1:31" ht="15" hidden="1" customHeight="1" thickBot="1" x14ac:dyDescent="0.25">
      <c r="A990" s="1032" t="str">
        <f t="shared" si="138"/>
        <v>Insert Room Name First</v>
      </c>
      <c r="B990" s="938"/>
      <c r="C990" s="891"/>
      <c r="D990" s="891"/>
      <c r="E990" s="984">
        <f t="shared" si="136"/>
        <v>0</v>
      </c>
      <c r="F990" s="890">
        <f>IF(A990="Insert Room Name First",0,ROUND(E990/VLOOKUP(A990,'Teaching Areas'!$A$2:$B$15,2,FALSE),0))</f>
        <v>0</v>
      </c>
      <c r="G990" s="891"/>
      <c r="H990" s="890" t="str">
        <f t="shared" si="137"/>
        <v/>
      </c>
      <c r="I990" s="983"/>
      <c r="J990" s="923"/>
      <c r="K990" s="922"/>
      <c r="L990" s="922"/>
      <c r="M990" s="922"/>
      <c r="N990" s="924"/>
      <c r="O990" s="926"/>
      <c r="P990" s="926"/>
      <c r="Q990" s="926"/>
      <c r="R990" s="926"/>
      <c r="S990" s="926"/>
      <c r="T990" s="926"/>
      <c r="U990" s="926"/>
      <c r="V990" s="926"/>
      <c r="W990" s="926"/>
      <c r="X990" s="926"/>
      <c r="Y990" s="926"/>
      <c r="Z990" s="926"/>
      <c r="AA990" s="926"/>
      <c r="AB990" s="926"/>
      <c r="AC990" s="926"/>
      <c r="AD990" s="926"/>
      <c r="AE990" s="926"/>
    </row>
    <row r="991" spans="1:31" ht="15" hidden="1" customHeight="1" thickBot="1" x14ac:dyDescent="0.25">
      <c r="A991" s="1032" t="str">
        <f t="shared" si="138"/>
        <v>Insert Room Name First</v>
      </c>
      <c r="B991" s="938"/>
      <c r="C991" s="891"/>
      <c r="D991" s="891"/>
      <c r="E991" s="984">
        <f t="shared" si="136"/>
        <v>0</v>
      </c>
      <c r="F991" s="890">
        <f>IF(A991="Insert Room Name First",0,ROUND(E991/VLOOKUP(A991,'Teaching Areas'!$A$2:$B$15,2,FALSE),0))</f>
        <v>0</v>
      </c>
      <c r="G991" s="891"/>
      <c r="H991" s="890" t="str">
        <f t="shared" si="137"/>
        <v/>
      </c>
      <c r="I991" s="983"/>
      <c r="J991" s="923"/>
      <c r="K991" s="922"/>
      <c r="L991" s="922"/>
      <c r="M991" s="922"/>
      <c r="N991" s="924"/>
      <c r="O991" s="926"/>
      <c r="P991" s="926"/>
      <c r="Q991" s="926"/>
      <c r="R991" s="926"/>
      <c r="S991" s="926"/>
      <c r="T991" s="926"/>
      <c r="U991" s="926"/>
      <c r="V991" s="926"/>
      <c r="W991" s="926"/>
      <c r="X991" s="926"/>
      <c r="Y991" s="926"/>
      <c r="Z991" s="926"/>
      <c r="AA991" s="926"/>
      <c r="AB991" s="926"/>
      <c r="AC991" s="926"/>
      <c r="AD991" s="926"/>
      <c r="AE991" s="926"/>
    </row>
    <row r="992" spans="1:31" ht="15" hidden="1" customHeight="1" thickBot="1" x14ac:dyDescent="0.25">
      <c r="A992" s="1032" t="str">
        <f t="shared" si="138"/>
        <v>Insert Room Name First</v>
      </c>
      <c r="B992" s="938"/>
      <c r="C992" s="891"/>
      <c r="D992" s="891"/>
      <c r="E992" s="984">
        <f t="shared" si="136"/>
        <v>0</v>
      </c>
      <c r="F992" s="890">
        <f>IF(A992="Insert Room Name First",0,ROUND(E992/VLOOKUP(A992,'Teaching Areas'!$A$2:$B$15,2,FALSE),0))</f>
        <v>0</v>
      </c>
      <c r="G992" s="891"/>
      <c r="H992" s="890" t="str">
        <f t="shared" si="137"/>
        <v/>
      </c>
      <c r="I992" s="983"/>
      <c r="J992" s="923"/>
      <c r="K992" s="922"/>
      <c r="L992" s="922"/>
      <c r="M992" s="922"/>
      <c r="N992" s="924"/>
      <c r="O992" s="926"/>
      <c r="P992" s="926"/>
      <c r="Q992" s="926"/>
      <c r="R992" s="926"/>
      <c r="S992" s="926"/>
      <c r="T992" s="926"/>
      <c r="U992" s="926"/>
      <c r="V992" s="926"/>
      <c r="W992" s="926"/>
      <c r="X992" s="926"/>
      <c r="Y992" s="926"/>
      <c r="Z992" s="926"/>
      <c r="AA992" s="926"/>
      <c r="AB992" s="926"/>
      <c r="AC992" s="926"/>
      <c r="AD992" s="926"/>
      <c r="AE992" s="926"/>
    </row>
    <row r="993" spans="1:31" ht="15" hidden="1" customHeight="1" thickBot="1" x14ac:dyDescent="0.25">
      <c r="A993" s="1032" t="str">
        <f t="shared" si="138"/>
        <v>Insert Room Name First</v>
      </c>
      <c r="B993" s="938"/>
      <c r="C993" s="891"/>
      <c r="D993" s="891"/>
      <c r="E993" s="984">
        <f t="shared" si="136"/>
        <v>0</v>
      </c>
      <c r="F993" s="890">
        <f>IF(A993="Insert Room Name First",0,ROUND(E993/VLOOKUP(A993,'Teaching Areas'!$A$2:$B$15,2,FALSE),0))</f>
        <v>0</v>
      </c>
      <c r="G993" s="891"/>
      <c r="H993" s="890" t="str">
        <f t="shared" si="137"/>
        <v/>
      </c>
      <c r="I993" s="983"/>
      <c r="J993" s="923"/>
      <c r="K993" s="922"/>
      <c r="L993" s="922"/>
      <c r="M993" s="922"/>
      <c r="N993" s="924"/>
      <c r="O993" s="926"/>
      <c r="P993" s="926"/>
      <c r="Q993" s="926"/>
      <c r="R993" s="926"/>
      <c r="S993" s="926"/>
      <c r="T993" s="926"/>
      <c r="U993" s="926"/>
      <c r="V993" s="926"/>
      <c r="W993" s="926"/>
      <c r="X993" s="926"/>
      <c r="Y993" s="926"/>
      <c r="Z993" s="926"/>
      <c r="AA993" s="926"/>
      <c r="AB993" s="926"/>
      <c r="AC993" s="926"/>
      <c r="AD993" s="926"/>
      <c r="AE993" s="926"/>
    </row>
    <row r="994" spans="1:31" ht="15" hidden="1" customHeight="1" thickBot="1" x14ac:dyDescent="0.25">
      <c r="A994" s="1032" t="str">
        <f t="shared" si="138"/>
        <v>Insert Room Name First</v>
      </c>
      <c r="B994" s="938"/>
      <c r="C994" s="891"/>
      <c r="D994" s="891"/>
      <c r="E994" s="984">
        <f t="shared" si="136"/>
        <v>0</v>
      </c>
      <c r="F994" s="890">
        <f>IF(A994="Insert Room Name First",0,ROUND(E994/VLOOKUP(A994,'Teaching Areas'!$A$2:$B$15,2,FALSE),0))</f>
        <v>0</v>
      </c>
      <c r="G994" s="891"/>
      <c r="H994" s="890" t="str">
        <f t="shared" si="137"/>
        <v/>
      </c>
      <c r="I994" s="983"/>
      <c r="J994" s="923"/>
      <c r="K994" s="922"/>
      <c r="L994" s="922"/>
      <c r="M994" s="922"/>
      <c r="N994" s="924"/>
      <c r="O994" s="926"/>
      <c r="P994" s="926"/>
      <c r="Q994" s="926"/>
      <c r="R994" s="926"/>
      <c r="S994" s="926"/>
      <c r="T994" s="926"/>
      <c r="U994" s="926"/>
      <c r="V994" s="926"/>
      <c r="W994" s="926"/>
      <c r="X994" s="926"/>
      <c r="Y994" s="926"/>
      <c r="Z994" s="926"/>
      <c r="AA994" s="926"/>
      <c r="AB994" s="926"/>
      <c r="AC994" s="926"/>
      <c r="AD994" s="926"/>
      <c r="AE994" s="926"/>
    </row>
    <row r="995" spans="1:31" ht="15" hidden="1" customHeight="1" thickBot="1" x14ac:dyDescent="0.25">
      <c r="A995" s="1032" t="str">
        <f t="shared" si="138"/>
        <v>Insert Room Name First</v>
      </c>
      <c r="B995" s="939"/>
      <c r="C995" s="891"/>
      <c r="D995" s="891"/>
      <c r="E995" s="984">
        <f t="shared" si="136"/>
        <v>0</v>
      </c>
      <c r="F995" s="890">
        <f>IF(A995="Insert Room Name First",0,ROUND(E995/VLOOKUP(A995,'Teaching Areas'!$A$2:$B$15,2,FALSE),0))</f>
        <v>0</v>
      </c>
      <c r="G995" s="892"/>
      <c r="H995" s="890" t="str">
        <f t="shared" si="137"/>
        <v/>
      </c>
      <c r="I995" s="985"/>
      <c r="J995" s="923"/>
      <c r="K995" s="922"/>
      <c r="L995" s="922"/>
      <c r="M995" s="922"/>
      <c r="N995" s="924"/>
      <c r="O995" s="926"/>
      <c r="P995" s="926"/>
      <c r="Q995" s="926"/>
      <c r="R995" s="926"/>
      <c r="S995" s="926"/>
      <c r="T995" s="926"/>
      <c r="U995" s="926"/>
      <c r="V995" s="926"/>
      <c r="W995" s="926"/>
      <c r="X995" s="926"/>
      <c r="Y995" s="926"/>
      <c r="Z995" s="926"/>
      <c r="AA995" s="926"/>
      <c r="AB995" s="926"/>
      <c r="AC995" s="926"/>
      <c r="AD995" s="926"/>
      <c r="AE995" s="926"/>
    </row>
    <row r="996" spans="1:31" ht="15" hidden="1" customHeight="1" thickBot="1" x14ac:dyDescent="0.25">
      <c r="A996" s="1032" t="str">
        <f t="shared" si="138"/>
        <v>Insert Room Name First</v>
      </c>
      <c r="B996" s="939"/>
      <c r="C996" s="891"/>
      <c r="D996" s="891"/>
      <c r="E996" s="984">
        <f t="shared" si="136"/>
        <v>0</v>
      </c>
      <c r="F996" s="890">
        <f>IF(A996="Insert Room Name First",0,ROUND(E996/VLOOKUP(A996,'Teaching Areas'!$A$2:$B$15,2,FALSE),0))</f>
        <v>0</v>
      </c>
      <c r="G996" s="892"/>
      <c r="H996" s="890" t="str">
        <f t="shared" si="137"/>
        <v/>
      </c>
      <c r="I996" s="985"/>
      <c r="J996" s="923"/>
      <c r="K996" s="922"/>
      <c r="L996" s="922"/>
      <c r="M996" s="922"/>
      <c r="N996" s="924"/>
      <c r="O996" s="926"/>
      <c r="P996" s="926"/>
      <c r="Q996" s="926"/>
      <c r="R996" s="926"/>
      <c r="S996" s="926"/>
      <c r="T996" s="926"/>
      <c r="U996" s="926"/>
      <c r="V996" s="926"/>
      <c r="W996" s="926"/>
      <c r="X996" s="926"/>
      <c r="Y996" s="926"/>
      <c r="Z996" s="926"/>
      <c r="AA996" s="926"/>
      <c r="AB996" s="926"/>
      <c r="AC996" s="926"/>
      <c r="AD996" s="926"/>
      <c r="AE996" s="926"/>
    </row>
    <row r="997" spans="1:31" ht="15" customHeight="1" thickBot="1" x14ac:dyDescent="0.25">
      <c r="A997" s="1093" t="str">
        <f t="shared" si="138"/>
        <v>Insert Room Name First</v>
      </c>
      <c r="B997" s="940"/>
      <c r="C997" s="930"/>
      <c r="D997" s="930"/>
      <c r="E997" s="987">
        <f t="shared" si="136"/>
        <v>0</v>
      </c>
      <c r="F997" s="890">
        <f>IF(A997="Insert Room Name First",0,ROUND(E997/VLOOKUP(A997,'Teaching Areas'!$A$2:$B$15,2,FALSE),0))</f>
        <v>0</v>
      </c>
      <c r="G997" s="930"/>
      <c r="H997" s="890" t="str">
        <f t="shared" si="137"/>
        <v/>
      </c>
      <c r="I997" s="986"/>
      <c r="J997" s="931"/>
      <c r="K997" s="935"/>
      <c r="L997" s="935"/>
      <c r="M997" s="935"/>
      <c r="N997" s="936"/>
      <c r="O997" s="926"/>
      <c r="P997" s="926"/>
      <c r="Q997" s="926"/>
      <c r="R997" s="926"/>
      <c r="S997" s="926"/>
      <c r="T997" s="926"/>
      <c r="U997" s="926"/>
      <c r="V997" s="926"/>
      <c r="W997" s="926"/>
      <c r="X997" s="926"/>
      <c r="Y997" s="926"/>
      <c r="Z997" s="926"/>
      <c r="AA997" s="926"/>
      <c r="AB997" s="926"/>
      <c r="AC997" s="926"/>
      <c r="AD997" s="926"/>
      <c r="AE997" s="926"/>
    </row>
    <row r="998" spans="1:31" ht="18" customHeight="1" thickBot="1" x14ac:dyDescent="0.25">
      <c r="A998" s="1094" t="s">
        <v>939</v>
      </c>
      <c r="B998" s="1095">
        <f>COUNTA(B898:B997)</f>
        <v>24</v>
      </c>
      <c r="C998" s="947"/>
      <c r="D998" s="948" t="s">
        <v>4</v>
      </c>
      <c r="E998" s="140">
        <f>SUM(E898:E997)</f>
        <v>1226.4000000000001</v>
      </c>
      <c r="F998" s="141">
        <f>SUM(F898:F997)</f>
        <v>480</v>
      </c>
      <c r="G998" s="141">
        <f>SUM(G898:G997)</f>
        <v>720</v>
      </c>
      <c r="H998" s="204">
        <f>SUM(H898:H997)</f>
        <v>240</v>
      </c>
      <c r="I998" s="957" t="s">
        <v>838</v>
      </c>
      <c r="J998" s="84">
        <f>IF(SUM(J898:J997)=0,0,AVERAGE(J898:J997))</f>
        <v>1</v>
      </c>
      <c r="K998" s="85">
        <f t="shared" ref="K998:N998" si="139">IF(SUM(K898:K997)=0,0,AVERAGE(K898:K997))</f>
        <v>0</v>
      </c>
      <c r="L998" s="85">
        <f t="shared" si="139"/>
        <v>0.5</v>
      </c>
      <c r="M998" s="85">
        <f t="shared" si="139"/>
        <v>0</v>
      </c>
      <c r="N998" s="86">
        <f t="shared" si="139"/>
        <v>0</v>
      </c>
      <c r="O998" s="926"/>
      <c r="P998" s="926"/>
      <c r="Q998" s="926"/>
      <c r="R998" s="926"/>
      <c r="S998" s="926"/>
      <c r="T998" s="926"/>
      <c r="U998" s="926"/>
      <c r="V998" s="926"/>
      <c r="W998" s="926"/>
      <c r="X998" s="926"/>
      <c r="Y998" s="926"/>
      <c r="Z998" s="926"/>
      <c r="AA998" s="926"/>
      <c r="AB998" s="926"/>
      <c r="AC998" s="926"/>
      <c r="AD998" s="926"/>
      <c r="AE998" s="926"/>
    </row>
    <row r="999" spans="1:31" ht="12" customHeight="1" thickBot="1" x14ac:dyDescent="0.25">
      <c r="A999" s="941"/>
      <c r="B999" s="932"/>
      <c r="C999" s="932"/>
      <c r="D999" s="932"/>
      <c r="E999" s="932"/>
      <c r="F999" s="932"/>
      <c r="G999" s="932"/>
      <c r="H999" s="932"/>
      <c r="I999" s="932"/>
      <c r="J999" s="926"/>
      <c r="K999" s="926"/>
      <c r="L999" s="926"/>
      <c r="M999" s="926"/>
      <c r="N999" s="934"/>
      <c r="O999" s="926"/>
      <c r="P999" s="926"/>
      <c r="Q999" s="926"/>
      <c r="R999" s="926"/>
      <c r="S999" s="926"/>
      <c r="T999" s="926"/>
      <c r="U999" s="926"/>
      <c r="V999" s="926"/>
      <c r="W999" s="926"/>
      <c r="X999" s="926"/>
      <c r="Y999" s="926"/>
      <c r="Z999" s="926"/>
      <c r="AA999" s="926"/>
      <c r="AB999" s="926"/>
      <c r="AC999" s="926"/>
      <c r="AD999" s="926"/>
      <c r="AE999" s="926"/>
    </row>
    <row r="1000" spans="1:31" ht="24" customHeight="1" x14ac:dyDescent="0.2">
      <c r="A1000" s="933" t="s">
        <v>685</v>
      </c>
      <c r="B1000" s="1287" t="s">
        <v>934</v>
      </c>
      <c r="C1000" s="1287"/>
      <c r="D1000" s="1287"/>
      <c r="E1000" s="1287"/>
      <c r="F1000" s="1287"/>
      <c r="G1000" s="1287"/>
      <c r="H1000" s="1287"/>
      <c r="I1000" s="1287"/>
      <c r="J1000" s="1287"/>
      <c r="K1000" s="1287"/>
      <c r="L1000" s="1287"/>
      <c r="M1000" s="1288"/>
      <c r="N1000" s="1289"/>
      <c r="O1000" s="926"/>
      <c r="P1000" s="926"/>
      <c r="Q1000" s="926"/>
      <c r="R1000" s="926"/>
      <c r="S1000" s="926"/>
      <c r="T1000" s="926"/>
      <c r="U1000" s="926"/>
      <c r="V1000" s="926"/>
      <c r="W1000" s="926"/>
      <c r="X1000" s="926"/>
      <c r="Y1000" s="926"/>
      <c r="Z1000" s="926"/>
      <c r="AA1000" s="926"/>
      <c r="AB1000" s="926"/>
      <c r="AC1000" s="926"/>
      <c r="AD1000" s="926"/>
      <c r="AE1000" s="926"/>
    </row>
    <row r="1001" spans="1:31" ht="21" customHeight="1" x14ac:dyDescent="0.2">
      <c r="A1001" s="1290" t="s">
        <v>770</v>
      </c>
      <c r="B1001" s="953" t="s">
        <v>836</v>
      </c>
      <c r="C1001" s="929"/>
      <c r="D1001" s="929"/>
      <c r="E1001" s="1292" t="s">
        <v>837</v>
      </c>
      <c r="F1001" s="1292" t="s">
        <v>735</v>
      </c>
      <c r="G1001" s="1292" t="s">
        <v>926</v>
      </c>
      <c r="H1001" s="1292" t="s">
        <v>927</v>
      </c>
      <c r="I1001" s="929"/>
      <c r="J1001" s="1293" t="s">
        <v>756</v>
      </c>
      <c r="K1001" s="1293"/>
      <c r="L1001" s="1293"/>
      <c r="M1001" s="1294"/>
      <c r="N1001" s="1295"/>
      <c r="O1001" s="945"/>
      <c r="P1001" s="946"/>
      <c r="Q1001" s="926"/>
      <c r="R1001" s="926"/>
      <c r="S1001" s="926"/>
      <c r="T1001" s="926"/>
      <c r="U1001" s="926"/>
      <c r="V1001" s="926"/>
      <c r="W1001" s="926"/>
      <c r="X1001" s="926"/>
      <c r="Y1001" s="926"/>
      <c r="Z1001" s="926"/>
      <c r="AA1001" s="926"/>
      <c r="AB1001" s="926"/>
      <c r="AC1001" s="926"/>
      <c r="AD1001" s="926"/>
      <c r="AE1001" s="926"/>
    </row>
    <row r="1002" spans="1:31" ht="30" customHeight="1" thickBot="1" x14ac:dyDescent="0.25">
      <c r="A1002" s="1291"/>
      <c r="B1002" s="952" t="s">
        <v>835</v>
      </c>
      <c r="C1002" s="928" t="s">
        <v>737</v>
      </c>
      <c r="D1002" s="928" t="s">
        <v>738</v>
      </c>
      <c r="E1002" s="1280"/>
      <c r="F1002" s="1280"/>
      <c r="G1002" s="1280"/>
      <c r="H1002" s="1280"/>
      <c r="I1002" s="928" t="s">
        <v>736</v>
      </c>
      <c r="J1002" s="1013" t="s">
        <v>757</v>
      </c>
      <c r="K1002" s="1013" t="s">
        <v>758</v>
      </c>
      <c r="L1002" s="1013" t="s">
        <v>759</v>
      </c>
      <c r="M1002" s="1013" t="s">
        <v>760</v>
      </c>
      <c r="N1002" s="1014" t="s">
        <v>857</v>
      </c>
      <c r="O1002" s="945"/>
      <c r="P1002" s="946"/>
      <c r="Q1002" s="926"/>
      <c r="R1002" s="926"/>
      <c r="S1002" s="926"/>
      <c r="T1002" s="926"/>
      <c r="U1002" s="926"/>
      <c r="V1002" s="926"/>
      <c r="W1002" s="926"/>
      <c r="X1002" s="926"/>
      <c r="Y1002" s="926"/>
      <c r="Z1002" s="926"/>
      <c r="AA1002" s="926"/>
      <c r="AB1002" s="926"/>
      <c r="AC1002" s="926"/>
      <c r="AD1002" s="926"/>
      <c r="AE1002" s="926"/>
    </row>
    <row r="1003" spans="1:31" ht="15" customHeight="1" x14ac:dyDescent="0.2">
      <c r="A1003" s="943" t="s">
        <v>773</v>
      </c>
      <c r="B1003" s="937" t="s">
        <v>1105</v>
      </c>
      <c r="C1003" s="893">
        <v>11</v>
      </c>
      <c r="D1003" s="893">
        <v>7</v>
      </c>
      <c r="E1003" s="890">
        <f>C1003*D1003</f>
        <v>77</v>
      </c>
      <c r="F1003" s="890">
        <f>IF(A1003=0,0,ROUND(E1003/VLOOKUP(A1003,'Teaching Areas'!$A$18:$B$86,2,FALSE),0))</f>
        <v>31</v>
      </c>
      <c r="G1003" s="893">
        <v>35</v>
      </c>
      <c r="H1003" s="890">
        <f>IF(F1003=0,"",G1003-F1003)</f>
        <v>4</v>
      </c>
      <c r="I1003" s="982"/>
      <c r="J1003" s="922">
        <v>1</v>
      </c>
      <c r="K1003" s="922"/>
      <c r="L1003" s="922">
        <v>0.5</v>
      </c>
      <c r="M1003" s="922"/>
      <c r="N1003" s="924"/>
      <c r="O1003" s="1096" t="str">
        <f>IF(A1003=0,"",LEFT(A1003,FIND(" ",A1003)-1))</f>
        <v>T:</v>
      </c>
      <c r="P1003" s="926"/>
      <c r="Q1003" s="926"/>
      <c r="R1003" s="926"/>
      <c r="S1003" s="926"/>
      <c r="T1003" s="926"/>
      <c r="U1003" s="926"/>
      <c r="V1003" s="926"/>
      <c r="W1003" s="926"/>
      <c r="X1003" s="926"/>
      <c r="Y1003" s="926"/>
      <c r="Z1003" s="926"/>
      <c r="AA1003" s="926"/>
      <c r="AB1003" s="926"/>
      <c r="AC1003" s="926"/>
      <c r="AD1003" s="926"/>
      <c r="AE1003" s="926"/>
    </row>
    <row r="1004" spans="1:31" ht="15" customHeight="1" x14ac:dyDescent="0.2">
      <c r="A1004" s="943" t="s">
        <v>773</v>
      </c>
      <c r="B1004" s="938" t="s">
        <v>1105</v>
      </c>
      <c r="C1004" s="891">
        <v>11</v>
      </c>
      <c r="D1004" s="891">
        <v>7</v>
      </c>
      <c r="E1004" s="984">
        <f t="shared" ref="E1004:E1102" si="140">C1004*D1004</f>
        <v>77</v>
      </c>
      <c r="F1004" s="890">
        <f>IF(A1004=0,0,ROUND(E1004/VLOOKUP(A1004,'Teaching Areas'!$A$18:$B$86,2,FALSE),0))</f>
        <v>31</v>
      </c>
      <c r="G1004" s="891">
        <v>35</v>
      </c>
      <c r="H1004" s="890">
        <f t="shared" ref="H1004:H1102" si="141">IF(F1004=0,"",G1004-F1004)</f>
        <v>4</v>
      </c>
      <c r="I1004" s="983"/>
      <c r="J1004" s="922">
        <v>1</v>
      </c>
      <c r="K1004" s="922"/>
      <c r="L1004" s="922"/>
      <c r="M1004" s="922"/>
      <c r="N1004" s="924"/>
      <c r="O1004" s="1096" t="str">
        <f t="shared" ref="O1004:O1067" si="142">IF(A1004=0,"",LEFT(A1004,FIND(" ",A1004)-1))</f>
        <v>T:</v>
      </c>
      <c r="P1004" s="926"/>
      <c r="Q1004" s="926"/>
      <c r="R1004" s="926"/>
      <c r="S1004" s="926"/>
      <c r="T1004" s="926"/>
      <c r="U1004" s="926"/>
      <c r="V1004" s="926"/>
      <c r="W1004" s="926"/>
      <c r="X1004" s="926"/>
      <c r="Y1004" s="926"/>
      <c r="Z1004" s="926"/>
      <c r="AA1004" s="926"/>
      <c r="AB1004" s="926"/>
      <c r="AC1004" s="926"/>
      <c r="AD1004" s="926"/>
      <c r="AE1004" s="926"/>
    </row>
    <row r="1005" spans="1:31" ht="15" customHeight="1" x14ac:dyDescent="0.2">
      <c r="A1005" s="943" t="s">
        <v>773</v>
      </c>
      <c r="B1005" s="938" t="s">
        <v>1105</v>
      </c>
      <c r="C1005" s="891">
        <v>11</v>
      </c>
      <c r="D1005" s="891">
        <v>7</v>
      </c>
      <c r="E1005" s="984">
        <f t="shared" si="140"/>
        <v>77</v>
      </c>
      <c r="F1005" s="890">
        <f>IF(A1005=0,0,ROUND(E1005/VLOOKUP(A1005,'Teaching Areas'!$A$18:$B$86,2,FALSE),0))</f>
        <v>31</v>
      </c>
      <c r="G1005" s="891">
        <v>20</v>
      </c>
      <c r="H1005" s="890">
        <f t="shared" si="141"/>
        <v>-11</v>
      </c>
      <c r="I1005" s="983"/>
      <c r="J1005" s="922">
        <v>1</v>
      </c>
      <c r="K1005" s="922"/>
      <c r="L1005" s="922"/>
      <c r="M1005" s="922"/>
      <c r="N1005" s="924"/>
      <c r="O1005" s="1096" t="str">
        <f t="shared" si="142"/>
        <v>T:</v>
      </c>
      <c r="P1005" s="926"/>
      <c r="Q1005" s="926"/>
      <c r="R1005" s="926"/>
      <c r="S1005" s="926"/>
      <c r="T1005" s="926"/>
      <c r="U1005" s="926"/>
      <c r="V1005" s="926"/>
      <c r="W1005" s="926"/>
      <c r="X1005" s="926"/>
      <c r="Y1005" s="926"/>
      <c r="Z1005" s="926"/>
      <c r="AA1005" s="926"/>
      <c r="AB1005" s="926"/>
      <c r="AC1005" s="926"/>
      <c r="AD1005" s="926"/>
      <c r="AE1005" s="926"/>
    </row>
    <row r="1006" spans="1:31" ht="15" customHeight="1" x14ac:dyDescent="0.2">
      <c r="A1006" s="943" t="s">
        <v>817</v>
      </c>
      <c r="B1006" s="938" t="s">
        <v>1106</v>
      </c>
      <c r="C1006" s="891">
        <v>11</v>
      </c>
      <c r="D1006" s="891">
        <v>7</v>
      </c>
      <c r="E1006" s="984">
        <f t="shared" si="140"/>
        <v>77</v>
      </c>
      <c r="F1006" s="890">
        <f>IF(A1006=0,0,ROUND(E1006/VLOOKUP(A1006,'Teaching Areas'!$A$18:$B$86,2,FALSE),0))</f>
        <v>15</v>
      </c>
      <c r="G1006" s="891">
        <v>25</v>
      </c>
      <c r="H1006" s="890">
        <f t="shared" si="141"/>
        <v>10</v>
      </c>
      <c r="I1006" s="983"/>
      <c r="J1006" s="922">
        <v>1</v>
      </c>
      <c r="K1006" s="922"/>
      <c r="L1006" s="922"/>
      <c r="M1006" s="922"/>
      <c r="N1006" s="924"/>
      <c r="O1006" s="1096" t="str">
        <f t="shared" si="142"/>
        <v>S:</v>
      </c>
      <c r="P1006" s="926"/>
      <c r="Q1006" s="926"/>
      <c r="R1006" s="926"/>
      <c r="S1006" s="926"/>
      <c r="T1006" s="926"/>
      <c r="U1006" s="926"/>
      <c r="V1006" s="926"/>
      <c r="W1006" s="926"/>
      <c r="X1006" s="926"/>
      <c r="Y1006" s="926"/>
      <c r="Z1006" s="926"/>
      <c r="AA1006" s="926"/>
      <c r="AB1006" s="926"/>
      <c r="AC1006" s="926"/>
      <c r="AD1006" s="926"/>
      <c r="AE1006" s="926"/>
    </row>
    <row r="1007" spans="1:31" ht="15" customHeight="1" x14ac:dyDescent="0.2">
      <c r="A1007" s="943" t="s">
        <v>942</v>
      </c>
      <c r="B1007" s="1173" t="s">
        <v>1151</v>
      </c>
      <c r="C1007" s="1172">
        <v>9.4499999999999993</v>
      </c>
      <c r="D1007" s="891">
        <v>8.75</v>
      </c>
      <c r="E1007" s="984">
        <f t="shared" si="140"/>
        <v>82.6875</v>
      </c>
      <c r="F1007" s="890">
        <f>IF(A1007=0,0,ROUND(E1007/VLOOKUP(A1007,'Teaching Areas'!$A$18:$B$86,2,FALSE),0))</f>
        <v>33</v>
      </c>
      <c r="G1007" s="891">
        <v>40</v>
      </c>
      <c r="H1007" s="890">
        <f t="shared" si="141"/>
        <v>7</v>
      </c>
      <c r="I1007" s="983"/>
      <c r="J1007" s="922">
        <v>1</v>
      </c>
      <c r="K1007" s="922"/>
      <c r="L1007" s="922"/>
      <c r="M1007" s="922"/>
      <c r="N1007" s="924"/>
      <c r="O1007" s="1096" t="str">
        <f t="shared" si="142"/>
        <v>T:</v>
      </c>
      <c r="P1007" s="926"/>
      <c r="Q1007" s="926"/>
      <c r="R1007" s="926"/>
      <c r="S1007" s="926"/>
      <c r="T1007" s="926"/>
      <c r="U1007" s="926"/>
      <c r="V1007" s="926"/>
      <c r="W1007" s="926"/>
      <c r="X1007" s="926"/>
      <c r="Y1007" s="926"/>
      <c r="Z1007" s="926"/>
      <c r="AA1007" s="926"/>
      <c r="AB1007" s="926"/>
      <c r="AC1007" s="926"/>
      <c r="AD1007" s="926"/>
      <c r="AE1007" s="926"/>
    </row>
    <row r="1008" spans="1:31" ht="15" customHeight="1" x14ac:dyDescent="0.2">
      <c r="A1008" s="943" t="s">
        <v>942</v>
      </c>
      <c r="B1008" s="1173" t="s">
        <v>1152</v>
      </c>
      <c r="C1008" s="1172">
        <v>9.4499999999999993</v>
      </c>
      <c r="D1008" s="891">
        <v>8.75</v>
      </c>
      <c r="E1008" s="984">
        <f t="shared" si="140"/>
        <v>82.6875</v>
      </c>
      <c r="F1008" s="890">
        <f>IF(A1008=0,0,ROUND(E1008/VLOOKUP(A1008,'Teaching Areas'!$A$18:$B$86,2,FALSE),0))</f>
        <v>33</v>
      </c>
      <c r="G1008" s="891">
        <v>40</v>
      </c>
      <c r="H1008" s="890">
        <f t="shared" si="141"/>
        <v>7</v>
      </c>
      <c r="I1008" s="983"/>
      <c r="J1008" s="922">
        <v>1</v>
      </c>
      <c r="K1008" s="922"/>
      <c r="L1008" s="922"/>
      <c r="M1008" s="922"/>
      <c r="N1008" s="924"/>
      <c r="O1008" s="1096" t="str">
        <f t="shared" si="142"/>
        <v>T:</v>
      </c>
      <c r="P1008" s="926"/>
      <c r="Q1008" s="926"/>
      <c r="R1008" s="926"/>
      <c r="S1008" s="926"/>
      <c r="T1008" s="926"/>
      <c r="U1008" s="926"/>
      <c r="V1008" s="926"/>
      <c r="W1008" s="926"/>
      <c r="X1008" s="926"/>
      <c r="Y1008" s="926"/>
      <c r="Z1008" s="926"/>
      <c r="AA1008" s="926"/>
      <c r="AB1008" s="926"/>
      <c r="AC1008" s="926"/>
      <c r="AD1008" s="926"/>
      <c r="AE1008" s="926"/>
    </row>
    <row r="1009" spans="1:31" ht="15" customHeight="1" x14ac:dyDescent="0.2">
      <c r="A1009" s="943" t="s">
        <v>942</v>
      </c>
      <c r="B1009" s="1173" t="s">
        <v>1153</v>
      </c>
      <c r="C1009" s="1172">
        <v>14.42</v>
      </c>
      <c r="D1009" s="893">
        <v>9.4600000000000009</v>
      </c>
      <c r="E1009" s="984">
        <f t="shared" si="140"/>
        <v>136.41320000000002</v>
      </c>
      <c r="F1009" s="890">
        <f>IF(A1009=0,0,ROUND(E1009/VLOOKUP(A1009,'Teaching Areas'!$A$18:$B$86,2,FALSE),0))</f>
        <v>55</v>
      </c>
      <c r="G1009" s="891">
        <v>40</v>
      </c>
      <c r="H1009" s="890">
        <f t="shared" si="141"/>
        <v>-15</v>
      </c>
      <c r="I1009" s="983"/>
      <c r="J1009" s="922">
        <v>1</v>
      </c>
      <c r="K1009" s="922"/>
      <c r="L1009" s="922"/>
      <c r="M1009" s="922"/>
      <c r="N1009" s="924"/>
      <c r="O1009" s="1096" t="str">
        <f t="shared" si="142"/>
        <v>T:</v>
      </c>
      <c r="P1009" s="926"/>
      <c r="Q1009" s="926"/>
      <c r="R1009" s="926"/>
      <c r="S1009" s="926"/>
      <c r="T1009" s="926"/>
      <c r="U1009" s="926"/>
      <c r="V1009" s="926"/>
      <c r="W1009" s="926"/>
      <c r="X1009" s="926"/>
      <c r="Y1009" s="926"/>
      <c r="Z1009" s="926"/>
      <c r="AA1009" s="926"/>
      <c r="AB1009" s="926"/>
      <c r="AC1009" s="926"/>
      <c r="AD1009" s="926"/>
      <c r="AE1009" s="926"/>
    </row>
    <row r="1010" spans="1:31" ht="15" customHeight="1" x14ac:dyDescent="0.2">
      <c r="A1010" s="943"/>
      <c r="B1010" s="938"/>
      <c r="C1010" s="891"/>
      <c r="D1010" s="891"/>
      <c r="E1010" s="984">
        <f t="shared" si="140"/>
        <v>0</v>
      </c>
      <c r="F1010" s="890">
        <f>IF(A1010=0,0,ROUND(E1010/VLOOKUP(A1010,'Teaching Areas'!$A$18:$B$86,2,FALSE),0))</f>
        <v>0</v>
      </c>
      <c r="G1010" s="891"/>
      <c r="H1010" s="890" t="str">
        <f t="shared" si="141"/>
        <v/>
      </c>
      <c r="I1010" s="983"/>
      <c r="J1010" s="922"/>
      <c r="K1010" s="922"/>
      <c r="L1010" s="922"/>
      <c r="M1010" s="922"/>
      <c r="N1010" s="924"/>
      <c r="O1010" s="1096" t="str">
        <f t="shared" si="142"/>
        <v/>
      </c>
      <c r="P1010" s="926"/>
      <c r="Q1010" s="926"/>
      <c r="R1010" s="926"/>
      <c r="S1010" s="926"/>
      <c r="T1010" s="926"/>
      <c r="U1010" s="926"/>
      <c r="V1010" s="926"/>
      <c r="W1010" s="926"/>
      <c r="X1010" s="926"/>
      <c r="Y1010" s="926"/>
      <c r="Z1010" s="926"/>
      <c r="AA1010" s="926"/>
      <c r="AB1010" s="926"/>
      <c r="AC1010" s="926"/>
      <c r="AD1010" s="926"/>
      <c r="AE1010" s="926"/>
    </row>
    <row r="1011" spans="1:31" ht="15" customHeight="1" x14ac:dyDescent="0.2">
      <c r="A1011" s="943"/>
      <c r="B1011" s="938"/>
      <c r="C1011" s="891"/>
      <c r="D1011" s="891"/>
      <c r="E1011" s="984">
        <f t="shared" si="140"/>
        <v>0</v>
      </c>
      <c r="F1011" s="890">
        <f>IF(A1011=0,0,ROUND(E1011/VLOOKUP(A1011,'Teaching Areas'!$A$18:$B$86,2,FALSE),0))</f>
        <v>0</v>
      </c>
      <c r="G1011" s="891"/>
      <c r="H1011" s="890" t="str">
        <f t="shared" si="141"/>
        <v/>
      </c>
      <c r="I1011" s="983"/>
      <c r="J1011" s="923"/>
      <c r="K1011" s="922"/>
      <c r="L1011" s="922"/>
      <c r="M1011" s="922"/>
      <c r="N1011" s="924"/>
      <c r="O1011" s="1096" t="str">
        <f t="shared" si="142"/>
        <v/>
      </c>
      <c r="P1011" s="926"/>
      <c r="Q1011" s="926"/>
      <c r="R1011" s="926"/>
      <c r="S1011" s="926"/>
      <c r="T1011" s="926"/>
      <c r="U1011" s="926"/>
      <c r="V1011" s="926"/>
      <c r="W1011" s="926"/>
      <c r="X1011" s="926"/>
      <c r="Y1011" s="926"/>
      <c r="Z1011" s="926"/>
      <c r="AA1011" s="926"/>
      <c r="AB1011" s="926"/>
      <c r="AC1011" s="926"/>
      <c r="AD1011" s="926"/>
      <c r="AE1011" s="926"/>
    </row>
    <row r="1012" spans="1:31" ht="15" customHeight="1" x14ac:dyDescent="0.2">
      <c r="A1012" s="943"/>
      <c r="B1012" s="938"/>
      <c r="C1012" s="891"/>
      <c r="D1012" s="891"/>
      <c r="E1012" s="984">
        <f t="shared" si="140"/>
        <v>0</v>
      </c>
      <c r="F1012" s="890">
        <f>IF(A1012=0,0,ROUND(E1012/VLOOKUP(A1012,'Teaching Areas'!$A$18:$B$86,2,FALSE),0))</f>
        <v>0</v>
      </c>
      <c r="G1012" s="891"/>
      <c r="H1012" s="890" t="str">
        <f t="shared" si="141"/>
        <v/>
      </c>
      <c r="I1012" s="983"/>
      <c r="J1012" s="923"/>
      <c r="K1012" s="922"/>
      <c r="L1012" s="922"/>
      <c r="M1012" s="922"/>
      <c r="N1012" s="924"/>
      <c r="O1012" s="1096" t="str">
        <f t="shared" si="142"/>
        <v/>
      </c>
      <c r="P1012" s="926"/>
      <c r="Q1012" s="926"/>
      <c r="R1012" s="926"/>
      <c r="S1012" s="926"/>
      <c r="T1012" s="926"/>
      <c r="U1012" s="926"/>
      <c r="V1012" s="926"/>
      <c r="W1012" s="926"/>
      <c r="X1012" s="926"/>
      <c r="Y1012" s="926"/>
      <c r="Z1012" s="926"/>
      <c r="AA1012" s="926"/>
      <c r="AB1012" s="926"/>
      <c r="AC1012" s="926"/>
      <c r="AD1012" s="926"/>
      <c r="AE1012" s="926"/>
    </row>
    <row r="1013" spans="1:31" ht="15" customHeight="1" x14ac:dyDescent="0.2">
      <c r="A1013" s="943"/>
      <c r="B1013" s="938"/>
      <c r="C1013" s="891"/>
      <c r="D1013" s="891"/>
      <c r="E1013" s="984">
        <f t="shared" si="140"/>
        <v>0</v>
      </c>
      <c r="F1013" s="890">
        <f>IF(A1013=0,0,ROUND(E1013/VLOOKUP(A1013,'Teaching Areas'!$A$18:$B$86,2,FALSE),0))</f>
        <v>0</v>
      </c>
      <c r="G1013" s="891"/>
      <c r="H1013" s="890" t="str">
        <f t="shared" si="141"/>
        <v/>
      </c>
      <c r="I1013" s="983"/>
      <c r="J1013" s="923"/>
      <c r="K1013" s="922"/>
      <c r="L1013" s="922"/>
      <c r="M1013" s="922"/>
      <c r="N1013" s="924"/>
      <c r="O1013" s="1096" t="str">
        <f t="shared" si="142"/>
        <v/>
      </c>
      <c r="P1013" s="926"/>
      <c r="Q1013" s="926"/>
      <c r="R1013" s="926"/>
      <c r="S1013" s="926"/>
      <c r="T1013" s="926"/>
      <c r="U1013" s="926"/>
      <c r="V1013" s="926"/>
      <c r="W1013" s="926"/>
      <c r="X1013" s="926"/>
      <c r="Y1013" s="926"/>
      <c r="Z1013" s="926"/>
      <c r="AA1013" s="926"/>
      <c r="AB1013" s="926"/>
      <c r="AC1013" s="926"/>
      <c r="AD1013" s="926"/>
      <c r="AE1013" s="926"/>
    </row>
    <row r="1014" spans="1:31" ht="15" customHeight="1" x14ac:dyDescent="0.2">
      <c r="A1014" s="943"/>
      <c r="B1014" s="938"/>
      <c r="C1014" s="891"/>
      <c r="D1014" s="891"/>
      <c r="E1014" s="984">
        <f t="shared" si="140"/>
        <v>0</v>
      </c>
      <c r="F1014" s="890">
        <f>IF(A1014=0,0,ROUND(E1014/VLOOKUP(A1014,'Teaching Areas'!$A$18:$B$86,2,FALSE),0))</f>
        <v>0</v>
      </c>
      <c r="G1014" s="891"/>
      <c r="H1014" s="890" t="str">
        <f t="shared" si="141"/>
        <v/>
      </c>
      <c r="I1014" s="983"/>
      <c r="J1014" s="923"/>
      <c r="K1014" s="922"/>
      <c r="L1014" s="922"/>
      <c r="M1014" s="922"/>
      <c r="N1014" s="924"/>
      <c r="O1014" s="1096" t="str">
        <f t="shared" si="142"/>
        <v/>
      </c>
      <c r="P1014" s="926"/>
      <c r="Q1014" s="926"/>
      <c r="R1014" s="926"/>
      <c r="S1014" s="926"/>
      <c r="T1014" s="926"/>
      <c r="U1014" s="926"/>
      <c r="V1014" s="926"/>
      <c r="W1014" s="926"/>
      <c r="X1014" s="926"/>
      <c r="Y1014" s="926"/>
      <c r="Z1014" s="926"/>
      <c r="AA1014" s="926"/>
      <c r="AB1014" s="926"/>
      <c r="AC1014" s="926"/>
      <c r="AD1014" s="926"/>
      <c r="AE1014" s="926"/>
    </row>
    <row r="1015" spans="1:31" ht="15" customHeight="1" x14ac:dyDescent="0.2">
      <c r="A1015" s="943"/>
      <c r="B1015" s="938"/>
      <c r="C1015" s="891"/>
      <c r="D1015" s="891"/>
      <c r="E1015" s="984">
        <f t="shared" si="140"/>
        <v>0</v>
      </c>
      <c r="F1015" s="890">
        <f>IF(A1015=0,0,ROUND(E1015/VLOOKUP(A1015,'Teaching Areas'!$A$18:$B$86,2,FALSE),0))</f>
        <v>0</v>
      </c>
      <c r="G1015" s="891"/>
      <c r="H1015" s="890" t="str">
        <f t="shared" si="141"/>
        <v/>
      </c>
      <c r="I1015" s="983"/>
      <c r="J1015" s="923"/>
      <c r="K1015" s="922"/>
      <c r="L1015" s="922"/>
      <c r="M1015" s="922"/>
      <c r="N1015" s="924"/>
      <c r="O1015" s="1096" t="str">
        <f t="shared" si="142"/>
        <v/>
      </c>
      <c r="P1015" s="926"/>
      <c r="Q1015" s="926"/>
      <c r="R1015" s="926"/>
      <c r="S1015" s="926"/>
      <c r="T1015" s="926"/>
      <c r="U1015" s="926"/>
      <c r="V1015" s="926"/>
      <c r="W1015" s="926"/>
      <c r="X1015" s="926"/>
      <c r="Y1015" s="926"/>
      <c r="Z1015" s="926"/>
      <c r="AA1015" s="926"/>
      <c r="AB1015" s="926"/>
      <c r="AC1015" s="926"/>
      <c r="AD1015" s="926"/>
      <c r="AE1015" s="926"/>
    </row>
    <row r="1016" spans="1:31" ht="15" customHeight="1" x14ac:dyDescent="0.2">
      <c r="A1016" s="943"/>
      <c r="B1016" s="938"/>
      <c r="C1016" s="891"/>
      <c r="D1016" s="891"/>
      <c r="E1016" s="984">
        <f t="shared" si="140"/>
        <v>0</v>
      </c>
      <c r="F1016" s="890">
        <f>IF(A1016=0,0,ROUND(E1016/VLOOKUP(A1016,'Teaching Areas'!$A$18:$B$86,2,FALSE),0))</f>
        <v>0</v>
      </c>
      <c r="G1016" s="891"/>
      <c r="H1016" s="890" t="str">
        <f t="shared" si="141"/>
        <v/>
      </c>
      <c r="I1016" s="983"/>
      <c r="J1016" s="923"/>
      <c r="K1016" s="922"/>
      <c r="L1016" s="922"/>
      <c r="M1016" s="922"/>
      <c r="N1016" s="924"/>
      <c r="O1016" s="1096" t="str">
        <f t="shared" si="142"/>
        <v/>
      </c>
      <c r="P1016" s="926"/>
      <c r="Q1016" s="926"/>
      <c r="R1016" s="926"/>
      <c r="S1016" s="926"/>
      <c r="T1016" s="926"/>
      <c r="U1016" s="926"/>
      <c r="V1016" s="926"/>
      <c r="W1016" s="926"/>
      <c r="X1016" s="926"/>
      <c r="Y1016" s="926"/>
      <c r="Z1016" s="926"/>
      <c r="AA1016" s="926"/>
      <c r="AB1016" s="926"/>
      <c r="AC1016" s="926"/>
      <c r="AD1016" s="926"/>
      <c r="AE1016" s="926"/>
    </row>
    <row r="1017" spans="1:31" ht="15" customHeight="1" x14ac:dyDescent="0.2">
      <c r="A1017" s="943"/>
      <c r="B1017" s="938"/>
      <c r="C1017" s="891"/>
      <c r="D1017" s="891"/>
      <c r="E1017" s="984">
        <f t="shared" si="140"/>
        <v>0</v>
      </c>
      <c r="F1017" s="890">
        <f>IF(A1017=0,0,ROUND(E1017/VLOOKUP(A1017,'Teaching Areas'!$A$18:$B$86,2,FALSE),0))</f>
        <v>0</v>
      </c>
      <c r="G1017" s="891"/>
      <c r="H1017" s="890" t="str">
        <f t="shared" si="141"/>
        <v/>
      </c>
      <c r="I1017" s="983"/>
      <c r="J1017" s="923"/>
      <c r="K1017" s="922"/>
      <c r="L1017" s="922"/>
      <c r="M1017" s="922"/>
      <c r="N1017" s="924"/>
      <c r="O1017" s="1096" t="str">
        <f t="shared" si="142"/>
        <v/>
      </c>
      <c r="P1017" s="926"/>
      <c r="Q1017" s="926"/>
      <c r="R1017" s="926"/>
      <c r="S1017" s="926"/>
      <c r="T1017" s="926"/>
      <c r="U1017" s="926"/>
      <c r="V1017" s="926"/>
      <c r="W1017" s="926"/>
      <c r="X1017" s="926"/>
      <c r="Y1017" s="926"/>
      <c r="Z1017" s="926"/>
      <c r="AA1017" s="926"/>
      <c r="AB1017" s="926"/>
      <c r="AC1017" s="926"/>
      <c r="AD1017" s="926"/>
      <c r="AE1017" s="926"/>
    </row>
    <row r="1018" spans="1:31" ht="15" customHeight="1" x14ac:dyDescent="0.2">
      <c r="A1018" s="943"/>
      <c r="B1018" s="938"/>
      <c r="C1018" s="891"/>
      <c r="D1018" s="891"/>
      <c r="E1018" s="984">
        <f t="shared" si="140"/>
        <v>0</v>
      </c>
      <c r="F1018" s="890">
        <f>IF(A1018=0,0,ROUND(E1018/VLOOKUP(A1018,'Teaching Areas'!$A$18:$B$86,2,FALSE),0))</f>
        <v>0</v>
      </c>
      <c r="G1018" s="891"/>
      <c r="H1018" s="890" t="str">
        <f t="shared" si="141"/>
        <v/>
      </c>
      <c r="I1018" s="983"/>
      <c r="J1018" s="923"/>
      <c r="K1018" s="922"/>
      <c r="L1018" s="922"/>
      <c r="M1018" s="922"/>
      <c r="N1018" s="924"/>
      <c r="O1018" s="1096" t="str">
        <f t="shared" si="142"/>
        <v/>
      </c>
      <c r="P1018" s="926"/>
      <c r="Q1018" s="926"/>
      <c r="R1018" s="926"/>
      <c r="S1018" s="926"/>
      <c r="T1018" s="926"/>
      <c r="U1018" s="926"/>
      <c r="V1018" s="926"/>
      <c r="W1018" s="926"/>
      <c r="X1018" s="926"/>
      <c r="Y1018" s="926"/>
      <c r="Z1018" s="926"/>
      <c r="AA1018" s="926"/>
      <c r="AB1018" s="926"/>
      <c r="AC1018" s="926"/>
      <c r="AD1018" s="926"/>
      <c r="AE1018" s="926"/>
    </row>
    <row r="1019" spans="1:31" ht="15" customHeight="1" x14ac:dyDescent="0.2">
      <c r="A1019" s="943"/>
      <c r="B1019" s="938"/>
      <c r="C1019" s="891"/>
      <c r="D1019" s="891"/>
      <c r="E1019" s="984">
        <f t="shared" si="140"/>
        <v>0</v>
      </c>
      <c r="F1019" s="890">
        <f>IF(A1019=0,0,ROUND(E1019/VLOOKUP(A1019,'Teaching Areas'!$A$18:$B$86,2,FALSE),0))</f>
        <v>0</v>
      </c>
      <c r="G1019" s="891"/>
      <c r="H1019" s="890" t="str">
        <f t="shared" si="141"/>
        <v/>
      </c>
      <c r="I1019" s="983"/>
      <c r="J1019" s="923"/>
      <c r="K1019" s="922"/>
      <c r="L1019" s="922"/>
      <c r="M1019" s="922"/>
      <c r="N1019" s="924"/>
      <c r="O1019" s="1096" t="str">
        <f t="shared" si="142"/>
        <v/>
      </c>
      <c r="P1019" s="926"/>
      <c r="Q1019" s="926"/>
      <c r="R1019" s="926"/>
      <c r="S1019" s="926"/>
      <c r="T1019" s="926"/>
      <c r="U1019" s="926"/>
      <c r="V1019" s="926"/>
      <c r="W1019" s="926"/>
      <c r="X1019" s="926"/>
      <c r="Y1019" s="926"/>
      <c r="Z1019" s="926"/>
      <c r="AA1019" s="926"/>
      <c r="AB1019" s="926"/>
      <c r="AC1019" s="926"/>
      <c r="AD1019" s="926"/>
      <c r="AE1019" s="926"/>
    </row>
    <row r="1020" spans="1:31" ht="15" customHeight="1" x14ac:dyDescent="0.2">
      <c r="A1020" s="943"/>
      <c r="B1020" s="938"/>
      <c r="C1020" s="891"/>
      <c r="D1020" s="891"/>
      <c r="E1020" s="984">
        <f t="shared" si="140"/>
        <v>0</v>
      </c>
      <c r="F1020" s="890">
        <f>IF(A1020=0,0,ROUND(E1020/VLOOKUP(A1020,'Teaching Areas'!$A$18:$B$86,2,FALSE),0))</f>
        <v>0</v>
      </c>
      <c r="G1020" s="891"/>
      <c r="H1020" s="890" t="str">
        <f t="shared" si="141"/>
        <v/>
      </c>
      <c r="I1020" s="983"/>
      <c r="J1020" s="923"/>
      <c r="K1020" s="922"/>
      <c r="L1020" s="922"/>
      <c r="M1020" s="922"/>
      <c r="N1020" s="924"/>
      <c r="O1020" s="1096" t="str">
        <f t="shared" si="142"/>
        <v/>
      </c>
      <c r="P1020" s="926"/>
      <c r="Q1020" s="926"/>
      <c r="R1020" s="926"/>
      <c r="S1020" s="926"/>
      <c r="T1020" s="926"/>
      <c r="U1020" s="926"/>
      <c r="V1020" s="926"/>
      <c r="W1020" s="926"/>
      <c r="X1020" s="926"/>
      <c r="Y1020" s="926"/>
      <c r="Z1020" s="926"/>
      <c r="AA1020" s="926"/>
      <c r="AB1020" s="926"/>
      <c r="AC1020" s="926"/>
      <c r="AD1020" s="926"/>
      <c r="AE1020" s="926"/>
    </row>
    <row r="1021" spans="1:31" ht="15" customHeight="1" x14ac:dyDescent="0.2">
      <c r="A1021" s="943"/>
      <c r="B1021" s="938"/>
      <c r="C1021" s="891"/>
      <c r="D1021" s="891"/>
      <c r="E1021" s="984">
        <f t="shared" si="140"/>
        <v>0</v>
      </c>
      <c r="F1021" s="890">
        <f>IF(A1021=0,0,ROUND(E1021/VLOOKUP(A1021,'Teaching Areas'!$A$18:$B$86,2,FALSE),0))</f>
        <v>0</v>
      </c>
      <c r="G1021" s="891"/>
      <c r="H1021" s="890" t="str">
        <f t="shared" si="141"/>
        <v/>
      </c>
      <c r="I1021" s="983"/>
      <c r="J1021" s="923"/>
      <c r="K1021" s="922"/>
      <c r="L1021" s="922"/>
      <c r="M1021" s="922"/>
      <c r="N1021" s="924"/>
      <c r="O1021" s="1096" t="str">
        <f t="shared" si="142"/>
        <v/>
      </c>
      <c r="P1021" s="926"/>
      <c r="Q1021" s="926"/>
      <c r="R1021" s="926"/>
      <c r="S1021" s="926"/>
      <c r="T1021" s="926"/>
      <c r="U1021" s="926"/>
      <c r="V1021" s="926"/>
      <c r="W1021" s="926"/>
      <c r="X1021" s="926"/>
      <c r="Y1021" s="926"/>
      <c r="Z1021" s="926"/>
      <c r="AA1021" s="926"/>
      <c r="AB1021" s="926"/>
      <c r="AC1021" s="926"/>
      <c r="AD1021" s="926"/>
      <c r="AE1021" s="926"/>
    </row>
    <row r="1022" spans="1:31" ht="15" customHeight="1" x14ac:dyDescent="0.2">
      <c r="A1022" s="943"/>
      <c r="B1022" s="938"/>
      <c r="C1022" s="891"/>
      <c r="D1022" s="891"/>
      <c r="E1022" s="984">
        <f t="shared" si="140"/>
        <v>0</v>
      </c>
      <c r="F1022" s="890">
        <f>IF(A1022=0,0,ROUND(E1022/VLOOKUP(A1022,'Teaching Areas'!$A$18:$B$86,2,FALSE),0))</f>
        <v>0</v>
      </c>
      <c r="G1022" s="891"/>
      <c r="H1022" s="890" t="str">
        <f t="shared" si="141"/>
        <v/>
      </c>
      <c r="I1022" s="983"/>
      <c r="J1022" s="923"/>
      <c r="K1022" s="922"/>
      <c r="L1022" s="922"/>
      <c r="M1022" s="922"/>
      <c r="N1022" s="924"/>
      <c r="O1022" s="1096" t="str">
        <f t="shared" si="142"/>
        <v/>
      </c>
      <c r="P1022" s="926"/>
      <c r="Q1022" s="926"/>
      <c r="R1022" s="926"/>
      <c r="S1022" s="926"/>
      <c r="T1022" s="926"/>
      <c r="U1022" s="926"/>
      <c r="V1022" s="926"/>
      <c r="W1022" s="926"/>
      <c r="X1022" s="926"/>
      <c r="Y1022" s="926"/>
      <c r="Z1022" s="926"/>
      <c r="AA1022" s="926"/>
      <c r="AB1022" s="926"/>
      <c r="AC1022" s="926"/>
      <c r="AD1022" s="926"/>
      <c r="AE1022" s="926"/>
    </row>
    <row r="1023" spans="1:31" ht="15" customHeight="1" x14ac:dyDescent="0.2">
      <c r="A1023" s="943"/>
      <c r="B1023" s="938"/>
      <c r="C1023" s="891"/>
      <c r="D1023" s="891"/>
      <c r="E1023" s="984">
        <f t="shared" si="140"/>
        <v>0</v>
      </c>
      <c r="F1023" s="890">
        <f>IF(A1023=0,0,ROUND(E1023/VLOOKUP(A1023,'Teaching Areas'!$A$18:$B$86,2,FALSE),0))</f>
        <v>0</v>
      </c>
      <c r="G1023" s="891"/>
      <c r="H1023" s="890" t="str">
        <f t="shared" si="141"/>
        <v/>
      </c>
      <c r="I1023" s="983"/>
      <c r="J1023" s="923"/>
      <c r="K1023" s="922"/>
      <c r="L1023" s="922"/>
      <c r="M1023" s="922"/>
      <c r="N1023" s="924"/>
      <c r="O1023" s="1096" t="str">
        <f t="shared" si="142"/>
        <v/>
      </c>
      <c r="P1023" s="926"/>
      <c r="Q1023" s="926"/>
      <c r="R1023" s="926"/>
      <c r="S1023" s="926"/>
      <c r="T1023" s="926"/>
      <c r="U1023" s="926"/>
      <c r="V1023" s="926"/>
      <c r="W1023" s="926"/>
      <c r="X1023" s="926"/>
      <c r="Y1023" s="926"/>
      <c r="Z1023" s="926"/>
      <c r="AA1023" s="926"/>
      <c r="AB1023" s="926"/>
      <c r="AC1023" s="926"/>
      <c r="AD1023" s="926"/>
      <c r="AE1023" s="926"/>
    </row>
    <row r="1024" spans="1:31" ht="15" customHeight="1" x14ac:dyDescent="0.2">
      <c r="A1024" s="943"/>
      <c r="B1024" s="938"/>
      <c r="C1024" s="891"/>
      <c r="D1024" s="891"/>
      <c r="E1024" s="984">
        <f t="shared" si="140"/>
        <v>0</v>
      </c>
      <c r="F1024" s="890">
        <f>IF(A1024=0,0,ROUND(E1024/VLOOKUP(A1024,'Teaching Areas'!$A$18:$B$86,2,FALSE),0))</f>
        <v>0</v>
      </c>
      <c r="G1024" s="891"/>
      <c r="H1024" s="890" t="str">
        <f t="shared" si="141"/>
        <v/>
      </c>
      <c r="I1024" s="983"/>
      <c r="J1024" s="923"/>
      <c r="K1024" s="922"/>
      <c r="L1024" s="922"/>
      <c r="M1024" s="922"/>
      <c r="N1024" s="924"/>
      <c r="O1024" s="1096" t="str">
        <f t="shared" si="142"/>
        <v/>
      </c>
      <c r="P1024" s="926"/>
      <c r="Q1024" s="926"/>
      <c r="R1024" s="926"/>
      <c r="S1024" s="926"/>
      <c r="T1024" s="926"/>
      <c r="U1024" s="926"/>
      <c r="V1024" s="926"/>
      <c r="W1024" s="926"/>
      <c r="X1024" s="926"/>
      <c r="Y1024" s="926"/>
      <c r="Z1024" s="926"/>
      <c r="AA1024" s="926"/>
      <c r="AB1024" s="926"/>
      <c r="AC1024" s="926"/>
      <c r="AD1024" s="926"/>
      <c r="AE1024" s="926"/>
    </row>
    <row r="1025" spans="1:31" ht="15" customHeight="1" x14ac:dyDescent="0.2">
      <c r="A1025" s="943"/>
      <c r="B1025" s="939"/>
      <c r="C1025" s="891"/>
      <c r="D1025" s="891"/>
      <c r="E1025" s="984">
        <f t="shared" si="140"/>
        <v>0</v>
      </c>
      <c r="F1025" s="890">
        <f>IF(A1025=0,0,ROUND(E1025/VLOOKUP(A1025,'Teaching Areas'!$A$18:$B$86,2,FALSE),0))</f>
        <v>0</v>
      </c>
      <c r="G1025" s="892"/>
      <c r="H1025" s="890" t="str">
        <f t="shared" si="141"/>
        <v/>
      </c>
      <c r="I1025" s="985"/>
      <c r="J1025" s="923"/>
      <c r="K1025" s="922"/>
      <c r="L1025" s="922"/>
      <c r="M1025" s="922"/>
      <c r="N1025" s="924"/>
      <c r="O1025" s="1096" t="str">
        <f t="shared" si="142"/>
        <v/>
      </c>
      <c r="P1025" s="926"/>
      <c r="Q1025" s="926"/>
      <c r="R1025" s="926"/>
      <c r="S1025" s="926"/>
      <c r="T1025" s="926"/>
      <c r="U1025" s="926"/>
      <c r="V1025" s="926"/>
      <c r="W1025" s="926"/>
      <c r="X1025" s="926"/>
      <c r="Y1025" s="926"/>
      <c r="Z1025" s="926"/>
      <c r="AA1025" s="926"/>
      <c r="AB1025" s="926"/>
      <c r="AC1025" s="926"/>
      <c r="AD1025" s="926"/>
      <c r="AE1025" s="926"/>
    </row>
    <row r="1026" spans="1:31" ht="15" customHeight="1" x14ac:dyDescent="0.2">
      <c r="A1026" s="943"/>
      <c r="B1026" s="939"/>
      <c r="C1026" s="891"/>
      <c r="D1026" s="891"/>
      <c r="E1026" s="984">
        <f t="shared" si="140"/>
        <v>0</v>
      </c>
      <c r="F1026" s="890">
        <f>IF(A1026=0,0,ROUND(E1026/VLOOKUP(A1026,'Teaching Areas'!$A$18:$B$86,2,FALSE),0))</f>
        <v>0</v>
      </c>
      <c r="G1026" s="892"/>
      <c r="H1026" s="890" t="str">
        <f t="shared" si="141"/>
        <v/>
      </c>
      <c r="I1026" s="985"/>
      <c r="J1026" s="923"/>
      <c r="K1026" s="922"/>
      <c r="L1026" s="922"/>
      <c r="M1026" s="922"/>
      <c r="N1026" s="924"/>
      <c r="O1026" s="1096" t="str">
        <f t="shared" si="142"/>
        <v/>
      </c>
      <c r="P1026" s="926"/>
      <c r="Q1026" s="926"/>
      <c r="R1026" s="926"/>
      <c r="S1026" s="926"/>
      <c r="T1026" s="926"/>
      <c r="U1026" s="926"/>
      <c r="V1026" s="926"/>
      <c r="W1026" s="926"/>
      <c r="X1026" s="926"/>
      <c r="Y1026" s="926"/>
      <c r="Z1026" s="926"/>
      <c r="AA1026" s="926"/>
      <c r="AB1026" s="926"/>
      <c r="AC1026" s="926"/>
      <c r="AD1026" s="926"/>
      <c r="AE1026" s="926"/>
    </row>
    <row r="1027" spans="1:31" ht="15" customHeight="1" x14ac:dyDescent="0.2">
      <c r="A1027" s="943"/>
      <c r="B1027" s="938"/>
      <c r="C1027" s="891"/>
      <c r="D1027" s="891"/>
      <c r="E1027" s="984">
        <f t="shared" si="140"/>
        <v>0</v>
      </c>
      <c r="F1027" s="890">
        <f>IF(A1027=0,0,ROUND(E1027/VLOOKUP(A1027,'Teaching Areas'!$A$18:$B$86,2,FALSE),0))</f>
        <v>0</v>
      </c>
      <c r="G1027" s="891"/>
      <c r="H1027" s="890" t="str">
        <f t="shared" si="141"/>
        <v/>
      </c>
      <c r="I1027" s="983"/>
      <c r="J1027" s="923"/>
      <c r="K1027" s="922"/>
      <c r="L1027" s="922"/>
      <c r="M1027" s="922"/>
      <c r="N1027" s="924"/>
      <c r="O1027" s="1096" t="str">
        <f t="shared" si="142"/>
        <v/>
      </c>
      <c r="P1027" s="926"/>
      <c r="Q1027" s="926"/>
      <c r="R1027" s="926"/>
      <c r="S1027" s="926"/>
      <c r="T1027" s="926"/>
      <c r="U1027" s="926"/>
      <c r="V1027" s="926"/>
      <c r="W1027" s="926"/>
      <c r="X1027" s="926"/>
      <c r="Y1027" s="926"/>
      <c r="Z1027" s="926"/>
      <c r="AA1027" s="926"/>
      <c r="AB1027" s="926"/>
      <c r="AC1027" s="926"/>
      <c r="AD1027" s="926"/>
      <c r="AE1027" s="926"/>
    </row>
    <row r="1028" spans="1:31" ht="15" customHeight="1" x14ac:dyDescent="0.2">
      <c r="A1028" s="943"/>
      <c r="B1028" s="938"/>
      <c r="C1028" s="891"/>
      <c r="D1028" s="891"/>
      <c r="E1028" s="984">
        <f t="shared" si="140"/>
        <v>0</v>
      </c>
      <c r="F1028" s="890">
        <f>IF(A1028=0,0,ROUND(E1028/VLOOKUP(A1028,'Teaching Areas'!$A$18:$B$86,2,FALSE),0))</f>
        <v>0</v>
      </c>
      <c r="G1028" s="891"/>
      <c r="H1028" s="890" t="str">
        <f t="shared" si="141"/>
        <v/>
      </c>
      <c r="I1028" s="983"/>
      <c r="J1028" s="923"/>
      <c r="K1028" s="922"/>
      <c r="L1028" s="922"/>
      <c r="M1028" s="922"/>
      <c r="N1028" s="924"/>
      <c r="O1028" s="1096" t="str">
        <f t="shared" si="142"/>
        <v/>
      </c>
      <c r="P1028" s="926"/>
      <c r="Q1028" s="926"/>
      <c r="R1028" s="926"/>
      <c r="S1028" s="926"/>
      <c r="T1028" s="926"/>
      <c r="U1028" s="926"/>
      <c r="V1028" s="926"/>
      <c r="W1028" s="926"/>
      <c r="X1028" s="926"/>
      <c r="Y1028" s="926"/>
      <c r="Z1028" s="926"/>
      <c r="AA1028" s="926"/>
      <c r="AB1028" s="926"/>
      <c r="AC1028" s="926"/>
      <c r="AD1028" s="926"/>
      <c r="AE1028" s="926"/>
    </row>
    <row r="1029" spans="1:31" ht="15" customHeight="1" x14ac:dyDescent="0.2">
      <c r="A1029" s="943"/>
      <c r="B1029" s="937"/>
      <c r="C1029" s="893"/>
      <c r="D1029" s="893"/>
      <c r="E1029" s="984">
        <f t="shared" si="140"/>
        <v>0</v>
      </c>
      <c r="F1029" s="890">
        <f>IF(A1029=0,0,ROUND(E1029/VLOOKUP(A1029,'Teaching Areas'!$A$18:$B$86,2,FALSE),0))</f>
        <v>0</v>
      </c>
      <c r="G1029" s="891"/>
      <c r="H1029" s="890" t="str">
        <f t="shared" si="141"/>
        <v/>
      </c>
      <c r="I1029" s="983"/>
      <c r="J1029" s="923"/>
      <c r="K1029" s="922"/>
      <c r="L1029" s="922"/>
      <c r="M1029" s="922"/>
      <c r="N1029" s="924"/>
      <c r="O1029" s="1096" t="str">
        <f t="shared" si="142"/>
        <v/>
      </c>
      <c r="P1029" s="926"/>
      <c r="Q1029" s="926"/>
      <c r="R1029" s="926"/>
      <c r="S1029" s="926"/>
      <c r="T1029" s="926"/>
      <c r="U1029" s="926"/>
      <c r="V1029" s="926"/>
      <c r="W1029" s="926"/>
      <c r="X1029" s="926"/>
      <c r="Y1029" s="926"/>
      <c r="Z1029" s="926"/>
      <c r="AA1029" s="926"/>
      <c r="AB1029" s="926"/>
      <c r="AC1029" s="926"/>
      <c r="AD1029" s="926"/>
      <c r="AE1029" s="926"/>
    </row>
    <row r="1030" spans="1:31" ht="15" customHeight="1" x14ac:dyDescent="0.2">
      <c r="A1030" s="943"/>
      <c r="B1030" s="938"/>
      <c r="C1030" s="891"/>
      <c r="D1030" s="891"/>
      <c r="E1030" s="984">
        <f t="shared" si="140"/>
        <v>0</v>
      </c>
      <c r="F1030" s="890">
        <f>IF(A1030=0,0,ROUND(E1030/VLOOKUP(A1030,'Teaching Areas'!$A$18:$B$86,2,FALSE),0))</f>
        <v>0</v>
      </c>
      <c r="G1030" s="891"/>
      <c r="H1030" s="890" t="str">
        <f t="shared" si="141"/>
        <v/>
      </c>
      <c r="I1030" s="983"/>
      <c r="J1030" s="923"/>
      <c r="K1030" s="922"/>
      <c r="L1030" s="922"/>
      <c r="M1030" s="922"/>
      <c r="N1030" s="924"/>
      <c r="O1030" s="1096" t="str">
        <f t="shared" si="142"/>
        <v/>
      </c>
      <c r="P1030" s="926"/>
      <c r="Q1030" s="926"/>
      <c r="R1030" s="926"/>
      <c r="S1030" s="926"/>
      <c r="T1030" s="926"/>
      <c r="U1030" s="926"/>
      <c r="V1030" s="926"/>
      <c r="W1030" s="926"/>
      <c r="X1030" s="926"/>
      <c r="Y1030" s="926"/>
      <c r="Z1030" s="926"/>
      <c r="AA1030" s="926"/>
      <c r="AB1030" s="926"/>
      <c r="AC1030" s="926"/>
      <c r="AD1030" s="926"/>
      <c r="AE1030" s="926"/>
    </row>
    <row r="1031" spans="1:31" ht="15" customHeight="1" x14ac:dyDescent="0.2">
      <c r="A1031" s="943"/>
      <c r="B1031" s="938"/>
      <c r="C1031" s="891"/>
      <c r="D1031" s="891"/>
      <c r="E1031" s="984">
        <f t="shared" si="140"/>
        <v>0</v>
      </c>
      <c r="F1031" s="890">
        <f>IF(A1031=0,0,ROUND(E1031/VLOOKUP(A1031,'Teaching Areas'!$A$18:$B$86,2,FALSE),0))</f>
        <v>0</v>
      </c>
      <c r="G1031" s="891"/>
      <c r="H1031" s="890" t="str">
        <f t="shared" si="141"/>
        <v/>
      </c>
      <c r="I1031" s="983"/>
      <c r="J1031" s="923"/>
      <c r="K1031" s="922"/>
      <c r="L1031" s="922"/>
      <c r="M1031" s="922"/>
      <c r="N1031" s="924"/>
      <c r="O1031" s="1096" t="str">
        <f t="shared" si="142"/>
        <v/>
      </c>
      <c r="P1031" s="926"/>
      <c r="Q1031" s="926"/>
      <c r="R1031" s="926"/>
      <c r="S1031" s="926"/>
      <c r="T1031" s="926"/>
      <c r="U1031" s="926"/>
      <c r="V1031" s="926"/>
      <c r="W1031" s="926"/>
      <c r="X1031" s="926"/>
      <c r="Y1031" s="926"/>
      <c r="Z1031" s="926"/>
      <c r="AA1031" s="926"/>
      <c r="AB1031" s="926"/>
      <c r="AC1031" s="926"/>
      <c r="AD1031" s="926"/>
      <c r="AE1031" s="926"/>
    </row>
    <row r="1032" spans="1:31" ht="15" customHeight="1" x14ac:dyDescent="0.2">
      <c r="A1032" s="943"/>
      <c r="B1032" s="938"/>
      <c r="C1032" s="891"/>
      <c r="D1032" s="891"/>
      <c r="E1032" s="984">
        <f t="shared" si="140"/>
        <v>0</v>
      </c>
      <c r="F1032" s="890">
        <f>IF(A1032=0,0,ROUND(E1032/VLOOKUP(A1032,'Teaching Areas'!$A$18:$B$86,2,FALSE),0))</f>
        <v>0</v>
      </c>
      <c r="G1032" s="891"/>
      <c r="H1032" s="890" t="str">
        <f t="shared" si="141"/>
        <v/>
      </c>
      <c r="I1032" s="983"/>
      <c r="J1032" s="923"/>
      <c r="K1032" s="922"/>
      <c r="L1032" s="922"/>
      <c r="M1032" s="922"/>
      <c r="N1032" s="924"/>
      <c r="O1032" s="1096" t="str">
        <f t="shared" si="142"/>
        <v/>
      </c>
      <c r="P1032" s="926"/>
      <c r="Q1032" s="926"/>
      <c r="R1032" s="926"/>
      <c r="S1032" s="926"/>
      <c r="T1032" s="926"/>
      <c r="U1032" s="926"/>
      <c r="V1032" s="926"/>
      <c r="W1032" s="926"/>
      <c r="X1032" s="926"/>
      <c r="Y1032" s="926"/>
      <c r="Z1032" s="926"/>
      <c r="AA1032" s="926"/>
      <c r="AB1032" s="926"/>
      <c r="AC1032" s="926"/>
      <c r="AD1032" s="926"/>
      <c r="AE1032" s="926"/>
    </row>
    <row r="1033" spans="1:31" ht="15" customHeight="1" x14ac:dyDescent="0.2">
      <c r="A1033" s="943"/>
      <c r="B1033" s="938"/>
      <c r="C1033" s="891"/>
      <c r="D1033" s="891"/>
      <c r="E1033" s="984">
        <f t="shared" si="140"/>
        <v>0</v>
      </c>
      <c r="F1033" s="890">
        <f>IF(A1033=0,0,ROUND(E1033/VLOOKUP(A1033,'Teaching Areas'!$A$18:$B$86,2,FALSE),0))</f>
        <v>0</v>
      </c>
      <c r="G1033" s="891"/>
      <c r="H1033" s="890" t="str">
        <f t="shared" si="141"/>
        <v/>
      </c>
      <c r="I1033" s="983"/>
      <c r="J1033" s="923"/>
      <c r="K1033" s="922"/>
      <c r="L1033" s="922"/>
      <c r="M1033" s="922"/>
      <c r="N1033" s="924"/>
      <c r="O1033" s="1096" t="str">
        <f t="shared" si="142"/>
        <v/>
      </c>
      <c r="P1033" s="926"/>
      <c r="Q1033" s="926"/>
      <c r="R1033" s="926"/>
      <c r="S1033" s="926"/>
      <c r="T1033" s="926"/>
      <c r="U1033" s="926"/>
      <c r="V1033" s="926"/>
      <c r="W1033" s="926"/>
      <c r="X1033" s="926"/>
      <c r="Y1033" s="926"/>
      <c r="Z1033" s="926"/>
      <c r="AA1033" s="926"/>
      <c r="AB1033" s="926"/>
      <c r="AC1033" s="926"/>
      <c r="AD1033" s="926"/>
      <c r="AE1033" s="926"/>
    </row>
    <row r="1034" spans="1:31" ht="15" customHeight="1" x14ac:dyDescent="0.2">
      <c r="A1034" s="943"/>
      <c r="B1034" s="938"/>
      <c r="C1034" s="891"/>
      <c r="D1034" s="891"/>
      <c r="E1034" s="984">
        <f t="shared" si="140"/>
        <v>0</v>
      </c>
      <c r="F1034" s="890">
        <f>IF(A1034=0,0,ROUND(E1034/VLOOKUP(A1034,'Teaching Areas'!$A$18:$B$86,2,FALSE),0))</f>
        <v>0</v>
      </c>
      <c r="G1034" s="891"/>
      <c r="H1034" s="890" t="str">
        <f t="shared" si="141"/>
        <v/>
      </c>
      <c r="I1034" s="983"/>
      <c r="J1034" s="923"/>
      <c r="K1034" s="922"/>
      <c r="L1034" s="922"/>
      <c r="M1034" s="922"/>
      <c r="N1034" s="924"/>
      <c r="O1034" s="1096" t="str">
        <f t="shared" si="142"/>
        <v/>
      </c>
      <c r="P1034" s="926"/>
      <c r="Q1034" s="926"/>
      <c r="R1034" s="926"/>
      <c r="S1034" s="926"/>
      <c r="T1034" s="926"/>
      <c r="U1034" s="926"/>
      <c r="V1034" s="926"/>
      <c r="W1034" s="926"/>
      <c r="X1034" s="926"/>
      <c r="Y1034" s="926"/>
      <c r="Z1034" s="926"/>
      <c r="AA1034" s="926"/>
      <c r="AB1034" s="926"/>
      <c r="AC1034" s="926"/>
      <c r="AD1034" s="926"/>
      <c r="AE1034" s="926"/>
    </row>
    <row r="1035" spans="1:31" ht="15" customHeight="1" x14ac:dyDescent="0.2">
      <c r="A1035" s="943"/>
      <c r="B1035" s="938"/>
      <c r="C1035" s="891"/>
      <c r="D1035" s="891"/>
      <c r="E1035" s="984">
        <f t="shared" si="140"/>
        <v>0</v>
      </c>
      <c r="F1035" s="890">
        <f>IF(A1035=0,0,ROUND(E1035/VLOOKUP(A1035,'Teaching Areas'!$A$18:$B$86,2,FALSE),0))</f>
        <v>0</v>
      </c>
      <c r="G1035" s="891"/>
      <c r="H1035" s="890" t="str">
        <f t="shared" si="141"/>
        <v/>
      </c>
      <c r="I1035" s="983"/>
      <c r="J1035" s="923"/>
      <c r="K1035" s="922"/>
      <c r="L1035" s="922"/>
      <c r="M1035" s="922"/>
      <c r="N1035" s="924"/>
      <c r="O1035" s="1096" t="str">
        <f t="shared" si="142"/>
        <v/>
      </c>
      <c r="P1035" s="926"/>
      <c r="Q1035" s="926"/>
      <c r="R1035" s="926"/>
      <c r="S1035" s="926"/>
      <c r="T1035" s="926"/>
      <c r="U1035" s="926"/>
      <c r="V1035" s="926"/>
      <c r="W1035" s="926"/>
      <c r="X1035" s="926"/>
      <c r="Y1035" s="926"/>
      <c r="Z1035" s="926"/>
      <c r="AA1035" s="926"/>
      <c r="AB1035" s="926"/>
      <c r="AC1035" s="926"/>
      <c r="AD1035" s="926"/>
      <c r="AE1035" s="926"/>
    </row>
    <row r="1036" spans="1:31" ht="15" customHeight="1" x14ac:dyDescent="0.2">
      <c r="A1036" s="943"/>
      <c r="B1036" s="938"/>
      <c r="C1036" s="891"/>
      <c r="D1036" s="891"/>
      <c r="E1036" s="984">
        <f t="shared" si="140"/>
        <v>0</v>
      </c>
      <c r="F1036" s="890">
        <f>IF(A1036=0,0,ROUND(E1036/VLOOKUP(A1036,'Teaching Areas'!$A$18:$B$86,2,FALSE),0))</f>
        <v>0</v>
      </c>
      <c r="G1036" s="891"/>
      <c r="H1036" s="890" t="str">
        <f t="shared" si="141"/>
        <v/>
      </c>
      <c r="I1036" s="983"/>
      <c r="J1036" s="923"/>
      <c r="K1036" s="922"/>
      <c r="L1036" s="922"/>
      <c r="M1036" s="922"/>
      <c r="N1036" s="924"/>
      <c r="O1036" s="1096" t="str">
        <f t="shared" si="142"/>
        <v/>
      </c>
      <c r="P1036" s="926"/>
      <c r="Q1036" s="926"/>
      <c r="R1036" s="926"/>
      <c r="S1036" s="926"/>
      <c r="T1036" s="926"/>
      <c r="U1036" s="926"/>
      <c r="V1036" s="926"/>
      <c r="W1036" s="926"/>
      <c r="X1036" s="926"/>
      <c r="Y1036" s="926"/>
      <c r="Z1036" s="926"/>
      <c r="AA1036" s="926"/>
      <c r="AB1036" s="926"/>
      <c r="AC1036" s="926"/>
      <c r="AD1036" s="926"/>
      <c r="AE1036" s="926"/>
    </row>
    <row r="1037" spans="1:31" ht="15" customHeight="1" x14ac:dyDescent="0.2">
      <c r="A1037" s="943"/>
      <c r="B1037" s="938"/>
      <c r="C1037" s="891"/>
      <c r="D1037" s="891"/>
      <c r="E1037" s="984">
        <f t="shared" si="140"/>
        <v>0</v>
      </c>
      <c r="F1037" s="890">
        <f>IF(A1037=0,0,ROUND(E1037/VLOOKUP(A1037,'Teaching Areas'!$A$18:$B$86,2,FALSE),0))</f>
        <v>0</v>
      </c>
      <c r="G1037" s="891"/>
      <c r="H1037" s="890" t="str">
        <f t="shared" si="141"/>
        <v/>
      </c>
      <c r="I1037" s="983"/>
      <c r="J1037" s="923"/>
      <c r="K1037" s="922"/>
      <c r="L1037" s="922"/>
      <c r="M1037" s="922"/>
      <c r="N1037" s="924"/>
      <c r="O1037" s="1096" t="str">
        <f t="shared" si="142"/>
        <v/>
      </c>
      <c r="P1037" s="926"/>
      <c r="Q1037" s="926"/>
      <c r="R1037" s="926"/>
      <c r="S1037" s="926"/>
      <c r="T1037" s="926"/>
      <c r="U1037" s="926"/>
      <c r="V1037" s="926"/>
      <c r="W1037" s="926"/>
      <c r="X1037" s="926"/>
      <c r="Y1037" s="926"/>
      <c r="Z1037" s="926"/>
      <c r="AA1037" s="926"/>
      <c r="AB1037" s="926"/>
      <c r="AC1037" s="926"/>
      <c r="AD1037" s="926"/>
      <c r="AE1037" s="926"/>
    </row>
    <row r="1038" spans="1:31" ht="15" customHeight="1" x14ac:dyDescent="0.2">
      <c r="A1038" s="943"/>
      <c r="B1038" s="938"/>
      <c r="C1038" s="891"/>
      <c r="D1038" s="891"/>
      <c r="E1038" s="984">
        <f t="shared" si="140"/>
        <v>0</v>
      </c>
      <c r="F1038" s="890">
        <f>IF(A1038=0,0,ROUND(E1038/VLOOKUP(A1038,'Teaching Areas'!$A$18:$B$86,2,FALSE),0))</f>
        <v>0</v>
      </c>
      <c r="G1038" s="891"/>
      <c r="H1038" s="890" t="str">
        <f t="shared" si="141"/>
        <v/>
      </c>
      <c r="I1038" s="983"/>
      <c r="J1038" s="923"/>
      <c r="K1038" s="922"/>
      <c r="L1038" s="922"/>
      <c r="M1038" s="922"/>
      <c r="N1038" s="924"/>
      <c r="O1038" s="1096" t="str">
        <f t="shared" si="142"/>
        <v/>
      </c>
      <c r="P1038" s="926"/>
      <c r="Q1038" s="926"/>
      <c r="R1038" s="926"/>
      <c r="S1038" s="926"/>
      <c r="T1038" s="926"/>
      <c r="U1038" s="926"/>
      <c r="V1038" s="926"/>
      <c r="W1038" s="926"/>
      <c r="X1038" s="926"/>
      <c r="Y1038" s="926"/>
      <c r="Z1038" s="926"/>
      <c r="AA1038" s="926"/>
      <c r="AB1038" s="926"/>
      <c r="AC1038" s="926"/>
      <c r="AD1038" s="926"/>
      <c r="AE1038" s="926"/>
    </row>
    <row r="1039" spans="1:31" ht="15" customHeight="1" x14ac:dyDescent="0.2">
      <c r="A1039" s="943"/>
      <c r="B1039" s="938"/>
      <c r="C1039" s="891"/>
      <c r="D1039" s="891"/>
      <c r="E1039" s="984">
        <f t="shared" si="140"/>
        <v>0</v>
      </c>
      <c r="F1039" s="890">
        <f>IF(A1039=0,0,ROUND(E1039/VLOOKUP(A1039,'Teaching Areas'!$A$18:$B$86,2,FALSE),0))</f>
        <v>0</v>
      </c>
      <c r="G1039" s="891"/>
      <c r="H1039" s="890" t="str">
        <f t="shared" si="141"/>
        <v/>
      </c>
      <c r="I1039" s="983"/>
      <c r="J1039" s="923"/>
      <c r="K1039" s="922"/>
      <c r="L1039" s="922"/>
      <c r="M1039" s="922"/>
      <c r="N1039" s="924"/>
      <c r="O1039" s="1096" t="str">
        <f t="shared" si="142"/>
        <v/>
      </c>
      <c r="P1039" s="926"/>
      <c r="Q1039" s="926"/>
      <c r="R1039" s="926"/>
      <c r="S1039" s="926"/>
      <c r="T1039" s="926"/>
      <c r="U1039" s="926"/>
      <c r="V1039" s="926"/>
      <c r="W1039" s="926"/>
      <c r="X1039" s="926"/>
      <c r="Y1039" s="926"/>
      <c r="Z1039" s="926"/>
      <c r="AA1039" s="926"/>
      <c r="AB1039" s="926"/>
      <c r="AC1039" s="926"/>
      <c r="AD1039" s="926"/>
      <c r="AE1039" s="926"/>
    </row>
    <row r="1040" spans="1:31" ht="15" customHeight="1" x14ac:dyDescent="0.2">
      <c r="A1040" s="943"/>
      <c r="B1040" s="938"/>
      <c r="C1040" s="891"/>
      <c r="D1040" s="891"/>
      <c r="E1040" s="984">
        <f t="shared" si="140"/>
        <v>0</v>
      </c>
      <c r="F1040" s="890">
        <f>IF(A1040=0,0,ROUND(E1040/VLOOKUP(A1040,'Teaching Areas'!$A$18:$B$86,2,FALSE),0))</f>
        <v>0</v>
      </c>
      <c r="G1040" s="891"/>
      <c r="H1040" s="890" t="str">
        <f t="shared" si="141"/>
        <v/>
      </c>
      <c r="I1040" s="983"/>
      <c r="J1040" s="923"/>
      <c r="K1040" s="922"/>
      <c r="L1040" s="922"/>
      <c r="M1040" s="922"/>
      <c r="N1040" s="924"/>
      <c r="O1040" s="1096" t="str">
        <f t="shared" si="142"/>
        <v/>
      </c>
      <c r="P1040" s="926"/>
      <c r="Q1040" s="926"/>
      <c r="R1040" s="926"/>
      <c r="S1040" s="926"/>
      <c r="T1040" s="926"/>
      <c r="U1040" s="926"/>
      <c r="V1040" s="926"/>
      <c r="W1040" s="926"/>
      <c r="X1040" s="926"/>
      <c r="Y1040" s="926"/>
      <c r="Z1040" s="926"/>
      <c r="AA1040" s="926"/>
      <c r="AB1040" s="926"/>
      <c r="AC1040" s="926"/>
      <c r="AD1040" s="926"/>
      <c r="AE1040" s="926"/>
    </row>
    <row r="1041" spans="1:31" ht="15" customHeight="1" x14ac:dyDescent="0.2">
      <c r="A1041" s="943"/>
      <c r="B1041" s="938"/>
      <c r="C1041" s="891"/>
      <c r="D1041" s="891"/>
      <c r="E1041" s="984">
        <f t="shared" si="140"/>
        <v>0</v>
      </c>
      <c r="F1041" s="890">
        <f>IF(A1041=0,0,ROUND(E1041/VLOOKUP(A1041,'Teaching Areas'!$A$18:$B$86,2,FALSE),0))</f>
        <v>0</v>
      </c>
      <c r="G1041" s="891"/>
      <c r="H1041" s="890" t="str">
        <f t="shared" si="141"/>
        <v/>
      </c>
      <c r="I1041" s="983"/>
      <c r="J1041" s="923"/>
      <c r="K1041" s="922"/>
      <c r="L1041" s="922"/>
      <c r="M1041" s="922"/>
      <c r="N1041" s="924"/>
      <c r="O1041" s="1096" t="str">
        <f t="shared" si="142"/>
        <v/>
      </c>
      <c r="P1041" s="926"/>
      <c r="Q1041" s="926"/>
      <c r="R1041" s="926"/>
      <c r="S1041" s="926"/>
      <c r="T1041" s="926"/>
      <c r="U1041" s="926"/>
      <c r="V1041" s="926"/>
      <c r="W1041" s="926"/>
      <c r="X1041" s="926"/>
      <c r="Y1041" s="926"/>
      <c r="Z1041" s="926"/>
      <c r="AA1041" s="926"/>
      <c r="AB1041" s="926"/>
      <c r="AC1041" s="926"/>
      <c r="AD1041" s="926"/>
      <c r="AE1041" s="926"/>
    </row>
    <row r="1042" spans="1:31" ht="15" customHeight="1" x14ac:dyDescent="0.2">
      <c r="A1042" s="943"/>
      <c r="B1042" s="938"/>
      <c r="C1042" s="891"/>
      <c r="D1042" s="891"/>
      <c r="E1042" s="984">
        <f t="shared" si="140"/>
        <v>0</v>
      </c>
      <c r="F1042" s="890">
        <f>IF(A1042=0,0,ROUND(E1042/VLOOKUP(A1042,'Teaching Areas'!$A$18:$B$86,2,FALSE),0))</f>
        <v>0</v>
      </c>
      <c r="G1042" s="891"/>
      <c r="H1042" s="890" t="str">
        <f t="shared" si="141"/>
        <v/>
      </c>
      <c r="I1042" s="983"/>
      <c r="J1042" s="923"/>
      <c r="K1042" s="922"/>
      <c r="L1042" s="922"/>
      <c r="M1042" s="922"/>
      <c r="N1042" s="924"/>
      <c r="O1042" s="1096" t="str">
        <f t="shared" si="142"/>
        <v/>
      </c>
      <c r="P1042" s="926"/>
      <c r="Q1042" s="926"/>
      <c r="R1042" s="926"/>
      <c r="S1042" s="926"/>
      <c r="T1042" s="926"/>
      <c r="U1042" s="926"/>
      <c r="V1042" s="926"/>
      <c r="W1042" s="926"/>
      <c r="X1042" s="926"/>
      <c r="Y1042" s="926"/>
      <c r="Z1042" s="926"/>
      <c r="AA1042" s="926"/>
      <c r="AB1042" s="926"/>
      <c r="AC1042" s="926"/>
      <c r="AD1042" s="926"/>
      <c r="AE1042" s="926"/>
    </row>
    <row r="1043" spans="1:31" ht="15" customHeight="1" x14ac:dyDescent="0.2">
      <c r="A1043" s="943"/>
      <c r="B1043" s="938"/>
      <c r="C1043" s="891"/>
      <c r="D1043" s="891"/>
      <c r="E1043" s="984">
        <f t="shared" si="140"/>
        <v>0</v>
      </c>
      <c r="F1043" s="890">
        <f>IF(A1043=0,0,ROUND(E1043/VLOOKUP(A1043,'Teaching Areas'!$A$18:$B$86,2,FALSE),0))</f>
        <v>0</v>
      </c>
      <c r="G1043" s="891"/>
      <c r="H1043" s="890" t="str">
        <f t="shared" si="141"/>
        <v/>
      </c>
      <c r="I1043" s="983"/>
      <c r="J1043" s="923"/>
      <c r="K1043" s="922"/>
      <c r="L1043" s="922"/>
      <c r="M1043" s="922"/>
      <c r="N1043" s="924"/>
      <c r="O1043" s="1096" t="str">
        <f t="shared" si="142"/>
        <v/>
      </c>
      <c r="P1043" s="926"/>
      <c r="Q1043" s="926"/>
      <c r="R1043" s="926"/>
      <c r="S1043" s="926"/>
      <c r="T1043" s="926"/>
      <c r="U1043" s="926"/>
      <c r="V1043" s="926"/>
      <c r="W1043" s="926"/>
      <c r="X1043" s="926"/>
      <c r="Y1043" s="926"/>
      <c r="Z1043" s="926"/>
      <c r="AA1043" s="926"/>
      <c r="AB1043" s="926"/>
      <c r="AC1043" s="926"/>
      <c r="AD1043" s="926"/>
      <c r="AE1043" s="926"/>
    </row>
    <row r="1044" spans="1:31" ht="15" customHeight="1" x14ac:dyDescent="0.2">
      <c r="A1044" s="943"/>
      <c r="B1044" s="938"/>
      <c r="C1044" s="891"/>
      <c r="D1044" s="891"/>
      <c r="E1044" s="984">
        <f t="shared" si="140"/>
        <v>0</v>
      </c>
      <c r="F1044" s="890">
        <f>IF(A1044=0,0,ROUND(E1044/VLOOKUP(A1044,'Teaching Areas'!$A$18:$B$86,2,FALSE),0))</f>
        <v>0</v>
      </c>
      <c r="G1044" s="891"/>
      <c r="H1044" s="890" t="str">
        <f t="shared" si="141"/>
        <v/>
      </c>
      <c r="I1044" s="983"/>
      <c r="J1044" s="923"/>
      <c r="K1044" s="922"/>
      <c r="L1044" s="922"/>
      <c r="M1044" s="922"/>
      <c r="N1044" s="924"/>
      <c r="O1044" s="1096" t="str">
        <f t="shared" si="142"/>
        <v/>
      </c>
      <c r="P1044" s="926"/>
      <c r="Q1044" s="926"/>
      <c r="R1044" s="926"/>
      <c r="S1044" s="926"/>
      <c r="T1044" s="926"/>
      <c r="U1044" s="926"/>
      <c r="V1044" s="926"/>
      <c r="W1044" s="926"/>
      <c r="X1044" s="926"/>
      <c r="Y1044" s="926"/>
      <c r="Z1044" s="926"/>
      <c r="AA1044" s="926"/>
      <c r="AB1044" s="926"/>
      <c r="AC1044" s="926"/>
      <c r="AD1044" s="926"/>
      <c r="AE1044" s="926"/>
    </row>
    <row r="1045" spans="1:31" ht="15" customHeight="1" x14ac:dyDescent="0.2">
      <c r="A1045" s="943"/>
      <c r="B1045" s="939"/>
      <c r="C1045" s="891"/>
      <c r="D1045" s="891"/>
      <c r="E1045" s="984">
        <f t="shared" si="140"/>
        <v>0</v>
      </c>
      <c r="F1045" s="890">
        <f>IF(A1045=0,0,ROUND(E1045/VLOOKUP(A1045,'Teaching Areas'!$A$18:$B$86,2,FALSE),0))</f>
        <v>0</v>
      </c>
      <c r="G1045" s="892"/>
      <c r="H1045" s="890" t="str">
        <f t="shared" si="141"/>
        <v/>
      </c>
      <c r="I1045" s="985"/>
      <c r="J1045" s="923"/>
      <c r="K1045" s="922"/>
      <c r="L1045" s="922"/>
      <c r="M1045" s="922"/>
      <c r="N1045" s="924"/>
      <c r="O1045" s="1096" t="str">
        <f t="shared" si="142"/>
        <v/>
      </c>
      <c r="P1045" s="926"/>
      <c r="Q1045" s="926"/>
      <c r="R1045" s="926"/>
      <c r="S1045" s="926"/>
      <c r="T1045" s="926"/>
      <c r="U1045" s="926"/>
      <c r="V1045" s="926"/>
      <c r="W1045" s="926"/>
      <c r="X1045" s="926"/>
      <c r="Y1045" s="926"/>
      <c r="Z1045" s="926"/>
      <c r="AA1045" s="926"/>
      <c r="AB1045" s="926"/>
      <c r="AC1045" s="926"/>
      <c r="AD1045" s="926"/>
      <c r="AE1045" s="926"/>
    </row>
    <row r="1046" spans="1:31" ht="15" customHeight="1" x14ac:dyDescent="0.2">
      <c r="A1046" s="943"/>
      <c r="B1046" s="939"/>
      <c r="C1046" s="891"/>
      <c r="D1046" s="891"/>
      <c r="E1046" s="984">
        <f t="shared" si="140"/>
        <v>0</v>
      </c>
      <c r="F1046" s="890">
        <f>IF(A1046=0,0,ROUND(E1046/VLOOKUP(A1046,'Teaching Areas'!$A$18:$B$86,2,FALSE),0))</f>
        <v>0</v>
      </c>
      <c r="G1046" s="892"/>
      <c r="H1046" s="890" t="str">
        <f t="shared" si="141"/>
        <v/>
      </c>
      <c r="I1046" s="985"/>
      <c r="J1046" s="923"/>
      <c r="K1046" s="922"/>
      <c r="L1046" s="922"/>
      <c r="M1046" s="922"/>
      <c r="N1046" s="924"/>
      <c r="O1046" s="1096" t="str">
        <f t="shared" si="142"/>
        <v/>
      </c>
      <c r="P1046" s="926"/>
      <c r="Q1046" s="926"/>
      <c r="R1046" s="926"/>
      <c r="S1046" s="926"/>
      <c r="T1046" s="926"/>
      <c r="U1046" s="926"/>
      <c r="V1046" s="926"/>
      <c r="W1046" s="926"/>
      <c r="X1046" s="926"/>
      <c r="Y1046" s="926"/>
      <c r="Z1046" s="926"/>
      <c r="AA1046" s="926"/>
      <c r="AB1046" s="926"/>
      <c r="AC1046" s="926"/>
      <c r="AD1046" s="926"/>
      <c r="AE1046" s="926"/>
    </row>
    <row r="1047" spans="1:31" ht="15" customHeight="1" x14ac:dyDescent="0.2">
      <c r="A1047" s="943"/>
      <c r="B1047" s="938"/>
      <c r="C1047" s="891"/>
      <c r="D1047" s="891"/>
      <c r="E1047" s="984">
        <f t="shared" si="140"/>
        <v>0</v>
      </c>
      <c r="F1047" s="890">
        <f>IF(A1047=0,0,ROUND(E1047/VLOOKUP(A1047,'Teaching Areas'!$A$18:$B$86,2,FALSE),0))</f>
        <v>0</v>
      </c>
      <c r="G1047" s="891"/>
      <c r="H1047" s="890" t="str">
        <f t="shared" si="141"/>
        <v/>
      </c>
      <c r="I1047" s="983"/>
      <c r="J1047" s="923"/>
      <c r="K1047" s="922"/>
      <c r="L1047" s="922"/>
      <c r="M1047" s="922"/>
      <c r="N1047" s="924"/>
      <c r="O1047" s="1096" t="str">
        <f t="shared" si="142"/>
        <v/>
      </c>
      <c r="P1047" s="926"/>
      <c r="Q1047" s="926"/>
      <c r="R1047" s="926"/>
      <c r="S1047" s="926"/>
      <c r="T1047" s="926"/>
      <c r="U1047" s="926"/>
      <c r="V1047" s="926"/>
      <c r="W1047" s="926"/>
      <c r="X1047" s="926"/>
      <c r="Y1047" s="926"/>
      <c r="Z1047" s="926"/>
      <c r="AA1047" s="926"/>
      <c r="AB1047" s="926"/>
      <c r="AC1047" s="926"/>
      <c r="AD1047" s="926"/>
      <c r="AE1047" s="926"/>
    </row>
    <row r="1048" spans="1:31" ht="15" customHeight="1" x14ac:dyDescent="0.2">
      <c r="A1048" s="943"/>
      <c r="B1048" s="938"/>
      <c r="C1048" s="891"/>
      <c r="D1048" s="891"/>
      <c r="E1048" s="984">
        <f t="shared" si="140"/>
        <v>0</v>
      </c>
      <c r="F1048" s="890">
        <f>IF(A1048=0,0,ROUND(E1048/VLOOKUP(A1048,'Teaching Areas'!$A$18:$B$86,2,FALSE),0))</f>
        <v>0</v>
      </c>
      <c r="G1048" s="891"/>
      <c r="H1048" s="890" t="str">
        <f t="shared" si="141"/>
        <v/>
      </c>
      <c r="I1048" s="983"/>
      <c r="J1048" s="923"/>
      <c r="K1048" s="922"/>
      <c r="L1048" s="922"/>
      <c r="M1048" s="922"/>
      <c r="N1048" s="924"/>
      <c r="O1048" s="1096" t="str">
        <f t="shared" si="142"/>
        <v/>
      </c>
      <c r="P1048" s="926"/>
      <c r="Q1048" s="926"/>
      <c r="R1048" s="926"/>
      <c r="S1048" s="926"/>
      <c r="T1048" s="926"/>
      <c r="U1048" s="926"/>
      <c r="V1048" s="926"/>
      <c r="W1048" s="926"/>
      <c r="X1048" s="926"/>
      <c r="Y1048" s="926"/>
      <c r="Z1048" s="926"/>
      <c r="AA1048" s="926"/>
      <c r="AB1048" s="926"/>
      <c r="AC1048" s="926"/>
      <c r="AD1048" s="926"/>
      <c r="AE1048" s="926"/>
    </row>
    <row r="1049" spans="1:31" ht="15" customHeight="1" x14ac:dyDescent="0.2">
      <c r="A1049" s="943"/>
      <c r="B1049" s="937"/>
      <c r="C1049" s="893"/>
      <c r="D1049" s="893"/>
      <c r="E1049" s="984">
        <f t="shared" si="140"/>
        <v>0</v>
      </c>
      <c r="F1049" s="890">
        <f>IF(A1049=0,0,ROUND(E1049/VLOOKUP(A1049,'Teaching Areas'!$A$18:$B$86,2,FALSE),0))</f>
        <v>0</v>
      </c>
      <c r="G1049" s="891"/>
      <c r="H1049" s="890" t="str">
        <f t="shared" si="141"/>
        <v/>
      </c>
      <c r="I1049" s="983"/>
      <c r="J1049" s="923"/>
      <c r="K1049" s="922"/>
      <c r="L1049" s="922"/>
      <c r="M1049" s="922"/>
      <c r="N1049" s="924"/>
      <c r="O1049" s="1096" t="str">
        <f t="shared" si="142"/>
        <v/>
      </c>
      <c r="P1049" s="926"/>
      <c r="Q1049" s="926"/>
      <c r="R1049" s="926"/>
      <c r="S1049" s="926"/>
      <c r="T1049" s="926"/>
      <c r="U1049" s="926"/>
      <c r="V1049" s="926"/>
      <c r="W1049" s="926"/>
      <c r="X1049" s="926"/>
      <c r="Y1049" s="926"/>
      <c r="Z1049" s="926"/>
      <c r="AA1049" s="926"/>
      <c r="AB1049" s="926"/>
      <c r="AC1049" s="926"/>
      <c r="AD1049" s="926"/>
      <c r="AE1049" s="926"/>
    </row>
    <row r="1050" spans="1:31" ht="15" customHeight="1" x14ac:dyDescent="0.2">
      <c r="A1050" s="943"/>
      <c r="B1050" s="938"/>
      <c r="C1050" s="891"/>
      <c r="D1050" s="891"/>
      <c r="E1050" s="984">
        <f t="shared" si="140"/>
        <v>0</v>
      </c>
      <c r="F1050" s="890">
        <f>IF(A1050=0,0,ROUND(E1050/VLOOKUP(A1050,'Teaching Areas'!$A$18:$B$86,2,FALSE),0))</f>
        <v>0</v>
      </c>
      <c r="G1050" s="891"/>
      <c r="H1050" s="890" t="str">
        <f t="shared" si="141"/>
        <v/>
      </c>
      <c r="I1050" s="983"/>
      <c r="J1050" s="923"/>
      <c r="K1050" s="922"/>
      <c r="L1050" s="922"/>
      <c r="M1050" s="922"/>
      <c r="N1050" s="924"/>
      <c r="O1050" s="1096" t="str">
        <f t="shared" si="142"/>
        <v/>
      </c>
      <c r="P1050" s="926"/>
      <c r="Q1050" s="926"/>
      <c r="R1050" s="926"/>
      <c r="S1050" s="926"/>
      <c r="T1050" s="926"/>
      <c r="U1050" s="926"/>
      <c r="V1050" s="926"/>
      <c r="W1050" s="926"/>
      <c r="X1050" s="926"/>
      <c r="Y1050" s="926"/>
      <c r="Z1050" s="926"/>
      <c r="AA1050" s="926"/>
      <c r="AB1050" s="926"/>
      <c r="AC1050" s="926"/>
      <c r="AD1050" s="926"/>
      <c r="AE1050" s="926"/>
    </row>
    <row r="1051" spans="1:31" ht="15" customHeight="1" x14ac:dyDescent="0.2">
      <c r="A1051" s="943"/>
      <c r="B1051" s="938"/>
      <c r="C1051" s="891"/>
      <c r="D1051" s="891"/>
      <c r="E1051" s="984">
        <f t="shared" si="140"/>
        <v>0</v>
      </c>
      <c r="F1051" s="890">
        <f>IF(A1051=0,0,ROUND(E1051/VLOOKUP(A1051,'Teaching Areas'!$A$18:$B$86,2,FALSE),0))</f>
        <v>0</v>
      </c>
      <c r="G1051" s="891"/>
      <c r="H1051" s="890" t="str">
        <f t="shared" si="141"/>
        <v/>
      </c>
      <c r="I1051" s="983"/>
      <c r="J1051" s="923"/>
      <c r="K1051" s="922"/>
      <c r="L1051" s="922"/>
      <c r="M1051" s="922"/>
      <c r="N1051" s="924"/>
      <c r="O1051" s="1096" t="str">
        <f t="shared" si="142"/>
        <v/>
      </c>
      <c r="P1051" s="926"/>
      <c r="Q1051" s="926"/>
      <c r="R1051" s="926"/>
      <c r="S1051" s="926"/>
      <c r="T1051" s="926"/>
      <c r="U1051" s="926"/>
      <c r="V1051" s="926"/>
      <c r="W1051" s="926"/>
      <c r="X1051" s="926"/>
      <c r="Y1051" s="926"/>
      <c r="Z1051" s="926"/>
      <c r="AA1051" s="926"/>
      <c r="AB1051" s="926"/>
      <c r="AC1051" s="926"/>
      <c r="AD1051" s="926"/>
      <c r="AE1051" s="926"/>
    </row>
    <row r="1052" spans="1:31" ht="15" hidden="1" customHeight="1" thickBot="1" x14ac:dyDescent="0.25">
      <c r="A1052" s="943"/>
      <c r="B1052" s="938"/>
      <c r="C1052" s="891"/>
      <c r="D1052" s="891"/>
      <c r="E1052" s="984">
        <f t="shared" si="140"/>
        <v>0</v>
      </c>
      <c r="F1052" s="890">
        <f>IF(A1052=0,0,ROUND(E1052/VLOOKUP(A1052,'Teaching Areas'!$A$18:$B$86,2,FALSE),0))</f>
        <v>0</v>
      </c>
      <c r="G1052" s="891"/>
      <c r="H1052" s="890" t="str">
        <f t="shared" si="141"/>
        <v/>
      </c>
      <c r="I1052" s="983"/>
      <c r="J1052" s="923"/>
      <c r="K1052" s="922"/>
      <c r="L1052" s="922"/>
      <c r="M1052" s="922"/>
      <c r="N1052" s="924"/>
      <c r="O1052" s="1096" t="str">
        <f t="shared" si="142"/>
        <v/>
      </c>
      <c r="P1052" s="926"/>
      <c r="Q1052" s="926"/>
      <c r="R1052" s="926"/>
      <c r="S1052" s="926"/>
      <c r="T1052" s="926"/>
      <c r="U1052" s="926"/>
      <c r="V1052" s="926"/>
      <c r="W1052" s="926"/>
      <c r="X1052" s="926"/>
      <c r="Y1052" s="926"/>
      <c r="Z1052" s="926"/>
      <c r="AA1052" s="926"/>
      <c r="AB1052" s="926"/>
      <c r="AC1052" s="926"/>
      <c r="AD1052" s="926"/>
      <c r="AE1052" s="926"/>
    </row>
    <row r="1053" spans="1:31" ht="15" hidden="1" customHeight="1" thickBot="1" x14ac:dyDescent="0.25">
      <c r="A1053" s="943"/>
      <c r="B1053" s="938"/>
      <c r="C1053" s="891"/>
      <c r="D1053" s="891"/>
      <c r="E1053" s="984">
        <f t="shared" si="140"/>
        <v>0</v>
      </c>
      <c r="F1053" s="890">
        <f>IF(A1053=0,0,ROUND(E1053/VLOOKUP(A1053,'Teaching Areas'!$A$18:$B$86,2,FALSE),0))</f>
        <v>0</v>
      </c>
      <c r="G1053" s="891"/>
      <c r="H1053" s="890" t="str">
        <f t="shared" si="141"/>
        <v/>
      </c>
      <c r="I1053" s="983"/>
      <c r="J1053" s="923"/>
      <c r="K1053" s="922"/>
      <c r="L1053" s="922"/>
      <c r="M1053" s="922"/>
      <c r="N1053" s="924"/>
      <c r="O1053" s="1096" t="str">
        <f t="shared" si="142"/>
        <v/>
      </c>
      <c r="P1053" s="926"/>
      <c r="Q1053" s="926"/>
      <c r="R1053" s="926"/>
      <c r="S1053" s="926"/>
      <c r="T1053" s="926"/>
      <c r="U1053" s="926"/>
      <c r="V1053" s="926"/>
      <c r="W1053" s="926"/>
      <c r="X1053" s="926"/>
      <c r="Y1053" s="926"/>
      <c r="Z1053" s="926"/>
      <c r="AA1053" s="926"/>
      <c r="AB1053" s="926"/>
      <c r="AC1053" s="926"/>
      <c r="AD1053" s="926"/>
      <c r="AE1053" s="926"/>
    </row>
    <row r="1054" spans="1:31" ht="15" hidden="1" customHeight="1" thickBot="1" x14ac:dyDescent="0.25">
      <c r="A1054" s="943"/>
      <c r="B1054" s="938"/>
      <c r="C1054" s="891"/>
      <c r="D1054" s="891"/>
      <c r="E1054" s="984">
        <f t="shared" si="140"/>
        <v>0</v>
      </c>
      <c r="F1054" s="890">
        <f>IF(A1054=0,0,ROUND(E1054/VLOOKUP(A1054,'Teaching Areas'!$A$18:$B$86,2,FALSE),0))</f>
        <v>0</v>
      </c>
      <c r="G1054" s="891"/>
      <c r="H1054" s="890" t="str">
        <f t="shared" si="141"/>
        <v/>
      </c>
      <c r="I1054" s="983"/>
      <c r="J1054" s="923"/>
      <c r="K1054" s="922"/>
      <c r="L1054" s="922"/>
      <c r="M1054" s="922"/>
      <c r="N1054" s="924"/>
      <c r="O1054" s="1096" t="str">
        <f t="shared" si="142"/>
        <v/>
      </c>
      <c r="P1054" s="926"/>
      <c r="Q1054" s="926"/>
      <c r="R1054" s="926"/>
      <c r="S1054" s="926"/>
      <c r="T1054" s="926"/>
      <c r="U1054" s="926"/>
      <c r="V1054" s="926"/>
      <c r="W1054" s="926"/>
      <c r="X1054" s="926"/>
      <c r="Y1054" s="926"/>
      <c r="Z1054" s="926"/>
      <c r="AA1054" s="926"/>
      <c r="AB1054" s="926"/>
      <c r="AC1054" s="926"/>
      <c r="AD1054" s="926"/>
      <c r="AE1054" s="926"/>
    </row>
    <row r="1055" spans="1:31" ht="15" hidden="1" customHeight="1" thickBot="1" x14ac:dyDescent="0.25">
      <c r="A1055" s="943"/>
      <c r="B1055" s="938"/>
      <c r="C1055" s="891"/>
      <c r="D1055" s="891"/>
      <c r="E1055" s="984">
        <f t="shared" si="140"/>
        <v>0</v>
      </c>
      <c r="F1055" s="890">
        <f>IF(A1055=0,0,ROUND(E1055/VLOOKUP(A1055,'Teaching Areas'!$A$18:$B$86,2,FALSE),0))</f>
        <v>0</v>
      </c>
      <c r="G1055" s="891"/>
      <c r="H1055" s="890" t="str">
        <f t="shared" si="141"/>
        <v/>
      </c>
      <c r="I1055" s="983"/>
      <c r="J1055" s="923"/>
      <c r="K1055" s="922"/>
      <c r="L1055" s="922"/>
      <c r="M1055" s="922"/>
      <c r="N1055" s="924"/>
      <c r="O1055" s="1096" t="str">
        <f t="shared" si="142"/>
        <v/>
      </c>
      <c r="P1055" s="926"/>
      <c r="Q1055" s="926"/>
      <c r="R1055" s="926"/>
      <c r="S1055" s="926"/>
      <c r="T1055" s="926"/>
      <c r="U1055" s="926"/>
      <c r="V1055" s="926"/>
      <c r="W1055" s="926"/>
      <c r="X1055" s="926"/>
      <c r="Y1055" s="926"/>
      <c r="Z1055" s="926"/>
      <c r="AA1055" s="926"/>
      <c r="AB1055" s="926"/>
      <c r="AC1055" s="926"/>
      <c r="AD1055" s="926"/>
      <c r="AE1055" s="926"/>
    </row>
    <row r="1056" spans="1:31" ht="15" hidden="1" customHeight="1" thickBot="1" x14ac:dyDescent="0.25">
      <c r="A1056" s="943"/>
      <c r="B1056" s="938"/>
      <c r="C1056" s="891"/>
      <c r="D1056" s="891"/>
      <c r="E1056" s="984">
        <f t="shared" si="140"/>
        <v>0</v>
      </c>
      <c r="F1056" s="890">
        <f>IF(A1056=0,0,ROUND(E1056/VLOOKUP(A1056,'Teaching Areas'!$A$18:$B$86,2,FALSE),0))</f>
        <v>0</v>
      </c>
      <c r="G1056" s="891"/>
      <c r="H1056" s="890" t="str">
        <f t="shared" si="141"/>
        <v/>
      </c>
      <c r="I1056" s="983"/>
      <c r="J1056" s="923"/>
      <c r="K1056" s="922"/>
      <c r="L1056" s="922"/>
      <c r="M1056" s="922"/>
      <c r="N1056" s="924"/>
      <c r="O1056" s="1096" t="str">
        <f t="shared" si="142"/>
        <v/>
      </c>
      <c r="P1056" s="926"/>
      <c r="Q1056" s="926"/>
      <c r="R1056" s="926"/>
      <c r="S1056" s="926"/>
      <c r="T1056" s="926"/>
      <c r="U1056" s="926"/>
      <c r="V1056" s="926"/>
      <c r="W1056" s="926"/>
      <c r="X1056" s="926"/>
      <c r="Y1056" s="926"/>
      <c r="Z1056" s="926"/>
      <c r="AA1056" s="926"/>
      <c r="AB1056" s="926"/>
      <c r="AC1056" s="926"/>
      <c r="AD1056" s="926"/>
      <c r="AE1056" s="926"/>
    </row>
    <row r="1057" spans="1:31" ht="15" hidden="1" customHeight="1" thickBot="1" x14ac:dyDescent="0.25">
      <c r="A1057" s="943"/>
      <c r="B1057" s="938"/>
      <c r="C1057" s="891"/>
      <c r="D1057" s="891"/>
      <c r="E1057" s="984">
        <f t="shared" si="140"/>
        <v>0</v>
      </c>
      <c r="F1057" s="890">
        <f>IF(A1057=0,0,ROUND(E1057/VLOOKUP(A1057,'Teaching Areas'!$A$18:$B$86,2,FALSE),0))</f>
        <v>0</v>
      </c>
      <c r="G1057" s="891"/>
      <c r="H1057" s="890" t="str">
        <f t="shared" si="141"/>
        <v/>
      </c>
      <c r="I1057" s="983"/>
      <c r="J1057" s="923"/>
      <c r="K1057" s="922"/>
      <c r="L1057" s="922"/>
      <c r="M1057" s="922"/>
      <c r="N1057" s="924"/>
      <c r="O1057" s="1096" t="str">
        <f t="shared" si="142"/>
        <v/>
      </c>
      <c r="P1057" s="926"/>
      <c r="Q1057" s="926"/>
      <c r="R1057" s="926"/>
      <c r="S1057" s="926"/>
      <c r="T1057" s="926"/>
      <c r="U1057" s="926"/>
      <c r="V1057" s="926"/>
      <c r="W1057" s="926"/>
      <c r="X1057" s="926"/>
      <c r="Y1057" s="926"/>
      <c r="Z1057" s="926"/>
      <c r="AA1057" s="926"/>
      <c r="AB1057" s="926"/>
      <c r="AC1057" s="926"/>
      <c r="AD1057" s="926"/>
      <c r="AE1057" s="926"/>
    </row>
    <row r="1058" spans="1:31" ht="15" hidden="1" customHeight="1" thickBot="1" x14ac:dyDescent="0.25">
      <c r="A1058" s="943"/>
      <c r="B1058" s="938"/>
      <c r="C1058" s="891"/>
      <c r="D1058" s="891"/>
      <c r="E1058" s="984">
        <f t="shared" si="140"/>
        <v>0</v>
      </c>
      <c r="F1058" s="890">
        <f>IF(A1058=0,0,ROUND(E1058/VLOOKUP(A1058,'Teaching Areas'!$A$18:$B$86,2,FALSE),0))</f>
        <v>0</v>
      </c>
      <c r="G1058" s="891"/>
      <c r="H1058" s="890" t="str">
        <f t="shared" si="141"/>
        <v/>
      </c>
      <c r="I1058" s="983"/>
      <c r="J1058" s="923"/>
      <c r="K1058" s="922"/>
      <c r="L1058" s="922"/>
      <c r="M1058" s="922"/>
      <c r="N1058" s="924"/>
      <c r="O1058" s="1096" t="str">
        <f t="shared" si="142"/>
        <v/>
      </c>
      <c r="P1058" s="926"/>
      <c r="Q1058" s="926"/>
      <c r="R1058" s="926"/>
      <c r="S1058" s="926"/>
      <c r="T1058" s="926"/>
      <c r="U1058" s="926"/>
      <c r="V1058" s="926"/>
      <c r="W1058" s="926"/>
      <c r="X1058" s="926"/>
      <c r="Y1058" s="926"/>
      <c r="Z1058" s="926"/>
      <c r="AA1058" s="926"/>
      <c r="AB1058" s="926"/>
      <c r="AC1058" s="926"/>
      <c r="AD1058" s="926"/>
      <c r="AE1058" s="926"/>
    </row>
    <row r="1059" spans="1:31" ht="15" hidden="1" customHeight="1" thickBot="1" x14ac:dyDescent="0.25">
      <c r="A1059" s="943"/>
      <c r="B1059" s="938"/>
      <c r="C1059" s="891"/>
      <c r="D1059" s="891"/>
      <c r="E1059" s="984">
        <f t="shared" si="140"/>
        <v>0</v>
      </c>
      <c r="F1059" s="890">
        <f>IF(A1059=0,0,ROUND(E1059/VLOOKUP(A1059,'Teaching Areas'!$A$18:$B$86,2,FALSE),0))</f>
        <v>0</v>
      </c>
      <c r="G1059" s="891"/>
      <c r="H1059" s="890" t="str">
        <f t="shared" si="141"/>
        <v/>
      </c>
      <c r="I1059" s="983"/>
      <c r="J1059" s="923"/>
      <c r="K1059" s="922"/>
      <c r="L1059" s="922"/>
      <c r="M1059" s="922"/>
      <c r="N1059" s="924"/>
      <c r="O1059" s="1096" t="str">
        <f t="shared" si="142"/>
        <v/>
      </c>
      <c r="P1059" s="926"/>
      <c r="Q1059" s="926"/>
      <c r="R1059" s="926"/>
      <c r="S1059" s="926"/>
      <c r="T1059" s="926"/>
      <c r="U1059" s="926"/>
      <c r="V1059" s="926"/>
      <c r="W1059" s="926"/>
      <c r="X1059" s="926"/>
      <c r="Y1059" s="926"/>
      <c r="Z1059" s="926"/>
      <c r="AA1059" s="926"/>
      <c r="AB1059" s="926"/>
      <c r="AC1059" s="926"/>
      <c r="AD1059" s="926"/>
      <c r="AE1059" s="926"/>
    </row>
    <row r="1060" spans="1:31" ht="15" hidden="1" customHeight="1" thickBot="1" x14ac:dyDescent="0.25">
      <c r="A1060" s="943"/>
      <c r="B1060" s="938"/>
      <c r="C1060" s="891"/>
      <c r="D1060" s="891"/>
      <c r="E1060" s="984">
        <f t="shared" si="140"/>
        <v>0</v>
      </c>
      <c r="F1060" s="890">
        <f>IF(A1060=0,0,ROUND(E1060/VLOOKUP(A1060,'Teaching Areas'!$A$18:$B$86,2,FALSE),0))</f>
        <v>0</v>
      </c>
      <c r="G1060" s="891"/>
      <c r="H1060" s="890" t="str">
        <f t="shared" si="141"/>
        <v/>
      </c>
      <c r="I1060" s="983"/>
      <c r="J1060" s="923"/>
      <c r="K1060" s="922"/>
      <c r="L1060" s="922"/>
      <c r="M1060" s="922"/>
      <c r="N1060" s="924"/>
      <c r="O1060" s="1096" t="str">
        <f t="shared" si="142"/>
        <v/>
      </c>
      <c r="P1060" s="926"/>
      <c r="Q1060" s="926"/>
      <c r="R1060" s="926"/>
      <c r="S1060" s="926"/>
      <c r="T1060" s="926"/>
      <c r="U1060" s="926"/>
      <c r="V1060" s="926"/>
      <c r="W1060" s="926"/>
      <c r="X1060" s="926"/>
      <c r="Y1060" s="926"/>
      <c r="Z1060" s="926"/>
      <c r="AA1060" s="926"/>
      <c r="AB1060" s="926"/>
      <c r="AC1060" s="926"/>
      <c r="AD1060" s="926"/>
      <c r="AE1060" s="926"/>
    </row>
    <row r="1061" spans="1:31" ht="15" hidden="1" customHeight="1" thickBot="1" x14ac:dyDescent="0.25">
      <c r="A1061" s="943"/>
      <c r="B1061" s="938"/>
      <c r="C1061" s="891"/>
      <c r="D1061" s="891"/>
      <c r="E1061" s="984">
        <f t="shared" si="140"/>
        <v>0</v>
      </c>
      <c r="F1061" s="890">
        <f>IF(A1061=0,0,ROUND(E1061/VLOOKUP(A1061,'Teaching Areas'!$A$18:$B$86,2,FALSE),0))</f>
        <v>0</v>
      </c>
      <c r="G1061" s="891"/>
      <c r="H1061" s="890" t="str">
        <f t="shared" si="141"/>
        <v/>
      </c>
      <c r="I1061" s="983"/>
      <c r="J1061" s="923"/>
      <c r="K1061" s="922"/>
      <c r="L1061" s="922"/>
      <c r="M1061" s="922"/>
      <c r="N1061" s="924"/>
      <c r="O1061" s="1096" t="str">
        <f t="shared" si="142"/>
        <v/>
      </c>
      <c r="P1061" s="926"/>
      <c r="Q1061" s="926"/>
      <c r="R1061" s="926"/>
      <c r="S1061" s="926"/>
      <c r="T1061" s="926"/>
      <c r="U1061" s="926"/>
      <c r="V1061" s="926"/>
      <c r="W1061" s="926"/>
      <c r="X1061" s="926"/>
      <c r="Y1061" s="926"/>
      <c r="Z1061" s="926"/>
      <c r="AA1061" s="926"/>
      <c r="AB1061" s="926"/>
      <c r="AC1061" s="926"/>
      <c r="AD1061" s="926"/>
      <c r="AE1061" s="926"/>
    </row>
    <row r="1062" spans="1:31" ht="15" hidden="1" customHeight="1" thickBot="1" x14ac:dyDescent="0.25">
      <c r="A1062" s="943"/>
      <c r="B1062" s="938"/>
      <c r="C1062" s="891"/>
      <c r="D1062" s="891"/>
      <c r="E1062" s="984">
        <f t="shared" si="140"/>
        <v>0</v>
      </c>
      <c r="F1062" s="890">
        <f>IF(A1062=0,0,ROUND(E1062/VLOOKUP(A1062,'Teaching Areas'!$A$18:$B$86,2,FALSE),0))</f>
        <v>0</v>
      </c>
      <c r="G1062" s="891"/>
      <c r="H1062" s="890" t="str">
        <f t="shared" si="141"/>
        <v/>
      </c>
      <c r="I1062" s="983"/>
      <c r="J1062" s="923"/>
      <c r="K1062" s="922"/>
      <c r="L1062" s="922"/>
      <c r="M1062" s="922"/>
      <c r="N1062" s="924"/>
      <c r="O1062" s="1096" t="str">
        <f t="shared" si="142"/>
        <v/>
      </c>
      <c r="P1062" s="926"/>
      <c r="Q1062" s="926"/>
      <c r="R1062" s="926"/>
      <c r="S1062" s="926"/>
      <c r="T1062" s="926"/>
      <c r="U1062" s="926"/>
      <c r="V1062" s="926"/>
      <c r="W1062" s="926"/>
      <c r="X1062" s="926"/>
      <c r="Y1062" s="926"/>
      <c r="Z1062" s="926"/>
      <c r="AA1062" s="926"/>
      <c r="AB1062" s="926"/>
      <c r="AC1062" s="926"/>
      <c r="AD1062" s="926"/>
      <c r="AE1062" s="926"/>
    </row>
    <row r="1063" spans="1:31" ht="15" hidden="1" customHeight="1" thickBot="1" x14ac:dyDescent="0.25">
      <c r="A1063" s="943"/>
      <c r="B1063" s="938"/>
      <c r="C1063" s="891"/>
      <c r="D1063" s="891"/>
      <c r="E1063" s="984">
        <f t="shared" si="140"/>
        <v>0</v>
      </c>
      <c r="F1063" s="890">
        <f>IF(A1063=0,0,ROUND(E1063/VLOOKUP(A1063,'Teaching Areas'!$A$18:$B$86,2,FALSE),0))</f>
        <v>0</v>
      </c>
      <c r="G1063" s="891"/>
      <c r="H1063" s="890" t="str">
        <f t="shared" si="141"/>
        <v/>
      </c>
      <c r="I1063" s="983"/>
      <c r="J1063" s="923"/>
      <c r="K1063" s="922"/>
      <c r="L1063" s="922"/>
      <c r="M1063" s="922"/>
      <c r="N1063" s="924"/>
      <c r="O1063" s="1096" t="str">
        <f t="shared" si="142"/>
        <v/>
      </c>
      <c r="P1063" s="926"/>
      <c r="Q1063" s="926"/>
      <c r="R1063" s="926"/>
      <c r="S1063" s="926"/>
      <c r="T1063" s="926"/>
      <c r="U1063" s="926"/>
      <c r="V1063" s="926"/>
      <c r="W1063" s="926"/>
      <c r="X1063" s="926"/>
      <c r="Y1063" s="926"/>
      <c r="Z1063" s="926"/>
      <c r="AA1063" s="926"/>
      <c r="AB1063" s="926"/>
      <c r="AC1063" s="926"/>
      <c r="AD1063" s="926"/>
      <c r="AE1063" s="926"/>
    </row>
    <row r="1064" spans="1:31" ht="15" hidden="1" customHeight="1" thickBot="1" x14ac:dyDescent="0.25">
      <c r="A1064" s="943"/>
      <c r="B1064" s="938"/>
      <c r="C1064" s="891"/>
      <c r="D1064" s="891"/>
      <c r="E1064" s="984">
        <f t="shared" si="140"/>
        <v>0</v>
      </c>
      <c r="F1064" s="890">
        <f>IF(A1064=0,0,ROUND(E1064/VLOOKUP(A1064,'Teaching Areas'!$A$18:$B$86,2,FALSE),0))</f>
        <v>0</v>
      </c>
      <c r="G1064" s="891"/>
      <c r="H1064" s="890" t="str">
        <f t="shared" si="141"/>
        <v/>
      </c>
      <c r="I1064" s="983"/>
      <c r="J1064" s="923"/>
      <c r="K1064" s="922"/>
      <c r="L1064" s="922"/>
      <c r="M1064" s="922"/>
      <c r="N1064" s="924"/>
      <c r="O1064" s="1096" t="str">
        <f t="shared" si="142"/>
        <v/>
      </c>
      <c r="P1064" s="926"/>
      <c r="Q1064" s="926"/>
      <c r="R1064" s="926"/>
      <c r="S1064" s="926"/>
      <c r="T1064" s="926"/>
      <c r="U1064" s="926"/>
      <c r="V1064" s="926"/>
      <c r="W1064" s="926"/>
      <c r="X1064" s="926"/>
      <c r="Y1064" s="926"/>
      <c r="Z1064" s="926"/>
      <c r="AA1064" s="926"/>
      <c r="AB1064" s="926"/>
      <c r="AC1064" s="926"/>
      <c r="AD1064" s="926"/>
      <c r="AE1064" s="926"/>
    </row>
    <row r="1065" spans="1:31" ht="15" hidden="1" customHeight="1" thickBot="1" x14ac:dyDescent="0.25">
      <c r="A1065" s="943"/>
      <c r="B1065" s="939"/>
      <c r="C1065" s="891"/>
      <c r="D1065" s="891"/>
      <c r="E1065" s="984">
        <f t="shared" si="140"/>
        <v>0</v>
      </c>
      <c r="F1065" s="890">
        <f>IF(A1065=0,0,ROUND(E1065/VLOOKUP(A1065,'Teaching Areas'!$A$18:$B$86,2,FALSE),0))</f>
        <v>0</v>
      </c>
      <c r="G1065" s="892"/>
      <c r="H1065" s="890" t="str">
        <f t="shared" si="141"/>
        <v/>
      </c>
      <c r="I1065" s="985"/>
      <c r="J1065" s="923"/>
      <c r="K1065" s="922"/>
      <c r="L1065" s="922"/>
      <c r="M1065" s="922"/>
      <c r="N1065" s="924"/>
      <c r="O1065" s="1096" t="str">
        <f t="shared" si="142"/>
        <v/>
      </c>
      <c r="P1065" s="926"/>
      <c r="Q1065" s="926"/>
      <c r="R1065" s="926"/>
      <c r="S1065" s="926"/>
      <c r="T1065" s="926"/>
      <c r="U1065" s="926"/>
      <c r="V1065" s="926"/>
      <c r="W1065" s="926"/>
      <c r="X1065" s="926"/>
      <c r="Y1065" s="926"/>
      <c r="Z1065" s="926"/>
      <c r="AA1065" s="926"/>
      <c r="AB1065" s="926"/>
      <c r="AC1065" s="926"/>
      <c r="AD1065" s="926"/>
      <c r="AE1065" s="926"/>
    </row>
    <row r="1066" spans="1:31" ht="15" hidden="1" customHeight="1" thickBot="1" x14ac:dyDescent="0.25">
      <c r="A1066" s="943"/>
      <c r="B1066" s="939"/>
      <c r="C1066" s="891"/>
      <c r="D1066" s="891"/>
      <c r="E1066" s="984">
        <f t="shared" si="140"/>
        <v>0</v>
      </c>
      <c r="F1066" s="890">
        <f>IF(A1066=0,0,ROUND(E1066/VLOOKUP(A1066,'Teaching Areas'!$A$18:$B$86,2,FALSE),0))</f>
        <v>0</v>
      </c>
      <c r="G1066" s="892"/>
      <c r="H1066" s="890" t="str">
        <f t="shared" si="141"/>
        <v/>
      </c>
      <c r="I1066" s="985"/>
      <c r="J1066" s="923"/>
      <c r="K1066" s="922"/>
      <c r="L1066" s="922"/>
      <c r="M1066" s="922"/>
      <c r="N1066" s="924"/>
      <c r="O1066" s="1096" t="str">
        <f t="shared" si="142"/>
        <v/>
      </c>
      <c r="P1066" s="926"/>
      <c r="Q1066" s="926"/>
      <c r="R1066" s="926"/>
      <c r="S1066" s="926"/>
      <c r="T1066" s="926"/>
      <c r="U1066" s="926"/>
      <c r="V1066" s="926"/>
      <c r="W1066" s="926"/>
      <c r="X1066" s="926"/>
      <c r="Y1066" s="926"/>
      <c r="Z1066" s="926"/>
      <c r="AA1066" s="926"/>
      <c r="AB1066" s="926"/>
      <c r="AC1066" s="926"/>
      <c r="AD1066" s="926"/>
      <c r="AE1066" s="926"/>
    </row>
    <row r="1067" spans="1:31" ht="15" hidden="1" customHeight="1" thickBot="1" x14ac:dyDescent="0.25">
      <c r="A1067" s="943"/>
      <c r="B1067" s="938"/>
      <c r="C1067" s="891"/>
      <c r="D1067" s="891"/>
      <c r="E1067" s="984">
        <f t="shared" si="140"/>
        <v>0</v>
      </c>
      <c r="F1067" s="890">
        <f>IF(A1067=0,0,ROUND(E1067/VLOOKUP(A1067,'Teaching Areas'!$A$18:$B$86,2,FALSE),0))</f>
        <v>0</v>
      </c>
      <c r="G1067" s="891"/>
      <c r="H1067" s="890" t="str">
        <f t="shared" si="141"/>
        <v/>
      </c>
      <c r="I1067" s="983"/>
      <c r="J1067" s="923"/>
      <c r="K1067" s="922"/>
      <c r="L1067" s="922"/>
      <c r="M1067" s="922"/>
      <c r="N1067" s="924"/>
      <c r="O1067" s="1096" t="str">
        <f t="shared" si="142"/>
        <v/>
      </c>
      <c r="P1067" s="926"/>
      <c r="Q1067" s="926"/>
      <c r="R1067" s="926"/>
      <c r="S1067" s="926"/>
      <c r="T1067" s="926"/>
      <c r="U1067" s="926"/>
      <c r="V1067" s="926"/>
      <c r="W1067" s="926"/>
      <c r="X1067" s="926"/>
      <c r="Y1067" s="926"/>
      <c r="Z1067" s="926"/>
      <c r="AA1067" s="926"/>
      <c r="AB1067" s="926"/>
      <c r="AC1067" s="926"/>
      <c r="AD1067" s="926"/>
      <c r="AE1067" s="926"/>
    </row>
    <row r="1068" spans="1:31" ht="15" hidden="1" customHeight="1" thickBot="1" x14ac:dyDescent="0.25">
      <c r="A1068" s="943"/>
      <c r="B1068" s="938"/>
      <c r="C1068" s="891"/>
      <c r="D1068" s="891"/>
      <c r="E1068" s="984">
        <f t="shared" si="140"/>
        <v>0</v>
      </c>
      <c r="F1068" s="890">
        <f>IF(A1068=0,0,ROUND(E1068/VLOOKUP(A1068,'Teaching Areas'!$A$18:$B$86,2,FALSE),0))</f>
        <v>0</v>
      </c>
      <c r="G1068" s="891"/>
      <c r="H1068" s="890" t="str">
        <f t="shared" si="141"/>
        <v/>
      </c>
      <c r="I1068" s="983"/>
      <c r="J1068" s="923"/>
      <c r="K1068" s="922"/>
      <c r="L1068" s="922"/>
      <c r="M1068" s="922"/>
      <c r="N1068" s="924"/>
      <c r="O1068" s="1096" t="str">
        <f t="shared" ref="O1068:O1102" si="143">IF(A1068=0,"",LEFT(A1068,FIND(" ",A1068)-1))</f>
        <v/>
      </c>
      <c r="P1068" s="926"/>
      <c r="Q1068" s="926"/>
      <c r="R1068" s="926"/>
      <c r="S1068" s="926"/>
      <c r="T1068" s="926"/>
      <c r="U1068" s="926"/>
      <c r="V1068" s="926"/>
      <c r="W1068" s="926"/>
      <c r="X1068" s="926"/>
      <c r="Y1068" s="926"/>
      <c r="Z1068" s="926"/>
      <c r="AA1068" s="926"/>
      <c r="AB1068" s="926"/>
      <c r="AC1068" s="926"/>
      <c r="AD1068" s="926"/>
      <c r="AE1068" s="926"/>
    </row>
    <row r="1069" spans="1:31" ht="15" hidden="1" customHeight="1" thickBot="1" x14ac:dyDescent="0.25">
      <c r="A1069" s="943"/>
      <c r="B1069" s="937"/>
      <c r="C1069" s="893"/>
      <c r="D1069" s="893"/>
      <c r="E1069" s="984">
        <f t="shared" si="140"/>
        <v>0</v>
      </c>
      <c r="F1069" s="890">
        <f>IF(A1069=0,0,ROUND(E1069/VLOOKUP(A1069,'Teaching Areas'!$A$18:$B$86,2,FALSE),0))</f>
        <v>0</v>
      </c>
      <c r="G1069" s="891"/>
      <c r="H1069" s="890" t="str">
        <f t="shared" si="141"/>
        <v/>
      </c>
      <c r="I1069" s="983"/>
      <c r="J1069" s="923"/>
      <c r="K1069" s="922"/>
      <c r="L1069" s="922"/>
      <c r="M1069" s="922"/>
      <c r="N1069" s="924"/>
      <c r="O1069" s="1096" t="str">
        <f t="shared" si="143"/>
        <v/>
      </c>
      <c r="P1069" s="926"/>
      <c r="Q1069" s="926"/>
      <c r="R1069" s="926"/>
      <c r="S1069" s="926"/>
      <c r="T1069" s="926"/>
      <c r="U1069" s="926"/>
      <c r="V1069" s="926"/>
      <c r="W1069" s="926"/>
      <c r="X1069" s="926"/>
      <c r="Y1069" s="926"/>
      <c r="Z1069" s="926"/>
      <c r="AA1069" s="926"/>
      <c r="AB1069" s="926"/>
      <c r="AC1069" s="926"/>
      <c r="AD1069" s="926"/>
      <c r="AE1069" s="926"/>
    </row>
    <row r="1070" spans="1:31" ht="15" hidden="1" customHeight="1" thickBot="1" x14ac:dyDescent="0.25">
      <c r="A1070" s="943"/>
      <c r="B1070" s="938"/>
      <c r="C1070" s="891"/>
      <c r="D1070" s="891"/>
      <c r="E1070" s="984">
        <f t="shared" si="140"/>
        <v>0</v>
      </c>
      <c r="F1070" s="890">
        <f>IF(A1070=0,0,ROUND(E1070/VLOOKUP(A1070,'Teaching Areas'!$A$18:$B$86,2,FALSE),0))</f>
        <v>0</v>
      </c>
      <c r="G1070" s="891"/>
      <c r="H1070" s="890" t="str">
        <f t="shared" si="141"/>
        <v/>
      </c>
      <c r="I1070" s="983"/>
      <c r="J1070" s="923"/>
      <c r="K1070" s="922"/>
      <c r="L1070" s="922"/>
      <c r="M1070" s="922"/>
      <c r="N1070" s="924"/>
      <c r="O1070" s="1096" t="str">
        <f t="shared" si="143"/>
        <v/>
      </c>
      <c r="P1070" s="926"/>
      <c r="Q1070" s="926"/>
      <c r="R1070" s="926"/>
      <c r="S1070" s="926"/>
      <c r="T1070" s="926"/>
      <c r="U1070" s="926"/>
      <c r="V1070" s="926"/>
      <c r="W1070" s="926"/>
      <c r="X1070" s="926"/>
      <c r="Y1070" s="926"/>
      <c r="Z1070" s="926"/>
      <c r="AA1070" s="926"/>
      <c r="AB1070" s="926"/>
      <c r="AC1070" s="926"/>
      <c r="AD1070" s="926"/>
      <c r="AE1070" s="926"/>
    </row>
    <row r="1071" spans="1:31" ht="15" hidden="1" customHeight="1" thickBot="1" x14ac:dyDescent="0.25">
      <c r="A1071" s="943"/>
      <c r="B1071" s="938"/>
      <c r="C1071" s="891"/>
      <c r="D1071" s="891"/>
      <c r="E1071" s="984">
        <f t="shared" si="140"/>
        <v>0</v>
      </c>
      <c r="F1071" s="890">
        <f>IF(A1071=0,0,ROUND(E1071/VLOOKUP(A1071,'Teaching Areas'!$A$18:$B$86,2,FALSE),0))</f>
        <v>0</v>
      </c>
      <c r="G1071" s="891"/>
      <c r="H1071" s="890" t="str">
        <f t="shared" si="141"/>
        <v/>
      </c>
      <c r="I1071" s="983"/>
      <c r="J1071" s="923"/>
      <c r="K1071" s="922"/>
      <c r="L1071" s="922"/>
      <c r="M1071" s="922"/>
      <c r="N1071" s="924"/>
      <c r="O1071" s="1096" t="str">
        <f t="shared" si="143"/>
        <v/>
      </c>
      <c r="P1071" s="926"/>
      <c r="Q1071" s="926"/>
      <c r="R1071" s="926"/>
      <c r="S1071" s="926"/>
      <c r="T1071" s="926"/>
      <c r="U1071" s="926"/>
      <c r="V1071" s="926"/>
      <c r="W1071" s="926"/>
      <c r="X1071" s="926"/>
      <c r="Y1071" s="926"/>
      <c r="Z1071" s="926"/>
      <c r="AA1071" s="926"/>
      <c r="AB1071" s="926"/>
      <c r="AC1071" s="926"/>
      <c r="AD1071" s="926"/>
      <c r="AE1071" s="926"/>
    </row>
    <row r="1072" spans="1:31" ht="15" hidden="1" customHeight="1" thickBot="1" x14ac:dyDescent="0.25">
      <c r="A1072" s="943"/>
      <c r="B1072" s="938"/>
      <c r="C1072" s="891"/>
      <c r="D1072" s="891"/>
      <c r="E1072" s="984">
        <f t="shared" si="140"/>
        <v>0</v>
      </c>
      <c r="F1072" s="890">
        <f>IF(A1072=0,0,ROUND(E1072/VLOOKUP(A1072,'Teaching Areas'!$A$18:$B$86,2,FALSE),0))</f>
        <v>0</v>
      </c>
      <c r="G1072" s="891"/>
      <c r="H1072" s="890" t="str">
        <f t="shared" si="141"/>
        <v/>
      </c>
      <c r="I1072" s="983"/>
      <c r="J1072" s="923"/>
      <c r="K1072" s="922"/>
      <c r="L1072" s="922"/>
      <c r="M1072" s="922"/>
      <c r="N1072" s="924"/>
      <c r="O1072" s="1096" t="str">
        <f t="shared" si="143"/>
        <v/>
      </c>
      <c r="P1072" s="926"/>
      <c r="Q1072" s="926"/>
      <c r="R1072" s="926"/>
      <c r="S1072" s="926"/>
      <c r="T1072" s="926"/>
      <c r="U1072" s="926"/>
      <c r="V1072" s="926"/>
      <c r="W1072" s="926"/>
      <c r="X1072" s="926"/>
      <c r="Y1072" s="926"/>
      <c r="Z1072" s="926"/>
      <c r="AA1072" s="926"/>
      <c r="AB1072" s="926"/>
      <c r="AC1072" s="926"/>
      <c r="AD1072" s="926"/>
      <c r="AE1072" s="926"/>
    </row>
    <row r="1073" spans="1:31" ht="15" hidden="1" customHeight="1" thickBot="1" x14ac:dyDescent="0.25">
      <c r="A1073" s="943"/>
      <c r="B1073" s="938"/>
      <c r="C1073" s="891"/>
      <c r="D1073" s="891"/>
      <c r="E1073" s="984">
        <f t="shared" si="140"/>
        <v>0</v>
      </c>
      <c r="F1073" s="890">
        <f>IF(A1073=0,0,ROUND(E1073/VLOOKUP(A1073,'Teaching Areas'!$A$18:$B$86,2,FALSE),0))</f>
        <v>0</v>
      </c>
      <c r="G1073" s="891"/>
      <c r="H1073" s="890" t="str">
        <f t="shared" si="141"/>
        <v/>
      </c>
      <c r="I1073" s="983"/>
      <c r="J1073" s="923"/>
      <c r="K1073" s="922"/>
      <c r="L1073" s="922"/>
      <c r="M1073" s="922"/>
      <c r="N1073" s="924"/>
      <c r="O1073" s="1096" t="str">
        <f t="shared" si="143"/>
        <v/>
      </c>
      <c r="P1073" s="926"/>
      <c r="Q1073" s="926"/>
      <c r="R1073" s="926"/>
      <c r="S1073" s="926"/>
      <c r="T1073" s="926"/>
      <c r="U1073" s="926"/>
      <c r="V1073" s="926"/>
      <c r="W1073" s="926"/>
      <c r="X1073" s="926"/>
      <c r="Y1073" s="926"/>
      <c r="Z1073" s="926"/>
      <c r="AA1073" s="926"/>
      <c r="AB1073" s="926"/>
      <c r="AC1073" s="926"/>
      <c r="AD1073" s="926"/>
      <c r="AE1073" s="926"/>
    </row>
    <row r="1074" spans="1:31" ht="15" hidden="1" customHeight="1" thickBot="1" x14ac:dyDescent="0.25">
      <c r="A1074" s="943"/>
      <c r="B1074" s="938"/>
      <c r="C1074" s="891"/>
      <c r="D1074" s="891"/>
      <c r="E1074" s="984">
        <f t="shared" si="140"/>
        <v>0</v>
      </c>
      <c r="F1074" s="890">
        <f>IF(A1074=0,0,ROUND(E1074/VLOOKUP(A1074,'Teaching Areas'!$A$18:$B$86,2,FALSE),0))</f>
        <v>0</v>
      </c>
      <c r="G1074" s="891"/>
      <c r="H1074" s="890" t="str">
        <f t="shared" si="141"/>
        <v/>
      </c>
      <c r="I1074" s="983"/>
      <c r="J1074" s="923"/>
      <c r="K1074" s="922"/>
      <c r="L1074" s="922"/>
      <c r="M1074" s="922"/>
      <c r="N1074" s="924"/>
      <c r="O1074" s="1096" t="str">
        <f t="shared" si="143"/>
        <v/>
      </c>
      <c r="P1074" s="926"/>
      <c r="Q1074" s="926"/>
      <c r="R1074" s="926"/>
      <c r="S1074" s="926"/>
      <c r="T1074" s="926"/>
      <c r="U1074" s="926"/>
      <c r="V1074" s="926"/>
      <c r="W1074" s="926"/>
      <c r="X1074" s="926"/>
      <c r="Y1074" s="926"/>
      <c r="Z1074" s="926"/>
      <c r="AA1074" s="926"/>
      <c r="AB1074" s="926"/>
      <c r="AC1074" s="926"/>
      <c r="AD1074" s="926"/>
      <c r="AE1074" s="926"/>
    </row>
    <row r="1075" spans="1:31" ht="15" hidden="1" customHeight="1" thickBot="1" x14ac:dyDescent="0.25">
      <c r="A1075" s="943"/>
      <c r="B1075" s="938"/>
      <c r="C1075" s="891"/>
      <c r="D1075" s="891"/>
      <c r="E1075" s="984">
        <f t="shared" si="140"/>
        <v>0</v>
      </c>
      <c r="F1075" s="890">
        <f>IF(A1075=0,0,ROUND(E1075/VLOOKUP(A1075,'Teaching Areas'!$A$18:$B$86,2,FALSE),0))</f>
        <v>0</v>
      </c>
      <c r="G1075" s="891"/>
      <c r="H1075" s="890" t="str">
        <f t="shared" si="141"/>
        <v/>
      </c>
      <c r="I1075" s="983"/>
      <c r="J1075" s="923"/>
      <c r="K1075" s="922"/>
      <c r="L1075" s="922"/>
      <c r="M1075" s="922"/>
      <c r="N1075" s="924"/>
      <c r="O1075" s="1096" t="str">
        <f t="shared" si="143"/>
        <v/>
      </c>
      <c r="P1075" s="926"/>
      <c r="Q1075" s="926"/>
      <c r="R1075" s="926"/>
      <c r="S1075" s="926"/>
      <c r="T1075" s="926"/>
      <c r="U1075" s="926"/>
      <c r="V1075" s="926"/>
      <c r="W1075" s="926"/>
      <c r="X1075" s="926"/>
      <c r="Y1075" s="926"/>
      <c r="Z1075" s="926"/>
      <c r="AA1075" s="926"/>
      <c r="AB1075" s="926"/>
      <c r="AC1075" s="926"/>
      <c r="AD1075" s="926"/>
      <c r="AE1075" s="926"/>
    </row>
    <row r="1076" spans="1:31" ht="15" hidden="1" customHeight="1" thickBot="1" x14ac:dyDescent="0.25">
      <c r="A1076" s="943"/>
      <c r="B1076" s="938"/>
      <c r="C1076" s="891"/>
      <c r="D1076" s="891"/>
      <c r="E1076" s="984">
        <f t="shared" si="140"/>
        <v>0</v>
      </c>
      <c r="F1076" s="890">
        <f>IF(A1076=0,0,ROUND(E1076/VLOOKUP(A1076,'Teaching Areas'!$A$18:$B$86,2,FALSE),0))</f>
        <v>0</v>
      </c>
      <c r="G1076" s="891"/>
      <c r="H1076" s="890" t="str">
        <f t="shared" si="141"/>
        <v/>
      </c>
      <c r="I1076" s="983"/>
      <c r="J1076" s="923"/>
      <c r="K1076" s="922"/>
      <c r="L1076" s="922"/>
      <c r="M1076" s="922"/>
      <c r="N1076" s="924"/>
      <c r="O1076" s="1096" t="str">
        <f t="shared" si="143"/>
        <v/>
      </c>
      <c r="P1076" s="926"/>
      <c r="Q1076" s="926"/>
      <c r="R1076" s="926"/>
      <c r="S1076" s="926"/>
      <c r="T1076" s="926"/>
      <c r="U1076" s="926"/>
      <c r="V1076" s="926"/>
      <c r="W1076" s="926"/>
      <c r="X1076" s="926"/>
      <c r="Y1076" s="926"/>
      <c r="Z1076" s="926"/>
      <c r="AA1076" s="926"/>
      <c r="AB1076" s="926"/>
      <c r="AC1076" s="926"/>
      <c r="AD1076" s="926"/>
      <c r="AE1076" s="926"/>
    </row>
    <row r="1077" spans="1:31" ht="15" hidden="1" customHeight="1" thickBot="1" x14ac:dyDescent="0.25">
      <c r="A1077" s="943"/>
      <c r="B1077" s="938"/>
      <c r="C1077" s="891"/>
      <c r="D1077" s="891"/>
      <c r="E1077" s="984">
        <f t="shared" si="140"/>
        <v>0</v>
      </c>
      <c r="F1077" s="890">
        <f>IF(A1077=0,0,ROUND(E1077/VLOOKUP(A1077,'Teaching Areas'!$A$18:$B$86,2,FALSE),0))</f>
        <v>0</v>
      </c>
      <c r="G1077" s="891"/>
      <c r="H1077" s="890" t="str">
        <f t="shared" si="141"/>
        <v/>
      </c>
      <c r="I1077" s="983"/>
      <c r="J1077" s="923"/>
      <c r="K1077" s="922"/>
      <c r="L1077" s="922"/>
      <c r="M1077" s="922"/>
      <c r="N1077" s="924"/>
      <c r="O1077" s="1096" t="str">
        <f t="shared" si="143"/>
        <v/>
      </c>
      <c r="P1077" s="926"/>
      <c r="Q1077" s="926"/>
      <c r="R1077" s="926"/>
      <c r="S1077" s="926"/>
      <c r="T1077" s="926"/>
      <c r="U1077" s="926"/>
      <c r="V1077" s="926"/>
      <c r="W1077" s="926"/>
      <c r="X1077" s="926"/>
      <c r="Y1077" s="926"/>
      <c r="Z1077" s="926"/>
      <c r="AA1077" s="926"/>
      <c r="AB1077" s="926"/>
      <c r="AC1077" s="926"/>
      <c r="AD1077" s="926"/>
      <c r="AE1077" s="926"/>
    </row>
    <row r="1078" spans="1:31" ht="15" hidden="1" customHeight="1" thickBot="1" x14ac:dyDescent="0.25">
      <c r="A1078" s="943"/>
      <c r="B1078" s="938"/>
      <c r="C1078" s="891"/>
      <c r="D1078" s="891"/>
      <c r="E1078" s="984">
        <f t="shared" si="140"/>
        <v>0</v>
      </c>
      <c r="F1078" s="890">
        <f>IF(A1078=0,0,ROUND(E1078/VLOOKUP(A1078,'Teaching Areas'!$A$18:$B$86,2,FALSE),0))</f>
        <v>0</v>
      </c>
      <c r="G1078" s="891"/>
      <c r="H1078" s="890" t="str">
        <f t="shared" si="141"/>
        <v/>
      </c>
      <c r="I1078" s="983"/>
      <c r="J1078" s="923"/>
      <c r="K1078" s="922"/>
      <c r="L1078" s="922"/>
      <c r="M1078" s="922"/>
      <c r="N1078" s="924"/>
      <c r="O1078" s="1096" t="str">
        <f t="shared" si="143"/>
        <v/>
      </c>
      <c r="P1078" s="926"/>
      <c r="Q1078" s="926"/>
      <c r="R1078" s="926"/>
      <c r="S1078" s="926"/>
      <c r="T1078" s="926"/>
      <c r="U1078" s="926"/>
      <c r="V1078" s="926"/>
      <c r="W1078" s="926"/>
      <c r="X1078" s="926"/>
      <c r="Y1078" s="926"/>
      <c r="Z1078" s="926"/>
      <c r="AA1078" s="926"/>
      <c r="AB1078" s="926"/>
      <c r="AC1078" s="926"/>
      <c r="AD1078" s="926"/>
      <c r="AE1078" s="926"/>
    </row>
    <row r="1079" spans="1:31" ht="15" hidden="1" customHeight="1" thickBot="1" x14ac:dyDescent="0.25">
      <c r="A1079" s="943"/>
      <c r="B1079" s="938"/>
      <c r="C1079" s="891"/>
      <c r="D1079" s="891"/>
      <c r="E1079" s="984">
        <f t="shared" si="140"/>
        <v>0</v>
      </c>
      <c r="F1079" s="890">
        <f>IF(A1079=0,0,ROUND(E1079/VLOOKUP(A1079,'Teaching Areas'!$A$18:$B$86,2,FALSE),0))</f>
        <v>0</v>
      </c>
      <c r="G1079" s="891"/>
      <c r="H1079" s="890" t="str">
        <f t="shared" si="141"/>
        <v/>
      </c>
      <c r="I1079" s="983"/>
      <c r="J1079" s="923"/>
      <c r="K1079" s="922"/>
      <c r="L1079" s="922"/>
      <c r="M1079" s="922"/>
      <c r="N1079" s="924"/>
      <c r="O1079" s="1096" t="str">
        <f t="shared" si="143"/>
        <v/>
      </c>
      <c r="P1079" s="926"/>
      <c r="Q1079" s="926"/>
      <c r="R1079" s="926"/>
      <c r="S1079" s="926"/>
      <c r="T1079" s="926"/>
      <c r="U1079" s="926"/>
      <c r="V1079" s="926"/>
      <c r="W1079" s="926"/>
      <c r="X1079" s="926"/>
      <c r="Y1079" s="926"/>
      <c r="Z1079" s="926"/>
      <c r="AA1079" s="926"/>
      <c r="AB1079" s="926"/>
      <c r="AC1079" s="926"/>
      <c r="AD1079" s="926"/>
      <c r="AE1079" s="926"/>
    </row>
    <row r="1080" spans="1:31" ht="15" hidden="1" customHeight="1" thickBot="1" x14ac:dyDescent="0.25">
      <c r="A1080" s="943"/>
      <c r="B1080" s="938"/>
      <c r="C1080" s="891"/>
      <c r="D1080" s="891"/>
      <c r="E1080" s="984">
        <f t="shared" si="140"/>
        <v>0</v>
      </c>
      <c r="F1080" s="890">
        <f>IF(A1080=0,0,ROUND(E1080/VLOOKUP(A1080,'Teaching Areas'!$A$18:$B$86,2,FALSE),0))</f>
        <v>0</v>
      </c>
      <c r="G1080" s="891"/>
      <c r="H1080" s="890" t="str">
        <f t="shared" si="141"/>
        <v/>
      </c>
      <c r="I1080" s="983"/>
      <c r="J1080" s="923"/>
      <c r="K1080" s="922"/>
      <c r="L1080" s="922"/>
      <c r="M1080" s="922"/>
      <c r="N1080" s="924"/>
      <c r="O1080" s="1096" t="str">
        <f t="shared" si="143"/>
        <v/>
      </c>
      <c r="P1080" s="926"/>
      <c r="Q1080" s="926"/>
      <c r="R1080" s="926"/>
      <c r="S1080" s="926"/>
      <c r="T1080" s="926"/>
      <c r="U1080" s="926"/>
      <c r="V1080" s="926"/>
      <c r="W1080" s="926"/>
      <c r="X1080" s="926"/>
      <c r="Y1080" s="926"/>
      <c r="Z1080" s="926"/>
      <c r="AA1080" s="926"/>
      <c r="AB1080" s="926"/>
      <c r="AC1080" s="926"/>
      <c r="AD1080" s="926"/>
      <c r="AE1080" s="926"/>
    </row>
    <row r="1081" spans="1:31" ht="15" hidden="1" customHeight="1" thickBot="1" x14ac:dyDescent="0.25">
      <c r="A1081" s="943"/>
      <c r="B1081" s="938"/>
      <c r="C1081" s="891"/>
      <c r="D1081" s="891"/>
      <c r="E1081" s="984">
        <f t="shared" si="140"/>
        <v>0</v>
      </c>
      <c r="F1081" s="890">
        <f>IF(A1081=0,0,ROUND(E1081/VLOOKUP(A1081,'Teaching Areas'!$A$18:$B$86,2,FALSE),0))</f>
        <v>0</v>
      </c>
      <c r="G1081" s="891"/>
      <c r="H1081" s="890" t="str">
        <f t="shared" si="141"/>
        <v/>
      </c>
      <c r="I1081" s="983"/>
      <c r="J1081" s="923"/>
      <c r="K1081" s="922"/>
      <c r="L1081" s="922"/>
      <c r="M1081" s="922"/>
      <c r="N1081" s="924"/>
      <c r="O1081" s="1096" t="str">
        <f t="shared" si="143"/>
        <v/>
      </c>
      <c r="P1081" s="926"/>
      <c r="Q1081" s="926"/>
      <c r="R1081" s="926"/>
      <c r="S1081" s="926"/>
      <c r="T1081" s="926"/>
      <c r="U1081" s="926"/>
      <c r="V1081" s="926"/>
      <c r="W1081" s="926"/>
      <c r="X1081" s="926"/>
      <c r="Y1081" s="926"/>
      <c r="Z1081" s="926"/>
      <c r="AA1081" s="926"/>
      <c r="AB1081" s="926"/>
      <c r="AC1081" s="926"/>
      <c r="AD1081" s="926"/>
      <c r="AE1081" s="926"/>
    </row>
    <row r="1082" spans="1:31" ht="15" hidden="1" customHeight="1" thickBot="1" x14ac:dyDescent="0.25">
      <c r="A1082" s="943"/>
      <c r="B1082" s="938"/>
      <c r="C1082" s="891"/>
      <c r="D1082" s="891"/>
      <c r="E1082" s="984">
        <f t="shared" si="140"/>
        <v>0</v>
      </c>
      <c r="F1082" s="890">
        <f>IF(A1082=0,0,ROUND(E1082/VLOOKUP(A1082,'Teaching Areas'!$A$18:$B$86,2,FALSE),0))</f>
        <v>0</v>
      </c>
      <c r="G1082" s="891"/>
      <c r="H1082" s="890" t="str">
        <f t="shared" si="141"/>
        <v/>
      </c>
      <c r="I1082" s="983"/>
      <c r="J1082" s="923"/>
      <c r="K1082" s="922"/>
      <c r="L1082" s="922"/>
      <c r="M1082" s="922"/>
      <c r="N1082" s="924"/>
      <c r="O1082" s="1096" t="str">
        <f t="shared" si="143"/>
        <v/>
      </c>
      <c r="P1082" s="926"/>
      <c r="Q1082" s="926"/>
      <c r="R1082" s="926"/>
      <c r="S1082" s="926"/>
      <c r="T1082" s="926"/>
      <c r="U1082" s="926"/>
      <c r="V1082" s="926"/>
      <c r="W1082" s="926"/>
      <c r="X1082" s="926"/>
      <c r="Y1082" s="926"/>
      <c r="Z1082" s="926"/>
      <c r="AA1082" s="926"/>
      <c r="AB1082" s="926"/>
      <c r="AC1082" s="926"/>
      <c r="AD1082" s="926"/>
      <c r="AE1082" s="926"/>
    </row>
    <row r="1083" spans="1:31" ht="15" hidden="1" customHeight="1" thickBot="1" x14ac:dyDescent="0.25">
      <c r="A1083" s="943"/>
      <c r="B1083" s="938"/>
      <c r="C1083" s="891"/>
      <c r="D1083" s="891"/>
      <c r="E1083" s="984">
        <f t="shared" si="140"/>
        <v>0</v>
      </c>
      <c r="F1083" s="890">
        <f>IF(A1083=0,0,ROUND(E1083/VLOOKUP(A1083,'Teaching Areas'!$A$18:$B$86,2,FALSE),0))</f>
        <v>0</v>
      </c>
      <c r="G1083" s="891"/>
      <c r="H1083" s="890" t="str">
        <f t="shared" si="141"/>
        <v/>
      </c>
      <c r="I1083" s="983"/>
      <c r="J1083" s="923"/>
      <c r="K1083" s="922"/>
      <c r="L1083" s="922"/>
      <c r="M1083" s="922"/>
      <c r="N1083" s="924"/>
      <c r="O1083" s="1096" t="str">
        <f t="shared" si="143"/>
        <v/>
      </c>
      <c r="P1083" s="926"/>
      <c r="Q1083" s="926"/>
      <c r="R1083" s="926"/>
      <c r="S1083" s="926"/>
      <c r="T1083" s="926"/>
      <c r="U1083" s="926"/>
      <c r="V1083" s="926"/>
      <c r="W1083" s="926"/>
      <c r="X1083" s="926"/>
      <c r="Y1083" s="926"/>
      <c r="Z1083" s="926"/>
      <c r="AA1083" s="926"/>
      <c r="AB1083" s="926"/>
      <c r="AC1083" s="926"/>
      <c r="AD1083" s="926"/>
      <c r="AE1083" s="926"/>
    </row>
    <row r="1084" spans="1:31" ht="15" hidden="1" customHeight="1" thickBot="1" x14ac:dyDescent="0.25">
      <c r="A1084" s="943"/>
      <c r="B1084" s="939"/>
      <c r="C1084" s="891"/>
      <c r="D1084" s="891"/>
      <c r="E1084" s="984">
        <f t="shared" si="140"/>
        <v>0</v>
      </c>
      <c r="F1084" s="890">
        <f>IF(A1084=0,0,ROUND(E1084/VLOOKUP(A1084,'Teaching Areas'!$A$18:$B$86,2,FALSE),0))</f>
        <v>0</v>
      </c>
      <c r="G1084" s="892"/>
      <c r="H1084" s="890" t="str">
        <f t="shared" si="141"/>
        <v/>
      </c>
      <c r="I1084" s="985"/>
      <c r="J1084" s="923"/>
      <c r="K1084" s="922"/>
      <c r="L1084" s="922"/>
      <c r="M1084" s="922"/>
      <c r="N1084" s="924"/>
      <c r="O1084" s="1096" t="str">
        <f t="shared" si="143"/>
        <v/>
      </c>
      <c r="P1084" s="926"/>
      <c r="Q1084" s="926"/>
      <c r="R1084" s="926"/>
      <c r="S1084" s="926"/>
      <c r="T1084" s="926"/>
      <c r="U1084" s="926"/>
      <c r="V1084" s="926"/>
      <c r="W1084" s="926"/>
      <c r="X1084" s="926"/>
      <c r="Y1084" s="926"/>
      <c r="Z1084" s="926"/>
      <c r="AA1084" s="926"/>
      <c r="AB1084" s="926"/>
      <c r="AC1084" s="926"/>
      <c r="AD1084" s="926"/>
      <c r="AE1084" s="926"/>
    </row>
    <row r="1085" spans="1:31" ht="15" hidden="1" customHeight="1" thickBot="1" x14ac:dyDescent="0.25">
      <c r="A1085" s="943"/>
      <c r="B1085" s="939"/>
      <c r="C1085" s="891"/>
      <c r="D1085" s="891"/>
      <c r="E1085" s="984">
        <f t="shared" si="140"/>
        <v>0</v>
      </c>
      <c r="F1085" s="890">
        <f>IF(A1085=0,0,ROUND(E1085/VLOOKUP(A1085,'Teaching Areas'!$A$18:$B$86,2,FALSE),0))</f>
        <v>0</v>
      </c>
      <c r="G1085" s="892"/>
      <c r="H1085" s="890" t="str">
        <f t="shared" si="141"/>
        <v/>
      </c>
      <c r="I1085" s="985"/>
      <c r="J1085" s="923"/>
      <c r="K1085" s="922"/>
      <c r="L1085" s="922"/>
      <c r="M1085" s="922"/>
      <c r="N1085" s="924"/>
      <c r="O1085" s="1096" t="str">
        <f t="shared" si="143"/>
        <v/>
      </c>
      <c r="P1085" s="926"/>
      <c r="Q1085" s="926"/>
      <c r="R1085" s="926"/>
      <c r="S1085" s="926"/>
      <c r="T1085" s="926"/>
      <c r="U1085" s="926"/>
      <c r="V1085" s="926"/>
      <c r="W1085" s="926"/>
      <c r="X1085" s="926"/>
      <c r="Y1085" s="926"/>
      <c r="Z1085" s="926"/>
      <c r="AA1085" s="926"/>
      <c r="AB1085" s="926"/>
      <c r="AC1085" s="926"/>
      <c r="AD1085" s="926"/>
      <c r="AE1085" s="926"/>
    </row>
    <row r="1086" spans="1:31" ht="15" hidden="1" customHeight="1" thickBot="1" x14ac:dyDescent="0.25">
      <c r="A1086" s="943"/>
      <c r="B1086" s="938"/>
      <c r="C1086" s="891"/>
      <c r="D1086" s="891"/>
      <c r="E1086" s="984">
        <f t="shared" si="140"/>
        <v>0</v>
      </c>
      <c r="F1086" s="890">
        <f>IF(A1086=0,0,ROUND(E1086/VLOOKUP(A1086,'Teaching Areas'!$A$18:$B$86,2,FALSE),0))</f>
        <v>0</v>
      </c>
      <c r="G1086" s="891"/>
      <c r="H1086" s="890" t="str">
        <f t="shared" si="141"/>
        <v/>
      </c>
      <c r="I1086" s="983"/>
      <c r="J1086" s="923"/>
      <c r="K1086" s="922"/>
      <c r="L1086" s="922"/>
      <c r="M1086" s="922"/>
      <c r="N1086" s="924"/>
      <c r="O1086" s="1096" t="str">
        <f t="shared" si="143"/>
        <v/>
      </c>
      <c r="P1086" s="926"/>
      <c r="Q1086" s="926"/>
      <c r="R1086" s="926"/>
      <c r="S1086" s="926"/>
      <c r="T1086" s="926"/>
      <c r="U1086" s="926"/>
      <c r="V1086" s="926"/>
      <c r="W1086" s="926"/>
      <c r="X1086" s="926"/>
      <c r="Y1086" s="926"/>
      <c r="Z1086" s="926"/>
      <c r="AA1086" s="926"/>
      <c r="AB1086" s="926"/>
      <c r="AC1086" s="926"/>
      <c r="AD1086" s="926"/>
      <c r="AE1086" s="926"/>
    </row>
    <row r="1087" spans="1:31" ht="15" hidden="1" customHeight="1" thickBot="1" x14ac:dyDescent="0.25">
      <c r="A1087" s="943"/>
      <c r="B1087" s="938"/>
      <c r="C1087" s="891"/>
      <c r="D1087" s="891"/>
      <c r="E1087" s="984">
        <f t="shared" si="140"/>
        <v>0</v>
      </c>
      <c r="F1087" s="890">
        <f>IF(A1087=0,0,ROUND(E1087/VLOOKUP(A1087,'Teaching Areas'!$A$18:$B$86,2,FALSE),0))</f>
        <v>0</v>
      </c>
      <c r="G1087" s="891"/>
      <c r="H1087" s="890" t="str">
        <f t="shared" si="141"/>
        <v/>
      </c>
      <c r="I1087" s="983"/>
      <c r="J1087" s="923"/>
      <c r="K1087" s="922"/>
      <c r="L1087" s="922"/>
      <c r="M1087" s="922"/>
      <c r="N1087" s="924"/>
      <c r="O1087" s="1096" t="str">
        <f t="shared" si="143"/>
        <v/>
      </c>
      <c r="P1087" s="926"/>
      <c r="Q1087" s="926"/>
      <c r="R1087" s="926"/>
      <c r="S1087" s="926"/>
      <c r="T1087" s="926"/>
      <c r="U1087" s="926"/>
      <c r="V1087" s="926"/>
      <c r="W1087" s="926"/>
      <c r="X1087" s="926"/>
      <c r="Y1087" s="926"/>
      <c r="Z1087" s="926"/>
      <c r="AA1087" s="926"/>
      <c r="AB1087" s="926"/>
      <c r="AC1087" s="926"/>
      <c r="AD1087" s="926"/>
      <c r="AE1087" s="926"/>
    </row>
    <row r="1088" spans="1:31" ht="15" hidden="1" customHeight="1" thickBot="1" x14ac:dyDescent="0.25">
      <c r="A1088" s="943"/>
      <c r="B1088" s="938"/>
      <c r="C1088" s="891"/>
      <c r="D1088" s="891"/>
      <c r="E1088" s="984">
        <f t="shared" si="140"/>
        <v>0</v>
      </c>
      <c r="F1088" s="890">
        <f>IF(A1088=0,0,ROUND(E1088/VLOOKUP(A1088,'Teaching Areas'!$A$18:$B$86,2,FALSE),0))</f>
        <v>0</v>
      </c>
      <c r="G1088" s="891"/>
      <c r="H1088" s="890" t="str">
        <f t="shared" si="141"/>
        <v/>
      </c>
      <c r="I1088" s="983"/>
      <c r="J1088" s="923"/>
      <c r="K1088" s="922"/>
      <c r="L1088" s="922"/>
      <c r="M1088" s="922"/>
      <c r="N1088" s="924"/>
      <c r="O1088" s="1096" t="str">
        <f t="shared" si="143"/>
        <v/>
      </c>
      <c r="P1088" s="926"/>
      <c r="Q1088" s="926"/>
      <c r="R1088" s="926"/>
      <c r="S1088" s="926"/>
      <c r="T1088" s="926"/>
      <c r="U1088" s="926"/>
      <c r="V1088" s="926"/>
      <c r="W1088" s="926"/>
      <c r="X1088" s="926"/>
      <c r="Y1088" s="926"/>
      <c r="Z1088" s="926"/>
      <c r="AA1088" s="926"/>
      <c r="AB1088" s="926"/>
      <c r="AC1088" s="926"/>
      <c r="AD1088" s="926"/>
      <c r="AE1088" s="926"/>
    </row>
    <row r="1089" spans="1:31" ht="15" hidden="1" customHeight="1" thickBot="1" x14ac:dyDescent="0.25">
      <c r="A1089" s="943"/>
      <c r="B1089" s="938"/>
      <c r="C1089" s="891"/>
      <c r="D1089" s="891"/>
      <c r="E1089" s="984">
        <f t="shared" si="140"/>
        <v>0</v>
      </c>
      <c r="F1089" s="890">
        <f>IF(A1089=0,0,ROUND(E1089/VLOOKUP(A1089,'Teaching Areas'!$A$18:$B$86,2,FALSE),0))</f>
        <v>0</v>
      </c>
      <c r="G1089" s="891"/>
      <c r="H1089" s="890" t="str">
        <f t="shared" si="141"/>
        <v/>
      </c>
      <c r="I1089" s="983"/>
      <c r="J1089" s="923"/>
      <c r="K1089" s="922"/>
      <c r="L1089" s="922"/>
      <c r="M1089" s="922"/>
      <c r="N1089" s="924"/>
      <c r="O1089" s="1096" t="str">
        <f t="shared" si="143"/>
        <v/>
      </c>
      <c r="P1089" s="926"/>
      <c r="Q1089" s="926"/>
      <c r="R1089" s="926"/>
      <c r="S1089" s="926"/>
      <c r="T1089" s="926"/>
      <c r="U1089" s="926"/>
      <c r="V1089" s="926"/>
      <c r="W1089" s="926"/>
      <c r="X1089" s="926"/>
      <c r="Y1089" s="926"/>
      <c r="Z1089" s="926"/>
      <c r="AA1089" s="926"/>
      <c r="AB1089" s="926"/>
      <c r="AC1089" s="926"/>
      <c r="AD1089" s="926"/>
      <c r="AE1089" s="926"/>
    </row>
    <row r="1090" spans="1:31" ht="15" hidden="1" customHeight="1" thickBot="1" x14ac:dyDescent="0.25">
      <c r="A1090" s="943"/>
      <c r="B1090" s="938"/>
      <c r="C1090" s="891"/>
      <c r="D1090" s="891"/>
      <c r="E1090" s="984">
        <f t="shared" si="140"/>
        <v>0</v>
      </c>
      <c r="F1090" s="890">
        <f>IF(A1090=0,0,ROUND(E1090/VLOOKUP(A1090,'Teaching Areas'!$A$18:$B$86,2,FALSE),0))</f>
        <v>0</v>
      </c>
      <c r="G1090" s="891"/>
      <c r="H1090" s="890" t="str">
        <f t="shared" si="141"/>
        <v/>
      </c>
      <c r="I1090" s="983"/>
      <c r="J1090" s="923"/>
      <c r="K1090" s="922"/>
      <c r="L1090" s="922"/>
      <c r="M1090" s="922"/>
      <c r="N1090" s="924"/>
      <c r="O1090" s="1096" t="str">
        <f t="shared" si="143"/>
        <v/>
      </c>
      <c r="P1090" s="926"/>
      <c r="Q1090" s="926"/>
      <c r="R1090" s="926"/>
      <c r="S1090" s="926"/>
      <c r="T1090" s="926"/>
      <c r="U1090" s="926"/>
      <c r="V1090" s="926"/>
      <c r="W1090" s="926"/>
      <c r="X1090" s="926"/>
      <c r="Y1090" s="926"/>
      <c r="Z1090" s="926"/>
      <c r="AA1090" s="926"/>
      <c r="AB1090" s="926"/>
      <c r="AC1090" s="926"/>
      <c r="AD1090" s="926"/>
      <c r="AE1090" s="926"/>
    </row>
    <row r="1091" spans="1:31" ht="15" hidden="1" customHeight="1" thickBot="1" x14ac:dyDescent="0.25">
      <c r="A1091" s="943"/>
      <c r="B1091" s="938"/>
      <c r="C1091" s="891"/>
      <c r="D1091" s="891"/>
      <c r="E1091" s="984">
        <f t="shared" si="140"/>
        <v>0</v>
      </c>
      <c r="F1091" s="890">
        <f>IF(A1091=0,0,ROUND(E1091/VLOOKUP(A1091,'Teaching Areas'!$A$18:$B$86,2,FALSE),0))</f>
        <v>0</v>
      </c>
      <c r="G1091" s="891"/>
      <c r="H1091" s="890" t="str">
        <f t="shared" si="141"/>
        <v/>
      </c>
      <c r="I1091" s="983"/>
      <c r="J1091" s="923"/>
      <c r="K1091" s="922"/>
      <c r="L1091" s="922"/>
      <c r="M1091" s="922"/>
      <c r="N1091" s="924"/>
      <c r="O1091" s="1096" t="str">
        <f t="shared" si="143"/>
        <v/>
      </c>
      <c r="P1091" s="926"/>
      <c r="Q1091" s="926"/>
      <c r="R1091" s="926"/>
      <c r="S1091" s="926"/>
      <c r="T1091" s="926"/>
      <c r="U1091" s="926"/>
      <c r="V1091" s="926"/>
      <c r="W1091" s="926"/>
      <c r="X1091" s="926"/>
      <c r="Y1091" s="926"/>
      <c r="Z1091" s="926"/>
      <c r="AA1091" s="926"/>
      <c r="AB1091" s="926"/>
      <c r="AC1091" s="926"/>
      <c r="AD1091" s="926"/>
      <c r="AE1091" s="926"/>
    </row>
    <row r="1092" spans="1:31" ht="15" hidden="1" customHeight="1" thickBot="1" x14ac:dyDescent="0.25">
      <c r="A1092" s="943"/>
      <c r="B1092" s="938"/>
      <c r="C1092" s="891"/>
      <c r="D1092" s="891"/>
      <c r="E1092" s="984">
        <f t="shared" si="140"/>
        <v>0</v>
      </c>
      <c r="F1092" s="890">
        <f>IF(A1092=0,0,ROUND(E1092/VLOOKUP(A1092,'Teaching Areas'!$A$18:$B$86,2,FALSE),0))</f>
        <v>0</v>
      </c>
      <c r="G1092" s="891"/>
      <c r="H1092" s="890" t="str">
        <f t="shared" si="141"/>
        <v/>
      </c>
      <c r="I1092" s="983"/>
      <c r="J1092" s="923"/>
      <c r="K1092" s="922"/>
      <c r="L1092" s="922"/>
      <c r="M1092" s="922"/>
      <c r="N1092" s="924"/>
      <c r="O1092" s="1096" t="str">
        <f t="shared" si="143"/>
        <v/>
      </c>
      <c r="P1092" s="926"/>
      <c r="Q1092" s="926"/>
      <c r="R1092" s="926"/>
      <c r="S1092" s="926"/>
      <c r="T1092" s="926"/>
      <c r="U1092" s="926"/>
      <c r="V1092" s="926"/>
      <c r="W1092" s="926"/>
      <c r="X1092" s="926"/>
      <c r="Y1092" s="926"/>
      <c r="Z1092" s="926"/>
      <c r="AA1092" s="926"/>
      <c r="AB1092" s="926"/>
      <c r="AC1092" s="926"/>
      <c r="AD1092" s="926"/>
      <c r="AE1092" s="926"/>
    </row>
    <row r="1093" spans="1:31" ht="15" hidden="1" customHeight="1" thickBot="1" x14ac:dyDescent="0.25">
      <c r="A1093" s="943"/>
      <c r="B1093" s="938"/>
      <c r="C1093" s="891"/>
      <c r="D1093" s="891"/>
      <c r="E1093" s="984">
        <f t="shared" si="140"/>
        <v>0</v>
      </c>
      <c r="F1093" s="890">
        <f>IF(A1093=0,0,ROUND(E1093/VLOOKUP(A1093,'Teaching Areas'!$A$18:$B$86,2,FALSE),0))</f>
        <v>0</v>
      </c>
      <c r="G1093" s="891"/>
      <c r="H1093" s="890" t="str">
        <f t="shared" si="141"/>
        <v/>
      </c>
      <c r="I1093" s="983"/>
      <c r="J1093" s="923"/>
      <c r="K1093" s="922"/>
      <c r="L1093" s="922"/>
      <c r="M1093" s="922"/>
      <c r="N1093" s="924"/>
      <c r="O1093" s="1096" t="str">
        <f t="shared" si="143"/>
        <v/>
      </c>
      <c r="P1093" s="926"/>
      <c r="Q1093" s="926"/>
      <c r="R1093" s="926"/>
      <c r="S1093" s="926"/>
      <c r="T1093" s="926"/>
      <c r="U1093" s="926"/>
      <c r="V1093" s="926"/>
      <c r="W1093" s="926"/>
      <c r="X1093" s="926"/>
      <c r="Y1093" s="926"/>
      <c r="Z1093" s="926"/>
      <c r="AA1093" s="926"/>
      <c r="AB1093" s="926"/>
      <c r="AC1093" s="926"/>
      <c r="AD1093" s="926"/>
      <c r="AE1093" s="926"/>
    </row>
    <row r="1094" spans="1:31" ht="15" hidden="1" customHeight="1" thickBot="1" x14ac:dyDescent="0.25">
      <c r="A1094" s="943"/>
      <c r="B1094" s="938"/>
      <c r="C1094" s="891"/>
      <c r="D1094" s="891"/>
      <c r="E1094" s="984">
        <f t="shared" si="140"/>
        <v>0</v>
      </c>
      <c r="F1094" s="890">
        <f>IF(A1094=0,0,ROUND(E1094/VLOOKUP(A1094,'Teaching Areas'!$A$18:$B$86,2,FALSE),0))</f>
        <v>0</v>
      </c>
      <c r="G1094" s="891"/>
      <c r="H1094" s="890" t="str">
        <f t="shared" si="141"/>
        <v/>
      </c>
      <c r="I1094" s="983"/>
      <c r="J1094" s="923"/>
      <c r="K1094" s="922"/>
      <c r="L1094" s="922"/>
      <c r="M1094" s="922"/>
      <c r="N1094" s="924"/>
      <c r="O1094" s="1096" t="str">
        <f t="shared" si="143"/>
        <v/>
      </c>
      <c r="P1094" s="926"/>
      <c r="Q1094" s="926"/>
      <c r="R1094" s="926"/>
      <c r="S1094" s="926"/>
      <c r="T1094" s="926"/>
      <c r="U1094" s="926"/>
      <c r="V1094" s="926"/>
      <c r="W1094" s="926"/>
      <c r="X1094" s="926"/>
      <c r="Y1094" s="926"/>
      <c r="Z1094" s="926"/>
      <c r="AA1094" s="926"/>
      <c r="AB1094" s="926"/>
      <c r="AC1094" s="926"/>
      <c r="AD1094" s="926"/>
      <c r="AE1094" s="926"/>
    </row>
    <row r="1095" spans="1:31" ht="15" hidden="1" customHeight="1" thickBot="1" x14ac:dyDescent="0.25">
      <c r="A1095" s="943"/>
      <c r="B1095" s="938"/>
      <c r="C1095" s="891"/>
      <c r="D1095" s="891"/>
      <c r="E1095" s="984">
        <f t="shared" si="140"/>
        <v>0</v>
      </c>
      <c r="F1095" s="890">
        <f>IF(A1095=0,0,ROUND(E1095/VLOOKUP(A1095,'Teaching Areas'!$A$18:$B$86,2,FALSE),0))</f>
        <v>0</v>
      </c>
      <c r="G1095" s="891"/>
      <c r="H1095" s="890" t="str">
        <f t="shared" si="141"/>
        <v/>
      </c>
      <c r="I1095" s="983"/>
      <c r="J1095" s="923"/>
      <c r="K1095" s="922"/>
      <c r="L1095" s="922"/>
      <c r="M1095" s="922"/>
      <c r="N1095" s="924"/>
      <c r="O1095" s="1096" t="str">
        <f t="shared" si="143"/>
        <v/>
      </c>
      <c r="P1095" s="926"/>
      <c r="Q1095" s="926"/>
      <c r="R1095" s="926"/>
      <c r="S1095" s="926"/>
      <c r="T1095" s="926"/>
      <c r="U1095" s="926"/>
      <c r="V1095" s="926"/>
      <c r="W1095" s="926"/>
      <c r="X1095" s="926"/>
      <c r="Y1095" s="926"/>
      <c r="Z1095" s="926"/>
      <c r="AA1095" s="926"/>
      <c r="AB1095" s="926"/>
      <c r="AC1095" s="926"/>
      <c r="AD1095" s="926"/>
      <c r="AE1095" s="926"/>
    </row>
    <row r="1096" spans="1:31" ht="15" hidden="1" customHeight="1" thickBot="1" x14ac:dyDescent="0.25">
      <c r="A1096" s="943"/>
      <c r="B1096" s="938"/>
      <c r="C1096" s="891"/>
      <c r="D1096" s="891"/>
      <c r="E1096" s="984">
        <f t="shared" si="140"/>
        <v>0</v>
      </c>
      <c r="F1096" s="890">
        <f>IF(A1096=0,0,ROUND(E1096/VLOOKUP(A1096,'Teaching Areas'!$A$18:$B$86,2,FALSE),0))</f>
        <v>0</v>
      </c>
      <c r="G1096" s="891"/>
      <c r="H1096" s="890" t="str">
        <f t="shared" si="141"/>
        <v/>
      </c>
      <c r="I1096" s="983"/>
      <c r="J1096" s="923"/>
      <c r="K1096" s="922"/>
      <c r="L1096" s="922"/>
      <c r="M1096" s="922"/>
      <c r="N1096" s="924"/>
      <c r="O1096" s="1096" t="str">
        <f t="shared" si="143"/>
        <v/>
      </c>
      <c r="P1096" s="926"/>
      <c r="Q1096" s="926"/>
      <c r="R1096" s="926"/>
      <c r="S1096" s="926"/>
      <c r="T1096" s="926"/>
      <c r="U1096" s="926"/>
      <c r="V1096" s="926"/>
      <c r="W1096" s="926"/>
      <c r="X1096" s="926"/>
      <c r="Y1096" s="926"/>
      <c r="Z1096" s="926"/>
      <c r="AA1096" s="926"/>
      <c r="AB1096" s="926"/>
      <c r="AC1096" s="926"/>
      <c r="AD1096" s="926"/>
      <c r="AE1096" s="926"/>
    </row>
    <row r="1097" spans="1:31" ht="15" hidden="1" customHeight="1" thickBot="1" x14ac:dyDescent="0.25">
      <c r="A1097" s="943"/>
      <c r="B1097" s="938"/>
      <c r="C1097" s="891"/>
      <c r="D1097" s="891"/>
      <c r="E1097" s="984">
        <f t="shared" si="140"/>
        <v>0</v>
      </c>
      <c r="F1097" s="890">
        <f>IF(A1097=0,0,ROUND(E1097/VLOOKUP(A1097,'Teaching Areas'!$A$18:$B$86,2,FALSE),0))</f>
        <v>0</v>
      </c>
      <c r="G1097" s="891"/>
      <c r="H1097" s="890" t="str">
        <f t="shared" si="141"/>
        <v/>
      </c>
      <c r="I1097" s="983"/>
      <c r="J1097" s="923"/>
      <c r="K1097" s="922"/>
      <c r="L1097" s="922"/>
      <c r="M1097" s="922"/>
      <c r="N1097" s="924"/>
      <c r="O1097" s="1096" t="str">
        <f t="shared" si="143"/>
        <v/>
      </c>
      <c r="P1097" s="926"/>
      <c r="Q1097" s="926"/>
      <c r="R1097" s="926"/>
      <c r="S1097" s="926"/>
      <c r="T1097" s="926"/>
      <c r="U1097" s="926"/>
      <c r="V1097" s="926"/>
      <c r="W1097" s="926"/>
      <c r="X1097" s="926"/>
      <c r="Y1097" s="926"/>
      <c r="Z1097" s="926"/>
      <c r="AA1097" s="926"/>
      <c r="AB1097" s="926"/>
      <c r="AC1097" s="926"/>
      <c r="AD1097" s="926"/>
      <c r="AE1097" s="926"/>
    </row>
    <row r="1098" spans="1:31" ht="15" hidden="1" customHeight="1" thickBot="1" x14ac:dyDescent="0.25">
      <c r="A1098" s="943"/>
      <c r="B1098" s="938"/>
      <c r="C1098" s="891"/>
      <c r="D1098" s="891"/>
      <c r="E1098" s="984">
        <f t="shared" si="140"/>
        <v>0</v>
      </c>
      <c r="F1098" s="890">
        <f>IF(A1098=0,0,ROUND(E1098/VLOOKUP(A1098,'Teaching Areas'!$A$18:$B$86,2,FALSE),0))</f>
        <v>0</v>
      </c>
      <c r="G1098" s="891"/>
      <c r="H1098" s="890" t="str">
        <f t="shared" si="141"/>
        <v/>
      </c>
      <c r="I1098" s="983"/>
      <c r="J1098" s="923"/>
      <c r="K1098" s="922"/>
      <c r="L1098" s="922"/>
      <c r="M1098" s="922"/>
      <c r="N1098" s="924"/>
      <c r="O1098" s="1096" t="str">
        <f t="shared" si="143"/>
        <v/>
      </c>
      <c r="P1098" s="926"/>
      <c r="Q1098" s="926"/>
      <c r="R1098" s="926"/>
      <c r="S1098" s="926"/>
      <c r="T1098" s="926"/>
      <c r="U1098" s="926"/>
      <c r="V1098" s="926"/>
      <c r="W1098" s="926"/>
      <c r="X1098" s="926"/>
      <c r="Y1098" s="926"/>
      <c r="Z1098" s="926"/>
      <c r="AA1098" s="926"/>
      <c r="AB1098" s="926"/>
      <c r="AC1098" s="926"/>
      <c r="AD1098" s="926"/>
      <c r="AE1098" s="926"/>
    </row>
    <row r="1099" spans="1:31" ht="15" hidden="1" customHeight="1" thickBot="1" x14ac:dyDescent="0.25">
      <c r="A1099" s="943"/>
      <c r="B1099" s="938"/>
      <c r="C1099" s="891"/>
      <c r="D1099" s="891"/>
      <c r="E1099" s="984">
        <f t="shared" si="140"/>
        <v>0</v>
      </c>
      <c r="F1099" s="890">
        <f>IF(A1099=0,0,ROUND(E1099/VLOOKUP(A1099,'Teaching Areas'!$A$18:$B$86,2,FALSE),0))</f>
        <v>0</v>
      </c>
      <c r="G1099" s="891"/>
      <c r="H1099" s="890" t="str">
        <f t="shared" si="141"/>
        <v/>
      </c>
      <c r="I1099" s="983"/>
      <c r="J1099" s="923"/>
      <c r="K1099" s="922"/>
      <c r="L1099" s="922"/>
      <c r="M1099" s="922"/>
      <c r="N1099" s="924"/>
      <c r="O1099" s="1096" t="str">
        <f t="shared" si="143"/>
        <v/>
      </c>
      <c r="P1099" s="926"/>
      <c r="Q1099" s="926"/>
      <c r="R1099" s="926"/>
      <c r="S1099" s="926"/>
      <c r="T1099" s="926"/>
      <c r="U1099" s="926"/>
      <c r="V1099" s="926"/>
      <c r="W1099" s="926"/>
      <c r="X1099" s="926"/>
      <c r="Y1099" s="926"/>
      <c r="Z1099" s="926"/>
      <c r="AA1099" s="926"/>
      <c r="AB1099" s="926"/>
      <c r="AC1099" s="926"/>
      <c r="AD1099" s="926"/>
      <c r="AE1099" s="926"/>
    </row>
    <row r="1100" spans="1:31" ht="15" hidden="1" customHeight="1" thickBot="1" x14ac:dyDescent="0.25">
      <c r="A1100" s="943"/>
      <c r="B1100" s="939"/>
      <c r="C1100" s="891"/>
      <c r="D1100" s="891"/>
      <c r="E1100" s="984">
        <f t="shared" si="140"/>
        <v>0</v>
      </c>
      <c r="F1100" s="890">
        <f>IF(A1100=0,0,ROUND(E1100/VLOOKUP(A1100,'Teaching Areas'!$A$18:$B$86,2,FALSE),0))</f>
        <v>0</v>
      </c>
      <c r="G1100" s="892"/>
      <c r="H1100" s="890" t="str">
        <f t="shared" si="141"/>
        <v/>
      </c>
      <c r="I1100" s="985"/>
      <c r="J1100" s="923"/>
      <c r="K1100" s="922"/>
      <c r="L1100" s="922"/>
      <c r="M1100" s="922"/>
      <c r="N1100" s="924"/>
      <c r="O1100" s="1096" t="str">
        <f t="shared" si="143"/>
        <v/>
      </c>
      <c r="P1100" s="926"/>
      <c r="Q1100" s="926"/>
      <c r="R1100" s="926"/>
      <c r="S1100" s="926"/>
      <c r="T1100" s="926"/>
      <c r="U1100" s="926"/>
      <c r="V1100" s="926"/>
      <c r="W1100" s="926"/>
      <c r="X1100" s="926"/>
      <c r="Y1100" s="926"/>
      <c r="Z1100" s="926"/>
      <c r="AA1100" s="926"/>
      <c r="AB1100" s="926"/>
      <c r="AC1100" s="926"/>
      <c r="AD1100" s="926"/>
      <c r="AE1100" s="926"/>
    </row>
    <row r="1101" spans="1:31" ht="15" hidden="1" customHeight="1" thickBot="1" x14ac:dyDescent="0.25">
      <c r="A1101" s="943"/>
      <c r="B1101" s="939"/>
      <c r="C1101" s="891"/>
      <c r="D1101" s="891"/>
      <c r="E1101" s="984">
        <f t="shared" si="140"/>
        <v>0</v>
      </c>
      <c r="F1101" s="890">
        <f>IF(A1101=0,0,ROUND(E1101/VLOOKUP(A1101,'Teaching Areas'!$A$18:$B$86,2,FALSE),0))</f>
        <v>0</v>
      </c>
      <c r="G1101" s="892"/>
      <c r="H1101" s="890" t="str">
        <f t="shared" si="141"/>
        <v/>
      </c>
      <c r="I1101" s="985"/>
      <c r="J1101" s="923"/>
      <c r="K1101" s="922"/>
      <c r="L1101" s="922"/>
      <c r="M1101" s="922"/>
      <c r="N1101" s="924"/>
      <c r="O1101" s="1096" t="str">
        <f t="shared" si="143"/>
        <v/>
      </c>
      <c r="P1101" s="926"/>
      <c r="Q1101" s="926"/>
      <c r="R1101" s="926"/>
      <c r="S1101" s="926"/>
      <c r="T1101" s="926"/>
      <c r="U1101" s="926"/>
      <c r="V1101" s="926"/>
      <c r="W1101" s="926"/>
      <c r="X1101" s="926"/>
      <c r="Y1101" s="926"/>
      <c r="Z1101" s="926"/>
      <c r="AA1101" s="926"/>
      <c r="AB1101" s="926"/>
      <c r="AC1101" s="926"/>
      <c r="AD1101" s="926"/>
      <c r="AE1101" s="926"/>
    </row>
    <row r="1102" spans="1:31" ht="15" customHeight="1" thickBot="1" x14ac:dyDescent="0.25">
      <c r="A1102" s="944"/>
      <c r="B1102" s="940"/>
      <c r="C1102" s="930"/>
      <c r="D1102" s="930"/>
      <c r="E1102" s="987">
        <f t="shared" si="140"/>
        <v>0</v>
      </c>
      <c r="F1102" s="890">
        <f>IF(A1102=0,0,ROUND(E1102/VLOOKUP(A1102,'Teaching Areas'!$A$18:$B$86,2,FALSE),0))</f>
        <v>0</v>
      </c>
      <c r="G1102" s="930"/>
      <c r="H1102" s="890" t="str">
        <f t="shared" si="141"/>
        <v/>
      </c>
      <c r="I1102" s="986"/>
      <c r="J1102" s="931"/>
      <c r="K1102" s="935"/>
      <c r="L1102" s="935"/>
      <c r="M1102" s="935"/>
      <c r="N1102" s="936"/>
      <c r="O1102" s="1096" t="str">
        <f t="shared" si="143"/>
        <v/>
      </c>
      <c r="P1102" s="926"/>
      <c r="Q1102" s="926"/>
      <c r="R1102" s="926"/>
      <c r="S1102" s="926"/>
      <c r="T1102" s="926"/>
      <c r="U1102" s="926"/>
      <c r="V1102" s="926"/>
      <c r="W1102" s="926"/>
      <c r="X1102" s="926"/>
      <c r="Y1102" s="926"/>
      <c r="Z1102" s="926"/>
      <c r="AA1102" s="926"/>
      <c r="AB1102" s="926"/>
      <c r="AC1102" s="926"/>
      <c r="AD1102" s="926"/>
      <c r="AE1102" s="926"/>
    </row>
    <row r="1103" spans="1:31" ht="18" customHeight="1" thickBot="1" x14ac:dyDescent="0.25">
      <c r="A1103" s="1094" t="s">
        <v>940</v>
      </c>
      <c r="B1103" s="1095">
        <f>(COUNTIF(O1003:O1102,"S:"))+(COUNTIF(O1003:O1102,"P:"))</f>
        <v>1</v>
      </c>
      <c r="C1103" s="956"/>
      <c r="D1103" s="957" t="s">
        <v>4</v>
      </c>
      <c r="E1103" s="140">
        <f>SUM(E1003:E1102)</f>
        <v>609.78819999999996</v>
      </c>
      <c r="F1103" s="141">
        <f>SUM(F1003:F1102)</f>
        <v>229</v>
      </c>
      <c r="G1103" s="141">
        <f>SUM(G1003:G1102)</f>
        <v>235</v>
      </c>
      <c r="H1103" s="204">
        <f>SUM(H1003:H1102)</f>
        <v>6</v>
      </c>
      <c r="I1103" s="957" t="s">
        <v>838</v>
      </c>
      <c r="J1103" s="84">
        <f>IF(SUM(J1003:J1102)=0,0,AVERAGE(J1003:J1102))</f>
        <v>1</v>
      </c>
      <c r="K1103" s="85">
        <f t="shared" ref="K1103:N1103" si="144">IF(SUM(K1003:K1102)=0,0,AVERAGE(K1003:K1102))</f>
        <v>0</v>
      </c>
      <c r="L1103" s="85">
        <f t="shared" si="144"/>
        <v>0.5</v>
      </c>
      <c r="M1103" s="85">
        <f t="shared" si="144"/>
        <v>0</v>
      </c>
      <c r="N1103" s="86">
        <f t="shared" si="144"/>
        <v>0</v>
      </c>
      <c r="O1103" s="926"/>
      <c r="P1103" s="926"/>
      <c r="Q1103" s="926"/>
      <c r="R1103" s="926"/>
      <c r="S1103" s="926"/>
      <c r="T1103" s="926"/>
      <c r="U1103" s="926"/>
      <c r="V1103" s="926"/>
      <c r="W1103" s="926"/>
      <c r="X1103" s="926"/>
      <c r="Y1103" s="926"/>
      <c r="Z1103" s="926"/>
      <c r="AA1103" s="926"/>
      <c r="AB1103" s="926"/>
      <c r="AC1103" s="926"/>
      <c r="AD1103" s="926"/>
      <c r="AE1103" s="926"/>
    </row>
    <row r="1104" spans="1:31" ht="12" customHeight="1" thickBot="1" x14ac:dyDescent="0.25">
      <c r="A1104" s="1271"/>
      <c r="B1104" s="1272"/>
      <c r="C1104" s="958"/>
      <c r="D1104" s="958"/>
      <c r="E1104" s="958"/>
      <c r="F1104" s="958"/>
      <c r="G1104" s="958"/>
      <c r="H1104" s="958"/>
      <c r="I1104" s="958"/>
      <c r="J1104" s="959"/>
      <c r="K1104" s="959"/>
      <c r="L1104" s="959"/>
      <c r="M1104" s="959"/>
      <c r="N1104" s="960"/>
      <c r="O1104" s="926"/>
      <c r="P1104" s="926"/>
      <c r="Q1104" s="926"/>
      <c r="R1104" s="926"/>
      <c r="S1104" s="926"/>
      <c r="T1104" s="926"/>
      <c r="U1104" s="926"/>
      <c r="V1104" s="926"/>
      <c r="W1104" s="926"/>
      <c r="X1104" s="926"/>
      <c r="Y1104" s="926"/>
      <c r="Z1104" s="926"/>
      <c r="AA1104" s="926"/>
      <c r="AB1104" s="926"/>
      <c r="AC1104" s="926"/>
      <c r="AD1104" s="926"/>
      <c r="AE1104" s="926"/>
    </row>
    <row r="1105" spans="1:31" ht="18" customHeight="1" thickBot="1" x14ac:dyDescent="0.25">
      <c r="A1105" s="1099" t="s">
        <v>946</v>
      </c>
      <c r="B1105" s="1100">
        <f>B998+B1103</f>
        <v>25</v>
      </c>
      <c r="C1105" s="947"/>
      <c r="D1105" s="948" t="s">
        <v>944</v>
      </c>
      <c r="E1105" s="966">
        <f>E998+E1103</f>
        <v>1836.1882000000001</v>
      </c>
      <c r="F1105" s="967">
        <f t="shared" ref="F1105:H1105" si="145">F998+F1103</f>
        <v>709</v>
      </c>
      <c r="G1105" s="967">
        <f t="shared" si="145"/>
        <v>955</v>
      </c>
      <c r="H1105" s="968">
        <f t="shared" si="145"/>
        <v>246</v>
      </c>
      <c r="I1105" s="948" t="s">
        <v>945</v>
      </c>
      <c r="J1105" s="963">
        <f>IF(SUM(J998+J1103)=0,"",AVERAGE(J898:J997,J1003:J1102))</f>
        <v>1</v>
      </c>
      <c r="K1105" s="964" t="str">
        <f t="shared" ref="K1105:N1105" si="146">IF(SUM(K998+K1103)=0,"",AVERAGE(K898:K997,K1003:K1102))</f>
        <v/>
      </c>
      <c r="L1105" s="964">
        <f t="shared" si="146"/>
        <v>0.5</v>
      </c>
      <c r="M1105" s="964" t="str">
        <f t="shared" ref="M1105" si="147">IF(SUM(M998+M1103)=0,"",AVERAGE(M898:M997,M1003:M1102))</f>
        <v/>
      </c>
      <c r="N1105" s="965" t="str">
        <f t="shared" si="146"/>
        <v/>
      </c>
      <c r="O1105" s="926"/>
      <c r="P1105" s="926"/>
      <c r="Q1105" s="926"/>
      <c r="R1105" s="926"/>
      <c r="S1105" s="926"/>
      <c r="T1105" s="926"/>
      <c r="U1105" s="926"/>
      <c r="V1105" s="926"/>
      <c r="W1105" s="926"/>
      <c r="X1105" s="926"/>
      <c r="Y1105" s="926"/>
      <c r="Z1105" s="926"/>
      <c r="AA1105" s="926"/>
      <c r="AB1105" s="926"/>
      <c r="AC1105" s="926"/>
      <c r="AD1105" s="926"/>
      <c r="AE1105" s="926"/>
    </row>
    <row r="1106" spans="1:31" ht="12" customHeight="1" thickBot="1" x14ac:dyDescent="0.25">
      <c r="A1106" s="1273"/>
      <c r="B1106" s="1274"/>
      <c r="C1106" s="961"/>
      <c r="D1106" s="961"/>
      <c r="E1106" s="961"/>
      <c r="F1106" s="961"/>
      <c r="G1106" s="961"/>
      <c r="H1106" s="961"/>
      <c r="I1106" s="961"/>
      <c r="J1106" s="962"/>
      <c r="K1106" s="962"/>
      <c r="L1106" s="962"/>
      <c r="M1106" s="962"/>
      <c r="N1106" s="934"/>
      <c r="O1106" s="926"/>
      <c r="P1106" s="926"/>
      <c r="Q1106" s="926"/>
      <c r="R1106" s="926"/>
      <c r="S1106" s="926"/>
      <c r="T1106" s="926"/>
      <c r="U1106" s="926"/>
      <c r="V1106" s="926"/>
      <c r="W1106" s="926"/>
      <c r="X1106" s="926"/>
      <c r="Y1106" s="926"/>
      <c r="Z1106" s="926"/>
      <c r="AA1106" s="926"/>
      <c r="AB1106" s="926"/>
      <c r="AC1106" s="926"/>
      <c r="AD1106" s="926"/>
      <c r="AE1106" s="926"/>
    </row>
    <row r="1107" spans="1:31" ht="13.5" thickBot="1" x14ac:dyDescent="0.25">
      <c r="A1107" s="1275"/>
      <c r="B1107" s="1275"/>
      <c r="C1107" s="925"/>
      <c r="D1107" s="925"/>
      <c r="E1107" s="925"/>
      <c r="F1107" s="925"/>
      <c r="G1107" s="925"/>
      <c r="H1107" s="925"/>
      <c r="I1107" s="925"/>
      <c r="J1107" s="926"/>
      <c r="K1107" s="926"/>
      <c r="L1107" s="926"/>
      <c r="M1107" s="926"/>
      <c r="N1107" s="926"/>
      <c r="O1107" s="926"/>
      <c r="P1107" s="926"/>
      <c r="Q1107" s="926"/>
      <c r="R1107" s="926"/>
      <c r="S1107" s="926"/>
      <c r="T1107" s="926"/>
      <c r="U1107" s="926"/>
      <c r="V1107" s="926"/>
      <c r="W1107" s="926"/>
      <c r="X1107" s="926"/>
      <c r="Y1107" s="926"/>
      <c r="Z1107" s="926"/>
      <c r="AA1107" s="926"/>
      <c r="AB1107" s="926"/>
      <c r="AC1107" s="926"/>
      <c r="AD1107" s="926"/>
      <c r="AE1107" s="926"/>
    </row>
    <row r="1108" spans="1:31" ht="24" customHeight="1" thickBot="1" x14ac:dyDescent="0.25">
      <c r="A1108" s="942" t="s">
        <v>687</v>
      </c>
      <c r="B1108" s="1301" t="str">
        <f>'Setup Page'!C13</f>
        <v>Nquthu</v>
      </c>
      <c r="C1108" s="1302"/>
      <c r="D1108" s="1303"/>
      <c r="E1108" s="1296" t="s">
        <v>739</v>
      </c>
      <c r="F1108" s="1297"/>
      <c r="G1108" s="1298" t="s">
        <v>762</v>
      </c>
      <c r="H1108" s="1299"/>
      <c r="I1108" s="1090" t="s">
        <v>928</v>
      </c>
      <c r="J1108" s="1298" t="s">
        <v>1052</v>
      </c>
      <c r="K1108" s="1299"/>
      <c r="L1108" s="1299"/>
      <c r="M1108" s="1299"/>
      <c r="N1108" s="1300"/>
      <c r="O1108" s="926"/>
      <c r="P1108" s="926"/>
      <c r="Q1108" s="926"/>
      <c r="R1108" s="926"/>
      <c r="S1108" s="926"/>
      <c r="T1108" s="926"/>
      <c r="U1108" s="926"/>
      <c r="V1108" s="926"/>
      <c r="W1108" s="926"/>
      <c r="X1108" s="926"/>
      <c r="Y1108" s="926"/>
      <c r="Z1108" s="926"/>
      <c r="AA1108" s="926"/>
      <c r="AB1108" s="926"/>
      <c r="AC1108" s="926"/>
      <c r="AD1108" s="926"/>
      <c r="AE1108" s="926"/>
    </row>
    <row r="1109" spans="1:31" ht="12" customHeight="1" thickBot="1" x14ac:dyDescent="0.25">
      <c r="A1109" s="941"/>
      <c r="B1109" s="932"/>
      <c r="C1109" s="932"/>
      <c r="D1109" s="932"/>
      <c r="E1109" s="932"/>
      <c r="F1109" s="932"/>
      <c r="G1109" s="932"/>
      <c r="H1109" s="932"/>
      <c r="I1109" s="932"/>
      <c r="J1109" s="926"/>
      <c r="K1109" s="926"/>
      <c r="L1109" s="926"/>
      <c r="M1109" s="926"/>
      <c r="N1109" s="934"/>
      <c r="O1109" s="926"/>
      <c r="P1109" s="926"/>
      <c r="Q1109" s="926"/>
      <c r="R1109" s="926"/>
      <c r="S1109" s="926"/>
      <c r="T1109" s="926"/>
      <c r="U1109" s="926"/>
      <c r="V1109" s="926"/>
      <c r="W1109" s="926"/>
      <c r="X1109" s="926"/>
      <c r="Y1109" s="926"/>
      <c r="Z1109" s="926"/>
      <c r="AA1109" s="926"/>
      <c r="AB1109" s="926"/>
      <c r="AC1109" s="926"/>
      <c r="AD1109" s="926"/>
      <c r="AE1109" s="926"/>
    </row>
    <row r="1110" spans="1:31" ht="24" customHeight="1" x14ac:dyDescent="0.2">
      <c r="A1110" s="933" t="s">
        <v>684</v>
      </c>
      <c r="B1110" s="1287" t="s">
        <v>933</v>
      </c>
      <c r="C1110" s="1287"/>
      <c r="D1110" s="1287"/>
      <c r="E1110" s="1287"/>
      <c r="F1110" s="1287"/>
      <c r="G1110" s="1287"/>
      <c r="H1110" s="1287"/>
      <c r="I1110" s="1287"/>
      <c r="J1110" s="1287"/>
      <c r="K1110" s="1287"/>
      <c r="L1110" s="1287"/>
      <c r="M1110" s="1288"/>
      <c r="N1110" s="1289"/>
      <c r="O1110" s="926"/>
      <c r="P1110" s="926"/>
      <c r="Q1110" s="926"/>
      <c r="R1110" s="926"/>
      <c r="S1110" s="926"/>
      <c r="T1110" s="926"/>
      <c r="U1110" s="926"/>
      <c r="V1110" s="926"/>
      <c r="W1110" s="926"/>
      <c r="X1110" s="926"/>
      <c r="Y1110" s="926"/>
      <c r="Z1110" s="926"/>
      <c r="AA1110" s="926"/>
      <c r="AB1110" s="926"/>
      <c r="AC1110" s="926"/>
      <c r="AD1110" s="926"/>
      <c r="AE1110" s="926"/>
    </row>
    <row r="1111" spans="1:31" ht="21" customHeight="1" x14ac:dyDescent="0.2">
      <c r="A1111" s="927"/>
      <c r="B1111" s="1087"/>
      <c r="C1111" s="1087"/>
      <c r="D1111" s="1087"/>
      <c r="E1111" s="1292" t="s">
        <v>837</v>
      </c>
      <c r="F1111" s="1292" t="s">
        <v>735</v>
      </c>
      <c r="G1111" s="1292" t="s">
        <v>926</v>
      </c>
      <c r="H1111" s="1292" t="s">
        <v>927</v>
      </c>
      <c r="I1111" s="1087"/>
      <c r="J1111" s="1293" t="s">
        <v>756</v>
      </c>
      <c r="K1111" s="1293"/>
      <c r="L1111" s="1293"/>
      <c r="M1111" s="1294"/>
      <c r="N1111" s="1295"/>
      <c r="O1111" s="945"/>
      <c r="P1111" s="946"/>
      <c r="Q1111" s="926"/>
      <c r="R1111" s="926"/>
      <c r="S1111" s="926"/>
      <c r="T1111" s="926"/>
      <c r="U1111" s="926"/>
      <c r="V1111" s="926"/>
      <c r="W1111" s="926"/>
      <c r="X1111" s="926"/>
      <c r="Y1111" s="926"/>
      <c r="Z1111" s="926"/>
      <c r="AA1111" s="926"/>
      <c r="AB1111" s="926"/>
      <c r="AC1111" s="926"/>
      <c r="AD1111" s="926"/>
      <c r="AE1111" s="926"/>
    </row>
    <row r="1112" spans="1:31" ht="30" customHeight="1" thickBot="1" x14ac:dyDescent="0.25">
      <c r="A1112" s="950" t="s">
        <v>755</v>
      </c>
      <c r="B1112" s="1088" t="s">
        <v>686</v>
      </c>
      <c r="C1112" s="1088" t="s">
        <v>737</v>
      </c>
      <c r="D1112" s="1088" t="s">
        <v>738</v>
      </c>
      <c r="E1112" s="1280"/>
      <c r="F1112" s="1280"/>
      <c r="G1112" s="1280"/>
      <c r="H1112" s="1280"/>
      <c r="I1112" s="1088" t="s">
        <v>736</v>
      </c>
      <c r="J1112" s="1013" t="s">
        <v>757</v>
      </c>
      <c r="K1112" s="1013" t="s">
        <v>758</v>
      </c>
      <c r="L1112" s="1013" t="s">
        <v>759</v>
      </c>
      <c r="M1112" s="1013" t="s">
        <v>760</v>
      </c>
      <c r="N1112" s="1014" t="s">
        <v>857</v>
      </c>
      <c r="O1112" s="945"/>
      <c r="P1112" s="946"/>
      <c r="Q1112" s="926"/>
      <c r="R1112" s="926"/>
      <c r="S1112" s="926"/>
      <c r="T1112" s="926"/>
      <c r="U1112" s="926"/>
      <c r="V1112" s="926"/>
      <c r="W1112" s="926"/>
      <c r="X1112" s="926"/>
      <c r="Y1112" s="926"/>
      <c r="Z1112" s="926"/>
      <c r="AA1112" s="926"/>
      <c r="AB1112" s="926"/>
      <c r="AC1112" s="926"/>
      <c r="AD1112" s="926"/>
      <c r="AE1112" s="926"/>
    </row>
    <row r="1113" spans="1:31" ht="15" customHeight="1" x14ac:dyDescent="0.2">
      <c r="A1113" s="1032" t="str">
        <f>IF(B1113=0,"Insert Room Name First","Class Room")</f>
        <v>Class Room</v>
      </c>
      <c r="B1113" s="937" t="s">
        <v>1069</v>
      </c>
      <c r="C1113" s="893">
        <v>7.2</v>
      </c>
      <c r="D1113" s="893">
        <v>7</v>
      </c>
      <c r="E1113" s="890">
        <f>C1113*D1113</f>
        <v>50.4</v>
      </c>
      <c r="F1113" s="890">
        <f>IF(A1113="Insert Room Name First",0,ROUND(E1113/VLOOKUP(A1113,'Teaching Areas'!$A$2:$B$15,2,FALSE),0))</f>
        <v>20</v>
      </c>
      <c r="G1113" s="893">
        <v>30</v>
      </c>
      <c r="H1113" s="890">
        <f>IF(F1113=0,"",G1113-F1113)</f>
        <v>10</v>
      </c>
      <c r="I1113" s="982"/>
      <c r="J1113" s="922">
        <v>1</v>
      </c>
      <c r="K1113" s="922"/>
      <c r="L1113" s="922"/>
      <c r="M1113" s="922"/>
      <c r="N1113" s="924"/>
      <c r="O1113" s="926"/>
      <c r="P1113" s="926"/>
      <c r="Q1113" s="926"/>
      <c r="R1113" s="926"/>
      <c r="S1113" s="926"/>
      <c r="T1113" s="926"/>
      <c r="U1113" s="926"/>
      <c r="V1113" s="926"/>
      <c r="W1113" s="926"/>
      <c r="X1113" s="926"/>
      <c r="Y1113" s="926"/>
      <c r="Z1113" s="926"/>
      <c r="AA1113" s="926"/>
      <c r="AB1113" s="926"/>
      <c r="AC1113" s="926"/>
      <c r="AD1113" s="926"/>
      <c r="AE1113" s="926"/>
    </row>
    <row r="1114" spans="1:31" ht="15" customHeight="1" x14ac:dyDescent="0.2">
      <c r="A1114" s="1032" t="str">
        <f t="shared" ref="A1114:A1177" si="148">IF(B1114=0,"Insert Room Name First","Class Room")</f>
        <v>Class Room</v>
      </c>
      <c r="B1114" s="938" t="s">
        <v>1070</v>
      </c>
      <c r="C1114" s="893">
        <v>7.2</v>
      </c>
      <c r="D1114" s="893">
        <v>7</v>
      </c>
      <c r="E1114" s="984">
        <f t="shared" ref="E1114:E1212" si="149">C1114*D1114</f>
        <v>50.4</v>
      </c>
      <c r="F1114" s="890">
        <f>IF(A1114="Insert Room Name First",0,ROUND(E1114/VLOOKUP(A1114,'Teaching Areas'!$A$2:$B$15,2,FALSE),0))</f>
        <v>20</v>
      </c>
      <c r="G1114" s="893">
        <v>30</v>
      </c>
      <c r="H1114" s="890">
        <f t="shared" ref="H1114:H1212" si="150">IF(F1114=0,"",G1114-F1114)</f>
        <v>10</v>
      </c>
      <c r="I1114" s="983"/>
      <c r="J1114" s="922">
        <v>1</v>
      </c>
      <c r="K1114" s="922"/>
      <c r="L1114" s="922"/>
      <c r="M1114" s="922"/>
      <c r="N1114" s="924"/>
      <c r="O1114" s="926"/>
      <c r="P1114" s="926"/>
      <c r="Q1114" s="926"/>
      <c r="R1114" s="926"/>
      <c r="S1114" s="926"/>
      <c r="T1114" s="926"/>
      <c r="U1114" s="926"/>
      <c r="V1114" s="926"/>
      <c r="W1114" s="926"/>
      <c r="X1114" s="926"/>
      <c r="Y1114" s="926"/>
      <c r="Z1114" s="926"/>
      <c r="AA1114" s="926"/>
      <c r="AB1114" s="926"/>
      <c r="AC1114" s="926"/>
      <c r="AD1114" s="926"/>
      <c r="AE1114" s="926"/>
    </row>
    <row r="1115" spans="1:31" ht="15" customHeight="1" x14ac:dyDescent="0.2">
      <c r="A1115" s="1032" t="str">
        <f t="shared" si="148"/>
        <v>Class Room</v>
      </c>
      <c r="B1115" s="938" t="s">
        <v>1071</v>
      </c>
      <c r="C1115" s="893">
        <v>7.2</v>
      </c>
      <c r="D1115" s="893">
        <v>7</v>
      </c>
      <c r="E1115" s="984">
        <f t="shared" si="149"/>
        <v>50.4</v>
      </c>
      <c r="F1115" s="890">
        <f>IF(A1115="Insert Room Name First",0,ROUND(E1115/VLOOKUP(A1115,'Teaching Areas'!$A$2:$B$15,2,FALSE),0))</f>
        <v>20</v>
      </c>
      <c r="G1115" s="893">
        <v>30</v>
      </c>
      <c r="H1115" s="890">
        <f t="shared" si="150"/>
        <v>10</v>
      </c>
      <c r="I1115" s="983"/>
      <c r="J1115" s="922">
        <v>1</v>
      </c>
      <c r="K1115" s="922"/>
      <c r="L1115" s="922"/>
      <c r="M1115" s="922"/>
      <c r="N1115" s="924"/>
      <c r="O1115" s="926"/>
      <c r="P1115" s="926"/>
      <c r="Q1115" s="926"/>
      <c r="R1115" s="926"/>
      <c r="S1115" s="926"/>
      <c r="T1115" s="926"/>
      <c r="U1115" s="926"/>
      <c r="V1115" s="926"/>
      <c r="W1115" s="926"/>
      <c r="X1115" s="926"/>
      <c r="Y1115" s="926"/>
      <c r="Z1115" s="926"/>
      <c r="AA1115" s="926"/>
      <c r="AB1115" s="926"/>
      <c r="AC1115" s="926"/>
      <c r="AD1115" s="926"/>
      <c r="AE1115" s="926"/>
    </row>
    <row r="1116" spans="1:31" ht="15" customHeight="1" x14ac:dyDescent="0.2">
      <c r="A1116" s="1032" t="str">
        <f t="shared" si="148"/>
        <v>Class Room</v>
      </c>
      <c r="B1116" s="938" t="s">
        <v>1072</v>
      </c>
      <c r="C1116" s="893">
        <v>7.2</v>
      </c>
      <c r="D1116" s="893">
        <v>7</v>
      </c>
      <c r="E1116" s="984">
        <f t="shared" si="149"/>
        <v>50.4</v>
      </c>
      <c r="F1116" s="890">
        <f>IF(A1116="Insert Room Name First",0,ROUND(E1116/VLOOKUP(A1116,'Teaching Areas'!$A$2:$B$15,2,FALSE),0))</f>
        <v>20</v>
      </c>
      <c r="G1116" s="893">
        <v>30</v>
      </c>
      <c r="H1116" s="890">
        <f t="shared" si="150"/>
        <v>10</v>
      </c>
      <c r="I1116" s="983"/>
      <c r="J1116" s="922">
        <v>1</v>
      </c>
      <c r="K1116" s="922"/>
      <c r="L1116" s="922"/>
      <c r="M1116" s="922"/>
      <c r="N1116" s="924"/>
      <c r="O1116" s="926"/>
      <c r="P1116" s="926"/>
      <c r="Q1116" s="926"/>
      <c r="R1116" s="926"/>
      <c r="S1116" s="926"/>
      <c r="T1116" s="926"/>
      <c r="U1116" s="926"/>
      <c r="V1116" s="926"/>
      <c r="W1116" s="926"/>
      <c r="X1116" s="926"/>
      <c r="Y1116" s="926"/>
      <c r="Z1116" s="926"/>
      <c r="AA1116" s="926"/>
      <c r="AB1116" s="926"/>
      <c r="AC1116" s="926"/>
      <c r="AD1116" s="926"/>
      <c r="AE1116" s="926"/>
    </row>
    <row r="1117" spans="1:31" ht="15" customHeight="1" x14ac:dyDescent="0.2">
      <c r="A1117" s="1032" t="str">
        <f t="shared" si="148"/>
        <v>Class Room</v>
      </c>
      <c r="B1117" s="938" t="s">
        <v>1073</v>
      </c>
      <c r="C1117" s="893">
        <v>7.2</v>
      </c>
      <c r="D1117" s="893">
        <v>7</v>
      </c>
      <c r="E1117" s="984">
        <f t="shared" si="149"/>
        <v>50.4</v>
      </c>
      <c r="F1117" s="890">
        <f>IF(A1117="Insert Room Name First",0,ROUND(E1117/VLOOKUP(A1117,'Teaching Areas'!$A$2:$B$15,2,FALSE),0))</f>
        <v>20</v>
      </c>
      <c r="G1117" s="893">
        <v>30</v>
      </c>
      <c r="H1117" s="890">
        <f t="shared" si="150"/>
        <v>10</v>
      </c>
      <c r="I1117" s="983"/>
      <c r="J1117" s="922">
        <v>1</v>
      </c>
      <c r="K1117" s="922"/>
      <c r="L1117" s="922"/>
      <c r="M1117" s="922"/>
      <c r="N1117" s="924"/>
      <c r="O1117" s="926"/>
      <c r="P1117" s="926"/>
      <c r="Q1117" s="926"/>
      <c r="R1117" s="926"/>
      <c r="S1117" s="926"/>
      <c r="T1117" s="926"/>
      <c r="U1117" s="926"/>
      <c r="V1117" s="926"/>
      <c r="W1117" s="926"/>
      <c r="X1117" s="926"/>
      <c r="Y1117" s="926"/>
      <c r="Z1117" s="926"/>
      <c r="AA1117" s="926"/>
      <c r="AB1117" s="926"/>
      <c r="AC1117" s="926"/>
      <c r="AD1117" s="926"/>
      <c r="AE1117" s="926"/>
    </row>
    <row r="1118" spans="1:31" ht="15" customHeight="1" x14ac:dyDescent="0.2">
      <c r="A1118" s="1032" t="str">
        <f t="shared" si="148"/>
        <v>Class Room</v>
      </c>
      <c r="B1118" s="938" t="s">
        <v>1074</v>
      </c>
      <c r="C1118" s="893">
        <v>7.2</v>
      </c>
      <c r="D1118" s="893">
        <v>7</v>
      </c>
      <c r="E1118" s="984">
        <f t="shared" si="149"/>
        <v>50.4</v>
      </c>
      <c r="F1118" s="890">
        <f>IF(A1118="Insert Room Name First",0,ROUND(E1118/VLOOKUP(A1118,'Teaching Areas'!$A$2:$B$15,2,FALSE),0))</f>
        <v>20</v>
      </c>
      <c r="G1118" s="893">
        <v>30</v>
      </c>
      <c r="H1118" s="890">
        <f t="shared" si="150"/>
        <v>10</v>
      </c>
      <c r="I1118" s="983"/>
      <c r="J1118" s="922">
        <v>1</v>
      </c>
      <c r="K1118" s="922"/>
      <c r="L1118" s="922"/>
      <c r="M1118" s="922"/>
      <c r="N1118" s="924"/>
      <c r="O1118" s="926"/>
      <c r="P1118" s="926"/>
      <c r="Q1118" s="926"/>
      <c r="R1118" s="926"/>
      <c r="S1118" s="926"/>
      <c r="T1118" s="926"/>
      <c r="U1118" s="926"/>
      <c r="V1118" s="926"/>
      <c r="W1118" s="926"/>
      <c r="X1118" s="926"/>
      <c r="Y1118" s="926"/>
      <c r="Z1118" s="926"/>
      <c r="AA1118" s="926"/>
      <c r="AB1118" s="926"/>
      <c r="AC1118" s="926"/>
      <c r="AD1118" s="926"/>
      <c r="AE1118" s="926"/>
    </row>
    <row r="1119" spans="1:31" ht="15" customHeight="1" x14ac:dyDescent="0.2">
      <c r="A1119" s="1032" t="str">
        <f t="shared" si="148"/>
        <v>Class Room</v>
      </c>
      <c r="B1119" s="938" t="s">
        <v>1075</v>
      </c>
      <c r="C1119" s="893">
        <v>7.2</v>
      </c>
      <c r="D1119" s="893">
        <v>7</v>
      </c>
      <c r="E1119" s="984">
        <f t="shared" si="149"/>
        <v>50.4</v>
      </c>
      <c r="F1119" s="890">
        <f>IF(A1119="Insert Room Name First",0,ROUND(E1119/VLOOKUP(A1119,'Teaching Areas'!$A$2:$B$15,2,FALSE),0))</f>
        <v>20</v>
      </c>
      <c r="G1119" s="893">
        <v>30</v>
      </c>
      <c r="H1119" s="890">
        <f t="shared" si="150"/>
        <v>10</v>
      </c>
      <c r="I1119" s="983"/>
      <c r="J1119" s="922">
        <v>1</v>
      </c>
      <c r="K1119" s="922"/>
      <c r="L1119" s="922"/>
      <c r="M1119" s="922"/>
      <c r="N1119" s="924"/>
      <c r="O1119" s="926"/>
      <c r="P1119" s="926"/>
      <c r="Q1119" s="926"/>
      <c r="R1119" s="926"/>
      <c r="S1119" s="926"/>
      <c r="T1119" s="926"/>
      <c r="U1119" s="926"/>
      <c r="V1119" s="926"/>
      <c r="W1119" s="926"/>
      <c r="X1119" s="926"/>
      <c r="Y1119" s="926"/>
      <c r="Z1119" s="926"/>
      <c r="AA1119" s="926"/>
      <c r="AB1119" s="926"/>
      <c r="AC1119" s="926"/>
      <c r="AD1119" s="926"/>
      <c r="AE1119" s="926"/>
    </row>
    <row r="1120" spans="1:31" ht="15" customHeight="1" x14ac:dyDescent="0.2">
      <c r="A1120" s="1032" t="str">
        <f t="shared" si="148"/>
        <v>Class Room</v>
      </c>
      <c r="B1120" s="938" t="s">
        <v>1076</v>
      </c>
      <c r="C1120" s="893">
        <v>7.2</v>
      </c>
      <c r="D1120" s="893">
        <v>7</v>
      </c>
      <c r="E1120" s="984">
        <f t="shared" si="149"/>
        <v>50.4</v>
      </c>
      <c r="F1120" s="890">
        <f>IF(A1120="Insert Room Name First",0,ROUND(E1120/VLOOKUP(A1120,'Teaching Areas'!$A$2:$B$15,2,FALSE),0))</f>
        <v>20</v>
      </c>
      <c r="G1120" s="893">
        <v>30</v>
      </c>
      <c r="H1120" s="890">
        <f t="shared" si="150"/>
        <v>10</v>
      </c>
      <c r="I1120" s="983"/>
      <c r="J1120" s="922">
        <v>1</v>
      </c>
      <c r="K1120" s="922"/>
      <c r="L1120" s="922"/>
      <c r="M1120" s="922"/>
      <c r="N1120" s="924"/>
      <c r="O1120" s="926"/>
      <c r="P1120" s="926"/>
      <c r="Q1120" s="926"/>
      <c r="R1120" s="926"/>
      <c r="S1120" s="926"/>
      <c r="T1120" s="926"/>
      <c r="U1120" s="926"/>
      <c r="V1120" s="926"/>
      <c r="W1120" s="926"/>
      <c r="X1120" s="926"/>
      <c r="Y1120" s="926"/>
      <c r="Z1120" s="926"/>
      <c r="AA1120" s="926"/>
      <c r="AB1120" s="926"/>
      <c r="AC1120" s="926"/>
      <c r="AD1120" s="926"/>
      <c r="AE1120" s="926"/>
    </row>
    <row r="1121" spans="1:31" ht="15" customHeight="1" x14ac:dyDescent="0.2">
      <c r="A1121" s="1032" t="str">
        <f t="shared" si="148"/>
        <v>Class Room</v>
      </c>
      <c r="B1121" s="938" t="s">
        <v>1077</v>
      </c>
      <c r="C1121" s="893">
        <v>7.2</v>
      </c>
      <c r="D1121" s="893">
        <v>7</v>
      </c>
      <c r="E1121" s="984">
        <f t="shared" si="149"/>
        <v>50.4</v>
      </c>
      <c r="F1121" s="890">
        <f>IF(A1121="Insert Room Name First",0,ROUND(E1121/VLOOKUP(A1121,'Teaching Areas'!$A$2:$B$15,2,FALSE),0))</f>
        <v>20</v>
      </c>
      <c r="G1121" s="893">
        <v>30</v>
      </c>
      <c r="H1121" s="890">
        <f t="shared" si="150"/>
        <v>10</v>
      </c>
      <c r="I1121" s="983"/>
      <c r="J1121" s="922">
        <v>1</v>
      </c>
      <c r="K1121" s="922"/>
      <c r="L1121" s="922"/>
      <c r="M1121" s="922"/>
      <c r="N1121" s="924"/>
      <c r="O1121" s="926"/>
      <c r="P1121" s="926"/>
      <c r="Q1121" s="926"/>
      <c r="R1121" s="926"/>
      <c r="S1121" s="926"/>
      <c r="T1121" s="926"/>
      <c r="U1121" s="926"/>
      <c r="V1121" s="926"/>
      <c r="W1121" s="926"/>
      <c r="X1121" s="926"/>
      <c r="Y1121" s="926"/>
      <c r="Z1121" s="926"/>
      <c r="AA1121" s="926"/>
      <c r="AB1121" s="926"/>
      <c r="AC1121" s="926"/>
      <c r="AD1121" s="926"/>
      <c r="AE1121" s="926"/>
    </row>
    <row r="1122" spans="1:31" ht="15" customHeight="1" x14ac:dyDescent="0.2">
      <c r="A1122" s="1032" t="str">
        <f t="shared" si="148"/>
        <v>Class Room</v>
      </c>
      <c r="B1122" s="938" t="s">
        <v>1078</v>
      </c>
      <c r="C1122" s="893">
        <v>7.2</v>
      </c>
      <c r="D1122" s="893">
        <v>7</v>
      </c>
      <c r="E1122" s="984">
        <f t="shared" si="149"/>
        <v>50.4</v>
      </c>
      <c r="F1122" s="890">
        <f>IF(A1122="Insert Room Name First",0,ROUND(E1122/VLOOKUP(A1122,'Teaching Areas'!$A$2:$B$15,2,FALSE),0))</f>
        <v>20</v>
      </c>
      <c r="G1122" s="893">
        <v>30</v>
      </c>
      <c r="H1122" s="890">
        <f t="shared" si="150"/>
        <v>10</v>
      </c>
      <c r="I1122" s="983"/>
      <c r="J1122" s="922">
        <v>1</v>
      </c>
      <c r="K1122" s="922"/>
      <c r="L1122" s="922"/>
      <c r="M1122" s="922"/>
      <c r="N1122" s="924"/>
      <c r="O1122" s="926"/>
      <c r="P1122" s="926"/>
      <c r="Q1122" s="926"/>
      <c r="R1122" s="926"/>
      <c r="S1122" s="926"/>
      <c r="T1122" s="926"/>
      <c r="U1122" s="926"/>
      <c r="V1122" s="926"/>
      <c r="W1122" s="926"/>
      <c r="X1122" s="926"/>
      <c r="Y1122" s="926"/>
      <c r="Z1122" s="926"/>
      <c r="AA1122" s="926"/>
      <c r="AB1122" s="926"/>
      <c r="AC1122" s="926"/>
      <c r="AD1122" s="926"/>
      <c r="AE1122" s="926"/>
    </row>
    <row r="1123" spans="1:31" ht="15" customHeight="1" x14ac:dyDescent="0.2">
      <c r="A1123" s="1032" t="str">
        <f t="shared" si="148"/>
        <v>Class Room</v>
      </c>
      <c r="B1123" s="938" t="s">
        <v>1079</v>
      </c>
      <c r="C1123" s="893">
        <v>7.2</v>
      </c>
      <c r="D1123" s="893">
        <v>7</v>
      </c>
      <c r="E1123" s="984">
        <f t="shared" si="149"/>
        <v>50.4</v>
      </c>
      <c r="F1123" s="890">
        <f>IF(A1123="Insert Room Name First",0,ROUND(E1123/VLOOKUP(A1123,'Teaching Areas'!$A$2:$B$15,2,FALSE),0))</f>
        <v>20</v>
      </c>
      <c r="G1123" s="893">
        <v>30</v>
      </c>
      <c r="H1123" s="890">
        <f t="shared" si="150"/>
        <v>10</v>
      </c>
      <c r="I1123" s="983"/>
      <c r="J1123" s="922">
        <v>1</v>
      </c>
      <c r="K1123" s="922"/>
      <c r="L1123" s="922"/>
      <c r="M1123" s="922"/>
      <c r="N1123" s="924"/>
      <c r="O1123" s="926"/>
      <c r="P1123" s="926"/>
      <c r="Q1123" s="926"/>
      <c r="R1123" s="926"/>
      <c r="S1123" s="926"/>
      <c r="T1123" s="926"/>
      <c r="U1123" s="926"/>
      <c r="V1123" s="926"/>
      <c r="W1123" s="926"/>
      <c r="X1123" s="926"/>
      <c r="Y1123" s="926"/>
      <c r="Z1123" s="926"/>
      <c r="AA1123" s="926"/>
      <c r="AB1123" s="926"/>
      <c r="AC1123" s="926"/>
      <c r="AD1123" s="926"/>
      <c r="AE1123" s="926"/>
    </row>
    <row r="1124" spans="1:31" ht="15" customHeight="1" x14ac:dyDescent="0.2">
      <c r="A1124" s="1032" t="str">
        <f t="shared" si="148"/>
        <v>Insert Room Name First</v>
      </c>
      <c r="B1124" s="938"/>
      <c r="C1124" s="891"/>
      <c r="D1124" s="891"/>
      <c r="E1124" s="984">
        <f t="shared" si="149"/>
        <v>0</v>
      </c>
      <c r="F1124" s="890">
        <f>IF(A1124="Insert Room Name First",0,ROUND(E1124/VLOOKUP(A1124,'Teaching Areas'!$A$2:$B$15,2,FALSE),0))</f>
        <v>0</v>
      </c>
      <c r="G1124" s="891"/>
      <c r="H1124" s="890" t="str">
        <f t="shared" si="150"/>
        <v/>
      </c>
      <c r="I1124" s="983"/>
      <c r="J1124" s="923"/>
      <c r="K1124" s="922"/>
      <c r="L1124" s="922"/>
      <c r="M1124" s="922"/>
      <c r="N1124" s="924"/>
      <c r="O1124" s="926"/>
      <c r="P1124" s="926"/>
      <c r="Q1124" s="926"/>
      <c r="R1124" s="926"/>
      <c r="S1124" s="926"/>
      <c r="T1124" s="926"/>
      <c r="U1124" s="926"/>
      <c r="V1124" s="926"/>
      <c r="W1124" s="926"/>
      <c r="X1124" s="926"/>
      <c r="Y1124" s="926"/>
      <c r="Z1124" s="926"/>
      <c r="AA1124" s="926"/>
      <c r="AB1124" s="926"/>
      <c r="AC1124" s="926"/>
      <c r="AD1124" s="926"/>
      <c r="AE1124" s="926"/>
    </row>
    <row r="1125" spans="1:31" ht="15" customHeight="1" x14ac:dyDescent="0.2">
      <c r="A1125" s="1032" t="str">
        <f t="shared" si="148"/>
        <v>Insert Room Name First</v>
      </c>
      <c r="B1125" s="938"/>
      <c r="C1125" s="891"/>
      <c r="D1125" s="891"/>
      <c r="E1125" s="984">
        <f t="shared" si="149"/>
        <v>0</v>
      </c>
      <c r="F1125" s="890">
        <f>IF(A1125="Insert Room Name First",0,ROUND(E1125/VLOOKUP(A1125,'Teaching Areas'!$A$2:$B$15,2,FALSE),0))</f>
        <v>0</v>
      </c>
      <c r="G1125" s="891"/>
      <c r="H1125" s="890" t="str">
        <f t="shared" si="150"/>
        <v/>
      </c>
      <c r="I1125" s="983"/>
      <c r="J1125" s="923"/>
      <c r="K1125" s="922"/>
      <c r="L1125" s="922"/>
      <c r="M1125" s="922"/>
      <c r="N1125" s="924"/>
      <c r="O1125" s="926"/>
      <c r="P1125" s="926"/>
      <c r="Q1125" s="926"/>
      <c r="R1125" s="926"/>
      <c r="S1125" s="926"/>
      <c r="T1125" s="926"/>
      <c r="U1125" s="926"/>
      <c r="V1125" s="926"/>
      <c r="W1125" s="926"/>
      <c r="X1125" s="926"/>
      <c r="Y1125" s="926"/>
      <c r="Z1125" s="926"/>
      <c r="AA1125" s="926"/>
      <c r="AB1125" s="926"/>
      <c r="AC1125" s="926"/>
      <c r="AD1125" s="926"/>
      <c r="AE1125" s="926"/>
    </row>
    <row r="1126" spans="1:31" ht="15" customHeight="1" x14ac:dyDescent="0.2">
      <c r="A1126" s="1032" t="str">
        <f t="shared" si="148"/>
        <v>Insert Room Name First</v>
      </c>
      <c r="B1126" s="938"/>
      <c r="C1126" s="891"/>
      <c r="D1126" s="891"/>
      <c r="E1126" s="984">
        <f t="shared" si="149"/>
        <v>0</v>
      </c>
      <c r="F1126" s="890">
        <f>IF(A1126="Insert Room Name First",0,ROUND(E1126/VLOOKUP(A1126,'Teaching Areas'!$A$2:$B$15,2,FALSE),0))</f>
        <v>0</v>
      </c>
      <c r="G1126" s="891"/>
      <c r="H1126" s="890" t="str">
        <f t="shared" si="150"/>
        <v/>
      </c>
      <c r="I1126" s="983"/>
      <c r="J1126" s="923"/>
      <c r="K1126" s="922"/>
      <c r="L1126" s="922"/>
      <c r="M1126" s="922"/>
      <c r="N1126" s="924"/>
      <c r="O1126" s="926"/>
      <c r="P1126" s="926"/>
      <c r="Q1126" s="926"/>
      <c r="R1126" s="926"/>
      <c r="S1126" s="926"/>
      <c r="T1126" s="926"/>
      <c r="U1126" s="926"/>
      <c r="V1126" s="926"/>
      <c r="W1126" s="926"/>
      <c r="X1126" s="926"/>
      <c r="Y1126" s="926"/>
      <c r="Z1126" s="926"/>
      <c r="AA1126" s="926"/>
      <c r="AB1126" s="926"/>
      <c r="AC1126" s="926"/>
      <c r="AD1126" s="926"/>
      <c r="AE1126" s="926"/>
    </row>
    <row r="1127" spans="1:31" ht="15" customHeight="1" x14ac:dyDescent="0.2">
      <c r="A1127" s="1032" t="str">
        <f t="shared" si="148"/>
        <v>Insert Room Name First</v>
      </c>
      <c r="B1127" s="938"/>
      <c r="C1127" s="891"/>
      <c r="D1127" s="891"/>
      <c r="E1127" s="984">
        <f t="shared" si="149"/>
        <v>0</v>
      </c>
      <c r="F1127" s="890">
        <f>IF(A1127="Insert Room Name First",0,ROUND(E1127/VLOOKUP(A1127,'Teaching Areas'!$A$2:$B$15,2,FALSE),0))</f>
        <v>0</v>
      </c>
      <c r="G1127" s="891"/>
      <c r="H1127" s="890" t="str">
        <f t="shared" si="150"/>
        <v/>
      </c>
      <c r="I1127" s="983"/>
      <c r="J1127" s="923"/>
      <c r="K1127" s="922"/>
      <c r="L1127" s="922"/>
      <c r="M1127" s="922"/>
      <c r="N1127" s="924"/>
      <c r="O1127" s="926"/>
      <c r="P1127" s="926"/>
      <c r="Q1127" s="926"/>
      <c r="R1127" s="926"/>
      <c r="S1127" s="926"/>
      <c r="T1127" s="926"/>
      <c r="U1127" s="926"/>
      <c r="V1127" s="926"/>
      <c r="W1127" s="926"/>
      <c r="X1127" s="926"/>
      <c r="Y1127" s="926"/>
      <c r="Z1127" s="926"/>
      <c r="AA1127" s="926"/>
      <c r="AB1127" s="926"/>
      <c r="AC1127" s="926"/>
      <c r="AD1127" s="926"/>
      <c r="AE1127" s="926"/>
    </row>
    <row r="1128" spans="1:31" ht="15" customHeight="1" x14ac:dyDescent="0.2">
      <c r="A1128" s="1032" t="str">
        <f t="shared" si="148"/>
        <v>Insert Room Name First</v>
      </c>
      <c r="B1128" s="938"/>
      <c r="C1128" s="891"/>
      <c r="D1128" s="891"/>
      <c r="E1128" s="984">
        <f t="shared" si="149"/>
        <v>0</v>
      </c>
      <c r="F1128" s="890">
        <f>IF(A1128="Insert Room Name First",0,ROUND(E1128/VLOOKUP(A1128,'Teaching Areas'!$A$2:$B$15,2,FALSE),0))</f>
        <v>0</v>
      </c>
      <c r="G1128" s="891"/>
      <c r="H1128" s="890" t="str">
        <f t="shared" si="150"/>
        <v/>
      </c>
      <c r="I1128" s="983"/>
      <c r="J1128" s="923"/>
      <c r="K1128" s="922"/>
      <c r="L1128" s="922"/>
      <c r="M1128" s="922"/>
      <c r="N1128" s="924"/>
      <c r="O1128" s="926"/>
      <c r="P1128" s="926"/>
      <c r="Q1128" s="926"/>
      <c r="R1128" s="926"/>
      <c r="S1128" s="926"/>
      <c r="T1128" s="926"/>
      <c r="U1128" s="926"/>
      <c r="V1128" s="926"/>
      <c r="W1128" s="926"/>
      <c r="X1128" s="926"/>
      <c r="Y1128" s="926"/>
      <c r="Z1128" s="926"/>
      <c r="AA1128" s="926"/>
      <c r="AB1128" s="926"/>
      <c r="AC1128" s="926"/>
      <c r="AD1128" s="926"/>
      <c r="AE1128" s="926"/>
    </row>
    <row r="1129" spans="1:31" ht="15" customHeight="1" x14ac:dyDescent="0.2">
      <c r="A1129" s="1032" t="str">
        <f t="shared" si="148"/>
        <v>Insert Room Name First</v>
      </c>
      <c r="B1129" s="938"/>
      <c r="C1129" s="891"/>
      <c r="D1129" s="891"/>
      <c r="E1129" s="984">
        <f t="shared" si="149"/>
        <v>0</v>
      </c>
      <c r="F1129" s="890">
        <f>IF(A1129="Insert Room Name First",0,ROUND(E1129/VLOOKUP(A1129,'Teaching Areas'!$A$2:$B$15,2,FALSE),0))</f>
        <v>0</v>
      </c>
      <c r="G1129" s="891"/>
      <c r="H1129" s="890" t="str">
        <f t="shared" si="150"/>
        <v/>
      </c>
      <c r="I1129" s="983"/>
      <c r="J1129" s="923"/>
      <c r="K1129" s="922"/>
      <c r="L1129" s="922"/>
      <c r="M1129" s="922"/>
      <c r="N1129" s="924"/>
      <c r="O1129" s="926"/>
      <c r="P1129" s="926"/>
      <c r="Q1129" s="926"/>
      <c r="R1129" s="926"/>
      <c r="S1129" s="926"/>
      <c r="T1129" s="926"/>
      <c r="U1129" s="926"/>
      <c r="V1129" s="926"/>
      <c r="W1129" s="926"/>
      <c r="X1129" s="926"/>
      <c r="Y1129" s="926"/>
      <c r="Z1129" s="926"/>
      <c r="AA1129" s="926"/>
      <c r="AB1129" s="926"/>
      <c r="AC1129" s="926"/>
      <c r="AD1129" s="926"/>
      <c r="AE1129" s="926"/>
    </row>
    <row r="1130" spans="1:31" ht="15" customHeight="1" x14ac:dyDescent="0.2">
      <c r="A1130" s="1032" t="str">
        <f t="shared" si="148"/>
        <v>Insert Room Name First</v>
      </c>
      <c r="B1130" s="938"/>
      <c r="C1130" s="891"/>
      <c r="D1130" s="891"/>
      <c r="E1130" s="984">
        <f t="shared" si="149"/>
        <v>0</v>
      </c>
      <c r="F1130" s="890">
        <f>IF(A1130="Insert Room Name First",0,ROUND(E1130/VLOOKUP(A1130,'Teaching Areas'!$A$2:$B$15,2,FALSE),0))</f>
        <v>0</v>
      </c>
      <c r="G1130" s="891"/>
      <c r="H1130" s="890" t="str">
        <f t="shared" si="150"/>
        <v/>
      </c>
      <c r="I1130" s="983"/>
      <c r="J1130" s="923"/>
      <c r="K1130" s="922"/>
      <c r="L1130" s="922"/>
      <c r="M1130" s="922"/>
      <c r="N1130" s="924"/>
      <c r="O1130" s="926"/>
      <c r="P1130" s="926"/>
      <c r="Q1130" s="926"/>
      <c r="R1130" s="926"/>
      <c r="S1130" s="926"/>
      <c r="T1130" s="926"/>
      <c r="U1130" s="926"/>
      <c r="V1130" s="926"/>
      <c r="W1130" s="926"/>
      <c r="X1130" s="926"/>
      <c r="Y1130" s="926"/>
      <c r="Z1130" s="926"/>
      <c r="AA1130" s="926"/>
      <c r="AB1130" s="926"/>
      <c r="AC1130" s="926"/>
      <c r="AD1130" s="926"/>
      <c r="AE1130" s="926"/>
    </row>
    <row r="1131" spans="1:31" ht="15" customHeight="1" x14ac:dyDescent="0.2">
      <c r="A1131" s="1032" t="str">
        <f t="shared" si="148"/>
        <v>Insert Room Name First</v>
      </c>
      <c r="B1131" s="938"/>
      <c r="C1131" s="891"/>
      <c r="D1131" s="891"/>
      <c r="E1131" s="984">
        <f t="shared" si="149"/>
        <v>0</v>
      </c>
      <c r="F1131" s="890">
        <f>IF(A1131="Insert Room Name First",0,ROUND(E1131/VLOOKUP(A1131,'Teaching Areas'!$A$2:$B$15,2,FALSE),0))</f>
        <v>0</v>
      </c>
      <c r="G1131" s="891"/>
      <c r="H1131" s="890" t="str">
        <f t="shared" si="150"/>
        <v/>
      </c>
      <c r="I1131" s="983"/>
      <c r="J1131" s="923"/>
      <c r="K1131" s="922"/>
      <c r="L1131" s="922"/>
      <c r="M1131" s="922"/>
      <c r="N1131" s="924"/>
      <c r="O1131" s="926"/>
      <c r="P1131" s="926"/>
      <c r="Q1131" s="926"/>
      <c r="R1131" s="926"/>
      <c r="S1131" s="926"/>
      <c r="T1131" s="926"/>
      <c r="U1131" s="926"/>
      <c r="V1131" s="926"/>
      <c r="W1131" s="926"/>
      <c r="X1131" s="926"/>
      <c r="Y1131" s="926"/>
      <c r="Z1131" s="926"/>
      <c r="AA1131" s="926"/>
      <c r="AB1131" s="926"/>
      <c r="AC1131" s="926"/>
      <c r="AD1131" s="926"/>
      <c r="AE1131" s="926"/>
    </row>
    <row r="1132" spans="1:31" ht="15" customHeight="1" x14ac:dyDescent="0.2">
      <c r="A1132" s="1032" t="str">
        <f t="shared" si="148"/>
        <v>Insert Room Name First</v>
      </c>
      <c r="B1132" s="938"/>
      <c r="C1132" s="891"/>
      <c r="D1132" s="891"/>
      <c r="E1132" s="984">
        <f t="shared" si="149"/>
        <v>0</v>
      </c>
      <c r="F1132" s="890">
        <f>IF(A1132="Insert Room Name First",0,ROUND(E1132/VLOOKUP(A1132,'Teaching Areas'!$A$2:$B$15,2,FALSE),0))</f>
        <v>0</v>
      </c>
      <c r="G1132" s="891"/>
      <c r="H1132" s="890" t="str">
        <f t="shared" si="150"/>
        <v/>
      </c>
      <c r="I1132" s="983"/>
      <c r="J1132" s="923"/>
      <c r="K1132" s="922"/>
      <c r="L1132" s="922"/>
      <c r="M1132" s="922"/>
      <c r="N1132" s="924"/>
      <c r="O1132" s="926"/>
      <c r="P1132" s="926"/>
      <c r="Q1132" s="926"/>
      <c r="R1132" s="926"/>
      <c r="S1132" s="926"/>
      <c r="T1132" s="926"/>
      <c r="U1132" s="926"/>
      <c r="V1132" s="926"/>
      <c r="W1132" s="926"/>
      <c r="X1132" s="926"/>
      <c r="Y1132" s="926"/>
      <c r="Z1132" s="926"/>
      <c r="AA1132" s="926"/>
      <c r="AB1132" s="926"/>
      <c r="AC1132" s="926"/>
      <c r="AD1132" s="926"/>
      <c r="AE1132" s="926"/>
    </row>
    <row r="1133" spans="1:31" ht="15" customHeight="1" x14ac:dyDescent="0.2">
      <c r="A1133" s="1032" t="str">
        <f t="shared" si="148"/>
        <v>Insert Room Name First</v>
      </c>
      <c r="B1133" s="938"/>
      <c r="C1133" s="891"/>
      <c r="D1133" s="891"/>
      <c r="E1133" s="984">
        <f t="shared" si="149"/>
        <v>0</v>
      </c>
      <c r="F1133" s="890">
        <f>IF(A1133="Insert Room Name First",0,ROUND(E1133/VLOOKUP(A1133,'Teaching Areas'!$A$2:$B$15,2,FALSE),0))</f>
        <v>0</v>
      </c>
      <c r="G1133" s="891"/>
      <c r="H1133" s="890" t="str">
        <f t="shared" si="150"/>
        <v/>
      </c>
      <c r="I1133" s="983"/>
      <c r="J1133" s="923"/>
      <c r="K1133" s="922"/>
      <c r="L1133" s="922"/>
      <c r="M1133" s="922"/>
      <c r="N1133" s="924"/>
      <c r="O1133" s="926"/>
      <c r="P1133" s="926"/>
      <c r="Q1133" s="926"/>
      <c r="R1133" s="926"/>
      <c r="S1133" s="926"/>
      <c r="T1133" s="926"/>
      <c r="U1133" s="926"/>
      <c r="V1133" s="926"/>
      <c r="W1133" s="926"/>
      <c r="X1133" s="926"/>
      <c r="Y1133" s="926"/>
      <c r="Z1133" s="926"/>
      <c r="AA1133" s="926"/>
      <c r="AB1133" s="926"/>
      <c r="AC1133" s="926"/>
      <c r="AD1133" s="926"/>
      <c r="AE1133" s="926"/>
    </row>
    <row r="1134" spans="1:31" ht="15" customHeight="1" x14ac:dyDescent="0.2">
      <c r="A1134" s="1032" t="str">
        <f t="shared" si="148"/>
        <v>Insert Room Name First</v>
      </c>
      <c r="B1134" s="938"/>
      <c r="C1134" s="891"/>
      <c r="D1134" s="891"/>
      <c r="E1134" s="984">
        <f t="shared" si="149"/>
        <v>0</v>
      </c>
      <c r="F1134" s="890">
        <f>IF(A1134="Insert Room Name First",0,ROUND(E1134/VLOOKUP(A1134,'Teaching Areas'!$A$2:$B$15,2,FALSE),0))</f>
        <v>0</v>
      </c>
      <c r="G1134" s="891"/>
      <c r="H1134" s="890" t="str">
        <f t="shared" si="150"/>
        <v/>
      </c>
      <c r="I1134" s="983"/>
      <c r="J1134" s="923"/>
      <c r="K1134" s="922"/>
      <c r="L1134" s="922"/>
      <c r="M1134" s="922"/>
      <c r="N1134" s="924"/>
      <c r="O1134" s="926"/>
      <c r="P1134" s="926"/>
      <c r="Q1134" s="926"/>
      <c r="R1134" s="926"/>
      <c r="S1134" s="926"/>
      <c r="T1134" s="926"/>
      <c r="U1134" s="926"/>
      <c r="V1134" s="926"/>
      <c r="W1134" s="926"/>
      <c r="X1134" s="926"/>
      <c r="Y1134" s="926"/>
      <c r="Z1134" s="926"/>
      <c r="AA1134" s="926"/>
      <c r="AB1134" s="926"/>
      <c r="AC1134" s="926"/>
      <c r="AD1134" s="926"/>
      <c r="AE1134" s="926"/>
    </row>
    <row r="1135" spans="1:31" ht="15" customHeight="1" x14ac:dyDescent="0.2">
      <c r="A1135" s="1032" t="str">
        <f t="shared" si="148"/>
        <v>Insert Room Name First</v>
      </c>
      <c r="B1135" s="939"/>
      <c r="C1135" s="891"/>
      <c r="D1135" s="891"/>
      <c r="E1135" s="984">
        <f t="shared" si="149"/>
        <v>0</v>
      </c>
      <c r="F1135" s="890">
        <f>IF(A1135="Insert Room Name First",0,ROUND(E1135/VLOOKUP(A1135,'Teaching Areas'!$A$2:$B$15,2,FALSE),0))</f>
        <v>0</v>
      </c>
      <c r="G1135" s="892"/>
      <c r="H1135" s="890" t="str">
        <f t="shared" si="150"/>
        <v/>
      </c>
      <c r="I1135" s="985"/>
      <c r="J1135" s="923"/>
      <c r="K1135" s="922"/>
      <c r="L1135" s="922"/>
      <c r="M1135" s="922"/>
      <c r="N1135" s="924"/>
      <c r="O1135" s="926"/>
      <c r="P1135" s="926"/>
      <c r="Q1135" s="926"/>
      <c r="R1135" s="926"/>
      <c r="S1135" s="926"/>
      <c r="T1135" s="926"/>
      <c r="U1135" s="926"/>
      <c r="V1135" s="926"/>
      <c r="W1135" s="926"/>
      <c r="X1135" s="926"/>
      <c r="Y1135" s="926"/>
      <c r="Z1135" s="926"/>
      <c r="AA1135" s="926"/>
      <c r="AB1135" s="926"/>
      <c r="AC1135" s="926"/>
      <c r="AD1135" s="926"/>
      <c r="AE1135" s="926"/>
    </row>
    <row r="1136" spans="1:31" ht="15" customHeight="1" x14ac:dyDescent="0.2">
      <c r="A1136" s="1032" t="str">
        <f t="shared" si="148"/>
        <v>Insert Room Name First</v>
      </c>
      <c r="B1136" s="939"/>
      <c r="C1136" s="891"/>
      <c r="D1136" s="891"/>
      <c r="E1136" s="984">
        <f t="shared" si="149"/>
        <v>0</v>
      </c>
      <c r="F1136" s="890">
        <f>IF(A1136="Insert Room Name First",0,ROUND(E1136/VLOOKUP(A1136,'Teaching Areas'!$A$2:$B$15,2,FALSE),0))</f>
        <v>0</v>
      </c>
      <c r="G1136" s="892"/>
      <c r="H1136" s="890" t="str">
        <f t="shared" si="150"/>
        <v/>
      </c>
      <c r="I1136" s="985"/>
      <c r="J1136" s="923"/>
      <c r="K1136" s="922"/>
      <c r="L1136" s="922"/>
      <c r="M1136" s="922"/>
      <c r="N1136" s="924"/>
      <c r="O1136" s="926"/>
      <c r="P1136" s="926"/>
      <c r="Q1136" s="926"/>
      <c r="R1136" s="926"/>
      <c r="S1136" s="926"/>
      <c r="T1136" s="926"/>
      <c r="U1136" s="926"/>
      <c r="V1136" s="926"/>
      <c r="W1136" s="926"/>
      <c r="X1136" s="926"/>
      <c r="Y1136" s="926"/>
      <c r="Z1136" s="926"/>
      <c r="AA1136" s="926"/>
      <c r="AB1136" s="926"/>
      <c r="AC1136" s="926"/>
      <c r="AD1136" s="926"/>
      <c r="AE1136" s="926"/>
    </row>
    <row r="1137" spans="1:31" ht="15" customHeight="1" x14ac:dyDescent="0.2">
      <c r="A1137" s="1032" t="str">
        <f t="shared" si="148"/>
        <v>Insert Room Name First</v>
      </c>
      <c r="B1137" s="938"/>
      <c r="C1137" s="891"/>
      <c r="D1137" s="891"/>
      <c r="E1137" s="984">
        <f t="shared" si="149"/>
        <v>0</v>
      </c>
      <c r="F1137" s="890">
        <f>IF(A1137="Insert Room Name First",0,ROUND(E1137/VLOOKUP(A1137,'Teaching Areas'!$A$2:$B$15,2,FALSE),0))</f>
        <v>0</v>
      </c>
      <c r="G1137" s="891"/>
      <c r="H1137" s="890" t="str">
        <f t="shared" si="150"/>
        <v/>
      </c>
      <c r="I1137" s="983"/>
      <c r="J1137" s="923"/>
      <c r="K1137" s="922"/>
      <c r="L1137" s="922"/>
      <c r="M1137" s="922"/>
      <c r="N1137" s="924"/>
      <c r="O1137" s="926"/>
      <c r="P1137" s="926"/>
      <c r="Q1137" s="926"/>
      <c r="R1137" s="926"/>
      <c r="S1137" s="926"/>
      <c r="T1137" s="926"/>
      <c r="U1137" s="926"/>
      <c r="V1137" s="926"/>
      <c r="W1137" s="926"/>
      <c r="X1137" s="926"/>
      <c r="Y1137" s="926"/>
      <c r="Z1137" s="926"/>
      <c r="AA1137" s="926"/>
      <c r="AB1137" s="926"/>
      <c r="AC1137" s="926"/>
      <c r="AD1137" s="926"/>
      <c r="AE1137" s="926"/>
    </row>
    <row r="1138" spans="1:31" ht="15" customHeight="1" x14ac:dyDescent="0.2">
      <c r="A1138" s="1032" t="str">
        <f t="shared" si="148"/>
        <v>Insert Room Name First</v>
      </c>
      <c r="B1138" s="938"/>
      <c r="C1138" s="891"/>
      <c r="D1138" s="891"/>
      <c r="E1138" s="984">
        <f t="shared" si="149"/>
        <v>0</v>
      </c>
      <c r="F1138" s="890">
        <f>IF(A1138="Insert Room Name First",0,ROUND(E1138/VLOOKUP(A1138,'Teaching Areas'!$A$2:$B$15,2,FALSE),0))</f>
        <v>0</v>
      </c>
      <c r="G1138" s="891"/>
      <c r="H1138" s="890" t="str">
        <f t="shared" si="150"/>
        <v/>
      </c>
      <c r="I1138" s="983"/>
      <c r="J1138" s="923"/>
      <c r="K1138" s="922"/>
      <c r="L1138" s="922"/>
      <c r="M1138" s="922"/>
      <c r="N1138" s="924"/>
      <c r="O1138" s="926"/>
      <c r="P1138" s="926"/>
      <c r="Q1138" s="926"/>
      <c r="R1138" s="926"/>
      <c r="S1138" s="926"/>
      <c r="T1138" s="926"/>
      <c r="U1138" s="926"/>
      <c r="V1138" s="926"/>
      <c r="W1138" s="926"/>
      <c r="X1138" s="926"/>
      <c r="Y1138" s="926"/>
      <c r="Z1138" s="926"/>
      <c r="AA1138" s="926"/>
      <c r="AB1138" s="926"/>
      <c r="AC1138" s="926"/>
      <c r="AD1138" s="926"/>
      <c r="AE1138" s="926"/>
    </row>
    <row r="1139" spans="1:31" ht="15" customHeight="1" x14ac:dyDescent="0.2">
      <c r="A1139" s="1032" t="str">
        <f t="shared" si="148"/>
        <v>Insert Room Name First</v>
      </c>
      <c r="B1139" s="938"/>
      <c r="C1139" s="891"/>
      <c r="D1139" s="891"/>
      <c r="E1139" s="984">
        <f t="shared" si="149"/>
        <v>0</v>
      </c>
      <c r="F1139" s="890">
        <f>IF(A1139="Insert Room Name First",0,ROUND(E1139/VLOOKUP(A1139,'Teaching Areas'!$A$2:$B$15,2,FALSE),0))</f>
        <v>0</v>
      </c>
      <c r="G1139" s="891"/>
      <c r="H1139" s="890" t="str">
        <f t="shared" si="150"/>
        <v/>
      </c>
      <c r="I1139" s="983"/>
      <c r="J1139" s="923"/>
      <c r="K1139" s="922"/>
      <c r="L1139" s="922"/>
      <c r="M1139" s="922"/>
      <c r="N1139" s="924"/>
      <c r="O1139" s="926"/>
      <c r="P1139" s="926"/>
      <c r="Q1139" s="926"/>
      <c r="R1139" s="926"/>
      <c r="S1139" s="926"/>
      <c r="T1139" s="926"/>
      <c r="U1139" s="926"/>
      <c r="V1139" s="926"/>
      <c r="W1139" s="926"/>
      <c r="X1139" s="926"/>
      <c r="Y1139" s="926"/>
      <c r="Z1139" s="926"/>
      <c r="AA1139" s="926"/>
      <c r="AB1139" s="926"/>
      <c r="AC1139" s="926"/>
      <c r="AD1139" s="926"/>
      <c r="AE1139" s="926"/>
    </row>
    <row r="1140" spans="1:31" ht="15" customHeight="1" x14ac:dyDescent="0.2">
      <c r="A1140" s="1032" t="str">
        <f t="shared" si="148"/>
        <v>Insert Room Name First</v>
      </c>
      <c r="B1140" s="938"/>
      <c r="C1140" s="891"/>
      <c r="D1140" s="891"/>
      <c r="E1140" s="984">
        <f t="shared" si="149"/>
        <v>0</v>
      </c>
      <c r="F1140" s="890">
        <f>IF(A1140="Insert Room Name First",0,ROUND(E1140/VLOOKUP(A1140,'Teaching Areas'!$A$2:$B$15,2,FALSE),0))</f>
        <v>0</v>
      </c>
      <c r="G1140" s="891"/>
      <c r="H1140" s="890" t="str">
        <f t="shared" si="150"/>
        <v/>
      </c>
      <c r="I1140" s="983"/>
      <c r="J1140" s="923"/>
      <c r="K1140" s="922"/>
      <c r="L1140" s="922"/>
      <c r="M1140" s="922"/>
      <c r="N1140" s="924"/>
      <c r="O1140" s="926"/>
      <c r="P1140" s="926"/>
      <c r="Q1140" s="926"/>
      <c r="R1140" s="926"/>
      <c r="S1140" s="926"/>
      <c r="T1140" s="926"/>
      <c r="U1140" s="926"/>
      <c r="V1140" s="926"/>
      <c r="W1140" s="926"/>
      <c r="X1140" s="926"/>
      <c r="Y1140" s="926"/>
      <c r="Z1140" s="926"/>
      <c r="AA1140" s="926"/>
      <c r="AB1140" s="926"/>
      <c r="AC1140" s="926"/>
      <c r="AD1140" s="926"/>
      <c r="AE1140" s="926"/>
    </row>
    <row r="1141" spans="1:31" ht="15" customHeight="1" x14ac:dyDescent="0.2">
      <c r="A1141" s="1032" t="str">
        <f t="shared" si="148"/>
        <v>Insert Room Name First</v>
      </c>
      <c r="B1141" s="938"/>
      <c r="C1141" s="891"/>
      <c r="D1141" s="891"/>
      <c r="E1141" s="984">
        <f t="shared" si="149"/>
        <v>0</v>
      </c>
      <c r="F1141" s="890">
        <f>IF(A1141="Insert Room Name First",0,ROUND(E1141/VLOOKUP(A1141,'Teaching Areas'!$A$2:$B$15,2,FALSE),0))</f>
        <v>0</v>
      </c>
      <c r="G1141" s="891"/>
      <c r="H1141" s="890" t="str">
        <f t="shared" si="150"/>
        <v/>
      </c>
      <c r="I1141" s="983"/>
      <c r="J1141" s="923"/>
      <c r="K1141" s="922"/>
      <c r="L1141" s="922"/>
      <c r="M1141" s="922"/>
      <c r="N1141" s="924"/>
      <c r="O1141" s="926"/>
      <c r="P1141" s="926"/>
      <c r="Q1141" s="926"/>
      <c r="R1141" s="926"/>
      <c r="S1141" s="926"/>
      <c r="T1141" s="926"/>
      <c r="U1141" s="926"/>
      <c r="V1141" s="926"/>
      <c r="W1141" s="926"/>
      <c r="X1141" s="926"/>
      <c r="Y1141" s="926"/>
      <c r="Z1141" s="926"/>
      <c r="AA1141" s="926"/>
      <c r="AB1141" s="926"/>
      <c r="AC1141" s="926"/>
      <c r="AD1141" s="926"/>
      <c r="AE1141" s="926"/>
    </row>
    <row r="1142" spans="1:31" ht="15" customHeight="1" x14ac:dyDescent="0.2">
      <c r="A1142" s="1032" t="str">
        <f t="shared" si="148"/>
        <v>Insert Room Name First</v>
      </c>
      <c r="B1142" s="938"/>
      <c r="C1142" s="891"/>
      <c r="D1142" s="891"/>
      <c r="E1142" s="984">
        <f t="shared" si="149"/>
        <v>0</v>
      </c>
      <c r="F1142" s="890">
        <f>IF(A1142="Insert Room Name First",0,ROUND(E1142/VLOOKUP(A1142,'Teaching Areas'!$A$2:$B$15,2,FALSE),0))</f>
        <v>0</v>
      </c>
      <c r="G1142" s="891"/>
      <c r="H1142" s="890" t="str">
        <f t="shared" si="150"/>
        <v/>
      </c>
      <c r="I1142" s="983"/>
      <c r="J1142" s="923"/>
      <c r="K1142" s="922"/>
      <c r="L1142" s="922"/>
      <c r="M1142" s="922"/>
      <c r="N1142" s="924"/>
      <c r="O1142" s="926"/>
      <c r="P1142" s="926"/>
      <c r="Q1142" s="926"/>
      <c r="R1142" s="926"/>
      <c r="S1142" s="926"/>
      <c r="T1142" s="926"/>
      <c r="U1142" s="926"/>
      <c r="V1142" s="926"/>
      <c r="W1142" s="926"/>
      <c r="X1142" s="926"/>
      <c r="Y1142" s="926"/>
      <c r="Z1142" s="926"/>
      <c r="AA1142" s="926"/>
      <c r="AB1142" s="926"/>
      <c r="AC1142" s="926"/>
      <c r="AD1142" s="926"/>
      <c r="AE1142" s="926"/>
    </row>
    <row r="1143" spans="1:31" ht="15" customHeight="1" x14ac:dyDescent="0.2">
      <c r="A1143" s="1032" t="str">
        <f t="shared" si="148"/>
        <v>Insert Room Name First</v>
      </c>
      <c r="B1143" s="938"/>
      <c r="C1143" s="891"/>
      <c r="D1143" s="891"/>
      <c r="E1143" s="984">
        <f t="shared" si="149"/>
        <v>0</v>
      </c>
      <c r="F1143" s="890">
        <f>IF(A1143="Insert Room Name First",0,ROUND(E1143/VLOOKUP(A1143,'Teaching Areas'!$A$2:$B$15,2,FALSE),0))</f>
        <v>0</v>
      </c>
      <c r="G1143" s="891"/>
      <c r="H1143" s="890" t="str">
        <f t="shared" si="150"/>
        <v/>
      </c>
      <c r="I1143" s="983"/>
      <c r="J1143" s="923"/>
      <c r="K1143" s="922"/>
      <c r="L1143" s="922"/>
      <c r="M1143" s="922"/>
      <c r="N1143" s="924"/>
      <c r="O1143" s="926"/>
      <c r="P1143" s="926"/>
      <c r="Q1143" s="926"/>
      <c r="R1143" s="926"/>
      <c r="S1143" s="926"/>
      <c r="T1143" s="926"/>
      <c r="U1143" s="926"/>
      <c r="V1143" s="926"/>
      <c r="W1143" s="926"/>
      <c r="X1143" s="926"/>
      <c r="Y1143" s="926"/>
      <c r="Z1143" s="926"/>
      <c r="AA1143" s="926"/>
      <c r="AB1143" s="926"/>
      <c r="AC1143" s="926"/>
      <c r="AD1143" s="926"/>
      <c r="AE1143" s="926"/>
    </row>
    <row r="1144" spans="1:31" ht="15" customHeight="1" x14ac:dyDescent="0.2">
      <c r="A1144" s="1032" t="str">
        <f t="shared" si="148"/>
        <v>Insert Room Name First</v>
      </c>
      <c r="B1144" s="938"/>
      <c r="C1144" s="891"/>
      <c r="D1144" s="891"/>
      <c r="E1144" s="984">
        <f t="shared" si="149"/>
        <v>0</v>
      </c>
      <c r="F1144" s="890">
        <f>IF(A1144="Insert Room Name First",0,ROUND(E1144/VLOOKUP(A1144,'Teaching Areas'!$A$2:$B$15,2,FALSE),0))</f>
        <v>0</v>
      </c>
      <c r="G1144" s="891"/>
      <c r="H1144" s="890" t="str">
        <f t="shared" si="150"/>
        <v/>
      </c>
      <c r="I1144" s="983"/>
      <c r="J1144" s="923"/>
      <c r="K1144" s="922"/>
      <c r="L1144" s="922"/>
      <c r="M1144" s="922"/>
      <c r="N1144" s="924"/>
      <c r="O1144" s="926"/>
      <c r="P1144" s="926"/>
      <c r="Q1144" s="926"/>
      <c r="R1144" s="926"/>
      <c r="S1144" s="926"/>
      <c r="T1144" s="926"/>
      <c r="U1144" s="926"/>
      <c r="V1144" s="926"/>
      <c r="W1144" s="926"/>
      <c r="X1144" s="926"/>
      <c r="Y1144" s="926"/>
      <c r="Z1144" s="926"/>
      <c r="AA1144" s="926"/>
      <c r="AB1144" s="926"/>
      <c r="AC1144" s="926"/>
      <c r="AD1144" s="926"/>
      <c r="AE1144" s="926"/>
    </row>
    <row r="1145" spans="1:31" ht="15" customHeight="1" x14ac:dyDescent="0.2">
      <c r="A1145" s="1032" t="str">
        <f t="shared" si="148"/>
        <v>Insert Room Name First</v>
      </c>
      <c r="B1145" s="938"/>
      <c r="C1145" s="891"/>
      <c r="D1145" s="891"/>
      <c r="E1145" s="984">
        <f t="shared" si="149"/>
        <v>0</v>
      </c>
      <c r="F1145" s="890">
        <f>IF(A1145="Insert Room Name First",0,ROUND(E1145/VLOOKUP(A1145,'Teaching Areas'!$A$2:$B$15,2,FALSE),0))</f>
        <v>0</v>
      </c>
      <c r="G1145" s="891"/>
      <c r="H1145" s="890" t="str">
        <f t="shared" si="150"/>
        <v/>
      </c>
      <c r="I1145" s="983"/>
      <c r="J1145" s="923"/>
      <c r="K1145" s="922"/>
      <c r="L1145" s="922"/>
      <c r="M1145" s="922"/>
      <c r="N1145" s="924"/>
      <c r="O1145" s="926"/>
      <c r="P1145" s="926"/>
      <c r="Q1145" s="926"/>
      <c r="R1145" s="926"/>
      <c r="S1145" s="926"/>
      <c r="T1145" s="926"/>
      <c r="U1145" s="926"/>
      <c r="V1145" s="926"/>
      <c r="W1145" s="926"/>
      <c r="X1145" s="926"/>
      <c r="Y1145" s="926"/>
      <c r="Z1145" s="926"/>
      <c r="AA1145" s="926"/>
      <c r="AB1145" s="926"/>
      <c r="AC1145" s="926"/>
      <c r="AD1145" s="926"/>
      <c r="AE1145" s="926"/>
    </row>
    <row r="1146" spans="1:31" ht="15" customHeight="1" x14ac:dyDescent="0.2">
      <c r="A1146" s="1032" t="str">
        <f t="shared" si="148"/>
        <v>Insert Room Name First</v>
      </c>
      <c r="B1146" s="938"/>
      <c r="C1146" s="891"/>
      <c r="D1146" s="891"/>
      <c r="E1146" s="984">
        <f t="shared" si="149"/>
        <v>0</v>
      </c>
      <c r="F1146" s="890">
        <f>IF(A1146="Insert Room Name First",0,ROUND(E1146/VLOOKUP(A1146,'Teaching Areas'!$A$2:$B$15,2,FALSE),0))</f>
        <v>0</v>
      </c>
      <c r="G1146" s="891"/>
      <c r="H1146" s="890" t="str">
        <f t="shared" si="150"/>
        <v/>
      </c>
      <c r="I1146" s="983"/>
      <c r="J1146" s="923"/>
      <c r="K1146" s="922"/>
      <c r="L1146" s="922"/>
      <c r="M1146" s="922"/>
      <c r="N1146" s="924"/>
      <c r="O1146" s="926"/>
      <c r="P1146" s="926"/>
      <c r="Q1146" s="926"/>
      <c r="R1146" s="926"/>
      <c r="S1146" s="926"/>
      <c r="T1146" s="926"/>
      <c r="U1146" s="926"/>
      <c r="V1146" s="926"/>
      <c r="W1146" s="926"/>
      <c r="X1146" s="926"/>
      <c r="Y1146" s="926"/>
      <c r="Z1146" s="926"/>
      <c r="AA1146" s="926"/>
      <c r="AB1146" s="926"/>
      <c r="AC1146" s="926"/>
      <c r="AD1146" s="926"/>
      <c r="AE1146" s="926"/>
    </row>
    <row r="1147" spans="1:31" ht="15" customHeight="1" x14ac:dyDescent="0.2">
      <c r="A1147" s="1032" t="str">
        <f t="shared" si="148"/>
        <v>Insert Room Name First</v>
      </c>
      <c r="B1147" s="938"/>
      <c r="C1147" s="891"/>
      <c r="D1147" s="891"/>
      <c r="E1147" s="984">
        <f t="shared" si="149"/>
        <v>0</v>
      </c>
      <c r="F1147" s="890">
        <f>IF(A1147="Insert Room Name First",0,ROUND(E1147/VLOOKUP(A1147,'Teaching Areas'!$A$2:$B$15,2,FALSE),0))</f>
        <v>0</v>
      </c>
      <c r="G1147" s="891"/>
      <c r="H1147" s="890" t="str">
        <f t="shared" si="150"/>
        <v/>
      </c>
      <c r="I1147" s="983"/>
      <c r="J1147" s="923"/>
      <c r="K1147" s="922"/>
      <c r="L1147" s="922"/>
      <c r="M1147" s="922"/>
      <c r="N1147" s="924"/>
      <c r="O1147" s="926"/>
      <c r="P1147" s="926"/>
      <c r="Q1147" s="926"/>
      <c r="R1147" s="926"/>
      <c r="S1147" s="926"/>
      <c r="T1147" s="926"/>
      <c r="U1147" s="926"/>
      <c r="V1147" s="926"/>
      <c r="W1147" s="926"/>
      <c r="X1147" s="926"/>
      <c r="Y1147" s="926"/>
      <c r="Z1147" s="926"/>
      <c r="AA1147" s="926"/>
      <c r="AB1147" s="926"/>
      <c r="AC1147" s="926"/>
      <c r="AD1147" s="926"/>
      <c r="AE1147" s="926"/>
    </row>
    <row r="1148" spans="1:31" ht="15" customHeight="1" x14ac:dyDescent="0.2">
      <c r="A1148" s="1032" t="str">
        <f t="shared" si="148"/>
        <v>Insert Room Name First</v>
      </c>
      <c r="B1148" s="938"/>
      <c r="C1148" s="891"/>
      <c r="D1148" s="891"/>
      <c r="E1148" s="984">
        <f t="shared" si="149"/>
        <v>0</v>
      </c>
      <c r="F1148" s="890">
        <f>IF(A1148="Insert Room Name First",0,ROUND(E1148/VLOOKUP(A1148,'Teaching Areas'!$A$2:$B$15,2,FALSE),0))</f>
        <v>0</v>
      </c>
      <c r="G1148" s="891"/>
      <c r="H1148" s="890" t="str">
        <f t="shared" si="150"/>
        <v/>
      </c>
      <c r="I1148" s="983"/>
      <c r="J1148" s="923"/>
      <c r="K1148" s="922"/>
      <c r="L1148" s="922"/>
      <c r="M1148" s="922"/>
      <c r="N1148" s="924"/>
      <c r="O1148" s="926"/>
      <c r="P1148" s="926"/>
      <c r="Q1148" s="926"/>
      <c r="R1148" s="926"/>
      <c r="S1148" s="926"/>
      <c r="T1148" s="926"/>
      <c r="U1148" s="926"/>
      <c r="V1148" s="926"/>
      <c r="W1148" s="926"/>
      <c r="X1148" s="926"/>
      <c r="Y1148" s="926"/>
      <c r="Z1148" s="926"/>
      <c r="AA1148" s="926"/>
      <c r="AB1148" s="926"/>
      <c r="AC1148" s="926"/>
      <c r="AD1148" s="926"/>
      <c r="AE1148" s="926"/>
    </row>
    <row r="1149" spans="1:31" ht="15" customHeight="1" x14ac:dyDescent="0.2">
      <c r="A1149" s="1032" t="str">
        <f t="shared" si="148"/>
        <v>Insert Room Name First</v>
      </c>
      <c r="B1149" s="938"/>
      <c r="C1149" s="891"/>
      <c r="D1149" s="891"/>
      <c r="E1149" s="984">
        <f t="shared" si="149"/>
        <v>0</v>
      </c>
      <c r="F1149" s="890">
        <f>IF(A1149="Insert Room Name First",0,ROUND(E1149/VLOOKUP(A1149,'Teaching Areas'!$A$2:$B$15,2,FALSE),0))</f>
        <v>0</v>
      </c>
      <c r="G1149" s="891"/>
      <c r="H1149" s="890" t="str">
        <f t="shared" si="150"/>
        <v/>
      </c>
      <c r="I1149" s="983"/>
      <c r="J1149" s="923"/>
      <c r="K1149" s="922"/>
      <c r="L1149" s="922"/>
      <c r="M1149" s="922"/>
      <c r="N1149" s="924"/>
      <c r="O1149" s="926"/>
      <c r="P1149" s="926"/>
      <c r="Q1149" s="926"/>
      <c r="R1149" s="926"/>
      <c r="S1149" s="926"/>
      <c r="T1149" s="926"/>
      <c r="U1149" s="926"/>
      <c r="V1149" s="926"/>
      <c r="W1149" s="926"/>
      <c r="X1149" s="926"/>
      <c r="Y1149" s="926"/>
      <c r="Z1149" s="926"/>
      <c r="AA1149" s="926"/>
      <c r="AB1149" s="926"/>
      <c r="AC1149" s="926"/>
      <c r="AD1149" s="926"/>
      <c r="AE1149" s="926"/>
    </row>
    <row r="1150" spans="1:31" ht="15" customHeight="1" x14ac:dyDescent="0.2">
      <c r="A1150" s="1032" t="str">
        <f t="shared" si="148"/>
        <v>Insert Room Name First</v>
      </c>
      <c r="B1150" s="939"/>
      <c r="C1150" s="891"/>
      <c r="D1150" s="891"/>
      <c r="E1150" s="984">
        <f t="shared" si="149"/>
        <v>0</v>
      </c>
      <c r="F1150" s="890">
        <f>IF(A1150="Insert Room Name First",0,ROUND(E1150/VLOOKUP(A1150,'Teaching Areas'!$A$2:$B$15,2,FALSE),0))</f>
        <v>0</v>
      </c>
      <c r="G1150" s="892"/>
      <c r="H1150" s="890" t="str">
        <f t="shared" si="150"/>
        <v/>
      </c>
      <c r="I1150" s="985"/>
      <c r="J1150" s="923"/>
      <c r="K1150" s="922"/>
      <c r="L1150" s="922"/>
      <c r="M1150" s="922"/>
      <c r="N1150" s="924"/>
      <c r="O1150" s="926"/>
      <c r="P1150" s="926"/>
      <c r="Q1150" s="926"/>
      <c r="R1150" s="926"/>
      <c r="S1150" s="926"/>
      <c r="T1150" s="926"/>
      <c r="U1150" s="926"/>
      <c r="V1150" s="926"/>
      <c r="W1150" s="926"/>
      <c r="X1150" s="926"/>
      <c r="Y1150" s="926"/>
      <c r="Z1150" s="926"/>
      <c r="AA1150" s="926"/>
      <c r="AB1150" s="926"/>
      <c r="AC1150" s="926"/>
      <c r="AD1150" s="926"/>
      <c r="AE1150" s="926"/>
    </row>
    <row r="1151" spans="1:31" ht="15" customHeight="1" x14ac:dyDescent="0.2">
      <c r="A1151" s="1032" t="str">
        <f t="shared" si="148"/>
        <v>Insert Room Name First</v>
      </c>
      <c r="B1151" s="939"/>
      <c r="C1151" s="891"/>
      <c r="D1151" s="891"/>
      <c r="E1151" s="984">
        <f t="shared" si="149"/>
        <v>0</v>
      </c>
      <c r="F1151" s="890">
        <f>IF(A1151="Insert Room Name First",0,ROUND(E1151/VLOOKUP(A1151,'Teaching Areas'!$A$2:$B$15,2,FALSE),0))</f>
        <v>0</v>
      </c>
      <c r="G1151" s="892"/>
      <c r="H1151" s="890" t="str">
        <f t="shared" si="150"/>
        <v/>
      </c>
      <c r="I1151" s="985"/>
      <c r="J1151" s="923"/>
      <c r="K1151" s="922"/>
      <c r="L1151" s="922"/>
      <c r="M1151" s="922"/>
      <c r="N1151" s="924"/>
      <c r="O1151" s="926"/>
      <c r="P1151" s="926"/>
      <c r="Q1151" s="926"/>
      <c r="R1151" s="926"/>
      <c r="S1151" s="926"/>
      <c r="T1151" s="926"/>
      <c r="U1151" s="926"/>
      <c r="V1151" s="926"/>
      <c r="W1151" s="926"/>
      <c r="X1151" s="926"/>
      <c r="Y1151" s="926"/>
      <c r="Z1151" s="926"/>
      <c r="AA1151" s="926"/>
      <c r="AB1151" s="926"/>
      <c r="AC1151" s="926"/>
      <c r="AD1151" s="926"/>
      <c r="AE1151" s="926"/>
    </row>
    <row r="1152" spans="1:31" ht="15" customHeight="1" x14ac:dyDescent="0.2">
      <c r="A1152" s="1032" t="str">
        <f t="shared" si="148"/>
        <v>Insert Room Name First</v>
      </c>
      <c r="B1152" s="938"/>
      <c r="C1152" s="891"/>
      <c r="D1152" s="891"/>
      <c r="E1152" s="984">
        <f t="shared" si="149"/>
        <v>0</v>
      </c>
      <c r="F1152" s="890">
        <f>IF(A1152="Insert Room Name First",0,ROUND(E1152/VLOOKUP(A1152,'Teaching Areas'!$A$2:$B$15,2,FALSE),0))</f>
        <v>0</v>
      </c>
      <c r="G1152" s="891"/>
      <c r="H1152" s="890" t="str">
        <f t="shared" si="150"/>
        <v/>
      </c>
      <c r="I1152" s="983"/>
      <c r="J1152" s="923"/>
      <c r="K1152" s="922"/>
      <c r="L1152" s="922"/>
      <c r="M1152" s="922"/>
      <c r="N1152" s="924"/>
      <c r="O1152" s="926"/>
      <c r="P1152" s="926"/>
      <c r="Q1152" s="926"/>
      <c r="R1152" s="926"/>
      <c r="S1152" s="926"/>
      <c r="T1152" s="926"/>
      <c r="U1152" s="926"/>
      <c r="V1152" s="926"/>
      <c r="W1152" s="926"/>
      <c r="X1152" s="926"/>
      <c r="Y1152" s="926"/>
      <c r="Z1152" s="926"/>
      <c r="AA1152" s="926"/>
      <c r="AB1152" s="926"/>
      <c r="AC1152" s="926"/>
      <c r="AD1152" s="926"/>
      <c r="AE1152" s="926"/>
    </row>
    <row r="1153" spans="1:31" ht="15" customHeight="1" x14ac:dyDescent="0.2">
      <c r="A1153" s="1032" t="str">
        <f t="shared" si="148"/>
        <v>Insert Room Name First</v>
      </c>
      <c r="B1153" s="938"/>
      <c r="C1153" s="891"/>
      <c r="D1153" s="891"/>
      <c r="E1153" s="984">
        <f t="shared" si="149"/>
        <v>0</v>
      </c>
      <c r="F1153" s="890">
        <f>IF(A1153="Insert Room Name First",0,ROUND(E1153/VLOOKUP(A1153,'Teaching Areas'!$A$2:$B$15,2,FALSE),0))</f>
        <v>0</v>
      </c>
      <c r="G1153" s="891"/>
      <c r="H1153" s="890" t="str">
        <f t="shared" si="150"/>
        <v/>
      </c>
      <c r="I1153" s="983"/>
      <c r="J1153" s="923"/>
      <c r="K1153" s="922"/>
      <c r="L1153" s="922"/>
      <c r="M1153" s="922"/>
      <c r="N1153" s="924"/>
      <c r="O1153" s="926"/>
      <c r="P1153" s="926"/>
      <c r="Q1153" s="926"/>
      <c r="R1153" s="926"/>
      <c r="S1153" s="926"/>
      <c r="T1153" s="926"/>
      <c r="U1153" s="926"/>
      <c r="V1153" s="926"/>
      <c r="W1153" s="926"/>
      <c r="X1153" s="926"/>
      <c r="Y1153" s="926"/>
      <c r="Z1153" s="926"/>
      <c r="AA1153" s="926"/>
      <c r="AB1153" s="926"/>
      <c r="AC1153" s="926"/>
      <c r="AD1153" s="926"/>
      <c r="AE1153" s="926"/>
    </row>
    <row r="1154" spans="1:31" ht="15" customHeight="1" x14ac:dyDescent="0.2">
      <c r="A1154" s="1032" t="str">
        <f t="shared" si="148"/>
        <v>Insert Room Name First</v>
      </c>
      <c r="B1154" s="938"/>
      <c r="C1154" s="891"/>
      <c r="D1154" s="891"/>
      <c r="E1154" s="984">
        <f t="shared" si="149"/>
        <v>0</v>
      </c>
      <c r="F1154" s="890">
        <f>IF(A1154="Insert Room Name First",0,ROUND(E1154/VLOOKUP(A1154,'Teaching Areas'!$A$2:$B$15,2,FALSE),0))</f>
        <v>0</v>
      </c>
      <c r="G1154" s="891"/>
      <c r="H1154" s="890" t="str">
        <f t="shared" si="150"/>
        <v/>
      </c>
      <c r="I1154" s="983"/>
      <c r="J1154" s="923"/>
      <c r="K1154" s="922"/>
      <c r="L1154" s="922"/>
      <c r="M1154" s="922"/>
      <c r="N1154" s="924"/>
      <c r="O1154" s="926"/>
      <c r="P1154" s="926"/>
      <c r="Q1154" s="926"/>
      <c r="R1154" s="926"/>
      <c r="S1154" s="926"/>
      <c r="T1154" s="926"/>
      <c r="U1154" s="926"/>
      <c r="V1154" s="926"/>
      <c r="W1154" s="926"/>
      <c r="X1154" s="926"/>
      <c r="Y1154" s="926"/>
      <c r="Z1154" s="926"/>
      <c r="AA1154" s="926"/>
      <c r="AB1154" s="926"/>
      <c r="AC1154" s="926"/>
      <c r="AD1154" s="926"/>
      <c r="AE1154" s="926"/>
    </row>
    <row r="1155" spans="1:31" ht="15" customHeight="1" x14ac:dyDescent="0.2">
      <c r="A1155" s="1032" t="str">
        <f t="shared" si="148"/>
        <v>Insert Room Name First</v>
      </c>
      <c r="B1155" s="938"/>
      <c r="C1155" s="891"/>
      <c r="D1155" s="891"/>
      <c r="E1155" s="984">
        <f t="shared" si="149"/>
        <v>0</v>
      </c>
      <c r="F1155" s="890">
        <f>IF(A1155="Insert Room Name First",0,ROUND(E1155/VLOOKUP(A1155,'Teaching Areas'!$A$2:$B$15,2,FALSE),0))</f>
        <v>0</v>
      </c>
      <c r="G1155" s="891"/>
      <c r="H1155" s="890" t="str">
        <f t="shared" si="150"/>
        <v/>
      </c>
      <c r="I1155" s="983"/>
      <c r="J1155" s="923"/>
      <c r="K1155" s="922"/>
      <c r="L1155" s="922"/>
      <c r="M1155" s="922"/>
      <c r="N1155" s="924"/>
      <c r="O1155" s="926"/>
      <c r="P1155" s="926"/>
      <c r="Q1155" s="926"/>
      <c r="R1155" s="926"/>
      <c r="S1155" s="926"/>
      <c r="T1155" s="926"/>
      <c r="U1155" s="926"/>
      <c r="V1155" s="926"/>
      <c r="W1155" s="926"/>
      <c r="X1155" s="926"/>
      <c r="Y1155" s="926"/>
      <c r="Z1155" s="926"/>
      <c r="AA1155" s="926"/>
      <c r="AB1155" s="926"/>
      <c r="AC1155" s="926"/>
      <c r="AD1155" s="926"/>
      <c r="AE1155" s="926"/>
    </row>
    <row r="1156" spans="1:31" ht="15" customHeight="1" x14ac:dyDescent="0.2">
      <c r="A1156" s="1032" t="str">
        <f t="shared" si="148"/>
        <v>Insert Room Name First</v>
      </c>
      <c r="B1156" s="938"/>
      <c r="C1156" s="891"/>
      <c r="D1156" s="891"/>
      <c r="E1156" s="984">
        <f t="shared" si="149"/>
        <v>0</v>
      </c>
      <c r="F1156" s="890">
        <f>IF(A1156="Insert Room Name First",0,ROUND(E1156/VLOOKUP(A1156,'Teaching Areas'!$A$2:$B$15,2,FALSE),0))</f>
        <v>0</v>
      </c>
      <c r="G1156" s="891"/>
      <c r="H1156" s="890" t="str">
        <f t="shared" si="150"/>
        <v/>
      </c>
      <c r="I1156" s="983"/>
      <c r="J1156" s="923"/>
      <c r="K1156" s="922"/>
      <c r="L1156" s="922"/>
      <c r="M1156" s="922"/>
      <c r="N1156" s="924"/>
      <c r="O1156" s="926"/>
      <c r="P1156" s="926"/>
      <c r="Q1156" s="926"/>
      <c r="R1156" s="926"/>
      <c r="S1156" s="926"/>
      <c r="T1156" s="926"/>
      <c r="U1156" s="926"/>
      <c r="V1156" s="926"/>
      <c r="W1156" s="926"/>
      <c r="X1156" s="926"/>
      <c r="Y1156" s="926"/>
      <c r="Z1156" s="926"/>
      <c r="AA1156" s="926"/>
      <c r="AB1156" s="926"/>
      <c r="AC1156" s="926"/>
      <c r="AD1156" s="926"/>
      <c r="AE1156" s="926"/>
    </row>
    <row r="1157" spans="1:31" ht="15" customHeight="1" x14ac:dyDescent="0.2">
      <c r="A1157" s="1032" t="str">
        <f t="shared" si="148"/>
        <v>Insert Room Name First</v>
      </c>
      <c r="B1157" s="938"/>
      <c r="C1157" s="891"/>
      <c r="D1157" s="891"/>
      <c r="E1157" s="984">
        <f t="shared" si="149"/>
        <v>0</v>
      </c>
      <c r="F1157" s="890">
        <f>IF(A1157="Insert Room Name First",0,ROUND(E1157/VLOOKUP(A1157,'Teaching Areas'!$A$2:$B$15,2,FALSE),0))</f>
        <v>0</v>
      </c>
      <c r="G1157" s="891"/>
      <c r="H1157" s="890" t="str">
        <f t="shared" si="150"/>
        <v/>
      </c>
      <c r="I1157" s="983"/>
      <c r="J1157" s="923"/>
      <c r="K1157" s="922"/>
      <c r="L1157" s="922"/>
      <c r="M1157" s="922"/>
      <c r="N1157" s="924"/>
      <c r="O1157" s="926"/>
      <c r="P1157" s="926"/>
      <c r="Q1157" s="926"/>
      <c r="R1157" s="926"/>
      <c r="S1157" s="926"/>
      <c r="T1157" s="926"/>
      <c r="U1157" s="926"/>
      <c r="V1157" s="926"/>
      <c r="W1157" s="926"/>
      <c r="X1157" s="926"/>
      <c r="Y1157" s="926"/>
      <c r="Z1157" s="926"/>
      <c r="AA1157" s="926"/>
      <c r="AB1157" s="926"/>
      <c r="AC1157" s="926"/>
      <c r="AD1157" s="926"/>
      <c r="AE1157" s="926"/>
    </row>
    <row r="1158" spans="1:31" ht="15" customHeight="1" x14ac:dyDescent="0.2">
      <c r="A1158" s="1032" t="str">
        <f t="shared" si="148"/>
        <v>Insert Room Name First</v>
      </c>
      <c r="B1158" s="938"/>
      <c r="C1158" s="891"/>
      <c r="D1158" s="891"/>
      <c r="E1158" s="984">
        <f t="shared" si="149"/>
        <v>0</v>
      </c>
      <c r="F1158" s="890">
        <f>IF(A1158="Insert Room Name First",0,ROUND(E1158/VLOOKUP(A1158,'Teaching Areas'!$A$2:$B$15,2,FALSE),0))</f>
        <v>0</v>
      </c>
      <c r="G1158" s="891"/>
      <c r="H1158" s="890" t="str">
        <f t="shared" si="150"/>
        <v/>
      </c>
      <c r="I1158" s="983"/>
      <c r="J1158" s="923"/>
      <c r="K1158" s="922"/>
      <c r="L1158" s="922"/>
      <c r="M1158" s="922"/>
      <c r="N1158" s="924"/>
      <c r="O1158" s="926"/>
      <c r="P1158" s="926"/>
      <c r="Q1158" s="926"/>
      <c r="R1158" s="926"/>
      <c r="S1158" s="926"/>
      <c r="T1158" s="926"/>
      <c r="U1158" s="926"/>
      <c r="V1158" s="926"/>
      <c r="W1158" s="926"/>
      <c r="X1158" s="926"/>
      <c r="Y1158" s="926"/>
      <c r="Z1158" s="926"/>
      <c r="AA1158" s="926"/>
      <c r="AB1158" s="926"/>
      <c r="AC1158" s="926"/>
      <c r="AD1158" s="926"/>
      <c r="AE1158" s="926"/>
    </row>
    <row r="1159" spans="1:31" ht="15" customHeight="1" x14ac:dyDescent="0.2">
      <c r="A1159" s="1032" t="str">
        <f t="shared" si="148"/>
        <v>Insert Room Name First</v>
      </c>
      <c r="B1159" s="938"/>
      <c r="C1159" s="891"/>
      <c r="D1159" s="891"/>
      <c r="E1159" s="984">
        <f t="shared" si="149"/>
        <v>0</v>
      </c>
      <c r="F1159" s="890">
        <f>IF(A1159="Insert Room Name First",0,ROUND(E1159/VLOOKUP(A1159,'Teaching Areas'!$A$2:$B$15,2,FALSE),0))</f>
        <v>0</v>
      </c>
      <c r="G1159" s="891"/>
      <c r="H1159" s="890" t="str">
        <f t="shared" si="150"/>
        <v/>
      </c>
      <c r="I1159" s="983"/>
      <c r="J1159" s="923"/>
      <c r="K1159" s="922"/>
      <c r="L1159" s="922"/>
      <c r="M1159" s="922"/>
      <c r="N1159" s="924"/>
      <c r="O1159" s="926"/>
      <c r="P1159" s="926"/>
      <c r="Q1159" s="926"/>
      <c r="R1159" s="926"/>
      <c r="S1159" s="926"/>
      <c r="T1159" s="926"/>
      <c r="U1159" s="926"/>
      <c r="V1159" s="926"/>
      <c r="W1159" s="926"/>
      <c r="X1159" s="926"/>
      <c r="Y1159" s="926"/>
      <c r="Z1159" s="926"/>
      <c r="AA1159" s="926"/>
      <c r="AB1159" s="926"/>
      <c r="AC1159" s="926"/>
      <c r="AD1159" s="926"/>
      <c r="AE1159" s="926"/>
    </row>
    <row r="1160" spans="1:31" ht="15" customHeight="1" x14ac:dyDescent="0.2">
      <c r="A1160" s="1032" t="str">
        <f t="shared" si="148"/>
        <v>Insert Room Name First</v>
      </c>
      <c r="B1160" s="938"/>
      <c r="C1160" s="891"/>
      <c r="D1160" s="891"/>
      <c r="E1160" s="984">
        <f t="shared" si="149"/>
        <v>0</v>
      </c>
      <c r="F1160" s="890">
        <f>IF(A1160="Insert Room Name First",0,ROUND(E1160/VLOOKUP(A1160,'Teaching Areas'!$A$2:$B$15,2,FALSE),0))</f>
        <v>0</v>
      </c>
      <c r="G1160" s="891"/>
      <c r="H1160" s="890" t="str">
        <f t="shared" si="150"/>
        <v/>
      </c>
      <c r="I1160" s="983"/>
      <c r="J1160" s="923"/>
      <c r="K1160" s="922"/>
      <c r="L1160" s="922"/>
      <c r="M1160" s="922"/>
      <c r="N1160" s="924"/>
      <c r="O1160" s="926"/>
      <c r="P1160" s="926"/>
      <c r="Q1160" s="926"/>
      <c r="R1160" s="926"/>
      <c r="S1160" s="926"/>
      <c r="T1160" s="926"/>
      <c r="U1160" s="926"/>
      <c r="V1160" s="926"/>
      <c r="W1160" s="926"/>
      <c r="X1160" s="926"/>
      <c r="Y1160" s="926"/>
      <c r="Z1160" s="926"/>
      <c r="AA1160" s="926"/>
      <c r="AB1160" s="926"/>
      <c r="AC1160" s="926"/>
      <c r="AD1160" s="926"/>
      <c r="AE1160" s="926"/>
    </row>
    <row r="1161" spans="1:31" ht="15" customHeight="1" x14ac:dyDescent="0.2">
      <c r="A1161" s="1032" t="str">
        <f t="shared" si="148"/>
        <v>Insert Room Name First</v>
      </c>
      <c r="B1161" s="938"/>
      <c r="C1161" s="891"/>
      <c r="D1161" s="891"/>
      <c r="E1161" s="984">
        <f t="shared" si="149"/>
        <v>0</v>
      </c>
      <c r="F1161" s="890">
        <f>IF(A1161="Insert Room Name First",0,ROUND(E1161/VLOOKUP(A1161,'Teaching Areas'!$A$2:$B$15,2,FALSE),0))</f>
        <v>0</v>
      </c>
      <c r="G1161" s="891"/>
      <c r="H1161" s="890" t="str">
        <f t="shared" si="150"/>
        <v/>
      </c>
      <c r="I1161" s="983"/>
      <c r="J1161" s="923"/>
      <c r="K1161" s="922"/>
      <c r="L1161" s="922"/>
      <c r="M1161" s="922"/>
      <c r="N1161" s="924"/>
      <c r="O1161" s="926"/>
      <c r="P1161" s="926"/>
      <c r="Q1161" s="926"/>
      <c r="R1161" s="926"/>
      <c r="S1161" s="926"/>
      <c r="T1161" s="926"/>
      <c r="U1161" s="926"/>
      <c r="V1161" s="926"/>
      <c r="W1161" s="926"/>
      <c r="X1161" s="926"/>
      <c r="Y1161" s="926"/>
      <c r="Z1161" s="926"/>
      <c r="AA1161" s="926"/>
      <c r="AB1161" s="926"/>
      <c r="AC1161" s="926"/>
      <c r="AD1161" s="926"/>
      <c r="AE1161" s="926"/>
    </row>
    <row r="1162" spans="1:31" ht="15" hidden="1" customHeight="1" thickBot="1" x14ac:dyDescent="0.25">
      <c r="A1162" s="1032" t="str">
        <f t="shared" si="148"/>
        <v>Insert Room Name First</v>
      </c>
      <c r="B1162" s="938"/>
      <c r="C1162" s="891"/>
      <c r="D1162" s="891"/>
      <c r="E1162" s="984">
        <f t="shared" si="149"/>
        <v>0</v>
      </c>
      <c r="F1162" s="890">
        <f>IF(A1162="Insert Room Name First",0,ROUND(E1162/VLOOKUP(A1162,'Teaching Areas'!$A$2:$B$15,2,FALSE),0))</f>
        <v>0</v>
      </c>
      <c r="G1162" s="891"/>
      <c r="H1162" s="890" t="str">
        <f t="shared" si="150"/>
        <v/>
      </c>
      <c r="I1162" s="983"/>
      <c r="J1162" s="923"/>
      <c r="K1162" s="922"/>
      <c r="L1162" s="922"/>
      <c r="M1162" s="922"/>
      <c r="N1162" s="924"/>
      <c r="O1162" s="926"/>
      <c r="P1162" s="926"/>
      <c r="Q1162" s="926"/>
      <c r="R1162" s="926"/>
      <c r="S1162" s="926"/>
      <c r="T1162" s="926"/>
      <c r="U1162" s="926"/>
      <c r="V1162" s="926"/>
      <c r="W1162" s="926"/>
      <c r="X1162" s="926"/>
      <c r="Y1162" s="926"/>
      <c r="Z1162" s="926"/>
      <c r="AA1162" s="926"/>
      <c r="AB1162" s="926"/>
      <c r="AC1162" s="926"/>
      <c r="AD1162" s="926"/>
      <c r="AE1162" s="926"/>
    </row>
    <row r="1163" spans="1:31" ht="15" hidden="1" customHeight="1" thickBot="1" x14ac:dyDescent="0.25">
      <c r="A1163" s="1032" t="str">
        <f t="shared" si="148"/>
        <v>Insert Room Name First</v>
      </c>
      <c r="B1163" s="938"/>
      <c r="C1163" s="891"/>
      <c r="D1163" s="891"/>
      <c r="E1163" s="984">
        <f t="shared" si="149"/>
        <v>0</v>
      </c>
      <c r="F1163" s="890">
        <f>IF(A1163="Insert Room Name First",0,ROUND(E1163/VLOOKUP(A1163,'Teaching Areas'!$A$2:$B$15,2,FALSE),0))</f>
        <v>0</v>
      </c>
      <c r="G1163" s="891"/>
      <c r="H1163" s="890" t="str">
        <f t="shared" si="150"/>
        <v/>
      </c>
      <c r="I1163" s="983"/>
      <c r="J1163" s="923"/>
      <c r="K1163" s="922"/>
      <c r="L1163" s="922"/>
      <c r="M1163" s="922"/>
      <c r="N1163" s="924"/>
      <c r="O1163" s="926"/>
      <c r="P1163" s="926"/>
      <c r="Q1163" s="926"/>
      <c r="R1163" s="926"/>
      <c r="S1163" s="926"/>
      <c r="T1163" s="926"/>
      <c r="U1163" s="926"/>
      <c r="V1163" s="926"/>
      <c r="W1163" s="926"/>
      <c r="X1163" s="926"/>
      <c r="Y1163" s="926"/>
      <c r="Z1163" s="926"/>
      <c r="AA1163" s="926"/>
      <c r="AB1163" s="926"/>
      <c r="AC1163" s="926"/>
      <c r="AD1163" s="926"/>
      <c r="AE1163" s="926"/>
    </row>
    <row r="1164" spans="1:31" ht="15" hidden="1" customHeight="1" thickBot="1" x14ac:dyDescent="0.25">
      <c r="A1164" s="1032" t="str">
        <f t="shared" si="148"/>
        <v>Insert Room Name First</v>
      </c>
      <c r="B1164" s="938"/>
      <c r="C1164" s="891"/>
      <c r="D1164" s="891"/>
      <c r="E1164" s="984">
        <f t="shared" si="149"/>
        <v>0</v>
      </c>
      <c r="F1164" s="890">
        <f>IF(A1164="Insert Room Name First",0,ROUND(E1164/VLOOKUP(A1164,'Teaching Areas'!$A$2:$B$15,2,FALSE),0))</f>
        <v>0</v>
      </c>
      <c r="G1164" s="891"/>
      <c r="H1164" s="890" t="str">
        <f t="shared" si="150"/>
        <v/>
      </c>
      <c r="I1164" s="983"/>
      <c r="J1164" s="923"/>
      <c r="K1164" s="922"/>
      <c r="L1164" s="922"/>
      <c r="M1164" s="922"/>
      <c r="N1164" s="924"/>
      <c r="O1164" s="926"/>
      <c r="P1164" s="926"/>
      <c r="Q1164" s="926"/>
      <c r="R1164" s="926"/>
      <c r="S1164" s="926"/>
      <c r="T1164" s="926"/>
      <c r="U1164" s="926"/>
      <c r="V1164" s="926"/>
      <c r="W1164" s="926"/>
      <c r="X1164" s="926"/>
      <c r="Y1164" s="926"/>
      <c r="Z1164" s="926"/>
      <c r="AA1164" s="926"/>
      <c r="AB1164" s="926"/>
      <c r="AC1164" s="926"/>
      <c r="AD1164" s="926"/>
      <c r="AE1164" s="926"/>
    </row>
    <row r="1165" spans="1:31" ht="15" hidden="1" customHeight="1" thickBot="1" x14ac:dyDescent="0.25">
      <c r="A1165" s="1032" t="str">
        <f t="shared" si="148"/>
        <v>Insert Room Name First</v>
      </c>
      <c r="B1165" s="938"/>
      <c r="C1165" s="891"/>
      <c r="D1165" s="891"/>
      <c r="E1165" s="984">
        <f t="shared" si="149"/>
        <v>0</v>
      </c>
      <c r="F1165" s="890">
        <f>IF(A1165="Insert Room Name First",0,ROUND(E1165/VLOOKUP(A1165,'Teaching Areas'!$A$2:$B$15,2,FALSE),0))</f>
        <v>0</v>
      </c>
      <c r="G1165" s="891"/>
      <c r="H1165" s="890" t="str">
        <f t="shared" si="150"/>
        <v/>
      </c>
      <c r="I1165" s="983"/>
      <c r="J1165" s="923"/>
      <c r="K1165" s="922"/>
      <c r="L1165" s="922"/>
      <c r="M1165" s="922"/>
      <c r="N1165" s="924"/>
      <c r="O1165" s="926"/>
      <c r="P1165" s="926"/>
      <c r="Q1165" s="926"/>
      <c r="R1165" s="926"/>
      <c r="S1165" s="926"/>
      <c r="T1165" s="926"/>
      <c r="U1165" s="926"/>
      <c r="V1165" s="926"/>
      <c r="W1165" s="926"/>
      <c r="X1165" s="926"/>
      <c r="Y1165" s="926"/>
      <c r="Z1165" s="926"/>
      <c r="AA1165" s="926"/>
      <c r="AB1165" s="926"/>
      <c r="AC1165" s="926"/>
      <c r="AD1165" s="926"/>
      <c r="AE1165" s="926"/>
    </row>
    <row r="1166" spans="1:31" ht="15" hidden="1" customHeight="1" thickBot="1" x14ac:dyDescent="0.25">
      <c r="A1166" s="1032" t="str">
        <f t="shared" si="148"/>
        <v>Insert Room Name First</v>
      </c>
      <c r="B1166" s="938"/>
      <c r="C1166" s="891"/>
      <c r="D1166" s="891"/>
      <c r="E1166" s="984">
        <f t="shared" si="149"/>
        <v>0</v>
      </c>
      <c r="F1166" s="890">
        <f>IF(A1166="Insert Room Name First",0,ROUND(E1166/VLOOKUP(A1166,'Teaching Areas'!$A$2:$B$15,2,FALSE),0))</f>
        <v>0</v>
      </c>
      <c r="G1166" s="891"/>
      <c r="H1166" s="890" t="str">
        <f t="shared" si="150"/>
        <v/>
      </c>
      <c r="I1166" s="983"/>
      <c r="J1166" s="923"/>
      <c r="K1166" s="922"/>
      <c r="L1166" s="922"/>
      <c r="M1166" s="922"/>
      <c r="N1166" s="924"/>
      <c r="O1166" s="926"/>
      <c r="P1166" s="926"/>
      <c r="Q1166" s="926"/>
      <c r="R1166" s="926"/>
      <c r="S1166" s="926"/>
      <c r="T1166" s="926"/>
      <c r="U1166" s="926"/>
      <c r="V1166" s="926"/>
      <c r="W1166" s="926"/>
      <c r="X1166" s="926"/>
      <c r="Y1166" s="926"/>
      <c r="Z1166" s="926"/>
      <c r="AA1166" s="926"/>
      <c r="AB1166" s="926"/>
      <c r="AC1166" s="926"/>
      <c r="AD1166" s="926"/>
      <c r="AE1166" s="926"/>
    </row>
    <row r="1167" spans="1:31" ht="15" hidden="1" customHeight="1" thickBot="1" x14ac:dyDescent="0.25">
      <c r="A1167" s="1032" t="str">
        <f t="shared" si="148"/>
        <v>Insert Room Name First</v>
      </c>
      <c r="B1167" s="938"/>
      <c r="C1167" s="891"/>
      <c r="D1167" s="891"/>
      <c r="E1167" s="984">
        <f t="shared" si="149"/>
        <v>0</v>
      </c>
      <c r="F1167" s="890">
        <f>IF(A1167="Insert Room Name First",0,ROUND(E1167/VLOOKUP(A1167,'Teaching Areas'!$A$2:$B$15,2,FALSE),0))</f>
        <v>0</v>
      </c>
      <c r="G1167" s="891"/>
      <c r="H1167" s="890" t="str">
        <f t="shared" si="150"/>
        <v/>
      </c>
      <c r="I1167" s="983"/>
      <c r="J1167" s="923"/>
      <c r="K1167" s="922"/>
      <c r="L1167" s="922"/>
      <c r="M1167" s="922"/>
      <c r="N1167" s="924"/>
      <c r="O1167" s="926"/>
      <c r="P1167" s="926"/>
      <c r="Q1167" s="926"/>
      <c r="R1167" s="926"/>
      <c r="S1167" s="926"/>
      <c r="T1167" s="926"/>
      <c r="U1167" s="926"/>
      <c r="V1167" s="926"/>
      <c r="W1167" s="926"/>
      <c r="X1167" s="926"/>
      <c r="Y1167" s="926"/>
      <c r="Z1167" s="926"/>
      <c r="AA1167" s="926"/>
      <c r="AB1167" s="926"/>
      <c r="AC1167" s="926"/>
      <c r="AD1167" s="926"/>
      <c r="AE1167" s="926"/>
    </row>
    <row r="1168" spans="1:31" ht="15" hidden="1" customHeight="1" thickBot="1" x14ac:dyDescent="0.25">
      <c r="A1168" s="1032" t="str">
        <f t="shared" si="148"/>
        <v>Insert Room Name First</v>
      </c>
      <c r="B1168" s="938"/>
      <c r="C1168" s="891"/>
      <c r="D1168" s="891"/>
      <c r="E1168" s="984">
        <f t="shared" si="149"/>
        <v>0</v>
      </c>
      <c r="F1168" s="890">
        <f>IF(A1168="Insert Room Name First",0,ROUND(E1168/VLOOKUP(A1168,'Teaching Areas'!$A$2:$B$15,2,FALSE),0))</f>
        <v>0</v>
      </c>
      <c r="G1168" s="891"/>
      <c r="H1168" s="890" t="str">
        <f t="shared" si="150"/>
        <v/>
      </c>
      <c r="I1168" s="983"/>
      <c r="J1168" s="923"/>
      <c r="K1168" s="922"/>
      <c r="L1168" s="922"/>
      <c r="M1168" s="922"/>
      <c r="N1168" s="924"/>
      <c r="O1168" s="926"/>
      <c r="P1168" s="926"/>
      <c r="Q1168" s="926"/>
      <c r="R1168" s="926"/>
      <c r="S1168" s="926"/>
      <c r="T1168" s="926"/>
      <c r="U1168" s="926"/>
      <c r="V1168" s="926"/>
      <c r="W1168" s="926"/>
      <c r="X1168" s="926"/>
      <c r="Y1168" s="926"/>
      <c r="Z1168" s="926"/>
      <c r="AA1168" s="926"/>
      <c r="AB1168" s="926"/>
      <c r="AC1168" s="926"/>
      <c r="AD1168" s="926"/>
      <c r="AE1168" s="926"/>
    </row>
    <row r="1169" spans="1:31" ht="15" hidden="1" customHeight="1" thickBot="1" x14ac:dyDescent="0.25">
      <c r="A1169" s="1032" t="str">
        <f t="shared" si="148"/>
        <v>Insert Room Name First</v>
      </c>
      <c r="B1169" s="938"/>
      <c r="C1169" s="891"/>
      <c r="D1169" s="891"/>
      <c r="E1169" s="984">
        <f t="shared" si="149"/>
        <v>0</v>
      </c>
      <c r="F1169" s="890">
        <f>IF(A1169="Insert Room Name First",0,ROUND(E1169/VLOOKUP(A1169,'Teaching Areas'!$A$2:$B$15,2,FALSE),0))</f>
        <v>0</v>
      </c>
      <c r="G1169" s="891"/>
      <c r="H1169" s="890" t="str">
        <f t="shared" si="150"/>
        <v/>
      </c>
      <c r="I1169" s="983"/>
      <c r="J1169" s="923"/>
      <c r="K1169" s="922"/>
      <c r="L1169" s="922"/>
      <c r="M1169" s="922"/>
      <c r="N1169" s="924"/>
      <c r="O1169" s="926"/>
      <c r="P1169" s="926"/>
      <c r="Q1169" s="926"/>
      <c r="R1169" s="926"/>
      <c r="S1169" s="926"/>
      <c r="T1169" s="926"/>
      <c r="U1169" s="926"/>
      <c r="V1169" s="926"/>
      <c r="W1169" s="926"/>
      <c r="X1169" s="926"/>
      <c r="Y1169" s="926"/>
      <c r="Z1169" s="926"/>
      <c r="AA1169" s="926"/>
      <c r="AB1169" s="926"/>
      <c r="AC1169" s="926"/>
      <c r="AD1169" s="926"/>
      <c r="AE1169" s="926"/>
    </row>
    <row r="1170" spans="1:31" ht="15" hidden="1" customHeight="1" thickBot="1" x14ac:dyDescent="0.25">
      <c r="A1170" s="1032" t="str">
        <f t="shared" si="148"/>
        <v>Insert Room Name First</v>
      </c>
      <c r="B1170" s="939"/>
      <c r="C1170" s="891"/>
      <c r="D1170" s="891"/>
      <c r="E1170" s="984">
        <f t="shared" si="149"/>
        <v>0</v>
      </c>
      <c r="F1170" s="890">
        <f>IF(A1170="Insert Room Name First",0,ROUND(E1170/VLOOKUP(A1170,'Teaching Areas'!$A$2:$B$15,2,FALSE),0))</f>
        <v>0</v>
      </c>
      <c r="G1170" s="892"/>
      <c r="H1170" s="890" t="str">
        <f t="shared" si="150"/>
        <v/>
      </c>
      <c r="I1170" s="985"/>
      <c r="J1170" s="923"/>
      <c r="K1170" s="922"/>
      <c r="L1170" s="922"/>
      <c r="M1170" s="922"/>
      <c r="N1170" s="924"/>
      <c r="O1170" s="926"/>
      <c r="P1170" s="926"/>
      <c r="Q1170" s="926"/>
      <c r="R1170" s="926"/>
      <c r="S1170" s="926"/>
      <c r="T1170" s="926"/>
      <c r="U1170" s="926"/>
      <c r="V1170" s="926"/>
      <c r="W1170" s="926"/>
      <c r="X1170" s="926"/>
      <c r="Y1170" s="926"/>
      <c r="Z1170" s="926"/>
      <c r="AA1170" s="926"/>
      <c r="AB1170" s="926"/>
      <c r="AC1170" s="926"/>
      <c r="AD1170" s="926"/>
      <c r="AE1170" s="926"/>
    </row>
    <row r="1171" spans="1:31" ht="15" hidden="1" customHeight="1" thickBot="1" x14ac:dyDescent="0.25">
      <c r="A1171" s="1032" t="str">
        <f t="shared" si="148"/>
        <v>Insert Room Name First</v>
      </c>
      <c r="B1171" s="939"/>
      <c r="C1171" s="891"/>
      <c r="D1171" s="891"/>
      <c r="E1171" s="984">
        <f t="shared" si="149"/>
        <v>0</v>
      </c>
      <c r="F1171" s="890">
        <f>IF(A1171="Insert Room Name First",0,ROUND(E1171/VLOOKUP(A1171,'Teaching Areas'!$A$2:$B$15,2,FALSE),0))</f>
        <v>0</v>
      </c>
      <c r="G1171" s="892"/>
      <c r="H1171" s="890" t="str">
        <f t="shared" si="150"/>
        <v/>
      </c>
      <c r="I1171" s="985"/>
      <c r="J1171" s="923"/>
      <c r="K1171" s="922"/>
      <c r="L1171" s="922"/>
      <c r="M1171" s="922"/>
      <c r="N1171" s="924"/>
      <c r="O1171" s="926"/>
      <c r="P1171" s="926"/>
      <c r="Q1171" s="926"/>
      <c r="R1171" s="926"/>
      <c r="S1171" s="926"/>
      <c r="T1171" s="926"/>
      <c r="U1171" s="926"/>
      <c r="V1171" s="926"/>
      <c r="W1171" s="926"/>
      <c r="X1171" s="926"/>
      <c r="Y1171" s="926"/>
      <c r="Z1171" s="926"/>
      <c r="AA1171" s="926"/>
      <c r="AB1171" s="926"/>
      <c r="AC1171" s="926"/>
      <c r="AD1171" s="926"/>
      <c r="AE1171" s="926"/>
    </row>
    <row r="1172" spans="1:31" ht="15" hidden="1" customHeight="1" thickBot="1" x14ac:dyDescent="0.25">
      <c r="A1172" s="1032" t="str">
        <f t="shared" si="148"/>
        <v>Insert Room Name First</v>
      </c>
      <c r="B1172" s="938"/>
      <c r="C1172" s="891"/>
      <c r="D1172" s="891"/>
      <c r="E1172" s="984">
        <f t="shared" si="149"/>
        <v>0</v>
      </c>
      <c r="F1172" s="890">
        <f>IF(A1172="Insert Room Name First",0,ROUND(E1172/VLOOKUP(A1172,'Teaching Areas'!$A$2:$B$15,2,FALSE),0))</f>
        <v>0</v>
      </c>
      <c r="G1172" s="891"/>
      <c r="H1172" s="890" t="str">
        <f t="shared" si="150"/>
        <v/>
      </c>
      <c r="I1172" s="983"/>
      <c r="J1172" s="923"/>
      <c r="K1172" s="922"/>
      <c r="L1172" s="922"/>
      <c r="M1172" s="922"/>
      <c r="N1172" s="924"/>
      <c r="O1172" s="926"/>
      <c r="P1172" s="926"/>
      <c r="Q1172" s="926"/>
      <c r="R1172" s="926"/>
      <c r="S1172" s="926"/>
      <c r="T1172" s="926"/>
      <c r="U1172" s="926"/>
      <c r="V1172" s="926"/>
      <c r="W1172" s="926"/>
      <c r="X1172" s="926"/>
      <c r="Y1172" s="926"/>
      <c r="Z1172" s="926"/>
      <c r="AA1172" s="926"/>
      <c r="AB1172" s="926"/>
      <c r="AC1172" s="926"/>
      <c r="AD1172" s="926"/>
      <c r="AE1172" s="926"/>
    </row>
    <row r="1173" spans="1:31" ht="15" hidden="1" customHeight="1" thickBot="1" x14ac:dyDescent="0.25">
      <c r="A1173" s="1032" t="str">
        <f t="shared" si="148"/>
        <v>Insert Room Name First</v>
      </c>
      <c r="B1173" s="938"/>
      <c r="C1173" s="891"/>
      <c r="D1173" s="891"/>
      <c r="E1173" s="984">
        <f t="shared" si="149"/>
        <v>0</v>
      </c>
      <c r="F1173" s="890">
        <f>IF(A1173="Insert Room Name First",0,ROUND(E1173/VLOOKUP(A1173,'Teaching Areas'!$A$2:$B$15,2,FALSE),0))</f>
        <v>0</v>
      </c>
      <c r="G1173" s="891"/>
      <c r="H1173" s="890" t="str">
        <f t="shared" si="150"/>
        <v/>
      </c>
      <c r="I1173" s="983"/>
      <c r="J1173" s="923"/>
      <c r="K1173" s="922"/>
      <c r="L1173" s="922"/>
      <c r="M1173" s="922"/>
      <c r="N1173" s="924"/>
      <c r="O1173" s="926"/>
      <c r="P1173" s="926"/>
      <c r="Q1173" s="926"/>
      <c r="R1173" s="926"/>
      <c r="S1173" s="926"/>
      <c r="T1173" s="926"/>
      <c r="U1173" s="926"/>
      <c r="V1173" s="926"/>
      <c r="W1173" s="926"/>
      <c r="X1173" s="926"/>
      <c r="Y1173" s="926"/>
      <c r="Z1173" s="926"/>
      <c r="AA1173" s="926"/>
      <c r="AB1173" s="926"/>
      <c r="AC1173" s="926"/>
      <c r="AD1173" s="926"/>
      <c r="AE1173" s="926"/>
    </row>
    <row r="1174" spans="1:31" ht="15" hidden="1" customHeight="1" thickBot="1" x14ac:dyDescent="0.25">
      <c r="A1174" s="1032" t="str">
        <f t="shared" si="148"/>
        <v>Insert Room Name First</v>
      </c>
      <c r="B1174" s="938"/>
      <c r="C1174" s="891"/>
      <c r="D1174" s="891"/>
      <c r="E1174" s="984">
        <f t="shared" si="149"/>
        <v>0</v>
      </c>
      <c r="F1174" s="890">
        <f>IF(A1174="Insert Room Name First",0,ROUND(E1174/VLOOKUP(A1174,'Teaching Areas'!$A$2:$B$15,2,FALSE),0))</f>
        <v>0</v>
      </c>
      <c r="G1174" s="891"/>
      <c r="H1174" s="890" t="str">
        <f t="shared" si="150"/>
        <v/>
      </c>
      <c r="I1174" s="983"/>
      <c r="J1174" s="923"/>
      <c r="K1174" s="922"/>
      <c r="L1174" s="922"/>
      <c r="M1174" s="922"/>
      <c r="N1174" s="924"/>
      <c r="O1174" s="926"/>
      <c r="P1174" s="926"/>
      <c r="Q1174" s="926"/>
      <c r="R1174" s="926"/>
      <c r="S1174" s="926"/>
      <c r="T1174" s="926"/>
      <c r="U1174" s="926"/>
      <c r="V1174" s="926"/>
      <c r="W1174" s="926"/>
      <c r="X1174" s="926"/>
      <c r="Y1174" s="926"/>
      <c r="Z1174" s="926"/>
      <c r="AA1174" s="926"/>
      <c r="AB1174" s="926"/>
      <c r="AC1174" s="926"/>
      <c r="AD1174" s="926"/>
      <c r="AE1174" s="926"/>
    </row>
    <row r="1175" spans="1:31" ht="15" hidden="1" customHeight="1" thickBot="1" x14ac:dyDescent="0.25">
      <c r="A1175" s="1032" t="str">
        <f t="shared" si="148"/>
        <v>Insert Room Name First</v>
      </c>
      <c r="B1175" s="938"/>
      <c r="C1175" s="891"/>
      <c r="D1175" s="891"/>
      <c r="E1175" s="984">
        <f t="shared" si="149"/>
        <v>0</v>
      </c>
      <c r="F1175" s="890">
        <f>IF(A1175="Insert Room Name First",0,ROUND(E1175/VLOOKUP(A1175,'Teaching Areas'!$A$2:$B$15,2,FALSE),0))</f>
        <v>0</v>
      </c>
      <c r="G1175" s="891"/>
      <c r="H1175" s="890" t="str">
        <f t="shared" si="150"/>
        <v/>
      </c>
      <c r="I1175" s="983"/>
      <c r="J1175" s="923"/>
      <c r="K1175" s="922"/>
      <c r="L1175" s="922"/>
      <c r="M1175" s="922"/>
      <c r="N1175" s="924"/>
      <c r="O1175" s="926"/>
      <c r="P1175" s="926"/>
      <c r="Q1175" s="926"/>
      <c r="R1175" s="926"/>
      <c r="S1175" s="926"/>
      <c r="T1175" s="926"/>
      <c r="U1175" s="926"/>
      <c r="V1175" s="926"/>
      <c r="W1175" s="926"/>
      <c r="X1175" s="926"/>
      <c r="Y1175" s="926"/>
      <c r="Z1175" s="926"/>
      <c r="AA1175" s="926"/>
      <c r="AB1175" s="926"/>
      <c r="AC1175" s="926"/>
      <c r="AD1175" s="926"/>
      <c r="AE1175" s="926"/>
    </row>
    <row r="1176" spans="1:31" ht="15" hidden="1" customHeight="1" thickBot="1" x14ac:dyDescent="0.25">
      <c r="A1176" s="1032" t="str">
        <f t="shared" si="148"/>
        <v>Insert Room Name First</v>
      </c>
      <c r="B1176" s="938"/>
      <c r="C1176" s="891"/>
      <c r="D1176" s="891"/>
      <c r="E1176" s="984">
        <f t="shared" si="149"/>
        <v>0</v>
      </c>
      <c r="F1176" s="890">
        <f>IF(A1176="Insert Room Name First",0,ROUND(E1176/VLOOKUP(A1176,'Teaching Areas'!$A$2:$B$15,2,FALSE),0))</f>
        <v>0</v>
      </c>
      <c r="G1176" s="891"/>
      <c r="H1176" s="890" t="str">
        <f t="shared" si="150"/>
        <v/>
      </c>
      <c r="I1176" s="983"/>
      <c r="J1176" s="923"/>
      <c r="K1176" s="922"/>
      <c r="L1176" s="922"/>
      <c r="M1176" s="922"/>
      <c r="N1176" s="924"/>
      <c r="O1176" s="926"/>
      <c r="P1176" s="926"/>
      <c r="Q1176" s="926"/>
      <c r="R1176" s="926"/>
      <c r="S1176" s="926"/>
      <c r="T1176" s="926"/>
      <c r="U1176" s="926"/>
      <c r="V1176" s="926"/>
      <c r="W1176" s="926"/>
      <c r="X1176" s="926"/>
      <c r="Y1176" s="926"/>
      <c r="Z1176" s="926"/>
      <c r="AA1176" s="926"/>
      <c r="AB1176" s="926"/>
      <c r="AC1176" s="926"/>
      <c r="AD1176" s="926"/>
      <c r="AE1176" s="926"/>
    </row>
    <row r="1177" spans="1:31" ht="15" hidden="1" customHeight="1" thickBot="1" x14ac:dyDescent="0.25">
      <c r="A1177" s="1032" t="str">
        <f t="shared" si="148"/>
        <v>Insert Room Name First</v>
      </c>
      <c r="B1177" s="938"/>
      <c r="C1177" s="891"/>
      <c r="D1177" s="891"/>
      <c r="E1177" s="984">
        <f t="shared" si="149"/>
        <v>0</v>
      </c>
      <c r="F1177" s="890">
        <f>IF(A1177="Insert Room Name First",0,ROUND(E1177/VLOOKUP(A1177,'Teaching Areas'!$A$2:$B$15,2,FALSE),0))</f>
        <v>0</v>
      </c>
      <c r="G1177" s="891"/>
      <c r="H1177" s="890" t="str">
        <f t="shared" si="150"/>
        <v/>
      </c>
      <c r="I1177" s="983"/>
      <c r="J1177" s="923"/>
      <c r="K1177" s="922"/>
      <c r="L1177" s="922"/>
      <c r="M1177" s="922"/>
      <c r="N1177" s="924"/>
      <c r="O1177" s="926"/>
      <c r="P1177" s="926"/>
      <c r="Q1177" s="926"/>
      <c r="R1177" s="926"/>
      <c r="S1177" s="926"/>
      <c r="T1177" s="926"/>
      <c r="U1177" s="926"/>
      <c r="V1177" s="926"/>
      <c r="W1177" s="926"/>
      <c r="X1177" s="926"/>
      <c r="Y1177" s="926"/>
      <c r="Z1177" s="926"/>
      <c r="AA1177" s="926"/>
      <c r="AB1177" s="926"/>
      <c r="AC1177" s="926"/>
      <c r="AD1177" s="926"/>
      <c r="AE1177" s="926"/>
    </row>
    <row r="1178" spans="1:31" ht="15" hidden="1" customHeight="1" thickBot="1" x14ac:dyDescent="0.25">
      <c r="A1178" s="1032" t="str">
        <f t="shared" ref="A1178:A1212" si="151">IF(B1178=0,"Insert Room Name First","Class Room")</f>
        <v>Insert Room Name First</v>
      </c>
      <c r="B1178" s="938"/>
      <c r="C1178" s="891"/>
      <c r="D1178" s="891"/>
      <c r="E1178" s="984">
        <f t="shared" si="149"/>
        <v>0</v>
      </c>
      <c r="F1178" s="890">
        <f>IF(A1178="Insert Room Name First",0,ROUND(E1178/VLOOKUP(A1178,'Teaching Areas'!$A$2:$B$15,2,FALSE),0))</f>
        <v>0</v>
      </c>
      <c r="G1178" s="891"/>
      <c r="H1178" s="890" t="str">
        <f t="shared" si="150"/>
        <v/>
      </c>
      <c r="I1178" s="983"/>
      <c r="J1178" s="923"/>
      <c r="K1178" s="922"/>
      <c r="L1178" s="922"/>
      <c r="M1178" s="922"/>
      <c r="N1178" s="924"/>
      <c r="O1178" s="926"/>
      <c r="P1178" s="926"/>
      <c r="Q1178" s="926"/>
      <c r="R1178" s="926"/>
      <c r="S1178" s="926"/>
      <c r="T1178" s="926"/>
      <c r="U1178" s="926"/>
      <c r="V1178" s="926"/>
      <c r="W1178" s="926"/>
      <c r="X1178" s="926"/>
      <c r="Y1178" s="926"/>
      <c r="Z1178" s="926"/>
      <c r="AA1178" s="926"/>
      <c r="AB1178" s="926"/>
      <c r="AC1178" s="926"/>
      <c r="AD1178" s="926"/>
      <c r="AE1178" s="926"/>
    </row>
    <row r="1179" spans="1:31" ht="15" hidden="1" customHeight="1" thickBot="1" x14ac:dyDescent="0.25">
      <c r="A1179" s="1032" t="str">
        <f t="shared" si="151"/>
        <v>Insert Room Name First</v>
      </c>
      <c r="B1179" s="938"/>
      <c r="C1179" s="891"/>
      <c r="D1179" s="891"/>
      <c r="E1179" s="984">
        <f t="shared" si="149"/>
        <v>0</v>
      </c>
      <c r="F1179" s="890">
        <f>IF(A1179="Insert Room Name First",0,ROUND(E1179/VLOOKUP(A1179,'Teaching Areas'!$A$2:$B$15,2,FALSE),0))</f>
        <v>0</v>
      </c>
      <c r="G1179" s="891"/>
      <c r="H1179" s="890" t="str">
        <f t="shared" si="150"/>
        <v/>
      </c>
      <c r="I1179" s="983"/>
      <c r="J1179" s="923"/>
      <c r="K1179" s="922"/>
      <c r="L1179" s="922"/>
      <c r="M1179" s="922"/>
      <c r="N1179" s="924"/>
      <c r="O1179" s="926"/>
      <c r="P1179" s="926"/>
      <c r="Q1179" s="926"/>
      <c r="R1179" s="926"/>
      <c r="S1179" s="926"/>
      <c r="T1179" s="926"/>
      <c r="U1179" s="926"/>
      <c r="V1179" s="926"/>
      <c r="W1179" s="926"/>
      <c r="X1179" s="926"/>
      <c r="Y1179" s="926"/>
      <c r="Z1179" s="926"/>
      <c r="AA1179" s="926"/>
      <c r="AB1179" s="926"/>
      <c r="AC1179" s="926"/>
      <c r="AD1179" s="926"/>
      <c r="AE1179" s="926"/>
    </row>
    <row r="1180" spans="1:31" ht="15" hidden="1" customHeight="1" thickBot="1" x14ac:dyDescent="0.25">
      <c r="A1180" s="1032" t="str">
        <f t="shared" si="151"/>
        <v>Insert Room Name First</v>
      </c>
      <c r="B1180" s="938"/>
      <c r="C1180" s="891"/>
      <c r="D1180" s="891"/>
      <c r="E1180" s="984">
        <f t="shared" si="149"/>
        <v>0</v>
      </c>
      <c r="F1180" s="890">
        <f>IF(A1180="Insert Room Name First",0,ROUND(E1180/VLOOKUP(A1180,'Teaching Areas'!$A$2:$B$15,2,FALSE),0))</f>
        <v>0</v>
      </c>
      <c r="G1180" s="891"/>
      <c r="H1180" s="890" t="str">
        <f t="shared" si="150"/>
        <v/>
      </c>
      <c r="I1180" s="983"/>
      <c r="J1180" s="923"/>
      <c r="K1180" s="922"/>
      <c r="L1180" s="922"/>
      <c r="M1180" s="922"/>
      <c r="N1180" s="924"/>
      <c r="O1180" s="926"/>
      <c r="P1180" s="926"/>
      <c r="Q1180" s="926"/>
      <c r="R1180" s="926"/>
      <c r="S1180" s="926"/>
      <c r="T1180" s="926"/>
      <c r="U1180" s="926"/>
      <c r="V1180" s="926"/>
      <c r="W1180" s="926"/>
      <c r="X1180" s="926"/>
      <c r="Y1180" s="926"/>
      <c r="Z1180" s="926"/>
      <c r="AA1180" s="926"/>
      <c r="AB1180" s="926"/>
      <c r="AC1180" s="926"/>
      <c r="AD1180" s="926"/>
      <c r="AE1180" s="926"/>
    </row>
    <row r="1181" spans="1:31" ht="15" hidden="1" customHeight="1" thickBot="1" x14ac:dyDescent="0.25">
      <c r="A1181" s="1032" t="str">
        <f t="shared" si="151"/>
        <v>Insert Room Name First</v>
      </c>
      <c r="B1181" s="938"/>
      <c r="C1181" s="891"/>
      <c r="D1181" s="891"/>
      <c r="E1181" s="984">
        <f t="shared" si="149"/>
        <v>0</v>
      </c>
      <c r="F1181" s="890">
        <f>IF(A1181="Insert Room Name First",0,ROUND(E1181/VLOOKUP(A1181,'Teaching Areas'!$A$2:$B$15,2,FALSE),0))</f>
        <v>0</v>
      </c>
      <c r="G1181" s="891"/>
      <c r="H1181" s="890" t="str">
        <f t="shared" si="150"/>
        <v/>
      </c>
      <c r="I1181" s="983"/>
      <c r="J1181" s="923"/>
      <c r="K1181" s="922"/>
      <c r="L1181" s="922"/>
      <c r="M1181" s="922"/>
      <c r="N1181" s="924"/>
      <c r="O1181" s="926"/>
      <c r="P1181" s="926"/>
      <c r="Q1181" s="926"/>
      <c r="R1181" s="926"/>
      <c r="S1181" s="926"/>
      <c r="T1181" s="926"/>
      <c r="U1181" s="926"/>
      <c r="V1181" s="926"/>
      <c r="W1181" s="926"/>
      <c r="X1181" s="926"/>
      <c r="Y1181" s="926"/>
      <c r="Z1181" s="926"/>
      <c r="AA1181" s="926"/>
      <c r="AB1181" s="926"/>
      <c r="AC1181" s="926"/>
      <c r="AD1181" s="926"/>
      <c r="AE1181" s="926"/>
    </row>
    <row r="1182" spans="1:31" ht="15" hidden="1" customHeight="1" thickBot="1" x14ac:dyDescent="0.25">
      <c r="A1182" s="1032" t="str">
        <f t="shared" si="151"/>
        <v>Insert Room Name First</v>
      </c>
      <c r="B1182" s="938"/>
      <c r="C1182" s="891"/>
      <c r="D1182" s="891"/>
      <c r="E1182" s="984">
        <f t="shared" si="149"/>
        <v>0</v>
      </c>
      <c r="F1182" s="890">
        <f>IF(A1182="Insert Room Name First",0,ROUND(E1182/VLOOKUP(A1182,'Teaching Areas'!$A$2:$B$15,2,FALSE),0))</f>
        <v>0</v>
      </c>
      <c r="G1182" s="891"/>
      <c r="H1182" s="890" t="str">
        <f t="shared" si="150"/>
        <v/>
      </c>
      <c r="I1182" s="983"/>
      <c r="J1182" s="923"/>
      <c r="K1182" s="922"/>
      <c r="L1182" s="922"/>
      <c r="M1182" s="922"/>
      <c r="N1182" s="924"/>
      <c r="O1182" s="926"/>
      <c r="P1182" s="926"/>
      <c r="Q1182" s="926"/>
      <c r="R1182" s="926"/>
      <c r="S1182" s="926"/>
      <c r="T1182" s="926"/>
      <c r="U1182" s="926"/>
      <c r="V1182" s="926"/>
      <c r="W1182" s="926"/>
      <c r="X1182" s="926"/>
      <c r="Y1182" s="926"/>
      <c r="Z1182" s="926"/>
      <c r="AA1182" s="926"/>
      <c r="AB1182" s="926"/>
      <c r="AC1182" s="926"/>
      <c r="AD1182" s="926"/>
      <c r="AE1182" s="926"/>
    </row>
    <row r="1183" spans="1:31" ht="15" hidden="1" customHeight="1" thickBot="1" x14ac:dyDescent="0.25">
      <c r="A1183" s="1032" t="str">
        <f t="shared" si="151"/>
        <v>Insert Room Name First</v>
      </c>
      <c r="B1183" s="938"/>
      <c r="C1183" s="891"/>
      <c r="D1183" s="891"/>
      <c r="E1183" s="984">
        <f t="shared" si="149"/>
        <v>0</v>
      </c>
      <c r="F1183" s="890">
        <f>IF(A1183="Insert Room Name First",0,ROUND(E1183/VLOOKUP(A1183,'Teaching Areas'!$A$2:$B$15,2,FALSE),0))</f>
        <v>0</v>
      </c>
      <c r="G1183" s="891"/>
      <c r="H1183" s="890" t="str">
        <f t="shared" si="150"/>
        <v/>
      </c>
      <c r="I1183" s="983"/>
      <c r="J1183" s="923"/>
      <c r="K1183" s="922"/>
      <c r="L1183" s="922"/>
      <c r="M1183" s="922"/>
      <c r="N1183" s="924"/>
      <c r="O1183" s="926"/>
      <c r="P1183" s="926"/>
      <c r="Q1183" s="926"/>
      <c r="R1183" s="926"/>
      <c r="S1183" s="926"/>
      <c r="T1183" s="926"/>
      <c r="U1183" s="926"/>
      <c r="V1183" s="926"/>
      <c r="W1183" s="926"/>
      <c r="X1183" s="926"/>
      <c r="Y1183" s="926"/>
      <c r="Z1183" s="926"/>
      <c r="AA1183" s="926"/>
      <c r="AB1183" s="926"/>
      <c r="AC1183" s="926"/>
      <c r="AD1183" s="926"/>
      <c r="AE1183" s="926"/>
    </row>
    <row r="1184" spans="1:31" ht="15" hidden="1" customHeight="1" thickBot="1" x14ac:dyDescent="0.25">
      <c r="A1184" s="1032" t="str">
        <f t="shared" si="151"/>
        <v>Insert Room Name First</v>
      </c>
      <c r="B1184" s="938"/>
      <c r="C1184" s="891"/>
      <c r="D1184" s="891"/>
      <c r="E1184" s="984">
        <f t="shared" si="149"/>
        <v>0</v>
      </c>
      <c r="F1184" s="890">
        <f>IF(A1184="Insert Room Name First",0,ROUND(E1184/VLOOKUP(A1184,'Teaching Areas'!$A$2:$B$15,2,FALSE),0))</f>
        <v>0</v>
      </c>
      <c r="G1184" s="891"/>
      <c r="H1184" s="890" t="str">
        <f t="shared" si="150"/>
        <v/>
      </c>
      <c r="I1184" s="983"/>
      <c r="J1184" s="923"/>
      <c r="K1184" s="922"/>
      <c r="L1184" s="922"/>
      <c r="M1184" s="922"/>
      <c r="N1184" s="924"/>
      <c r="O1184" s="926"/>
      <c r="P1184" s="926"/>
      <c r="Q1184" s="926"/>
      <c r="R1184" s="926"/>
      <c r="S1184" s="926"/>
      <c r="T1184" s="926"/>
      <c r="U1184" s="926"/>
      <c r="V1184" s="926"/>
      <c r="W1184" s="926"/>
      <c r="X1184" s="926"/>
      <c r="Y1184" s="926"/>
      <c r="Z1184" s="926"/>
      <c r="AA1184" s="926"/>
      <c r="AB1184" s="926"/>
      <c r="AC1184" s="926"/>
      <c r="AD1184" s="926"/>
      <c r="AE1184" s="926"/>
    </row>
    <row r="1185" spans="1:31" ht="15" hidden="1" customHeight="1" thickBot="1" x14ac:dyDescent="0.25">
      <c r="A1185" s="1032" t="str">
        <f t="shared" si="151"/>
        <v>Insert Room Name First</v>
      </c>
      <c r="B1185" s="938"/>
      <c r="C1185" s="891"/>
      <c r="D1185" s="891"/>
      <c r="E1185" s="984">
        <f t="shared" si="149"/>
        <v>0</v>
      </c>
      <c r="F1185" s="890">
        <f>IF(A1185="Insert Room Name First",0,ROUND(E1185/VLOOKUP(A1185,'Teaching Areas'!$A$2:$B$15,2,FALSE),0))</f>
        <v>0</v>
      </c>
      <c r="G1185" s="891"/>
      <c r="H1185" s="890" t="str">
        <f t="shared" si="150"/>
        <v/>
      </c>
      <c r="I1185" s="983"/>
      <c r="J1185" s="923"/>
      <c r="K1185" s="922"/>
      <c r="L1185" s="922"/>
      <c r="M1185" s="922"/>
      <c r="N1185" s="924"/>
      <c r="O1185" s="926"/>
      <c r="P1185" s="926"/>
      <c r="Q1185" s="926"/>
      <c r="R1185" s="926"/>
      <c r="S1185" s="926"/>
      <c r="T1185" s="926"/>
      <c r="U1185" s="926"/>
      <c r="V1185" s="926"/>
      <c r="W1185" s="926"/>
      <c r="X1185" s="926"/>
      <c r="Y1185" s="926"/>
      <c r="Z1185" s="926"/>
      <c r="AA1185" s="926"/>
      <c r="AB1185" s="926"/>
      <c r="AC1185" s="926"/>
      <c r="AD1185" s="926"/>
      <c r="AE1185" s="926"/>
    </row>
    <row r="1186" spans="1:31" ht="15" hidden="1" customHeight="1" thickBot="1" x14ac:dyDescent="0.25">
      <c r="A1186" s="1032" t="str">
        <f t="shared" si="151"/>
        <v>Insert Room Name First</v>
      </c>
      <c r="B1186" s="938"/>
      <c r="C1186" s="891"/>
      <c r="D1186" s="891"/>
      <c r="E1186" s="984">
        <f t="shared" si="149"/>
        <v>0</v>
      </c>
      <c r="F1186" s="890">
        <f>IF(A1186="Insert Room Name First",0,ROUND(E1186/VLOOKUP(A1186,'Teaching Areas'!$A$2:$B$15,2,FALSE),0))</f>
        <v>0</v>
      </c>
      <c r="G1186" s="891"/>
      <c r="H1186" s="890" t="str">
        <f t="shared" si="150"/>
        <v/>
      </c>
      <c r="I1186" s="983"/>
      <c r="J1186" s="923"/>
      <c r="K1186" s="922"/>
      <c r="L1186" s="922"/>
      <c r="M1186" s="922"/>
      <c r="N1186" s="924"/>
      <c r="O1186" s="926"/>
      <c r="P1186" s="926"/>
      <c r="Q1186" s="926"/>
      <c r="R1186" s="926"/>
      <c r="S1186" s="926"/>
      <c r="T1186" s="926"/>
      <c r="U1186" s="926"/>
      <c r="V1186" s="926"/>
      <c r="W1186" s="926"/>
      <c r="X1186" s="926"/>
      <c r="Y1186" s="926"/>
      <c r="Z1186" s="926"/>
      <c r="AA1186" s="926"/>
      <c r="AB1186" s="926"/>
      <c r="AC1186" s="926"/>
      <c r="AD1186" s="926"/>
      <c r="AE1186" s="926"/>
    </row>
    <row r="1187" spans="1:31" ht="15" hidden="1" customHeight="1" thickBot="1" x14ac:dyDescent="0.25">
      <c r="A1187" s="1032" t="str">
        <f t="shared" si="151"/>
        <v>Insert Room Name First</v>
      </c>
      <c r="B1187" s="938"/>
      <c r="C1187" s="891"/>
      <c r="D1187" s="891"/>
      <c r="E1187" s="984">
        <f t="shared" si="149"/>
        <v>0</v>
      </c>
      <c r="F1187" s="890">
        <f>IF(A1187="Insert Room Name First",0,ROUND(E1187/VLOOKUP(A1187,'Teaching Areas'!$A$2:$B$15,2,FALSE),0))</f>
        <v>0</v>
      </c>
      <c r="G1187" s="891"/>
      <c r="H1187" s="890" t="str">
        <f t="shared" si="150"/>
        <v/>
      </c>
      <c r="I1187" s="983"/>
      <c r="J1187" s="923"/>
      <c r="K1187" s="922"/>
      <c r="L1187" s="922"/>
      <c r="M1187" s="922"/>
      <c r="N1187" s="924"/>
      <c r="O1187" s="926"/>
      <c r="P1187" s="926"/>
      <c r="Q1187" s="926"/>
      <c r="R1187" s="926"/>
      <c r="S1187" s="926"/>
      <c r="T1187" s="926"/>
      <c r="U1187" s="926"/>
      <c r="V1187" s="926"/>
      <c r="W1187" s="926"/>
      <c r="X1187" s="926"/>
      <c r="Y1187" s="926"/>
      <c r="Z1187" s="926"/>
      <c r="AA1187" s="926"/>
      <c r="AB1187" s="926"/>
      <c r="AC1187" s="926"/>
      <c r="AD1187" s="926"/>
      <c r="AE1187" s="926"/>
    </row>
    <row r="1188" spans="1:31" ht="15" hidden="1" customHeight="1" thickBot="1" x14ac:dyDescent="0.25">
      <c r="A1188" s="1032" t="str">
        <f t="shared" si="151"/>
        <v>Insert Room Name First</v>
      </c>
      <c r="B1188" s="938"/>
      <c r="C1188" s="891"/>
      <c r="D1188" s="891"/>
      <c r="E1188" s="984">
        <f t="shared" si="149"/>
        <v>0</v>
      </c>
      <c r="F1188" s="890">
        <f>IF(A1188="Insert Room Name First",0,ROUND(E1188/VLOOKUP(A1188,'Teaching Areas'!$A$2:$B$15,2,FALSE),0))</f>
        <v>0</v>
      </c>
      <c r="G1188" s="891"/>
      <c r="H1188" s="890" t="str">
        <f t="shared" si="150"/>
        <v/>
      </c>
      <c r="I1188" s="983"/>
      <c r="J1188" s="923"/>
      <c r="K1188" s="922"/>
      <c r="L1188" s="922"/>
      <c r="M1188" s="922"/>
      <c r="N1188" s="924"/>
      <c r="O1188" s="926"/>
      <c r="P1188" s="926"/>
      <c r="Q1188" s="926"/>
      <c r="R1188" s="926"/>
      <c r="S1188" s="926"/>
      <c r="T1188" s="926"/>
      <c r="U1188" s="926"/>
      <c r="V1188" s="926"/>
      <c r="W1188" s="926"/>
      <c r="X1188" s="926"/>
      <c r="Y1188" s="926"/>
      <c r="Z1188" s="926"/>
      <c r="AA1188" s="926"/>
      <c r="AB1188" s="926"/>
      <c r="AC1188" s="926"/>
      <c r="AD1188" s="926"/>
      <c r="AE1188" s="926"/>
    </row>
    <row r="1189" spans="1:31" ht="15" hidden="1" customHeight="1" thickBot="1" x14ac:dyDescent="0.25">
      <c r="A1189" s="1032" t="str">
        <f t="shared" si="151"/>
        <v>Insert Room Name First</v>
      </c>
      <c r="B1189" s="938"/>
      <c r="C1189" s="891"/>
      <c r="D1189" s="891"/>
      <c r="E1189" s="984">
        <f t="shared" si="149"/>
        <v>0</v>
      </c>
      <c r="F1189" s="890">
        <f>IF(A1189="Insert Room Name First",0,ROUND(E1189/VLOOKUP(A1189,'Teaching Areas'!$A$2:$B$15,2,FALSE),0))</f>
        <v>0</v>
      </c>
      <c r="G1189" s="891"/>
      <c r="H1189" s="890" t="str">
        <f t="shared" si="150"/>
        <v/>
      </c>
      <c r="I1189" s="983"/>
      <c r="J1189" s="923"/>
      <c r="K1189" s="922"/>
      <c r="L1189" s="922"/>
      <c r="M1189" s="922"/>
      <c r="N1189" s="924"/>
      <c r="O1189" s="926"/>
      <c r="P1189" s="926"/>
      <c r="Q1189" s="926"/>
      <c r="R1189" s="926"/>
      <c r="S1189" s="926"/>
      <c r="T1189" s="926"/>
      <c r="U1189" s="926"/>
      <c r="V1189" s="926"/>
      <c r="W1189" s="926"/>
      <c r="X1189" s="926"/>
      <c r="Y1189" s="926"/>
      <c r="Z1189" s="926"/>
      <c r="AA1189" s="926"/>
      <c r="AB1189" s="926"/>
      <c r="AC1189" s="926"/>
      <c r="AD1189" s="926"/>
      <c r="AE1189" s="926"/>
    </row>
    <row r="1190" spans="1:31" ht="15" hidden="1" customHeight="1" thickBot="1" x14ac:dyDescent="0.25">
      <c r="A1190" s="1032" t="str">
        <f t="shared" si="151"/>
        <v>Insert Room Name First</v>
      </c>
      <c r="B1190" s="939"/>
      <c r="C1190" s="891"/>
      <c r="D1190" s="891"/>
      <c r="E1190" s="984">
        <f t="shared" si="149"/>
        <v>0</v>
      </c>
      <c r="F1190" s="890">
        <f>IF(A1190="Insert Room Name First",0,ROUND(E1190/VLOOKUP(A1190,'Teaching Areas'!$A$2:$B$15,2,FALSE),0))</f>
        <v>0</v>
      </c>
      <c r="G1190" s="892"/>
      <c r="H1190" s="890" t="str">
        <f t="shared" si="150"/>
        <v/>
      </c>
      <c r="I1190" s="985"/>
      <c r="J1190" s="923"/>
      <c r="K1190" s="922"/>
      <c r="L1190" s="922"/>
      <c r="M1190" s="922"/>
      <c r="N1190" s="924"/>
      <c r="O1190" s="926"/>
      <c r="P1190" s="926"/>
      <c r="Q1190" s="926"/>
      <c r="R1190" s="926"/>
      <c r="S1190" s="926"/>
      <c r="T1190" s="926"/>
      <c r="U1190" s="926"/>
      <c r="V1190" s="926"/>
      <c r="W1190" s="926"/>
      <c r="X1190" s="926"/>
      <c r="Y1190" s="926"/>
      <c r="Z1190" s="926"/>
      <c r="AA1190" s="926"/>
      <c r="AB1190" s="926"/>
      <c r="AC1190" s="926"/>
      <c r="AD1190" s="926"/>
      <c r="AE1190" s="926"/>
    </row>
    <row r="1191" spans="1:31" ht="15" hidden="1" customHeight="1" thickBot="1" x14ac:dyDescent="0.25">
      <c r="A1191" s="1032" t="str">
        <f t="shared" si="151"/>
        <v>Insert Room Name First</v>
      </c>
      <c r="B1191" s="939"/>
      <c r="C1191" s="891"/>
      <c r="D1191" s="891"/>
      <c r="E1191" s="984">
        <f t="shared" si="149"/>
        <v>0</v>
      </c>
      <c r="F1191" s="890">
        <f>IF(A1191="Insert Room Name First",0,ROUND(E1191/VLOOKUP(A1191,'Teaching Areas'!$A$2:$B$15,2,FALSE),0))</f>
        <v>0</v>
      </c>
      <c r="G1191" s="892"/>
      <c r="H1191" s="890" t="str">
        <f t="shared" si="150"/>
        <v/>
      </c>
      <c r="I1191" s="985"/>
      <c r="J1191" s="923"/>
      <c r="K1191" s="922"/>
      <c r="L1191" s="922"/>
      <c r="M1191" s="922"/>
      <c r="N1191" s="924"/>
      <c r="O1191" s="926"/>
      <c r="P1191" s="926"/>
      <c r="Q1191" s="926"/>
      <c r="R1191" s="926"/>
      <c r="S1191" s="926"/>
      <c r="T1191" s="926"/>
      <c r="U1191" s="926"/>
      <c r="V1191" s="926"/>
      <c r="W1191" s="926"/>
      <c r="X1191" s="926"/>
      <c r="Y1191" s="926"/>
      <c r="Z1191" s="926"/>
      <c r="AA1191" s="926"/>
      <c r="AB1191" s="926"/>
      <c r="AC1191" s="926"/>
      <c r="AD1191" s="926"/>
      <c r="AE1191" s="926"/>
    </row>
    <row r="1192" spans="1:31" ht="15" hidden="1" customHeight="1" thickBot="1" x14ac:dyDescent="0.25">
      <c r="A1192" s="1032" t="str">
        <f t="shared" si="151"/>
        <v>Insert Room Name First</v>
      </c>
      <c r="B1192" s="938"/>
      <c r="C1192" s="891"/>
      <c r="D1192" s="891"/>
      <c r="E1192" s="984">
        <f t="shared" si="149"/>
        <v>0</v>
      </c>
      <c r="F1192" s="890">
        <f>IF(A1192="Insert Room Name First",0,ROUND(E1192/VLOOKUP(A1192,'Teaching Areas'!$A$2:$B$15,2,FALSE),0))</f>
        <v>0</v>
      </c>
      <c r="G1192" s="891"/>
      <c r="H1192" s="890" t="str">
        <f t="shared" si="150"/>
        <v/>
      </c>
      <c r="I1192" s="983"/>
      <c r="J1192" s="923"/>
      <c r="K1192" s="922"/>
      <c r="L1192" s="922"/>
      <c r="M1192" s="922"/>
      <c r="N1192" s="924"/>
      <c r="O1192" s="926"/>
      <c r="P1192" s="926"/>
      <c r="Q1192" s="926"/>
      <c r="R1192" s="926"/>
      <c r="S1192" s="926"/>
      <c r="T1192" s="926"/>
      <c r="U1192" s="926"/>
      <c r="V1192" s="926"/>
      <c r="W1192" s="926"/>
      <c r="X1192" s="926"/>
      <c r="Y1192" s="926"/>
      <c r="Z1192" s="926"/>
      <c r="AA1192" s="926"/>
      <c r="AB1192" s="926"/>
      <c r="AC1192" s="926"/>
      <c r="AD1192" s="926"/>
      <c r="AE1192" s="926"/>
    </row>
    <row r="1193" spans="1:31" ht="15" hidden="1" customHeight="1" thickBot="1" x14ac:dyDescent="0.25">
      <c r="A1193" s="1032" t="str">
        <f t="shared" si="151"/>
        <v>Insert Room Name First</v>
      </c>
      <c r="B1193" s="938"/>
      <c r="C1193" s="891"/>
      <c r="D1193" s="891"/>
      <c r="E1193" s="984">
        <f t="shared" si="149"/>
        <v>0</v>
      </c>
      <c r="F1193" s="890">
        <f>IF(A1193="Insert Room Name First",0,ROUND(E1193/VLOOKUP(A1193,'Teaching Areas'!$A$2:$B$15,2,FALSE),0))</f>
        <v>0</v>
      </c>
      <c r="G1193" s="891"/>
      <c r="H1193" s="890" t="str">
        <f t="shared" si="150"/>
        <v/>
      </c>
      <c r="I1193" s="983"/>
      <c r="J1193" s="923"/>
      <c r="K1193" s="922"/>
      <c r="L1193" s="922"/>
      <c r="M1193" s="922"/>
      <c r="N1193" s="924"/>
      <c r="O1193" s="926"/>
      <c r="P1193" s="926"/>
      <c r="Q1193" s="926"/>
      <c r="R1193" s="926"/>
      <c r="S1193" s="926"/>
      <c r="T1193" s="926"/>
      <c r="U1193" s="926"/>
      <c r="V1193" s="926"/>
      <c r="W1193" s="926"/>
      <c r="X1193" s="926"/>
      <c r="Y1193" s="926"/>
      <c r="Z1193" s="926"/>
      <c r="AA1193" s="926"/>
      <c r="AB1193" s="926"/>
      <c r="AC1193" s="926"/>
      <c r="AD1193" s="926"/>
      <c r="AE1193" s="926"/>
    </row>
    <row r="1194" spans="1:31" ht="15" hidden="1" customHeight="1" thickBot="1" x14ac:dyDescent="0.25">
      <c r="A1194" s="1032" t="str">
        <f t="shared" si="151"/>
        <v>Insert Room Name First</v>
      </c>
      <c r="B1194" s="938"/>
      <c r="C1194" s="891"/>
      <c r="D1194" s="891"/>
      <c r="E1194" s="984">
        <f t="shared" si="149"/>
        <v>0</v>
      </c>
      <c r="F1194" s="890">
        <f>IF(A1194="Insert Room Name First",0,ROUND(E1194/VLOOKUP(A1194,'Teaching Areas'!$A$2:$B$15,2,FALSE),0))</f>
        <v>0</v>
      </c>
      <c r="G1194" s="891"/>
      <c r="H1194" s="890" t="str">
        <f t="shared" si="150"/>
        <v/>
      </c>
      <c r="I1194" s="983"/>
      <c r="J1194" s="923"/>
      <c r="K1194" s="922"/>
      <c r="L1194" s="922"/>
      <c r="M1194" s="922"/>
      <c r="N1194" s="924"/>
      <c r="O1194" s="926"/>
      <c r="P1194" s="926"/>
      <c r="Q1194" s="926"/>
      <c r="R1194" s="926"/>
      <c r="S1194" s="926"/>
      <c r="T1194" s="926"/>
      <c r="U1194" s="926"/>
      <c r="V1194" s="926"/>
      <c r="W1194" s="926"/>
      <c r="X1194" s="926"/>
      <c r="Y1194" s="926"/>
      <c r="Z1194" s="926"/>
      <c r="AA1194" s="926"/>
      <c r="AB1194" s="926"/>
      <c r="AC1194" s="926"/>
      <c r="AD1194" s="926"/>
      <c r="AE1194" s="926"/>
    </row>
    <row r="1195" spans="1:31" ht="15" hidden="1" customHeight="1" thickBot="1" x14ac:dyDescent="0.25">
      <c r="A1195" s="1032" t="str">
        <f t="shared" si="151"/>
        <v>Insert Room Name First</v>
      </c>
      <c r="B1195" s="938"/>
      <c r="C1195" s="891"/>
      <c r="D1195" s="891"/>
      <c r="E1195" s="984">
        <f t="shared" si="149"/>
        <v>0</v>
      </c>
      <c r="F1195" s="890">
        <f>IF(A1195="Insert Room Name First",0,ROUND(E1195/VLOOKUP(A1195,'Teaching Areas'!$A$2:$B$15,2,FALSE),0))</f>
        <v>0</v>
      </c>
      <c r="G1195" s="891"/>
      <c r="H1195" s="890" t="str">
        <f t="shared" si="150"/>
        <v/>
      </c>
      <c r="I1195" s="983"/>
      <c r="J1195" s="923"/>
      <c r="K1195" s="922"/>
      <c r="L1195" s="922"/>
      <c r="M1195" s="922"/>
      <c r="N1195" s="924"/>
      <c r="O1195" s="926"/>
      <c r="P1195" s="926"/>
      <c r="Q1195" s="926"/>
      <c r="R1195" s="926"/>
      <c r="S1195" s="926"/>
      <c r="T1195" s="926"/>
      <c r="U1195" s="926"/>
      <c r="V1195" s="926"/>
      <c r="W1195" s="926"/>
      <c r="X1195" s="926"/>
      <c r="Y1195" s="926"/>
      <c r="Z1195" s="926"/>
      <c r="AA1195" s="926"/>
      <c r="AB1195" s="926"/>
      <c r="AC1195" s="926"/>
      <c r="AD1195" s="926"/>
      <c r="AE1195" s="926"/>
    </row>
    <row r="1196" spans="1:31" ht="15" hidden="1" customHeight="1" thickBot="1" x14ac:dyDescent="0.25">
      <c r="A1196" s="1032" t="str">
        <f t="shared" si="151"/>
        <v>Insert Room Name First</v>
      </c>
      <c r="B1196" s="938"/>
      <c r="C1196" s="891"/>
      <c r="D1196" s="891"/>
      <c r="E1196" s="984">
        <f t="shared" si="149"/>
        <v>0</v>
      </c>
      <c r="F1196" s="890">
        <f>IF(A1196="Insert Room Name First",0,ROUND(E1196/VLOOKUP(A1196,'Teaching Areas'!$A$2:$B$15,2,FALSE),0))</f>
        <v>0</v>
      </c>
      <c r="G1196" s="891"/>
      <c r="H1196" s="890" t="str">
        <f t="shared" si="150"/>
        <v/>
      </c>
      <c r="I1196" s="983"/>
      <c r="J1196" s="923"/>
      <c r="K1196" s="922"/>
      <c r="L1196" s="922"/>
      <c r="M1196" s="922"/>
      <c r="N1196" s="924"/>
      <c r="O1196" s="926"/>
      <c r="P1196" s="926"/>
      <c r="Q1196" s="926"/>
      <c r="R1196" s="926"/>
      <c r="S1196" s="926"/>
      <c r="T1196" s="926"/>
      <c r="U1196" s="926"/>
      <c r="V1196" s="926"/>
      <c r="W1196" s="926"/>
      <c r="X1196" s="926"/>
      <c r="Y1196" s="926"/>
      <c r="Z1196" s="926"/>
      <c r="AA1196" s="926"/>
      <c r="AB1196" s="926"/>
      <c r="AC1196" s="926"/>
      <c r="AD1196" s="926"/>
      <c r="AE1196" s="926"/>
    </row>
    <row r="1197" spans="1:31" ht="15" hidden="1" customHeight="1" thickBot="1" x14ac:dyDescent="0.25">
      <c r="A1197" s="1032" t="str">
        <f t="shared" si="151"/>
        <v>Insert Room Name First</v>
      </c>
      <c r="B1197" s="938"/>
      <c r="C1197" s="891"/>
      <c r="D1197" s="891"/>
      <c r="E1197" s="984">
        <f t="shared" si="149"/>
        <v>0</v>
      </c>
      <c r="F1197" s="890">
        <f>IF(A1197="Insert Room Name First",0,ROUND(E1197/VLOOKUP(A1197,'Teaching Areas'!$A$2:$B$15,2,FALSE),0))</f>
        <v>0</v>
      </c>
      <c r="G1197" s="891"/>
      <c r="H1197" s="890" t="str">
        <f t="shared" si="150"/>
        <v/>
      </c>
      <c r="I1197" s="983"/>
      <c r="J1197" s="923"/>
      <c r="K1197" s="922"/>
      <c r="L1197" s="922"/>
      <c r="M1197" s="922"/>
      <c r="N1197" s="924"/>
      <c r="O1197" s="926"/>
      <c r="P1197" s="926"/>
      <c r="Q1197" s="926"/>
      <c r="R1197" s="926"/>
      <c r="S1197" s="926"/>
      <c r="T1197" s="926"/>
      <c r="U1197" s="926"/>
      <c r="V1197" s="926"/>
      <c r="W1197" s="926"/>
      <c r="X1197" s="926"/>
      <c r="Y1197" s="926"/>
      <c r="Z1197" s="926"/>
      <c r="AA1197" s="926"/>
      <c r="AB1197" s="926"/>
      <c r="AC1197" s="926"/>
      <c r="AD1197" s="926"/>
      <c r="AE1197" s="926"/>
    </row>
    <row r="1198" spans="1:31" ht="15" hidden="1" customHeight="1" thickBot="1" x14ac:dyDescent="0.25">
      <c r="A1198" s="1032" t="str">
        <f t="shared" si="151"/>
        <v>Insert Room Name First</v>
      </c>
      <c r="B1198" s="938"/>
      <c r="C1198" s="891"/>
      <c r="D1198" s="891"/>
      <c r="E1198" s="984">
        <f t="shared" si="149"/>
        <v>0</v>
      </c>
      <c r="F1198" s="890">
        <f>IF(A1198="Insert Room Name First",0,ROUND(E1198/VLOOKUP(A1198,'Teaching Areas'!$A$2:$B$15,2,FALSE),0))</f>
        <v>0</v>
      </c>
      <c r="G1198" s="891"/>
      <c r="H1198" s="890" t="str">
        <f t="shared" si="150"/>
        <v/>
      </c>
      <c r="I1198" s="983"/>
      <c r="J1198" s="923"/>
      <c r="K1198" s="922"/>
      <c r="L1198" s="922"/>
      <c r="M1198" s="922"/>
      <c r="N1198" s="924"/>
      <c r="O1198" s="926"/>
      <c r="P1198" s="926"/>
      <c r="Q1198" s="926"/>
      <c r="R1198" s="926"/>
      <c r="S1198" s="926"/>
      <c r="T1198" s="926"/>
      <c r="U1198" s="926"/>
      <c r="V1198" s="926"/>
      <c r="W1198" s="926"/>
      <c r="X1198" s="926"/>
      <c r="Y1198" s="926"/>
      <c r="Z1198" s="926"/>
      <c r="AA1198" s="926"/>
      <c r="AB1198" s="926"/>
      <c r="AC1198" s="926"/>
      <c r="AD1198" s="926"/>
      <c r="AE1198" s="926"/>
    </row>
    <row r="1199" spans="1:31" ht="15" hidden="1" customHeight="1" thickBot="1" x14ac:dyDescent="0.25">
      <c r="A1199" s="1032" t="str">
        <f t="shared" si="151"/>
        <v>Insert Room Name First</v>
      </c>
      <c r="B1199" s="938"/>
      <c r="C1199" s="891"/>
      <c r="D1199" s="891"/>
      <c r="E1199" s="984">
        <f t="shared" si="149"/>
        <v>0</v>
      </c>
      <c r="F1199" s="890">
        <f>IF(A1199="Insert Room Name First",0,ROUND(E1199/VLOOKUP(A1199,'Teaching Areas'!$A$2:$B$15,2,FALSE),0))</f>
        <v>0</v>
      </c>
      <c r="G1199" s="891"/>
      <c r="H1199" s="890" t="str">
        <f t="shared" si="150"/>
        <v/>
      </c>
      <c r="I1199" s="983"/>
      <c r="J1199" s="923"/>
      <c r="K1199" s="922"/>
      <c r="L1199" s="922"/>
      <c r="M1199" s="922"/>
      <c r="N1199" s="924"/>
      <c r="O1199" s="926"/>
      <c r="P1199" s="926"/>
      <c r="Q1199" s="926"/>
      <c r="R1199" s="926"/>
      <c r="S1199" s="926"/>
      <c r="T1199" s="926"/>
      <c r="U1199" s="926"/>
      <c r="V1199" s="926"/>
      <c r="W1199" s="926"/>
      <c r="X1199" s="926"/>
      <c r="Y1199" s="926"/>
      <c r="Z1199" s="926"/>
      <c r="AA1199" s="926"/>
      <c r="AB1199" s="926"/>
      <c r="AC1199" s="926"/>
      <c r="AD1199" s="926"/>
      <c r="AE1199" s="926"/>
    </row>
    <row r="1200" spans="1:31" ht="15" hidden="1" customHeight="1" thickBot="1" x14ac:dyDescent="0.25">
      <c r="A1200" s="1032" t="str">
        <f t="shared" si="151"/>
        <v>Insert Room Name First</v>
      </c>
      <c r="B1200" s="938"/>
      <c r="C1200" s="891"/>
      <c r="D1200" s="891"/>
      <c r="E1200" s="984">
        <f t="shared" si="149"/>
        <v>0</v>
      </c>
      <c r="F1200" s="890">
        <f>IF(A1200="Insert Room Name First",0,ROUND(E1200/VLOOKUP(A1200,'Teaching Areas'!$A$2:$B$15,2,FALSE),0))</f>
        <v>0</v>
      </c>
      <c r="G1200" s="891"/>
      <c r="H1200" s="890" t="str">
        <f t="shared" si="150"/>
        <v/>
      </c>
      <c r="I1200" s="983"/>
      <c r="J1200" s="923"/>
      <c r="K1200" s="922"/>
      <c r="L1200" s="922"/>
      <c r="M1200" s="922"/>
      <c r="N1200" s="924"/>
      <c r="O1200" s="926"/>
      <c r="P1200" s="926"/>
      <c r="Q1200" s="926"/>
      <c r="R1200" s="926"/>
      <c r="S1200" s="926"/>
      <c r="T1200" s="926"/>
      <c r="U1200" s="926"/>
      <c r="V1200" s="926"/>
      <c r="W1200" s="926"/>
      <c r="X1200" s="926"/>
      <c r="Y1200" s="926"/>
      <c r="Z1200" s="926"/>
      <c r="AA1200" s="926"/>
      <c r="AB1200" s="926"/>
      <c r="AC1200" s="926"/>
      <c r="AD1200" s="926"/>
      <c r="AE1200" s="926"/>
    </row>
    <row r="1201" spans="1:31" ht="15" hidden="1" customHeight="1" thickBot="1" x14ac:dyDescent="0.25">
      <c r="A1201" s="1032" t="str">
        <f t="shared" si="151"/>
        <v>Insert Room Name First</v>
      </c>
      <c r="B1201" s="938"/>
      <c r="C1201" s="891"/>
      <c r="D1201" s="891"/>
      <c r="E1201" s="984">
        <f t="shared" si="149"/>
        <v>0</v>
      </c>
      <c r="F1201" s="890">
        <f>IF(A1201="Insert Room Name First",0,ROUND(E1201/VLOOKUP(A1201,'Teaching Areas'!$A$2:$B$15,2,FALSE),0))</f>
        <v>0</v>
      </c>
      <c r="G1201" s="891"/>
      <c r="H1201" s="890" t="str">
        <f t="shared" si="150"/>
        <v/>
      </c>
      <c r="I1201" s="983"/>
      <c r="J1201" s="923"/>
      <c r="K1201" s="922"/>
      <c r="L1201" s="922"/>
      <c r="M1201" s="922"/>
      <c r="N1201" s="924"/>
      <c r="O1201" s="926"/>
      <c r="P1201" s="926"/>
      <c r="Q1201" s="926"/>
      <c r="R1201" s="926"/>
      <c r="S1201" s="926"/>
      <c r="T1201" s="926"/>
      <c r="U1201" s="926"/>
      <c r="V1201" s="926"/>
      <c r="W1201" s="926"/>
      <c r="X1201" s="926"/>
      <c r="Y1201" s="926"/>
      <c r="Z1201" s="926"/>
      <c r="AA1201" s="926"/>
      <c r="AB1201" s="926"/>
      <c r="AC1201" s="926"/>
      <c r="AD1201" s="926"/>
      <c r="AE1201" s="926"/>
    </row>
    <row r="1202" spans="1:31" ht="15" hidden="1" customHeight="1" thickBot="1" x14ac:dyDescent="0.25">
      <c r="A1202" s="1032" t="str">
        <f t="shared" si="151"/>
        <v>Insert Room Name First</v>
      </c>
      <c r="B1202" s="938"/>
      <c r="C1202" s="891"/>
      <c r="D1202" s="891"/>
      <c r="E1202" s="984">
        <f t="shared" si="149"/>
        <v>0</v>
      </c>
      <c r="F1202" s="890">
        <f>IF(A1202="Insert Room Name First",0,ROUND(E1202/VLOOKUP(A1202,'Teaching Areas'!$A$2:$B$15,2,FALSE),0))</f>
        <v>0</v>
      </c>
      <c r="G1202" s="891"/>
      <c r="H1202" s="890" t="str">
        <f t="shared" si="150"/>
        <v/>
      </c>
      <c r="I1202" s="983"/>
      <c r="J1202" s="923"/>
      <c r="K1202" s="922"/>
      <c r="L1202" s="922"/>
      <c r="M1202" s="922"/>
      <c r="N1202" s="924"/>
      <c r="O1202" s="926"/>
      <c r="P1202" s="926"/>
      <c r="Q1202" s="926"/>
      <c r="R1202" s="926"/>
      <c r="S1202" s="926"/>
      <c r="T1202" s="926"/>
      <c r="U1202" s="926"/>
      <c r="V1202" s="926"/>
      <c r="W1202" s="926"/>
      <c r="X1202" s="926"/>
      <c r="Y1202" s="926"/>
      <c r="Z1202" s="926"/>
      <c r="AA1202" s="926"/>
      <c r="AB1202" s="926"/>
      <c r="AC1202" s="926"/>
      <c r="AD1202" s="926"/>
      <c r="AE1202" s="926"/>
    </row>
    <row r="1203" spans="1:31" ht="15" hidden="1" customHeight="1" thickBot="1" x14ac:dyDescent="0.25">
      <c r="A1203" s="1032" t="str">
        <f t="shared" si="151"/>
        <v>Insert Room Name First</v>
      </c>
      <c r="B1203" s="938"/>
      <c r="C1203" s="891"/>
      <c r="D1203" s="891"/>
      <c r="E1203" s="984">
        <f t="shared" si="149"/>
        <v>0</v>
      </c>
      <c r="F1203" s="890">
        <f>IF(A1203="Insert Room Name First",0,ROUND(E1203/VLOOKUP(A1203,'Teaching Areas'!$A$2:$B$15,2,FALSE),0))</f>
        <v>0</v>
      </c>
      <c r="G1203" s="891"/>
      <c r="H1203" s="890" t="str">
        <f t="shared" si="150"/>
        <v/>
      </c>
      <c r="I1203" s="983"/>
      <c r="J1203" s="923"/>
      <c r="K1203" s="922"/>
      <c r="L1203" s="922"/>
      <c r="M1203" s="922"/>
      <c r="N1203" s="924"/>
      <c r="O1203" s="926"/>
      <c r="P1203" s="926"/>
      <c r="Q1203" s="926"/>
      <c r="R1203" s="926"/>
      <c r="S1203" s="926"/>
      <c r="T1203" s="926"/>
      <c r="U1203" s="926"/>
      <c r="V1203" s="926"/>
      <c r="W1203" s="926"/>
      <c r="X1203" s="926"/>
      <c r="Y1203" s="926"/>
      <c r="Z1203" s="926"/>
      <c r="AA1203" s="926"/>
      <c r="AB1203" s="926"/>
      <c r="AC1203" s="926"/>
      <c r="AD1203" s="926"/>
      <c r="AE1203" s="926"/>
    </row>
    <row r="1204" spans="1:31" ht="15" hidden="1" customHeight="1" thickBot="1" x14ac:dyDescent="0.25">
      <c r="A1204" s="1032" t="str">
        <f t="shared" si="151"/>
        <v>Insert Room Name First</v>
      </c>
      <c r="B1204" s="938"/>
      <c r="C1204" s="891"/>
      <c r="D1204" s="891"/>
      <c r="E1204" s="984">
        <f t="shared" si="149"/>
        <v>0</v>
      </c>
      <c r="F1204" s="890">
        <f>IF(A1204="Insert Room Name First",0,ROUND(E1204/VLOOKUP(A1204,'Teaching Areas'!$A$2:$B$15,2,FALSE),0))</f>
        <v>0</v>
      </c>
      <c r="G1204" s="891"/>
      <c r="H1204" s="890" t="str">
        <f t="shared" si="150"/>
        <v/>
      </c>
      <c r="I1204" s="983"/>
      <c r="J1204" s="923"/>
      <c r="K1204" s="922"/>
      <c r="L1204" s="922"/>
      <c r="M1204" s="922"/>
      <c r="N1204" s="924"/>
      <c r="O1204" s="926"/>
      <c r="P1204" s="926"/>
      <c r="Q1204" s="926"/>
      <c r="R1204" s="926"/>
      <c r="S1204" s="926"/>
      <c r="T1204" s="926"/>
      <c r="U1204" s="926"/>
      <c r="V1204" s="926"/>
      <c r="W1204" s="926"/>
      <c r="X1204" s="926"/>
      <c r="Y1204" s="926"/>
      <c r="Z1204" s="926"/>
      <c r="AA1204" s="926"/>
      <c r="AB1204" s="926"/>
      <c r="AC1204" s="926"/>
      <c r="AD1204" s="926"/>
      <c r="AE1204" s="926"/>
    </row>
    <row r="1205" spans="1:31" ht="15" hidden="1" customHeight="1" thickBot="1" x14ac:dyDescent="0.25">
      <c r="A1205" s="1032" t="str">
        <f t="shared" si="151"/>
        <v>Insert Room Name First</v>
      </c>
      <c r="B1205" s="938"/>
      <c r="C1205" s="891"/>
      <c r="D1205" s="891"/>
      <c r="E1205" s="984">
        <f t="shared" si="149"/>
        <v>0</v>
      </c>
      <c r="F1205" s="890">
        <f>IF(A1205="Insert Room Name First",0,ROUND(E1205/VLOOKUP(A1205,'Teaching Areas'!$A$2:$B$15,2,FALSE),0))</f>
        <v>0</v>
      </c>
      <c r="G1205" s="891"/>
      <c r="H1205" s="890" t="str">
        <f t="shared" si="150"/>
        <v/>
      </c>
      <c r="I1205" s="983"/>
      <c r="J1205" s="923"/>
      <c r="K1205" s="922"/>
      <c r="L1205" s="922"/>
      <c r="M1205" s="922"/>
      <c r="N1205" s="924"/>
      <c r="O1205" s="926"/>
      <c r="P1205" s="926"/>
      <c r="Q1205" s="926"/>
      <c r="R1205" s="926"/>
      <c r="S1205" s="926"/>
      <c r="T1205" s="926"/>
      <c r="U1205" s="926"/>
      <c r="V1205" s="926"/>
      <c r="W1205" s="926"/>
      <c r="X1205" s="926"/>
      <c r="Y1205" s="926"/>
      <c r="Z1205" s="926"/>
      <c r="AA1205" s="926"/>
      <c r="AB1205" s="926"/>
      <c r="AC1205" s="926"/>
      <c r="AD1205" s="926"/>
      <c r="AE1205" s="926"/>
    </row>
    <row r="1206" spans="1:31" ht="15" hidden="1" customHeight="1" thickBot="1" x14ac:dyDescent="0.25">
      <c r="A1206" s="1032" t="str">
        <f t="shared" si="151"/>
        <v>Insert Room Name First</v>
      </c>
      <c r="B1206" s="938"/>
      <c r="C1206" s="891"/>
      <c r="D1206" s="891"/>
      <c r="E1206" s="984">
        <f t="shared" si="149"/>
        <v>0</v>
      </c>
      <c r="F1206" s="890">
        <f>IF(A1206="Insert Room Name First",0,ROUND(E1206/VLOOKUP(A1206,'Teaching Areas'!$A$2:$B$15,2,FALSE),0))</f>
        <v>0</v>
      </c>
      <c r="G1206" s="891"/>
      <c r="H1206" s="890" t="str">
        <f t="shared" si="150"/>
        <v/>
      </c>
      <c r="I1206" s="983"/>
      <c r="J1206" s="923"/>
      <c r="K1206" s="922"/>
      <c r="L1206" s="922"/>
      <c r="M1206" s="922"/>
      <c r="N1206" s="924"/>
      <c r="O1206" s="926"/>
      <c r="P1206" s="926"/>
      <c r="Q1206" s="926"/>
      <c r="R1206" s="926"/>
      <c r="S1206" s="926"/>
      <c r="T1206" s="926"/>
      <c r="U1206" s="926"/>
      <c r="V1206" s="926"/>
      <c r="W1206" s="926"/>
      <c r="X1206" s="926"/>
      <c r="Y1206" s="926"/>
      <c r="Z1206" s="926"/>
      <c r="AA1206" s="926"/>
      <c r="AB1206" s="926"/>
      <c r="AC1206" s="926"/>
      <c r="AD1206" s="926"/>
      <c r="AE1206" s="926"/>
    </row>
    <row r="1207" spans="1:31" ht="15" hidden="1" customHeight="1" thickBot="1" x14ac:dyDescent="0.25">
      <c r="A1207" s="1032" t="str">
        <f t="shared" si="151"/>
        <v>Insert Room Name First</v>
      </c>
      <c r="B1207" s="938"/>
      <c r="C1207" s="891"/>
      <c r="D1207" s="891"/>
      <c r="E1207" s="984">
        <f t="shared" si="149"/>
        <v>0</v>
      </c>
      <c r="F1207" s="890">
        <f>IF(A1207="Insert Room Name First",0,ROUND(E1207/VLOOKUP(A1207,'Teaching Areas'!$A$2:$B$15,2,FALSE),0))</f>
        <v>0</v>
      </c>
      <c r="G1207" s="891"/>
      <c r="H1207" s="890" t="str">
        <f t="shared" si="150"/>
        <v/>
      </c>
      <c r="I1207" s="983"/>
      <c r="J1207" s="923"/>
      <c r="K1207" s="922"/>
      <c r="L1207" s="922"/>
      <c r="M1207" s="922"/>
      <c r="N1207" s="924"/>
      <c r="O1207" s="926"/>
      <c r="P1207" s="926"/>
      <c r="Q1207" s="926"/>
      <c r="R1207" s="926"/>
      <c r="S1207" s="926"/>
      <c r="T1207" s="926"/>
      <c r="U1207" s="926"/>
      <c r="V1207" s="926"/>
      <c r="W1207" s="926"/>
      <c r="X1207" s="926"/>
      <c r="Y1207" s="926"/>
      <c r="Z1207" s="926"/>
      <c r="AA1207" s="926"/>
      <c r="AB1207" s="926"/>
      <c r="AC1207" s="926"/>
      <c r="AD1207" s="926"/>
      <c r="AE1207" s="926"/>
    </row>
    <row r="1208" spans="1:31" ht="15" hidden="1" customHeight="1" thickBot="1" x14ac:dyDescent="0.25">
      <c r="A1208" s="1032" t="str">
        <f t="shared" si="151"/>
        <v>Insert Room Name First</v>
      </c>
      <c r="B1208" s="938"/>
      <c r="C1208" s="891"/>
      <c r="D1208" s="891"/>
      <c r="E1208" s="984">
        <f t="shared" si="149"/>
        <v>0</v>
      </c>
      <c r="F1208" s="890">
        <f>IF(A1208="Insert Room Name First",0,ROUND(E1208/VLOOKUP(A1208,'Teaching Areas'!$A$2:$B$15,2,FALSE),0))</f>
        <v>0</v>
      </c>
      <c r="G1208" s="891"/>
      <c r="H1208" s="890" t="str">
        <f t="shared" si="150"/>
        <v/>
      </c>
      <c r="I1208" s="983"/>
      <c r="J1208" s="923"/>
      <c r="K1208" s="922"/>
      <c r="L1208" s="922"/>
      <c r="M1208" s="922"/>
      <c r="N1208" s="924"/>
      <c r="O1208" s="926"/>
      <c r="P1208" s="926"/>
      <c r="Q1208" s="926"/>
      <c r="R1208" s="926"/>
      <c r="S1208" s="926"/>
      <c r="T1208" s="926"/>
      <c r="U1208" s="926"/>
      <c r="V1208" s="926"/>
      <c r="W1208" s="926"/>
      <c r="X1208" s="926"/>
      <c r="Y1208" s="926"/>
      <c r="Z1208" s="926"/>
      <c r="AA1208" s="926"/>
      <c r="AB1208" s="926"/>
      <c r="AC1208" s="926"/>
      <c r="AD1208" s="926"/>
      <c r="AE1208" s="926"/>
    </row>
    <row r="1209" spans="1:31" ht="15" hidden="1" customHeight="1" thickBot="1" x14ac:dyDescent="0.25">
      <c r="A1209" s="1032" t="str">
        <f t="shared" si="151"/>
        <v>Insert Room Name First</v>
      </c>
      <c r="B1209" s="938"/>
      <c r="C1209" s="891"/>
      <c r="D1209" s="891"/>
      <c r="E1209" s="984">
        <f t="shared" si="149"/>
        <v>0</v>
      </c>
      <c r="F1209" s="890">
        <f>IF(A1209="Insert Room Name First",0,ROUND(E1209/VLOOKUP(A1209,'Teaching Areas'!$A$2:$B$15,2,FALSE),0))</f>
        <v>0</v>
      </c>
      <c r="G1209" s="891"/>
      <c r="H1209" s="890" t="str">
        <f t="shared" si="150"/>
        <v/>
      </c>
      <c r="I1209" s="983"/>
      <c r="J1209" s="923"/>
      <c r="K1209" s="922"/>
      <c r="L1209" s="922"/>
      <c r="M1209" s="922"/>
      <c r="N1209" s="924"/>
      <c r="O1209" s="926"/>
      <c r="P1209" s="926"/>
      <c r="Q1209" s="926"/>
      <c r="R1209" s="926"/>
      <c r="S1209" s="926"/>
      <c r="T1209" s="926"/>
      <c r="U1209" s="926"/>
      <c r="V1209" s="926"/>
      <c r="W1209" s="926"/>
      <c r="X1209" s="926"/>
      <c r="Y1209" s="926"/>
      <c r="Z1209" s="926"/>
      <c r="AA1209" s="926"/>
      <c r="AB1209" s="926"/>
      <c r="AC1209" s="926"/>
      <c r="AD1209" s="926"/>
      <c r="AE1209" s="926"/>
    </row>
    <row r="1210" spans="1:31" ht="15" hidden="1" customHeight="1" thickBot="1" x14ac:dyDescent="0.25">
      <c r="A1210" s="1032" t="str">
        <f t="shared" si="151"/>
        <v>Insert Room Name First</v>
      </c>
      <c r="B1210" s="939"/>
      <c r="C1210" s="891"/>
      <c r="D1210" s="891"/>
      <c r="E1210" s="984">
        <f t="shared" si="149"/>
        <v>0</v>
      </c>
      <c r="F1210" s="890">
        <f>IF(A1210="Insert Room Name First",0,ROUND(E1210/VLOOKUP(A1210,'Teaching Areas'!$A$2:$B$15,2,FALSE),0))</f>
        <v>0</v>
      </c>
      <c r="G1210" s="892"/>
      <c r="H1210" s="890" t="str">
        <f t="shared" si="150"/>
        <v/>
      </c>
      <c r="I1210" s="985"/>
      <c r="J1210" s="923"/>
      <c r="K1210" s="922"/>
      <c r="L1210" s="922"/>
      <c r="M1210" s="922"/>
      <c r="N1210" s="924"/>
      <c r="O1210" s="926"/>
      <c r="P1210" s="926"/>
      <c r="Q1210" s="926"/>
      <c r="R1210" s="926"/>
      <c r="S1210" s="926"/>
      <c r="T1210" s="926"/>
      <c r="U1210" s="926"/>
      <c r="V1210" s="926"/>
      <c r="W1210" s="926"/>
      <c r="X1210" s="926"/>
      <c r="Y1210" s="926"/>
      <c r="Z1210" s="926"/>
      <c r="AA1210" s="926"/>
      <c r="AB1210" s="926"/>
      <c r="AC1210" s="926"/>
      <c r="AD1210" s="926"/>
      <c r="AE1210" s="926"/>
    </row>
    <row r="1211" spans="1:31" ht="15" hidden="1" customHeight="1" thickBot="1" x14ac:dyDescent="0.25">
      <c r="A1211" s="1032" t="str">
        <f t="shared" si="151"/>
        <v>Insert Room Name First</v>
      </c>
      <c r="B1211" s="939"/>
      <c r="C1211" s="891"/>
      <c r="D1211" s="891"/>
      <c r="E1211" s="984">
        <f t="shared" si="149"/>
        <v>0</v>
      </c>
      <c r="F1211" s="890">
        <f>IF(A1211="Insert Room Name First",0,ROUND(E1211/VLOOKUP(A1211,'Teaching Areas'!$A$2:$B$15,2,FALSE),0))</f>
        <v>0</v>
      </c>
      <c r="G1211" s="892"/>
      <c r="H1211" s="890" t="str">
        <f t="shared" si="150"/>
        <v/>
      </c>
      <c r="I1211" s="985"/>
      <c r="J1211" s="923"/>
      <c r="K1211" s="922"/>
      <c r="L1211" s="922"/>
      <c r="M1211" s="922"/>
      <c r="N1211" s="924"/>
      <c r="O1211" s="926"/>
      <c r="P1211" s="926"/>
      <c r="Q1211" s="926"/>
      <c r="R1211" s="926"/>
      <c r="S1211" s="926"/>
      <c r="T1211" s="926"/>
      <c r="U1211" s="926"/>
      <c r="V1211" s="926"/>
      <c r="W1211" s="926"/>
      <c r="X1211" s="926"/>
      <c r="Y1211" s="926"/>
      <c r="Z1211" s="926"/>
      <c r="AA1211" s="926"/>
      <c r="AB1211" s="926"/>
      <c r="AC1211" s="926"/>
      <c r="AD1211" s="926"/>
      <c r="AE1211" s="926"/>
    </row>
    <row r="1212" spans="1:31" ht="15" customHeight="1" thickBot="1" x14ac:dyDescent="0.25">
      <c r="A1212" s="1093" t="str">
        <f t="shared" si="151"/>
        <v>Insert Room Name First</v>
      </c>
      <c r="B1212" s="940"/>
      <c r="C1212" s="930"/>
      <c r="D1212" s="930"/>
      <c r="E1212" s="987">
        <f t="shared" si="149"/>
        <v>0</v>
      </c>
      <c r="F1212" s="890">
        <f>IF(A1212="Insert Room Name First",0,ROUND(E1212/VLOOKUP(A1212,'Teaching Areas'!$A$2:$B$15,2,FALSE),0))</f>
        <v>0</v>
      </c>
      <c r="G1212" s="930"/>
      <c r="H1212" s="890" t="str">
        <f t="shared" si="150"/>
        <v/>
      </c>
      <c r="I1212" s="986"/>
      <c r="J1212" s="931"/>
      <c r="K1212" s="935"/>
      <c r="L1212" s="935"/>
      <c r="M1212" s="935"/>
      <c r="N1212" s="936"/>
      <c r="O1212" s="926"/>
      <c r="P1212" s="926"/>
      <c r="Q1212" s="926"/>
      <c r="R1212" s="926"/>
      <c r="S1212" s="926"/>
      <c r="T1212" s="926"/>
      <c r="U1212" s="926"/>
      <c r="V1212" s="926"/>
      <c r="W1212" s="926"/>
      <c r="X1212" s="926"/>
      <c r="Y1212" s="926"/>
      <c r="Z1212" s="926"/>
      <c r="AA1212" s="926"/>
      <c r="AB1212" s="926"/>
      <c r="AC1212" s="926"/>
      <c r="AD1212" s="926"/>
      <c r="AE1212" s="926"/>
    </row>
    <row r="1213" spans="1:31" ht="18" customHeight="1" thickBot="1" x14ac:dyDescent="0.25">
      <c r="A1213" s="1094" t="s">
        <v>939</v>
      </c>
      <c r="B1213" s="1095">
        <f>COUNTA(B1113:B1212)</f>
        <v>11</v>
      </c>
      <c r="C1213" s="947"/>
      <c r="D1213" s="948" t="s">
        <v>4</v>
      </c>
      <c r="E1213" s="140">
        <f>SUM(E1113:E1212)</f>
        <v>554.39999999999986</v>
      </c>
      <c r="F1213" s="141">
        <f>SUM(F1113:F1212)</f>
        <v>220</v>
      </c>
      <c r="G1213" s="141">
        <f>SUM(G1113:G1212)</f>
        <v>330</v>
      </c>
      <c r="H1213" s="204">
        <f>SUM(H1113:H1212)</f>
        <v>110</v>
      </c>
      <c r="I1213" s="957" t="s">
        <v>838</v>
      </c>
      <c r="J1213" s="84">
        <f>IF(SUM(J1113:J1212)=0,0,AVERAGE(J1113:J1212))</f>
        <v>1</v>
      </c>
      <c r="K1213" s="85">
        <f t="shared" ref="K1213:N1213" si="152">IF(SUM(K1113:K1212)=0,0,AVERAGE(K1113:K1212))</f>
        <v>0</v>
      </c>
      <c r="L1213" s="85">
        <f t="shared" si="152"/>
        <v>0</v>
      </c>
      <c r="M1213" s="85">
        <f t="shared" si="152"/>
        <v>0</v>
      </c>
      <c r="N1213" s="86">
        <f t="shared" si="152"/>
        <v>0</v>
      </c>
      <c r="O1213" s="926"/>
      <c r="P1213" s="926"/>
      <c r="Q1213" s="926"/>
      <c r="R1213" s="926"/>
      <c r="S1213" s="926"/>
      <c r="T1213" s="926"/>
      <c r="U1213" s="926"/>
      <c r="V1213" s="926"/>
      <c r="W1213" s="926"/>
      <c r="X1213" s="926"/>
      <c r="Y1213" s="926"/>
      <c r="Z1213" s="926"/>
      <c r="AA1213" s="926"/>
      <c r="AB1213" s="926"/>
      <c r="AC1213" s="926"/>
      <c r="AD1213" s="926"/>
      <c r="AE1213" s="926"/>
    </row>
    <row r="1214" spans="1:31" ht="12" customHeight="1" thickBot="1" x14ac:dyDescent="0.25">
      <c r="A1214" s="941"/>
      <c r="B1214" s="932"/>
      <c r="C1214" s="932"/>
      <c r="D1214" s="932"/>
      <c r="E1214" s="932"/>
      <c r="F1214" s="932"/>
      <c r="G1214" s="932"/>
      <c r="H1214" s="932"/>
      <c r="I1214" s="932"/>
      <c r="J1214" s="926"/>
      <c r="K1214" s="926"/>
      <c r="L1214" s="926"/>
      <c r="M1214" s="926"/>
      <c r="N1214" s="934"/>
      <c r="O1214" s="926"/>
      <c r="P1214" s="926"/>
      <c r="Q1214" s="926"/>
      <c r="R1214" s="926"/>
      <c r="S1214" s="926"/>
      <c r="T1214" s="926"/>
      <c r="U1214" s="926"/>
      <c r="V1214" s="926"/>
      <c r="W1214" s="926"/>
      <c r="X1214" s="926"/>
      <c r="Y1214" s="926"/>
      <c r="Z1214" s="926"/>
      <c r="AA1214" s="926"/>
      <c r="AB1214" s="926"/>
      <c r="AC1214" s="926"/>
      <c r="AD1214" s="926"/>
      <c r="AE1214" s="926"/>
    </row>
    <row r="1215" spans="1:31" ht="24" customHeight="1" x14ac:dyDescent="0.2">
      <c r="A1215" s="933" t="s">
        <v>685</v>
      </c>
      <c r="B1215" s="1287" t="s">
        <v>934</v>
      </c>
      <c r="C1215" s="1287"/>
      <c r="D1215" s="1287"/>
      <c r="E1215" s="1287"/>
      <c r="F1215" s="1287"/>
      <c r="G1215" s="1287"/>
      <c r="H1215" s="1287"/>
      <c r="I1215" s="1287"/>
      <c r="J1215" s="1287"/>
      <c r="K1215" s="1287"/>
      <c r="L1215" s="1287"/>
      <c r="M1215" s="1288"/>
      <c r="N1215" s="1289"/>
      <c r="O1215" s="926"/>
      <c r="P1215" s="926"/>
      <c r="Q1215" s="926"/>
      <c r="R1215" s="926"/>
      <c r="S1215" s="926"/>
      <c r="T1215" s="926"/>
      <c r="U1215" s="926"/>
      <c r="V1215" s="926"/>
      <c r="W1215" s="926"/>
      <c r="X1215" s="926"/>
      <c r="Y1215" s="926"/>
      <c r="Z1215" s="926"/>
      <c r="AA1215" s="926"/>
      <c r="AB1215" s="926"/>
      <c r="AC1215" s="926"/>
      <c r="AD1215" s="926"/>
      <c r="AE1215" s="926"/>
    </row>
    <row r="1216" spans="1:31" ht="21" customHeight="1" x14ac:dyDescent="0.2">
      <c r="A1216" s="1290" t="s">
        <v>770</v>
      </c>
      <c r="B1216" s="953" t="s">
        <v>836</v>
      </c>
      <c r="C1216" s="929"/>
      <c r="D1216" s="929"/>
      <c r="E1216" s="1292" t="s">
        <v>837</v>
      </c>
      <c r="F1216" s="1292" t="s">
        <v>735</v>
      </c>
      <c r="G1216" s="1292" t="s">
        <v>926</v>
      </c>
      <c r="H1216" s="1292" t="s">
        <v>927</v>
      </c>
      <c r="I1216" s="929"/>
      <c r="J1216" s="1293" t="s">
        <v>756</v>
      </c>
      <c r="K1216" s="1293"/>
      <c r="L1216" s="1293"/>
      <c r="M1216" s="1294"/>
      <c r="N1216" s="1295"/>
      <c r="O1216" s="945"/>
      <c r="P1216" s="946"/>
      <c r="Q1216" s="926"/>
      <c r="R1216" s="926"/>
      <c r="S1216" s="926"/>
      <c r="T1216" s="926"/>
      <c r="U1216" s="926"/>
      <c r="V1216" s="926"/>
      <c r="W1216" s="926"/>
      <c r="X1216" s="926"/>
      <c r="Y1216" s="926"/>
      <c r="Z1216" s="926"/>
      <c r="AA1216" s="926"/>
      <c r="AB1216" s="926"/>
      <c r="AC1216" s="926"/>
      <c r="AD1216" s="926"/>
      <c r="AE1216" s="926"/>
    </row>
    <row r="1217" spans="1:31" ht="30" customHeight="1" thickBot="1" x14ac:dyDescent="0.25">
      <c r="A1217" s="1291"/>
      <c r="B1217" s="952" t="s">
        <v>835</v>
      </c>
      <c r="C1217" s="928" t="s">
        <v>737</v>
      </c>
      <c r="D1217" s="928" t="s">
        <v>738</v>
      </c>
      <c r="E1217" s="1280"/>
      <c r="F1217" s="1280"/>
      <c r="G1217" s="1280"/>
      <c r="H1217" s="1280"/>
      <c r="I1217" s="928" t="s">
        <v>736</v>
      </c>
      <c r="J1217" s="1013" t="s">
        <v>757</v>
      </c>
      <c r="K1217" s="1013" t="s">
        <v>758</v>
      </c>
      <c r="L1217" s="1013" t="s">
        <v>759</v>
      </c>
      <c r="M1217" s="1013" t="s">
        <v>760</v>
      </c>
      <c r="N1217" s="1014" t="s">
        <v>857</v>
      </c>
      <c r="O1217" s="945"/>
      <c r="P1217" s="946"/>
      <c r="Q1217" s="926"/>
      <c r="R1217" s="926"/>
      <c r="S1217" s="926"/>
      <c r="T1217" s="926"/>
      <c r="U1217" s="926"/>
      <c r="V1217" s="926"/>
      <c r="W1217" s="926"/>
      <c r="X1217" s="926"/>
      <c r="Y1217" s="926"/>
      <c r="Z1217" s="926"/>
      <c r="AA1217" s="926"/>
      <c r="AB1217" s="926"/>
      <c r="AC1217" s="926"/>
      <c r="AD1217" s="926"/>
      <c r="AE1217" s="926"/>
    </row>
    <row r="1218" spans="1:31" ht="15" customHeight="1" x14ac:dyDescent="0.2">
      <c r="A1218" s="943" t="s">
        <v>774</v>
      </c>
      <c r="B1218" s="937" t="s">
        <v>1081</v>
      </c>
      <c r="C1218" s="893">
        <v>10</v>
      </c>
      <c r="D1218" s="893">
        <v>7</v>
      </c>
      <c r="E1218" s="890">
        <f>C1218*D1218</f>
        <v>70</v>
      </c>
      <c r="F1218" s="890">
        <f>IF(A1218=0,0,ROUND(E1218/VLOOKUP(A1218,'Teaching Areas'!$A$18:$B$86,2,FALSE),0))</f>
        <v>14</v>
      </c>
      <c r="G1218" s="893">
        <v>20</v>
      </c>
      <c r="H1218" s="890">
        <f>IF(F1218=0,"",G1218-F1218)</f>
        <v>6</v>
      </c>
      <c r="I1218" s="982"/>
      <c r="J1218" s="922">
        <v>1</v>
      </c>
      <c r="K1218" s="922"/>
      <c r="L1218" s="922"/>
      <c r="M1218" s="922"/>
      <c r="N1218" s="924"/>
      <c r="O1218" s="1096" t="str">
        <f>IF(A1218=0,"",LEFT(A1218,FIND(" ",A1218)-1))</f>
        <v>P:</v>
      </c>
      <c r="P1218" s="926"/>
      <c r="Q1218" s="926"/>
      <c r="R1218" s="926"/>
      <c r="S1218" s="926"/>
      <c r="T1218" s="926"/>
      <c r="U1218" s="926"/>
      <c r="V1218" s="926"/>
      <c r="W1218" s="926"/>
      <c r="X1218" s="926"/>
      <c r="Y1218" s="926"/>
      <c r="Z1218" s="926"/>
      <c r="AA1218" s="926"/>
      <c r="AB1218" s="926"/>
      <c r="AC1218" s="926"/>
      <c r="AD1218" s="926"/>
      <c r="AE1218" s="926"/>
    </row>
    <row r="1219" spans="1:31" ht="15" customHeight="1" x14ac:dyDescent="0.2">
      <c r="A1219" s="943" t="s">
        <v>774</v>
      </c>
      <c r="B1219" s="938" t="s">
        <v>1081</v>
      </c>
      <c r="C1219" s="891">
        <v>7.2</v>
      </c>
      <c r="D1219" s="891">
        <v>7</v>
      </c>
      <c r="E1219" s="984">
        <f t="shared" ref="E1219:E1317" si="153">C1219*D1219</f>
        <v>50.4</v>
      </c>
      <c r="F1219" s="890">
        <f>IF(A1219=0,0,ROUND(E1219/VLOOKUP(A1219,'Teaching Areas'!$A$18:$B$86,2,FALSE),0))</f>
        <v>10</v>
      </c>
      <c r="G1219" s="891">
        <v>15</v>
      </c>
      <c r="H1219" s="890">
        <f t="shared" ref="H1219:H1317" si="154">IF(F1219=0,"",G1219-F1219)</f>
        <v>5</v>
      </c>
      <c r="I1219" s="983"/>
      <c r="J1219" s="922">
        <v>1</v>
      </c>
      <c r="K1219" s="922"/>
      <c r="L1219" s="922"/>
      <c r="M1219" s="922"/>
      <c r="N1219" s="924"/>
      <c r="O1219" s="1096" t="str">
        <f t="shared" ref="O1219:O1282" si="155">IF(A1219=0,"",LEFT(A1219,FIND(" ",A1219)-1))</f>
        <v>P:</v>
      </c>
      <c r="P1219" s="926"/>
      <c r="Q1219" s="926"/>
      <c r="R1219" s="926"/>
      <c r="S1219" s="926"/>
      <c r="T1219" s="926"/>
      <c r="U1219" s="926"/>
      <c r="V1219" s="926"/>
      <c r="W1219" s="926"/>
      <c r="X1219" s="926"/>
      <c r="Y1219" s="926"/>
      <c r="Z1219" s="926"/>
      <c r="AA1219" s="926"/>
      <c r="AB1219" s="926"/>
      <c r="AC1219" s="926"/>
      <c r="AD1219" s="926"/>
      <c r="AE1219" s="926"/>
    </row>
    <row r="1220" spans="1:31" ht="15" customHeight="1" x14ac:dyDescent="0.2">
      <c r="A1220" s="943" t="s">
        <v>786</v>
      </c>
      <c r="B1220" s="938" t="s">
        <v>1081</v>
      </c>
      <c r="C1220" s="891">
        <v>7.2</v>
      </c>
      <c r="D1220" s="891">
        <v>7</v>
      </c>
      <c r="E1220" s="984">
        <f t="shared" si="153"/>
        <v>50.4</v>
      </c>
      <c r="F1220" s="890">
        <f>IF(A1220=0,0,ROUND(E1220/VLOOKUP(A1220,'Teaching Areas'!$A$18:$B$86,2,FALSE),0))</f>
        <v>7</v>
      </c>
      <c r="G1220" s="891">
        <v>20</v>
      </c>
      <c r="H1220" s="890">
        <f t="shared" si="154"/>
        <v>13</v>
      </c>
      <c r="I1220" s="983"/>
      <c r="J1220" s="922">
        <v>1</v>
      </c>
      <c r="K1220" s="922"/>
      <c r="L1220" s="922"/>
      <c r="M1220" s="922"/>
      <c r="N1220" s="924"/>
      <c r="O1220" s="1096" t="str">
        <f t="shared" si="155"/>
        <v>P:</v>
      </c>
      <c r="P1220" s="926"/>
      <c r="Q1220" s="926"/>
      <c r="R1220" s="926"/>
      <c r="S1220" s="926"/>
      <c r="T1220" s="926"/>
      <c r="U1220" s="926"/>
      <c r="V1220" s="926"/>
      <c r="W1220" s="926"/>
      <c r="X1220" s="926"/>
      <c r="Y1220" s="926"/>
      <c r="Z1220" s="926"/>
      <c r="AA1220" s="926"/>
      <c r="AB1220" s="926"/>
      <c r="AC1220" s="926"/>
      <c r="AD1220" s="926"/>
      <c r="AE1220" s="926"/>
    </row>
    <row r="1221" spans="1:31" ht="15" customHeight="1" x14ac:dyDescent="0.2">
      <c r="A1221" s="943" t="s">
        <v>781</v>
      </c>
      <c r="B1221" s="938" t="s">
        <v>1080</v>
      </c>
      <c r="C1221" s="891">
        <v>7.2</v>
      </c>
      <c r="D1221" s="891">
        <v>7</v>
      </c>
      <c r="E1221" s="984">
        <f t="shared" si="153"/>
        <v>50.4</v>
      </c>
      <c r="F1221" s="890">
        <f>IF(A1221=0,0,ROUND(E1221/VLOOKUP(A1221,'Teaching Areas'!$A$18:$B$86,2,FALSE),0))</f>
        <v>7</v>
      </c>
      <c r="G1221" s="891">
        <v>0</v>
      </c>
      <c r="H1221" s="890">
        <f t="shared" si="154"/>
        <v>-7</v>
      </c>
      <c r="I1221" s="983"/>
      <c r="J1221" s="922">
        <v>0</v>
      </c>
      <c r="K1221" s="922"/>
      <c r="L1221" s="922"/>
      <c r="M1221" s="922"/>
      <c r="N1221" s="924"/>
      <c r="O1221" s="1096" t="str">
        <f t="shared" si="155"/>
        <v>S:</v>
      </c>
      <c r="P1221" s="926"/>
      <c r="Q1221" s="926"/>
      <c r="R1221" s="926"/>
      <c r="S1221" s="926"/>
      <c r="T1221" s="926"/>
      <c r="U1221" s="926"/>
      <c r="V1221" s="926"/>
      <c r="W1221" s="926"/>
      <c r="X1221" s="926"/>
      <c r="Y1221" s="926"/>
      <c r="Z1221" s="926"/>
      <c r="AA1221" s="926"/>
      <c r="AB1221" s="926"/>
      <c r="AC1221" s="926"/>
      <c r="AD1221" s="926"/>
      <c r="AE1221" s="926"/>
    </row>
    <row r="1222" spans="1:31" ht="15" customHeight="1" x14ac:dyDescent="0.2">
      <c r="A1222" s="943" t="s">
        <v>787</v>
      </c>
      <c r="B1222" s="938" t="s">
        <v>1082</v>
      </c>
      <c r="C1222" s="891">
        <v>10</v>
      </c>
      <c r="D1222" s="891">
        <v>7</v>
      </c>
      <c r="E1222" s="984">
        <f t="shared" si="153"/>
        <v>70</v>
      </c>
      <c r="F1222" s="890">
        <f>IF(A1222=0,0,ROUND(E1222/VLOOKUP(A1222,'Teaching Areas'!$A$18:$B$86,2,FALSE),0))</f>
        <v>10</v>
      </c>
      <c r="G1222" s="891">
        <v>15</v>
      </c>
      <c r="H1222" s="890">
        <f t="shared" si="154"/>
        <v>5</v>
      </c>
      <c r="I1222" s="983"/>
      <c r="J1222" s="922">
        <v>1</v>
      </c>
      <c r="K1222" s="922"/>
      <c r="L1222" s="922"/>
      <c r="M1222" s="922"/>
      <c r="N1222" s="924"/>
      <c r="O1222" s="1096" t="str">
        <f t="shared" si="155"/>
        <v>S:</v>
      </c>
      <c r="P1222" s="926"/>
      <c r="Q1222" s="926"/>
      <c r="R1222" s="926"/>
      <c r="S1222" s="926"/>
      <c r="T1222" s="926"/>
      <c r="U1222" s="926"/>
      <c r="V1222" s="926"/>
      <c r="W1222" s="926"/>
      <c r="X1222" s="926"/>
      <c r="Y1222" s="926"/>
      <c r="Z1222" s="926"/>
      <c r="AA1222" s="926"/>
      <c r="AB1222" s="926"/>
      <c r="AC1222" s="926"/>
      <c r="AD1222" s="926"/>
      <c r="AE1222" s="926"/>
    </row>
    <row r="1223" spans="1:31" ht="15" customHeight="1" x14ac:dyDescent="0.2">
      <c r="A1223" s="943"/>
      <c r="B1223" s="938"/>
      <c r="C1223" s="891"/>
      <c r="D1223" s="891"/>
      <c r="E1223" s="984">
        <f t="shared" si="153"/>
        <v>0</v>
      </c>
      <c r="F1223" s="890">
        <f>IF(A1223=0,0,ROUND(E1223/VLOOKUP(A1223,'Teaching Areas'!$A$18:$B$86,2,FALSE),0))</f>
        <v>0</v>
      </c>
      <c r="G1223" s="891"/>
      <c r="H1223" s="890" t="str">
        <f t="shared" si="154"/>
        <v/>
      </c>
      <c r="I1223" s="983"/>
      <c r="J1223" s="923"/>
      <c r="K1223" s="922"/>
      <c r="L1223" s="922"/>
      <c r="M1223" s="922"/>
      <c r="N1223" s="924"/>
      <c r="O1223" s="1096" t="str">
        <f t="shared" si="155"/>
        <v/>
      </c>
      <c r="P1223" s="926"/>
      <c r="Q1223" s="926"/>
      <c r="R1223" s="926"/>
      <c r="S1223" s="926"/>
      <c r="T1223" s="926"/>
      <c r="U1223" s="926"/>
      <c r="V1223" s="926"/>
      <c r="W1223" s="926"/>
      <c r="X1223" s="926"/>
      <c r="Y1223" s="926"/>
      <c r="Z1223" s="926"/>
      <c r="AA1223" s="926"/>
      <c r="AB1223" s="926"/>
      <c r="AC1223" s="926"/>
      <c r="AD1223" s="926"/>
      <c r="AE1223" s="926"/>
    </row>
    <row r="1224" spans="1:31" ht="15" customHeight="1" x14ac:dyDescent="0.2">
      <c r="A1224" s="943"/>
      <c r="B1224" s="937"/>
      <c r="C1224" s="893"/>
      <c r="D1224" s="893"/>
      <c r="E1224" s="984">
        <f t="shared" si="153"/>
        <v>0</v>
      </c>
      <c r="F1224" s="890">
        <f>IF(A1224=0,0,ROUND(E1224/VLOOKUP(A1224,'Teaching Areas'!$A$18:$B$86,2,FALSE),0))</f>
        <v>0</v>
      </c>
      <c r="G1224" s="891"/>
      <c r="H1224" s="890" t="str">
        <f t="shared" si="154"/>
        <v/>
      </c>
      <c r="I1224" s="983"/>
      <c r="J1224" s="923"/>
      <c r="K1224" s="922"/>
      <c r="L1224" s="922"/>
      <c r="M1224" s="922"/>
      <c r="N1224" s="924"/>
      <c r="O1224" s="1096" t="str">
        <f t="shared" si="155"/>
        <v/>
      </c>
      <c r="P1224" s="926"/>
      <c r="Q1224" s="926"/>
      <c r="R1224" s="926"/>
      <c r="S1224" s="926"/>
      <c r="T1224" s="926"/>
      <c r="U1224" s="926"/>
      <c r="V1224" s="926"/>
      <c r="W1224" s="926"/>
      <c r="X1224" s="926"/>
      <c r="Y1224" s="926"/>
      <c r="Z1224" s="926"/>
      <c r="AA1224" s="926"/>
      <c r="AB1224" s="926"/>
      <c r="AC1224" s="926"/>
      <c r="AD1224" s="926"/>
      <c r="AE1224" s="926"/>
    </row>
    <row r="1225" spans="1:31" ht="15" customHeight="1" x14ac:dyDescent="0.2">
      <c r="A1225" s="943"/>
      <c r="B1225" s="938"/>
      <c r="C1225" s="891"/>
      <c r="D1225" s="891"/>
      <c r="E1225" s="984">
        <f t="shared" si="153"/>
        <v>0</v>
      </c>
      <c r="F1225" s="890">
        <f>IF(A1225=0,0,ROUND(E1225/VLOOKUP(A1225,'Teaching Areas'!$A$18:$B$86,2,FALSE),0))</f>
        <v>0</v>
      </c>
      <c r="G1225" s="891"/>
      <c r="H1225" s="890" t="str">
        <f t="shared" si="154"/>
        <v/>
      </c>
      <c r="I1225" s="983"/>
      <c r="J1225" s="923"/>
      <c r="K1225" s="922"/>
      <c r="L1225" s="922"/>
      <c r="M1225" s="922"/>
      <c r="N1225" s="924"/>
      <c r="O1225" s="1096" t="str">
        <f t="shared" si="155"/>
        <v/>
      </c>
      <c r="P1225" s="926"/>
      <c r="Q1225" s="926"/>
      <c r="R1225" s="926"/>
      <c r="S1225" s="926"/>
      <c r="T1225" s="926"/>
      <c r="U1225" s="926"/>
      <c r="V1225" s="926"/>
      <c r="W1225" s="926"/>
      <c r="X1225" s="926"/>
      <c r="Y1225" s="926"/>
      <c r="Z1225" s="926"/>
      <c r="AA1225" s="926"/>
      <c r="AB1225" s="926"/>
      <c r="AC1225" s="926"/>
      <c r="AD1225" s="926"/>
      <c r="AE1225" s="926"/>
    </row>
    <row r="1226" spans="1:31" ht="15" customHeight="1" x14ac:dyDescent="0.2">
      <c r="A1226" s="943"/>
      <c r="B1226" s="938"/>
      <c r="C1226" s="891"/>
      <c r="D1226" s="891"/>
      <c r="E1226" s="984">
        <f t="shared" si="153"/>
        <v>0</v>
      </c>
      <c r="F1226" s="890">
        <f>IF(A1226=0,0,ROUND(E1226/VLOOKUP(A1226,'Teaching Areas'!$A$18:$B$86,2,FALSE),0))</f>
        <v>0</v>
      </c>
      <c r="G1226" s="891"/>
      <c r="H1226" s="890" t="str">
        <f t="shared" si="154"/>
        <v/>
      </c>
      <c r="I1226" s="983"/>
      <c r="J1226" s="923"/>
      <c r="K1226" s="922"/>
      <c r="L1226" s="922"/>
      <c r="M1226" s="922"/>
      <c r="N1226" s="924"/>
      <c r="O1226" s="1096" t="str">
        <f t="shared" si="155"/>
        <v/>
      </c>
      <c r="P1226" s="926"/>
      <c r="Q1226" s="926"/>
      <c r="R1226" s="926"/>
      <c r="S1226" s="926"/>
      <c r="T1226" s="926"/>
      <c r="U1226" s="926"/>
      <c r="V1226" s="926"/>
      <c r="W1226" s="926"/>
      <c r="X1226" s="926"/>
      <c r="Y1226" s="926"/>
      <c r="Z1226" s="926"/>
      <c r="AA1226" s="926"/>
      <c r="AB1226" s="926"/>
      <c r="AC1226" s="926"/>
      <c r="AD1226" s="926"/>
      <c r="AE1226" s="926"/>
    </row>
    <row r="1227" spans="1:31" ht="15" customHeight="1" x14ac:dyDescent="0.2">
      <c r="A1227" s="943"/>
      <c r="B1227" s="938"/>
      <c r="C1227" s="891"/>
      <c r="D1227" s="891"/>
      <c r="E1227" s="984">
        <f t="shared" si="153"/>
        <v>0</v>
      </c>
      <c r="F1227" s="890">
        <f>IF(A1227=0,0,ROUND(E1227/VLOOKUP(A1227,'Teaching Areas'!$A$18:$B$86,2,FALSE),0))</f>
        <v>0</v>
      </c>
      <c r="G1227" s="891"/>
      <c r="H1227" s="890" t="str">
        <f t="shared" si="154"/>
        <v/>
      </c>
      <c r="I1227" s="983"/>
      <c r="J1227" s="923"/>
      <c r="K1227" s="922"/>
      <c r="L1227" s="922"/>
      <c r="M1227" s="922"/>
      <c r="N1227" s="924"/>
      <c r="O1227" s="1096" t="str">
        <f t="shared" si="155"/>
        <v/>
      </c>
      <c r="P1227" s="926"/>
      <c r="Q1227" s="926"/>
      <c r="R1227" s="926"/>
      <c r="S1227" s="926"/>
      <c r="T1227" s="926"/>
      <c r="U1227" s="926"/>
      <c r="V1227" s="926"/>
      <c r="W1227" s="926"/>
      <c r="X1227" s="926"/>
      <c r="Y1227" s="926"/>
      <c r="Z1227" s="926"/>
      <c r="AA1227" s="926"/>
      <c r="AB1227" s="926"/>
      <c r="AC1227" s="926"/>
      <c r="AD1227" s="926"/>
      <c r="AE1227" s="926"/>
    </row>
    <row r="1228" spans="1:31" ht="15" customHeight="1" x14ac:dyDescent="0.2">
      <c r="A1228" s="943"/>
      <c r="B1228" s="938"/>
      <c r="C1228" s="891"/>
      <c r="D1228" s="891"/>
      <c r="E1228" s="984">
        <f t="shared" si="153"/>
        <v>0</v>
      </c>
      <c r="F1228" s="890">
        <f>IF(A1228=0,0,ROUND(E1228/VLOOKUP(A1228,'Teaching Areas'!$A$18:$B$86,2,FALSE),0))</f>
        <v>0</v>
      </c>
      <c r="G1228" s="891"/>
      <c r="H1228" s="890" t="str">
        <f t="shared" si="154"/>
        <v/>
      </c>
      <c r="I1228" s="983"/>
      <c r="J1228" s="923"/>
      <c r="K1228" s="922"/>
      <c r="L1228" s="922"/>
      <c r="M1228" s="922"/>
      <c r="N1228" s="924"/>
      <c r="O1228" s="1096" t="str">
        <f t="shared" si="155"/>
        <v/>
      </c>
      <c r="P1228" s="926"/>
      <c r="Q1228" s="926"/>
      <c r="R1228" s="926"/>
      <c r="S1228" s="926"/>
      <c r="T1228" s="926"/>
      <c r="U1228" s="926"/>
      <c r="V1228" s="926"/>
      <c r="W1228" s="926"/>
      <c r="X1228" s="926"/>
      <c r="Y1228" s="926"/>
      <c r="Z1228" s="926"/>
      <c r="AA1228" s="926"/>
      <c r="AB1228" s="926"/>
      <c r="AC1228" s="926"/>
      <c r="AD1228" s="926"/>
      <c r="AE1228" s="926"/>
    </row>
    <row r="1229" spans="1:31" ht="15" customHeight="1" x14ac:dyDescent="0.2">
      <c r="A1229" s="943"/>
      <c r="B1229" s="938"/>
      <c r="C1229" s="891"/>
      <c r="D1229" s="891"/>
      <c r="E1229" s="984">
        <f t="shared" si="153"/>
        <v>0</v>
      </c>
      <c r="F1229" s="890">
        <f>IF(A1229=0,0,ROUND(E1229/VLOOKUP(A1229,'Teaching Areas'!$A$18:$B$86,2,FALSE),0))</f>
        <v>0</v>
      </c>
      <c r="G1229" s="891"/>
      <c r="H1229" s="890" t="str">
        <f t="shared" si="154"/>
        <v/>
      </c>
      <c r="I1229" s="983"/>
      <c r="J1229" s="923"/>
      <c r="K1229" s="922"/>
      <c r="L1229" s="922"/>
      <c r="M1229" s="922"/>
      <c r="N1229" s="924"/>
      <c r="O1229" s="1096" t="str">
        <f t="shared" si="155"/>
        <v/>
      </c>
      <c r="P1229" s="926"/>
      <c r="Q1229" s="926"/>
      <c r="R1229" s="926"/>
      <c r="S1229" s="926"/>
      <c r="T1229" s="926"/>
      <c r="U1229" s="926"/>
      <c r="V1229" s="926"/>
      <c r="W1229" s="926"/>
      <c r="X1229" s="926"/>
      <c r="Y1229" s="926"/>
      <c r="Z1229" s="926"/>
      <c r="AA1229" s="926"/>
      <c r="AB1229" s="926"/>
      <c r="AC1229" s="926"/>
      <c r="AD1229" s="926"/>
      <c r="AE1229" s="926"/>
    </row>
    <row r="1230" spans="1:31" ht="15" customHeight="1" x14ac:dyDescent="0.2">
      <c r="A1230" s="943"/>
      <c r="B1230" s="938"/>
      <c r="C1230" s="891"/>
      <c r="D1230" s="891"/>
      <c r="E1230" s="984">
        <f t="shared" si="153"/>
        <v>0</v>
      </c>
      <c r="F1230" s="890">
        <f>IF(A1230=0,0,ROUND(E1230/VLOOKUP(A1230,'Teaching Areas'!$A$18:$B$86,2,FALSE),0))</f>
        <v>0</v>
      </c>
      <c r="G1230" s="891"/>
      <c r="H1230" s="890" t="str">
        <f t="shared" si="154"/>
        <v/>
      </c>
      <c r="I1230" s="983"/>
      <c r="J1230" s="923"/>
      <c r="K1230" s="922"/>
      <c r="L1230" s="922"/>
      <c r="M1230" s="922"/>
      <c r="N1230" s="924"/>
      <c r="O1230" s="1096" t="str">
        <f t="shared" si="155"/>
        <v/>
      </c>
      <c r="P1230" s="926"/>
      <c r="Q1230" s="926"/>
      <c r="R1230" s="926"/>
      <c r="S1230" s="926"/>
      <c r="T1230" s="926"/>
      <c r="U1230" s="926"/>
      <c r="V1230" s="926"/>
      <c r="W1230" s="926"/>
      <c r="X1230" s="926"/>
      <c r="Y1230" s="926"/>
      <c r="Z1230" s="926"/>
      <c r="AA1230" s="926"/>
      <c r="AB1230" s="926"/>
      <c r="AC1230" s="926"/>
      <c r="AD1230" s="926"/>
      <c r="AE1230" s="926"/>
    </row>
    <row r="1231" spans="1:31" ht="15" customHeight="1" x14ac:dyDescent="0.2">
      <c r="A1231" s="943"/>
      <c r="B1231" s="938"/>
      <c r="C1231" s="891"/>
      <c r="D1231" s="891"/>
      <c r="E1231" s="984">
        <f t="shared" si="153"/>
        <v>0</v>
      </c>
      <c r="F1231" s="890">
        <f>IF(A1231=0,0,ROUND(E1231/VLOOKUP(A1231,'Teaching Areas'!$A$18:$B$86,2,FALSE),0))</f>
        <v>0</v>
      </c>
      <c r="G1231" s="891"/>
      <c r="H1231" s="890" t="str">
        <f t="shared" si="154"/>
        <v/>
      </c>
      <c r="I1231" s="983"/>
      <c r="J1231" s="923"/>
      <c r="K1231" s="922"/>
      <c r="L1231" s="922"/>
      <c r="M1231" s="922"/>
      <c r="N1231" s="924"/>
      <c r="O1231" s="1096" t="str">
        <f t="shared" si="155"/>
        <v/>
      </c>
      <c r="P1231" s="926"/>
      <c r="Q1231" s="926"/>
      <c r="R1231" s="926"/>
      <c r="S1231" s="926"/>
      <c r="T1231" s="926"/>
      <c r="U1231" s="926"/>
      <c r="V1231" s="926"/>
      <c r="W1231" s="926"/>
      <c r="X1231" s="926"/>
      <c r="Y1231" s="926"/>
      <c r="Z1231" s="926"/>
      <c r="AA1231" s="926"/>
      <c r="AB1231" s="926"/>
      <c r="AC1231" s="926"/>
      <c r="AD1231" s="926"/>
      <c r="AE1231" s="926"/>
    </row>
    <row r="1232" spans="1:31" ht="15" customHeight="1" x14ac:dyDescent="0.2">
      <c r="A1232" s="943"/>
      <c r="B1232" s="938"/>
      <c r="C1232" s="891"/>
      <c r="D1232" s="891"/>
      <c r="E1232" s="984">
        <f t="shared" si="153"/>
        <v>0</v>
      </c>
      <c r="F1232" s="890">
        <f>IF(A1232=0,0,ROUND(E1232/VLOOKUP(A1232,'Teaching Areas'!$A$18:$B$86,2,FALSE),0))</f>
        <v>0</v>
      </c>
      <c r="G1232" s="891"/>
      <c r="H1232" s="890" t="str">
        <f t="shared" si="154"/>
        <v/>
      </c>
      <c r="I1232" s="983"/>
      <c r="J1232" s="923"/>
      <c r="K1232" s="922"/>
      <c r="L1232" s="922"/>
      <c r="M1232" s="922"/>
      <c r="N1232" s="924"/>
      <c r="O1232" s="1096" t="str">
        <f t="shared" si="155"/>
        <v/>
      </c>
      <c r="P1232" s="926"/>
      <c r="Q1232" s="926"/>
      <c r="R1232" s="926"/>
      <c r="S1232" s="926"/>
      <c r="T1232" s="926"/>
      <c r="U1232" s="926"/>
      <c r="V1232" s="926"/>
      <c r="W1232" s="926"/>
      <c r="X1232" s="926"/>
      <c r="Y1232" s="926"/>
      <c r="Z1232" s="926"/>
      <c r="AA1232" s="926"/>
      <c r="AB1232" s="926"/>
      <c r="AC1232" s="926"/>
      <c r="AD1232" s="926"/>
      <c r="AE1232" s="926"/>
    </row>
    <row r="1233" spans="1:31" ht="15" customHeight="1" x14ac:dyDescent="0.2">
      <c r="A1233" s="943"/>
      <c r="B1233" s="938"/>
      <c r="C1233" s="891"/>
      <c r="D1233" s="891"/>
      <c r="E1233" s="984">
        <f t="shared" si="153"/>
        <v>0</v>
      </c>
      <c r="F1233" s="890">
        <f>IF(A1233=0,0,ROUND(E1233/VLOOKUP(A1233,'Teaching Areas'!$A$18:$B$86,2,FALSE),0))</f>
        <v>0</v>
      </c>
      <c r="G1233" s="891"/>
      <c r="H1233" s="890" t="str">
        <f t="shared" si="154"/>
        <v/>
      </c>
      <c r="I1233" s="983"/>
      <c r="J1233" s="923"/>
      <c r="K1233" s="922"/>
      <c r="L1233" s="922"/>
      <c r="M1233" s="922"/>
      <c r="N1233" s="924"/>
      <c r="O1233" s="1096" t="str">
        <f t="shared" si="155"/>
        <v/>
      </c>
      <c r="P1233" s="926"/>
      <c r="Q1233" s="926"/>
      <c r="R1233" s="926"/>
      <c r="S1233" s="926"/>
      <c r="T1233" s="926"/>
      <c r="U1233" s="926"/>
      <c r="V1233" s="926"/>
      <c r="W1233" s="926"/>
      <c r="X1233" s="926"/>
      <c r="Y1233" s="926"/>
      <c r="Z1233" s="926"/>
      <c r="AA1233" s="926"/>
      <c r="AB1233" s="926"/>
      <c r="AC1233" s="926"/>
      <c r="AD1233" s="926"/>
      <c r="AE1233" s="926"/>
    </row>
    <row r="1234" spans="1:31" ht="15" customHeight="1" x14ac:dyDescent="0.2">
      <c r="A1234" s="943"/>
      <c r="B1234" s="938"/>
      <c r="C1234" s="891"/>
      <c r="D1234" s="891"/>
      <c r="E1234" s="984">
        <f t="shared" si="153"/>
        <v>0</v>
      </c>
      <c r="F1234" s="890">
        <f>IF(A1234=0,0,ROUND(E1234/VLOOKUP(A1234,'Teaching Areas'!$A$18:$B$86,2,FALSE),0))</f>
        <v>0</v>
      </c>
      <c r="G1234" s="891"/>
      <c r="H1234" s="890" t="str">
        <f t="shared" si="154"/>
        <v/>
      </c>
      <c r="I1234" s="983"/>
      <c r="J1234" s="923"/>
      <c r="K1234" s="922"/>
      <c r="L1234" s="922"/>
      <c r="M1234" s="922"/>
      <c r="N1234" s="924"/>
      <c r="O1234" s="1096" t="str">
        <f t="shared" si="155"/>
        <v/>
      </c>
      <c r="P1234" s="926"/>
      <c r="Q1234" s="926"/>
      <c r="R1234" s="926"/>
      <c r="S1234" s="926"/>
      <c r="T1234" s="926"/>
      <c r="U1234" s="926"/>
      <c r="V1234" s="926"/>
      <c r="W1234" s="926"/>
      <c r="X1234" s="926"/>
      <c r="Y1234" s="926"/>
      <c r="Z1234" s="926"/>
      <c r="AA1234" s="926"/>
      <c r="AB1234" s="926"/>
      <c r="AC1234" s="926"/>
      <c r="AD1234" s="926"/>
      <c r="AE1234" s="926"/>
    </row>
    <row r="1235" spans="1:31" ht="15" customHeight="1" x14ac:dyDescent="0.2">
      <c r="A1235" s="943"/>
      <c r="B1235" s="938"/>
      <c r="C1235" s="891"/>
      <c r="D1235" s="891"/>
      <c r="E1235" s="984">
        <f t="shared" si="153"/>
        <v>0</v>
      </c>
      <c r="F1235" s="890">
        <f>IF(A1235=0,0,ROUND(E1235/VLOOKUP(A1235,'Teaching Areas'!$A$18:$B$86,2,FALSE),0))</f>
        <v>0</v>
      </c>
      <c r="G1235" s="891"/>
      <c r="H1235" s="890" t="str">
        <f t="shared" si="154"/>
        <v/>
      </c>
      <c r="I1235" s="983"/>
      <c r="J1235" s="923"/>
      <c r="K1235" s="922"/>
      <c r="L1235" s="922"/>
      <c r="M1235" s="922"/>
      <c r="N1235" s="924"/>
      <c r="O1235" s="1096" t="str">
        <f t="shared" si="155"/>
        <v/>
      </c>
      <c r="P1235" s="926"/>
      <c r="Q1235" s="926"/>
      <c r="R1235" s="926"/>
      <c r="S1235" s="926"/>
      <c r="T1235" s="926"/>
      <c r="U1235" s="926"/>
      <c r="V1235" s="926"/>
      <c r="W1235" s="926"/>
      <c r="X1235" s="926"/>
      <c r="Y1235" s="926"/>
      <c r="Z1235" s="926"/>
      <c r="AA1235" s="926"/>
      <c r="AB1235" s="926"/>
      <c r="AC1235" s="926"/>
      <c r="AD1235" s="926"/>
      <c r="AE1235" s="926"/>
    </row>
    <row r="1236" spans="1:31" ht="15" customHeight="1" x14ac:dyDescent="0.2">
      <c r="A1236" s="943"/>
      <c r="B1236" s="938"/>
      <c r="C1236" s="891"/>
      <c r="D1236" s="891"/>
      <c r="E1236" s="984">
        <f t="shared" si="153"/>
        <v>0</v>
      </c>
      <c r="F1236" s="890">
        <f>IF(A1236=0,0,ROUND(E1236/VLOOKUP(A1236,'Teaching Areas'!$A$18:$B$86,2,FALSE),0))</f>
        <v>0</v>
      </c>
      <c r="G1236" s="891"/>
      <c r="H1236" s="890" t="str">
        <f t="shared" si="154"/>
        <v/>
      </c>
      <c r="I1236" s="983"/>
      <c r="J1236" s="923"/>
      <c r="K1236" s="922"/>
      <c r="L1236" s="922"/>
      <c r="M1236" s="922"/>
      <c r="N1236" s="924"/>
      <c r="O1236" s="1096" t="str">
        <f t="shared" si="155"/>
        <v/>
      </c>
      <c r="P1236" s="926"/>
      <c r="Q1236" s="926"/>
      <c r="R1236" s="926"/>
      <c r="S1236" s="926"/>
      <c r="T1236" s="926"/>
      <c r="U1236" s="926"/>
      <c r="V1236" s="926"/>
      <c r="W1236" s="926"/>
      <c r="X1236" s="926"/>
      <c r="Y1236" s="926"/>
      <c r="Z1236" s="926"/>
      <c r="AA1236" s="926"/>
      <c r="AB1236" s="926"/>
      <c r="AC1236" s="926"/>
      <c r="AD1236" s="926"/>
      <c r="AE1236" s="926"/>
    </row>
    <row r="1237" spans="1:31" ht="15" customHeight="1" x14ac:dyDescent="0.2">
      <c r="A1237" s="943"/>
      <c r="B1237" s="938"/>
      <c r="C1237" s="891"/>
      <c r="D1237" s="891"/>
      <c r="E1237" s="984">
        <f t="shared" si="153"/>
        <v>0</v>
      </c>
      <c r="F1237" s="890">
        <f>IF(A1237=0,0,ROUND(E1237/VLOOKUP(A1237,'Teaching Areas'!$A$18:$B$86,2,FALSE),0))</f>
        <v>0</v>
      </c>
      <c r="G1237" s="891"/>
      <c r="H1237" s="890" t="str">
        <f t="shared" si="154"/>
        <v/>
      </c>
      <c r="I1237" s="983"/>
      <c r="J1237" s="923"/>
      <c r="K1237" s="922"/>
      <c r="L1237" s="922"/>
      <c r="M1237" s="922"/>
      <c r="N1237" s="924"/>
      <c r="O1237" s="1096" t="str">
        <f t="shared" si="155"/>
        <v/>
      </c>
      <c r="P1237" s="926"/>
      <c r="Q1237" s="926"/>
      <c r="R1237" s="926"/>
      <c r="S1237" s="926"/>
      <c r="T1237" s="926"/>
      <c r="U1237" s="926"/>
      <c r="V1237" s="926"/>
      <c r="W1237" s="926"/>
      <c r="X1237" s="926"/>
      <c r="Y1237" s="926"/>
      <c r="Z1237" s="926"/>
      <c r="AA1237" s="926"/>
      <c r="AB1237" s="926"/>
      <c r="AC1237" s="926"/>
      <c r="AD1237" s="926"/>
      <c r="AE1237" s="926"/>
    </row>
    <row r="1238" spans="1:31" ht="15" customHeight="1" x14ac:dyDescent="0.2">
      <c r="A1238" s="943"/>
      <c r="B1238" s="938"/>
      <c r="C1238" s="891"/>
      <c r="D1238" s="891"/>
      <c r="E1238" s="984">
        <f t="shared" si="153"/>
        <v>0</v>
      </c>
      <c r="F1238" s="890">
        <f>IF(A1238=0,0,ROUND(E1238/VLOOKUP(A1238,'Teaching Areas'!$A$18:$B$86,2,FALSE),0))</f>
        <v>0</v>
      </c>
      <c r="G1238" s="891"/>
      <c r="H1238" s="890" t="str">
        <f t="shared" si="154"/>
        <v/>
      </c>
      <c r="I1238" s="983"/>
      <c r="J1238" s="923"/>
      <c r="K1238" s="922"/>
      <c r="L1238" s="922"/>
      <c r="M1238" s="922"/>
      <c r="N1238" s="924"/>
      <c r="O1238" s="1096" t="str">
        <f t="shared" si="155"/>
        <v/>
      </c>
      <c r="P1238" s="926"/>
      <c r="Q1238" s="926"/>
      <c r="R1238" s="926"/>
      <c r="S1238" s="926"/>
      <c r="T1238" s="926"/>
      <c r="U1238" s="926"/>
      <c r="V1238" s="926"/>
      <c r="W1238" s="926"/>
      <c r="X1238" s="926"/>
      <c r="Y1238" s="926"/>
      <c r="Z1238" s="926"/>
      <c r="AA1238" s="926"/>
      <c r="AB1238" s="926"/>
      <c r="AC1238" s="926"/>
      <c r="AD1238" s="926"/>
      <c r="AE1238" s="926"/>
    </row>
    <row r="1239" spans="1:31" ht="15" customHeight="1" x14ac:dyDescent="0.2">
      <c r="A1239" s="943"/>
      <c r="B1239" s="938"/>
      <c r="C1239" s="891"/>
      <c r="D1239" s="891"/>
      <c r="E1239" s="984">
        <f t="shared" si="153"/>
        <v>0</v>
      </c>
      <c r="F1239" s="890">
        <f>IF(A1239=0,0,ROUND(E1239/VLOOKUP(A1239,'Teaching Areas'!$A$18:$B$86,2,FALSE),0))</f>
        <v>0</v>
      </c>
      <c r="G1239" s="891"/>
      <c r="H1239" s="890" t="str">
        <f t="shared" si="154"/>
        <v/>
      </c>
      <c r="I1239" s="983"/>
      <c r="J1239" s="923"/>
      <c r="K1239" s="922"/>
      <c r="L1239" s="922"/>
      <c r="M1239" s="922"/>
      <c r="N1239" s="924"/>
      <c r="O1239" s="1096" t="str">
        <f t="shared" si="155"/>
        <v/>
      </c>
      <c r="P1239" s="926"/>
      <c r="Q1239" s="926"/>
      <c r="R1239" s="926"/>
      <c r="S1239" s="926"/>
      <c r="T1239" s="926"/>
      <c r="U1239" s="926"/>
      <c r="V1239" s="926"/>
      <c r="W1239" s="926"/>
      <c r="X1239" s="926"/>
      <c r="Y1239" s="926"/>
      <c r="Z1239" s="926"/>
      <c r="AA1239" s="926"/>
      <c r="AB1239" s="926"/>
      <c r="AC1239" s="926"/>
      <c r="AD1239" s="926"/>
      <c r="AE1239" s="926"/>
    </row>
    <row r="1240" spans="1:31" ht="15" customHeight="1" x14ac:dyDescent="0.2">
      <c r="A1240" s="943"/>
      <c r="B1240" s="939"/>
      <c r="C1240" s="891"/>
      <c r="D1240" s="891"/>
      <c r="E1240" s="984">
        <f t="shared" si="153"/>
        <v>0</v>
      </c>
      <c r="F1240" s="890">
        <f>IF(A1240=0,0,ROUND(E1240/VLOOKUP(A1240,'Teaching Areas'!$A$18:$B$86,2,FALSE),0))</f>
        <v>0</v>
      </c>
      <c r="G1240" s="892"/>
      <c r="H1240" s="890" t="str">
        <f t="shared" si="154"/>
        <v/>
      </c>
      <c r="I1240" s="985"/>
      <c r="J1240" s="923"/>
      <c r="K1240" s="922"/>
      <c r="L1240" s="922"/>
      <c r="M1240" s="922"/>
      <c r="N1240" s="924"/>
      <c r="O1240" s="1096" t="str">
        <f t="shared" si="155"/>
        <v/>
      </c>
      <c r="P1240" s="926"/>
      <c r="Q1240" s="926"/>
      <c r="R1240" s="926"/>
      <c r="S1240" s="926"/>
      <c r="T1240" s="926"/>
      <c r="U1240" s="926"/>
      <c r="V1240" s="926"/>
      <c r="W1240" s="926"/>
      <c r="X1240" s="926"/>
      <c r="Y1240" s="926"/>
      <c r="Z1240" s="926"/>
      <c r="AA1240" s="926"/>
      <c r="AB1240" s="926"/>
      <c r="AC1240" s="926"/>
      <c r="AD1240" s="926"/>
      <c r="AE1240" s="926"/>
    </row>
    <row r="1241" spans="1:31" ht="15" customHeight="1" x14ac:dyDescent="0.2">
      <c r="A1241" s="943"/>
      <c r="B1241" s="939"/>
      <c r="C1241" s="891"/>
      <c r="D1241" s="891"/>
      <c r="E1241" s="984">
        <f t="shared" si="153"/>
        <v>0</v>
      </c>
      <c r="F1241" s="890">
        <f>IF(A1241=0,0,ROUND(E1241/VLOOKUP(A1241,'Teaching Areas'!$A$18:$B$86,2,FALSE),0))</f>
        <v>0</v>
      </c>
      <c r="G1241" s="892"/>
      <c r="H1241" s="890" t="str">
        <f t="shared" si="154"/>
        <v/>
      </c>
      <c r="I1241" s="985"/>
      <c r="J1241" s="923"/>
      <c r="K1241" s="922"/>
      <c r="L1241" s="922"/>
      <c r="M1241" s="922"/>
      <c r="N1241" s="924"/>
      <c r="O1241" s="1096" t="str">
        <f t="shared" si="155"/>
        <v/>
      </c>
      <c r="P1241" s="926"/>
      <c r="Q1241" s="926"/>
      <c r="R1241" s="926"/>
      <c r="S1241" s="926"/>
      <c r="T1241" s="926"/>
      <c r="U1241" s="926"/>
      <c r="V1241" s="926"/>
      <c r="W1241" s="926"/>
      <c r="X1241" s="926"/>
      <c r="Y1241" s="926"/>
      <c r="Z1241" s="926"/>
      <c r="AA1241" s="926"/>
      <c r="AB1241" s="926"/>
      <c r="AC1241" s="926"/>
      <c r="AD1241" s="926"/>
      <c r="AE1241" s="926"/>
    </row>
    <row r="1242" spans="1:31" ht="15" customHeight="1" x14ac:dyDescent="0.2">
      <c r="A1242" s="943"/>
      <c r="B1242" s="938"/>
      <c r="C1242" s="891"/>
      <c r="D1242" s="891"/>
      <c r="E1242" s="984">
        <f t="shared" si="153"/>
        <v>0</v>
      </c>
      <c r="F1242" s="890">
        <f>IF(A1242=0,0,ROUND(E1242/VLOOKUP(A1242,'Teaching Areas'!$A$18:$B$86,2,FALSE),0))</f>
        <v>0</v>
      </c>
      <c r="G1242" s="891"/>
      <c r="H1242" s="890" t="str">
        <f t="shared" si="154"/>
        <v/>
      </c>
      <c r="I1242" s="983"/>
      <c r="J1242" s="923"/>
      <c r="K1242" s="922"/>
      <c r="L1242" s="922"/>
      <c r="M1242" s="922"/>
      <c r="N1242" s="924"/>
      <c r="O1242" s="1096" t="str">
        <f t="shared" si="155"/>
        <v/>
      </c>
      <c r="P1242" s="926"/>
      <c r="Q1242" s="926"/>
      <c r="R1242" s="926"/>
      <c r="S1242" s="926"/>
      <c r="T1242" s="926"/>
      <c r="U1242" s="926"/>
      <c r="V1242" s="926"/>
      <c r="W1242" s="926"/>
      <c r="X1242" s="926"/>
      <c r="Y1242" s="926"/>
      <c r="Z1242" s="926"/>
      <c r="AA1242" s="926"/>
      <c r="AB1242" s="926"/>
      <c r="AC1242" s="926"/>
      <c r="AD1242" s="926"/>
      <c r="AE1242" s="926"/>
    </row>
    <row r="1243" spans="1:31" ht="15" customHeight="1" x14ac:dyDescent="0.2">
      <c r="A1243" s="943"/>
      <c r="B1243" s="938"/>
      <c r="C1243" s="891"/>
      <c r="D1243" s="891"/>
      <c r="E1243" s="984">
        <f t="shared" si="153"/>
        <v>0</v>
      </c>
      <c r="F1243" s="890">
        <f>IF(A1243=0,0,ROUND(E1243/VLOOKUP(A1243,'Teaching Areas'!$A$18:$B$86,2,FALSE),0))</f>
        <v>0</v>
      </c>
      <c r="G1243" s="891"/>
      <c r="H1243" s="890" t="str">
        <f t="shared" si="154"/>
        <v/>
      </c>
      <c r="I1243" s="983"/>
      <c r="J1243" s="923"/>
      <c r="K1243" s="922"/>
      <c r="L1243" s="922"/>
      <c r="M1243" s="922"/>
      <c r="N1243" s="924"/>
      <c r="O1243" s="1096" t="str">
        <f t="shared" si="155"/>
        <v/>
      </c>
      <c r="P1243" s="926"/>
      <c r="Q1243" s="926"/>
      <c r="R1243" s="926"/>
      <c r="S1243" s="926"/>
      <c r="T1243" s="926"/>
      <c r="U1243" s="926"/>
      <c r="V1243" s="926"/>
      <c r="W1243" s="926"/>
      <c r="X1243" s="926"/>
      <c r="Y1243" s="926"/>
      <c r="Z1243" s="926"/>
      <c r="AA1243" s="926"/>
      <c r="AB1243" s="926"/>
      <c r="AC1243" s="926"/>
      <c r="AD1243" s="926"/>
      <c r="AE1243" s="926"/>
    </row>
    <row r="1244" spans="1:31" ht="15" customHeight="1" x14ac:dyDescent="0.2">
      <c r="A1244" s="943"/>
      <c r="B1244" s="937"/>
      <c r="C1244" s="893"/>
      <c r="D1244" s="893"/>
      <c r="E1244" s="984">
        <f t="shared" si="153"/>
        <v>0</v>
      </c>
      <c r="F1244" s="890">
        <f>IF(A1244=0,0,ROUND(E1244/VLOOKUP(A1244,'Teaching Areas'!$A$18:$B$86,2,FALSE),0))</f>
        <v>0</v>
      </c>
      <c r="G1244" s="891"/>
      <c r="H1244" s="890" t="str">
        <f t="shared" si="154"/>
        <v/>
      </c>
      <c r="I1244" s="983"/>
      <c r="J1244" s="923"/>
      <c r="K1244" s="922"/>
      <c r="L1244" s="922"/>
      <c r="M1244" s="922"/>
      <c r="N1244" s="924"/>
      <c r="O1244" s="1096" t="str">
        <f t="shared" si="155"/>
        <v/>
      </c>
      <c r="P1244" s="926"/>
      <c r="Q1244" s="926"/>
      <c r="R1244" s="926"/>
      <c r="S1244" s="926"/>
      <c r="T1244" s="926"/>
      <c r="U1244" s="926"/>
      <c r="V1244" s="926"/>
      <c r="W1244" s="926"/>
      <c r="X1244" s="926"/>
      <c r="Y1244" s="926"/>
      <c r="Z1244" s="926"/>
      <c r="AA1244" s="926"/>
      <c r="AB1244" s="926"/>
      <c r="AC1244" s="926"/>
      <c r="AD1244" s="926"/>
      <c r="AE1244" s="926"/>
    </row>
    <row r="1245" spans="1:31" ht="15" customHeight="1" x14ac:dyDescent="0.2">
      <c r="A1245" s="943"/>
      <c r="B1245" s="938"/>
      <c r="C1245" s="891"/>
      <c r="D1245" s="891"/>
      <c r="E1245" s="984">
        <f t="shared" si="153"/>
        <v>0</v>
      </c>
      <c r="F1245" s="890">
        <f>IF(A1245=0,0,ROUND(E1245/VLOOKUP(A1245,'Teaching Areas'!$A$18:$B$86,2,FALSE),0))</f>
        <v>0</v>
      </c>
      <c r="G1245" s="891"/>
      <c r="H1245" s="890" t="str">
        <f t="shared" si="154"/>
        <v/>
      </c>
      <c r="I1245" s="983"/>
      <c r="J1245" s="923"/>
      <c r="K1245" s="922"/>
      <c r="L1245" s="922"/>
      <c r="M1245" s="922"/>
      <c r="N1245" s="924"/>
      <c r="O1245" s="1096" t="str">
        <f t="shared" si="155"/>
        <v/>
      </c>
      <c r="P1245" s="926"/>
      <c r="Q1245" s="926"/>
      <c r="R1245" s="926"/>
      <c r="S1245" s="926"/>
      <c r="T1245" s="926"/>
      <c r="U1245" s="926"/>
      <c r="V1245" s="926"/>
      <c r="W1245" s="926"/>
      <c r="X1245" s="926"/>
      <c r="Y1245" s="926"/>
      <c r="Z1245" s="926"/>
      <c r="AA1245" s="926"/>
      <c r="AB1245" s="926"/>
      <c r="AC1245" s="926"/>
      <c r="AD1245" s="926"/>
      <c r="AE1245" s="926"/>
    </row>
    <row r="1246" spans="1:31" ht="15" customHeight="1" x14ac:dyDescent="0.2">
      <c r="A1246" s="943"/>
      <c r="B1246" s="938"/>
      <c r="C1246" s="891"/>
      <c r="D1246" s="891"/>
      <c r="E1246" s="984">
        <f t="shared" si="153"/>
        <v>0</v>
      </c>
      <c r="F1246" s="890">
        <f>IF(A1246=0,0,ROUND(E1246/VLOOKUP(A1246,'Teaching Areas'!$A$18:$B$86,2,FALSE),0))</f>
        <v>0</v>
      </c>
      <c r="G1246" s="891"/>
      <c r="H1246" s="890" t="str">
        <f t="shared" si="154"/>
        <v/>
      </c>
      <c r="I1246" s="983"/>
      <c r="J1246" s="923"/>
      <c r="K1246" s="922"/>
      <c r="L1246" s="922"/>
      <c r="M1246" s="922"/>
      <c r="N1246" s="924"/>
      <c r="O1246" s="1096" t="str">
        <f t="shared" si="155"/>
        <v/>
      </c>
      <c r="P1246" s="926"/>
      <c r="Q1246" s="926"/>
      <c r="R1246" s="926"/>
      <c r="S1246" s="926"/>
      <c r="T1246" s="926"/>
      <c r="U1246" s="926"/>
      <c r="V1246" s="926"/>
      <c r="W1246" s="926"/>
      <c r="X1246" s="926"/>
      <c r="Y1246" s="926"/>
      <c r="Z1246" s="926"/>
      <c r="AA1246" s="926"/>
      <c r="AB1246" s="926"/>
      <c r="AC1246" s="926"/>
      <c r="AD1246" s="926"/>
      <c r="AE1246" s="926"/>
    </row>
    <row r="1247" spans="1:31" ht="15" customHeight="1" x14ac:dyDescent="0.2">
      <c r="A1247" s="943"/>
      <c r="B1247" s="938"/>
      <c r="C1247" s="891"/>
      <c r="D1247" s="891"/>
      <c r="E1247" s="984">
        <f t="shared" si="153"/>
        <v>0</v>
      </c>
      <c r="F1247" s="890">
        <f>IF(A1247=0,0,ROUND(E1247/VLOOKUP(A1247,'Teaching Areas'!$A$18:$B$86,2,FALSE),0))</f>
        <v>0</v>
      </c>
      <c r="G1247" s="891"/>
      <c r="H1247" s="890" t="str">
        <f t="shared" si="154"/>
        <v/>
      </c>
      <c r="I1247" s="983"/>
      <c r="J1247" s="923"/>
      <c r="K1247" s="922"/>
      <c r="L1247" s="922"/>
      <c r="M1247" s="922"/>
      <c r="N1247" s="924"/>
      <c r="O1247" s="1096" t="str">
        <f t="shared" si="155"/>
        <v/>
      </c>
      <c r="P1247" s="926"/>
      <c r="Q1247" s="926"/>
      <c r="R1247" s="926"/>
      <c r="S1247" s="926"/>
      <c r="T1247" s="926"/>
      <c r="U1247" s="926"/>
      <c r="V1247" s="926"/>
      <c r="W1247" s="926"/>
      <c r="X1247" s="926"/>
      <c r="Y1247" s="926"/>
      <c r="Z1247" s="926"/>
      <c r="AA1247" s="926"/>
      <c r="AB1247" s="926"/>
      <c r="AC1247" s="926"/>
      <c r="AD1247" s="926"/>
      <c r="AE1247" s="926"/>
    </row>
    <row r="1248" spans="1:31" ht="15" customHeight="1" x14ac:dyDescent="0.2">
      <c r="A1248" s="943"/>
      <c r="B1248" s="938"/>
      <c r="C1248" s="891"/>
      <c r="D1248" s="891"/>
      <c r="E1248" s="984">
        <f t="shared" si="153"/>
        <v>0</v>
      </c>
      <c r="F1248" s="890">
        <f>IF(A1248=0,0,ROUND(E1248/VLOOKUP(A1248,'Teaching Areas'!$A$18:$B$86,2,FALSE),0))</f>
        <v>0</v>
      </c>
      <c r="G1248" s="891"/>
      <c r="H1248" s="890" t="str">
        <f t="shared" si="154"/>
        <v/>
      </c>
      <c r="I1248" s="983"/>
      <c r="J1248" s="923"/>
      <c r="K1248" s="922"/>
      <c r="L1248" s="922"/>
      <c r="M1248" s="922"/>
      <c r="N1248" s="924"/>
      <c r="O1248" s="1096" t="str">
        <f t="shared" si="155"/>
        <v/>
      </c>
      <c r="P1248" s="926"/>
      <c r="Q1248" s="926"/>
      <c r="R1248" s="926"/>
      <c r="S1248" s="926"/>
      <c r="T1248" s="926"/>
      <c r="U1248" s="926"/>
      <c r="V1248" s="926"/>
      <c r="W1248" s="926"/>
      <c r="X1248" s="926"/>
      <c r="Y1248" s="926"/>
      <c r="Z1248" s="926"/>
      <c r="AA1248" s="926"/>
      <c r="AB1248" s="926"/>
      <c r="AC1248" s="926"/>
      <c r="AD1248" s="926"/>
      <c r="AE1248" s="926"/>
    </row>
    <row r="1249" spans="1:31" ht="15" customHeight="1" x14ac:dyDescent="0.2">
      <c r="A1249" s="943"/>
      <c r="B1249" s="938"/>
      <c r="C1249" s="891"/>
      <c r="D1249" s="891"/>
      <c r="E1249" s="984">
        <f t="shared" si="153"/>
        <v>0</v>
      </c>
      <c r="F1249" s="890">
        <f>IF(A1249=0,0,ROUND(E1249/VLOOKUP(A1249,'Teaching Areas'!$A$18:$B$86,2,FALSE),0))</f>
        <v>0</v>
      </c>
      <c r="G1249" s="891"/>
      <c r="H1249" s="890" t="str">
        <f t="shared" si="154"/>
        <v/>
      </c>
      <c r="I1249" s="983"/>
      <c r="J1249" s="923"/>
      <c r="K1249" s="922"/>
      <c r="L1249" s="922"/>
      <c r="M1249" s="922"/>
      <c r="N1249" s="924"/>
      <c r="O1249" s="1096" t="str">
        <f t="shared" si="155"/>
        <v/>
      </c>
      <c r="P1249" s="926"/>
      <c r="Q1249" s="926"/>
      <c r="R1249" s="926"/>
      <c r="S1249" s="926"/>
      <c r="T1249" s="926"/>
      <c r="U1249" s="926"/>
      <c r="V1249" s="926"/>
      <c r="W1249" s="926"/>
      <c r="X1249" s="926"/>
      <c r="Y1249" s="926"/>
      <c r="Z1249" s="926"/>
      <c r="AA1249" s="926"/>
      <c r="AB1249" s="926"/>
      <c r="AC1249" s="926"/>
      <c r="AD1249" s="926"/>
      <c r="AE1249" s="926"/>
    </row>
    <row r="1250" spans="1:31" ht="15" customHeight="1" x14ac:dyDescent="0.2">
      <c r="A1250" s="943"/>
      <c r="B1250" s="938"/>
      <c r="C1250" s="891"/>
      <c r="D1250" s="891"/>
      <c r="E1250" s="984">
        <f t="shared" si="153"/>
        <v>0</v>
      </c>
      <c r="F1250" s="890">
        <f>IF(A1250=0,0,ROUND(E1250/VLOOKUP(A1250,'Teaching Areas'!$A$18:$B$86,2,FALSE),0))</f>
        <v>0</v>
      </c>
      <c r="G1250" s="891"/>
      <c r="H1250" s="890" t="str">
        <f t="shared" si="154"/>
        <v/>
      </c>
      <c r="I1250" s="983"/>
      <c r="J1250" s="923"/>
      <c r="K1250" s="922"/>
      <c r="L1250" s="922"/>
      <c r="M1250" s="922"/>
      <c r="N1250" s="924"/>
      <c r="O1250" s="1096" t="str">
        <f t="shared" si="155"/>
        <v/>
      </c>
      <c r="P1250" s="926"/>
      <c r="Q1250" s="926"/>
      <c r="R1250" s="926"/>
      <c r="S1250" s="926"/>
      <c r="T1250" s="926"/>
      <c r="U1250" s="926"/>
      <c r="V1250" s="926"/>
      <c r="W1250" s="926"/>
      <c r="X1250" s="926"/>
      <c r="Y1250" s="926"/>
      <c r="Z1250" s="926"/>
      <c r="AA1250" s="926"/>
      <c r="AB1250" s="926"/>
      <c r="AC1250" s="926"/>
      <c r="AD1250" s="926"/>
      <c r="AE1250" s="926"/>
    </row>
    <row r="1251" spans="1:31" ht="15" customHeight="1" x14ac:dyDescent="0.2">
      <c r="A1251" s="943"/>
      <c r="B1251" s="938"/>
      <c r="C1251" s="891"/>
      <c r="D1251" s="891"/>
      <c r="E1251" s="984">
        <f t="shared" si="153"/>
        <v>0</v>
      </c>
      <c r="F1251" s="890">
        <f>IF(A1251=0,0,ROUND(E1251/VLOOKUP(A1251,'Teaching Areas'!$A$18:$B$86,2,FALSE),0))</f>
        <v>0</v>
      </c>
      <c r="G1251" s="891"/>
      <c r="H1251" s="890" t="str">
        <f t="shared" si="154"/>
        <v/>
      </c>
      <c r="I1251" s="983"/>
      <c r="J1251" s="923"/>
      <c r="K1251" s="922"/>
      <c r="L1251" s="922"/>
      <c r="M1251" s="922"/>
      <c r="N1251" s="924"/>
      <c r="O1251" s="1096" t="str">
        <f t="shared" si="155"/>
        <v/>
      </c>
      <c r="P1251" s="926"/>
      <c r="Q1251" s="926"/>
      <c r="R1251" s="926"/>
      <c r="S1251" s="926"/>
      <c r="T1251" s="926"/>
      <c r="U1251" s="926"/>
      <c r="V1251" s="926"/>
      <c r="W1251" s="926"/>
      <c r="X1251" s="926"/>
      <c r="Y1251" s="926"/>
      <c r="Z1251" s="926"/>
      <c r="AA1251" s="926"/>
      <c r="AB1251" s="926"/>
      <c r="AC1251" s="926"/>
      <c r="AD1251" s="926"/>
      <c r="AE1251" s="926"/>
    </row>
    <row r="1252" spans="1:31" ht="15" customHeight="1" x14ac:dyDescent="0.2">
      <c r="A1252" s="943"/>
      <c r="B1252" s="938"/>
      <c r="C1252" s="891"/>
      <c r="D1252" s="891"/>
      <c r="E1252" s="984">
        <f t="shared" si="153"/>
        <v>0</v>
      </c>
      <c r="F1252" s="890">
        <f>IF(A1252=0,0,ROUND(E1252/VLOOKUP(A1252,'Teaching Areas'!$A$18:$B$86,2,FALSE),0))</f>
        <v>0</v>
      </c>
      <c r="G1252" s="891"/>
      <c r="H1252" s="890" t="str">
        <f t="shared" si="154"/>
        <v/>
      </c>
      <c r="I1252" s="983"/>
      <c r="J1252" s="923"/>
      <c r="K1252" s="922"/>
      <c r="L1252" s="922"/>
      <c r="M1252" s="922"/>
      <c r="N1252" s="924"/>
      <c r="O1252" s="1096" t="str">
        <f t="shared" si="155"/>
        <v/>
      </c>
      <c r="P1252" s="926"/>
      <c r="Q1252" s="926"/>
      <c r="R1252" s="926"/>
      <c r="S1252" s="926"/>
      <c r="T1252" s="926"/>
      <c r="U1252" s="926"/>
      <c r="V1252" s="926"/>
      <c r="W1252" s="926"/>
      <c r="X1252" s="926"/>
      <c r="Y1252" s="926"/>
      <c r="Z1252" s="926"/>
      <c r="AA1252" s="926"/>
      <c r="AB1252" s="926"/>
      <c r="AC1252" s="926"/>
      <c r="AD1252" s="926"/>
      <c r="AE1252" s="926"/>
    </row>
    <row r="1253" spans="1:31" ht="15" customHeight="1" x14ac:dyDescent="0.2">
      <c r="A1253" s="943"/>
      <c r="B1253" s="938"/>
      <c r="C1253" s="891"/>
      <c r="D1253" s="891"/>
      <c r="E1253" s="984">
        <f t="shared" si="153"/>
        <v>0</v>
      </c>
      <c r="F1253" s="890">
        <f>IF(A1253=0,0,ROUND(E1253/VLOOKUP(A1253,'Teaching Areas'!$A$18:$B$86,2,FALSE),0))</f>
        <v>0</v>
      </c>
      <c r="G1253" s="891"/>
      <c r="H1253" s="890" t="str">
        <f t="shared" si="154"/>
        <v/>
      </c>
      <c r="I1253" s="983"/>
      <c r="J1253" s="923"/>
      <c r="K1253" s="922"/>
      <c r="L1253" s="922"/>
      <c r="M1253" s="922"/>
      <c r="N1253" s="924"/>
      <c r="O1253" s="1096" t="str">
        <f t="shared" si="155"/>
        <v/>
      </c>
      <c r="P1253" s="926"/>
      <c r="Q1253" s="926"/>
      <c r="R1253" s="926"/>
      <c r="S1253" s="926"/>
      <c r="T1253" s="926"/>
      <c r="U1253" s="926"/>
      <c r="V1253" s="926"/>
      <c r="W1253" s="926"/>
      <c r="X1253" s="926"/>
      <c r="Y1253" s="926"/>
      <c r="Z1253" s="926"/>
      <c r="AA1253" s="926"/>
      <c r="AB1253" s="926"/>
      <c r="AC1253" s="926"/>
      <c r="AD1253" s="926"/>
      <c r="AE1253" s="926"/>
    </row>
    <row r="1254" spans="1:31" ht="15" customHeight="1" x14ac:dyDescent="0.2">
      <c r="A1254" s="943"/>
      <c r="B1254" s="938"/>
      <c r="C1254" s="891"/>
      <c r="D1254" s="891"/>
      <c r="E1254" s="984">
        <f t="shared" si="153"/>
        <v>0</v>
      </c>
      <c r="F1254" s="890">
        <f>IF(A1254=0,0,ROUND(E1254/VLOOKUP(A1254,'Teaching Areas'!$A$18:$B$86,2,FALSE),0))</f>
        <v>0</v>
      </c>
      <c r="G1254" s="891"/>
      <c r="H1254" s="890" t="str">
        <f t="shared" si="154"/>
        <v/>
      </c>
      <c r="I1254" s="983"/>
      <c r="J1254" s="923"/>
      <c r="K1254" s="922"/>
      <c r="L1254" s="922"/>
      <c r="M1254" s="922"/>
      <c r="N1254" s="924"/>
      <c r="O1254" s="1096" t="str">
        <f t="shared" si="155"/>
        <v/>
      </c>
      <c r="P1254" s="926"/>
      <c r="Q1254" s="926"/>
      <c r="R1254" s="926"/>
      <c r="S1254" s="926"/>
      <c r="T1254" s="926"/>
      <c r="U1254" s="926"/>
      <c r="V1254" s="926"/>
      <c r="W1254" s="926"/>
      <c r="X1254" s="926"/>
      <c r="Y1254" s="926"/>
      <c r="Z1254" s="926"/>
      <c r="AA1254" s="926"/>
      <c r="AB1254" s="926"/>
      <c r="AC1254" s="926"/>
      <c r="AD1254" s="926"/>
      <c r="AE1254" s="926"/>
    </row>
    <row r="1255" spans="1:31" ht="15" customHeight="1" x14ac:dyDescent="0.2">
      <c r="A1255" s="943"/>
      <c r="B1255" s="938"/>
      <c r="C1255" s="891"/>
      <c r="D1255" s="891"/>
      <c r="E1255" s="984">
        <f t="shared" si="153"/>
        <v>0</v>
      </c>
      <c r="F1255" s="890">
        <f>IF(A1255=0,0,ROUND(E1255/VLOOKUP(A1255,'Teaching Areas'!$A$18:$B$86,2,FALSE),0))</f>
        <v>0</v>
      </c>
      <c r="G1255" s="891"/>
      <c r="H1255" s="890" t="str">
        <f t="shared" si="154"/>
        <v/>
      </c>
      <c r="I1255" s="983"/>
      <c r="J1255" s="923"/>
      <c r="K1255" s="922"/>
      <c r="L1255" s="922"/>
      <c r="M1255" s="922"/>
      <c r="N1255" s="924"/>
      <c r="O1255" s="1096" t="str">
        <f t="shared" si="155"/>
        <v/>
      </c>
      <c r="P1255" s="926"/>
      <c r="Q1255" s="926"/>
      <c r="R1255" s="926"/>
      <c r="S1255" s="926"/>
      <c r="T1255" s="926"/>
      <c r="U1255" s="926"/>
      <c r="V1255" s="926"/>
      <c r="W1255" s="926"/>
      <c r="X1255" s="926"/>
      <c r="Y1255" s="926"/>
      <c r="Z1255" s="926"/>
      <c r="AA1255" s="926"/>
      <c r="AB1255" s="926"/>
      <c r="AC1255" s="926"/>
      <c r="AD1255" s="926"/>
      <c r="AE1255" s="926"/>
    </row>
    <row r="1256" spans="1:31" ht="15" customHeight="1" x14ac:dyDescent="0.2">
      <c r="A1256" s="943"/>
      <c r="B1256" s="938"/>
      <c r="C1256" s="891"/>
      <c r="D1256" s="891"/>
      <c r="E1256" s="984">
        <f t="shared" si="153"/>
        <v>0</v>
      </c>
      <c r="F1256" s="890">
        <f>IF(A1256=0,0,ROUND(E1256/VLOOKUP(A1256,'Teaching Areas'!$A$18:$B$86,2,FALSE),0))</f>
        <v>0</v>
      </c>
      <c r="G1256" s="891"/>
      <c r="H1256" s="890" t="str">
        <f t="shared" si="154"/>
        <v/>
      </c>
      <c r="I1256" s="983"/>
      <c r="J1256" s="923"/>
      <c r="K1256" s="922"/>
      <c r="L1256" s="922"/>
      <c r="M1256" s="922"/>
      <c r="N1256" s="924"/>
      <c r="O1256" s="1096" t="str">
        <f t="shared" si="155"/>
        <v/>
      </c>
      <c r="P1256" s="926"/>
      <c r="Q1256" s="926"/>
      <c r="R1256" s="926"/>
      <c r="S1256" s="926"/>
      <c r="T1256" s="926"/>
      <c r="U1256" s="926"/>
      <c r="V1256" s="926"/>
      <c r="W1256" s="926"/>
      <c r="X1256" s="926"/>
      <c r="Y1256" s="926"/>
      <c r="Z1256" s="926"/>
      <c r="AA1256" s="926"/>
      <c r="AB1256" s="926"/>
      <c r="AC1256" s="926"/>
      <c r="AD1256" s="926"/>
      <c r="AE1256" s="926"/>
    </row>
    <row r="1257" spans="1:31" ht="15" customHeight="1" x14ac:dyDescent="0.2">
      <c r="A1257" s="943"/>
      <c r="B1257" s="938"/>
      <c r="C1257" s="891"/>
      <c r="D1257" s="891"/>
      <c r="E1257" s="984">
        <f t="shared" si="153"/>
        <v>0</v>
      </c>
      <c r="F1257" s="890">
        <f>IF(A1257=0,0,ROUND(E1257/VLOOKUP(A1257,'Teaching Areas'!$A$18:$B$86,2,FALSE),0))</f>
        <v>0</v>
      </c>
      <c r="G1257" s="891"/>
      <c r="H1257" s="890" t="str">
        <f t="shared" si="154"/>
        <v/>
      </c>
      <c r="I1257" s="983"/>
      <c r="J1257" s="923"/>
      <c r="K1257" s="922"/>
      <c r="L1257" s="922"/>
      <c r="M1257" s="922"/>
      <c r="N1257" s="924"/>
      <c r="O1257" s="1096" t="str">
        <f t="shared" si="155"/>
        <v/>
      </c>
      <c r="P1257" s="926"/>
      <c r="Q1257" s="926"/>
      <c r="R1257" s="926"/>
      <c r="S1257" s="926"/>
      <c r="T1257" s="926"/>
      <c r="U1257" s="926"/>
      <c r="V1257" s="926"/>
      <c r="W1257" s="926"/>
      <c r="X1257" s="926"/>
      <c r="Y1257" s="926"/>
      <c r="Z1257" s="926"/>
      <c r="AA1257" s="926"/>
      <c r="AB1257" s="926"/>
      <c r="AC1257" s="926"/>
      <c r="AD1257" s="926"/>
      <c r="AE1257" s="926"/>
    </row>
    <row r="1258" spans="1:31" ht="15" customHeight="1" x14ac:dyDescent="0.2">
      <c r="A1258" s="943"/>
      <c r="B1258" s="938"/>
      <c r="C1258" s="891"/>
      <c r="D1258" s="891"/>
      <c r="E1258" s="984">
        <f t="shared" si="153"/>
        <v>0</v>
      </c>
      <c r="F1258" s="890">
        <f>IF(A1258=0,0,ROUND(E1258/VLOOKUP(A1258,'Teaching Areas'!$A$18:$B$86,2,FALSE),0))</f>
        <v>0</v>
      </c>
      <c r="G1258" s="891"/>
      <c r="H1258" s="890" t="str">
        <f t="shared" si="154"/>
        <v/>
      </c>
      <c r="I1258" s="983"/>
      <c r="J1258" s="923"/>
      <c r="K1258" s="922"/>
      <c r="L1258" s="922"/>
      <c r="M1258" s="922"/>
      <c r="N1258" s="924"/>
      <c r="O1258" s="1096" t="str">
        <f t="shared" si="155"/>
        <v/>
      </c>
      <c r="P1258" s="926"/>
      <c r="Q1258" s="926"/>
      <c r="R1258" s="926"/>
      <c r="S1258" s="926"/>
      <c r="T1258" s="926"/>
      <c r="U1258" s="926"/>
      <c r="V1258" s="926"/>
      <c r="W1258" s="926"/>
      <c r="X1258" s="926"/>
      <c r="Y1258" s="926"/>
      <c r="Z1258" s="926"/>
      <c r="AA1258" s="926"/>
      <c r="AB1258" s="926"/>
      <c r="AC1258" s="926"/>
      <c r="AD1258" s="926"/>
      <c r="AE1258" s="926"/>
    </row>
    <row r="1259" spans="1:31" ht="15" customHeight="1" x14ac:dyDescent="0.2">
      <c r="A1259" s="943"/>
      <c r="B1259" s="938"/>
      <c r="C1259" s="891"/>
      <c r="D1259" s="891"/>
      <c r="E1259" s="984">
        <f t="shared" si="153"/>
        <v>0</v>
      </c>
      <c r="F1259" s="890">
        <f>IF(A1259=0,0,ROUND(E1259/VLOOKUP(A1259,'Teaching Areas'!$A$18:$B$86,2,FALSE),0))</f>
        <v>0</v>
      </c>
      <c r="G1259" s="891"/>
      <c r="H1259" s="890" t="str">
        <f t="shared" si="154"/>
        <v/>
      </c>
      <c r="I1259" s="983"/>
      <c r="J1259" s="923"/>
      <c r="K1259" s="922"/>
      <c r="L1259" s="922"/>
      <c r="M1259" s="922"/>
      <c r="N1259" s="924"/>
      <c r="O1259" s="1096" t="str">
        <f t="shared" si="155"/>
        <v/>
      </c>
      <c r="P1259" s="926"/>
      <c r="Q1259" s="926"/>
      <c r="R1259" s="926"/>
      <c r="S1259" s="926"/>
      <c r="T1259" s="926"/>
      <c r="U1259" s="926"/>
      <c r="V1259" s="926"/>
      <c r="W1259" s="926"/>
      <c r="X1259" s="926"/>
      <c r="Y1259" s="926"/>
      <c r="Z1259" s="926"/>
      <c r="AA1259" s="926"/>
      <c r="AB1259" s="926"/>
      <c r="AC1259" s="926"/>
      <c r="AD1259" s="926"/>
      <c r="AE1259" s="926"/>
    </row>
    <row r="1260" spans="1:31" ht="15" customHeight="1" x14ac:dyDescent="0.2">
      <c r="A1260" s="943"/>
      <c r="B1260" s="939"/>
      <c r="C1260" s="891"/>
      <c r="D1260" s="891"/>
      <c r="E1260" s="984">
        <f t="shared" si="153"/>
        <v>0</v>
      </c>
      <c r="F1260" s="890">
        <f>IF(A1260=0,0,ROUND(E1260/VLOOKUP(A1260,'Teaching Areas'!$A$18:$B$86,2,FALSE),0))</f>
        <v>0</v>
      </c>
      <c r="G1260" s="892"/>
      <c r="H1260" s="890" t="str">
        <f t="shared" si="154"/>
        <v/>
      </c>
      <c r="I1260" s="985"/>
      <c r="J1260" s="923"/>
      <c r="K1260" s="922"/>
      <c r="L1260" s="922"/>
      <c r="M1260" s="922"/>
      <c r="N1260" s="924"/>
      <c r="O1260" s="1096" t="str">
        <f t="shared" si="155"/>
        <v/>
      </c>
      <c r="P1260" s="926"/>
      <c r="Q1260" s="926"/>
      <c r="R1260" s="926"/>
      <c r="S1260" s="926"/>
      <c r="T1260" s="926"/>
      <c r="U1260" s="926"/>
      <c r="V1260" s="926"/>
      <c r="W1260" s="926"/>
      <c r="X1260" s="926"/>
      <c r="Y1260" s="926"/>
      <c r="Z1260" s="926"/>
      <c r="AA1260" s="926"/>
      <c r="AB1260" s="926"/>
      <c r="AC1260" s="926"/>
      <c r="AD1260" s="926"/>
      <c r="AE1260" s="926"/>
    </row>
    <row r="1261" spans="1:31" ht="15" customHeight="1" x14ac:dyDescent="0.2">
      <c r="A1261" s="943"/>
      <c r="B1261" s="939"/>
      <c r="C1261" s="891"/>
      <c r="D1261" s="891"/>
      <c r="E1261" s="984">
        <f t="shared" si="153"/>
        <v>0</v>
      </c>
      <c r="F1261" s="890">
        <f>IF(A1261=0,0,ROUND(E1261/VLOOKUP(A1261,'Teaching Areas'!$A$18:$B$86,2,FALSE),0))</f>
        <v>0</v>
      </c>
      <c r="G1261" s="892"/>
      <c r="H1261" s="890" t="str">
        <f t="shared" si="154"/>
        <v/>
      </c>
      <c r="I1261" s="985"/>
      <c r="J1261" s="923"/>
      <c r="K1261" s="922"/>
      <c r="L1261" s="922"/>
      <c r="M1261" s="922"/>
      <c r="N1261" s="924"/>
      <c r="O1261" s="1096" t="str">
        <f t="shared" si="155"/>
        <v/>
      </c>
      <c r="P1261" s="926"/>
      <c r="Q1261" s="926"/>
      <c r="R1261" s="926"/>
      <c r="S1261" s="926"/>
      <c r="T1261" s="926"/>
      <c r="U1261" s="926"/>
      <c r="V1261" s="926"/>
      <c r="W1261" s="926"/>
      <c r="X1261" s="926"/>
      <c r="Y1261" s="926"/>
      <c r="Z1261" s="926"/>
      <c r="AA1261" s="926"/>
      <c r="AB1261" s="926"/>
      <c r="AC1261" s="926"/>
      <c r="AD1261" s="926"/>
      <c r="AE1261" s="926"/>
    </row>
    <row r="1262" spans="1:31" ht="15" customHeight="1" x14ac:dyDescent="0.2">
      <c r="A1262" s="943"/>
      <c r="B1262" s="938"/>
      <c r="C1262" s="891"/>
      <c r="D1262" s="891"/>
      <c r="E1262" s="984">
        <f t="shared" si="153"/>
        <v>0</v>
      </c>
      <c r="F1262" s="890">
        <f>IF(A1262=0,0,ROUND(E1262/VLOOKUP(A1262,'Teaching Areas'!$A$18:$B$86,2,FALSE),0))</f>
        <v>0</v>
      </c>
      <c r="G1262" s="891"/>
      <c r="H1262" s="890" t="str">
        <f t="shared" si="154"/>
        <v/>
      </c>
      <c r="I1262" s="983"/>
      <c r="J1262" s="923"/>
      <c r="K1262" s="922"/>
      <c r="L1262" s="922"/>
      <c r="M1262" s="922"/>
      <c r="N1262" s="924"/>
      <c r="O1262" s="1096" t="str">
        <f t="shared" si="155"/>
        <v/>
      </c>
      <c r="P1262" s="926"/>
      <c r="Q1262" s="926"/>
      <c r="R1262" s="926"/>
      <c r="S1262" s="926"/>
      <c r="T1262" s="926"/>
      <c r="U1262" s="926"/>
      <c r="V1262" s="926"/>
      <c r="W1262" s="926"/>
      <c r="X1262" s="926"/>
      <c r="Y1262" s="926"/>
      <c r="Z1262" s="926"/>
      <c r="AA1262" s="926"/>
      <c r="AB1262" s="926"/>
      <c r="AC1262" s="926"/>
      <c r="AD1262" s="926"/>
      <c r="AE1262" s="926"/>
    </row>
    <row r="1263" spans="1:31" ht="15" customHeight="1" x14ac:dyDescent="0.2">
      <c r="A1263" s="943"/>
      <c r="B1263" s="938"/>
      <c r="C1263" s="891"/>
      <c r="D1263" s="891"/>
      <c r="E1263" s="984">
        <f t="shared" si="153"/>
        <v>0</v>
      </c>
      <c r="F1263" s="890">
        <f>IF(A1263=0,0,ROUND(E1263/VLOOKUP(A1263,'Teaching Areas'!$A$18:$B$86,2,FALSE),0))</f>
        <v>0</v>
      </c>
      <c r="G1263" s="891"/>
      <c r="H1263" s="890" t="str">
        <f t="shared" si="154"/>
        <v/>
      </c>
      <c r="I1263" s="983"/>
      <c r="J1263" s="923"/>
      <c r="K1263" s="922"/>
      <c r="L1263" s="922"/>
      <c r="M1263" s="922"/>
      <c r="N1263" s="924"/>
      <c r="O1263" s="1096" t="str">
        <f t="shared" si="155"/>
        <v/>
      </c>
      <c r="P1263" s="926"/>
      <c r="Q1263" s="926"/>
      <c r="R1263" s="926"/>
      <c r="S1263" s="926"/>
      <c r="T1263" s="926"/>
      <c r="U1263" s="926"/>
      <c r="V1263" s="926"/>
      <c r="W1263" s="926"/>
      <c r="X1263" s="926"/>
      <c r="Y1263" s="926"/>
      <c r="Z1263" s="926"/>
      <c r="AA1263" s="926"/>
      <c r="AB1263" s="926"/>
      <c r="AC1263" s="926"/>
      <c r="AD1263" s="926"/>
      <c r="AE1263" s="926"/>
    </row>
    <row r="1264" spans="1:31" ht="15" customHeight="1" x14ac:dyDescent="0.2">
      <c r="A1264" s="943"/>
      <c r="B1264" s="937"/>
      <c r="C1264" s="893"/>
      <c r="D1264" s="893"/>
      <c r="E1264" s="984">
        <f t="shared" si="153"/>
        <v>0</v>
      </c>
      <c r="F1264" s="890">
        <f>IF(A1264=0,0,ROUND(E1264/VLOOKUP(A1264,'Teaching Areas'!$A$18:$B$86,2,FALSE),0))</f>
        <v>0</v>
      </c>
      <c r="G1264" s="891"/>
      <c r="H1264" s="890" t="str">
        <f t="shared" si="154"/>
        <v/>
      </c>
      <c r="I1264" s="983"/>
      <c r="J1264" s="923"/>
      <c r="K1264" s="922"/>
      <c r="L1264" s="922"/>
      <c r="M1264" s="922"/>
      <c r="N1264" s="924"/>
      <c r="O1264" s="1096" t="str">
        <f t="shared" si="155"/>
        <v/>
      </c>
      <c r="P1264" s="926"/>
      <c r="Q1264" s="926"/>
      <c r="R1264" s="926"/>
      <c r="S1264" s="926"/>
      <c r="T1264" s="926"/>
      <c r="U1264" s="926"/>
      <c r="V1264" s="926"/>
      <c r="W1264" s="926"/>
      <c r="X1264" s="926"/>
      <c r="Y1264" s="926"/>
      <c r="Z1264" s="926"/>
      <c r="AA1264" s="926"/>
      <c r="AB1264" s="926"/>
      <c r="AC1264" s="926"/>
      <c r="AD1264" s="926"/>
      <c r="AE1264" s="926"/>
    </row>
    <row r="1265" spans="1:31" ht="15" customHeight="1" x14ac:dyDescent="0.2">
      <c r="A1265" s="943"/>
      <c r="B1265" s="938"/>
      <c r="C1265" s="891"/>
      <c r="D1265" s="891"/>
      <c r="E1265" s="984">
        <f t="shared" si="153"/>
        <v>0</v>
      </c>
      <c r="F1265" s="890">
        <f>IF(A1265=0,0,ROUND(E1265/VLOOKUP(A1265,'Teaching Areas'!$A$18:$B$86,2,FALSE),0))</f>
        <v>0</v>
      </c>
      <c r="G1265" s="891"/>
      <c r="H1265" s="890" t="str">
        <f t="shared" si="154"/>
        <v/>
      </c>
      <c r="I1265" s="983"/>
      <c r="J1265" s="923"/>
      <c r="K1265" s="922"/>
      <c r="L1265" s="922"/>
      <c r="M1265" s="922"/>
      <c r="N1265" s="924"/>
      <c r="O1265" s="1096" t="str">
        <f t="shared" si="155"/>
        <v/>
      </c>
      <c r="P1265" s="926"/>
      <c r="Q1265" s="926"/>
      <c r="R1265" s="926"/>
      <c r="S1265" s="926"/>
      <c r="T1265" s="926"/>
      <c r="U1265" s="926"/>
      <c r="V1265" s="926"/>
      <c r="W1265" s="926"/>
      <c r="X1265" s="926"/>
      <c r="Y1265" s="926"/>
      <c r="Z1265" s="926"/>
      <c r="AA1265" s="926"/>
      <c r="AB1265" s="926"/>
      <c r="AC1265" s="926"/>
      <c r="AD1265" s="926"/>
      <c r="AE1265" s="926"/>
    </row>
    <row r="1266" spans="1:31" ht="15" customHeight="1" x14ac:dyDescent="0.2">
      <c r="A1266" s="943"/>
      <c r="B1266" s="938"/>
      <c r="C1266" s="891"/>
      <c r="D1266" s="891"/>
      <c r="E1266" s="984">
        <f t="shared" si="153"/>
        <v>0</v>
      </c>
      <c r="F1266" s="890">
        <f>IF(A1266=0,0,ROUND(E1266/VLOOKUP(A1266,'Teaching Areas'!$A$18:$B$86,2,FALSE),0))</f>
        <v>0</v>
      </c>
      <c r="G1266" s="891"/>
      <c r="H1266" s="890" t="str">
        <f t="shared" si="154"/>
        <v/>
      </c>
      <c r="I1266" s="983"/>
      <c r="J1266" s="923"/>
      <c r="K1266" s="922"/>
      <c r="L1266" s="922"/>
      <c r="M1266" s="922"/>
      <c r="N1266" s="924"/>
      <c r="O1266" s="1096" t="str">
        <f t="shared" si="155"/>
        <v/>
      </c>
      <c r="P1266" s="926"/>
      <c r="Q1266" s="926"/>
      <c r="R1266" s="926"/>
      <c r="S1266" s="926"/>
      <c r="T1266" s="926"/>
      <c r="U1266" s="926"/>
      <c r="V1266" s="926"/>
      <c r="W1266" s="926"/>
      <c r="X1266" s="926"/>
      <c r="Y1266" s="926"/>
      <c r="Z1266" s="926"/>
      <c r="AA1266" s="926"/>
      <c r="AB1266" s="926"/>
      <c r="AC1266" s="926"/>
      <c r="AD1266" s="926"/>
      <c r="AE1266" s="926"/>
    </row>
    <row r="1267" spans="1:31" ht="15" hidden="1" customHeight="1" thickBot="1" x14ac:dyDescent="0.25">
      <c r="A1267" s="943"/>
      <c r="B1267" s="938"/>
      <c r="C1267" s="891"/>
      <c r="D1267" s="891"/>
      <c r="E1267" s="984">
        <f t="shared" si="153"/>
        <v>0</v>
      </c>
      <c r="F1267" s="890">
        <f>IF(A1267=0,0,ROUND(E1267/VLOOKUP(A1267,'Teaching Areas'!$A$18:$B$86,2,FALSE),0))</f>
        <v>0</v>
      </c>
      <c r="G1267" s="891"/>
      <c r="H1267" s="890" t="str">
        <f t="shared" si="154"/>
        <v/>
      </c>
      <c r="I1267" s="983"/>
      <c r="J1267" s="923"/>
      <c r="K1267" s="922"/>
      <c r="L1267" s="922"/>
      <c r="M1267" s="922"/>
      <c r="N1267" s="924"/>
      <c r="O1267" s="1096" t="str">
        <f t="shared" si="155"/>
        <v/>
      </c>
      <c r="P1267" s="926"/>
      <c r="Q1267" s="926"/>
      <c r="R1267" s="926"/>
      <c r="S1267" s="926"/>
      <c r="T1267" s="926"/>
      <c r="U1267" s="926"/>
      <c r="V1267" s="926"/>
      <c r="W1267" s="926"/>
      <c r="X1267" s="926"/>
      <c r="Y1267" s="926"/>
      <c r="Z1267" s="926"/>
      <c r="AA1267" s="926"/>
      <c r="AB1267" s="926"/>
      <c r="AC1267" s="926"/>
      <c r="AD1267" s="926"/>
      <c r="AE1267" s="926"/>
    </row>
    <row r="1268" spans="1:31" ht="15" hidden="1" customHeight="1" thickBot="1" x14ac:dyDescent="0.25">
      <c r="A1268" s="943"/>
      <c r="B1268" s="938"/>
      <c r="C1268" s="891"/>
      <c r="D1268" s="891"/>
      <c r="E1268" s="984">
        <f t="shared" si="153"/>
        <v>0</v>
      </c>
      <c r="F1268" s="890">
        <f>IF(A1268=0,0,ROUND(E1268/VLOOKUP(A1268,'Teaching Areas'!$A$18:$B$86,2,FALSE),0))</f>
        <v>0</v>
      </c>
      <c r="G1268" s="891"/>
      <c r="H1268" s="890" t="str">
        <f t="shared" si="154"/>
        <v/>
      </c>
      <c r="I1268" s="983"/>
      <c r="J1268" s="923"/>
      <c r="K1268" s="922"/>
      <c r="L1268" s="922"/>
      <c r="M1268" s="922"/>
      <c r="N1268" s="924"/>
      <c r="O1268" s="1096" t="str">
        <f t="shared" si="155"/>
        <v/>
      </c>
      <c r="P1268" s="926"/>
      <c r="Q1268" s="926"/>
      <c r="R1268" s="926"/>
      <c r="S1268" s="926"/>
      <c r="T1268" s="926"/>
      <c r="U1268" s="926"/>
      <c r="V1268" s="926"/>
      <c r="W1268" s="926"/>
      <c r="X1268" s="926"/>
      <c r="Y1268" s="926"/>
      <c r="Z1268" s="926"/>
      <c r="AA1268" s="926"/>
      <c r="AB1268" s="926"/>
      <c r="AC1268" s="926"/>
      <c r="AD1268" s="926"/>
      <c r="AE1268" s="926"/>
    </row>
    <row r="1269" spans="1:31" ht="15" hidden="1" customHeight="1" thickBot="1" x14ac:dyDescent="0.25">
      <c r="A1269" s="943"/>
      <c r="B1269" s="938"/>
      <c r="C1269" s="891"/>
      <c r="D1269" s="891"/>
      <c r="E1269" s="984">
        <f t="shared" si="153"/>
        <v>0</v>
      </c>
      <c r="F1269" s="890">
        <f>IF(A1269=0,0,ROUND(E1269/VLOOKUP(A1269,'Teaching Areas'!$A$18:$B$86,2,FALSE),0))</f>
        <v>0</v>
      </c>
      <c r="G1269" s="891"/>
      <c r="H1269" s="890" t="str">
        <f t="shared" si="154"/>
        <v/>
      </c>
      <c r="I1269" s="983"/>
      <c r="J1269" s="923"/>
      <c r="K1269" s="922"/>
      <c r="L1269" s="922"/>
      <c r="M1269" s="922"/>
      <c r="N1269" s="924"/>
      <c r="O1269" s="1096" t="str">
        <f t="shared" si="155"/>
        <v/>
      </c>
      <c r="P1269" s="926"/>
      <c r="Q1269" s="926"/>
      <c r="R1269" s="926"/>
      <c r="S1269" s="926"/>
      <c r="T1269" s="926"/>
      <c r="U1269" s="926"/>
      <c r="V1269" s="926"/>
      <c r="W1269" s="926"/>
      <c r="X1269" s="926"/>
      <c r="Y1269" s="926"/>
      <c r="Z1269" s="926"/>
      <c r="AA1269" s="926"/>
      <c r="AB1269" s="926"/>
      <c r="AC1269" s="926"/>
      <c r="AD1269" s="926"/>
      <c r="AE1269" s="926"/>
    </row>
    <row r="1270" spans="1:31" ht="15" hidden="1" customHeight="1" thickBot="1" x14ac:dyDescent="0.25">
      <c r="A1270" s="943"/>
      <c r="B1270" s="938"/>
      <c r="C1270" s="891"/>
      <c r="D1270" s="891"/>
      <c r="E1270" s="984">
        <f t="shared" si="153"/>
        <v>0</v>
      </c>
      <c r="F1270" s="890">
        <f>IF(A1270=0,0,ROUND(E1270/VLOOKUP(A1270,'Teaching Areas'!$A$18:$B$86,2,FALSE),0))</f>
        <v>0</v>
      </c>
      <c r="G1270" s="891"/>
      <c r="H1270" s="890" t="str">
        <f t="shared" si="154"/>
        <v/>
      </c>
      <c r="I1270" s="983"/>
      <c r="J1270" s="923"/>
      <c r="K1270" s="922"/>
      <c r="L1270" s="922"/>
      <c r="M1270" s="922"/>
      <c r="N1270" s="924"/>
      <c r="O1270" s="1096" t="str">
        <f t="shared" si="155"/>
        <v/>
      </c>
      <c r="P1270" s="926"/>
      <c r="Q1270" s="926"/>
      <c r="R1270" s="926"/>
      <c r="S1270" s="926"/>
      <c r="T1270" s="926"/>
      <c r="U1270" s="926"/>
      <c r="V1270" s="926"/>
      <c r="W1270" s="926"/>
      <c r="X1270" s="926"/>
      <c r="Y1270" s="926"/>
      <c r="Z1270" s="926"/>
      <c r="AA1270" s="926"/>
      <c r="AB1270" s="926"/>
      <c r="AC1270" s="926"/>
      <c r="AD1270" s="926"/>
      <c r="AE1270" s="926"/>
    </row>
    <row r="1271" spans="1:31" ht="15" hidden="1" customHeight="1" thickBot="1" x14ac:dyDescent="0.25">
      <c r="A1271" s="943"/>
      <c r="B1271" s="938"/>
      <c r="C1271" s="891"/>
      <c r="D1271" s="891"/>
      <c r="E1271" s="984">
        <f t="shared" si="153"/>
        <v>0</v>
      </c>
      <c r="F1271" s="890">
        <f>IF(A1271=0,0,ROUND(E1271/VLOOKUP(A1271,'Teaching Areas'!$A$18:$B$86,2,FALSE),0))</f>
        <v>0</v>
      </c>
      <c r="G1271" s="891"/>
      <c r="H1271" s="890" t="str">
        <f t="shared" si="154"/>
        <v/>
      </c>
      <c r="I1271" s="983"/>
      <c r="J1271" s="923"/>
      <c r="K1271" s="922"/>
      <c r="L1271" s="922"/>
      <c r="M1271" s="922"/>
      <c r="N1271" s="924"/>
      <c r="O1271" s="1096" t="str">
        <f t="shared" si="155"/>
        <v/>
      </c>
      <c r="P1271" s="926"/>
      <c r="Q1271" s="926"/>
      <c r="R1271" s="926"/>
      <c r="S1271" s="926"/>
      <c r="T1271" s="926"/>
      <c r="U1271" s="926"/>
      <c r="V1271" s="926"/>
      <c r="W1271" s="926"/>
      <c r="X1271" s="926"/>
      <c r="Y1271" s="926"/>
      <c r="Z1271" s="926"/>
      <c r="AA1271" s="926"/>
      <c r="AB1271" s="926"/>
      <c r="AC1271" s="926"/>
      <c r="AD1271" s="926"/>
      <c r="AE1271" s="926"/>
    </row>
    <row r="1272" spans="1:31" ht="15" hidden="1" customHeight="1" thickBot="1" x14ac:dyDescent="0.25">
      <c r="A1272" s="943"/>
      <c r="B1272" s="938"/>
      <c r="C1272" s="891"/>
      <c r="D1272" s="891"/>
      <c r="E1272" s="984">
        <f t="shared" si="153"/>
        <v>0</v>
      </c>
      <c r="F1272" s="890">
        <f>IF(A1272=0,0,ROUND(E1272/VLOOKUP(A1272,'Teaching Areas'!$A$18:$B$86,2,FALSE),0))</f>
        <v>0</v>
      </c>
      <c r="G1272" s="891"/>
      <c r="H1272" s="890" t="str">
        <f t="shared" si="154"/>
        <v/>
      </c>
      <c r="I1272" s="983"/>
      <c r="J1272" s="923"/>
      <c r="K1272" s="922"/>
      <c r="L1272" s="922"/>
      <c r="M1272" s="922"/>
      <c r="N1272" s="924"/>
      <c r="O1272" s="1096" t="str">
        <f t="shared" si="155"/>
        <v/>
      </c>
      <c r="P1272" s="926"/>
      <c r="Q1272" s="926"/>
      <c r="R1272" s="926"/>
      <c r="S1272" s="926"/>
      <c r="T1272" s="926"/>
      <c r="U1272" s="926"/>
      <c r="V1272" s="926"/>
      <c r="W1272" s="926"/>
      <c r="X1272" s="926"/>
      <c r="Y1272" s="926"/>
      <c r="Z1272" s="926"/>
      <c r="AA1272" s="926"/>
      <c r="AB1272" s="926"/>
      <c r="AC1272" s="926"/>
      <c r="AD1272" s="926"/>
      <c r="AE1272" s="926"/>
    </row>
    <row r="1273" spans="1:31" ht="15" hidden="1" customHeight="1" thickBot="1" x14ac:dyDescent="0.25">
      <c r="A1273" s="943"/>
      <c r="B1273" s="938"/>
      <c r="C1273" s="891"/>
      <c r="D1273" s="891"/>
      <c r="E1273" s="984">
        <f t="shared" si="153"/>
        <v>0</v>
      </c>
      <c r="F1273" s="890">
        <f>IF(A1273=0,0,ROUND(E1273/VLOOKUP(A1273,'Teaching Areas'!$A$18:$B$86,2,FALSE),0))</f>
        <v>0</v>
      </c>
      <c r="G1273" s="891"/>
      <c r="H1273" s="890" t="str">
        <f t="shared" si="154"/>
        <v/>
      </c>
      <c r="I1273" s="983"/>
      <c r="J1273" s="923"/>
      <c r="K1273" s="922"/>
      <c r="L1273" s="922"/>
      <c r="M1273" s="922"/>
      <c r="N1273" s="924"/>
      <c r="O1273" s="1096" t="str">
        <f t="shared" si="155"/>
        <v/>
      </c>
      <c r="P1273" s="926"/>
      <c r="Q1273" s="926"/>
      <c r="R1273" s="926"/>
      <c r="S1273" s="926"/>
      <c r="T1273" s="926"/>
      <c r="U1273" s="926"/>
      <c r="V1273" s="926"/>
      <c r="W1273" s="926"/>
      <c r="X1273" s="926"/>
      <c r="Y1273" s="926"/>
      <c r="Z1273" s="926"/>
      <c r="AA1273" s="926"/>
      <c r="AB1273" s="926"/>
      <c r="AC1273" s="926"/>
      <c r="AD1273" s="926"/>
      <c r="AE1273" s="926"/>
    </row>
    <row r="1274" spans="1:31" ht="15" hidden="1" customHeight="1" thickBot="1" x14ac:dyDescent="0.25">
      <c r="A1274" s="943"/>
      <c r="B1274" s="938"/>
      <c r="C1274" s="891"/>
      <c r="D1274" s="891"/>
      <c r="E1274" s="984">
        <f t="shared" si="153"/>
        <v>0</v>
      </c>
      <c r="F1274" s="890">
        <f>IF(A1274=0,0,ROUND(E1274/VLOOKUP(A1274,'Teaching Areas'!$A$18:$B$86,2,FALSE),0))</f>
        <v>0</v>
      </c>
      <c r="G1274" s="891"/>
      <c r="H1274" s="890" t="str">
        <f t="shared" si="154"/>
        <v/>
      </c>
      <c r="I1274" s="983"/>
      <c r="J1274" s="923"/>
      <c r="K1274" s="922"/>
      <c r="L1274" s="922"/>
      <c r="M1274" s="922"/>
      <c r="N1274" s="924"/>
      <c r="O1274" s="1096" t="str">
        <f t="shared" si="155"/>
        <v/>
      </c>
      <c r="P1274" s="926"/>
      <c r="Q1274" s="926"/>
      <c r="R1274" s="926"/>
      <c r="S1274" s="926"/>
      <c r="T1274" s="926"/>
      <c r="U1274" s="926"/>
      <c r="V1274" s="926"/>
      <c r="W1274" s="926"/>
      <c r="X1274" s="926"/>
      <c r="Y1274" s="926"/>
      <c r="Z1274" s="926"/>
      <c r="AA1274" s="926"/>
      <c r="AB1274" s="926"/>
      <c r="AC1274" s="926"/>
      <c r="AD1274" s="926"/>
      <c r="AE1274" s="926"/>
    </row>
    <row r="1275" spans="1:31" ht="15" hidden="1" customHeight="1" thickBot="1" x14ac:dyDescent="0.25">
      <c r="A1275" s="943"/>
      <c r="B1275" s="938"/>
      <c r="C1275" s="891"/>
      <c r="D1275" s="891"/>
      <c r="E1275" s="984">
        <f t="shared" si="153"/>
        <v>0</v>
      </c>
      <c r="F1275" s="890">
        <f>IF(A1275=0,0,ROUND(E1275/VLOOKUP(A1275,'Teaching Areas'!$A$18:$B$86,2,FALSE),0))</f>
        <v>0</v>
      </c>
      <c r="G1275" s="891"/>
      <c r="H1275" s="890" t="str">
        <f t="shared" si="154"/>
        <v/>
      </c>
      <c r="I1275" s="983"/>
      <c r="J1275" s="923"/>
      <c r="K1275" s="922"/>
      <c r="L1275" s="922"/>
      <c r="M1275" s="922"/>
      <c r="N1275" s="924"/>
      <c r="O1275" s="1096" t="str">
        <f t="shared" si="155"/>
        <v/>
      </c>
      <c r="P1275" s="926"/>
      <c r="Q1275" s="926"/>
      <c r="R1275" s="926"/>
      <c r="S1275" s="926"/>
      <c r="T1275" s="926"/>
      <c r="U1275" s="926"/>
      <c r="V1275" s="926"/>
      <c r="W1275" s="926"/>
      <c r="X1275" s="926"/>
      <c r="Y1275" s="926"/>
      <c r="Z1275" s="926"/>
      <c r="AA1275" s="926"/>
      <c r="AB1275" s="926"/>
      <c r="AC1275" s="926"/>
      <c r="AD1275" s="926"/>
      <c r="AE1275" s="926"/>
    </row>
    <row r="1276" spans="1:31" ht="15" hidden="1" customHeight="1" thickBot="1" x14ac:dyDescent="0.25">
      <c r="A1276" s="943"/>
      <c r="B1276" s="938"/>
      <c r="C1276" s="891"/>
      <c r="D1276" s="891"/>
      <c r="E1276" s="984">
        <f t="shared" si="153"/>
        <v>0</v>
      </c>
      <c r="F1276" s="890">
        <f>IF(A1276=0,0,ROUND(E1276/VLOOKUP(A1276,'Teaching Areas'!$A$18:$B$86,2,FALSE),0))</f>
        <v>0</v>
      </c>
      <c r="G1276" s="891"/>
      <c r="H1276" s="890" t="str">
        <f t="shared" si="154"/>
        <v/>
      </c>
      <c r="I1276" s="983"/>
      <c r="J1276" s="923"/>
      <c r="K1276" s="922"/>
      <c r="L1276" s="922"/>
      <c r="M1276" s="922"/>
      <c r="N1276" s="924"/>
      <c r="O1276" s="1096" t="str">
        <f t="shared" si="155"/>
        <v/>
      </c>
      <c r="P1276" s="926"/>
      <c r="Q1276" s="926"/>
      <c r="R1276" s="926"/>
      <c r="S1276" s="926"/>
      <c r="T1276" s="926"/>
      <c r="U1276" s="926"/>
      <c r="V1276" s="926"/>
      <c r="W1276" s="926"/>
      <c r="X1276" s="926"/>
      <c r="Y1276" s="926"/>
      <c r="Z1276" s="926"/>
      <c r="AA1276" s="926"/>
      <c r="AB1276" s="926"/>
      <c r="AC1276" s="926"/>
      <c r="AD1276" s="926"/>
      <c r="AE1276" s="926"/>
    </row>
    <row r="1277" spans="1:31" ht="15" hidden="1" customHeight="1" thickBot="1" x14ac:dyDescent="0.25">
      <c r="A1277" s="943"/>
      <c r="B1277" s="938"/>
      <c r="C1277" s="891"/>
      <c r="D1277" s="891"/>
      <c r="E1277" s="984">
        <f t="shared" si="153"/>
        <v>0</v>
      </c>
      <c r="F1277" s="890">
        <f>IF(A1277=0,0,ROUND(E1277/VLOOKUP(A1277,'Teaching Areas'!$A$18:$B$86,2,FALSE),0))</f>
        <v>0</v>
      </c>
      <c r="G1277" s="891"/>
      <c r="H1277" s="890" t="str">
        <f t="shared" si="154"/>
        <v/>
      </c>
      <c r="I1277" s="983"/>
      <c r="J1277" s="923"/>
      <c r="K1277" s="922"/>
      <c r="L1277" s="922"/>
      <c r="M1277" s="922"/>
      <c r="N1277" s="924"/>
      <c r="O1277" s="1096" t="str">
        <f t="shared" si="155"/>
        <v/>
      </c>
      <c r="P1277" s="926"/>
      <c r="Q1277" s="926"/>
      <c r="R1277" s="926"/>
      <c r="S1277" s="926"/>
      <c r="T1277" s="926"/>
      <c r="U1277" s="926"/>
      <c r="V1277" s="926"/>
      <c r="W1277" s="926"/>
      <c r="X1277" s="926"/>
      <c r="Y1277" s="926"/>
      <c r="Z1277" s="926"/>
      <c r="AA1277" s="926"/>
      <c r="AB1277" s="926"/>
      <c r="AC1277" s="926"/>
      <c r="AD1277" s="926"/>
      <c r="AE1277" s="926"/>
    </row>
    <row r="1278" spans="1:31" ht="15" hidden="1" customHeight="1" thickBot="1" x14ac:dyDescent="0.25">
      <c r="A1278" s="943"/>
      <c r="B1278" s="938"/>
      <c r="C1278" s="891"/>
      <c r="D1278" s="891"/>
      <c r="E1278" s="984">
        <f t="shared" si="153"/>
        <v>0</v>
      </c>
      <c r="F1278" s="890">
        <f>IF(A1278=0,0,ROUND(E1278/VLOOKUP(A1278,'Teaching Areas'!$A$18:$B$86,2,FALSE),0))</f>
        <v>0</v>
      </c>
      <c r="G1278" s="891"/>
      <c r="H1278" s="890" t="str">
        <f t="shared" si="154"/>
        <v/>
      </c>
      <c r="I1278" s="983"/>
      <c r="J1278" s="923"/>
      <c r="K1278" s="922"/>
      <c r="L1278" s="922"/>
      <c r="M1278" s="922"/>
      <c r="N1278" s="924"/>
      <c r="O1278" s="1096" t="str">
        <f t="shared" si="155"/>
        <v/>
      </c>
      <c r="P1278" s="926"/>
      <c r="Q1278" s="926"/>
      <c r="R1278" s="926"/>
      <c r="S1278" s="926"/>
      <c r="T1278" s="926"/>
      <c r="U1278" s="926"/>
      <c r="V1278" s="926"/>
      <c r="W1278" s="926"/>
      <c r="X1278" s="926"/>
      <c r="Y1278" s="926"/>
      <c r="Z1278" s="926"/>
      <c r="AA1278" s="926"/>
      <c r="AB1278" s="926"/>
      <c r="AC1278" s="926"/>
      <c r="AD1278" s="926"/>
      <c r="AE1278" s="926"/>
    </row>
    <row r="1279" spans="1:31" ht="15" hidden="1" customHeight="1" thickBot="1" x14ac:dyDescent="0.25">
      <c r="A1279" s="943"/>
      <c r="B1279" s="938"/>
      <c r="C1279" s="891"/>
      <c r="D1279" s="891"/>
      <c r="E1279" s="984">
        <f t="shared" si="153"/>
        <v>0</v>
      </c>
      <c r="F1279" s="890">
        <f>IF(A1279=0,0,ROUND(E1279/VLOOKUP(A1279,'Teaching Areas'!$A$18:$B$86,2,FALSE),0))</f>
        <v>0</v>
      </c>
      <c r="G1279" s="891"/>
      <c r="H1279" s="890" t="str">
        <f t="shared" si="154"/>
        <v/>
      </c>
      <c r="I1279" s="983"/>
      <c r="J1279" s="923"/>
      <c r="K1279" s="922"/>
      <c r="L1279" s="922"/>
      <c r="M1279" s="922"/>
      <c r="N1279" s="924"/>
      <c r="O1279" s="1096" t="str">
        <f t="shared" si="155"/>
        <v/>
      </c>
      <c r="P1279" s="926"/>
      <c r="Q1279" s="926"/>
      <c r="R1279" s="926"/>
      <c r="S1279" s="926"/>
      <c r="T1279" s="926"/>
      <c r="U1279" s="926"/>
      <c r="V1279" s="926"/>
      <c r="W1279" s="926"/>
      <c r="X1279" s="926"/>
      <c r="Y1279" s="926"/>
      <c r="Z1279" s="926"/>
      <c r="AA1279" s="926"/>
      <c r="AB1279" s="926"/>
      <c r="AC1279" s="926"/>
      <c r="AD1279" s="926"/>
      <c r="AE1279" s="926"/>
    </row>
    <row r="1280" spans="1:31" ht="15" hidden="1" customHeight="1" thickBot="1" x14ac:dyDescent="0.25">
      <c r="A1280" s="943"/>
      <c r="B1280" s="939"/>
      <c r="C1280" s="891"/>
      <c r="D1280" s="891"/>
      <c r="E1280" s="984">
        <f t="shared" si="153"/>
        <v>0</v>
      </c>
      <c r="F1280" s="890">
        <f>IF(A1280=0,0,ROUND(E1280/VLOOKUP(A1280,'Teaching Areas'!$A$18:$B$86,2,FALSE),0))</f>
        <v>0</v>
      </c>
      <c r="G1280" s="892"/>
      <c r="H1280" s="890" t="str">
        <f t="shared" si="154"/>
        <v/>
      </c>
      <c r="I1280" s="985"/>
      <c r="J1280" s="923"/>
      <c r="K1280" s="922"/>
      <c r="L1280" s="922"/>
      <c r="M1280" s="922"/>
      <c r="N1280" s="924"/>
      <c r="O1280" s="1096" t="str">
        <f t="shared" si="155"/>
        <v/>
      </c>
      <c r="P1280" s="926"/>
      <c r="Q1280" s="926"/>
      <c r="R1280" s="926"/>
      <c r="S1280" s="926"/>
      <c r="T1280" s="926"/>
      <c r="U1280" s="926"/>
      <c r="V1280" s="926"/>
      <c r="W1280" s="926"/>
      <c r="X1280" s="926"/>
      <c r="Y1280" s="926"/>
      <c r="Z1280" s="926"/>
      <c r="AA1280" s="926"/>
      <c r="AB1280" s="926"/>
      <c r="AC1280" s="926"/>
      <c r="AD1280" s="926"/>
      <c r="AE1280" s="926"/>
    </row>
    <row r="1281" spans="1:31" ht="15" hidden="1" customHeight="1" thickBot="1" x14ac:dyDescent="0.25">
      <c r="A1281" s="943"/>
      <c r="B1281" s="939"/>
      <c r="C1281" s="891"/>
      <c r="D1281" s="891"/>
      <c r="E1281" s="984">
        <f t="shared" si="153"/>
        <v>0</v>
      </c>
      <c r="F1281" s="890">
        <f>IF(A1281=0,0,ROUND(E1281/VLOOKUP(A1281,'Teaching Areas'!$A$18:$B$86,2,FALSE),0))</f>
        <v>0</v>
      </c>
      <c r="G1281" s="892"/>
      <c r="H1281" s="890" t="str">
        <f t="shared" si="154"/>
        <v/>
      </c>
      <c r="I1281" s="985"/>
      <c r="J1281" s="923"/>
      <c r="K1281" s="922"/>
      <c r="L1281" s="922"/>
      <c r="M1281" s="922"/>
      <c r="N1281" s="924"/>
      <c r="O1281" s="1096" t="str">
        <f t="shared" si="155"/>
        <v/>
      </c>
      <c r="P1281" s="926"/>
      <c r="Q1281" s="926"/>
      <c r="R1281" s="926"/>
      <c r="S1281" s="926"/>
      <c r="T1281" s="926"/>
      <c r="U1281" s="926"/>
      <c r="V1281" s="926"/>
      <c r="W1281" s="926"/>
      <c r="X1281" s="926"/>
      <c r="Y1281" s="926"/>
      <c r="Z1281" s="926"/>
      <c r="AA1281" s="926"/>
      <c r="AB1281" s="926"/>
      <c r="AC1281" s="926"/>
      <c r="AD1281" s="926"/>
      <c r="AE1281" s="926"/>
    </row>
    <row r="1282" spans="1:31" ht="15" hidden="1" customHeight="1" thickBot="1" x14ac:dyDescent="0.25">
      <c r="A1282" s="943"/>
      <c r="B1282" s="938"/>
      <c r="C1282" s="891"/>
      <c r="D1282" s="891"/>
      <c r="E1282" s="984">
        <f t="shared" si="153"/>
        <v>0</v>
      </c>
      <c r="F1282" s="890">
        <f>IF(A1282=0,0,ROUND(E1282/VLOOKUP(A1282,'Teaching Areas'!$A$18:$B$86,2,FALSE),0))</f>
        <v>0</v>
      </c>
      <c r="G1282" s="891"/>
      <c r="H1282" s="890" t="str">
        <f t="shared" si="154"/>
        <v/>
      </c>
      <c r="I1282" s="983"/>
      <c r="J1282" s="923"/>
      <c r="K1282" s="922"/>
      <c r="L1282" s="922"/>
      <c r="M1282" s="922"/>
      <c r="N1282" s="924"/>
      <c r="O1282" s="1096" t="str">
        <f t="shared" si="155"/>
        <v/>
      </c>
      <c r="P1282" s="926"/>
      <c r="Q1282" s="926"/>
      <c r="R1282" s="926"/>
      <c r="S1282" s="926"/>
      <c r="T1282" s="926"/>
      <c r="U1282" s="926"/>
      <c r="V1282" s="926"/>
      <c r="W1282" s="926"/>
      <c r="X1282" s="926"/>
      <c r="Y1282" s="926"/>
      <c r="Z1282" s="926"/>
      <c r="AA1282" s="926"/>
      <c r="AB1282" s="926"/>
      <c r="AC1282" s="926"/>
      <c r="AD1282" s="926"/>
      <c r="AE1282" s="926"/>
    </row>
    <row r="1283" spans="1:31" ht="15" hidden="1" customHeight="1" thickBot="1" x14ac:dyDescent="0.25">
      <c r="A1283" s="943"/>
      <c r="B1283" s="938"/>
      <c r="C1283" s="891"/>
      <c r="D1283" s="891"/>
      <c r="E1283" s="984">
        <f t="shared" si="153"/>
        <v>0</v>
      </c>
      <c r="F1283" s="890">
        <f>IF(A1283=0,0,ROUND(E1283/VLOOKUP(A1283,'Teaching Areas'!$A$18:$B$86,2,FALSE),0))</f>
        <v>0</v>
      </c>
      <c r="G1283" s="891"/>
      <c r="H1283" s="890" t="str">
        <f t="shared" si="154"/>
        <v/>
      </c>
      <c r="I1283" s="983"/>
      <c r="J1283" s="923"/>
      <c r="K1283" s="922"/>
      <c r="L1283" s="922"/>
      <c r="M1283" s="922"/>
      <c r="N1283" s="924"/>
      <c r="O1283" s="1096" t="str">
        <f t="shared" ref="O1283:O1317" si="156">IF(A1283=0,"",LEFT(A1283,FIND(" ",A1283)-1))</f>
        <v/>
      </c>
      <c r="P1283" s="926"/>
      <c r="Q1283" s="926"/>
      <c r="R1283" s="926"/>
      <c r="S1283" s="926"/>
      <c r="T1283" s="926"/>
      <c r="U1283" s="926"/>
      <c r="V1283" s="926"/>
      <c r="W1283" s="926"/>
      <c r="X1283" s="926"/>
      <c r="Y1283" s="926"/>
      <c r="Z1283" s="926"/>
      <c r="AA1283" s="926"/>
      <c r="AB1283" s="926"/>
      <c r="AC1283" s="926"/>
      <c r="AD1283" s="926"/>
      <c r="AE1283" s="926"/>
    </row>
    <row r="1284" spans="1:31" ht="15" hidden="1" customHeight="1" thickBot="1" x14ac:dyDescent="0.25">
      <c r="A1284" s="943"/>
      <c r="B1284" s="937"/>
      <c r="C1284" s="893"/>
      <c r="D1284" s="893"/>
      <c r="E1284" s="984">
        <f t="shared" si="153"/>
        <v>0</v>
      </c>
      <c r="F1284" s="890">
        <f>IF(A1284=0,0,ROUND(E1284/VLOOKUP(A1284,'Teaching Areas'!$A$18:$B$86,2,FALSE),0))</f>
        <v>0</v>
      </c>
      <c r="G1284" s="891"/>
      <c r="H1284" s="890" t="str">
        <f t="shared" si="154"/>
        <v/>
      </c>
      <c r="I1284" s="983"/>
      <c r="J1284" s="923"/>
      <c r="K1284" s="922"/>
      <c r="L1284" s="922"/>
      <c r="M1284" s="922"/>
      <c r="N1284" s="924"/>
      <c r="O1284" s="1096" t="str">
        <f t="shared" si="156"/>
        <v/>
      </c>
      <c r="P1284" s="926"/>
      <c r="Q1284" s="926"/>
      <c r="R1284" s="926"/>
      <c r="S1284" s="926"/>
      <c r="T1284" s="926"/>
      <c r="U1284" s="926"/>
      <c r="V1284" s="926"/>
      <c r="W1284" s="926"/>
      <c r="X1284" s="926"/>
      <c r="Y1284" s="926"/>
      <c r="Z1284" s="926"/>
      <c r="AA1284" s="926"/>
      <c r="AB1284" s="926"/>
      <c r="AC1284" s="926"/>
      <c r="AD1284" s="926"/>
      <c r="AE1284" s="926"/>
    </row>
    <row r="1285" spans="1:31" ht="15" hidden="1" customHeight="1" thickBot="1" x14ac:dyDescent="0.25">
      <c r="A1285" s="943"/>
      <c r="B1285" s="938"/>
      <c r="C1285" s="891"/>
      <c r="D1285" s="891"/>
      <c r="E1285" s="984">
        <f t="shared" si="153"/>
        <v>0</v>
      </c>
      <c r="F1285" s="890">
        <f>IF(A1285=0,0,ROUND(E1285/VLOOKUP(A1285,'Teaching Areas'!$A$18:$B$86,2,FALSE),0))</f>
        <v>0</v>
      </c>
      <c r="G1285" s="891"/>
      <c r="H1285" s="890" t="str">
        <f t="shared" si="154"/>
        <v/>
      </c>
      <c r="I1285" s="983"/>
      <c r="J1285" s="923"/>
      <c r="K1285" s="922"/>
      <c r="L1285" s="922"/>
      <c r="M1285" s="922"/>
      <c r="N1285" s="924"/>
      <c r="O1285" s="1096" t="str">
        <f t="shared" si="156"/>
        <v/>
      </c>
      <c r="P1285" s="926"/>
      <c r="Q1285" s="926"/>
      <c r="R1285" s="926"/>
      <c r="S1285" s="926"/>
      <c r="T1285" s="926"/>
      <c r="U1285" s="926"/>
      <c r="V1285" s="926"/>
      <c r="W1285" s="926"/>
      <c r="X1285" s="926"/>
      <c r="Y1285" s="926"/>
      <c r="Z1285" s="926"/>
      <c r="AA1285" s="926"/>
      <c r="AB1285" s="926"/>
      <c r="AC1285" s="926"/>
      <c r="AD1285" s="926"/>
      <c r="AE1285" s="926"/>
    </row>
    <row r="1286" spans="1:31" ht="15" hidden="1" customHeight="1" thickBot="1" x14ac:dyDescent="0.25">
      <c r="A1286" s="943"/>
      <c r="B1286" s="938"/>
      <c r="C1286" s="891"/>
      <c r="D1286" s="891"/>
      <c r="E1286" s="984">
        <f t="shared" si="153"/>
        <v>0</v>
      </c>
      <c r="F1286" s="890">
        <f>IF(A1286=0,0,ROUND(E1286/VLOOKUP(A1286,'Teaching Areas'!$A$18:$B$86,2,FALSE),0))</f>
        <v>0</v>
      </c>
      <c r="G1286" s="891"/>
      <c r="H1286" s="890" t="str">
        <f t="shared" si="154"/>
        <v/>
      </c>
      <c r="I1286" s="983"/>
      <c r="J1286" s="923"/>
      <c r="K1286" s="922"/>
      <c r="L1286" s="922"/>
      <c r="M1286" s="922"/>
      <c r="N1286" s="924"/>
      <c r="O1286" s="1096" t="str">
        <f t="shared" si="156"/>
        <v/>
      </c>
      <c r="P1286" s="926"/>
      <c r="Q1286" s="926"/>
      <c r="R1286" s="926"/>
      <c r="S1286" s="926"/>
      <c r="T1286" s="926"/>
      <c r="U1286" s="926"/>
      <c r="V1286" s="926"/>
      <c r="W1286" s="926"/>
      <c r="X1286" s="926"/>
      <c r="Y1286" s="926"/>
      <c r="Z1286" s="926"/>
      <c r="AA1286" s="926"/>
      <c r="AB1286" s="926"/>
      <c r="AC1286" s="926"/>
      <c r="AD1286" s="926"/>
      <c r="AE1286" s="926"/>
    </row>
    <row r="1287" spans="1:31" ht="15" hidden="1" customHeight="1" thickBot="1" x14ac:dyDescent="0.25">
      <c r="A1287" s="943"/>
      <c r="B1287" s="938"/>
      <c r="C1287" s="891"/>
      <c r="D1287" s="891"/>
      <c r="E1287" s="984">
        <f t="shared" si="153"/>
        <v>0</v>
      </c>
      <c r="F1287" s="890">
        <f>IF(A1287=0,0,ROUND(E1287/VLOOKUP(A1287,'Teaching Areas'!$A$18:$B$86,2,FALSE),0))</f>
        <v>0</v>
      </c>
      <c r="G1287" s="891"/>
      <c r="H1287" s="890" t="str">
        <f t="shared" si="154"/>
        <v/>
      </c>
      <c r="I1287" s="983"/>
      <c r="J1287" s="923"/>
      <c r="K1287" s="922"/>
      <c r="L1287" s="922"/>
      <c r="M1287" s="922"/>
      <c r="N1287" s="924"/>
      <c r="O1287" s="1096" t="str">
        <f t="shared" si="156"/>
        <v/>
      </c>
      <c r="P1287" s="926"/>
      <c r="Q1287" s="926"/>
      <c r="R1287" s="926"/>
      <c r="S1287" s="926"/>
      <c r="T1287" s="926"/>
      <c r="U1287" s="926"/>
      <c r="V1287" s="926"/>
      <c r="W1287" s="926"/>
      <c r="X1287" s="926"/>
      <c r="Y1287" s="926"/>
      <c r="Z1287" s="926"/>
      <c r="AA1287" s="926"/>
      <c r="AB1287" s="926"/>
      <c r="AC1287" s="926"/>
      <c r="AD1287" s="926"/>
      <c r="AE1287" s="926"/>
    </row>
    <row r="1288" spans="1:31" ht="15" hidden="1" customHeight="1" thickBot="1" x14ac:dyDescent="0.25">
      <c r="A1288" s="943"/>
      <c r="B1288" s="938"/>
      <c r="C1288" s="891"/>
      <c r="D1288" s="891"/>
      <c r="E1288" s="984">
        <f t="shared" si="153"/>
        <v>0</v>
      </c>
      <c r="F1288" s="890">
        <f>IF(A1288=0,0,ROUND(E1288/VLOOKUP(A1288,'Teaching Areas'!$A$18:$B$86,2,FALSE),0))</f>
        <v>0</v>
      </c>
      <c r="G1288" s="891"/>
      <c r="H1288" s="890" t="str">
        <f t="shared" si="154"/>
        <v/>
      </c>
      <c r="I1288" s="983"/>
      <c r="J1288" s="923"/>
      <c r="K1288" s="922"/>
      <c r="L1288" s="922"/>
      <c r="M1288" s="922"/>
      <c r="N1288" s="924"/>
      <c r="O1288" s="1096" t="str">
        <f t="shared" si="156"/>
        <v/>
      </c>
      <c r="P1288" s="926"/>
      <c r="Q1288" s="926"/>
      <c r="R1288" s="926"/>
      <c r="S1288" s="926"/>
      <c r="T1288" s="926"/>
      <c r="U1288" s="926"/>
      <c r="V1288" s="926"/>
      <c r="W1288" s="926"/>
      <c r="X1288" s="926"/>
      <c r="Y1288" s="926"/>
      <c r="Z1288" s="926"/>
      <c r="AA1288" s="926"/>
      <c r="AB1288" s="926"/>
      <c r="AC1288" s="926"/>
      <c r="AD1288" s="926"/>
      <c r="AE1288" s="926"/>
    </row>
    <row r="1289" spans="1:31" ht="15" hidden="1" customHeight="1" thickBot="1" x14ac:dyDescent="0.25">
      <c r="A1289" s="943"/>
      <c r="B1289" s="938"/>
      <c r="C1289" s="891"/>
      <c r="D1289" s="891"/>
      <c r="E1289" s="984">
        <f t="shared" si="153"/>
        <v>0</v>
      </c>
      <c r="F1289" s="890">
        <f>IF(A1289=0,0,ROUND(E1289/VLOOKUP(A1289,'Teaching Areas'!$A$18:$B$86,2,FALSE),0))</f>
        <v>0</v>
      </c>
      <c r="G1289" s="891"/>
      <c r="H1289" s="890" t="str">
        <f t="shared" si="154"/>
        <v/>
      </c>
      <c r="I1289" s="983"/>
      <c r="J1289" s="923"/>
      <c r="K1289" s="922"/>
      <c r="L1289" s="922"/>
      <c r="M1289" s="922"/>
      <c r="N1289" s="924"/>
      <c r="O1289" s="1096" t="str">
        <f t="shared" si="156"/>
        <v/>
      </c>
      <c r="P1289" s="926"/>
      <c r="Q1289" s="926"/>
      <c r="R1289" s="926"/>
      <c r="S1289" s="926"/>
      <c r="T1289" s="926"/>
      <c r="U1289" s="926"/>
      <c r="V1289" s="926"/>
      <c r="W1289" s="926"/>
      <c r="X1289" s="926"/>
      <c r="Y1289" s="926"/>
      <c r="Z1289" s="926"/>
      <c r="AA1289" s="926"/>
      <c r="AB1289" s="926"/>
      <c r="AC1289" s="926"/>
      <c r="AD1289" s="926"/>
      <c r="AE1289" s="926"/>
    </row>
    <row r="1290" spans="1:31" ht="15" hidden="1" customHeight="1" thickBot="1" x14ac:dyDescent="0.25">
      <c r="A1290" s="943"/>
      <c r="B1290" s="938"/>
      <c r="C1290" s="891"/>
      <c r="D1290" s="891"/>
      <c r="E1290" s="984">
        <f t="shared" si="153"/>
        <v>0</v>
      </c>
      <c r="F1290" s="890">
        <f>IF(A1290=0,0,ROUND(E1290/VLOOKUP(A1290,'Teaching Areas'!$A$18:$B$86,2,FALSE),0))</f>
        <v>0</v>
      </c>
      <c r="G1290" s="891"/>
      <c r="H1290" s="890" t="str">
        <f t="shared" si="154"/>
        <v/>
      </c>
      <c r="I1290" s="983"/>
      <c r="J1290" s="923"/>
      <c r="K1290" s="922"/>
      <c r="L1290" s="922"/>
      <c r="M1290" s="922"/>
      <c r="N1290" s="924"/>
      <c r="O1290" s="1096" t="str">
        <f t="shared" si="156"/>
        <v/>
      </c>
      <c r="P1290" s="926"/>
      <c r="Q1290" s="926"/>
      <c r="R1290" s="926"/>
      <c r="S1290" s="926"/>
      <c r="T1290" s="926"/>
      <c r="U1290" s="926"/>
      <c r="V1290" s="926"/>
      <c r="W1290" s="926"/>
      <c r="X1290" s="926"/>
      <c r="Y1290" s="926"/>
      <c r="Z1290" s="926"/>
      <c r="AA1290" s="926"/>
      <c r="AB1290" s="926"/>
      <c r="AC1290" s="926"/>
      <c r="AD1290" s="926"/>
      <c r="AE1290" s="926"/>
    </row>
    <row r="1291" spans="1:31" ht="15" hidden="1" customHeight="1" thickBot="1" x14ac:dyDescent="0.25">
      <c r="A1291" s="943"/>
      <c r="B1291" s="938"/>
      <c r="C1291" s="891"/>
      <c r="D1291" s="891"/>
      <c r="E1291" s="984">
        <f t="shared" si="153"/>
        <v>0</v>
      </c>
      <c r="F1291" s="890">
        <f>IF(A1291=0,0,ROUND(E1291/VLOOKUP(A1291,'Teaching Areas'!$A$18:$B$86,2,FALSE),0))</f>
        <v>0</v>
      </c>
      <c r="G1291" s="891"/>
      <c r="H1291" s="890" t="str">
        <f t="shared" si="154"/>
        <v/>
      </c>
      <c r="I1291" s="983"/>
      <c r="J1291" s="923"/>
      <c r="K1291" s="922"/>
      <c r="L1291" s="922"/>
      <c r="M1291" s="922"/>
      <c r="N1291" s="924"/>
      <c r="O1291" s="1096" t="str">
        <f t="shared" si="156"/>
        <v/>
      </c>
      <c r="P1291" s="926"/>
      <c r="Q1291" s="926"/>
      <c r="R1291" s="926"/>
      <c r="S1291" s="926"/>
      <c r="T1291" s="926"/>
      <c r="U1291" s="926"/>
      <c r="V1291" s="926"/>
      <c r="W1291" s="926"/>
      <c r="X1291" s="926"/>
      <c r="Y1291" s="926"/>
      <c r="Z1291" s="926"/>
      <c r="AA1291" s="926"/>
      <c r="AB1291" s="926"/>
      <c r="AC1291" s="926"/>
      <c r="AD1291" s="926"/>
      <c r="AE1291" s="926"/>
    </row>
    <row r="1292" spans="1:31" ht="15" hidden="1" customHeight="1" thickBot="1" x14ac:dyDescent="0.25">
      <c r="A1292" s="943"/>
      <c r="B1292" s="938"/>
      <c r="C1292" s="891"/>
      <c r="D1292" s="891"/>
      <c r="E1292" s="984">
        <f t="shared" si="153"/>
        <v>0</v>
      </c>
      <c r="F1292" s="890">
        <f>IF(A1292=0,0,ROUND(E1292/VLOOKUP(A1292,'Teaching Areas'!$A$18:$B$86,2,FALSE),0))</f>
        <v>0</v>
      </c>
      <c r="G1292" s="891"/>
      <c r="H1292" s="890" t="str">
        <f t="shared" si="154"/>
        <v/>
      </c>
      <c r="I1292" s="983"/>
      <c r="J1292" s="923"/>
      <c r="K1292" s="922"/>
      <c r="L1292" s="922"/>
      <c r="M1292" s="922"/>
      <c r="N1292" s="924"/>
      <c r="O1292" s="1096" t="str">
        <f t="shared" si="156"/>
        <v/>
      </c>
      <c r="P1292" s="926"/>
      <c r="Q1292" s="926"/>
      <c r="R1292" s="926"/>
      <c r="S1292" s="926"/>
      <c r="T1292" s="926"/>
      <c r="U1292" s="926"/>
      <c r="V1292" s="926"/>
      <c r="W1292" s="926"/>
      <c r="X1292" s="926"/>
      <c r="Y1292" s="926"/>
      <c r="Z1292" s="926"/>
      <c r="AA1292" s="926"/>
      <c r="AB1292" s="926"/>
      <c r="AC1292" s="926"/>
      <c r="AD1292" s="926"/>
      <c r="AE1292" s="926"/>
    </row>
    <row r="1293" spans="1:31" ht="15" hidden="1" customHeight="1" thickBot="1" x14ac:dyDescent="0.25">
      <c r="A1293" s="943"/>
      <c r="B1293" s="938"/>
      <c r="C1293" s="891"/>
      <c r="D1293" s="891"/>
      <c r="E1293" s="984">
        <f t="shared" si="153"/>
        <v>0</v>
      </c>
      <c r="F1293" s="890">
        <f>IF(A1293=0,0,ROUND(E1293/VLOOKUP(A1293,'Teaching Areas'!$A$18:$B$86,2,FALSE),0))</f>
        <v>0</v>
      </c>
      <c r="G1293" s="891"/>
      <c r="H1293" s="890" t="str">
        <f t="shared" si="154"/>
        <v/>
      </c>
      <c r="I1293" s="983"/>
      <c r="J1293" s="923"/>
      <c r="K1293" s="922"/>
      <c r="L1293" s="922"/>
      <c r="M1293" s="922"/>
      <c r="N1293" s="924"/>
      <c r="O1293" s="1096" t="str">
        <f t="shared" si="156"/>
        <v/>
      </c>
      <c r="P1293" s="926"/>
      <c r="Q1293" s="926"/>
      <c r="R1293" s="926"/>
      <c r="S1293" s="926"/>
      <c r="T1293" s="926"/>
      <c r="U1293" s="926"/>
      <c r="V1293" s="926"/>
      <c r="W1293" s="926"/>
      <c r="X1293" s="926"/>
      <c r="Y1293" s="926"/>
      <c r="Z1293" s="926"/>
      <c r="AA1293" s="926"/>
      <c r="AB1293" s="926"/>
      <c r="AC1293" s="926"/>
      <c r="AD1293" s="926"/>
      <c r="AE1293" s="926"/>
    </row>
    <row r="1294" spans="1:31" ht="15" hidden="1" customHeight="1" thickBot="1" x14ac:dyDescent="0.25">
      <c r="A1294" s="943"/>
      <c r="B1294" s="938"/>
      <c r="C1294" s="891"/>
      <c r="D1294" s="891"/>
      <c r="E1294" s="984">
        <f t="shared" si="153"/>
        <v>0</v>
      </c>
      <c r="F1294" s="890">
        <f>IF(A1294=0,0,ROUND(E1294/VLOOKUP(A1294,'Teaching Areas'!$A$18:$B$86,2,FALSE),0))</f>
        <v>0</v>
      </c>
      <c r="G1294" s="891"/>
      <c r="H1294" s="890" t="str">
        <f t="shared" si="154"/>
        <v/>
      </c>
      <c r="I1294" s="983"/>
      <c r="J1294" s="923"/>
      <c r="K1294" s="922"/>
      <c r="L1294" s="922"/>
      <c r="M1294" s="922"/>
      <c r="N1294" s="924"/>
      <c r="O1294" s="1096" t="str">
        <f t="shared" si="156"/>
        <v/>
      </c>
      <c r="P1294" s="926"/>
      <c r="Q1294" s="926"/>
      <c r="R1294" s="926"/>
      <c r="S1294" s="926"/>
      <c r="T1294" s="926"/>
      <c r="U1294" s="926"/>
      <c r="V1294" s="926"/>
      <c r="W1294" s="926"/>
      <c r="X1294" s="926"/>
      <c r="Y1294" s="926"/>
      <c r="Z1294" s="926"/>
      <c r="AA1294" s="926"/>
      <c r="AB1294" s="926"/>
      <c r="AC1294" s="926"/>
      <c r="AD1294" s="926"/>
      <c r="AE1294" s="926"/>
    </row>
    <row r="1295" spans="1:31" ht="15" hidden="1" customHeight="1" thickBot="1" x14ac:dyDescent="0.25">
      <c r="A1295" s="943"/>
      <c r="B1295" s="938"/>
      <c r="C1295" s="891"/>
      <c r="D1295" s="891"/>
      <c r="E1295" s="984">
        <f t="shared" si="153"/>
        <v>0</v>
      </c>
      <c r="F1295" s="890">
        <f>IF(A1295=0,0,ROUND(E1295/VLOOKUP(A1295,'Teaching Areas'!$A$18:$B$86,2,FALSE),0))</f>
        <v>0</v>
      </c>
      <c r="G1295" s="891"/>
      <c r="H1295" s="890" t="str">
        <f t="shared" si="154"/>
        <v/>
      </c>
      <c r="I1295" s="983"/>
      <c r="J1295" s="923"/>
      <c r="K1295" s="922"/>
      <c r="L1295" s="922"/>
      <c r="M1295" s="922"/>
      <c r="N1295" s="924"/>
      <c r="O1295" s="1096" t="str">
        <f t="shared" si="156"/>
        <v/>
      </c>
      <c r="P1295" s="926"/>
      <c r="Q1295" s="926"/>
      <c r="R1295" s="926"/>
      <c r="S1295" s="926"/>
      <c r="T1295" s="926"/>
      <c r="U1295" s="926"/>
      <c r="V1295" s="926"/>
      <c r="W1295" s="926"/>
      <c r="X1295" s="926"/>
      <c r="Y1295" s="926"/>
      <c r="Z1295" s="926"/>
      <c r="AA1295" s="926"/>
      <c r="AB1295" s="926"/>
      <c r="AC1295" s="926"/>
      <c r="AD1295" s="926"/>
      <c r="AE1295" s="926"/>
    </row>
    <row r="1296" spans="1:31" ht="15" hidden="1" customHeight="1" thickBot="1" x14ac:dyDescent="0.25">
      <c r="A1296" s="943"/>
      <c r="B1296" s="938"/>
      <c r="C1296" s="891"/>
      <c r="D1296" s="891"/>
      <c r="E1296" s="984">
        <f t="shared" si="153"/>
        <v>0</v>
      </c>
      <c r="F1296" s="890">
        <f>IF(A1296=0,0,ROUND(E1296/VLOOKUP(A1296,'Teaching Areas'!$A$18:$B$86,2,FALSE),0))</f>
        <v>0</v>
      </c>
      <c r="G1296" s="891"/>
      <c r="H1296" s="890" t="str">
        <f t="shared" si="154"/>
        <v/>
      </c>
      <c r="I1296" s="983"/>
      <c r="J1296" s="923"/>
      <c r="K1296" s="922"/>
      <c r="L1296" s="922"/>
      <c r="M1296" s="922"/>
      <c r="N1296" s="924"/>
      <c r="O1296" s="1096" t="str">
        <f t="shared" si="156"/>
        <v/>
      </c>
      <c r="P1296" s="926"/>
      <c r="Q1296" s="926"/>
      <c r="R1296" s="926"/>
      <c r="S1296" s="926"/>
      <c r="T1296" s="926"/>
      <c r="U1296" s="926"/>
      <c r="V1296" s="926"/>
      <c r="W1296" s="926"/>
      <c r="X1296" s="926"/>
      <c r="Y1296" s="926"/>
      <c r="Z1296" s="926"/>
      <c r="AA1296" s="926"/>
      <c r="AB1296" s="926"/>
      <c r="AC1296" s="926"/>
      <c r="AD1296" s="926"/>
      <c r="AE1296" s="926"/>
    </row>
    <row r="1297" spans="1:31" ht="15" hidden="1" customHeight="1" thickBot="1" x14ac:dyDescent="0.25">
      <c r="A1297" s="943"/>
      <c r="B1297" s="938"/>
      <c r="C1297" s="891"/>
      <c r="D1297" s="891"/>
      <c r="E1297" s="984">
        <f t="shared" si="153"/>
        <v>0</v>
      </c>
      <c r="F1297" s="890">
        <f>IF(A1297=0,0,ROUND(E1297/VLOOKUP(A1297,'Teaching Areas'!$A$18:$B$86,2,FALSE),0))</f>
        <v>0</v>
      </c>
      <c r="G1297" s="891"/>
      <c r="H1297" s="890" t="str">
        <f t="shared" si="154"/>
        <v/>
      </c>
      <c r="I1297" s="983"/>
      <c r="J1297" s="923"/>
      <c r="K1297" s="922"/>
      <c r="L1297" s="922"/>
      <c r="M1297" s="922"/>
      <c r="N1297" s="924"/>
      <c r="O1297" s="1096" t="str">
        <f t="shared" si="156"/>
        <v/>
      </c>
      <c r="P1297" s="926"/>
      <c r="Q1297" s="926"/>
      <c r="R1297" s="926"/>
      <c r="S1297" s="926"/>
      <c r="T1297" s="926"/>
      <c r="U1297" s="926"/>
      <c r="V1297" s="926"/>
      <c r="W1297" s="926"/>
      <c r="X1297" s="926"/>
      <c r="Y1297" s="926"/>
      <c r="Z1297" s="926"/>
      <c r="AA1297" s="926"/>
      <c r="AB1297" s="926"/>
      <c r="AC1297" s="926"/>
      <c r="AD1297" s="926"/>
      <c r="AE1297" s="926"/>
    </row>
    <row r="1298" spans="1:31" ht="15" hidden="1" customHeight="1" thickBot="1" x14ac:dyDescent="0.25">
      <c r="A1298" s="943"/>
      <c r="B1298" s="938"/>
      <c r="C1298" s="891"/>
      <c r="D1298" s="891"/>
      <c r="E1298" s="984">
        <f t="shared" si="153"/>
        <v>0</v>
      </c>
      <c r="F1298" s="890">
        <f>IF(A1298=0,0,ROUND(E1298/VLOOKUP(A1298,'Teaching Areas'!$A$18:$B$86,2,FALSE),0))</f>
        <v>0</v>
      </c>
      <c r="G1298" s="891"/>
      <c r="H1298" s="890" t="str">
        <f t="shared" si="154"/>
        <v/>
      </c>
      <c r="I1298" s="983"/>
      <c r="J1298" s="923"/>
      <c r="K1298" s="922"/>
      <c r="L1298" s="922"/>
      <c r="M1298" s="922"/>
      <c r="N1298" s="924"/>
      <c r="O1298" s="1096" t="str">
        <f t="shared" si="156"/>
        <v/>
      </c>
      <c r="P1298" s="926"/>
      <c r="Q1298" s="926"/>
      <c r="R1298" s="926"/>
      <c r="S1298" s="926"/>
      <c r="T1298" s="926"/>
      <c r="U1298" s="926"/>
      <c r="V1298" s="926"/>
      <c r="W1298" s="926"/>
      <c r="X1298" s="926"/>
      <c r="Y1298" s="926"/>
      <c r="Z1298" s="926"/>
      <c r="AA1298" s="926"/>
      <c r="AB1298" s="926"/>
      <c r="AC1298" s="926"/>
      <c r="AD1298" s="926"/>
      <c r="AE1298" s="926"/>
    </row>
    <row r="1299" spans="1:31" ht="15" hidden="1" customHeight="1" thickBot="1" x14ac:dyDescent="0.25">
      <c r="A1299" s="943"/>
      <c r="B1299" s="939"/>
      <c r="C1299" s="891"/>
      <c r="D1299" s="891"/>
      <c r="E1299" s="984">
        <f t="shared" si="153"/>
        <v>0</v>
      </c>
      <c r="F1299" s="890">
        <f>IF(A1299=0,0,ROUND(E1299/VLOOKUP(A1299,'Teaching Areas'!$A$18:$B$86,2,FALSE),0))</f>
        <v>0</v>
      </c>
      <c r="G1299" s="892"/>
      <c r="H1299" s="890" t="str">
        <f t="shared" si="154"/>
        <v/>
      </c>
      <c r="I1299" s="985"/>
      <c r="J1299" s="923"/>
      <c r="K1299" s="922"/>
      <c r="L1299" s="922"/>
      <c r="M1299" s="922"/>
      <c r="N1299" s="924"/>
      <c r="O1299" s="1096" t="str">
        <f t="shared" si="156"/>
        <v/>
      </c>
      <c r="P1299" s="926"/>
      <c r="Q1299" s="926"/>
      <c r="R1299" s="926"/>
      <c r="S1299" s="926"/>
      <c r="T1299" s="926"/>
      <c r="U1299" s="926"/>
      <c r="V1299" s="926"/>
      <c r="W1299" s="926"/>
      <c r="X1299" s="926"/>
      <c r="Y1299" s="926"/>
      <c r="Z1299" s="926"/>
      <c r="AA1299" s="926"/>
      <c r="AB1299" s="926"/>
      <c r="AC1299" s="926"/>
      <c r="AD1299" s="926"/>
      <c r="AE1299" s="926"/>
    </row>
    <row r="1300" spans="1:31" ht="15" hidden="1" customHeight="1" thickBot="1" x14ac:dyDescent="0.25">
      <c r="A1300" s="943"/>
      <c r="B1300" s="939"/>
      <c r="C1300" s="891"/>
      <c r="D1300" s="891"/>
      <c r="E1300" s="984">
        <f t="shared" si="153"/>
        <v>0</v>
      </c>
      <c r="F1300" s="890">
        <f>IF(A1300=0,0,ROUND(E1300/VLOOKUP(A1300,'Teaching Areas'!$A$18:$B$86,2,FALSE),0))</f>
        <v>0</v>
      </c>
      <c r="G1300" s="892"/>
      <c r="H1300" s="890" t="str">
        <f t="shared" si="154"/>
        <v/>
      </c>
      <c r="I1300" s="985"/>
      <c r="J1300" s="923"/>
      <c r="K1300" s="922"/>
      <c r="L1300" s="922"/>
      <c r="M1300" s="922"/>
      <c r="N1300" s="924"/>
      <c r="O1300" s="1096" t="str">
        <f t="shared" si="156"/>
        <v/>
      </c>
      <c r="P1300" s="926"/>
      <c r="Q1300" s="926"/>
      <c r="R1300" s="926"/>
      <c r="S1300" s="926"/>
      <c r="T1300" s="926"/>
      <c r="U1300" s="926"/>
      <c r="V1300" s="926"/>
      <c r="W1300" s="926"/>
      <c r="X1300" s="926"/>
      <c r="Y1300" s="926"/>
      <c r="Z1300" s="926"/>
      <c r="AA1300" s="926"/>
      <c r="AB1300" s="926"/>
      <c r="AC1300" s="926"/>
      <c r="AD1300" s="926"/>
      <c r="AE1300" s="926"/>
    </row>
    <row r="1301" spans="1:31" ht="15" hidden="1" customHeight="1" thickBot="1" x14ac:dyDescent="0.25">
      <c r="A1301" s="943"/>
      <c r="B1301" s="938"/>
      <c r="C1301" s="891"/>
      <c r="D1301" s="891"/>
      <c r="E1301" s="984">
        <f t="shared" si="153"/>
        <v>0</v>
      </c>
      <c r="F1301" s="890">
        <f>IF(A1301=0,0,ROUND(E1301/VLOOKUP(A1301,'Teaching Areas'!$A$18:$B$86,2,FALSE),0))</f>
        <v>0</v>
      </c>
      <c r="G1301" s="891"/>
      <c r="H1301" s="890" t="str">
        <f t="shared" si="154"/>
        <v/>
      </c>
      <c r="I1301" s="983"/>
      <c r="J1301" s="923"/>
      <c r="K1301" s="922"/>
      <c r="L1301" s="922"/>
      <c r="M1301" s="922"/>
      <c r="N1301" s="924"/>
      <c r="O1301" s="1096" t="str">
        <f t="shared" si="156"/>
        <v/>
      </c>
      <c r="P1301" s="926"/>
      <c r="Q1301" s="926"/>
      <c r="R1301" s="926"/>
      <c r="S1301" s="926"/>
      <c r="T1301" s="926"/>
      <c r="U1301" s="926"/>
      <c r="V1301" s="926"/>
      <c r="W1301" s="926"/>
      <c r="X1301" s="926"/>
      <c r="Y1301" s="926"/>
      <c r="Z1301" s="926"/>
      <c r="AA1301" s="926"/>
      <c r="AB1301" s="926"/>
      <c r="AC1301" s="926"/>
      <c r="AD1301" s="926"/>
      <c r="AE1301" s="926"/>
    </row>
    <row r="1302" spans="1:31" ht="15" hidden="1" customHeight="1" thickBot="1" x14ac:dyDescent="0.25">
      <c r="A1302" s="943"/>
      <c r="B1302" s="938"/>
      <c r="C1302" s="891"/>
      <c r="D1302" s="891"/>
      <c r="E1302" s="984">
        <f t="shared" si="153"/>
        <v>0</v>
      </c>
      <c r="F1302" s="890">
        <f>IF(A1302=0,0,ROUND(E1302/VLOOKUP(A1302,'Teaching Areas'!$A$18:$B$86,2,FALSE),0))</f>
        <v>0</v>
      </c>
      <c r="G1302" s="891"/>
      <c r="H1302" s="890" t="str">
        <f t="shared" si="154"/>
        <v/>
      </c>
      <c r="I1302" s="983"/>
      <c r="J1302" s="923"/>
      <c r="K1302" s="922"/>
      <c r="L1302" s="922"/>
      <c r="M1302" s="922"/>
      <c r="N1302" s="924"/>
      <c r="O1302" s="1096" t="str">
        <f t="shared" si="156"/>
        <v/>
      </c>
      <c r="P1302" s="926"/>
      <c r="Q1302" s="926"/>
      <c r="R1302" s="926"/>
      <c r="S1302" s="926"/>
      <c r="T1302" s="926"/>
      <c r="U1302" s="926"/>
      <c r="V1302" s="926"/>
      <c r="W1302" s="926"/>
      <c r="X1302" s="926"/>
      <c r="Y1302" s="926"/>
      <c r="Z1302" s="926"/>
      <c r="AA1302" s="926"/>
      <c r="AB1302" s="926"/>
      <c r="AC1302" s="926"/>
      <c r="AD1302" s="926"/>
      <c r="AE1302" s="926"/>
    </row>
    <row r="1303" spans="1:31" ht="15" hidden="1" customHeight="1" thickBot="1" x14ac:dyDescent="0.25">
      <c r="A1303" s="943"/>
      <c r="B1303" s="938"/>
      <c r="C1303" s="891"/>
      <c r="D1303" s="891"/>
      <c r="E1303" s="984">
        <f t="shared" si="153"/>
        <v>0</v>
      </c>
      <c r="F1303" s="890">
        <f>IF(A1303=0,0,ROUND(E1303/VLOOKUP(A1303,'Teaching Areas'!$A$18:$B$86,2,FALSE),0))</f>
        <v>0</v>
      </c>
      <c r="G1303" s="891"/>
      <c r="H1303" s="890" t="str">
        <f t="shared" si="154"/>
        <v/>
      </c>
      <c r="I1303" s="983"/>
      <c r="J1303" s="923"/>
      <c r="K1303" s="922"/>
      <c r="L1303" s="922"/>
      <c r="M1303" s="922"/>
      <c r="N1303" s="924"/>
      <c r="O1303" s="1096" t="str">
        <f t="shared" si="156"/>
        <v/>
      </c>
      <c r="P1303" s="926"/>
      <c r="Q1303" s="926"/>
      <c r="R1303" s="926"/>
      <c r="S1303" s="926"/>
      <c r="T1303" s="926"/>
      <c r="U1303" s="926"/>
      <c r="V1303" s="926"/>
      <c r="W1303" s="926"/>
      <c r="X1303" s="926"/>
      <c r="Y1303" s="926"/>
      <c r="Z1303" s="926"/>
      <c r="AA1303" s="926"/>
      <c r="AB1303" s="926"/>
      <c r="AC1303" s="926"/>
      <c r="AD1303" s="926"/>
      <c r="AE1303" s="926"/>
    </row>
    <row r="1304" spans="1:31" ht="15" hidden="1" customHeight="1" thickBot="1" x14ac:dyDescent="0.25">
      <c r="A1304" s="943"/>
      <c r="B1304" s="938"/>
      <c r="C1304" s="891"/>
      <c r="D1304" s="891"/>
      <c r="E1304" s="984">
        <f t="shared" si="153"/>
        <v>0</v>
      </c>
      <c r="F1304" s="890">
        <f>IF(A1304=0,0,ROUND(E1304/VLOOKUP(A1304,'Teaching Areas'!$A$18:$B$86,2,FALSE),0))</f>
        <v>0</v>
      </c>
      <c r="G1304" s="891"/>
      <c r="H1304" s="890" t="str">
        <f t="shared" si="154"/>
        <v/>
      </c>
      <c r="I1304" s="983"/>
      <c r="J1304" s="923"/>
      <c r="K1304" s="922"/>
      <c r="L1304" s="922"/>
      <c r="M1304" s="922"/>
      <c r="N1304" s="924"/>
      <c r="O1304" s="1096" t="str">
        <f t="shared" si="156"/>
        <v/>
      </c>
      <c r="P1304" s="926"/>
      <c r="Q1304" s="926"/>
      <c r="R1304" s="926"/>
      <c r="S1304" s="926"/>
      <c r="T1304" s="926"/>
      <c r="U1304" s="926"/>
      <c r="V1304" s="926"/>
      <c r="W1304" s="926"/>
      <c r="X1304" s="926"/>
      <c r="Y1304" s="926"/>
      <c r="Z1304" s="926"/>
      <c r="AA1304" s="926"/>
      <c r="AB1304" s="926"/>
      <c r="AC1304" s="926"/>
      <c r="AD1304" s="926"/>
      <c r="AE1304" s="926"/>
    </row>
    <row r="1305" spans="1:31" ht="15" hidden="1" customHeight="1" thickBot="1" x14ac:dyDescent="0.25">
      <c r="A1305" s="943"/>
      <c r="B1305" s="938"/>
      <c r="C1305" s="891"/>
      <c r="D1305" s="891"/>
      <c r="E1305" s="984">
        <f t="shared" si="153"/>
        <v>0</v>
      </c>
      <c r="F1305" s="890">
        <f>IF(A1305=0,0,ROUND(E1305/VLOOKUP(A1305,'Teaching Areas'!$A$18:$B$86,2,FALSE),0))</f>
        <v>0</v>
      </c>
      <c r="G1305" s="891"/>
      <c r="H1305" s="890" t="str">
        <f t="shared" si="154"/>
        <v/>
      </c>
      <c r="I1305" s="983"/>
      <c r="J1305" s="923"/>
      <c r="K1305" s="922"/>
      <c r="L1305" s="922"/>
      <c r="M1305" s="922"/>
      <c r="N1305" s="924"/>
      <c r="O1305" s="1096" t="str">
        <f t="shared" si="156"/>
        <v/>
      </c>
      <c r="P1305" s="926"/>
      <c r="Q1305" s="926"/>
      <c r="R1305" s="926"/>
      <c r="S1305" s="926"/>
      <c r="T1305" s="926"/>
      <c r="U1305" s="926"/>
      <c r="V1305" s="926"/>
      <c r="W1305" s="926"/>
      <c r="X1305" s="926"/>
      <c r="Y1305" s="926"/>
      <c r="Z1305" s="926"/>
      <c r="AA1305" s="926"/>
      <c r="AB1305" s="926"/>
      <c r="AC1305" s="926"/>
      <c r="AD1305" s="926"/>
      <c r="AE1305" s="926"/>
    </row>
    <row r="1306" spans="1:31" ht="15" hidden="1" customHeight="1" thickBot="1" x14ac:dyDescent="0.25">
      <c r="A1306" s="943"/>
      <c r="B1306" s="938"/>
      <c r="C1306" s="891"/>
      <c r="D1306" s="891"/>
      <c r="E1306" s="984">
        <f t="shared" si="153"/>
        <v>0</v>
      </c>
      <c r="F1306" s="890">
        <f>IF(A1306=0,0,ROUND(E1306/VLOOKUP(A1306,'Teaching Areas'!$A$18:$B$86,2,FALSE),0))</f>
        <v>0</v>
      </c>
      <c r="G1306" s="891"/>
      <c r="H1306" s="890" t="str">
        <f t="shared" si="154"/>
        <v/>
      </c>
      <c r="I1306" s="983"/>
      <c r="J1306" s="923"/>
      <c r="K1306" s="922"/>
      <c r="L1306" s="922"/>
      <c r="M1306" s="922"/>
      <c r="N1306" s="924"/>
      <c r="O1306" s="1096" t="str">
        <f t="shared" si="156"/>
        <v/>
      </c>
      <c r="P1306" s="926"/>
      <c r="Q1306" s="926"/>
      <c r="R1306" s="926"/>
      <c r="S1306" s="926"/>
      <c r="T1306" s="926"/>
      <c r="U1306" s="926"/>
      <c r="V1306" s="926"/>
      <c r="W1306" s="926"/>
      <c r="X1306" s="926"/>
      <c r="Y1306" s="926"/>
      <c r="Z1306" s="926"/>
      <c r="AA1306" s="926"/>
      <c r="AB1306" s="926"/>
      <c r="AC1306" s="926"/>
      <c r="AD1306" s="926"/>
      <c r="AE1306" s="926"/>
    </row>
    <row r="1307" spans="1:31" ht="15" hidden="1" customHeight="1" thickBot="1" x14ac:dyDescent="0.25">
      <c r="A1307" s="943"/>
      <c r="B1307" s="938"/>
      <c r="C1307" s="891"/>
      <c r="D1307" s="891"/>
      <c r="E1307" s="984">
        <f t="shared" si="153"/>
        <v>0</v>
      </c>
      <c r="F1307" s="890">
        <f>IF(A1307=0,0,ROUND(E1307/VLOOKUP(A1307,'Teaching Areas'!$A$18:$B$86,2,FALSE),0))</f>
        <v>0</v>
      </c>
      <c r="G1307" s="891"/>
      <c r="H1307" s="890" t="str">
        <f t="shared" si="154"/>
        <v/>
      </c>
      <c r="I1307" s="983"/>
      <c r="J1307" s="923"/>
      <c r="K1307" s="922"/>
      <c r="L1307" s="922"/>
      <c r="M1307" s="922"/>
      <c r="N1307" s="924"/>
      <c r="O1307" s="1096" t="str">
        <f t="shared" si="156"/>
        <v/>
      </c>
      <c r="P1307" s="926"/>
      <c r="Q1307" s="926"/>
      <c r="R1307" s="926"/>
      <c r="S1307" s="926"/>
      <c r="T1307" s="926"/>
      <c r="U1307" s="926"/>
      <c r="V1307" s="926"/>
      <c r="W1307" s="926"/>
      <c r="X1307" s="926"/>
      <c r="Y1307" s="926"/>
      <c r="Z1307" s="926"/>
      <c r="AA1307" s="926"/>
      <c r="AB1307" s="926"/>
      <c r="AC1307" s="926"/>
      <c r="AD1307" s="926"/>
      <c r="AE1307" s="926"/>
    </row>
    <row r="1308" spans="1:31" ht="15" hidden="1" customHeight="1" thickBot="1" x14ac:dyDescent="0.25">
      <c r="A1308" s="943"/>
      <c r="B1308" s="938"/>
      <c r="C1308" s="891"/>
      <c r="D1308" s="891"/>
      <c r="E1308" s="984">
        <f t="shared" si="153"/>
        <v>0</v>
      </c>
      <c r="F1308" s="890">
        <f>IF(A1308=0,0,ROUND(E1308/VLOOKUP(A1308,'Teaching Areas'!$A$18:$B$86,2,FALSE),0))</f>
        <v>0</v>
      </c>
      <c r="G1308" s="891"/>
      <c r="H1308" s="890" t="str">
        <f t="shared" si="154"/>
        <v/>
      </c>
      <c r="I1308" s="983"/>
      <c r="J1308" s="923"/>
      <c r="K1308" s="922"/>
      <c r="L1308" s="922"/>
      <c r="M1308" s="922"/>
      <c r="N1308" s="924"/>
      <c r="O1308" s="1096" t="str">
        <f t="shared" si="156"/>
        <v/>
      </c>
      <c r="P1308" s="926"/>
      <c r="Q1308" s="926"/>
      <c r="R1308" s="926"/>
      <c r="S1308" s="926"/>
      <c r="T1308" s="926"/>
      <c r="U1308" s="926"/>
      <c r="V1308" s="926"/>
      <c r="W1308" s="926"/>
      <c r="X1308" s="926"/>
      <c r="Y1308" s="926"/>
      <c r="Z1308" s="926"/>
      <c r="AA1308" s="926"/>
      <c r="AB1308" s="926"/>
      <c r="AC1308" s="926"/>
      <c r="AD1308" s="926"/>
      <c r="AE1308" s="926"/>
    </row>
    <row r="1309" spans="1:31" ht="15" hidden="1" customHeight="1" thickBot="1" x14ac:dyDescent="0.25">
      <c r="A1309" s="943"/>
      <c r="B1309" s="938"/>
      <c r="C1309" s="891"/>
      <c r="D1309" s="891"/>
      <c r="E1309" s="984">
        <f t="shared" si="153"/>
        <v>0</v>
      </c>
      <c r="F1309" s="890">
        <f>IF(A1309=0,0,ROUND(E1309/VLOOKUP(A1309,'Teaching Areas'!$A$18:$B$86,2,FALSE),0))</f>
        <v>0</v>
      </c>
      <c r="G1309" s="891"/>
      <c r="H1309" s="890" t="str">
        <f t="shared" si="154"/>
        <v/>
      </c>
      <c r="I1309" s="983"/>
      <c r="J1309" s="923"/>
      <c r="K1309" s="922"/>
      <c r="L1309" s="922"/>
      <c r="M1309" s="922"/>
      <c r="N1309" s="924"/>
      <c r="O1309" s="1096" t="str">
        <f t="shared" si="156"/>
        <v/>
      </c>
      <c r="P1309" s="926"/>
      <c r="Q1309" s="926"/>
      <c r="R1309" s="926"/>
      <c r="S1309" s="926"/>
      <c r="T1309" s="926"/>
      <c r="U1309" s="926"/>
      <c r="V1309" s="926"/>
      <c r="W1309" s="926"/>
      <c r="X1309" s="926"/>
      <c r="Y1309" s="926"/>
      <c r="Z1309" s="926"/>
      <c r="AA1309" s="926"/>
      <c r="AB1309" s="926"/>
      <c r="AC1309" s="926"/>
      <c r="AD1309" s="926"/>
      <c r="AE1309" s="926"/>
    </row>
    <row r="1310" spans="1:31" ht="15" hidden="1" customHeight="1" thickBot="1" x14ac:dyDescent="0.25">
      <c r="A1310" s="943"/>
      <c r="B1310" s="938"/>
      <c r="C1310" s="891"/>
      <c r="D1310" s="891"/>
      <c r="E1310" s="984">
        <f t="shared" si="153"/>
        <v>0</v>
      </c>
      <c r="F1310" s="890">
        <f>IF(A1310=0,0,ROUND(E1310/VLOOKUP(A1310,'Teaching Areas'!$A$18:$B$86,2,FALSE),0))</f>
        <v>0</v>
      </c>
      <c r="G1310" s="891"/>
      <c r="H1310" s="890" t="str">
        <f t="shared" si="154"/>
        <v/>
      </c>
      <c r="I1310" s="983"/>
      <c r="J1310" s="923"/>
      <c r="K1310" s="922"/>
      <c r="L1310" s="922"/>
      <c r="M1310" s="922"/>
      <c r="N1310" s="924"/>
      <c r="O1310" s="1096" t="str">
        <f t="shared" si="156"/>
        <v/>
      </c>
      <c r="P1310" s="926"/>
      <c r="Q1310" s="926"/>
      <c r="R1310" s="926"/>
      <c r="S1310" s="926"/>
      <c r="T1310" s="926"/>
      <c r="U1310" s="926"/>
      <c r="V1310" s="926"/>
      <c r="W1310" s="926"/>
      <c r="X1310" s="926"/>
      <c r="Y1310" s="926"/>
      <c r="Z1310" s="926"/>
      <c r="AA1310" s="926"/>
      <c r="AB1310" s="926"/>
      <c r="AC1310" s="926"/>
      <c r="AD1310" s="926"/>
      <c r="AE1310" s="926"/>
    </row>
    <row r="1311" spans="1:31" ht="15" hidden="1" customHeight="1" thickBot="1" x14ac:dyDescent="0.25">
      <c r="A1311" s="943"/>
      <c r="B1311" s="938"/>
      <c r="C1311" s="891"/>
      <c r="D1311" s="891"/>
      <c r="E1311" s="984">
        <f t="shared" si="153"/>
        <v>0</v>
      </c>
      <c r="F1311" s="890">
        <f>IF(A1311=0,0,ROUND(E1311/VLOOKUP(A1311,'Teaching Areas'!$A$18:$B$86,2,FALSE),0))</f>
        <v>0</v>
      </c>
      <c r="G1311" s="891"/>
      <c r="H1311" s="890" t="str">
        <f t="shared" si="154"/>
        <v/>
      </c>
      <c r="I1311" s="983"/>
      <c r="J1311" s="923"/>
      <c r="K1311" s="922"/>
      <c r="L1311" s="922"/>
      <c r="M1311" s="922"/>
      <c r="N1311" s="924"/>
      <c r="O1311" s="1096" t="str">
        <f t="shared" si="156"/>
        <v/>
      </c>
      <c r="P1311" s="926"/>
      <c r="Q1311" s="926"/>
      <c r="R1311" s="926"/>
      <c r="S1311" s="926"/>
      <c r="T1311" s="926"/>
      <c r="U1311" s="926"/>
      <c r="V1311" s="926"/>
      <c r="W1311" s="926"/>
      <c r="X1311" s="926"/>
      <c r="Y1311" s="926"/>
      <c r="Z1311" s="926"/>
      <c r="AA1311" s="926"/>
      <c r="AB1311" s="926"/>
      <c r="AC1311" s="926"/>
      <c r="AD1311" s="926"/>
      <c r="AE1311" s="926"/>
    </row>
    <row r="1312" spans="1:31" ht="15" hidden="1" customHeight="1" thickBot="1" x14ac:dyDescent="0.25">
      <c r="A1312" s="943"/>
      <c r="B1312" s="938"/>
      <c r="C1312" s="891"/>
      <c r="D1312" s="891"/>
      <c r="E1312" s="984">
        <f t="shared" si="153"/>
        <v>0</v>
      </c>
      <c r="F1312" s="890">
        <f>IF(A1312=0,0,ROUND(E1312/VLOOKUP(A1312,'Teaching Areas'!$A$18:$B$86,2,FALSE),0))</f>
        <v>0</v>
      </c>
      <c r="G1312" s="891"/>
      <c r="H1312" s="890" t="str">
        <f t="shared" si="154"/>
        <v/>
      </c>
      <c r="I1312" s="983"/>
      <c r="J1312" s="923"/>
      <c r="K1312" s="922"/>
      <c r="L1312" s="922"/>
      <c r="M1312" s="922"/>
      <c r="N1312" s="924"/>
      <c r="O1312" s="1096" t="str">
        <f t="shared" si="156"/>
        <v/>
      </c>
      <c r="P1312" s="926"/>
      <c r="Q1312" s="926"/>
      <c r="R1312" s="926"/>
      <c r="S1312" s="926"/>
      <c r="T1312" s="926"/>
      <c r="U1312" s="926"/>
      <c r="V1312" s="926"/>
      <c r="W1312" s="926"/>
      <c r="X1312" s="926"/>
      <c r="Y1312" s="926"/>
      <c r="Z1312" s="926"/>
      <c r="AA1312" s="926"/>
      <c r="AB1312" s="926"/>
      <c r="AC1312" s="926"/>
      <c r="AD1312" s="926"/>
      <c r="AE1312" s="926"/>
    </row>
    <row r="1313" spans="1:31" ht="15" hidden="1" customHeight="1" thickBot="1" x14ac:dyDescent="0.25">
      <c r="A1313" s="943"/>
      <c r="B1313" s="938"/>
      <c r="C1313" s="891"/>
      <c r="D1313" s="891"/>
      <c r="E1313" s="984">
        <f t="shared" si="153"/>
        <v>0</v>
      </c>
      <c r="F1313" s="890">
        <f>IF(A1313=0,0,ROUND(E1313/VLOOKUP(A1313,'Teaching Areas'!$A$18:$B$86,2,FALSE),0))</f>
        <v>0</v>
      </c>
      <c r="G1313" s="891"/>
      <c r="H1313" s="890" t="str">
        <f t="shared" si="154"/>
        <v/>
      </c>
      <c r="I1313" s="983"/>
      <c r="J1313" s="923"/>
      <c r="K1313" s="922"/>
      <c r="L1313" s="922"/>
      <c r="M1313" s="922"/>
      <c r="N1313" s="924"/>
      <c r="O1313" s="1096" t="str">
        <f t="shared" si="156"/>
        <v/>
      </c>
      <c r="P1313" s="926"/>
      <c r="Q1313" s="926"/>
      <c r="R1313" s="926"/>
      <c r="S1313" s="926"/>
      <c r="T1313" s="926"/>
      <c r="U1313" s="926"/>
      <c r="V1313" s="926"/>
      <c r="W1313" s="926"/>
      <c r="X1313" s="926"/>
      <c r="Y1313" s="926"/>
      <c r="Z1313" s="926"/>
      <c r="AA1313" s="926"/>
      <c r="AB1313" s="926"/>
      <c r="AC1313" s="926"/>
      <c r="AD1313" s="926"/>
      <c r="AE1313" s="926"/>
    </row>
    <row r="1314" spans="1:31" ht="15" hidden="1" customHeight="1" thickBot="1" x14ac:dyDescent="0.25">
      <c r="A1314" s="943"/>
      <c r="B1314" s="938"/>
      <c r="C1314" s="891"/>
      <c r="D1314" s="891"/>
      <c r="E1314" s="984">
        <f t="shared" si="153"/>
        <v>0</v>
      </c>
      <c r="F1314" s="890">
        <f>IF(A1314=0,0,ROUND(E1314/VLOOKUP(A1314,'Teaching Areas'!$A$18:$B$86,2,FALSE),0))</f>
        <v>0</v>
      </c>
      <c r="G1314" s="891"/>
      <c r="H1314" s="890" t="str">
        <f t="shared" si="154"/>
        <v/>
      </c>
      <c r="I1314" s="983"/>
      <c r="J1314" s="923"/>
      <c r="K1314" s="922"/>
      <c r="L1314" s="922"/>
      <c r="M1314" s="922"/>
      <c r="N1314" s="924"/>
      <c r="O1314" s="1096" t="str">
        <f t="shared" si="156"/>
        <v/>
      </c>
      <c r="P1314" s="926"/>
      <c r="Q1314" s="926"/>
      <c r="R1314" s="926"/>
      <c r="S1314" s="926"/>
      <c r="T1314" s="926"/>
      <c r="U1314" s="926"/>
      <c r="V1314" s="926"/>
      <c r="W1314" s="926"/>
      <c r="X1314" s="926"/>
      <c r="Y1314" s="926"/>
      <c r="Z1314" s="926"/>
      <c r="AA1314" s="926"/>
      <c r="AB1314" s="926"/>
      <c r="AC1314" s="926"/>
      <c r="AD1314" s="926"/>
      <c r="AE1314" s="926"/>
    </row>
    <row r="1315" spans="1:31" ht="15" hidden="1" customHeight="1" thickBot="1" x14ac:dyDescent="0.25">
      <c r="A1315" s="943"/>
      <c r="B1315" s="939"/>
      <c r="C1315" s="891"/>
      <c r="D1315" s="891"/>
      <c r="E1315" s="984">
        <f t="shared" si="153"/>
        <v>0</v>
      </c>
      <c r="F1315" s="890">
        <f>IF(A1315=0,0,ROUND(E1315/VLOOKUP(A1315,'Teaching Areas'!$A$18:$B$86,2,FALSE),0))</f>
        <v>0</v>
      </c>
      <c r="G1315" s="892"/>
      <c r="H1315" s="890" t="str">
        <f t="shared" si="154"/>
        <v/>
      </c>
      <c r="I1315" s="985"/>
      <c r="J1315" s="923"/>
      <c r="K1315" s="922"/>
      <c r="L1315" s="922"/>
      <c r="M1315" s="922"/>
      <c r="N1315" s="924"/>
      <c r="O1315" s="1096" t="str">
        <f t="shared" si="156"/>
        <v/>
      </c>
      <c r="P1315" s="926"/>
      <c r="Q1315" s="926"/>
      <c r="R1315" s="926"/>
      <c r="S1315" s="926"/>
      <c r="T1315" s="926"/>
      <c r="U1315" s="926"/>
      <c r="V1315" s="926"/>
      <c r="W1315" s="926"/>
      <c r="X1315" s="926"/>
      <c r="Y1315" s="926"/>
      <c r="Z1315" s="926"/>
      <c r="AA1315" s="926"/>
      <c r="AB1315" s="926"/>
      <c r="AC1315" s="926"/>
      <c r="AD1315" s="926"/>
      <c r="AE1315" s="926"/>
    </row>
    <row r="1316" spans="1:31" ht="15" hidden="1" customHeight="1" thickBot="1" x14ac:dyDescent="0.25">
      <c r="A1316" s="943"/>
      <c r="B1316" s="939"/>
      <c r="C1316" s="891"/>
      <c r="D1316" s="891"/>
      <c r="E1316" s="984">
        <f t="shared" si="153"/>
        <v>0</v>
      </c>
      <c r="F1316" s="890">
        <f>IF(A1316=0,0,ROUND(E1316/VLOOKUP(A1316,'Teaching Areas'!$A$18:$B$86,2,FALSE),0))</f>
        <v>0</v>
      </c>
      <c r="G1316" s="892"/>
      <c r="H1316" s="890" t="str">
        <f t="shared" si="154"/>
        <v/>
      </c>
      <c r="I1316" s="985"/>
      <c r="J1316" s="923"/>
      <c r="K1316" s="922"/>
      <c r="L1316" s="922"/>
      <c r="M1316" s="922"/>
      <c r="N1316" s="924"/>
      <c r="O1316" s="1096" t="str">
        <f t="shared" si="156"/>
        <v/>
      </c>
      <c r="P1316" s="926"/>
      <c r="Q1316" s="926"/>
      <c r="R1316" s="926"/>
      <c r="S1316" s="926"/>
      <c r="T1316" s="926"/>
      <c r="U1316" s="926"/>
      <c r="V1316" s="926"/>
      <c r="W1316" s="926"/>
      <c r="X1316" s="926"/>
      <c r="Y1316" s="926"/>
      <c r="Z1316" s="926"/>
      <c r="AA1316" s="926"/>
      <c r="AB1316" s="926"/>
      <c r="AC1316" s="926"/>
      <c r="AD1316" s="926"/>
      <c r="AE1316" s="926"/>
    </row>
    <row r="1317" spans="1:31" ht="15" customHeight="1" thickBot="1" x14ac:dyDescent="0.25">
      <c r="A1317" s="944"/>
      <c r="B1317" s="940"/>
      <c r="C1317" s="930"/>
      <c r="D1317" s="930"/>
      <c r="E1317" s="987">
        <f t="shared" si="153"/>
        <v>0</v>
      </c>
      <c r="F1317" s="890">
        <f>IF(A1317=0,0,ROUND(E1317/VLOOKUP(A1317,'Teaching Areas'!$A$18:$B$86,2,FALSE),0))</f>
        <v>0</v>
      </c>
      <c r="G1317" s="930"/>
      <c r="H1317" s="890" t="str">
        <f t="shared" si="154"/>
        <v/>
      </c>
      <c r="I1317" s="986"/>
      <c r="J1317" s="931"/>
      <c r="K1317" s="935"/>
      <c r="L1317" s="935"/>
      <c r="M1317" s="935"/>
      <c r="N1317" s="936"/>
      <c r="O1317" s="1096" t="str">
        <f t="shared" si="156"/>
        <v/>
      </c>
      <c r="P1317" s="926"/>
      <c r="Q1317" s="926"/>
      <c r="R1317" s="926"/>
      <c r="S1317" s="926"/>
      <c r="T1317" s="926"/>
      <c r="U1317" s="926"/>
      <c r="V1317" s="926"/>
      <c r="W1317" s="926"/>
      <c r="X1317" s="926"/>
      <c r="Y1317" s="926"/>
      <c r="Z1317" s="926"/>
      <c r="AA1317" s="926"/>
      <c r="AB1317" s="926"/>
      <c r="AC1317" s="926"/>
      <c r="AD1317" s="926"/>
      <c r="AE1317" s="926"/>
    </row>
    <row r="1318" spans="1:31" ht="18" customHeight="1" thickBot="1" x14ac:dyDescent="0.25">
      <c r="A1318" s="1094" t="s">
        <v>940</v>
      </c>
      <c r="B1318" s="1095">
        <f>(COUNTIF(O1218:O1317,"S:"))+(COUNTIF(O1218:O1317,"P:"))</f>
        <v>5</v>
      </c>
      <c r="C1318" s="956"/>
      <c r="D1318" s="957" t="s">
        <v>4</v>
      </c>
      <c r="E1318" s="140">
        <f>SUM(E1218:E1317)</f>
        <v>291.20000000000005</v>
      </c>
      <c r="F1318" s="141">
        <f>SUM(F1218:F1317)</f>
        <v>48</v>
      </c>
      <c r="G1318" s="141">
        <f>SUM(G1218:G1317)</f>
        <v>70</v>
      </c>
      <c r="H1318" s="204">
        <f>SUM(H1218:H1317)</f>
        <v>22</v>
      </c>
      <c r="I1318" s="957" t="s">
        <v>838</v>
      </c>
      <c r="J1318" s="84">
        <f>IF(SUM(J1218:J1317)=0,0,AVERAGE(J1218:J1317))</f>
        <v>0.8</v>
      </c>
      <c r="K1318" s="85">
        <f t="shared" ref="K1318:N1318" si="157">IF(SUM(K1218:K1317)=0,0,AVERAGE(K1218:K1317))</f>
        <v>0</v>
      </c>
      <c r="L1318" s="85">
        <f t="shared" si="157"/>
        <v>0</v>
      </c>
      <c r="M1318" s="85">
        <f t="shared" si="157"/>
        <v>0</v>
      </c>
      <c r="N1318" s="86">
        <f t="shared" si="157"/>
        <v>0</v>
      </c>
      <c r="O1318" s="926"/>
      <c r="P1318" s="926"/>
      <c r="Q1318" s="926"/>
      <c r="R1318" s="926"/>
      <c r="S1318" s="926"/>
      <c r="T1318" s="926"/>
      <c r="U1318" s="926"/>
      <c r="V1318" s="926"/>
      <c r="W1318" s="926"/>
      <c r="X1318" s="926"/>
      <c r="Y1318" s="926"/>
      <c r="Z1318" s="926"/>
      <c r="AA1318" s="926"/>
      <c r="AB1318" s="926"/>
      <c r="AC1318" s="926"/>
      <c r="AD1318" s="926"/>
      <c r="AE1318" s="926"/>
    </row>
    <row r="1319" spans="1:31" ht="12" customHeight="1" thickBot="1" x14ac:dyDescent="0.25">
      <c r="A1319" s="1271"/>
      <c r="B1319" s="1272"/>
      <c r="C1319" s="958"/>
      <c r="D1319" s="958"/>
      <c r="E1319" s="958"/>
      <c r="F1319" s="958"/>
      <c r="G1319" s="958"/>
      <c r="H1319" s="958"/>
      <c r="I1319" s="958"/>
      <c r="J1319" s="959"/>
      <c r="K1319" s="959"/>
      <c r="L1319" s="959"/>
      <c r="M1319" s="959"/>
      <c r="N1319" s="960"/>
      <c r="O1319" s="926"/>
      <c r="P1319" s="926"/>
      <c r="Q1319" s="926"/>
      <c r="R1319" s="926"/>
      <c r="S1319" s="926"/>
      <c r="T1319" s="926"/>
      <c r="U1319" s="926"/>
      <c r="V1319" s="926"/>
      <c r="W1319" s="926"/>
      <c r="X1319" s="926"/>
      <c r="Y1319" s="926"/>
      <c r="Z1319" s="926"/>
      <c r="AA1319" s="926"/>
      <c r="AB1319" s="926"/>
      <c r="AC1319" s="926"/>
      <c r="AD1319" s="926"/>
      <c r="AE1319" s="926"/>
    </row>
    <row r="1320" spans="1:31" ht="18" customHeight="1" thickBot="1" x14ac:dyDescent="0.25">
      <c r="A1320" s="1099" t="s">
        <v>946</v>
      </c>
      <c r="B1320" s="1100">
        <f>B1213+B1318</f>
        <v>16</v>
      </c>
      <c r="C1320" s="947"/>
      <c r="D1320" s="948" t="s">
        <v>944</v>
      </c>
      <c r="E1320" s="966">
        <f>E1213+E1318</f>
        <v>845.59999999999991</v>
      </c>
      <c r="F1320" s="967">
        <f t="shared" ref="F1320:H1320" si="158">F1213+F1318</f>
        <v>268</v>
      </c>
      <c r="G1320" s="967">
        <f t="shared" si="158"/>
        <v>400</v>
      </c>
      <c r="H1320" s="968">
        <f t="shared" si="158"/>
        <v>132</v>
      </c>
      <c r="I1320" s="948" t="s">
        <v>945</v>
      </c>
      <c r="J1320" s="963">
        <f>IF(SUM(J1213+J1318)=0,"",AVERAGE(J1113:J1212,J1218:J1317))</f>
        <v>0.9375</v>
      </c>
      <c r="K1320" s="964" t="str">
        <f t="shared" ref="K1320:N1320" si="159">IF(SUM(K1213+K1318)=0,"",AVERAGE(K1113:K1212,K1218:K1317))</f>
        <v/>
      </c>
      <c r="L1320" s="964" t="str">
        <f t="shared" si="159"/>
        <v/>
      </c>
      <c r="M1320" s="964" t="str">
        <f t="shared" ref="M1320" si="160">IF(SUM(M1213+M1318)=0,"",AVERAGE(M1113:M1212,M1218:M1317))</f>
        <v/>
      </c>
      <c r="N1320" s="965" t="str">
        <f t="shared" si="159"/>
        <v/>
      </c>
      <c r="O1320" s="926"/>
      <c r="P1320" s="926"/>
      <c r="Q1320" s="926"/>
      <c r="R1320" s="926"/>
      <c r="S1320" s="926"/>
      <c r="T1320" s="926"/>
      <c r="U1320" s="926"/>
      <c r="V1320" s="926"/>
      <c r="W1320" s="926"/>
      <c r="X1320" s="926"/>
      <c r="Y1320" s="926"/>
      <c r="Z1320" s="926"/>
      <c r="AA1320" s="926"/>
      <c r="AB1320" s="926"/>
      <c r="AC1320" s="926"/>
      <c r="AD1320" s="926"/>
      <c r="AE1320" s="926"/>
    </row>
    <row r="1321" spans="1:31" ht="12" customHeight="1" thickBot="1" x14ac:dyDescent="0.25">
      <c r="A1321" s="1273"/>
      <c r="B1321" s="1274"/>
      <c r="C1321" s="961"/>
      <c r="D1321" s="961"/>
      <c r="E1321" s="961"/>
      <c r="F1321" s="961"/>
      <c r="G1321" s="961"/>
      <c r="H1321" s="961"/>
      <c r="I1321" s="961"/>
      <c r="J1321" s="962"/>
      <c r="K1321" s="962"/>
      <c r="L1321" s="962"/>
      <c r="M1321" s="962"/>
      <c r="N1321" s="934"/>
      <c r="O1321" s="926"/>
      <c r="P1321" s="926"/>
      <c r="Q1321" s="926"/>
      <c r="R1321" s="926"/>
      <c r="S1321" s="926"/>
      <c r="T1321" s="926"/>
      <c r="U1321" s="926"/>
      <c r="V1321" s="926"/>
      <c r="W1321" s="926"/>
      <c r="X1321" s="926"/>
      <c r="Y1321" s="926"/>
      <c r="Z1321" s="926"/>
      <c r="AA1321" s="926"/>
      <c r="AB1321" s="926"/>
      <c r="AC1321" s="926"/>
      <c r="AD1321" s="926"/>
      <c r="AE1321" s="926"/>
    </row>
    <row r="1322" spans="1:31" ht="13.5" thickBot="1" x14ac:dyDescent="0.25">
      <c r="A1322" s="1275"/>
      <c r="B1322" s="1275"/>
      <c r="C1322" s="925"/>
      <c r="D1322" s="925"/>
      <c r="E1322" s="925"/>
      <c r="F1322" s="925"/>
      <c r="G1322" s="925"/>
      <c r="H1322" s="925"/>
      <c r="I1322" s="925"/>
      <c r="J1322" s="926"/>
      <c r="K1322" s="926"/>
      <c r="L1322" s="926"/>
      <c r="M1322" s="926"/>
      <c r="N1322" s="926"/>
      <c r="O1322" s="926"/>
      <c r="P1322" s="926"/>
      <c r="Q1322" s="926"/>
      <c r="R1322" s="926"/>
      <c r="S1322" s="926"/>
      <c r="T1322" s="926"/>
      <c r="U1322" s="926"/>
      <c r="V1322" s="926"/>
      <c r="W1322" s="926"/>
      <c r="X1322" s="926"/>
      <c r="Y1322" s="926"/>
      <c r="Z1322" s="926"/>
      <c r="AA1322" s="926"/>
      <c r="AB1322" s="926"/>
      <c r="AC1322" s="926"/>
      <c r="AD1322" s="926"/>
      <c r="AE1322" s="926"/>
    </row>
    <row r="1323" spans="1:31" ht="24" customHeight="1" thickBot="1" x14ac:dyDescent="0.25">
      <c r="A1323" s="942" t="s">
        <v>687</v>
      </c>
      <c r="B1323" s="1301" t="str">
        <f>'Setup Page'!C14</f>
        <v>Vryheid Business</v>
      </c>
      <c r="C1323" s="1302"/>
      <c r="D1323" s="1303"/>
      <c r="E1323" s="1296" t="s">
        <v>739</v>
      </c>
      <c r="F1323" s="1297"/>
      <c r="G1323" s="1298" t="s">
        <v>763</v>
      </c>
      <c r="H1323" s="1299"/>
      <c r="I1323" s="1090" t="s">
        <v>928</v>
      </c>
      <c r="J1323" s="1298" t="s">
        <v>1053</v>
      </c>
      <c r="K1323" s="1299"/>
      <c r="L1323" s="1299"/>
      <c r="M1323" s="1299"/>
      <c r="N1323" s="1300"/>
      <c r="O1323" s="926"/>
      <c r="P1323" s="926"/>
      <c r="Q1323" s="926"/>
      <c r="R1323" s="926"/>
      <c r="S1323" s="926"/>
      <c r="T1323" s="926"/>
      <c r="U1323" s="926"/>
      <c r="V1323" s="926"/>
      <c r="W1323" s="926"/>
      <c r="X1323" s="926"/>
      <c r="Y1323" s="926"/>
      <c r="Z1323" s="926"/>
      <c r="AA1323" s="926"/>
      <c r="AB1323" s="926"/>
      <c r="AC1323" s="926"/>
      <c r="AD1323" s="926"/>
      <c r="AE1323" s="926"/>
    </row>
    <row r="1324" spans="1:31" ht="12" customHeight="1" thickBot="1" x14ac:dyDescent="0.25">
      <c r="A1324" s="941"/>
      <c r="B1324" s="932"/>
      <c r="C1324" s="932"/>
      <c r="D1324" s="932"/>
      <c r="E1324" s="932"/>
      <c r="F1324" s="932"/>
      <c r="G1324" s="932"/>
      <c r="H1324" s="932"/>
      <c r="I1324" s="932"/>
      <c r="J1324" s="926"/>
      <c r="K1324" s="926"/>
      <c r="L1324" s="926"/>
      <c r="M1324" s="926"/>
      <c r="N1324" s="934"/>
      <c r="O1324" s="926"/>
      <c r="P1324" s="926"/>
      <c r="Q1324" s="926"/>
      <c r="R1324" s="926"/>
      <c r="S1324" s="926"/>
      <c r="T1324" s="926"/>
      <c r="U1324" s="926"/>
      <c r="V1324" s="926"/>
      <c r="W1324" s="926"/>
      <c r="X1324" s="926"/>
      <c r="Y1324" s="926"/>
      <c r="Z1324" s="926"/>
      <c r="AA1324" s="926"/>
      <c r="AB1324" s="926"/>
      <c r="AC1324" s="926"/>
      <c r="AD1324" s="926"/>
      <c r="AE1324" s="926"/>
    </row>
    <row r="1325" spans="1:31" ht="24" customHeight="1" x14ac:dyDescent="0.2">
      <c r="A1325" s="933" t="s">
        <v>684</v>
      </c>
      <c r="B1325" s="1287" t="s">
        <v>933</v>
      </c>
      <c r="C1325" s="1287"/>
      <c r="D1325" s="1287"/>
      <c r="E1325" s="1287"/>
      <c r="F1325" s="1287"/>
      <c r="G1325" s="1287"/>
      <c r="H1325" s="1287"/>
      <c r="I1325" s="1287"/>
      <c r="J1325" s="1287"/>
      <c r="K1325" s="1287"/>
      <c r="L1325" s="1287"/>
      <c r="M1325" s="1288"/>
      <c r="N1325" s="1289"/>
      <c r="O1325" s="926"/>
      <c r="P1325" s="926"/>
      <c r="Q1325" s="926"/>
      <c r="R1325" s="926"/>
      <c r="S1325" s="926"/>
      <c r="T1325" s="926"/>
      <c r="U1325" s="926"/>
      <c r="V1325" s="926"/>
      <c r="W1325" s="926"/>
      <c r="X1325" s="926"/>
      <c r="Y1325" s="926"/>
      <c r="Z1325" s="926"/>
      <c r="AA1325" s="926"/>
      <c r="AB1325" s="926"/>
      <c r="AC1325" s="926"/>
      <c r="AD1325" s="926"/>
      <c r="AE1325" s="926"/>
    </row>
    <row r="1326" spans="1:31" ht="21" customHeight="1" x14ac:dyDescent="0.2">
      <c r="A1326" s="927"/>
      <c r="B1326" s="1087"/>
      <c r="C1326" s="1087"/>
      <c r="D1326" s="1087"/>
      <c r="E1326" s="1292" t="s">
        <v>837</v>
      </c>
      <c r="F1326" s="1292" t="s">
        <v>735</v>
      </c>
      <c r="G1326" s="1292" t="s">
        <v>926</v>
      </c>
      <c r="H1326" s="1292" t="s">
        <v>927</v>
      </c>
      <c r="I1326" s="1087"/>
      <c r="J1326" s="1293" t="s">
        <v>756</v>
      </c>
      <c r="K1326" s="1293"/>
      <c r="L1326" s="1293"/>
      <c r="M1326" s="1294"/>
      <c r="N1326" s="1295"/>
      <c r="O1326" s="945"/>
      <c r="P1326" s="946"/>
      <c r="Q1326" s="926"/>
      <c r="R1326" s="926"/>
      <c r="S1326" s="926"/>
      <c r="T1326" s="926"/>
      <c r="U1326" s="926"/>
      <c r="V1326" s="926"/>
      <c r="W1326" s="926"/>
      <c r="X1326" s="926"/>
      <c r="Y1326" s="926"/>
      <c r="Z1326" s="926"/>
      <c r="AA1326" s="926"/>
      <c r="AB1326" s="926"/>
      <c r="AC1326" s="926"/>
      <c r="AD1326" s="926"/>
      <c r="AE1326" s="926"/>
    </row>
    <row r="1327" spans="1:31" ht="30" customHeight="1" thickBot="1" x14ac:dyDescent="0.25">
      <c r="A1327" s="950" t="s">
        <v>755</v>
      </c>
      <c r="B1327" s="1088" t="s">
        <v>686</v>
      </c>
      <c r="C1327" s="1088" t="s">
        <v>737</v>
      </c>
      <c r="D1327" s="1088" t="s">
        <v>738</v>
      </c>
      <c r="E1327" s="1280"/>
      <c r="F1327" s="1280"/>
      <c r="G1327" s="1280"/>
      <c r="H1327" s="1280"/>
      <c r="I1327" s="1088" t="s">
        <v>736</v>
      </c>
      <c r="J1327" s="1013" t="s">
        <v>757</v>
      </c>
      <c r="K1327" s="1013" t="s">
        <v>758</v>
      </c>
      <c r="L1327" s="1013" t="s">
        <v>759</v>
      </c>
      <c r="M1327" s="1013" t="s">
        <v>760</v>
      </c>
      <c r="N1327" s="1014" t="s">
        <v>857</v>
      </c>
      <c r="O1327" s="945"/>
      <c r="P1327" s="946"/>
      <c r="Q1327" s="926"/>
      <c r="R1327" s="926"/>
      <c r="S1327" s="926"/>
      <c r="T1327" s="926"/>
      <c r="U1327" s="926"/>
      <c r="V1327" s="926"/>
      <c r="W1327" s="926"/>
      <c r="X1327" s="926"/>
      <c r="Y1327" s="926"/>
      <c r="Z1327" s="926"/>
      <c r="AA1327" s="926"/>
      <c r="AB1327" s="926"/>
      <c r="AC1327" s="926"/>
      <c r="AD1327" s="926"/>
      <c r="AE1327" s="926"/>
    </row>
    <row r="1328" spans="1:31" ht="15" customHeight="1" x14ac:dyDescent="0.2">
      <c r="A1328" s="1032" t="str">
        <f>IF(B1328=0,"Insert Room Name First","Class Room")</f>
        <v>Class Room</v>
      </c>
      <c r="B1328" s="937" t="s">
        <v>1058</v>
      </c>
      <c r="C1328" s="1174">
        <v>7.5</v>
      </c>
      <c r="D1328" s="893">
        <v>10</v>
      </c>
      <c r="E1328" s="890">
        <f>C1328*D1328</f>
        <v>75</v>
      </c>
      <c r="F1328" s="890">
        <f>IF(A1328="Insert Room Name First",0,ROUND(E1328/VLOOKUP(A1328,'Teaching Areas'!$A$2:$B$15,2,FALSE),0))</f>
        <v>30</v>
      </c>
      <c r="G1328" s="893">
        <v>30</v>
      </c>
      <c r="H1328" s="890">
        <f>IF(F1328=0,"",G1328-F1328)</f>
        <v>0</v>
      </c>
      <c r="I1328" s="982"/>
      <c r="J1328" s="922">
        <v>1</v>
      </c>
      <c r="K1328" s="922"/>
      <c r="L1328" s="922">
        <v>0.5</v>
      </c>
      <c r="M1328" s="922"/>
      <c r="N1328" s="924"/>
      <c r="O1328" s="926"/>
      <c r="P1328" s="926"/>
      <c r="Q1328" s="926"/>
      <c r="R1328" s="926"/>
      <c r="S1328" s="926"/>
      <c r="T1328" s="926"/>
      <c r="U1328" s="926"/>
      <c r="V1328" s="926"/>
      <c r="W1328" s="926"/>
      <c r="X1328" s="926"/>
      <c r="Y1328" s="926"/>
      <c r="Z1328" s="926"/>
      <c r="AA1328" s="926"/>
      <c r="AB1328" s="926"/>
      <c r="AC1328" s="926"/>
      <c r="AD1328" s="926"/>
      <c r="AE1328" s="926"/>
    </row>
    <row r="1329" spans="1:31" ht="15" customHeight="1" x14ac:dyDescent="0.2">
      <c r="A1329" s="1032" t="str">
        <f t="shared" ref="A1329:A1392" si="161">IF(B1329=0,"Insert Room Name First","Class Room")</f>
        <v>Class Room</v>
      </c>
      <c r="B1329" s="938" t="s">
        <v>1059</v>
      </c>
      <c r="C1329" s="1174">
        <v>7.5</v>
      </c>
      <c r="D1329" s="893">
        <v>10</v>
      </c>
      <c r="E1329" s="984">
        <f t="shared" ref="E1329:E1427" si="162">C1329*D1329</f>
        <v>75</v>
      </c>
      <c r="F1329" s="890">
        <f>IF(A1329="Insert Room Name First",0,ROUND(E1329/VLOOKUP(A1329,'Teaching Areas'!$A$2:$B$15,2,FALSE),0))</f>
        <v>30</v>
      </c>
      <c r="G1329" s="891">
        <v>70</v>
      </c>
      <c r="H1329" s="890">
        <f t="shared" ref="H1329:H1427" si="163">IF(F1329=0,"",G1329-F1329)</f>
        <v>40</v>
      </c>
      <c r="I1329" s="983"/>
      <c r="J1329" s="922">
        <v>1</v>
      </c>
      <c r="K1329" s="922"/>
      <c r="L1329" s="922">
        <v>0.5</v>
      </c>
      <c r="M1329" s="922"/>
      <c r="N1329" s="924"/>
      <c r="O1329" s="926"/>
      <c r="P1329" s="926"/>
      <c r="Q1329" s="926"/>
      <c r="R1329" s="926"/>
      <c r="S1329" s="926"/>
      <c r="T1329" s="926"/>
      <c r="U1329" s="926"/>
      <c r="V1329" s="926"/>
      <c r="W1329" s="926"/>
      <c r="X1329" s="926"/>
      <c r="Y1329" s="926"/>
      <c r="Z1329" s="926"/>
      <c r="AA1329" s="926"/>
      <c r="AB1329" s="926"/>
      <c r="AC1329" s="926"/>
      <c r="AD1329" s="926"/>
      <c r="AE1329" s="926"/>
    </row>
    <row r="1330" spans="1:31" ht="15" customHeight="1" x14ac:dyDescent="0.2">
      <c r="A1330" s="1032" t="str">
        <f t="shared" si="161"/>
        <v>Class Room</v>
      </c>
      <c r="B1330" s="938" t="s">
        <v>1060</v>
      </c>
      <c r="C1330" s="1174">
        <v>7.5</v>
      </c>
      <c r="D1330" s="893">
        <v>10</v>
      </c>
      <c r="E1330" s="984">
        <f t="shared" si="162"/>
        <v>75</v>
      </c>
      <c r="F1330" s="890">
        <f>IF(A1330="Insert Room Name First",0,ROUND(E1330/VLOOKUP(A1330,'Teaching Areas'!$A$2:$B$15,2,FALSE),0))</f>
        <v>30</v>
      </c>
      <c r="G1330" s="891">
        <v>30</v>
      </c>
      <c r="H1330" s="890">
        <f t="shared" si="163"/>
        <v>0</v>
      </c>
      <c r="I1330" s="983"/>
      <c r="J1330" s="922">
        <v>1</v>
      </c>
      <c r="K1330" s="922"/>
      <c r="L1330" s="922">
        <v>0.5</v>
      </c>
      <c r="M1330" s="922"/>
      <c r="N1330" s="924"/>
      <c r="O1330" s="926"/>
      <c r="P1330" s="926"/>
      <c r="Q1330" s="926"/>
      <c r="R1330" s="926"/>
      <c r="S1330" s="926"/>
      <c r="T1330" s="926"/>
      <c r="U1330" s="926"/>
      <c r="V1330" s="926"/>
      <c r="W1330" s="926"/>
      <c r="X1330" s="926"/>
      <c r="Y1330" s="926"/>
      <c r="Z1330" s="926"/>
      <c r="AA1330" s="926"/>
      <c r="AB1330" s="926"/>
      <c r="AC1330" s="926"/>
      <c r="AD1330" s="926"/>
      <c r="AE1330" s="926"/>
    </row>
    <row r="1331" spans="1:31" ht="15" customHeight="1" x14ac:dyDescent="0.2">
      <c r="A1331" s="1032" t="str">
        <f t="shared" si="161"/>
        <v>Class Room</v>
      </c>
      <c r="B1331" s="938" t="s">
        <v>1061</v>
      </c>
      <c r="C1331" s="1174">
        <v>7.5</v>
      </c>
      <c r="D1331" s="893">
        <v>10</v>
      </c>
      <c r="E1331" s="984">
        <f t="shared" si="162"/>
        <v>75</v>
      </c>
      <c r="F1331" s="890">
        <f>IF(A1331="Insert Room Name First",0,ROUND(E1331/VLOOKUP(A1331,'Teaching Areas'!$A$2:$B$15,2,FALSE),0))</f>
        <v>30</v>
      </c>
      <c r="G1331" s="891">
        <v>30</v>
      </c>
      <c r="H1331" s="890">
        <f t="shared" si="163"/>
        <v>0</v>
      </c>
      <c r="I1331" s="983"/>
      <c r="J1331" s="922">
        <v>1</v>
      </c>
      <c r="K1331" s="922"/>
      <c r="L1331" s="922">
        <v>0.5</v>
      </c>
      <c r="M1331" s="922"/>
      <c r="N1331" s="924"/>
      <c r="O1331" s="926"/>
      <c r="P1331" s="926"/>
      <c r="Q1331" s="926"/>
      <c r="R1331" s="926"/>
      <c r="S1331" s="926"/>
      <c r="T1331" s="926"/>
      <c r="U1331" s="926"/>
      <c r="V1331" s="926"/>
      <c r="W1331" s="926"/>
      <c r="X1331" s="926"/>
      <c r="Y1331" s="926"/>
      <c r="Z1331" s="926"/>
      <c r="AA1331" s="926"/>
      <c r="AB1331" s="926"/>
      <c r="AC1331" s="926"/>
      <c r="AD1331" s="926"/>
      <c r="AE1331" s="926"/>
    </row>
    <row r="1332" spans="1:31" ht="15" customHeight="1" x14ac:dyDescent="0.2">
      <c r="A1332" s="1032" t="str">
        <f t="shared" si="161"/>
        <v>Class Room</v>
      </c>
      <c r="B1332" s="938" t="s">
        <v>1062</v>
      </c>
      <c r="C1332" s="1174">
        <v>7.5</v>
      </c>
      <c r="D1332" s="893">
        <v>10</v>
      </c>
      <c r="E1332" s="984">
        <f t="shared" si="162"/>
        <v>75</v>
      </c>
      <c r="F1332" s="890">
        <f>IF(A1332="Insert Room Name First",0,ROUND(E1332/VLOOKUP(A1332,'Teaching Areas'!$A$2:$B$15,2,FALSE),0))</f>
        <v>30</v>
      </c>
      <c r="G1332" s="891">
        <v>30</v>
      </c>
      <c r="H1332" s="890">
        <f t="shared" si="163"/>
        <v>0</v>
      </c>
      <c r="I1332" s="983"/>
      <c r="J1332" s="922">
        <v>1</v>
      </c>
      <c r="K1332" s="922"/>
      <c r="L1332" s="922"/>
      <c r="M1332" s="922"/>
      <c r="N1332" s="924"/>
      <c r="O1332" s="926"/>
      <c r="P1332" s="926"/>
      <c r="Q1332" s="926"/>
      <c r="R1332" s="926"/>
      <c r="S1332" s="926"/>
      <c r="T1332" s="926"/>
      <c r="U1332" s="926"/>
      <c r="V1332" s="926"/>
      <c r="W1332" s="926"/>
      <c r="X1332" s="926"/>
      <c r="Y1332" s="926"/>
      <c r="Z1332" s="926"/>
      <c r="AA1332" s="926"/>
      <c r="AB1332" s="926"/>
      <c r="AC1332" s="926"/>
      <c r="AD1332" s="926"/>
      <c r="AE1332" s="926"/>
    </row>
    <row r="1333" spans="1:31" ht="15" customHeight="1" x14ac:dyDescent="0.2">
      <c r="A1333" s="1032" t="str">
        <f t="shared" si="161"/>
        <v>Class Room</v>
      </c>
      <c r="B1333" s="938" t="s">
        <v>1063</v>
      </c>
      <c r="C1333" s="1174">
        <v>7.5</v>
      </c>
      <c r="D1333" s="893">
        <v>10</v>
      </c>
      <c r="E1333" s="984">
        <f t="shared" si="162"/>
        <v>75</v>
      </c>
      <c r="F1333" s="890">
        <f>IF(A1333="Insert Room Name First",0,ROUND(E1333/VLOOKUP(A1333,'Teaching Areas'!$A$2:$B$15,2,FALSE),0))</f>
        <v>30</v>
      </c>
      <c r="G1333" s="891">
        <v>40</v>
      </c>
      <c r="H1333" s="890">
        <f t="shared" si="163"/>
        <v>10</v>
      </c>
      <c r="I1333" s="983"/>
      <c r="J1333" s="922">
        <v>1</v>
      </c>
      <c r="K1333" s="922"/>
      <c r="L1333" s="922"/>
      <c r="M1333" s="922"/>
      <c r="N1333" s="924"/>
      <c r="O1333" s="926"/>
      <c r="P1333" s="926"/>
      <c r="Q1333" s="926"/>
      <c r="R1333" s="926"/>
      <c r="S1333" s="926"/>
      <c r="T1333" s="926"/>
      <c r="U1333" s="926"/>
      <c r="V1333" s="926"/>
      <c r="W1333" s="926"/>
      <c r="X1333" s="926"/>
      <c r="Y1333" s="926"/>
      <c r="Z1333" s="926"/>
      <c r="AA1333" s="926"/>
      <c r="AB1333" s="926"/>
      <c r="AC1333" s="926"/>
      <c r="AD1333" s="926"/>
      <c r="AE1333" s="926"/>
    </row>
    <row r="1334" spans="1:31" ht="15" customHeight="1" x14ac:dyDescent="0.2">
      <c r="A1334" s="1032" t="str">
        <f t="shared" si="161"/>
        <v>Class Room</v>
      </c>
      <c r="B1334" s="938" t="s">
        <v>1064</v>
      </c>
      <c r="C1334" s="1174">
        <v>7.5</v>
      </c>
      <c r="D1334" s="893">
        <v>10</v>
      </c>
      <c r="E1334" s="984">
        <f t="shared" si="162"/>
        <v>75</v>
      </c>
      <c r="F1334" s="890">
        <f>IF(A1334="Insert Room Name First",0,ROUND(E1334/VLOOKUP(A1334,'Teaching Areas'!$A$2:$B$15,2,FALSE),0))</f>
        <v>30</v>
      </c>
      <c r="G1334" s="891">
        <v>40</v>
      </c>
      <c r="H1334" s="890">
        <f t="shared" si="163"/>
        <v>10</v>
      </c>
      <c r="I1334" s="983"/>
      <c r="J1334" s="922">
        <v>1</v>
      </c>
      <c r="K1334" s="922"/>
      <c r="L1334" s="922"/>
      <c r="M1334" s="922"/>
      <c r="N1334" s="924"/>
      <c r="O1334" s="926"/>
      <c r="P1334" s="926"/>
      <c r="Q1334" s="926"/>
      <c r="R1334" s="926"/>
      <c r="S1334" s="926"/>
      <c r="T1334" s="926"/>
      <c r="U1334" s="926"/>
      <c r="V1334" s="926"/>
      <c r="W1334" s="926"/>
      <c r="X1334" s="926"/>
      <c r="Y1334" s="926"/>
      <c r="Z1334" s="926"/>
      <c r="AA1334" s="926"/>
      <c r="AB1334" s="926"/>
      <c r="AC1334" s="926"/>
      <c r="AD1334" s="926"/>
      <c r="AE1334" s="926"/>
    </row>
    <row r="1335" spans="1:31" ht="15" customHeight="1" x14ac:dyDescent="0.2">
      <c r="A1335" s="1032" t="str">
        <f t="shared" si="161"/>
        <v>Class Room</v>
      </c>
      <c r="B1335" s="938" t="s">
        <v>1065</v>
      </c>
      <c r="C1335" s="1174">
        <v>7.5</v>
      </c>
      <c r="D1335" s="893">
        <v>10</v>
      </c>
      <c r="E1335" s="984">
        <f t="shared" si="162"/>
        <v>75</v>
      </c>
      <c r="F1335" s="890">
        <f>IF(A1335="Insert Room Name First",0,ROUND(E1335/VLOOKUP(A1335,'Teaching Areas'!$A$2:$B$15,2,FALSE),0))</f>
        <v>30</v>
      </c>
      <c r="G1335" s="891">
        <v>30</v>
      </c>
      <c r="H1335" s="890">
        <f t="shared" si="163"/>
        <v>0</v>
      </c>
      <c r="I1335" s="983"/>
      <c r="J1335" s="922">
        <v>1</v>
      </c>
      <c r="K1335" s="922"/>
      <c r="L1335" s="922"/>
      <c r="M1335" s="922"/>
      <c r="N1335" s="924"/>
      <c r="O1335" s="926"/>
      <c r="P1335" s="926"/>
      <c r="Q1335" s="926"/>
      <c r="R1335" s="926"/>
      <c r="S1335" s="926"/>
      <c r="T1335" s="926"/>
      <c r="U1335" s="926"/>
      <c r="V1335" s="926"/>
      <c r="W1335" s="926"/>
      <c r="X1335" s="926"/>
      <c r="Y1335" s="926"/>
      <c r="Z1335" s="926"/>
      <c r="AA1335" s="926"/>
      <c r="AB1335" s="926"/>
      <c r="AC1335" s="926"/>
      <c r="AD1335" s="926"/>
      <c r="AE1335" s="926"/>
    </row>
    <row r="1336" spans="1:31" ht="15" customHeight="1" x14ac:dyDescent="0.2">
      <c r="A1336" s="1032" t="str">
        <f t="shared" si="161"/>
        <v>Class Room</v>
      </c>
      <c r="B1336" s="938" t="s">
        <v>1066</v>
      </c>
      <c r="C1336" s="1174">
        <v>7.5</v>
      </c>
      <c r="D1336" s="893">
        <v>10</v>
      </c>
      <c r="E1336" s="984">
        <f t="shared" si="162"/>
        <v>75</v>
      </c>
      <c r="F1336" s="890">
        <f>IF(A1336="Insert Room Name First",0,ROUND(E1336/VLOOKUP(A1336,'Teaching Areas'!$A$2:$B$15,2,FALSE),0))</f>
        <v>30</v>
      </c>
      <c r="G1336" s="891">
        <v>25</v>
      </c>
      <c r="H1336" s="890">
        <f t="shared" si="163"/>
        <v>-5</v>
      </c>
      <c r="I1336" s="983"/>
      <c r="J1336" s="922">
        <v>1</v>
      </c>
      <c r="K1336" s="922"/>
      <c r="L1336" s="922"/>
      <c r="M1336" s="922"/>
      <c r="N1336" s="924"/>
      <c r="O1336" s="926"/>
      <c r="P1336" s="926"/>
      <c r="Q1336" s="926"/>
      <c r="R1336" s="926"/>
      <c r="S1336" s="926"/>
      <c r="T1336" s="926"/>
      <c r="U1336" s="926"/>
      <c r="V1336" s="926"/>
      <c r="W1336" s="926"/>
      <c r="X1336" s="926"/>
      <c r="Y1336" s="926"/>
      <c r="Z1336" s="926"/>
      <c r="AA1336" s="926"/>
      <c r="AB1336" s="926"/>
      <c r="AC1336" s="926"/>
      <c r="AD1336" s="926"/>
      <c r="AE1336" s="926"/>
    </row>
    <row r="1337" spans="1:31" ht="15" customHeight="1" x14ac:dyDescent="0.2">
      <c r="A1337" s="1032" t="str">
        <f t="shared" si="161"/>
        <v>Class Room</v>
      </c>
      <c r="B1337" s="938" t="s">
        <v>1067</v>
      </c>
      <c r="C1337" s="1174">
        <v>7.5</v>
      </c>
      <c r="D1337" s="893">
        <v>10</v>
      </c>
      <c r="E1337" s="984">
        <f t="shared" si="162"/>
        <v>75</v>
      </c>
      <c r="F1337" s="890">
        <f>IF(A1337="Insert Room Name First",0,ROUND(E1337/VLOOKUP(A1337,'Teaching Areas'!$A$2:$B$15,2,FALSE),0))</f>
        <v>30</v>
      </c>
      <c r="G1337" s="891">
        <v>25</v>
      </c>
      <c r="H1337" s="890">
        <f t="shared" si="163"/>
        <v>-5</v>
      </c>
      <c r="I1337" s="983"/>
      <c r="J1337" s="922">
        <v>1</v>
      </c>
      <c r="K1337" s="922"/>
      <c r="L1337" s="922"/>
      <c r="M1337" s="922"/>
      <c r="N1337" s="924"/>
      <c r="O1337" s="926"/>
      <c r="P1337" s="926"/>
      <c r="Q1337" s="926"/>
      <c r="R1337" s="926"/>
      <c r="S1337" s="926"/>
      <c r="T1337" s="926"/>
      <c r="U1337" s="926"/>
      <c r="V1337" s="926"/>
      <c r="W1337" s="926"/>
      <c r="X1337" s="926"/>
      <c r="Y1337" s="926"/>
      <c r="Z1337" s="926"/>
      <c r="AA1337" s="926"/>
      <c r="AB1337" s="926"/>
      <c r="AC1337" s="926"/>
      <c r="AD1337" s="926"/>
      <c r="AE1337" s="926"/>
    </row>
    <row r="1338" spans="1:31" ht="15" customHeight="1" x14ac:dyDescent="0.2">
      <c r="A1338" s="1032" t="str">
        <f t="shared" si="161"/>
        <v>Class Room</v>
      </c>
      <c r="B1338" s="938" t="s">
        <v>1068</v>
      </c>
      <c r="C1338" s="1174">
        <v>7.5</v>
      </c>
      <c r="D1338" s="893">
        <v>10</v>
      </c>
      <c r="E1338" s="984">
        <f t="shared" si="162"/>
        <v>75</v>
      </c>
      <c r="F1338" s="890">
        <f>IF(A1338="Insert Room Name First",0,ROUND(E1338/VLOOKUP(A1338,'Teaching Areas'!$A$2:$B$15,2,FALSE),0))</f>
        <v>30</v>
      </c>
      <c r="G1338" s="891">
        <v>29</v>
      </c>
      <c r="H1338" s="890">
        <f t="shared" si="163"/>
        <v>-1</v>
      </c>
      <c r="I1338" s="983"/>
      <c r="J1338" s="922">
        <v>1</v>
      </c>
      <c r="K1338" s="922"/>
      <c r="L1338" s="922"/>
      <c r="M1338" s="922"/>
      <c r="N1338" s="924"/>
      <c r="O1338" s="926"/>
      <c r="P1338" s="926"/>
      <c r="Q1338" s="926"/>
      <c r="R1338" s="926"/>
      <c r="S1338" s="926"/>
      <c r="T1338" s="926"/>
      <c r="U1338" s="926"/>
      <c r="V1338" s="926"/>
      <c r="W1338" s="926"/>
      <c r="X1338" s="926"/>
      <c r="Y1338" s="926"/>
      <c r="Z1338" s="926"/>
      <c r="AA1338" s="926"/>
      <c r="AB1338" s="926"/>
      <c r="AC1338" s="926"/>
      <c r="AD1338" s="926"/>
      <c r="AE1338" s="926"/>
    </row>
    <row r="1339" spans="1:31" ht="15" customHeight="1" x14ac:dyDescent="0.2">
      <c r="A1339" s="1032" t="str">
        <f t="shared" si="161"/>
        <v>Insert Room Name First</v>
      </c>
      <c r="B1339" s="938"/>
      <c r="C1339" s="1174"/>
      <c r="D1339" s="893"/>
      <c r="E1339" s="984">
        <f t="shared" si="162"/>
        <v>0</v>
      </c>
      <c r="F1339" s="890">
        <f>IF(A1339="Insert Room Name First",0,ROUND(E1339/VLOOKUP(A1339,'Teaching Areas'!$A$2:$B$15,2,FALSE),0))</f>
        <v>0</v>
      </c>
      <c r="G1339" s="891"/>
      <c r="H1339" s="890" t="str">
        <f t="shared" si="163"/>
        <v/>
      </c>
      <c r="I1339" s="983"/>
      <c r="J1339" s="922">
        <v>1</v>
      </c>
      <c r="K1339" s="922"/>
      <c r="L1339" s="922"/>
      <c r="M1339" s="922"/>
      <c r="N1339" s="924"/>
      <c r="O1339" s="926"/>
      <c r="P1339" s="926"/>
      <c r="Q1339" s="926"/>
      <c r="R1339" s="926"/>
      <c r="S1339" s="926"/>
      <c r="T1339" s="926"/>
      <c r="U1339" s="926"/>
      <c r="V1339" s="926"/>
      <c r="W1339" s="926"/>
      <c r="X1339" s="926"/>
      <c r="Y1339" s="926"/>
      <c r="Z1339" s="926"/>
      <c r="AA1339" s="926"/>
      <c r="AB1339" s="926"/>
      <c r="AC1339" s="926"/>
      <c r="AD1339" s="926"/>
      <c r="AE1339" s="926"/>
    </row>
    <row r="1340" spans="1:31" ht="15" customHeight="1" x14ac:dyDescent="0.2">
      <c r="A1340" s="1032" t="str">
        <f t="shared" si="161"/>
        <v>Insert Room Name First</v>
      </c>
      <c r="B1340" s="938"/>
      <c r="C1340" s="891"/>
      <c r="D1340" s="891"/>
      <c r="E1340" s="984">
        <f t="shared" si="162"/>
        <v>0</v>
      </c>
      <c r="F1340" s="890">
        <f>IF(A1340="Insert Room Name First",0,ROUND(E1340/VLOOKUP(A1340,'Teaching Areas'!$A$2:$B$15,2,FALSE),0))</f>
        <v>0</v>
      </c>
      <c r="G1340" s="891"/>
      <c r="H1340" s="890" t="str">
        <f t="shared" si="163"/>
        <v/>
      </c>
      <c r="I1340" s="983"/>
      <c r="J1340" s="923"/>
      <c r="K1340" s="922"/>
      <c r="L1340" s="922"/>
      <c r="M1340" s="922"/>
      <c r="N1340" s="924"/>
      <c r="O1340" s="926"/>
      <c r="P1340" s="926"/>
      <c r="Q1340" s="926"/>
      <c r="R1340" s="926"/>
      <c r="S1340" s="926"/>
      <c r="T1340" s="926"/>
      <c r="U1340" s="926"/>
      <c r="V1340" s="926"/>
      <c r="W1340" s="926"/>
      <c r="X1340" s="926"/>
      <c r="Y1340" s="926"/>
      <c r="Z1340" s="926"/>
      <c r="AA1340" s="926"/>
      <c r="AB1340" s="926"/>
      <c r="AC1340" s="926"/>
      <c r="AD1340" s="926"/>
      <c r="AE1340" s="926"/>
    </row>
    <row r="1341" spans="1:31" ht="15" customHeight="1" x14ac:dyDescent="0.2">
      <c r="A1341" s="1032" t="str">
        <f t="shared" si="161"/>
        <v>Insert Room Name First</v>
      </c>
      <c r="B1341" s="938"/>
      <c r="C1341" s="891"/>
      <c r="D1341" s="891"/>
      <c r="E1341" s="984">
        <f t="shared" si="162"/>
        <v>0</v>
      </c>
      <c r="F1341" s="890">
        <f>IF(A1341="Insert Room Name First",0,ROUND(E1341/VLOOKUP(A1341,'Teaching Areas'!$A$2:$B$15,2,FALSE),0))</f>
        <v>0</v>
      </c>
      <c r="G1341" s="891"/>
      <c r="H1341" s="890" t="str">
        <f t="shared" si="163"/>
        <v/>
      </c>
      <c r="I1341" s="983"/>
      <c r="J1341" s="923"/>
      <c r="K1341" s="922"/>
      <c r="L1341" s="922"/>
      <c r="M1341" s="922"/>
      <c r="N1341" s="924"/>
      <c r="O1341" s="926"/>
      <c r="P1341" s="926"/>
      <c r="Q1341" s="926"/>
      <c r="R1341" s="926"/>
      <c r="S1341" s="926"/>
      <c r="T1341" s="926"/>
      <c r="U1341" s="926"/>
      <c r="V1341" s="926"/>
      <c r="W1341" s="926"/>
      <c r="X1341" s="926"/>
      <c r="Y1341" s="926"/>
      <c r="Z1341" s="926"/>
      <c r="AA1341" s="926"/>
      <c r="AB1341" s="926"/>
      <c r="AC1341" s="926"/>
      <c r="AD1341" s="926"/>
      <c r="AE1341" s="926"/>
    </row>
    <row r="1342" spans="1:31" ht="15" customHeight="1" x14ac:dyDescent="0.2">
      <c r="A1342" s="1032" t="str">
        <f t="shared" si="161"/>
        <v>Insert Room Name First</v>
      </c>
      <c r="B1342" s="938"/>
      <c r="C1342" s="891"/>
      <c r="D1342" s="891"/>
      <c r="E1342" s="984">
        <f t="shared" si="162"/>
        <v>0</v>
      </c>
      <c r="F1342" s="890">
        <f>IF(A1342="Insert Room Name First",0,ROUND(E1342/VLOOKUP(A1342,'Teaching Areas'!$A$2:$B$15,2,FALSE),0))</f>
        <v>0</v>
      </c>
      <c r="G1342" s="891"/>
      <c r="H1342" s="890" t="str">
        <f t="shared" si="163"/>
        <v/>
      </c>
      <c r="I1342" s="983"/>
      <c r="J1342" s="923"/>
      <c r="K1342" s="922"/>
      <c r="L1342" s="922"/>
      <c r="M1342" s="922"/>
      <c r="N1342" s="924"/>
      <c r="O1342" s="926"/>
      <c r="P1342" s="926"/>
      <c r="Q1342" s="926"/>
      <c r="R1342" s="926"/>
      <c r="S1342" s="926"/>
      <c r="T1342" s="926"/>
      <c r="U1342" s="926"/>
      <c r="V1342" s="926"/>
      <c r="W1342" s="926"/>
      <c r="X1342" s="926"/>
      <c r="Y1342" s="926"/>
      <c r="Z1342" s="926"/>
      <c r="AA1342" s="926"/>
      <c r="AB1342" s="926"/>
      <c r="AC1342" s="926"/>
      <c r="AD1342" s="926"/>
      <c r="AE1342" s="926"/>
    </row>
    <row r="1343" spans="1:31" ht="15" customHeight="1" x14ac:dyDescent="0.2">
      <c r="A1343" s="1032" t="str">
        <f t="shared" si="161"/>
        <v>Insert Room Name First</v>
      </c>
      <c r="B1343" s="938"/>
      <c r="C1343" s="891"/>
      <c r="D1343" s="891"/>
      <c r="E1343" s="984">
        <f t="shared" si="162"/>
        <v>0</v>
      </c>
      <c r="F1343" s="890">
        <f>IF(A1343="Insert Room Name First",0,ROUND(E1343/VLOOKUP(A1343,'Teaching Areas'!$A$2:$B$15,2,FALSE),0))</f>
        <v>0</v>
      </c>
      <c r="G1343" s="891"/>
      <c r="H1343" s="890" t="str">
        <f t="shared" si="163"/>
        <v/>
      </c>
      <c r="I1343" s="983"/>
      <c r="J1343" s="923"/>
      <c r="K1343" s="922"/>
      <c r="L1343" s="922"/>
      <c r="M1343" s="922"/>
      <c r="N1343" s="924"/>
      <c r="O1343" s="926"/>
      <c r="P1343" s="926"/>
      <c r="Q1343" s="926"/>
      <c r="R1343" s="926"/>
      <c r="S1343" s="926"/>
      <c r="T1343" s="926"/>
      <c r="U1343" s="926"/>
      <c r="V1343" s="926"/>
      <c r="W1343" s="926"/>
      <c r="X1343" s="926"/>
      <c r="Y1343" s="926"/>
      <c r="Z1343" s="926"/>
      <c r="AA1343" s="926"/>
      <c r="AB1343" s="926"/>
      <c r="AC1343" s="926"/>
      <c r="AD1343" s="926"/>
      <c r="AE1343" s="926"/>
    </row>
    <row r="1344" spans="1:31" ht="15" customHeight="1" x14ac:dyDescent="0.2">
      <c r="A1344" s="1032" t="str">
        <f t="shared" si="161"/>
        <v>Insert Room Name First</v>
      </c>
      <c r="B1344" s="938"/>
      <c r="C1344" s="891"/>
      <c r="D1344" s="891"/>
      <c r="E1344" s="984">
        <f t="shared" si="162"/>
        <v>0</v>
      </c>
      <c r="F1344" s="890">
        <f>IF(A1344="Insert Room Name First",0,ROUND(E1344/VLOOKUP(A1344,'Teaching Areas'!$A$2:$B$15,2,FALSE),0))</f>
        <v>0</v>
      </c>
      <c r="G1344" s="891"/>
      <c r="H1344" s="890" t="str">
        <f t="shared" si="163"/>
        <v/>
      </c>
      <c r="I1344" s="983"/>
      <c r="J1344" s="923"/>
      <c r="K1344" s="922"/>
      <c r="L1344" s="922"/>
      <c r="M1344" s="922"/>
      <c r="N1344" s="924"/>
      <c r="O1344" s="926"/>
      <c r="P1344" s="926"/>
      <c r="Q1344" s="926"/>
      <c r="R1344" s="926"/>
      <c r="S1344" s="926"/>
      <c r="T1344" s="926"/>
      <c r="U1344" s="926"/>
      <c r="V1344" s="926"/>
      <c r="W1344" s="926"/>
      <c r="X1344" s="926"/>
      <c r="Y1344" s="926"/>
      <c r="Z1344" s="926"/>
      <c r="AA1344" s="926"/>
      <c r="AB1344" s="926"/>
      <c r="AC1344" s="926"/>
      <c r="AD1344" s="926"/>
      <c r="AE1344" s="926"/>
    </row>
    <row r="1345" spans="1:31" ht="15" customHeight="1" x14ac:dyDescent="0.2">
      <c r="A1345" s="1032" t="str">
        <f t="shared" si="161"/>
        <v>Insert Room Name First</v>
      </c>
      <c r="B1345" s="938"/>
      <c r="C1345" s="891"/>
      <c r="D1345" s="891"/>
      <c r="E1345" s="984">
        <f t="shared" si="162"/>
        <v>0</v>
      </c>
      <c r="F1345" s="890">
        <f>IF(A1345="Insert Room Name First",0,ROUND(E1345/VLOOKUP(A1345,'Teaching Areas'!$A$2:$B$15,2,FALSE),0))</f>
        <v>0</v>
      </c>
      <c r="G1345" s="891"/>
      <c r="H1345" s="890" t="str">
        <f t="shared" si="163"/>
        <v/>
      </c>
      <c r="I1345" s="983"/>
      <c r="J1345" s="923"/>
      <c r="K1345" s="922"/>
      <c r="L1345" s="922"/>
      <c r="M1345" s="922"/>
      <c r="N1345" s="924"/>
      <c r="O1345" s="926"/>
      <c r="P1345" s="926"/>
      <c r="Q1345" s="926"/>
      <c r="R1345" s="926"/>
      <c r="S1345" s="926"/>
      <c r="T1345" s="926"/>
      <c r="U1345" s="926"/>
      <c r="V1345" s="926"/>
      <c r="W1345" s="926"/>
      <c r="X1345" s="926"/>
      <c r="Y1345" s="926"/>
      <c r="Z1345" s="926"/>
      <c r="AA1345" s="926"/>
      <c r="AB1345" s="926"/>
      <c r="AC1345" s="926"/>
      <c r="AD1345" s="926"/>
      <c r="AE1345" s="926"/>
    </row>
    <row r="1346" spans="1:31" ht="15" customHeight="1" x14ac:dyDescent="0.2">
      <c r="A1346" s="1032" t="str">
        <f t="shared" si="161"/>
        <v>Insert Room Name First</v>
      </c>
      <c r="B1346" s="938"/>
      <c r="C1346" s="891"/>
      <c r="D1346" s="891"/>
      <c r="E1346" s="984">
        <f t="shared" si="162"/>
        <v>0</v>
      </c>
      <c r="F1346" s="890">
        <f>IF(A1346="Insert Room Name First",0,ROUND(E1346/VLOOKUP(A1346,'Teaching Areas'!$A$2:$B$15,2,FALSE),0))</f>
        <v>0</v>
      </c>
      <c r="G1346" s="891"/>
      <c r="H1346" s="890" t="str">
        <f t="shared" si="163"/>
        <v/>
      </c>
      <c r="I1346" s="983"/>
      <c r="J1346" s="923"/>
      <c r="K1346" s="922"/>
      <c r="L1346" s="922"/>
      <c r="M1346" s="922"/>
      <c r="N1346" s="924"/>
      <c r="O1346" s="926"/>
      <c r="P1346" s="926"/>
      <c r="Q1346" s="926"/>
      <c r="R1346" s="926"/>
      <c r="S1346" s="926"/>
      <c r="T1346" s="926"/>
      <c r="U1346" s="926"/>
      <c r="V1346" s="926"/>
      <c r="W1346" s="926"/>
      <c r="X1346" s="926"/>
      <c r="Y1346" s="926"/>
      <c r="Z1346" s="926"/>
      <c r="AA1346" s="926"/>
      <c r="AB1346" s="926"/>
      <c r="AC1346" s="926"/>
      <c r="AD1346" s="926"/>
      <c r="AE1346" s="926"/>
    </row>
    <row r="1347" spans="1:31" ht="15" customHeight="1" x14ac:dyDescent="0.2">
      <c r="A1347" s="1032" t="str">
        <f t="shared" si="161"/>
        <v>Insert Room Name First</v>
      </c>
      <c r="B1347" s="938"/>
      <c r="C1347" s="891"/>
      <c r="D1347" s="891"/>
      <c r="E1347" s="984">
        <f t="shared" si="162"/>
        <v>0</v>
      </c>
      <c r="F1347" s="890">
        <f>IF(A1347="Insert Room Name First",0,ROUND(E1347/VLOOKUP(A1347,'Teaching Areas'!$A$2:$B$15,2,FALSE),0))</f>
        <v>0</v>
      </c>
      <c r="G1347" s="891"/>
      <c r="H1347" s="890" t="str">
        <f t="shared" si="163"/>
        <v/>
      </c>
      <c r="I1347" s="983"/>
      <c r="J1347" s="923"/>
      <c r="K1347" s="922"/>
      <c r="L1347" s="922"/>
      <c r="M1347" s="922"/>
      <c r="N1347" s="924"/>
      <c r="O1347" s="926"/>
      <c r="P1347" s="926"/>
      <c r="Q1347" s="926"/>
      <c r="R1347" s="926"/>
      <c r="S1347" s="926"/>
      <c r="T1347" s="926"/>
      <c r="U1347" s="926"/>
      <c r="V1347" s="926"/>
      <c r="W1347" s="926"/>
      <c r="X1347" s="926"/>
      <c r="Y1347" s="926"/>
      <c r="Z1347" s="926"/>
      <c r="AA1347" s="926"/>
      <c r="AB1347" s="926"/>
      <c r="AC1347" s="926"/>
      <c r="AD1347" s="926"/>
      <c r="AE1347" s="926"/>
    </row>
    <row r="1348" spans="1:31" ht="15" customHeight="1" x14ac:dyDescent="0.2">
      <c r="A1348" s="1032" t="str">
        <f t="shared" si="161"/>
        <v>Insert Room Name First</v>
      </c>
      <c r="B1348" s="938"/>
      <c r="C1348" s="891"/>
      <c r="D1348" s="891"/>
      <c r="E1348" s="984">
        <f t="shared" si="162"/>
        <v>0</v>
      </c>
      <c r="F1348" s="890">
        <f>IF(A1348="Insert Room Name First",0,ROUND(E1348/VLOOKUP(A1348,'Teaching Areas'!$A$2:$B$15,2,FALSE),0))</f>
        <v>0</v>
      </c>
      <c r="G1348" s="891"/>
      <c r="H1348" s="890" t="str">
        <f t="shared" si="163"/>
        <v/>
      </c>
      <c r="I1348" s="983"/>
      <c r="J1348" s="923"/>
      <c r="K1348" s="922"/>
      <c r="L1348" s="922"/>
      <c r="M1348" s="922"/>
      <c r="N1348" s="924"/>
      <c r="O1348" s="926"/>
      <c r="P1348" s="926"/>
      <c r="Q1348" s="926"/>
      <c r="R1348" s="926"/>
      <c r="S1348" s="926"/>
      <c r="T1348" s="926"/>
      <c r="U1348" s="926"/>
      <c r="V1348" s="926"/>
      <c r="W1348" s="926"/>
      <c r="X1348" s="926"/>
      <c r="Y1348" s="926"/>
      <c r="Z1348" s="926"/>
      <c r="AA1348" s="926"/>
      <c r="AB1348" s="926"/>
      <c r="AC1348" s="926"/>
      <c r="AD1348" s="926"/>
      <c r="AE1348" s="926"/>
    </row>
    <row r="1349" spans="1:31" ht="15" customHeight="1" x14ac:dyDescent="0.2">
      <c r="A1349" s="1032" t="str">
        <f t="shared" si="161"/>
        <v>Insert Room Name First</v>
      </c>
      <c r="B1349" s="938"/>
      <c r="C1349" s="891"/>
      <c r="D1349" s="891"/>
      <c r="E1349" s="984">
        <f t="shared" si="162"/>
        <v>0</v>
      </c>
      <c r="F1349" s="890">
        <f>IF(A1349="Insert Room Name First",0,ROUND(E1349/VLOOKUP(A1349,'Teaching Areas'!$A$2:$B$15,2,FALSE),0))</f>
        <v>0</v>
      </c>
      <c r="G1349" s="891"/>
      <c r="H1349" s="890" t="str">
        <f t="shared" si="163"/>
        <v/>
      </c>
      <c r="I1349" s="983"/>
      <c r="J1349" s="923"/>
      <c r="K1349" s="922"/>
      <c r="L1349" s="922"/>
      <c r="M1349" s="922"/>
      <c r="N1349" s="924"/>
      <c r="O1349" s="926"/>
      <c r="P1349" s="926"/>
      <c r="Q1349" s="926"/>
      <c r="R1349" s="926"/>
      <c r="S1349" s="926"/>
      <c r="T1349" s="926"/>
      <c r="U1349" s="926"/>
      <c r="V1349" s="926"/>
      <c r="W1349" s="926"/>
      <c r="X1349" s="926"/>
      <c r="Y1349" s="926"/>
      <c r="Z1349" s="926"/>
      <c r="AA1349" s="926"/>
      <c r="AB1349" s="926"/>
      <c r="AC1349" s="926"/>
      <c r="AD1349" s="926"/>
      <c r="AE1349" s="926"/>
    </row>
    <row r="1350" spans="1:31" ht="15" customHeight="1" x14ac:dyDescent="0.2">
      <c r="A1350" s="1032" t="str">
        <f t="shared" si="161"/>
        <v>Insert Room Name First</v>
      </c>
      <c r="B1350" s="939"/>
      <c r="C1350" s="891"/>
      <c r="D1350" s="891"/>
      <c r="E1350" s="984">
        <f t="shared" si="162"/>
        <v>0</v>
      </c>
      <c r="F1350" s="890">
        <f>IF(A1350="Insert Room Name First",0,ROUND(E1350/VLOOKUP(A1350,'Teaching Areas'!$A$2:$B$15,2,FALSE),0))</f>
        <v>0</v>
      </c>
      <c r="G1350" s="892"/>
      <c r="H1350" s="890" t="str">
        <f t="shared" si="163"/>
        <v/>
      </c>
      <c r="I1350" s="985"/>
      <c r="J1350" s="923"/>
      <c r="K1350" s="922"/>
      <c r="L1350" s="922"/>
      <c r="M1350" s="922"/>
      <c r="N1350" s="924"/>
      <c r="O1350" s="926"/>
      <c r="P1350" s="926"/>
      <c r="Q1350" s="926"/>
      <c r="R1350" s="926"/>
      <c r="S1350" s="926"/>
      <c r="T1350" s="926"/>
      <c r="U1350" s="926"/>
      <c r="V1350" s="926"/>
      <c r="W1350" s="926"/>
      <c r="X1350" s="926"/>
      <c r="Y1350" s="926"/>
      <c r="Z1350" s="926"/>
      <c r="AA1350" s="926"/>
      <c r="AB1350" s="926"/>
      <c r="AC1350" s="926"/>
      <c r="AD1350" s="926"/>
      <c r="AE1350" s="926"/>
    </row>
    <row r="1351" spans="1:31" ht="15" customHeight="1" x14ac:dyDescent="0.2">
      <c r="A1351" s="1032" t="str">
        <f t="shared" si="161"/>
        <v>Insert Room Name First</v>
      </c>
      <c r="B1351" s="939"/>
      <c r="C1351" s="891"/>
      <c r="D1351" s="891"/>
      <c r="E1351" s="984">
        <f t="shared" si="162"/>
        <v>0</v>
      </c>
      <c r="F1351" s="890">
        <f>IF(A1351="Insert Room Name First",0,ROUND(E1351/VLOOKUP(A1351,'Teaching Areas'!$A$2:$B$15,2,FALSE),0))</f>
        <v>0</v>
      </c>
      <c r="G1351" s="892"/>
      <c r="H1351" s="890" t="str">
        <f t="shared" si="163"/>
        <v/>
      </c>
      <c r="I1351" s="985"/>
      <c r="J1351" s="923"/>
      <c r="K1351" s="922"/>
      <c r="L1351" s="922"/>
      <c r="M1351" s="922"/>
      <c r="N1351" s="924"/>
      <c r="O1351" s="926"/>
      <c r="P1351" s="926"/>
      <c r="Q1351" s="926"/>
      <c r="R1351" s="926"/>
      <c r="S1351" s="926"/>
      <c r="T1351" s="926"/>
      <c r="U1351" s="926"/>
      <c r="V1351" s="926"/>
      <c r="W1351" s="926"/>
      <c r="X1351" s="926"/>
      <c r="Y1351" s="926"/>
      <c r="Z1351" s="926"/>
      <c r="AA1351" s="926"/>
      <c r="AB1351" s="926"/>
      <c r="AC1351" s="926"/>
      <c r="AD1351" s="926"/>
      <c r="AE1351" s="926"/>
    </row>
    <row r="1352" spans="1:31" ht="15" customHeight="1" x14ac:dyDescent="0.2">
      <c r="A1352" s="1032" t="str">
        <f t="shared" si="161"/>
        <v>Insert Room Name First</v>
      </c>
      <c r="B1352" s="938"/>
      <c r="C1352" s="891"/>
      <c r="D1352" s="891"/>
      <c r="E1352" s="984">
        <f t="shared" si="162"/>
        <v>0</v>
      </c>
      <c r="F1352" s="890">
        <f>IF(A1352="Insert Room Name First",0,ROUND(E1352/VLOOKUP(A1352,'Teaching Areas'!$A$2:$B$15,2,FALSE),0))</f>
        <v>0</v>
      </c>
      <c r="G1352" s="891"/>
      <c r="H1352" s="890" t="str">
        <f t="shared" si="163"/>
        <v/>
      </c>
      <c r="I1352" s="983"/>
      <c r="J1352" s="923"/>
      <c r="K1352" s="922"/>
      <c r="L1352" s="922"/>
      <c r="M1352" s="922"/>
      <c r="N1352" s="924"/>
      <c r="O1352" s="926"/>
      <c r="P1352" s="926"/>
      <c r="Q1352" s="926"/>
      <c r="R1352" s="926"/>
      <c r="S1352" s="926"/>
      <c r="T1352" s="926"/>
      <c r="U1352" s="926"/>
      <c r="V1352" s="926"/>
      <c r="W1352" s="926"/>
      <c r="X1352" s="926"/>
      <c r="Y1352" s="926"/>
      <c r="Z1352" s="926"/>
      <c r="AA1352" s="926"/>
      <c r="AB1352" s="926"/>
      <c r="AC1352" s="926"/>
      <c r="AD1352" s="926"/>
      <c r="AE1352" s="926"/>
    </row>
    <row r="1353" spans="1:31" ht="15" customHeight="1" x14ac:dyDescent="0.2">
      <c r="A1353" s="1032" t="str">
        <f t="shared" si="161"/>
        <v>Insert Room Name First</v>
      </c>
      <c r="B1353" s="938"/>
      <c r="C1353" s="891"/>
      <c r="D1353" s="891"/>
      <c r="E1353" s="984">
        <f t="shared" si="162"/>
        <v>0</v>
      </c>
      <c r="F1353" s="890">
        <f>IF(A1353="Insert Room Name First",0,ROUND(E1353/VLOOKUP(A1353,'Teaching Areas'!$A$2:$B$15,2,FALSE),0))</f>
        <v>0</v>
      </c>
      <c r="G1353" s="891"/>
      <c r="H1353" s="890" t="str">
        <f t="shared" si="163"/>
        <v/>
      </c>
      <c r="I1353" s="983"/>
      <c r="J1353" s="923"/>
      <c r="K1353" s="922"/>
      <c r="L1353" s="922"/>
      <c r="M1353" s="922"/>
      <c r="N1353" s="924"/>
      <c r="O1353" s="926"/>
      <c r="P1353" s="926"/>
      <c r="Q1353" s="926"/>
      <c r="R1353" s="926"/>
      <c r="S1353" s="926"/>
      <c r="T1353" s="926"/>
      <c r="U1353" s="926"/>
      <c r="V1353" s="926"/>
      <c r="W1353" s="926"/>
      <c r="X1353" s="926"/>
      <c r="Y1353" s="926"/>
      <c r="Z1353" s="926"/>
      <c r="AA1353" s="926"/>
      <c r="AB1353" s="926"/>
      <c r="AC1353" s="926"/>
      <c r="AD1353" s="926"/>
      <c r="AE1353" s="926"/>
    </row>
    <row r="1354" spans="1:31" ht="15" customHeight="1" x14ac:dyDescent="0.2">
      <c r="A1354" s="1032" t="str">
        <f t="shared" si="161"/>
        <v>Insert Room Name First</v>
      </c>
      <c r="B1354" s="938"/>
      <c r="C1354" s="891"/>
      <c r="D1354" s="891"/>
      <c r="E1354" s="984">
        <f t="shared" si="162"/>
        <v>0</v>
      </c>
      <c r="F1354" s="890">
        <f>IF(A1354="Insert Room Name First",0,ROUND(E1354/VLOOKUP(A1354,'Teaching Areas'!$A$2:$B$15,2,FALSE),0))</f>
        <v>0</v>
      </c>
      <c r="G1354" s="891"/>
      <c r="H1354" s="890" t="str">
        <f t="shared" si="163"/>
        <v/>
      </c>
      <c r="I1354" s="983"/>
      <c r="J1354" s="923"/>
      <c r="K1354" s="922"/>
      <c r="L1354" s="922"/>
      <c r="M1354" s="922"/>
      <c r="N1354" s="924"/>
      <c r="O1354" s="926"/>
      <c r="P1354" s="926"/>
      <c r="Q1354" s="926"/>
      <c r="R1354" s="926"/>
      <c r="S1354" s="926"/>
      <c r="T1354" s="926"/>
      <c r="U1354" s="926"/>
      <c r="V1354" s="926"/>
      <c r="W1354" s="926"/>
      <c r="X1354" s="926"/>
      <c r="Y1354" s="926"/>
      <c r="Z1354" s="926"/>
      <c r="AA1354" s="926"/>
      <c r="AB1354" s="926"/>
      <c r="AC1354" s="926"/>
      <c r="AD1354" s="926"/>
      <c r="AE1354" s="926"/>
    </row>
    <row r="1355" spans="1:31" ht="15" customHeight="1" x14ac:dyDescent="0.2">
      <c r="A1355" s="1032" t="str">
        <f t="shared" si="161"/>
        <v>Insert Room Name First</v>
      </c>
      <c r="B1355" s="938"/>
      <c r="C1355" s="891"/>
      <c r="D1355" s="891"/>
      <c r="E1355" s="984">
        <f t="shared" si="162"/>
        <v>0</v>
      </c>
      <c r="F1355" s="890">
        <f>IF(A1355="Insert Room Name First",0,ROUND(E1355/VLOOKUP(A1355,'Teaching Areas'!$A$2:$B$15,2,FALSE),0))</f>
        <v>0</v>
      </c>
      <c r="G1355" s="891"/>
      <c r="H1355" s="890" t="str">
        <f t="shared" si="163"/>
        <v/>
      </c>
      <c r="I1355" s="983"/>
      <c r="J1355" s="923"/>
      <c r="K1355" s="922"/>
      <c r="L1355" s="922"/>
      <c r="M1355" s="922"/>
      <c r="N1355" s="924"/>
      <c r="O1355" s="926"/>
      <c r="P1355" s="926"/>
      <c r="Q1355" s="926"/>
      <c r="R1355" s="926"/>
      <c r="S1355" s="926"/>
      <c r="T1355" s="926"/>
      <c r="U1355" s="926"/>
      <c r="V1355" s="926"/>
      <c r="W1355" s="926"/>
      <c r="X1355" s="926"/>
      <c r="Y1355" s="926"/>
      <c r="Z1355" s="926"/>
      <c r="AA1355" s="926"/>
      <c r="AB1355" s="926"/>
      <c r="AC1355" s="926"/>
      <c r="AD1355" s="926"/>
      <c r="AE1355" s="926"/>
    </row>
    <row r="1356" spans="1:31" ht="15" customHeight="1" x14ac:dyDescent="0.2">
      <c r="A1356" s="1032" t="str">
        <f t="shared" si="161"/>
        <v>Insert Room Name First</v>
      </c>
      <c r="B1356" s="938"/>
      <c r="C1356" s="891"/>
      <c r="D1356" s="891"/>
      <c r="E1356" s="984">
        <f t="shared" si="162"/>
        <v>0</v>
      </c>
      <c r="F1356" s="890">
        <f>IF(A1356="Insert Room Name First",0,ROUND(E1356/VLOOKUP(A1356,'Teaching Areas'!$A$2:$B$15,2,FALSE),0))</f>
        <v>0</v>
      </c>
      <c r="G1356" s="891"/>
      <c r="H1356" s="890" t="str">
        <f t="shared" si="163"/>
        <v/>
      </c>
      <c r="I1356" s="983"/>
      <c r="J1356" s="923"/>
      <c r="K1356" s="922"/>
      <c r="L1356" s="922"/>
      <c r="M1356" s="922"/>
      <c r="N1356" s="924"/>
      <c r="O1356" s="926"/>
      <c r="P1356" s="926"/>
      <c r="Q1356" s="926"/>
      <c r="R1356" s="926"/>
      <c r="S1356" s="926"/>
      <c r="T1356" s="926"/>
      <c r="U1356" s="926"/>
      <c r="V1356" s="926"/>
      <c r="W1356" s="926"/>
      <c r="X1356" s="926"/>
      <c r="Y1356" s="926"/>
      <c r="Z1356" s="926"/>
      <c r="AA1356" s="926"/>
      <c r="AB1356" s="926"/>
      <c r="AC1356" s="926"/>
      <c r="AD1356" s="926"/>
      <c r="AE1356" s="926"/>
    </row>
    <row r="1357" spans="1:31" ht="15" customHeight="1" x14ac:dyDescent="0.2">
      <c r="A1357" s="1032" t="str">
        <f t="shared" si="161"/>
        <v>Insert Room Name First</v>
      </c>
      <c r="B1357" s="938"/>
      <c r="C1357" s="891"/>
      <c r="D1357" s="891"/>
      <c r="E1357" s="984">
        <f t="shared" si="162"/>
        <v>0</v>
      </c>
      <c r="F1357" s="890">
        <f>IF(A1357="Insert Room Name First",0,ROUND(E1357/VLOOKUP(A1357,'Teaching Areas'!$A$2:$B$15,2,FALSE),0))</f>
        <v>0</v>
      </c>
      <c r="G1357" s="891"/>
      <c r="H1357" s="890" t="str">
        <f t="shared" si="163"/>
        <v/>
      </c>
      <c r="I1357" s="983"/>
      <c r="J1357" s="923"/>
      <c r="K1357" s="922"/>
      <c r="L1357" s="922"/>
      <c r="M1357" s="922"/>
      <c r="N1357" s="924"/>
      <c r="O1357" s="926"/>
      <c r="P1357" s="926"/>
      <c r="Q1357" s="926"/>
      <c r="R1357" s="926"/>
      <c r="S1357" s="926"/>
      <c r="T1357" s="926"/>
      <c r="U1357" s="926"/>
      <c r="V1357" s="926"/>
      <c r="W1357" s="926"/>
      <c r="X1357" s="926"/>
      <c r="Y1357" s="926"/>
      <c r="Z1357" s="926"/>
      <c r="AA1357" s="926"/>
      <c r="AB1357" s="926"/>
      <c r="AC1357" s="926"/>
      <c r="AD1357" s="926"/>
      <c r="AE1357" s="926"/>
    </row>
    <row r="1358" spans="1:31" ht="15" customHeight="1" x14ac:dyDescent="0.2">
      <c r="A1358" s="1032" t="str">
        <f t="shared" si="161"/>
        <v>Insert Room Name First</v>
      </c>
      <c r="B1358" s="938"/>
      <c r="C1358" s="891"/>
      <c r="D1358" s="891"/>
      <c r="E1358" s="984">
        <f t="shared" si="162"/>
        <v>0</v>
      </c>
      <c r="F1358" s="890">
        <f>IF(A1358="Insert Room Name First",0,ROUND(E1358/VLOOKUP(A1358,'Teaching Areas'!$A$2:$B$15,2,FALSE),0))</f>
        <v>0</v>
      </c>
      <c r="G1358" s="891"/>
      <c r="H1358" s="890" t="str">
        <f t="shared" si="163"/>
        <v/>
      </c>
      <c r="I1358" s="983"/>
      <c r="J1358" s="923"/>
      <c r="K1358" s="922"/>
      <c r="L1358" s="922"/>
      <c r="M1358" s="922"/>
      <c r="N1358" s="924"/>
      <c r="O1358" s="926"/>
      <c r="P1358" s="926"/>
      <c r="Q1358" s="926"/>
      <c r="R1358" s="926"/>
      <c r="S1358" s="926"/>
      <c r="T1358" s="926"/>
      <c r="U1358" s="926"/>
      <c r="V1358" s="926"/>
      <c r="W1358" s="926"/>
      <c r="X1358" s="926"/>
      <c r="Y1358" s="926"/>
      <c r="Z1358" s="926"/>
      <c r="AA1358" s="926"/>
      <c r="AB1358" s="926"/>
      <c r="AC1358" s="926"/>
      <c r="AD1358" s="926"/>
      <c r="AE1358" s="926"/>
    </row>
    <row r="1359" spans="1:31" ht="15" customHeight="1" x14ac:dyDescent="0.2">
      <c r="A1359" s="1032" t="str">
        <f t="shared" si="161"/>
        <v>Insert Room Name First</v>
      </c>
      <c r="B1359" s="938"/>
      <c r="C1359" s="891"/>
      <c r="D1359" s="891"/>
      <c r="E1359" s="984">
        <f t="shared" si="162"/>
        <v>0</v>
      </c>
      <c r="F1359" s="890">
        <f>IF(A1359="Insert Room Name First",0,ROUND(E1359/VLOOKUP(A1359,'Teaching Areas'!$A$2:$B$15,2,FALSE),0))</f>
        <v>0</v>
      </c>
      <c r="G1359" s="891"/>
      <c r="H1359" s="890" t="str">
        <f t="shared" si="163"/>
        <v/>
      </c>
      <c r="I1359" s="983"/>
      <c r="J1359" s="923"/>
      <c r="K1359" s="922"/>
      <c r="L1359" s="922"/>
      <c r="M1359" s="922"/>
      <c r="N1359" s="924"/>
      <c r="O1359" s="926"/>
      <c r="P1359" s="926"/>
      <c r="Q1359" s="926"/>
      <c r="R1359" s="926"/>
      <c r="S1359" s="926"/>
      <c r="T1359" s="926"/>
      <c r="U1359" s="926"/>
      <c r="V1359" s="926"/>
      <c r="W1359" s="926"/>
      <c r="X1359" s="926"/>
      <c r="Y1359" s="926"/>
      <c r="Z1359" s="926"/>
      <c r="AA1359" s="926"/>
      <c r="AB1359" s="926"/>
      <c r="AC1359" s="926"/>
      <c r="AD1359" s="926"/>
      <c r="AE1359" s="926"/>
    </row>
    <row r="1360" spans="1:31" ht="15" customHeight="1" x14ac:dyDescent="0.2">
      <c r="A1360" s="1032" t="str">
        <f t="shared" si="161"/>
        <v>Insert Room Name First</v>
      </c>
      <c r="B1360" s="938"/>
      <c r="C1360" s="891"/>
      <c r="D1360" s="891"/>
      <c r="E1360" s="984">
        <f t="shared" si="162"/>
        <v>0</v>
      </c>
      <c r="F1360" s="890">
        <f>IF(A1360="Insert Room Name First",0,ROUND(E1360/VLOOKUP(A1360,'Teaching Areas'!$A$2:$B$15,2,FALSE),0))</f>
        <v>0</v>
      </c>
      <c r="G1360" s="891"/>
      <c r="H1360" s="890" t="str">
        <f t="shared" si="163"/>
        <v/>
      </c>
      <c r="I1360" s="983"/>
      <c r="J1360" s="923"/>
      <c r="K1360" s="922"/>
      <c r="L1360" s="922"/>
      <c r="M1360" s="922"/>
      <c r="N1360" s="924"/>
      <c r="O1360" s="926"/>
      <c r="P1360" s="926"/>
      <c r="Q1360" s="926"/>
      <c r="R1360" s="926"/>
      <c r="S1360" s="926"/>
      <c r="T1360" s="926"/>
      <c r="U1360" s="926"/>
      <c r="V1360" s="926"/>
      <c r="W1360" s="926"/>
      <c r="X1360" s="926"/>
      <c r="Y1360" s="926"/>
      <c r="Z1360" s="926"/>
      <c r="AA1360" s="926"/>
      <c r="AB1360" s="926"/>
      <c r="AC1360" s="926"/>
      <c r="AD1360" s="926"/>
      <c r="AE1360" s="926"/>
    </row>
    <row r="1361" spans="1:31" ht="15" customHeight="1" x14ac:dyDescent="0.2">
      <c r="A1361" s="1032" t="str">
        <f t="shared" si="161"/>
        <v>Insert Room Name First</v>
      </c>
      <c r="B1361" s="938"/>
      <c r="C1361" s="891"/>
      <c r="D1361" s="891"/>
      <c r="E1361" s="984">
        <f t="shared" si="162"/>
        <v>0</v>
      </c>
      <c r="F1361" s="890">
        <f>IF(A1361="Insert Room Name First",0,ROUND(E1361/VLOOKUP(A1361,'Teaching Areas'!$A$2:$B$15,2,FALSE),0))</f>
        <v>0</v>
      </c>
      <c r="G1361" s="891"/>
      <c r="H1361" s="890" t="str">
        <f t="shared" si="163"/>
        <v/>
      </c>
      <c r="I1361" s="983"/>
      <c r="J1361" s="923"/>
      <c r="K1361" s="922"/>
      <c r="L1361" s="922"/>
      <c r="M1361" s="922"/>
      <c r="N1361" s="924"/>
      <c r="O1361" s="926"/>
      <c r="P1361" s="926"/>
      <c r="Q1361" s="926"/>
      <c r="R1361" s="926"/>
      <c r="S1361" s="926"/>
      <c r="T1361" s="926"/>
      <c r="U1361" s="926"/>
      <c r="V1361" s="926"/>
      <c r="W1361" s="926"/>
      <c r="X1361" s="926"/>
      <c r="Y1361" s="926"/>
      <c r="Z1361" s="926"/>
      <c r="AA1361" s="926"/>
      <c r="AB1361" s="926"/>
      <c r="AC1361" s="926"/>
      <c r="AD1361" s="926"/>
      <c r="AE1361" s="926"/>
    </row>
    <row r="1362" spans="1:31" ht="15" customHeight="1" x14ac:dyDescent="0.2">
      <c r="A1362" s="1032" t="str">
        <f t="shared" si="161"/>
        <v>Insert Room Name First</v>
      </c>
      <c r="B1362" s="938"/>
      <c r="C1362" s="891"/>
      <c r="D1362" s="891"/>
      <c r="E1362" s="984">
        <f t="shared" si="162"/>
        <v>0</v>
      </c>
      <c r="F1362" s="890">
        <f>IF(A1362="Insert Room Name First",0,ROUND(E1362/VLOOKUP(A1362,'Teaching Areas'!$A$2:$B$15,2,FALSE),0))</f>
        <v>0</v>
      </c>
      <c r="G1362" s="891"/>
      <c r="H1362" s="890" t="str">
        <f t="shared" si="163"/>
        <v/>
      </c>
      <c r="I1362" s="983"/>
      <c r="J1362" s="923"/>
      <c r="K1362" s="922"/>
      <c r="L1362" s="922"/>
      <c r="M1362" s="922"/>
      <c r="N1362" s="924"/>
      <c r="O1362" s="926"/>
      <c r="P1362" s="926"/>
      <c r="Q1362" s="926"/>
      <c r="R1362" s="926"/>
      <c r="S1362" s="926"/>
      <c r="T1362" s="926"/>
      <c r="U1362" s="926"/>
      <c r="V1362" s="926"/>
      <c r="W1362" s="926"/>
      <c r="X1362" s="926"/>
      <c r="Y1362" s="926"/>
      <c r="Z1362" s="926"/>
      <c r="AA1362" s="926"/>
      <c r="AB1362" s="926"/>
      <c r="AC1362" s="926"/>
      <c r="AD1362" s="926"/>
      <c r="AE1362" s="926"/>
    </row>
    <row r="1363" spans="1:31" ht="15" customHeight="1" x14ac:dyDescent="0.2">
      <c r="A1363" s="1032" t="str">
        <f t="shared" si="161"/>
        <v>Insert Room Name First</v>
      </c>
      <c r="B1363" s="938"/>
      <c r="C1363" s="891"/>
      <c r="D1363" s="891"/>
      <c r="E1363" s="984">
        <f t="shared" si="162"/>
        <v>0</v>
      </c>
      <c r="F1363" s="890">
        <f>IF(A1363="Insert Room Name First",0,ROUND(E1363/VLOOKUP(A1363,'Teaching Areas'!$A$2:$B$15,2,FALSE),0))</f>
        <v>0</v>
      </c>
      <c r="G1363" s="891"/>
      <c r="H1363" s="890" t="str">
        <f t="shared" si="163"/>
        <v/>
      </c>
      <c r="I1363" s="983"/>
      <c r="J1363" s="923"/>
      <c r="K1363" s="922"/>
      <c r="L1363" s="922"/>
      <c r="M1363" s="922"/>
      <c r="N1363" s="924"/>
      <c r="O1363" s="926"/>
      <c r="P1363" s="926"/>
      <c r="Q1363" s="926"/>
      <c r="R1363" s="926"/>
      <c r="S1363" s="926"/>
      <c r="T1363" s="926"/>
      <c r="U1363" s="926"/>
      <c r="V1363" s="926"/>
      <c r="W1363" s="926"/>
      <c r="X1363" s="926"/>
      <c r="Y1363" s="926"/>
      <c r="Z1363" s="926"/>
      <c r="AA1363" s="926"/>
      <c r="AB1363" s="926"/>
      <c r="AC1363" s="926"/>
      <c r="AD1363" s="926"/>
      <c r="AE1363" s="926"/>
    </row>
    <row r="1364" spans="1:31" ht="15" customHeight="1" x14ac:dyDescent="0.2">
      <c r="A1364" s="1032" t="str">
        <f t="shared" si="161"/>
        <v>Insert Room Name First</v>
      </c>
      <c r="B1364" s="938"/>
      <c r="C1364" s="891"/>
      <c r="D1364" s="891"/>
      <c r="E1364" s="984">
        <f t="shared" si="162"/>
        <v>0</v>
      </c>
      <c r="F1364" s="890">
        <f>IF(A1364="Insert Room Name First",0,ROUND(E1364/VLOOKUP(A1364,'Teaching Areas'!$A$2:$B$15,2,FALSE),0))</f>
        <v>0</v>
      </c>
      <c r="G1364" s="891"/>
      <c r="H1364" s="890" t="str">
        <f t="shared" si="163"/>
        <v/>
      </c>
      <c r="I1364" s="983"/>
      <c r="J1364" s="923"/>
      <c r="K1364" s="922"/>
      <c r="L1364" s="922"/>
      <c r="M1364" s="922"/>
      <c r="N1364" s="924"/>
      <c r="O1364" s="926"/>
      <c r="P1364" s="926"/>
      <c r="Q1364" s="926"/>
      <c r="R1364" s="926"/>
      <c r="S1364" s="926"/>
      <c r="T1364" s="926"/>
      <c r="U1364" s="926"/>
      <c r="V1364" s="926"/>
      <c r="W1364" s="926"/>
      <c r="X1364" s="926"/>
      <c r="Y1364" s="926"/>
      <c r="Z1364" s="926"/>
      <c r="AA1364" s="926"/>
      <c r="AB1364" s="926"/>
      <c r="AC1364" s="926"/>
      <c r="AD1364" s="926"/>
      <c r="AE1364" s="926"/>
    </row>
    <row r="1365" spans="1:31" ht="15" customHeight="1" x14ac:dyDescent="0.2">
      <c r="A1365" s="1032" t="str">
        <f t="shared" si="161"/>
        <v>Insert Room Name First</v>
      </c>
      <c r="B1365" s="939"/>
      <c r="C1365" s="891"/>
      <c r="D1365" s="891"/>
      <c r="E1365" s="984">
        <f t="shared" si="162"/>
        <v>0</v>
      </c>
      <c r="F1365" s="890">
        <f>IF(A1365="Insert Room Name First",0,ROUND(E1365/VLOOKUP(A1365,'Teaching Areas'!$A$2:$B$15,2,FALSE),0))</f>
        <v>0</v>
      </c>
      <c r="G1365" s="892"/>
      <c r="H1365" s="890" t="str">
        <f t="shared" si="163"/>
        <v/>
      </c>
      <c r="I1365" s="985"/>
      <c r="J1365" s="923"/>
      <c r="K1365" s="922"/>
      <c r="L1365" s="922"/>
      <c r="M1365" s="922"/>
      <c r="N1365" s="924"/>
      <c r="O1365" s="926"/>
      <c r="P1365" s="926"/>
      <c r="Q1365" s="926"/>
      <c r="R1365" s="926"/>
      <c r="S1365" s="926"/>
      <c r="T1365" s="926"/>
      <c r="U1365" s="926"/>
      <c r="V1365" s="926"/>
      <c r="W1365" s="926"/>
      <c r="X1365" s="926"/>
      <c r="Y1365" s="926"/>
      <c r="Z1365" s="926"/>
      <c r="AA1365" s="926"/>
      <c r="AB1365" s="926"/>
      <c r="AC1365" s="926"/>
      <c r="AD1365" s="926"/>
      <c r="AE1365" s="926"/>
    </row>
    <row r="1366" spans="1:31" ht="15" customHeight="1" x14ac:dyDescent="0.2">
      <c r="A1366" s="1032" t="str">
        <f t="shared" si="161"/>
        <v>Insert Room Name First</v>
      </c>
      <c r="B1366" s="939"/>
      <c r="C1366" s="891"/>
      <c r="D1366" s="891"/>
      <c r="E1366" s="984">
        <f t="shared" si="162"/>
        <v>0</v>
      </c>
      <c r="F1366" s="890">
        <f>IF(A1366="Insert Room Name First",0,ROUND(E1366/VLOOKUP(A1366,'Teaching Areas'!$A$2:$B$15,2,FALSE),0))</f>
        <v>0</v>
      </c>
      <c r="G1366" s="892"/>
      <c r="H1366" s="890" t="str">
        <f t="shared" si="163"/>
        <v/>
      </c>
      <c r="I1366" s="985"/>
      <c r="J1366" s="923"/>
      <c r="K1366" s="922"/>
      <c r="L1366" s="922"/>
      <c r="M1366" s="922"/>
      <c r="N1366" s="924"/>
      <c r="O1366" s="926"/>
      <c r="P1366" s="926"/>
      <c r="Q1366" s="926"/>
      <c r="R1366" s="926"/>
      <c r="S1366" s="926"/>
      <c r="T1366" s="926"/>
      <c r="U1366" s="926"/>
      <c r="V1366" s="926"/>
      <c r="W1366" s="926"/>
      <c r="X1366" s="926"/>
      <c r="Y1366" s="926"/>
      <c r="Z1366" s="926"/>
      <c r="AA1366" s="926"/>
      <c r="AB1366" s="926"/>
      <c r="AC1366" s="926"/>
      <c r="AD1366" s="926"/>
      <c r="AE1366" s="926"/>
    </row>
    <row r="1367" spans="1:31" ht="15" customHeight="1" x14ac:dyDescent="0.2">
      <c r="A1367" s="1032" t="str">
        <f t="shared" si="161"/>
        <v>Insert Room Name First</v>
      </c>
      <c r="B1367" s="938"/>
      <c r="C1367" s="891"/>
      <c r="D1367" s="891"/>
      <c r="E1367" s="984">
        <f t="shared" si="162"/>
        <v>0</v>
      </c>
      <c r="F1367" s="890">
        <f>IF(A1367="Insert Room Name First",0,ROUND(E1367/VLOOKUP(A1367,'Teaching Areas'!$A$2:$B$15,2,FALSE),0))</f>
        <v>0</v>
      </c>
      <c r="G1367" s="891"/>
      <c r="H1367" s="890" t="str">
        <f t="shared" si="163"/>
        <v/>
      </c>
      <c r="I1367" s="983"/>
      <c r="J1367" s="923"/>
      <c r="K1367" s="922"/>
      <c r="L1367" s="922"/>
      <c r="M1367" s="922"/>
      <c r="N1367" s="924"/>
      <c r="O1367" s="926"/>
      <c r="P1367" s="926"/>
      <c r="Q1367" s="926"/>
      <c r="R1367" s="926"/>
      <c r="S1367" s="926"/>
      <c r="T1367" s="926"/>
      <c r="U1367" s="926"/>
      <c r="V1367" s="926"/>
      <c r="W1367" s="926"/>
      <c r="X1367" s="926"/>
      <c r="Y1367" s="926"/>
      <c r="Z1367" s="926"/>
      <c r="AA1367" s="926"/>
      <c r="AB1367" s="926"/>
      <c r="AC1367" s="926"/>
      <c r="AD1367" s="926"/>
      <c r="AE1367" s="926"/>
    </row>
    <row r="1368" spans="1:31" ht="15" customHeight="1" x14ac:dyDescent="0.2">
      <c r="A1368" s="1032" t="str">
        <f t="shared" si="161"/>
        <v>Insert Room Name First</v>
      </c>
      <c r="B1368" s="938"/>
      <c r="C1368" s="891"/>
      <c r="D1368" s="891"/>
      <c r="E1368" s="984">
        <f t="shared" si="162"/>
        <v>0</v>
      </c>
      <c r="F1368" s="890">
        <f>IF(A1368="Insert Room Name First",0,ROUND(E1368/VLOOKUP(A1368,'Teaching Areas'!$A$2:$B$15,2,FALSE),0))</f>
        <v>0</v>
      </c>
      <c r="G1368" s="891"/>
      <c r="H1368" s="890" t="str">
        <f t="shared" si="163"/>
        <v/>
      </c>
      <c r="I1368" s="983"/>
      <c r="J1368" s="923"/>
      <c r="K1368" s="922"/>
      <c r="L1368" s="922"/>
      <c r="M1368" s="922"/>
      <c r="N1368" s="924"/>
      <c r="O1368" s="926"/>
      <c r="P1368" s="926"/>
      <c r="Q1368" s="926"/>
      <c r="R1368" s="926"/>
      <c r="S1368" s="926"/>
      <c r="T1368" s="926"/>
      <c r="U1368" s="926"/>
      <c r="V1368" s="926"/>
      <c r="W1368" s="926"/>
      <c r="X1368" s="926"/>
      <c r="Y1368" s="926"/>
      <c r="Z1368" s="926"/>
      <c r="AA1368" s="926"/>
      <c r="AB1368" s="926"/>
      <c r="AC1368" s="926"/>
      <c r="AD1368" s="926"/>
      <c r="AE1368" s="926"/>
    </row>
    <row r="1369" spans="1:31" ht="15" customHeight="1" x14ac:dyDescent="0.2">
      <c r="A1369" s="1032" t="str">
        <f t="shared" si="161"/>
        <v>Insert Room Name First</v>
      </c>
      <c r="B1369" s="938"/>
      <c r="C1369" s="891"/>
      <c r="D1369" s="891"/>
      <c r="E1369" s="984">
        <f t="shared" si="162"/>
        <v>0</v>
      </c>
      <c r="F1369" s="890">
        <f>IF(A1369="Insert Room Name First",0,ROUND(E1369/VLOOKUP(A1369,'Teaching Areas'!$A$2:$B$15,2,FALSE),0))</f>
        <v>0</v>
      </c>
      <c r="G1369" s="891"/>
      <c r="H1369" s="890" t="str">
        <f t="shared" si="163"/>
        <v/>
      </c>
      <c r="I1369" s="983"/>
      <c r="J1369" s="923"/>
      <c r="K1369" s="922"/>
      <c r="L1369" s="922"/>
      <c r="M1369" s="922"/>
      <c r="N1369" s="924"/>
      <c r="O1369" s="926"/>
      <c r="P1369" s="926"/>
      <c r="Q1369" s="926"/>
      <c r="R1369" s="926"/>
      <c r="S1369" s="926"/>
      <c r="T1369" s="926"/>
      <c r="U1369" s="926"/>
      <c r="V1369" s="926"/>
      <c r="W1369" s="926"/>
      <c r="X1369" s="926"/>
      <c r="Y1369" s="926"/>
      <c r="Z1369" s="926"/>
      <c r="AA1369" s="926"/>
      <c r="AB1369" s="926"/>
      <c r="AC1369" s="926"/>
      <c r="AD1369" s="926"/>
      <c r="AE1369" s="926"/>
    </row>
    <row r="1370" spans="1:31" ht="15" customHeight="1" x14ac:dyDescent="0.2">
      <c r="A1370" s="1032" t="str">
        <f t="shared" si="161"/>
        <v>Insert Room Name First</v>
      </c>
      <c r="B1370" s="938"/>
      <c r="C1370" s="891"/>
      <c r="D1370" s="891"/>
      <c r="E1370" s="984">
        <f t="shared" si="162"/>
        <v>0</v>
      </c>
      <c r="F1370" s="890">
        <f>IF(A1370="Insert Room Name First",0,ROUND(E1370/VLOOKUP(A1370,'Teaching Areas'!$A$2:$B$15,2,FALSE),0))</f>
        <v>0</v>
      </c>
      <c r="G1370" s="891"/>
      <c r="H1370" s="890" t="str">
        <f t="shared" si="163"/>
        <v/>
      </c>
      <c r="I1370" s="983"/>
      <c r="J1370" s="923"/>
      <c r="K1370" s="922"/>
      <c r="L1370" s="922"/>
      <c r="M1370" s="922"/>
      <c r="N1370" s="924"/>
      <c r="O1370" s="926"/>
      <c r="P1370" s="926"/>
      <c r="Q1370" s="926"/>
      <c r="R1370" s="926"/>
      <c r="S1370" s="926"/>
      <c r="T1370" s="926"/>
      <c r="U1370" s="926"/>
      <c r="V1370" s="926"/>
      <c r="W1370" s="926"/>
      <c r="X1370" s="926"/>
      <c r="Y1370" s="926"/>
      <c r="Z1370" s="926"/>
      <c r="AA1370" s="926"/>
      <c r="AB1370" s="926"/>
      <c r="AC1370" s="926"/>
      <c r="AD1370" s="926"/>
      <c r="AE1370" s="926"/>
    </row>
    <row r="1371" spans="1:31" ht="15" customHeight="1" x14ac:dyDescent="0.2">
      <c r="A1371" s="1032" t="str">
        <f t="shared" si="161"/>
        <v>Insert Room Name First</v>
      </c>
      <c r="B1371" s="938"/>
      <c r="C1371" s="891"/>
      <c r="D1371" s="891"/>
      <c r="E1371" s="984">
        <f t="shared" si="162"/>
        <v>0</v>
      </c>
      <c r="F1371" s="890">
        <f>IF(A1371="Insert Room Name First",0,ROUND(E1371/VLOOKUP(A1371,'Teaching Areas'!$A$2:$B$15,2,FALSE),0))</f>
        <v>0</v>
      </c>
      <c r="G1371" s="891"/>
      <c r="H1371" s="890" t="str">
        <f t="shared" si="163"/>
        <v/>
      </c>
      <c r="I1371" s="983"/>
      <c r="J1371" s="923"/>
      <c r="K1371" s="922"/>
      <c r="L1371" s="922"/>
      <c r="M1371" s="922"/>
      <c r="N1371" s="924"/>
      <c r="O1371" s="926"/>
      <c r="P1371" s="926"/>
      <c r="Q1371" s="926"/>
      <c r="R1371" s="926"/>
      <c r="S1371" s="926"/>
      <c r="T1371" s="926"/>
      <c r="U1371" s="926"/>
      <c r="V1371" s="926"/>
      <c r="W1371" s="926"/>
      <c r="X1371" s="926"/>
      <c r="Y1371" s="926"/>
      <c r="Z1371" s="926"/>
      <c r="AA1371" s="926"/>
      <c r="AB1371" s="926"/>
      <c r="AC1371" s="926"/>
      <c r="AD1371" s="926"/>
      <c r="AE1371" s="926"/>
    </row>
    <row r="1372" spans="1:31" ht="15" customHeight="1" x14ac:dyDescent="0.2">
      <c r="A1372" s="1032" t="str">
        <f t="shared" si="161"/>
        <v>Insert Room Name First</v>
      </c>
      <c r="B1372" s="938"/>
      <c r="C1372" s="891"/>
      <c r="D1372" s="891"/>
      <c r="E1372" s="984">
        <f t="shared" si="162"/>
        <v>0</v>
      </c>
      <c r="F1372" s="890">
        <f>IF(A1372="Insert Room Name First",0,ROUND(E1372/VLOOKUP(A1372,'Teaching Areas'!$A$2:$B$15,2,FALSE),0))</f>
        <v>0</v>
      </c>
      <c r="G1372" s="891"/>
      <c r="H1372" s="890" t="str">
        <f t="shared" si="163"/>
        <v/>
      </c>
      <c r="I1372" s="983"/>
      <c r="J1372" s="923"/>
      <c r="K1372" s="922"/>
      <c r="L1372" s="922"/>
      <c r="M1372" s="922"/>
      <c r="N1372" s="924"/>
      <c r="O1372" s="926"/>
      <c r="P1372" s="926"/>
      <c r="Q1372" s="926"/>
      <c r="R1372" s="926"/>
      <c r="S1372" s="926"/>
      <c r="T1372" s="926"/>
      <c r="U1372" s="926"/>
      <c r="V1372" s="926"/>
      <c r="W1372" s="926"/>
      <c r="X1372" s="926"/>
      <c r="Y1372" s="926"/>
      <c r="Z1372" s="926"/>
      <c r="AA1372" s="926"/>
      <c r="AB1372" s="926"/>
      <c r="AC1372" s="926"/>
      <c r="AD1372" s="926"/>
      <c r="AE1372" s="926"/>
    </row>
    <row r="1373" spans="1:31" ht="15" customHeight="1" x14ac:dyDescent="0.2">
      <c r="A1373" s="1032" t="str">
        <f t="shared" si="161"/>
        <v>Insert Room Name First</v>
      </c>
      <c r="B1373" s="938"/>
      <c r="C1373" s="891"/>
      <c r="D1373" s="891"/>
      <c r="E1373" s="984">
        <f t="shared" si="162"/>
        <v>0</v>
      </c>
      <c r="F1373" s="890">
        <f>IF(A1373="Insert Room Name First",0,ROUND(E1373/VLOOKUP(A1373,'Teaching Areas'!$A$2:$B$15,2,FALSE),0))</f>
        <v>0</v>
      </c>
      <c r="G1373" s="891"/>
      <c r="H1373" s="890" t="str">
        <f t="shared" si="163"/>
        <v/>
      </c>
      <c r="I1373" s="983"/>
      <c r="J1373" s="923"/>
      <c r="K1373" s="922"/>
      <c r="L1373" s="922"/>
      <c r="M1373" s="922"/>
      <c r="N1373" s="924"/>
      <c r="O1373" s="926"/>
      <c r="P1373" s="926"/>
      <c r="Q1373" s="926"/>
      <c r="R1373" s="926"/>
      <c r="S1373" s="926"/>
      <c r="T1373" s="926"/>
      <c r="U1373" s="926"/>
      <c r="V1373" s="926"/>
      <c r="W1373" s="926"/>
      <c r="X1373" s="926"/>
      <c r="Y1373" s="926"/>
      <c r="Z1373" s="926"/>
      <c r="AA1373" s="926"/>
      <c r="AB1373" s="926"/>
      <c r="AC1373" s="926"/>
      <c r="AD1373" s="926"/>
      <c r="AE1373" s="926"/>
    </row>
    <row r="1374" spans="1:31" ht="15" customHeight="1" x14ac:dyDescent="0.2">
      <c r="A1374" s="1032" t="str">
        <f t="shared" si="161"/>
        <v>Insert Room Name First</v>
      </c>
      <c r="B1374" s="938"/>
      <c r="C1374" s="891"/>
      <c r="D1374" s="891"/>
      <c r="E1374" s="984">
        <f t="shared" si="162"/>
        <v>0</v>
      </c>
      <c r="F1374" s="890">
        <f>IF(A1374="Insert Room Name First",0,ROUND(E1374/VLOOKUP(A1374,'Teaching Areas'!$A$2:$B$15,2,FALSE),0))</f>
        <v>0</v>
      </c>
      <c r="G1374" s="891"/>
      <c r="H1374" s="890" t="str">
        <f t="shared" si="163"/>
        <v/>
      </c>
      <c r="I1374" s="983"/>
      <c r="J1374" s="923"/>
      <c r="K1374" s="922"/>
      <c r="L1374" s="922"/>
      <c r="M1374" s="922"/>
      <c r="N1374" s="924"/>
      <c r="O1374" s="926"/>
      <c r="P1374" s="926"/>
      <c r="Q1374" s="926"/>
      <c r="R1374" s="926"/>
      <c r="S1374" s="926"/>
      <c r="T1374" s="926"/>
      <c r="U1374" s="926"/>
      <c r="V1374" s="926"/>
      <c r="W1374" s="926"/>
      <c r="X1374" s="926"/>
      <c r="Y1374" s="926"/>
      <c r="Z1374" s="926"/>
      <c r="AA1374" s="926"/>
      <c r="AB1374" s="926"/>
      <c r="AC1374" s="926"/>
      <c r="AD1374" s="926"/>
      <c r="AE1374" s="926"/>
    </row>
    <row r="1375" spans="1:31" ht="15" customHeight="1" x14ac:dyDescent="0.2">
      <c r="A1375" s="1032" t="str">
        <f t="shared" si="161"/>
        <v>Insert Room Name First</v>
      </c>
      <c r="B1375" s="938"/>
      <c r="C1375" s="891"/>
      <c r="D1375" s="891"/>
      <c r="E1375" s="984">
        <f t="shared" si="162"/>
        <v>0</v>
      </c>
      <c r="F1375" s="890">
        <f>IF(A1375="Insert Room Name First",0,ROUND(E1375/VLOOKUP(A1375,'Teaching Areas'!$A$2:$B$15,2,FALSE),0))</f>
        <v>0</v>
      </c>
      <c r="G1375" s="891"/>
      <c r="H1375" s="890" t="str">
        <f t="shared" si="163"/>
        <v/>
      </c>
      <c r="I1375" s="983"/>
      <c r="J1375" s="923"/>
      <c r="K1375" s="922"/>
      <c r="L1375" s="922"/>
      <c r="M1375" s="922"/>
      <c r="N1375" s="924"/>
      <c r="O1375" s="926"/>
      <c r="P1375" s="926"/>
      <c r="Q1375" s="926"/>
      <c r="R1375" s="926"/>
      <c r="S1375" s="926"/>
      <c r="T1375" s="926"/>
      <c r="U1375" s="926"/>
      <c r="V1375" s="926"/>
      <c r="W1375" s="926"/>
      <c r="X1375" s="926"/>
      <c r="Y1375" s="926"/>
      <c r="Z1375" s="926"/>
      <c r="AA1375" s="926"/>
      <c r="AB1375" s="926"/>
      <c r="AC1375" s="926"/>
      <c r="AD1375" s="926"/>
      <c r="AE1375" s="926"/>
    </row>
    <row r="1376" spans="1:31" ht="15" customHeight="1" x14ac:dyDescent="0.2">
      <c r="A1376" s="1032" t="str">
        <f t="shared" si="161"/>
        <v>Insert Room Name First</v>
      </c>
      <c r="B1376" s="938"/>
      <c r="C1376" s="891"/>
      <c r="D1376" s="891"/>
      <c r="E1376" s="984">
        <f t="shared" si="162"/>
        <v>0</v>
      </c>
      <c r="F1376" s="890">
        <f>IF(A1376="Insert Room Name First",0,ROUND(E1376/VLOOKUP(A1376,'Teaching Areas'!$A$2:$B$15,2,FALSE),0))</f>
        <v>0</v>
      </c>
      <c r="G1376" s="891"/>
      <c r="H1376" s="890" t="str">
        <f t="shared" si="163"/>
        <v/>
      </c>
      <c r="I1376" s="983"/>
      <c r="J1376" s="923"/>
      <c r="K1376" s="922"/>
      <c r="L1376" s="922"/>
      <c r="M1376" s="922"/>
      <c r="N1376" s="924"/>
      <c r="O1376" s="926"/>
      <c r="P1376" s="926"/>
      <c r="Q1376" s="926"/>
      <c r="R1376" s="926"/>
      <c r="S1376" s="926"/>
      <c r="T1376" s="926"/>
      <c r="U1376" s="926"/>
      <c r="V1376" s="926"/>
      <c r="W1376" s="926"/>
      <c r="X1376" s="926"/>
      <c r="Y1376" s="926"/>
      <c r="Z1376" s="926"/>
      <c r="AA1376" s="926"/>
      <c r="AB1376" s="926"/>
      <c r="AC1376" s="926"/>
      <c r="AD1376" s="926"/>
      <c r="AE1376" s="926"/>
    </row>
    <row r="1377" spans="1:31" ht="15" hidden="1" customHeight="1" thickBot="1" x14ac:dyDescent="0.25">
      <c r="A1377" s="1032" t="str">
        <f t="shared" si="161"/>
        <v>Insert Room Name First</v>
      </c>
      <c r="B1377" s="938"/>
      <c r="C1377" s="891"/>
      <c r="D1377" s="891"/>
      <c r="E1377" s="984">
        <f t="shared" si="162"/>
        <v>0</v>
      </c>
      <c r="F1377" s="890">
        <f>IF(A1377="Insert Room Name First",0,ROUND(E1377/VLOOKUP(A1377,'Teaching Areas'!$A$2:$B$15,2,FALSE),0))</f>
        <v>0</v>
      </c>
      <c r="G1377" s="891"/>
      <c r="H1377" s="890" t="str">
        <f t="shared" si="163"/>
        <v/>
      </c>
      <c r="I1377" s="983"/>
      <c r="J1377" s="923"/>
      <c r="K1377" s="922"/>
      <c r="L1377" s="922"/>
      <c r="M1377" s="922"/>
      <c r="N1377" s="924"/>
      <c r="O1377" s="926"/>
      <c r="P1377" s="926"/>
      <c r="Q1377" s="926"/>
      <c r="R1377" s="926"/>
      <c r="S1377" s="926"/>
      <c r="T1377" s="926"/>
      <c r="U1377" s="926"/>
      <c r="V1377" s="926"/>
      <c r="W1377" s="926"/>
      <c r="X1377" s="926"/>
      <c r="Y1377" s="926"/>
      <c r="Z1377" s="926"/>
      <c r="AA1377" s="926"/>
      <c r="AB1377" s="926"/>
      <c r="AC1377" s="926"/>
      <c r="AD1377" s="926"/>
      <c r="AE1377" s="926"/>
    </row>
    <row r="1378" spans="1:31" ht="15" hidden="1" customHeight="1" thickBot="1" x14ac:dyDescent="0.25">
      <c r="A1378" s="1032" t="str">
        <f t="shared" si="161"/>
        <v>Insert Room Name First</v>
      </c>
      <c r="B1378" s="938"/>
      <c r="C1378" s="891"/>
      <c r="D1378" s="891"/>
      <c r="E1378" s="984">
        <f t="shared" si="162"/>
        <v>0</v>
      </c>
      <c r="F1378" s="890">
        <f>IF(A1378="Insert Room Name First",0,ROUND(E1378/VLOOKUP(A1378,'Teaching Areas'!$A$2:$B$15,2,FALSE),0))</f>
        <v>0</v>
      </c>
      <c r="G1378" s="891"/>
      <c r="H1378" s="890" t="str">
        <f t="shared" si="163"/>
        <v/>
      </c>
      <c r="I1378" s="983"/>
      <c r="J1378" s="923"/>
      <c r="K1378" s="922"/>
      <c r="L1378" s="922"/>
      <c r="M1378" s="922"/>
      <c r="N1378" s="924"/>
      <c r="O1378" s="926"/>
      <c r="P1378" s="926"/>
      <c r="Q1378" s="926"/>
      <c r="R1378" s="926"/>
      <c r="S1378" s="926"/>
      <c r="T1378" s="926"/>
      <c r="U1378" s="926"/>
      <c r="V1378" s="926"/>
      <c r="W1378" s="926"/>
      <c r="X1378" s="926"/>
      <c r="Y1378" s="926"/>
      <c r="Z1378" s="926"/>
      <c r="AA1378" s="926"/>
      <c r="AB1378" s="926"/>
      <c r="AC1378" s="926"/>
      <c r="AD1378" s="926"/>
      <c r="AE1378" s="926"/>
    </row>
    <row r="1379" spans="1:31" ht="15" hidden="1" customHeight="1" thickBot="1" x14ac:dyDescent="0.25">
      <c r="A1379" s="1032" t="str">
        <f t="shared" si="161"/>
        <v>Insert Room Name First</v>
      </c>
      <c r="B1379" s="938"/>
      <c r="C1379" s="891"/>
      <c r="D1379" s="891"/>
      <c r="E1379" s="984">
        <f t="shared" si="162"/>
        <v>0</v>
      </c>
      <c r="F1379" s="890">
        <f>IF(A1379="Insert Room Name First",0,ROUND(E1379/VLOOKUP(A1379,'Teaching Areas'!$A$2:$B$15,2,FALSE),0))</f>
        <v>0</v>
      </c>
      <c r="G1379" s="891"/>
      <c r="H1379" s="890" t="str">
        <f t="shared" si="163"/>
        <v/>
      </c>
      <c r="I1379" s="983"/>
      <c r="J1379" s="923"/>
      <c r="K1379" s="922"/>
      <c r="L1379" s="922"/>
      <c r="M1379" s="922"/>
      <c r="N1379" s="924"/>
      <c r="O1379" s="926"/>
      <c r="P1379" s="926"/>
      <c r="Q1379" s="926"/>
      <c r="R1379" s="926"/>
      <c r="S1379" s="926"/>
      <c r="T1379" s="926"/>
      <c r="U1379" s="926"/>
      <c r="V1379" s="926"/>
      <c r="W1379" s="926"/>
      <c r="X1379" s="926"/>
      <c r="Y1379" s="926"/>
      <c r="Z1379" s="926"/>
      <c r="AA1379" s="926"/>
      <c r="AB1379" s="926"/>
      <c r="AC1379" s="926"/>
      <c r="AD1379" s="926"/>
      <c r="AE1379" s="926"/>
    </row>
    <row r="1380" spans="1:31" ht="15" hidden="1" customHeight="1" thickBot="1" x14ac:dyDescent="0.25">
      <c r="A1380" s="1032" t="str">
        <f t="shared" si="161"/>
        <v>Insert Room Name First</v>
      </c>
      <c r="B1380" s="938"/>
      <c r="C1380" s="891"/>
      <c r="D1380" s="891"/>
      <c r="E1380" s="984">
        <f t="shared" si="162"/>
        <v>0</v>
      </c>
      <c r="F1380" s="890">
        <f>IF(A1380="Insert Room Name First",0,ROUND(E1380/VLOOKUP(A1380,'Teaching Areas'!$A$2:$B$15,2,FALSE),0))</f>
        <v>0</v>
      </c>
      <c r="G1380" s="891"/>
      <c r="H1380" s="890" t="str">
        <f t="shared" si="163"/>
        <v/>
      </c>
      <c r="I1380" s="983"/>
      <c r="J1380" s="923"/>
      <c r="K1380" s="922"/>
      <c r="L1380" s="922"/>
      <c r="M1380" s="922"/>
      <c r="N1380" s="924"/>
      <c r="O1380" s="926"/>
      <c r="P1380" s="926"/>
      <c r="Q1380" s="926"/>
      <c r="R1380" s="926"/>
      <c r="S1380" s="926"/>
      <c r="T1380" s="926"/>
      <c r="U1380" s="926"/>
      <c r="V1380" s="926"/>
      <c r="W1380" s="926"/>
      <c r="X1380" s="926"/>
      <c r="Y1380" s="926"/>
      <c r="Z1380" s="926"/>
      <c r="AA1380" s="926"/>
      <c r="AB1380" s="926"/>
      <c r="AC1380" s="926"/>
      <c r="AD1380" s="926"/>
      <c r="AE1380" s="926"/>
    </row>
    <row r="1381" spans="1:31" ht="15" hidden="1" customHeight="1" thickBot="1" x14ac:dyDescent="0.25">
      <c r="A1381" s="1032" t="str">
        <f t="shared" si="161"/>
        <v>Insert Room Name First</v>
      </c>
      <c r="B1381" s="938"/>
      <c r="C1381" s="891"/>
      <c r="D1381" s="891"/>
      <c r="E1381" s="984">
        <f t="shared" si="162"/>
        <v>0</v>
      </c>
      <c r="F1381" s="890">
        <f>IF(A1381="Insert Room Name First",0,ROUND(E1381/VLOOKUP(A1381,'Teaching Areas'!$A$2:$B$15,2,FALSE),0))</f>
        <v>0</v>
      </c>
      <c r="G1381" s="891"/>
      <c r="H1381" s="890" t="str">
        <f t="shared" si="163"/>
        <v/>
      </c>
      <c r="I1381" s="983"/>
      <c r="J1381" s="923"/>
      <c r="K1381" s="922"/>
      <c r="L1381" s="922"/>
      <c r="M1381" s="922"/>
      <c r="N1381" s="924"/>
      <c r="O1381" s="926"/>
      <c r="P1381" s="926"/>
      <c r="Q1381" s="926"/>
      <c r="R1381" s="926"/>
      <c r="S1381" s="926"/>
      <c r="T1381" s="926"/>
      <c r="U1381" s="926"/>
      <c r="V1381" s="926"/>
      <c r="W1381" s="926"/>
      <c r="X1381" s="926"/>
      <c r="Y1381" s="926"/>
      <c r="Z1381" s="926"/>
      <c r="AA1381" s="926"/>
      <c r="AB1381" s="926"/>
      <c r="AC1381" s="926"/>
      <c r="AD1381" s="926"/>
      <c r="AE1381" s="926"/>
    </row>
    <row r="1382" spans="1:31" ht="15" hidden="1" customHeight="1" thickBot="1" x14ac:dyDescent="0.25">
      <c r="A1382" s="1032" t="str">
        <f t="shared" si="161"/>
        <v>Insert Room Name First</v>
      </c>
      <c r="B1382" s="938"/>
      <c r="C1382" s="891"/>
      <c r="D1382" s="891"/>
      <c r="E1382" s="984">
        <f t="shared" si="162"/>
        <v>0</v>
      </c>
      <c r="F1382" s="890">
        <f>IF(A1382="Insert Room Name First",0,ROUND(E1382/VLOOKUP(A1382,'Teaching Areas'!$A$2:$B$15,2,FALSE),0))</f>
        <v>0</v>
      </c>
      <c r="G1382" s="891"/>
      <c r="H1382" s="890" t="str">
        <f t="shared" si="163"/>
        <v/>
      </c>
      <c r="I1382" s="983"/>
      <c r="J1382" s="923"/>
      <c r="K1382" s="922"/>
      <c r="L1382" s="922"/>
      <c r="M1382" s="922"/>
      <c r="N1382" s="924"/>
      <c r="O1382" s="926"/>
      <c r="P1382" s="926"/>
      <c r="Q1382" s="926"/>
      <c r="R1382" s="926"/>
      <c r="S1382" s="926"/>
      <c r="T1382" s="926"/>
      <c r="U1382" s="926"/>
      <c r="V1382" s="926"/>
      <c r="W1382" s="926"/>
      <c r="X1382" s="926"/>
      <c r="Y1382" s="926"/>
      <c r="Z1382" s="926"/>
      <c r="AA1382" s="926"/>
      <c r="AB1382" s="926"/>
      <c r="AC1382" s="926"/>
      <c r="AD1382" s="926"/>
      <c r="AE1382" s="926"/>
    </row>
    <row r="1383" spans="1:31" ht="15" hidden="1" customHeight="1" thickBot="1" x14ac:dyDescent="0.25">
      <c r="A1383" s="1032" t="str">
        <f t="shared" si="161"/>
        <v>Insert Room Name First</v>
      </c>
      <c r="B1383" s="938"/>
      <c r="C1383" s="891"/>
      <c r="D1383" s="891"/>
      <c r="E1383" s="984">
        <f t="shared" si="162"/>
        <v>0</v>
      </c>
      <c r="F1383" s="890">
        <f>IF(A1383="Insert Room Name First",0,ROUND(E1383/VLOOKUP(A1383,'Teaching Areas'!$A$2:$B$15,2,FALSE),0))</f>
        <v>0</v>
      </c>
      <c r="G1383" s="891"/>
      <c r="H1383" s="890" t="str">
        <f t="shared" si="163"/>
        <v/>
      </c>
      <c r="I1383" s="983"/>
      <c r="J1383" s="923"/>
      <c r="K1383" s="922"/>
      <c r="L1383" s="922"/>
      <c r="M1383" s="922"/>
      <c r="N1383" s="924"/>
      <c r="O1383" s="926"/>
      <c r="P1383" s="926"/>
      <c r="Q1383" s="926"/>
      <c r="R1383" s="926"/>
      <c r="S1383" s="926"/>
      <c r="T1383" s="926"/>
      <c r="U1383" s="926"/>
      <c r="V1383" s="926"/>
      <c r="W1383" s="926"/>
      <c r="X1383" s="926"/>
      <c r="Y1383" s="926"/>
      <c r="Z1383" s="926"/>
      <c r="AA1383" s="926"/>
      <c r="AB1383" s="926"/>
      <c r="AC1383" s="926"/>
      <c r="AD1383" s="926"/>
      <c r="AE1383" s="926"/>
    </row>
    <row r="1384" spans="1:31" ht="15" hidden="1" customHeight="1" thickBot="1" x14ac:dyDescent="0.25">
      <c r="A1384" s="1032" t="str">
        <f t="shared" si="161"/>
        <v>Insert Room Name First</v>
      </c>
      <c r="B1384" s="938"/>
      <c r="C1384" s="891"/>
      <c r="D1384" s="891"/>
      <c r="E1384" s="984">
        <f t="shared" si="162"/>
        <v>0</v>
      </c>
      <c r="F1384" s="890">
        <f>IF(A1384="Insert Room Name First",0,ROUND(E1384/VLOOKUP(A1384,'Teaching Areas'!$A$2:$B$15,2,FALSE),0))</f>
        <v>0</v>
      </c>
      <c r="G1384" s="891"/>
      <c r="H1384" s="890" t="str">
        <f t="shared" si="163"/>
        <v/>
      </c>
      <c r="I1384" s="983"/>
      <c r="J1384" s="923"/>
      <c r="K1384" s="922"/>
      <c r="L1384" s="922"/>
      <c r="M1384" s="922"/>
      <c r="N1384" s="924"/>
      <c r="O1384" s="926"/>
      <c r="P1384" s="926"/>
      <c r="Q1384" s="926"/>
      <c r="R1384" s="926"/>
      <c r="S1384" s="926"/>
      <c r="T1384" s="926"/>
      <c r="U1384" s="926"/>
      <c r="V1384" s="926"/>
      <c r="W1384" s="926"/>
      <c r="X1384" s="926"/>
      <c r="Y1384" s="926"/>
      <c r="Z1384" s="926"/>
      <c r="AA1384" s="926"/>
      <c r="AB1384" s="926"/>
      <c r="AC1384" s="926"/>
      <c r="AD1384" s="926"/>
      <c r="AE1384" s="926"/>
    </row>
    <row r="1385" spans="1:31" ht="15" hidden="1" customHeight="1" thickBot="1" x14ac:dyDescent="0.25">
      <c r="A1385" s="1032" t="str">
        <f t="shared" si="161"/>
        <v>Insert Room Name First</v>
      </c>
      <c r="B1385" s="939"/>
      <c r="C1385" s="891"/>
      <c r="D1385" s="891"/>
      <c r="E1385" s="984">
        <f t="shared" si="162"/>
        <v>0</v>
      </c>
      <c r="F1385" s="890">
        <f>IF(A1385="Insert Room Name First",0,ROUND(E1385/VLOOKUP(A1385,'Teaching Areas'!$A$2:$B$15,2,FALSE),0))</f>
        <v>0</v>
      </c>
      <c r="G1385" s="892"/>
      <c r="H1385" s="890" t="str">
        <f t="shared" si="163"/>
        <v/>
      </c>
      <c r="I1385" s="985"/>
      <c r="J1385" s="923"/>
      <c r="K1385" s="922"/>
      <c r="L1385" s="922"/>
      <c r="M1385" s="922"/>
      <c r="N1385" s="924"/>
      <c r="O1385" s="926"/>
      <c r="P1385" s="926"/>
      <c r="Q1385" s="926"/>
      <c r="R1385" s="926"/>
      <c r="S1385" s="926"/>
      <c r="T1385" s="926"/>
      <c r="U1385" s="926"/>
      <c r="V1385" s="926"/>
      <c r="W1385" s="926"/>
      <c r="X1385" s="926"/>
      <c r="Y1385" s="926"/>
      <c r="Z1385" s="926"/>
      <c r="AA1385" s="926"/>
      <c r="AB1385" s="926"/>
      <c r="AC1385" s="926"/>
      <c r="AD1385" s="926"/>
      <c r="AE1385" s="926"/>
    </row>
    <row r="1386" spans="1:31" ht="15" hidden="1" customHeight="1" thickBot="1" x14ac:dyDescent="0.25">
      <c r="A1386" s="1032" t="str">
        <f t="shared" si="161"/>
        <v>Insert Room Name First</v>
      </c>
      <c r="B1386" s="939"/>
      <c r="C1386" s="891"/>
      <c r="D1386" s="891"/>
      <c r="E1386" s="984">
        <f t="shared" si="162"/>
        <v>0</v>
      </c>
      <c r="F1386" s="890">
        <f>IF(A1386="Insert Room Name First",0,ROUND(E1386/VLOOKUP(A1386,'Teaching Areas'!$A$2:$B$15,2,FALSE),0))</f>
        <v>0</v>
      </c>
      <c r="G1386" s="892"/>
      <c r="H1386" s="890" t="str">
        <f t="shared" si="163"/>
        <v/>
      </c>
      <c r="I1386" s="985"/>
      <c r="J1386" s="923"/>
      <c r="K1386" s="922"/>
      <c r="L1386" s="922"/>
      <c r="M1386" s="922"/>
      <c r="N1386" s="924"/>
      <c r="O1386" s="926"/>
      <c r="P1386" s="926"/>
      <c r="Q1386" s="926"/>
      <c r="R1386" s="926"/>
      <c r="S1386" s="926"/>
      <c r="T1386" s="926"/>
      <c r="U1386" s="926"/>
      <c r="V1386" s="926"/>
      <c r="W1386" s="926"/>
      <c r="X1386" s="926"/>
      <c r="Y1386" s="926"/>
      <c r="Z1386" s="926"/>
      <c r="AA1386" s="926"/>
      <c r="AB1386" s="926"/>
      <c r="AC1386" s="926"/>
      <c r="AD1386" s="926"/>
      <c r="AE1386" s="926"/>
    </row>
    <row r="1387" spans="1:31" ht="15" hidden="1" customHeight="1" thickBot="1" x14ac:dyDescent="0.25">
      <c r="A1387" s="1032" t="str">
        <f t="shared" si="161"/>
        <v>Insert Room Name First</v>
      </c>
      <c r="B1387" s="938"/>
      <c r="C1387" s="891"/>
      <c r="D1387" s="891"/>
      <c r="E1387" s="984">
        <f t="shared" si="162"/>
        <v>0</v>
      </c>
      <c r="F1387" s="890">
        <f>IF(A1387="Insert Room Name First",0,ROUND(E1387/VLOOKUP(A1387,'Teaching Areas'!$A$2:$B$15,2,FALSE),0))</f>
        <v>0</v>
      </c>
      <c r="G1387" s="891"/>
      <c r="H1387" s="890" t="str">
        <f t="shared" si="163"/>
        <v/>
      </c>
      <c r="I1387" s="983"/>
      <c r="J1387" s="923"/>
      <c r="K1387" s="922"/>
      <c r="L1387" s="922"/>
      <c r="M1387" s="922"/>
      <c r="N1387" s="924"/>
      <c r="O1387" s="926"/>
      <c r="P1387" s="926"/>
      <c r="Q1387" s="926"/>
      <c r="R1387" s="926"/>
      <c r="S1387" s="926"/>
      <c r="T1387" s="926"/>
      <c r="U1387" s="926"/>
      <c r="V1387" s="926"/>
      <c r="W1387" s="926"/>
      <c r="X1387" s="926"/>
      <c r="Y1387" s="926"/>
      <c r="Z1387" s="926"/>
      <c r="AA1387" s="926"/>
      <c r="AB1387" s="926"/>
      <c r="AC1387" s="926"/>
      <c r="AD1387" s="926"/>
      <c r="AE1387" s="926"/>
    </row>
    <row r="1388" spans="1:31" ht="15" hidden="1" customHeight="1" thickBot="1" x14ac:dyDescent="0.25">
      <c r="A1388" s="1032" t="str">
        <f t="shared" si="161"/>
        <v>Insert Room Name First</v>
      </c>
      <c r="B1388" s="938"/>
      <c r="C1388" s="891"/>
      <c r="D1388" s="891"/>
      <c r="E1388" s="984">
        <f t="shared" si="162"/>
        <v>0</v>
      </c>
      <c r="F1388" s="890">
        <f>IF(A1388="Insert Room Name First",0,ROUND(E1388/VLOOKUP(A1388,'Teaching Areas'!$A$2:$B$15,2,FALSE),0))</f>
        <v>0</v>
      </c>
      <c r="G1388" s="891"/>
      <c r="H1388" s="890" t="str">
        <f t="shared" si="163"/>
        <v/>
      </c>
      <c r="I1388" s="983"/>
      <c r="J1388" s="923"/>
      <c r="K1388" s="922"/>
      <c r="L1388" s="922"/>
      <c r="M1388" s="922"/>
      <c r="N1388" s="924"/>
      <c r="O1388" s="926"/>
      <c r="P1388" s="926"/>
      <c r="Q1388" s="926"/>
      <c r="R1388" s="926"/>
      <c r="S1388" s="926"/>
      <c r="T1388" s="926"/>
      <c r="U1388" s="926"/>
      <c r="V1388" s="926"/>
      <c r="W1388" s="926"/>
      <c r="X1388" s="926"/>
      <c r="Y1388" s="926"/>
      <c r="Z1388" s="926"/>
      <c r="AA1388" s="926"/>
      <c r="AB1388" s="926"/>
      <c r="AC1388" s="926"/>
      <c r="AD1388" s="926"/>
      <c r="AE1388" s="926"/>
    </row>
    <row r="1389" spans="1:31" ht="15" hidden="1" customHeight="1" thickBot="1" x14ac:dyDescent="0.25">
      <c r="A1389" s="1032" t="str">
        <f t="shared" si="161"/>
        <v>Insert Room Name First</v>
      </c>
      <c r="B1389" s="938"/>
      <c r="C1389" s="891"/>
      <c r="D1389" s="891"/>
      <c r="E1389" s="984">
        <f t="shared" si="162"/>
        <v>0</v>
      </c>
      <c r="F1389" s="890">
        <f>IF(A1389="Insert Room Name First",0,ROUND(E1389/VLOOKUP(A1389,'Teaching Areas'!$A$2:$B$15,2,FALSE),0))</f>
        <v>0</v>
      </c>
      <c r="G1389" s="891"/>
      <c r="H1389" s="890" t="str">
        <f t="shared" si="163"/>
        <v/>
      </c>
      <c r="I1389" s="983"/>
      <c r="J1389" s="923"/>
      <c r="K1389" s="922"/>
      <c r="L1389" s="922"/>
      <c r="M1389" s="922"/>
      <c r="N1389" s="924"/>
      <c r="O1389" s="926"/>
      <c r="P1389" s="926"/>
      <c r="Q1389" s="926"/>
      <c r="R1389" s="926"/>
      <c r="S1389" s="926"/>
      <c r="T1389" s="926"/>
      <c r="U1389" s="926"/>
      <c r="V1389" s="926"/>
      <c r="W1389" s="926"/>
      <c r="X1389" s="926"/>
      <c r="Y1389" s="926"/>
      <c r="Z1389" s="926"/>
      <c r="AA1389" s="926"/>
      <c r="AB1389" s="926"/>
      <c r="AC1389" s="926"/>
      <c r="AD1389" s="926"/>
      <c r="AE1389" s="926"/>
    </row>
    <row r="1390" spans="1:31" ht="15" hidden="1" customHeight="1" thickBot="1" x14ac:dyDescent="0.25">
      <c r="A1390" s="1032" t="str">
        <f t="shared" si="161"/>
        <v>Insert Room Name First</v>
      </c>
      <c r="B1390" s="938"/>
      <c r="C1390" s="891"/>
      <c r="D1390" s="891"/>
      <c r="E1390" s="984">
        <f t="shared" si="162"/>
        <v>0</v>
      </c>
      <c r="F1390" s="890">
        <f>IF(A1390="Insert Room Name First",0,ROUND(E1390/VLOOKUP(A1390,'Teaching Areas'!$A$2:$B$15,2,FALSE),0))</f>
        <v>0</v>
      </c>
      <c r="G1390" s="891"/>
      <c r="H1390" s="890" t="str">
        <f t="shared" si="163"/>
        <v/>
      </c>
      <c r="I1390" s="983"/>
      <c r="J1390" s="923"/>
      <c r="K1390" s="922"/>
      <c r="L1390" s="922"/>
      <c r="M1390" s="922"/>
      <c r="N1390" s="924"/>
      <c r="O1390" s="926"/>
      <c r="P1390" s="926"/>
      <c r="Q1390" s="926"/>
      <c r="R1390" s="926"/>
      <c r="S1390" s="926"/>
      <c r="T1390" s="926"/>
      <c r="U1390" s="926"/>
      <c r="V1390" s="926"/>
      <c r="W1390" s="926"/>
      <c r="X1390" s="926"/>
      <c r="Y1390" s="926"/>
      <c r="Z1390" s="926"/>
      <c r="AA1390" s="926"/>
      <c r="AB1390" s="926"/>
      <c r="AC1390" s="926"/>
      <c r="AD1390" s="926"/>
      <c r="AE1390" s="926"/>
    </row>
    <row r="1391" spans="1:31" ht="15" hidden="1" customHeight="1" thickBot="1" x14ac:dyDescent="0.25">
      <c r="A1391" s="1032" t="str">
        <f t="shared" si="161"/>
        <v>Insert Room Name First</v>
      </c>
      <c r="B1391" s="938"/>
      <c r="C1391" s="891"/>
      <c r="D1391" s="891"/>
      <c r="E1391" s="984">
        <f t="shared" si="162"/>
        <v>0</v>
      </c>
      <c r="F1391" s="890">
        <f>IF(A1391="Insert Room Name First",0,ROUND(E1391/VLOOKUP(A1391,'Teaching Areas'!$A$2:$B$15,2,FALSE),0))</f>
        <v>0</v>
      </c>
      <c r="G1391" s="891"/>
      <c r="H1391" s="890" t="str">
        <f t="shared" si="163"/>
        <v/>
      </c>
      <c r="I1391" s="983"/>
      <c r="J1391" s="923"/>
      <c r="K1391" s="922"/>
      <c r="L1391" s="922"/>
      <c r="M1391" s="922"/>
      <c r="N1391" s="924"/>
      <c r="O1391" s="926"/>
      <c r="P1391" s="926"/>
      <c r="Q1391" s="926"/>
      <c r="R1391" s="926"/>
      <c r="S1391" s="926"/>
      <c r="T1391" s="926"/>
      <c r="U1391" s="926"/>
      <c r="V1391" s="926"/>
      <c r="W1391" s="926"/>
      <c r="X1391" s="926"/>
      <c r="Y1391" s="926"/>
      <c r="Z1391" s="926"/>
      <c r="AA1391" s="926"/>
      <c r="AB1391" s="926"/>
      <c r="AC1391" s="926"/>
      <c r="AD1391" s="926"/>
      <c r="AE1391" s="926"/>
    </row>
    <row r="1392" spans="1:31" ht="15" hidden="1" customHeight="1" thickBot="1" x14ac:dyDescent="0.25">
      <c r="A1392" s="1032" t="str">
        <f t="shared" si="161"/>
        <v>Insert Room Name First</v>
      </c>
      <c r="B1392" s="938"/>
      <c r="C1392" s="891"/>
      <c r="D1392" s="891"/>
      <c r="E1392" s="984">
        <f t="shared" si="162"/>
        <v>0</v>
      </c>
      <c r="F1392" s="890">
        <f>IF(A1392="Insert Room Name First",0,ROUND(E1392/VLOOKUP(A1392,'Teaching Areas'!$A$2:$B$15,2,FALSE),0))</f>
        <v>0</v>
      </c>
      <c r="G1392" s="891"/>
      <c r="H1392" s="890" t="str">
        <f t="shared" si="163"/>
        <v/>
      </c>
      <c r="I1392" s="983"/>
      <c r="J1392" s="923"/>
      <c r="K1392" s="922"/>
      <c r="L1392" s="922"/>
      <c r="M1392" s="922"/>
      <c r="N1392" s="924"/>
      <c r="O1392" s="926"/>
      <c r="P1392" s="926"/>
      <c r="Q1392" s="926"/>
      <c r="R1392" s="926"/>
      <c r="S1392" s="926"/>
      <c r="T1392" s="926"/>
      <c r="U1392" s="926"/>
      <c r="V1392" s="926"/>
      <c r="W1392" s="926"/>
      <c r="X1392" s="926"/>
      <c r="Y1392" s="926"/>
      <c r="Z1392" s="926"/>
      <c r="AA1392" s="926"/>
      <c r="AB1392" s="926"/>
      <c r="AC1392" s="926"/>
      <c r="AD1392" s="926"/>
      <c r="AE1392" s="926"/>
    </row>
    <row r="1393" spans="1:31" ht="15" hidden="1" customHeight="1" thickBot="1" x14ac:dyDescent="0.25">
      <c r="A1393" s="1032" t="str">
        <f t="shared" ref="A1393:A1427" si="164">IF(B1393=0,"Insert Room Name First","Class Room")</f>
        <v>Insert Room Name First</v>
      </c>
      <c r="B1393" s="938"/>
      <c r="C1393" s="891"/>
      <c r="D1393" s="891"/>
      <c r="E1393" s="984">
        <f t="shared" si="162"/>
        <v>0</v>
      </c>
      <c r="F1393" s="890">
        <f>IF(A1393="Insert Room Name First",0,ROUND(E1393/VLOOKUP(A1393,'Teaching Areas'!$A$2:$B$15,2,FALSE),0))</f>
        <v>0</v>
      </c>
      <c r="G1393" s="891"/>
      <c r="H1393" s="890" t="str">
        <f t="shared" si="163"/>
        <v/>
      </c>
      <c r="I1393" s="983"/>
      <c r="J1393" s="923"/>
      <c r="K1393" s="922"/>
      <c r="L1393" s="922"/>
      <c r="M1393" s="922"/>
      <c r="N1393" s="924"/>
      <c r="O1393" s="926"/>
      <c r="P1393" s="926"/>
      <c r="Q1393" s="926"/>
      <c r="R1393" s="926"/>
      <c r="S1393" s="926"/>
      <c r="T1393" s="926"/>
      <c r="U1393" s="926"/>
      <c r="V1393" s="926"/>
      <c r="W1393" s="926"/>
      <c r="X1393" s="926"/>
      <c r="Y1393" s="926"/>
      <c r="Z1393" s="926"/>
      <c r="AA1393" s="926"/>
      <c r="AB1393" s="926"/>
      <c r="AC1393" s="926"/>
      <c r="AD1393" s="926"/>
      <c r="AE1393" s="926"/>
    </row>
    <row r="1394" spans="1:31" ht="15" hidden="1" customHeight="1" thickBot="1" x14ac:dyDescent="0.25">
      <c r="A1394" s="1032" t="str">
        <f t="shared" si="164"/>
        <v>Insert Room Name First</v>
      </c>
      <c r="B1394" s="938"/>
      <c r="C1394" s="891"/>
      <c r="D1394" s="891"/>
      <c r="E1394" s="984">
        <f t="shared" si="162"/>
        <v>0</v>
      </c>
      <c r="F1394" s="890">
        <f>IF(A1394="Insert Room Name First",0,ROUND(E1394/VLOOKUP(A1394,'Teaching Areas'!$A$2:$B$15,2,FALSE),0))</f>
        <v>0</v>
      </c>
      <c r="G1394" s="891"/>
      <c r="H1394" s="890" t="str">
        <f t="shared" si="163"/>
        <v/>
      </c>
      <c r="I1394" s="983"/>
      <c r="J1394" s="923"/>
      <c r="K1394" s="922"/>
      <c r="L1394" s="922"/>
      <c r="M1394" s="922"/>
      <c r="N1394" s="924"/>
      <c r="O1394" s="926"/>
      <c r="P1394" s="926"/>
      <c r="Q1394" s="926"/>
      <c r="R1394" s="926"/>
      <c r="S1394" s="926"/>
      <c r="T1394" s="926"/>
      <c r="U1394" s="926"/>
      <c r="V1394" s="926"/>
      <c r="W1394" s="926"/>
      <c r="X1394" s="926"/>
      <c r="Y1394" s="926"/>
      <c r="Z1394" s="926"/>
      <c r="AA1394" s="926"/>
      <c r="AB1394" s="926"/>
      <c r="AC1394" s="926"/>
      <c r="AD1394" s="926"/>
      <c r="AE1394" s="926"/>
    </row>
    <row r="1395" spans="1:31" ht="15" hidden="1" customHeight="1" thickBot="1" x14ac:dyDescent="0.25">
      <c r="A1395" s="1032" t="str">
        <f t="shared" si="164"/>
        <v>Insert Room Name First</v>
      </c>
      <c r="B1395" s="938"/>
      <c r="C1395" s="891"/>
      <c r="D1395" s="891"/>
      <c r="E1395" s="984">
        <f t="shared" si="162"/>
        <v>0</v>
      </c>
      <c r="F1395" s="890">
        <f>IF(A1395="Insert Room Name First",0,ROUND(E1395/VLOOKUP(A1395,'Teaching Areas'!$A$2:$B$15,2,FALSE),0))</f>
        <v>0</v>
      </c>
      <c r="G1395" s="891"/>
      <c r="H1395" s="890" t="str">
        <f t="shared" si="163"/>
        <v/>
      </c>
      <c r="I1395" s="983"/>
      <c r="J1395" s="923"/>
      <c r="K1395" s="922"/>
      <c r="L1395" s="922"/>
      <c r="M1395" s="922"/>
      <c r="N1395" s="924"/>
      <c r="O1395" s="926"/>
      <c r="P1395" s="926"/>
      <c r="Q1395" s="926"/>
      <c r="R1395" s="926"/>
      <c r="S1395" s="926"/>
      <c r="T1395" s="926"/>
      <c r="U1395" s="926"/>
      <c r="V1395" s="926"/>
      <c r="W1395" s="926"/>
      <c r="X1395" s="926"/>
      <c r="Y1395" s="926"/>
      <c r="Z1395" s="926"/>
      <c r="AA1395" s="926"/>
      <c r="AB1395" s="926"/>
      <c r="AC1395" s="926"/>
      <c r="AD1395" s="926"/>
      <c r="AE1395" s="926"/>
    </row>
    <row r="1396" spans="1:31" ht="15" hidden="1" customHeight="1" thickBot="1" x14ac:dyDescent="0.25">
      <c r="A1396" s="1032" t="str">
        <f t="shared" si="164"/>
        <v>Insert Room Name First</v>
      </c>
      <c r="B1396" s="938"/>
      <c r="C1396" s="891"/>
      <c r="D1396" s="891"/>
      <c r="E1396" s="984">
        <f t="shared" si="162"/>
        <v>0</v>
      </c>
      <c r="F1396" s="890">
        <f>IF(A1396="Insert Room Name First",0,ROUND(E1396/VLOOKUP(A1396,'Teaching Areas'!$A$2:$B$15,2,FALSE),0))</f>
        <v>0</v>
      </c>
      <c r="G1396" s="891"/>
      <c r="H1396" s="890" t="str">
        <f t="shared" si="163"/>
        <v/>
      </c>
      <c r="I1396" s="983"/>
      <c r="J1396" s="923"/>
      <c r="K1396" s="922"/>
      <c r="L1396" s="922"/>
      <c r="M1396" s="922"/>
      <c r="N1396" s="924"/>
      <c r="O1396" s="926"/>
      <c r="P1396" s="926"/>
      <c r="Q1396" s="926"/>
      <c r="R1396" s="926"/>
      <c r="S1396" s="926"/>
      <c r="T1396" s="926"/>
      <c r="U1396" s="926"/>
      <c r="V1396" s="926"/>
      <c r="W1396" s="926"/>
      <c r="X1396" s="926"/>
      <c r="Y1396" s="926"/>
      <c r="Z1396" s="926"/>
      <c r="AA1396" s="926"/>
      <c r="AB1396" s="926"/>
      <c r="AC1396" s="926"/>
      <c r="AD1396" s="926"/>
      <c r="AE1396" s="926"/>
    </row>
    <row r="1397" spans="1:31" ht="15" hidden="1" customHeight="1" thickBot="1" x14ac:dyDescent="0.25">
      <c r="A1397" s="1032" t="str">
        <f t="shared" si="164"/>
        <v>Insert Room Name First</v>
      </c>
      <c r="B1397" s="938"/>
      <c r="C1397" s="891"/>
      <c r="D1397" s="891"/>
      <c r="E1397" s="984">
        <f t="shared" si="162"/>
        <v>0</v>
      </c>
      <c r="F1397" s="890">
        <f>IF(A1397="Insert Room Name First",0,ROUND(E1397/VLOOKUP(A1397,'Teaching Areas'!$A$2:$B$15,2,FALSE),0))</f>
        <v>0</v>
      </c>
      <c r="G1397" s="891"/>
      <c r="H1397" s="890" t="str">
        <f t="shared" si="163"/>
        <v/>
      </c>
      <c r="I1397" s="983"/>
      <c r="J1397" s="923"/>
      <c r="K1397" s="922"/>
      <c r="L1397" s="922"/>
      <c r="M1397" s="922"/>
      <c r="N1397" s="924"/>
      <c r="O1397" s="926"/>
      <c r="P1397" s="926"/>
      <c r="Q1397" s="926"/>
      <c r="R1397" s="926"/>
      <c r="S1397" s="926"/>
      <c r="T1397" s="926"/>
      <c r="U1397" s="926"/>
      <c r="V1397" s="926"/>
      <c r="W1397" s="926"/>
      <c r="X1397" s="926"/>
      <c r="Y1397" s="926"/>
      <c r="Z1397" s="926"/>
      <c r="AA1397" s="926"/>
      <c r="AB1397" s="926"/>
      <c r="AC1397" s="926"/>
      <c r="AD1397" s="926"/>
      <c r="AE1397" s="926"/>
    </row>
    <row r="1398" spans="1:31" ht="15" hidden="1" customHeight="1" thickBot="1" x14ac:dyDescent="0.25">
      <c r="A1398" s="1032" t="str">
        <f t="shared" si="164"/>
        <v>Insert Room Name First</v>
      </c>
      <c r="B1398" s="938"/>
      <c r="C1398" s="891"/>
      <c r="D1398" s="891"/>
      <c r="E1398" s="984">
        <f t="shared" si="162"/>
        <v>0</v>
      </c>
      <c r="F1398" s="890">
        <f>IF(A1398="Insert Room Name First",0,ROUND(E1398/VLOOKUP(A1398,'Teaching Areas'!$A$2:$B$15,2,FALSE),0))</f>
        <v>0</v>
      </c>
      <c r="G1398" s="891"/>
      <c r="H1398" s="890" t="str">
        <f t="shared" si="163"/>
        <v/>
      </c>
      <c r="I1398" s="983"/>
      <c r="J1398" s="923"/>
      <c r="K1398" s="922"/>
      <c r="L1398" s="922"/>
      <c r="M1398" s="922"/>
      <c r="N1398" s="924"/>
      <c r="O1398" s="926"/>
      <c r="P1398" s="926"/>
      <c r="Q1398" s="926"/>
      <c r="R1398" s="926"/>
      <c r="S1398" s="926"/>
      <c r="T1398" s="926"/>
      <c r="U1398" s="926"/>
      <c r="V1398" s="926"/>
      <c r="W1398" s="926"/>
      <c r="X1398" s="926"/>
      <c r="Y1398" s="926"/>
      <c r="Z1398" s="926"/>
      <c r="AA1398" s="926"/>
      <c r="AB1398" s="926"/>
      <c r="AC1398" s="926"/>
      <c r="AD1398" s="926"/>
      <c r="AE1398" s="926"/>
    </row>
    <row r="1399" spans="1:31" ht="15" hidden="1" customHeight="1" thickBot="1" x14ac:dyDescent="0.25">
      <c r="A1399" s="1032" t="str">
        <f t="shared" si="164"/>
        <v>Insert Room Name First</v>
      </c>
      <c r="B1399" s="938"/>
      <c r="C1399" s="891"/>
      <c r="D1399" s="891"/>
      <c r="E1399" s="984">
        <f t="shared" si="162"/>
        <v>0</v>
      </c>
      <c r="F1399" s="890">
        <f>IF(A1399="Insert Room Name First",0,ROUND(E1399/VLOOKUP(A1399,'Teaching Areas'!$A$2:$B$15,2,FALSE),0))</f>
        <v>0</v>
      </c>
      <c r="G1399" s="891"/>
      <c r="H1399" s="890" t="str">
        <f t="shared" si="163"/>
        <v/>
      </c>
      <c r="I1399" s="983"/>
      <c r="J1399" s="923"/>
      <c r="K1399" s="922"/>
      <c r="L1399" s="922"/>
      <c r="M1399" s="922"/>
      <c r="N1399" s="924"/>
      <c r="O1399" s="926"/>
      <c r="P1399" s="926"/>
      <c r="Q1399" s="926"/>
      <c r="R1399" s="926"/>
      <c r="S1399" s="926"/>
      <c r="T1399" s="926"/>
      <c r="U1399" s="926"/>
      <c r="V1399" s="926"/>
      <c r="W1399" s="926"/>
      <c r="X1399" s="926"/>
      <c r="Y1399" s="926"/>
      <c r="Z1399" s="926"/>
      <c r="AA1399" s="926"/>
      <c r="AB1399" s="926"/>
      <c r="AC1399" s="926"/>
      <c r="AD1399" s="926"/>
      <c r="AE1399" s="926"/>
    </row>
    <row r="1400" spans="1:31" ht="15" hidden="1" customHeight="1" thickBot="1" x14ac:dyDescent="0.25">
      <c r="A1400" s="1032" t="str">
        <f t="shared" si="164"/>
        <v>Insert Room Name First</v>
      </c>
      <c r="B1400" s="938"/>
      <c r="C1400" s="891"/>
      <c r="D1400" s="891"/>
      <c r="E1400" s="984">
        <f t="shared" si="162"/>
        <v>0</v>
      </c>
      <c r="F1400" s="890">
        <f>IF(A1400="Insert Room Name First",0,ROUND(E1400/VLOOKUP(A1400,'Teaching Areas'!$A$2:$B$15,2,FALSE),0))</f>
        <v>0</v>
      </c>
      <c r="G1400" s="891"/>
      <c r="H1400" s="890" t="str">
        <f t="shared" si="163"/>
        <v/>
      </c>
      <c r="I1400" s="983"/>
      <c r="J1400" s="923"/>
      <c r="K1400" s="922"/>
      <c r="L1400" s="922"/>
      <c r="M1400" s="922"/>
      <c r="N1400" s="924"/>
      <c r="O1400" s="926"/>
      <c r="P1400" s="926"/>
      <c r="Q1400" s="926"/>
      <c r="R1400" s="926"/>
      <c r="S1400" s="926"/>
      <c r="T1400" s="926"/>
      <c r="U1400" s="926"/>
      <c r="V1400" s="926"/>
      <c r="W1400" s="926"/>
      <c r="X1400" s="926"/>
      <c r="Y1400" s="926"/>
      <c r="Z1400" s="926"/>
      <c r="AA1400" s="926"/>
      <c r="AB1400" s="926"/>
      <c r="AC1400" s="926"/>
      <c r="AD1400" s="926"/>
      <c r="AE1400" s="926"/>
    </row>
    <row r="1401" spans="1:31" ht="15" hidden="1" customHeight="1" thickBot="1" x14ac:dyDescent="0.25">
      <c r="A1401" s="1032" t="str">
        <f t="shared" si="164"/>
        <v>Insert Room Name First</v>
      </c>
      <c r="B1401" s="938"/>
      <c r="C1401" s="891"/>
      <c r="D1401" s="891"/>
      <c r="E1401" s="984">
        <f t="shared" si="162"/>
        <v>0</v>
      </c>
      <c r="F1401" s="890">
        <f>IF(A1401="Insert Room Name First",0,ROUND(E1401/VLOOKUP(A1401,'Teaching Areas'!$A$2:$B$15,2,FALSE),0))</f>
        <v>0</v>
      </c>
      <c r="G1401" s="891"/>
      <c r="H1401" s="890" t="str">
        <f t="shared" si="163"/>
        <v/>
      </c>
      <c r="I1401" s="983"/>
      <c r="J1401" s="923"/>
      <c r="K1401" s="922"/>
      <c r="L1401" s="922"/>
      <c r="M1401" s="922"/>
      <c r="N1401" s="924"/>
      <c r="O1401" s="926"/>
      <c r="P1401" s="926"/>
      <c r="Q1401" s="926"/>
      <c r="R1401" s="926"/>
      <c r="S1401" s="926"/>
      <c r="T1401" s="926"/>
      <c r="U1401" s="926"/>
      <c r="V1401" s="926"/>
      <c r="W1401" s="926"/>
      <c r="X1401" s="926"/>
      <c r="Y1401" s="926"/>
      <c r="Z1401" s="926"/>
      <c r="AA1401" s="926"/>
      <c r="AB1401" s="926"/>
      <c r="AC1401" s="926"/>
      <c r="AD1401" s="926"/>
      <c r="AE1401" s="926"/>
    </row>
    <row r="1402" spans="1:31" ht="15" hidden="1" customHeight="1" thickBot="1" x14ac:dyDescent="0.25">
      <c r="A1402" s="1032" t="str">
        <f t="shared" si="164"/>
        <v>Insert Room Name First</v>
      </c>
      <c r="B1402" s="938"/>
      <c r="C1402" s="891"/>
      <c r="D1402" s="891"/>
      <c r="E1402" s="984">
        <f t="shared" si="162"/>
        <v>0</v>
      </c>
      <c r="F1402" s="890">
        <f>IF(A1402="Insert Room Name First",0,ROUND(E1402/VLOOKUP(A1402,'Teaching Areas'!$A$2:$B$15,2,FALSE),0))</f>
        <v>0</v>
      </c>
      <c r="G1402" s="891"/>
      <c r="H1402" s="890" t="str">
        <f t="shared" si="163"/>
        <v/>
      </c>
      <c r="I1402" s="983"/>
      <c r="J1402" s="923"/>
      <c r="K1402" s="922"/>
      <c r="L1402" s="922"/>
      <c r="M1402" s="922"/>
      <c r="N1402" s="924"/>
      <c r="O1402" s="926"/>
      <c r="P1402" s="926"/>
      <c r="Q1402" s="926"/>
      <c r="R1402" s="926"/>
      <c r="S1402" s="926"/>
      <c r="T1402" s="926"/>
      <c r="U1402" s="926"/>
      <c r="V1402" s="926"/>
      <c r="W1402" s="926"/>
      <c r="X1402" s="926"/>
      <c r="Y1402" s="926"/>
      <c r="Z1402" s="926"/>
      <c r="AA1402" s="926"/>
      <c r="AB1402" s="926"/>
      <c r="AC1402" s="926"/>
      <c r="AD1402" s="926"/>
      <c r="AE1402" s="926"/>
    </row>
    <row r="1403" spans="1:31" ht="15" hidden="1" customHeight="1" thickBot="1" x14ac:dyDescent="0.25">
      <c r="A1403" s="1032" t="str">
        <f t="shared" si="164"/>
        <v>Insert Room Name First</v>
      </c>
      <c r="B1403" s="938"/>
      <c r="C1403" s="891"/>
      <c r="D1403" s="891"/>
      <c r="E1403" s="984">
        <f t="shared" si="162"/>
        <v>0</v>
      </c>
      <c r="F1403" s="890">
        <f>IF(A1403="Insert Room Name First",0,ROUND(E1403/VLOOKUP(A1403,'Teaching Areas'!$A$2:$B$15,2,FALSE),0))</f>
        <v>0</v>
      </c>
      <c r="G1403" s="891"/>
      <c r="H1403" s="890" t="str">
        <f t="shared" si="163"/>
        <v/>
      </c>
      <c r="I1403" s="983"/>
      <c r="J1403" s="923"/>
      <c r="K1403" s="922"/>
      <c r="L1403" s="922"/>
      <c r="M1403" s="922"/>
      <c r="N1403" s="924"/>
      <c r="O1403" s="926"/>
      <c r="P1403" s="926"/>
      <c r="Q1403" s="926"/>
      <c r="R1403" s="926"/>
      <c r="S1403" s="926"/>
      <c r="T1403" s="926"/>
      <c r="U1403" s="926"/>
      <c r="V1403" s="926"/>
      <c r="W1403" s="926"/>
      <c r="X1403" s="926"/>
      <c r="Y1403" s="926"/>
      <c r="Z1403" s="926"/>
      <c r="AA1403" s="926"/>
      <c r="AB1403" s="926"/>
      <c r="AC1403" s="926"/>
      <c r="AD1403" s="926"/>
      <c r="AE1403" s="926"/>
    </row>
    <row r="1404" spans="1:31" ht="15" hidden="1" customHeight="1" thickBot="1" x14ac:dyDescent="0.25">
      <c r="A1404" s="1032" t="str">
        <f t="shared" si="164"/>
        <v>Insert Room Name First</v>
      </c>
      <c r="B1404" s="938"/>
      <c r="C1404" s="891"/>
      <c r="D1404" s="891"/>
      <c r="E1404" s="984">
        <f t="shared" si="162"/>
        <v>0</v>
      </c>
      <c r="F1404" s="890">
        <f>IF(A1404="Insert Room Name First",0,ROUND(E1404/VLOOKUP(A1404,'Teaching Areas'!$A$2:$B$15,2,FALSE),0))</f>
        <v>0</v>
      </c>
      <c r="G1404" s="891"/>
      <c r="H1404" s="890" t="str">
        <f t="shared" si="163"/>
        <v/>
      </c>
      <c r="I1404" s="983"/>
      <c r="J1404" s="923"/>
      <c r="K1404" s="922"/>
      <c r="L1404" s="922"/>
      <c r="M1404" s="922"/>
      <c r="N1404" s="924"/>
      <c r="O1404" s="926"/>
      <c r="P1404" s="926"/>
      <c r="Q1404" s="926"/>
      <c r="R1404" s="926"/>
      <c r="S1404" s="926"/>
      <c r="T1404" s="926"/>
      <c r="U1404" s="926"/>
      <c r="V1404" s="926"/>
      <c r="W1404" s="926"/>
      <c r="X1404" s="926"/>
      <c r="Y1404" s="926"/>
      <c r="Z1404" s="926"/>
      <c r="AA1404" s="926"/>
      <c r="AB1404" s="926"/>
      <c r="AC1404" s="926"/>
      <c r="AD1404" s="926"/>
      <c r="AE1404" s="926"/>
    </row>
    <row r="1405" spans="1:31" ht="15" hidden="1" customHeight="1" thickBot="1" x14ac:dyDescent="0.25">
      <c r="A1405" s="1032" t="str">
        <f t="shared" si="164"/>
        <v>Insert Room Name First</v>
      </c>
      <c r="B1405" s="939"/>
      <c r="C1405" s="891"/>
      <c r="D1405" s="891"/>
      <c r="E1405" s="984">
        <f t="shared" si="162"/>
        <v>0</v>
      </c>
      <c r="F1405" s="890">
        <f>IF(A1405="Insert Room Name First",0,ROUND(E1405/VLOOKUP(A1405,'Teaching Areas'!$A$2:$B$15,2,FALSE),0))</f>
        <v>0</v>
      </c>
      <c r="G1405" s="892"/>
      <c r="H1405" s="890" t="str">
        <f t="shared" si="163"/>
        <v/>
      </c>
      <c r="I1405" s="985"/>
      <c r="J1405" s="923"/>
      <c r="K1405" s="922"/>
      <c r="L1405" s="922"/>
      <c r="M1405" s="922"/>
      <c r="N1405" s="924"/>
      <c r="O1405" s="926"/>
      <c r="P1405" s="926"/>
      <c r="Q1405" s="926"/>
      <c r="R1405" s="926"/>
      <c r="S1405" s="926"/>
      <c r="T1405" s="926"/>
      <c r="U1405" s="926"/>
      <c r="V1405" s="926"/>
      <c r="W1405" s="926"/>
      <c r="X1405" s="926"/>
      <c r="Y1405" s="926"/>
      <c r="Z1405" s="926"/>
      <c r="AA1405" s="926"/>
      <c r="AB1405" s="926"/>
      <c r="AC1405" s="926"/>
      <c r="AD1405" s="926"/>
      <c r="AE1405" s="926"/>
    </row>
    <row r="1406" spans="1:31" ht="15" hidden="1" customHeight="1" thickBot="1" x14ac:dyDescent="0.25">
      <c r="A1406" s="1032" t="str">
        <f t="shared" si="164"/>
        <v>Insert Room Name First</v>
      </c>
      <c r="B1406" s="939"/>
      <c r="C1406" s="891"/>
      <c r="D1406" s="891"/>
      <c r="E1406" s="984">
        <f t="shared" si="162"/>
        <v>0</v>
      </c>
      <c r="F1406" s="890">
        <f>IF(A1406="Insert Room Name First",0,ROUND(E1406/VLOOKUP(A1406,'Teaching Areas'!$A$2:$B$15,2,FALSE),0))</f>
        <v>0</v>
      </c>
      <c r="G1406" s="892"/>
      <c r="H1406" s="890" t="str">
        <f t="shared" si="163"/>
        <v/>
      </c>
      <c r="I1406" s="985"/>
      <c r="J1406" s="923"/>
      <c r="K1406" s="922"/>
      <c r="L1406" s="922"/>
      <c r="M1406" s="922"/>
      <c r="N1406" s="924"/>
      <c r="O1406" s="926"/>
      <c r="P1406" s="926"/>
      <c r="Q1406" s="926"/>
      <c r="R1406" s="926"/>
      <c r="S1406" s="926"/>
      <c r="T1406" s="926"/>
      <c r="U1406" s="926"/>
      <c r="V1406" s="926"/>
      <c r="W1406" s="926"/>
      <c r="X1406" s="926"/>
      <c r="Y1406" s="926"/>
      <c r="Z1406" s="926"/>
      <c r="AA1406" s="926"/>
      <c r="AB1406" s="926"/>
      <c r="AC1406" s="926"/>
      <c r="AD1406" s="926"/>
      <c r="AE1406" s="926"/>
    </row>
    <row r="1407" spans="1:31" ht="15" hidden="1" customHeight="1" thickBot="1" x14ac:dyDescent="0.25">
      <c r="A1407" s="1032" t="str">
        <f t="shared" si="164"/>
        <v>Insert Room Name First</v>
      </c>
      <c r="B1407" s="938"/>
      <c r="C1407" s="891"/>
      <c r="D1407" s="891"/>
      <c r="E1407" s="984">
        <f t="shared" si="162"/>
        <v>0</v>
      </c>
      <c r="F1407" s="890">
        <f>IF(A1407="Insert Room Name First",0,ROUND(E1407/VLOOKUP(A1407,'Teaching Areas'!$A$2:$B$15,2,FALSE),0))</f>
        <v>0</v>
      </c>
      <c r="G1407" s="891"/>
      <c r="H1407" s="890" t="str">
        <f t="shared" si="163"/>
        <v/>
      </c>
      <c r="I1407" s="983"/>
      <c r="J1407" s="923"/>
      <c r="K1407" s="922"/>
      <c r="L1407" s="922"/>
      <c r="M1407" s="922"/>
      <c r="N1407" s="924"/>
      <c r="O1407" s="926"/>
      <c r="P1407" s="926"/>
      <c r="Q1407" s="926"/>
      <c r="R1407" s="926"/>
      <c r="S1407" s="926"/>
      <c r="T1407" s="926"/>
      <c r="U1407" s="926"/>
      <c r="V1407" s="926"/>
      <c r="W1407" s="926"/>
      <c r="X1407" s="926"/>
      <c r="Y1407" s="926"/>
      <c r="Z1407" s="926"/>
      <c r="AA1407" s="926"/>
      <c r="AB1407" s="926"/>
      <c r="AC1407" s="926"/>
      <c r="AD1407" s="926"/>
      <c r="AE1407" s="926"/>
    </row>
    <row r="1408" spans="1:31" ht="15" hidden="1" customHeight="1" thickBot="1" x14ac:dyDescent="0.25">
      <c r="A1408" s="1032" t="str">
        <f t="shared" si="164"/>
        <v>Insert Room Name First</v>
      </c>
      <c r="B1408" s="938"/>
      <c r="C1408" s="891"/>
      <c r="D1408" s="891"/>
      <c r="E1408" s="984">
        <f t="shared" si="162"/>
        <v>0</v>
      </c>
      <c r="F1408" s="890">
        <f>IF(A1408="Insert Room Name First",0,ROUND(E1408/VLOOKUP(A1408,'Teaching Areas'!$A$2:$B$15,2,FALSE),0))</f>
        <v>0</v>
      </c>
      <c r="G1408" s="891"/>
      <c r="H1408" s="890" t="str">
        <f t="shared" si="163"/>
        <v/>
      </c>
      <c r="I1408" s="983"/>
      <c r="J1408" s="923"/>
      <c r="K1408" s="922"/>
      <c r="L1408" s="922"/>
      <c r="M1408" s="922"/>
      <c r="N1408" s="924"/>
      <c r="O1408" s="926"/>
      <c r="P1408" s="926"/>
      <c r="Q1408" s="926"/>
      <c r="R1408" s="926"/>
      <c r="S1408" s="926"/>
      <c r="T1408" s="926"/>
      <c r="U1408" s="926"/>
      <c r="V1408" s="926"/>
      <c r="W1408" s="926"/>
      <c r="X1408" s="926"/>
      <c r="Y1408" s="926"/>
      <c r="Z1408" s="926"/>
      <c r="AA1408" s="926"/>
      <c r="AB1408" s="926"/>
      <c r="AC1408" s="926"/>
      <c r="AD1408" s="926"/>
      <c r="AE1408" s="926"/>
    </row>
    <row r="1409" spans="1:31" ht="15" hidden="1" customHeight="1" thickBot="1" x14ac:dyDescent="0.25">
      <c r="A1409" s="1032" t="str">
        <f t="shared" si="164"/>
        <v>Insert Room Name First</v>
      </c>
      <c r="B1409" s="938"/>
      <c r="C1409" s="891"/>
      <c r="D1409" s="891"/>
      <c r="E1409" s="984">
        <f t="shared" si="162"/>
        <v>0</v>
      </c>
      <c r="F1409" s="890">
        <f>IF(A1409="Insert Room Name First",0,ROUND(E1409/VLOOKUP(A1409,'Teaching Areas'!$A$2:$B$15,2,FALSE),0))</f>
        <v>0</v>
      </c>
      <c r="G1409" s="891"/>
      <c r="H1409" s="890" t="str">
        <f t="shared" si="163"/>
        <v/>
      </c>
      <c r="I1409" s="983"/>
      <c r="J1409" s="923"/>
      <c r="K1409" s="922"/>
      <c r="L1409" s="922"/>
      <c r="M1409" s="922"/>
      <c r="N1409" s="924"/>
      <c r="O1409" s="926"/>
      <c r="P1409" s="926"/>
      <c r="Q1409" s="926"/>
      <c r="R1409" s="926"/>
      <c r="S1409" s="926"/>
      <c r="T1409" s="926"/>
      <c r="U1409" s="926"/>
      <c r="V1409" s="926"/>
      <c r="W1409" s="926"/>
      <c r="X1409" s="926"/>
      <c r="Y1409" s="926"/>
      <c r="Z1409" s="926"/>
      <c r="AA1409" s="926"/>
      <c r="AB1409" s="926"/>
      <c r="AC1409" s="926"/>
      <c r="AD1409" s="926"/>
      <c r="AE1409" s="926"/>
    </row>
    <row r="1410" spans="1:31" ht="15" hidden="1" customHeight="1" thickBot="1" x14ac:dyDescent="0.25">
      <c r="A1410" s="1032" t="str">
        <f t="shared" si="164"/>
        <v>Insert Room Name First</v>
      </c>
      <c r="B1410" s="938"/>
      <c r="C1410" s="891"/>
      <c r="D1410" s="891"/>
      <c r="E1410" s="984">
        <f t="shared" si="162"/>
        <v>0</v>
      </c>
      <c r="F1410" s="890">
        <f>IF(A1410="Insert Room Name First",0,ROUND(E1410/VLOOKUP(A1410,'Teaching Areas'!$A$2:$B$15,2,FALSE),0))</f>
        <v>0</v>
      </c>
      <c r="G1410" s="891"/>
      <c r="H1410" s="890" t="str">
        <f t="shared" si="163"/>
        <v/>
      </c>
      <c r="I1410" s="983"/>
      <c r="J1410" s="923"/>
      <c r="K1410" s="922"/>
      <c r="L1410" s="922"/>
      <c r="M1410" s="922"/>
      <c r="N1410" s="924"/>
      <c r="O1410" s="926"/>
      <c r="P1410" s="926"/>
      <c r="Q1410" s="926"/>
      <c r="R1410" s="926"/>
      <c r="S1410" s="926"/>
      <c r="T1410" s="926"/>
      <c r="U1410" s="926"/>
      <c r="V1410" s="926"/>
      <c r="W1410" s="926"/>
      <c r="X1410" s="926"/>
      <c r="Y1410" s="926"/>
      <c r="Z1410" s="926"/>
      <c r="AA1410" s="926"/>
      <c r="AB1410" s="926"/>
      <c r="AC1410" s="926"/>
      <c r="AD1410" s="926"/>
      <c r="AE1410" s="926"/>
    </row>
    <row r="1411" spans="1:31" ht="15" hidden="1" customHeight="1" thickBot="1" x14ac:dyDescent="0.25">
      <c r="A1411" s="1032" t="str">
        <f t="shared" si="164"/>
        <v>Insert Room Name First</v>
      </c>
      <c r="B1411" s="938"/>
      <c r="C1411" s="891"/>
      <c r="D1411" s="891"/>
      <c r="E1411" s="984">
        <f t="shared" si="162"/>
        <v>0</v>
      </c>
      <c r="F1411" s="890">
        <f>IF(A1411="Insert Room Name First",0,ROUND(E1411/VLOOKUP(A1411,'Teaching Areas'!$A$2:$B$15,2,FALSE),0))</f>
        <v>0</v>
      </c>
      <c r="G1411" s="891"/>
      <c r="H1411" s="890" t="str">
        <f t="shared" si="163"/>
        <v/>
      </c>
      <c r="I1411" s="983"/>
      <c r="J1411" s="923"/>
      <c r="K1411" s="922"/>
      <c r="L1411" s="922"/>
      <c r="M1411" s="922"/>
      <c r="N1411" s="924"/>
      <c r="O1411" s="926"/>
      <c r="P1411" s="926"/>
      <c r="Q1411" s="926"/>
      <c r="R1411" s="926"/>
      <c r="S1411" s="926"/>
      <c r="T1411" s="926"/>
      <c r="U1411" s="926"/>
      <c r="V1411" s="926"/>
      <c r="W1411" s="926"/>
      <c r="X1411" s="926"/>
      <c r="Y1411" s="926"/>
      <c r="Z1411" s="926"/>
      <c r="AA1411" s="926"/>
      <c r="AB1411" s="926"/>
      <c r="AC1411" s="926"/>
      <c r="AD1411" s="926"/>
      <c r="AE1411" s="926"/>
    </row>
    <row r="1412" spans="1:31" ht="15" hidden="1" customHeight="1" thickBot="1" x14ac:dyDescent="0.25">
      <c r="A1412" s="1032" t="str">
        <f t="shared" si="164"/>
        <v>Insert Room Name First</v>
      </c>
      <c r="B1412" s="938"/>
      <c r="C1412" s="891"/>
      <c r="D1412" s="891"/>
      <c r="E1412" s="984">
        <f t="shared" si="162"/>
        <v>0</v>
      </c>
      <c r="F1412" s="890">
        <f>IF(A1412="Insert Room Name First",0,ROUND(E1412/VLOOKUP(A1412,'Teaching Areas'!$A$2:$B$15,2,FALSE),0))</f>
        <v>0</v>
      </c>
      <c r="G1412" s="891"/>
      <c r="H1412" s="890" t="str">
        <f t="shared" si="163"/>
        <v/>
      </c>
      <c r="I1412" s="983"/>
      <c r="J1412" s="923"/>
      <c r="K1412" s="922"/>
      <c r="L1412" s="922"/>
      <c r="M1412" s="922"/>
      <c r="N1412" s="924"/>
      <c r="O1412" s="926"/>
      <c r="P1412" s="926"/>
      <c r="Q1412" s="926"/>
      <c r="R1412" s="926"/>
      <c r="S1412" s="926"/>
      <c r="T1412" s="926"/>
      <c r="U1412" s="926"/>
      <c r="V1412" s="926"/>
      <c r="W1412" s="926"/>
      <c r="X1412" s="926"/>
      <c r="Y1412" s="926"/>
      <c r="Z1412" s="926"/>
      <c r="AA1412" s="926"/>
      <c r="AB1412" s="926"/>
      <c r="AC1412" s="926"/>
      <c r="AD1412" s="926"/>
      <c r="AE1412" s="926"/>
    </row>
    <row r="1413" spans="1:31" ht="15" hidden="1" customHeight="1" thickBot="1" x14ac:dyDescent="0.25">
      <c r="A1413" s="1032" t="str">
        <f t="shared" si="164"/>
        <v>Insert Room Name First</v>
      </c>
      <c r="B1413" s="938"/>
      <c r="C1413" s="891"/>
      <c r="D1413" s="891"/>
      <c r="E1413" s="984">
        <f t="shared" si="162"/>
        <v>0</v>
      </c>
      <c r="F1413" s="890">
        <f>IF(A1413="Insert Room Name First",0,ROUND(E1413/VLOOKUP(A1413,'Teaching Areas'!$A$2:$B$15,2,FALSE),0))</f>
        <v>0</v>
      </c>
      <c r="G1413" s="891"/>
      <c r="H1413" s="890" t="str">
        <f t="shared" si="163"/>
        <v/>
      </c>
      <c r="I1413" s="983"/>
      <c r="J1413" s="923"/>
      <c r="K1413" s="922"/>
      <c r="L1413" s="922"/>
      <c r="M1413" s="922"/>
      <c r="N1413" s="924"/>
      <c r="O1413" s="926"/>
      <c r="P1413" s="926"/>
      <c r="Q1413" s="926"/>
      <c r="R1413" s="926"/>
      <c r="S1413" s="926"/>
      <c r="T1413" s="926"/>
      <c r="U1413" s="926"/>
      <c r="V1413" s="926"/>
      <c r="W1413" s="926"/>
      <c r="X1413" s="926"/>
      <c r="Y1413" s="926"/>
      <c r="Z1413" s="926"/>
      <c r="AA1413" s="926"/>
      <c r="AB1413" s="926"/>
      <c r="AC1413" s="926"/>
      <c r="AD1413" s="926"/>
      <c r="AE1413" s="926"/>
    </row>
    <row r="1414" spans="1:31" ht="15" hidden="1" customHeight="1" thickBot="1" x14ac:dyDescent="0.25">
      <c r="A1414" s="1032" t="str">
        <f t="shared" si="164"/>
        <v>Insert Room Name First</v>
      </c>
      <c r="B1414" s="938"/>
      <c r="C1414" s="891"/>
      <c r="D1414" s="891"/>
      <c r="E1414" s="984">
        <f t="shared" si="162"/>
        <v>0</v>
      </c>
      <c r="F1414" s="890">
        <f>IF(A1414="Insert Room Name First",0,ROUND(E1414/VLOOKUP(A1414,'Teaching Areas'!$A$2:$B$15,2,FALSE),0))</f>
        <v>0</v>
      </c>
      <c r="G1414" s="891"/>
      <c r="H1414" s="890" t="str">
        <f t="shared" si="163"/>
        <v/>
      </c>
      <c r="I1414" s="983"/>
      <c r="J1414" s="923"/>
      <c r="K1414" s="922"/>
      <c r="L1414" s="922"/>
      <c r="M1414" s="922"/>
      <c r="N1414" s="924"/>
      <c r="O1414" s="926"/>
      <c r="P1414" s="926"/>
      <c r="Q1414" s="926"/>
      <c r="R1414" s="926"/>
      <c r="S1414" s="926"/>
      <c r="T1414" s="926"/>
      <c r="U1414" s="926"/>
      <c r="V1414" s="926"/>
      <c r="W1414" s="926"/>
      <c r="X1414" s="926"/>
      <c r="Y1414" s="926"/>
      <c r="Z1414" s="926"/>
      <c r="AA1414" s="926"/>
      <c r="AB1414" s="926"/>
      <c r="AC1414" s="926"/>
      <c r="AD1414" s="926"/>
      <c r="AE1414" s="926"/>
    </row>
    <row r="1415" spans="1:31" ht="15" hidden="1" customHeight="1" thickBot="1" x14ac:dyDescent="0.25">
      <c r="A1415" s="1032" t="str">
        <f t="shared" si="164"/>
        <v>Insert Room Name First</v>
      </c>
      <c r="B1415" s="938"/>
      <c r="C1415" s="891"/>
      <c r="D1415" s="891"/>
      <c r="E1415" s="984">
        <f t="shared" si="162"/>
        <v>0</v>
      </c>
      <c r="F1415" s="890">
        <f>IF(A1415="Insert Room Name First",0,ROUND(E1415/VLOOKUP(A1415,'Teaching Areas'!$A$2:$B$15,2,FALSE),0))</f>
        <v>0</v>
      </c>
      <c r="G1415" s="891"/>
      <c r="H1415" s="890" t="str">
        <f t="shared" si="163"/>
        <v/>
      </c>
      <c r="I1415" s="983"/>
      <c r="J1415" s="923"/>
      <c r="K1415" s="922"/>
      <c r="L1415" s="922"/>
      <c r="M1415" s="922"/>
      <c r="N1415" s="924"/>
      <c r="O1415" s="926"/>
      <c r="P1415" s="926"/>
      <c r="Q1415" s="926"/>
      <c r="R1415" s="926"/>
      <c r="S1415" s="926"/>
      <c r="T1415" s="926"/>
      <c r="U1415" s="926"/>
      <c r="V1415" s="926"/>
      <c r="W1415" s="926"/>
      <c r="X1415" s="926"/>
      <c r="Y1415" s="926"/>
      <c r="Z1415" s="926"/>
      <c r="AA1415" s="926"/>
      <c r="AB1415" s="926"/>
      <c r="AC1415" s="926"/>
      <c r="AD1415" s="926"/>
      <c r="AE1415" s="926"/>
    </row>
    <row r="1416" spans="1:31" ht="15" hidden="1" customHeight="1" thickBot="1" x14ac:dyDescent="0.25">
      <c r="A1416" s="1032" t="str">
        <f t="shared" si="164"/>
        <v>Insert Room Name First</v>
      </c>
      <c r="B1416" s="938"/>
      <c r="C1416" s="891"/>
      <c r="D1416" s="891"/>
      <c r="E1416" s="984">
        <f t="shared" si="162"/>
        <v>0</v>
      </c>
      <c r="F1416" s="890">
        <f>IF(A1416="Insert Room Name First",0,ROUND(E1416/VLOOKUP(A1416,'Teaching Areas'!$A$2:$B$15,2,FALSE),0))</f>
        <v>0</v>
      </c>
      <c r="G1416" s="891"/>
      <c r="H1416" s="890" t="str">
        <f t="shared" si="163"/>
        <v/>
      </c>
      <c r="I1416" s="983"/>
      <c r="J1416" s="923"/>
      <c r="K1416" s="922"/>
      <c r="L1416" s="922"/>
      <c r="M1416" s="922"/>
      <c r="N1416" s="924"/>
      <c r="O1416" s="926"/>
      <c r="P1416" s="926"/>
      <c r="Q1416" s="926"/>
      <c r="R1416" s="926"/>
      <c r="S1416" s="926"/>
      <c r="T1416" s="926"/>
      <c r="U1416" s="926"/>
      <c r="V1416" s="926"/>
      <c r="W1416" s="926"/>
      <c r="X1416" s="926"/>
      <c r="Y1416" s="926"/>
      <c r="Z1416" s="926"/>
      <c r="AA1416" s="926"/>
      <c r="AB1416" s="926"/>
      <c r="AC1416" s="926"/>
      <c r="AD1416" s="926"/>
      <c r="AE1416" s="926"/>
    </row>
    <row r="1417" spans="1:31" ht="15" hidden="1" customHeight="1" thickBot="1" x14ac:dyDescent="0.25">
      <c r="A1417" s="1032" t="str">
        <f t="shared" si="164"/>
        <v>Insert Room Name First</v>
      </c>
      <c r="B1417" s="938"/>
      <c r="C1417" s="891"/>
      <c r="D1417" s="891"/>
      <c r="E1417" s="984">
        <f t="shared" si="162"/>
        <v>0</v>
      </c>
      <c r="F1417" s="890">
        <f>IF(A1417="Insert Room Name First",0,ROUND(E1417/VLOOKUP(A1417,'Teaching Areas'!$A$2:$B$15,2,FALSE),0))</f>
        <v>0</v>
      </c>
      <c r="G1417" s="891"/>
      <c r="H1417" s="890" t="str">
        <f t="shared" si="163"/>
        <v/>
      </c>
      <c r="I1417" s="983"/>
      <c r="J1417" s="923"/>
      <c r="K1417" s="922"/>
      <c r="L1417" s="922"/>
      <c r="M1417" s="922"/>
      <c r="N1417" s="924"/>
      <c r="O1417" s="926"/>
      <c r="P1417" s="926"/>
      <c r="Q1417" s="926"/>
      <c r="R1417" s="926"/>
      <c r="S1417" s="926"/>
      <c r="T1417" s="926"/>
      <c r="U1417" s="926"/>
      <c r="V1417" s="926"/>
      <c r="W1417" s="926"/>
      <c r="X1417" s="926"/>
      <c r="Y1417" s="926"/>
      <c r="Z1417" s="926"/>
      <c r="AA1417" s="926"/>
      <c r="AB1417" s="926"/>
      <c r="AC1417" s="926"/>
      <c r="AD1417" s="926"/>
      <c r="AE1417" s="926"/>
    </row>
    <row r="1418" spans="1:31" ht="15" hidden="1" customHeight="1" thickBot="1" x14ac:dyDescent="0.25">
      <c r="A1418" s="1032" t="str">
        <f t="shared" si="164"/>
        <v>Insert Room Name First</v>
      </c>
      <c r="B1418" s="938"/>
      <c r="C1418" s="891"/>
      <c r="D1418" s="891"/>
      <c r="E1418" s="984">
        <f t="shared" si="162"/>
        <v>0</v>
      </c>
      <c r="F1418" s="890">
        <f>IF(A1418="Insert Room Name First",0,ROUND(E1418/VLOOKUP(A1418,'Teaching Areas'!$A$2:$B$15,2,FALSE),0))</f>
        <v>0</v>
      </c>
      <c r="G1418" s="891"/>
      <c r="H1418" s="890" t="str">
        <f t="shared" si="163"/>
        <v/>
      </c>
      <c r="I1418" s="983"/>
      <c r="J1418" s="923"/>
      <c r="K1418" s="922"/>
      <c r="L1418" s="922"/>
      <c r="M1418" s="922"/>
      <c r="N1418" s="924"/>
      <c r="O1418" s="926"/>
      <c r="P1418" s="926"/>
      <c r="Q1418" s="926"/>
      <c r="R1418" s="926"/>
      <c r="S1418" s="926"/>
      <c r="T1418" s="926"/>
      <c r="U1418" s="926"/>
      <c r="V1418" s="926"/>
      <c r="W1418" s="926"/>
      <c r="X1418" s="926"/>
      <c r="Y1418" s="926"/>
      <c r="Z1418" s="926"/>
      <c r="AA1418" s="926"/>
      <c r="AB1418" s="926"/>
      <c r="AC1418" s="926"/>
      <c r="AD1418" s="926"/>
      <c r="AE1418" s="926"/>
    </row>
    <row r="1419" spans="1:31" ht="15" hidden="1" customHeight="1" thickBot="1" x14ac:dyDescent="0.25">
      <c r="A1419" s="1032" t="str">
        <f t="shared" si="164"/>
        <v>Insert Room Name First</v>
      </c>
      <c r="B1419" s="938"/>
      <c r="C1419" s="891"/>
      <c r="D1419" s="891"/>
      <c r="E1419" s="984">
        <f t="shared" si="162"/>
        <v>0</v>
      </c>
      <c r="F1419" s="890">
        <f>IF(A1419="Insert Room Name First",0,ROUND(E1419/VLOOKUP(A1419,'Teaching Areas'!$A$2:$B$15,2,FALSE),0))</f>
        <v>0</v>
      </c>
      <c r="G1419" s="891"/>
      <c r="H1419" s="890" t="str">
        <f t="shared" si="163"/>
        <v/>
      </c>
      <c r="I1419" s="983"/>
      <c r="J1419" s="923"/>
      <c r="K1419" s="922"/>
      <c r="L1419" s="922"/>
      <c r="M1419" s="922"/>
      <c r="N1419" s="924"/>
      <c r="O1419" s="926"/>
      <c r="P1419" s="926"/>
      <c r="Q1419" s="926"/>
      <c r="R1419" s="926"/>
      <c r="S1419" s="926"/>
      <c r="T1419" s="926"/>
      <c r="U1419" s="926"/>
      <c r="V1419" s="926"/>
      <c r="W1419" s="926"/>
      <c r="X1419" s="926"/>
      <c r="Y1419" s="926"/>
      <c r="Z1419" s="926"/>
      <c r="AA1419" s="926"/>
      <c r="AB1419" s="926"/>
      <c r="AC1419" s="926"/>
      <c r="AD1419" s="926"/>
      <c r="AE1419" s="926"/>
    </row>
    <row r="1420" spans="1:31" ht="15" hidden="1" customHeight="1" thickBot="1" x14ac:dyDescent="0.25">
      <c r="A1420" s="1032" t="str">
        <f t="shared" si="164"/>
        <v>Insert Room Name First</v>
      </c>
      <c r="B1420" s="938"/>
      <c r="C1420" s="891"/>
      <c r="D1420" s="891"/>
      <c r="E1420" s="984">
        <f t="shared" si="162"/>
        <v>0</v>
      </c>
      <c r="F1420" s="890">
        <f>IF(A1420="Insert Room Name First",0,ROUND(E1420/VLOOKUP(A1420,'Teaching Areas'!$A$2:$B$15,2,FALSE),0))</f>
        <v>0</v>
      </c>
      <c r="G1420" s="891"/>
      <c r="H1420" s="890" t="str">
        <f t="shared" si="163"/>
        <v/>
      </c>
      <c r="I1420" s="983"/>
      <c r="J1420" s="923"/>
      <c r="K1420" s="922"/>
      <c r="L1420" s="922"/>
      <c r="M1420" s="922"/>
      <c r="N1420" s="924"/>
      <c r="O1420" s="926"/>
      <c r="P1420" s="926"/>
      <c r="Q1420" s="926"/>
      <c r="R1420" s="926"/>
      <c r="S1420" s="926"/>
      <c r="T1420" s="926"/>
      <c r="U1420" s="926"/>
      <c r="V1420" s="926"/>
      <c r="W1420" s="926"/>
      <c r="X1420" s="926"/>
      <c r="Y1420" s="926"/>
      <c r="Z1420" s="926"/>
      <c r="AA1420" s="926"/>
      <c r="AB1420" s="926"/>
      <c r="AC1420" s="926"/>
      <c r="AD1420" s="926"/>
      <c r="AE1420" s="926"/>
    </row>
    <row r="1421" spans="1:31" ht="15" hidden="1" customHeight="1" thickBot="1" x14ac:dyDescent="0.25">
      <c r="A1421" s="1032" t="str">
        <f t="shared" si="164"/>
        <v>Insert Room Name First</v>
      </c>
      <c r="B1421" s="938"/>
      <c r="C1421" s="891"/>
      <c r="D1421" s="891"/>
      <c r="E1421" s="984">
        <f t="shared" si="162"/>
        <v>0</v>
      </c>
      <c r="F1421" s="890">
        <f>IF(A1421="Insert Room Name First",0,ROUND(E1421/VLOOKUP(A1421,'Teaching Areas'!$A$2:$B$15,2,FALSE),0))</f>
        <v>0</v>
      </c>
      <c r="G1421" s="891"/>
      <c r="H1421" s="890" t="str">
        <f t="shared" si="163"/>
        <v/>
      </c>
      <c r="I1421" s="983"/>
      <c r="J1421" s="923"/>
      <c r="K1421" s="922"/>
      <c r="L1421" s="922"/>
      <c r="M1421" s="922"/>
      <c r="N1421" s="924"/>
      <c r="O1421" s="926"/>
      <c r="P1421" s="926"/>
      <c r="Q1421" s="926"/>
      <c r="R1421" s="926"/>
      <c r="S1421" s="926"/>
      <c r="T1421" s="926"/>
      <c r="U1421" s="926"/>
      <c r="V1421" s="926"/>
      <c r="W1421" s="926"/>
      <c r="X1421" s="926"/>
      <c r="Y1421" s="926"/>
      <c r="Z1421" s="926"/>
      <c r="AA1421" s="926"/>
      <c r="AB1421" s="926"/>
      <c r="AC1421" s="926"/>
      <c r="AD1421" s="926"/>
      <c r="AE1421" s="926"/>
    </row>
    <row r="1422" spans="1:31" ht="15" hidden="1" customHeight="1" thickBot="1" x14ac:dyDescent="0.25">
      <c r="A1422" s="1032" t="str">
        <f t="shared" si="164"/>
        <v>Insert Room Name First</v>
      </c>
      <c r="B1422" s="938"/>
      <c r="C1422" s="891"/>
      <c r="D1422" s="891"/>
      <c r="E1422" s="984">
        <f t="shared" si="162"/>
        <v>0</v>
      </c>
      <c r="F1422" s="890">
        <f>IF(A1422="Insert Room Name First",0,ROUND(E1422/VLOOKUP(A1422,'Teaching Areas'!$A$2:$B$15,2,FALSE),0))</f>
        <v>0</v>
      </c>
      <c r="G1422" s="891"/>
      <c r="H1422" s="890" t="str">
        <f t="shared" si="163"/>
        <v/>
      </c>
      <c r="I1422" s="983"/>
      <c r="J1422" s="923"/>
      <c r="K1422" s="922"/>
      <c r="L1422" s="922"/>
      <c r="M1422" s="922"/>
      <c r="N1422" s="924"/>
      <c r="O1422" s="926"/>
      <c r="P1422" s="926"/>
      <c r="Q1422" s="926"/>
      <c r="R1422" s="926"/>
      <c r="S1422" s="926"/>
      <c r="T1422" s="926"/>
      <c r="U1422" s="926"/>
      <c r="V1422" s="926"/>
      <c r="W1422" s="926"/>
      <c r="X1422" s="926"/>
      <c r="Y1422" s="926"/>
      <c r="Z1422" s="926"/>
      <c r="AA1422" s="926"/>
      <c r="AB1422" s="926"/>
      <c r="AC1422" s="926"/>
      <c r="AD1422" s="926"/>
      <c r="AE1422" s="926"/>
    </row>
    <row r="1423" spans="1:31" ht="15" hidden="1" customHeight="1" thickBot="1" x14ac:dyDescent="0.25">
      <c r="A1423" s="1032" t="str">
        <f t="shared" si="164"/>
        <v>Insert Room Name First</v>
      </c>
      <c r="B1423" s="938"/>
      <c r="C1423" s="891"/>
      <c r="D1423" s="891"/>
      <c r="E1423" s="984">
        <f t="shared" si="162"/>
        <v>0</v>
      </c>
      <c r="F1423" s="890">
        <f>IF(A1423="Insert Room Name First",0,ROUND(E1423/VLOOKUP(A1423,'Teaching Areas'!$A$2:$B$15,2,FALSE),0))</f>
        <v>0</v>
      </c>
      <c r="G1423" s="891"/>
      <c r="H1423" s="890" t="str">
        <f t="shared" si="163"/>
        <v/>
      </c>
      <c r="I1423" s="983"/>
      <c r="J1423" s="923"/>
      <c r="K1423" s="922"/>
      <c r="L1423" s="922"/>
      <c r="M1423" s="922"/>
      <c r="N1423" s="924"/>
      <c r="O1423" s="926"/>
      <c r="P1423" s="926"/>
      <c r="Q1423" s="926"/>
      <c r="R1423" s="926"/>
      <c r="S1423" s="926"/>
      <c r="T1423" s="926"/>
      <c r="U1423" s="926"/>
      <c r="V1423" s="926"/>
      <c r="W1423" s="926"/>
      <c r="X1423" s="926"/>
      <c r="Y1423" s="926"/>
      <c r="Z1423" s="926"/>
      <c r="AA1423" s="926"/>
      <c r="AB1423" s="926"/>
      <c r="AC1423" s="926"/>
      <c r="AD1423" s="926"/>
      <c r="AE1423" s="926"/>
    </row>
    <row r="1424" spans="1:31" ht="15" hidden="1" customHeight="1" thickBot="1" x14ac:dyDescent="0.25">
      <c r="A1424" s="1032" t="str">
        <f t="shared" si="164"/>
        <v>Insert Room Name First</v>
      </c>
      <c r="B1424" s="938"/>
      <c r="C1424" s="891"/>
      <c r="D1424" s="891"/>
      <c r="E1424" s="984">
        <f t="shared" si="162"/>
        <v>0</v>
      </c>
      <c r="F1424" s="890">
        <f>IF(A1424="Insert Room Name First",0,ROUND(E1424/VLOOKUP(A1424,'Teaching Areas'!$A$2:$B$15,2,FALSE),0))</f>
        <v>0</v>
      </c>
      <c r="G1424" s="891"/>
      <c r="H1424" s="890" t="str">
        <f t="shared" si="163"/>
        <v/>
      </c>
      <c r="I1424" s="983"/>
      <c r="J1424" s="923"/>
      <c r="K1424" s="922"/>
      <c r="L1424" s="922"/>
      <c r="M1424" s="922"/>
      <c r="N1424" s="924"/>
      <c r="O1424" s="926"/>
      <c r="P1424" s="926"/>
      <c r="Q1424" s="926"/>
      <c r="R1424" s="926"/>
      <c r="S1424" s="926"/>
      <c r="T1424" s="926"/>
      <c r="U1424" s="926"/>
      <c r="V1424" s="926"/>
      <c r="W1424" s="926"/>
      <c r="X1424" s="926"/>
      <c r="Y1424" s="926"/>
      <c r="Z1424" s="926"/>
      <c r="AA1424" s="926"/>
      <c r="AB1424" s="926"/>
      <c r="AC1424" s="926"/>
      <c r="AD1424" s="926"/>
      <c r="AE1424" s="926"/>
    </row>
    <row r="1425" spans="1:31" ht="15" hidden="1" customHeight="1" thickBot="1" x14ac:dyDescent="0.25">
      <c r="A1425" s="1032" t="str">
        <f t="shared" si="164"/>
        <v>Insert Room Name First</v>
      </c>
      <c r="B1425" s="939"/>
      <c r="C1425" s="891"/>
      <c r="D1425" s="891"/>
      <c r="E1425" s="984">
        <f t="shared" si="162"/>
        <v>0</v>
      </c>
      <c r="F1425" s="890">
        <f>IF(A1425="Insert Room Name First",0,ROUND(E1425/VLOOKUP(A1425,'Teaching Areas'!$A$2:$B$15,2,FALSE),0))</f>
        <v>0</v>
      </c>
      <c r="G1425" s="892"/>
      <c r="H1425" s="890" t="str">
        <f t="shared" si="163"/>
        <v/>
      </c>
      <c r="I1425" s="985"/>
      <c r="J1425" s="923"/>
      <c r="K1425" s="922"/>
      <c r="L1425" s="922"/>
      <c r="M1425" s="922"/>
      <c r="N1425" s="924"/>
      <c r="O1425" s="926"/>
      <c r="P1425" s="926"/>
      <c r="Q1425" s="926"/>
      <c r="R1425" s="926"/>
      <c r="S1425" s="926"/>
      <c r="T1425" s="926"/>
      <c r="U1425" s="926"/>
      <c r="V1425" s="926"/>
      <c r="W1425" s="926"/>
      <c r="X1425" s="926"/>
      <c r="Y1425" s="926"/>
      <c r="Z1425" s="926"/>
      <c r="AA1425" s="926"/>
      <c r="AB1425" s="926"/>
      <c r="AC1425" s="926"/>
      <c r="AD1425" s="926"/>
      <c r="AE1425" s="926"/>
    </row>
    <row r="1426" spans="1:31" ht="15" hidden="1" customHeight="1" thickBot="1" x14ac:dyDescent="0.25">
      <c r="A1426" s="1032" t="str">
        <f t="shared" si="164"/>
        <v>Insert Room Name First</v>
      </c>
      <c r="B1426" s="939"/>
      <c r="C1426" s="891"/>
      <c r="D1426" s="891"/>
      <c r="E1426" s="984">
        <f t="shared" si="162"/>
        <v>0</v>
      </c>
      <c r="F1426" s="890">
        <f>IF(A1426="Insert Room Name First",0,ROUND(E1426/VLOOKUP(A1426,'Teaching Areas'!$A$2:$B$15,2,FALSE),0))</f>
        <v>0</v>
      </c>
      <c r="G1426" s="892"/>
      <c r="H1426" s="890" t="str">
        <f t="shared" si="163"/>
        <v/>
      </c>
      <c r="I1426" s="985"/>
      <c r="J1426" s="923"/>
      <c r="K1426" s="922"/>
      <c r="L1426" s="922"/>
      <c r="M1426" s="922"/>
      <c r="N1426" s="924"/>
      <c r="O1426" s="926"/>
      <c r="P1426" s="926"/>
      <c r="Q1426" s="926"/>
      <c r="R1426" s="926"/>
      <c r="S1426" s="926"/>
      <c r="T1426" s="926"/>
      <c r="U1426" s="926"/>
      <c r="V1426" s="926"/>
      <c r="W1426" s="926"/>
      <c r="X1426" s="926"/>
      <c r="Y1426" s="926"/>
      <c r="Z1426" s="926"/>
      <c r="AA1426" s="926"/>
      <c r="AB1426" s="926"/>
      <c r="AC1426" s="926"/>
      <c r="AD1426" s="926"/>
      <c r="AE1426" s="926"/>
    </row>
    <row r="1427" spans="1:31" ht="15" customHeight="1" thickBot="1" x14ac:dyDescent="0.25">
      <c r="A1427" s="1093" t="str">
        <f t="shared" si="164"/>
        <v>Insert Room Name First</v>
      </c>
      <c r="B1427" s="940"/>
      <c r="C1427" s="930"/>
      <c r="D1427" s="930"/>
      <c r="E1427" s="987">
        <f t="shared" si="162"/>
        <v>0</v>
      </c>
      <c r="F1427" s="890">
        <f>IF(A1427="Insert Room Name First",0,ROUND(E1427/VLOOKUP(A1427,'Teaching Areas'!$A$2:$B$15,2,FALSE),0))</f>
        <v>0</v>
      </c>
      <c r="G1427" s="930"/>
      <c r="H1427" s="890" t="str">
        <f t="shared" si="163"/>
        <v/>
      </c>
      <c r="I1427" s="986"/>
      <c r="J1427" s="931"/>
      <c r="K1427" s="935"/>
      <c r="L1427" s="935"/>
      <c r="M1427" s="935"/>
      <c r="N1427" s="936"/>
      <c r="O1427" s="926"/>
      <c r="P1427" s="926"/>
      <c r="Q1427" s="926"/>
      <c r="R1427" s="926"/>
      <c r="S1427" s="926"/>
      <c r="T1427" s="926"/>
      <c r="U1427" s="926"/>
      <c r="V1427" s="926"/>
      <c r="W1427" s="926"/>
      <c r="X1427" s="926"/>
      <c r="Y1427" s="926"/>
      <c r="Z1427" s="926"/>
      <c r="AA1427" s="926"/>
      <c r="AB1427" s="926"/>
      <c r="AC1427" s="926"/>
      <c r="AD1427" s="926"/>
      <c r="AE1427" s="926"/>
    </row>
    <row r="1428" spans="1:31" ht="18" customHeight="1" thickBot="1" x14ac:dyDescent="0.25">
      <c r="A1428" s="1094" t="s">
        <v>939</v>
      </c>
      <c r="B1428" s="1095">
        <f>COUNTA(B1328:B1427)</f>
        <v>11</v>
      </c>
      <c r="C1428" s="947"/>
      <c r="D1428" s="948" t="s">
        <v>4</v>
      </c>
      <c r="E1428" s="140">
        <f>SUM(E1328:E1427)</f>
        <v>825</v>
      </c>
      <c r="F1428" s="141">
        <f>SUM(F1328:F1427)</f>
        <v>330</v>
      </c>
      <c r="G1428" s="141">
        <f>SUM(G1328:G1427)</f>
        <v>379</v>
      </c>
      <c r="H1428" s="204">
        <f>SUM(H1328:H1427)</f>
        <v>49</v>
      </c>
      <c r="I1428" s="957" t="s">
        <v>838</v>
      </c>
      <c r="J1428" s="84">
        <f>IF(SUM(J1328:J1427)=0,0,AVERAGE(J1328:J1427))</f>
        <v>1</v>
      </c>
      <c r="K1428" s="85">
        <f t="shared" ref="K1428:N1428" si="165">IF(SUM(K1328:K1427)=0,0,AVERAGE(K1328:K1427))</f>
        <v>0</v>
      </c>
      <c r="L1428" s="85">
        <f t="shared" si="165"/>
        <v>0.5</v>
      </c>
      <c r="M1428" s="85">
        <f t="shared" si="165"/>
        <v>0</v>
      </c>
      <c r="N1428" s="86">
        <f t="shared" si="165"/>
        <v>0</v>
      </c>
      <c r="O1428" s="926"/>
      <c r="P1428" s="926"/>
      <c r="Q1428" s="926"/>
      <c r="R1428" s="926"/>
      <c r="S1428" s="926"/>
      <c r="T1428" s="926"/>
      <c r="U1428" s="926"/>
      <c r="V1428" s="926"/>
      <c r="W1428" s="926"/>
      <c r="X1428" s="926"/>
      <c r="Y1428" s="926"/>
      <c r="Z1428" s="926"/>
      <c r="AA1428" s="926"/>
      <c r="AB1428" s="926"/>
      <c r="AC1428" s="926"/>
      <c r="AD1428" s="926"/>
      <c r="AE1428" s="926"/>
    </row>
    <row r="1429" spans="1:31" ht="12" customHeight="1" thickBot="1" x14ac:dyDescent="0.25">
      <c r="A1429" s="941"/>
      <c r="B1429" s="932"/>
      <c r="C1429" s="932"/>
      <c r="D1429" s="932"/>
      <c r="E1429" s="932"/>
      <c r="F1429" s="932"/>
      <c r="G1429" s="932"/>
      <c r="H1429" s="932"/>
      <c r="I1429" s="932"/>
      <c r="J1429" s="926"/>
      <c r="K1429" s="926"/>
      <c r="L1429" s="926"/>
      <c r="M1429" s="926"/>
      <c r="N1429" s="934"/>
      <c r="O1429" s="926"/>
      <c r="P1429" s="926"/>
      <c r="Q1429" s="926"/>
      <c r="R1429" s="926"/>
      <c r="S1429" s="926"/>
      <c r="T1429" s="926"/>
      <c r="U1429" s="926"/>
      <c r="V1429" s="926"/>
      <c r="W1429" s="926"/>
      <c r="X1429" s="926"/>
      <c r="Y1429" s="926"/>
      <c r="Z1429" s="926"/>
      <c r="AA1429" s="926"/>
      <c r="AB1429" s="926"/>
      <c r="AC1429" s="926"/>
      <c r="AD1429" s="926"/>
      <c r="AE1429" s="926"/>
    </row>
    <row r="1430" spans="1:31" ht="24" customHeight="1" x14ac:dyDescent="0.2">
      <c r="A1430" s="933" t="s">
        <v>685</v>
      </c>
      <c r="B1430" s="1287" t="s">
        <v>934</v>
      </c>
      <c r="C1430" s="1287"/>
      <c r="D1430" s="1287"/>
      <c r="E1430" s="1287"/>
      <c r="F1430" s="1287"/>
      <c r="G1430" s="1287"/>
      <c r="H1430" s="1287"/>
      <c r="I1430" s="1287"/>
      <c r="J1430" s="1287"/>
      <c r="K1430" s="1287"/>
      <c r="L1430" s="1287"/>
      <c r="M1430" s="1288"/>
      <c r="N1430" s="1289"/>
      <c r="O1430" s="926"/>
      <c r="P1430" s="926"/>
      <c r="Q1430" s="926"/>
      <c r="R1430" s="926"/>
      <c r="S1430" s="926"/>
      <c r="T1430" s="926"/>
      <c r="U1430" s="926"/>
      <c r="V1430" s="926"/>
      <c r="W1430" s="926"/>
      <c r="X1430" s="926"/>
      <c r="Y1430" s="926"/>
      <c r="Z1430" s="926"/>
      <c r="AA1430" s="926"/>
      <c r="AB1430" s="926"/>
      <c r="AC1430" s="926"/>
      <c r="AD1430" s="926"/>
      <c r="AE1430" s="926"/>
    </row>
    <row r="1431" spans="1:31" ht="21" customHeight="1" x14ac:dyDescent="0.2">
      <c r="A1431" s="1290" t="s">
        <v>770</v>
      </c>
      <c r="B1431" s="953" t="s">
        <v>836</v>
      </c>
      <c r="C1431" s="929"/>
      <c r="D1431" s="929"/>
      <c r="E1431" s="1292" t="s">
        <v>837</v>
      </c>
      <c r="F1431" s="1292" t="s">
        <v>735</v>
      </c>
      <c r="G1431" s="1292" t="s">
        <v>926</v>
      </c>
      <c r="H1431" s="1292" t="s">
        <v>927</v>
      </c>
      <c r="I1431" s="929"/>
      <c r="J1431" s="1293" t="s">
        <v>756</v>
      </c>
      <c r="K1431" s="1293"/>
      <c r="L1431" s="1293"/>
      <c r="M1431" s="1294"/>
      <c r="N1431" s="1295"/>
      <c r="O1431" s="945"/>
      <c r="P1431" s="946"/>
      <c r="Q1431" s="926"/>
      <c r="R1431" s="926"/>
      <c r="S1431" s="926"/>
      <c r="T1431" s="926"/>
      <c r="U1431" s="926"/>
      <c r="V1431" s="926"/>
      <c r="W1431" s="926"/>
      <c r="X1431" s="926"/>
      <c r="Y1431" s="926"/>
      <c r="Z1431" s="926"/>
      <c r="AA1431" s="926"/>
      <c r="AB1431" s="926"/>
      <c r="AC1431" s="926"/>
      <c r="AD1431" s="926"/>
      <c r="AE1431" s="926"/>
    </row>
    <row r="1432" spans="1:31" ht="30" customHeight="1" thickBot="1" x14ac:dyDescent="0.25">
      <c r="A1432" s="1291"/>
      <c r="B1432" s="952" t="s">
        <v>835</v>
      </c>
      <c r="C1432" s="928" t="s">
        <v>737</v>
      </c>
      <c r="D1432" s="928" t="s">
        <v>738</v>
      </c>
      <c r="E1432" s="1280"/>
      <c r="F1432" s="1280"/>
      <c r="G1432" s="1280"/>
      <c r="H1432" s="1280"/>
      <c r="I1432" s="928" t="s">
        <v>736</v>
      </c>
      <c r="J1432" s="1013" t="s">
        <v>757</v>
      </c>
      <c r="K1432" s="1013" t="s">
        <v>758</v>
      </c>
      <c r="L1432" s="1013" t="s">
        <v>759</v>
      </c>
      <c r="M1432" s="1013" t="s">
        <v>760</v>
      </c>
      <c r="N1432" s="1014" t="s">
        <v>857</v>
      </c>
      <c r="O1432" s="945"/>
      <c r="P1432" s="946"/>
      <c r="Q1432" s="926"/>
      <c r="R1432" s="926"/>
      <c r="S1432" s="926"/>
      <c r="T1432" s="926"/>
      <c r="U1432" s="926"/>
      <c r="V1432" s="926"/>
      <c r="W1432" s="926"/>
      <c r="X1432" s="926"/>
      <c r="Y1432" s="926"/>
      <c r="Z1432" s="926"/>
      <c r="AA1432" s="926"/>
      <c r="AB1432" s="926"/>
      <c r="AC1432" s="926"/>
      <c r="AD1432" s="926"/>
      <c r="AE1432" s="926"/>
    </row>
    <row r="1433" spans="1:31" ht="15" customHeight="1" x14ac:dyDescent="0.2">
      <c r="A1433" s="943" t="s">
        <v>774</v>
      </c>
      <c r="B1433" s="937" t="s">
        <v>1105</v>
      </c>
      <c r="C1433" s="893">
        <v>18</v>
      </c>
      <c r="D1433" s="893">
        <v>9.8000000000000007</v>
      </c>
      <c r="E1433" s="890">
        <f>C1433*D1433</f>
        <v>176.4</v>
      </c>
      <c r="F1433" s="890">
        <f>IF(A1433=0,0,ROUND(E1433/VLOOKUP(A1433,'Teaching Areas'!$A$18:$B$86,2,FALSE),0))</f>
        <v>35</v>
      </c>
      <c r="G1433" s="893">
        <v>40</v>
      </c>
      <c r="H1433" s="890">
        <f>IF(F1433=0,"",G1433-F1433)</f>
        <v>5</v>
      </c>
      <c r="I1433" s="982"/>
      <c r="J1433" s="922">
        <v>1</v>
      </c>
      <c r="K1433" s="922"/>
      <c r="L1433" s="922">
        <v>0.5</v>
      </c>
      <c r="M1433" s="922"/>
      <c r="N1433" s="924"/>
      <c r="O1433" s="1096" t="str">
        <f>IF(A1433=0,"",LEFT(A1433,FIND(" ",A1433)-1))</f>
        <v>P:</v>
      </c>
      <c r="P1433" s="926"/>
      <c r="Q1433" s="926"/>
      <c r="R1433" s="926"/>
      <c r="S1433" s="926"/>
      <c r="T1433" s="926"/>
      <c r="U1433" s="926"/>
      <c r="V1433" s="926"/>
      <c r="W1433" s="926"/>
      <c r="X1433" s="926"/>
      <c r="Y1433" s="926"/>
      <c r="Z1433" s="926"/>
      <c r="AA1433" s="926"/>
      <c r="AB1433" s="926"/>
      <c r="AC1433" s="926"/>
      <c r="AD1433" s="926"/>
      <c r="AE1433" s="926"/>
    </row>
    <row r="1434" spans="1:31" ht="15" customHeight="1" x14ac:dyDescent="0.2">
      <c r="A1434" s="943" t="s">
        <v>774</v>
      </c>
      <c r="B1434" s="938" t="s">
        <v>1105</v>
      </c>
      <c r="C1434" s="891">
        <v>11</v>
      </c>
      <c r="D1434" s="891">
        <v>9.8000000000000007</v>
      </c>
      <c r="E1434" s="984">
        <f t="shared" ref="E1434:E1532" si="166">C1434*D1434</f>
        <v>107.80000000000001</v>
      </c>
      <c r="F1434" s="890">
        <f>IF(A1434=0,0,ROUND(E1434/VLOOKUP(A1434,'Teaching Areas'!$A$18:$B$86,2,FALSE),0))</f>
        <v>22</v>
      </c>
      <c r="G1434" s="891">
        <v>40</v>
      </c>
      <c r="H1434" s="890">
        <f t="shared" ref="H1434:H1532" si="167">IF(F1434=0,"",G1434-F1434)</f>
        <v>18</v>
      </c>
      <c r="I1434" s="983"/>
      <c r="J1434" s="922">
        <v>1</v>
      </c>
      <c r="K1434" s="922"/>
      <c r="L1434" s="922"/>
      <c r="M1434" s="922"/>
      <c r="N1434" s="924"/>
      <c r="O1434" s="1096" t="str">
        <f t="shared" ref="O1434:O1497" si="168">IF(A1434=0,"",LEFT(A1434,FIND(" ",A1434)-1))</f>
        <v>P:</v>
      </c>
      <c r="P1434" s="926"/>
      <c r="Q1434" s="926"/>
      <c r="R1434" s="926"/>
      <c r="S1434" s="926"/>
      <c r="T1434" s="926"/>
      <c r="U1434" s="926"/>
      <c r="V1434" s="926"/>
      <c r="W1434" s="926"/>
      <c r="X1434" s="926"/>
      <c r="Y1434" s="926"/>
      <c r="Z1434" s="926"/>
      <c r="AA1434" s="926"/>
      <c r="AB1434" s="926"/>
      <c r="AC1434" s="926"/>
      <c r="AD1434" s="926"/>
      <c r="AE1434" s="926"/>
    </row>
    <row r="1435" spans="1:31" ht="15" customHeight="1" x14ac:dyDescent="0.2">
      <c r="A1435" s="943" t="s">
        <v>774</v>
      </c>
      <c r="B1435" s="938" t="s">
        <v>1105</v>
      </c>
      <c r="C1435" s="891">
        <v>11</v>
      </c>
      <c r="D1435" s="891">
        <v>9.8000000000000007</v>
      </c>
      <c r="E1435" s="984">
        <f t="shared" si="166"/>
        <v>107.80000000000001</v>
      </c>
      <c r="F1435" s="890">
        <f>IF(A1435=0,0,ROUND(E1435/VLOOKUP(A1435,'Teaching Areas'!$A$18:$B$86,2,FALSE),0))</f>
        <v>22</v>
      </c>
      <c r="G1435" s="891">
        <v>25</v>
      </c>
      <c r="H1435" s="890">
        <f t="shared" si="167"/>
        <v>3</v>
      </c>
      <c r="I1435" s="983"/>
      <c r="J1435" s="922">
        <v>1</v>
      </c>
      <c r="K1435" s="922"/>
      <c r="L1435" s="922"/>
      <c r="M1435" s="922"/>
      <c r="N1435" s="924"/>
      <c r="O1435" s="1096" t="str">
        <f t="shared" si="168"/>
        <v>P:</v>
      </c>
      <c r="P1435" s="926"/>
      <c r="Q1435" s="926"/>
      <c r="R1435" s="926"/>
      <c r="S1435" s="926"/>
      <c r="T1435" s="926"/>
      <c r="U1435" s="926"/>
      <c r="V1435" s="926"/>
      <c r="W1435" s="926"/>
      <c r="X1435" s="926"/>
      <c r="Y1435" s="926"/>
      <c r="Z1435" s="926"/>
      <c r="AA1435" s="926"/>
      <c r="AB1435" s="926"/>
      <c r="AC1435" s="926"/>
      <c r="AD1435" s="926"/>
      <c r="AE1435" s="926"/>
    </row>
    <row r="1436" spans="1:31" ht="15" customHeight="1" x14ac:dyDescent="0.2">
      <c r="A1436" s="943" t="s">
        <v>774</v>
      </c>
      <c r="B1436" s="938" t="s">
        <v>1105</v>
      </c>
      <c r="C1436" s="891">
        <v>8</v>
      </c>
      <c r="D1436" s="891">
        <v>6</v>
      </c>
      <c r="E1436" s="984">
        <f t="shared" si="166"/>
        <v>48</v>
      </c>
      <c r="F1436" s="890">
        <f>IF(A1436=0,0,ROUND(E1436/VLOOKUP(A1436,'Teaching Areas'!$A$18:$B$86,2,FALSE),0))</f>
        <v>10</v>
      </c>
      <c r="G1436" s="891">
        <v>15</v>
      </c>
      <c r="H1436" s="890">
        <f t="shared" si="167"/>
        <v>5</v>
      </c>
      <c r="I1436" s="983"/>
      <c r="J1436" s="922">
        <v>1</v>
      </c>
      <c r="K1436" s="922"/>
      <c r="L1436" s="922"/>
      <c r="M1436" s="922"/>
      <c r="N1436" s="924"/>
      <c r="O1436" s="1096" t="str">
        <f t="shared" si="168"/>
        <v>P:</v>
      </c>
      <c r="P1436" s="926"/>
      <c r="Q1436" s="926"/>
      <c r="R1436" s="926"/>
      <c r="S1436" s="926"/>
      <c r="T1436" s="926"/>
      <c r="U1436" s="926"/>
      <c r="V1436" s="926"/>
      <c r="W1436" s="926"/>
      <c r="X1436" s="926"/>
      <c r="Y1436" s="926"/>
      <c r="Z1436" s="926"/>
      <c r="AA1436" s="926"/>
      <c r="AB1436" s="926"/>
      <c r="AC1436" s="926"/>
      <c r="AD1436" s="926"/>
      <c r="AE1436" s="926"/>
    </row>
    <row r="1437" spans="1:31" ht="15" customHeight="1" x14ac:dyDescent="0.2">
      <c r="A1437" s="943" t="s">
        <v>774</v>
      </c>
      <c r="B1437" s="938" t="s">
        <v>1105</v>
      </c>
      <c r="C1437" s="891">
        <v>13.02</v>
      </c>
      <c r="D1437" s="891">
        <v>10</v>
      </c>
      <c r="E1437" s="984">
        <f t="shared" si="166"/>
        <v>130.19999999999999</v>
      </c>
      <c r="F1437" s="890">
        <f>IF(A1437=0,0,ROUND(E1437/VLOOKUP(A1437,'Teaching Areas'!$A$18:$B$86,2,FALSE),0))</f>
        <v>26</v>
      </c>
      <c r="G1437" s="891">
        <v>40</v>
      </c>
      <c r="H1437" s="890">
        <f t="shared" si="167"/>
        <v>14</v>
      </c>
      <c r="I1437" s="983"/>
      <c r="J1437" s="922">
        <v>1</v>
      </c>
      <c r="K1437" s="922"/>
      <c r="L1437" s="922"/>
      <c r="M1437" s="922"/>
      <c r="N1437" s="924"/>
      <c r="O1437" s="1096" t="str">
        <f t="shared" si="168"/>
        <v>P:</v>
      </c>
      <c r="P1437" s="926"/>
      <c r="Q1437" s="926"/>
      <c r="R1437" s="926"/>
      <c r="S1437" s="926"/>
      <c r="T1437" s="926"/>
      <c r="U1437" s="926"/>
      <c r="V1437" s="926"/>
      <c r="W1437" s="926"/>
      <c r="X1437" s="926"/>
      <c r="Y1437" s="926"/>
      <c r="Z1437" s="926"/>
      <c r="AA1437" s="926"/>
      <c r="AB1437" s="926"/>
      <c r="AC1437" s="926"/>
      <c r="AD1437" s="926"/>
      <c r="AE1437" s="926"/>
    </row>
    <row r="1438" spans="1:31" ht="15" customHeight="1" x14ac:dyDescent="0.2">
      <c r="A1438" s="943"/>
      <c r="B1438" s="1164" t="s">
        <v>1107</v>
      </c>
      <c r="C1438" s="891"/>
      <c r="D1438" s="891"/>
      <c r="E1438" s="984">
        <f t="shared" si="166"/>
        <v>0</v>
      </c>
      <c r="F1438" s="890">
        <f>IF(A1438=0,0,ROUND(E1438/VLOOKUP(A1438,'Teaching Areas'!$A$18:$B$86,2,FALSE),0))</f>
        <v>0</v>
      </c>
      <c r="G1438" s="891"/>
      <c r="H1438" s="890" t="str">
        <f t="shared" si="167"/>
        <v/>
      </c>
      <c r="I1438" s="983"/>
      <c r="J1438" s="923"/>
      <c r="K1438" s="922"/>
      <c r="L1438" s="922"/>
      <c r="M1438" s="922"/>
      <c r="N1438" s="924"/>
      <c r="O1438" s="1096" t="str">
        <f t="shared" si="168"/>
        <v/>
      </c>
      <c r="P1438" s="926"/>
      <c r="Q1438" s="926"/>
      <c r="R1438" s="926"/>
      <c r="S1438" s="926"/>
      <c r="T1438" s="926"/>
      <c r="U1438" s="926"/>
      <c r="V1438" s="926"/>
      <c r="W1438" s="926"/>
      <c r="X1438" s="926"/>
      <c r="Y1438" s="926"/>
      <c r="Z1438" s="926"/>
      <c r="AA1438" s="926"/>
      <c r="AB1438" s="926"/>
      <c r="AC1438" s="926"/>
      <c r="AD1438" s="926"/>
      <c r="AE1438" s="926"/>
    </row>
    <row r="1439" spans="1:31" ht="15" customHeight="1" x14ac:dyDescent="0.2">
      <c r="A1439" s="943"/>
      <c r="B1439" s="937"/>
      <c r="C1439" s="893"/>
      <c r="D1439" s="893"/>
      <c r="E1439" s="984">
        <f t="shared" si="166"/>
        <v>0</v>
      </c>
      <c r="F1439" s="890">
        <f>IF(A1439=0,0,ROUND(E1439/VLOOKUP(A1439,'Teaching Areas'!$A$18:$B$86,2,FALSE),0))</f>
        <v>0</v>
      </c>
      <c r="G1439" s="891"/>
      <c r="H1439" s="890" t="str">
        <f t="shared" si="167"/>
        <v/>
      </c>
      <c r="I1439" s="983"/>
      <c r="J1439" s="923"/>
      <c r="K1439" s="922"/>
      <c r="L1439" s="922"/>
      <c r="M1439" s="922"/>
      <c r="N1439" s="924"/>
      <c r="O1439" s="1096" t="str">
        <f t="shared" si="168"/>
        <v/>
      </c>
      <c r="P1439" s="926"/>
      <c r="Q1439" s="926"/>
      <c r="R1439" s="926"/>
      <c r="S1439" s="926"/>
      <c r="T1439" s="926"/>
      <c r="U1439" s="926"/>
      <c r="V1439" s="926"/>
      <c r="W1439" s="926"/>
      <c r="X1439" s="926"/>
      <c r="Y1439" s="926"/>
      <c r="Z1439" s="926"/>
      <c r="AA1439" s="926"/>
      <c r="AB1439" s="926"/>
      <c r="AC1439" s="926"/>
      <c r="AD1439" s="926"/>
      <c r="AE1439" s="926"/>
    </row>
    <row r="1440" spans="1:31" ht="15" customHeight="1" x14ac:dyDescent="0.2">
      <c r="A1440" s="943"/>
      <c r="B1440" s="938"/>
      <c r="C1440" s="891"/>
      <c r="D1440" s="891"/>
      <c r="E1440" s="984">
        <f t="shared" si="166"/>
        <v>0</v>
      </c>
      <c r="F1440" s="890">
        <f>IF(A1440=0,0,ROUND(E1440/VLOOKUP(A1440,'Teaching Areas'!$A$18:$B$86,2,FALSE),0))</f>
        <v>0</v>
      </c>
      <c r="G1440" s="891"/>
      <c r="H1440" s="890" t="str">
        <f t="shared" si="167"/>
        <v/>
      </c>
      <c r="I1440" s="983"/>
      <c r="J1440" s="923"/>
      <c r="K1440" s="922"/>
      <c r="L1440" s="922"/>
      <c r="M1440" s="922"/>
      <c r="N1440" s="924"/>
      <c r="O1440" s="1096" t="str">
        <f t="shared" si="168"/>
        <v/>
      </c>
      <c r="P1440" s="926"/>
      <c r="Q1440" s="926"/>
      <c r="R1440" s="926"/>
      <c r="S1440" s="926"/>
      <c r="T1440" s="926"/>
      <c r="U1440" s="926"/>
      <c r="V1440" s="926"/>
      <c r="W1440" s="926"/>
      <c r="X1440" s="926"/>
      <c r="Y1440" s="926"/>
      <c r="Z1440" s="926"/>
      <c r="AA1440" s="926"/>
      <c r="AB1440" s="926"/>
      <c r="AC1440" s="926"/>
      <c r="AD1440" s="926"/>
      <c r="AE1440" s="926"/>
    </row>
    <row r="1441" spans="1:31" ht="15" customHeight="1" x14ac:dyDescent="0.2">
      <c r="A1441" s="943"/>
      <c r="B1441" s="938"/>
      <c r="C1441" s="891"/>
      <c r="D1441" s="891"/>
      <c r="E1441" s="984">
        <f t="shared" si="166"/>
        <v>0</v>
      </c>
      <c r="F1441" s="890">
        <f>IF(A1441=0,0,ROUND(E1441/VLOOKUP(A1441,'Teaching Areas'!$A$18:$B$86,2,FALSE),0))</f>
        <v>0</v>
      </c>
      <c r="G1441" s="891"/>
      <c r="H1441" s="890" t="str">
        <f t="shared" si="167"/>
        <v/>
      </c>
      <c r="I1441" s="983"/>
      <c r="J1441" s="923"/>
      <c r="K1441" s="922"/>
      <c r="L1441" s="922"/>
      <c r="M1441" s="922"/>
      <c r="N1441" s="924"/>
      <c r="O1441" s="1096" t="str">
        <f t="shared" si="168"/>
        <v/>
      </c>
      <c r="P1441" s="926"/>
      <c r="Q1441" s="926"/>
      <c r="R1441" s="926"/>
      <c r="S1441" s="926"/>
      <c r="T1441" s="926"/>
      <c r="U1441" s="926"/>
      <c r="V1441" s="926"/>
      <c r="W1441" s="926"/>
      <c r="X1441" s="926"/>
      <c r="Y1441" s="926"/>
      <c r="Z1441" s="926"/>
      <c r="AA1441" s="926"/>
      <c r="AB1441" s="926"/>
      <c r="AC1441" s="926"/>
      <c r="AD1441" s="926"/>
      <c r="AE1441" s="926"/>
    </row>
    <row r="1442" spans="1:31" ht="15" customHeight="1" x14ac:dyDescent="0.2">
      <c r="A1442" s="943"/>
      <c r="B1442" s="938"/>
      <c r="C1442" s="891"/>
      <c r="D1442" s="891"/>
      <c r="E1442" s="984">
        <f t="shared" si="166"/>
        <v>0</v>
      </c>
      <c r="F1442" s="890">
        <f>IF(A1442=0,0,ROUND(E1442/VLOOKUP(A1442,'Teaching Areas'!$A$18:$B$86,2,FALSE),0))</f>
        <v>0</v>
      </c>
      <c r="G1442" s="891"/>
      <c r="H1442" s="890" t="str">
        <f t="shared" si="167"/>
        <v/>
      </c>
      <c r="I1442" s="983"/>
      <c r="J1442" s="923"/>
      <c r="K1442" s="922"/>
      <c r="L1442" s="922"/>
      <c r="M1442" s="922"/>
      <c r="N1442" s="924"/>
      <c r="O1442" s="1096" t="str">
        <f t="shared" si="168"/>
        <v/>
      </c>
      <c r="P1442" s="926"/>
      <c r="Q1442" s="926"/>
      <c r="R1442" s="926"/>
      <c r="S1442" s="926"/>
      <c r="T1442" s="926"/>
      <c r="U1442" s="926"/>
      <c r="V1442" s="926"/>
      <c r="W1442" s="926"/>
      <c r="X1442" s="926"/>
      <c r="Y1442" s="926"/>
      <c r="Z1442" s="926"/>
      <c r="AA1442" s="926"/>
      <c r="AB1442" s="926"/>
      <c r="AC1442" s="926"/>
      <c r="AD1442" s="926"/>
      <c r="AE1442" s="926"/>
    </row>
    <row r="1443" spans="1:31" ht="15" customHeight="1" x14ac:dyDescent="0.2">
      <c r="A1443" s="943"/>
      <c r="B1443" s="938"/>
      <c r="C1443" s="891"/>
      <c r="D1443" s="891"/>
      <c r="E1443" s="984">
        <f t="shared" si="166"/>
        <v>0</v>
      </c>
      <c r="F1443" s="890">
        <f>IF(A1443=0,0,ROUND(E1443/VLOOKUP(A1443,'Teaching Areas'!$A$18:$B$86,2,FALSE),0))</f>
        <v>0</v>
      </c>
      <c r="G1443" s="891"/>
      <c r="H1443" s="890" t="str">
        <f t="shared" si="167"/>
        <v/>
      </c>
      <c r="I1443" s="983"/>
      <c r="J1443" s="923"/>
      <c r="K1443" s="922"/>
      <c r="L1443" s="922"/>
      <c r="M1443" s="922"/>
      <c r="N1443" s="924"/>
      <c r="O1443" s="1096" t="str">
        <f t="shared" si="168"/>
        <v/>
      </c>
      <c r="P1443" s="926"/>
      <c r="Q1443" s="926"/>
      <c r="R1443" s="926"/>
      <c r="S1443" s="926"/>
      <c r="T1443" s="926"/>
      <c r="U1443" s="926"/>
      <c r="V1443" s="926"/>
      <c r="W1443" s="926"/>
      <c r="X1443" s="926"/>
      <c r="Y1443" s="926"/>
      <c r="Z1443" s="926"/>
      <c r="AA1443" s="926"/>
      <c r="AB1443" s="926"/>
      <c r="AC1443" s="926"/>
      <c r="AD1443" s="926"/>
      <c r="AE1443" s="926"/>
    </row>
    <row r="1444" spans="1:31" ht="15" customHeight="1" x14ac:dyDescent="0.2">
      <c r="A1444" s="943"/>
      <c r="B1444" s="938"/>
      <c r="C1444" s="891"/>
      <c r="D1444" s="891"/>
      <c r="E1444" s="984">
        <f t="shared" si="166"/>
        <v>0</v>
      </c>
      <c r="F1444" s="890">
        <f>IF(A1444=0,0,ROUND(E1444/VLOOKUP(A1444,'Teaching Areas'!$A$18:$B$86,2,FALSE),0))</f>
        <v>0</v>
      </c>
      <c r="G1444" s="891"/>
      <c r="H1444" s="890" t="str">
        <f t="shared" si="167"/>
        <v/>
      </c>
      <c r="I1444" s="983"/>
      <c r="J1444" s="923"/>
      <c r="K1444" s="922"/>
      <c r="L1444" s="922"/>
      <c r="M1444" s="922"/>
      <c r="N1444" s="924"/>
      <c r="O1444" s="1096" t="str">
        <f t="shared" si="168"/>
        <v/>
      </c>
      <c r="P1444" s="926"/>
      <c r="Q1444" s="926"/>
      <c r="R1444" s="926"/>
      <c r="S1444" s="926"/>
      <c r="T1444" s="926"/>
      <c r="U1444" s="926"/>
      <c r="V1444" s="926"/>
      <c r="W1444" s="926"/>
      <c r="X1444" s="926"/>
      <c r="Y1444" s="926"/>
      <c r="Z1444" s="926"/>
      <c r="AA1444" s="926"/>
      <c r="AB1444" s="926"/>
      <c r="AC1444" s="926"/>
      <c r="AD1444" s="926"/>
      <c r="AE1444" s="926"/>
    </row>
    <row r="1445" spans="1:31" ht="15" customHeight="1" x14ac:dyDescent="0.2">
      <c r="A1445" s="943"/>
      <c r="B1445" s="938"/>
      <c r="C1445" s="891"/>
      <c r="D1445" s="891"/>
      <c r="E1445" s="984">
        <f t="shared" si="166"/>
        <v>0</v>
      </c>
      <c r="F1445" s="890">
        <f>IF(A1445=0,0,ROUND(E1445/VLOOKUP(A1445,'Teaching Areas'!$A$18:$B$86,2,FALSE),0))</f>
        <v>0</v>
      </c>
      <c r="G1445" s="891"/>
      <c r="H1445" s="890" t="str">
        <f t="shared" si="167"/>
        <v/>
      </c>
      <c r="I1445" s="983"/>
      <c r="J1445" s="923"/>
      <c r="K1445" s="922"/>
      <c r="L1445" s="922"/>
      <c r="M1445" s="922"/>
      <c r="N1445" s="924"/>
      <c r="O1445" s="1096" t="str">
        <f t="shared" si="168"/>
        <v/>
      </c>
      <c r="P1445" s="926"/>
      <c r="Q1445" s="926"/>
      <c r="R1445" s="926"/>
      <c r="S1445" s="926"/>
      <c r="T1445" s="926"/>
      <c r="U1445" s="926"/>
      <c r="V1445" s="926"/>
      <c r="W1445" s="926"/>
      <c r="X1445" s="926"/>
      <c r="Y1445" s="926"/>
      <c r="Z1445" s="926"/>
      <c r="AA1445" s="926"/>
      <c r="AB1445" s="926"/>
      <c r="AC1445" s="926"/>
      <c r="AD1445" s="926"/>
      <c r="AE1445" s="926"/>
    </row>
    <row r="1446" spans="1:31" ht="15" customHeight="1" x14ac:dyDescent="0.2">
      <c r="A1446" s="943"/>
      <c r="B1446" s="938"/>
      <c r="C1446" s="891"/>
      <c r="D1446" s="891"/>
      <c r="E1446" s="984">
        <f t="shared" si="166"/>
        <v>0</v>
      </c>
      <c r="F1446" s="890">
        <f>IF(A1446=0,0,ROUND(E1446/VLOOKUP(A1446,'Teaching Areas'!$A$18:$B$86,2,FALSE),0))</f>
        <v>0</v>
      </c>
      <c r="G1446" s="891"/>
      <c r="H1446" s="890" t="str">
        <f t="shared" si="167"/>
        <v/>
      </c>
      <c r="I1446" s="983"/>
      <c r="J1446" s="923"/>
      <c r="K1446" s="922"/>
      <c r="L1446" s="922"/>
      <c r="M1446" s="922"/>
      <c r="N1446" s="924"/>
      <c r="O1446" s="1096" t="str">
        <f t="shared" si="168"/>
        <v/>
      </c>
      <c r="P1446" s="926"/>
      <c r="Q1446" s="926"/>
      <c r="R1446" s="926"/>
      <c r="S1446" s="926"/>
      <c r="T1446" s="926"/>
      <c r="U1446" s="926"/>
      <c r="V1446" s="926"/>
      <c r="W1446" s="926"/>
      <c r="X1446" s="926"/>
      <c r="Y1446" s="926"/>
      <c r="Z1446" s="926"/>
      <c r="AA1446" s="926"/>
      <c r="AB1446" s="926"/>
      <c r="AC1446" s="926"/>
      <c r="AD1446" s="926"/>
      <c r="AE1446" s="926"/>
    </row>
    <row r="1447" spans="1:31" ht="15" customHeight="1" x14ac:dyDescent="0.2">
      <c r="A1447" s="943"/>
      <c r="B1447" s="938"/>
      <c r="C1447" s="891"/>
      <c r="D1447" s="891"/>
      <c r="E1447" s="984">
        <f t="shared" si="166"/>
        <v>0</v>
      </c>
      <c r="F1447" s="890">
        <f>IF(A1447=0,0,ROUND(E1447/VLOOKUP(A1447,'Teaching Areas'!$A$18:$B$86,2,FALSE),0))</f>
        <v>0</v>
      </c>
      <c r="G1447" s="891"/>
      <c r="H1447" s="890" t="str">
        <f t="shared" si="167"/>
        <v/>
      </c>
      <c r="I1447" s="983"/>
      <c r="J1447" s="923"/>
      <c r="K1447" s="922"/>
      <c r="L1447" s="922"/>
      <c r="M1447" s="922"/>
      <c r="N1447" s="924"/>
      <c r="O1447" s="1096" t="str">
        <f t="shared" si="168"/>
        <v/>
      </c>
      <c r="P1447" s="926"/>
      <c r="Q1447" s="926"/>
      <c r="R1447" s="926"/>
      <c r="S1447" s="926"/>
      <c r="T1447" s="926"/>
      <c r="U1447" s="926"/>
      <c r="V1447" s="926"/>
      <c r="W1447" s="926"/>
      <c r="X1447" s="926"/>
      <c r="Y1447" s="926"/>
      <c r="Z1447" s="926"/>
      <c r="AA1447" s="926"/>
      <c r="AB1447" s="926"/>
      <c r="AC1447" s="926"/>
      <c r="AD1447" s="926"/>
      <c r="AE1447" s="926"/>
    </row>
    <row r="1448" spans="1:31" ht="15" customHeight="1" x14ac:dyDescent="0.2">
      <c r="A1448" s="943"/>
      <c r="B1448" s="938"/>
      <c r="C1448" s="891"/>
      <c r="D1448" s="891"/>
      <c r="E1448" s="984">
        <f t="shared" si="166"/>
        <v>0</v>
      </c>
      <c r="F1448" s="890">
        <f>IF(A1448=0,0,ROUND(E1448/VLOOKUP(A1448,'Teaching Areas'!$A$18:$B$86,2,FALSE),0))</f>
        <v>0</v>
      </c>
      <c r="G1448" s="891"/>
      <c r="H1448" s="890" t="str">
        <f t="shared" si="167"/>
        <v/>
      </c>
      <c r="I1448" s="983"/>
      <c r="J1448" s="923"/>
      <c r="K1448" s="922"/>
      <c r="L1448" s="922"/>
      <c r="M1448" s="922"/>
      <c r="N1448" s="924"/>
      <c r="O1448" s="1096" t="str">
        <f t="shared" si="168"/>
        <v/>
      </c>
      <c r="P1448" s="926"/>
      <c r="Q1448" s="926"/>
      <c r="R1448" s="926"/>
      <c r="S1448" s="926"/>
      <c r="T1448" s="926"/>
      <c r="U1448" s="926"/>
      <c r="V1448" s="926"/>
      <c r="W1448" s="926"/>
      <c r="X1448" s="926"/>
      <c r="Y1448" s="926"/>
      <c r="Z1448" s="926"/>
      <c r="AA1448" s="926"/>
      <c r="AB1448" s="926"/>
      <c r="AC1448" s="926"/>
      <c r="AD1448" s="926"/>
      <c r="AE1448" s="926"/>
    </row>
    <row r="1449" spans="1:31" ht="15" customHeight="1" x14ac:dyDescent="0.2">
      <c r="A1449" s="943"/>
      <c r="B1449" s="938"/>
      <c r="C1449" s="891"/>
      <c r="D1449" s="891"/>
      <c r="E1449" s="984">
        <f t="shared" si="166"/>
        <v>0</v>
      </c>
      <c r="F1449" s="890">
        <f>IF(A1449=0,0,ROUND(E1449/VLOOKUP(A1449,'Teaching Areas'!$A$18:$B$86,2,FALSE),0))</f>
        <v>0</v>
      </c>
      <c r="G1449" s="891"/>
      <c r="H1449" s="890" t="str">
        <f t="shared" si="167"/>
        <v/>
      </c>
      <c r="I1449" s="983"/>
      <c r="J1449" s="923"/>
      <c r="K1449" s="922"/>
      <c r="L1449" s="922"/>
      <c r="M1449" s="922"/>
      <c r="N1449" s="924"/>
      <c r="O1449" s="1096" t="str">
        <f t="shared" si="168"/>
        <v/>
      </c>
      <c r="P1449" s="926"/>
      <c r="Q1449" s="926"/>
      <c r="R1449" s="926"/>
      <c r="S1449" s="926"/>
      <c r="T1449" s="926"/>
      <c r="U1449" s="926"/>
      <c r="V1449" s="926"/>
      <c r="W1449" s="926"/>
      <c r="X1449" s="926"/>
      <c r="Y1449" s="926"/>
      <c r="Z1449" s="926"/>
      <c r="AA1449" s="926"/>
      <c r="AB1449" s="926"/>
      <c r="AC1449" s="926"/>
      <c r="AD1449" s="926"/>
      <c r="AE1449" s="926"/>
    </row>
    <row r="1450" spans="1:31" ht="15" customHeight="1" x14ac:dyDescent="0.2">
      <c r="A1450" s="943"/>
      <c r="B1450" s="938"/>
      <c r="C1450" s="891"/>
      <c r="D1450" s="891"/>
      <c r="E1450" s="984">
        <f t="shared" si="166"/>
        <v>0</v>
      </c>
      <c r="F1450" s="890">
        <f>IF(A1450=0,0,ROUND(E1450/VLOOKUP(A1450,'Teaching Areas'!$A$18:$B$86,2,FALSE),0))</f>
        <v>0</v>
      </c>
      <c r="G1450" s="891"/>
      <c r="H1450" s="890" t="str">
        <f t="shared" si="167"/>
        <v/>
      </c>
      <c r="I1450" s="983"/>
      <c r="J1450" s="923"/>
      <c r="K1450" s="922"/>
      <c r="L1450" s="922"/>
      <c r="M1450" s="922"/>
      <c r="N1450" s="924"/>
      <c r="O1450" s="1096" t="str">
        <f t="shared" si="168"/>
        <v/>
      </c>
      <c r="P1450" s="926"/>
      <c r="Q1450" s="926"/>
      <c r="R1450" s="926"/>
      <c r="S1450" s="926"/>
      <c r="T1450" s="926"/>
      <c r="U1450" s="926"/>
      <c r="V1450" s="926"/>
      <c r="W1450" s="926"/>
      <c r="X1450" s="926"/>
      <c r="Y1450" s="926"/>
      <c r="Z1450" s="926"/>
      <c r="AA1450" s="926"/>
      <c r="AB1450" s="926"/>
      <c r="AC1450" s="926"/>
      <c r="AD1450" s="926"/>
      <c r="AE1450" s="926"/>
    </row>
    <row r="1451" spans="1:31" ht="15" customHeight="1" x14ac:dyDescent="0.2">
      <c r="A1451" s="943"/>
      <c r="B1451" s="938"/>
      <c r="C1451" s="891"/>
      <c r="D1451" s="891"/>
      <c r="E1451" s="984">
        <f t="shared" si="166"/>
        <v>0</v>
      </c>
      <c r="F1451" s="890">
        <f>IF(A1451=0,0,ROUND(E1451/VLOOKUP(A1451,'Teaching Areas'!$A$18:$B$86,2,FALSE),0))</f>
        <v>0</v>
      </c>
      <c r="G1451" s="891"/>
      <c r="H1451" s="890" t="str">
        <f t="shared" si="167"/>
        <v/>
      </c>
      <c r="I1451" s="983"/>
      <c r="J1451" s="923"/>
      <c r="K1451" s="922"/>
      <c r="L1451" s="922"/>
      <c r="M1451" s="922"/>
      <c r="N1451" s="924"/>
      <c r="O1451" s="1096" t="str">
        <f t="shared" si="168"/>
        <v/>
      </c>
      <c r="P1451" s="926"/>
      <c r="Q1451" s="926"/>
      <c r="R1451" s="926"/>
      <c r="S1451" s="926"/>
      <c r="T1451" s="926"/>
      <c r="U1451" s="926"/>
      <c r="V1451" s="926"/>
      <c r="W1451" s="926"/>
      <c r="X1451" s="926"/>
      <c r="Y1451" s="926"/>
      <c r="Z1451" s="926"/>
      <c r="AA1451" s="926"/>
      <c r="AB1451" s="926"/>
      <c r="AC1451" s="926"/>
      <c r="AD1451" s="926"/>
      <c r="AE1451" s="926"/>
    </row>
    <row r="1452" spans="1:31" ht="15" customHeight="1" x14ac:dyDescent="0.2">
      <c r="A1452" s="943"/>
      <c r="B1452" s="938"/>
      <c r="C1452" s="891"/>
      <c r="D1452" s="891"/>
      <c r="E1452" s="984">
        <f t="shared" si="166"/>
        <v>0</v>
      </c>
      <c r="F1452" s="890">
        <f>IF(A1452=0,0,ROUND(E1452/VLOOKUP(A1452,'Teaching Areas'!$A$18:$B$86,2,FALSE),0))</f>
        <v>0</v>
      </c>
      <c r="G1452" s="891"/>
      <c r="H1452" s="890" t="str">
        <f t="shared" si="167"/>
        <v/>
      </c>
      <c r="I1452" s="983"/>
      <c r="J1452" s="923"/>
      <c r="K1452" s="922"/>
      <c r="L1452" s="922"/>
      <c r="M1452" s="922"/>
      <c r="N1452" s="924"/>
      <c r="O1452" s="1096" t="str">
        <f t="shared" si="168"/>
        <v/>
      </c>
      <c r="P1452" s="926"/>
      <c r="Q1452" s="926"/>
      <c r="R1452" s="926"/>
      <c r="S1452" s="926"/>
      <c r="T1452" s="926"/>
      <c r="U1452" s="926"/>
      <c r="V1452" s="926"/>
      <c r="W1452" s="926"/>
      <c r="X1452" s="926"/>
      <c r="Y1452" s="926"/>
      <c r="Z1452" s="926"/>
      <c r="AA1452" s="926"/>
      <c r="AB1452" s="926"/>
      <c r="AC1452" s="926"/>
      <c r="AD1452" s="926"/>
      <c r="AE1452" s="926"/>
    </row>
    <row r="1453" spans="1:31" ht="15" customHeight="1" x14ac:dyDescent="0.2">
      <c r="A1453" s="943"/>
      <c r="B1453" s="938"/>
      <c r="C1453" s="891"/>
      <c r="D1453" s="891"/>
      <c r="E1453" s="984">
        <f t="shared" si="166"/>
        <v>0</v>
      </c>
      <c r="F1453" s="890">
        <f>IF(A1453=0,0,ROUND(E1453/VLOOKUP(A1453,'Teaching Areas'!$A$18:$B$86,2,FALSE),0))</f>
        <v>0</v>
      </c>
      <c r="G1453" s="891"/>
      <c r="H1453" s="890" t="str">
        <f t="shared" si="167"/>
        <v/>
      </c>
      <c r="I1453" s="983"/>
      <c r="J1453" s="923"/>
      <c r="K1453" s="922"/>
      <c r="L1453" s="922"/>
      <c r="M1453" s="922"/>
      <c r="N1453" s="924"/>
      <c r="O1453" s="1096" t="str">
        <f t="shared" si="168"/>
        <v/>
      </c>
      <c r="P1453" s="926"/>
      <c r="Q1453" s="926"/>
      <c r="R1453" s="926"/>
      <c r="S1453" s="926"/>
      <c r="T1453" s="926"/>
      <c r="U1453" s="926"/>
      <c r="V1453" s="926"/>
      <c r="W1453" s="926"/>
      <c r="X1453" s="926"/>
      <c r="Y1453" s="926"/>
      <c r="Z1453" s="926"/>
      <c r="AA1453" s="926"/>
      <c r="AB1453" s="926"/>
      <c r="AC1453" s="926"/>
      <c r="AD1453" s="926"/>
      <c r="AE1453" s="926"/>
    </row>
    <row r="1454" spans="1:31" ht="15" customHeight="1" x14ac:dyDescent="0.2">
      <c r="A1454" s="943"/>
      <c r="B1454" s="938"/>
      <c r="C1454" s="891"/>
      <c r="D1454" s="891"/>
      <c r="E1454" s="984">
        <f t="shared" si="166"/>
        <v>0</v>
      </c>
      <c r="F1454" s="890">
        <f>IF(A1454=0,0,ROUND(E1454/VLOOKUP(A1454,'Teaching Areas'!$A$18:$B$86,2,FALSE),0))</f>
        <v>0</v>
      </c>
      <c r="G1454" s="891"/>
      <c r="H1454" s="890" t="str">
        <f t="shared" si="167"/>
        <v/>
      </c>
      <c r="I1454" s="983"/>
      <c r="J1454" s="923"/>
      <c r="K1454" s="922"/>
      <c r="L1454" s="922"/>
      <c r="M1454" s="922"/>
      <c r="N1454" s="924"/>
      <c r="O1454" s="1096" t="str">
        <f t="shared" si="168"/>
        <v/>
      </c>
      <c r="P1454" s="926"/>
      <c r="Q1454" s="926"/>
      <c r="R1454" s="926"/>
      <c r="S1454" s="926"/>
      <c r="T1454" s="926"/>
      <c r="U1454" s="926"/>
      <c r="V1454" s="926"/>
      <c r="W1454" s="926"/>
      <c r="X1454" s="926"/>
      <c r="Y1454" s="926"/>
      <c r="Z1454" s="926"/>
      <c r="AA1454" s="926"/>
      <c r="AB1454" s="926"/>
      <c r="AC1454" s="926"/>
      <c r="AD1454" s="926"/>
      <c r="AE1454" s="926"/>
    </row>
    <row r="1455" spans="1:31" ht="15" customHeight="1" x14ac:dyDescent="0.2">
      <c r="A1455" s="943"/>
      <c r="B1455" s="939"/>
      <c r="C1455" s="891"/>
      <c r="D1455" s="891"/>
      <c r="E1455" s="984">
        <f t="shared" si="166"/>
        <v>0</v>
      </c>
      <c r="F1455" s="890">
        <f>IF(A1455=0,0,ROUND(E1455/VLOOKUP(A1455,'Teaching Areas'!$A$18:$B$86,2,FALSE),0))</f>
        <v>0</v>
      </c>
      <c r="G1455" s="892"/>
      <c r="H1455" s="890" t="str">
        <f t="shared" si="167"/>
        <v/>
      </c>
      <c r="I1455" s="985"/>
      <c r="J1455" s="923"/>
      <c r="K1455" s="922"/>
      <c r="L1455" s="922"/>
      <c r="M1455" s="922"/>
      <c r="N1455" s="924"/>
      <c r="O1455" s="1096" t="str">
        <f t="shared" si="168"/>
        <v/>
      </c>
      <c r="P1455" s="926"/>
      <c r="Q1455" s="926"/>
      <c r="R1455" s="926"/>
      <c r="S1455" s="926"/>
      <c r="T1455" s="926"/>
      <c r="U1455" s="926"/>
      <c r="V1455" s="926"/>
      <c r="W1455" s="926"/>
      <c r="X1455" s="926"/>
      <c r="Y1455" s="926"/>
      <c r="Z1455" s="926"/>
      <c r="AA1455" s="926"/>
      <c r="AB1455" s="926"/>
      <c r="AC1455" s="926"/>
      <c r="AD1455" s="926"/>
      <c r="AE1455" s="926"/>
    </row>
    <row r="1456" spans="1:31" ht="15" customHeight="1" x14ac:dyDescent="0.2">
      <c r="A1456" s="943"/>
      <c r="B1456" s="939"/>
      <c r="C1456" s="891"/>
      <c r="D1456" s="891"/>
      <c r="E1456" s="984">
        <f t="shared" si="166"/>
        <v>0</v>
      </c>
      <c r="F1456" s="890">
        <f>IF(A1456=0,0,ROUND(E1456/VLOOKUP(A1456,'Teaching Areas'!$A$18:$B$86,2,FALSE),0))</f>
        <v>0</v>
      </c>
      <c r="G1456" s="892"/>
      <c r="H1456" s="890" t="str">
        <f t="shared" si="167"/>
        <v/>
      </c>
      <c r="I1456" s="985"/>
      <c r="J1456" s="923"/>
      <c r="K1456" s="922"/>
      <c r="L1456" s="922"/>
      <c r="M1456" s="922"/>
      <c r="N1456" s="924"/>
      <c r="O1456" s="1096" t="str">
        <f t="shared" si="168"/>
        <v/>
      </c>
      <c r="P1456" s="926"/>
      <c r="Q1456" s="926"/>
      <c r="R1456" s="926"/>
      <c r="S1456" s="926"/>
      <c r="T1456" s="926"/>
      <c r="U1456" s="926"/>
      <c r="V1456" s="926"/>
      <c r="W1456" s="926"/>
      <c r="X1456" s="926"/>
      <c r="Y1456" s="926"/>
      <c r="Z1456" s="926"/>
      <c r="AA1456" s="926"/>
      <c r="AB1456" s="926"/>
      <c r="AC1456" s="926"/>
      <c r="AD1456" s="926"/>
      <c r="AE1456" s="926"/>
    </row>
    <row r="1457" spans="1:31" ht="15" customHeight="1" x14ac:dyDescent="0.2">
      <c r="A1457" s="943"/>
      <c r="B1457" s="938"/>
      <c r="C1457" s="891"/>
      <c r="D1457" s="891"/>
      <c r="E1457" s="984">
        <f t="shared" si="166"/>
        <v>0</v>
      </c>
      <c r="F1457" s="890">
        <f>IF(A1457=0,0,ROUND(E1457/VLOOKUP(A1457,'Teaching Areas'!$A$18:$B$86,2,FALSE),0))</f>
        <v>0</v>
      </c>
      <c r="G1457" s="891"/>
      <c r="H1457" s="890" t="str">
        <f t="shared" si="167"/>
        <v/>
      </c>
      <c r="I1457" s="983"/>
      <c r="J1457" s="923"/>
      <c r="K1457" s="922"/>
      <c r="L1457" s="922"/>
      <c r="M1457" s="922"/>
      <c r="N1457" s="924"/>
      <c r="O1457" s="1096" t="str">
        <f t="shared" si="168"/>
        <v/>
      </c>
      <c r="P1457" s="926"/>
      <c r="Q1457" s="926"/>
      <c r="R1457" s="926"/>
      <c r="S1457" s="926"/>
      <c r="T1457" s="926"/>
      <c r="U1457" s="926"/>
      <c r="V1457" s="926"/>
      <c r="W1457" s="926"/>
      <c r="X1457" s="926"/>
      <c r="Y1457" s="926"/>
      <c r="Z1457" s="926"/>
      <c r="AA1457" s="926"/>
      <c r="AB1457" s="926"/>
      <c r="AC1457" s="926"/>
      <c r="AD1457" s="926"/>
      <c r="AE1457" s="926"/>
    </row>
    <row r="1458" spans="1:31" ht="15" customHeight="1" x14ac:dyDescent="0.2">
      <c r="A1458" s="943"/>
      <c r="B1458" s="938"/>
      <c r="C1458" s="891"/>
      <c r="D1458" s="891"/>
      <c r="E1458" s="984">
        <f t="shared" si="166"/>
        <v>0</v>
      </c>
      <c r="F1458" s="890">
        <f>IF(A1458=0,0,ROUND(E1458/VLOOKUP(A1458,'Teaching Areas'!$A$18:$B$86,2,FALSE),0))</f>
        <v>0</v>
      </c>
      <c r="G1458" s="891"/>
      <c r="H1458" s="890" t="str">
        <f t="shared" si="167"/>
        <v/>
      </c>
      <c r="I1458" s="983"/>
      <c r="J1458" s="923"/>
      <c r="K1458" s="922"/>
      <c r="L1458" s="922"/>
      <c r="M1458" s="922"/>
      <c r="N1458" s="924"/>
      <c r="O1458" s="1096" t="str">
        <f t="shared" si="168"/>
        <v/>
      </c>
      <c r="P1458" s="926"/>
      <c r="Q1458" s="926"/>
      <c r="R1458" s="926"/>
      <c r="S1458" s="926"/>
      <c r="T1458" s="926"/>
      <c r="U1458" s="926"/>
      <c r="V1458" s="926"/>
      <c r="W1458" s="926"/>
      <c r="X1458" s="926"/>
      <c r="Y1458" s="926"/>
      <c r="Z1458" s="926"/>
      <c r="AA1458" s="926"/>
      <c r="AB1458" s="926"/>
      <c r="AC1458" s="926"/>
      <c r="AD1458" s="926"/>
      <c r="AE1458" s="926"/>
    </row>
    <row r="1459" spans="1:31" ht="15" customHeight="1" x14ac:dyDescent="0.2">
      <c r="A1459" s="943"/>
      <c r="B1459" s="937"/>
      <c r="C1459" s="893"/>
      <c r="D1459" s="893"/>
      <c r="E1459" s="984">
        <f t="shared" si="166"/>
        <v>0</v>
      </c>
      <c r="F1459" s="890">
        <f>IF(A1459=0,0,ROUND(E1459/VLOOKUP(A1459,'Teaching Areas'!$A$18:$B$86,2,FALSE),0))</f>
        <v>0</v>
      </c>
      <c r="G1459" s="891"/>
      <c r="H1459" s="890" t="str">
        <f t="shared" si="167"/>
        <v/>
      </c>
      <c r="I1459" s="983"/>
      <c r="J1459" s="923"/>
      <c r="K1459" s="922"/>
      <c r="L1459" s="922"/>
      <c r="M1459" s="922"/>
      <c r="N1459" s="924"/>
      <c r="O1459" s="1096" t="str">
        <f t="shared" si="168"/>
        <v/>
      </c>
      <c r="P1459" s="926"/>
      <c r="Q1459" s="926"/>
      <c r="R1459" s="926"/>
      <c r="S1459" s="926"/>
      <c r="T1459" s="926"/>
      <c r="U1459" s="926"/>
      <c r="V1459" s="926"/>
      <c r="W1459" s="926"/>
      <c r="X1459" s="926"/>
      <c r="Y1459" s="926"/>
      <c r="Z1459" s="926"/>
      <c r="AA1459" s="926"/>
      <c r="AB1459" s="926"/>
      <c r="AC1459" s="926"/>
      <c r="AD1459" s="926"/>
      <c r="AE1459" s="926"/>
    </row>
    <row r="1460" spans="1:31" ht="15" customHeight="1" x14ac:dyDescent="0.2">
      <c r="A1460" s="943"/>
      <c r="B1460" s="938"/>
      <c r="C1460" s="891"/>
      <c r="D1460" s="891"/>
      <c r="E1460" s="984">
        <f t="shared" si="166"/>
        <v>0</v>
      </c>
      <c r="F1460" s="890">
        <f>IF(A1460=0,0,ROUND(E1460/VLOOKUP(A1460,'Teaching Areas'!$A$18:$B$86,2,FALSE),0))</f>
        <v>0</v>
      </c>
      <c r="G1460" s="891"/>
      <c r="H1460" s="890" t="str">
        <f t="shared" si="167"/>
        <v/>
      </c>
      <c r="I1460" s="983"/>
      <c r="J1460" s="923"/>
      <c r="K1460" s="922"/>
      <c r="L1460" s="922"/>
      <c r="M1460" s="922"/>
      <c r="N1460" s="924"/>
      <c r="O1460" s="1096" t="str">
        <f t="shared" si="168"/>
        <v/>
      </c>
      <c r="P1460" s="926"/>
      <c r="Q1460" s="926"/>
      <c r="R1460" s="926"/>
      <c r="S1460" s="926"/>
      <c r="T1460" s="926"/>
      <c r="U1460" s="926"/>
      <c r="V1460" s="926"/>
      <c r="W1460" s="926"/>
      <c r="X1460" s="926"/>
      <c r="Y1460" s="926"/>
      <c r="Z1460" s="926"/>
      <c r="AA1460" s="926"/>
      <c r="AB1460" s="926"/>
      <c r="AC1460" s="926"/>
      <c r="AD1460" s="926"/>
      <c r="AE1460" s="926"/>
    </row>
    <row r="1461" spans="1:31" ht="15" customHeight="1" x14ac:dyDescent="0.2">
      <c r="A1461" s="943"/>
      <c r="B1461" s="938"/>
      <c r="C1461" s="891"/>
      <c r="D1461" s="891"/>
      <c r="E1461" s="984">
        <f t="shared" si="166"/>
        <v>0</v>
      </c>
      <c r="F1461" s="890">
        <f>IF(A1461=0,0,ROUND(E1461/VLOOKUP(A1461,'Teaching Areas'!$A$18:$B$86,2,FALSE),0))</f>
        <v>0</v>
      </c>
      <c r="G1461" s="891"/>
      <c r="H1461" s="890" t="str">
        <f t="shared" si="167"/>
        <v/>
      </c>
      <c r="I1461" s="983"/>
      <c r="J1461" s="923"/>
      <c r="K1461" s="922"/>
      <c r="L1461" s="922"/>
      <c r="M1461" s="922"/>
      <c r="N1461" s="924"/>
      <c r="O1461" s="1096" t="str">
        <f t="shared" si="168"/>
        <v/>
      </c>
      <c r="P1461" s="926"/>
      <c r="Q1461" s="926"/>
      <c r="R1461" s="926"/>
      <c r="S1461" s="926"/>
      <c r="T1461" s="926"/>
      <c r="U1461" s="926"/>
      <c r="V1461" s="926"/>
      <c r="W1461" s="926"/>
      <c r="X1461" s="926"/>
      <c r="Y1461" s="926"/>
      <c r="Z1461" s="926"/>
      <c r="AA1461" s="926"/>
      <c r="AB1461" s="926"/>
      <c r="AC1461" s="926"/>
      <c r="AD1461" s="926"/>
      <c r="AE1461" s="926"/>
    </row>
    <row r="1462" spans="1:31" ht="15" customHeight="1" x14ac:dyDescent="0.2">
      <c r="A1462" s="943"/>
      <c r="B1462" s="938"/>
      <c r="C1462" s="891"/>
      <c r="D1462" s="891"/>
      <c r="E1462" s="984">
        <f t="shared" si="166"/>
        <v>0</v>
      </c>
      <c r="F1462" s="890">
        <f>IF(A1462=0,0,ROUND(E1462/VLOOKUP(A1462,'Teaching Areas'!$A$18:$B$86,2,FALSE),0))</f>
        <v>0</v>
      </c>
      <c r="G1462" s="891"/>
      <c r="H1462" s="890" t="str">
        <f t="shared" si="167"/>
        <v/>
      </c>
      <c r="I1462" s="983"/>
      <c r="J1462" s="923"/>
      <c r="K1462" s="922"/>
      <c r="L1462" s="922"/>
      <c r="M1462" s="922"/>
      <c r="N1462" s="924"/>
      <c r="O1462" s="1096" t="str">
        <f t="shared" si="168"/>
        <v/>
      </c>
      <c r="P1462" s="926"/>
      <c r="Q1462" s="926"/>
      <c r="R1462" s="926"/>
      <c r="S1462" s="926"/>
      <c r="T1462" s="926"/>
      <c r="U1462" s="926"/>
      <c r="V1462" s="926"/>
      <c r="W1462" s="926"/>
      <c r="X1462" s="926"/>
      <c r="Y1462" s="926"/>
      <c r="Z1462" s="926"/>
      <c r="AA1462" s="926"/>
      <c r="AB1462" s="926"/>
      <c r="AC1462" s="926"/>
      <c r="AD1462" s="926"/>
      <c r="AE1462" s="926"/>
    </row>
    <row r="1463" spans="1:31" ht="15" customHeight="1" x14ac:dyDescent="0.2">
      <c r="A1463" s="943"/>
      <c r="B1463" s="938"/>
      <c r="C1463" s="891"/>
      <c r="D1463" s="891"/>
      <c r="E1463" s="984">
        <f t="shared" si="166"/>
        <v>0</v>
      </c>
      <c r="F1463" s="890">
        <f>IF(A1463=0,0,ROUND(E1463/VLOOKUP(A1463,'Teaching Areas'!$A$18:$B$86,2,FALSE),0))</f>
        <v>0</v>
      </c>
      <c r="G1463" s="891"/>
      <c r="H1463" s="890" t="str">
        <f t="shared" si="167"/>
        <v/>
      </c>
      <c r="I1463" s="983"/>
      <c r="J1463" s="923"/>
      <c r="K1463" s="922"/>
      <c r="L1463" s="922"/>
      <c r="M1463" s="922"/>
      <c r="N1463" s="924"/>
      <c r="O1463" s="1096" t="str">
        <f t="shared" si="168"/>
        <v/>
      </c>
      <c r="P1463" s="926"/>
      <c r="Q1463" s="926"/>
      <c r="R1463" s="926"/>
      <c r="S1463" s="926"/>
      <c r="T1463" s="926"/>
      <c r="U1463" s="926"/>
      <c r="V1463" s="926"/>
      <c r="W1463" s="926"/>
      <c r="X1463" s="926"/>
      <c r="Y1463" s="926"/>
      <c r="Z1463" s="926"/>
      <c r="AA1463" s="926"/>
      <c r="AB1463" s="926"/>
      <c r="AC1463" s="926"/>
      <c r="AD1463" s="926"/>
      <c r="AE1463" s="926"/>
    </row>
    <row r="1464" spans="1:31" ht="15" customHeight="1" x14ac:dyDescent="0.2">
      <c r="A1464" s="943"/>
      <c r="B1464" s="938"/>
      <c r="C1464" s="891"/>
      <c r="D1464" s="891"/>
      <c r="E1464" s="984">
        <f t="shared" si="166"/>
        <v>0</v>
      </c>
      <c r="F1464" s="890">
        <f>IF(A1464=0,0,ROUND(E1464/VLOOKUP(A1464,'Teaching Areas'!$A$18:$B$86,2,FALSE),0))</f>
        <v>0</v>
      </c>
      <c r="G1464" s="891"/>
      <c r="H1464" s="890" t="str">
        <f t="shared" si="167"/>
        <v/>
      </c>
      <c r="I1464" s="983"/>
      <c r="J1464" s="923"/>
      <c r="K1464" s="922"/>
      <c r="L1464" s="922"/>
      <c r="M1464" s="922"/>
      <c r="N1464" s="924"/>
      <c r="O1464" s="1096" t="str">
        <f t="shared" si="168"/>
        <v/>
      </c>
      <c r="P1464" s="926"/>
      <c r="Q1464" s="926"/>
      <c r="R1464" s="926"/>
      <c r="S1464" s="926"/>
      <c r="T1464" s="926"/>
      <c r="U1464" s="926"/>
      <c r="V1464" s="926"/>
      <c r="W1464" s="926"/>
      <c r="X1464" s="926"/>
      <c r="Y1464" s="926"/>
      <c r="Z1464" s="926"/>
      <c r="AA1464" s="926"/>
      <c r="AB1464" s="926"/>
      <c r="AC1464" s="926"/>
      <c r="AD1464" s="926"/>
      <c r="AE1464" s="926"/>
    </row>
    <row r="1465" spans="1:31" ht="15" customHeight="1" x14ac:dyDescent="0.2">
      <c r="A1465" s="943"/>
      <c r="B1465" s="938"/>
      <c r="C1465" s="891"/>
      <c r="D1465" s="891"/>
      <c r="E1465" s="984">
        <f t="shared" si="166"/>
        <v>0</v>
      </c>
      <c r="F1465" s="890">
        <f>IF(A1465=0,0,ROUND(E1465/VLOOKUP(A1465,'Teaching Areas'!$A$18:$B$86,2,FALSE),0))</f>
        <v>0</v>
      </c>
      <c r="G1465" s="891"/>
      <c r="H1465" s="890" t="str">
        <f t="shared" si="167"/>
        <v/>
      </c>
      <c r="I1465" s="983"/>
      <c r="J1465" s="923"/>
      <c r="K1465" s="922"/>
      <c r="L1465" s="922"/>
      <c r="M1465" s="922"/>
      <c r="N1465" s="924"/>
      <c r="O1465" s="1096" t="str">
        <f t="shared" si="168"/>
        <v/>
      </c>
      <c r="P1465" s="926"/>
      <c r="Q1465" s="926"/>
      <c r="R1465" s="926"/>
      <c r="S1465" s="926"/>
      <c r="T1465" s="926"/>
      <c r="U1465" s="926"/>
      <c r="V1465" s="926"/>
      <c r="W1465" s="926"/>
      <c r="X1465" s="926"/>
      <c r="Y1465" s="926"/>
      <c r="Z1465" s="926"/>
      <c r="AA1465" s="926"/>
      <c r="AB1465" s="926"/>
      <c r="AC1465" s="926"/>
      <c r="AD1465" s="926"/>
      <c r="AE1465" s="926"/>
    </row>
    <row r="1466" spans="1:31" ht="15" customHeight="1" x14ac:dyDescent="0.2">
      <c r="A1466" s="943"/>
      <c r="B1466" s="938"/>
      <c r="C1466" s="891"/>
      <c r="D1466" s="891"/>
      <c r="E1466" s="984">
        <f t="shared" si="166"/>
        <v>0</v>
      </c>
      <c r="F1466" s="890">
        <f>IF(A1466=0,0,ROUND(E1466/VLOOKUP(A1466,'Teaching Areas'!$A$18:$B$86,2,FALSE),0))</f>
        <v>0</v>
      </c>
      <c r="G1466" s="891"/>
      <c r="H1466" s="890" t="str">
        <f t="shared" si="167"/>
        <v/>
      </c>
      <c r="I1466" s="983"/>
      <c r="J1466" s="923"/>
      <c r="K1466" s="922"/>
      <c r="L1466" s="922"/>
      <c r="M1466" s="922"/>
      <c r="N1466" s="924"/>
      <c r="O1466" s="1096" t="str">
        <f t="shared" si="168"/>
        <v/>
      </c>
      <c r="P1466" s="926"/>
      <c r="Q1466" s="926"/>
      <c r="R1466" s="926"/>
      <c r="S1466" s="926"/>
      <c r="T1466" s="926"/>
      <c r="U1466" s="926"/>
      <c r="V1466" s="926"/>
      <c r="W1466" s="926"/>
      <c r="X1466" s="926"/>
      <c r="Y1466" s="926"/>
      <c r="Z1466" s="926"/>
      <c r="AA1466" s="926"/>
      <c r="AB1466" s="926"/>
      <c r="AC1466" s="926"/>
      <c r="AD1466" s="926"/>
      <c r="AE1466" s="926"/>
    </row>
    <row r="1467" spans="1:31" ht="15" customHeight="1" x14ac:dyDescent="0.2">
      <c r="A1467" s="943"/>
      <c r="B1467" s="938"/>
      <c r="C1467" s="891"/>
      <c r="D1467" s="891"/>
      <c r="E1467" s="984">
        <f t="shared" si="166"/>
        <v>0</v>
      </c>
      <c r="F1467" s="890">
        <f>IF(A1467=0,0,ROUND(E1467/VLOOKUP(A1467,'Teaching Areas'!$A$18:$B$86,2,FALSE),0))</f>
        <v>0</v>
      </c>
      <c r="G1467" s="891"/>
      <c r="H1467" s="890" t="str">
        <f t="shared" si="167"/>
        <v/>
      </c>
      <c r="I1467" s="983"/>
      <c r="J1467" s="923"/>
      <c r="K1467" s="922"/>
      <c r="L1467" s="922"/>
      <c r="M1467" s="922"/>
      <c r="N1467" s="924"/>
      <c r="O1467" s="1096" t="str">
        <f t="shared" si="168"/>
        <v/>
      </c>
      <c r="P1467" s="926"/>
      <c r="Q1467" s="926"/>
      <c r="R1467" s="926"/>
      <c r="S1467" s="926"/>
      <c r="T1467" s="926"/>
      <c r="U1467" s="926"/>
      <c r="V1467" s="926"/>
      <c r="W1467" s="926"/>
      <c r="X1467" s="926"/>
      <c r="Y1467" s="926"/>
      <c r="Z1467" s="926"/>
      <c r="AA1467" s="926"/>
      <c r="AB1467" s="926"/>
      <c r="AC1467" s="926"/>
      <c r="AD1467" s="926"/>
      <c r="AE1467" s="926"/>
    </row>
    <row r="1468" spans="1:31" ht="15" customHeight="1" x14ac:dyDescent="0.2">
      <c r="A1468" s="943"/>
      <c r="B1468" s="938"/>
      <c r="C1468" s="891"/>
      <c r="D1468" s="891"/>
      <c r="E1468" s="984">
        <f t="shared" si="166"/>
        <v>0</v>
      </c>
      <c r="F1468" s="890">
        <f>IF(A1468=0,0,ROUND(E1468/VLOOKUP(A1468,'Teaching Areas'!$A$18:$B$86,2,FALSE),0))</f>
        <v>0</v>
      </c>
      <c r="G1468" s="891"/>
      <c r="H1468" s="890" t="str">
        <f t="shared" si="167"/>
        <v/>
      </c>
      <c r="I1468" s="983"/>
      <c r="J1468" s="923"/>
      <c r="K1468" s="922"/>
      <c r="L1468" s="922"/>
      <c r="M1468" s="922"/>
      <c r="N1468" s="924"/>
      <c r="O1468" s="1096" t="str">
        <f t="shared" si="168"/>
        <v/>
      </c>
      <c r="P1468" s="926"/>
      <c r="Q1468" s="926"/>
      <c r="R1468" s="926"/>
      <c r="S1468" s="926"/>
      <c r="T1468" s="926"/>
      <c r="U1468" s="926"/>
      <c r="V1468" s="926"/>
      <c r="W1468" s="926"/>
      <c r="X1468" s="926"/>
      <c r="Y1468" s="926"/>
      <c r="Z1468" s="926"/>
      <c r="AA1468" s="926"/>
      <c r="AB1468" s="926"/>
      <c r="AC1468" s="926"/>
      <c r="AD1468" s="926"/>
      <c r="AE1468" s="926"/>
    </row>
    <row r="1469" spans="1:31" ht="15" customHeight="1" x14ac:dyDescent="0.2">
      <c r="A1469" s="943"/>
      <c r="B1469" s="938"/>
      <c r="C1469" s="891"/>
      <c r="D1469" s="891"/>
      <c r="E1469" s="984">
        <f t="shared" si="166"/>
        <v>0</v>
      </c>
      <c r="F1469" s="890">
        <f>IF(A1469=0,0,ROUND(E1469/VLOOKUP(A1469,'Teaching Areas'!$A$18:$B$86,2,FALSE),0))</f>
        <v>0</v>
      </c>
      <c r="G1469" s="891"/>
      <c r="H1469" s="890" t="str">
        <f t="shared" si="167"/>
        <v/>
      </c>
      <c r="I1469" s="983"/>
      <c r="J1469" s="923"/>
      <c r="K1469" s="922"/>
      <c r="L1469" s="922"/>
      <c r="M1469" s="922"/>
      <c r="N1469" s="924"/>
      <c r="O1469" s="1096" t="str">
        <f t="shared" si="168"/>
        <v/>
      </c>
      <c r="P1469" s="926"/>
      <c r="Q1469" s="926"/>
      <c r="R1469" s="926"/>
      <c r="S1469" s="926"/>
      <c r="T1469" s="926"/>
      <c r="U1469" s="926"/>
      <c r="V1469" s="926"/>
      <c r="W1469" s="926"/>
      <c r="X1469" s="926"/>
      <c r="Y1469" s="926"/>
      <c r="Z1469" s="926"/>
      <c r="AA1469" s="926"/>
      <c r="AB1469" s="926"/>
      <c r="AC1469" s="926"/>
      <c r="AD1469" s="926"/>
      <c r="AE1469" s="926"/>
    </row>
    <row r="1470" spans="1:31" ht="15" customHeight="1" x14ac:dyDescent="0.2">
      <c r="A1470" s="943"/>
      <c r="B1470" s="938"/>
      <c r="C1470" s="891"/>
      <c r="D1470" s="891"/>
      <c r="E1470" s="984">
        <f t="shared" si="166"/>
        <v>0</v>
      </c>
      <c r="F1470" s="890">
        <f>IF(A1470=0,0,ROUND(E1470/VLOOKUP(A1470,'Teaching Areas'!$A$18:$B$86,2,FALSE),0))</f>
        <v>0</v>
      </c>
      <c r="G1470" s="891"/>
      <c r="H1470" s="890" t="str">
        <f t="shared" si="167"/>
        <v/>
      </c>
      <c r="I1470" s="983"/>
      <c r="J1470" s="923"/>
      <c r="K1470" s="922"/>
      <c r="L1470" s="922"/>
      <c r="M1470" s="922"/>
      <c r="N1470" s="924"/>
      <c r="O1470" s="1096" t="str">
        <f t="shared" si="168"/>
        <v/>
      </c>
      <c r="P1470" s="926"/>
      <c r="Q1470" s="926"/>
      <c r="R1470" s="926"/>
      <c r="S1470" s="926"/>
      <c r="T1470" s="926"/>
      <c r="U1470" s="926"/>
      <c r="V1470" s="926"/>
      <c r="W1470" s="926"/>
      <c r="X1470" s="926"/>
      <c r="Y1470" s="926"/>
      <c r="Z1470" s="926"/>
      <c r="AA1470" s="926"/>
      <c r="AB1470" s="926"/>
      <c r="AC1470" s="926"/>
      <c r="AD1470" s="926"/>
      <c r="AE1470" s="926"/>
    </row>
    <row r="1471" spans="1:31" ht="15" customHeight="1" x14ac:dyDescent="0.2">
      <c r="A1471" s="943"/>
      <c r="B1471" s="938"/>
      <c r="C1471" s="891"/>
      <c r="D1471" s="891"/>
      <c r="E1471" s="984">
        <f t="shared" si="166"/>
        <v>0</v>
      </c>
      <c r="F1471" s="890">
        <f>IF(A1471=0,0,ROUND(E1471/VLOOKUP(A1471,'Teaching Areas'!$A$18:$B$86,2,FALSE),0))</f>
        <v>0</v>
      </c>
      <c r="G1471" s="891"/>
      <c r="H1471" s="890" t="str">
        <f t="shared" si="167"/>
        <v/>
      </c>
      <c r="I1471" s="983"/>
      <c r="J1471" s="923"/>
      <c r="K1471" s="922"/>
      <c r="L1471" s="922"/>
      <c r="M1471" s="922"/>
      <c r="N1471" s="924"/>
      <c r="O1471" s="1096" t="str">
        <f t="shared" si="168"/>
        <v/>
      </c>
      <c r="P1471" s="926"/>
      <c r="Q1471" s="926"/>
      <c r="R1471" s="926"/>
      <c r="S1471" s="926"/>
      <c r="T1471" s="926"/>
      <c r="U1471" s="926"/>
      <c r="V1471" s="926"/>
      <c r="W1471" s="926"/>
      <c r="X1471" s="926"/>
      <c r="Y1471" s="926"/>
      <c r="Z1471" s="926"/>
      <c r="AA1471" s="926"/>
      <c r="AB1471" s="926"/>
      <c r="AC1471" s="926"/>
      <c r="AD1471" s="926"/>
      <c r="AE1471" s="926"/>
    </row>
    <row r="1472" spans="1:31" ht="15" customHeight="1" x14ac:dyDescent="0.2">
      <c r="A1472" s="943"/>
      <c r="B1472" s="938"/>
      <c r="C1472" s="891"/>
      <c r="D1472" s="891"/>
      <c r="E1472" s="984">
        <f t="shared" si="166"/>
        <v>0</v>
      </c>
      <c r="F1472" s="890">
        <f>IF(A1472=0,0,ROUND(E1472/VLOOKUP(A1472,'Teaching Areas'!$A$18:$B$86,2,FALSE),0))</f>
        <v>0</v>
      </c>
      <c r="G1472" s="891"/>
      <c r="H1472" s="890" t="str">
        <f t="shared" si="167"/>
        <v/>
      </c>
      <c r="I1472" s="983"/>
      <c r="J1472" s="923"/>
      <c r="K1472" s="922"/>
      <c r="L1472" s="922"/>
      <c r="M1472" s="922"/>
      <c r="N1472" s="924"/>
      <c r="O1472" s="1096" t="str">
        <f t="shared" si="168"/>
        <v/>
      </c>
      <c r="P1472" s="926"/>
      <c r="Q1472" s="926"/>
      <c r="R1472" s="926"/>
      <c r="S1472" s="926"/>
      <c r="T1472" s="926"/>
      <c r="U1472" s="926"/>
      <c r="V1472" s="926"/>
      <c r="W1472" s="926"/>
      <c r="X1472" s="926"/>
      <c r="Y1472" s="926"/>
      <c r="Z1472" s="926"/>
      <c r="AA1472" s="926"/>
      <c r="AB1472" s="926"/>
      <c r="AC1472" s="926"/>
      <c r="AD1472" s="926"/>
      <c r="AE1472" s="926"/>
    </row>
    <row r="1473" spans="1:31" ht="15" customHeight="1" x14ac:dyDescent="0.2">
      <c r="A1473" s="943"/>
      <c r="B1473" s="938"/>
      <c r="C1473" s="891"/>
      <c r="D1473" s="891"/>
      <c r="E1473" s="984">
        <f t="shared" si="166"/>
        <v>0</v>
      </c>
      <c r="F1473" s="890">
        <f>IF(A1473=0,0,ROUND(E1473/VLOOKUP(A1473,'Teaching Areas'!$A$18:$B$86,2,FALSE),0))</f>
        <v>0</v>
      </c>
      <c r="G1473" s="891"/>
      <c r="H1473" s="890" t="str">
        <f t="shared" si="167"/>
        <v/>
      </c>
      <c r="I1473" s="983"/>
      <c r="J1473" s="923"/>
      <c r="K1473" s="922"/>
      <c r="L1473" s="922"/>
      <c r="M1473" s="922"/>
      <c r="N1473" s="924"/>
      <c r="O1473" s="1096" t="str">
        <f t="shared" si="168"/>
        <v/>
      </c>
      <c r="P1473" s="926"/>
      <c r="Q1473" s="926"/>
      <c r="R1473" s="926"/>
      <c r="S1473" s="926"/>
      <c r="T1473" s="926"/>
      <c r="U1473" s="926"/>
      <c r="V1473" s="926"/>
      <c r="W1473" s="926"/>
      <c r="X1473" s="926"/>
      <c r="Y1473" s="926"/>
      <c r="Z1473" s="926"/>
      <c r="AA1473" s="926"/>
      <c r="AB1473" s="926"/>
      <c r="AC1473" s="926"/>
      <c r="AD1473" s="926"/>
      <c r="AE1473" s="926"/>
    </row>
    <row r="1474" spans="1:31" ht="15" customHeight="1" x14ac:dyDescent="0.2">
      <c r="A1474" s="943"/>
      <c r="B1474" s="938"/>
      <c r="C1474" s="891"/>
      <c r="D1474" s="891"/>
      <c r="E1474" s="984">
        <f t="shared" si="166"/>
        <v>0</v>
      </c>
      <c r="F1474" s="890">
        <f>IF(A1474=0,0,ROUND(E1474/VLOOKUP(A1474,'Teaching Areas'!$A$18:$B$86,2,FALSE),0))</f>
        <v>0</v>
      </c>
      <c r="G1474" s="891"/>
      <c r="H1474" s="890" t="str">
        <f t="shared" si="167"/>
        <v/>
      </c>
      <c r="I1474" s="983"/>
      <c r="J1474" s="923"/>
      <c r="K1474" s="922"/>
      <c r="L1474" s="922"/>
      <c r="M1474" s="922"/>
      <c r="N1474" s="924"/>
      <c r="O1474" s="1096" t="str">
        <f t="shared" si="168"/>
        <v/>
      </c>
      <c r="P1474" s="926"/>
      <c r="Q1474" s="926"/>
      <c r="R1474" s="926"/>
      <c r="S1474" s="926"/>
      <c r="T1474" s="926"/>
      <c r="U1474" s="926"/>
      <c r="V1474" s="926"/>
      <c r="W1474" s="926"/>
      <c r="X1474" s="926"/>
      <c r="Y1474" s="926"/>
      <c r="Z1474" s="926"/>
      <c r="AA1474" s="926"/>
      <c r="AB1474" s="926"/>
      <c r="AC1474" s="926"/>
      <c r="AD1474" s="926"/>
      <c r="AE1474" s="926"/>
    </row>
    <row r="1475" spans="1:31" ht="15" customHeight="1" x14ac:dyDescent="0.2">
      <c r="A1475" s="943"/>
      <c r="B1475" s="939"/>
      <c r="C1475" s="891"/>
      <c r="D1475" s="891"/>
      <c r="E1475" s="984">
        <f t="shared" si="166"/>
        <v>0</v>
      </c>
      <c r="F1475" s="890">
        <f>IF(A1475=0,0,ROUND(E1475/VLOOKUP(A1475,'Teaching Areas'!$A$18:$B$86,2,FALSE),0))</f>
        <v>0</v>
      </c>
      <c r="G1475" s="892"/>
      <c r="H1475" s="890" t="str">
        <f t="shared" si="167"/>
        <v/>
      </c>
      <c r="I1475" s="985"/>
      <c r="J1475" s="923"/>
      <c r="K1475" s="922"/>
      <c r="L1475" s="922"/>
      <c r="M1475" s="922"/>
      <c r="N1475" s="924"/>
      <c r="O1475" s="1096" t="str">
        <f t="shared" si="168"/>
        <v/>
      </c>
      <c r="P1475" s="926"/>
      <c r="Q1475" s="926"/>
      <c r="R1475" s="926"/>
      <c r="S1475" s="926"/>
      <c r="T1475" s="926"/>
      <c r="U1475" s="926"/>
      <c r="V1475" s="926"/>
      <c r="W1475" s="926"/>
      <c r="X1475" s="926"/>
      <c r="Y1475" s="926"/>
      <c r="Z1475" s="926"/>
      <c r="AA1475" s="926"/>
      <c r="AB1475" s="926"/>
      <c r="AC1475" s="926"/>
      <c r="AD1475" s="926"/>
      <c r="AE1475" s="926"/>
    </row>
    <row r="1476" spans="1:31" ht="15" customHeight="1" x14ac:dyDescent="0.2">
      <c r="A1476" s="943"/>
      <c r="B1476" s="939"/>
      <c r="C1476" s="891"/>
      <c r="D1476" s="891"/>
      <c r="E1476" s="984">
        <f t="shared" si="166"/>
        <v>0</v>
      </c>
      <c r="F1476" s="890">
        <f>IF(A1476=0,0,ROUND(E1476/VLOOKUP(A1476,'Teaching Areas'!$A$18:$B$86,2,FALSE),0))</f>
        <v>0</v>
      </c>
      <c r="G1476" s="892"/>
      <c r="H1476" s="890" t="str">
        <f t="shared" si="167"/>
        <v/>
      </c>
      <c r="I1476" s="985"/>
      <c r="J1476" s="923"/>
      <c r="K1476" s="922"/>
      <c r="L1476" s="922"/>
      <c r="M1476" s="922"/>
      <c r="N1476" s="924"/>
      <c r="O1476" s="1096" t="str">
        <f t="shared" si="168"/>
        <v/>
      </c>
      <c r="P1476" s="926"/>
      <c r="Q1476" s="926"/>
      <c r="R1476" s="926"/>
      <c r="S1476" s="926"/>
      <c r="T1476" s="926"/>
      <c r="U1476" s="926"/>
      <c r="V1476" s="926"/>
      <c r="W1476" s="926"/>
      <c r="X1476" s="926"/>
      <c r="Y1476" s="926"/>
      <c r="Z1476" s="926"/>
      <c r="AA1476" s="926"/>
      <c r="AB1476" s="926"/>
      <c r="AC1476" s="926"/>
      <c r="AD1476" s="926"/>
      <c r="AE1476" s="926"/>
    </row>
    <row r="1477" spans="1:31" ht="15" customHeight="1" x14ac:dyDescent="0.2">
      <c r="A1477" s="943"/>
      <c r="B1477" s="938"/>
      <c r="C1477" s="891"/>
      <c r="D1477" s="891"/>
      <c r="E1477" s="984">
        <f t="shared" si="166"/>
        <v>0</v>
      </c>
      <c r="F1477" s="890">
        <f>IF(A1477=0,0,ROUND(E1477/VLOOKUP(A1477,'Teaching Areas'!$A$18:$B$86,2,FALSE),0))</f>
        <v>0</v>
      </c>
      <c r="G1477" s="891"/>
      <c r="H1477" s="890" t="str">
        <f t="shared" si="167"/>
        <v/>
      </c>
      <c r="I1477" s="983"/>
      <c r="J1477" s="923"/>
      <c r="K1477" s="922"/>
      <c r="L1477" s="922"/>
      <c r="M1477" s="922"/>
      <c r="N1477" s="924"/>
      <c r="O1477" s="1096" t="str">
        <f t="shared" si="168"/>
        <v/>
      </c>
      <c r="P1477" s="926"/>
      <c r="Q1477" s="926"/>
      <c r="R1477" s="926"/>
      <c r="S1477" s="926"/>
      <c r="T1477" s="926"/>
      <c r="U1477" s="926"/>
      <c r="V1477" s="926"/>
      <c r="W1477" s="926"/>
      <c r="X1477" s="926"/>
      <c r="Y1477" s="926"/>
      <c r="Z1477" s="926"/>
      <c r="AA1477" s="926"/>
      <c r="AB1477" s="926"/>
      <c r="AC1477" s="926"/>
      <c r="AD1477" s="926"/>
      <c r="AE1477" s="926"/>
    </row>
    <row r="1478" spans="1:31" ht="15" customHeight="1" x14ac:dyDescent="0.2">
      <c r="A1478" s="943"/>
      <c r="B1478" s="938"/>
      <c r="C1478" s="891"/>
      <c r="D1478" s="891"/>
      <c r="E1478" s="984">
        <f t="shared" si="166"/>
        <v>0</v>
      </c>
      <c r="F1478" s="890">
        <f>IF(A1478=0,0,ROUND(E1478/VLOOKUP(A1478,'Teaching Areas'!$A$18:$B$86,2,FALSE),0))</f>
        <v>0</v>
      </c>
      <c r="G1478" s="891"/>
      <c r="H1478" s="890" t="str">
        <f t="shared" si="167"/>
        <v/>
      </c>
      <c r="I1478" s="983"/>
      <c r="J1478" s="923"/>
      <c r="K1478" s="922"/>
      <c r="L1478" s="922"/>
      <c r="M1478" s="922"/>
      <c r="N1478" s="924"/>
      <c r="O1478" s="1096" t="str">
        <f t="shared" si="168"/>
        <v/>
      </c>
      <c r="P1478" s="926"/>
      <c r="Q1478" s="926"/>
      <c r="R1478" s="926"/>
      <c r="S1478" s="926"/>
      <c r="T1478" s="926"/>
      <c r="U1478" s="926"/>
      <c r="V1478" s="926"/>
      <c r="W1478" s="926"/>
      <c r="X1478" s="926"/>
      <c r="Y1478" s="926"/>
      <c r="Z1478" s="926"/>
      <c r="AA1478" s="926"/>
      <c r="AB1478" s="926"/>
      <c r="AC1478" s="926"/>
      <c r="AD1478" s="926"/>
      <c r="AE1478" s="926"/>
    </row>
    <row r="1479" spans="1:31" ht="15" customHeight="1" x14ac:dyDescent="0.2">
      <c r="A1479" s="943"/>
      <c r="B1479" s="937"/>
      <c r="C1479" s="893"/>
      <c r="D1479" s="893"/>
      <c r="E1479" s="984">
        <f t="shared" si="166"/>
        <v>0</v>
      </c>
      <c r="F1479" s="890">
        <f>IF(A1479=0,0,ROUND(E1479/VLOOKUP(A1479,'Teaching Areas'!$A$18:$B$86,2,FALSE),0))</f>
        <v>0</v>
      </c>
      <c r="G1479" s="891"/>
      <c r="H1479" s="890" t="str">
        <f t="shared" si="167"/>
        <v/>
      </c>
      <c r="I1479" s="983"/>
      <c r="J1479" s="923"/>
      <c r="K1479" s="922"/>
      <c r="L1479" s="922"/>
      <c r="M1479" s="922"/>
      <c r="N1479" s="924"/>
      <c r="O1479" s="1096" t="str">
        <f t="shared" si="168"/>
        <v/>
      </c>
      <c r="P1479" s="926"/>
      <c r="Q1479" s="926"/>
      <c r="R1479" s="926"/>
      <c r="S1479" s="926"/>
      <c r="T1479" s="926"/>
      <c r="U1479" s="926"/>
      <c r="V1479" s="926"/>
      <c r="W1479" s="926"/>
      <c r="X1479" s="926"/>
      <c r="Y1479" s="926"/>
      <c r="Z1479" s="926"/>
      <c r="AA1479" s="926"/>
      <c r="AB1479" s="926"/>
      <c r="AC1479" s="926"/>
      <c r="AD1479" s="926"/>
      <c r="AE1479" s="926"/>
    </row>
    <row r="1480" spans="1:31" ht="15" customHeight="1" x14ac:dyDescent="0.2">
      <c r="A1480" s="943"/>
      <c r="B1480" s="938"/>
      <c r="C1480" s="891"/>
      <c r="D1480" s="891"/>
      <c r="E1480" s="984">
        <f t="shared" si="166"/>
        <v>0</v>
      </c>
      <c r="F1480" s="890">
        <f>IF(A1480=0,0,ROUND(E1480/VLOOKUP(A1480,'Teaching Areas'!$A$18:$B$86,2,FALSE),0))</f>
        <v>0</v>
      </c>
      <c r="G1480" s="891"/>
      <c r="H1480" s="890" t="str">
        <f t="shared" si="167"/>
        <v/>
      </c>
      <c r="I1480" s="983"/>
      <c r="J1480" s="923"/>
      <c r="K1480" s="922"/>
      <c r="L1480" s="922"/>
      <c r="M1480" s="922"/>
      <c r="N1480" s="924"/>
      <c r="O1480" s="1096" t="str">
        <f t="shared" si="168"/>
        <v/>
      </c>
      <c r="P1480" s="926"/>
      <c r="Q1480" s="926"/>
      <c r="R1480" s="926"/>
      <c r="S1480" s="926"/>
      <c r="T1480" s="926"/>
      <c r="U1480" s="926"/>
      <c r="V1480" s="926"/>
      <c r="W1480" s="926"/>
      <c r="X1480" s="926"/>
      <c r="Y1480" s="926"/>
      <c r="Z1480" s="926"/>
      <c r="AA1480" s="926"/>
      <c r="AB1480" s="926"/>
      <c r="AC1480" s="926"/>
      <c r="AD1480" s="926"/>
      <c r="AE1480" s="926"/>
    </row>
    <row r="1481" spans="1:31" ht="15" customHeight="1" x14ac:dyDescent="0.2">
      <c r="A1481" s="943"/>
      <c r="B1481" s="938"/>
      <c r="C1481" s="891"/>
      <c r="D1481" s="891"/>
      <c r="E1481" s="984">
        <f t="shared" si="166"/>
        <v>0</v>
      </c>
      <c r="F1481" s="890">
        <f>IF(A1481=0,0,ROUND(E1481/VLOOKUP(A1481,'Teaching Areas'!$A$18:$B$86,2,FALSE),0))</f>
        <v>0</v>
      </c>
      <c r="G1481" s="891"/>
      <c r="H1481" s="890" t="str">
        <f t="shared" si="167"/>
        <v/>
      </c>
      <c r="I1481" s="983"/>
      <c r="J1481" s="923"/>
      <c r="K1481" s="922"/>
      <c r="L1481" s="922"/>
      <c r="M1481" s="922"/>
      <c r="N1481" s="924"/>
      <c r="O1481" s="1096" t="str">
        <f t="shared" si="168"/>
        <v/>
      </c>
      <c r="P1481" s="926"/>
      <c r="Q1481" s="926"/>
      <c r="R1481" s="926"/>
      <c r="S1481" s="926"/>
      <c r="T1481" s="926"/>
      <c r="U1481" s="926"/>
      <c r="V1481" s="926"/>
      <c r="W1481" s="926"/>
      <c r="X1481" s="926"/>
      <c r="Y1481" s="926"/>
      <c r="Z1481" s="926"/>
      <c r="AA1481" s="926"/>
      <c r="AB1481" s="926"/>
      <c r="AC1481" s="926"/>
      <c r="AD1481" s="926"/>
      <c r="AE1481" s="926"/>
    </row>
    <row r="1482" spans="1:31" ht="15" hidden="1" customHeight="1" thickBot="1" x14ac:dyDescent="0.25">
      <c r="A1482" s="943"/>
      <c r="B1482" s="938"/>
      <c r="C1482" s="891"/>
      <c r="D1482" s="891"/>
      <c r="E1482" s="984">
        <f t="shared" si="166"/>
        <v>0</v>
      </c>
      <c r="F1482" s="890">
        <f>IF(A1482=0,0,ROUND(E1482/VLOOKUP(A1482,'Teaching Areas'!$A$18:$B$86,2,FALSE),0))</f>
        <v>0</v>
      </c>
      <c r="G1482" s="891"/>
      <c r="H1482" s="890" t="str">
        <f t="shared" si="167"/>
        <v/>
      </c>
      <c r="I1482" s="983"/>
      <c r="J1482" s="923"/>
      <c r="K1482" s="922"/>
      <c r="L1482" s="922"/>
      <c r="M1482" s="922"/>
      <c r="N1482" s="924"/>
      <c r="O1482" s="1096" t="str">
        <f t="shared" si="168"/>
        <v/>
      </c>
      <c r="P1482" s="926"/>
      <c r="Q1482" s="926"/>
      <c r="R1482" s="926"/>
      <c r="S1482" s="926"/>
      <c r="T1482" s="926"/>
      <c r="U1482" s="926"/>
      <c r="V1482" s="926"/>
      <c r="W1482" s="926"/>
      <c r="X1482" s="926"/>
      <c r="Y1482" s="926"/>
      <c r="Z1482" s="926"/>
      <c r="AA1482" s="926"/>
      <c r="AB1482" s="926"/>
      <c r="AC1482" s="926"/>
      <c r="AD1482" s="926"/>
      <c r="AE1482" s="926"/>
    </row>
    <row r="1483" spans="1:31" ht="15" hidden="1" customHeight="1" thickBot="1" x14ac:dyDescent="0.25">
      <c r="A1483" s="943"/>
      <c r="B1483" s="938"/>
      <c r="C1483" s="891"/>
      <c r="D1483" s="891"/>
      <c r="E1483" s="984">
        <f t="shared" si="166"/>
        <v>0</v>
      </c>
      <c r="F1483" s="890">
        <f>IF(A1483=0,0,ROUND(E1483/VLOOKUP(A1483,'Teaching Areas'!$A$18:$B$86,2,FALSE),0))</f>
        <v>0</v>
      </c>
      <c r="G1483" s="891"/>
      <c r="H1483" s="890" t="str">
        <f t="shared" si="167"/>
        <v/>
      </c>
      <c r="I1483" s="983"/>
      <c r="J1483" s="923"/>
      <c r="K1483" s="922"/>
      <c r="L1483" s="922"/>
      <c r="M1483" s="922"/>
      <c r="N1483" s="924"/>
      <c r="O1483" s="1096" t="str">
        <f t="shared" si="168"/>
        <v/>
      </c>
      <c r="P1483" s="926"/>
      <c r="Q1483" s="926"/>
      <c r="R1483" s="926"/>
      <c r="S1483" s="926"/>
      <c r="T1483" s="926"/>
      <c r="U1483" s="926"/>
      <c r="V1483" s="926"/>
      <c r="W1483" s="926"/>
      <c r="X1483" s="926"/>
      <c r="Y1483" s="926"/>
      <c r="Z1483" s="926"/>
      <c r="AA1483" s="926"/>
      <c r="AB1483" s="926"/>
      <c r="AC1483" s="926"/>
      <c r="AD1483" s="926"/>
      <c r="AE1483" s="926"/>
    </row>
    <row r="1484" spans="1:31" ht="15" hidden="1" customHeight="1" thickBot="1" x14ac:dyDescent="0.25">
      <c r="A1484" s="943"/>
      <c r="B1484" s="938"/>
      <c r="C1484" s="891"/>
      <c r="D1484" s="891"/>
      <c r="E1484" s="984">
        <f t="shared" si="166"/>
        <v>0</v>
      </c>
      <c r="F1484" s="890">
        <f>IF(A1484=0,0,ROUND(E1484/VLOOKUP(A1484,'Teaching Areas'!$A$18:$B$86,2,FALSE),0))</f>
        <v>0</v>
      </c>
      <c r="G1484" s="891"/>
      <c r="H1484" s="890" t="str">
        <f t="shared" si="167"/>
        <v/>
      </c>
      <c r="I1484" s="983"/>
      <c r="J1484" s="923"/>
      <c r="K1484" s="922"/>
      <c r="L1484" s="922"/>
      <c r="M1484" s="922"/>
      <c r="N1484" s="924"/>
      <c r="O1484" s="1096" t="str">
        <f t="shared" si="168"/>
        <v/>
      </c>
      <c r="P1484" s="926"/>
      <c r="Q1484" s="926"/>
      <c r="R1484" s="926"/>
      <c r="S1484" s="926"/>
      <c r="T1484" s="926"/>
      <c r="U1484" s="926"/>
      <c r="V1484" s="926"/>
      <c r="W1484" s="926"/>
      <c r="X1484" s="926"/>
      <c r="Y1484" s="926"/>
      <c r="Z1484" s="926"/>
      <c r="AA1484" s="926"/>
      <c r="AB1484" s="926"/>
      <c r="AC1484" s="926"/>
      <c r="AD1484" s="926"/>
      <c r="AE1484" s="926"/>
    </row>
    <row r="1485" spans="1:31" ht="15" hidden="1" customHeight="1" thickBot="1" x14ac:dyDescent="0.25">
      <c r="A1485" s="943"/>
      <c r="B1485" s="938"/>
      <c r="C1485" s="891"/>
      <c r="D1485" s="891"/>
      <c r="E1485" s="984">
        <f t="shared" si="166"/>
        <v>0</v>
      </c>
      <c r="F1485" s="890">
        <f>IF(A1485=0,0,ROUND(E1485/VLOOKUP(A1485,'Teaching Areas'!$A$18:$B$86,2,FALSE),0))</f>
        <v>0</v>
      </c>
      <c r="G1485" s="891"/>
      <c r="H1485" s="890" t="str">
        <f t="shared" si="167"/>
        <v/>
      </c>
      <c r="I1485" s="983"/>
      <c r="J1485" s="923"/>
      <c r="K1485" s="922"/>
      <c r="L1485" s="922"/>
      <c r="M1485" s="922"/>
      <c r="N1485" s="924"/>
      <c r="O1485" s="1096" t="str">
        <f t="shared" si="168"/>
        <v/>
      </c>
      <c r="P1485" s="926"/>
      <c r="Q1485" s="926"/>
      <c r="R1485" s="926"/>
      <c r="S1485" s="926"/>
      <c r="T1485" s="926"/>
      <c r="U1485" s="926"/>
      <c r="V1485" s="926"/>
      <c r="W1485" s="926"/>
      <c r="X1485" s="926"/>
      <c r="Y1485" s="926"/>
      <c r="Z1485" s="926"/>
      <c r="AA1485" s="926"/>
      <c r="AB1485" s="926"/>
      <c r="AC1485" s="926"/>
      <c r="AD1485" s="926"/>
      <c r="AE1485" s="926"/>
    </row>
    <row r="1486" spans="1:31" ht="15" hidden="1" customHeight="1" thickBot="1" x14ac:dyDescent="0.25">
      <c r="A1486" s="943"/>
      <c r="B1486" s="938"/>
      <c r="C1486" s="891"/>
      <c r="D1486" s="891"/>
      <c r="E1486" s="984">
        <f t="shared" si="166"/>
        <v>0</v>
      </c>
      <c r="F1486" s="890">
        <f>IF(A1486=0,0,ROUND(E1486/VLOOKUP(A1486,'Teaching Areas'!$A$18:$B$86,2,FALSE),0))</f>
        <v>0</v>
      </c>
      <c r="G1486" s="891"/>
      <c r="H1486" s="890" t="str">
        <f t="shared" si="167"/>
        <v/>
      </c>
      <c r="I1486" s="983"/>
      <c r="J1486" s="923"/>
      <c r="K1486" s="922"/>
      <c r="L1486" s="922"/>
      <c r="M1486" s="922"/>
      <c r="N1486" s="924"/>
      <c r="O1486" s="1096" t="str">
        <f t="shared" si="168"/>
        <v/>
      </c>
      <c r="P1486" s="926"/>
      <c r="Q1486" s="926"/>
      <c r="R1486" s="926"/>
      <c r="S1486" s="926"/>
      <c r="T1486" s="926"/>
      <c r="U1486" s="926"/>
      <c r="V1486" s="926"/>
      <c r="W1486" s="926"/>
      <c r="X1486" s="926"/>
      <c r="Y1486" s="926"/>
      <c r="Z1486" s="926"/>
      <c r="AA1486" s="926"/>
      <c r="AB1486" s="926"/>
      <c r="AC1486" s="926"/>
      <c r="AD1486" s="926"/>
      <c r="AE1486" s="926"/>
    </row>
    <row r="1487" spans="1:31" ht="15" hidden="1" customHeight="1" thickBot="1" x14ac:dyDescent="0.25">
      <c r="A1487" s="943"/>
      <c r="B1487" s="938"/>
      <c r="C1487" s="891"/>
      <c r="D1487" s="891"/>
      <c r="E1487" s="984">
        <f t="shared" si="166"/>
        <v>0</v>
      </c>
      <c r="F1487" s="890">
        <f>IF(A1487=0,0,ROUND(E1487/VLOOKUP(A1487,'Teaching Areas'!$A$18:$B$86,2,FALSE),0))</f>
        <v>0</v>
      </c>
      <c r="G1487" s="891"/>
      <c r="H1487" s="890" t="str">
        <f t="shared" si="167"/>
        <v/>
      </c>
      <c r="I1487" s="983"/>
      <c r="J1487" s="923"/>
      <c r="K1487" s="922"/>
      <c r="L1487" s="922"/>
      <c r="M1487" s="922"/>
      <c r="N1487" s="924"/>
      <c r="O1487" s="1096" t="str">
        <f t="shared" si="168"/>
        <v/>
      </c>
      <c r="P1487" s="926"/>
      <c r="Q1487" s="926"/>
      <c r="R1487" s="926"/>
      <c r="S1487" s="926"/>
      <c r="T1487" s="926"/>
      <c r="U1487" s="926"/>
      <c r="V1487" s="926"/>
      <c r="W1487" s="926"/>
      <c r="X1487" s="926"/>
      <c r="Y1487" s="926"/>
      <c r="Z1487" s="926"/>
      <c r="AA1487" s="926"/>
      <c r="AB1487" s="926"/>
      <c r="AC1487" s="926"/>
      <c r="AD1487" s="926"/>
      <c r="AE1487" s="926"/>
    </row>
    <row r="1488" spans="1:31" ht="15" hidden="1" customHeight="1" thickBot="1" x14ac:dyDescent="0.25">
      <c r="A1488" s="943"/>
      <c r="B1488" s="938"/>
      <c r="C1488" s="891"/>
      <c r="D1488" s="891"/>
      <c r="E1488" s="984">
        <f t="shared" si="166"/>
        <v>0</v>
      </c>
      <c r="F1488" s="890">
        <f>IF(A1488=0,0,ROUND(E1488/VLOOKUP(A1488,'Teaching Areas'!$A$18:$B$86,2,FALSE),0))</f>
        <v>0</v>
      </c>
      <c r="G1488" s="891"/>
      <c r="H1488" s="890" t="str">
        <f t="shared" si="167"/>
        <v/>
      </c>
      <c r="I1488" s="983"/>
      <c r="J1488" s="923"/>
      <c r="K1488" s="922"/>
      <c r="L1488" s="922"/>
      <c r="M1488" s="922"/>
      <c r="N1488" s="924"/>
      <c r="O1488" s="1096" t="str">
        <f t="shared" si="168"/>
        <v/>
      </c>
      <c r="P1488" s="926"/>
      <c r="Q1488" s="926"/>
      <c r="R1488" s="926"/>
      <c r="S1488" s="926"/>
      <c r="T1488" s="926"/>
      <c r="U1488" s="926"/>
      <c r="V1488" s="926"/>
      <c r="W1488" s="926"/>
      <c r="X1488" s="926"/>
      <c r="Y1488" s="926"/>
      <c r="Z1488" s="926"/>
      <c r="AA1488" s="926"/>
      <c r="AB1488" s="926"/>
      <c r="AC1488" s="926"/>
      <c r="AD1488" s="926"/>
      <c r="AE1488" s="926"/>
    </row>
    <row r="1489" spans="1:31" ht="15" hidden="1" customHeight="1" thickBot="1" x14ac:dyDescent="0.25">
      <c r="A1489" s="943"/>
      <c r="B1489" s="938"/>
      <c r="C1489" s="891"/>
      <c r="D1489" s="891"/>
      <c r="E1489" s="984">
        <f t="shared" si="166"/>
        <v>0</v>
      </c>
      <c r="F1489" s="890">
        <f>IF(A1489=0,0,ROUND(E1489/VLOOKUP(A1489,'Teaching Areas'!$A$18:$B$86,2,FALSE),0))</f>
        <v>0</v>
      </c>
      <c r="G1489" s="891"/>
      <c r="H1489" s="890" t="str">
        <f t="shared" si="167"/>
        <v/>
      </c>
      <c r="I1489" s="983"/>
      <c r="J1489" s="923"/>
      <c r="K1489" s="922"/>
      <c r="L1489" s="922"/>
      <c r="M1489" s="922"/>
      <c r="N1489" s="924"/>
      <c r="O1489" s="1096" t="str">
        <f t="shared" si="168"/>
        <v/>
      </c>
      <c r="P1489" s="926"/>
      <c r="Q1489" s="926"/>
      <c r="R1489" s="926"/>
      <c r="S1489" s="926"/>
      <c r="T1489" s="926"/>
      <c r="U1489" s="926"/>
      <c r="V1489" s="926"/>
      <c r="W1489" s="926"/>
      <c r="X1489" s="926"/>
      <c r="Y1489" s="926"/>
      <c r="Z1489" s="926"/>
      <c r="AA1489" s="926"/>
      <c r="AB1489" s="926"/>
      <c r="AC1489" s="926"/>
      <c r="AD1489" s="926"/>
      <c r="AE1489" s="926"/>
    </row>
    <row r="1490" spans="1:31" ht="15" hidden="1" customHeight="1" thickBot="1" x14ac:dyDescent="0.25">
      <c r="A1490" s="943"/>
      <c r="B1490" s="938"/>
      <c r="C1490" s="891"/>
      <c r="D1490" s="891"/>
      <c r="E1490" s="984">
        <f t="shared" si="166"/>
        <v>0</v>
      </c>
      <c r="F1490" s="890">
        <f>IF(A1490=0,0,ROUND(E1490/VLOOKUP(A1490,'Teaching Areas'!$A$18:$B$86,2,FALSE),0))</f>
        <v>0</v>
      </c>
      <c r="G1490" s="891"/>
      <c r="H1490" s="890" t="str">
        <f t="shared" si="167"/>
        <v/>
      </c>
      <c r="I1490" s="983"/>
      <c r="J1490" s="923"/>
      <c r="K1490" s="922"/>
      <c r="L1490" s="922"/>
      <c r="M1490" s="922"/>
      <c r="N1490" s="924"/>
      <c r="O1490" s="1096" t="str">
        <f t="shared" si="168"/>
        <v/>
      </c>
      <c r="P1490" s="926"/>
      <c r="Q1490" s="926"/>
      <c r="R1490" s="926"/>
      <c r="S1490" s="926"/>
      <c r="T1490" s="926"/>
      <c r="U1490" s="926"/>
      <c r="V1490" s="926"/>
      <c r="W1490" s="926"/>
      <c r="X1490" s="926"/>
      <c r="Y1490" s="926"/>
      <c r="Z1490" s="926"/>
      <c r="AA1490" s="926"/>
      <c r="AB1490" s="926"/>
      <c r="AC1490" s="926"/>
      <c r="AD1490" s="926"/>
      <c r="AE1490" s="926"/>
    </row>
    <row r="1491" spans="1:31" ht="15" hidden="1" customHeight="1" thickBot="1" x14ac:dyDescent="0.25">
      <c r="A1491" s="943"/>
      <c r="B1491" s="938"/>
      <c r="C1491" s="891"/>
      <c r="D1491" s="891"/>
      <c r="E1491" s="984">
        <f t="shared" si="166"/>
        <v>0</v>
      </c>
      <c r="F1491" s="890">
        <f>IF(A1491=0,0,ROUND(E1491/VLOOKUP(A1491,'Teaching Areas'!$A$18:$B$86,2,FALSE),0))</f>
        <v>0</v>
      </c>
      <c r="G1491" s="891"/>
      <c r="H1491" s="890" t="str">
        <f t="shared" si="167"/>
        <v/>
      </c>
      <c r="I1491" s="983"/>
      <c r="J1491" s="923"/>
      <c r="K1491" s="922"/>
      <c r="L1491" s="922"/>
      <c r="M1491" s="922"/>
      <c r="N1491" s="924"/>
      <c r="O1491" s="1096" t="str">
        <f t="shared" si="168"/>
        <v/>
      </c>
      <c r="P1491" s="926"/>
      <c r="Q1491" s="926"/>
      <c r="R1491" s="926"/>
      <c r="S1491" s="926"/>
      <c r="T1491" s="926"/>
      <c r="U1491" s="926"/>
      <c r="V1491" s="926"/>
      <c r="W1491" s="926"/>
      <c r="X1491" s="926"/>
      <c r="Y1491" s="926"/>
      <c r="Z1491" s="926"/>
      <c r="AA1491" s="926"/>
      <c r="AB1491" s="926"/>
      <c r="AC1491" s="926"/>
      <c r="AD1491" s="926"/>
      <c r="AE1491" s="926"/>
    </row>
    <row r="1492" spans="1:31" ht="15" hidden="1" customHeight="1" thickBot="1" x14ac:dyDescent="0.25">
      <c r="A1492" s="943"/>
      <c r="B1492" s="938"/>
      <c r="C1492" s="891"/>
      <c r="D1492" s="891"/>
      <c r="E1492" s="984">
        <f t="shared" si="166"/>
        <v>0</v>
      </c>
      <c r="F1492" s="890">
        <f>IF(A1492=0,0,ROUND(E1492/VLOOKUP(A1492,'Teaching Areas'!$A$18:$B$86,2,FALSE),0))</f>
        <v>0</v>
      </c>
      <c r="G1492" s="891"/>
      <c r="H1492" s="890" t="str">
        <f t="shared" si="167"/>
        <v/>
      </c>
      <c r="I1492" s="983"/>
      <c r="J1492" s="923"/>
      <c r="K1492" s="922"/>
      <c r="L1492" s="922"/>
      <c r="M1492" s="922"/>
      <c r="N1492" s="924"/>
      <c r="O1492" s="1096" t="str">
        <f t="shared" si="168"/>
        <v/>
      </c>
      <c r="P1492" s="926"/>
      <c r="Q1492" s="926"/>
      <c r="R1492" s="926"/>
      <c r="S1492" s="926"/>
      <c r="T1492" s="926"/>
      <c r="U1492" s="926"/>
      <c r="V1492" s="926"/>
      <c r="W1492" s="926"/>
      <c r="X1492" s="926"/>
      <c r="Y1492" s="926"/>
      <c r="Z1492" s="926"/>
      <c r="AA1492" s="926"/>
      <c r="AB1492" s="926"/>
      <c r="AC1492" s="926"/>
      <c r="AD1492" s="926"/>
      <c r="AE1492" s="926"/>
    </row>
    <row r="1493" spans="1:31" ht="15" hidden="1" customHeight="1" thickBot="1" x14ac:dyDescent="0.25">
      <c r="A1493" s="943"/>
      <c r="B1493" s="938"/>
      <c r="C1493" s="891"/>
      <c r="D1493" s="891"/>
      <c r="E1493" s="984">
        <f t="shared" si="166"/>
        <v>0</v>
      </c>
      <c r="F1493" s="890">
        <f>IF(A1493=0,0,ROUND(E1493/VLOOKUP(A1493,'Teaching Areas'!$A$18:$B$86,2,FALSE),0))</f>
        <v>0</v>
      </c>
      <c r="G1493" s="891"/>
      <c r="H1493" s="890" t="str">
        <f t="shared" si="167"/>
        <v/>
      </c>
      <c r="I1493" s="983"/>
      <c r="J1493" s="923"/>
      <c r="K1493" s="922"/>
      <c r="L1493" s="922"/>
      <c r="M1493" s="922"/>
      <c r="N1493" s="924"/>
      <c r="O1493" s="1096" t="str">
        <f t="shared" si="168"/>
        <v/>
      </c>
      <c r="P1493" s="926"/>
      <c r="Q1493" s="926"/>
      <c r="R1493" s="926"/>
      <c r="S1493" s="926"/>
      <c r="T1493" s="926"/>
      <c r="U1493" s="926"/>
      <c r="V1493" s="926"/>
      <c r="W1493" s="926"/>
      <c r="X1493" s="926"/>
      <c r="Y1493" s="926"/>
      <c r="Z1493" s="926"/>
      <c r="AA1493" s="926"/>
      <c r="AB1493" s="926"/>
      <c r="AC1493" s="926"/>
      <c r="AD1493" s="926"/>
      <c r="AE1493" s="926"/>
    </row>
    <row r="1494" spans="1:31" ht="15" hidden="1" customHeight="1" thickBot="1" x14ac:dyDescent="0.25">
      <c r="A1494" s="943"/>
      <c r="B1494" s="938"/>
      <c r="C1494" s="891"/>
      <c r="D1494" s="891"/>
      <c r="E1494" s="984">
        <f t="shared" si="166"/>
        <v>0</v>
      </c>
      <c r="F1494" s="890">
        <f>IF(A1494=0,0,ROUND(E1494/VLOOKUP(A1494,'Teaching Areas'!$A$18:$B$86,2,FALSE),0))</f>
        <v>0</v>
      </c>
      <c r="G1494" s="891"/>
      <c r="H1494" s="890" t="str">
        <f t="shared" si="167"/>
        <v/>
      </c>
      <c r="I1494" s="983"/>
      <c r="J1494" s="923"/>
      <c r="K1494" s="922"/>
      <c r="L1494" s="922"/>
      <c r="M1494" s="922"/>
      <c r="N1494" s="924"/>
      <c r="O1494" s="1096" t="str">
        <f t="shared" si="168"/>
        <v/>
      </c>
      <c r="P1494" s="926"/>
      <c r="Q1494" s="926"/>
      <c r="R1494" s="926"/>
      <c r="S1494" s="926"/>
      <c r="T1494" s="926"/>
      <c r="U1494" s="926"/>
      <c r="V1494" s="926"/>
      <c r="W1494" s="926"/>
      <c r="X1494" s="926"/>
      <c r="Y1494" s="926"/>
      <c r="Z1494" s="926"/>
      <c r="AA1494" s="926"/>
      <c r="AB1494" s="926"/>
      <c r="AC1494" s="926"/>
      <c r="AD1494" s="926"/>
      <c r="AE1494" s="926"/>
    </row>
    <row r="1495" spans="1:31" ht="15" hidden="1" customHeight="1" thickBot="1" x14ac:dyDescent="0.25">
      <c r="A1495" s="943"/>
      <c r="B1495" s="939"/>
      <c r="C1495" s="891"/>
      <c r="D1495" s="891"/>
      <c r="E1495" s="984">
        <f t="shared" si="166"/>
        <v>0</v>
      </c>
      <c r="F1495" s="890">
        <f>IF(A1495=0,0,ROUND(E1495/VLOOKUP(A1495,'Teaching Areas'!$A$18:$B$86,2,FALSE),0))</f>
        <v>0</v>
      </c>
      <c r="G1495" s="892"/>
      <c r="H1495" s="890" t="str">
        <f t="shared" si="167"/>
        <v/>
      </c>
      <c r="I1495" s="985"/>
      <c r="J1495" s="923"/>
      <c r="K1495" s="922"/>
      <c r="L1495" s="922"/>
      <c r="M1495" s="922"/>
      <c r="N1495" s="924"/>
      <c r="O1495" s="1096" t="str">
        <f t="shared" si="168"/>
        <v/>
      </c>
      <c r="P1495" s="926"/>
      <c r="Q1495" s="926"/>
      <c r="R1495" s="926"/>
      <c r="S1495" s="926"/>
      <c r="T1495" s="926"/>
      <c r="U1495" s="926"/>
      <c r="V1495" s="926"/>
      <c r="W1495" s="926"/>
      <c r="X1495" s="926"/>
      <c r="Y1495" s="926"/>
      <c r="Z1495" s="926"/>
      <c r="AA1495" s="926"/>
      <c r="AB1495" s="926"/>
      <c r="AC1495" s="926"/>
      <c r="AD1495" s="926"/>
      <c r="AE1495" s="926"/>
    </row>
    <row r="1496" spans="1:31" ht="15" hidden="1" customHeight="1" thickBot="1" x14ac:dyDescent="0.25">
      <c r="A1496" s="943"/>
      <c r="B1496" s="939"/>
      <c r="C1496" s="891"/>
      <c r="D1496" s="891"/>
      <c r="E1496" s="984">
        <f t="shared" si="166"/>
        <v>0</v>
      </c>
      <c r="F1496" s="890">
        <f>IF(A1496=0,0,ROUND(E1496/VLOOKUP(A1496,'Teaching Areas'!$A$18:$B$86,2,FALSE),0))</f>
        <v>0</v>
      </c>
      <c r="G1496" s="892"/>
      <c r="H1496" s="890" t="str">
        <f t="shared" si="167"/>
        <v/>
      </c>
      <c r="I1496" s="985"/>
      <c r="J1496" s="923"/>
      <c r="K1496" s="922"/>
      <c r="L1496" s="922"/>
      <c r="M1496" s="922"/>
      <c r="N1496" s="924"/>
      <c r="O1496" s="1096" t="str">
        <f t="shared" si="168"/>
        <v/>
      </c>
      <c r="P1496" s="926"/>
      <c r="Q1496" s="926"/>
      <c r="R1496" s="926"/>
      <c r="S1496" s="926"/>
      <c r="T1496" s="926"/>
      <c r="U1496" s="926"/>
      <c r="V1496" s="926"/>
      <c r="W1496" s="926"/>
      <c r="X1496" s="926"/>
      <c r="Y1496" s="926"/>
      <c r="Z1496" s="926"/>
      <c r="AA1496" s="926"/>
      <c r="AB1496" s="926"/>
      <c r="AC1496" s="926"/>
      <c r="AD1496" s="926"/>
      <c r="AE1496" s="926"/>
    </row>
    <row r="1497" spans="1:31" ht="15" hidden="1" customHeight="1" thickBot="1" x14ac:dyDescent="0.25">
      <c r="A1497" s="943"/>
      <c r="B1497" s="938"/>
      <c r="C1497" s="891"/>
      <c r="D1497" s="891"/>
      <c r="E1497" s="984">
        <f t="shared" si="166"/>
        <v>0</v>
      </c>
      <c r="F1497" s="890">
        <f>IF(A1497=0,0,ROUND(E1497/VLOOKUP(A1497,'Teaching Areas'!$A$18:$B$86,2,FALSE),0))</f>
        <v>0</v>
      </c>
      <c r="G1497" s="891"/>
      <c r="H1497" s="890" t="str">
        <f t="shared" si="167"/>
        <v/>
      </c>
      <c r="I1497" s="983"/>
      <c r="J1497" s="923"/>
      <c r="K1497" s="922"/>
      <c r="L1497" s="922"/>
      <c r="M1497" s="922"/>
      <c r="N1497" s="924"/>
      <c r="O1497" s="1096" t="str">
        <f t="shared" si="168"/>
        <v/>
      </c>
      <c r="P1497" s="926"/>
      <c r="Q1497" s="926"/>
      <c r="R1497" s="926"/>
      <c r="S1497" s="926"/>
      <c r="T1497" s="926"/>
      <c r="U1497" s="926"/>
      <c r="V1497" s="926"/>
      <c r="W1497" s="926"/>
      <c r="X1497" s="926"/>
      <c r="Y1497" s="926"/>
      <c r="Z1497" s="926"/>
      <c r="AA1497" s="926"/>
      <c r="AB1497" s="926"/>
      <c r="AC1497" s="926"/>
      <c r="AD1497" s="926"/>
      <c r="AE1497" s="926"/>
    </row>
    <row r="1498" spans="1:31" ht="15" hidden="1" customHeight="1" thickBot="1" x14ac:dyDescent="0.25">
      <c r="A1498" s="943"/>
      <c r="B1498" s="938"/>
      <c r="C1498" s="891"/>
      <c r="D1498" s="891"/>
      <c r="E1498" s="984">
        <f t="shared" si="166"/>
        <v>0</v>
      </c>
      <c r="F1498" s="890">
        <f>IF(A1498=0,0,ROUND(E1498/VLOOKUP(A1498,'Teaching Areas'!$A$18:$B$86,2,FALSE),0))</f>
        <v>0</v>
      </c>
      <c r="G1498" s="891"/>
      <c r="H1498" s="890" t="str">
        <f t="shared" si="167"/>
        <v/>
      </c>
      <c r="I1498" s="983"/>
      <c r="J1498" s="923"/>
      <c r="K1498" s="922"/>
      <c r="L1498" s="922"/>
      <c r="M1498" s="922"/>
      <c r="N1498" s="924"/>
      <c r="O1498" s="1096" t="str">
        <f t="shared" ref="O1498:O1532" si="169">IF(A1498=0,"",LEFT(A1498,FIND(" ",A1498)-1))</f>
        <v/>
      </c>
      <c r="P1498" s="926"/>
      <c r="Q1498" s="926"/>
      <c r="R1498" s="926"/>
      <c r="S1498" s="926"/>
      <c r="T1498" s="926"/>
      <c r="U1498" s="926"/>
      <c r="V1498" s="926"/>
      <c r="W1498" s="926"/>
      <c r="X1498" s="926"/>
      <c r="Y1498" s="926"/>
      <c r="Z1498" s="926"/>
      <c r="AA1498" s="926"/>
      <c r="AB1498" s="926"/>
      <c r="AC1498" s="926"/>
      <c r="AD1498" s="926"/>
      <c r="AE1498" s="926"/>
    </row>
    <row r="1499" spans="1:31" ht="15" hidden="1" customHeight="1" thickBot="1" x14ac:dyDescent="0.25">
      <c r="A1499" s="943"/>
      <c r="B1499" s="937"/>
      <c r="C1499" s="893"/>
      <c r="D1499" s="893"/>
      <c r="E1499" s="984">
        <f t="shared" si="166"/>
        <v>0</v>
      </c>
      <c r="F1499" s="890">
        <f>IF(A1499=0,0,ROUND(E1499/VLOOKUP(A1499,'Teaching Areas'!$A$18:$B$86,2,FALSE),0))</f>
        <v>0</v>
      </c>
      <c r="G1499" s="891"/>
      <c r="H1499" s="890" t="str">
        <f t="shared" si="167"/>
        <v/>
      </c>
      <c r="I1499" s="983"/>
      <c r="J1499" s="923"/>
      <c r="K1499" s="922"/>
      <c r="L1499" s="922"/>
      <c r="M1499" s="922"/>
      <c r="N1499" s="924"/>
      <c r="O1499" s="1096" t="str">
        <f t="shared" si="169"/>
        <v/>
      </c>
      <c r="P1499" s="926"/>
      <c r="Q1499" s="926"/>
      <c r="R1499" s="926"/>
      <c r="S1499" s="926"/>
      <c r="T1499" s="926"/>
      <c r="U1499" s="926"/>
      <c r="V1499" s="926"/>
      <c r="W1499" s="926"/>
      <c r="X1499" s="926"/>
      <c r="Y1499" s="926"/>
      <c r="Z1499" s="926"/>
      <c r="AA1499" s="926"/>
      <c r="AB1499" s="926"/>
      <c r="AC1499" s="926"/>
      <c r="AD1499" s="926"/>
      <c r="AE1499" s="926"/>
    </row>
    <row r="1500" spans="1:31" ht="15" hidden="1" customHeight="1" thickBot="1" x14ac:dyDescent="0.25">
      <c r="A1500" s="943"/>
      <c r="B1500" s="938"/>
      <c r="C1500" s="891"/>
      <c r="D1500" s="891"/>
      <c r="E1500" s="984">
        <f t="shared" si="166"/>
        <v>0</v>
      </c>
      <c r="F1500" s="890">
        <f>IF(A1500=0,0,ROUND(E1500/VLOOKUP(A1500,'Teaching Areas'!$A$18:$B$86,2,FALSE),0))</f>
        <v>0</v>
      </c>
      <c r="G1500" s="891"/>
      <c r="H1500" s="890" t="str">
        <f t="shared" si="167"/>
        <v/>
      </c>
      <c r="I1500" s="983"/>
      <c r="J1500" s="923"/>
      <c r="K1500" s="922"/>
      <c r="L1500" s="922"/>
      <c r="M1500" s="922"/>
      <c r="N1500" s="924"/>
      <c r="O1500" s="1096" t="str">
        <f t="shared" si="169"/>
        <v/>
      </c>
      <c r="P1500" s="926"/>
      <c r="Q1500" s="926"/>
      <c r="R1500" s="926"/>
      <c r="S1500" s="926"/>
      <c r="T1500" s="926"/>
      <c r="U1500" s="926"/>
      <c r="V1500" s="926"/>
      <c r="W1500" s="926"/>
      <c r="X1500" s="926"/>
      <c r="Y1500" s="926"/>
      <c r="Z1500" s="926"/>
      <c r="AA1500" s="926"/>
      <c r="AB1500" s="926"/>
      <c r="AC1500" s="926"/>
      <c r="AD1500" s="926"/>
      <c r="AE1500" s="926"/>
    </row>
    <row r="1501" spans="1:31" ht="15" hidden="1" customHeight="1" thickBot="1" x14ac:dyDescent="0.25">
      <c r="A1501" s="943"/>
      <c r="B1501" s="938"/>
      <c r="C1501" s="891"/>
      <c r="D1501" s="891"/>
      <c r="E1501" s="984">
        <f t="shared" si="166"/>
        <v>0</v>
      </c>
      <c r="F1501" s="890">
        <f>IF(A1501=0,0,ROUND(E1501/VLOOKUP(A1501,'Teaching Areas'!$A$18:$B$86,2,FALSE),0))</f>
        <v>0</v>
      </c>
      <c r="G1501" s="891"/>
      <c r="H1501" s="890" t="str">
        <f t="shared" si="167"/>
        <v/>
      </c>
      <c r="I1501" s="983"/>
      <c r="J1501" s="923"/>
      <c r="K1501" s="922"/>
      <c r="L1501" s="922"/>
      <c r="M1501" s="922"/>
      <c r="N1501" s="924"/>
      <c r="O1501" s="1096" t="str">
        <f t="shared" si="169"/>
        <v/>
      </c>
      <c r="P1501" s="926"/>
      <c r="Q1501" s="926"/>
      <c r="R1501" s="926"/>
      <c r="S1501" s="926"/>
      <c r="T1501" s="926"/>
      <c r="U1501" s="926"/>
      <c r="V1501" s="926"/>
      <c r="W1501" s="926"/>
      <c r="X1501" s="926"/>
      <c r="Y1501" s="926"/>
      <c r="Z1501" s="926"/>
      <c r="AA1501" s="926"/>
      <c r="AB1501" s="926"/>
      <c r="AC1501" s="926"/>
      <c r="AD1501" s="926"/>
      <c r="AE1501" s="926"/>
    </row>
    <row r="1502" spans="1:31" ht="15" hidden="1" customHeight="1" thickBot="1" x14ac:dyDescent="0.25">
      <c r="A1502" s="943"/>
      <c r="B1502" s="938"/>
      <c r="C1502" s="891"/>
      <c r="D1502" s="891"/>
      <c r="E1502" s="984">
        <f t="shared" si="166"/>
        <v>0</v>
      </c>
      <c r="F1502" s="890">
        <f>IF(A1502=0,0,ROUND(E1502/VLOOKUP(A1502,'Teaching Areas'!$A$18:$B$86,2,FALSE),0))</f>
        <v>0</v>
      </c>
      <c r="G1502" s="891"/>
      <c r="H1502" s="890" t="str">
        <f t="shared" si="167"/>
        <v/>
      </c>
      <c r="I1502" s="983"/>
      <c r="J1502" s="923"/>
      <c r="K1502" s="922"/>
      <c r="L1502" s="922"/>
      <c r="M1502" s="922"/>
      <c r="N1502" s="924"/>
      <c r="O1502" s="1096" t="str">
        <f t="shared" si="169"/>
        <v/>
      </c>
      <c r="P1502" s="926"/>
      <c r="Q1502" s="926"/>
      <c r="R1502" s="926"/>
      <c r="S1502" s="926"/>
      <c r="T1502" s="926"/>
      <c r="U1502" s="926"/>
      <c r="V1502" s="926"/>
      <c r="W1502" s="926"/>
      <c r="X1502" s="926"/>
      <c r="Y1502" s="926"/>
      <c r="Z1502" s="926"/>
      <c r="AA1502" s="926"/>
      <c r="AB1502" s="926"/>
      <c r="AC1502" s="926"/>
      <c r="AD1502" s="926"/>
      <c r="AE1502" s="926"/>
    </row>
    <row r="1503" spans="1:31" ht="15" hidden="1" customHeight="1" thickBot="1" x14ac:dyDescent="0.25">
      <c r="A1503" s="943"/>
      <c r="B1503" s="938"/>
      <c r="C1503" s="891"/>
      <c r="D1503" s="891"/>
      <c r="E1503" s="984">
        <f t="shared" si="166"/>
        <v>0</v>
      </c>
      <c r="F1503" s="890">
        <f>IF(A1503=0,0,ROUND(E1503/VLOOKUP(A1503,'Teaching Areas'!$A$18:$B$86,2,FALSE),0))</f>
        <v>0</v>
      </c>
      <c r="G1503" s="891"/>
      <c r="H1503" s="890" t="str">
        <f t="shared" si="167"/>
        <v/>
      </c>
      <c r="I1503" s="983"/>
      <c r="J1503" s="923"/>
      <c r="K1503" s="922"/>
      <c r="L1503" s="922"/>
      <c r="M1503" s="922"/>
      <c r="N1503" s="924"/>
      <c r="O1503" s="1096" t="str">
        <f t="shared" si="169"/>
        <v/>
      </c>
      <c r="P1503" s="926"/>
      <c r="Q1503" s="926"/>
      <c r="R1503" s="926"/>
      <c r="S1503" s="926"/>
      <c r="T1503" s="926"/>
      <c r="U1503" s="926"/>
      <c r="V1503" s="926"/>
      <c r="W1503" s="926"/>
      <c r="X1503" s="926"/>
      <c r="Y1503" s="926"/>
      <c r="Z1503" s="926"/>
      <c r="AA1503" s="926"/>
      <c r="AB1503" s="926"/>
      <c r="AC1503" s="926"/>
      <c r="AD1503" s="926"/>
      <c r="AE1503" s="926"/>
    </row>
    <row r="1504" spans="1:31" ht="15" hidden="1" customHeight="1" thickBot="1" x14ac:dyDescent="0.25">
      <c r="A1504" s="943"/>
      <c r="B1504" s="938"/>
      <c r="C1504" s="891"/>
      <c r="D1504" s="891"/>
      <c r="E1504" s="984">
        <f t="shared" si="166"/>
        <v>0</v>
      </c>
      <c r="F1504" s="890">
        <f>IF(A1504=0,0,ROUND(E1504/VLOOKUP(A1504,'Teaching Areas'!$A$18:$B$86,2,FALSE),0))</f>
        <v>0</v>
      </c>
      <c r="G1504" s="891"/>
      <c r="H1504" s="890" t="str">
        <f t="shared" si="167"/>
        <v/>
      </c>
      <c r="I1504" s="983"/>
      <c r="J1504" s="923"/>
      <c r="K1504" s="922"/>
      <c r="L1504" s="922"/>
      <c r="M1504" s="922"/>
      <c r="N1504" s="924"/>
      <c r="O1504" s="1096" t="str">
        <f t="shared" si="169"/>
        <v/>
      </c>
      <c r="P1504" s="926"/>
      <c r="Q1504" s="926"/>
      <c r="R1504" s="926"/>
      <c r="S1504" s="926"/>
      <c r="T1504" s="926"/>
      <c r="U1504" s="926"/>
      <c r="V1504" s="926"/>
      <c r="W1504" s="926"/>
      <c r="X1504" s="926"/>
      <c r="Y1504" s="926"/>
      <c r="Z1504" s="926"/>
      <c r="AA1504" s="926"/>
      <c r="AB1504" s="926"/>
      <c r="AC1504" s="926"/>
      <c r="AD1504" s="926"/>
      <c r="AE1504" s="926"/>
    </row>
    <row r="1505" spans="1:31" ht="15" hidden="1" customHeight="1" thickBot="1" x14ac:dyDescent="0.25">
      <c r="A1505" s="943"/>
      <c r="B1505" s="938"/>
      <c r="C1505" s="891"/>
      <c r="D1505" s="891"/>
      <c r="E1505" s="984">
        <f t="shared" si="166"/>
        <v>0</v>
      </c>
      <c r="F1505" s="890">
        <f>IF(A1505=0,0,ROUND(E1505/VLOOKUP(A1505,'Teaching Areas'!$A$18:$B$86,2,FALSE),0))</f>
        <v>0</v>
      </c>
      <c r="G1505" s="891"/>
      <c r="H1505" s="890" t="str">
        <f t="shared" si="167"/>
        <v/>
      </c>
      <c r="I1505" s="983"/>
      <c r="J1505" s="923"/>
      <c r="K1505" s="922"/>
      <c r="L1505" s="922"/>
      <c r="M1505" s="922"/>
      <c r="N1505" s="924"/>
      <c r="O1505" s="1096" t="str">
        <f t="shared" si="169"/>
        <v/>
      </c>
      <c r="P1505" s="926"/>
      <c r="Q1505" s="926"/>
      <c r="R1505" s="926"/>
      <c r="S1505" s="926"/>
      <c r="T1505" s="926"/>
      <c r="U1505" s="926"/>
      <c r="V1505" s="926"/>
      <c r="W1505" s="926"/>
      <c r="X1505" s="926"/>
      <c r="Y1505" s="926"/>
      <c r="Z1505" s="926"/>
      <c r="AA1505" s="926"/>
      <c r="AB1505" s="926"/>
      <c r="AC1505" s="926"/>
      <c r="AD1505" s="926"/>
      <c r="AE1505" s="926"/>
    </row>
    <row r="1506" spans="1:31" ht="15" hidden="1" customHeight="1" thickBot="1" x14ac:dyDescent="0.25">
      <c r="A1506" s="943"/>
      <c r="B1506" s="938"/>
      <c r="C1506" s="891"/>
      <c r="D1506" s="891"/>
      <c r="E1506" s="984">
        <f t="shared" si="166"/>
        <v>0</v>
      </c>
      <c r="F1506" s="890">
        <f>IF(A1506=0,0,ROUND(E1506/VLOOKUP(A1506,'Teaching Areas'!$A$18:$B$86,2,FALSE),0))</f>
        <v>0</v>
      </c>
      <c r="G1506" s="891"/>
      <c r="H1506" s="890" t="str">
        <f t="shared" si="167"/>
        <v/>
      </c>
      <c r="I1506" s="983"/>
      <c r="J1506" s="923"/>
      <c r="K1506" s="922"/>
      <c r="L1506" s="922"/>
      <c r="M1506" s="922"/>
      <c r="N1506" s="924"/>
      <c r="O1506" s="1096" t="str">
        <f t="shared" si="169"/>
        <v/>
      </c>
      <c r="P1506" s="926"/>
      <c r="Q1506" s="926"/>
      <c r="R1506" s="926"/>
      <c r="S1506" s="926"/>
      <c r="T1506" s="926"/>
      <c r="U1506" s="926"/>
      <c r="V1506" s="926"/>
      <c r="W1506" s="926"/>
      <c r="X1506" s="926"/>
      <c r="Y1506" s="926"/>
      <c r="Z1506" s="926"/>
      <c r="AA1506" s="926"/>
      <c r="AB1506" s="926"/>
      <c r="AC1506" s="926"/>
      <c r="AD1506" s="926"/>
      <c r="AE1506" s="926"/>
    </row>
    <row r="1507" spans="1:31" ht="15" hidden="1" customHeight="1" thickBot="1" x14ac:dyDescent="0.25">
      <c r="A1507" s="943"/>
      <c r="B1507" s="938"/>
      <c r="C1507" s="891"/>
      <c r="D1507" s="891"/>
      <c r="E1507" s="984">
        <f t="shared" si="166"/>
        <v>0</v>
      </c>
      <c r="F1507" s="890">
        <f>IF(A1507=0,0,ROUND(E1507/VLOOKUP(A1507,'Teaching Areas'!$A$18:$B$86,2,FALSE),0))</f>
        <v>0</v>
      </c>
      <c r="G1507" s="891"/>
      <c r="H1507" s="890" t="str">
        <f t="shared" si="167"/>
        <v/>
      </c>
      <c r="I1507" s="983"/>
      <c r="J1507" s="923"/>
      <c r="K1507" s="922"/>
      <c r="L1507" s="922"/>
      <c r="M1507" s="922"/>
      <c r="N1507" s="924"/>
      <c r="O1507" s="1096" t="str">
        <f t="shared" si="169"/>
        <v/>
      </c>
      <c r="P1507" s="926"/>
      <c r="Q1507" s="926"/>
      <c r="R1507" s="926"/>
      <c r="S1507" s="926"/>
      <c r="T1507" s="926"/>
      <c r="U1507" s="926"/>
      <c r="V1507" s="926"/>
      <c r="W1507" s="926"/>
      <c r="X1507" s="926"/>
      <c r="Y1507" s="926"/>
      <c r="Z1507" s="926"/>
      <c r="AA1507" s="926"/>
      <c r="AB1507" s="926"/>
      <c r="AC1507" s="926"/>
      <c r="AD1507" s="926"/>
      <c r="AE1507" s="926"/>
    </row>
    <row r="1508" spans="1:31" ht="15" hidden="1" customHeight="1" thickBot="1" x14ac:dyDescent="0.25">
      <c r="A1508" s="943"/>
      <c r="B1508" s="938"/>
      <c r="C1508" s="891"/>
      <c r="D1508" s="891"/>
      <c r="E1508" s="984">
        <f t="shared" si="166"/>
        <v>0</v>
      </c>
      <c r="F1508" s="890">
        <f>IF(A1508=0,0,ROUND(E1508/VLOOKUP(A1508,'Teaching Areas'!$A$18:$B$86,2,FALSE),0))</f>
        <v>0</v>
      </c>
      <c r="G1508" s="891"/>
      <c r="H1508" s="890" t="str">
        <f t="shared" si="167"/>
        <v/>
      </c>
      <c r="I1508" s="983"/>
      <c r="J1508" s="923"/>
      <c r="K1508" s="922"/>
      <c r="L1508" s="922"/>
      <c r="M1508" s="922"/>
      <c r="N1508" s="924"/>
      <c r="O1508" s="1096" t="str">
        <f t="shared" si="169"/>
        <v/>
      </c>
      <c r="P1508" s="926"/>
      <c r="Q1508" s="926"/>
      <c r="R1508" s="926"/>
      <c r="S1508" s="926"/>
      <c r="T1508" s="926"/>
      <c r="U1508" s="926"/>
      <c r="V1508" s="926"/>
      <c r="W1508" s="926"/>
      <c r="X1508" s="926"/>
      <c r="Y1508" s="926"/>
      <c r="Z1508" s="926"/>
      <c r="AA1508" s="926"/>
      <c r="AB1508" s="926"/>
      <c r="AC1508" s="926"/>
      <c r="AD1508" s="926"/>
      <c r="AE1508" s="926"/>
    </row>
    <row r="1509" spans="1:31" ht="15" hidden="1" customHeight="1" thickBot="1" x14ac:dyDescent="0.25">
      <c r="A1509" s="943"/>
      <c r="B1509" s="938"/>
      <c r="C1509" s="891"/>
      <c r="D1509" s="891"/>
      <c r="E1509" s="984">
        <f t="shared" si="166"/>
        <v>0</v>
      </c>
      <c r="F1509" s="890">
        <f>IF(A1509=0,0,ROUND(E1509/VLOOKUP(A1509,'Teaching Areas'!$A$18:$B$86,2,FALSE),0))</f>
        <v>0</v>
      </c>
      <c r="G1509" s="891"/>
      <c r="H1509" s="890" t="str">
        <f t="shared" si="167"/>
        <v/>
      </c>
      <c r="I1509" s="983"/>
      <c r="J1509" s="923"/>
      <c r="K1509" s="922"/>
      <c r="L1509" s="922"/>
      <c r="M1509" s="922"/>
      <c r="N1509" s="924"/>
      <c r="O1509" s="1096" t="str">
        <f t="shared" si="169"/>
        <v/>
      </c>
      <c r="P1509" s="926"/>
      <c r="Q1509" s="926"/>
      <c r="R1509" s="926"/>
      <c r="S1509" s="926"/>
      <c r="T1509" s="926"/>
      <c r="U1509" s="926"/>
      <c r="V1509" s="926"/>
      <c r="W1509" s="926"/>
      <c r="X1509" s="926"/>
      <c r="Y1509" s="926"/>
      <c r="Z1509" s="926"/>
      <c r="AA1509" s="926"/>
      <c r="AB1509" s="926"/>
      <c r="AC1509" s="926"/>
      <c r="AD1509" s="926"/>
      <c r="AE1509" s="926"/>
    </row>
    <row r="1510" spans="1:31" ht="15" hidden="1" customHeight="1" thickBot="1" x14ac:dyDescent="0.25">
      <c r="A1510" s="943"/>
      <c r="B1510" s="938"/>
      <c r="C1510" s="891"/>
      <c r="D1510" s="891"/>
      <c r="E1510" s="984">
        <f t="shared" si="166"/>
        <v>0</v>
      </c>
      <c r="F1510" s="890">
        <f>IF(A1510=0,0,ROUND(E1510/VLOOKUP(A1510,'Teaching Areas'!$A$18:$B$86,2,FALSE),0))</f>
        <v>0</v>
      </c>
      <c r="G1510" s="891"/>
      <c r="H1510" s="890" t="str">
        <f t="shared" si="167"/>
        <v/>
      </c>
      <c r="I1510" s="983"/>
      <c r="J1510" s="923"/>
      <c r="K1510" s="922"/>
      <c r="L1510" s="922"/>
      <c r="M1510" s="922"/>
      <c r="N1510" s="924"/>
      <c r="O1510" s="1096" t="str">
        <f t="shared" si="169"/>
        <v/>
      </c>
      <c r="P1510" s="926"/>
      <c r="Q1510" s="926"/>
      <c r="R1510" s="926"/>
      <c r="S1510" s="926"/>
      <c r="T1510" s="926"/>
      <c r="U1510" s="926"/>
      <c r="V1510" s="926"/>
      <c r="W1510" s="926"/>
      <c r="X1510" s="926"/>
      <c r="Y1510" s="926"/>
      <c r="Z1510" s="926"/>
      <c r="AA1510" s="926"/>
      <c r="AB1510" s="926"/>
      <c r="AC1510" s="926"/>
      <c r="AD1510" s="926"/>
      <c r="AE1510" s="926"/>
    </row>
    <row r="1511" spans="1:31" ht="15" hidden="1" customHeight="1" thickBot="1" x14ac:dyDescent="0.25">
      <c r="A1511" s="943"/>
      <c r="B1511" s="938"/>
      <c r="C1511" s="891"/>
      <c r="D1511" s="891"/>
      <c r="E1511" s="984">
        <f t="shared" si="166"/>
        <v>0</v>
      </c>
      <c r="F1511" s="890">
        <f>IF(A1511=0,0,ROUND(E1511/VLOOKUP(A1511,'Teaching Areas'!$A$18:$B$86,2,FALSE),0))</f>
        <v>0</v>
      </c>
      <c r="G1511" s="891"/>
      <c r="H1511" s="890" t="str">
        <f t="shared" si="167"/>
        <v/>
      </c>
      <c r="I1511" s="983"/>
      <c r="J1511" s="923"/>
      <c r="K1511" s="922"/>
      <c r="L1511" s="922"/>
      <c r="M1511" s="922"/>
      <c r="N1511" s="924"/>
      <c r="O1511" s="1096" t="str">
        <f t="shared" si="169"/>
        <v/>
      </c>
      <c r="P1511" s="926"/>
      <c r="Q1511" s="926"/>
      <c r="R1511" s="926"/>
      <c r="S1511" s="926"/>
      <c r="T1511" s="926"/>
      <c r="U1511" s="926"/>
      <c r="V1511" s="926"/>
      <c r="W1511" s="926"/>
      <c r="X1511" s="926"/>
      <c r="Y1511" s="926"/>
      <c r="Z1511" s="926"/>
      <c r="AA1511" s="926"/>
      <c r="AB1511" s="926"/>
      <c r="AC1511" s="926"/>
      <c r="AD1511" s="926"/>
      <c r="AE1511" s="926"/>
    </row>
    <row r="1512" spans="1:31" ht="15" hidden="1" customHeight="1" thickBot="1" x14ac:dyDescent="0.25">
      <c r="A1512" s="943"/>
      <c r="B1512" s="938"/>
      <c r="C1512" s="891"/>
      <c r="D1512" s="891"/>
      <c r="E1512" s="984">
        <f t="shared" si="166"/>
        <v>0</v>
      </c>
      <c r="F1512" s="890">
        <f>IF(A1512=0,0,ROUND(E1512/VLOOKUP(A1512,'Teaching Areas'!$A$18:$B$86,2,FALSE),0))</f>
        <v>0</v>
      </c>
      <c r="G1512" s="891"/>
      <c r="H1512" s="890" t="str">
        <f t="shared" si="167"/>
        <v/>
      </c>
      <c r="I1512" s="983"/>
      <c r="J1512" s="923"/>
      <c r="K1512" s="922"/>
      <c r="L1512" s="922"/>
      <c r="M1512" s="922"/>
      <c r="N1512" s="924"/>
      <c r="O1512" s="1096" t="str">
        <f t="shared" si="169"/>
        <v/>
      </c>
      <c r="P1512" s="926"/>
      <c r="Q1512" s="926"/>
      <c r="R1512" s="926"/>
      <c r="S1512" s="926"/>
      <c r="T1512" s="926"/>
      <c r="U1512" s="926"/>
      <c r="V1512" s="926"/>
      <c r="W1512" s="926"/>
      <c r="X1512" s="926"/>
      <c r="Y1512" s="926"/>
      <c r="Z1512" s="926"/>
      <c r="AA1512" s="926"/>
      <c r="AB1512" s="926"/>
      <c r="AC1512" s="926"/>
      <c r="AD1512" s="926"/>
      <c r="AE1512" s="926"/>
    </row>
    <row r="1513" spans="1:31" ht="15" hidden="1" customHeight="1" thickBot="1" x14ac:dyDescent="0.25">
      <c r="A1513" s="943"/>
      <c r="B1513" s="938"/>
      <c r="C1513" s="891"/>
      <c r="D1513" s="891"/>
      <c r="E1513" s="984">
        <f t="shared" si="166"/>
        <v>0</v>
      </c>
      <c r="F1513" s="890">
        <f>IF(A1513=0,0,ROUND(E1513/VLOOKUP(A1513,'Teaching Areas'!$A$18:$B$86,2,FALSE),0))</f>
        <v>0</v>
      </c>
      <c r="G1513" s="891"/>
      <c r="H1513" s="890" t="str">
        <f t="shared" si="167"/>
        <v/>
      </c>
      <c r="I1513" s="983"/>
      <c r="J1513" s="923"/>
      <c r="K1513" s="922"/>
      <c r="L1513" s="922"/>
      <c r="M1513" s="922"/>
      <c r="N1513" s="924"/>
      <c r="O1513" s="1096" t="str">
        <f t="shared" si="169"/>
        <v/>
      </c>
      <c r="P1513" s="926"/>
      <c r="Q1513" s="926"/>
      <c r="R1513" s="926"/>
      <c r="S1513" s="926"/>
      <c r="T1513" s="926"/>
      <c r="U1513" s="926"/>
      <c r="V1513" s="926"/>
      <c r="W1513" s="926"/>
      <c r="X1513" s="926"/>
      <c r="Y1513" s="926"/>
      <c r="Z1513" s="926"/>
      <c r="AA1513" s="926"/>
      <c r="AB1513" s="926"/>
      <c r="AC1513" s="926"/>
      <c r="AD1513" s="926"/>
      <c r="AE1513" s="926"/>
    </row>
    <row r="1514" spans="1:31" ht="15" hidden="1" customHeight="1" thickBot="1" x14ac:dyDescent="0.25">
      <c r="A1514" s="943"/>
      <c r="B1514" s="939"/>
      <c r="C1514" s="891"/>
      <c r="D1514" s="891"/>
      <c r="E1514" s="984">
        <f t="shared" si="166"/>
        <v>0</v>
      </c>
      <c r="F1514" s="890">
        <f>IF(A1514=0,0,ROUND(E1514/VLOOKUP(A1514,'Teaching Areas'!$A$18:$B$86,2,FALSE),0))</f>
        <v>0</v>
      </c>
      <c r="G1514" s="892"/>
      <c r="H1514" s="890" t="str">
        <f t="shared" si="167"/>
        <v/>
      </c>
      <c r="I1514" s="985"/>
      <c r="J1514" s="923"/>
      <c r="K1514" s="922"/>
      <c r="L1514" s="922"/>
      <c r="M1514" s="922"/>
      <c r="N1514" s="924"/>
      <c r="O1514" s="1096" t="str">
        <f t="shared" si="169"/>
        <v/>
      </c>
      <c r="P1514" s="926"/>
      <c r="Q1514" s="926"/>
      <c r="R1514" s="926"/>
      <c r="S1514" s="926"/>
      <c r="T1514" s="926"/>
      <c r="U1514" s="926"/>
      <c r="V1514" s="926"/>
      <c r="W1514" s="926"/>
      <c r="X1514" s="926"/>
      <c r="Y1514" s="926"/>
      <c r="Z1514" s="926"/>
      <c r="AA1514" s="926"/>
      <c r="AB1514" s="926"/>
      <c r="AC1514" s="926"/>
      <c r="AD1514" s="926"/>
      <c r="AE1514" s="926"/>
    </row>
    <row r="1515" spans="1:31" ht="15" hidden="1" customHeight="1" thickBot="1" x14ac:dyDescent="0.25">
      <c r="A1515" s="943"/>
      <c r="B1515" s="939"/>
      <c r="C1515" s="891"/>
      <c r="D1515" s="891"/>
      <c r="E1515" s="984">
        <f t="shared" si="166"/>
        <v>0</v>
      </c>
      <c r="F1515" s="890">
        <f>IF(A1515=0,0,ROUND(E1515/VLOOKUP(A1515,'Teaching Areas'!$A$18:$B$86,2,FALSE),0))</f>
        <v>0</v>
      </c>
      <c r="G1515" s="892"/>
      <c r="H1515" s="890" t="str">
        <f t="shared" si="167"/>
        <v/>
      </c>
      <c r="I1515" s="985"/>
      <c r="J1515" s="923"/>
      <c r="K1515" s="922"/>
      <c r="L1515" s="922"/>
      <c r="M1515" s="922"/>
      <c r="N1515" s="924"/>
      <c r="O1515" s="1096" t="str">
        <f t="shared" si="169"/>
        <v/>
      </c>
      <c r="P1515" s="926"/>
      <c r="Q1515" s="926"/>
      <c r="R1515" s="926"/>
      <c r="S1515" s="926"/>
      <c r="T1515" s="926"/>
      <c r="U1515" s="926"/>
      <c r="V1515" s="926"/>
      <c r="W1515" s="926"/>
      <c r="X1515" s="926"/>
      <c r="Y1515" s="926"/>
      <c r="Z1515" s="926"/>
      <c r="AA1515" s="926"/>
      <c r="AB1515" s="926"/>
      <c r="AC1515" s="926"/>
      <c r="AD1515" s="926"/>
      <c r="AE1515" s="926"/>
    </row>
    <row r="1516" spans="1:31" ht="15" hidden="1" customHeight="1" thickBot="1" x14ac:dyDescent="0.25">
      <c r="A1516" s="943"/>
      <c r="B1516" s="938"/>
      <c r="C1516" s="891"/>
      <c r="D1516" s="891"/>
      <c r="E1516" s="984">
        <f t="shared" si="166"/>
        <v>0</v>
      </c>
      <c r="F1516" s="890">
        <f>IF(A1516=0,0,ROUND(E1516/VLOOKUP(A1516,'Teaching Areas'!$A$18:$B$86,2,FALSE),0))</f>
        <v>0</v>
      </c>
      <c r="G1516" s="891"/>
      <c r="H1516" s="890" t="str">
        <f t="shared" si="167"/>
        <v/>
      </c>
      <c r="I1516" s="983"/>
      <c r="J1516" s="923"/>
      <c r="K1516" s="922"/>
      <c r="L1516" s="922"/>
      <c r="M1516" s="922"/>
      <c r="N1516" s="924"/>
      <c r="O1516" s="1096" t="str">
        <f t="shared" si="169"/>
        <v/>
      </c>
      <c r="P1516" s="926"/>
      <c r="Q1516" s="926"/>
      <c r="R1516" s="926"/>
      <c r="S1516" s="926"/>
      <c r="T1516" s="926"/>
      <c r="U1516" s="926"/>
      <c r="V1516" s="926"/>
      <c r="W1516" s="926"/>
      <c r="X1516" s="926"/>
      <c r="Y1516" s="926"/>
      <c r="Z1516" s="926"/>
      <c r="AA1516" s="926"/>
      <c r="AB1516" s="926"/>
      <c r="AC1516" s="926"/>
      <c r="AD1516" s="926"/>
      <c r="AE1516" s="926"/>
    </row>
    <row r="1517" spans="1:31" ht="15" hidden="1" customHeight="1" thickBot="1" x14ac:dyDescent="0.25">
      <c r="A1517" s="943"/>
      <c r="B1517" s="938"/>
      <c r="C1517" s="891"/>
      <c r="D1517" s="891"/>
      <c r="E1517" s="984">
        <f t="shared" si="166"/>
        <v>0</v>
      </c>
      <c r="F1517" s="890">
        <f>IF(A1517=0,0,ROUND(E1517/VLOOKUP(A1517,'Teaching Areas'!$A$18:$B$86,2,FALSE),0))</f>
        <v>0</v>
      </c>
      <c r="G1517" s="891"/>
      <c r="H1517" s="890" t="str">
        <f t="shared" si="167"/>
        <v/>
      </c>
      <c r="I1517" s="983"/>
      <c r="J1517" s="923"/>
      <c r="K1517" s="922"/>
      <c r="L1517" s="922"/>
      <c r="M1517" s="922"/>
      <c r="N1517" s="924"/>
      <c r="O1517" s="1096" t="str">
        <f t="shared" si="169"/>
        <v/>
      </c>
      <c r="P1517" s="926"/>
      <c r="Q1517" s="926"/>
      <c r="R1517" s="926"/>
      <c r="S1517" s="926"/>
      <c r="T1517" s="926"/>
      <c r="U1517" s="926"/>
      <c r="V1517" s="926"/>
      <c r="W1517" s="926"/>
      <c r="X1517" s="926"/>
      <c r="Y1517" s="926"/>
      <c r="Z1517" s="926"/>
      <c r="AA1517" s="926"/>
      <c r="AB1517" s="926"/>
      <c r="AC1517" s="926"/>
      <c r="AD1517" s="926"/>
      <c r="AE1517" s="926"/>
    </row>
    <row r="1518" spans="1:31" ht="15" hidden="1" customHeight="1" thickBot="1" x14ac:dyDescent="0.25">
      <c r="A1518" s="943"/>
      <c r="B1518" s="938"/>
      <c r="C1518" s="891"/>
      <c r="D1518" s="891"/>
      <c r="E1518" s="984">
        <f t="shared" si="166"/>
        <v>0</v>
      </c>
      <c r="F1518" s="890">
        <f>IF(A1518=0,0,ROUND(E1518/VLOOKUP(A1518,'Teaching Areas'!$A$18:$B$86,2,FALSE),0))</f>
        <v>0</v>
      </c>
      <c r="G1518" s="891"/>
      <c r="H1518" s="890" t="str">
        <f t="shared" si="167"/>
        <v/>
      </c>
      <c r="I1518" s="983"/>
      <c r="J1518" s="923"/>
      <c r="K1518" s="922"/>
      <c r="L1518" s="922"/>
      <c r="M1518" s="922"/>
      <c r="N1518" s="924"/>
      <c r="O1518" s="1096" t="str">
        <f t="shared" si="169"/>
        <v/>
      </c>
      <c r="P1518" s="926"/>
      <c r="Q1518" s="926"/>
      <c r="R1518" s="926"/>
      <c r="S1518" s="926"/>
      <c r="T1518" s="926"/>
      <c r="U1518" s="926"/>
      <c r="V1518" s="926"/>
      <c r="W1518" s="926"/>
      <c r="X1518" s="926"/>
      <c r="Y1518" s="926"/>
      <c r="Z1518" s="926"/>
      <c r="AA1518" s="926"/>
      <c r="AB1518" s="926"/>
      <c r="AC1518" s="926"/>
      <c r="AD1518" s="926"/>
      <c r="AE1518" s="926"/>
    </row>
    <row r="1519" spans="1:31" ht="15" hidden="1" customHeight="1" thickBot="1" x14ac:dyDescent="0.25">
      <c r="A1519" s="943"/>
      <c r="B1519" s="938"/>
      <c r="C1519" s="891"/>
      <c r="D1519" s="891"/>
      <c r="E1519" s="984">
        <f t="shared" si="166"/>
        <v>0</v>
      </c>
      <c r="F1519" s="890">
        <f>IF(A1519=0,0,ROUND(E1519/VLOOKUP(A1519,'Teaching Areas'!$A$18:$B$86,2,FALSE),0))</f>
        <v>0</v>
      </c>
      <c r="G1519" s="891"/>
      <c r="H1519" s="890" t="str">
        <f t="shared" si="167"/>
        <v/>
      </c>
      <c r="I1519" s="983"/>
      <c r="J1519" s="923"/>
      <c r="K1519" s="922"/>
      <c r="L1519" s="922"/>
      <c r="M1519" s="922"/>
      <c r="N1519" s="924"/>
      <c r="O1519" s="1096" t="str">
        <f t="shared" si="169"/>
        <v/>
      </c>
      <c r="P1519" s="926"/>
      <c r="Q1519" s="926"/>
      <c r="R1519" s="926"/>
      <c r="S1519" s="926"/>
      <c r="T1519" s="926"/>
      <c r="U1519" s="926"/>
      <c r="V1519" s="926"/>
      <c r="W1519" s="926"/>
      <c r="X1519" s="926"/>
      <c r="Y1519" s="926"/>
      <c r="Z1519" s="926"/>
      <c r="AA1519" s="926"/>
      <c r="AB1519" s="926"/>
      <c r="AC1519" s="926"/>
      <c r="AD1519" s="926"/>
      <c r="AE1519" s="926"/>
    </row>
    <row r="1520" spans="1:31" ht="15" hidden="1" customHeight="1" thickBot="1" x14ac:dyDescent="0.25">
      <c r="A1520" s="943"/>
      <c r="B1520" s="938"/>
      <c r="C1520" s="891"/>
      <c r="D1520" s="891"/>
      <c r="E1520" s="984">
        <f t="shared" si="166"/>
        <v>0</v>
      </c>
      <c r="F1520" s="890">
        <f>IF(A1520=0,0,ROUND(E1520/VLOOKUP(A1520,'Teaching Areas'!$A$18:$B$86,2,FALSE),0))</f>
        <v>0</v>
      </c>
      <c r="G1520" s="891"/>
      <c r="H1520" s="890" t="str">
        <f t="shared" si="167"/>
        <v/>
      </c>
      <c r="I1520" s="983"/>
      <c r="J1520" s="923"/>
      <c r="K1520" s="922"/>
      <c r="L1520" s="922"/>
      <c r="M1520" s="922"/>
      <c r="N1520" s="924"/>
      <c r="O1520" s="1096" t="str">
        <f t="shared" si="169"/>
        <v/>
      </c>
      <c r="P1520" s="926"/>
      <c r="Q1520" s="926"/>
      <c r="R1520" s="926"/>
      <c r="S1520" s="926"/>
      <c r="T1520" s="926"/>
      <c r="U1520" s="926"/>
      <c r="V1520" s="926"/>
      <c r="W1520" s="926"/>
      <c r="X1520" s="926"/>
      <c r="Y1520" s="926"/>
      <c r="Z1520" s="926"/>
      <c r="AA1520" s="926"/>
      <c r="AB1520" s="926"/>
      <c r="AC1520" s="926"/>
      <c r="AD1520" s="926"/>
      <c r="AE1520" s="926"/>
    </row>
    <row r="1521" spans="1:31" ht="15" hidden="1" customHeight="1" thickBot="1" x14ac:dyDescent="0.25">
      <c r="A1521" s="943"/>
      <c r="B1521" s="938"/>
      <c r="C1521" s="891"/>
      <c r="D1521" s="891"/>
      <c r="E1521" s="984">
        <f t="shared" si="166"/>
        <v>0</v>
      </c>
      <c r="F1521" s="890">
        <f>IF(A1521=0,0,ROUND(E1521/VLOOKUP(A1521,'Teaching Areas'!$A$18:$B$86,2,FALSE),0))</f>
        <v>0</v>
      </c>
      <c r="G1521" s="891"/>
      <c r="H1521" s="890" t="str">
        <f t="shared" si="167"/>
        <v/>
      </c>
      <c r="I1521" s="983"/>
      <c r="J1521" s="923"/>
      <c r="K1521" s="922"/>
      <c r="L1521" s="922"/>
      <c r="M1521" s="922"/>
      <c r="N1521" s="924"/>
      <c r="O1521" s="1096" t="str">
        <f t="shared" si="169"/>
        <v/>
      </c>
      <c r="P1521" s="926"/>
      <c r="Q1521" s="926"/>
      <c r="R1521" s="926"/>
      <c r="S1521" s="926"/>
      <c r="T1521" s="926"/>
      <c r="U1521" s="926"/>
      <c r="V1521" s="926"/>
      <c r="W1521" s="926"/>
      <c r="X1521" s="926"/>
      <c r="Y1521" s="926"/>
      <c r="Z1521" s="926"/>
      <c r="AA1521" s="926"/>
      <c r="AB1521" s="926"/>
      <c r="AC1521" s="926"/>
      <c r="AD1521" s="926"/>
      <c r="AE1521" s="926"/>
    </row>
    <row r="1522" spans="1:31" ht="15" hidden="1" customHeight="1" thickBot="1" x14ac:dyDescent="0.25">
      <c r="A1522" s="943"/>
      <c r="B1522" s="938"/>
      <c r="C1522" s="891"/>
      <c r="D1522" s="891"/>
      <c r="E1522" s="984">
        <f t="shared" si="166"/>
        <v>0</v>
      </c>
      <c r="F1522" s="890">
        <f>IF(A1522=0,0,ROUND(E1522/VLOOKUP(A1522,'Teaching Areas'!$A$18:$B$86,2,FALSE),0))</f>
        <v>0</v>
      </c>
      <c r="G1522" s="891"/>
      <c r="H1522" s="890" t="str">
        <f t="shared" si="167"/>
        <v/>
      </c>
      <c r="I1522" s="983"/>
      <c r="J1522" s="923"/>
      <c r="K1522" s="922"/>
      <c r="L1522" s="922"/>
      <c r="M1522" s="922"/>
      <c r="N1522" s="924"/>
      <c r="O1522" s="1096" t="str">
        <f t="shared" si="169"/>
        <v/>
      </c>
      <c r="P1522" s="926"/>
      <c r="Q1522" s="926"/>
      <c r="R1522" s="926"/>
      <c r="S1522" s="926"/>
      <c r="T1522" s="926"/>
      <c r="U1522" s="926"/>
      <c r="V1522" s="926"/>
      <c r="W1522" s="926"/>
      <c r="X1522" s="926"/>
      <c r="Y1522" s="926"/>
      <c r="Z1522" s="926"/>
      <c r="AA1522" s="926"/>
      <c r="AB1522" s="926"/>
      <c r="AC1522" s="926"/>
      <c r="AD1522" s="926"/>
      <c r="AE1522" s="926"/>
    </row>
    <row r="1523" spans="1:31" ht="15" hidden="1" customHeight="1" thickBot="1" x14ac:dyDescent="0.25">
      <c r="A1523" s="943"/>
      <c r="B1523" s="938"/>
      <c r="C1523" s="891"/>
      <c r="D1523" s="891"/>
      <c r="E1523" s="984">
        <f t="shared" si="166"/>
        <v>0</v>
      </c>
      <c r="F1523" s="890">
        <f>IF(A1523=0,0,ROUND(E1523/VLOOKUP(A1523,'Teaching Areas'!$A$18:$B$86,2,FALSE),0))</f>
        <v>0</v>
      </c>
      <c r="G1523" s="891"/>
      <c r="H1523" s="890" t="str">
        <f t="shared" si="167"/>
        <v/>
      </c>
      <c r="I1523" s="983"/>
      <c r="J1523" s="923"/>
      <c r="K1523" s="922"/>
      <c r="L1523" s="922"/>
      <c r="M1523" s="922"/>
      <c r="N1523" s="924"/>
      <c r="O1523" s="1096" t="str">
        <f t="shared" si="169"/>
        <v/>
      </c>
      <c r="P1523" s="926"/>
      <c r="Q1523" s="926"/>
      <c r="R1523" s="926"/>
      <c r="S1523" s="926"/>
      <c r="T1523" s="926"/>
      <c r="U1523" s="926"/>
      <c r="V1523" s="926"/>
      <c r="W1523" s="926"/>
      <c r="X1523" s="926"/>
      <c r="Y1523" s="926"/>
      <c r="Z1523" s="926"/>
      <c r="AA1523" s="926"/>
      <c r="AB1523" s="926"/>
      <c r="AC1523" s="926"/>
      <c r="AD1523" s="926"/>
      <c r="AE1523" s="926"/>
    </row>
    <row r="1524" spans="1:31" ht="15" hidden="1" customHeight="1" thickBot="1" x14ac:dyDescent="0.25">
      <c r="A1524" s="943"/>
      <c r="B1524" s="938"/>
      <c r="C1524" s="891"/>
      <c r="D1524" s="891"/>
      <c r="E1524" s="984">
        <f t="shared" si="166"/>
        <v>0</v>
      </c>
      <c r="F1524" s="890">
        <f>IF(A1524=0,0,ROUND(E1524/VLOOKUP(A1524,'Teaching Areas'!$A$18:$B$86,2,FALSE),0))</f>
        <v>0</v>
      </c>
      <c r="G1524" s="891"/>
      <c r="H1524" s="890" t="str">
        <f t="shared" si="167"/>
        <v/>
      </c>
      <c r="I1524" s="983"/>
      <c r="J1524" s="923"/>
      <c r="K1524" s="922"/>
      <c r="L1524" s="922"/>
      <c r="M1524" s="922"/>
      <c r="N1524" s="924"/>
      <c r="O1524" s="1096" t="str">
        <f t="shared" si="169"/>
        <v/>
      </c>
      <c r="P1524" s="926"/>
      <c r="Q1524" s="926"/>
      <c r="R1524" s="926"/>
      <c r="S1524" s="926"/>
      <c r="T1524" s="926"/>
      <c r="U1524" s="926"/>
      <c r="V1524" s="926"/>
      <c r="W1524" s="926"/>
      <c r="X1524" s="926"/>
      <c r="Y1524" s="926"/>
      <c r="Z1524" s="926"/>
      <c r="AA1524" s="926"/>
      <c r="AB1524" s="926"/>
      <c r="AC1524" s="926"/>
      <c r="AD1524" s="926"/>
      <c r="AE1524" s="926"/>
    </row>
    <row r="1525" spans="1:31" ht="15" hidden="1" customHeight="1" thickBot="1" x14ac:dyDescent="0.25">
      <c r="A1525" s="943"/>
      <c r="B1525" s="938"/>
      <c r="C1525" s="891"/>
      <c r="D1525" s="891"/>
      <c r="E1525" s="984">
        <f t="shared" si="166"/>
        <v>0</v>
      </c>
      <c r="F1525" s="890">
        <f>IF(A1525=0,0,ROUND(E1525/VLOOKUP(A1525,'Teaching Areas'!$A$18:$B$86,2,FALSE),0))</f>
        <v>0</v>
      </c>
      <c r="G1525" s="891"/>
      <c r="H1525" s="890" t="str">
        <f t="shared" si="167"/>
        <v/>
      </c>
      <c r="I1525" s="983"/>
      <c r="J1525" s="923"/>
      <c r="K1525" s="922"/>
      <c r="L1525" s="922"/>
      <c r="M1525" s="922"/>
      <c r="N1525" s="924"/>
      <c r="O1525" s="1096" t="str">
        <f t="shared" si="169"/>
        <v/>
      </c>
      <c r="P1525" s="926"/>
      <c r="Q1525" s="926"/>
      <c r="R1525" s="926"/>
      <c r="S1525" s="926"/>
      <c r="T1525" s="926"/>
      <c r="U1525" s="926"/>
      <c r="V1525" s="926"/>
      <c r="W1525" s="926"/>
      <c r="X1525" s="926"/>
      <c r="Y1525" s="926"/>
      <c r="Z1525" s="926"/>
      <c r="AA1525" s="926"/>
      <c r="AB1525" s="926"/>
      <c r="AC1525" s="926"/>
      <c r="AD1525" s="926"/>
      <c r="AE1525" s="926"/>
    </row>
    <row r="1526" spans="1:31" ht="15" hidden="1" customHeight="1" thickBot="1" x14ac:dyDescent="0.25">
      <c r="A1526" s="943"/>
      <c r="B1526" s="938"/>
      <c r="C1526" s="891"/>
      <c r="D1526" s="891"/>
      <c r="E1526" s="984">
        <f t="shared" si="166"/>
        <v>0</v>
      </c>
      <c r="F1526" s="890">
        <f>IF(A1526=0,0,ROUND(E1526/VLOOKUP(A1526,'Teaching Areas'!$A$18:$B$86,2,FALSE),0))</f>
        <v>0</v>
      </c>
      <c r="G1526" s="891"/>
      <c r="H1526" s="890" t="str">
        <f t="shared" si="167"/>
        <v/>
      </c>
      <c r="I1526" s="983"/>
      <c r="J1526" s="923"/>
      <c r="K1526" s="922"/>
      <c r="L1526" s="922"/>
      <c r="M1526" s="922"/>
      <c r="N1526" s="924"/>
      <c r="O1526" s="1096" t="str">
        <f t="shared" si="169"/>
        <v/>
      </c>
      <c r="P1526" s="926"/>
      <c r="Q1526" s="926"/>
      <c r="R1526" s="926"/>
      <c r="S1526" s="926"/>
      <c r="T1526" s="926"/>
      <c r="U1526" s="926"/>
      <c r="V1526" s="926"/>
      <c r="W1526" s="926"/>
      <c r="X1526" s="926"/>
      <c r="Y1526" s="926"/>
      <c r="Z1526" s="926"/>
      <c r="AA1526" s="926"/>
      <c r="AB1526" s="926"/>
      <c r="AC1526" s="926"/>
      <c r="AD1526" s="926"/>
      <c r="AE1526" s="926"/>
    </row>
    <row r="1527" spans="1:31" ht="15" hidden="1" customHeight="1" thickBot="1" x14ac:dyDescent="0.25">
      <c r="A1527" s="943"/>
      <c r="B1527" s="938"/>
      <c r="C1527" s="891"/>
      <c r="D1527" s="891"/>
      <c r="E1527" s="984">
        <f t="shared" si="166"/>
        <v>0</v>
      </c>
      <c r="F1527" s="890">
        <f>IF(A1527=0,0,ROUND(E1527/VLOOKUP(A1527,'Teaching Areas'!$A$18:$B$86,2,FALSE),0))</f>
        <v>0</v>
      </c>
      <c r="G1527" s="891"/>
      <c r="H1527" s="890" t="str">
        <f t="shared" si="167"/>
        <v/>
      </c>
      <c r="I1527" s="983"/>
      <c r="J1527" s="923"/>
      <c r="K1527" s="922"/>
      <c r="L1527" s="922"/>
      <c r="M1527" s="922"/>
      <c r="N1527" s="924"/>
      <c r="O1527" s="1096" t="str">
        <f t="shared" si="169"/>
        <v/>
      </c>
      <c r="P1527" s="926"/>
      <c r="Q1527" s="926"/>
      <c r="R1527" s="926"/>
      <c r="S1527" s="926"/>
      <c r="T1527" s="926"/>
      <c r="U1527" s="926"/>
      <c r="V1527" s="926"/>
      <c r="W1527" s="926"/>
      <c r="X1527" s="926"/>
      <c r="Y1527" s="926"/>
      <c r="Z1527" s="926"/>
      <c r="AA1527" s="926"/>
      <c r="AB1527" s="926"/>
      <c r="AC1527" s="926"/>
      <c r="AD1527" s="926"/>
      <c r="AE1527" s="926"/>
    </row>
    <row r="1528" spans="1:31" ht="15" hidden="1" customHeight="1" thickBot="1" x14ac:dyDescent="0.25">
      <c r="A1528" s="943"/>
      <c r="B1528" s="938"/>
      <c r="C1528" s="891"/>
      <c r="D1528" s="891"/>
      <c r="E1528" s="984">
        <f t="shared" si="166"/>
        <v>0</v>
      </c>
      <c r="F1528" s="890">
        <f>IF(A1528=0,0,ROUND(E1528/VLOOKUP(A1528,'Teaching Areas'!$A$18:$B$86,2,FALSE),0))</f>
        <v>0</v>
      </c>
      <c r="G1528" s="891"/>
      <c r="H1528" s="890" t="str">
        <f t="shared" si="167"/>
        <v/>
      </c>
      <c r="I1528" s="983"/>
      <c r="J1528" s="923"/>
      <c r="K1528" s="922"/>
      <c r="L1528" s="922"/>
      <c r="M1528" s="922"/>
      <c r="N1528" s="924"/>
      <c r="O1528" s="1096" t="str">
        <f t="shared" si="169"/>
        <v/>
      </c>
      <c r="P1528" s="926"/>
      <c r="Q1528" s="926"/>
      <c r="R1528" s="926"/>
      <c r="S1528" s="926"/>
      <c r="T1528" s="926"/>
      <c r="U1528" s="926"/>
      <c r="V1528" s="926"/>
      <c r="W1528" s="926"/>
      <c r="X1528" s="926"/>
      <c r="Y1528" s="926"/>
      <c r="Z1528" s="926"/>
      <c r="AA1528" s="926"/>
      <c r="AB1528" s="926"/>
      <c r="AC1528" s="926"/>
      <c r="AD1528" s="926"/>
      <c r="AE1528" s="926"/>
    </row>
    <row r="1529" spans="1:31" ht="15" hidden="1" customHeight="1" thickBot="1" x14ac:dyDescent="0.25">
      <c r="A1529" s="943"/>
      <c r="B1529" s="938"/>
      <c r="C1529" s="891"/>
      <c r="D1529" s="891"/>
      <c r="E1529" s="984">
        <f t="shared" si="166"/>
        <v>0</v>
      </c>
      <c r="F1529" s="890">
        <f>IF(A1529=0,0,ROUND(E1529/VLOOKUP(A1529,'Teaching Areas'!$A$18:$B$86,2,FALSE),0))</f>
        <v>0</v>
      </c>
      <c r="G1529" s="891"/>
      <c r="H1529" s="890" t="str">
        <f t="shared" si="167"/>
        <v/>
      </c>
      <c r="I1529" s="983"/>
      <c r="J1529" s="923"/>
      <c r="K1529" s="922"/>
      <c r="L1529" s="922"/>
      <c r="M1529" s="922"/>
      <c r="N1529" s="924"/>
      <c r="O1529" s="1096" t="str">
        <f t="shared" si="169"/>
        <v/>
      </c>
      <c r="P1529" s="926"/>
      <c r="Q1529" s="926"/>
      <c r="R1529" s="926"/>
      <c r="S1529" s="926"/>
      <c r="T1529" s="926"/>
      <c r="U1529" s="926"/>
      <c r="V1529" s="926"/>
      <c r="W1529" s="926"/>
      <c r="X1529" s="926"/>
      <c r="Y1529" s="926"/>
      <c r="Z1529" s="926"/>
      <c r="AA1529" s="926"/>
      <c r="AB1529" s="926"/>
      <c r="AC1529" s="926"/>
      <c r="AD1529" s="926"/>
      <c r="AE1529" s="926"/>
    </row>
    <row r="1530" spans="1:31" ht="15" hidden="1" customHeight="1" thickBot="1" x14ac:dyDescent="0.25">
      <c r="A1530" s="943"/>
      <c r="B1530" s="939"/>
      <c r="C1530" s="891"/>
      <c r="D1530" s="891"/>
      <c r="E1530" s="984">
        <f t="shared" si="166"/>
        <v>0</v>
      </c>
      <c r="F1530" s="890">
        <f>IF(A1530=0,0,ROUND(E1530/VLOOKUP(A1530,'Teaching Areas'!$A$18:$B$86,2,FALSE),0))</f>
        <v>0</v>
      </c>
      <c r="G1530" s="892"/>
      <c r="H1530" s="890" t="str">
        <f t="shared" si="167"/>
        <v/>
      </c>
      <c r="I1530" s="985"/>
      <c r="J1530" s="923"/>
      <c r="K1530" s="922"/>
      <c r="L1530" s="922"/>
      <c r="M1530" s="922"/>
      <c r="N1530" s="924"/>
      <c r="O1530" s="1096" t="str">
        <f t="shared" si="169"/>
        <v/>
      </c>
      <c r="P1530" s="926"/>
      <c r="Q1530" s="926"/>
      <c r="R1530" s="926"/>
      <c r="S1530" s="926"/>
      <c r="T1530" s="926"/>
      <c r="U1530" s="926"/>
      <c r="V1530" s="926"/>
      <c r="W1530" s="926"/>
      <c r="X1530" s="926"/>
      <c r="Y1530" s="926"/>
      <c r="Z1530" s="926"/>
      <c r="AA1530" s="926"/>
      <c r="AB1530" s="926"/>
      <c r="AC1530" s="926"/>
      <c r="AD1530" s="926"/>
      <c r="AE1530" s="926"/>
    </row>
    <row r="1531" spans="1:31" ht="15" hidden="1" customHeight="1" thickBot="1" x14ac:dyDescent="0.25">
      <c r="A1531" s="943"/>
      <c r="B1531" s="939"/>
      <c r="C1531" s="891"/>
      <c r="D1531" s="891"/>
      <c r="E1531" s="984">
        <f t="shared" si="166"/>
        <v>0</v>
      </c>
      <c r="F1531" s="890">
        <f>IF(A1531=0,0,ROUND(E1531/VLOOKUP(A1531,'Teaching Areas'!$A$18:$B$86,2,FALSE),0))</f>
        <v>0</v>
      </c>
      <c r="G1531" s="892"/>
      <c r="H1531" s="890" t="str">
        <f t="shared" si="167"/>
        <v/>
      </c>
      <c r="I1531" s="985"/>
      <c r="J1531" s="923"/>
      <c r="K1531" s="922"/>
      <c r="L1531" s="922"/>
      <c r="M1531" s="922"/>
      <c r="N1531" s="924"/>
      <c r="O1531" s="1096" t="str">
        <f t="shared" si="169"/>
        <v/>
      </c>
      <c r="P1531" s="926"/>
      <c r="Q1531" s="926"/>
      <c r="R1531" s="926"/>
      <c r="S1531" s="926"/>
      <c r="T1531" s="926"/>
      <c r="U1531" s="926"/>
      <c r="V1531" s="926"/>
      <c r="W1531" s="926"/>
      <c r="X1531" s="926"/>
      <c r="Y1531" s="926"/>
      <c r="Z1531" s="926"/>
      <c r="AA1531" s="926"/>
      <c r="AB1531" s="926"/>
      <c r="AC1531" s="926"/>
      <c r="AD1531" s="926"/>
      <c r="AE1531" s="926"/>
    </row>
    <row r="1532" spans="1:31" ht="15" customHeight="1" thickBot="1" x14ac:dyDescent="0.25">
      <c r="A1532" s="944"/>
      <c r="B1532" s="940"/>
      <c r="C1532" s="930"/>
      <c r="D1532" s="930"/>
      <c r="E1532" s="987">
        <f t="shared" si="166"/>
        <v>0</v>
      </c>
      <c r="F1532" s="890">
        <f>IF(A1532=0,0,ROUND(E1532/VLOOKUP(A1532,'Teaching Areas'!$A$18:$B$86,2,FALSE),0))</f>
        <v>0</v>
      </c>
      <c r="G1532" s="930"/>
      <c r="H1532" s="890" t="str">
        <f t="shared" si="167"/>
        <v/>
      </c>
      <c r="I1532" s="986"/>
      <c r="J1532" s="931"/>
      <c r="K1532" s="935"/>
      <c r="L1532" s="935"/>
      <c r="M1532" s="935"/>
      <c r="N1532" s="936"/>
      <c r="O1532" s="1096" t="str">
        <f t="shared" si="169"/>
        <v/>
      </c>
      <c r="P1532" s="926"/>
      <c r="Q1532" s="926"/>
      <c r="R1532" s="926"/>
      <c r="S1532" s="926"/>
      <c r="T1532" s="926"/>
      <c r="U1532" s="926"/>
      <c r="V1532" s="926"/>
      <c r="W1532" s="926"/>
      <c r="X1532" s="926"/>
      <c r="Y1532" s="926"/>
      <c r="Z1532" s="926"/>
      <c r="AA1532" s="926"/>
      <c r="AB1532" s="926"/>
      <c r="AC1532" s="926"/>
      <c r="AD1532" s="926"/>
      <c r="AE1532" s="926"/>
    </row>
    <row r="1533" spans="1:31" ht="18" customHeight="1" thickBot="1" x14ac:dyDescent="0.25">
      <c r="A1533" s="1094" t="s">
        <v>940</v>
      </c>
      <c r="B1533" s="1095">
        <f>(COUNTIF(O1433:O1532,"S:"))+(COUNTIF(O1433:O1532,"P:"))</f>
        <v>5</v>
      </c>
      <c r="C1533" s="956"/>
      <c r="D1533" s="957" t="s">
        <v>4</v>
      </c>
      <c r="E1533" s="140">
        <f>SUM(E1433:E1532)</f>
        <v>570.20000000000005</v>
      </c>
      <c r="F1533" s="141">
        <f>SUM(F1433:F1532)</f>
        <v>115</v>
      </c>
      <c r="G1533" s="141">
        <f>SUM(G1433:G1532)</f>
        <v>160</v>
      </c>
      <c r="H1533" s="204">
        <f>SUM(H1433:H1532)</f>
        <v>45</v>
      </c>
      <c r="I1533" s="957" t="s">
        <v>838</v>
      </c>
      <c r="J1533" s="84">
        <f>IF(SUM(J1433:J1532)=0,0,AVERAGE(J1433:J1532))</f>
        <v>1</v>
      </c>
      <c r="K1533" s="85">
        <f t="shared" ref="K1533:N1533" si="170">IF(SUM(K1433:K1532)=0,0,AVERAGE(K1433:K1532))</f>
        <v>0</v>
      </c>
      <c r="L1533" s="85">
        <f t="shared" si="170"/>
        <v>0.5</v>
      </c>
      <c r="M1533" s="85">
        <f t="shared" si="170"/>
        <v>0</v>
      </c>
      <c r="N1533" s="86">
        <f t="shared" si="170"/>
        <v>0</v>
      </c>
      <c r="O1533" s="926"/>
      <c r="P1533" s="926"/>
      <c r="Q1533" s="926"/>
      <c r="R1533" s="926"/>
      <c r="S1533" s="926"/>
      <c r="T1533" s="926"/>
      <c r="U1533" s="926"/>
      <c r="V1533" s="926"/>
      <c r="W1533" s="926"/>
      <c r="X1533" s="926"/>
      <c r="Y1533" s="926"/>
      <c r="Z1533" s="926"/>
      <c r="AA1533" s="926"/>
      <c r="AB1533" s="926"/>
      <c r="AC1533" s="926"/>
      <c r="AD1533" s="926"/>
      <c r="AE1533" s="926"/>
    </row>
    <row r="1534" spans="1:31" ht="12" customHeight="1" thickBot="1" x14ac:dyDescent="0.25">
      <c r="A1534" s="1271"/>
      <c r="B1534" s="1272"/>
      <c r="C1534" s="958"/>
      <c r="D1534" s="958"/>
      <c r="E1534" s="958"/>
      <c r="F1534" s="958"/>
      <c r="G1534" s="958"/>
      <c r="H1534" s="958"/>
      <c r="I1534" s="958"/>
      <c r="J1534" s="959"/>
      <c r="K1534" s="959"/>
      <c r="L1534" s="959"/>
      <c r="M1534" s="959"/>
      <c r="N1534" s="960"/>
      <c r="O1534" s="926"/>
      <c r="P1534" s="926"/>
      <c r="Q1534" s="926"/>
      <c r="R1534" s="926"/>
      <c r="S1534" s="926"/>
      <c r="T1534" s="926"/>
      <c r="U1534" s="926"/>
      <c r="V1534" s="926"/>
      <c r="W1534" s="926"/>
      <c r="X1534" s="926"/>
      <c r="Y1534" s="926"/>
      <c r="Z1534" s="926"/>
      <c r="AA1534" s="926"/>
      <c r="AB1534" s="926"/>
      <c r="AC1534" s="926"/>
      <c r="AD1534" s="926"/>
      <c r="AE1534" s="926"/>
    </row>
    <row r="1535" spans="1:31" ht="18" customHeight="1" thickBot="1" x14ac:dyDescent="0.25">
      <c r="A1535" s="1099" t="s">
        <v>946</v>
      </c>
      <c r="B1535" s="1100">
        <f>B1428+B1533</f>
        <v>16</v>
      </c>
      <c r="C1535" s="947"/>
      <c r="D1535" s="948" t="s">
        <v>944</v>
      </c>
      <c r="E1535" s="966">
        <f>E1428+E1533</f>
        <v>1395.2</v>
      </c>
      <c r="F1535" s="967">
        <f t="shared" ref="F1535:H1535" si="171">F1428+F1533</f>
        <v>445</v>
      </c>
      <c r="G1535" s="967">
        <f t="shared" si="171"/>
        <v>539</v>
      </c>
      <c r="H1535" s="968">
        <f t="shared" si="171"/>
        <v>94</v>
      </c>
      <c r="I1535" s="948" t="s">
        <v>945</v>
      </c>
      <c r="J1535" s="963">
        <f>IF(SUM(J1428+J1533)=0,"",AVERAGE(J1328:J1427,J1433:J1532))</f>
        <v>1</v>
      </c>
      <c r="K1535" s="964" t="str">
        <f t="shared" ref="K1535:N1535" si="172">IF(SUM(K1428+K1533)=0,"",AVERAGE(K1328:K1427,K1433:K1532))</f>
        <v/>
      </c>
      <c r="L1535" s="964">
        <f t="shared" si="172"/>
        <v>0.5</v>
      </c>
      <c r="M1535" s="964" t="str">
        <f t="shared" ref="M1535" si="173">IF(SUM(M1428+M1533)=0,"",AVERAGE(M1328:M1427,M1433:M1532))</f>
        <v/>
      </c>
      <c r="N1535" s="965" t="str">
        <f t="shared" si="172"/>
        <v/>
      </c>
      <c r="O1535" s="926"/>
      <c r="P1535" s="926"/>
      <c r="Q1535" s="926"/>
      <c r="R1535" s="926"/>
      <c r="S1535" s="926"/>
      <c r="T1535" s="926"/>
      <c r="U1535" s="926"/>
      <c r="V1535" s="926"/>
      <c r="W1535" s="926"/>
      <c r="X1535" s="926"/>
      <c r="Y1535" s="926"/>
      <c r="Z1535" s="926"/>
      <c r="AA1535" s="926"/>
      <c r="AB1535" s="926"/>
      <c r="AC1535" s="926"/>
      <c r="AD1535" s="926"/>
      <c r="AE1535" s="926"/>
    </row>
    <row r="1536" spans="1:31" ht="12" customHeight="1" thickBot="1" x14ac:dyDescent="0.25">
      <c r="A1536" s="1273"/>
      <c r="B1536" s="1274"/>
      <c r="C1536" s="961"/>
      <c r="D1536" s="961"/>
      <c r="E1536" s="961"/>
      <c r="F1536" s="961"/>
      <c r="G1536" s="961"/>
      <c r="H1536" s="961"/>
      <c r="I1536" s="961"/>
      <c r="J1536" s="962"/>
      <c r="K1536" s="962"/>
      <c r="L1536" s="962"/>
      <c r="M1536" s="962"/>
      <c r="N1536" s="934"/>
      <c r="O1536" s="926"/>
      <c r="P1536" s="926"/>
      <c r="Q1536" s="926"/>
      <c r="R1536" s="926"/>
      <c r="S1536" s="926"/>
      <c r="T1536" s="926"/>
      <c r="U1536" s="926"/>
      <c r="V1536" s="926"/>
      <c r="W1536" s="926"/>
      <c r="X1536" s="926"/>
      <c r="Y1536" s="926"/>
      <c r="Z1536" s="926"/>
      <c r="AA1536" s="926"/>
      <c r="AB1536" s="926"/>
      <c r="AC1536" s="926"/>
      <c r="AD1536" s="926"/>
      <c r="AE1536" s="926"/>
    </row>
    <row r="1537" spans="1:31" ht="13.5" thickBot="1" x14ac:dyDescent="0.25">
      <c r="A1537" s="1275"/>
      <c r="B1537" s="1275"/>
      <c r="C1537" s="925"/>
      <c r="D1537" s="925"/>
      <c r="E1537" s="925"/>
      <c r="F1537" s="925"/>
      <c r="G1537" s="925"/>
      <c r="H1537" s="925"/>
      <c r="I1537" s="925"/>
      <c r="J1537" s="926"/>
      <c r="K1537" s="926"/>
      <c r="L1537" s="926"/>
      <c r="M1537" s="926"/>
      <c r="N1537" s="926"/>
      <c r="O1537" s="926"/>
      <c r="P1537" s="926"/>
      <c r="Q1537" s="926"/>
      <c r="R1537" s="926"/>
      <c r="S1537" s="926"/>
      <c r="T1537" s="926"/>
      <c r="U1537" s="926"/>
      <c r="V1537" s="926"/>
      <c r="W1537" s="926"/>
      <c r="X1537" s="926"/>
      <c r="Y1537" s="926"/>
      <c r="Z1537" s="926"/>
      <c r="AA1537" s="926"/>
      <c r="AB1537" s="926"/>
      <c r="AC1537" s="926"/>
      <c r="AD1537" s="926"/>
      <c r="AE1537" s="926"/>
    </row>
    <row r="1538" spans="1:31" ht="24" customHeight="1" thickBot="1" x14ac:dyDescent="0.25">
      <c r="A1538" s="942" t="s">
        <v>687</v>
      </c>
      <c r="B1538" s="1301" t="str">
        <f>'Setup Page'!C15</f>
        <v>Vryheid Engineering</v>
      </c>
      <c r="C1538" s="1302"/>
      <c r="D1538" s="1303"/>
      <c r="E1538" s="1296" t="s">
        <v>739</v>
      </c>
      <c r="F1538" s="1297"/>
      <c r="G1538" s="1298" t="s">
        <v>763</v>
      </c>
      <c r="H1538" s="1299"/>
      <c r="I1538" s="1090" t="s">
        <v>928</v>
      </c>
      <c r="J1538" s="1298" t="s">
        <v>1053</v>
      </c>
      <c r="K1538" s="1299"/>
      <c r="L1538" s="1299"/>
      <c r="M1538" s="1299"/>
      <c r="N1538" s="1300"/>
      <c r="O1538" s="926"/>
      <c r="P1538" s="926"/>
      <c r="Q1538" s="926"/>
      <c r="R1538" s="926"/>
      <c r="S1538" s="926"/>
      <c r="T1538" s="926"/>
      <c r="U1538" s="926"/>
      <c r="V1538" s="926"/>
      <c r="W1538" s="926"/>
      <c r="X1538" s="926"/>
      <c r="Y1538" s="926"/>
      <c r="Z1538" s="926"/>
      <c r="AA1538" s="926"/>
      <c r="AB1538" s="926"/>
      <c r="AC1538" s="926"/>
      <c r="AD1538" s="926"/>
      <c r="AE1538" s="926"/>
    </row>
    <row r="1539" spans="1:31" ht="12" customHeight="1" thickBot="1" x14ac:dyDescent="0.25">
      <c r="A1539" s="941"/>
      <c r="B1539" s="932"/>
      <c r="C1539" s="932"/>
      <c r="D1539" s="932"/>
      <c r="E1539" s="932"/>
      <c r="F1539" s="932"/>
      <c r="G1539" s="932"/>
      <c r="H1539" s="932"/>
      <c r="I1539" s="932"/>
      <c r="J1539" s="926"/>
      <c r="K1539" s="926"/>
      <c r="L1539" s="926"/>
      <c r="M1539" s="926"/>
      <c r="N1539" s="934"/>
      <c r="O1539" s="926"/>
      <c r="P1539" s="926"/>
      <c r="Q1539" s="926"/>
      <c r="R1539" s="926"/>
      <c r="S1539" s="926"/>
      <c r="T1539" s="926"/>
      <c r="U1539" s="926"/>
      <c r="V1539" s="926"/>
      <c r="W1539" s="926"/>
      <c r="X1539" s="926"/>
      <c r="Y1539" s="926"/>
      <c r="Z1539" s="926"/>
      <c r="AA1539" s="926"/>
      <c r="AB1539" s="926"/>
      <c r="AC1539" s="926"/>
      <c r="AD1539" s="926"/>
      <c r="AE1539" s="926"/>
    </row>
    <row r="1540" spans="1:31" ht="24" customHeight="1" x14ac:dyDescent="0.2">
      <c r="A1540" s="933" t="s">
        <v>684</v>
      </c>
      <c r="B1540" s="1287" t="s">
        <v>933</v>
      </c>
      <c r="C1540" s="1287"/>
      <c r="D1540" s="1287"/>
      <c r="E1540" s="1287"/>
      <c r="F1540" s="1287"/>
      <c r="G1540" s="1287"/>
      <c r="H1540" s="1287"/>
      <c r="I1540" s="1287"/>
      <c r="J1540" s="1287"/>
      <c r="K1540" s="1287"/>
      <c r="L1540" s="1287"/>
      <c r="M1540" s="1288"/>
      <c r="N1540" s="1289"/>
      <c r="O1540" s="926"/>
      <c r="P1540" s="926"/>
      <c r="Q1540" s="926"/>
      <c r="R1540" s="926"/>
      <c r="S1540" s="926"/>
      <c r="T1540" s="926"/>
      <c r="U1540" s="926"/>
      <c r="V1540" s="926"/>
      <c r="W1540" s="926"/>
      <c r="X1540" s="926"/>
      <c r="Y1540" s="926"/>
      <c r="Z1540" s="926"/>
      <c r="AA1540" s="926"/>
      <c r="AB1540" s="926"/>
      <c r="AC1540" s="926"/>
      <c r="AD1540" s="926"/>
      <c r="AE1540" s="926"/>
    </row>
    <row r="1541" spans="1:31" ht="21" customHeight="1" x14ac:dyDescent="0.2">
      <c r="A1541" s="927"/>
      <c r="B1541" s="1087"/>
      <c r="C1541" s="1087"/>
      <c r="D1541" s="1087"/>
      <c r="E1541" s="1292" t="s">
        <v>837</v>
      </c>
      <c r="F1541" s="1292" t="s">
        <v>735</v>
      </c>
      <c r="G1541" s="1292" t="s">
        <v>926</v>
      </c>
      <c r="H1541" s="1292" t="s">
        <v>927</v>
      </c>
      <c r="I1541" s="1087"/>
      <c r="J1541" s="1293" t="s">
        <v>756</v>
      </c>
      <c r="K1541" s="1293"/>
      <c r="L1541" s="1293"/>
      <c r="M1541" s="1294"/>
      <c r="N1541" s="1295"/>
      <c r="O1541" s="945"/>
      <c r="P1541" s="946"/>
      <c r="Q1541" s="926"/>
      <c r="R1541" s="926"/>
      <c r="S1541" s="926"/>
      <c r="T1541" s="926"/>
      <c r="U1541" s="926"/>
      <c r="V1541" s="926"/>
      <c r="W1541" s="926"/>
      <c r="X1541" s="926"/>
      <c r="Y1541" s="926"/>
      <c r="Z1541" s="926"/>
      <c r="AA1541" s="926"/>
      <c r="AB1541" s="926"/>
      <c r="AC1541" s="926"/>
      <c r="AD1541" s="926"/>
      <c r="AE1541" s="926"/>
    </row>
    <row r="1542" spans="1:31" ht="30" customHeight="1" thickBot="1" x14ac:dyDescent="0.25">
      <c r="A1542" s="950" t="s">
        <v>755</v>
      </c>
      <c r="B1542" s="1088" t="s">
        <v>686</v>
      </c>
      <c r="C1542" s="1088" t="s">
        <v>737</v>
      </c>
      <c r="D1542" s="1088" t="s">
        <v>738</v>
      </c>
      <c r="E1542" s="1280"/>
      <c r="F1542" s="1280"/>
      <c r="G1542" s="1280"/>
      <c r="H1542" s="1280"/>
      <c r="I1542" s="1088" t="s">
        <v>736</v>
      </c>
      <c r="J1542" s="1013" t="s">
        <v>757</v>
      </c>
      <c r="K1542" s="1013" t="s">
        <v>758</v>
      </c>
      <c r="L1542" s="1013" t="s">
        <v>759</v>
      </c>
      <c r="M1542" s="1013" t="s">
        <v>760</v>
      </c>
      <c r="N1542" s="1014" t="s">
        <v>857</v>
      </c>
      <c r="O1542" s="945"/>
      <c r="P1542" s="946"/>
      <c r="Q1542" s="926"/>
      <c r="R1542" s="926"/>
      <c r="S1542" s="926"/>
      <c r="T1542" s="926"/>
      <c r="U1542" s="926"/>
      <c r="V1542" s="926"/>
      <c r="W1542" s="926"/>
      <c r="X1542" s="926"/>
      <c r="Y1542" s="926"/>
      <c r="Z1542" s="926"/>
      <c r="AA1542" s="926"/>
      <c r="AB1542" s="926"/>
      <c r="AC1542" s="926"/>
      <c r="AD1542" s="926"/>
      <c r="AE1542" s="926"/>
    </row>
    <row r="1543" spans="1:31" ht="15" customHeight="1" x14ac:dyDescent="0.2">
      <c r="A1543" s="1032" t="str">
        <f>IF(B1543=0,"Insert Room Name First","Class Room")</f>
        <v>Class Room</v>
      </c>
      <c r="B1543" s="937" t="s">
        <v>1108</v>
      </c>
      <c r="C1543" s="893">
        <v>11</v>
      </c>
      <c r="D1543" s="893">
        <v>10</v>
      </c>
      <c r="E1543" s="890">
        <f>C1543*D1543</f>
        <v>110</v>
      </c>
      <c r="F1543" s="890">
        <f>IF(A1543="Insert Room Name First",0,ROUND(E1543/VLOOKUP(A1543,'Teaching Areas'!$A$2:$B$15,2,FALSE),0))</f>
        <v>44</v>
      </c>
      <c r="G1543" s="893">
        <v>35</v>
      </c>
      <c r="H1543" s="890">
        <f>IF(F1543=0,"",G1543-F1543)</f>
        <v>-9</v>
      </c>
      <c r="I1543" s="982"/>
      <c r="J1543" s="922"/>
      <c r="K1543" s="922"/>
      <c r="L1543" s="922"/>
      <c r="M1543" s="922"/>
      <c r="N1543" s="924"/>
      <c r="O1543" s="926"/>
      <c r="P1543" s="926"/>
      <c r="Q1543" s="926"/>
      <c r="R1543" s="926"/>
      <c r="S1543" s="926"/>
      <c r="T1543" s="926"/>
      <c r="U1543" s="926"/>
      <c r="V1543" s="926"/>
      <c r="W1543" s="926"/>
      <c r="X1543" s="926"/>
      <c r="Y1543" s="926"/>
      <c r="Z1543" s="926"/>
      <c r="AA1543" s="926"/>
      <c r="AB1543" s="926"/>
      <c r="AC1543" s="926"/>
      <c r="AD1543" s="926"/>
      <c r="AE1543" s="926"/>
    </row>
    <row r="1544" spans="1:31" ht="15" customHeight="1" x14ac:dyDescent="0.2">
      <c r="A1544" s="1032" t="str">
        <f t="shared" ref="A1544:A1607" si="174">IF(B1544=0,"Insert Room Name First","Class Room")</f>
        <v>Class Room</v>
      </c>
      <c r="B1544" s="938" t="s">
        <v>1109</v>
      </c>
      <c r="C1544" s="893">
        <v>11</v>
      </c>
      <c r="D1544" s="893">
        <v>10</v>
      </c>
      <c r="E1544" s="984">
        <f t="shared" ref="E1544:E1642" si="175">C1544*D1544</f>
        <v>110</v>
      </c>
      <c r="F1544" s="890">
        <f>IF(A1544="Insert Room Name First",0,ROUND(E1544/VLOOKUP(A1544,'Teaching Areas'!$A$2:$B$15,2,FALSE),0))</f>
        <v>44</v>
      </c>
      <c r="G1544" s="893">
        <v>35</v>
      </c>
      <c r="H1544" s="890">
        <f t="shared" ref="H1544:H1642" si="176">IF(F1544=0,"",G1544-F1544)</f>
        <v>-9</v>
      </c>
      <c r="I1544" s="983"/>
      <c r="J1544" s="923"/>
      <c r="K1544" s="922"/>
      <c r="L1544" s="922"/>
      <c r="M1544" s="922"/>
      <c r="N1544" s="924"/>
      <c r="O1544" s="926"/>
      <c r="P1544" s="926"/>
      <c r="Q1544" s="926"/>
      <c r="R1544" s="926"/>
      <c r="S1544" s="926"/>
      <c r="T1544" s="926"/>
      <c r="U1544" s="926"/>
      <c r="V1544" s="926"/>
      <c r="W1544" s="926"/>
      <c r="X1544" s="926"/>
      <c r="Y1544" s="926"/>
      <c r="Z1544" s="926"/>
      <c r="AA1544" s="926"/>
      <c r="AB1544" s="926"/>
      <c r="AC1544" s="926"/>
      <c r="AD1544" s="926"/>
      <c r="AE1544" s="926"/>
    </row>
    <row r="1545" spans="1:31" ht="15" customHeight="1" x14ac:dyDescent="0.2">
      <c r="A1545" s="1032" t="str">
        <f t="shared" si="174"/>
        <v>Class Room</v>
      </c>
      <c r="B1545" s="938" t="s">
        <v>1110</v>
      </c>
      <c r="C1545" s="893">
        <v>11</v>
      </c>
      <c r="D1545" s="893">
        <v>10</v>
      </c>
      <c r="E1545" s="984">
        <f t="shared" si="175"/>
        <v>110</v>
      </c>
      <c r="F1545" s="890">
        <f>IF(A1545="Insert Room Name First",0,ROUND(E1545/VLOOKUP(A1545,'Teaching Areas'!$A$2:$B$15,2,FALSE),0))</f>
        <v>44</v>
      </c>
      <c r="G1545" s="893">
        <v>35</v>
      </c>
      <c r="H1545" s="890">
        <f t="shared" si="176"/>
        <v>-9</v>
      </c>
      <c r="I1545" s="983"/>
      <c r="J1545" s="923"/>
      <c r="K1545" s="922"/>
      <c r="L1545" s="922"/>
      <c r="M1545" s="922"/>
      <c r="N1545" s="924"/>
      <c r="O1545" s="926"/>
      <c r="P1545" s="926"/>
      <c r="Q1545" s="926"/>
      <c r="R1545" s="926"/>
      <c r="S1545" s="926"/>
      <c r="T1545" s="926"/>
      <c r="U1545" s="926"/>
      <c r="V1545" s="926"/>
      <c r="W1545" s="926"/>
      <c r="X1545" s="926"/>
      <c r="Y1545" s="926"/>
      <c r="Z1545" s="926"/>
      <c r="AA1545" s="926"/>
      <c r="AB1545" s="926"/>
      <c r="AC1545" s="926"/>
      <c r="AD1545" s="926"/>
      <c r="AE1545" s="926"/>
    </row>
    <row r="1546" spans="1:31" ht="15" customHeight="1" x14ac:dyDescent="0.2">
      <c r="A1546" s="1032" t="str">
        <f t="shared" si="174"/>
        <v>Class Room</v>
      </c>
      <c r="B1546" s="938" t="s">
        <v>1111</v>
      </c>
      <c r="C1546" s="893">
        <v>11</v>
      </c>
      <c r="D1546" s="893">
        <v>10</v>
      </c>
      <c r="E1546" s="984">
        <f t="shared" si="175"/>
        <v>110</v>
      </c>
      <c r="F1546" s="890">
        <f>IF(A1546="Insert Room Name First",0,ROUND(E1546/VLOOKUP(A1546,'Teaching Areas'!$A$2:$B$15,2,FALSE),0))</f>
        <v>44</v>
      </c>
      <c r="G1546" s="893">
        <v>35</v>
      </c>
      <c r="H1546" s="890">
        <f t="shared" si="176"/>
        <v>-9</v>
      </c>
      <c r="I1546" s="983"/>
      <c r="J1546" s="923"/>
      <c r="K1546" s="922"/>
      <c r="L1546" s="922"/>
      <c r="M1546" s="922"/>
      <c r="N1546" s="924"/>
      <c r="O1546" s="926"/>
      <c r="P1546" s="926"/>
      <c r="Q1546" s="926"/>
      <c r="R1546" s="926"/>
      <c r="S1546" s="926"/>
      <c r="T1546" s="926"/>
      <c r="U1546" s="926"/>
      <c r="V1546" s="926"/>
      <c r="W1546" s="926"/>
      <c r="X1546" s="926"/>
      <c r="Y1546" s="926"/>
      <c r="Z1546" s="926"/>
      <c r="AA1546" s="926"/>
      <c r="AB1546" s="926"/>
      <c r="AC1546" s="926"/>
      <c r="AD1546" s="926"/>
      <c r="AE1546" s="926"/>
    </row>
    <row r="1547" spans="1:31" ht="15" customHeight="1" x14ac:dyDescent="0.2">
      <c r="A1547" s="1032" t="str">
        <f t="shared" si="174"/>
        <v>Class Room</v>
      </c>
      <c r="B1547" s="938" t="s">
        <v>1112</v>
      </c>
      <c r="C1547" s="893">
        <v>11</v>
      </c>
      <c r="D1547" s="893">
        <v>10</v>
      </c>
      <c r="E1547" s="984">
        <f t="shared" si="175"/>
        <v>110</v>
      </c>
      <c r="F1547" s="890">
        <f>IF(A1547="Insert Room Name First",0,ROUND(E1547/VLOOKUP(A1547,'Teaching Areas'!$A$2:$B$15,2,FALSE),0))</f>
        <v>44</v>
      </c>
      <c r="G1547" s="893">
        <v>35</v>
      </c>
      <c r="H1547" s="890">
        <f t="shared" si="176"/>
        <v>-9</v>
      </c>
      <c r="I1547" s="983"/>
      <c r="J1547" s="923"/>
      <c r="K1547" s="922"/>
      <c r="L1547" s="922"/>
      <c r="M1547" s="922"/>
      <c r="N1547" s="924"/>
      <c r="O1547" s="926"/>
      <c r="P1547" s="926"/>
      <c r="Q1547" s="926"/>
      <c r="R1547" s="926"/>
      <c r="S1547" s="926"/>
      <c r="T1547" s="926"/>
      <c r="U1547" s="926"/>
      <c r="V1547" s="926"/>
      <c r="W1547" s="926"/>
      <c r="X1547" s="926"/>
      <c r="Y1547" s="926"/>
      <c r="Z1547" s="926"/>
      <c r="AA1547" s="926"/>
      <c r="AB1547" s="926"/>
      <c r="AC1547" s="926"/>
      <c r="AD1547" s="926"/>
      <c r="AE1547" s="926"/>
    </row>
    <row r="1548" spans="1:31" ht="15" customHeight="1" x14ac:dyDescent="0.2">
      <c r="A1548" s="1032" t="str">
        <f t="shared" si="174"/>
        <v>Class Room</v>
      </c>
      <c r="B1548" s="938" t="s">
        <v>1113</v>
      </c>
      <c r="C1548" s="893">
        <v>11</v>
      </c>
      <c r="D1548" s="893">
        <v>10</v>
      </c>
      <c r="E1548" s="984">
        <f t="shared" si="175"/>
        <v>110</v>
      </c>
      <c r="F1548" s="890">
        <f>IF(A1548="Insert Room Name First",0,ROUND(E1548/VLOOKUP(A1548,'Teaching Areas'!$A$2:$B$15,2,FALSE),0))</f>
        <v>44</v>
      </c>
      <c r="G1548" s="893">
        <v>35</v>
      </c>
      <c r="H1548" s="890">
        <f t="shared" si="176"/>
        <v>-9</v>
      </c>
      <c r="I1548" s="983"/>
      <c r="J1548" s="923"/>
      <c r="K1548" s="922"/>
      <c r="L1548" s="922"/>
      <c r="M1548" s="922"/>
      <c r="N1548" s="924"/>
      <c r="O1548" s="926"/>
      <c r="P1548" s="926"/>
      <c r="Q1548" s="926"/>
      <c r="R1548" s="926"/>
      <c r="S1548" s="926"/>
      <c r="T1548" s="926"/>
      <c r="U1548" s="926"/>
      <c r="V1548" s="926"/>
      <c r="W1548" s="926"/>
      <c r="X1548" s="926"/>
      <c r="Y1548" s="926"/>
      <c r="Z1548" s="926"/>
      <c r="AA1548" s="926"/>
      <c r="AB1548" s="926"/>
      <c r="AC1548" s="926"/>
      <c r="AD1548" s="926"/>
      <c r="AE1548" s="926"/>
    </row>
    <row r="1549" spans="1:31" ht="15" customHeight="1" x14ac:dyDescent="0.2">
      <c r="A1549" s="1032" t="str">
        <f t="shared" si="174"/>
        <v>Class Room</v>
      </c>
      <c r="B1549" s="938" t="s">
        <v>1114</v>
      </c>
      <c r="C1549" s="893">
        <v>11</v>
      </c>
      <c r="D1549" s="893">
        <v>10</v>
      </c>
      <c r="E1549" s="984">
        <f t="shared" si="175"/>
        <v>110</v>
      </c>
      <c r="F1549" s="890">
        <f>IF(A1549="Insert Room Name First",0,ROUND(E1549/VLOOKUP(A1549,'Teaching Areas'!$A$2:$B$15,2,FALSE),0))</f>
        <v>44</v>
      </c>
      <c r="G1549" s="893">
        <v>35</v>
      </c>
      <c r="H1549" s="890">
        <f t="shared" si="176"/>
        <v>-9</v>
      </c>
      <c r="I1549" s="983"/>
      <c r="J1549" s="923"/>
      <c r="K1549" s="922"/>
      <c r="L1549" s="922"/>
      <c r="M1549" s="922"/>
      <c r="N1549" s="924"/>
      <c r="O1549" s="926"/>
      <c r="P1549" s="926"/>
      <c r="Q1549" s="926"/>
      <c r="R1549" s="926"/>
      <c r="S1549" s="926"/>
      <c r="T1549" s="926"/>
      <c r="U1549" s="926"/>
      <c r="V1549" s="926"/>
      <c r="W1549" s="926"/>
      <c r="X1549" s="926"/>
      <c r="Y1549" s="926"/>
      <c r="Z1549" s="926"/>
      <c r="AA1549" s="926"/>
      <c r="AB1549" s="926"/>
      <c r="AC1549" s="926"/>
      <c r="AD1549" s="926"/>
      <c r="AE1549" s="926"/>
    </row>
    <row r="1550" spans="1:31" ht="15" customHeight="1" x14ac:dyDescent="0.2">
      <c r="A1550" s="1032" t="str">
        <f t="shared" si="174"/>
        <v>Class Room</v>
      </c>
      <c r="B1550" s="938" t="s">
        <v>1115</v>
      </c>
      <c r="C1550" s="893">
        <v>11</v>
      </c>
      <c r="D1550" s="893">
        <v>10</v>
      </c>
      <c r="E1550" s="984">
        <f t="shared" si="175"/>
        <v>110</v>
      </c>
      <c r="F1550" s="890">
        <f>IF(A1550="Insert Room Name First",0,ROUND(E1550/VLOOKUP(A1550,'Teaching Areas'!$A$2:$B$15,2,FALSE),0))</f>
        <v>44</v>
      </c>
      <c r="G1550" s="893">
        <v>35</v>
      </c>
      <c r="H1550" s="890">
        <f t="shared" si="176"/>
        <v>-9</v>
      </c>
      <c r="I1550" s="983"/>
      <c r="J1550" s="923"/>
      <c r="K1550" s="922"/>
      <c r="L1550" s="922"/>
      <c r="M1550" s="922"/>
      <c r="N1550" s="924"/>
      <c r="O1550" s="926"/>
      <c r="P1550" s="926"/>
      <c r="Q1550" s="926"/>
      <c r="R1550" s="926"/>
      <c r="S1550" s="926"/>
      <c r="T1550" s="926"/>
      <c r="U1550" s="926"/>
      <c r="V1550" s="926"/>
      <c r="W1550" s="926"/>
      <c r="X1550" s="926"/>
      <c r="Y1550" s="926"/>
      <c r="Z1550" s="926"/>
      <c r="AA1550" s="926"/>
      <c r="AB1550" s="926"/>
      <c r="AC1550" s="926"/>
      <c r="AD1550" s="926"/>
      <c r="AE1550" s="926"/>
    </row>
    <row r="1551" spans="1:31" ht="15" customHeight="1" x14ac:dyDescent="0.2">
      <c r="A1551" s="1032" t="str">
        <f t="shared" si="174"/>
        <v>Class Room</v>
      </c>
      <c r="B1551" s="938" t="s">
        <v>1116</v>
      </c>
      <c r="C1551" s="893">
        <v>11</v>
      </c>
      <c r="D1551" s="893">
        <v>10</v>
      </c>
      <c r="E1551" s="984">
        <f t="shared" si="175"/>
        <v>110</v>
      </c>
      <c r="F1551" s="890">
        <f>IF(A1551="Insert Room Name First",0,ROUND(E1551/VLOOKUP(A1551,'Teaching Areas'!$A$2:$B$15,2,FALSE),0))</f>
        <v>44</v>
      </c>
      <c r="G1551" s="893">
        <v>35</v>
      </c>
      <c r="H1551" s="890">
        <f t="shared" si="176"/>
        <v>-9</v>
      </c>
      <c r="I1551" s="983"/>
      <c r="J1551" s="923"/>
      <c r="K1551" s="922"/>
      <c r="L1551" s="922"/>
      <c r="M1551" s="922"/>
      <c r="N1551" s="924"/>
      <c r="O1551" s="926"/>
      <c r="P1551" s="926"/>
      <c r="Q1551" s="926"/>
      <c r="R1551" s="926"/>
      <c r="S1551" s="926"/>
      <c r="T1551" s="926"/>
      <c r="U1551" s="926"/>
      <c r="V1551" s="926"/>
      <c r="W1551" s="926"/>
      <c r="X1551" s="926"/>
      <c r="Y1551" s="926"/>
      <c r="Z1551" s="926"/>
      <c r="AA1551" s="926"/>
      <c r="AB1551" s="926"/>
      <c r="AC1551" s="926"/>
      <c r="AD1551" s="926"/>
      <c r="AE1551" s="926"/>
    </row>
    <row r="1552" spans="1:31" ht="15" customHeight="1" x14ac:dyDescent="0.2">
      <c r="A1552" s="1032" t="str">
        <f t="shared" si="174"/>
        <v>Class Room</v>
      </c>
      <c r="B1552" s="938" t="s">
        <v>1117</v>
      </c>
      <c r="C1552" s="893">
        <v>11</v>
      </c>
      <c r="D1552" s="893">
        <v>10</v>
      </c>
      <c r="E1552" s="984">
        <f t="shared" si="175"/>
        <v>110</v>
      </c>
      <c r="F1552" s="890">
        <f>IF(A1552="Insert Room Name First",0,ROUND(E1552/VLOOKUP(A1552,'Teaching Areas'!$A$2:$B$15,2,FALSE),0))</f>
        <v>44</v>
      </c>
      <c r="G1552" s="893">
        <v>35</v>
      </c>
      <c r="H1552" s="890">
        <f t="shared" si="176"/>
        <v>-9</v>
      </c>
      <c r="I1552" s="983"/>
      <c r="J1552" s="923"/>
      <c r="K1552" s="922"/>
      <c r="L1552" s="922"/>
      <c r="M1552" s="922"/>
      <c r="N1552" s="924"/>
      <c r="O1552" s="926"/>
      <c r="P1552" s="926"/>
      <c r="Q1552" s="926"/>
      <c r="R1552" s="926"/>
      <c r="S1552" s="926"/>
      <c r="T1552" s="926"/>
      <c r="U1552" s="926"/>
      <c r="V1552" s="926"/>
      <c r="W1552" s="926"/>
      <c r="X1552" s="926"/>
      <c r="Y1552" s="926"/>
      <c r="Z1552" s="926"/>
      <c r="AA1552" s="926"/>
      <c r="AB1552" s="926"/>
      <c r="AC1552" s="926"/>
      <c r="AD1552" s="926"/>
      <c r="AE1552" s="926"/>
    </row>
    <row r="1553" spans="1:31" ht="15" customHeight="1" x14ac:dyDescent="0.2">
      <c r="A1553" s="1032" t="str">
        <f t="shared" si="174"/>
        <v>Insert Room Name First</v>
      </c>
      <c r="B1553" s="938"/>
      <c r="C1553" s="891"/>
      <c r="D1553" s="891"/>
      <c r="E1553" s="984">
        <f t="shared" si="175"/>
        <v>0</v>
      </c>
      <c r="F1553" s="890">
        <f>IF(A1553="Insert Room Name First",0,ROUND(E1553/VLOOKUP(A1553,'Teaching Areas'!$A$2:$B$15,2,FALSE),0))</f>
        <v>0</v>
      </c>
      <c r="G1553" s="891"/>
      <c r="H1553" s="890" t="str">
        <f t="shared" si="176"/>
        <v/>
      </c>
      <c r="I1553" s="983"/>
      <c r="J1553" s="923"/>
      <c r="K1553" s="922"/>
      <c r="L1553" s="922"/>
      <c r="M1553" s="922"/>
      <c r="N1553" s="924"/>
      <c r="O1553" s="926"/>
      <c r="P1553" s="926"/>
      <c r="Q1553" s="926"/>
      <c r="R1553" s="926"/>
      <c r="S1553" s="926"/>
      <c r="T1553" s="926"/>
      <c r="U1553" s="926"/>
      <c r="V1553" s="926"/>
      <c r="W1553" s="926"/>
      <c r="X1553" s="926"/>
      <c r="Y1553" s="926"/>
      <c r="Z1553" s="926"/>
      <c r="AA1553" s="926"/>
      <c r="AB1553" s="926"/>
      <c r="AC1553" s="926"/>
      <c r="AD1553" s="926"/>
      <c r="AE1553" s="926"/>
    </row>
    <row r="1554" spans="1:31" ht="15" customHeight="1" x14ac:dyDescent="0.2">
      <c r="A1554" s="1032" t="str">
        <f t="shared" si="174"/>
        <v>Insert Room Name First</v>
      </c>
      <c r="B1554" s="938"/>
      <c r="C1554" s="891"/>
      <c r="D1554" s="891"/>
      <c r="E1554" s="984">
        <f t="shared" si="175"/>
        <v>0</v>
      </c>
      <c r="F1554" s="890">
        <f>IF(A1554="Insert Room Name First",0,ROUND(E1554/VLOOKUP(A1554,'Teaching Areas'!$A$2:$B$15,2,FALSE),0))</f>
        <v>0</v>
      </c>
      <c r="G1554" s="891"/>
      <c r="H1554" s="890" t="str">
        <f t="shared" si="176"/>
        <v/>
      </c>
      <c r="I1554" s="983"/>
      <c r="J1554" s="923"/>
      <c r="K1554" s="922"/>
      <c r="L1554" s="922"/>
      <c r="M1554" s="922"/>
      <c r="N1554" s="924"/>
      <c r="O1554" s="926"/>
      <c r="P1554" s="926"/>
      <c r="Q1554" s="926"/>
      <c r="R1554" s="926"/>
      <c r="S1554" s="926"/>
      <c r="T1554" s="926"/>
      <c r="U1554" s="926"/>
      <c r="V1554" s="926"/>
      <c r="W1554" s="926"/>
      <c r="X1554" s="926"/>
      <c r="Y1554" s="926"/>
      <c r="Z1554" s="926"/>
      <c r="AA1554" s="926"/>
      <c r="AB1554" s="926"/>
      <c r="AC1554" s="926"/>
      <c r="AD1554" s="926"/>
      <c r="AE1554" s="926"/>
    </row>
    <row r="1555" spans="1:31" ht="15" customHeight="1" x14ac:dyDescent="0.2">
      <c r="A1555" s="1032" t="str">
        <f t="shared" si="174"/>
        <v>Insert Room Name First</v>
      </c>
      <c r="B1555" s="938"/>
      <c r="C1555" s="891"/>
      <c r="D1555" s="891"/>
      <c r="E1555" s="984">
        <f t="shared" si="175"/>
        <v>0</v>
      </c>
      <c r="F1555" s="890">
        <f>IF(A1555="Insert Room Name First",0,ROUND(E1555/VLOOKUP(A1555,'Teaching Areas'!$A$2:$B$15,2,FALSE),0))</f>
        <v>0</v>
      </c>
      <c r="G1555" s="891"/>
      <c r="H1555" s="890" t="str">
        <f t="shared" si="176"/>
        <v/>
      </c>
      <c r="I1555" s="983"/>
      <c r="J1555" s="923"/>
      <c r="K1555" s="922"/>
      <c r="L1555" s="922"/>
      <c r="M1555" s="922"/>
      <c r="N1555" s="924"/>
      <c r="O1555" s="926"/>
      <c r="P1555" s="926"/>
      <c r="Q1555" s="926"/>
      <c r="R1555" s="926"/>
      <c r="S1555" s="926"/>
      <c r="T1555" s="926"/>
      <c r="U1555" s="926"/>
      <c r="V1555" s="926"/>
      <c r="W1555" s="926"/>
      <c r="X1555" s="926"/>
      <c r="Y1555" s="926"/>
      <c r="Z1555" s="926"/>
      <c r="AA1555" s="926"/>
      <c r="AB1555" s="926"/>
      <c r="AC1555" s="926"/>
      <c r="AD1555" s="926"/>
      <c r="AE1555" s="926"/>
    </row>
    <row r="1556" spans="1:31" ht="15" customHeight="1" x14ac:dyDescent="0.2">
      <c r="A1556" s="1032" t="str">
        <f t="shared" si="174"/>
        <v>Insert Room Name First</v>
      </c>
      <c r="B1556" s="938"/>
      <c r="C1556" s="891"/>
      <c r="D1556" s="891"/>
      <c r="E1556" s="984">
        <f t="shared" si="175"/>
        <v>0</v>
      </c>
      <c r="F1556" s="890">
        <f>IF(A1556="Insert Room Name First",0,ROUND(E1556/VLOOKUP(A1556,'Teaching Areas'!$A$2:$B$15,2,FALSE),0))</f>
        <v>0</v>
      </c>
      <c r="G1556" s="891"/>
      <c r="H1556" s="890" t="str">
        <f t="shared" si="176"/>
        <v/>
      </c>
      <c r="I1556" s="983"/>
      <c r="J1556" s="923"/>
      <c r="K1556" s="922"/>
      <c r="L1556" s="922"/>
      <c r="M1556" s="922"/>
      <c r="N1556" s="924"/>
      <c r="O1556" s="926"/>
      <c r="P1556" s="926"/>
      <c r="Q1556" s="926"/>
      <c r="R1556" s="926"/>
      <c r="S1556" s="926"/>
      <c r="T1556" s="926"/>
      <c r="U1556" s="926"/>
      <c r="V1556" s="926"/>
      <c r="W1556" s="926"/>
      <c r="X1556" s="926"/>
      <c r="Y1556" s="926"/>
      <c r="Z1556" s="926"/>
      <c r="AA1556" s="926"/>
      <c r="AB1556" s="926"/>
      <c r="AC1556" s="926"/>
      <c r="AD1556" s="926"/>
      <c r="AE1556" s="926"/>
    </row>
    <row r="1557" spans="1:31" ht="15" customHeight="1" x14ac:dyDescent="0.2">
      <c r="A1557" s="1032" t="str">
        <f t="shared" si="174"/>
        <v>Insert Room Name First</v>
      </c>
      <c r="B1557" s="938"/>
      <c r="C1557" s="891"/>
      <c r="D1557" s="891"/>
      <c r="E1557" s="984">
        <f t="shared" si="175"/>
        <v>0</v>
      </c>
      <c r="F1557" s="890">
        <f>IF(A1557="Insert Room Name First",0,ROUND(E1557/VLOOKUP(A1557,'Teaching Areas'!$A$2:$B$15,2,FALSE),0))</f>
        <v>0</v>
      </c>
      <c r="G1557" s="891"/>
      <c r="H1557" s="890" t="str">
        <f t="shared" si="176"/>
        <v/>
      </c>
      <c r="I1557" s="983"/>
      <c r="J1557" s="923"/>
      <c r="K1557" s="922"/>
      <c r="L1557" s="922"/>
      <c r="M1557" s="922"/>
      <c r="N1557" s="924"/>
      <c r="O1557" s="926"/>
      <c r="P1557" s="926"/>
      <c r="Q1557" s="926"/>
      <c r="R1557" s="926"/>
      <c r="S1557" s="926"/>
      <c r="T1557" s="926"/>
      <c r="U1557" s="926"/>
      <c r="V1557" s="926"/>
      <c r="W1557" s="926"/>
      <c r="X1557" s="926"/>
      <c r="Y1557" s="926"/>
      <c r="Z1557" s="926"/>
      <c r="AA1557" s="926"/>
      <c r="AB1557" s="926"/>
      <c r="AC1557" s="926"/>
      <c r="AD1557" s="926"/>
      <c r="AE1557" s="926"/>
    </row>
    <row r="1558" spans="1:31" ht="15" customHeight="1" x14ac:dyDescent="0.2">
      <c r="A1558" s="1032" t="str">
        <f t="shared" si="174"/>
        <v>Insert Room Name First</v>
      </c>
      <c r="B1558" s="938"/>
      <c r="C1558" s="891"/>
      <c r="D1558" s="891"/>
      <c r="E1558" s="984">
        <f t="shared" si="175"/>
        <v>0</v>
      </c>
      <c r="F1558" s="890">
        <f>IF(A1558="Insert Room Name First",0,ROUND(E1558/VLOOKUP(A1558,'Teaching Areas'!$A$2:$B$15,2,FALSE),0))</f>
        <v>0</v>
      </c>
      <c r="G1558" s="891"/>
      <c r="H1558" s="890" t="str">
        <f t="shared" si="176"/>
        <v/>
      </c>
      <c r="I1558" s="983"/>
      <c r="J1558" s="923"/>
      <c r="K1558" s="922"/>
      <c r="L1558" s="922"/>
      <c r="M1558" s="922"/>
      <c r="N1558" s="924"/>
      <c r="O1558" s="926"/>
      <c r="P1558" s="926"/>
      <c r="Q1558" s="926"/>
      <c r="R1558" s="926"/>
      <c r="S1558" s="926"/>
      <c r="T1558" s="926"/>
      <c r="U1558" s="926"/>
      <c r="V1558" s="926"/>
      <c r="W1558" s="926"/>
      <c r="X1558" s="926"/>
      <c r="Y1558" s="926"/>
      <c r="Z1558" s="926"/>
      <c r="AA1558" s="926"/>
      <c r="AB1558" s="926"/>
      <c r="AC1558" s="926"/>
      <c r="AD1558" s="926"/>
      <c r="AE1558" s="926"/>
    </row>
    <row r="1559" spans="1:31" ht="15" customHeight="1" x14ac:dyDescent="0.2">
      <c r="A1559" s="1032" t="str">
        <f t="shared" si="174"/>
        <v>Insert Room Name First</v>
      </c>
      <c r="B1559" s="938"/>
      <c r="C1559" s="891"/>
      <c r="D1559" s="891"/>
      <c r="E1559" s="984">
        <f t="shared" si="175"/>
        <v>0</v>
      </c>
      <c r="F1559" s="890">
        <f>IF(A1559="Insert Room Name First",0,ROUND(E1559/VLOOKUP(A1559,'Teaching Areas'!$A$2:$B$15,2,FALSE),0))</f>
        <v>0</v>
      </c>
      <c r="G1559" s="891"/>
      <c r="H1559" s="890" t="str">
        <f t="shared" si="176"/>
        <v/>
      </c>
      <c r="I1559" s="983"/>
      <c r="J1559" s="923"/>
      <c r="K1559" s="922"/>
      <c r="L1559" s="922"/>
      <c r="M1559" s="922"/>
      <c r="N1559" s="924"/>
      <c r="O1559" s="926"/>
      <c r="P1559" s="926"/>
      <c r="Q1559" s="926"/>
      <c r="R1559" s="926"/>
      <c r="S1559" s="926"/>
      <c r="T1559" s="926"/>
      <c r="U1559" s="926"/>
      <c r="V1559" s="926"/>
      <c r="W1559" s="926"/>
      <c r="X1559" s="926"/>
      <c r="Y1559" s="926"/>
      <c r="Z1559" s="926"/>
      <c r="AA1559" s="926"/>
      <c r="AB1559" s="926"/>
      <c r="AC1559" s="926"/>
      <c r="AD1559" s="926"/>
      <c r="AE1559" s="926"/>
    </row>
    <row r="1560" spans="1:31" ht="15" customHeight="1" x14ac:dyDescent="0.2">
      <c r="A1560" s="1032" t="str">
        <f t="shared" si="174"/>
        <v>Insert Room Name First</v>
      </c>
      <c r="B1560" s="938"/>
      <c r="C1560" s="891"/>
      <c r="D1560" s="891"/>
      <c r="E1560" s="984">
        <f t="shared" si="175"/>
        <v>0</v>
      </c>
      <c r="F1560" s="890">
        <f>IF(A1560="Insert Room Name First",0,ROUND(E1560/VLOOKUP(A1560,'Teaching Areas'!$A$2:$B$15,2,FALSE),0))</f>
        <v>0</v>
      </c>
      <c r="G1560" s="891"/>
      <c r="H1560" s="890" t="str">
        <f t="shared" si="176"/>
        <v/>
      </c>
      <c r="I1560" s="983"/>
      <c r="J1560" s="923"/>
      <c r="K1560" s="922"/>
      <c r="L1560" s="922"/>
      <c r="M1560" s="922"/>
      <c r="N1560" s="924"/>
      <c r="O1560" s="926"/>
      <c r="P1560" s="926"/>
      <c r="Q1560" s="926"/>
      <c r="R1560" s="926"/>
      <c r="S1560" s="926"/>
      <c r="T1560" s="926"/>
      <c r="U1560" s="926"/>
      <c r="V1560" s="926"/>
      <c r="W1560" s="926"/>
      <c r="X1560" s="926"/>
      <c r="Y1560" s="926"/>
      <c r="Z1560" s="926"/>
      <c r="AA1560" s="926"/>
      <c r="AB1560" s="926"/>
      <c r="AC1560" s="926"/>
      <c r="AD1560" s="926"/>
      <c r="AE1560" s="926"/>
    </row>
    <row r="1561" spans="1:31" ht="15" customHeight="1" x14ac:dyDescent="0.2">
      <c r="A1561" s="1032" t="str">
        <f t="shared" si="174"/>
        <v>Insert Room Name First</v>
      </c>
      <c r="B1561" s="938"/>
      <c r="C1561" s="891"/>
      <c r="D1561" s="891"/>
      <c r="E1561" s="984">
        <f t="shared" si="175"/>
        <v>0</v>
      </c>
      <c r="F1561" s="890">
        <f>IF(A1561="Insert Room Name First",0,ROUND(E1561/VLOOKUP(A1561,'Teaching Areas'!$A$2:$B$15,2,FALSE),0))</f>
        <v>0</v>
      </c>
      <c r="G1561" s="891"/>
      <c r="H1561" s="890" t="str">
        <f t="shared" si="176"/>
        <v/>
      </c>
      <c r="I1561" s="983"/>
      <c r="J1561" s="923"/>
      <c r="K1561" s="922"/>
      <c r="L1561" s="922"/>
      <c r="M1561" s="922"/>
      <c r="N1561" s="924"/>
      <c r="O1561" s="926"/>
      <c r="P1561" s="926"/>
      <c r="Q1561" s="926"/>
      <c r="R1561" s="926"/>
      <c r="S1561" s="926"/>
      <c r="T1561" s="926"/>
      <c r="U1561" s="926"/>
      <c r="V1561" s="926"/>
      <c r="W1561" s="926"/>
      <c r="X1561" s="926"/>
      <c r="Y1561" s="926"/>
      <c r="Z1561" s="926"/>
      <c r="AA1561" s="926"/>
      <c r="AB1561" s="926"/>
      <c r="AC1561" s="926"/>
      <c r="AD1561" s="926"/>
      <c r="AE1561" s="926"/>
    </row>
    <row r="1562" spans="1:31" ht="15" customHeight="1" x14ac:dyDescent="0.2">
      <c r="A1562" s="1032" t="str">
        <f t="shared" si="174"/>
        <v>Insert Room Name First</v>
      </c>
      <c r="B1562" s="938"/>
      <c r="C1562" s="891"/>
      <c r="D1562" s="891"/>
      <c r="E1562" s="984">
        <f t="shared" si="175"/>
        <v>0</v>
      </c>
      <c r="F1562" s="890">
        <f>IF(A1562="Insert Room Name First",0,ROUND(E1562/VLOOKUP(A1562,'Teaching Areas'!$A$2:$B$15,2,FALSE),0))</f>
        <v>0</v>
      </c>
      <c r="G1562" s="891"/>
      <c r="H1562" s="890" t="str">
        <f t="shared" si="176"/>
        <v/>
      </c>
      <c r="I1562" s="983"/>
      <c r="J1562" s="923"/>
      <c r="K1562" s="922"/>
      <c r="L1562" s="922"/>
      <c r="M1562" s="922"/>
      <c r="N1562" s="924"/>
      <c r="O1562" s="926"/>
      <c r="P1562" s="926"/>
      <c r="Q1562" s="926"/>
      <c r="R1562" s="926"/>
      <c r="S1562" s="926"/>
      <c r="T1562" s="926"/>
      <c r="U1562" s="926"/>
      <c r="V1562" s="926"/>
      <c r="W1562" s="926"/>
      <c r="X1562" s="926"/>
      <c r="Y1562" s="926"/>
      <c r="Z1562" s="926"/>
      <c r="AA1562" s="926"/>
      <c r="AB1562" s="926"/>
      <c r="AC1562" s="926"/>
      <c r="AD1562" s="926"/>
      <c r="AE1562" s="926"/>
    </row>
    <row r="1563" spans="1:31" ht="15" customHeight="1" x14ac:dyDescent="0.2">
      <c r="A1563" s="1032" t="str">
        <f t="shared" si="174"/>
        <v>Insert Room Name First</v>
      </c>
      <c r="B1563" s="938"/>
      <c r="C1563" s="891"/>
      <c r="D1563" s="891"/>
      <c r="E1563" s="984">
        <f t="shared" si="175"/>
        <v>0</v>
      </c>
      <c r="F1563" s="890">
        <f>IF(A1563="Insert Room Name First",0,ROUND(E1563/VLOOKUP(A1563,'Teaching Areas'!$A$2:$B$15,2,FALSE),0))</f>
        <v>0</v>
      </c>
      <c r="G1563" s="891"/>
      <c r="H1563" s="890" t="str">
        <f t="shared" si="176"/>
        <v/>
      </c>
      <c r="I1563" s="983"/>
      <c r="J1563" s="923"/>
      <c r="K1563" s="922"/>
      <c r="L1563" s="922"/>
      <c r="M1563" s="922"/>
      <c r="N1563" s="924"/>
      <c r="O1563" s="926"/>
      <c r="P1563" s="926"/>
      <c r="Q1563" s="926"/>
      <c r="R1563" s="926"/>
      <c r="S1563" s="926"/>
      <c r="T1563" s="926"/>
      <c r="U1563" s="926"/>
      <c r="V1563" s="926"/>
      <c r="W1563" s="926"/>
      <c r="X1563" s="926"/>
      <c r="Y1563" s="926"/>
      <c r="Z1563" s="926"/>
      <c r="AA1563" s="926"/>
      <c r="AB1563" s="926"/>
      <c r="AC1563" s="926"/>
      <c r="AD1563" s="926"/>
      <c r="AE1563" s="926"/>
    </row>
    <row r="1564" spans="1:31" ht="15" customHeight="1" x14ac:dyDescent="0.2">
      <c r="A1564" s="1032" t="str">
        <f t="shared" si="174"/>
        <v>Insert Room Name First</v>
      </c>
      <c r="B1564" s="938"/>
      <c r="C1564" s="891"/>
      <c r="D1564" s="891"/>
      <c r="E1564" s="984">
        <f t="shared" si="175"/>
        <v>0</v>
      </c>
      <c r="F1564" s="890">
        <f>IF(A1564="Insert Room Name First",0,ROUND(E1564/VLOOKUP(A1564,'Teaching Areas'!$A$2:$B$15,2,FALSE),0))</f>
        <v>0</v>
      </c>
      <c r="G1564" s="891"/>
      <c r="H1564" s="890" t="str">
        <f t="shared" si="176"/>
        <v/>
      </c>
      <c r="I1564" s="983"/>
      <c r="J1564" s="923"/>
      <c r="K1564" s="922"/>
      <c r="L1564" s="922"/>
      <c r="M1564" s="922"/>
      <c r="N1564" s="924"/>
      <c r="O1564" s="926"/>
      <c r="P1564" s="926"/>
      <c r="Q1564" s="926"/>
      <c r="R1564" s="926"/>
      <c r="S1564" s="926"/>
      <c r="T1564" s="926"/>
      <c r="U1564" s="926"/>
      <c r="V1564" s="926"/>
      <c r="W1564" s="926"/>
      <c r="X1564" s="926"/>
      <c r="Y1564" s="926"/>
      <c r="Z1564" s="926"/>
      <c r="AA1564" s="926"/>
      <c r="AB1564" s="926"/>
      <c r="AC1564" s="926"/>
      <c r="AD1564" s="926"/>
      <c r="AE1564" s="926"/>
    </row>
    <row r="1565" spans="1:31" ht="15" customHeight="1" x14ac:dyDescent="0.2">
      <c r="A1565" s="1032" t="str">
        <f t="shared" si="174"/>
        <v>Insert Room Name First</v>
      </c>
      <c r="B1565" s="939"/>
      <c r="C1565" s="891"/>
      <c r="D1565" s="891"/>
      <c r="E1565" s="984">
        <f t="shared" si="175"/>
        <v>0</v>
      </c>
      <c r="F1565" s="890">
        <f>IF(A1565="Insert Room Name First",0,ROUND(E1565/VLOOKUP(A1565,'Teaching Areas'!$A$2:$B$15,2,FALSE),0))</f>
        <v>0</v>
      </c>
      <c r="G1565" s="892"/>
      <c r="H1565" s="890" t="str">
        <f t="shared" si="176"/>
        <v/>
      </c>
      <c r="I1565" s="985"/>
      <c r="J1565" s="923"/>
      <c r="K1565" s="922"/>
      <c r="L1565" s="922"/>
      <c r="M1565" s="922"/>
      <c r="N1565" s="924"/>
      <c r="O1565" s="926"/>
      <c r="P1565" s="926"/>
      <c r="Q1565" s="926"/>
      <c r="R1565" s="926"/>
      <c r="S1565" s="926"/>
      <c r="T1565" s="926"/>
      <c r="U1565" s="926"/>
      <c r="V1565" s="926"/>
      <c r="W1565" s="926"/>
      <c r="X1565" s="926"/>
      <c r="Y1565" s="926"/>
      <c r="Z1565" s="926"/>
      <c r="AA1565" s="926"/>
      <c r="AB1565" s="926"/>
      <c r="AC1565" s="926"/>
      <c r="AD1565" s="926"/>
      <c r="AE1565" s="926"/>
    </row>
    <row r="1566" spans="1:31" ht="15" customHeight="1" x14ac:dyDescent="0.2">
      <c r="A1566" s="1032" t="str">
        <f t="shared" si="174"/>
        <v>Insert Room Name First</v>
      </c>
      <c r="B1566" s="939"/>
      <c r="C1566" s="891"/>
      <c r="D1566" s="891"/>
      <c r="E1566" s="984">
        <f t="shared" si="175"/>
        <v>0</v>
      </c>
      <c r="F1566" s="890">
        <f>IF(A1566="Insert Room Name First",0,ROUND(E1566/VLOOKUP(A1566,'Teaching Areas'!$A$2:$B$15,2,FALSE),0))</f>
        <v>0</v>
      </c>
      <c r="G1566" s="892"/>
      <c r="H1566" s="890" t="str">
        <f t="shared" si="176"/>
        <v/>
      </c>
      <c r="I1566" s="985"/>
      <c r="J1566" s="923"/>
      <c r="K1566" s="922"/>
      <c r="L1566" s="922"/>
      <c r="M1566" s="922"/>
      <c r="N1566" s="924"/>
      <c r="O1566" s="926"/>
      <c r="P1566" s="926"/>
      <c r="Q1566" s="926"/>
      <c r="R1566" s="926"/>
      <c r="S1566" s="926"/>
      <c r="T1566" s="926"/>
      <c r="U1566" s="926"/>
      <c r="V1566" s="926"/>
      <c r="W1566" s="926"/>
      <c r="X1566" s="926"/>
      <c r="Y1566" s="926"/>
      <c r="Z1566" s="926"/>
      <c r="AA1566" s="926"/>
      <c r="AB1566" s="926"/>
      <c r="AC1566" s="926"/>
      <c r="AD1566" s="926"/>
      <c r="AE1566" s="926"/>
    </row>
    <row r="1567" spans="1:31" ht="15" customHeight="1" x14ac:dyDescent="0.2">
      <c r="A1567" s="1032" t="str">
        <f t="shared" si="174"/>
        <v>Insert Room Name First</v>
      </c>
      <c r="B1567" s="938"/>
      <c r="C1567" s="891"/>
      <c r="D1567" s="891"/>
      <c r="E1567" s="984">
        <f t="shared" si="175"/>
        <v>0</v>
      </c>
      <c r="F1567" s="890">
        <f>IF(A1567="Insert Room Name First",0,ROUND(E1567/VLOOKUP(A1567,'Teaching Areas'!$A$2:$B$15,2,FALSE),0))</f>
        <v>0</v>
      </c>
      <c r="G1567" s="891"/>
      <c r="H1567" s="890" t="str">
        <f t="shared" si="176"/>
        <v/>
      </c>
      <c r="I1567" s="983"/>
      <c r="J1567" s="923"/>
      <c r="K1567" s="922"/>
      <c r="L1567" s="922"/>
      <c r="M1567" s="922"/>
      <c r="N1567" s="924"/>
      <c r="O1567" s="926"/>
      <c r="P1567" s="926"/>
      <c r="Q1567" s="926"/>
      <c r="R1567" s="926"/>
      <c r="S1567" s="926"/>
      <c r="T1567" s="926"/>
      <c r="U1567" s="926"/>
      <c r="V1567" s="926"/>
      <c r="W1567" s="926"/>
      <c r="X1567" s="926"/>
      <c r="Y1567" s="926"/>
      <c r="Z1567" s="926"/>
      <c r="AA1567" s="926"/>
      <c r="AB1567" s="926"/>
      <c r="AC1567" s="926"/>
      <c r="AD1567" s="926"/>
      <c r="AE1567" s="926"/>
    </row>
    <row r="1568" spans="1:31" ht="15" customHeight="1" x14ac:dyDescent="0.2">
      <c r="A1568" s="1032" t="str">
        <f t="shared" si="174"/>
        <v>Insert Room Name First</v>
      </c>
      <c r="B1568" s="938"/>
      <c r="C1568" s="891"/>
      <c r="D1568" s="891"/>
      <c r="E1568" s="984">
        <f t="shared" si="175"/>
        <v>0</v>
      </c>
      <c r="F1568" s="890">
        <f>IF(A1568="Insert Room Name First",0,ROUND(E1568/VLOOKUP(A1568,'Teaching Areas'!$A$2:$B$15,2,FALSE),0))</f>
        <v>0</v>
      </c>
      <c r="G1568" s="891"/>
      <c r="H1568" s="890" t="str">
        <f t="shared" si="176"/>
        <v/>
      </c>
      <c r="I1568" s="983"/>
      <c r="J1568" s="923"/>
      <c r="K1568" s="922"/>
      <c r="L1568" s="922"/>
      <c r="M1568" s="922"/>
      <c r="N1568" s="924"/>
      <c r="O1568" s="926"/>
      <c r="P1568" s="926"/>
      <c r="Q1568" s="926"/>
      <c r="R1568" s="926"/>
      <c r="S1568" s="926"/>
      <c r="T1568" s="926"/>
      <c r="U1568" s="926"/>
      <c r="V1568" s="926"/>
      <c r="W1568" s="926"/>
      <c r="X1568" s="926"/>
      <c r="Y1568" s="926"/>
      <c r="Z1568" s="926"/>
      <c r="AA1568" s="926"/>
      <c r="AB1568" s="926"/>
      <c r="AC1568" s="926"/>
      <c r="AD1568" s="926"/>
      <c r="AE1568" s="926"/>
    </row>
    <row r="1569" spans="1:31" ht="15" customHeight="1" x14ac:dyDescent="0.2">
      <c r="A1569" s="1032" t="str">
        <f t="shared" si="174"/>
        <v>Insert Room Name First</v>
      </c>
      <c r="B1569" s="938"/>
      <c r="C1569" s="891"/>
      <c r="D1569" s="891"/>
      <c r="E1569" s="984">
        <f t="shared" si="175"/>
        <v>0</v>
      </c>
      <c r="F1569" s="890">
        <f>IF(A1569="Insert Room Name First",0,ROUND(E1569/VLOOKUP(A1569,'Teaching Areas'!$A$2:$B$15,2,FALSE),0))</f>
        <v>0</v>
      </c>
      <c r="G1569" s="891"/>
      <c r="H1569" s="890" t="str">
        <f t="shared" si="176"/>
        <v/>
      </c>
      <c r="I1569" s="983"/>
      <c r="J1569" s="923"/>
      <c r="K1569" s="922"/>
      <c r="L1569" s="922"/>
      <c r="M1569" s="922"/>
      <c r="N1569" s="924"/>
      <c r="O1569" s="926"/>
      <c r="P1569" s="926"/>
      <c r="Q1569" s="926"/>
      <c r="R1569" s="926"/>
      <c r="S1569" s="926"/>
      <c r="T1569" s="926"/>
      <c r="U1569" s="926"/>
      <c r="V1569" s="926"/>
      <c r="W1569" s="926"/>
      <c r="X1569" s="926"/>
      <c r="Y1569" s="926"/>
      <c r="Z1569" s="926"/>
      <c r="AA1569" s="926"/>
      <c r="AB1569" s="926"/>
      <c r="AC1569" s="926"/>
      <c r="AD1569" s="926"/>
      <c r="AE1569" s="926"/>
    </row>
    <row r="1570" spans="1:31" ht="15" customHeight="1" x14ac:dyDescent="0.2">
      <c r="A1570" s="1032" t="str">
        <f t="shared" si="174"/>
        <v>Insert Room Name First</v>
      </c>
      <c r="B1570" s="938"/>
      <c r="C1570" s="891"/>
      <c r="D1570" s="891"/>
      <c r="E1570" s="984">
        <f t="shared" si="175"/>
        <v>0</v>
      </c>
      <c r="F1570" s="890">
        <f>IF(A1570="Insert Room Name First",0,ROUND(E1570/VLOOKUP(A1570,'Teaching Areas'!$A$2:$B$15,2,FALSE),0))</f>
        <v>0</v>
      </c>
      <c r="G1570" s="891"/>
      <c r="H1570" s="890" t="str">
        <f t="shared" si="176"/>
        <v/>
      </c>
      <c r="I1570" s="983"/>
      <c r="J1570" s="923"/>
      <c r="K1570" s="922"/>
      <c r="L1570" s="922"/>
      <c r="M1570" s="922"/>
      <c r="N1570" s="924"/>
      <c r="O1570" s="926"/>
      <c r="P1570" s="926"/>
      <c r="Q1570" s="926"/>
      <c r="R1570" s="926"/>
      <c r="S1570" s="926"/>
      <c r="T1570" s="926"/>
      <c r="U1570" s="926"/>
      <c r="V1570" s="926"/>
      <c r="W1570" s="926"/>
      <c r="X1570" s="926"/>
      <c r="Y1570" s="926"/>
      <c r="Z1570" s="926"/>
      <c r="AA1570" s="926"/>
      <c r="AB1570" s="926"/>
      <c r="AC1570" s="926"/>
      <c r="AD1570" s="926"/>
      <c r="AE1570" s="926"/>
    </row>
    <row r="1571" spans="1:31" ht="15" customHeight="1" x14ac:dyDescent="0.2">
      <c r="A1571" s="1032" t="str">
        <f t="shared" si="174"/>
        <v>Insert Room Name First</v>
      </c>
      <c r="B1571" s="938"/>
      <c r="C1571" s="891"/>
      <c r="D1571" s="891"/>
      <c r="E1571" s="984">
        <f t="shared" si="175"/>
        <v>0</v>
      </c>
      <c r="F1571" s="890">
        <f>IF(A1571="Insert Room Name First",0,ROUND(E1571/VLOOKUP(A1571,'Teaching Areas'!$A$2:$B$15,2,FALSE),0))</f>
        <v>0</v>
      </c>
      <c r="G1571" s="891"/>
      <c r="H1571" s="890" t="str">
        <f t="shared" si="176"/>
        <v/>
      </c>
      <c r="I1571" s="983"/>
      <c r="J1571" s="923"/>
      <c r="K1571" s="922"/>
      <c r="L1571" s="922"/>
      <c r="M1571" s="922"/>
      <c r="N1571" s="924"/>
      <c r="O1571" s="926"/>
      <c r="P1571" s="926"/>
      <c r="Q1571" s="926"/>
      <c r="R1571" s="926"/>
      <c r="S1571" s="926"/>
      <c r="T1571" s="926"/>
      <c r="U1571" s="926"/>
      <c r="V1571" s="926"/>
      <c r="W1571" s="926"/>
      <c r="X1571" s="926"/>
      <c r="Y1571" s="926"/>
      <c r="Z1571" s="926"/>
      <c r="AA1571" s="926"/>
      <c r="AB1571" s="926"/>
      <c r="AC1571" s="926"/>
      <c r="AD1571" s="926"/>
      <c r="AE1571" s="926"/>
    </row>
    <row r="1572" spans="1:31" ht="15" customHeight="1" x14ac:dyDescent="0.2">
      <c r="A1572" s="1032" t="str">
        <f t="shared" si="174"/>
        <v>Insert Room Name First</v>
      </c>
      <c r="B1572" s="938"/>
      <c r="C1572" s="891"/>
      <c r="D1572" s="891"/>
      <c r="E1572" s="984">
        <f t="shared" si="175"/>
        <v>0</v>
      </c>
      <c r="F1572" s="890">
        <f>IF(A1572="Insert Room Name First",0,ROUND(E1572/VLOOKUP(A1572,'Teaching Areas'!$A$2:$B$15,2,FALSE),0))</f>
        <v>0</v>
      </c>
      <c r="G1572" s="891"/>
      <c r="H1572" s="890" t="str">
        <f t="shared" si="176"/>
        <v/>
      </c>
      <c r="I1572" s="983"/>
      <c r="J1572" s="923"/>
      <c r="K1572" s="922"/>
      <c r="L1572" s="922"/>
      <c r="M1572" s="922"/>
      <c r="N1572" s="924"/>
      <c r="O1572" s="926"/>
      <c r="P1572" s="926"/>
      <c r="Q1572" s="926"/>
      <c r="R1572" s="926"/>
      <c r="S1572" s="926"/>
      <c r="T1572" s="926"/>
      <c r="U1572" s="926"/>
      <c r="V1572" s="926"/>
      <c r="W1572" s="926"/>
      <c r="X1572" s="926"/>
      <c r="Y1572" s="926"/>
      <c r="Z1572" s="926"/>
      <c r="AA1572" s="926"/>
      <c r="AB1572" s="926"/>
      <c r="AC1572" s="926"/>
      <c r="AD1572" s="926"/>
      <c r="AE1572" s="926"/>
    </row>
    <row r="1573" spans="1:31" ht="15" customHeight="1" x14ac:dyDescent="0.2">
      <c r="A1573" s="1032" t="str">
        <f t="shared" si="174"/>
        <v>Insert Room Name First</v>
      </c>
      <c r="B1573" s="938"/>
      <c r="C1573" s="891"/>
      <c r="D1573" s="891"/>
      <c r="E1573" s="984">
        <f t="shared" si="175"/>
        <v>0</v>
      </c>
      <c r="F1573" s="890">
        <f>IF(A1573="Insert Room Name First",0,ROUND(E1573/VLOOKUP(A1573,'Teaching Areas'!$A$2:$B$15,2,FALSE),0))</f>
        <v>0</v>
      </c>
      <c r="G1573" s="891"/>
      <c r="H1573" s="890" t="str">
        <f t="shared" si="176"/>
        <v/>
      </c>
      <c r="I1573" s="983"/>
      <c r="J1573" s="923"/>
      <c r="K1573" s="922"/>
      <c r="L1573" s="922"/>
      <c r="M1573" s="922"/>
      <c r="N1573" s="924"/>
      <c r="O1573" s="926"/>
      <c r="P1573" s="926"/>
      <c r="Q1573" s="926"/>
      <c r="R1573" s="926"/>
      <c r="S1573" s="926"/>
      <c r="T1573" s="926"/>
      <c r="U1573" s="926"/>
      <c r="V1573" s="926"/>
      <c r="W1573" s="926"/>
      <c r="X1573" s="926"/>
      <c r="Y1573" s="926"/>
      <c r="Z1573" s="926"/>
      <c r="AA1573" s="926"/>
      <c r="AB1573" s="926"/>
      <c r="AC1573" s="926"/>
      <c r="AD1573" s="926"/>
      <c r="AE1573" s="926"/>
    </row>
    <row r="1574" spans="1:31" ht="15" customHeight="1" x14ac:dyDescent="0.2">
      <c r="A1574" s="1032" t="str">
        <f t="shared" si="174"/>
        <v>Insert Room Name First</v>
      </c>
      <c r="B1574" s="938"/>
      <c r="C1574" s="891"/>
      <c r="D1574" s="891"/>
      <c r="E1574" s="984">
        <f t="shared" si="175"/>
        <v>0</v>
      </c>
      <c r="F1574" s="890">
        <f>IF(A1574="Insert Room Name First",0,ROUND(E1574/VLOOKUP(A1574,'Teaching Areas'!$A$2:$B$15,2,FALSE),0))</f>
        <v>0</v>
      </c>
      <c r="G1574" s="891"/>
      <c r="H1574" s="890" t="str">
        <f t="shared" si="176"/>
        <v/>
      </c>
      <c r="I1574" s="983"/>
      <c r="J1574" s="923"/>
      <c r="K1574" s="922"/>
      <c r="L1574" s="922"/>
      <c r="M1574" s="922"/>
      <c r="N1574" s="924"/>
      <c r="O1574" s="926"/>
      <c r="P1574" s="926"/>
      <c r="Q1574" s="926"/>
      <c r="R1574" s="926"/>
      <c r="S1574" s="926"/>
      <c r="T1574" s="926"/>
      <c r="U1574" s="926"/>
      <c r="V1574" s="926"/>
      <c r="W1574" s="926"/>
      <c r="X1574" s="926"/>
      <c r="Y1574" s="926"/>
      <c r="Z1574" s="926"/>
      <c r="AA1574" s="926"/>
      <c r="AB1574" s="926"/>
      <c r="AC1574" s="926"/>
      <c r="AD1574" s="926"/>
      <c r="AE1574" s="926"/>
    </row>
    <row r="1575" spans="1:31" ht="15" customHeight="1" x14ac:dyDescent="0.2">
      <c r="A1575" s="1032" t="str">
        <f t="shared" si="174"/>
        <v>Insert Room Name First</v>
      </c>
      <c r="B1575" s="938"/>
      <c r="C1575" s="891"/>
      <c r="D1575" s="891"/>
      <c r="E1575" s="984">
        <f t="shared" si="175"/>
        <v>0</v>
      </c>
      <c r="F1575" s="890">
        <f>IF(A1575="Insert Room Name First",0,ROUND(E1575/VLOOKUP(A1575,'Teaching Areas'!$A$2:$B$15,2,FALSE),0))</f>
        <v>0</v>
      </c>
      <c r="G1575" s="891"/>
      <c r="H1575" s="890" t="str">
        <f t="shared" si="176"/>
        <v/>
      </c>
      <c r="I1575" s="983"/>
      <c r="J1575" s="923"/>
      <c r="K1575" s="922"/>
      <c r="L1575" s="922"/>
      <c r="M1575" s="922"/>
      <c r="N1575" s="924"/>
      <c r="O1575" s="926"/>
      <c r="P1575" s="926"/>
      <c r="Q1575" s="926"/>
      <c r="R1575" s="926"/>
      <c r="S1575" s="926"/>
      <c r="T1575" s="926"/>
      <c r="U1575" s="926"/>
      <c r="V1575" s="926"/>
      <c r="W1575" s="926"/>
      <c r="X1575" s="926"/>
      <c r="Y1575" s="926"/>
      <c r="Z1575" s="926"/>
      <c r="AA1575" s="926"/>
      <c r="AB1575" s="926"/>
      <c r="AC1575" s="926"/>
      <c r="AD1575" s="926"/>
      <c r="AE1575" s="926"/>
    </row>
    <row r="1576" spans="1:31" ht="15" customHeight="1" x14ac:dyDescent="0.2">
      <c r="A1576" s="1032" t="str">
        <f t="shared" si="174"/>
        <v>Insert Room Name First</v>
      </c>
      <c r="B1576" s="938"/>
      <c r="C1576" s="891"/>
      <c r="D1576" s="891"/>
      <c r="E1576" s="984">
        <f t="shared" si="175"/>
        <v>0</v>
      </c>
      <c r="F1576" s="890">
        <f>IF(A1576="Insert Room Name First",0,ROUND(E1576/VLOOKUP(A1576,'Teaching Areas'!$A$2:$B$15,2,FALSE),0))</f>
        <v>0</v>
      </c>
      <c r="G1576" s="891"/>
      <c r="H1576" s="890" t="str">
        <f t="shared" si="176"/>
        <v/>
      </c>
      <c r="I1576" s="983"/>
      <c r="J1576" s="923"/>
      <c r="K1576" s="922"/>
      <c r="L1576" s="922"/>
      <c r="M1576" s="922"/>
      <c r="N1576" s="924"/>
      <c r="O1576" s="926"/>
      <c r="P1576" s="926"/>
      <c r="Q1576" s="926"/>
      <c r="R1576" s="926"/>
      <c r="S1576" s="926"/>
      <c r="T1576" s="926"/>
      <c r="U1576" s="926"/>
      <c r="V1576" s="926"/>
      <c r="W1576" s="926"/>
      <c r="X1576" s="926"/>
      <c r="Y1576" s="926"/>
      <c r="Z1576" s="926"/>
      <c r="AA1576" s="926"/>
      <c r="AB1576" s="926"/>
      <c r="AC1576" s="926"/>
      <c r="AD1576" s="926"/>
      <c r="AE1576" s="926"/>
    </row>
    <row r="1577" spans="1:31" ht="15" customHeight="1" x14ac:dyDescent="0.2">
      <c r="A1577" s="1032" t="str">
        <f t="shared" si="174"/>
        <v>Insert Room Name First</v>
      </c>
      <c r="B1577" s="938"/>
      <c r="C1577" s="891"/>
      <c r="D1577" s="891"/>
      <c r="E1577" s="984">
        <f t="shared" si="175"/>
        <v>0</v>
      </c>
      <c r="F1577" s="890">
        <f>IF(A1577="Insert Room Name First",0,ROUND(E1577/VLOOKUP(A1577,'Teaching Areas'!$A$2:$B$15,2,FALSE),0))</f>
        <v>0</v>
      </c>
      <c r="G1577" s="891"/>
      <c r="H1577" s="890" t="str">
        <f t="shared" si="176"/>
        <v/>
      </c>
      <c r="I1577" s="983"/>
      <c r="J1577" s="923"/>
      <c r="K1577" s="922"/>
      <c r="L1577" s="922"/>
      <c r="M1577" s="922"/>
      <c r="N1577" s="924"/>
      <c r="O1577" s="926"/>
      <c r="P1577" s="926"/>
      <c r="Q1577" s="926"/>
      <c r="R1577" s="926"/>
      <c r="S1577" s="926"/>
      <c r="T1577" s="926"/>
      <c r="U1577" s="926"/>
      <c r="V1577" s="926"/>
      <c r="W1577" s="926"/>
      <c r="X1577" s="926"/>
      <c r="Y1577" s="926"/>
      <c r="Z1577" s="926"/>
      <c r="AA1577" s="926"/>
      <c r="AB1577" s="926"/>
      <c r="AC1577" s="926"/>
      <c r="AD1577" s="926"/>
      <c r="AE1577" s="926"/>
    </row>
    <row r="1578" spans="1:31" ht="15" customHeight="1" x14ac:dyDescent="0.2">
      <c r="A1578" s="1032" t="str">
        <f t="shared" si="174"/>
        <v>Insert Room Name First</v>
      </c>
      <c r="B1578" s="938"/>
      <c r="C1578" s="891"/>
      <c r="D1578" s="891"/>
      <c r="E1578" s="984">
        <f t="shared" si="175"/>
        <v>0</v>
      </c>
      <c r="F1578" s="890">
        <f>IF(A1578="Insert Room Name First",0,ROUND(E1578/VLOOKUP(A1578,'Teaching Areas'!$A$2:$B$15,2,FALSE),0))</f>
        <v>0</v>
      </c>
      <c r="G1578" s="891"/>
      <c r="H1578" s="890" t="str">
        <f t="shared" si="176"/>
        <v/>
      </c>
      <c r="I1578" s="983"/>
      <c r="J1578" s="923"/>
      <c r="K1578" s="922"/>
      <c r="L1578" s="922"/>
      <c r="M1578" s="922"/>
      <c r="N1578" s="924"/>
      <c r="O1578" s="926"/>
      <c r="P1578" s="926"/>
      <c r="Q1578" s="926"/>
      <c r="R1578" s="926"/>
      <c r="S1578" s="926"/>
      <c r="T1578" s="926"/>
      <c r="U1578" s="926"/>
      <c r="V1578" s="926"/>
      <c r="W1578" s="926"/>
      <c r="X1578" s="926"/>
      <c r="Y1578" s="926"/>
      <c r="Z1578" s="926"/>
      <c r="AA1578" s="926"/>
      <c r="AB1578" s="926"/>
      <c r="AC1578" s="926"/>
      <c r="AD1578" s="926"/>
      <c r="AE1578" s="926"/>
    </row>
    <row r="1579" spans="1:31" ht="15" customHeight="1" x14ac:dyDescent="0.2">
      <c r="A1579" s="1032" t="str">
        <f t="shared" si="174"/>
        <v>Insert Room Name First</v>
      </c>
      <c r="B1579" s="938"/>
      <c r="C1579" s="891"/>
      <c r="D1579" s="891"/>
      <c r="E1579" s="984">
        <f t="shared" si="175"/>
        <v>0</v>
      </c>
      <c r="F1579" s="890">
        <f>IF(A1579="Insert Room Name First",0,ROUND(E1579/VLOOKUP(A1579,'Teaching Areas'!$A$2:$B$15,2,FALSE),0))</f>
        <v>0</v>
      </c>
      <c r="G1579" s="891"/>
      <c r="H1579" s="890" t="str">
        <f t="shared" si="176"/>
        <v/>
      </c>
      <c r="I1579" s="983"/>
      <c r="J1579" s="923"/>
      <c r="K1579" s="922"/>
      <c r="L1579" s="922"/>
      <c r="M1579" s="922"/>
      <c r="N1579" s="924"/>
      <c r="O1579" s="926"/>
      <c r="P1579" s="926"/>
      <c r="Q1579" s="926"/>
      <c r="R1579" s="926"/>
      <c r="S1579" s="926"/>
      <c r="T1579" s="926"/>
      <c r="U1579" s="926"/>
      <c r="V1579" s="926"/>
      <c r="W1579" s="926"/>
      <c r="X1579" s="926"/>
      <c r="Y1579" s="926"/>
      <c r="Z1579" s="926"/>
      <c r="AA1579" s="926"/>
      <c r="AB1579" s="926"/>
      <c r="AC1579" s="926"/>
      <c r="AD1579" s="926"/>
      <c r="AE1579" s="926"/>
    </row>
    <row r="1580" spans="1:31" ht="15" customHeight="1" x14ac:dyDescent="0.2">
      <c r="A1580" s="1032" t="str">
        <f t="shared" si="174"/>
        <v>Insert Room Name First</v>
      </c>
      <c r="B1580" s="939"/>
      <c r="C1580" s="891"/>
      <c r="D1580" s="891"/>
      <c r="E1580" s="984">
        <f t="shared" si="175"/>
        <v>0</v>
      </c>
      <c r="F1580" s="890">
        <f>IF(A1580="Insert Room Name First",0,ROUND(E1580/VLOOKUP(A1580,'Teaching Areas'!$A$2:$B$15,2,FALSE),0))</f>
        <v>0</v>
      </c>
      <c r="G1580" s="892"/>
      <c r="H1580" s="890" t="str">
        <f t="shared" si="176"/>
        <v/>
      </c>
      <c r="I1580" s="985"/>
      <c r="J1580" s="923"/>
      <c r="K1580" s="922"/>
      <c r="L1580" s="922"/>
      <c r="M1580" s="922"/>
      <c r="N1580" s="924"/>
      <c r="O1580" s="926"/>
      <c r="P1580" s="926"/>
      <c r="Q1580" s="926"/>
      <c r="R1580" s="926"/>
      <c r="S1580" s="926"/>
      <c r="T1580" s="926"/>
      <c r="U1580" s="926"/>
      <c r="V1580" s="926"/>
      <c r="W1580" s="926"/>
      <c r="X1580" s="926"/>
      <c r="Y1580" s="926"/>
      <c r="Z1580" s="926"/>
      <c r="AA1580" s="926"/>
      <c r="AB1580" s="926"/>
      <c r="AC1580" s="926"/>
      <c r="AD1580" s="926"/>
      <c r="AE1580" s="926"/>
    </row>
    <row r="1581" spans="1:31" ht="15" customHeight="1" x14ac:dyDescent="0.2">
      <c r="A1581" s="1032" t="str">
        <f t="shared" si="174"/>
        <v>Insert Room Name First</v>
      </c>
      <c r="B1581" s="939"/>
      <c r="C1581" s="891"/>
      <c r="D1581" s="891"/>
      <c r="E1581" s="984">
        <f t="shared" si="175"/>
        <v>0</v>
      </c>
      <c r="F1581" s="890">
        <f>IF(A1581="Insert Room Name First",0,ROUND(E1581/VLOOKUP(A1581,'Teaching Areas'!$A$2:$B$15,2,FALSE),0))</f>
        <v>0</v>
      </c>
      <c r="G1581" s="892"/>
      <c r="H1581" s="890" t="str">
        <f t="shared" si="176"/>
        <v/>
      </c>
      <c r="I1581" s="985"/>
      <c r="J1581" s="923"/>
      <c r="K1581" s="922"/>
      <c r="L1581" s="922"/>
      <c r="M1581" s="922"/>
      <c r="N1581" s="924"/>
      <c r="O1581" s="926"/>
      <c r="P1581" s="926"/>
      <c r="Q1581" s="926"/>
      <c r="R1581" s="926"/>
      <c r="S1581" s="926"/>
      <c r="T1581" s="926"/>
      <c r="U1581" s="926"/>
      <c r="V1581" s="926"/>
      <c r="W1581" s="926"/>
      <c r="X1581" s="926"/>
      <c r="Y1581" s="926"/>
      <c r="Z1581" s="926"/>
      <c r="AA1581" s="926"/>
      <c r="AB1581" s="926"/>
      <c r="AC1581" s="926"/>
      <c r="AD1581" s="926"/>
      <c r="AE1581" s="926"/>
    </row>
    <row r="1582" spans="1:31" ht="15" customHeight="1" x14ac:dyDescent="0.2">
      <c r="A1582" s="1032" t="str">
        <f t="shared" si="174"/>
        <v>Insert Room Name First</v>
      </c>
      <c r="B1582" s="938"/>
      <c r="C1582" s="891"/>
      <c r="D1582" s="891"/>
      <c r="E1582" s="984">
        <f t="shared" si="175"/>
        <v>0</v>
      </c>
      <c r="F1582" s="890">
        <f>IF(A1582="Insert Room Name First",0,ROUND(E1582/VLOOKUP(A1582,'Teaching Areas'!$A$2:$B$15,2,FALSE),0))</f>
        <v>0</v>
      </c>
      <c r="G1582" s="891"/>
      <c r="H1582" s="890" t="str">
        <f t="shared" si="176"/>
        <v/>
      </c>
      <c r="I1582" s="983"/>
      <c r="J1582" s="923"/>
      <c r="K1582" s="922"/>
      <c r="L1582" s="922"/>
      <c r="M1582" s="922"/>
      <c r="N1582" s="924"/>
      <c r="O1582" s="926"/>
      <c r="P1582" s="926"/>
      <c r="Q1582" s="926"/>
      <c r="R1582" s="926"/>
      <c r="S1582" s="926"/>
      <c r="T1582" s="926"/>
      <c r="U1582" s="926"/>
      <c r="V1582" s="926"/>
      <c r="W1582" s="926"/>
      <c r="X1582" s="926"/>
      <c r="Y1582" s="926"/>
      <c r="Z1582" s="926"/>
      <c r="AA1582" s="926"/>
      <c r="AB1582" s="926"/>
      <c r="AC1582" s="926"/>
      <c r="AD1582" s="926"/>
      <c r="AE1582" s="926"/>
    </row>
    <row r="1583" spans="1:31" ht="15" customHeight="1" x14ac:dyDescent="0.2">
      <c r="A1583" s="1032" t="str">
        <f t="shared" si="174"/>
        <v>Insert Room Name First</v>
      </c>
      <c r="B1583" s="938"/>
      <c r="C1583" s="891"/>
      <c r="D1583" s="891"/>
      <c r="E1583" s="984">
        <f t="shared" si="175"/>
        <v>0</v>
      </c>
      <c r="F1583" s="890">
        <f>IF(A1583="Insert Room Name First",0,ROUND(E1583/VLOOKUP(A1583,'Teaching Areas'!$A$2:$B$15,2,FALSE),0))</f>
        <v>0</v>
      </c>
      <c r="G1583" s="891"/>
      <c r="H1583" s="890" t="str">
        <f t="shared" si="176"/>
        <v/>
      </c>
      <c r="I1583" s="983"/>
      <c r="J1583" s="923"/>
      <c r="K1583" s="922"/>
      <c r="L1583" s="922"/>
      <c r="M1583" s="922"/>
      <c r="N1583" s="924"/>
      <c r="O1583" s="926"/>
      <c r="P1583" s="926"/>
      <c r="Q1583" s="926"/>
      <c r="R1583" s="926"/>
      <c r="S1583" s="926"/>
      <c r="T1583" s="926"/>
      <c r="U1583" s="926"/>
      <c r="V1583" s="926"/>
      <c r="W1583" s="926"/>
      <c r="X1583" s="926"/>
      <c r="Y1583" s="926"/>
      <c r="Z1583" s="926"/>
      <c r="AA1583" s="926"/>
      <c r="AB1583" s="926"/>
      <c r="AC1583" s="926"/>
      <c r="AD1583" s="926"/>
      <c r="AE1583" s="926"/>
    </row>
    <row r="1584" spans="1:31" ht="15" customHeight="1" x14ac:dyDescent="0.2">
      <c r="A1584" s="1032" t="str">
        <f t="shared" si="174"/>
        <v>Insert Room Name First</v>
      </c>
      <c r="B1584" s="938"/>
      <c r="C1584" s="891"/>
      <c r="D1584" s="891"/>
      <c r="E1584" s="984">
        <f t="shared" si="175"/>
        <v>0</v>
      </c>
      <c r="F1584" s="890">
        <f>IF(A1584="Insert Room Name First",0,ROUND(E1584/VLOOKUP(A1584,'Teaching Areas'!$A$2:$B$15,2,FALSE),0))</f>
        <v>0</v>
      </c>
      <c r="G1584" s="891"/>
      <c r="H1584" s="890" t="str">
        <f t="shared" si="176"/>
        <v/>
      </c>
      <c r="I1584" s="983"/>
      <c r="J1584" s="923"/>
      <c r="K1584" s="922"/>
      <c r="L1584" s="922"/>
      <c r="M1584" s="922"/>
      <c r="N1584" s="924"/>
      <c r="O1584" s="926"/>
      <c r="P1584" s="926"/>
      <c r="Q1584" s="926"/>
      <c r="R1584" s="926"/>
      <c r="S1584" s="926"/>
      <c r="T1584" s="926"/>
      <c r="U1584" s="926"/>
      <c r="V1584" s="926"/>
      <c r="W1584" s="926"/>
      <c r="X1584" s="926"/>
      <c r="Y1584" s="926"/>
      <c r="Z1584" s="926"/>
      <c r="AA1584" s="926"/>
      <c r="AB1584" s="926"/>
      <c r="AC1584" s="926"/>
      <c r="AD1584" s="926"/>
      <c r="AE1584" s="926"/>
    </row>
    <row r="1585" spans="1:31" ht="15" customHeight="1" x14ac:dyDescent="0.2">
      <c r="A1585" s="1032" t="str">
        <f t="shared" si="174"/>
        <v>Insert Room Name First</v>
      </c>
      <c r="B1585" s="938"/>
      <c r="C1585" s="891"/>
      <c r="D1585" s="891"/>
      <c r="E1585" s="984">
        <f t="shared" si="175"/>
        <v>0</v>
      </c>
      <c r="F1585" s="890">
        <f>IF(A1585="Insert Room Name First",0,ROUND(E1585/VLOOKUP(A1585,'Teaching Areas'!$A$2:$B$15,2,FALSE),0))</f>
        <v>0</v>
      </c>
      <c r="G1585" s="891"/>
      <c r="H1585" s="890" t="str">
        <f t="shared" si="176"/>
        <v/>
      </c>
      <c r="I1585" s="983"/>
      <c r="J1585" s="923"/>
      <c r="K1585" s="922"/>
      <c r="L1585" s="922"/>
      <c r="M1585" s="922"/>
      <c r="N1585" s="924"/>
      <c r="O1585" s="926"/>
      <c r="P1585" s="926"/>
      <c r="Q1585" s="926"/>
      <c r="R1585" s="926"/>
      <c r="S1585" s="926"/>
      <c r="T1585" s="926"/>
      <c r="U1585" s="926"/>
      <c r="V1585" s="926"/>
      <c r="W1585" s="926"/>
      <c r="X1585" s="926"/>
      <c r="Y1585" s="926"/>
      <c r="Z1585" s="926"/>
      <c r="AA1585" s="926"/>
      <c r="AB1585" s="926"/>
      <c r="AC1585" s="926"/>
      <c r="AD1585" s="926"/>
      <c r="AE1585" s="926"/>
    </row>
    <row r="1586" spans="1:31" ht="15" customHeight="1" x14ac:dyDescent="0.2">
      <c r="A1586" s="1032" t="str">
        <f t="shared" si="174"/>
        <v>Insert Room Name First</v>
      </c>
      <c r="B1586" s="938"/>
      <c r="C1586" s="891"/>
      <c r="D1586" s="891"/>
      <c r="E1586" s="984">
        <f t="shared" si="175"/>
        <v>0</v>
      </c>
      <c r="F1586" s="890">
        <f>IF(A1586="Insert Room Name First",0,ROUND(E1586/VLOOKUP(A1586,'Teaching Areas'!$A$2:$B$15,2,FALSE),0))</f>
        <v>0</v>
      </c>
      <c r="G1586" s="891"/>
      <c r="H1586" s="890" t="str">
        <f t="shared" si="176"/>
        <v/>
      </c>
      <c r="I1586" s="983"/>
      <c r="J1586" s="923"/>
      <c r="K1586" s="922"/>
      <c r="L1586" s="922"/>
      <c r="M1586" s="922"/>
      <c r="N1586" s="924"/>
      <c r="O1586" s="926"/>
      <c r="P1586" s="926"/>
      <c r="Q1586" s="926"/>
      <c r="R1586" s="926"/>
      <c r="S1586" s="926"/>
      <c r="T1586" s="926"/>
      <c r="U1586" s="926"/>
      <c r="V1586" s="926"/>
      <c r="W1586" s="926"/>
      <c r="X1586" s="926"/>
      <c r="Y1586" s="926"/>
      <c r="Z1586" s="926"/>
      <c r="AA1586" s="926"/>
      <c r="AB1586" s="926"/>
      <c r="AC1586" s="926"/>
      <c r="AD1586" s="926"/>
      <c r="AE1586" s="926"/>
    </row>
    <row r="1587" spans="1:31" ht="15" customHeight="1" x14ac:dyDescent="0.2">
      <c r="A1587" s="1032" t="str">
        <f t="shared" si="174"/>
        <v>Insert Room Name First</v>
      </c>
      <c r="B1587" s="938"/>
      <c r="C1587" s="891"/>
      <c r="D1587" s="891"/>
      <c r="E1587" s="984">
        <f t="shared" si="175"/>
        <v>0</v>
      </c>
      <c r="F1587" s="890">
        <f>IF(A1587="Insert Room Name First",0,ROUND(E1587/VLOOKUP(A1587,'Teaching Areas'!$A$2:$B$15,2,FALSE),0))</f>
        <v>0</v>
      </c>
      <c r="G1587" s="891"/>
      <c r="H1587" s="890" t="str">
        <f t="shared" si="176"/>
        <v/>
      </c>
      <c r="I1587" s="983"/>
      <c r="J1587" s="923"/>
      <c r="K1587" s="922"/>
      <c r="L1587" s="922"/>
      <c r="M1587" s="922"/>
      <c r="N1587" s="924"/>
      <c r="O1587" s="926"/>
      <c r="P1587" s="926"/>
      <c r="Q1587" s="926"/>
      <c r="R1587" s="926"/>
      <c r="S1587" s="926"/>
      <c r="T1587" s="926"/>
      <c r="U1587" s="926"/>
      <c r="V1587" s="926"/>
      <c r="W1587" s="926"/>
      <c r="X1587" s="926"/>
      <c r="Y1587" s="926"/>
      <c r="Z1587" s="926"/>
      <c r="AA1587" s="926"/>
      <c r="AB1587" s="926"/>
      <c r="AC1587" s="926"/>
      <c r="AD1587" s="926"/>
      <c r="AE1587" s="926"/>
    </row>
    <row r="1588" spans="1:31" ht="15" customHeight="1" x14ac:dyDescent="0.2">
      <c r="A1588" s="1032" t="str">
        <f t="shared" si="174"/>
        <v>Insert Room Name First</v>
      </c>
      <c r="B1588" s="938"/>
      <c r="C1588" s="891"/>
      <c r="D1588" s="891"/>
      <c r="E1588" s="984">
        <f t="shared" si="175"/>
        <v>0</v>
      </c>
      <c r="F1588" s="890">
        <f>IF(A1588="Insert Room Name First",0,ROUND(E1588/VLOOKUP(A1588,'Teaching Areas'!$A$2:$B$15,2,FALSE),0))</f>
        <v>0</v>
      </c>
      <c r="G1588" s="891"/>
      <c r="H1588" s="890" t="str">
        <f t="shared" si="176"/>
        <v/>
      </c>
      <c r="I1588" s="983"/>
      <c r="J1588" s="923"/>
      <c r="K1588" s="922"/>
      <c r="L1588" s="922"/>
      <c r="M1588" s="922"/>
      <c r="N1588" s="924"/>
      <c r="O1588" s="926"/>
      <c r="P1588" s="926"/>
      <c r="Q1588" s="926"/>
      <c r="R1588" s="926"/>
      <c r="S1588" s="926"/>
      <c r="T1588" s="926"/>
      <c r="U1588" s="926"/>
      <c r="V1588" s="926"/>
      <c r="W1588" s="926"/>
      <c r="X1588" s="926"/>
      <c r="Y1588" s="926"/>
      <c r="Z1588" s="926"/>
      <c r="AA1588" s="926"/>
      <c r="AB1588" s="926"/>
      <c r="AC1588" s="926"/>
      <c r="AD1588" s="926"/>
      <c r="AE1588" s="926"/>
    </row>
    <row r="1589" spans="1:31" ht="15" customHeight="1" x14ac:dyDescent="0.2">
      <c r="A1589" s="1032" t="str">
        <f t="shared" si="174"/>
        <v>Insert Room Name First</v>
      </c>
      <c r="B1589" s="938"/>
      <c r="C1589" s="891"/>
      <c r="D1589" s="891"/>
      <c r="E1589" s="984">
        <f t="shared" si="175"/>
        <v>0</v>
      </c>
      <c r="F1589" s="890">
        <f>IF(A1589="Insert Room Name First",0,ROUND(E1589/VLOOKUP(A1589,'Teaching Areas'!$A$2:$B$15,2,FALSE),0))</f>
        <v>0</v>
      </c>
      <c r="G1589" s="891"/>
      <c r="H1589" s="890" t="str">
        <f t="shared" si="176"/>
        <v/>
      </c>
      <c r="I1589" s="983"/>
      <c r="J1589" s="923"/>
      <c r="K1589" s="922"/>
      <c r="L1589" s="922"/>
      <c r="M1589" s="922"/>
      <c r="N1589" s="924"/>
      <c r="O1589" s="926"/>
      <c r="P1589" s="926"/>
      <c r="Q1589" s="926"/>
      <c r="R1589" s="926"/>
      <c r="S1589" s="926"/>
      <c r="T1589" s="926"/>
      <c r="U1589" s="926"/>
      <c r="V1589" s="926"/>
      <c r="W1589" s="926"/>
      <c r="X1589" s="926"/>
      <c r="Y1589" s="926"/>
      <c r="Z1589" s="926"/>
      <c r="AA1589" s="926"/>
      <c r="AB1589" s="926"/>
      <c r="AC1589" s="926"/>
      <c r="AD1589" s="926"/>
      <c r="AE1589" s="926"/>
    </row>
    <row r="1590" spans="1:31" ht="15" customHeight="1" x14ac:dyDescent="0.2">
      <c r="A1590" s="1032" t="str">
        <f t="shared" si="174"/>
        <v>Insert Room Name First</v>
      </c>
      <c r="B1590" s="938"/>
      <c r="C1590" s="891"/>
      <c r="D1590" s="891"/>
      <c r="E1590" s="984">
        <f t="shared" si="175"/>
        <v>0</v>
      </c>
      <c r="F1590" s="890">
        <f>IF(A1590="Insert Room Name First",0,ROUND(E1590/VLOOKUP(A1590,'Teaching Areas'!$A$2:$B$15,2,FALSE),0))</f>
        <v>0</v>
      </c>
      <c r="G1590" s="891"/>
      <c r="H1590" s="890" t="str">
        <f t="shared" si="176"/>
        <v/>
      </c>
      <c r="I1590" s="983"/>
      <c r="J1590" s="923"/>
      <c r="K1590" s="922"/>
      <c r="L1590" s="922"/>
      <c r="M1590" s="922"/>
      <c r="N1590" s="924"/>
      <c r="O1590" s="926"/>
      <c r="P1590" s="926"/>
      <c r="Q1590" s="926"/>
      <c r="R1590" s="926"/>
      <c r="S1590" s="926"/>
      <c r="T1590" s="926"/>
      <c r="U1590" s="926"/>
      <c r="V1590" s="926"/>
      <c r="W1590" s="926"/>
      <c r="X1590" s="926"/>
      <c r="Y1590" s="926"/>
      <c r="Z1590" s="926"/>
      <c r="AA1590" s="926"/>
      <c r="AB1590" s="926"/>
      <c r="AC1590" s="926"/>
      <c r="AD1590" s="926"/>
      <c r="AE1590" s="926"/>
    </row>
    <row r="1591" spans="1:31" ht="15" customHeight="1" x14ac:dyDescent="0.2">
      <c r="A1591" s="1032" t="str">
        <f t="shared" si="174"/>
        <v>Insert Room Name First</v>
      </c>
      <c r="B1591" s="938"/>
      <c r="C1591" s="891"/>
      <c r="D1591" s="891"/>
      <c r="E1591" s="984">
        <f t="shared" si="175"/>
        <v>0</v>
      </c>
      <c r="F1591" s="890">
        <f>IF(A1591="Insert Room Name First",0,ROUND(E1591/VLOOKUP(A1591,'Teaching Areas'!$A$2:$B$15,2,FALSE),0))</f>
        <v>0</v>
      </c>
      <c r="G1591" s="891"/>
      <c r="H1591" s="890" t="str">
        <f t="shared" si="176"/>
        <v/>
      </c>
      <c r="I1591" s="983"/>
      <c r="J1591" s="923"/>
      <c r="K1591" s="922"/>
      <c r="L1591" s="922"/>
      <c r="M1591" s="922"/>
      <c r="N1591" s="924"/>
      <c r="O1591" s="926"/>
      <c r="P1591" s="926"/>
      <c r="Q1591" s="926"/>
      <c r="R1591" s="926"/>
      <c r="S1591" s="926"/>
      <c r="T1591" s="926"/>
      <c r="U1591" s="926"/>
      <c r="V1591" s="926"/>
      <c r="W1591" s="926"/>
      <c r="X1591" s="926"/>
      <c r="Y1591" s="926"/>
      <c r="Z1591" s="926"/>
      <c r="AA1591" s="926"/>
      <c r="AB1591" s="926"/>
      <c r="AC1591" s="926"/>
      <c r="AD1591" s="926"/>
      <c r="AE1591" s="926"/>
    </row>
    <row r="1592" spans="1:31" ht="15" hidden="1" customHeight="1" thickBot="1" x14ac:dyDescent="0.25">
      <c r="A1592" s="1032" t="str">
        <f t="shared" si="174"/>
        <v>Insert Room Name First</v>
      </c>
      <c r="B1592" s="938"/>
      <c r="C1592" s="891"/>
      <c r="D1592" s="891"/>
      <c r="E1592" s="984">
        <f t="shared" si="175"/>
        <v>0</v>
      </c>
      <c r="F1592" s="890">
        <f>IF(A1592="Insert Room Name First",0,ROUND(E1592/VLOOKUP(A1592,'Teaching Areas'!$A$2:$B$15,2,FALSE),0))</f>
        <v>0</v>
      </c>
      <c r="G1592" s="891"/>
      <c r="H1592" s="890" t="str">
        <f t="shared" si="176"/>
        <v/>
      </c>
      <c r="I1592" s="983"/>
      <c r="J1592" s="923"/>
      <c r="K1592" s="922"/>
      <c r="L1592" s="922"/>
      <c r="M1592" s="922"/>
      <c r="N1592" s="924"/>
      <c r="O1592" s="926"/>
      <c r="P1592" s="926"/>
      <c r="Q1592" s="926"/>
      <c r="R1592" s="926"/>
      <c r="S1592" s="926"/>
      <c r="T1592" s="926"/>
      <c r="U1592" s="926"/>
      <c r="V1592" s="926"/>
      <c r="W1592" s="926"/>
      <c r="X1592" s="926"/>
      <c r="Y1592" s="926"/>
      <c r="Z1592" s="926"/>
      <c r="AA1592" s="926"/>
      <c r="AB1592" s="926"/>
      <c r="AC1592" s="926"/>
      <c r="AD1592" s="926"/>
      <c r="AE1592" s="926"/>
    </row>
    <row r="1593" spans="1:31" ht="15" hidden="1" customHeight="1" thickBot="1" x14ac:dyDescent="0.25">
      <c r="A1593" s="1032" t="str">
        <f t="shared" si="174"/>
        <v>Insert Room Name First</v>
      </c>
      <c r="B1593" s="938"/>
      <c r="C1593" s="891"/>
      <c r="D1593" s="891"/>
      <c r="E1593" s="984">
        <f t="shared" si="175"/>
        <v>0</v>
      </c>
      <c r="F1593" s="890">
        <f>IF(A1593="Insert Room Name First",0,ROUND(E1593/VLOOKUP(A1593,'Teaching Areas'!$A$2:$B$15,2,FALSE),0))</f>
        <v>0</v>
      </c>
      <c r="G1593" s="891"/>
      <c r="H1593" s="890" t="str">
        <f t="shared" si="176"/>
        <v/>
      </c>
      <c r="I1593" s="983"/>
      <c r="J1593" s="923"/>
      <c r="K1593" s="922"/>
      <c r="L1593" s="922"/>
      <c r="M1593" s="922"/>
      <c r="N1593" s="924"/>
      <c r="O1593" s="926"/>
      <c r="P1593" s="926"/>
      <c r="Q1593" s="926"/>
      <c r="R1593" s="926"/>
      <c r="S1593" s="926"/>
      <c r="T1593" s="926"/>
      <c r="U1593" s="926"/>
      <c r="V1593" s="926"/>
      <c r="W1593" s="926"/>
      <c r="X1593" s="926"/>
      <c r="Y1593" s="926"/>
      <c r="Z1593" s="926"/>
      <c r="AA1593" s="926"/>
      <c r="AB1593" s="926"/>
      <c r="AC1593" s="926"/>
      <c r="AD1593" s="926"/>
      <c r="AE1593" s="926"/>
    </row>
    <row r="1594" spans="1:31" ht="15" hidden="1" customHeight="1" thickBot="1" x14ac:dyDescent="0.25">
      <c r="A1594" s="1032" t="str">
        <f t="shared" si="174"/>
        <v>Insert Room Name First</v>
      </c>
      <c r="B1594" s="938"/>
      <c r="C1594" s="891"/>
      <c r="D1594" s="891"/>
      <c r="E1594" s="984">
        <f t="shared" si="175"/>
        <v>0</v>
      </c>
      <c r="F1594" s="890">
        <f>IF(A1594="Insert Room Name First",0,ROUND(E1594/VLOOKUP(A1594,'Teaching Areas'!$A$2:$B$15,2,FALSE),0))</f>
        <v>0</v>
      </c>
      <c r="G1594" s="891"/>
      <c r="H1594" s="890" t="str">
        <f t="shared" si="176"/>
        <v/>
      </c>
      <c r="I1594" s="983"/>
      <c r="J1594" s="923"/>
      <c r="K1594" s="922"/>
      <c r="L1594" s="922"/>
      <c r="M1594" s="922"/>
      <c r="N1594" s="924"/>
      <c r="O1594" s="926"/>
      <c r="P1594" s="926"/>
      <c r="Q1594" s="926"/>
      <c r="R1594" s="926"/>
      <c r="S1594" s="926"/>
      <c r="T1594" s="926"/>
      <c r="U1594" s="926"/>
      <c r="V1594" s="926"/>
      <c r="W1594" s="926"/>
      <c r="X1594" s="926"/>
      <c r="Y1594" s="926"/>
      <c r="Z1594" s="926"/>
      <c r="AA1594" s="926"/>
      <c r="AB1594" s="926"/>
      <c r="AC1594" s="926"/>
      <c r="AD1594" s="926"/>
      <c r="AE1594" s="926"/>
    </row>
    <row r="1595" spans="1:31" ht="15" hidden="1" customHeight="1" thickBot="1" x14ac:dyDescent="0.25">
      <c r="A1595" s="1032" t="str">
        <f t="shared" si="174"/>
        <v>Insert Room Name First</v>
      </c>
      <c r="B1595" s="938"/>
      <c r="C1595" s="891"/>
      <c r="D1595" s="891"/>
      <c r="E1595" s="984">
        <f t="shared" si="175"/>
        <v>0</v>
      </c>
      <c r="F1595" s="890">
        <f>IF(A1595="Insert Room Name First",0,ROUND(E1595/VLOOKUP(A1595,'Teaching Areas'!$A$2:$B$15,2,FALSE),0))</f>
        <v>0</v>
      </c>
      <c r="G1595" s="891"/>
      <c r="H1595" s="890" t="str">
        <f t="shared" si="176"/>
        <v/>
      </c>
      <c r="I1595" s="983"/>
      <c r="J1595" s="923"/>
      <c r="K1595" s="922"/>
      <c r="L1595" s="922"/>
      <c r="M1595" s="922"/>
      <c r="N1595" s="924"/>
      <c r="O1595" s="926"/>
      <c r="P1595" s="926"/>
      <c r="Q1595" s="926"/>
      <c r="R1595" s="926"/>
      <c r="S1595" s="926"/>
      <c r="T1595" s="926"/>
      <c r="U1595" s="926"/>
      <c r="V1595" s="926"/>
      <c r="W1595" s="926"/>
      <c r="X1595" s="926"/>
      <c r="Y1595" s="926"/>
      <c r="Z1595" s="926"/>
      <c r="AA1595" s="926"/>
      <c r="AB1595" s="926"/>
      <c r="AC1595" s="926"/>
      <c r="AD1595" s="926"/>
      <c r="AE1595" s="926"/>
    </row>
    <row r="1596" spans="1:31" ht="15" hidden="1" customHeight="1" thickBot="1" x14ac:dyDescent="0.25">
      <c r="A1596" s="1032" t="str">
        <f t="shared" si="174"/>
        <v>Insert Room Name First</v>
      </c>
      <c r="B1596" s="938"/>
      <c r="C1596" s="891"/>
      <c r="D1596" s="891"/>
      <c r="E1596" s="984">
        <f t="shared" si="175"/>
        <v>0</v>
      </c>
      <c r="F1596" s="890">
        <f>IF(A1596="Insert Room Name First",0,ROUND(E1596/VLOOKUP(A1596,'Teaching Areas'!$A$2:$B$15,2,FALSE),0))</f>
        <v>0</v>
      </c>
      <c r="G1596" s="891"/>
      <c r="H1596" s="890" t="str">
        <f t="shared" si="176"/>
        <v/>
      </c>
      <c r="I1596" s="983"/>
      <c r="J1596" s="923"/>
      <c r="K1596" s="922"/>
      <c r="L1596" s="922"/>
      <c r="M1596" s="922"/>
      <c r="N1596" s="924"/>
      <c r="O1596" s="926"/>
      <c r="P1596" s="926"/>
      <c r="Q1596" s="926"/>
      <c r="R1596" s="926"/>
      <c r="S1596" s="926"/>
      <c r="T1596" s="926"/>
      <c r="U1596" s="926"/>
      <c r="V1596" s="926"/>
      <c r="W1596" s="926"/>
      <c r="X1596" s="926"/>
      <c r="Y1596" s="926"/>
      <c r="Z1596" s="926"/>
      <c r="AA1596" s="926"/>
      <c r="AB1596" s="926"/>
      <c r="AC1596" s="926"/>
      <c r="AD1596" s="926"/>
      <c r="AE1596" s="926"/>
    </row>
    <row r="1597" spans="1:31" ht="15" hidden="1" customHeight="1" thickBot="1" x14ac:dyDescent="0.25">
      <c r="A1597" s="1032" t="str">
        <f t="shared" si="174"/>
        <v>Insert Room Name First</v>
      </c>
      <c r="B1597" s="938"/>
      <c r="C1597" s="891"/>
      <c r="D1597" s="891"/>
      <c r="E1597" s="984">
        <f t="shared" si="175"/>
        <v>0</v>
      </c>
      <c r="F1597" s="890">
        <f>IF(A1597="Insert Room Name First",0,ROUND(E1597/VLOOKUP(A1597,'Teaching Areas'!$A$2:$B$15,2,FALSE),0))</f>
        <v>0</v>
      </c>
      <c r="G1597" s="891"/>
      <c r="H1597" s="890" t="str">
        <f t="shared" si="176"/>
        <v/>
      </c>
      <c r="I1597" s="983"/>
      <c r="J1597" s="923"/>
      <c r="K1597" s="922"/>
      <c r="L1597" s="922"/>
      <c r="M1597" s="922"/>
      <c r="N1597" s="924"/>
      <c r="O1597" s="926"/>
      <c r="P1597" s="926"/>
      <c r="Q1597" s="926"/>
      <c r="R1597" s="926"/>
      <c r="S1597" s="926"/>
      <c r="T1597" s="926"/>
      <c r="U1597" s="926"/>
      <c r="V1597" s="926"/>
      <c r="W1597" s="926"/>
      <c r="X1597" s="926"/>
      <c r="Y1597" s="926"/>
      <c r="Z1597" s="926"/>
      <c r="AA1597" s="926"/>
      <c r="AB1597" s="926"/>
      <c r="AC1597" s="926"/>
      <c r="AD1597" s="926"/>
      <c r="AE1597" s="926"/>
    </row>
    <row r="1598" spans="1:31" ht="15" hidden="1" customHeight="1" thickBot="1" x14ac:dyDescent="0.25">
      <c r="A1598" s="1032" t="str">
        <f t="shared" si="174"/>
        <v>Insert Room Name First</v>
      </c>
      <c r="B1598" s="938"/>
      <c r="C1598" s="891"/>
      <c r="D1598" s="891"/>
      <c r="E1598" s="984">
        <f t="shared" si="175"/>
        <v>0</v>
      </c>
      <c r="F1598" s="890">
        <f>IF(A1598="Insert Room Name First",0,ROUND(E1598/VLOOKUP(A1598,'Teaching Areas'!$A$2:$B$15,2,FALSE),0))</f>
        <v>0</v>
      </c>
      <c r="G1598" s="891"/>
      <c r="H1598" s="890" t="str">
        <f t="shared" si="176"/>
        <v/>
      </c>
      <c r="I1598" s="983"/>
      <c r="J1598" s="923"/>
      <c r="K1598" s="922"/>
      <c r="L1598" s="922"/>
      <c r="M1598" s="922"/>
      <c r="N1598" s="924"/>
      <c r="O1598" s="926"/>
      <c r="P1598" s="926"/>
      <c r="Q1598" s="926"/>
      <c r="R1598" s="926"/>
      <c r="S1598" s="926"/>
      <c r="T1598" s="926"/>
      <c r="U1598" s="926"/>
      <c r="V1598" s="926"/>
      <c r="W1598" s="926"/>
      <c r="X1598" s="926"/>
      <c r="Y1598" s="926"/>
      <c r="Z1598" s="926"/>
      <c r="AA1598" s="926"/>
      <c r="AB1598" s="926"/>
      <c r="AC1598" s="926"/>
      <c r="AD1598" s="926"/>
      <c r="AE1598" s="926"/>
    </row>
    <row r="1599" spans="1:31" ht="15" hidden="1" customHeight="1" thickBot="1" x14ac:dyDescent="0.25">
      <c r="A1599" s="1032" t="str">
        <f t="shared" si="174"/>
        <v>Insert Room Name First</v>
      </c>
      <c r="B1599" s="938"/>
      <c r="C1599" s="891"/>
      <c r="D1599" s="891"/>
      <c r="E1599" s="984">
        <f t="shared" si="175"/>
        <v>0</v>
      </c>
      <c r="F1599" s="890">
        <f>IF(A1599="Insert Room Name First",0,ROUND(E1599/VLOOKUP(A1599,'Teaching Areas'!$A$2:$B$15,2,FALSE),0))</f>
        <v>0</v>
      </c>
      <c r="G1599" s="891"/>
      <c r="H1599" s="890" t="str">
        <f t="shared" si="176"/>
        <v/>
      </c>
      <c r="I1599" s="983"/>
      <c r="J1599" s="923"/>
      <c r="K1599" s="922"/>
      <c r="L1599" s="922"/>
      <c r="M1599" s="922"/>
      <c r="N1599" s="924"/>
      <c r="O1599" s="926"/>
      <c r="P1599" s="926"/>
      <c r="Q1599" s="926"/>
      <c r="R1599" s="926"/>
      <c r="S1599" s="926"/>
      <c r="T1599" s="926"/>
      <c r="U1599" s="926"/>
      <c r="V1599" s="926"/>
      <c r="W1599" s="926"/>
      <c r="X1599" s="926"/>
      <c r="Y1599" s="926"/>
      <c r="Z1599" s="926"/>
      <c r="AA1599" s="926"/>
      <c r="AB1599" s="926"/>
      <c r="AC1599" s="926"/>
      <c r="AD1599" s="926"/>
      <c r="AE1599" s="926"/>
    </row>
    <row r="1600" spans="1:31" ht="15" hidden="1" customHeight="1" thickBot="1" x14ac:dyDescent="0.25">
      <c r="A1600" s="1032" t="str">
        <f t="shared" si="174"/>
        <v>Insert Room Name First</v>
      </c>
      <c r="B1600" s="939"/>
      <c r="C1600" s="891"/>
      <c r="D1600" s="891"/>
      <c r="E1600" s="984">
        <f t="shared" si="175"/>
        <v>0</v>
      </c>
      <c r="F1600" s="890">
        <f>IF(A1600="Insert Room Name First",0,ROUND(E1600/VLOOKUP(A1600,'Teaching Areas'!$A$2:$B$15,2,FALSE),0))</f>
        <v>0</v>
      </c>
      <c r="G1600" s="892"/>
      <c r="H1600" s="890" t="str">
        <f t="shared" si="176"/>
        <v/>
      </c>
      <c r="I1600" s="985"/>
      <c r="J1600" s="923"/>
      <c r="K1600" s="922"/>
      <c r="L1600" s="922"/>
      <c r="M1600" s="922"/>
      <c r="N1600" s="924"/>
      <c r="O1600" s="926"/>
      <c r="P1600" s="926"/>
      <c r="Q1600" s="926"/>
      <c r="R1600" s="926"/>
      <c r="S1600" s="926"/>
      <c r="T1600" s="926"/>
      <c r="U1600" s="926"/>
      <c r="V1600" s="926"/>
      <c r="W1600" s="926"/>
      <c r="X1600" s="926"/>
      <c r="Y1600" s="926"/>
      <c r="Z1600" s="926"/>
      <c r="AA1600" s="926"/>
      <c r="AB1600" s="926"/>
      <c r="AC1600" s="926"/>
      <c r="AD1600" s="926"/>
      <c r="AE1600" s="926"/>
    </row>
    <row r="1601" spans="1:31" ht="15" hidden="1" customHeight="1" thickBot="1" x14ac:dyDescent="0.25">
      <c r="A1601" s="1032" t="str">
        <f t="shared" si="174"/>
        <v>Insert Room Name First</v>
      </c>
      <c r="B1601" s="939"/>
      <c r="C1601" s="891"/>
      <c r="D1601" s="891"/>
      <c r="E1601" s="984">
        <f t="shared" si="175"/>
        <v>0</v>
      </c>
      <c r="F1601" s="890">
        <f>IF(A1601="Insert Room Name First",0,ROUND(E1601/VLOOKUP(A1601,'Teaching Areas'!$A$2:$B$15,2,FALSE),0))</f>
        <v>0</v>
      </c>
      <c r="G1601" s="892"/>
      <c r="H1601" s="890" t="str">
        <f t="shared" si="176"/>
        <v/>
      </c>
      <c r="I1601" s="985"/>
      <c r="J1601" s="923"/>
      <c r="K1601" s="922"/>
      <c r="L1601" s="922"/>
      <c r="M1601" s="922"/>
      <c r="N1601" s="924"/>
      <c r="O1601" s="926"/>
      <c r="P1601" s="926"/>
      <c r="Q1601" s="926"/>
      <c r="R1601" s="926"/>
      <c r="S1601" s="926"/>
      <c r="T1601" s="926"/>
      <c r="U1601" s="926"/>
      <c r="V1601" s="926"/>
      <c r="W1601" s="926"/>
      <c r="X1601" s="926"/>
      <c r="Y1601" s="926"/>
      <c r="Z1601" s="926"/>
      <c r="AA1601" s="926"/>
      <c r="AB1601" s="926"/>
      <c r="AC1601" s="926"/>
      <c r="AD1601" s="926"/>
      <c r="AE1601" s="926"/>
    </row>
    <row r="1602" spans="1:31" ht="15" hidden="1" customHeight="1" thickBot="1" x14ac:dyDescent="0.25">
      <c r="A1602" s="1032" t="str">
        <f t="shared" si="174"/>
        <v>Insert Room Name First</v>
      </c>
      <c r="B1602" s="938"/>
      <c r="C1602" s="891"/>
      <c r="D1602" s="891"/>
      <c r="E1602" s="984">
        <f t="shared" si="175"/>
        <v>0</v>
      </c>
      <c r="F1602" s="890">
        <f>IF(A1602="Insert Room Name First",0,ROUND(E1602/VLOOKUP(A1602,'Teaching Areas'!$A$2:$B$15,2,FALSE),0))</f>
        <v>0</v>
      </c>
      <c r="G1602" s="891"/>
      <c r="H1602" s="890" t="str">
        <f t="shared" si="176"/>
        <v/>
      </c>
      <c r="I1602" s="983"/>
      <c r="J1602" s="923"/>
      <c r="K1602" s="922"/>
      <c r="L1602" s="922"/>
      <c r="M1602" s="922"/>
      <c r="N1602" s="924"/>
      <c r="O1602" s="926"/>
      <c r="P1602" s="926"/>
      <c r="Q1602" s="926"/>
      <c r="R1602" s="926"/>
      <c r="S1602" s="926"/>
      <c r="T1602" s="926"/>
      <c r="U1602" s="926"/>
      <c r="V1602" s="926"/>
      <c r="W1602" s="926"/>
      <c r="X1602" s="926"/>
      <c r="Y1602" s="926"/>
      <c r="Z1602" s="926"/>
      <c r="AA1602" s="926"/>
      <c r="AB1602" s="926"/>
      <c r="AC1602" s="926"/>
      <c r="AD1602" s="926"/>
      <c r="AE1602" s="926"/>
    </row>
    <row r="1603" spans="1:31" ht="15" hidden="1" customHeight="1" thickBot="1" x14ac:dyDescent="0.25">
      <c r="A1603" s="1032" t="str">
        <f t="shared" si="174"/>
        <v>Insert Room Name First</v>
      </c>
      <c r="B1603" s="938"/>
      <c r="C1603" s="891"/>
      <c r="D1603" s="891"/>
      <c r="E1603" s="984">
        <f t="shared" si="175"/>
        <v>0</v>
      </c>
      <c r="F1603" s="890">
        <f>IF(A1603="Insert Room Name First",0,ROUND(E1603/VLOOKUP(A1603,'Teaching Areas'!$A$2:$B$15,2,FALSE),0))</f>
        <v>0</v>
      </c>
      <c r="G1603" s="891"/>
      <c r="H1603" s="890" t="str">
        <f t="shared" si="176"/>
        <v/>
      </c>
      <c r="I1603" s="983"/>
      <c r="J1603" s="923"/>
      <c r="K1603" s="922"/>
      <c r="L1603" s="922"/>
      <c r="M1603" s="922"/>
      <c r="N1603" s="924"/>
      <c r="O1603" s="926"/>
      <c r="P1603" s="926"/>
      <c r="Q1603" s="926"/>
      <c r="R1603" s="926"/>
      <c r="S1603" s="926"/>
      <c r="T1603" s="926"/>
      <c r="U1603" s="926"/>
      <c r="V1603" s="926"/>
      <c r="W1603" s="926"/>
      <c r="X1603" s="926"/>
      <c r="Y1603" s="926"/>
      <c r="Z1603" s="926"/>
      <c r="AA1603" s="926"/>
      <c r="AB1603" s="926"/>
      <c r="AC1603" s="926"/>
      <c r="AD1603" s="926"/>
      <c r="AE1603" s="926"/>
    </row>
    <row r="1604" spans="1:31" ht="15" hidden="1" customHeight="1" thickBot="1" x14ac:dyDescent="0.25">
      <c r="A1604" s="1032" t="str">
        <f t="shared" si="174"/>
        <v>Insert Room Name First</v>
      </c>
      <c r="B1604" s="938"/>
      <c r="C1604" s="891"/>
      <c r="D1604" s="891"/>
      <c r="E1604" s="984">
        <f t="shared" si="175"/>
        <v>0</v>
      </c>
      <c r="F1604" s="890">
        <f>IF(A1604="Insert Room Name First",0,ROUND(E1604/VLOOKUP(A1604,'Teaching Areas'!$A$2:$B$15,2,FALSE),0))</f>
        <v>0</v>
      </c>
      <c r="G1604" s="891"/>
      <c r="H1604" s="890" t="str">
        <f t="shared" si="176"/>
        <v/>
      </c>
      <c r="I1604" s="983"/>
      <c r="J1604" s="923"/>
      <c r="K1604" s="922"/>
      <c r="L1604" s="922"/>
      <c r="M1604" s="922"/>
      <c r="N1604" s="924"/>
      <c r="O1604" s="926"/>
      <c r="P1604" s="926"/>
      <c r="Q1604" s="926"/>
      <c r="R1604" s="926"/>
      <c r="S1604" s="926"/>
      <c r="T1604" s="926"/>
      <c r="U1604" s="926"/>
      <c r="V1604" s="926"/>
      <c r="W1604" s="926"/>
      <c r="X1604" s="926"/>
      <c r="Y1604" s="926"/>
      <c r="Z1604" s="926"/>
      <c r="AA1604" s="926"/>
      <c r="AB1604" s="926"/>
      <c r="AC1604" s="926"/>
      <c r="AD1604" s="926"/>
      <c r="AE1604" s="926"/>
    </row>
    <row r="1605" spans="1:31" ht="15" hidden="1" customHeight="1" thickBot="1" x14ac:dyDescent="0.25">
      <c r="A1605" s="1032" t="str">
        <f t="shared" si="174"/>
        <v>Insert Room Name First</v>
      </c>
      <c r="B1605" s="938"/>
      <c r="C1605" s="891"/>
      <c r="D1605" s="891"/>
      <c r="E1605" s="984">
        <f t="shared" si="175"/>
        <v>0</v>
      </c>
      <c r="F1605" s="890">
        <f>IF(A1605="Insert Room Name First",0,ROUND(E1605/VLOOKUP(A1605,'Teaching Areas'!$A$2:$B$15,2,FALSE),0))</f>
        <v>0</v>
      </c>
      <c r="G1605" s="891"/>
      <c r="H1605" s="890" t="str">
        <f t="shared" si="176"/>
        <v/>
      </c>
      <c r="I1605" s="983"/>
      <c r="J1605" s="923"/>
      <c r="K1605" s="922"/>
      <c r="L1605" s="922"/>
      <c r="M1605" s="922"/>
      <c r="N1605" s="924"/>
      <c r="O1605" s="926"/>
      <c r="P1605" s="926"/>
      <c r="Q1605" s="926"/>
      <c r="R1605" s="926"/>
      <c r="S1605" s="926"/>
      <c r="T1605" s="926"/>
      <c r="U1605" s="926"/>
      <c r="V1605" s="926"/>
      <c r="W1605" s="926"/>
      <c r="X1605" s="926"/>
      <c r="Y1605" s="926"/>
      <c r="Z1605" s="926"/>
      <c r="AA1605" s="926"/>
      <c r="AB1605" s="926"/>
      <c r="AC1605" s="926"/>
      <c r="AD1605" s="926"/>
      <c r="AE1605" s="926"/>
    </row>
    <row r="1606" spans="1:31" ht="15" hidden="1" customHeight="1" thickBot="1" x14ac:dyDescent="0.25">
      <c r="A1606" s="1032" t="str">
        <f t="shared" si="174"/>
        <v>Insert Room Name First</v>
      </c>
      <c r="B1606" s="938"/>
      <c r="C1606" s="891"/>
      <c r="D1606" s="891"/>
      <c r="E1606" s="984">
        <f t="shared" si="175"/>
        <v>0</v>
      </c>
      <c r="F1606" s="890">
        <f>IF(A1606="Insert Room Name First",0,ROUND(E1606/VLOOKUP(A1606,'Teaching Areas'!$A$2:$B$15,2,FALSE),0))</f>
        <v>0</v>
      </c>
      <c r="G1606" s="891"/>
      <c r="H1606" s="890" t="str">
        <f t="shared" si="176"/>
        <v/>
      </c>
      <c r="I1606" s="983"/>
      <c r="J1606" s="923"/>
      <c r="K1606" s="922"/>
      <c r="L1606" s="922"/>
      <c r="M1606" s="922"/>
      <c r="N1606" s="924"/>
      <c r="O1606" s="926"/>
      <c r="P1606" s="926"/>
      <c r="Q1606" s="926"/>
      <c r="R1606" s="926"/>
      <c r="S1606" s="926"/>
      <c r="T1606" s="926"/>
      <c r="U1606" s="926"/>
      <c r="V1606" s="926"/>
      <c r="W1606" s="926"/>
      <c r="X1606" s="926"/>
      <c r="Y1606" s="926"/>
      <c r="Z1606" s="926"/>
      <c r="AA1606" s="926"/>
      <c r="AB1606" s="926"/>
      <c r="AC1606" s="926"/>
      <c r="AD1606" s="926"/>
      <c r="AE1606" s="926"/>
    </row>
    <row r="1607" spans="1:31" ht="15" hidden="1" customHeight="1" thickBot="1" x14ac:dyDescent="0.25">
      <c r="A1607" s="1032" t="str">
        <f t="shared" si="174"/>
        <v>Insert Room Name First</v>
      </c>
      <c r="B1607" s="938"/>
      <c r="C1607" s="891"/>
      <c r="D1607" s="891"/>
      <c r="E1607" s="984">
        <f t="shared" si="175"/>
        <v>0</v>
      </c>
      <c r="F1607" s="890">
        <f>IF(A1607="Insert Room Name First",0,ROUND(E1607/VLOOKUP(A1607,'Teaching Areas'!$A$2:$B$15,2,FALSE),0))</f>
        <v>0</v>
      </c>
      <c r="G1607" s="891"/>
      <c r="H1607" s="890" t="str">
        <f t="shared" si="176"/>
        <v/>
      </c>
      <c r="I1607" s="983"/>
      <c r="J1607" s="923"/>
      <c r="K1607" s="922"/>
      <c r="L1607" s="922"/>
      <c r="M1607" s="922"/>
      <c r="N1607" s="924"/>
      <c r="O1607" s="926"/>
      <c r="P1607" s="926"/>
      <c r="Q1607" s="926"/>
      <c r="R1607" s="926"/>
      <c r="S1607" s="926"/>
      <c r="T1607" s="926"/>
      <c r="U1607" s="926"/>
      <c r="V1607" s="926"/>
      <c r="W1607" s="926"/>
      <c r="X1607" s="926"/>
      <c r="Y1607" s="926"/>
      <c r="Z1607" s="926"/>
      <c r="AA1607" s="926"/>
      <c r="AB1607" s="926"/>
      <c r="AC1607" s="926"/>
      <c r="AD1607" s="926"/>
      <c r="AE1607" s="926"/>
    </row>
    <row r="1608" spans="1:31" ht="15" hidden="1" customHeight="1" thickBot="1" x14ac:dyDescent="0.25">
      <c r="A1608" s="1032" t="str">
        <f t="shared" ref="A1608:A1642" si="177">IF(B1608=0,"Insert Room Name First","Class Room")</f>
        <v>Insert Room Name First</v>
      </c>
      <c r="B1608" s="938"/>
      <c r="C1608" s="891"/>
      <c r="D1608" s="891"/>
      <c r="E1608" s="984">
        <f t="shared" si="175"/>
        <v>0</v>
      </c>
      <c r="F1608" s="890">
        <f>IF(A1608="Insert Room Name First",0,ROUND(E1608/VLOOKUP(A1608,'Teaching Areas'!$A$2:$B$15,2,FALSE),0))</f>
        <v>0</v>
      </c>
      <c r="G1608" s="891"/>
      <c r="H1608" s="890" t="str">
        <f t="shared" si="176"/>
        <v/>
      </c>
      <c r="I1608" s="983"/>
      <c r="J1608" s="923"/>
      <c r="K1608" s="922"/>
      <c r="L1608" s="922"/>
      <c r="M1608" s="922"/>
      <c r="N1608" s="924"/>
      <c r="O1608" s="926"/>
      <c r="P1608" s="926"/>
      <c r="Q1608" s="926"/>
      <c r="R1608" s="926"/>
      <c r="S1608" s="926"/>
      <c r="T1608" s="926"/>
      <c r="U1608" s="926"/>
      <c r="V1608" s="926"/>
      <c r="W1608" s="926"/>
      <c r="X1608" s="926"/>
      <c r="Y1608" s="926"/>
      <c r="Z1608" s="926"/>
      <c r="AA1608" s="926"/>
      <c r="AB1608" s="926"/>
      <c r="AC1608" s="926"/>
      <c r="AD1608" s="926"/>
      <c r="AE1608" s="926"/>
    </row>
    <row r="1609" spans="1:31" ht="15" hidden="1" customHeight="1" thickBot="1" x14ac:dyDescent="0.25">
      <c r="A1609" s="1032" t="str">
        <f t="shared" si="177"/>
        <v>Insert Room Name First</v>
      </c>
      <c r="B1609" s="938"/>
      <c r="C1609" s="891"/>
      <c r="D1609" s="891"/>
      <c r="E1609" s="984">
        <f t="shared" si="175"/>
        <v>0</v>
      </c>
      <c r="F1609" s="890">
        <f>IF(A1609="Insert Room Name First",0,ROUND(E1609/VLOOKUP(A1609,'Teaching Areas'!$A$2:$B$15,2,FALSE),0))</f>
        <v>0</v>
      </c>
      <c r="G1609" s="891"/>
      <c r="H1609" s="890" t="str">
        <f t="shared" si="176"/>
        <v/>
      </c>
      <c r="I1609" s="983"/>
      <c r="J1609" s="923"/>
      <c r="K1609" s="922"/>
      <c r="L1609" s="922"/>
      <c r="M1609" s="922"/>
      <c r="N1609" s="924"/>
      <c r="O1609" s="926"/>
      <c r="P1609" s="926"/>
      <c r="Q1609" s="926"/>
      <c r="R1609" s="926"/>
      <c r="S1609" s="926"/>
      <c r="T1609" s="926"/>
      <c r="U1609" s="926"/>
      <c r="V1609" s="926"/>
      <c r="W1609" s="926"/>
      <c r="X1609" s="926"/>
      <c r="Y1609" s="926"/>
      <c r="Z1609" s="926"/>
      <c r="AA1609" s="926"/>
      <c r="AB1609" s="926"/>
      <c r="AC1609" s="926"/>
      <c r="AD1609" s="926"/>
      <c r="AE1609" s="926"/>
    </row>
    <row r="1610" spans="1:31" ht="15" hidden="1" customHeight="1" thickBot="1" x14ac:dyDescent="0.25">
      <c r="A1610" s="1032" t="str">
        <f t="shared" si="177"/>
        <v>Insert Room Name First</v>
      </c>
      <c r="B1610" s="938"/>
      <c r="C1610" s="891"/>
      <c r="D1610" s="891"/>
      <c r="E1610" s="984">
        <f t="shared" si="175"/>
        <v>0</v>
      </c>
      <c r="F1610" s="890">
        <f>IF(A1610="Insert Room Name First",0,ROUND(E1610/VLOOKUP(A1610,'Teaching Areas'!$A$2:$B$15,2,FALSE),0))</f>
        <v>0</v>
      </c>
      <c r="G1610" s="891"/>
      <c r="H1610" s="890" t="str">
        <f t="shared" si="176"/>
        <v/>
      </c>
      <c r="I1610" s="983"/>
      <c r="J1610" s="923"/>
      <c r="K1610" s="922"/>
      <c r="L1610" s="922"/>
      <c r="M1610" s="922"/>
      <c r="N1610" s="924"/>
      <c r="O1610" s="926"/>
      <c r="P1610" s="926"/>
      <c r="Q1610" s="926"/>
      <c r="R1610" s="926"/>
      <c r="S1610" s="926"/>
      <c r="T1610" s="926"/>
      <c r="U1610" s="926"/>
      <c r="V1610" s="926"/>
      <c r="W1610" s="926"/>
      <c r="X1610" s="926"/>
      <c r="Y1610" s="926"/>
      <c r="Z1610" s="926"/>
      <c r="AA1610" s="926"/>
      <c r="AB1610" s="926"/>
      <c r="AC1610" s="926"/>
      <c r="AD1610" s="926"/>
      <c r="AE1610" s="926"/>
    </row>
    <row r="1611" spans="1:31" ht="15" hidden="1" customHeight="1" thickBot="1" x14ac:dyDescent="0.25">
      <c r="A1611" s="1032" t="str">
        <f t="shared" si="177"/>
        <v>Insert Room Name First</v>
      </c>
      <c r="B1611" s="938"/>
      <c r="C1611" s="891"/>
      <c r="D1611" s="891"/>
      <c r="E1611" s="984">
        <f t="shared" si="175"/>
        <v>0</v>
      </c>
      <c r="F1611" s="890">
        <f>IF(A1611="Insert Room Name First",0,ROUND(E1611/VLOOKUP(A1611,'Teaching Areas'!$A$2:$B$15,2,FALSE),0))</f>
        <v>0</v>
      </c>
      <c r="G1611" s="891"/>
      <c r="H1611" s="890" t="str">
        <f t="shared" si="176"/>
        <v/>
      </c>
      <c r="I1611" s="983"/>
      <c r="J1611" s="923"/>
      <c r="K1611" s="922"/>
      <c r="L1611" s="922"/>
      <c r="M1611" s="922"/>
      <c r="N1611" s="924"/>
      <c r="O1611" s="926"/>
      <c r="P1611" s="926"/>
      <c r="Q1611" s="926"/>
      <c r="R1611" s="926"/>
      <c r="S1611" s="926"/>
      <c r="T1611" s="926"/>
      <c r="U1611" s="926"/>
      <c r="V1611" s="926"/>
      <c r="W1611" s="926"/>
      <c r="X1611" s="926"/>
      <c r="Y1611" s="926"/>
      <c r="Z1611" s="926"/>
      <c r="AA1611" s="926"/>
      <c r="AB1611" s="926"/>
      <c r="AC1611" s="926"/>
      <c r="AD1611" s="926"/>
      <c r="AE1611" s="926"/>
    </row>
    <row r="1612" spans="1:31" ht="15" hidden="1" customHeight="1" thickBot="1" x14ac:dyDescent="0.25">
      <c r="A1612" s="1032" t="str">
        <f t="shared" si="177"/>
        <v>Insert Room Name First</v>
      </c>
      <c r="B1612" s="938"/>
      <c r="C1612" s="891"/>
      <c r="D1612" s="891"/>
      <c r="E1612" s="984">
        <f t="shared" si="175"/>
        <v>0</v>
      </c>
      <c r="F1612" s="890">
        <f>IF(A1612="Insert Room Name First",0,ROUND(E1612/VLOOKUP(A1612,'Teaching Areas'!$A$2:$B$15,2,FALSE),0))</f>
        <v>0</v>
      </c>
      <c r="G1612" s="891"/>
      <c r="H1612" s="890" t="str">
        <f t="shared" si="176"/>
        <v/>
      </c>
      <c r="I1612" s="983"/>
      <c r="J1612" s="923"/>
      <c r="K1612" s="922"/>
      <c r="L1612" s="922"/>
      <c r="M1612" s="922"/>
      <c r="N1612" s="924"/>
      <c r="O1612" s="926"/>
      <c r="P1612" s="926"/>
      <c r="Q1612" s="926"/>
      <c r="R1612" s="926"/>
      <c r="S1612" s="926"/>
      <c r="T1612" s="926"/>
      <c r="U1612" s="926"/>
      <c r="V1612" s="926"/>
      <c r="W1612" s="926"/>
      <c r="X1612" s="926"/>
      <c r="Y1612" s="926"/>
      <c r="Z1612" s="926"/>
      <c r="AA1612" s="926"/>
      <c r="AB1612" s="926"/>
      <c r="AC1612" s="926"/>
      <c r="AD1612" s="926"/>
      <c r="AE1612" s="926"/>
    </row>
    <row r="1613" spans="1:31" ht="15" hidden="1" customHeight="1" thickBot="1" x14ac:dyDescent="0.25">
      <c r="A1613" s="1032" t="str">
        <f t="shared" si="177"/>
        <v>Insert Room Name First</v>
      </c>
      <c r="B1613" s="938"/>
      <c r="C1613" s="891"/>
      <c r="D1613" s="891"/>
      <c r="E1613" s="984">
        <f t="shared" si="175"/>
        <v>0</v>
      </c>
      <c r="F1613" s="890">
        <f>IF(A1613="Insert Room Name First",0,ROUND(E1613/VLOOKUP(A1613,'Teaching Areas'!$A$2:$B$15,2,FALSE),0))</f>
        <v>0</v>
      </c>
      <c r="G1613" s="891"/>
      <c r="H1613" s="890" t="str">
        <f t="shared" si="176"/>
        <v/>
      </c>
      <c r="I1613" s="983"/>
      <c r="J1613" s="923"/>
      <c r="K1613" s="922"/>
      <c r="L1613" s="922"/>
      <c r="M1613" s="922"/>
      <c r="N1613" s="924"/>
      <c r="O1613" s="926"/>
      <c r="P1613" s="926"/>
      <c r="Q1613" s="926"/>
      <c r="R1613" s="926"/>
      <c r="S1613" s="926"/>
      <c r="T1613" s="926"/>
      <c r="U1613" s="926"/>
      <c r="V1613" s="926"/>
      <c r="W1613" s="926"/>
      <c r="X1613" s="926"/>
      <c r="Y1613" s="926"/>
      <c r="Z1613" s="926"/>
      <c r="AA1613" s="926"/>
      <c r="AB1613" s="926"/>
      <c r="AC1613" s="926"/>
      <c r="AD1613" s="926"/>
      <c r="AE1613" s="926"/>
    </row>
    <row r="1614" spans="1:31" ht="15" hidden="1" customHeight="1" thickBot="1" x14ac:dyDescent="0.25">
      <c r="A1614" s="1032" t="str">
        <f t="shared" si="177"/>
        <v>Insert Room Name First</v>
      </c>
      <c r="B1614" s="938"/>
      <c r="C1614" s="891"/>
      <c r="D1614" s="891"/>
      <c r="E1614" s="984">
        <f t="shared" si="175"/>
        <v>0</v>
      </c>
      <c r="F1614" s="890">
        <f>IF(A1614="Insert Room Name First",0,ROUND(E1614/VLOOKUP(A1614,'Teaching Areas'!$A$2:$B$15,2,FALSE),0))</f>
        <v>0</v>
      </c>
      <c r="G1614" s="891"/>
      <c r="H1614" s="890" t="str">
        <f t="shared" si="176"/>
        <v/>
      </c>
      <c r="I1614" s="983"/>
      <c r="J1614" s="923"/>
      <c r="K1614" s="922"/>
      <c r="L1614" s="922"/>
      <c r="M1614" s="922"/>
      <c r="N1614" s="924"/>
      <c r="O1614" s="926"/>
      <c r="P1614" s="926"/>
      <c r="Q1614" s="926"/>
      <c r="R1614" s="926"/>
      <c r="S1614" s="926"/>
      <c r="T1614" s="926"/>
      <c r="U1614" s="926"/>
      <c r="V1614" s="926"/>
      <c r="W1614" s="926"/>
      <c r="X1614" s="926"/>
      <c r="Y1614" s="926"/>
      <c r="Z1614" s="926"/>
      <c r="AA1614" s="926"/>
      <c r="AB1614" s="926"/>
      <c r="AC1614" s="926"/>
      <c r="AD1614" s="926"/>
      <c r="AE1614" s="926"/>
    </row>
    <row r="1615" spans="1:31" ht="15" hidden="1" customHeight="1" thickBot="1" x14ac:dyDescent="0.25">
      <c r="A1615" s="1032" t="str">
        <f t="shared" si="177"/>
        <v>Insert Room Name First</v>
      </c>
      <c r="B1615" s="938"/>
      <c r="C1615" s="891"/>
      <c r="D1615" s="891"/>
      <c r="E1615" s="984">
        <f t="shared" si="175"/>
        <v>0</v>
      </c>
      <c r="F1615" s="890">
        <f>IF(A1615="Insert Room Name First",0,ROUND(E1615/VLOOKUP(A1615,'Teaching Areas'!$A$2:$B$15,2,FALSE),0))</f>
        <v>0</v>
      </c>
      <c r="G1615" s="891"/>
      <c r="H1615" s="890" t="str">
        <f t="shared" si="176"/>
        <v/>
      </c>
      <c r="I1615" s="983"/>
      <c r="J1615" s="923"/>
      <c r="K1615" s="922"/>
      <c r="L1615" s="922"/>
      <c r="M1615" s="922"/>
      <c r="N1615" s="924"/>
      <c r="O1615" s="926"/>
      <c r="P1615" s="926"/>
      <c r="Q1615" s="926"/>
      <c r="R1615" s="926"/>
      <c r="S1615" s="926"/>
      <c r="T1615" s="926"/>
      <c r="U1615" s="926"/>
      <c r="V1615" s="926"/>
      <c r="W1615" s="926"/>
      <c r="X1615" s="926"/>
      <c r="Y1615" s="926"/>
      <c r="Z1615" s="926"/>
      <c r="AA1615" s="926"/>
      <c r="AB1615" s="926"/>
      <c r="AC1615" s="926"/>
      <c r="AD1615" s="926"/>
      <c r="AE1615" s="926"/>
    </row>
    <row r="1616" spans="1:31" ht="15" hidden="1" customHeight="1" thickBot="1" x14ac:dyDescent="0.25">
      <c r="A1616" s="1032" t="str">
        <f t="shared" si="177"/>
        <v>Insert Room Name First</v>
      </c>
      <c r="B1616" s="938"/>
      <c r="C1616" s="891"/>
      <c r="D1616" s="891"/>
      <c r="E1616" s="984">
        <f t="shared" si="175"/>
        <v>0</v>
      </c>
      <c r="F1616" s="890">
        <f>IF(A1616="Insert Room Name First",0,ROUND(E1616/VLOOKUP(A1616,'Teaching Areas'!$A$2:$B$15,2,FALSE),0))</f>
        <v>0</v>
      </c>
      <c r="G1616" s="891"/>
      <c r="H1616" s="890" t="str">
        <f t="shared" si="176"/>
        <v/>
      </c>
      <c r="I1616" s="983"/>
      <c r="J1616" s="923"/>
      <c r="K1616" s="922"/>
      <c r="L1616" s="922"/>
      <c r="M1616" s="922"/>
      <c r="N1616" s="924"/>
      <c r="O1616" s="926"/>
      <c r="P1616" s="926"/>
      <c r="Q1616" s="926"/>
      <c r="R1616" s="926"/>
      <c r="S1616" s="926"/>
      <c r="T1616" s="926"/>
      <c r="U1616" s="926"/>
      <c r="V1616" s="926"/>
      <c r="W1616" s="926"/>
      <c r="X1616" s="926"/>
      <c r="Y1616" s="926"/>
      <c r="Z1616" s="926"/>
      <c r="AA1616" s="926"/>
      <c r="AB1616" s="926"/>
      <c r="AC1616" s="926"/>
      <c r="AD1616" s="926"/>
      <c r="AE1616" s="926"/>
    </row>
    <row r="1617" spans="1:31" ht="15" hidden="1" customHeight="1" thickBot="1" x14ac:dyDescent="0.25">
      <c r="A1617" s="1032" t="str">
        <f t="shared" si="177"/>
        <v>Insert Room Name First</v>
      </c>
      <c r="B1617" s="938"/>
      <c r="C1617" s="891"/>
      <c r="D1617" s="891"/>
      <c r="E1617" s="984">
        <f t="shared" si="175"/>
        <v>0</v>
      </c>
      <c r="F1617" s="890">
        <f>IF(A1617="Insert Room Name First",0,ROUND(E1617/VLOOKUP(A1617,'Teaching Areas'!$A$2:$B$15,2,FALSE),0))</f>
        <v>0</v>
      </c>
      <c r="G1617" s="891"/>
      <c r="H1617" s="890" t="str">
        <f t="shared" si="176"/>
        <v/>
      </c>
      <c r="I1617" s="983"/>
      <c r="J1617" s="923"/>
      <c r="K1617" s="922"/>
      <c r="L1617" s="922"/>
      <c r="M1617" s="922"/>
      <c r="N1617" s="924"/>
      <c r="O1617" s="926"/>
      <c r="P1617" s="926"/>
      <c r="Q1617" s="926"/>
      <c r="R1617" s="926"/>
      <c r="S1617" s="926"/>
      <c r="T1617" s="926"/>
      <c r="U1617" s="926"/>
      <c r="V1617" s="926"/>
      <c r="W1617" s="926"/>
      <c r="X1617" s="926"/>
      <c r="Y1617" s="926"/>
      <c r="Z1617" s="926"/>
      <c r="AA1617" s="926"/>
      <c r="AB1617" s="926"/>
      <c r="AC1617" s="926"/>
      <c r="AD1617" s="926"/>
      <c r="AE1617" s="926"/>
    </row>
    <row r="1618" spans="1:31" ht="15" hidden="1" customHeight="1" thickBot="1" x14ac:dyDescent="0.25">
      <c r="A1618" s="1032" t="str">
        <f t="shared" si="177"/>
        <v>Insert Room Name First</v>
      </c>
      <c r="B1618" s="938"/>
      <c r="C1618" s="891"/>
      <c r="D1618" s="891"/>
      <c r="E1618" s="984">
        <f t="shared" si="175"/>
        <v>0</v>
      </c>
      <c r="F1618" s="890">
        <f>IF(A1618="Insert Room Name First",0,ROUND(E1618/VLOOKUP(A1618,'Teaching Areas'!$A$2:$B$15,2,FALSE),0))</f>
        <v>0</v>
      </c>
      <c r="G1618" s="891"/>
      <c r="H1618" s="890" t="str">
        <f t="shared" si="176"/>
        <v/>
      </c>
      <c r="I1618" s="983"/>
      <c r="J1618" s="923"/>
      <c r="K1618" s="922"/>
      <c r="L1618" s="922"/>
      <c r="M1618" s="922"/>
      <c r="N1618" s="924"/>
      <c r="O1618" s="926"/>
      <c r="P1618" s="926"/>
      <c r="Q1618" s="926"/>
      <c r="R1618" s="926"/>
      <c r="S1618" s="926"/>
      <c r="T1618" s="926"/>
      <c r="U1618" s="926"/>
      <c r="V1618" s="926"/>
      <c r="W1618" s="926"/>
      <c r="X1618" s="926"/>
      <c r="Y1618" s="926"/>
      <c r="Z1618" s="926"/>
      <c r="AA1618" s="926"/>
      <c r="AB1618" s="926"/>
      <c r="AC1618" s="926"/>
      <c r="AD1618" s="926"/>
      <c r="AE1618" s="926"/>
    </row>
    <row r="1619" spans="1:31" ht="15" hidden="1" customHeight="1" thickBot="1" x14ac:dyDescent="0.25">
      <c r="A1619" s="1032" t="str">
        <f t="shared" si="177"/>
        <v>Insert Room Name First</v>
      </c>
      <c r="B1619" s="938"/>
      <c r="C1619" s="891"/>
      <c r="D1619" s="891"/>
      <c r="E1619" s="984">
        <f t="shared" si="175"/>
        <v>0</v>
      </c>
      <c r="F1619" s="890">
        <f>IF(A1619="Insert Room Name First",0,ROUND(E1619/VLOOKUP(A1619,'Teaching Areas'!$A$2:$B$15,2,FALSE),0))</f>
        <v>0</v>
      </c>
      <c r="G1619" s="891"/>
      <c r="H1619" s="890" t="str">
        <f t="shared" si="176"/>
        <v/>
      </c>
      <c r="I1619" s="983"/>
      <c r="J1619" s="923"/>
      <c r="K1619" s="922"/>
      <c r="L1619" s="922"/>
      <c r="M1619" s="922"/>
      <c r="N1619" s="924"/>
      <c r="O1619" s="926"/>
      <c r="P1619" s="926"/>
      <c r="Q1619" s="926"/>
      <c r="R1619" s="926"/>
      <c r="S1619" s="926"/>
      <c r="T1619" s="926"/>
      <c r="U1619" s="926"/>
      <c r="V1619" s="926"/>
      <c r="W1619" s="926"/>
      <c r="X1619" s="926"/>
      <c r="Y1619" s="926"/>
      <c r="Z1619" s="926"/>
      <c r="AA1619" s="926"/>
      <c r="AB1619" s="926"/>
      <c r="AC1619" s="926"/>
      <c r="AD1619" s="926"/>
      <c r="AE1619" s="926"/>
    </row>
    <row r="1620" spans="1:31" ht="15" hidden="1" customHeight="1" thickBot="1" x14ac:dyDescent="0.25">
      <c r="A1620" s="1032" t="str">
        <f t="shared" si="177"/>
        <v>Insert Room Name First</v>
      </c>
      <c r="B1620" s="939"/>
      <c r="C1620" s="891"/>
      <c r="D1620" s="891"/>
      <c r="E1620" s="984">
        <f t="shared" si="175"/>
        <v>0</v>
      </c>
      <c r="F1620" s="890">
        <f>IF(A1620="Insert Room Name First",0,ROUND(E1620/VLOOKUP(A1620,'Teaching Areas'!$A$2:$B$15,2,FALSE),0))</f>
        <v>0</v>
      </c>
      <c r="G1620" s="892"/>
      <c r="H1620" s="890" t="str">
        <f t="shared" si="176"/>
        <v/>
      </c>
      <c r="I1620" s="985"/>
      <c r="J1620" s="923"/>
      <c r="K1620" s="922"/>
      <c r="L1620" s="922"/>
      <c r="M1620" s="922"/>
      <c r="N1620" s="924"/>
      <c r="O1620" s="926"/>
      <c r="P1620" s="926"/>
      <c r="Q1620" s="926"/>
      <c r="R1620" s="926"/>
      <c r="S1620" s="926"/>
      <c r="T1620" s="926"/>
      <c r="U1620" s="926"/>
      <c r="V1620" s="926"/>
      <c r="W1620" s="926"/>
      <c r="X1620" s="926"/>
      <c r="Y1620" s="926"/>
      <c r="Z1620" s="926"/>
      <c r="AA1620" s="926"/>
      <c r="AB1620" s="926"/>
      <c r="AC1620" s="926"/>
      <c r="AD1620" s="926"/>
      <c r="AE1620" s="926"/>
    </row>
    <row r="1621" spans="1:31" ht="15" hidden="1" customHeight="1" thickBot="1" x14ac:dyDescent="0.25">
      <c r="A1621" s="1032" t="str">
        <f t="shared" si="177"/>
        <v>Insert Room Name First</v>
      </c>
      <c r="B1621" s="939"/>
      <c r="C1621" s="891"/>
      <c r="D1621" s="891"/>
      <c r="E1621" s="984">
        <f t="shared" si="175"/>
        <v>0</v>
      </c>
      <c r="F1621" s="890">
        <f>IF(A1621="Insert Room Name First",0,ROUND(E1621/VLOOKUP(A1621,'Teaching Areas'!$A$2:$B$15,2,FALSE),0))</f>
        <v>0</v>
      </c>
      <c r="G1621" s="892"/>
      <c r="H1621" s="890" t="str">
        <f t="shared" si="176"/>
        <v/>
      </c>
      <c r="I1621" s="985"/>
      <c r="J1621" s="923"/>
      <c r="K1621" s="922"/>
      <c r="L1621" s="922"/>
      <c r="M1621" s="922"/>
      <c r="N1621" s="924"/>
      <c r="O1621" s="926"/>
      <c r="P1621" s="926"/>
      <c r="Q1621" s="926"/>
      <c r="R1621" s="926"/>
      <c r="S1621" s="926"/>
      <c r="T1621" s="926"/>
      <c r="U1621" s="926"/>
      <c r="V1621" s="926"/>
      <c r="W1621" s="926"/>
      <c r="X1621" s="926"/>
      <c r="Y1621" s="926"/>
      <c r="Z1621" s="926"/>
      <c r="AA1621" s="926"/>
      <c r="AB1621" s="926"/>
      <c r="AC1621" s="926"/>
      <c r="AD1621" s="926"/>
      <c r="AE1621" s="926"/>
    </row>
    <row r="1622" spans="1:31" ht="15" hidden="1" customHeight="1" thickBot="1" x14ac:dyDescent="0.25">
      <c r="A1622" s="1032" t="str">
        <f t="shared" si="177"/>
        <v>Insert Room Name First</v>
      </c>
      <c r="B1622" s="938"/>
      <c r="C1622" s="891"/>
      <c r="D1622" s="891"/>
      <c r="E1622" s="984">
        <f t="shared" si="175"/>
        <v>0</v>
      </c>
      <c r="F1622" s="890">
        <f>IF(A1622="Insert Room Name First",0,ROUND(E1622/VLOOKUP(A1622,'Teaching Areas'!$A$2:$B$15,2,FALSE),0))</f>
        <v>0</v>
      </c>
      <c r="G1622" s="891"/>
      <c r="H1622" s="890" t="str">
        <f t="shared" si="176"/>
        <v/>
      </c>
      <c r="I1622" s="983"/>
      <c r="J1622" s="923"/>
      <c r="K1622" s="922"/>
      <c r="L1622" s="922"/>
      <c r="M1622" s="922"/>
      <c r="N1622" s="924"/>
      <c r="O1622" s="926"/>
      <c r="P1622" s="926"/>
      <c r="Q1622" s="926"/>
      <c r="R1622" s="926"/>
      <c r="S1622" s="926"/>
      <c r="T1622" s="926"/>
      <c r="U1622" s="926"/>
      <c r="V1622" s="926"/>
      <c r="W1622" s="926"/>
      <c r="X1622" s="926"/>
      <c r="Y1622" s="926"/>
      <c r="Z1622" s="926"/>
      <c r="AA1622" s="926"/>
      <c r="AB1622" s="926"/>
      <c r="AC1622" s="926"/>
      <c r="AD1622" s="926"/>
      <c r="AE1622" s="926"/>
    </row>
    <row r="1623" spans="1:31" ht="15" hidden="1" customHeight="1" thickBot="1" x14ac:dyDescent="0.25">
      <c r="A1623" s="1032" t="str">
        <f t="shared" si="177"/>
        <v>Insert Room Name First</v>
      </c>
      <c r="B1623" s="938"/>
      <c r="C1623" s="891"/>
      <c r="D1623" s="891"/>
      <c r="E1623" s="984">
        <f t="shared" si="175"/>
        <v>0</v>
      </c>
      <c r="F1623" s="890">
        <f>IF(A1623="Insert Room Name First",0,ROUND(E1623/VLOOKUP(A1623,'Teaching Areas'!$A$2:$B$15,2,FALSE),0))</f>
        <v>0</v>
      </c>
      <c r="G1623" s="891"/>
      <c r="H1623" s="890" t="str">
        <f t="shared" si="176"/>
        <v/>
      </c>
      <c r="I1623" s="983"/>
      <c r="J1623" s="923"/>
      <c r="K1623" s="922"/>
      <c r="L1623" s="922"/>
      <c r="M1623" s="922"/>
      <c r="N1623" s="924"/>
      <c r="O1623" s="926"/>
      <c r="P1623" s="926"/>
      <c r="Q1623" s="926"/>
      <c r="R1623" s="926"/>
      <c r="S1623" s="926"/>
      <c r="T1623" s="926"/>
      <c r="U1623" s="926"/>
      <c r="V1623" s="926"/>
      <c r="W1623" s="926"/>
      <c r="X1623" s="926"/>
      <c r="Y1623" s="926"/>
      <c r="Z1623" s="926"/>
      <c r="AA1623" s="926"/>
      <c r="AB1623" s="926"/>
      <c r="AC1623" s="926"/>
      <c r="AD1623" s="926"/>
      <c r="AE1623" s="926"/>
    </row>
    <row r="1624" spans="1:31" ht="15" hidden="1" customHeight="1" thickBot="1" x14ac:dyDescent="0.25">
      <c r="A1624" s="1032" t="str">
        <f t="shared" si="177"/>
        <v>Insert Room Name First</v>
      </c>
      <c r="B1624" s="938"/>
      <c r="C1624" s="891"/>
      <c r="D1624" s="891"/>
      <c r="E1624" s="984">
        <f t="shared" si="175"/>
        <v>0</v>
      </c>
      <c r="F1624" s="890">
        <f>IF(A1624="Insert Room Name First",0,ROUND(E1624/VLOOKUP(A1624,'Teaching Areas'!$A$2:$B$15,2,FALSE),0))</f>
        <v>0</v>
      </c>
      <c r="G1624" s="891"/>
      <c r="H1624" s="890" t="str">
        <f t="shared" si="176"/>
        <v/>
      </c>
      <c r="I1624" s="983"/>
      <c r="J1624" s="923"/>
      <c r="K1624" s="922"/>
      <c r="L1624" s="922"/>
      <c r="M1624" s="922"/>
      <c r="N1624" s="924"/>
      <c r="O1624" s="926"/>
      <c r="P1624" s="926"/>
      <c r="Q1624" s="926"/>
      <c r="R1624" s="926"/>
      <c r="S1624" s="926"/>
      <c r="T1624" s="926"/>
      <c r="U1624" s="926"/>
      <c r="V1624" s="926"/>
      <c r="W1624" s="926"/>
      <c r="X1624" s="926"/>
      <c r="Y1624" s="926"/>
      <c r="Z1624" s="926"/>
      <c r="AA1624" s="926"/>
      <c r="AB1624" s="926"/>
      <c r="AC1624" s="926"/>
      <c r="AD1624" s="926"/>
      <c r="AE1624" s="926"/>
    </row>
    <row r="1625" spans="1:31" ht="15" hidden="1" customHeight="1" thickBot="1" x14ac:dyDescent="0.25">
      <c r="A1625" s="1032" t="str">
        <f t="shared" si="177"/>
        <v>Insert Room Name First</v>
      </c>
      <c r="B1625" s="938"/>
      <c r="C1625" s="891"/>
      <c r="D1625" s="891"/>
      <c r="E1625" s="984">
        <f t="shared" si="175"/>
        <v>0</v>
      </c>
      <c r="F1625" s="890">
        <f>IF(A1625="Insert Room Name First",0,ROUND(E1625/VLOOKUP(A1625,'Teaching Areas'!$A$2:$B$15,2,FALSE),0))</f>
        <v>0</v>
      </c>
      <c r="G1625" s="891"/>
      <c r="H1625" s="890" t="str">
        <f t="shared" si="176"/>
        <v/>
      </c>
      <c r="I1625" s="983"/>
      <c r="J1625" s="923"/>
      <c r="K1625" s="922"/>
      <c r="L1625" s="922"/>
      <c r="M1625" s="922"/>
      <c r="N1625" s="924"/>
      <c r="O1625" s="926"/>
      <c r="P1625" s="926"/>
      <c r="Q1625" s="926"/>
      <c r="R1625" s="926"/>
      <c r="S1625" s="926"/>
      <c r="T1625" s="926"/>
      <c r="U1625" s="926"/>
      <c r="V1625" s="926"/>
      <c r="W1625" s="926"/>
      <c r="X1625" s="926"/>
      <c r="Y1625" s="926"/>
      <c r="Z1625" s="926"/>
      <c r="AA1625" s="926"/>
      <c r="AB1625" s="926"/>
      <c r="AC1625" s="926"/>
      <c r="AD1625" s="926"/>
      <c r="AE1625" s="926"/>
    </row>
    <row r="1626" spans="1:31" ht="15" hidden="1" customHeight="1" thickBot="1" x14ac:dyDescent="0.25">
      <c r="A1626" s="1032" t="str">
        <f t="shared" si="177"/>
        <v>Insert Room Name First</v>
      </c>
      <c r="B1626" s="938"/>
      <c r="C1626" s="891"/>
      <c r="D1626" s="891"/>
      <c r="E1626" s="984">
        <f t="shared" si="175"/>
        <v>0</v>
      </c>
      <c r="F1626" s="890">
        <f>IF(A1626="Insert Room Name First",0,ROUND(E1626/VLOOKUP(A1626,'Teaching Areas'!$A$2:$B$15,2,FALSE),0))</f>
        <v>0</v>
      </c>
      <c r="G1626" s="891"/>
      <c r="H1626" s="890" t="str">
        <f t="shared" si="176"/>
        <v/>
      </c>
      <c r="I1626" s="983"/>
      <c r="J1626" s="923"/>
      <c r="K1626" s="922"/>
      <c r="L1626" s="922"/>
      <c r="M1626" s="922"/>
      <c r="N1626" s="924"/>
      <c r="O1626" s="926"/>
      <c r="P1626" s="926"/>
      <c r="Q1626" s="926"/>
      <c r="R1626" s="926"/>
      <c r="S1626" s="926"/>
      <c r="T1626" s="926"/>
      <c r="U1626" s="926"/>
      <c r="V1626" s="926"/>
      <c r="W1626" s="926"/>
      <c r="X1626" s="926"/>
      <c r="Y1626" s="926"/>
      <c r="Z1626" s="926"/>
      <c r="AA1626" s="926"/>
      <c r="AB1626" s="926"/>
      <c r="AC1626" s="926"/>
      <c r="AD1626" s="926"/>
      <c r="AE1626" s="926"/>
    </row>
    <row r="1627" spans="1:31" ht="15" hidden="1" customHeight="1" thickBot="1" x14ac:dyDescent="0.25">
      <c r="A1627" s="1032" t="str">
        <f t="shared" si="177"/>
        <v>Insert Room Name First</v>
      </c>
      <c r="B1627" s="938"/>
      <c r="C1627" s="891"/>
      <c r="D1627" s="891"/>
      <c r="E1627" s="984">
        <f t="shared" si="175"/>
        <v>0</v>
      </c>
      <c r="F1627" s="890">
        <f>IF(A1627="Insert Room Name First",0,ROUND(E1627/VLOOKUP(A1627,'Teaching Areas'!$A$2:$B$15,2,FALSE),0))</f>
        <v>0</v>
      </c>
      <c r="G1627" s="891"/>
      <c r="H1627" s="890" t="str">
        <f t="shared" si="176"/>
        <v/>
      </c>
      <c r="I1627" s="983"/>
      <c r="J1627" s="923"/>
      <c r="K1627" s="922"/>
      <c r="L1627" s="922"/>
      <c r="M1627" s="922"/>
      <c r="N1627" s="924"/>
      <c r="O1627" s="926"/>
      <c r="P1627" s="926"/>
      <c r="Q1627" s="926"/>
      <c r="R1627" s="926"/>
      <c r="S1627" s="926"/>
      <c r="T1627" s="926"/>
      <c r="U1627" s="926"/>
      <c r="V1627" s="926"/>
      <c r="W1627" s="926"/>
      <c r="X1627" s="926"/>
      <c r="Y1627" s="926"/>
      <c r="Z1627" s="926"/>
      <c r="AA1627" s="926"/>
      <c r="AB1627" s="926"/>
      <c r="AC1627" s="926"/>
      <c r="AD1627" s="926"/>
      <c r="AE1627" s="926"/>
    </row>
    <row r="1628" spans="1:31" ht="15" hidden="1" customHeight="1" thickBot="1" x14ac:dyDescent="0.25">
      <c r="A1628" s="1032" t="str">
        <f t="shared" si="177"/>
        <v>Insert Room Name First</v>
      </c>
      <c r="B1628" s="938"/>
      <c r="C1628" s="891"/>
      <c r="D1628" s="891"/>
      <c r="E1628" s="984">
        <f t="shared" si="175"/>
        <v>0</v>
      </c>
      <c r="F1628" s="890">
        <f>IF(A1628="Insert Room Name First",0,ROUND(E1628/VLOOKUP(A1628,'Teaching Areas'!$A$2:$B$15,2,FALSE),0))</f>
        <v>0</v>
      </c>
      <c r="G1628" s="891"/>
      <c r="H1628" s="890" t="str">
        <f t="shared" si="176"/>
        <v/>
      </c>
      <c r="I1628" s="983"/>
      <c r="J1628" s="923"/>
      <c r="K1628" s="922"/>
      <c r="L1628" s="922"/>
      <c r="M1628" s="922"/>
      <c r="N1628" s="924"/>
      <c r="O1628" s="926"/>
      <c r="P1628" s="926"/>
      <c r="Q1628" s="926"/>
      <c r="R1628" s="926"/>
      <c r="S1628" s="926"/>
      <c r="T1628" s="926"/>
      <c r="U1628" s="926"/>
      <c r="V1628" s="926"/>
      <c r="W1628" s="926"/>
      <c r="X1628" s="926"/>
      <c r="Y1628" s="926"/>
      <c r="Z1628" s="926"/>
      <c r="AA1628" s="926"/>
      <c r="AB1628" s="926"/>
      <c r="AC1628" s="926"/>
      <c r="AD1628" s="926"/>
      <c r="AE1628" s="926"/>
    </row>
    <row r="1629" spans="1:31" ht="15" hidden="1" customHeight="1" thickBot="1" x14ac:dyDescent="0.25">
      <c r="A1629" s="1032" t="str">
        <f t="shared" si="177"/>
        <v>Insert Room Name First</v>
      </c>
      <c r="B1629" s="938"/>
      <c r="C1629" s="891"/>
      <c r="D1629" s="891"/>
      <c r="E1629" s="984">
        <f t="shared" si="175"/>
        <v>0</v>
      </c>
      <c r="F1629" s="890">
        <f>IF(A1629="Insert Room Name First",0,ROUND(E1629/VLOOKUP(A1629,'Teaching Areas'!$A$2:$B$15,2,FALSE),0))</f>
        <v>0</v>
      </c>
      <c r="G1629" s="891"/>
      <c r="H1629" s="890" t="str">
        <f t="shared" si="176"/>
        <v/>
      </c>
      <c r="I1629" s="983"/>
      <c r="J1629" s="923"/>
      <c r="K1629" s="922"/>
      <c r="L1629" s="922"/>
      <c r="M1629" s="922"/>
      <c r="N1629" s="924"/>
      <c r="O1629" s="926"/>
      <c r="P1629" s="926"/>
      <c r="Q1629" s="926"/>
      <c r="R1629" s="926"/>
      <c r="S1629" s="926"/>
      <c r="T1629" s="926"/>
      <c r="U1629" s="926"/>
      <c r="V1629" s="926"/>
      <c r="W1629" s="926"/>
      <c r="X1629" s="926"/>
      <c r="Y1629" s="926"/>
      <c r="Z1629" s="926"/>
      <c r="AA1629" s="926"/>
      <c r="AB1629" s="926"/>
      <c r="AC1629" s="926"/>
      <c r="AD1629" s="926"/>
      <c r="AE1629" s="926"/>
    </row>
    <row r="1630" spans="1:31" ht="15" hidden="1" customHeight="1" thickBot="1" x14ac:dyDescent="0.25">
      <c r="A1630" s="1032" t="str">
        <f t="shared" si="177"/>
        <v>Insert Room Name First</v>
      </c>
      <c r="B1630" s="938"/>
      <c r="C1630" s="891"/>
      <c r="D1630" s="891"/>
      <c r="E1630" s="984">
        <f t="shared" si="175"/>
        <v>0</v>
      </c>
      <c r="F1630" s="890">
        <f>IF(A1630="Insert Room Name First",0,ROUND(E1630/VLOOKUP(A1630,'Teaching Areas'!$A$2:$B$15,2,FALSE),0))</f>
        <v>0</v>
      </c>
      <c r="G1630" s="891"/>
      <c r="H1630" s="890" t="str">
        <f t="shared" si="176"/>
        <v/>
      </c>
      <c r="I1630" s="983"/>
      <c r="J1630" s="923"/>
      <c r="K1630" s="922"/>
      <c r="L1630" s="922"/>
      <c r="M1630" s="922"/>
      <c r="N1630" s="924"/>
      <c r="O1630" s="926"/>
      <c r="P1630" s="926"/>
      <c r="Q1630" s="926"/>
      <c r="R1630" s="926"/>
      <c r="S1630" s="926"/>
      <c r="T1630" s="926"/>
      <c r="U1630" s="926"/>
      <c r="V1630" s="926"/>
      <c r="W1630" s="926"/>
      <c r="X1630" s="926"/>
      <c r="Y1630" s="926"/>
      <c r="Z1630" s="926"/>
      <c r="AA1630" s="926"/>
      <c r="AB1630" s="926"/>
      <c r="AC1630" s="926"/>
      <c r="AD1630" s="926"/>
      <c r="AE1630" s="926"/>
    </row>
    <row r="1631" spans="1:31" ht="15" hidden="1" customHeight="1" thickBot="1" x14ac:dyDescent="0.25">
      <c r="A1631" s="1032" t="str">
        <f t="shared" si="177"/>
        <v>Insert Room Name First</v>
      </c>
      <c r="B1631" s="938"/>
      <c r="C1631" s="891"/>
      <c r="D1631" s="891"/>
      <c r="E1631" s="984">
        <f t="shared" si="175"/>
        <v>0</v>
      </c>
      <c r="F1631" s="890">
        <f>IF(A1631="Insert Room Name First",0,ROUND(E1631/VLOOKUP(A1631,'Teaching Areas'!$A$2:$B$15,2,FALSE),0))</f>
        <v>0</v>
      </c>
      <c r="G1631" s="891"/>
      <c r="H1631" s="890" t="str">
        <f t="shared" si="176"/>
        <v/>
      </c>
      <c r="I1631" s="983"/>
      <c r="J1631" s="923"/>
      <c r="K1631" s="922"/>
      <c r="L1631" s="922"/>
      <c r="M1631" s="922"/>
      <c r="N1631" s="924"/>
      <c r="O1631" s="926"/>
      <c r="P1631" s="926"/>
      <c r="Q1631" s="926"/>
      <c r="R1631" s="926"/>
      <c r="S1631" s="926"/>
      <c r="T1631" s="926"/>
      <c r="U1631" s="926"/>
      <c r="V1631" s="926"/>
      <c r="W1631" s="926"/>
      <c r="X1631" s="926"/>
      <c r="Y1631" s="926"/>
      <c r="Z1631" s="926"/>
      <c r="AA1631" s="926"/>
      <c r="AB1631" s="926"/>
      <c r="AC1631" s="926"/>
      <c r="AD1631" s="926"/>
      <c r="AE1631" s="926"/>
    </row>
    <row r="1632" spans="1:31" ht="15" hidden="1" customHeight="1" thickBot="1" x14ac:dyDescent="0.25">
      <c r="A1632" s="1032" t="str">
        <f t="shared" si="177"/>
        <v>Insert Room Name First</v>
      </c>
      <c r="B1632" s="938"/>
      <c r="C1632" s="891"/>
      <c r="D1632" s="891"/>
      <c r="E1632" s="984">
        <f t="shared" si="175"/>
        <v>0</v>
      </c>
      <c r="F1632" s="890">
        <f>IF(A1632="Insert Room Name First",0,ROUND(E1632/VLOOKUP(A1632,'Teaching Areas'!$A$2:$B$15,2,FALSE),0))</f>
        <v>0</v>
      </c>
      <c r="G1632" s="891"/>
      <c r="H1632" s="890" t="str">
        <f t="shared" si="176"/>
        <v/>
      </c>
      <c r="I1632" s="983"/>
      <c r="J1632" s="923"/>
      <c r="K1632" s="922"/>
      <c r="L1632" s="922"/>
      <c r="M1632" s="922"/>
      <c r="N1632" s="924"/>
      <c r="O1632" s="926"/>
      <c r="P1632" s="926"/>
      <c r="Q1632" s="926"/>
      <c r="R1632" s="926"/>
      <c r="S1632" s="926"/>
      <c r="T1632" s="926"/>
      <c r="U1632" s="926"/>
      <c r="V1632" s="926"/>
      <c r="W1632" s="926"/>
      <c r="X1632" s="926"/>
      <c r="Y1632" s="926"/>
      <c r="Z1632" s="926"/>
      <c r="AA1632" s="926"/>
      <c r="AB1632" s="926"/>
      <c r="AC1632" s="926"/>
      <c r="AD1632" s="926"/>
      <c r="AE1632" s="926"/>
    </row>
    <row r="1633" spans="1:31" ht="15" hidden="1" customHeight="1" thickBot="1" x14ac:dyDescent="0.25">
      <c r="A1633" s="1032" t="str">
        <f t="shared" si="177"/>
        <v>Insert Room Name First</v>
      </c>
      <c r="B1633" s="938"/>
      <c r="C1633" s="891"/>
      <c r="D1633" s="891"/>
      <c r="E1633" s="984">
        <f t="shared" si="175"/>
        <v>0</v>
      </c>
      <c r="F1633" s="890">
        <f>IF(A1633="Insert Room Name First",0,ROUND(E1633/VLOOKUP(A1633,'Teaching Areas'!$A$2:$B$15,2,FALSE),0))</f>
        <v>0</v>
      </c>
      <c r="G1633" s="891"/>
      <c r="H1633" s="890" t="str">
        <f t="shared" si="176"/>
        <v/>
      </c>
      <c r="I1633" s="983"/>
      <c r="J1633" s="923"/>
      <c r="K1633" s="922"/>
      <c r="L1633" s="922"/>
      <c r="M1633" s="922"/>
      <c r="N1633" s="924"/>
      <c r="O1633" s="926"/>
      <c r="P1633" s="926"/>
      <c r="Q1633" s="926"/>
      <c r="R1633" s="926"/>
      <c r="S1633" s="926"/>
      <c r="T1633" s="926"/>
      <c r="U1633" s="926"/>
      <c r="V1633" s="926"/>
      <c r="W1633" s="926"/>
      <c r="X1633" s="926"/>
      <c r="Y1633" s="926"/>
      <c r="Z1633" s="926"/>
      <c r="AA1633" s="926"/>
      <c r="AB1633" s="926"/>
      <c r="AC1633" s="926"/>
      <c r="AD1633" s="926"/>
      <c r="AE1633" s="926"/>
    </row>
    <row r="1634" spans="1:31" ht="15" hidden="1" customHeight="1" thickBot="1" x14ac:dyDescent="0.25">
      <c r="A1634" s="1032" t="str">
        <f t="shared" si="177"/>
        <v>Insert Room Name First</v>
      </c>
      <c r="B1634" s="938"/>
      <c r="C1634" s="891"/>
      <c r="D1634" s="891"/>
      <c r="E1634" s="984">
        <f t="shared" si="175"/>
        <v>0</v>
      </c>
      <c r="F1634" s="890">
        <f>IF(A1634="Insert Room Name First",0,ROUND(E1634/VLOOKUP(A1634,'Teaching Areas'!$A$2:$B$15,2,FALSE),0))</f>
        <v>0</v>
      </c>
      <c r="G1634" s="891"/>
      <c r="H1634" s="890" t="str">
        <f t="shared" si="176"/>
        <v/>
      </c>
      <c r="I1634" s="983"/>
      <c r="J1634" s="923"/>
      <c r="K1634" s="922"/>
      <c r="L1634" s="922"/>
      <c r="M1634" s="922"/>
      <c r="N1634" s="924"/>
      <c r="O1634" s="926"/>
      <c r="P1634" s="926"/>
      <c r="Q1634" s="926"/>
      <c r="R1634" s="926"/>
      <c r="S1634" s="926"/>
      <c r="T1634" s="926"/>
      <c r="U1634" s="926"/>
      <c r="V1634" s="926"/>
      <c r="W1634" s="926"/>
      <c r="X1634" s="926"/>
      <c r="Y1634" s="926"/>
      <c r="Z1634" s="926"/>
      <c r="AA1634" s="926"/>
      <c r="AB1634" s="926"/>
      <c r="AC1634" s="926"/>
      <c r="AD1634" s="926"/>
      <c r="AE1634" s="926"/>
    </row>
    <row r="1635" spans="1:31" ht="15" hidden="1" customHeight="1" thickBot="1" x14ac:dyDescent="0.25">
      <c r="A1635" s="1032" t="str">
        <f t="shared" si="177"/>
        <v>Insert Room Name First</v>
      </c>
      <c r="B1635" s="938"/>
      <c r="C1635" s="891"/>
      <c r="D1635" s="891"/>
      <c r="E1635" s="984">
        <f t="shared" si="175"/>
        <v>0</v>
      </c>
      <c r="F1635" s="890">
        <f>IF(A1635="Insert Room Name First",0,ROUND(E1635/VLOOKUP(A1635,'Teaching Areas'!$A$2:$B$15,2,FALSE),0))</f>
        <v>0</v>
      </c>
      <c r="G1635" s="891"/>
      <c r="H1635" s="890" t="str">
        <f t="shared" si="176"/>
        <v/>
      </c>
      <c r="I1635" s="983"/>
      <c r="J1635" s="923"/>
      <c r="K1635" s="922"/>
      <c r="L1635" s="922"/>
      <c r="M1635" s="922"/>
      <c r="N1635" s="924"/>
      <c r="O1635" s="926"/>
      <c r="P1635" s="926"/>
      <c r="Q1635" s="926"/>
      <c r="R1635" s="926"/>
      <c r="S1635" s="926"/>
      <c r="T1635" s="926"/>
      <c r="U1635" s="926"/>
      <c r="V1635" s="926"/>
      <c r="W1635" s="926"/>
      <c r="X1635" s="926"/>
      <c r="Y1635" s="926"/>
      <c r="Z1635" s="926"/>
      <c r="AA1635" s="926"/>
      <c r="AB1635" s="926"/>
      <c r="AC1635" s="926"/>
      <c r="AD1635" s="926"/>
      <c r="AE1635" s="926"/>
    </row>
    <row r="1636" spans="1:31" ht="15" hidden="1" customHeight="1" thickBot="1" x14ac:dyDescent="0.25">
      <c r="A1636" s="1032" t="str">
        <f t="shared" si="177"/>
        <v>Insert Room Name First</v>
      </c>
      <c r="B1636" s="938"/>
      <c r="C1636" s="891"/>
      <c r="D1636" s="891"/>
      <c r="E1636" s="984">
        <f t="shared" si="175"/>
        <v>0</v>
      </c>
      <c r="F1636" s="890">
        <f>IF(A1636="Insert Room Name First",0,ROUND(E1636/VLOOKUP(A1636,'Teaching Areas'!$A$2:$B$15,2,FALSE),0))</f>
        <v>0</v>
      </c>
      <c r="G1636" s="891"/>
      <c r="H1636" s="890" t="str">
        <f t="shared" si="176"/>
        <v/>
      </c>
      <c r="I1636" s="983"/>
      <c r="J1636" s="923"/>
      <c r="K1636" s="922"/>
      <c r="L1636" s="922"/>
      <c r="M1636" s="922"/>
      <c r="N1636" s="924"/>
      <c r="O1636" s="926"/>
      <c r="P1636" s="926"/>
      <c r="Q1636" s="926"/>
      <c r="R1636" s="926"/>
      <c r="S1636" s="926"/>
      <c r="T1636" s="926"/>
      <c r="U1636" s="926"/>
      <c r="V1636" s="926"/>
      <c r="W1636" s="926"/>
      <c r="X1636" s="926"/>
      <c r="Y1636" s="926"/>
      <c r="Z1636" s="926"/>
      <c r="AA1636" s="926"/>
      <c r="AB1636" s="926"/>
      <c r="AC1636" s="926"/>
      <c r="AD1636" s="926"/>
      <c r="AE1636" s="926"/>
    </row>
    <row r="1637" spans="1:31" ht="15" hidden="1" customHeight="1" thickBot="1" x14ac:dyDescent="0.25">
      <c r="A1637" s="1032" t="str">
        <f t="shared" si="177"/>
        <v>Insert Room Name First</v>
      </c>
      <c r="B1637" s="938"/>
      <c r="C1637" s="891"/>
      <c r="D1637" s="891"/>
      <c r="E1637" s="984">
        <f t="shared" si="175"/>
        <v>0</v>
      </c>
      <c r="F1637" s="890">
        <f>IF(A1637="Insert Room Name First",0,ROUND(E1637/VLOOKUP(A1637,'Teaching Areas'!$A$2:$B$15,2,FALSE),0))</f>
        <v>0</v>
      </c>
      <c r="G1637" s="891"/>
      <c r="H1637" s="890" t="str">
        <f t="shared" si="176"/>
        <v/>
      </c>
      <c r="I1637" s="983"/>
      <c r="J1637" s="923"/>
      <c r="K1637" s="922"/>
      <c r="L1637" s="922"/>
      <c r="M1637" s="922"/>
      <c r="N1637" s="924"/>
      <c r="O1637" s="926"/>
      <c r="P1637" s="926"/>
      <c r="Q1637" s="926"/>
      <c r="R1637" s="926"/>
      <c r="S1637" s="926"/>
      <c r="T1637" s="926"/>
      <c r="U1637" s="926"/>
      <c r="V1637" s="926"/>
      <c r="W1637" s="926"/>
      <c r="X1637" s="926"/>
      <c r="Y1637" s="926"/>
      <c r="Z1637" s="926"/>
      <c r="AA1637" s="926"/>
      <c r="AB1637" s="926"/>
      <c r="AC1637" s="926"/>
      <c r="AD1637" s="926"/>
      <c r="AE1637" s="926"/>
    </row>
    <row r="1638" spans="1:31" ht="15" hidden="1" customHeight="1" thickBot="1" x14ac:dyDescent="0.25">
      <c r="A1638" s="1032" t="str">
        <f t="shared" si="177"/>
        <v>Insert Room Name First</v>
      </c>
      <c r="B1638" s="938"/>
      <c r="C1638" s="891"/>
      <c r="D1638" s="891"/>
      <c r="E1638" s="984">
        <f t="shared" si="175"/>
        <v>0</v>
      </c>
      <c r="F1638" s="890">
        <f>IF(A1638="Insert Room Name First",0,ROUND(E1638/VLOOKUP(A1638,'Teaching Areas'!$A$2:$B$15,2,FALSE),0))</f>
        <v>0</v>
      </c>
      <c r="G1638" s="891"/>
      <c r="H1638" s="890" t="str">
        <f t="shared" si="176"/>
        <v/>
      </c>
      <c r="I1638" s="983"/>
      <c r="J1638" s="923"/>
      <c r="K1638" s="922"/>
      <c r="L1638" s="922"/>
      <c r="M1638" s="922"/>
      <c r="N1638" s="924"/>
      <c r="O1638" s="926"/>
      <c r="P1638" s="926"/>
      <c r="Q1638" s="926"/>
      <c r="R1638" s="926"/>
      <c r="S1638" s="926"/>
      <c r="T1638" s="926"/>
      <c r="U1638" s="926"/>
      <c r="V1638" s="926"/>
      <c r="W1638" s="926"/>
      <c r="X1638" s="926"/>
      <c r="Y1638" s="926"/>
      <c r="Z1638" s="926"/>
      <c r="AA1638" s="926"/>
      <c r="AB1638" s="926"/>
      <c r="AC1638" s="926"/>
      <c r="AD1638" s="926"/>
      <c r="AE1638" s="926"/>
    </row>
    <row r="1639" spans="1:31" ht="15" hidden="1" customHeight="1" thickBot="1" x14ac:dyDescent="0.25">
      <c r="A1639" s="1032" t="str">
        <f t="shared" si="177"/>
        <v>Insert Room Name First</v>
      </c>
      <c r="B1639" s="938"/>
      <c r="C1639" s="891"/>
      <c r="D1639" s="891"/>
      <c r="E1639" s="984">
        <f t="shared" si="175"/>
        <v>0</v>
      </c>
      <c r="F1639" s="890">
        <f>IF(A1639="Insert Room Name First",0,ROUND(E1639/VLOOKUP(A1639,'Teaching Areas'!$A$2:$B$15,2,FALSE),0))</f>
        <v>0</v>
      </c>
      <c r="G1639" s="891"/>
      <c r="H1639" s="890" t="str">
        <f t="shared" si="176"/>
        <v/>
      </c>
      <c r="I1639" s="983"/>
      <c r="J1639" s="923"/>
      <c r="K1639" s="922"/>
      <c r="L1639" s="922"/>
      <c r="M1639" s="922"/>
      <c r="N1639" s="924"/>
      <c r="O1639" s="926"/>
      <c r="P1639" s="926"/>
      <c r="Q1639" s="926"/>
      <c r="R1639" s="926"/>
      <c r="S1639" s="926"/>
      <c r="T1639" s="926"/>
      <c r="U1639" s="926"/>
      <c r="V1639" s="926"/>
      <c r="W1639" s="926"/>
      <c r="X1639" s="926"/>
      <c r="Y1639" s="926"/>
      <c r="Z1639" s="926"/>
      <c r="AA1639" s="926"/>
      <c r="AB1639" s="926"/>
      <c r="AC1639" s="926"/>
      <c r="AD1639" s="926"/>
      <c r="AE1639" s="926"/>
    </row>
    <row r="1640" spans="1:31" ht="15" hidden="1" customHeight="1" thickBot="1" x14ac:dyDescent="0.25">
      <c r="A1640" s="1032" t="str">
        <f t="shared" si="177"/>
        <v>Insert Room Name First</v>
      </c>
      <c r="B1640" s="939"/>
      <c r="C1640" s="891"/>
      <c r="D1640" s="891"/>
      <c r="E1640" s="984">
        <f t="shared" si="175"/>
        <v>0</v>
      </c>
      <c r="F1640" s="890">
        <f>IF(A1640="Insert Room Name First",0,ROUND(E1640/VLOOKUP(A1640,'Teaching Areas'!$A$2:$B$15,2,FALSE),0))</f>
        <v>0</v>
      </c>
      <c r="G1640" s="892"/>
      <c r="H1640" s="890" t="str">
        <f t="shared" si="176"/>
        <v/>
      </c>
      <c r="I1640" s="985"/>
      <c r="J1640" s="923"/>
      <c r="K1640" s="922"/>
      <c r="L1640" s="922"/>
      <c r="M1640" s="922"/>
      <c r="N1640" s="924"/>
      <c r="O1640" s="926"/>
      <c r="P1640" s="926"/>
      <c r="Q1640" s="926"/>
      <c r="R1640" s="926"/>
      <c r="S1640" s="926"/>
      <c r="T1640" s="926"/>
      <c r="U1640" s="926"/>
      <c r="V1640" s="926"/>
      <c r="W1640" s="926"/>
      <c r="X1640" s="926"/>
      <c r="Y1640" s="926"/>
      <c r="Z1640" s="926"/>
      <c r="AA1640" s="926"/>
      <c r="AB1640" s="926"/>
      <c r="AC1640" s="926"/>
      <c r="AD1640" s="926"/>
      <c r="AE1640" s="926"/>
    </row>
    <row r="1641" spans="1:31" ht="15" hidden="1" customHeight="1" thickBot="1" x14ac:dyDescent="0.25">
      <c r="A1641" s="1032" t="str">
        <f t="shared" si="177"/>
        <v>Insert Room Name First</v>
      </c>
      <c r="B1641" s="939"/>
      <c r="C1641" s="891"/>
      <c r="D1641" s="891"/>
      <c r="E1641" s="984">
        <f t="shared" si="175"/>
        <v>0</v>
      </c>
      <c r="F1641" s="890">
        <f>IF(A1641="Insert Room Name First",0,ROUND(E1641/VLOOKUP(A1641,'Teaching Areas'!$A$2:$B$15,2,FALSE),0))</f>
        <v>0</v>
      </c>
      <c r="G1641" s="892"/>
      <c r="H1641" s="890" t="str">
        <f t="shared" si="176"/>
        <v/>
      </c>
      <c r="I1641" s="985"/>
      <c r="J1641" s="923"/>
      <c r="K1641" s="922"/>
      <c r="L1641" s="922"/>
      <c r="M1641" s="922"/>
      <c r="N1641" s="924"/>
      <c r="O1641" s="926"/>
      <c r="P1641" s="926"/>
      <c r="Q1641" s="926"/>
      <c r="R1641" s="926"/>
      <c r="S1641" s="926"/>
      <c r="T1641" s="926"/>
      <c r="U1641" s="926"/>
      <c r="V1641" s="926"/>
      <c r="W1641" s="926"/>
      <c r="X1641" s="926"/>
      <c r="Y1641" s="926"/>
      <c r="Z1641" s="926"/>
      <c r="AA1641" s="926"/>
      <c r="AB1641" s="926"/>
      <c r="AC1641" s="926"/>
      <c r="AD1641" s="926"/>
      <c r="AE1641" s="926"/>
    </row>
    <row r="1642" spans="1:31" ht="15" customHeight="1" thickBot="1" x14ac:dyDescent="0.25">
      <c r="A1642" s="1093" t="str">
        <f t="shared" si="177"/>
        <v>Insert Room Name First</v>
      </c>
      <c r="B1642" s="940"/>
      <c r="C1642" s="930"/>
      <c r="D1642" s="930"/>
      <c r="E1642" s="987">
        <f t="shared" si="175"/>
        <v>0</v>
      </c>
      <c r="F1642" s="890">
        <f>IF(A1642="Insert Room Name First",0,ROUND(E1642/VLOOKUP(A1642,'Teaching Areas'!$A$2:$B$15,2,FALSE),0))</f>
        <v>0</v>
      </c>
      <c r="G1642" s="930"/>
      <c r="H1642" s="890" t="str">
        <f t="shared" si="176"/>
        <v/>
      </c>
      <c r="I1642" s="986"/>
      <c r="J1642" s="931"/>
      <c r="K1642" s="935"/>
      <c r="L1642" s="935"/>
      <c r="M1642" s="935"/>
      <c r="N1642" s="936"/>
      <c r="O1642" s="926"/>
      <c r="P1642" s="926"/>
      <c r="Q1642" s="926"/>
      <c r="R1642" s="926"/>
      <c r="S1642" s="926"/>
      <c r="T1642" s="926"/>
      <c r="U1642" s="926"/>
      <c r="V1642" s="926"/>
      <c r="W1642" s="926"/>
      <c r="X1642" s="926"/>
      <c r="Y1642" s="926"/>
      <c r="Z1642" s="926"/>
      <c r="AA1642" s="926"/>
      <c r="AB1642" s="926"/>
      <c r="AC1642" s="926"/>
      <c r="AD1642" s="926"/>
      <c r="AE1642" s="926"/>
    </row>
    <row r="1643" spans="1:31" ht="18" customHeight="1" thickBot="1" x14ac:dyDescent="0.25">
      <c r="A1643" s="1094" t="s">
        <v>939</v>
      </c>
      <c r="B1643" s="1095">
        <f>COUNTA(B1543:B1642)</f>
        <v>10</v>
      </c>
      <c r="C1643" s="947"/>
      <c r="D1643" s="948" t="s">
        <v>4</v>
      </c>
      <c r="E1643" s="140">
        <f>SUM(E1543:E1642)</f>
        <v>1100</v>
      </c>
      <c r="F1643" s="141">
        <f>SUM(F1543:F1642)</f>
        <v>440</v>
      </c>
      <c r="G1643" s="141">
        <f>SUM(G1543:G1642)</f>
        <v>350</v>
      </c>
      <c r="H1643" s="204">
        <f>SUM(H1543:H1642)</f>
        <v>-90</v>
      </c>
      <c r="I1643" s="957" t="s">
        <v>838</v>
      </c>
      <c r="J1643" s="84">
        <f>IF(SUM(J1543:J1642)=0,0,AVERAGE(J1543:J1642))</f>
        <v>0</v>
      </c>
      <c r="K1643" s="85">
        <f t="shared" ref="K1643:N1643" si="178">IF(SUM(K1543:K1642)=0,0,AVERAGE(K1543:K1642))</f>
        <v>0</v>
      </c>
      <c r="L1643" s="85">
        <f t="shared" si="178"/>
        <v>0</v>
      </c>
      <c r="M1643" s="85">
        <f t="shared" si="178"/>
        <v>0</v>
      </c>
      <c r="N1643" s="86">
        <f t="shared" si="178"/>
        <v>0</v>
      </c>
      <c r="O1643" s="926"/>
      <c r="P1643" s="926"/>
      <c r="Q1643" s="926"/>
      <c r="R1643" s="926"/>
      <c r="S1643" s="926"/>
      <c r="T1643" s="926"/>
      <c r="U1643" s="926"/>
      <c r="V1643" s="926"/>
      <c r="W1643" s="926"/>
      <c r="X1643" s="926"/>
      <c r="Y1643" s="926"/>
      <c r="Z1643" s="926"/>
      <c r="AA1643" s="926"/>
      <c r="AB1643" s="926"/>
      <c r="AC1643" s="926"/>
      <c r="AD1643" s="926"/>
      <c r="AE1643" s="926"/>
    </row>
    <row r="1644" spans="1:31" ht="12" customHeight="1" thickBot="1" x14ac:dyDescent="0.25">
      <c r="A1644" s="941"/>
      <c r="B1644" s="932"/>
      <c r="C1644" s="932"/>
      <c r="D1644" s="932"/>
      <c r="E1644" s="932"/>
      <c r="F1644" s="932"/>
      <c r="G1644" s="932"/>
      <c r="H1644" s="932"/>
      <c r="I1644" s="932"/>
      <c r="J1644" s="926"/>
      <c r="K1644" s="926"/>
      <c r="L1644" s="926"/>
      <c r="M1644" s="926"/>
      <c r="N1644" s="934"/>
      <c r="O1644" s="926"/>
      <c r="P1644" s="926"/>
      <c r="Q1644" s="926"/>
      <c r="R1644" s="926"/>
      <c r="S1644" s="926"/>
      <c r="T1644" s="926"/>
      <c r="U1644" s="926"/>
      <c r="V1644" s="926"/>
      <c r="W1644" s="926"/>
      <c r="X1644" s="926"/>
      <c r="Y1644" s="926"/>
      <c r="Z1644" s="926"/>
      <c r="AA1644" s="926"/>
      <c r="AB1644" s="926"/>
      <c r="AC1644" s="926"/>
      <c r="AD1644" s="926"/>
      <c r="AE1644" s="926"/>
    </row>
    <row r="1645" spans="1:31" ht="24" customHeight="1" x14ac:dyDescent="0.2">
      <c r="A1645" s="933" t="s">
        <v>685</v>
      </c>
      <c r="B1645" s="1287" t="s">
        <v>934</v>
      </c>
      <c r="C1645" s="1287"/>
      <c r="D1645" s="1287"/>
      <c r="E1645" s="1287"/>
      <c r="F1645" s="1287"/>
      <c r="G1645" s="1287"/>
      <c r="H1645" s="1287"/>
      <c r="I1645" s="1287"/>
      <c r="J1645" s="1287"/>
      <c r="K1645" s="1287"/>
      <c r="L1645" s="1287"/>
      <c r="M1645" s="1288"/>
      <c r="N1645" s="1289"/>
      <c r="O1645" s="926"/>
      <c r="P1645" s="926"/>
      <c r="Q1645" s="926"/>
      <c r="R1645" s="926"/>
      <c r="S1645" s="926"/>
      <c r="T1645" s="926"/>
      <c r="U1645" s="926"/>
      <c r="V1645" s="926"/>
      <c r="W1645" s="926"/>
      <c r="X1645" s="926"/>
      <c r="Y1645" s="926"/>
      <c r="Z1645" s="926"/>
      <c r="AA1645" s="926"/>
      <c r="AB1645" s="926"/>
      <c r="AC1645" s="926"/>
      <c r="AD1645" s="926"/>
      <c r="AE1645" s="926"/>
    </row>
    <row r="1646" spans="1:31" ht="21" customHeight="1" x14ac:dyDescent="0.2">
      <c r="A1646" s="1290" t="s">
        <v>770</v>
      </c>
      <c r="B1646" s="953" t="s">
        <v>836</v>
      </c>
      <c r="C1646" s="929"/>
      <c r="D1646" s="929"/>
      <c r="E1646" s="1292" t="s">
        <v>837</v>
      </c>
      <c r="F1646" s="1292" t="s">
        <v>735</v>
      </c>
      <c r="G1646" s="1292" t="s">
        <v>926</v>
      </c>
      <c r="H1646" s="1292" t="s">
        <v>927</v>
      </c>
      <c r="I1646" s="929"/>
      <c r="J1646" s="1293" t="s">
        <v>756</v>
      </c>
      <c r="K1646" s="1293"/>
      <c r="L1646" s="1293"/>
      <c r="M1646" s="1294"/>
      <c r="N1646" s="1295"/>
      <c r="O1646" s="945"/>
      <c r="P1646" s="946"/>
      <c r="Q1646" s="926"/>
      <c r="R1646" s="926"/>
      <c r="S1646" s="926"/>
      <c r="T1646" s="926"/>
      <c r="U1646" s="926"/>
      <c r="V1646" s="926"/>
      <c r="W1646" s="926"/>
      <c r="X1646" s="926"/>
      <c r="Y1646" s="926"/>
      <c r="Z1646" s="926"/>
      <c r="AA1646" s="926"/>
      <c r="AB1646" s="926"/>
      <c r="AC1646" s="926"/>
      <c r="AD1646" s="926"/>
      <c r="AE1646" s="926"/>
    </row>
    <row r="1647" spans="1:31" ht="30" customHeight="1" thickBot="1" x14ac:dyDescent="0.25">
      <c r="A1647" s="1291"/>
      <c r="B1647" s="952" t="s">
        <v>835</v>
      </c>
      <c r="C1647" s="928" t="s">
        <v>737</v>
      </c>
      <c r="D1647" s="928" t="s">
        <v>738</v>
      </c>
      <c r="E1647" s="1280"/>
      <c r="F1647" s="1280"/>
      <c r="G1647" s="1280"/>
      <c r="H1647" s="1280"/>
      <c r="I1647" s="928" t="s">
        <v>736</v>
      </c>
      <c r="J1647" s="1013" t="s">
        <v>757</v>
      </c>
      <c r="K1647" s="1013" t="s">
        <v>758</v>
      </c>
      <c r="L1647" s="1013" t="s">
        <v>759</v>
      </c>
      <c r="M1647" s="1013" t="s">
        <v>760</v>
      </c>
      <c r="N1647" s="1014" t="s">
        <v>857</v>
      </c>
      <c r="O1647" s="945"/>
      <c r="P1647" s="946"/>
      <c r="Q1647" s="926"/>
      <c r="R1647" s="926"/>
      <c r="S1647" s="926"/>
      <c r="T1647" s="926"/>
      <c r="U1647" s="926"/>
      <c r="V1647" s="926"/>
      <c r="W1647" s="926"/>
      <c r="X1647" s="926"/>
      <c r="Y1647" s="926"/>
      <c r="Z1647" s="926"/>
      <c r="AA1647" s="926"/>
      <c r="AB1647" s="926"/>
      <c r="AC1647" s="926"/>
      <c r="AD1647" s="926"/>
      <c r="AE1647" s="926"/>
    </row>
    <row r="1648" spans="1:31" ht="15" customHeight="1" x14ac:dyDescent="0.2">
      <c r="A1648" s="943" t="s">
        <v>773</v>
      </c>
      <c r="B1648" s="937" t="s">
        <v>1118</v>
      </c>
      <c r="C1648" s="893">
        <v>10.5</v>
      </c>
      <c r="D1648" s="893">
        <v>7.5</v>
      </c>
      <c r="E1648" s="890">
        <f>C1648*D1648</f>
        <v>78.75</v>
      </c>
      <c r="F1648" s="890">
        <f>IF(A1648=0,0,ROUND(E1648/VLOOKUP(A1648,'Teaching Areas'!$A$18:$B$86,2,FALSE),0))</f>
        <v>32</v>
      </c>
      <c r="G1648" s="893">
        <v>30</v>
      </c>
      <c r="H1648" s="890">
        <f>IF(F1648=0,"",G1648-F1648)</f>
        <v>-2</v>
      </c>
      <c r="I1648" s="982"/>
      <c r="J1648" s="922">
        <v>1</v>
      </c>
      <c r="K1648" s="922"/>
      <c r="L1648" s="922"/>
      <c r="M1648" s="922"/>
      <c r="N1648" s="924"/>
      <c r="O1648" s="1096" t="str">
        <f>IF(A1648=0,"",LEFT(A1648,FIND(" ",A1648)-1))</f>
        <v>T:</v>
      </c>
      <c r="P1648" s="926"/>
      <c r="Q1648" s="926"/>
      <c r="R1648" s="926"/>
      <c r="S1648" s="926"/>
      <c r="T1648" s="926"/>
      <c r="U1648" s="926"/>
      <c r="V1648" s="926"/>
      <c r="W1648" s="926"/>
      <c r="X1648" s="926"/>
      <c r="Y1648" s="926"/>
      <c r="Z1648" s="926"/>
      <c r="AA1648" s="926"/>
      <c r="AB1648" s="926"/>
      <c r="AC1648" s="926"/>
      <c r="AD1648" s="926"/>
      <c r="AE1648" s="926"/>
    </row>
    <row r="1649" spans="1:31" ht="15" customHeight="1" x14ac:dyDescent="0.2">
      <c r="A1649" s="943" t="s">
        <v>773</v>
      </c>
      <c r="B1649" s="938" t="s">
        <v>1119</v>
      </c>
      <c r="C1649" s="893">
        <v>10.5</v>
      </c>
      <c r="D1649" s="893">
        <v>7.5</v>
      </c>
      <c r="E1649" s="984">
        <f t="shared" ref="E1649:E1747" si="179">C1649*D1649</f>
        <v>78.75</v>
      </c>
      <c r="F1649" s="890">
        <f>IF(A1649=0,0,ROUND(E1649/VLOOKUP(A1649,'Teaching Areas'!$A$18:$B$86,2,FALSE),0))</f>
        <v>32</v>
      </c>
      <c r="G1649" s="891">
        <v>30</v>
      </c>
      <c r="H1649" s="890">
        <f t="shared" ref="H1649:H1747" si="180">IF(F1649=0,"",G1649-F1649)</f>
        <v>-2</v>
      </c>
      <c r="I1649" s="983"/>
      <c r="J1649" s="922">
        <v>1</v>
      </c>
      <c r="K1649" s="922"/>
      <c r="L1649" s="922"/>
      <c r="M1649" s="922"/>
      <c r="N1649" s="924"/>
      <c r="O1649" s="1096" t="str">
        <f t="shared" ref="O1649:O1712" si="181">IF(A1649=0,"",LEFT(A1649,FIND(" ",A1649)-1))</f>
        <v>T:</v>
      </c>
      <c r="P1649" s="926"/>
      <c r="Q1649" s="926"/>
      <c r="R1649" s="926"/>
      <c r="S1649" s="926"/>
      <c r="T1649" s="926"/>
      <c r="U1649" s="926"/>
      <c r="V1649" s="926"/>
      <c r="W1649" s="926"/>
      <c r="X1649" s="926"/>
      <c r="Y1649" s="926"/>
      <c r="Z1649" s="926"/>
      <c r="AA1649" s="926"/>
      <c r="AB1649" s="926"/>
      <c r="AC1649" s="926"/>
      <c r="AD1649" s="926"/>
      <c r="AE1649" s="926"/>
    </row>
    <row r="1650" spans="1:31" ht="15" customHeight="1" x14ac:dyDescent="0.2">
      <c r="A1650" s="943" t="s">
        <v>773</v>
      </c>
      <c r="B1650" s="938" t="s">
        <v>1120</v>
      </c>
      <c r="C1650" s="893">
        <v>10.5</v>
      </c>
      <c r="D1650" s="893">
        <v>7.5</v>
      </c>
      <c r="E1650" s="984">
        <f t="shared" si="179"/>
        <v>78.75</v>
      </c>
      <c r="F1650" s="890">
        <f>IF(A1650=0,0,ROUND(E1650/VLOOKUP(A1650,'Teaching Areas'!$A$18:$B$86,2,FALSE),0))</f>
        <v>32</v>
      </c>
      <c r="G1650" s="891">
        <v>30</v>
      </c>
      <c r="H1650" s="890">
        <f t="shared" si="180"/>
        <v>-2</v>
      </c>
      <c r="I1650" s="983"/>
      <c r="J1650" s="922">
        <v>1</v>
      </c>
      <c r="K1650" s="922"/>
      <c r="L1650" s="922"/>
      <c r="M1650" s="922"/>
      <c r="N1650" s="924"/>
      <c r="O1650" s="1096" t="str">
        <f t="shared" si="181"/>
        <v>T:</v>
      </c>
      <c r="P1650" s="926"/>
      <c r="Q1650" s="926"/>
      <c r="R1650" s="926"/>
      <c r="S1650" s="926"/>
      <c r="T1650" s="926"/>
      <c r="U1650" s="926"/>
      <c r="V1650" s="926"/>
      <c r="W1650" s="926"/>
      <c r="X1650" s="926"/>
      <c r="Y1650" s="926"/>
      <c r="Z1650" s="926"/>
      <c r="AA1650" s="926"/>
      <c r="AB1650" s="926"/>
      <c r="AC1650" s="926"/>
      <c r="AD1650" s="926"/>
      <c r="AE1650" s="926"/>
    </row>
    <row r="1651" spans="1:31" ht="15" customHeight="1" x14ac:dyDescent="0.2">
      <c r="A1651" s="943" t="s">
        <v>773</v>
      </c>
      <c r="B1651" s="938" t="s">
        <v>1121</v>
      </c>
      <c r="C1651" s="893">
        <v>10.5</v>
      </c>
      <c r="D1651" s="893">
        <v>7.5</v>
      </c>
      <c r="E1651" s="984">
        <f t="shared" si="179"/>
        <v>78.75</v>
      </c>
      <c r="F1651" s="890">
        <f>IF(A1651=0,0,ROUND(E1651/VLOOKUP(A1651,'Teaching Areas'!$A$18:$B$86,2,FALSE),0))</f>
        <v>32</v>
      </c>
      <c r="G1651" s="891">
        <v>30</v>
      </c>
      <c r="H1651" s="890">
        <f t="shared" si="180"/>
        <v>-2</v>
      </c>
      <c r="I1651" s="983"/>
      <c r="J1651" s="922">
        <v>1</v>
      </c>
      <c r="K1651" s="922"/>
      <c r="L1651" s="922"/>
      <c r="M1651" s="922"/>
      <c r="N1651" s="924"/>
      <c r="O1651" s="1096" t="str">
        <f t="shared" si="181"/>
        <v>T:</v>
      </c>
      <c r="P1651" s="926"/>
      <c r="Q1651" s="926"/>
      <c r="R1651" s="926"/>
      <c r="S1651" s="926"/>
      <c r="T1651" s="926"/>
      <c r="U1651" s="926"/>
      <c r="V1651" s="926"/>
      <c r="W1651" s="926"/>
      <c r="X1651" s="926"/>
      <c r="Y1651" s="926"/>
      <c r="Z1651" s="926"/>
      <c r="AA1651" s="926"/>
      <c r="AB1651" s="926"/>
      <c r="AC1651" s="926"/>
      <c r="AD1651" s="926"/>
      <c r="AE1651" s="926"/>
    </row>
    <row r="1652" spans="1:31" ht="15" customHeight="1" x14ac:dyDescent="0.2">
      <c r="A1652" s="943" t="s">
        <v>788</v>
      </c>
      <c r="B1652" s="938" t="s">
        <v>1122</v>
      </c>
      <c r="C1652" s="891">
        <v>13.5</v>
      </c>
      <c r="D1652" s="891">
        <v>10</v>
      </c>
      <c r="E1652" s="984">
        <f t="shared" si="179"/>
        <v>135</v>
      </c>
      <c r="F1652" s="890">
        <f>IF(A1652=0,0,ROUND(E1652/VLOOKUP(A1652,'Teaching Areas'!$A$18:$B$86,2,FALSE),0))</f>
        <v>54</v>
      </c>
      <c r="G1652" s="891">
        <v>40</v>
      </c>
      <c r="H1652" s="890">
        <f t="shared" si="180"/>
        <v>-14</v>
      </c>
      <c r="I1652" s="983"/>
      <c r="J1652" s="922">
        <v>1</v>
      </c>
      <c r="K1652" s="922"/>
      <c r="L1652" s="922"/>
      <c r="M1652" s="922"/>
      <c r="N1652" s="924"/>
      <c r="O1652" s="1096" t="str">
        <f t="shared" si="181"/>
        <v>T:</v>
      </c>
      <c r="P1652" s="926"/>
      <c r="Q1652" s="926"/>
      <c r="R1652" s="926"/>
      <c r="S1652" s="926"/>
      <c r="T1652" s="926"/>
      <c r="U1652" s="926"/>
      <c r="V1652" s="926"/>
      <c r="W1652" s="926"/>
      <c r="X1652" s="926"/>
      <c r="Y1652" s="926"/>
      <c r="Z1652" s="926"/>
      <c r="AA1652" s="926"/>
      <c r="AB1652" s="926"/>
      <c r="AC1652" s="926"/>
      <c r="AD1652" s="926"/>
      <c r="AE1652" s="926"/>
    </row>
    <row r="1653" spans="1:31" ht="15" customHeight="1" x14ac:dyDescent="0.2">
      <c r="A1653" s="943" t="s">
        <v>787</v>
      </c>
      <c r="B1653" s="938" t="s">
        <v>1123</v>
      </c>
      <c r="C1653" s="891">
        <v>13.5</v>
      </c>
      <c r="D1653" s="891">
        <v>10</v>
      </c>
      <c r="E1653" s="984">
        <f t="shared" si="179"/>
        <v>135</v>
      </c>
      <c r="F1653" s="890">
        <f>IF(A1653=0,0,ROUND(E1653/VLOOKUP(A1653,'Teaching Areas'!$A$18:$B$86,2,FALSE),0))</f>
        <v>19</v>
      </c>
      <c r="G1653" s="891">
        <v>20</v>
      </c>
      <c r="H1653" s="890">
        <f t="shared" si="180"/>
        <v>1</v>
      </c>
      <c r="I1653" s="983"/>
      <c r="J1653" s="922">
        <v>1</v>
      </c>
      <c r="K1653" s="922"/>
      <c r="L1653" s="922"/>
      <c r="M1653" s="922"/>
      <c r="N1653" s="924"/>
      <c r="O1653" s="1096" t="str">
        <f t="shared" si="181"/>
        <v>S:</v>
      </c>
      <c r="P1653" s="926"/>
      <c r="Q1653" s="926"/>
      <c r="R1653" s="926"/>
      <c r="S1653" s="926"/>
      <c r="T1653" s="926"/>
      <c r="U1653" s="926"/>
      <c r="V1653" s="926"/>
      <c r="W1653" s="926"/>
      <c r="X1653" s="926"/>
      <c r="Y1653" s="926"/>
      <c r="Z1653" s="926"/>
      <c r="AA1653" s="926"/>
      <c r="AB1653" s="926"/>
      <c r="AC1653" s="926"/>
      <c r="AD1653" s="926"/>
      <c r="AE1653" s="926"/>
    </row>
    <row r="1654" spans="1:31" ht="15" customHeight="1" x14ac:dyDescent="0.2">
      <c r="A1654" s="943" t="s">
        <v>781</v>
      </c>
      <c r="B1654" s="937" t="s">
        <v>1124</v>
      </c>
      <c r="C1654" s="893">
        <v>13.5</v>
      </c>
      <c r="D1654" s="893">
        <v>10</v>
      </c>
      <c r="E1654" s="984">
        <f t="shared" si="179"/>
        <v>135</v>
      </c>
      <c r="F1654" s="890">
        <f>IF(A1654=0,0,ROUND(E1654/VLOOKUP(A1654,'Teaching Areas'!$A$18:$B$86,2,FALSE),0))</f>
        <v>19</v>
      </c>
      <c r="G1654" s="891">
        <v>20</v>
      </c>
      <c r="H1654" s="890">
        <f t="shared" si="180"/>
        <v>1</v>
      </c>
      <c r="I1654" s="983"/>
      <c r="J1654" s="922">
        <v>1</v>
      </c>
      <c r="K1654" s="922"/>
      <c r="L1654" s="922"/>
      <c r="M1654" s="922"/>
      <c r="N1654" s="924"/>
      <c r="O1654" s="1096" t="str">
        <f t="shared" si="181"/>
        <v>S:</v>
      </c>
      <c r="P1654" s="926"/>
      <c r="Q1654" s="926"/>
      <c r="R1654" s="926"/>
      <c r="S1654" s="926"/>
      <c r="T1654" s="926"/>
      <c r="U1654" s="926"/>
      <c r="V1654" s="926"/>
      <c r="W1654" s="926"/>
      <c r="X1654" s="926"/>
      <c r="Y1654" s="926"/>
      <c r="Z1654" s="926"/>
      <c r="AA1654" s="926"/>
      <c r="AB1654" s="926"/>
      <c r="AC1654" s="926"/>
      <c r="AD1654" s="926"/>
      <c r="AE1654" s="926"/>
    </row>
    <row r="1655" spans="1:31" ht="15" customHeight="1" x14ac:dyDescent="0.2">
      <c r="A1655" s="943"/>
      <c r="B1655" s="938"/>
      <c r="C1655" s="891"/>
      <c r="D1655" s="891"/>
      <c r="E1655" s="984">
        <f t="shared" si="179"/>
        <v>0</v>
      </c>
      <c r="F1655" s="890">
        <f>IF(A1655=0,0,ROUND(E1655/VLOOKUP(A1655,'Teaching Areas'!$A$18:$B$86,2,FALSE),0))</f>
        <v>0</v>
      </c>
      <c r="G1655" s="891"/>
      <c r="H1655" s="890" t="str">
        <f t="shared" si="180"/>
        <v/>
      </c>
      <c r="I1655" s="983"/>
      <c r="J1655" s="923"/>
      <c r="K1655" s="922"/>
      <c r="L1655" s="922"/>
      <c r="M1655" s="922"/>
      <c r="N1655" s="924"/>
      <c r="O1655" s="1096" t="str">
        <f t="shared" si="181"/>
        <v/>
      </c>
      <c r="P1655" s="926"/>
      <c r="Q1655" s="926"/>
      <c r="R1655" s="926"/>
      <c r="S1655" s="926"/>
      <c r="T1655" s="926"/>
      <c r="U1655" s="926"/>
      <c r="V1655" s="926"/>
      <c r="W1655" s="926"/>
      <c r="X1655" s="926"/>
      <c r="Y1655" s="926"/>
      <c r="Z1655" s="926"/>
      <c r="AA1655" s="926"/>
      <c r="AB1655" s="926"/>
      <c r="AC1655" s="926"/>
      <c r="AD1655" s="926"/>
      <c r="AE1655" s="926"/>
    </row>
    <row r="1656" spans="1:31" ht="15" customHeight="1" x14ac:dyDescent="0.2">
      <c r="A1656" s="943"/>
      <c r="B1656" s="938"/>
      <c r="C1656" s="891"/>
      <c r="D1656" s="891"/>
      <c r="E1656" s="984">
        <f t="shared" si="179"/>
        <v>0</v>
      </c>
      <c r="F1656" s="890">
        <f>IF(A1656=0,0,ROUND(E1656/VLOOKUP(A1656,'Teaching Areas'!$A$18:$B$86,2,FALSE),0))</f>
        <v>0</v>
      </c>
      <c r="G1656" s="891"/>
      <c r="H1656" s="890" t="str">
        <f t="shared" si="180"/>
        <v/>
      </c>
      <c r="I1656" s="983"/>
      <c r="J1656" s="923"/>
      <c r="K1656" s="922"/>
      <c r="L1656" s="922"/>
      <c r="M1656" s="922"/>
      <c r="N1656" s="924"/>
      <c r="O1656" s="1096" t="str">
        <f t="shared" si="181"/>
        <v/>
      </c>
      <c r="P1656" s="926"/>
      <c r="Q1656" s="926"/>
      <c r="R1656" s="926"/>
      <c r="S1656" s="926"/>
      <c r="T1656" s="926"/>
      <c r="U1656" s="926"/>
      <c r="V1656" s="926"/>
      <c r="W1656" s="926"/>
      <c r="X1656" s="926"/>
      <c r="Y1656" s="926"/>
      <c r="Z1656" s="926"/>
      <c r="AA1656" s="926"/>
      <c r="AB1656" s="926"/>
      <c r="AC1656" s="926"/>
      <c r="AD1656" s="926"/>
      <c r="AE1656" s="926"/>
    </row>
    <row r="1657" spans="1:31" ht="15" customHeight="1" x14ac:dyDescent="0.2">
      <c r="A1657" s="943"/>
      <c r="B1657" s="938"/>
      <c r="C1657" s="891"/>
      <c r="D1657" s="891"/>
      <c r="E1657" s="984">
        <f t="shared" si="179"/>
        <v>0</v>
      </c>
      <c r="F1657" s="890">
        <f>IF(A1657=0,0,ROUND(E1657/VLOOKUP(A1657,'Teaching Areas'!$A$18:$B$86,2,FALSE),0))</f>
        <v>0</v>
      </c>
      <c r="G1657" s="891"/>
      <c r="H1657" s="890" t="str">
        <f t="shared" si="180"/>
        <v/>
      </c>
      <c r="I1657" s="983"/>
      <c r="J1657" s="923"/>
      <c r="K1657" s="922"/>
      <c r="L1657" s="922"/>
      <c r="M1657" s="922"/>
      <c r="N1657" s="924"/>
      <c r="O1657" s="1096" t="str">
        <f t="shared" si="181"/>
        <v/>
      </c>
      <c r="P1657" s="926"/>
      <c r="Q1657" s="926"/>
      <c r="R1657" s="926"/>
      <c r="S1657" s="926"/>
      <c r="T1657" s="926"/>
      <c r="U1657" s="926"/>
      <c r="V1657" s="926"/>
      <c r="W1657" s="926"/>
      <c r="X1657" s="926"/>
      <c r="Y1657" s="926"/>
      <c r="Z1657" s="926"/>
      <c r="AA1657" s="926"/>
      <c r="AB1657" s="926"/>
      <c r="AC1657" s="926"/>
      <c r="AD1657" s="926"/>
      <c r="AE1657" s="926"/>
    </row>
    <row r="1658" spans="1:31" ht="15" customHeight="1" x14ac:dyDescent="0.2">
      <c r="A1658" s="943"/>
      <c r="B1658" s="938"/>
      <c r="C1658" s="891"/>
      <c r="D1658" s="891"/>
      <c r="E1658" s="984">
        <f t="shared" si="179"/>
        <v>0</v>
      </c>
      <c r="F1658" s="890">
        <f>IF(A1658=0,0,ROUND(E1658/VLOOKUP(A1658,'Teaching Areas'!$A$18:$B$86,2,FALSE),0))</f>
        <v>0</v>
      </c>
      <c r="G1658" s="891"/>
      <c r="H1658" s="890" t="str">
        <f t="shared" si="180"/>
        <v/>
      </c>
      <c r="I1658" s="983"/>
      <c r="J1658" s="923"/>
      <c r="K1658" s="922"/>
      <c r="L1658" s="922"/>
      <c r="M1658" s="922"/>
      <c r="N1658" s="924"/>
      <c r="O1658" s="1096" t="str">
        <f t="shared" si="181"/>
        <v/>
      </c>
      <c r="P1658" s="926"/>
      <c r="Q1658" s="926"/>
      <c r="R1658" s="926"/>
      <c r="S1658" s="926"/>
      <c r="T1658" s="926"/>
      <c r="U1658" s="926"/>
      <c r="V1658" s="926"/>
      <c r="W1658" s="926"/>
      <c r="X1658" s="926"/>
      <c r="Y1658" s="926"/>
      <c r="Z1658" s="926"/>
      <c r="AA1658" s="926"/>
      <c r="AB1658" s="926"/>
      <c r="AC1658" s="926"/>
      <c r="AD1658" s="926"/>
      <c r="AE1658" s="926"/>
    </row>
    <row r="1659" spans="1:31" ht="15" customHeight="1" x14ac:dyDescent="0.2">
      <c r="A1659" s="943"/>
      <c r="B1659" s="938"/>
      <c r="C1659" s="891"/>
      <c r="D1659" s="891"/>
      <c r="E1659" s="984">
        <f t="shared" si="179"/>
        <v>0</v>
      </c>
      <c r="F1659" s="890">
        <f>IF(A1659=0,0,ROUND(E1659/VLOOKUP(A1659,'Teaching Areas'!$A$18:$B$86,2,FALSE),0))</f>
        <v>0</v>
      </c>
      <c r="G1659" s="891"/>
      <c r="H1659" s="890" t="str">
        <f t="shared" si="180"/>
        <v/>
      </c>
      <c r="I1659" s="983"/>
      <c r="J1659" s="923"/>
      <c r="K1659" s="922"/>
      <c r="L1659" s="922"/>
      <c r="M1659" s="922"/>
      <c r="N1659" s="924"/>
      <c r="O1659" s="1096" t="str">
        <f t="shared" si="181"/>
        <v/>
      </c>
      <c r="P1659" s="926"/>
      <c r="Q1659" s="926"/>
      <c r="R1659" s="926"/>
      <c r="S1659" s="926"/>
      <c r="T1659" s="926"/>
      <c r="U1659" s="926"/>
      <c r="V1659" s="926"/>
      <c r="W1659" s="926"/>
      <c r="X1659" s="926"/>
      <c r="Y1659" s="926"/>
      <c r="Z1659" s="926"/>
      <c r="AA1659" s="926"/>
      <c r="AB1659" s="926"/>
      <c r="AC1659" s="926"/>
      <c r="AD1659" s="926"/>
      <c r="AE1659" s="926"/>
    </row>
    <row r="1660" spans="1:31" ht="15" customHeight="1" x14ac:dyDescent="0.2">
      <c r="A1660" s="943"/>
      <c r="B1660" s="938"/>
      <c r="C1660" s="891"/>
      <c r="D1660" s="891"/>
      <c r="E1660" s="984">
        <f t="shared" si="179"/>
        <v>0</v>
      </c>
      <c r="F1660" s="890">
        <f>IF(A1660=0,0,ROUND(E1660/VLOOKUP(A1660,'Teaching Areas'!$A$18:$B$86,2,FALSE),0))</f>
        <v>0</v>
      </c>
      <c r="G1660" s="891"/>
      <c r="H1660" s="890" t="str">
        <f t="shared" si="180"/>
        <v/>
      </c>
      <c r="I1660" s="983"/>
      <c r="J1660" s="923"/>
      <c r="K1660" s="922"/>
      <c r="L1660" s="922"/>
      <c r="M1660" s="922"/>
      <c r="N1660" s="924"/>
      <c r="O1660" s="1096" t="str">
        <f t="shared" si="181"/>
        <v/>
      </c>
      <c r="P1660" s="926"/>
      <c r="Q1660" s="926"/>
      <c r="R1660" s="926"/>
      <c r="S1660" s="926"/>
      <c r="T1660" s="926"/>
      <c r="U1660" s="926"/>
      <c r="V1660" s="926"/>
      <c r="W1660" s="926"/>
      <c r="X1660" s="926"/>
      <c r="Y1660" s="926"/>
      <c r="Z1660" s="926"/>
      <c r="AA1660" s="926"/>
      <c r="AB1660" s="926"/>
      <c r="AC1660" s="926"/>
      <c r="AD1660" s="926"/>
      <c r="AE1660" s="926"/>
    </row>
    <row r="1661" spans="1:31" ht="15" customHeight="1" x14ac:dyDescent="0.2">
      <c r="A1661" s="943"/>
      <c r="B1661" s="938"/>
      <c r="C1661" s="891"/>
      <c r="D1661" s="891"/>
      <c r="E1661" s="984">
        <f t="shared" si="179"/>
        <v>0</v>
      </c>
      <c r="F1661" s="890">
        <f>IF(A1661=0,0,ROUND(E1661/VLOOKUP(A1661,'Teaching Areas'!$A$18:$B$86,2,FALSE),0))</f>
        <v>0</v>
      </c>
      <c r="G1661" s="891"/>
      <c r="H1661" s="890" t="str">
        <f t="shared" si="180"/>
        <v/>
      </c>
      <c r="I1661" s="983"/>
      <c r="J1661" s="923"/>
      <c r="K1661" s="922"/>
      <c r="L1661" s="922"/>
      <c r="M1661" s="922"/>
      <c r="N1661" s="924"/>
      <c r="O1661" s="1096" t="str">
        <f t="shared" si="181"/>
        <v/>
      </c>
      <c r="P1661" s="926"/>
      <c r="Q1661" s="926"/>
      <c r="R1661" s="926"/>
      <c r="S1661" s="926"/>
      <c r="T1661" s="926"/>
      <c r="U1661" s="926"/>
      <c r="V1661" s="926"/>
      <c r="W1661" s="926"/>
      <c r="X1661" s="926"/>
      <c r="Y1661" s="926"/>
      <c r="Z1661" s="926"/>
      <c r="AA1661" s="926"/>
      <c r="AB1661" s="926"/>
      <c r="AC1661" s="926"/>
      <c r="AD1661" s="926"/>
      <c r="AE1661" s="926"/>
    </row>
    <row r="1662" spans="1:31" ht="15" customHeight="1" x14ac:dyDescent="0.2">
      <c r="A1662" s="943"/>
      <c r="B1662" s="938"/>
      <c r="C1662" s="891"/>
      <c r="D1662" s="891"/>
      <c r="E1662" s="984">
        <f t="shared" si="179"/>
        <v>0</v>
      </c>
      <c r="F1662" s="890">
        <f>IF(A1662=0,0,ROUND(E1662/VLOOKUP(A1662,'Teaching Areas'!$A$18:$B$86,2,FALSE),0))</f>
        <v>0</v>
      </c>
      <c r="G1662" s="891"/>
      <c r="H1662" s="890" t="str">
        <f t="shared" si="180"/>
        <v/>
      </c>
      <c r="I1662" s="983"/>
      <c r="J1662" s="923"/>
      <c r="K1662" s="922"/>
      <c r="L1662" s="922"/>
      <c r="M1662" s="922"/>
      <c r="N1662" s="924"/>
      <c r="O1662" s="1096" t="str">
        <f t="shared" si="181"/>
        <v/>
      </c>
      <c r="P1662" s="926"/>
      <c r="Q1662" s="926"/>
      <c r="R1662" s="926"/>
      <c r="S1662" s="926"/>
      <c r="T1662" s="926"/>
      <c r="U1662" s="926"/>
      <c r="V1662" s="926"/>
      <c r="W1662" s="926"/>
      <c r="X1662" s="926"/>
      <c r="Y1662" s="926"/>
      <c r="Z1662" s="926"/>
      <c r="AA1662" s="926"/>
      <c r="AB1662" s="926"/>
      <c r="AC1662" s="926"/>
      <c r="AD1662" s="926"/>
      <c r="AE1662" s="926"/>
    </row>
    <row r="1663" spans="1:31" ht="15" customHeight="1" x14ac:dyDescent="0.2">
      <c r="A1663" s="943"/>
      <c r="B1663" s="938"/>
      <c r="C1663" s="891"/>
      <c r="D1663" s="891"/>
      <c r="E1663" s="984">
        <f t="shared" si="179"/>
        <v>0</v>
      </c>
      <c r="F1663" s="890">
        <f>IF(A1663=0,0,ROUND(E1663/VLOOKUP(A1663,'Teaching Areas'!$A$18:$B$86,2,FALSE),0))</f>
        <v>0</v>
      </c>
      <c r="G1663" s="891"/>
      <c r="H1663" s="890" t="str">
        <f t="shared" si="180"/>
        <v/>
      </c>
      <c r="I1663" s="983"/>
      <c r="J1663" s="923"/>
      <c r="K1663" s="922"/>
      <c r="L1663" s="922"/>
      <c r="M1663" s="922"/>
      <c r="N1663" s="924"/>
      <c r="O1663" s="1096" t="str">
        <f t="shared" si="181"/>
        <v/>
      </c>
      <c r="P1663" s="926"/>
      <c r="Q1663" s="926"/>
      <c r="R1663" s="926"/>
      <c r="S1663" s="926"/>
      <c r="T1663" s="926"/>
      <c r="U1663" s="926"/>
      <c r="V1663" s="926"/>
      <c r="W1663" s="926"/>
      <c r="X1663" s="926"/>
      <c r="Y1663" s="926"/>
      <c r="Z1663" s="926"/>
      <c r="AA1663" s="926"/>
      <c r="AB1663" s="926"/>
      <c r="AC1663" s="926"/>
      <c r="AD1663" s="926"/>
      <c r="AE1663" s="926"/>
    </row>
    <row r="1664" spans="1:31" ht="15" customHeight="1" x14ac:dyDescent="0.2">
      <c r="A1664" s="943"/>
      <c r="B1664" s="938"/>
      <c r="C1664" s="891"/>
      <c r="D1664" s="891"/>
      <c r="E1664" s="984">
        <f t="shared" si="179"/>
        <v>0</v>
      </c>
      <c r="F1664" s="890">
        <f>IF(A1664=0,0,ROUND(E1664/VLOOKUP(A1664,'Teaching Areas'!$A$18:$B$86,2,FALSE),0))</f>
        <v>0</v>
      </c>
      <c r="G1664" s="891"/>
      <c r="H1664" s="890" t="str">
        <f t="shared" si="180"/>
        <v/>
      </c>
      <c r="I1664" s="983"/>
      <c r="J1664" s="923"/>
      <c r="K1664" s="922"/>
      <c r="L1664" s="922"/>
      <c r="M1664" s="922"/>
      <c r="N1664" s="924"/>
      <c r="O1664" s="1096" t="str">
        <f t="shared" si="181"/>
        <v/>
      </c>
      <c r="P1664" s="926"/>
      <c r="Q1664" s="926"/>
      <c r="R1664" s="926"/>
      <c r="S1664" s="926"/>
      <c r="T1664" s="926"/>
      <c r="U1664" s="926"/>
      <c r="V1664" s="926"/>
      <c r="W1664" s="926"/>
      <c r="X1664" s="926"/>
      <c r="Y1664" s="926"/>
      <c r="Z1664" s="926"/>
      <c r="AA1664" s="926"/>
      <c r="AB1664" s="926"/>
      <c r="AC1664" s="926"/>
      <c r="AD1664" s="926"/>
      <c r="AE1664" s="926"/>
    </row>
    <row r="1665" spans="1:31" ht="15" customHeight="1" x14ac:dyDescent="0.2">
      <c r="A1665" s="943"/>
      <c r="B1665" s="938"/>
      <c r="C1665" s="891"/>
      <c r="D1665" s="891"/>
      <c r="E1665" s="984">
        <f t="shared" si="179"/>
        <v>0</v>
      </c>
      <c r="F1665" s="890">
        <f>IF(A1665=0,0,ROUND(E1665/VLOOKUP(A1665,'Teaching Areas'!$A$18:$B$86,2,FALSE),0))</f>
        <v>0</v>
      </c>
      <c r="G1665" s="891"/>
      <c r="H1665" s="890" t="str">
        <f t="shared" si="180"/>
        <v/>
      </c>
      <c r="I1665" s="983"/>
      <c r="J1665" s="923"/>
      <c r="K1665" s="922"/>
      <c r="L1665" s="922"/>
      <c r="M1665" s="922"/>
      <c r="N1665" s="924"/>
      <c r="O1665" s="1096" t="str">
        <f t="shared" si="181"/>
        <v/>
      </c>
      <c r="P1665" s="926"/>
      <c r="Q1665" s="926"/>
      <c r="R1665" s="926"/>
      <c r="S1665" s="926"/>
      <c r="T1665" s="926"/>
      <c r="U1665" s="926"/>
      <c r="V1665" s="926"/>
      <c r="W1665" s="926"/>
      <c r="X1665" s="926"/>
      <c r="Y1665" s="926"/>
      <c r="Z1665" s="926"/>
      <c r="AA1665" s="926"/>
      <c r="AB1665" s="926"/>
      <c r="AC1665" s="926"/>
      <c r="AD1665" s="926"/>
      <c r="AE1665" s="926"/>
    </row>
    <row r="1666" spans="1:31" ht="15" customHeight="1" x14ac:dyDescent="0.2">
      <c r="A1666" s="943"/>
      <c r="B1666" s="938"/>
      <c r="C1666" s="891"/>
      <c r="D1666" s="891"/>
      <c r="E1666" s="984">
        <f t="shared" si="179"/>
        <v>0</v>
      </c>
      <c r="F1666" s="890">
        <f>IF(A1666=0,0,ROUND(E1666/VLOOKUP(A1666,'Teaching Areas'!$A$18:$B$86,2,FALSE),0))</f>
        <v>0</v>
      </c>
      <c r="G1666" s="891"/>
      <c r="H1666" s="890" t="str">
        <f t="shared" si="180"/>
        <v/>
      </c>
      <c r="I1666" s="983"/>
      <c r="J1666" s="923"/>
      <c r="K1666" s="922"/>
      <c r="L1666" s="922"/>
      <c r="M1666" s="922"/>
      <c r="N1666" s="924"/>
      <c r="O1666" s="1096" t="str">
        <f t="shared" si="181"/>
        <v/>
      </c>
      <c r="P1666" s="926"/>
      <c r="Q1666" s="926"/>
      <c r="R1666" s="926"/>
      <c r="S1666" s="926"/>
      <c r="T1666" s="926"/>
      <c r="U1666" s="926"/>
      <c r="V1666" s="926"/>
      <c r="W1666" s="926"/>
      <c r="X1666" s="926"/>
      <c r="Y1666" s="926"/>
      <c r="Z1666" s="926"/>
      <c r="AA1666" s="926"/>
      <c r="AB1666" s="926"/>
      <c r="AC1666" s="926"/>
      <c r="AD1666" s="926"/>
      <c r="AE1666" s="926"/>
    </row>
    <row r="1667" spans="1:31" ht="15" customHeight="1" x14ac:dyDescent="0.2">
      <c r="A1667" s="943"/>
      <c r="B1667" s="938"/>
      <c r="C1667" s="891"/>
      <c r="D1667" s="891"/>
      <c r="E1667" s="984">
        <f t="shared" si="179"/>
        <v>0</v>
      </c>
      <c r="F1667" s="890">
        <f>IF(A1667=0,0,ROUND(E1667/VLOOKUP(A1667,'Teaching Areas'!$A$18:$B$86,2,FALSE),0))</f>
        <v>0</v>
      </c>
      <c r="G1667" s="891"/>
      <c r="H1667" s="890" t="str">
        <f t="shared" si="180"/>
        <v/>
      </c>
      <c r="I1667" s="983"/>
      <c r="J1667" s="923"/>
      <c r="K1667" s="922"/>
      <c r="L1667" s="922"/>
      <c r="M1667" s="922"/>
      <c r="N1667" s="924"/>
      <c r="O1667" s="1096" t="str">
        <f t="shared" si="181"/>
        <v/>
      </c>
      <c r="P1667" s="926"/>
      <c r="Q1667" s="926"/>
      <c r="R1667" s="926"/>
      <c r="S1667" s="926"/>
      <c r="T1667" s="926"/>
      <c r="U1667" s="926"/>
      <c r="V1667" s="926"/>
      <c r="W1667" s="926"/>
      <c r="X1667" s="926"/>
      <c r="Y1667" s="926"/>
      <c r="Z1667" s="926"/>
      <c r="AA1667" s="926"/>
      <c r="AB1667" s="926"/>
      <c r="AC1667" s="926"/>
      <c r="AD1667" s="926"/>
      <c r="AE1667" s="926"/>
    </row>
    <row r="1668" spans="1:31" ht="15" customHeight="1" x14ac:dyDescent="0.2">
      <c r="A1668" s="943"/>
      <c r="B1668" s="938"/>
      <c r="C1668" s="891"/>
      <c r="D1668" s="891"/>
      <c r="E1668" s="984">
        <f t="shared" si="179"/>
        <v>0</v>
      </c>
      <c r="F1668" s="890">
        <f>IF(A1668=0,0,ROUND(E1668/VLOOKUP(A1668,'Teaching Areas'!$A$18:$B$86,2,FALSE),0))</f>
        <v>0</v>
      </c>
      <c r="G1668" s="891"/>
      <c r="H1668" s="890" t="str">
        <f t="shared" si="180"/>
        <v/>
      </c>
      <c r="I1668" s="983"/>
      <c r="J1668" s="923"/>
      <c r="K1668" s="922"/>
      <c r="L1668" s="922"/>
      <c r="M1668" s="922"/>
      <c r="N1668" s="924"/>
      <c r="O1668" s="1096" t="str">
        <f t="shared" si="181"/>
        <v/>
      </c>
      <c r="P1668" s="926"/>
      <c r="Q1668" s="926"/>
      <c r="R1668" s="926"/>
      <c r="S1668" s="926"/>
      <c r="T1668" s="926"/>
      <c r="U1668" s="926"/>
      <c r="V1668" s="926"/>
      <c r="W1668" s="926"/>
      <c r="X1668" s="926"/>
      <c r="Y1668" s="926"/>
      <c r="Z1668" s="926"/>
      <c r="AA1668" s="926"/>
      <c r="AB1668" s="926"/>
      <c r="AC1668" s="926"/>
      <c r="AD1668" s="926"/>
      <c r="AE1668" s="926"/>
    </row>
    <row r="1669" spans="1:31" ht="15" customHeight="1" x14ac:dyDescent="0.2">
      <c r="A1669" s="943"/>
      <c r="B1669" s="938"/>
      <c r="C1669" s="891"/>
      <c r="D1669" s="891"/>
      <c r="E1669" s="984">
        <f t="shared" si="179"/>
        <v>0</v>
      </c>
      <c r="F1669" s="890">
        <f>IF(A1669=0,0,ROUND(E1669/VLOOKUP(A1669,'Teaching Areas'!$A$18:$B$86,2,FALSE),0))</f>
        <v>0</v>
      </c>
      <c r="G1669" s="891"/>
      <c r="H1669" s="890" t="str">
        <f t="shared" si="180"/>
        <v/>
      </c>
      <c r="I1669" s="983"/>
      <c r="J1669" s="923"/>
      <c r="K1669" s="922"/>
      <c r="L1669" s="922"/>
      <c r="M1669" s="922"/>
      <c r="N1669" s="924"/>
      <c r="O1669" s="1096" t="str">
        <f t="shared" si="181"/>
        <v/>
      </c>
      <c r="P1669" s="926"/>
      <c r="Q1669" s="926"/>
      <c r="R1669" s="926"/>
      <c r="S1669" s="926"/>
      <c r="T1669" s="926"/>
      <c r="U1669" s="926"/>
      <c r="V1669" s="926"/>
      <c r="W1669" s="926"/>
      <c r="X1669" s="926"/>
      <c r="Y1669" s="926"/>
      <c r="Z1669" s="926"/>
      <c r="AA1669" s="926"/>
      <c r="AB1669" s="926"/>
      <c r="AC1669" s="926"/>
      <c r="AD1669" s="926"/>
      <c r="AE1669" s="926"/>
    </row>
    <row r="1670" spans="1:31" ht="15" customHeight="1" x14ac:dyDescent="0.2">
      <c r="A1670" s="943"/>
      <c r="B1670" s="939"/>
      <c r="C1670" s="891"/>
      <c r="D1670" s="891"/>
      <c r="E1670" s="984">
        <f t="shared" si="179"/>
        <v>0</v>
      </c>
      <c r="F1670" s="890">
        <f>IF(A1670=0,0,ROUND(E1670/VLOOKUP(A1670,'Teaching Areas'!$A$18:$B$86,2,FALSE),0))</f>
        <v>0</v>
      </c>
      <c r="G1670" s="892"/>
      <c r="H1670" s="890" t="str">
        <f t="shared" si="180"/>
        <v/>
      </c>
      <c r="I1670" s="985"/>
      <c r="J1670" s="923"/>
      <c r="K1670" s="922"/>
      <c r="L1670" s="922"/>
      <c r="M1670" s="922"/>
      <c r="N1670" s="924"/>
      <c r="O1670" s="1096" t="str">
        <f t="shared" si="181"/>
        <v/>
      </c>
      <c r="P1670" s="926"/>
      <c r="Q1670" s="926"/>
      <c r="R1670" s="926"/>
      <c r="S1670" s="926"/>
      <c r="T1670" s="926"/>
      <c r="U1670" s="926"/>
      <c r="V1670" s="926"/>
      <c r="W1670" s="926"/>
      <c r="X1670" s="926"/>
      <c r="Y1670" s="926"/>
      <c r="Z1670" s="926"/>
      <c r="AA1670" s="926"/>
      <c r="AB1670" s="926"/>
      <c r="AC1670" s="926"/>
      <c r="AD1670" s="926"/>
      <c r="AE1670" s="926"/>
    </row>
    <row r="1671" spans="1:31" ht="15" customHeight="1" x14ac:dyDescent="0.2">
      <c r="A1671" s="943"/>
      <c r="B1671" s="939"/>
      <c r="C1671" s="891"/>
      <c r="D1671" s="891"/>
      <c r="E1671" s="984">
        <f t="shared" si="179"/>
        <v>0</v>
      </c>
      <c r="F1671" s="890">
        <f>IF(A1671=0,0,ROUND(E1671/VLOOKUP(A1671,'Teaching Areas'!$A$18:$B$86,2,FALSE),0))</f>
        <v>0</v>
      </c>
      <c r="G1671" s="892"/>
      <c r="H1671" s="890" t="str">
        <f t="shared" si="180"/>
        <v/>
      </c>
      <c r="I1671" s="985"/>
      <c r="J1671" s="923"/>
      <c r="K1671" s="922"/>
      <c r="L1671" s="922"/>
      <c r="M1671" s="922"/>
      <c r="N1671" s="924"/>
      <c r="O1671" s="1096" t="str">
        <f t="shared" si="181"/>
        <v/>
      </c>
      <c r="P1671" s="926"/>
      <c r="Q1671" s="926"/>
      <c r="R1671" s="926"/>
      <c r="S1671" s="926"/>
      <c r="T1671" s="926"/>
      <c r="U1671" s="926"/>
      <c r="V1671" s="926"/>
      <c r="W1671" s="926"/>
      <c r="X1671" s="926"/>
      <c r="Y1671" s="926"/>
      <c r="Z1671" s="926"/>
      <c r="AA1671" s="926"/>
      <c r="AB1671" s="926"/>
      <c r="AC1671" s="926"/>
      <c r="AD1671" s="926"/>
      <c r="AE1671" s="926"/>
    </row>
    <row r="1672" spans="1:31" ht="15" customHeight="1" x14ac:dyDescent="0.2">
      <c r="A1672" s="943"/>
      <c r="B1672" s="938"/>
      <c r="C1672" s="891"/>
      <c r="D1672" s="891"/>
      <c r="E1672" s="984">
        <f t="shared" si="179"/>
        <v>0</v>
      </c>
      <c r="F1672" s="890">
        <f>IF(A1672=0,0,ROUND(E1672/VLOOKUP(A1672,'Teaching Areas'!$A$18:$B$86,2,FALSE),0))</f>
        <v>0</v>
      </c>
      <c r="G1672" s="891"/>
      <c r="H1672" s="890" t="str">
        <f t="shared" si="180"/>
        <v/>
      </c>
      <c r="I1672" s="983"/>
      <c r="J1672" s="923"/>
      <c r="K1672" s="922"/>
      <c r="L1672" s="922"/>
      <c r="M1672" s="922"/>
      <c r="N1672" s="924"/>
      <c r="O1672" s="1096" t="str">
        <f t="shared" si="181"/>
        <v/>
      </c>
      <c r="P1672" s="926"/>
      <c r="Q1672" s="926"/>
      <c r="R1672" s="926"/>
      <c r="S1672" s="926"/>
      <c r="T1672" s="926"/>
      <c r="U1672" s="926"/>
      <c r="V1672" s="926"/>
      <c r="W1672" s="926"/>
      <c r="X1672" s="926"/>
      <c r="Y1672" s="926"/>
      <c r="Z1672" s="926"/>
      <c r="AA1672" s="926"/>
      <c r="AB1672" s="926"/>
      <c r="AC1672" s="926"/>
      <c r="AD1672" s="926"/>
      <c r="AE1672" s="926"/>
    </row>
    <row r="1673" spans="1:31" ht="15" customHeight="1" x14ac:dyDescent="0.2">
      <c r="A1673" s="943"/>
      <c r="B1673" s="938"/>
      <c r="C1673" s="891"/>
      <c r="D1673" s="891"/>
      <c r="E1673" s="984">
        <f t="shared" si="179"/>
        <v>0</v>
      </c>
      <c r="F1673" s="890">
        <f>IF(A1673=0,0,ROUND(E1673/VLOOKUP(A1673,'Teaching Areas'!$A$18:$B$86,2,FALSE),0))</f>
        <v>0</v>
      </c>
      <c r="G1673" s="891"/>
      <c r="H1673" s="890" t="str">
        <f t="shared" si="180"/>
        <v/>
      </c>
      <c r="I1673" s="983"/>
      <c r="J1673" s="923"/>
      <c r="K1673" s="922"/>
      <c r="L1673" s="922"/>
      <c r="M1673" s="922"/>
      <c r="N1673" s="924"/>
      <c r="O1673" s="1096" t="str">
        <f t="shared" si="181"/>
        <v/>
      </c>
      <c r="P1673" s="926"/>
      <c r="Q1673" s="926"/>
      <c r="R1673" s="926"/>
      <c r="S1673" s="926"/>
      <c r="T1673" s="926"/>
      <c r="U1673" s="926"/>
      <c r="V1673" s="926"/>
      <c r="W1673" s="926"/>
      <c r="X1673" s="926"/>
      <c r="Y1673" s="926"/>
      <c r="Z1673" s="926"/>
      <c r="AA1673" s="926"/>
      <c r="AB1673" s="926"/>
      <c r="AC1673" s="926"/>
      <c r="AD1673" s="926"/>
      <c r="AE1673" s="926"/>
    </row>
    <row r="1674" spans="1:31" ht="15" customHeight="1" x14ac:dyDescent="0.2">
      <c r="A1674" s="943"/>
      <c r="B1674" s="937"/>
      <c r="C1674" s="893"/>
      <c r="D1674" s="893"/>
      <c r="E1674" s="984">
        <f t="shared" si="179"/>
        <v>0</v>
      </c>
      <c r="F1674" s="890">
        <f>IF(A1674=0,0,ROUND(E1674/VLOOKUP(A1674,'Teaching Areas'!$A$18:$B$86,2,FALSE),0))</f>
        <v>0</v>
      </c>
      <c r="G1674" s="891"/>
      <c r="H1674" s="890" t="str">
        <f t="shared" si="180"/>
        <v/>
      </c>
      <c r="I1674" s="983"/>
      <c r="J1674" s="923"/>
      <c r="K1674" s="922"/>
      <c r="L1674" s="922"/>
      <c r="M1674" s="922"/>
      <c r="N1674" s="924"/>
      <c r="O1674" s="1096" t="str">
        <f t="shared" si="181"/>
        <v/>
      </c>
      <c r="P1674" s="926"/>
      <c r="Q1674" s="926"/>
      <c r="R1674" s="926"/>
      <c r="S1674" s="926"/>
      <c r="T1674" s="926"/>
      <c r="U1674" s="926"/>
      <c r="V1674" s="926"/>
      <c r="W1674" s="926"/>
      <c r="X1674" s="926"/>
      <c r="Y1674" s="926"/>
      <c r="Z1674" s="926"/>
      <c r="AA1674" s="926"/>
      <c r="AB1674" s="926"/>
      <c r="AC1674" s="926"/>
      <c r="AD1674" s="926"/>
      <c r="AE1674" s="926"/>
    </row>
    <row r="1675" spans="1:31" ht="15" customHeight="1" x14ac:dyDescent="0.2">
      <c r="A1675" s="943"/>
      <c r="B1675" s="938"/>
      <c r="C1675" s="891"/>
      <c r="D1675" s="891"/>
      <c r="E1675" s="984">
        <f t="shared" si="179"/>
        <v>0</v>
      </c>
      <c r="F1675" s="890">
        <f>IF(A1675=0,0,ROUND(E1675/VLOOKUP(A1675,'Teaching Areas'!$A$18:$B$86,2,FALSE),0))</f>
        <v>0</v>
      </c>
      <c r="G1675" s="891"/>
      <c r="H1675" s="890" t="str">
        <f t="shared" si="180"/>
        <v/>
      </c>
      <c r="I1675" s="983"/>
      <c r="J1675" s="923"/>
      <c r="K1675" s="922"/>
      <c r="L1675" s="922"/>
      <c r="M1675" s="922"/>
      <c r="N1675" s="924"/>
      <c r="O1675" s="1096" t="str">
        <f t="shared" si="181"/>
        <v/>
      </c>
      <c r="P1675" s="926"/>
      <c r="Q1675" s="926"/>
      <c r="R1675" s="926"/>
      <c r="S1675" s="926"/>
      <c r="T1675" s="926"/>
      <c r="U1675" s="926"/>
      <c r="V1675" s="926"/>
      <c r="W1675" s="926"/>
      <c r="X1675" s="926"/>
      <c r="Y1675" s="926"/>
      <c r="Z1675" s="926"/>
      <c r="AA1675" s="926"/>
      <c r="AB1675" s="926"/>
      <c r="AC1675" s="926"/>
      <c r="AD1675" s="926"/>
      <c r="AE1675" s="926"/>
    </row>
    <row r="1676" spans="1:31" ht="15" customHeight="1" x14ac:dyDescent="0.2">
      <c r="A1676" s="943"/>
      <c r="B1676" s="938"/>
      <c r="C1676" s="891"/>
      <c r="D1676" s="891"/>
      <c r="E1676" s="984">
        <f t="shared" si="179"/>
        <v>0</v>
      </c>
      <c r="F1676" s="890">
        <f>IF(A1676=0,0,ROUND(E1676/VLOOKUP(A1676,'Teaching Areas'!$A$18:$B$86,2,FALSE),0))</f>
        <v>0</v>
      </c>
      <c r="G1676" s="891"/>
      <c r="H1676" s="890" t="str">
        <f t="shared" si="180"/>
        <v/>
      </c>
      <c r="I1676" s="983"/>
      <c r="J1676" s="923"/>
      <c r="K1676" s="922"/>
      <c r="L1676" s="922"/>
      <c r="M1676" s="922"/>
      <c r="N1676" s="924"/>
      <c r="O1676" s="1096" t="str">
        <f t="shared" si="181"/>
        <v/>
      </c>
      <c r="P1676" s="926"/>
      <c r="Q1676" s="926"/>
      <c r="R1676" s="926"/>
      <c r="S1676" s="926"/>
      <c r="T1676" s="926"/>
      <c r="U1676" s="926"/>
      <c r="V1676" s="926"/>
      <c r="W1676" s="926"/>
      <c r="X1676" s="926"/>
      <c r="Y1676" s="926"/>
      <c r="Z1676" s="926"/>
      <c r="AA1676" s="926"/>
      <c r="AB1676" s="926"/>
      <c r="AC1676" s="926"/>
      <c r="AD1676" s="926"/>
      <c r="AE1676" s="926"/>
    </row>
    <row r="1677" spans="1:31" ht="15" customHeight="1" x14ac:dyDescent="0.2">
      <c r="A1677" s="943"/>
      <c r="B1677" s="938"/>
      <c r="C1677" s="891"/>
      <c r="D1677" s="891"/>
      <c r="E1677" s="984">
        <f t="shared" si="179"/>
        <v>0</v>
      </c>
      <c r="F1677" s="890">
        <f>IF(A1677=0,0,ROUND(E1677/VLOOKUP(A1677,'Teaching Areas'!$A$18:$B$86,2,FALSE),0))</f>
        <v>0</v>
      </c>
      <c r="G1677" s="891"/>
      <c r="H1677" s="890" t="str">
        <f t="shared" si="180"/>
        <v/>
      </c>
      <c r="I1677" s="983"/>
      <c r="J1677" s="923"/>
      <c r="K1677" s="922"/>
      <c r="L1677" s="922"/>
      <c r="M1677" s="922"/>
      <c r="N1677" s="924"/>
      <c r="O1677" s="1096" t="str">
        <f t="shared" si="181"/>
        <v/>
      </c>
      <c r="P1677" s="926"/>
      <c r="Q1677" s="926"/>
      <c r="R1677" s="926"/>
      <c r="S1677" s="926"/>
      <c r="T1677" s="926"/>
      <c r="U1677" s="926"/>
      <c r="V1677" s="926"/>
      <c r="W1677" s="926"/>
      <c r="X1677" s="926"/>
      <c r="Y1677" s="926"/>
      <c r="Z1677" s="926"/>
      <c r="AA1677" s="926"/>
      <c r="AB1677" s="926"/>
      <c r="AC1677" s="926"/>
      <c r="AD1677" s="926"/>
      <c r="AE1677" s="926"/>
    </row>
    <row r="1678" spans="1:31" ht="15" customHeight="1" x14ac:dyDescent="0.2">
      <c r="A1678" s="943"/>
      <c r="B1678" s="938"/>
      <c r="C1678" s="891"/>
      <c r="D1678" s="891"/>
      <c r="E1678" s="984">
        <f t="shared" si="179"/>
        <v>0</v>
      </c>
      <c r="F1678" s="890">
        <f>IF(A1678=0,0,ROUND(E1678/VLOOKUP(A1678,'Teaching Areas'!$A$18:$B$86,2,FALSE),0))</f>
        <v>0</v>
      </c>
      <c r="G1678" s="891"/>
      <c r="H1678" s="890" t="str">
        <f t="shared" si="180"/>
        <v/>
      </c>
      <c r="I1678" s="983"/>
      <c r="J1678" s="923"/>
      <c r="K1678" s="922"/>
      <c r="L1678" s="922"/>
      <c r="M1678" s="922"/>
      <c r="N1678" s="924"/>
      <c r="O1678" s="1096" t="str">
        <f t="shared" si="181"/>
        <v/>
      </c>
      <c r="P1678" s="926"/>
      <c r="Q1678" s="926"/>
      <c r="R1678" s="926"/>
      <c r="S1678" s="926"/>
      <c r="T1678" s="926"/>
      <c r="U1678" s="926"/>
      <c r="V1678" s="926"/>
      <c r="W1678" s="926"/>
      <c r="X1678" s="926"/>
      <c r="Y1678" s="926"/>
      <c r="Z1678" s="926"/>
      <c r="AA1678" s="926"/>
      <c r="AB1678" s="926"/>
      <c r="AC1678" s="926"/>
      <c r="AD1678" s="926"/>
      <c r="AE1678" s="926"/>
    </row>
    <row r="1679" spans="1:31" ht="15" customHeight="1" x14ac:dyDescent="0.2">
      <c r="A1679" s="943"/>
      <c r="B1679" s="938"/>
      <c r="C1679" s="891"/>
      <c r="D1679" s="891"/>
      <c r="E1679" s="984">
        <f t="shared" si="179"/>
        <v>0</v>
      </c>
      <c r="F1679" s="890">
        <f>IF(A1679=0,0,ROUND(E1679/VLOOKUP(A1679,'Teaching Areas'!$A$18:$B$86,2,FALSE),0))</f>
        <v>0</v>
      </c>
      <c r="G1679" s="891"/>
      <c r="H1679" s="890" t="str">
        <f t="shared" si="180"/>
        <v/>
      </c>
      <c r="I1679" s="983"/>
      <c r="J1679" s="923"/>
      <c r="K1679" s="922"/>
      <c r="L1679" s="922"/>
      <c r="M1679" s="922"/>
      <c r="N1679" s="924"/>
      <c r="O1679" s="1096" t="str">
        <f t="shared" si="181"/>
        <v/>
      </c>
      <c r="P1679" s="926"/>
      <c r="Q1679" s="926"/>
      <c r="R1679" s="926"/>
      <c r="S1679" s="926"/>
      <c r="T1679" s="926"/>
      <c r="U1679" s="926"/>
      <c r="V1679" s="926"/>
      <c r="W1679" s="926"/>
      <c r="X1679" s="926"/>
      <c r="Y1679" s="926"/>
      <c r="Z1679" s="926"/>
      <c r="AA1679" s="926"/>
      <c r="AB1679" s="926"/>
      <c r="AC1679" s="926"/>
      <c r="AD1679" s="926"/>
      <c r="AE1679" s="926"/>
    </row>
    <row r="1680" spans="1:31" ht="15" customHeight="1" x14ac:dyDescent="0.2">
      <c r="A1680" s="943"/>
      <c r="B1680" s="938"/>
      <c r="C1680" s="891"/>
      <c r="D1680" s="891"/>
      <c r="E1680" s="984">
        <f t="shared" si="179"/>
        <v>0</v>
      </c>
      <c r="F1680" s="890">
        <f>IF(A1680=0,0,ROUND(E1680/VLOOKUP(A1680,'Teaching Areas'!$A$18:$B$86,2,FALSE),0))</f>
        <v>0</v>
      </c>
      <c r="G1680" s="891"/>
      <c r="H1680" s="890" t="str">
        <f t="shared" si="180"/>
        <v/>
      </c>
      <c r="I1680" s="983"/>
      <c r="J1680" s="923"/>
      <c r="K1680" s="922"/>
      <c r="L1680" s="922"/>
      <c r="M1680" s="922"/>
      <c r="N1680" s="924"/>
      <c r="O1680" s="1096" t="str">
        <f t="shared" si="181"/>
        <v/>
      </c>
      <c r="P1680" s="926"/>
      <c r="Q1680" s="926"/>
      <c r="R1680" s="926"/>
      <c r="S1680" s="926"/>
      <c r="T1680" s="926"/>
      <c r="U1680" s="926"/>
      <c r="V1680" s="926"/>
      <c r="W1680" s="926"/>
      <c r="X1680" s="926"/>
      <c r="Y1680" s="926"/>
      <c r="Z1680" s="926"/>
      <c r="AA1680" s="926"/>
      <c r="AB1680" s="926"/>
      <c r="AC1680" s="926"/>
      <c r="AD1680" s="926"/>
      <c r="AE1680" s="926"/>
    </row>
    <row r="1681" spans="1:31" ht="15" customHeight="1" x14ac:dyDescent="0.2">
      <c r="A1681" s="943"/>
      <c r="B1681" s="938"/>
      <c r="C1681" s="891"/>
      <c r="D1681" s="891"/>
      <c r="E1681" s="984">
        <f t="shared" si="179"/>
        <v>0</v>
      </c>
      <c r="F1681" s="890">
        <f>IF(A1681=0,0,ROUND(E1681/VLOOKUP(A1681,'Teaching Areas'!$A$18:$B$86,2,FALSE),0))</f>
        <v>0</v>
      </c>
      <c r="G1681" s="891"/>
      <c r="H1681" s="890" t="str">
        <f t="shared" si="180"/>
        <v/>
      </c>
      <c r="I1681" s="983"/>
      <c r="J1681" s="923"/>
      <c r="K1681" s="922"/>
      <c r="L1681" s="922"/>
      <c r="M1681" s="922"/>
      <c r="N1681" s="924"/>
      <c r="O1681" s="1096" t="str">
        <f t="shared" si="181"/>
        <v/>
      </c>
      <c r="P1681" s="926"/>
      <c r="Q1681" s="926"/>
      <c r="R1681" s="926"/>
      <c r="S1681" s="926"/>
      <c r="T1681" s="926"/>
      <c r="U1681" s="926"/>
      <c r="V1681" s="926"/>
      <c r="W1681" s="926"/>
      <c r="X1681" s="926"/>
      <c r="Y1681" s="926"/>
      <c r="Z1681" s="926"/>
      <c r="AA1681" s="926"/>
      <c r="AB1681" s="926"/>
      <c r="AC1681" s="926"/>
      <c r="AD1681" s="926"/>
      <c r="AE1681" s="926"/>
    </row>
    <row r="1682" spans="1:31" ht="15" customHeight="1" x14ac:dyDescent="0.2">
      <c r="A1682" s="943"/>
      <c r="B1682" s="938"/>
      <c r="C1682" s="891"/>
      <c r="D1682" s="891"/>
      <c r="E1682" s="984">
        <f t="shared" si="179"/>
        <v>0</v>
      </c>
      <c r="F1682" s="890">
        <f>IF(A1682=0,0,ROUND(E1682/VLOOKUP(A1682,'Teaching Areas'!$A$18:$B$86,2,FALSE),0))</f>
        <v>0</v>
      </c>
      <c r="G1682" s="891"/>
      <c r="H1682" s="890" t="str">
        <f t="shared" si="180"/>
        <v/>
      </c>
      <c r="I1682" s="983"/>
      <c r="J1682" s="923"/>
      <c r="K1682" s="922"/>
      <c r="L1682" s="922"/>
      <c r="M1682" s="922"/>
      <c r="N1682" s="924"/>
      <c r="O1682" s="1096" t="str">
        <f t="shared" si="181"/>
        <v/>
      </c>
      <c r="P1682" s="926"/>
      <c r="Q1682" s="926"/>
      <c r="R1682" s="926"/>
      <c r="S1682" s="926"/>
      <c r="T1682" s="926"/>
      <c r="U1682" s="926"/>
      <c r="V1682" s="926"/>
      <c r="W1682" s="926"/>
      <c r="X1682" s="926"/>
      <c r="Y1682" s="926"/>
      <c r="Z1682" s="926"/>
      <c r="AA1682" s="926"/>
      <c r="AB1682" s="926"/>
      <c r="AC1682" s="926"/>
      <c r="AD1682" s="926"/>
      <c r="AE1682" s="926"/>
    </row>
    <row r="1683" spans="1:31" ht="15" customHeight="1" x14ac:dyDescent="0.2">
      <c r="A1683" s="943"/>
      <c r="B1683" s="938"/>
      <c r="C1683" s="891"/>
      <c r="D1683" s="891"/>
      <c r="E1683" s="984">
        <f t="shared" si="179"/>
        <v>0</v>
      </c>
      <c r="F1683" s="890">
        <f>IF(A1683=0,0,ROUND(E1683/VLOOKUP(A1683,'Teaching Areas'!$A$18:$B$86,2,FALSE),0))</f>
        <v>0</v>
      </c>
      <c r="G1683" s="891"/>
      <c r="H1683" s="890" t="str">
        <f t="shared" si="180"/>
        <v/>
      </c>
      <c r="I1683" s="983"/>
      <c r="J1683" s="923"/>
      <c r="K1683" s="922"/>
      <c r="L1683" s="922"/>
      <c r="M1683" s="922"/>
      <c r="N1683" s="924"/>
      <c r="O1683" s="1096" t="str">
        <f t="shared" si="181"/>
        <v/>
      </c>
      <c r="P1683" s="926"/>
      <c r="Q1683" s="926"/>
      <c r="R1683" s="926"/>
      <c r="S1683" s="926"/>
      <c r="T1683" s="926"/>
      <c r="U1683" s="926"/>
      <c r="V1683" s="926"/>
      <c r="W1683" s="926"/>
      <c r="X1683" s="926"/>
      <c r="Y1683" s="926"/>
      <c r="Z1683" s="926"/>
      <c r="AA1683" s="926"/>
      <c r="AB1683" s="926"/>
      <c r="AC1683" s="926"/>
      <c r="AD1683" s="926"/>
      <c r="AE1683" s="926"/>
    </row>
    <row r="1684" spans="1:31" ht="15" customHeight="1" x14ac:dyDescent="0.2">
      <c r="A1684" s="943"/>
      <c r="B1684" s="938"/>
      <c r="C1684" s="891"/>
      <c r="D1684" s="891"/>
      <c r="E1684" s="984">
        <f t="shared" si="179"/>
        <v>0</v>
      </c>
      <c r="F1684" s="890">
        <f>IF(A1684=0,0,ROUND(E1684/VLOOKUP(A1684,'Teaching Areas'!$A$18:$B$86,2,FALSE),0))</f>
        <v>0</v>
      </c>
      <c r="G1684" s="891"/>
      <c r="H1684" s="890" t="str">
        <f t="shared" si="180"/>
        <v/>
      </c>
      <c r="I1684" s="983"/>
      <c r="J1684" s="923"/>
      <c r="K1684" s="922"/>
      <c r="L1684" s="922"/>
      <c r="M1684" s="922"/>
      <c r="N1684" s="924"/>
      <c r="O1684" s="1096" t="str">
        <f t="shared" si="181"/>
        <v/>
      </c>
      <c r="P1684" s="926"/>
      <c r="Q1684" s="926"/>
      <c r="R1684" s="926"/>
      <c r="S1684" s="926"/>
      <c r="T1684" s="926"/>
      <c r="U1684" s="926"/>
      <c r="V1684" s="926"/>
      <c r="W1684" s="926"/>
      <c r="X1684" s="926"/>
      <c r="Y1684" s="926"/>
      <c r="Z1684" s="926"/>
      <c r="AA1684" s="926"/>
      <c r="AB1684" s="926"/>
      <c r="AC1684" s="926"/>
      <c r="AD1684" s="926"/>
      <c r="AE1684" s="926"/>
    </row>
    <row r="1685" spans="1:31" ht="15" customHeight="1" x14ac:dyDescent="0.2">
      <c r="A1685" s="943"/>
      <c r="B1685" s="938"/>
      <c r="C1685" s="891"/>
      <c r="D1685" s="891"/>
      <c r="E1685" s="984">
        <f t="shared" si="179"/>
        <v>0</v>
      </c>
      <c r="F1685" s="890">
        <f>IF(A1685=0,0,ROUND(E1685/VLOOKUP(A1685,'Teaching Areas'!$A$18:$B$86,2,FALSE),0))</f>
        <v>0</v>
      </c>
      <c r="G1685" s="891"/>
      <c r="H1685" s="890" t="str">
        <f t="shared" si="180"/>
        <v/>
      </c>
      <c r="I1685" s="983"/>
      <c r="J1685" s="923"/>
      <c r="K1685" s="922"/>
      <c r="L1685" s="922"/>
      <c r="M1685" s="922"/>
      <c r="N1685" s="924"/>
      <c r="O1685" s="1096" t="str">
        <f t="shared" si="181"/>
        <v/>
      </c>
      <c r="P1685" s="926"/>
      <c r="Q1685" s="926"/>
      <c r="R1685" s="926"/>
      <c r="S1685" s="926"/>
      <c r="T1685" s="926"/>
      <c r="U1685" s="926"/>
      <c r="V1685" s="926"/>
      <c r="W1685" s="926"/>
      <c r="X1685" s="926"/>
      <c r="Y1685" s="926"/>
      <c r="Z1685" s="926"/>
      <c r="AA1685" s="926"/>
      <c r="AB1685" s="926"/>
      <c r="AC1685" s="926"/>
      <c r="AD1685" s="926"/>
      <c r="AE1685" s="926"/>
    </row>
    <row r="1686" spans="1:31" ht="15" customHeight="1" x14ac:dyDescent="0.2">
      <c r="A1686" s="943"/>
      <c r="B1686" s="938"/>
      <c r="C1686" s="891"/>
      <c r="D1686" s="891"/>
      <c r="E1686" s="984">
        <f t="shared" si="179"/>
        <v>0</v>
      </c>
      <c r="F1686" s="890">
        <f>IF(A1686=0,0,ROUND(E1686/VLOOKUP(A1686,'Teaching Areas'!$A$18:$B$86,2,FALSE),0))</f>
        <v>0</v>
      </c>
      <c r="G1686" s="891"/>
      <c r="H1686" s="890" t="str">
        <f t="shared" si="180"/>
        <v/>
      </c>
      <c r="I1686" s="983"/>
      <c r="J1686" s="923"/>
      <c r="K1686" s="922"/>
      <c r="L1686" s="922"/>
      <c r="M1686" s="922"/>
      <c r="N1686" s="924"/>
      <c r="O1686" s="1096" t="str">
        <f t="shared" si="181"/>
        <v/>
      </c>
      <c r="P1686" s="926"/>
      <c r="Q1686" s="926"/>
      <c r="R1686" s="926"/>
      <c r="S1686" s="926"/>
      <c r="T1686" s="926"/>
      <c r="U1686" s="926"/>
      <c r="V1686" s="926"/>
      <c r="W1686" s="926"/>
      <c r="X1686" s="926"/>
      <c r="Y1686" s="926"/>
      <c r="Z1686" s="926"/>
      <c r="AA1686" s="926"/>
      <c r="AB1686" s="926"/>
      <c r="AC1686" s="926"/>
      <c r="AD1686" s="926"/>
      <c r="AE1686" s="926"/>
    </row>
    <row r="1687" spans="1:31" ht="15" customHeight="1" x14ac:dyDescent="0.2">
      <c r="A1687" s="943"/>
      <c r="B1687" s="938"/>
      <c r="C1687" s="891"/>
      <c r="D1687" s="891"/>
      <c r="E1687" s="984">
        <f t="shared" si="179"/>
        <v>0</v>
      </c>
      <c r="F1687" s="890">
        <f>IF(A1687=0,0,ROUND(E1687/VLOOKUP(A1687,'Teaching Areas'!$A$18:$B$86,2,FALSE),0))</f>
        <v>0</v>
      </c>
      <c r="G1687" s="891"/>
      <c r="H1687" s="890" t="str">
        <f t="shared" si="180"/>
        <v/>
      </c>
      <c r="I1687" s="983"/>
      <c r="J1687" s="923"/>
      <c r="K1687" s="922"/>
      <c r="L1687" s="922"/>
      <c r="M1687" s="922"/>
      <c r="N1687" s="924"/>
      <c r="O1687" s="1096" t="str">
        <f t="shared" si="181"/>
        <v/>
      </c>
      <c r="P1687" s="926"/>
      <c r="Q1687" s="926"/>
      <c r="R1687" s="926"/>
      <c r="S1687" s="926"/>
      <c r="T1687" s="926"/>
      <c r="U1687" s="926"/>
      <c r="V1687" s="926"/>
      <c r="W1687" s="926"/>
      <c r="X1687" s="926"/>
      <c r="Y1687" s="926"/>
      <c r="Z1687" s="926"/>
      <c r="AA1687" s="926"/>
      <c r="AB1687" s="926"/>
      <c r="AC1687" s="926"/>
      <c r="AD1687" s="926"/>
      <c r="AE1687" s="926"/>
    </row>
    <row r="1688" spans="1:31" ht="15" customHeight="1" x14ac:dyDescent="0.2">
      <c r="A1688" s="943"/>
      <c r="B1688" s="938"/>
      <c r="C1688" s="891"/>
      <c r="D1688" s="891"/>
      <c r="E1688" s="984">
        <f t="shared" si="179"/>
        <v>0</v>
      </c>
      <c r="F1688" s="890">
        <f>IF(A1688=0,0,ROUND(E1688/VLOOKUP(A1688,'Teaching Areas'!$A$18:$B$86,2,FALSE),0))</f>
        <v>0</v>
      </c>
      <c r="G1688" s="891"/>
      <c r="H1688" s="890" t="str">
        <f t="shared" si="180"/>
        <v/>
      </c>
      <c r="I1688" s="983"/>
      <c r="J1688" s="923"/>
      <c r="K1688" s="922"/>
      <c r="L1688" s="922"/>
      <c r="M1688" s="922"/>
      <c r="N1688" s="924"/>
      <c r="O1688" s="1096" t="str">
        <f t="shared" si="181"/>
        <v/>
      </c>
      <c r="P1688" s="926"/>
      <c r="Q1688" s="926"/>
      <c r="R1688" s="926"/>
      <c r="S1688" s="926"/>
      <c r="T1688" s="926"/>
      <c r="U1688" s="926"/>
      <c r="V1688" s="926"/>
      <c r="W1688" s="926"/>
      <c r="X1688" s="926"/>
      <c r="Y1688" s="926"/>
      <c r="Z1688" s="926"/>
      <c r="AA1688" s="926"/>
      <c r="AB1688" s="926"/>
      <c r="AC1688" s="926"/>
      <c r="AD1688" s="926"/>
      <c r="AE1688" s="926"/>
    </row>
    <row r="1689" spans="1:31" ht="15" customHeight="1" x14ac:dyDescent="0.2">
      <c r="A1689" s="943"/>
      <c r="B1689" s="938"/>
      <c r="C1689" s="891"/>
      <c r="D1689" s="891"/>
      <c r="E1689" s="984">
        <f t="shared" si="179"/>
        <v>0</v>
      </c>
      <c r="F1689" s="890">
        <f>IF(A1689=0,0,ROUND(E1689/VLOOKUP(A1689,'Teaching Areas'!$A$18:$B$86,2,FALSE),0))</f>
        <v>0</v>
      </c>
      <c r="G1689" s="891"/>
      <c r="H1689" s="890" t="str">
        <f t="shared" si="180"/>
        <v/>
      </c>
      <c r="I1689" s="983"/>
      <c r="J1689" s="923"/>
      <c r="K1689" s="922"/>
      <c r="L1689" s="922"/>
      <c r="M1689" s="922"/>
      <c r="N1689" s="924"/>
      <c r="O1689" s="1096" t="str">
        <f t="shared" si="181"/>
        <v/>
      </c>
      <c r="P1689" s="926"/>
      <c r="Q1689" s="926"/>
      <c r="R1689" s="926"/>
      <c r="S1689" s="926"/>
      <c r="T1689" s="926"/>
      <c r="U1689" s="926"/>
      <c r="V1689" s="926"/>
      <c r="W1689" s="926"/>
      <c r="X1689" s="926"/>
      <c r="Y1689" s="926"/>
      <c r="Z1689" s="926"/>
      <c r="AA1689" s="926"/>
      <c r="AB1689" s="926"/>
      <c r="AC1689" s="926"/>
      <c r="AD1689" s="926"/>
      <c r="AE1689" s="926"/>
    </row>
    <row r="1690" spans="1:31" ht="15" customHeight="1" x14ac:dyDescent="0.2">
      <c r="A1690" s="943"/>
      <c r="B1690" s="939"/>
      <c r="C1690" s="891"/>
      <c r="D1690" s="891"/>
      <c r="E1690" s="984">
        <f t="shared" si="179"/>
        <v>0</v>
      </c>
      <c r="F1690" s="890">
        <f>IF(A1690=0,0,ROUND(E1690/VLOOKUP(A1690,'Teaching Areas'!$A$18:$B$86,2,FALSE),0))</f>
        <v>0</v>
      </c>
      <c r="G1690" s="892"/>
      <c r="H1690" s="890" t="str">
        <f t="shared" si="180"/>
        <v/>
      </c>
      <c r="I1690" s="985"/>
      <c r="J1690" s="923"/>
      <c r="K1690" s="922"/>
      <c r="L1690" s="922"/>
      <c r="M1690" s="922"/>
      <c r="N1690" s="924"/>
      <c r="O1690" s="1096" t="str">
        <f t="shared" si="181"/>
        <v/>
      </c>
      <c r="P1690" s="926"/>
      <c r="Q1690" s="926"/>
      <c r="R1690" s="926"/>
      <c r="S1690" s="926"/>
      <c r="T1690" s="926"/>
      <c r="U1690" s="926"/>
      <c r="V1690" s="926"/>
      <c r="W1690" s="926"/>
      <c r="X1690" s="926"/>
      <c r="Y1690" s="926"/>
      <c r="Z1690" s="926"/>
      <c r="AA1690" s="926"/>
      <c r="AB1690" s="926"/>
      <c r="AC1690" s="926"/>
      <c r="AD1690" s="926"/>
      <c r="AE1690" s="926"/>
    </row>
    <row r="1691" spans="1:31" ht="15" customHeight="1" x14ac:dyDescent="0.2">
      <c r="A1691" s="943"/>
      <c r="B1691" s="939"/>
      <c r="C1691" s="891"/>
      <c r="D1691" s="891"/>
      <c r="E1691" s="984">
        <f t="shared" si="179"/>
        <v>0</v>
      </c>
      <c r="F1691" s="890">
        <f>IF(A1691=0,0,ROUND(E1691/VLOOKUP(A1691,'Teaching Areas'!$A$18:$B$86,2,FALSE),0))</f>
        <v>0</v>
      </c>
      <c r="G1691" s="892"/>
      <c r="H1691" s="890" t="str">
        <f t="shared" si="180"/>
        <v/>
      </c>
      <c r="I1691" s="985"/>
      <c r="J1691" s="923"/>
      <c r="K1691" s="922"/>
      <c r="L1691" s="922"/>
      <c r="M1691" s="922"/>
      <c r="N1691" s="924"/>
      <c r="O1691" s="1096" t="str">
        <f t="shared" si="181"/>
        <v/>
      </c>
      <c r="P1691" s="926"/>
      <c r="Q1691" s="926"/>
      <c r="R1691" s="926"/>
      <c r="S1691" s="926"/>
      <c r="T1691" s="926"/>
      <c r="U1691" s="926"/>
      <c r="V1691" s="926"/>
      <c r="W1691" s="926"/>
      <c r="X1691" s="926"/>
      <c r="Y1691" s="926"/>
      <c r="Z1691" s="926"/>
      <c r="AA1691" s="926"/>
      <c r="AB1691" s="926"/>
      <c r="AC1691" s="926"/>
      <c r="AD1691" s="926"/>
      <c r="AE1691" s="926"/>
    </row>
    <row r="1692" spans="1:31" ht="15" customHeight="1" x14ac:dyDescent="0.2">
      <c r="A1692" s="943"/>
      <c r="B1692" s="938"/>
      <c r="C1692" s="891"/>
      <c r="D1692" s="891"/>
      <c r="E1692" s="984">
        <f t="shared" si="179"/>
        <v>0</v>
      </c>
      <c r="F1692" s="890">
        <f>IF(A1692=0,0,ROUND(E1692/VLOOKUP(A1692,'Teaching Areas'!$A$18:$B$86,2,FALSE),0))</f>
        <v>0</v>
      </c>
      <c r="G1692" s="891"/>
      <c r="H1692" s="890" t="str">
        <f t="shared" si="180"/>
        <v/>
      </c>
      <c r="I1692" s="983"/>
      <c r="J1692" s="923"/>
      <c r="K1692" s="922"/>
      <c r="L1692" s="922"/>
      <c r="M1692" s="922"/>
      <c r="N1692" s="924"/>
      <c r="O1692" s="1096" t="str">
        <f t="shared" si="181"/>
        <v/>
      </c>
      <c r="P1692" s="926"/>
      <c r="Q1692" s="926"/>
      <c r="R1692" s="926"/>
      <c r="S1692" s="926"/>
      <c r="T1692" s="926"/>
      <c r="U1692" s="926"/>
      <c r="V1692" s="926"/>
      <c r="W1692" s="926"/>
      <c r="X1692" s="926"/>
      <c r="Y1692" s="926"/>
      <c r="Z1692" s="926"/>
      <c r="AA1692" s="926"/>
      <c r="AB1692" s="926"/>
      <c r="AC1692" s="926"/>
      <c r="AD1692" s="926"/>
      <c r="AE1692" s="926"/>
    </row>
    <row r="1693" spans="1:31" ht="15" customHeight="1" x14ac:dyDescent="0.2">
      <c r="A1693" s="943"/>
      <c r="B1693" s="938"/>
      <c r="C1693" s="891"/>
      <c r="D1693" s="891"/>
      <c r="E1693" s="984">
        <f t="shared" si="179"/>
        <v>0</v>
      </c>
      <c r="F1693" s="890">
        <f>IF(A1693=0,0,ROUND(E1693/VLOOKUP(A1693,'Teaching Areas'!$A$18:$B$86,2,FALSE),0))</f>
        <v>0</v>
      </c>
      <c r="G1693" s="891"/>
      <c r="H1693" s="890" t="str">
        <f t="shared" si="180"/>
        <v/>
      </c>
      <c r="I1693" s="983"/>
      <c r="J1693" s="923"/>
      <c r="K1693" s="922"/>
      <c r="L1693" s="922"/>
      <c r="M1693" s="922"/>
      <c r="N1693" s="924"/>
      <c r="O1693" s="1096" t="str">
        <f t="shared" si="181"/>
        <v/>
      </c>
      <c r="P1693" s="926"/>
      <c r="Q1693" s="926"/>
      <c r="R1693" s="926"/>
      <c r="S1693" s="926"/>
      <c r="T1693" s="926"/>
      <c r="U1693" s="926"/>
      <c r="V1693" s="926"/>
      <c r="W1693" s="926"/>
      <c r="X1693" s="926"/>
      <c r="Y1693" s="926"/>
      <c r="Z1693" s="926"/>
      <c r="AA1693" s="926"/>
      <c r="AB1693" s="926"/>
      <c r="AC1693" s="926"/>
      <c r="AD1693" s="926"/>
      <c r="AE1693" s="926"/>
    </row>
    <row r="1694" spans="1:31" ht="15" customHeight="1" x14ac:dyDescent="0.2">
      <c r="A1694" s="943"/>
      <c r="B1694" s="937"/>
      <c r="C1694" s="893"/>
      <c r="D1694" s="893"/>
      <c r="E1694" s="984">
        <f t="shared" si="179"/>
        <v>0</v>
      </c>
      <c r="F1694" s="890">
        <f>IF(A1694=0,0,ROUND(E1694/VLOOKUP(A1694,'Teaching Areas'!$A$18:$B$86,2,FALSE),0))</f>
        <v>0</v>
      </c>
      <c r="G1694" s="891"/>
      <c r="H1694" s="890" t="str">
        <f t="shared" si="180"/>
        <v/>
      </c>
      <c r="I1694" s="983"/>
      <c r="J1694" s="923"/>
      <c r="K1694" s="922"/>
      <c r="L1694" s="922"/>
      <c r="M1694" s="922"/>
      <c r="N1694" s="924"/>
      <c r="O1694" s="1096" t="str">
        <f t="shared" si="181"/>
        <v/>
      </c>
      <c r="P1694" s="926"/>
      <c r="Q1694" s="926"/>
      <c r="R1694" s="926"/>
      <c r="S1694" s="926"/>
      <c r="T1694" s="926"/>
      <c r="U1694" s="926"/>
      <c r="V1694" s="926"/>
      <c r="W1694" s="926"/>
      <c r="X1694" s="926"/>
      <c r="Y1694" s="926"/>
      <c r="Z1694" s="926"/>
      <c r="AA1694" s="926"/>
      <c r="AB1694" s="926"/>
      <c r="AC1694" s="926"/>
      <c r="AD1694" s="926"/>
      <c r="AE1694" s="926"/>
    </row>
    <row r="1695" spans="1:31" ht="15" customHeight="1" x14ac:dyDescent="0.2">
      <c r="A1695" s="943"/>
      <c r="B1695" s="938"/>
      <c r="C1695" s="891"/>
      <c r="D1695" s="891"/>
      <c r="E1695" s="984">
        <f t="shared" si="179"/>
        <v>0</v>
      </c>
      <c r="F1695" s="890">
        <f>IF(A1695=0,0,ROUND(E1695/VLOOKUP(A1695,'Teaching Areas'!$A$18:$B$86,2,FALSE),0))</f>
        <v>0</v>
      </c>
      <c r="G1695" s="891"/>
      <c r="H1695" s="890" t="str">
        <f t="shared" si="180"/>
        <v/>
      </c>
      <c r="I1695" s="983"/>
      <c r="J1695" s="923"/>
      <c r="K1695" s="922"/>
      <c r="L1695" s="922"/>
      <c r="M1695" s="922"/>
      <c r="N1695" s="924"/>
      <c r="O1695" s="1096" t="str">
        <f t="shared" si="181"/>
        <v/>
      </c>
      <c r="P1695" s="926"/>
      <c r="Q1695" s="926"/>
      <c r="R1695" s="926"/>
      <c r="S1695" s="926"/>
      <c r="T1695" s="926"/>
      <c r="U1695" s="926"/>
      <c r="V1695" s="926"/>
      <c r="W1695" s="926"/>
      <c r="X1695" s="926"/>
      <c r="Y1695" s="926"/>
      <c r="Z1695" s="926"/>
      <c r="AA1695" s="926"/>
      <c r="AB1695" s="926"/>
      <c r="AC1695" s="926"/>
      <c r="AD1695" s="926"/>
      <c r="AE1695" s="926"/>
    </row>
    <row r="1696" spans="1:31" ht="15" customHeight="1" x14ac:dyDescent="0.2">
      <c r="A1696" s="943"/>
      <c r="B1696" s="938"/>
      <c r="C1696" s="891"/>
      <c r="D1696" s="891"/>
      <c r="E1696" s="984">
        <f t="shared" si="179"/>
        <v>0</v>
      </c>
      <c r="F1696" s="890">
        <f>IF(A1696=0,0,ROUND(E1696/VLOOKUP(A1696,'Teaching Areas'!$A$18:$B$86,2,FALSE),0))</f>
        <v>0</v>
      </c>
      <c r="G1696" s="891"/>
      <c r="H1696" s="890" t="str">
        <f t="shared" si="180"/>
        <v/>
      </c>
      <c r="I1696" s="983"/>
      <c r="J1696" s="923"/>
      <c r="K1696" s="922"/>
      <c r="L1696" s="922"/>
      <c r="M1696" s="922"/>
      <c r="N1696" s="924"/>
      <c r="O1696" s="1096" t="str">
        <f t="shared" si="181"/>
        <v/>
      </c>
      <c r="P1696" s="926"/>
      <c r="Q1696" s="926"/>
      <c r="R1696" s="926"/>
      <c r="S1696" s="926"/>
      <c r="T1696" s="926"/>
      <c r="U1696" s="926"/>
      <c r="V1696" s="926"/>
      <c r="W1696" s="926"/>
      <c r="X1696" s="926"/>
      <c r="Y1696" s="926"/>
      <c r="Z1696" s="926"/>
      <c r="AA1696" s="926"/>
      <c r="AB1696" s="926"/>
      <c r="AC1696" s="926"/>
      <c r="AD1696" s="926"/>
      <c r="AE1696" s="926"/>
    </row>
    <row r="1697" spans="1:31" ht="15" hidden="1" customHeight="1" thickBot="1" x14ac:dyDescent="0.25">
      <c r="A1697" s="943"/>
      <c r="B1697" s="938"/>
      <c r="C1697" s="891"/>
      <c r="D1697" s="891"/>
      <c r="E1697" s="984">
        <f t="shared" si="179"/>
        <v>0</v>
      </c>
      <c r="F1697" s="890">
        <f>IF(A1697=0,0,ROUND(E1697/VLOOKUP(A1697,'Teaching Areas'!$A$18:$B$86,2,FALSE),0))</f>
        <v>0</v>
      </c>
      <c r="G1697" s="891"/>
      <c r="H1697" s="890" t="str">
        <f t="shared" si="180"/>
        <v/>
      </c>
      <c r="I1697" s="983"/>
      <c r="J1697" s="923"/>
      <c r="K1697" s="922"/>
      <c r="L1697" s="922"/>
      <c r="M1697" s="922"/>
      <c r="N1697" s="924"/>
      <c r="O1697" s="1096" t="str">
        <f t="shared" si="181"/>
        <v/>
      </c>
      <c r="P1697" s="926"/>
      <c r="Q1697" s="926"/>
      <c r="R1697" s="926"/>
      <c r="S1697" s="926"/>
      <c r="T1697" s="926"/>
      <c r="U1697" s="926"/>
      <c r="V1697" s="926"/>
      <c r="W1697" s="926"/>
      <c r="X1697" s="926"/>
      <c r="Y1697" s="926"/>
      <c r="Z1697" s="926"/>
      <c r="AA1697" s="926"/>
      <c r="AB1697" s="926"/>
      <c r="AC1697" s="926"/>
      <c r="AD1697" s="926"/>
      <c r="AE1697" s="926"/>
    </row>
    <row r="1698" spans="1:31" ht="15" hidden="1" customHeight="1" thickBot="1" x14ac:dyDescent="0.25">
      <c r="A1698" s="943"/>
      <c r="B1698" s="938"/>
      <c r="C1698" s="891"/>
      <c r="D1698" s="891"/>
      <c r="E1698" s="984">
        <f t="shared" si="179"/>
        <v>0</v>
      </c>
      <c r="F1698" s="890">
        <f>IF(A1698=0,0,ROUND(E1698/VLOOKUP(A1698,'Teaching Areas'!$A$18:$B$86,2,FALSE),0))</f>
        <v>0</v>
      </c>
      <c r="G1698" s="891"/>
      <c r="H1698" s="890" t="str">
        <f t="shared" si="180"/>
        <v/>
      </c>
      <c r="I1698" s="983"/>
      <c r="J1698" s="923"/>
      <c r="K1698" s="922"/>
      <c r="L1698" s="922"/>
      <c r="M1698" s="922"/>
      <c r="N1698" s="924"/>
      <c r="O1698" s="1096" t="str">
        <f t="shared" si="181"/>
        <v/>
      </c>
      <c r="P1698" s="926"/>
      <c r="Q1698" s="926"/>
      <c r="R1698" s="926"/>
      <c r="S1698" s="926"/>
      <c r="T1698" s="926"/>
      <c r="U1698" s="926"/>
      <c r="V1698" s="926"/>
      <c r="W1698" s="926"/>
      <c r="X1698" s="926"/>
      <c r="Y1698" s="926"/>
      <c r="Z1698" s="926"/>
      <c r="AA1698" s="926"/>
      <c r="AB1698" s="926"/>
      <c r="AC1698" s="926"/>
      <c r="AD1698" s="926"/>
      <c r="AE1698" s="926"/>
    </row>
    <row r="1699" spans="1:31" ht="15" hidden="1" customHeight="1" thickBot="1" x14ac:dyDescent="0.25">
      <c r="A1699" s="943"/>
      <c r="B1699" s="938"/>
      <c r="C1699" s="891"/>
      <c r="D1699" s="891"/>
      <c r="E1699" s="984">
        <f t="shared" si="179"/>
        <v>0</v>
      </c>
      <c r="F1699" s="890">
        <f>IF(A1699=0,0,ROUND(E1699/VLOOKUP(A1699,'Teaching Areas'!$A$18:$B$86,2,FALSE),0))</f>
        <v>0</v>
      </c>
      <c r="G1699" s="891"/>
      <c r="H1699" s="890" t="str">
        <f t="shared" si="180"/>
        <v/>
      </c>
      <c r="I1699" s="983"/>
      <c r="J1699" s="923"/>
      <c r="K1699" s="922"/>
      <c r="L1699" s="922"/>
      <c r="M1699" s="922"/>
      <c r="N1699" s="924"/>
      <c r="O1699" s="1096" t="str">
        <f t="shared" si="181"/>
        <v/>
      </c>
      <c r="P1699" s="926"/>
      <c r="Q1699" s="926"/>
      <c r="R1699" s="926"/>
      <c r="S1699" s="926"/>
      <c r="T1699" s="926"/>
      <c r="U1699" s="926"/>
      <c r="V1699" s="926"/>
      <c r="W1699" s="926"/>
      <c r="X1699" s="926"/>
      <c r="Y1699" s="926"/>
      <c r="Z1699" s="926"/>
      <c r="AA1699" s="926"/>
      <c r="AB1699" s="926"/>
      <c r="AC1699" s="926"/>
      <c r="AD1699" s="926"/>
      <c r="AE1699" s="926"/>
    </row>
    <row r="1700" spans="1:31" ht="15" hidden="1" customHeight="1" thickBot="1" x14ac:dyDescent="0.25">
      <c r="A1700" s="943"/>
      <c r="B1700" s="938"/>
      <c r="C1700" s="891"/>
      <c r="D1700" s="891"/>
      <c r="E1700" s="984">
        <f t="shared" si="179"/>
        <v>0</v>
      </c>
      <c r="F1700" s="890">
        <f>IF(A1700=0,0,ROUND(E1700/VLOOKUP(A1700,'Teaching Areas'!$A$18:$B$86,2,FALSE),0))</f>
        <v>0</v>
      </c>
      <c r="G1700" s="891"/>
      <c r="H1700" s="890" t="str">
        <f t="shared" si="180"/>
        <v/>
      </c>
      <c r="I1700" s="983"/>
      <c r="J1700" s="923"/>
      <c r="K1700" s="922"/>
      <c r="L1700" s="922"/>
      <c r="M1700" s="922"/>
      <c r="N1700" s="924"/>
      <c r="O1700" s="1096" t="str">
        <f t="shared" si="181"/>
        <v/>
      </c>
      <c r="P1700" s="926"/>
      <c r="Q1700" s="926"/>
      <c r="R1700" s="926"/>
      <c r="S1700" s="926"/>
      <c r="T1700" s="926"/>
      <c r="U1700" s="926"/>
      <c r="V1700" s="926"/>
      <c r="W1700" s="926"/>
      <c r="X1700" s="926"/>
      <c r="Y1700" s="926"/>
      <c r="Z1700" s="926"/>
      <c r="AA1700" s="926"/>
      <c r="AB1700" s="926"/>
      <c r="AC1700" s="926"/>
      <c r="AD1700" s="926"/>
      <c r="AE1700" s="926"/>
    </row>
    <row r="1701" spans="1:31" ht="15" hidden="1" customHeight="1" thickBot="1" x14ac:dyDescent="0.25">
      <c r="A1701" s="943"/>
      <c r="B1701" s="938"/>
      <c r="C1701" s="891"/>
      <c r="D1701" s="891"/>
      <c r="E1701" s="984">
        <f t="shared" si="179"/>
        <v>0</v>
      </c>
      <c r="F1701" s="890">
        <f>IF(A1701=0,0,ROUND(E1701/VLOOKUP(A1701,'Teaching Areas'!$A$18:$B$86,2,FALSE),0))</f>
        <v>0</v>
      </c>
      <c r="G1701" s="891"/>
      <c r="H1701" s="890" t="str">
        <f t="shared" si="180"/>
        <v/>
      </c>
      <c r="I1701" s="983"/>
      <c r="J1701" s="923"/>
      <c r="K1701" s="922"/>
      <c r="L1701" s="922"/>
      <c r="M1701" s="922"/>
      <c r="N1701" s="924"/>
      <c r="O1701" s="1096" t="str">
        <f t="shared" si="181"/>
        <v/>
      </c>
      <c r="P1701" s="926"/>
      <c r="Q1701" s="926"/>
      <c r="R1701" s="926"/>
      <c r="S1701" s="926"/>
      <c r="T1701" s="926"/>
      <c r="U1701" s="926"/>
      <c r="V1701" s="926"/>
      <c r="W1701" s="926"/>
      <c r="X1701" s="926"/>
      <c r="Y1701" s="926"/>
      <c r="Z1701" s="926"/>
      <c r="AA1701" s="926"/>
      <c r="AB1701" s="926"/>
      <c r="AC1701" s="926"/>
      <c r="AD1701" s="926"/>
      <c r="AE1701" s="926"/>
    </row>
    <row r="1702" spans="1:31" ht="15" hidden="1" customHeight="1" thickBot="1" x14ac:dyDescent="0.25">
      <c r="A1702" s="943"/>
      <c r="B1702" s="938"/>
      <c r="C1702" s="891"/>
      <c r="D1702" s="891"/>
      <c r="E1702" s="984">
        <f t="shared" si="179"/>
        <v>0</v>
      </c>
      <c r="F1702" s="890">
        <f>IF(A1702=0,0,ROUND(E1702/VLOOKUP(A1702,'Teaching Areas'!$A$18:$B$86,2,FALSE),0))</f>
        <v>0</v>
      </c>
      <c r="G1702" s="891"/>
      <c r="H1702" s="890" t="str">
        <f t="shared" si="180"/>
        <v/>
      </c>
      <c r="I1702" s="983"/>
      <c r="J1702" s="923"/>
      <c r="K1702" s="922"/>
      <c r="L1702" s="922"/>
      <c r="M1702" s="922"/>
      <c r="N1702" s="924"/>
      <c r="O1702" s="1096" t="str">
        <f t="shared" si="181"/>
        <v/>
      </c>
      <c r="P1702" s="926"/>
      <c r="Q1702" s="926"/>
      <c r="R1702" s="926"/>
      <c r="S1702" s="926"/>
      <c r="T1702" s="926"/>
      <c r="U1702" s="926"/>
      <c r="V1702" s="926"/>
      <c r="W1702" s="926"/>
      <c r="X1702" s="926"/>
      <c r="Y1702" s="926"/>
      <c r="Z1702" s="926"/>
      <c r="AA1702" s="926"/>
      <c r="AB1702" s="926"/>
      <c r="AC1702" s="926"/>
      <c r="AD1702" s="926"/>
      <c r="AE1702" s="926"/>
    </row>
    <row r="1703" spans="1:31" ht="15" hidden="1" customHeight="1" thickBot="1" x14ac:dyDescent="0.25">
      <c r="A1703" s="943"/>
      <c r="B1703" s="938"/>
      <c r="C1703" s="891"/>
      <c r="D1703" s="891"/>
      <c r="E1703" s="984">
        <f t="shared" si="179"/>
        <v>0</v>
      </c>
      <c r="F1703" s="890">
        <f>IF(A1703=0,0,ROUND(E1703/VLOOKUP(A1703,'Teaching Areas'!$A$18:$B$86,2,FALSE),0))</f>
        <v>0</v>
      </c>
      <c r="G1703" s="891"/>
      <c r="H1703" s="890" t="str">
        <f t="shared" si="180"/>
        <v/>
      </c>
      <c r="I1703" s="983"/>
      <c r="J1703" s="923"/>
      <c r="K1703" s="922"/>
      <c r="L1703" s="922"/>
      <c r="M1703" s="922"/>
      <c r="N1703" s="924"/>
      <c r="O1703" s="1096" t="str">
        <f t="shared" si="181"/>
        <v/>
      </c>
      <c r="P1703" s="926"/>
      <c r="Q1703" s="926"/>
      <c r="R1703" s="926"/>
      <c r="S1703" s="926"/>
      <c r="T1703" s="926"/>
      <c r="U1703" s="926"/>
      <c r="V1703" s="926"/>
      <c r="W1703" s="926"/>
      <c r="X1703" s="926"/>
      <c r="Y1703" s="926"/>
      <c r="Z1703" s="926"/>
      <c r="AA1703" s="926"/>
      <c r="AB1703" s="926"/>
      <c r="AC1703" s="926"/>
      <c r="AD1703" s="926"/>
      <c r="AE1703" s="926"/>
    </row>
    <row r="1704" spans="1:31" ht="15" hidden="1" customHeight="1" thickBot="1" x14ac:dyDescent="0.25">
      <c r="A1704" s="943"/>
      <c r="B1704" s="938"/>
      <c r="C1704" s="891"/>
      <c r="D1704" s="891"/>
      <c r="E1704" s="984">
        <f t="shared" si="179"/>
        <v>0</v>
      </c>
      <c r="F1704" s="890">
        <f>IF(A1704=0,0,ROUND(E1704/VLOOKUP(A1704,'Teaching Areas'!$A$18:$B$86,2,FALSE),0))</f>
        <v>0</v>
      </c>
      <c r="G1704" s="891"/>
      <c r="H1704" s="890" t="str">
        <f t="shared" si="180"/>
        <v/>
      </c>
      <c r="I1704" s="983"/>
      <c r="J1704" s="923"/>
      <c r="K1704" s="922"/>
      <c r="L1704" s="922"/>
      <c r="M1704" s="922"/>
      <c r="N1704" s="924"/>
      <c r="O1704" s="1096" t="str">
        <f t="shared" si="181"/>
        <v/>
      </c>
      <c r="P1704" s="926"/>
      <c r="Q1704" s="926"/>
      <c r="R1704" s="926"/>
      <c r="S1704" s="926"/>
      <c r="T1704" s="926"/>
      <c r="U1704" s="926"/>
      <c r="V1704" s="926"/>
      <c r="W1704" s="926"/>
      <c r="X1704" s="926"/>
      <c r="Y1704" s="926"/>
      <c r="Z1704" s="926"/>
      <c r="AA1704" s="926"/>
      <c r="AB1704" s="926"/>
      <c r="AC1704" s="926"/>
      <c r="AD1704" s="926"/>
      <c r="AE1704" s="926"/>
    </row>
    <row r="1705" spans="1:31" ht="15" hidden="1" customHeight="1" thickBot="1" x14ac:dyDescent="0.25">
      <c r="A1705" s="943"/>
      <c r="B1705" s="938"/>
      <c r="C1705" s="891"/>
      <c r="D1705" s="891"/>
      <c r="E1705" s="984">
        <f t="shared" si="179"/>
        <v>0</v>
      </c>
      <c r="F1705" s="890">
        <f>IF(A1705=0,0,ROUND(E1705/VLOOKUP(A1705,'Teaching Areas'!$A$18:$B$86,2,FALSE),0))</f>
        <v>0</v>
      </c>
      <c r="G1705" s="891"/>
      <c r="H1705" s="890" t="str">
        <f t="shared" si="180"/>
        <v/>
      </c>
      <c r="I1705" s="983"/>
      <c r="J1705" s="923"/>
      <c r="K1705" s="922"/>
      <c r="L1705" s="922"/>
      <c r="M1705" s="922"/>
      <c r="N1705" s="924"/>
      <c r="O1705" s="1096" t="str">
        <f t="shared" si="181"/>
        <v/>
      </c>
      <c r="P1705" s="926"/>
      <c r="Q1705" s="926"/>
      <c r="R1705" s="926"/>
      <c r="S1705" s="926"/>
      <c r="T1705" s="926"/>
      <c r="U1705" s="926"/>
      <c r="V1705" s="926"/>
      <c r="W1705" s="926"/>
      <c r="X1705" s="926"/>
      <c r="Y1705" s="926"/>
      <c r="Z1705" s="926"/>
      <c r="AA1705" s="926"/>
      <c r="AB1705" s="926"/>
      <c r="AC1705" s="926"/>
      <c r="AD1705" s="926"/>
      <c r="AE1705" s="926"/>
    </row>
    <row r="1706" spans="1:31" ht="15" hidden="1" customHeight="1" thickBot="1" x14ac:dyDescent="0.25">
      <c r="A1706" s="943"/>
      <c r="B1706" s="938"/>
      <c r="C1706" s="891"/>
      <c r="D1706" s="891"/>
      <c r="E1706" s="984">
        <f t="shared" si="179"/>
        <v>0</v>
      </c>
      <c r="F1706" s="890">
        <f>IF(A1706=0,0,ROUND(E1706/VLOOKUP(A1706,'Teaching Areas'!$A$18:$B$86,2,FALSE),0))</f>
        <v>0</v>
      </c>
      <c r="G1706" s="891"/>
      <c r="H1706" s="890" t="str">
        <f t="shared" si="180"/>
        <v/>
      </c>
      <c r="I1706" s="983"/>
      <c r="J1706" s="923"/>
      <c r="K1706" s="922"/>
      <c r="L1706" s="922"/>
      <c r="M1706" s="922"/>
      <c r="N1706" s="924"/>
      <c r="O1706" s="1096" t="str">
        <f t="shared" si="181"/>
        <v/>
      </c>
      <c r="P1706" s="926"/>
      <c r="Q1706" s="926"/>
      <c r="R1706" s="926"/>
      <c r="S1706" s="926"/>
      <c r="T1706" s="926"/>
      <c r="U1706" s="926"/>
      <c r="V1706" s="926"/>
      <c r="W1706" s="926"/>
      <c r="X1706" s="926"/>
      <c r="Y1706" s="926"/>
      <c r="Z1706" s="926"/>
      <c r="AA1706" s="926"/>
      <c r="AB1706" s="926"/>
      <c r="AC1706" s="926"/>
      <c r="AD1706" s="926"/>
      <c r="AE1706" s="926"/>
    </row>
    <row r="1707" spans="1:31" ht="15" hidden="1" customHeight="1" thickBot="1" x14ac:dyDescent="0.25">
      <c r="A1707" s="943"/>
      <c r="B1707" s="938"/>
      <c r="C1707" s="891"/>
      <c r="D1707" s="891"/>
      <c r="E1707" s="984">
        <f t="shared" si="179"/>
        <v>0</v>
      </c>
      <c r="F1707" s="890">
        <f>IF(A1707=0,0,ROUND(E1707/VLOOKUP(A1707,'Teaching Areas'!$A$18:$B$86,2,FALSE),0))</f>
        <v>0</v>
      </c>
      <c r="G1707" s="891"/>
      <c r="H1707" s="890" t="str">
        <f t="shared" si="180"/>
        <v/>
      </c>
      <c r="I1707" s="983"/>
      <c r="J1707" s="923"/>
      <c r="K1707" s="922"/>
      <c r="L1707" s="922"/>
      <c r="M1707" s="922"/>
      <c r="N1707" s="924"/>
      <c r="O1707" s="1096" t="str">
        <f t="shared" si="181"/>
        <v/>
      </c>
      <c r="P1707" s="926"/>
      <c r="Q1707" s="926"/>
      <c r="R1707" s="926"/>
      <c r="S1707" s="926"/>
      <c r="T1707" s="926"/>
      <c r="U1707" s="926"/>
      <c r="V1707" s="926"/>
      <c r="W1707" s="926"/>
      <c r="X1707" s="926"/>
      <c r="Y1707" s="926"/>
      <c r="Z1707" s="926"/>
      <c r="AA1707" s="926"/>
      <c r="AB1707" s="926"/>
      <c r="AC1707" s="926"/>
      <c r="AD1707" s="926"/>
      <c r="AE1707" s="926"/>
    </row>
    <row r="1708" spans="1:31" ht="15" hidden="1" customHeight="1" thickBot="1" x14ac:dyDescent="0.25">
      <c r="A1708" s="943"/>
      <c r="B1708" s="938"/>
      <c r="C1708" s="891"/>
      <c r="D1708" s="891"/>
      <c r="E1708" s="984">
        <f t="shared" si="179"/>
        <v>0</v>
      </c>
      <c r="F1708" s="890">
        <f>IF(A1708=0,0,ROUND(E1708/VLOOKUP(A1708,'Teaching Areas'!$A$18:$B$86,2,FALSE),0))</f>
        <v>0</v>
      </c>
      <c r="G1708" s="891"/>
      <c r="H1708" s="890" t="str">
        <f t="shared" si="180"/>
        <v/>
      </c>
      <c r="I1708" s="983"/>
      <c r="J1708" s="923"/>
      <c r="K1708" s="922"/>
      <c r="L1708" s="922"/>
      <c r="M1708" s="922"/>
      <c r="N1708" s="924"/>
      <c r="O1708" s="1096" t="str">
        <f t="shared" si="181"/>
        <v/>
      </c>
      <c r="P1708" s="926"/>
      <c r="Q1708" s="926"/>
      <c r="R1708" s="926"/>
      <c r="S1708" s="926"/>
      <c r="T1708" s="926"/>
      <c r="U1708" s="926"/>
      <c r="V1708" s="926"/>
      <c r="W1708" s="926"/>
      <c r="X1708" s="926"/>
      <c r="Y1708" s="926"/>
      <c r="Z1708" s="926"/>
      <c r="AA1708" s="926"/>
      <c r="AB1708" s="926"/>
      <c r="AC1708" s="926"/>
      <c r="AD1708" s="926"/>
      <c r="AE1708" s="926"/>
    </row>
    <row r="1709" spans="1:31" ht="15" hidden="1" customHeight="1" thickBot="1" x14ac:dyDescent="0.25">
      <c r="A1709" s="943"/>
      <c r="B1709" s="938"/>
      <c r="C1709" s="891"/>
      <c r="D1709" s="891"/>
      <c r="E1709" s="984">
        <f t="shared" si="179"/>
        <v>0</v>
      </c>
      <c r="F1709" s="890">
        <f>IF(A1709=0,0,ROUND(E1709/VLOOKUP(A1709,'Teaching Areas'!$A$18:$B$86,2,FALSE),0))</f>
        <v>0</v>
      </c>
      <c r="G1709" s="891"/>
      <c r="H1709" s="890" t="str">
        <f t="shared" si="180"/>
        <v/>
      </c>
      <c r="I1709" s="983"/>
      <c r="J1709" s="923"/>
      <c r="K1709" s="922"/>
      <c r="L1709" s="922"/>
      <c r="M1709" s="922"/>
      <c r="N1709" s="924"/>
      <c r="O1709" s="1096" t="str">
        <f t="shared" si="181"/>
        <v/>
      </c>
      <c r="P1709" s="926"/>
      <c r="Q1709" s="926"/>
      <c r="R1709" s="926"/>
      <c r="S1709" s="926"/>
      <c r="T1709" s="926"/>
      <c r="U1709" s="926"/>
      <c r="V1709" s="926"/>
      <c r="W1709" s="926"/>
      <c r="X1709" s="926"/>
      <c r="Y1709" s="926"/>
      <c r="Z1709" s="926"/>
      <c r="AA1709" s="926"/>
      <c r="AB1709" s="926"/>
      <c r="AC1709" s="926"/>
      <c r="AD1709" s="926"/>
      <c r="AE1709" s="926"/>
    </row>
    <row r="1710" spans="1:31" ht="15" hidden="1" customHeight="1" thickBot="1" x14ac:dyDescent="0.25">
      <c r="A1710" s="943"/>
      <c r="B1710" s="939"/>
      <c r="C1710" s="891"/>
      <c r="D1710" s="891"/>
      <c r="E1710" s="984">
        <f t="shared" si="179"/>
        <v>0</v>
      </c>
      <c r="F1710" s="890">
        <f>IF(A1710=0,0,ROUND(E1710/VLOOKUP(A1710,'Teaching Areas'!$A$18:$B$86,2,FALSE),0))</f>
        <v>0</v>
      </c>
      <c r="G1710" s="892"/>
      <c r="H1710" s="890" t="str">
        <f t="shared" si="180"/>
        <v/>
      </c>
      <c r="I1710" s="985"/>
      <c r="J1710" s="923"/>
      <c r="K1710" s="922"/>
      <c r="L1710" s="922"/>
      <c r="M1710" s="922"/>
      <c r="N1710" s="924"/>
      <c r="O1710" s="1096" t="str">
        <f t="shared" si="181"/>
        <v/>
      </c>
      <c r="P1710" s="926"/>
      <c r="Q1710" s="926"/>
      <c r="R1710" s="926"/>
      <c r="S1710" s="926"/>
      <c r="T1710" s="926"/>
      <c r="U1710" s="926"/>
      <c r="V1710" s="926"/>
      <c r="W1710" s="926"/>
      <c r="X1710" s="926"/>
      <c r="Y1710" s="926"/>
      <c r="Z1710" s="926"/>
      <c r="AA1710" s="926"/>
      <c r="AB1710" s="926"/>
      <c r="AC1710" s="926"/>
      <c r="AD1710" s="926"/>
      <c r="AE1710" s="926"/>
    </row>
    <row r="1711" spans="1:31" ht="15" hidden="1" customHeight="1" thickBot="1" x14ac:dyDescent="0.25">
      <c r="A1711" s="943"/>
      <c r="B1711" s="939"/>
      <c r="C1711" s="891"/>
      <c r="D1711" s="891"/>
      <c r="E1711" s="984">
        <f t="shared" si="179"/>
        <v>0</v>
      </c>
      <c r="F1711" s="890">
        <f>IF(A1711=0,0,ROUND(E1711/VLOOKUP(A1711,'Teaching Areas'!$A$18:$B$86,2,FALSE),0))</f>
        <v>0</v>
      </c>
      <c r="G1711" s="892"/>
      <c r="H1711" s="890" t="str">
        <f t="shared" si="180"/>
        <v/>
      </c>
      <c r="I1711" s="985"/>
      <c r="J1711" s="923"/>
      <c r="K1711" s="922"/>
      <c r="L1711" s="922"/>
      <c r="M1711" s="922"/>
      <c r="N1711" s="924"/>
      <c r="O1711" s="1096" t="str">
        <f t="shared" si="181"/>
        <v/>
      </c>
      <c r="P1711" s="926"/>
      <c r="Q1711" s="926"/>
      <c r="R1711" s="926"/>
      <c r="S1711" s="926"/>
      <c r="T1711" s="926"/>
      <c r="U1711" s="926"/>
      <c r="V1711" s="926"/>
      <c r="W1711" s="926"/>
      <c r="X1711" s="926"/>
      <c r="Y1711" s="926"/>
      <c r="Z1711" s="926"/>
      <c r="AA1711" s="926"/>
      <c r="AB1711" s="926"/>
      <c r="AC1711" s="926"/>
      <c r="AD1711" s="926"/>
      <c r="AE1711" s="926"/>
    </row>
    <row r="1712" spans="1:31" ht="15" hidden="1" customHeight="1" thickBot="1" x14ac:dyDescent="0.25">
      <c r="A1712" s="943"/>
      <c r="B1712" s="938"/>
      <c r="C1712" s="891"/>
      <c r="D1712" s="891"/>
      <c r="E1712" s="984">
        <f t="shared" si="179"/>
        <v>0</v>
      </c>
      <c r="F1712" s="890">
        <f>IF(A1712=0,0,ROUND(E1712/VLOOKUP(A1712,'Teaching Areas'!$A$18:$B$86,2,FALSE),0))</f>
        <v>0</v>
      </c>
      <c r="G1712" s="891"/>
      <c r="H1712" s="890" t="str">
        <f t="shared" si="180"/>
        <v/>
      </c>
      <c r="I1712" s="983"/>
      <c r="J1712" s="923"/>
      <c r="K1712" s="922"/>
      <c r="L1712" s="922"/>
      <c r="M1712" s="922"/>
      <c r="N1712" s="924"/>
      <c r="O1712" s="1096" t="str">
        <f t="shared" si="181"/>
        <v/>
      </c>
      <c r="P1712" s="926"/>
      <c r="Q1712" s="926"/>
      <c r="R1712" s="926"/>
      <c r="S1712" s="926"/>
      <c r="T1712" s="926"/>
      <c r="U1712" s="926"/>
      <c r="V1712" s="926"/>
      <c r="W1712" s="926"/>
      <c r="X1712" s="926"/>
      <c r="Y1712" s="926"/>
      <c r="Z1712" s="926"/>
      <c r="AA1712" s="926"/>
      <c r="AB1712" s="926"/>
      <c r="AC1712" s="926"/>
      <c r="AD1712" s="926"/>
      <c r="AE1712" s="926"/>
    </row>
    <row r="1713" spans="1:31" ht="15" hidden="1" customHeight="1" thickBot="1" x14ac:dyDescent="0.25">
      <c r="A1713" s="943"/>
      <c r="B1713" s="938"/>
      <c r="C1713" s="891"/>
      <c r="D1713" s="891"/>
      <c r="E1713" s="984">
        <f t="shared" si="179"/>
        <v>0</v>
      </c>
      <c r="F1713" s="890">
        <f>IF(A1713=0,0,ROUND(E1713/VLOOKUP(A1713,'Teaching Areas'!$A$18:$B$86,2,FALSE),0))</f>
        <v>0</v>
      </c>
      <c r="G1713" s="891"/>
      <c r="H1713" s="890" t="str">
        <f t="shared" si="180"/>
        <v/>
      </c>
      <c r="I1713" s="983"/>
      <c r="J1713" s="923"/>
      <c r="K1713" s="922"/>
      <c r="L1713" s="922"/>
      <c r="M1713" s="922"/>
      <c r="N1713" s="924"/>
      <c r="O1713" s="1096" t="str">
        <f t="shared" ref="O1713:O1747" si="182">IF(A1713=0,"",LEFT(A1713,FIND(" ",A1713)-1))</f>
        <v/>
      </c>
      <c r="P1713" s="926"/>
      <c r="Q1713" s="926"/>
      <c r="R1713" s="926"/>
      <c r="S1713" s="926"/>
      <c r="T1713" s="926"/>
      <c r="U1713" s="926"/>
      <c r="V1713" s="926"/>
      <c r="W1713" s="926"/>
      <c r="X1713" s="926"/>
      <c r="Y1713" s="926"/>
      <c r="Z1713" s="926"/>
      <c r="AA1713" s="926"/>
      <c r="AB1713" s="926"/>
      <c r="AC1713" s="926"/>
      <c r="AD1713" s="926"/>
      <c r="AE1713" s="926"/>
    </row>
    <row r="1714" spans="1:31" ht="15" hidden="1" customHeight="1" thickBot="1" x14ac:dyDescent="0.25">
      <c r="A1714" s="943"/>
      <c r="B1714" s="937"/>
      <c r="C1714" s="893"/>
      <c r="D1714" s="893"/>
      <c r="E1714" s="984">
        <f t="shared" si="179"/>
        <v>0</v>
      </c>
      <c r="F1714" s="890">
        <f>IF(A1714=0,0,ROUND(E1714/VLOOKUP(A1714,'Teaching Areas'!$A$18:$B$86,2,FALSE),0))</f>
        <v>0</v>
      </c>
      <c r="G1714" s="891"/>
      <c r="H1714" s="890" t="str">
        <f t="shared" si="180"/>
        <v/>
      </c>
      <c r="I1714" s="983"/>
      <c r="J1714" s="923"/>
      <c r="K1714" s="922"/>
      <c r="L1714" s="922"/>
      <c r="M1714" s="922"/>
      <c r="N1714" s="924"/>
      <c r="O1714" s="1096" t="str">
        <f t="shared" si="182"/>
        <v/>
      </c>
      <c r="P1714" s="926"/>
      <c r="Q1714" s="926"/>
      <c r="R1714" s="926"/>
      <c r="S1714" s="926"/>
      <c r="T1714" s="926"/>
      <c r="U1714" s="926"/>
      <c r="V1714" s="926"/>
      <c r="W1714" s="926"/>
      <c r="X1714" s="926"/>
      <c r="Y1714" s="926"/>
      <c r="Z1714" s="926"/>
      <c r="AA1714" s="926"/>
      <c r="AB1714" s="926"/>
      <c r="AC1714" s="926"/>
      <c r="AD1714" s="926"/>
      <c r="AE1714" s="926"/>
    </row>
    <row r="1715" spans="1:31" ht="15" hidden="1" customHeight="1" thickBot="1" x14ac:dyDescent="0.25">
      <c r="A1715" s="943"/>
      <c r="B1715" s="938"/>
      <c r="C1715" s="891"/>
      <c r="D1715" s="891"/>
      <c r="E1715" s="984">
        <f t="shared" si="179"/>
        <v>0</v>
      </c>
      <c r="F1715" s="890">
        <f>IF(A1715=0,0,ROUND(E1715/VLOOKUP(A1715,'Teaching Areas'!$A$18:$B$86,2,FALSE),0))</f>
        <v>0</v>
      </c>
      <c r="G1715" s="891"/>
      <c r="H1715" s="890" t="str">
        <f t="shared" si="180"/>
        <v/>
      </c>
      <c r="I1715" s="983"/>
      <c r="J1715" s="923"/>
      <c r="K1715" s="922"/>
      <c r="L1715" s="922"/>
      <c r="M1715" s="922"/>
      <c r="N1715" s="924"/>
      <c r="O1715" s="1096" t="str">
        <f t="shared" si="182"/>
        <v/>
      </c>
      <c r="P1715" s="926"/>
      <c r="Q1715" s="926"/>
      <c r="R1715" s="926"/>
      <c r="S1715" s="926"/>
      <c r="T1715" s="926"/>
      <c r="U1715" s="926"/>
      <c r="V1715" s="926"/>
      <c r="W1715" s="926"/>
      <c r="X1715" s="926"/>
      <c r="Y1715" s="926"/>
      <c r="Z1715" s="926"/>
      <c r="AA1715" s="926"/>
      <c r="AB1715" s="926"/>
      <c r="AC1715" s="926"/>
      <c r="AD1715" s="926"/>
      <c r="AE1715" s="926"/>
    </row>
    <row r="1716" spans="1:31" ht="15" hidden="1" customHeight="1" thickBot="1" x14ac:dyDescent="0.25">
      <c r="A1716" s="943"/>
      <c r="B1716" s="938"/>
      <c r="C1716" s="891"/>
      <c r="D1716" s="891"/>
      <c r="E1716" s="984">
        <f t="shared" si="179"/>
        <v>0</v>
      </c>
      <c r="F1716" s="890">
        <f>IF(A1716=0,0,ROUND(E1716/VLOOKUP(A1716,'Teaching Areas'!$A$18:$B$86,2,FALSE),0))</f>
        <v>0</v>
      </c>
      <c r="G1716" s="891"/>
      <c r="H1716" s="890" t="str">
        <f t="shared" si="180"/>
        <v/>
      </c>
      <c r="I1716" s="983"/>
      <c r="J1716" s="923"/>
      <c r="K1716" s="922"/>
      <c r="L1716" s="922"/>
      <c r="M1716" s="922"/>
      <c r="N1716" s="924"/>
      <c r="O1716" s="1096" t="str">
        <f t="shared" si="182"/>
        <v/>
      </c>
      <c r="P1716" s="926"/>
      <c r="Q1716" s="926"/>
      <c r="R1716" s="926"/>
      <c r="S1716" s="926"/>
      <c r="T1716" s="926"/>
      <c r="U1716" s="926"/>
      <c r="V1716" s="926"/>
      <c r="W1716" s="926"/>
      <c r="X1716" s="926"/>
      <c r="Y1716" s="926"/>
      <c r="Z1716" s="926"/>
      <c r="AA1716" s="926"/>
      <c r="AB1716" s="926"/>
      <c r="AC1716" s="926"/>
      <c r="AD1716" s="926"/>
      <c r="AE1716" s="926"/>
    </row>
    <row r="1717" spans="1:31" ht="15" hidden="1" customHeight="1" thickBot="1" x14ac:dyDescent="0.25">
      <c r="A1717" s="943"/>
      <c r="B1717" s="938"/>
      <c r="C1717" s="891"/>
      <c r="D1717" s="891"/>
      <c r="E1717" s="984">
        <f t="shared" si="179"/>
        <v>0</v>
      </c>
      <c r="F1717" s="890">
        <f>IF(A1717=0,0,ROUND(E1717/VLOOKUP(A1717,'Teaching Areas'!$A$18:$B$86,2,FALSE),0))</f>
        <v>0</v>
      </c>
      <c r="G1717" s="891"/>
      <c r="H1717" s="890" t="str">
        <f t="shared" si="180"/>
        <v/>
      </c>
      <c r="I1717" s="983"/>
      <c r="J1717" s="923"/>
      <c r="K1717" s="922"/>
      <c r="L1717" s="922"/>
      <c r="M1717" s="922"/>
      <c r="N1717" s="924"/>
      <c r="O1717" s="1096" t="str">
        <f t="shared" si="182"/>
        <v/>
      </c>
      <c r="P1717" s="926"/>
      <c r="Q1717" s="926"/>
      <c r="R1717" s="926"/>
      <c r="S1717" s="926"/>
      <c r="T1717" s="926"/>
      <c r="U1717" s="926"/>
      <c r="V1717" s="926"/>
      <c r="W1717" s="926"/>
      <c r="X1717" s="926"/>
      <c r="Y1717" s="926"/>
      <c r="Z1717" s="926"/>
      <c r="AA1717" s="926"/>
      <c r="AB1717" s="926"/>
      <c r="AC1717" s="926"/>
      <c r="AD1717" s="926"/>
      <c r="AE1717" s="926"/>
    </row>
    <row r="1718" spans="1:31" ht="15" hidden="1" customHeight="1" thickBot="1" x14ac:dyDescent="0.25">
      <c r="A1718" s="943"/>
      <c r="B1718" s="938"/>
      <c r="C1718" s="891"/>
      <c r="D1718" s="891"/>
      <c r="E1718" s="984">
        <f t="shared" si="179"/>
        <v>0</v>
      </c>
      <c r="F1718" s="890">
        <f>IF(A1718=0,0,ROUND(E1718/VLOOKUP(A1718,'Teaching Areas'!$A$18:$B$86,2,FALSE),0))</f>
        <v>0</v>
      </c>
      <c r="G1718" s="891"/>
      <c r="H1718" s="890" t="str">
        <f t="shared" si="180"/>
        <v/>
      </c>
      <c r="I1718" s="983"/>
      <c r="J1718" s="923"/>
      <c r="K1718" s="922"/>
      <c r="L1718" s="922"/>
      <c r="M1718" s="922"/>
      <c r="N1718" s="924"/>
      <c r="O1718" s="1096" t="str">
        <f t="shared" si="182"/>
        <v/>
      </c>
      <c r="P1718" s="926"/>
      <c r="Q1718" s="926"/>
      <c r="R1718" s="926"/>
      <c r="S1718" s="926"/>
      <c r="T1718" s="926"/>
      <c r="U1718" s="926"/>
      <c r="V1718" s="926"/>
      <c r="W1718" s="926"/>
      <c r="X1718" s="926"/>
      <c r="Y1718" s="926"/>
      <c r="Z1718" s="926"/>
      <c r="AA1718" s="926"/>
      <c r="AB1718" s="926"/>
      <c r="AC1718" s="926"/>
      <c r="AD1718" s="926"/>
      <c r="AE1718" s="926"/>
    </row>
    <row r="1719" spans="1:31" ht="15" hidden="1" customHeight="1" thickBot="1" x14ac:dyDescent="0.25">
      <c r="A1719" s="943"/>
      <c r="B1719" s="938"/>
      <c r="C1719" s="891"/>
      <c r="D1719" s="891"/>
      <c r="E1719" s="984">
        <f t="shared" si="179"/>
        <v>0</v>
      </c>
      <c r="F1719" s="890">
        <f>IF(A1719=0,0,ROUND(E1719/VLOOKUP(A1719,'Teaching Areas'!$A$18:$B$86,2,FALSE),0))</f>
        <v>0</v>
      </c>
      <c r="G1719" s="891"/>
      <c r="H1719" s="890" t="str">
        <f t="shared" si="180"/>
        <v/>
      </c>
      <c r="I1719" s="983"/>
      <c r="J1719" s="923"/>
      <c r="K1719" s="922"/>
      <c r="L1719" s="922"/>
      <c r="M1719" s="922"/>
      <c r="N1719" s="924"/>
      <c r="O1719" s="1096" t="str">
        <f t="shared" si="182"/>
        <v/>
      </c>
      <c r="P1719" s="926"/>
      <c r="Q1719" s="926"/>
      <c r="R1719" s="926"/>
      <c r="S1719" s="926"/>
      <c r="T1719" s="926"/>
      <c r="U1719" s="926"/>
      <c r="V1719" s="926"/>
      <c r="W1719" s="926"/>
      <c r="X1719" s="926"/>
      <c r="Y1719" s="926"/>
      <c r="Z1719" s="926"/>
      <c r="AA1719" s="926"/>
      <c r="AB1719" s="926"/>
      <c r="AC1719" s="926"/>
      <c r="AD1719" s="926"/>
      <c r="AE1719" s="926"/>
    </row>
    <row r="1720" spans="1:31" ht="15" hidden="1" customHeight="1" thickBot="1" x14ac:dyDescent="0.25">
      <c r="A1720" s="943"/>
      <c r="B1720" s="938"/>
      <c r="C1720" s="891"/>
      <c r="D1720" s="891"/>
      <c r="E1720" s="984">
        <f t="shared" si="179"/>
        <v>0</v>
      </c>
      <c r="F1720" s="890">
        <f>IF(A1720=0,0,ROUND(E1720/VLOOKUP(A1720,'Teaching Areas'!$A$18:$B$86,2,FALSE),0))</f>
        <v>0</v>
      </c>
      <c r="G1720" s="891"/>
      <c r="H1720" s="890" t="str">
        <f t="shared" si="180"/>
        <v/>
      </c>
      <c r="I1720" s="983"/>
      <c r="J1720" s="923"/>
      <c r="K1720" s="922"/>
      <c r="L1720" s="922"/>
      <c r="M1720" s="922"/>
      <c r="N1720" s="924"/>
      <c r="O1720" s="1096" t="str">
        <f t="shared" si="182"/>
        <v/>
      </c>
      <c r="P1720" s="926"/>
      <c r="Q1720" s="926"/>
      <c r="R1720" s="926"/>
      <c r="S1720" s="926"/>
      <c r="T1720" s="926"/>
      <c r="U1720" s="926"/>
      <c r="V1720" s="926"/>
      <c r="W1720" s="926"/>
      <c r="X1720" s="926"/>
      <c r="Y1720" s="926"/>
      <c r="Z1720" s="926"/>
      <c r="AA1720" s="926"/>
      <c r="AB1720" s="926"/>
      <c r="AC1720" s="926"/>
      <c r="AD1720" s="926"/>
      <c r="AE1720" s="926"/>
    </row>
    <row r="1721" spans="1:31" ht="15" hidden="1" customHeight="1" thickBot="1" x14ac:dyDescent="0.25">
      <c r="A1721" s="943"/>
      <c r="B1721" s="938"/>
      <c r="C1721" s="891"/>
      <c r="D1721" s="891"/>
      <c r="E1721" s="984">
        <f t="shared" si="179"/>
        <v>0</v>
      </c>
      <c r="F1721" s="890">
        <f>IF(A1721=0,0,ROUND(E1721/VLOOKUP(A1721,'Teaching Areas'!$A$18:$B$86,2,FALSE),0))</f>
        <v>0</v>
      </c>
      <c r="G1721" s="891"/>
      <c r="H1721" s="890" t="str">
        <f t="shared" si="180"/>
        <v/>
      </c>
      <c r="I1721" s="983"/>
      <c r="J1721" s="923"/>
      <c r="K1721" s="922"/>
      <c r="L1721" s="922"/>
      <c r="M1721" s="922"/>
      <c r="N1721" s="924"/>
      <c r="O1721" s="1096" t="str">
        <f t="shared" si="182"/>
        <v/>
      </c>
      <c r="P1721" s="926"/>
      <c r="Q1721" s="926"/>
      <c r="R1721" s="926"/>
      <c r="S1721" s="926"/>
      <c r="T1721" s="926"/>
      <c r="U1721" s="926"/>
      <c r="V1721" s="926"/>
      <c r="W1721" s="926"/>
      <c r="X1721" s="926"/>
      <c r="Y1721" s="926"/>
      <c r="Z1721" s="926"/>
      <c r="AA1721" s="926"/>
      <c r="AB1721" s="926"/>
      <c r="AC1721" s="926"/>
      <c r="AD1721" s="926"/>
      <c r="AE1721" s="926"/>
    </row>
    <row r="1722" spans="1:31" ht="15" hidden="1" customHeight="1" thickBot="1" x14ac:dyDescent="0.25">
      <c r="A1722" s="943"/>
      <c r="B1722" s="938"/>
      <c r="C1722" s="891"/>
      <c r="D1722" s="891"/>
      <c r="E1722" s="984">
        <f t="shared" si="179"/>
        <v>0</v>
      </c>
      <c r="F1722" s="890">
        <f>IF(A1722=0,0,ROUND(E1722/VLOOKUP(A1722,'Teaching Areas'!$A$18:$B$86,2,FALSE),0))</f>
        <v>0</v>
      </c>
      <c r="G1722" s="891"/>
      <c r="H1722" s="890" t="str">
        <f t="shared" si="180"/>
        <v/>
      </c>
      <c r="I1722" s="983"/>
      <c r="J1722" s="923"/>
      <c r="K1722" s="922"/>
      <c r="L1722" s="922"/>
      <c r="M1722" s="922"/>
      <c r="N1722" s="924"/>
      <c r="O1722" s="1096" t="str">
        <f t="shared" si="182"/>
        <v/>
      </c>
      <c r="P1722" s="926"/>
      <c r="Q1722" s="926"/>
      <c r="R1722" s="926"/>
      <c r="S1722" s="926"/>
      <c r="T1722" s="926"/>
      <c r="U1722" s="926"/>
      <c r="V1722" s="926"/>
      <c r="W1722" s="926"/>
      <c r="X1722" s="926"/>
      <c r="Y1722" s="926"/>
      <c r="Z1722" s="926"/>
      <c r="AA1722" s="926"/>
      <c r="AB1722" s="926"/>
      <c r="AC1722" s="926"/>
      <c r="AD1722" s="926"/>
      <c r="AE1722" s="926"/>
    </row>
    <row r="1723" spans="1:31" ht="15" hidden="1" customHeight="1" thickBot="1" x14ac:dyDescent="0.25">
      <c r="A1723" s="943"/>
      <c r="B1723" s="938"/>
      <c r="C1723" s="891"/>
      <c r="D1723" s="891"/>
      <c r="E1723" s="984">
        <f t="shared" si="179"/>
        <v>0</v>
      </c>
      <c r="F1723" s="890">
        <f>IF(A1723=0,0,ROUND(E1723/VLOOKUP(A1723,'Teaching Areas'!$A$18:$B$86,2,FALSE),0))</f>
        <v>0</v>
      </c>
      <c r="G1723" s="891"/>
      <c r="H1723" s="890" t="str">
        <f t="shared" si="180"/>
        <v/>
      </c>
      <c r="I1723" s="983"/>
      <c r="J1723" s="923"/>
      <c r="K1723" s="922"/>
      <c r="L1723" s="922"/>
      <c r="M1723" s="922"/>
      <c r="N1723" s="924"/>
      <c r="O1723" s="1096" t="str">
        <f t="shared" si="182"/>
        <v/>
      </c>
      <c r="P1723" s="926"/>
      <c r="Q1723" s="926"/>
      <c r="R1723" s="926"/>
      <c r="S1723" s="926"/>
      <c r="T1723" s="926"/>
      <c r="U1723" s="926"/>
      <c r="V1723" s="926"/>
      <c r="W1723" s="926"/>
      <c r="X1723" s="926"/>
      <c r="Y1723" s="926"/>
      <c r="Z1723" s="926"/>
      <c r="AA1723" s="926"/>
      <c r="AB1723" s="926"/>
      <c r="AC1723" s="926"/>
      <c r="AD1723" s="926"/>
      <c r="AE1723" s="926"/>
    </row>
    <row r="1724" spans="1:31" ht="15" hidden="1" customHeight="1" thickBot="1" x14ac:dyDescent="0.25">
      <c r="A1724" s="943"/>
      <c r="B1724" s="938"/>
      <c r="C1724" s="891"/>
      <c r="D1724" s="891"/>
      <c r="E1724" s="984">
        <f t="shared" si="179"/>
        <v>0</v>
      </c>
      <c r="F1724" s="890">
        <f>IF(A1724=0,0,ROUND(E1724/VLOOKUP(A1724,'Teaching Areas'!$A$18:$B$86,2,FALSE),0))</f>
        <v>0</v>
      </c>
      <c r="G1724" s="891"/>
      <c r="H1724" s="890" t="str">
        <f t="shared" si="180"/>
        <v/>
      </c>
      <c r="I1724" s="983"/>
      <c r="J1724" s="923"/>
      <c r="K1724" s="922"/>
      <c r="L1724" s="922"/>
      <c r="M1724" s="922"/>
      <c r="N1724" s="924"/>
      <c r="O1724" s="1096" t="str">
        <f t="shared" si="182"/>
        <v/>
      </c>
      <c r="P1724" s="926"/>
      <c r="Q1724" s="926"/>
      <c r="R1724" s="926"/>
      <c r="S1724" s="926"/>
      <c r="T1724" s="926"/>
      <c r="U1724" s="926"/>
      <c r="V1724" s="926"/>
      <c r="W1724" s="926"/>
      <c r="X1724" s="926"/>
      <c r="Y1724" s="926"/>
      <c r="Z1724" s="926"/>
      <c r="AA1724" s="926"/>
      <c r="AB1724" s="926"/>
      <c r="AC1724" s="926"/>
      <c r="AD1724" s="926"/>
      <c r="AE1724" s="926"/>
    </row>
    <row r="1725" spans="1:31" ht="15" hidden="1" customHeight="1" thickBot="1" x14ac:dyDescent="0.25">
      <c r="A1725" s="943"/>
      <c r="B1725" s="938"/>
      <c r="C1725" s="891"/>
      <c r="D1725" s="891"/>
      <c r="E1725" s="984">
        <f t="shared" si="179"/>
        <v>0</v>
      </c>
      <c r="F1725" s="890">
        <f>IF(A1725=0,0,ROUND(E1725/VLOOKUP(A1725,'Teaching Areas'!$A$18:$B$86,2,FALSE),0))</f>
        <v>0</v>
      </c>
      <c r="G1725" s="891"/>
      <c r="H1725" s="890" t="str">
        <f t="shared" si="180"/>
        <v/>
      </c>
      <c r="I1725" s="983"/>
      <c r="J1725" s="923"/>
      <c r="K1725" s="922"/>
      <c r="L1725" s="922"/>
      <c r="M1725" s="922"/>
      <c r="N1725" s="924"/>
      <c r="O1725" s="1096" t="str">
        <f t="shared" si="182"/>
        <v/>
      </c>
      <c r="P1725" s="926"/>
      <c r="Q1725" s="926"/>
      <c r="R1725" s="926"/>
      <c r="S1725" s="926"/>
      <c r="T1725" s="926"/>
      <c r="U1725" s="926"/>
      <c r="V1725" s="926"/>
      <c r="W1725" s="926"/>
      <c r="X1725" s="926"/>
      <c r="Y1725" s="926"/>
      <c r="Z1725" s="926"/>
      <c r="AA1725" s="926"/>
      <c r="AB1725" s="926"/>
      <c r="AC1725" s="926"/>
      <c r="AD1725" s="926"/>
      <c r="AE1725" s="926"/>
    </row>
    <row r="1726" spans="1:31" ht="15" hidden="1" customHeight="1" thickBot="1" x14ac:dyDescent="0.25">
      <c r="A1726" s="943"/>
      <c r="B1726" s="938"/>
      <c r="C1726" s="891"/>
      <c r="D1726" s="891"/>
      <c r="E1726" s="984">
        <f t="shared" si="179"/>
        <v>0</v>
      </c>
      <c r="F1726" s="890">
        <f>IF(A1726=0,0,ROUND(E1726/VLOOKUP(A1726,'Teaching Areas'!$A$18:$B$86,2,FALSE),0))</f>
        <v>0</v>
      </c>
      <c r="G1726" s="891"/>
      <c r="H1726" s="890" t="str">
        <f t="shared" si="180"/>
        <v/>
      </c>
      <c r="I1726" s="983"/>
      <c r="J1726" s="923"/>
      <c r="K1726" s="922"/>
      <c r="L1726" s="922"/>
      <c r="M1726" s="922"/>
      <c r="N1726" s="924"/>
      <c r="O1726" s="1096" t="str">
        <f t="shared" si="182"/>
        <v/>
      </c>
      <c r="P1726" s="926"/>
      <c r="Q1726" s="926"/>
      <c r="R1726" s="926"/>
      <c r="S1726" s="926"/>
      <c r="T1726" s="926"/>
      <c r="U1726" s="926"/>
      <c r="V1726" s="926"/>
      <c r="W1726" s="926"/>
      <c r="X1726" s="926"/>
      <c r="Y1726" s="926"/>
      <c r="Z1726" s="926"/>
      <c r="AA1726" s="926"/>
      <c r="AB1726" s="926"/>
      <c r="AC1726" s="926"/>
      <c r="AD1726" s="926"/>
      <c r="AE1726" s="926"/>
    </row>
    <row r="1727" spans="1:31" ht="15" hidden="1" customHeight="1" thickBot="1" x14ac:dyDescent="0.25">
      <c r="A1727" s="943"/>
      <c r="B1727" s="938"/>
      <c r="C1727" s="891"/>
      <c r="D1727" s="891"/>
      <c r="E1727" s="984">
        <f t="shared" si="179"/>
        <v>0</v>
      </c>
      <c r="F1727" s="890">
        <f>IF(A1727=0,0,ROUND(E1727/VLOOKUP(A1727,'Teaching Areas'!$A$18:$B$86,2,FALSE),0))</f>
        <v>0</v>
      </c>
      <c r="G1727" s="891"/>
      <c r="H1727" s="890" t="str">
        <f t="shared" si="180"/>
        <v/>
      </c>
      <c r="I1727" s="983"/>
      <c r="J1727" s="923"/>
      <c r="K1727" s="922"/>
      <c r="L1727" s="922"/>
      <c r="M1727" s="922"/>
      <c r="N1727" s="924"/>
      <c r="O1727" s="1096" t="str">
        <f t="shared" si="182"/>
        <v/>
      </c>
      <c r="P1727" s="926"/>
      <c r="Q1727" s="926"/>
      <c r="R1727" s="926"/>
      <c r="S1727" s="926"/>
      <c r="T1727" s="926"/>
      <c r="U1727" s="926"/>
      <c r="V1727" s="926"/>
      <c r="W1727" s="926"/>
      <c r="X1727" s="926"/>
      <c r="Y1727" s="926"/>
      <c r="Z1727" s="926"/>
      <c r="AA1727" s="926"/>
      <c r="AB1727" s="926"/>
      <c r="AC1727" s="926"/>
      <c r="AD1727" s="926"/>
      <c r="AE1727" s="926"/>
    </row>
    <row r="1728" spans="1:31" ht="15" hidden="1" customHeight="1" thickBot="1" x14ac:dyDescent="0.25">
      <c r="A1728" s="943"/>
      <c r="B1728" s="938"/>
      <c r="C1728" s="891"/>
      <c r="D1728" s="891"/>
      <c r="E1728" s="984">
        <f t="shared" si="179"/>
        <v>0</v>
      </c>
      <c r="F1728" s="890">
        <f>IF(A1728=0,0,ROUND(E1728/VLOOKUP(A1728,'Teaching Areas'!$A$18:$B$86,2,FALSE),0))</f>
        <v>0</v>
      </c>
      <c r="G1728" s="891"/>
      <c r="H1728" s="890" t="str">
        <f t="shared" si="180"/>
        <v/>
      </c>
      <c r="I1728" s="983"/>
      <c r="J1728" s="923"/>
      <c r="K1728" s="922"/>
      <c r="L1728" s="922"/>
      <c r="M1728" s="922"/>
      <c r="N1728" s="924"/>
      <c r="O1728" s="1096" t="str">
        <f t="shared" si="182"/>
        <v/>
      </c>
      <c r="P1728" s="926"/>
      <c r="Q1728" s="926"/>
      <c r="R1728" s="926"/>
      <c r="S1728" s="926"/>
      <c r="T1728" s="926"/>
      <c r="U1728" s="926"/>
      <c r="V1728" s="926"/>
      <c r="W1728" s="926"/>
      <c r="X1728" s="926"/>
      <c r="Y1728" s="926"/>
      <c r="Z1728" s="926"/>
      <c r="AA1728" s="926"/>
      <c r="AB1728" s="926"/>
      <c r="AC1728" s="926"/>
      <c r="AD1728" s="926"/>
      <c r="AE1728" s="926"/>
    </row>
    <row r="1729" spans="1:31" ht="15" hidden="1" customHeight="1" thickBot="1" x14ac:dyDescent="0.25">
      <c r="A1729" s="943"/>
      <c r="B1729" s="939"/>
      <c r="C1729" s="891"/>
      <c r="D1729" s="891"/>
      <c r="E1729" s="984">
        <f t="shared" si="179"/>
        <v>0</v>
      </c>
      <c r="F1729" s="890">
        <f>IF(A1729=0,0,ROUND(E1729/VLOOKUP(A1729,'Teaching Areas'!$A$18:$B$86,2,FALSE),0))</f>
        <v>0</v>
      </c>
      <c r="G1729" s="892"/>
      <c r="H1729" s="890" t="str">
        <f t="shared" si="180"/>
        <v/>
      </c>
      <c r="I1729" s="985"/>
      <c r="J1729" s="923"/>
      <c r="K1729" s="922"/>
      <c r="L1729" s="922"/>
      <c r="M1729" s="922"/>
      <c r="N1729" s="924"/>
      <c r="O1729" s="1096" t="str">
        <f t="shared" si="182"/>
        <v/>
      </c>
      <c r="P1729" s="926"/>
      <c r="Q1729" s="926"/>
      <c r="R1729" s="926"/>
      <c r="S1729" s="926"/>
      <c r="T1729" s="926"/>
      <c r="U1729" s="926"/>
      <c r="V1729" s="926"/>
      <c r="W1729" s="926"/>
      <c r="X1729" s="926"/>
      <c r="Y1729" s="926"/>
      <c r="Z1729" s="926"/>
      <c r="AA1729" s="926"/>
      <c r="AB1729" s="926"/>
      <c r="AC1729" s="926"/>
      <c r="AD1729" s="926"/>
      <c r="AE1729" s="926"/>
    </row>
    <row r="1730" spans="1:31" ht="15" hidden="1" customHeight="1" thickBot="1" x14ac:dyDescent="0.25">
      <c r="A1730" s="943"/>
      <c r="B1730" s="939"/>
      <c r="C1730" s="891"/>
      <c r="D1730" s="891"/>
      <c r="E1730" s="984">
        <f t="shared" si="179"/>
        <v>0</v>
      </c>
      <c r="F1730" s="890">
        <f>IF(A1730=0,0,ROUND(E1730/VLOOKUP(A1730,'Teaching Areas'!$A$18:$B$86,2,FALSE),0))</f>
        <v>0</v>
      </c>
      <c r="G1730" s="892"/>
      <c r="H1730" s="890" t="str">
        <f t="shared" si="180"/>
        <v/>
      </c>
      <c r="I1730" s="985"/>
      <c r="J1730" s="923"/>
      <c r="K1730" s="922"/>
      <c r="L1730" s="922"/>
      <c r="M1730" s="922"/>
      <c r="N1730" s="924"/>
      <c r="O1730" s="1096" t="str">
        <f t="shared" si="182"/>
        <v/>
      </c>
      <c r="P1730" s="926"/>
      <c r="Q1730" s="926"/>
      <c r="R1730" s="926"/>
      <c r="S1730" s="926"/>
      <c r="T1730" s="926"/>
      <c r="U1730" s="926"/>
      <c r="V1730" s="926"/>
      <c r="W1730" s="926"/>
      <c r="X1730" s="926"/>
      <c r="Y1730" s="926"/>
      <c r="Z1730" s="926"/>
      <c r="AA1730" s="926"/>
      <c r="AB1730" s="926"/>
      <c r="AC1730" s="926"/>
      <c r="AD1730" s="926"/>
      <c r="AE1730" s="926"/>
    </row>
    <row r="1731" spans="1:31" ht="15" hidden="1" customHeight="1" thickBot="1" x14ac:dyDescent="0.25">
      <c r="A1731" s="943"/>
      <c r="B1731" s="938"/>
      <c r="C1731" s="891"/>
      <c r="D1731" s="891"/>
      <c r="E1731" s="984">
        <f t="shared" si="179"/>
        <v>0</v>
      </c>
      <c r="F1731" s="890">
        <f>IF(A1731=0,0,ROUND(E1731/VLOOKUP(A1731,'Teaching Areas'!$A$18:$B$86,2,FALSE),0))</f>
        <v>0</v>
      </c>
      <c r="G1731" s="891"/>
      <c r="H1731" s="890" t="str">
        <f t="shared" si="180"/>
        <v/>
      </c>
      <c r="I1731" s="983"/>
      <c r="J1731" s="923"/>
      <c r="K1731" s="922"/>
      <c r="L1731" s="922"/>
      <c r="M1731" s="922"/>
      <c r="N1731" s="924"/>
      <c r="O1731" s="1096" t="str">
        <f t="shared" si="182"/>
        <v/>
      </c>
      <c r="P1731" s="926"/>
      <c r="Q1731" s="926"/>
      <c r="R1731" s="926"/>
      <c r="S1731" s="926"/>
      <c r="T1731" s="926"/>
      <c r="U1731" s="926"/>
      <c r="V1731" s="926"/>
      <c r="W1731" s="926"/>
      <c r="X1731" s="926"/>
      <c r="Y1731" s="926"/>
      <c r="Z1731" s="926"/>
      <c r="AA1731" s="926"/>
      <c r="AB1731" s="926"/>
      <c r="AC1731" s="926"/>
      <c r="AD1731" s="926"/>
      <c r="AE1731" s="926"/>
    </row>
    <row r="1732" spans="1:31" ht="15" hidden="1" customHeight="1" thickBot="1" x14ac:dyDescent="0.25">
      <c r="A1732" s="943"/>
      <c r="B1732" s="938"/>
      <c r="C1732" s="891"/>
      <c r="D1732" s="891"/>
      <c r="E1732" s="984">
        <f t="shared" si="179"/>
        <v>0</v>
      </c>
      <c r="F1732" s="890">
        <f>IF(A1732=0,0,ROUND(E1732/VLOOKUP(A1732,'Teaching Areas'!$A$18:$B$86,2,FALSE),0))</f>
        <v>0</v>
      </c>
      <c r="G1732" s="891"/>
      <c r="H1732" s="890" t="str">
        <f t="shared" si="180"/>
        <v/>
      </c>
      <c r="I1732" s="983"/>
      <c r="J1732" s="923"/>
      <c r="K1732" s="922"/>
      <c r="L1732" s="922"/>
      <c r="M1732" s="922"/>
      <c r="N1732" s="924"/>
      <c r="O1732" s="1096" t="str">
        <f t="shared" si="182"/>
        <v/>
      </c>
      <c r="P1732" s="926"/>
      <c r="Q1732" s="926"/>
      <c r="R1732" s="926"/>
      <c r="S1732" s="926"/>
      <c r="T1732" s="926"/>
      <c r="U1732" s="926"/>
      <c r="V1732" s="926"/>
      <c r="W1732" s="926"/>
      <c r="X1732" s="926"/>
      <c r="Y1732" s="926"/>
      <c r="Z1732" s="926"/>
      <c r="AA1732" s="926"/>
      <c r="AB1732" s="926"/>
      <c r="AC1732" s="926"/>
      <c r="AD1732" s="926"/>
      <c r="AE1732" s="926"/>
    </row>
    <row r="1733" spans="1:31" ht="15" hidden="1" customHeight="1" thickBot="1" x14ac:dyDescent="0.25">
      <c r="A1733" s="943"/>
      <c r="B1733" s="938"/>
      <c r="C1733" s="891"/>
      <c r="D1733" s="891"/>
      <c r="E1733" s="984">
        <f t="shared" si="179"/>
        <v>0</v>
      </c>
      <c r="F1733" s="890">
        <f>IF(A1733=0,0,ROUND(E1733/VLOOKUP(A1733,'Teaching Areas'!$A$18:$B$86,2,FALSE),0))</f>
        <v>0</v>
      </c>
      <c r="G1733" s="891"/>
      <c r="H1733" s="890" t="str">
        <f t="shared" si="180"/>
        <v/>
      </c>
      <c r="I1733" s="983"/>
      <c r="J1733" s="923"/>
      <c r="K1733" s="922"/>
      <c r="L1733" s="922"/>
      <c r="M1733" s="922"/>
      <c r="N1733" s="924"/>
      <c r="O1733" s="1096" t="str">
        <f t="shared" si="182"/>
        <v/>
      </c>
      <c r="P1733" s="926"/>
      <c r="Q1733" s="926"/>
      <c r="R1733" s="926"/>
      <c r="S1733" s="926"/>
      <c r="T1733" s="926"/>
      <c r="U1733" s="926"/>
      <c r="V1733" s="926"/>
      <c r="W1733" s="926"/>
      <c r="X1733" s="926"/>
      <c r="Y1733" s="926"/>
      <c r="Z1733" s="926"/>
      <c r="AA1733" s="926"/>
      <c r="AB1733" s="926"/>
      <c r="AC1733" s="926"/>
      <c r="AD1733" s="926"/>
      <c r="AE1733" s="926"/>
    </row>
    <row r="1734" spans="1:31" ht="15" hidden="1" customHeight="1" thickBot="1" x14ac:dyDescent="0.25">
      <c r="A1734" s="943"/>
      <c r="B1734" s="938"/>
      <c r="C1734" s="891"/>
      <c r="D1734" s="891"/>
      <c r="E1734" s="984">
        <f t="shared" si="179"/>
        <v>0</v>
      </c>
      <c r="F1734" s="890">
        <f>IF(A1734=0,0,ROUND(E1734/VLOOKUP(A1734,'Teaching Areas'!$A$18:$B$86,2,FALSE),0))</f>
        <v>0</v>
      </c>
      <c r="G1734" s="891"/>
      <c r="H1734" s="890" t="str">
        <f t="shared" si="180"/>
        <v/>
      </c>
      <c r="I1734" s="983"/>
      <c r="J1734" s="923"/>
      <c r="K1734" s="922"/>
      <c r="L1734" s="922"/>
      <c r="M1734" s="922"/>
      <c r="N1734" s="924"/>
      <c r="O1734" s="1096" t="str">
        <f t="shared" si="182"/>
        <v/>
      </c>
      <c r="P1734" s="926"/>
      <c r="Q1734" s="926"/>
      <c r="R1734" s="926"/>
      <c r="S1734" s="926"/>
      <c r="T1734" s="926"/>
      <c r="U1734" s="926"/>
      <c r="V1734" s="926"/>
      <c r="W1734" s="926"/>
      <c r="X1734" s="926"/>
      <c r="Y1734" s="926"/>
      <c r="Z1734" s="926"/>
      <c r="AA1734" s="926"/>
      <c r="AB1734" s="926"/>
      <c r="AC1734" s="926"/>
      <c r="AD1734" s="926"/>
      <c r="AE1734" s="926"/>
    </row>
    <row r="1735" spans="1:31" ht="15" hidden="1" customHeight="1" thickBot="1" x14ac:dyDescent="0.25">
      <c r="A1735" s="943"/>
      <c r="B1735" s="938"/>
      <c r="C1735" s="891"/>
      <c r="D1735" s="891"/>
      <c r="E1735" s="984">
        <f t="shared" si="179"/>
        <v>0</v>
      </c>
      <c r="F1735" s="890">
        <f>IF(A1735=0,0,ROUND(E1735/VLOOKUP(A1735,'Teaching Areas'!$A$18:$B$86,2,FALSE),0))</f>
        <v>0</v>
      </c>
      <c r="G1735" s="891"/>
      <c r="H1735" s="890" t="str">
        <f t="shared" si="180"/>
        <v/>
      </c>
      <c r="I1735" s="983"/>
      <c r="J1735" s="923"/>
      <c r="K1735" s="922"/>
      <c r="L1735" s="922"/>
      <c r="M1735" s="922"/>
      <c r="N1735" s="924"/>
      <c r="O1735" s="1096" t="str">
        <f t="shared" si="182"/>
        <v/>
      </c>
      <c r="P1735" s="926"/>
      <c r="Q1735" s="926"/>
      <c r="R1735" s="926"/>
      <c r="S1735" s="926"/>
      <c r="T1735" s="926"/>
      <c r="U1735" s="926"/>
      <c r="V1735" s="926"/>
      <c r="W1735" s="926"/>
      <c r="X1735" s="926"/>
      <c r="Y1735" s="926"/>
      <c r="Z1735" s="926"/>
      <c r="AA1735" s="926"/>
      <c r="AB1735" s="926"/>
      <c r="AC1735" s="926"/>
      <c r="AD1735" s="926"/>
      <c r="AE1735" s="926"/>
    </row>
    <row r="1736" spans="1:31" ht="15" hidden="1" customHeight="1" thickBot="1" x14ac:dyDescent="0.25">
      <c r="A1736" s="943"/>
      <c r="B1736" s="938"/>
      <c r="C1736" s="891"/>
      <c r="D1736" s="891"/>
      <c r="E1736" s="984">
        <f t="shared" si="179"/>
        <v>0</v>
      </c>
      <c r="F1736" s="890">
        <f>IF(A1736=0,0,ROUND(E1736/VLOOKUP(A1736,'Teaching Areas'!$A$18:$B$86,2,FALSE),0))</f>
        <v>0</v>
      </c>
      <c r="G1736" s="891"/>
      <c r="H1736" s="890" t="str">
        <f t="shared" si="180"/>
        <v/>
      </c>
      <c r="I1736" s="983"/>
      <c r="J1736" s="923"/>
      <c r="K1736" s="922"/>
      <c r="L1736" s="922"/>
      <c r="M1736" s="922"/>
      <c r="N1736" s="924"/>
      <c r="O1736" s="1096" t="str">
        <f t="shared" si="182"/>
        <v/>
      </c>
      <c r="P1736" s="926"/>
      <c r="Q1736" s="926"/>
      <c r="R1736" s="926"/>
      <c r="S1736" s="926"/>
      <c r="T1736" s="926"/>
      <c r="U1736" s="926"/>
      <c r="V1736" s="926"/>
      <c r="W1736" s="926"/>
      <c r="X1736" s="926"/>
      <c r="Y1736" s="926"/>
      <c r="Z1736" s="926"/>
      <c r="AA1736" s="926"/>
      <c r="AB1736" s="926"/>
      <c r="AC1736" s="926"/>
      <c r="AD1736" s="926"/>
      <c r="AE1736" s="926"/>
    </row>
    <row r="1737" spans="1:31" ht="15" hidden="1" customHeight="1" thickBot="1" x14ac:dyDescent="0.25">
      <c r="A1737" s="943"/>
      <c r="B1737" s="938"/>
      <c r="C1737" s="891"/>
      <c r="D1737" s="891"/>
      <c r="E1737" s="984">
        <f t="shared" si="179"/>
        <v>0</v>
      </c>
      <c r="F1737" s="890">
        <f>IF(A1737=0,0,ROUND(E1737/VLOOKUP(A1737,'Teaching Areas'!$A$18:$B$86,2,FALSE),0))</f>
        <v>0</v>
      </c>
      <c r="G1737" s="891"/>
      <c r="H1737" s="890" t="str">
        <f t="shared" si="180"/>
        <v/>
      </c>
      <c r="I1737" s="983"/>
      <c r="J1737" s="923"/>
      <c r="K1737" s="922"/>
      <c r="L1737" s="922"/>
      <c r="M1737" s="922"/>
      <c r="N1737" s="924"/>
      <c r="O1737" s="1096" t="str">
        <f t="shared" si="182"/>
        <v/>
      </c>
      <c r="P1737" s="926"/>
      <c r="Q1737" s="926"/>
      <c r="R1737" s="926"/>
      <c r="S1737" s="926"/>
      <c r="T1737" s="926"/>
      <c r="U1737" s="926"/>
      <c r="V1737" s="926"/>
      <c r="W1737" s="926"/>
      <c r="X1737" s="926"/>
      <c r="Y1737" s="926"/>
      <c r="Z1737" s="926"/>
      <c r="AA1737" s="926"/>
      <c r="AB1737" s="926"/>
      <c r="AC1737" s="926"/>
      <c r="AD1737" s="926"/>
      <c r="AE1737" s="926"/>
    </row>
    <row r="1738" spans="1:31" ht="15" hidden="1" customHeight="1" thickBot="1" x14ac:dyDescent="0.25">
      <c r="A1738" s="943"/>
      <c r="B1738" s="938"/>
      <c r="C1738" s="891"/>
      <c r="D1738" s="891"/>
      <c r="E1738" s="984">
        <f t="shared" si="179"/>
        <v>0</v>
      </c>
      <c r="F1738" s="890">
        <f>IF(A1738=0,0,ROUND(E1738/VLOOKUP(A1738,'Teaching Areas'!$A$18:$B$86,2,FALSE),0))</f>
        <v>0</v>
      </c>
      <c r="G1738" s="891"/>
      <c r="H1738" s="890" t="str">
        <f t="shared" si="180"/>
        <v/>
      </c>
      <c r="I1738" s="983"/>
      <c r="J1738" s="923"/>
      <c r="K1738" s="922"/>
      <c r="L1738" s="922"/>
      <c r="M1738" s="922"/>
      <c r="N1738" s="924"/>
      <c r="O1738" s="1096" t="str">
        <f t="shared" si="182"/>
        <v/>
      </c>
      <c r="P1738" s="926"/>
      <c r="Q1738" s="926"/>
      <c r="R1738" s="926"/>
      <c r="S1738" s="926"/>
      <c r="T1738" s="926"/>
      <c r="U1738" s="926"/>
      <c r="V1738" s="926"/>
      <c r="W1738" s="926"/>
      <c r="X1738" s="926"/>
      <c r="Y1738" s="926"/>
      <c r="Z1738" s="926"/>
      <c r="AA1738" s="926"/>
      <c r="AB1738" s="926"/>
      <c r="AC1738" s="926"/>
      <c r="AD1738" s="926"/>
      <c r="AE1738" s="926"/>
    </row>
    <row r="1739" spans="1:31" ht="15" hidden="1" customHeight="1" thickBot="1" x14ac:dyDescent="0.25">
      <c r="A1739" s="943"/>
      <c r="B1739" s="938"/>
      <c r="C1739" s="891"/>
      <c r="D1739" s="891"/>
      <c r="E1739" s="984">
        <f t="shared" si="179"/>
        <v>0</v>
      </c>
      <c r="F1739" s="890">
        <f>IF(A1739=0,0,ROUND(E1739/VLOOKUP(A1739,'Teaching Areas'!$A$18:$B$86,2,FALSE),0))</f>
        <v>0</v>
      </c>
      <c r="G1739" s="891"/>
      <c r="H1739" s="890" t="str">
        <f t="shared" si="180"/>
        <v/>
      </c>
      <c r="I1739" s="983"/>
      <c r="J1739" s="923"/>
      <c r="K1739" s="922"/>
      <c r="L1739" s="922"/>
      <c r="M1739" s="922"/>
      <c r="N1739" s="924"/>
      <c r="O1739" s="1096" t="str">
        <f t="shared" si="182"/>
        <v/>
      </c>
      <c r="P1739" s="926"/>
      <c r="Q1739" s="926"/>
      <c r="R1739" s="926"/>
      <c r="S1739" s="926"/>
      <c r="T1739" s="926"/>
      <c r="U1739" s="926"/>
      <c r="V1739" s="926"/>
      <c r="W1739" s="926"/>
      <c r="X1739" s="926"/>
      <c r="Y1739" s="926"/>
      <c r="Z1739" s="926"/>
      <c r="AA1739" s="926"/>
      <c r="AB1739" s="926"/>
      <c r="AC1739" s="926"/>
      <c r="AD1739" s="926"/>
      <c r="AE1739" s="926"/>
    </row>
    <row r="1740" spans="1:31" ht="15" hidden="1" customHeight="1" thickBot="1" x14ac:dyDescent="0.25">
      <c r="A1740" s="943"/>
      <c r="B1740" s="938"/>
      <c r="C1740" s="891"/>
      <c r="D1740" s="891"/>
      <c r="E1740" s="984">
        <f t="shared" si="179"/>
        <v>0</v>
      </c>
      <c r="F1740" s="890">
        <f>IF(A1740=0,0,ROUND(E1740/VLOOKUP(A1740,'Teaching Areas'!$A$18:$B$86,2,FALSE),0))</f>
        <v>0</v>
      </c>
      <c r="G1740" s="891"/>
      <c r="H1740" s="890" t="str">
        <f t="shared" si="180"/>
        <v/>
      </c>
      <c r="I1740" s="983"/>
      <c r="J1740" s="923"/>
      <c r="K1740" s="922"/>
      <c r="L1740" s="922"/>
      <c r="M1740" s="922"/>
      <c r="N1740" s="924"/>
      <c r="O1740" s="1096" t="str">
        <f t="shared" si="182"/>
        <v/>
      </c>
      <c r="P1740" s="926"/>
      <c r="Q1740" s="926"/>
      <c r="R1740" s="926"/>
      <c r="S1740" s="926"/>
      <c r="T1740" s="926"/>
      <c r="U1740" s="926"/>
      <c r="V1740" s="926"/>
      <c r="W1740" s="926"/>
      <c r="X1740" s="926"/>
      <c r="Y1740" s="926"/>
      <c r="Z1740" s="926"/>
      <c r="AA1740" s="926"/>
      <c r="AB1740" s="926"/>
      <c r="AC1740" s="926"/>
      <c r="AD1740" s="926"/>
      <c r="AE1740" s="926"/>
    </row>
    <row r="1741" spans="1:31" ht="15" hidden="1" customHeight="1" thickBot="1" x14ac:dyDescent="0.25">
      <c r="A1741" s="943"/>
      <c r="B1741" s="938"/>
      <c r="C1741" s="891"/>
      <c r="D1741" s="891"/>
      <c r="E1741" s="984">
        <f t="shared" si="179"/>
        <v>0</v>
      </c>
      <c r="F1741" s="890">
        <f>IF(A1741=0,0,ROUND(E1741/VLOOKUP(A1741,'Teaching Areas'!$A$18:$B$86,2,FALSE),0))</f>
        <v>0</v>
      </c>
      <c r="G1741" s="891"/>
      <c r="H1741" s="890" t="str">
        <f t="shared" si="180"/>
        <v/>
      </c>
      <c r="I1741" s="983"/>
      <c r="J1741" s="923"/>
      <c r="K1741" s="922"/>
      <c r="L1741" s="922"/>
      <c r="M1741" s="922"/>
      <c r="N1741" s="924"/>
      <c r="O1741" s="1096" t="str">
        <f t="shared" si="182"/>
        <v/>
      </c>
      <c r="P1741" s="926"/>
      <c r="Q1741" s="926"/>
      <c r="R1741" s="926"/>
      <c r="S1741" s="926"/>
      <c r="T1741" s="926"/>
      <c r="U1741" s="926"/>
      <c r="V1741" s="926"/>
      <c r="W1741" s="926"/>
      <c r="X1741" s="926"/>
      <c r="Y1741" s="926"/>
      <c r="Z1741" s="926"/>
      <c r="AA1741" s="926"/>
      <c r="AB1741" s="926"/>
      <c r="AC1741" s="926"/>
      <c r="AD1741" s="926"/>
      <c r="AE1741" s="926"/>
    </row>
    <row r="1742" spans="1:31" ht="15" hidden="1" customHeight="1" thickBot="1" x14ac:dyDescent="0.25">
      <c r="A1742" s="943"/>
      <c r="B1742" s="938"/>
      <c r="C1742" s="891"/>
      <c r="D1742" s="891"/>
      <c r="E1742" s="984">
        <f t="shared" si="179"/>
        <v>0</v>
      </c>
      <c r="F1742" s="890">
        <f>IF(A1742=0,0,ROUND(E1742/VLOOKUP(A1742,'Teaching Areas'!$A$18:$B$86,2,FALSE),0))</f>
        <v>0</v>
      </c>
      <c r="G1742" s="891"/>
      <c r="H1742" s="890" t="str">
        <f t="shared" si="180"/>
        <v/>
      </c>
      <c r="I1742" s="983"/>
      <c r="J1742" s="923"/>
      <c r="K1742" s="922"/>
      <c r="L1742" s="922"/>
      <c r="M1742" s="922"/>
      <c r="N1742" s="924"/>
      <c r="O1742" s="1096" t="str">
        <f t="shared" si="182"/>
        <v/>
      </c>
      <c r="P1742" s="926"/>
      <c r="Q1742" s="926"/>
      <c r="R1742" s="926"/>
      <c r="S1742" s="926"/>
      <c r="T1742" s="926"/>
      <c r="U1742" s="926"/>
      <c r="V1742" s="926"/>
      <c r="W1742" s="926"/>
      <c r="X1742" s="926"/>
      <c r="Y1742" s="926"/>
      <c r="Z1742" s="926"/>
      <c r="AA1742" s="926"/>
      <c r="AB1742" s="926"/>
      <c r="AC1742" s="926"/>
      <c r="AD1742" s="926"/>
      <c r="AE1742" s="926"/>
    </row>
    <row r="1743" spans="1:31" ht="15" hidden="1" customHeight="1" thickBot="1" x14ac:dyDescent="0.25">
      <c r="A1743" s="943"/>
      <c r="B1743" s="938"/>
      <c r="C1743" s="891"/>
      <c r="D1743" s="891"/>
      <c r="E1743" s="984">
        <f t="shared" si="179"/>
        <v>0</v>
      </c>
      <c r="F1743" s="890">
        <f>IF(A1743=0,0,ROUND(E1743/VLOOKUP(A1743,'Teaching Areas'!$A$18:$B$86,2,FALSE),0))</f>
        <v>0</v>
      </c>
      <c r="G1743" s="891"/>
      <c r="H1743" s="890" t="str">
        <f t="shared" si="180"/>
        <v/>
      </c>
      <c r="I1743" s="983"/>
      <c r="J1743" s="923"/>
      <c r="K1743" s="922"/>
      <c r="L1743" s="922"/>
      <c r="M1743" s="922"/>
      <c r="N1743" s="924"/>
      <c r="O1743" s="1096" t="str">
        <f t="shared" si="182"/>
        <v/>
      </c>
      <c r="P1743" s="926"/>
      <c r="Q1743" s="926"/>
      <c r="R1743" s="926"/>
      <c r="S1743" s="926"/>
      <c r="T1743" s="926"/>
      <c r="U1743" s="926"/>
      <c r="V1743" s="926"/>
      <c r="W1743" s="926"/>
      <c r="X1743" s="926"/>
      <c r="Y1743" s="926"/>
      <c r="Z1743" s="926"/>
      <c r="AA1743" s="926"/>
      <c r="AB1743" s="926"/>
      <c r="AC1743" s="926"/>
      <c r="AD1743" s="926"/>
      <c r="AE1743" s="926"/>
    </row>
    <row r="1744" spans="1:31" ht="15" hidden="1" customHeight="1" thickBot="1" x14ac:dyDescent="0.25">
      <c r="A1744" s="943"/>
      <c r="B1744" s="938"/>
      <c r="C1744" s="891"/>
      <c r="D1744" s="891"/>
      <c r="E1744" s="984">
        <f t="shared" si="179"/>
        <v>0</v>
      </c>
      <c r="F1744" s="890">
        <f>IF(A1744=0,0,ROUND(E1744/VLOOKUP(A1744,'Teaching Areas'!$A$18:$B$86,2,FALSE),0))</f>
        <v>0</v>
      </c>
      <c r="G1744" s="891"/>
      <c r="H1744" s="890" t="str">
        <f t="shared" si="180"/>
        <v/>
      </c>
      <c r="I1744" s="983"/>
      <c r="J1744" s="923"/>
      <c r="K1744" s="922"/>
      <c r="L1744" s="922"/>
      <c r="M1744" s="922"/>
      <c r="N1744" s="924"/>
      <c r="O1744" s="1096" t="str">
        <f t="shared" si="182"/>
        <v/>
      </c>
      <c r="P1744" s="926"/>
      <c r="Q1744" s="926"/>
      <c r="R1744" s="926"/>
      <c r="S1744" s="926"/>
      <c r="T1744" s="926"/>
      <c r="U1744" s="926"/>
      <c r="V1744" s="926"/>
      <c r="W1744" s="926"/>
      <c r="X1744" s="926"/>
      <c r="Y1744" s="926"/>
      <c r="Z1744" s="926"/>
      <c r="AA1744" s="926"/>
      <c r="AB1744" s="926"/>
      <c r="AC1744" s="926"/>
      <c r="AD1744" s="926"/>
      <c r="AE1744" s="926"/>
    </row>
    <row r="1745" spans="1:31" ht="15" hidden="1" customHeight="1" thickBot="1" x14ac:dyDescent="0.25">
      <c r="A1745" s="943"/>
      <c r="B1745" s="939"/>
      <c r="C1745" s="891"/>
      <c r="D1745" s="891"/>
      <c r="E1745" s="984">
        <f t="shared" si="179"/>
        <v>0</v>
      </c>
      <c r="F1745" s="890">
        <f>IF(A1745=0,0,ROUND(E1745/VLOOKUP(A1745,'Teaching Areas'!$A$18:$B$86,2,FALSE),0))</f>
        <v>0</v>
      </c>
      <c r="G1745" s="892"/>
      <c r="H1745" s="890" t="str">
        <f t="shared" si="180"/>
        <v/>
      </c>
      <c r="I1745" s="985"/>
      <c r="J1745" s="923"/>
      <c r="K1745" s="922"/>
      <c r="L1745" s="922"/>
      <c r="M1745" s="922"/>
      <c r="N1745" s="924"/>
      <c r="O1745" s="1096" t="str">
        <f t="shared" si="182"/>
        <v/>
      </c>
      <c r="P1745" s="926"/>
      <c r="Q1745" s="926"/>
      <c r="R1745" s="926"/>
      <c r="S1745" s="926"/>
      <c r="T1745" s="926"/>
      <c r="U1745" s="926"/>
      <c r="V1745" s="926"/>
      <c r="W1745" s="926"/>
      <c r="X1745" s="926"/>
      <c r="Y1745" s="926"/>
      <c r="Z1745" s="926"/>
      <c r="AA1745" s="926"/>
      <c r="AB1745" s="926"/>
      <c r="AC1745" s="926"/>
      <c r="AD1745" s="926"/>
      <c r="AE1745" s="926"/>
    </row>
    <row r="1746" spans="1:31" ht="15" hidden="1" customHeight="1" thickBot="1" x14ac:dyDescent="0.25">
      <c r="A1746" s="943"/>
      <c r="B1746" s="939"/>
      <c r="C1746" s="891"/>
      <c r="D1746" s="891"/>
      <c r="E1746" s="984">
        <f t="shared" si="179"/>
        <v>0</v>
      </c>
      <c r="F1746" s="890">
        <f>IF(A1746=0,0,ROUND(E1746/VLOOKUP(A1746,'Teaching Areas'!$A$18:$B$86,2,FALSE),0))</f>
        <v>0</v>
      </c>
      <c r="G1746" s="892"/>
      <c r="H1746" s="890" t="str">
        <f t="shared" si="180"/>
        <v/>
      </c>
      <c r="I1746" s="985"/>
      <c r="J1746" s="923"/>
      <c r="K1746" s="922"/>
      <c r="L1746" s="922"/>
      <c r="M1746" s="922"/>
      <c r="N1746" s="924"/>
      <c r="O1746" s="1096" t="str">
        <f t="shared" si="182"/>
        <v/>
      </c>
      <c r="P1746" s="926"/>
      <c r="Q1746" s="926"/>
      <c r="R1746" s="926"/>
      <c r="S1746" s="926"/>
      <c r="T1746" s="926"/>
      <c r="U1746" s="926"/>
      <c r="V1746" s="926"/>
      <c r="W1746" s="926"/>
      <c r="X1746" s="926"/>
      <c r="Y1746" s="926"/>
      <c r="Z1746" s="926"/>
      <c r="AA1746" s="926"/>
      <c r="AB1746" s="926"/>
      <c r="AC1746" s="926"/>
      <c r="AD1746" s="926"/>
      <c r="AE1746" s="926"/>
    </row>
    <row r="1747" spans="1:31" ht="15" customHeight="1" thickBot="1" x14ac:dyDescent="0.25">
      <c r="A1747" s="944"/>
      <c r="B1747" s="940"/>
      <c r="C1747" s="930"/>
      <c r="D1747" s="930"/>
      <c r="E1747" s="987">
        <f t="shared" si="179"/>
        <v>0</v>
      </c>
      <c r="F1747" s="890">
        <f>IF(A1747=0,0,ROUND(E1747/VLOOKUP(A1747,'Teaching Areas'!$A$18:$B$86,2,FALSE),0))</f>
        <v>0</v>
      </c>
      <c r="G1747" s="930"/>
      <c r="H1747" s="890" t="str">
        <f t="shared" si="180"/>
        <v/>
      </c>
      <c r="I1747" s="986"/>
      <c r="J1747" s="931"/>
      <c r="K1747" s="935"/>
      <c r="L1747" s="935"/>
      <c r="M1747" s="935"/>
      <c r="N1747" s="936"/>
      <c r="O1747" s="1096" t="str">
        <f t="shared" si="182"/>
        <v/>
      </c>
      <c r="P1747" s="926"/>
      <c r="Q1747" s="926"/>
      <c r="R1747" s="926"/>
      <c r="S1747" s="926"/>
      <c r="T1747" s="926"/>
      <c r="U1747" s="926"/>
      <c r="V1747" s="926"/>
      <c r="W1747" s="926"/>
      <c r="X1747" s="926"/>
      <c r="Y1747" s="926"/>
      <c r="Z1747" s="926"/>
      <c r="AA1747" s="926"/>
      <c r="AB1747" s="926"/>
      <c r="AC1747" s="926"/>
      <c r="AD1747" s="926"/>
      <c r="AE1747" s="926"/>
    </row>
    <row r="1748" spans="1:31" ht="18" customHeight="1" thickBot="1" x14ac:dyDescent="0.25">
      <c r="A1748" s="1094" t="s">
        <v>940</v>
      </c>
      <c r="B1748" s="1095">
        <f>(COUNTIF(O1648:O1747,"S:"))+(COUNTIF(O1648:O1747,"P:"))</f>
        <v>2</v>
      </c>
      <c r="C1748" s="956"/>
      <c r="D1748" s="957" t="s">
        <v>4</v>
      </c>
      <c r="E1748" s="140">
        <f>SUM(E1648:E1747)</f>
        <v>720</v>
      </c>
      <c r="F1748" s="141">
        <f>SUM(F1648:F1747)</f>
        <v>220</v>
      </c>
      <c r="G1748" s="141">
        <f>SUM(G1648:G1747)</f>
        <v>200</v>
      </c>
      <c r="H1748" s="204">
        <f>SUM(H1648:H1747)</f>
        <v>-20</v>
      </c>
      <c r="I1748" s="957" t="s">
        <v>838</v>
      </c>
      <c r="J1748" s="84">
        <f>IF(SUM(J1648:J1747)=0,0,AVERAGE(J1648:J1747))</f>
        <v>1</v>
      </c>
      <c r="K1748" s="85">
        <f t="shared" ref="K1748:N1748" si="183">IF(SUM(K1648:K1747)=0,0,AVERAGE(K1648:K1747))</f>
        <v>0</v>
      </c>
      <c r="L1748" s="85">
        <f t="shared" si="183"/>
        <v>0</v>
      </c>
      <c r="M1748" s="85">
        <f t="shared" si="183"/>
        <v>0</v>
      </c>
      <c r="N1748" s="86">
        <f t="shared" si="183"/>
        <v>0</v>
      </c>
      <c r="O1748" s="926"/>
      <c r="P1748" s="926"/>
      <c r="Q1748" s="926"/>
      <c r="R1748" s="926"/>
      <c r="S1748" s="926"/>
      <c r="T1748" s="926"/>
      <c r="U1748" s="926"/>
      <c r="V1748" s="926"/>
      <c r="W1748" s="926"/>
      <c r="X1748" s="926"/>
      <c r="Y1748" s="926"/>
      <c r="Z1748" s="926"/>
      <c r="AA1748" s="926"/>
      <c r="AB1748" s="926"/>
      <c r="AC1748" s="926"/>
      <c r="AD1748" s="926"/>
      <c r="AE1748" s="926"/>
    </row>
    <row r="1749" spans="1:31" ht="12" customHeight="1" thickBot="1" x14ac:dyDescent="0.25">
      <c r="A1749" s="1271"/>
      <c r="B1749" s="1272"/>
      <c r="C1749" s="958"/>
      <c r="D1749" s="958"/>
      <c r="E1749" s="958"/>
      <c r="F1749" s="958"/>
      <c r="G1749" s="958"/>
      <c r="H1749" s="958"/>
      <c r="I1749" s="958"/>
      <c r="J1749" s="959"/>
      <c r="K1749" s="959"/>
      <c r="L1749" s="959"/>
      <c r="M1749" s="959"/>
      <c r="N1749" s="960"/>
      <c r="O1749" s="926"/>
      <c r="P1749" s="926"/>
      <c r="Q1749" s="926"/>
      <c r="R1749" s="926"/>
      <c r="S1749" s="926"/>
      <c r="T1749" s="926"/>
      <c r="U1749" s="926"/>
      <c r="V1749" s="926"/>
      <c r="W1749" s="926"/>
      <c r="X1749" s="926"/>
      <c r="Y1749" s="926"/>
      <c r="Z1749" s="926"/>
      <c r="AA1749" s="926"/>
      <c r="AB1749" s="926"/>
      <c r="AC1749" s="926"/>
      <c r="AD1749" s="926"/>
      <c r="AE1749" s="926"/>
    </row>
    <row r="1750" spans="1:31" ht="18" customHeight="1" thickBot="1" x14ac:dyDescent="0.25">
      <c r="A1750" s="1099" t="s">
        <v>946</v>
      </c>
      <c r="B1750" s="1100">
        <f>B1643+B1748</f>
        <v>12</v>
      </c>
      <c r="C1750" s="947"/>
      <c r="D1750" s="948" t="s">
        <v>944</v>
      </c>
      <c r="E1750" s="966">
        <f>E1643+E1748</f>
        <v>1820</v>
      </c>
      <c r="F1750" s="967">
        <f t="shared" ref="F1750:H1750" si="184">F1643+F1748</f>
        <v>660</v>
      </c>
      <c r="G1750" s="967">
        <f t="shared" si="184"/>
        <v>550</v>
      </c>
      <c r="H1750" s="968">
        <f t="shared" si="184"/>
        <v>-110</v>
      </c>
      <c r="I1750" s="948" t="s">
        <v>945</v>
      </c>
      <c r="J1750" s="963">
        <f>IF(SUM(J1643+J1748)=0,"",AVERAGE(J1543:J1642,J1648:J1747))</f>
        <v>1</v>
      </c>
      <c r="K1750" s="964" t="str">
        <f t="shared" ref="K1750:N1750" si="185">IF(SUM(K1643+K1748)=0,"",AVERAGE(K1543:K1642,K1648:K1747))</f>
        <v/>
      </c>
      <c r="L1750" s="964" t="str">
        <f t="shared" si="185"/>
        <v/>
      </c>
      <c r="M1750" s="964" t="str">
        <f t="shared" ref="M1750" si="186">IF(SUM(M1643+M1748)=0,"",AVERAGE(M1543:M1642,M1648:M1747))</f>
        <v/>
      </c>
      <c r="N1750" s="965" t="str">
        <f t="shared" si="185"/>
        <v/>
      </c>
      <c r="O1750" s="926"/>
      <c r="P1750" s="926"/>
      <c r="Q1750" s="926"/>
      <c r="R1750" s="926"/>
      <c r="S1750" s="926"/>
      <c r="T1750" s="926"/>
      <c r="U1750" s="926"/>
      <c r="V1750" s="926"/>
      <c r="W1750" s="926"/>
      <c r="X1750" s="926"/>
      <c r="Y1750" s="926"/>
      <c r="Z1750" s="926"/>
      <c r="AA1750" s="926"/>
      <c r="AB1750" s="926"/>
      <c r="AC1750" s="926"/>
      <c r="AD1750" s="926"/>
      <c r="AE1750" s="926"/>
    </row>
    <row r="1751" spans="1:31" ht="12" customHeight="1" thickBot="1" x14ac:dyDescent="0.25">
      <c r="A1751" s="1273"/>
      <c r="B1751" s="1274"/>
      <c r="C1751" s="961"/>
      <c r="D1751" s="961"/>
      <c r="E1751" s="961"/>
      <c r="F1751" s="961"/>
      <c r="G1751" s="961"/>
      <c r="H1751" s="961"/>
      <c r="I1751" s="961"/>
      <c r="J1751" s="962"/>
      <c r="K1751" s="962"/>
      <c r="L1751" s="962"/>
      <c r="M1751" s="962"/>
      <c r="N1751" s="934"/>
      <c r="O1751" s="926"/>
      <c r="P1751" s="926"/>
      <c r="Q1751" s="926"/>
      <c r="R1751" s="926"/>
      <c r="S1751" s="926"/>
      <c r="T1751" s="926"/>
      <c r="U1751" s="926"/>
      <c r="V1751" s="926"/>
      <c r="W1751" s="926"/>
      <c r="X1751" s="926"/>
      <c r="Y1751" s="926"/>
      <c r="Z1751" s="926"/>
      <c r="AA1751" s="926"/>
      <c r="AB1751" s="926"/>
      <c r="AC1751" s="926"/>
      <c r="AD1751" s="926"/>
      <c r="AE1751" s="926"/>
    </row>
    <row r="1752" spans="1:31" ht="13.5" thickBot="1" x14ac:dyDescent="0.25">
      <c r="A1752" s="1275"/>
      <c r="B1752" s="1275"/>
      <c r="C1752" s="925"/>
      <c r="D1752" s="925"/>
      <c r="E1752" s="925"/>
      <c r="F1752" s="925"/>
      <c r="G1752" s="925"/>
      <c r="H1752" s="925"/>
      <c r="I1752" s="925"/>
      <c r="J1752" s="926"/>
      <c r="K1752" s="926"/>
      <c r="L1752" s="926"/>
      <c r="M1752" s="926"/>
      <c r="N1752" s="926"/>
      <c r="O1752" s="926"/>
      <c r="P1752" s="926"/>
      <c r="Q1752" s="926"/>
      <c r="R1752" s="926"/>
      <c r="S1752" s="926"/>
      <c r="T1752" s="926"/>
      <c r="U1752" s="926"/>
      <c r="V1752" s="926"/>
      <c r="W1752" s="926"/>
      <c r="X1752" s="926"/>
      <c r="Y1752" s="926"/>
      <c r="Z1752" s="926"/>
      <c r="AA1752" s="926"/>
      <c r="AB1752" s="926"/>
      <c r="AC1752" s="926"/>
      <c r="AD1752" s="926"/>
      <c r="AE1752" s="926"/>
    </row>
    <row r="1753" spans="1:31" ht="24" customHeight="1" thickBot="1" x14ac:dyDescent="0.25">
      <c r="A1753" s="942" t="s">
        <v>687</v>
      </c>
      <c r="B1753" s="1301">
        <f>'Setup Page'!C16</f>
        <v>0</v>
      </c>
      <c r="C1753" s="1302"/>
      <c r="D1753" s="1303"/>
      <c r="E1753" s="1296" t="s">
        <v>739</v>
      </c>
      <c r="F1753" s="1297"/>
      <c r="G1753" s="1298"/>
      <c r="H1753" s="1299"/>
      <c r="I1753" s="1090" t="s">
        <v>928</v>
      </c>
      <c r="J1753" s="1298"/>
      <c r="K1753" s="1299"/>
      <c r="L1753" s="1299"/>
      <c r="M1753" s="1299"/>
      <c r="N1753" s="1300"/>
      <c r="O1753" s="926"/>
      <c r="P1753" s="926"/>
      <c r="Q1753" s="926"/>
      <c r="R1753" s="926"/>
      <c r="S1753" s="926"/>
      <c r="T1753" s="926"/>
      <c r="U1753" s="926"/>
      <c r="V1753" s="926"/>
      <c r="W1753" s="926"/>
      <c r="X1753" s="926"/>
      <c r="Y1753" s="926"/>
      <c r="Z1753" s="926"/>
      <c r="AA1753" s="926"/>
      <c r="AB1753" s="926"/>
      <c r="AC1753" s="926"/>
      <c r="AD1753" s="926"/>
      <c r="AE1753" s="926"/>
    </row>
    <row r="1754" spans="1:31" ht="12" customHeight="1" thickBot="1" x14ac:dyDescent="0.25">
      <c r="A1754" s="941"/>
      <c r="B1754" s="932"/>
      <c r="C1754" s="932"/>
      <c r="D1754" s="932"/>
      <c r="E1754" s="932"/>
      <c r="F1754" s="932"/>
      <c r="G1754" s="932"/>
      <c r="H1754" s="932"/>
      <c r="I1754" s="932"/>
      <c r="J1754" s="926"/>
      <c r="K1754" s="926"/>
      <c r="L1754" s="926"/>
      <c r="M1754" s="926"/>
      <c r="N1754" s="934"/>
      <c r="O1754" s="926"/>
      <c r="P1754" s="926"/>
      <c r="Q1754" s="926"/>
      <c r="R1754" s="926"/>
      <c r="S1754" s="926"/>
      <c r="T1754" s="926"/>
      <c r="U1754" s="926"/>
      <c r="V1754" s="926"/>
      <c r="W1754" s="926"/>
      <c r="X1754" s="926"/>
      <c r="Y1754" s="926"/>
      <c r="Z1754" s="926"/>
      <c r="AA1754" s="926"/>
      <c r="AB1754" s="926"/>
      <c r="AC1754" s="926"/>
      <c r="AD1754" s="926"/>
      <c r="AE1754" s="926"/>
    </row>
    <row r="1755" spans="1:31" ht="24" customHeight="1" x14ac:dyDescent="0.2">
      <c r="A1755" s="933" t="s">
        <v>684</v>
      </c>
      <c r="B1755" s="1287" t="s">
        <v>933</v>
      </c>
      <c r="C1755" s="1287"/>
      <c r="D1755" s="1287"/>
      <c r="E1755" s="1287"/>
      <c r="F1755" s="1287"/>
      <c r="G1755" s="1287"/>
      <c r="H1755" s="1287"/>
      <c r="I1755" s="1287"/>
      <c r="J1755" s="1287"/>
      <c r="K1755" s="1287"/>
      <c r="L1755" s="1287"/>
      <c r="M1755" s="1288"/>
      <c r="N1755" s="1289"/>
      <c r="O1755" s="926"/>
      <c r="P1755" s="926"/>
      <c r="Q1755" s="926"/>
      <c r="R1755" s="926"/>
      <c r="S1755" s="926"/>
      <c r="T1755" s="926"/>
      <c r="U1755" s="926"/>
      <c r="V1755" s="926"/>
      <c r="W1755" s="926"/>
      <c r="X1755" s="926"/>
      <c r="Y1755" s="926"/>
      <c r="Z1755" s="926"/>
      <c r="AA1755" s="926"/>
      <c r="AB1755" s="926"/>
      <c r="AC1755" s="926"/>
      <c r="AD1755" s="926"/>
      <c r="AE1755" s="926"/>
    </row>
    <row r="1756" spans="1:31" ht="21" customHeight="1" x14ac:dyDescent="0.2">
      <c r="A1756" s="927"/>
      <c r="B1756" s="1087"/>
      <c r="C1756" s="1087"/>
      <c r="D1756" s="1087"/>
      <c r="E1756" s="1292" t="s">
        <v>837</v>
      </c>
      <c r="F1756" s="1292" t="s">
        <v>735</v>
      </c>
      <c r="G1756" s="1292" t="s">
        <v>926</v>
      </c>
      <c r="H1756" s="1292" t="s">
        <v>927</v>
      </c>
      <c r="I1756" s="1087"/>
      <c r="J1756" s="1293" t="s">
        <v>756</v>
      </c>
      <c r="K1756" s="1293"/>
      <c r="L1756" s="1293"/>
      <c r="M1756" s="1294"/>
      <c r="N1756" s="1295"/>
      <c r="O1756" s="945"/>
      <c r="P1756" s="946"/>
      <c r="Q1756" s="926"/>
      <c r="R1756" s="926"/>
      <c r="S1756" s="926"/>
      <c r="T1756" s="926"/>
      <c r="U1756" s="926"/>
      <c r="V1756" s="926"/>
      <c r="W1756" s="926"/>
      <c r="X1756" s="926"/>
      <c r="Y1756" s="926"/>
      <c r="Z1756" s="926"/>
      <c r="AA1756" s="926"/>
      <c r="AB1756" s="926"/>
      <c r="AC1756" s="926"/>
      <c r="AD1756" s="926"/>
      <c r="AE1756" s="926"/>
    </row>
    <row r="1757" spans="1:31" ht="30" customHeight="1" thickBot="1" x14ac:dyDescent="0.25">
      <c r="A1757" s="950" t="s">
        <v>755</v>
      </c>
      <c r="B1757" s="1088" t="s">
        <v>686</v>
      </c>
      <c r="C1757" s="1088" t="s">
        <v>737</v>
      </c>
      <c r="D1757" s="1088" t="s">
        <v>738</v>
      </c>
      <c r="E1757" s="1280"/>
      <c r="F1757" s="1280"/>
      <c r="G1757" s="1280"/>
      <c r="H1757" s="1280"/>
      <c r="I1757" s="1088" t="s">
        <v>736</v>
      </c>
      <c r="J1757" s="1013" t="s">
        <v>757</v>
      </c>
      <c r="K1757" s="1013" t="s">
        <v>758</v>
      </c>
      <c r="L1757" s="1013" t="s">
        <v>759</v>
      </c>
      <c r="M1757" s="1013" t="s">
        <v>760</v>
      </c>
      <c r="N1757" s="1014" t="s">
        <v>857</v>
      </c>
      <c r="O1757" s="945"/>
      <c r="P1757" s="946"/>
      <c r="Q1757" s="926"/>
      <c r="R1757" s="926"/>
      <c r="S1757" s="926"/>
      <c r="T1757" s="926"/>
      <c r="U1757" s="926"/>
      <c r="V1757" s="926"/>
      <c r="W1757" s="926"/>
      <c r="X1757" s="926"/>
      <c r="Y1757" s="926"/>
      <c r="Z1757" s="926"/>
      <c r="AA1757" s="926"/>
      <c r="AB1757" s="926"/>
      <c r="AC1757" s="926"/>
      <c r="AD1757" s="926"/>
      <c r="AE1757" s="926"/>
    </row>
    <row r="1758" spans="1:31" ht="15" customHeight="1" x14ac:dyDescent="0.2">
      <c r="A1758" s="1032" t="str">
        <f>IF(B1758=0,"Insert Room Name First","Class Room")</f>
        <v>Insert Room Name First</v>
      </c>
      <c r="B1758" s="937"/>
      <c r="C1758" s="893"/>
      <c r="D1758" s="893"/>
      <c r="E1758" s="890">
        <f>C1758*D1758</f>
        <v>0</v>
      </c>
      <c r="F1758" s="890">
        <f>IF(A1758="Insert Room Name First",0,ROUND(E1758/VLOOKUP(A1758,'Teaching Areas'!$A$2:$B$15,2,FALSE),0))</f>
        <v>0</v>
      </c>
      <c r="G1758" s="893"/>
      <c r="H1758" s="890" t="str">
        <f>IF(F1758=0,"",G1758-F1758)</f>
        <v/>
      </c>
      <c r="I1758" s="982"/>
      <c r="J1758" s="922"/>
      <c r="K1758" s="922"/>
      <c r="L1758" s="922"/>
      <c r="M1758" s="922"/>
      <c r="N1758" s="924"/>
      <c r="O1758" s="926"/>
      <c r="P1758" s="926"/>
      <c r="Q1758" s="926"/>
      <c r="R1758" s="926"/>
      <c r="S1758" s="926"/>
      <c r="T1758" s="926"/>
      <c r="U1758" s="926"/>
      <c r="V1758" s="926"/>
      <c r="W1758" s="926"/>
      <c r="X1758" s="926"/>
      <c r="Y1758" s="926"/>
      <c r="Z1758" s="926"/>
      <c r="AA1758" s="926"/>
      <c r="AB1758" s="926"/>
      <c r="AC1758" s="926"/>
      <c r="AD1758" s="926"/>
      <c r="AE1758" s="926"/>
    </row>
    <row r="1759" spans="1:31" ht="15" customHeight="1" x14ac:dyDescent="0.2">
      <c r="A1759" s="1032" t="str">
        <f t="shared" ref="A1759:A1822" si="187">IF(B1759=0,"Insert Room Name First","Class Room")</f>
        <v>Insert Room Name First</v>
      </c>
      <c r="B1759" s="938"/>
      <c r="C1759" s="891"/>
      <c r="D1759" s="891"/>
      <c r="E1759" s="984">
        <f t="shared" ref="E1759:E1857" si="188">C1759*D1759</f>
        <v>0</v>
      </c>
      <c r="F1759" s="890">
        <f>IF(A1759="Insert Room Name First",0,ROUND(E1759/VLOOKUP(A1759,'Teaching Areas'!$A$2:$B$15,2,FALSE),0))</f>
        <v>0</v>
      </c>
      <c r="G1759" s="891"/>
      <c r="H1759" s="890" t="str">
        <f t="shared" ref="H1759:H1857" si="189">IF(F1759=0,"",G1759-F1759)</f>
        <v/>
      </c>
      <c r="I1759" s="983"/>
      <c r="J1759" s="923"/>
      <c r="K1759" s="922"/>
      <c r="L1759" s="922"/>
      <c r="M1759" s="922"/>
      <c r="N1759" s="924"/>
      <c r="O1759" s="926"/>
      <c r="P1759" s="926"/>
      <c r="Q1759" s="926"/>
      <c r="R1759" s="926"/>
      <c r="S1759" s="926"/>
      <c r="T1759" s="926"/>
      <c r="U1759" s="926"/>
      <c r="V1759" s="926"/>
      <c r="W1759" s="926"/>
      <c r="X1759" s="926"/>
      <c r="Y1759" s="926"/>
      <c r="Z1759" s="926"/>
      <c r="AA1759" s="926"/>
      <c r="AB1759" s="926"/>
      <c r="AC1759" s="926"/>
      <c r="AD1759" s="926"/>
      <c r="AE1759" s="926"/>
    </row>
    <row r="1760" spans="1:31" ht="15" customHeight="1" x14ac:dyDescent="0.2">
      <c r="A1760" s="1032" t="str">
        <f t="shared" si="187"/>
        <v>Insert Room Name First</v>
      </c>
      <c r="B1760" s="938"/>
      <c r="C1760" s="891"/>
      <c r="D1760" s="891"/>
      <c r="E1760" s="984">
        <f t="shared" si="188"/>
        <v>0</v>
      </c>
      <c r="F1760" s="890">
        <f>IF(A1760="Insert Room Name First",0,ROUND(E1760/VLOOKUP(A1760,'Teaching Areas'!$A$2:$B$15,2,FALSE),0))</f>
        <v>0</v>
      </c>
      <c r="G1760" s="891"/>
      <c r="H1760" s="890" t="str">
        <f t="shared" si="189"/>
        <v/>
      </c>
      <c r="I1760" s="983"/>
      <c r="J1760" s="923"/>
      <c r="K1760" s="922"/>
      <c r="L1760" s="922"/>
      <c r="M1760" s="922"/>
      <c r="N1760" s="924"/>
      <c r="O1760" s="926"/>
      <c r="P1760" s="926"/>
      <c r="Q1760" s="926"/>
      <c r="R1760" s="926"/>
      <c r="S1760" s="926"/>
      <c r="T1760" s="926"/>
      <c r="U1760" s="926"/>
      <c r="V1760" s="926"/>
      <c r="W1760" s="926"/>
      <c r="X1760" s="926"/>
      <c r="Y1760" s="926"/>
      <c r="Z1760" s="926"/>
      <c r="AA1760" s="926"/>
      <c r="AB1760" s="926"/>
      <c r="AC1760" s="926"/>
      <c r="AD1760" s="926"/>
      <c r="AE1760" s="926"/>
    </row>
    <row r="1761" spans="1:31" ht="15" customHeight="1" x14ac:dyDescent="0.2">
      <c r="A1761" s="1032" t="str">
        <f t="shared" si="187"/>
        <v>Insert Room Name First</v>
      </c>
      <c r="B1761" s="938"/>
      <c r="C1761" s="891"/>
      <c r="D1761" s="891"/>
      <c r="E1761" s="984">
        <f t="shared" si="188"/>
        <v>0</v>
      </c>
      <c r="F1761" s="890">
        <f>IF(A1761="Insert Room Name First",0,ROUND(E1761/VLOOKUP(A1761,'Teaching Areas'!$A$2:$B$15,2,FALSE),0))</f>
        <v>0</v>
      </c>
      <c r="G1761" s="891"/>
      <c r="H1761" s="890" t="str">
        <f t="shared" si="189"/>
        <v/>
      </c>
      <c r="I1761" s="983"/>
      <c r="J1761" s="923"/>
      <c r="K1761" s="922"/>
      <c r="L1761" s="922"/>
      <c r="M1761" s="922"/>
      <c r="N1761" s="924"/>
      <c r="O1761" s="926"/>
      <c r="P1761" s="926"/>
      <c r="Q1761" s="926"/>
      <c r="R1761" s="926"/>
      <c r="S1761" s="926"/>
      <c r="T1761" s="926"/>
      <c r="U1761" s="926"/>
      <c r="V1761" s="926"/>
      <c r="W1761" s="926"/>
      <c r="X1761" s="926"/>
      <c r="Y1761" s="926"/>
      <c r="Z1761" s="926"/>
      <c r="AA1761" s="926"/>
      <c r="AB1761" s="926"/>
      <c r="AC1761" s="926"/>
      <c r="AD1761" s="926"/>
      <c r="AE1761" s="926"/>
    </row>
    <row r="1762" spans="1:31" ht="15" customHeight="1" x14ac:dyDescent="0.2">
      <c r="A1762" s="1032" t="str">
        <f t="shared" si="187"/>
        <v>Insert Room Name First</v>
      </c>
      <c r="B1762" s="938"/>
      <c r="C1762" s="891"/>
      <c r="D1762" s="891"/>
      <c r="E1762" s="984">
        <f t="shared" si="188"/>
        <v>0</v>
      </c>
      <c r="F1762" s="890">
        <f>IF(A1762="Insert Room Name First",0,ROUND(E1762/VLOOKUP(A1762,'Teaching Areas'!$A$2:$B$15,2,FALSE),0))</f>
        <v>0</v>
      </c>
      <c r="G1762" s="891"/>
      <c r="H1762" s="890" t="str">
        <f t="shared" si="189"/>
        <v/>
      </c>
      <c r="I1762" s="983"/>
      <c r="J1762" s="923"/>
      <c r="K1762" s="922"/>
      <c r="L1762" s="922"/>
      <c r="M1762" s="922"/>
      <c r="N1762" s="924"/>
      <c r="O1762" s="926"/>
      <c r="P1762" s="926"/>
      <c r="Q1762" s="926"/>
      <c r="R1762" s="926"/>
      <c r="S1762" s="926"/>
      <c r="T1762" s="926"/>
      <c r="U1762" s="926"/>
      <c r="V1762" s="926"/>
      <c r="W1762" s="926"/>
      <c r="X1762" s="926"/>
      <c r="Y1762" s="926"/>
      <c r="Z1762" s="926"/>
      <c r="AA1762" s="926"/>
      <c r="AB1762" s="926"/>
      <c r="AC1762" s="926"/>
      <c r="AD1762" s="926"/>
      <c r="AE1762" s="926"/>
    </row>
    <row r="1763" spans="1:31" ht="15" customHeight="1" x14ac:dyDescent="0.2">
      <c r="A1763" s="1032" t="str">
        <f t="shared" si="187"/>
        <v>Insert Room Name First</v>
      </c>
      <c r="B1763" s="938"/>
      <c r="C1763" s="891"/>
      <c r="D1763" s="891"/>
      <c r="E1763" s="984">
        <f t="shared" si="188"/>
        <v>0</v>
      </c>
      <c r="F1763" s="890">
        <f>IF(A1763="Insert Room Name First",0,ROUND(E1763/VLOOKUP(A1763,'Teaching Areas'!$A$2:$B$15,2,FALSE),0))</f>
        <v>0</v>
      </c>
      <c r="G1763" s="891"/>
      <c r="H1763" s="890" t="str">
        <f t="shared" si="189"/>
        <v/>
      </c>
      <c r="I1763" s="983"/>
      <c r="J1763" s="923"/>
      <c r="K1763" s="922"/>
      <c r="L1763" s="922"/>
      <c r="M1763" s="922"/>
      <c r="N1763" s="924"/>
      <c r="O1763" s="926"/>
      <c r="P1763" s="926"/>
      <c r="Q1763" s="926"/>
      <c r="R1763" s="926"/>
      <c r="S1763" s="926"/>
      <c r="T1763" s="926"/>
      <c r="U1763" s="926"/>
      <c r="V1763" s="926"/>
      <c r="W1763" s="926"/>
      <c r="X1763" s="926"/>
      <c r="Y1763" s="926"/>
      <c r="Z1763" s="926"/>
      <c r="AA1763" s="926"/>
      <c r="AB1763" s="926"/>
      <c r="AC1763" s="926"/>
      <c r="AD1763" s="926"/>
      <c r="AE1763" s="926"/>
    </row>
    <row r="1764" spans="1:31" ht="15" customHeight="1" x14ac:dyDescent="0.2">
      <c r="A1764" s="1032" t="str">
        <f t="shared" si="187"/>
        <v>Insert Room Name First</v>
      </c>
      <c r="B1764" s="938"/>
      <c r="C1764" s="891"/>
      <c r="D1764" s="891"/>
      <c r="E1764" s="984">
        <f t="shared" si="188"/>
        <v>0</v>
      </c>
      <c r="F1764" s="890">
        <f>IF(A1764="Insert Room Name First",0,ROUND(E1764/VLOOKUP(A1764,'Teaching Areas'!$A$2:$B$15,2,FALSE),0))</f>
        <v>0</v>
      </c>
      <c r="G1764" s="891"/>
      <c r="H1764" s="890" t="str">
        <f t="shared" si="189"/>
        <v/>
      </c>
      <c r="I1764" s="983"/>
      <c r="J1764" s="923"/>
      <c r="K1764" s="922"/>
      <c r="L1764" s="922"/>
      <c r="M1764" s="922"/>
      <c r="N1764" s="924"/>
      <c r="O1764" s="926"/>
      <c r="P1764" s="926"/>
      <c r="Q1764" s="926"/>
      <c r="R1764" s="926"/>
      <c r="S1764" s="926"/>
      <c r="T1764" s="926"/>
      <c r="U1764" s="926"/>
      <c r="V1764" s="926"/>
      <c r="W1764" s="926"/>
      <c r="X1764" s="926"/>
      <c r="Y1764" s="926"/>
      <c r="Z1764" s="926"/>
      <c r="AA1764" s="926"/>
      <c r="AB1764" s="926"/>
      <c r="AC1764" s="926"/>
      <c r="AD1764" s="926"/>
      <c r="AE1764" s="926"/>
    </row>
    <row r="1765" spans="1:31" ht="15" customHeight="1" x14ac:dyDescent="0.2">
      <c r="A1765" s="1032" t="str">
        <f t="shared" si="187"/>
        <v>Insert Room Name First</v>
      </c>
      <c r="B1765" s="938"/>
      <c r="C1765" s="891"/>
      <c r="D1765" s="891"/>
      <c r="E1765" s="984">
        <f t="shared" si="188"/>
        <v>0</v>
      </c>
      <c r="F1765" s="890">
        <f>IF(A1765="Insert Room Name First",0,ROUND(E1765/VLOOKUP(A1765,'Teaching Areas'!$A$2:$B$15,2,FALSE),0))</f>
        <v>0</v>
      </c>
      <c r="G1765" s="891"/>
      <c r="H1765" s="890" t="str">
        <f t="shared" si="189"/>
        <v/>
      </c>
      <c r="I1765" s="983"/>
      <c r="J1765" s="923"/>
      <c r="K1765" s="922"/>
      <c r="L1765" s="922"/>
      <c r="M1765" s="922"/>
      <c r="N1765" s="924"/>
      <c r="O1765" s="926"/>
      <c r="P1765" s="926"/>
      <c r="Q1765" s="926"/>
      <c r="R1765" s="926"/>
      <c r="S1765" s="926"/>
      <c r="T1765" s="926"/>
      <c r="U1765" s="926"/>
      <c r="V1765" s="926"/>
      <c r="W1765" s="926"/>
      <c r="X1765" s="926"/>
      <c r="Y1765" s="926"/>
      <c r="Z1765" s="926"/>
      <c r="AA1765" s="926"/>
      <c r="AB1765" s="926"/>
      <c r="AC1765" s="926"/>
      <c r="AD1765" s="926"/>
      <c r="AE1765" s="926"/>
    </row>
    <row r="1766" spans="1:31" ht="15" customHeight="1" x14ac:dyDescent="0.2">
      <c r="A1766" s="1032" t="str">
        <f t="shared" si="187"/>
        <v>Insert Room Name First</v>
      </c>
      <c r="B1766" s="938"/>
      <c r="C1766" s="891"/>
      <c r="D1766" s="891"/>
      <c r="E1766" s="984">
        <f t="shared" si="188"/>
        <v>0</v>
      </c>
      <c r="F1766" s="890">
        <f>IF(A1766="Insert Room Name First",0,ROUND(E1766/VLOOKUP(A1766,'Teaching Areas'!$A$2:$B$15,2,FALSE),0))</f>
        <v>0</v>
      </c>
      <c r="G1766" s="891"/>
      <c r="H1766" s="890" t="str">
        <f t="shared" si="189"/>
        <v/>
      </c>
      <c r="I1766" s="983"/>
      <c r="J1766" s="923"/>
      <c r="K1766" s="922"/>
      <c r="L1766" s="922"/>
      <c r="M1766" s="922"/>
      <c r="N1766" s="924"/>
      <c r="O1766" s="926"/>
      <c r="P1766" s="926"/>
      <c r="Q1766" s="926"/>
      <c r="R1766" s="926"/>
      <c r="S1766" s="926"/>
      <c r="T1766" s="926"/>
      <c r="U1766" s="926"/>
      <c r="V1766" s="926"/>
      <c r="W1766" s="926"/>
      <c r="X1766" s="926"/>
      <c r="Y1766" s="926"/>
      <c r="Z1766" s="926"/>
      <c r="AA1766" s="926"/>
      <c r="AB1766" s="926"/>
      <c r="AC1766" s="926"/>
      <c r="AD1766" s="926"/>
      <c r="AE1766" s="926"/>
    </row>
    <row r="1767" spans="1:31" ht="15" customHeight="1" x14ac:dyDescent="0.2">
      <c r="A1767" s="1032" t="str">
        <f t="shared" si="187"/>
        <v>Insert Room Name First</v>
      </c>
      <c r="B1767" s="938"/>
      <c r="C1767" s="891"/>
      <c r="D1767" s="891"/>
      <c r="E1767" s="984">
        <f t="shared" si="188"/>
        <v>0</v>
      </c>
      <c r="F1767" s="890">
        <f>IF(A1767="Insert Room Name First",0,ROUND(E1767/VLOOKUP(A1767,'Teaching Areas'!$A$2:$B$15,2,FALSE),0))</f>
        <v>0</v>
      </c>
      <c r="G1767" s="891"/>
      <c r="H1767" s="890" t="str">
        <f t="shared" si="189"/>
        <v/>
      </c>
      <c r="I1767" s="983"/>
      <c r="J1767" s="923"/>
      <c r="K1767" s="922"/>
      <c r="L1767" s="922"/>
      <c r="M1767" s="922"/>
      <c r="N1767" s="924"/>
      <c r="O1767" s="926"/>
      <c r="P1767" s="926"/>
      <c r="Q1767" s="926"/>
      <c r="R1767" s="926"/>
      <c r="S1767" s="926"/>
      <c r="T1767" s="926"/>
      <c r="U1767" s="926"/>
      <c r="V1767" s="926"/>
      <c r="W1767" s="926"/>
      <c r="X1767" s="926"/>
      <c r="Y1767" s="926"/>
      <c r="Z1767" s="926"/>
      <c r="AA1767" s="926"/>
      <c r="AB1767" s="926"/>
      <c r="AC1767" s="926"/>
      <c r="AD1767" s="926"/>
      <c r="AE1767" s="926"/>
    </row>
    <row r="1768" spans="1:31" ht="15" customHeight="1" x14ac:dyDescent="0.2">
      <c r="A1768" s="1032" t="str">
        <f t="shared" si="187"/>
        <v>Insert Room Name First</v>
      </c>
      <c r="B1768" s="938"/>
      <c r="C1768" s="891"/>
      <c r="D1768" s="891"/>
      <c r="E1768" s="984">
        <f t="shared" si="188"/>
        <v>0</v>
      </c>
      <c r="F1768" s="890">
        <f>IF(A1768="Insert Room Name First",0,ROUND(E1768/VLOOKUP(A1768,'Teaching Areas'!$A$2:$B$15,2,FALSE),0))</f>
        <v>0</v>
      </c>
      <c r="G1768" s="891"/>
      <c r="H1768" s="890" t="str">
        <f t="shared" si="189"/>
        <v/>
      </c>
      <c r="I1768" s="983"/>
      <c r="J1768" s="923"/>
      <c r="K1768" s="922"/>
      <c r="L1768" s="922"/>
      <c r="M1768" s="922"/>
      <c r="N1768" s="924"/>
      <c r="O1768" s="926"/>
      <c r="P1768" s="926"/>
      <c r="Q1768" s="926"/>
      <c r="R1768" s="926"/>
      <c r="S1768" s="926"/>
      <c r="T1768" s="926"/>
      <c r="U1768" s="926"/>
      <c r="V1768" s="926"/>
      <c r="W1768" s="926"/>
      <c r="X1768" s="926"/>
      <c r="Y1768" s="926"/>
      <c r="Z1768" s="926"/>
      <c r="AA1768" s="926"/>
      <c r="AB1768" s="926"/>
      <c r="AC1768" s="926"/>
      <c r="AD1768" s="926"/>
      <c r="AE1768" s="926"/>
    </row>
    <row r="1769" spans="1:31" ht="15" customHeight="1" x14ac:dyDescent="0.2">
      <c r="A1769" s="1032" t="str">
        <f t="shared" si="187"/>
        <v>Insert Room Name First</v>
      </c>
      <c r="B1769" s="938"/>
      <c r="C1769" s="891"/>
      <c r="D1769" s="891"/>
      <c r="E1769" s="984">
        <f t="shared" si="188"/>
        <v>0</v>
      </c>
      <c r="F1769" s="890">
        <f>IF(A1769="Insert Room Name First",0,ROUND(E1769/VLOOKUP(A1769,'Teaching Areas'!$A$2:$B$15,2,FALSE),0))</f>
        <v>0</v>
      </c>
      <c r="G1769" s="891"/>
      <c r="H1769" s="890" t="str">
        <f t="shared" si="189"/>
        <v/>
      </c>
      <c r="I1769" s="983"/>
      <c r="J1769" s="923"/>
      <c r="K1769" s="922"/>
      <c r="L1769" s="922"/>
      <c r="M1769" s="922"/>
      <c r="N1769" s="924"/>
      <c r="O1769" s="926"/>
      <c r="P1769" s="926"/>
      <c r="Q1769" s="926"/>
      <c r="R1769" s="926"/>
      <c r="S1769" s="926"/>
      <c r="T1769" s="926"/>
      <c r="U1769" s="926"/>
      <c r="V1769" s="926"/>
      <c r="W1769" s="926"/>
      <c r="X1769" s="926"/>
      <c r="Y1769" s="926"/>
      <c r="Z1769" s="926"/>
      <c r="AA1769" s="926"/>
      <c r="AB1769" s="926"/>
      <c r="AC1769" s="926"/>
      <c r="AD1769" s="926"/>
      <c r="AE1769" s="926"/>
    </row>
    <row r="1770" spans="1:31" ht="15" customHeight="1" x14ac:dyDescent="0.2">
      <c r="A1770" s="1032" t="str">
        <f t="shared" si="187"/>
        <v>Insert Room Name First</v>
      </c>
      <c r="B1770" s="938"/>
      <c r="C1770" s="891"/>
      <c r="D1770" s="891"/>
      <c r="E1770" s="984">
        <f t="shared" si="188"/>
        <v>0</v>
      </c>
      <c r="F1770" s="890">
        <f>IF(A1770="Insert Room Name First",0,ROUND(E1770/VLOOKUP(A1770,'Teaching Areas'!$A$2:$B$15,2,FALSE),0))</f>
        <v>0</v>
      </c>
      <c r="G1770" s="891"/>
      <c r="H1770" s="890" t="str">
        <f t="shared" si="189"/>
        <v/>
      </c>
      <c r="I1770" s="983"/>
      <c r="J1770" s="923"/>
      <c r="K1770" s="922"/>
      <c r="L1770" s="922"/>
      <c r="M1770" s="922"/>
      <c r="N1770" s="924"/>
      <c r="O1770" s="926"/>
      <c r="P1770" s="926"/>
      <c r="Q1770" s="926"/>
      <c r="R1770" s="926"/>
      <c r="S1770" s="926"/>
      <c r="T1770" s="926"/>
      <c r="U1770" s="926"/>
      <c r="V1770" s="926"/>
      <c r="W1770" s="926"/>
      <c r="X1770" s="926"/>
      <c r="Y1770" s="926"/>
      <c r="Z1770" s="926"/>
      <c r="AA1770" s="926"/>
      <c r="AB1770" s="926"/>
      <c r="AC1770" s="926"/>
      <c r="AD1770" s="926"/>
      <c r="AE1770" s="926"/>
    </row>
    <row r="1771" spans="1:31" ht="15" customHeight="1" x14ac:dyDescent="0.2">
      <c r="A1771" s="1032" t="str">
        <f t="shared" si="187"/>
        <v>Insert Room Name First</v>
      </c>
      <c r="B1771" s="938"/>
      <c r="C1771" s="891"/>
      <c r="D1771" s="891"/>
      <c r="E1771" s="984">
        <f t="shared" si="188"/>
        <v>0</v>
      </c>
      <c r="F1771" s="890">
        <f>IF(A1771="Insert Room Name First",0,ROUND(E1771/VLOOKUP(A1771,'Teaching Areas'!$A$2:$B$15,2,FALSE),0))</f>
        <v>0</v>
      </c>
      <c r="G1771" s="891"/>
      <c r="H1771" s="890" t="str">
        <f t="shared" si="189"/>
        <v/>
      </c>
      <c r="I1771" s="983"/>
      <c r="J1771" s="923"/>
      <c r="K1771" s="922"/>
      <c r="L1771" s="922"/>
      <c r="M1771" s="922"/>
      <c r="N1771" s="924"/>
      <c r="O1771" s="926"/>
      <c r="P1771" s="926"/>
      <c r="Q1771" s="926"/>
      <c r="R1771" s="926"/>
      <c r="S1771" s="926"/>
      <c r="T1771" s="926"/>
      <c r="U1771" s="926"/>
      <c r="V1771" s="926"/>
      <c r="W1771" s="926"/>
      <c r="X1771" s="926"/>
      <c r="Y1771" s="926"/>
      <c r="Z1771" s="926"/>
      <c r="AA1771" s="926"/>
      <c r="AB1771" s="926"/>
      <c r="AC1771" s="926"/>
      <c r="AD1771" s="926"/>
      <c r="AE1771" s="926"/>
    </row>
    <row r="1772" spans="1:31" ht="15" customHeight="1" x14ac:dyDescent="0.2">
      <c r="A1772" s="1032" t="str">
        <f t="shared" si="187"/>
        <v>Insert Room Name First</v>
      </c>
      <c r="B1772" s="938"/>
      <c r="C1772" s="891"/>
      <c r="D1772" s="891"/>
      <c r="E1772" s="984">
        <f t="shared" si="188"/>
        <v>0</v>
      </c>
      <c r="F1772" s="890">
        <f>IF(A1772="Insert Room Name First",0,ROUND(E1772/VLOOKUP(A1772,'Teaching Areas'!$A$2:$B$15,2,FALSE),0))</f>
        <v>0</v>
      </c>
      <c r="G1772" s="891"/>
      <c r="H1772" s="890" t="str">
        <f t="shared" si="189"/>
        <v/>
      </c>
      <c r="I1772" s="983"/>
      <c r="J1772" s="923"/>
      <c r="K1772" s="922"/>
      <c r="L1772" s="922"/>
      <c r="M1772" s="922"/>
      <c r="N1772" s="924"/>
      <c r="O1772" s="926"/>
      <c r="P1772" s="926"/>
      <c r="Q1772" s="926"/>
      <c r="R1772" s="926"/>
      <c r="S1772" s="926"/>
      <c r="T1772" s="926"/>
      <c r="U1772" s="926"/>
      <c r="V1772" s="926"/>
      <c r="W1772" s="926"/>
      <c r="X1772" s="926"/>
      <c r="Y1772" s="926"/>
      <c r="Z1772" s="926"/>
      <c r="AA1772" s="926"/>
      <c r="AB1772" s="926"/>
      <c r="AC1772" s="926"/>
      <c r="AD1772" s="926"/>
      <c r="AE1772" s="926"/>
    </row>
    <row r="1773" spans="1:31" ht="15" customHeight="1" x14ac:dyDescent="0.2">
      <c r="A1773" s="1032" t="str">
        <f t="shared" si="187"/>
        <v>Insert Room Name First</v>
      </c>
      <c r="B1773" s="938"/>
      <c r="C1773" s="891"/>
      <c r="D1773" s="891"/>
      <c r="E1773" s="984">
        <f t="shared" si="188"/>
        <v>0</v>
      </c>
      <c r="F1773" s="890">
        <f>IF(A1773="Insert Room Name First",0,ROUND(E1773/VLOOKUP(A1773,'Teaching Areas'!$A$2:$B$15,2,FALSE),0))</f>
        <v>0</v>
      </c>
      <c r="G1773" s="891"/>
      <c r="H1773" s="890" t="str">
        <f t="shared" si="189"/>
        <v/>
      </c>
      <c r="I1773" s="983"/>
      <c r="J1773" s="923"/>
      <c r="K1773" s="922"/>
      <c r="L1773" s="922"/>
      <c r="M1773" s="922"/>
      <c r="N1773" s="924"/>
      <c r="O1773" s="926"/>
      <c r="P1773" s="926"/>
      <c r="Q1773" s="926"/>
      <c r="R1773" s="926"/>
      <c r="S1773" s="926"/>
      <c r="T1773" s="926"/>
      <c r="U1773" s="926"/>
      <c r="V1773" s="926"/>
      <c r="W1773" s="926"/>
      <c r="X1773" s="926"/>
      <c r="Y1773" s="926"/>
      <c r="Z1773" s="926"/>
      <c r="AA1773" s="926"/>
      <c r="AB1773" s="926"/>
      <c r="AC1773" s="926"/>
      <c r="AD1773" s="926"/>
      <c r="AE1773" s="926"/>
    </row>
    <row r="1774" spans="1:31" ht="15" customHeight="1" x14ac:dyDescent="0.2">
      <c r="A1774" s="1032" t="str">
        <f t="shared" si="187"/>
        <v>Insert Room Name First</v>
      </c>
      <c r="B1774" s="938"/>
      <c r="C1774" s="891"/>
      <c r="D1774" s="891"/>
      <c r="E1774" s="984">
        <f t="shared" si="188"/>
        <v>0</v>
      </c>
      <c r="F1774" s="890">
        <f>IF(A1774="Insert Room Name First",0,ROUND(E1774/VLOOKUP(A1774,'Teaching Areas'!$A$2:$B$15,2,FALSE),0))</f>
        <v>0</v>
      </c>
      <c r="G1774" s="891"/>
      <c r="H1774" s="890" t="str">
        <f t="shared" si="189"/>
        <v/>
      </c>
      <c r="I1774" s="983"/>
      <c r="J1774" s="923"/>
      <c r="K1774" s="922"/>
      <c r="L1774" s="922"/>
      <c r="M1774" s="922"/>
      <c r="N1774" s="924"/>
      <c r="O1774" s="926"/>
      <c r="P1774" s="926"/>
      <c r="Q1774" s="926"/>
      <c r="R1774" s="926"/>
      <c r="S1774" s="926"/>
      <c r="T1774" s="926"/>
      <c r="U1774" s="926"/>
      <c r="V1774" s="926"/>
      <c r="W1774" s="926"/>
      <c r="X1774" s="926"/>
      <c r="Y1774" s="926"/>
      <c r="Z1774" s="926"/>
      <c r="AA1774" s="926"/>
      <c r="AB1774" s="926"/>
      <c r="AC1774" s="926"/>
      <c r="AD1774" s="926"/>
      <c r="AE1774" s="926"/>
    </row>
    <row r="1775" spans="1:31" ht="15" customHeight="1" x14ac:dyDescent="0.2">
      <c r="A1775" s="1032" t="str">
        <f t="shared" si="187"/>
        <v>Insert Room Name First</v>
      </c>
      <c r="B1775" s="938"/>
      <c r="C1775" s="891"/>
      <c r="D1775" s="891"/>
      <c r="E1775" s="984">
        <f t="shared" si="188"/>
        <v>0</v>
      </c>
      <c r="F1775" s="890">
        <f>IF(A1775="Insert Room Name First",0,ROUND(E1775/VLOOKUP(A1775,'Teaching Areas'!$A$2:$B$15,2,FALSE),0))</f>
        <v>0</v>
      </c>
      <c r="G1775" s="891"/>
      <c r="H1775" s="890" t="str">
        <f t="shared" si="189"/>
        <v/>
      </c>
      <c r="I1775" s="983"/>
      <c r="J1775" s="923"/>
      <c r="K1775" s="922"/>
      <c r="L1775" s="922"/>
      <c r="M1775" s="922"/>
      <c r="N1775" s="924"/>
      <c r="O1775" s="926"/>
      <c r="P1775" s="926"/>
      <c r="Q1775" s="926"/>
      <c r="R1775" s="926"/>
      <c r="S1775" s="926"/>
      <c r="T1775" s="926"/>
      <c r="U1775" s="926"/>
      <c r="V1775" s="926"/>
      <c r="W1775" s="926"/>
      <c r="X1775" s="926"/>
      <c r="Y1775" s="926"/>
      <c r="Z1775" s="926"/>
      <c r="AA1775" s="926"/>
      <c r="AB1775" s="926"/>
      <c r="AC1775" s="926"/>
      <c r="AD1775" s="926"/>
      <c r="AE1775" s="926"/>
    </row>
    <row r="1776" spans="1:31" ht="15" customHeight="1" x14ac:dyDescent="0.2">
      <c r="A1776" s="1032" t="str">
        <f t="shared" si="187"/>
        <v>Insert Room Name First</v>
      </c>
      <c r="B1776" s="938"/>
      <c r="C1776" s="891"/>
      <c r="D1776" s="891"/>
      <c r="E1776" s="984">
        <f t="shared" si="188"/>
        <v>0</v>
      </c>
      <c r="F1776" s="890">
        <f>IF(A1776="Insert Room Name First",0,ROUND(E1776/VLOOKUP(A1776,'Teaching Areas'!$A$2:$B$15,2,FALSE),0))</f>
        <v>0</v>
      </c>
      <c r="G1776" s="891"/>
      <c r="H1776" s="890" t="str">
        <f t="shared" si="189"/>
        <v/>
      </c>
      <c r="I1776" s="983"/>
      <c r="J1776" s="923"/>
      <c r="K1776" s="922"/>
      <c r="L1776" s="922"/>
      <c r="M1776" s="922"/>
      <c r="N1776" s="924"/>
      <c r="O1776" s="926"/>
      <c r="P1776" s="926"/>
      <c r="Q1776" s="926"/>
      <c r="R1776" s="926"/>
      <c r="S1776" s="926"/>
      <c r="T1776" s="926"/>
      <c r="U1776" s="926"/>
      <c r="V1776" s="926"/>
      <c r="W1776" s="926"/>
      <c r="X1776" s="926"/>
      <c r="Y1776" s="926"/>
      <c r="Z1776" s="926"/>
      <c r="AA1776" s="926"/>
      <c r="AB1776" s="926"/>
      <c r="AC1776" s="926"/>
      <c r="AD1776" s="926"/>
      <c r="AE1776" s="926"/>
    </row>
    <row r="1777" spans="1:31" ht="15" customHeight="1" x14ac:dyDescent="0.2">
      <c r="A1777" s="1032" t="str">
        <f t="shared" si="187"/>
        <v>Insert Room Name First</v>
      </c>
      <c r="B1777" s="938"/>
      <c r="C1777" s="891"/>
      <c r="D1777" s="891"/>
      <c r="E1777" s="984">
        <f t="shared" si="188"/>
        <v>0</v>
      </c>
      <c r="F1777" s="890">
        <f>IF(A1777="Insert Room Name First",0,ROUND(E1777/VLOOKUP(A1777,'Teaching Areas'!$A$2:$B$15,2,FALSE),0))</f>
        <v>0</v>
      </c>
      <c r="G1777" s="891"/>
      <c r="H1777" s="890" t="str">
        <f t="shared" si="189"/>
        <v/>
      </c>
      <c r="I1777" s="983"/>
      <c r="J1777" s="923"/>
      <c r="K1777" s="922"/>
      <c r="L1777" s="922"/>
      <c r="M1777" s="922"/>
      <c r="N1777" s="924"/>
      <c r="O1777" s="926"/>
      <c r="P1777" s="926"/>
      <c r="Q1777" s="926"/>
      <c r="R1777" s="926"/>
      <c r="S1777" s="926"/>
      <c r="T1777" s="926"/>
      <c r="U1777" s="926"/>
      <c r="V1777" s="926"/>
      <c r="W1777" s="926"/>
      <c r="X1777" s="926"/>
      <c r="Y1777" s="926"/>
      <c r="Z1777" s="926"/>
      <c r="AA1777" s="926"/>
      <c r="AB1777" s="926"/>
      <c r="AC1777" s="926"/>
      <c r="AD1777" s="926"/>
      <c r="AE1777" s="926"/>
    </row>
    <row r="1778" spans="1:31" ht="15" customHeight="1" x14ac:dyDescent="0.2">
      <c r="A1778" s="1032" t="str">
        <f t="shared" si="187"/>
        <v>Insert Room Name First</v>
      </c>
      <c r="B1778" s="938"/>
      <c r="C1778" s="891"/>
      <c r="D1778" s="891"/>
      <c r="E1778" s="984">
        <f t="shared" si="188"/>
        <v>0</v>
      </c>
      <c r="F1778" s="890">
        <f>IF(A1778="Insert Room Name First",0,ROUND(E1778/VLOOKUP(A1778,'Teaching Areas'!$A$2:$B$15,2,FALSE),0))</f>
        <v>0</v>
      </c>
      <c r="G1778" s="891"/>
      <c r="H1778" s="890" t="str">
        <f t="shared" si="189"/>
        <v/>
      </c>
      <c r="I1778" s="983"/>
      <c r="J1778" s="923"/>
      <c r="K1778" s="922"/>
      <c r="L1778" s="922"/>
      <c r="M1778" s="922"/>
      <c r="N1778" s="924"/>
      <c r="O1778" s="926"/>
      <c r="P1778" s="926"/>
      <c r="Q1778" s="926"/>
      <c r="R1778" s="926"/>
      <c r="S1778" s="926"/>
      <c r="T1778" s="926"/>
      <c r="U1778" s="926"/>
      <c r="V1778" s="926"/>
      <c r="W1778" s="926"/>
      <c r="X1778" s="926"/>
      <c r="Y1778" s="926"/>
      <c r="Z1778" s="926"/>
      <c r="AA1778" s="926"/>
      <c r="AB1778" s="926"/>
      <c r="AC1778" s="926"/>
      <c r="AD1778" s="926"/>
      <c r="AE1778" s="926"/>
    </row>
    <row r="1779" spans="1:31" ht="15" customHeight="1" x14ac:dyDescent="0.2">
      <c r="A1779" s="1032" t="str">
        <f t="shared" si="187"/>
        <v>Insert Room Name First</v>
      </c>
      <c r="B1779" s="938"/>
      <c r="C1779" s="891"/>
      <c r="D1779" s="891"/>
      <c r="E1779" s="984">
        <f t="shared" si="188"/>
        <v>0</v>
      </c>
      <c r="F1779" s="890">
        <f>IF(A1779="Insert Room Name First",0,ROUND(E1779/VLOOKUP(A1779,'Teaching Areas'!$A$2:$B$15,2,FALSE),0))</f>
        <v>0</v>
      </c>
      <c r="G1779" s="891"/>
      <c r="H1779" s="890" t="str">
        <f t="shared" si="189"/>
        <v/>
      </c>
      <c r="I1779" s="983"/>
      <c r="J1779" s="923"/>
      <c r="K1779" s="922"/>
      <c r="L1779" s="922"/>
      <c r="M1779" s="922"/>
      <c r="N1779" s="924"/>
      <c r="O1779" s="926"/>
      <c r="P1779" s="926"/>
      <c r="Q1779" s="926"/>
      <c r="R1779" s="926"/>
      <c r="S1779" s="926"/>
      <c r="T1779" s="926"/>
      <c r="U1779" s="926"/>
      <c r="V1779" s="926"/>
      <c r="W1779" s="926"/>
      <c r="X1779" s="926"/>
      <c r="Y1779" s="926"/>
      <c r="Z1779" s="926"/>
      <c r="AA1779" s="926"/>
      <c r="AB1779" s="926"/>
      <c r="AC1779" s="926"/>
      <c r="AD1779" s="926"/>
      <c r="AE1779" s="926"/>
    </row>
    <row r="1780" spans="1:31" ht="15" customHeight="1" x14ac:dyDescent="0.2">
      <c r="A1780" s="1032" t="str">
        <f t="shared" si="187"/>
        <v>Insert Room Name First</v>
      </c>
      <c r="B1780" s="939"/>
      <c r="C1780" s="891"/>
      <c r="D1780" s="891"/>
      <c r="E1780" s="984">
        <f t="shared" si="188"/>
        <v>0</v>
      </c>
      <c r="F1780" s="890">
        <f>IF(A1780="Insert Room Name First",0,ROUND(E1780/VLOOKUP(A1780,'Teaching Areas'!$A$2:$B$15,2,FALSE),0))</f>
        <v>0</v>
      </c>
      <c r="G1780" s="892"/>
      <c r="H1780" s="890" t="str">
        <f t="shared" si="189"/>
        <v/>
      </c>
      <c r="I1780" s="985"/>
      <c r="J1780" s="923"/>
      <c r="K1780" s="922"/>
      <c r="L1780" s="922"/>
      <c r="M1780" s="922"/>
      <c r="N1780" s="924"/>
      <c r="O1780" s="926"/>
      <c r="P1780" s="926"/>
      <c r="Q1780" s="926"/>
      <c r="R1780" s="926"/>
      <c r="S1780" s="926"/>
      <c r="T1780" s="926"/>
      <c r="U1780" s="926"/>
      <c r="V1780" s="926"/>
      <c r="W1780" s="926"/>
      <c r="X1780" s="926"/>
      <c r="Y1780" s="926"/>
      <c r="Z1780" s="926"/>
      <c r="AA1780" s="926"/>
      <c r="AB1780" s="926"/>
      <c r="AC1780" s="926"/>
      <c r="AD1780" s="926"/>
      <c r="AE1780" s="926"/>
    </row>
    <row r="1781" spans="1:31" ht="15" customHeight="1" x14ac:dyDescent="0.2">
      <c r="A1781" s="1032" t="str">
        <f t="shared" si="187"/>
        <v>Insert Room Name First</v>
      </c>
      <c r="B1781" s="939"/>
      <c r="C1781" s="891"/>
      <c r="D1781" s="891"/>
      <c r="E1781" s="984">
        <f t="shared" si="188"/>
        <v>0</v>
      </c>
      <c r="F1781" s="890">
        <f>IF(A1781="Insert Room Name First",0,ROUND(E1781/VLOOKUP(A1781,'Teaching Areas'!$A$2:$B$15,2,FALSE),0))</f>
        <v>0</v>
      </c>
      <c r="G1781" s="892"/>
      <c r="H1781" s="890" t="str">
        <f t="shared" si="189"/>
        <v/>
      </c>
      <c r="I1781" s="985"/>
      <c r="J1781" s="923"/>
      <c r="K1781" s="922"/>
      <c r="L1781" s="922"/>
      <c r="M1781" s="922"/>
      <c r="N1781" s="924"/>
      <c r="O1781" s="926"/>
      <c r="P1781" s="926"/>
      <c r="Q1781" s="926"/>
      <c r="R1781" s="926"/>
      <c r="S1781" s="926"/>
      <c r="T1781" s="926"/>
      <c r="U1781" s="926"/>
      <c r="V1781" s="926"/>
      <c r="W1781" s="926"/>
      <c r="X1781" s="926"/>
      <c r="Y1781" s="926"/>
      <c r="Z1781" s="926"/>
      <c r="AA1781" s="926"/>
      <c r="AB1781" s="926"/>
      <c r="AC1781" s="926"/>
      <c r="AD1781" s="926"/>
      <c r="AE1781" s="926"/>
    </row>
    <row r="1782" spans="1:31" ht="15" customHeight="1" x14ac:dyDescent="0.2">
      <c r="A1782" s="1032" t="str">
        <f t="shared" si="187"/>
        <v>Insert Room Name First</v>
      </c>
      <c r="B1782" s="938"/>
      <c r="C1782" s="891"/>
      <c r="D1782" s="891"/>
      <c r="E1782" s="984">
        <f t="shared" si="188"/>
        <v>0</v>
      </c>
      <c r="F1782" s="890">
        <f>IF(A1782="Insert Room Name First",0,ROUND(E1782/VLOOKUP(A1782,'Teaching Areas'!$A$2:$B$15,2,FALSE),0))</f>
        <v>0</v>
      </c>
      <c r="G1782" s="891"/>
      <c r="H1782" s="890" t="str">
        <f t="shared" si="189"/>
        <v/>
      </c>
      <c r="I1782" s="983"/>
      <c r="J1782" s="923"/>
      <c r="K1782" s="922"/>
      <c r="L1782" s="922"/>
      <c r="M1782" s="922"/>
      <c r="N1782" s="924"/>
      <c r="O1782" s="926"/>
      <c r="P1782" s="926"/>
      <c r="Q1782" s="926"/>
      <c r="R1782" s="926"/>
      <c r="S1782" s="926"/>
      <c r="T1782" s="926"/>
      <c r="U1782" s="926"/>
      <c r="V1782" s="926"/>
      <c r="W1782" s="926"/>
      <c r="X1782" s="926"/>
      <c r="Y1782" s="926"/>
      <c r="Z1782" s="926"/>
      <c r="AA1782" s="926"/>
      <c r="AB1782" s="926"/>
      <c r="AC1782" s="926"/>
      <c r="AD1782" s="926"/>
      <c r="AE1782" s="926"/>
    </row>
    <row r="1783" spans="1:31" ht="15" customHeight="1" x14ac:dyDescent="0.2">
      <c r="A1783" s="1032" t="str">
        <f t="shared" si="187"/>
        <v>Insert Room Name First</v>
      </c>
      <c r="B1783" s="938"/>
      <c r="C1783" s="891"/>
      <c r="D1783" s="891"/>
      <c r="E1783" s="984">
        <f t="shared" si="188"/>
        <v>0</v>
      </c>
      <c r="F1783" s="890">
        <f>IF(A1783="Insert Room Name First",0,ROUND(E1783/VLOOKUP(A1783,'Teaching Areas'!$A$2:$B$15,2,FALSE),0))</f>
        <v>0</v>
      </c>
      <c r="G1783" s="891"/>
      <c r="H1783" s="890" t="str">
        <f t="shared" si="189"/>
        <v/>
      </c>
      <c r="I1783" s="983"/>
      <c r="J1783" s="923"/>
      <c r="K1783" s="922"/>
      <c r="L1783" s="922"/>
      <c r="M1783" s="922"/>
      <c r="N1783" s="924"/>
      <c r="O1783" s="926"/>
      <c r="P1783" s="926"/>
      <c r="Q1783" s="926"/>
      <c r="R1783" s="926"/>
      <c r="S1783" s="926"/>
      <c r="T1783" s="926"/>
      <c r="U1783" s="926"/>
      <c r="V1783" s="926"/>
      <c r="W1783" s="926"/>
      <c r="X1783" s="926"/>
      <c r="Y1783" s="926"/>
      <c r="Z1783" s="926"/>
      <c r="AA1783" s="926"/>
      <c r="AB1783" s="926"/>
      <c r="AC1783" s="926"/>
      <c r="AD1783" s="926"/>
      <c r="AE1783" s="926"/>
    </row>
    <row r="1784" spans="1:31" ht="15" customHeight="1" x14ac:dyDescent="0.2">
      <c r="A1784" s="1032" t="str">
        <f t="shared" si="187"/>
        <v>Insert Room Name First</v>
      </c>
      <c r="B1784" s="938"/>
      <c r="C1784" s="891"/>
      <c r="D1784" s="891"/>
      <c r="E1784" s="984">
        <f t="shared" si="188"/>
        <v>0</v>
      </c>
      <c r="F1784" s="890">
        <f>IF(A1784="Insert Room Name First",0,ROUND(E1784/VLOOKUP(A1784,'Teaching Areas'!$A$2:$B$15,2,FALSE),0))</f>
        <v>0</v>
      </c>
      <c r="G1784" s="891"/>
      <c r="H1784" s="890" t="str">
        <f t="shared" si="189"/>
        <v/>
      </c>
      <c r="I1784" s="983"/>
      <c r="J1784" s="923"/>
      <c r="K1784" s="922"/>
      <c r="L1784" s="922"/>
      <c r="M1784" s="922"/>
      <c r="N1784" s="924"/>
      <c r="O1784" s="926"/>
      <c r="P1784" s="926"/>
      <c r="Q1784" s="926"/>
      <c r="R1784" s="926"/>
      <c r="S1784" s="926"/>
      <c r="T1784" s="926"/>
      <c r="U1784" s="926"/>
      <c r="V1784" s="926"/>
      <c r="W1784" s="926"/>
      <c r="X1784" s="926"/>
      <c r="Y1784" s="926"/>
      <c r="Z1784" s="926"/>
      <c r="AA1784" s="926"/>
      <c r="AB1784" s="926"/>
      <c r="AC1784" s="926"/>
      <c r="AD1784" s="926"/>
      <c r="AE1784" s="926"/>
    </row>
    <row r="1785" spans="1:31" ht="15" customHeight="1" x14ac:dyDescent="0.2">
      <c r="A1785" s="1032" t="str">
        <f t="shared" si="187"/>
        <v>Insert Room Name First</v>
      </c>
      <c r="B1785" s="938"/>
      <c r="C1785" s="891"/>
      <c r="D1785" s="891"/>
      <c r="E1785" s="984">
        <f t="shared" si="188"/>
        <v>0</v>
      </c>
      <c r="F1785" s="890">
        <f>IF(A1785="Insert Room Name First",0,ROUND(E1785/VLOOKUP(A1785,'Teaching Areas'!$A$2:$B$15,2,FALSE),0))</f>
        <v>0</v>
      </c>
      <c r="G1785" s="891"/>
      <c r="H1785" s="890" t="str">
        <f t="shared" si="189"/>
        <v/>
      </c>
      <c r="I1785" s="983"/>
      <c r="J1785" s="923"/>
      <c r="K1785" s="922"/>
      <c r="L1785" s="922"/>
      <c r="M1785" s="922"/>
      <c r="N1785" s="924"/>
      <c r="O1785" s="926"/>
      <c r="P1785" s="926"/>
      <c r="Q1785" s="926"/>
      <c r="R1785" s="926"/>
      <c r="S1785" s="926"/>
      <c r="T1785" s="926"/>
      <c r="U1785" s="926"/>
      <c r="V1785" s="926"/>
      <c r="W1785" s="926"/>
      <c r="X1785" s="926"/>
      <c r="Y1785" s="926"/>
      <c r="Z1785" s="926"/>
      <c r="AA1785" s="926"/>
      <c r="AB1785" s="926"/>
      <c r="AC1785" s="926"/>
      <c r="AD1785" s="926"/>
      <c r="AE1785" s="926"/>
    </row>
    <row r="1786" spans="1:31" ht="15" customHeight="1" x14ac:dyDescent="0.2">
      <c r="A1786" s="1032" t="str">
        <f t="shared" si="187"/>
        <v>Insert Room Name First</v>
      </c>
      <c r="B1786" s="938"/>
      <c r="C1786" s="891"/>
      <c r="D1786" s="891"/>
      <c r="E1786" s="984">
        <f t="shared" si="188"/>
        <v>0</v>
      </c>
      <c r="F1786" s="890">
        <f>IF(A1786="Insert Room Name First",0,ROUND(E1786/VLOOKUP(A1786,'Teaching Areas'!$A$2:$B$15,2,FALSE),0))</f>
        <v>0</v>
      </c>
      <c r="G1786" s="891"/>
      <c r="H1786" s="890" t="str">
        <f t="shared" si="189"/>
        <v/>
      </c>
      <c r="I1786" s="983"/>
      <c r="J1786" s="923"/>
      <c r="K1786" s="922"/>
      <c r="L1786" s="922"/>
      <c r="M1786" s="922"/>
      <c r="N1786" s="924"/>
      <c r="O1786" s="926"/>
      <c r="P1786" s="926"/>
      <c r="Q1786" s="926"/>
      <c r="R1786" s="926"/>
      <c r="S1786" s="926"/>
      <c r="T1786" s="926"/>
      <c r="U1786" s="926"/>
      <c r="V1786" s="926"/>
      <c r="W1786" s="926"/>
      <c r="X1786" s="926"/>
      <c r="Y1786" s="926"/>
      <c r="Z1786" s="926"/>
      <c r="AA1786" s="926"/>
      <c r="AB1786" s="926"/>
      <c r="AC1786" s="926"/>
      <c r="AD1786" s="926"/>
      <c r="AE1786" s="926"/>
    </row>
    <row r="1787" spans="1:31" ht="15" customHeight="1" x14ac:dyDescent="0.2">
      <c r="A1787" s="1032" t="str">
        <f t="shared" si="187"/>
        <v>Insert Room Name First</v>
      </c>
      <c r="B1787" s="938"/>
      <c r="C1787" s="891"/>
      <c r="D1787" s="891"/>
      <c r="E1787" s="984">
        <f t="shared" si="188"/>
        <v>0</v>
      </c>
      <c r="F1787" s="890">
        <f>IF(A1787="Insert Room Name First",0,ROUND(E1787/VLOOKUP(A1787,'Teaching Areas'!$A$2:$B$15,2,FALSE),0))</f>
        <v>0</v>
      </c>
      <c r="G1787" s="891"/>
      <c r="H1787" s="890" t="str">
        <f t="shared" si="189"/>
        <v/>
      </c>
      <c r="I1787" s="983"/>
      <c r="J1787" s="923"/>
      <c r="K1787" s="922"/>
      <c r="L1787" s="922"/>
      <c r="M1787" s="922"/>
      <c r="N1787" s="924"/>
      <c r="O1787" s="926"/>
      <c r="P1787" s="926"/>
      <c r="Q1787" s="926"/>
      <c r="R1787" s="926"/>
      <c r="S1787" s="926"/>
      <c r="T1787" s="926"/>
      <c r="U1787" s="926"/>
      <c r="V1787" s="926"/>
      <c r="W1787" s="926"/>
      <c r="X1787" s="926"/>
      <c r="Y1787" s="926"/>
      <c r="Z1787" s="926"/>
      <c r="AA1787" s="926"/>
      <c r="AB1787" s="926"/>
      <c r="AC1787" s="926"/>
      <c r="AD1787" s="926"/>
      <c r="AE1787" s="926"/>
    </row>
    <row r="1788" spans="1:31" ht="15" customHeight="1" x14ac:dyDescent="0.2">
      <c r="A1788" s="1032" t="str">
        <f t="shared" si="187"/>
        <v>Insert Room Name First</v>
      </c>
      <c r="B1788" s="938"/>
      <c r="C1788" s="891"/>
      <c r="D1788" s="891"/>
      <c r="E1788" s="984">
        <f t="shared" si="188"/>
        <v>0</v>
      </c>
      <c r="F1788" s="890">
        <f>IF(A1788="Insert Room Name First",0,ROUND(E1788/VLOOKUP(A1788,'Teaching Areas'!$A$2:$B$15,2,FALSE),0))</f>
        <v>0</v>
      </c>
      <c r="G1788" s="891"/>
      <c r="H1788" s="890" t="str">
        <f t="shared" si="189"/>
        <v/>
      </c>
      <c r="I1788" s="983"/>
      <c r="J1788" s="923"/>
      <c r="K1788" s="922"/>
      <c r="L1788" s="922"/>
      <c r="M1788" s="922"/>
      <c r="N1788" s="924"/>
      <c r="O1788" s="926"/>
      <c r="P1788" s="926"/>
      <c r="Q1788" s="926"/>
      <c r="R1788" s="926"/>
      <c r="S1788" s="926"/>
      <c r="T1788" s="926"/>
      <c r="U1788" s="926"/>
      <c r="V1788" s="926"/>
      <c r="W1788" s="926"/>
      <c r="X1788" s="926"/>
      <c r="Y1788" s="926"/>
      <c r="Z1788" s="926"/>
      <c r="AA1788" s="926"/>
      <c r="AB1788" s="926"/>
      <c r="AC1788" s="926"/>
      <c r="AD1788" s="926"/>
      <c r="AE1788" s="926"/>
    </row>
    <row r="1789" spans="1:31" ht="15" customHeight="1" x14ac:dyDescent="0.2">
      <c r="A1789" s="1032" t="str">
        <f t="shared" si="187"/>
        <v>Insert Room Name First</v>
      </c>
      <c r="B1789" s="938"/>
      <c r="C1789" s="891"/>
      <c r="D1789" s="891"/>
      <c r="E1789" s="984">
        <f t="shared" si="188"/>
        <v>0</v>
      </c>
      <c r="F1789" s="890">
        <f>IF(A1789="Insert Room Name First",0,ROUND(E1789/VLOOKUP(A1789,'Teaching Areas'!$A$2:$B$15,2,FALSE),0))</f>
        <v>0</v>
      </c>
      <c r="G1789" s="891"/>
      <c r="H1789" s="890" t="str">
        <f t="shared" si="189"/>
        <v/>
      </c>
      <c r="I1789" s="983"/>
      <c r="J1789" s="923"/>
      <c r="K1789" s="922"/>
      <c r="L1789" s="922"/>
      <c r="M1789" s="922"/>
      <c r="N1789" s="924"/>
      <c r="O1789" s="926"/>
      <c r="P1789" s="926"/>
      <c r="Q1789" s="926"/>
      <c r="R1789" s="926"/>
      <c r="S1789" s="926"/>
      <c r="T1789" s="926"/>
      <c r="U1789" s="926"/>
      <c r="V1789" s="926"/>
      <c r="W1789" s="926"/>
      <c r="X1789" s="926"/>
      <c r="Y1789" s="926"/>
      <c r="Z1789" s="926"/>
      <c r="AA1789" s="926"/>
      <c r="AB1789" s="926"/>
      <c r="AC1789" s="926"/>
      <c r="AD1789" s="926"/>
      <c r="AE1789" s="926"/>
    </row>
    <row r="1790" spans="1:31" ht="15" customHeight="1" x14ac:dyDescent="0.2">
      <c r="A1790" s="1032" t="str">
        <f t="shared" si="187"/>
        <v>Insert Room Name First</v>
      </c>
      <c r="B1790" s="938"/>
      <c r="C1790" s="891"/>
      <c r="D1790" s="891"/>
      <c r="E1790" s="984">
        <f t="shared" si="188"/>
        <v>0</v>
      </c>
      <c r="F1790" s="890">
        <f>IF(A1790="Insert Room Name First",0,ROUND(E1790/VLOOKUP(A1790,'Teaching Areas'!$A$2:$B$15,2,FALSE),0))</f>
        <v>0</v>
      </c>
      <c r="G1790" s="891"/>
      <c r="H1790" s="890" t="str">
        <f t="shared" si="189"/>
        <v/>
      </c>
      <c r="I1790" s="983"/>
      <c r="J1790" s="923"/>
      <c r="K1790" s="922"/>
      <c r="L1790" s="922"/>
      <c r="M1790" s="922"/>
      <c r="N1790" s="924"/>
      <c r="O1790" s="926"/>
      <c r="P1790" s="926"/>
      <c r="Q1790" s="926"/>
      <c r="R1790" s="926"/>
      <c r="S1790" s="926"/>
      <c r="T1790" s="926"/>
      <c r="U1790" s="926"/>
      <c r="V1790" s="926"/>
      <c r="W1790" s="926"/>
      <c r="X1790" s="926"/>
      <c r="Y1790" s="926"/>
      <c r="Z1790" s="926"/>
      <c r="AA1790" s="926"/>
      <c r="AB1790" s="926"/>
      <c r="AC1790" s="926"/>
      <c r="AD1790" s="926"/>
      <c r="AE1790" s="926"/>
    </row>
    <row r="1791" spans="1:31" ht="15" customHeight="1" x14ac:dyDescent="0.2">
      <c r="A1791" s="1032" t="str">
        <f t="shared" si="187"/>
        <v>Insert Room Name First</v>
      </c>
      <c r="B1791" s="938"/>
      <c r="C1791" s="891"/>
      <c r="D1791" s="891"/>
      <c r="E1791" s="984">
        <f t="shared" si="188"/>
        <v>0</v>
      </c>
      <c r="F1791" s="890">
        <f>IF(A1791="Insert Room Name First",0,ROUND(E1791/VLOOKUP(A1791,'Teaching Areas'!$A$2:$B$15,2,FALSE),0))</f>
        <v>0</v>
      </c>
      <c r="G1791" s="891"/>
      <c r="H1791" s="890" t="str">
        <f t="shared" si="189"/>
        <v/>
      </c>
      <c r="I1791" s="983"/>
      <c r="J1791" s="923"/>
      <c r="K1791" s="922"/>
      <c r="L1791" s="922"/>
      <c r="M1791" s="922"/>
      <c r="N1791" s="924"/>
      <c r="O1791" s="926"/>
      <c r="P1791" s="926"/>
      <c r="Q1791" s="926"/>
      <c r="R1791" s="926"/>
      <c r="S1791" s="926"/>
      <c r="T1791" s="926"/>
      <c r="U1791" s="926"/>
      <c r="V1791" s="926"/>
      <c r="W1791" s="926"/>
      <c r="X1791" s="926"/>
      <c r="Y1791" s="926"/>
      <c r="Z1791" s="926"/>
      <c r="AA1791" s="926"/>
      <c r="AB1791" s="926"/>
      <c r="AC1791" s="926"/>
      <c r="AD1791" s="926"/>
      <c r="AE1791" s="926"/>
    </row>
    <row r="1792" spans="1:31" ht="15" customHeight="1" x14ac:dyDescent="0.2">
      <c r="A1792" s="1032" t="str">
        <f t="shared" si="187"/>
        <v>Insert Room Name First</v>
      </c>
      <c r="B1792" s="938"/>
      <c r="C1792" s="891"/>
      <c r="D1792" s="891"/>
      <c r="E1792" s="984">
        <f t="shared" si="188"/>
        <v>0</v>
      </c>
      <c r="F1792" s="890">
        <f>IF(A1792="Insert Room Name First",0,ROUND(E1792/VLOOKUP(A1792,'Teaching Areas'!$A$2:$B$15,2,FALSE),0))</f>
        <v>0</v>
      </c>
      <c r="G1792" s="891"/>
      <c r="H1792" s="890" t="str">
        <f t="shared" si="189"/>
        <v/>
      </c>
      <c r="I1792" s="983"/>
      <c r="J1792" s="923"/>
      <c r="K1792" s="922"/>
      <c r="L1792" s="922"/>
      <c r="M1792" s="922"/>
      <c r="N1792" s="924"/>
      <c r="O1792" s="926"/>
      <c r="P1792" s="926"/>
      <c r="Q1792" s="926"/>
      <c r="R1792" s="926"/>
      <c r="S1792" s="926"/>
      <c r="T1792" s="926"/>
      <c r="U1792" s="926"/>
      <c r="V1792" s="926"/>
      <c r="W1792" s="926"/>
      <c r="X1792" s="926"/>
      <c r="Y1792" s="926"/>
      <c r="Z1792" s="926"/>
      <c r="AA1792" s="926"/>
      <c r="AB1792" s="926"/>
      <c r="AC1792" s="926"/>
      <c r="AD1792" s="926"/>
      <c r="AE1792" s="926"/>
    </row>
    <row r="1793" spans="1:31" ht="15" customHeight="1" x14ac:dyDescent="0.2">
      <c r="A1793" s="1032" t="str">
        <f t="shared" si="187"/>
        <v>Insert Room Name First</v>
      </c>
      <c r="B1793" s="938"/>
      <c r="C1793" s="891"/>
      <c r="D1793" s="891"/>
      <c r="E1793" s="984">
        <f t="shared" si="188"/>
        <v>0</v>
      </c>
      <c r="F1793" s="890">
        <f>IF(A1793="Insert Room Name First",0,ROUND(E1793/VLOOKUP(A1793,'Teaching Areas'!$A$2:$B$15,2,FALSE),0))</f>
        <v>0</v>
      </c>
      <c r="G1793" s="891"/>
      <c r="H1793" s="890" t="str">
        <f t="shared" si="189"/>
        <v/>
      </c>
      <c r="I1793" s="983"/>
      <c r="J1793" s="923"/>
      <c r="K1793" s="922"/>
      <c r="L1793" s="922"/>
      <c r="M1793" s="922"/>
      <c r="N1793" s="924"/>
      <c r="O1793" s="926"/>
      <c r="P1793" s="926"/>
      <c r="Q1793" s="926"/>
      <c r="R1793" s="926"/>
      <c r="S1793" s="926"/>
      <c r="T1793" s="926"/>
      <c r="U1793" s="926"/>
      <c r="V1793" s="926"/>
      <c r="W1793" s="926"/>
      <c r="X1793" s="926"/>
      <c r="Y1793" s="926"/>
      <c r="Z1793" s="926"/>
      <c r="AA1793" s="926"/>
      <c r="AB1793" s="926"/>
      <c r="AC1793" s="926"/>
      <c r="AD1793" s="926"/>
      <c r="AE1793" s="926"/>
    </row>
    <row r="1794" spans="1:31" ht="15" customHeight="1" x14ac:dyDescent="0.2">
      <c r="A1794" s="1032" t="str">
        <f t="shared" si="187"/>
        <v>Insert Room Name First</v>
      </c>
      <c r="B1794" s="938"/>
      <c r="C1794" s="891"/>
      <c r="D1794" s="891"/>
      <c r="E1794" s="984">
        <f t="shared" si="188"/>
        <v>0</v>
      </c>
      <c r="F1794" s="890">
        <f>IF(A1794="Insert Room Name First",0,ROUND(E1794/VLOOKUP(A1794,'Teaching Areas'!$A$2:$B$15,2,FALSE),0))</f>
        <v>0</v>
      </c>
      <c r="G1794" s="891"/>
      <c r="H1794" s="890" t="str">
        <f t="shared" si="189"/>
        <v/>
      </c>
      <c r="I1794" s="983"/>
      <c r="J1794" s="923"/>
      <c r="K1794" s="922"/>
      <c r="L1794" s="922"/>
      <c r="M1794" s="922"/>
      <c r="N1794" s="924"/>
      <c r="O1794" s="926"/>
      <c r="P1794" s="926"/>
      <c r="Q1794" s="926"/>
      <c r="R1794" s="926"/>
      <c r="S1794" s="926"/>
      <c r="T1794" s="926"/>
      <c r="U1794" s="926"/>
      <c r="V1794" s="926"/>
      <c r="W1794" s="926"/>
      <c r="X1794" s="926"/>
      <c r="Y1794" s="926"/>
      <c r="Z1794" s="926"/>
      <c r="AA1794" s="926"/>
      <c r="AB1794" s="926"/>
      <c r="AC1794" s="926"/>
      <c r="AD1794" s="926"/>
      <c r="AE1794" s="926"/>
    </row>
    <row r="1795" spans="1:31" ht="15" customHeight="1" x14ac:dyDescent="0.2">
      <c r="A1795" s="1032" t="str">
        <f t="shared" si="187"/>
        <v>Insert Room Name First</v>
      </c>
      <c r="B1795" s="939"/>
      <c r="C1795" s="891"/>
      <c r="D1795" s="891"/>
      <c r="E1795" s="984">
        <f t="shared" si="188"/>
        <v>0</v>
      </c>
      <c r="F1795" s="890">
        <f>IF(A1795="Insert Room Name First",0,ROUND(E1795/VLOOKUP(A1795,'Teaching Areas'!$A$2:$B$15,2,FALSE),0))</f>
        <v>0</v>
      </c>
      <c r="G1795" s="892"/>
      <c r="H1795" s="890" t="str">
        <f t="shared" si="189"/>
        <v/>
      </c>
      <c r="I1795" s="985"/>
      <c r="J1795" s="923"/>
      <c r="K1795" s="922"/>
      <c r="L1795" s="922"/>
      <c r="M1795" s="922"/>
      <c r="N1795" s="924"/>
      <c r="O1795" s="926"/>
      <c r="P1795" s="926"/>
      <c r="Q1795" s="926"/>
      <c r="R1795" s="926"/>
      <c r="S1795" s="926"/>
      <c r="T1795" s="926"/>
      <c r="U1795" s="926"/>
      <c r="V1795" s="926"/>
      <c r="W1795" s="926"/>
      <c r="X1795" s="926"/>
      <c r="Y1795" s="926"/>
      <c r="Z1795" s="926"/>
      <c r="AA1795" s="926"/>
      <c r="AB1795" s="926"/>
      <c r="AC1795" s="926"/>
      <c r="AD1795" s="926"/>
      <c r="AE1795" s="926"/>
    </row>
    <row r="1796" spans="1:31" ht="15" customHeight="1" x14ac:dyDescent="0.2">
      <c r="A1796" s="1032" t="str">
        <f t="shared" si="187"/>
        <v>Insert Room Name First</v>
      </c>
      <c r="B1796" s="939"/>
      <c r="C1796" s="891"/>
      <c r="D1796" s="891"/>
      <c r="E1796" s="984">
        <f t="shared" si="188"/>
        <v>0</v>
      </c>
      <c r="F1796" s="890">
        <f>IF(A1796="Insert Room Name First",0,ROUND(E1796/VLOOKUP(A1796,'Teaching Areas'!$A$2:$B$15,2,FALSE),0))</f>
        <v>0</v>
      </c>
      <c r="G1796" s="892"/>
      <c r="H1796" s="890" t="str">
        <f t="shared" si="189"/>
        <v/>
      </c>
      <c r="I1796" s="985"/>
      <c r="J1796" s="923"/>
      <c r="K1796" s="922"/>
      <c r="L1796" s="922"/>
      <c r="M1796" s="922"/>
      <c r="N1796" s="924"/>
      <c r="O1796" s="926"/>
      <c r="P1796" s="926"/>
      <c r="Q1796" s="926"/>
      <c r="R1796" s="926"/>
      <c r="S1796" s="926"/>
      <c r="T1796" s="926"/>
      <c r="U1796" s="926"/>
      <c r="V1796" s="926"/>
      <c r="W1796" s="926"/>
      <c r="X1796" s="926"/>
      <c r="Y1796" s="926"/>
      <c r="Z1796" s="926"/>
      <c r="AA1796" s="926"/>
      <c r="AB1796" s="926"/>
      <c r="AC1796" s="926"/>
      <c r="AD1796" s="926"/>
      <c r="AE1796" s="926"/>
    </row>
    <row r="1797" spans="1:31" ht="15" customHeight="1" x14ac:dyDescent="0.2">
      <c r="A1797" s="1032" t="str">
        <f t="shared" si="187"/>
        <v>Insert Room Name First</v>
      </c>
      <c r="B1797" s="938"/>
      <c r="C1797" s="891"/>
      <c r="D1797" s="891"/>
      <c r="E1797" s="984">
        <f t="shared" si="188"/>
        <v>0</v>
      </c>
      <c r="F1797" s="890">
        <f>IF(A1797="Insert Room Name First",0,ROUND(E1797/VLOOKUP(A1797,'Teaching Areas'!$A$2:$B$15,2,FALSE),0))</f>
        <v>0</v>
      </c>
      <c r="G1797" s="891"/>
      <c r="H1797" s="890" t="str">
        <f t="shared" si="189"/>
        <v/>
      </c>
      <c r="I1797" s="983"/>
      <c r="J1797" s="923"/>
      <c r="K1797" s="922"/>
      <c r="L1797" s="922"/>
      <c r="M1797" s="922"/>
      <c r="N1797" s="924"/>
      <c r="O1797" s="926"/>
      <c r="P1797" s="926"/>
      <c r="Q1797" s="926"/>
      <c r="R1797" s="926"/>
      <c r="S1797" s="926"/>
      <c r="T1797" s="926"/>
      <c r="U1797" s="926"/>
      <c r="V1797" s="926"/>
      <c r="W1797" s="926"/>
      <c r="X1797" s="926"/>
      <c r="Y1797" s="926"/>
      <c r="Z1797" s="926"/>
      <c r="AA1797" s="926"/>
      <c r="AB1797" s="926"/>
      <c r="AC1797" s="926"/>
      <c r="AD1797" s="926"/>
      <c r="AE1797" s="926"/>
    </row>
    <row r="1798" spans="1:31" ht="15" customHeight="1" x14ac:dyDescent="0.2">
      <c r="A1798" s="1032" t="str">
        <f t="shared" si="187"/>
        <v>Insert Room Name First</v>
      </c>
      <c r="B1798" s="938"/>
      <c r="C1798" s="891"/>
      <c r="D1798" s="891"/>
      <c r="E1798" s="984">
        <f t="shared" si="188"/>
        <v>0</v>
      </c>
      <c r="F1798" s="890">
        <f>IF(A1798="Insert Room Name First",0,ROUND(E1798/VLOOKUP(A1798,'Teaching Areas'!$A$2:$B$15,2,FALSE),0))</f>
        <v>0</v>
      </c>
      <c r="G1798" s="891"/>
      <c r="H1798" s="890" t="str">
        <f t="shared" si="189"/>
        <v/>
      </c>
      <c r="I1798" s="983"/>
      <c r="J1798" s="923"/>
      <c r="K1798" s="922"/>
      <c r="L1798" s="922"/>
      <c r="M1798" s="922"/>
      <c r="N1798" s="924"/>
      <c r="O1798" s="926"/>
      <c r="P1798" s="926"/>
      <c r="Q1798" s="926"/>
      <c r="R1798" s="926"/>
      <c r="S1798" s="926"/>
      <c r="T1798" s="926"/>
      <c r="U1798" s="926"/>
      <c r="V1798" s="926"/>
      <c r="W1798" s="926"/>
      <c r="X1798" s="926"/>
      <c r="Y1798" s="926"/>
      <c r="Z1798" s="926"/>
      <c r="AA1798" s="926"/>
      <c r="AB1798" s="926"/>
      <c r="AC1798" s="926"/>
      <c r="AD1798" s="926"/>
      <c r="AE1798" s="926"/>
    </row>
    <row r="1799" spans="1:31" ht="15" customHeight="1" x14ac:dyDescent="0.2">
      <c r="A1799" s="1032" t="str">
        <f t="shared" si="187"/>
        <v>Insert Room Name First</v>
      </c>
      <c r="B1799" s="938"/>
      <c r="C1799" s="891"/>
      <c r="D1799" s="891"/>
      <c r="E1799" s="984">
        <f t="shared" si="188"/>
        <v>0</v>
      </c>
      <c r="F1799" s="890">
        <f>IF(A1799="Insert Room Name First",0,ROUND(E1799/VLOOKUP(A1799,'Teaching Areas'!$A$2:$B$15,2,FALSE),0))</f>
        <v>0</v>
      </c>
      <c r="G1799" s="891"/>
      <c r="H1799" s="890" t="str">
        <f t="shared" si="189"/>
        <v/>
      </c>
      <c r="I1799" s="983"/>
      <c r="J1799" s="923"/>
      <c r="K1799" s="922"/>
      <c r="L1799" s="922"/>
      <c r="M1799" s="922"/>
      <c r="N1799" s="924"/>
      <c r="O1799" s="926"/>
      <c r="P1799" s="926"/>
      <c r="Q1799" s="926"/>
      <c r="R1799" s="926"/>
      <c r="S1799" s="926"/>
      <c r="T1799" s="926"/>
      <c r="U1799" s="926"/>
      <c r="V1799" s="926"/>
      <c r="W1799" s="926"/>
      <c r="X1799" s="926"/>
      <c r="Y1799" s="926"/>
      <c r="Z1799" s="926"/>
      <c r="AA1799" s="926"/>
      <c r="AB1799" s="926"/>
      <c r="AC1799" s="926"/>
      <c r="AD1799" s="926"/>
      <c r="AE1799" s="926"/>
    </row>
    <row r="1800" spans="1:31" ht="15" customHeight="1" x14ac:dyDescent="0.2">
      <c r="A1800" s="1032" t="str">
        <f t="shared" si="187"/>
        <v>Insert Room Name First</v>
      </c>
      <c r="B1800" s="938"/>
      <c r="C1800" s="891"/>
      <c r="D1800" s="891"/>
      <c r="E1800" s="984">
        <f t="shared" si="188"/>
        <v>0</v>
      </c>
      <c r="F1800" s="890">
        <f>IF(A1800="Insert Room Name First",0,ROUND(E1800/VLOOKUP(A1800,'Teaching Areas'!$A$2:$B$15,2,FALSE),0))</f>
        <v>0</v>
      </c>
      <c r="G1800" s="891"/>
      <c r="H1800" s="890" t="str">
        <f t="shared" si="189"/>
        <v/>
      </c>
      <c r="I1800" s="983"/>
      <c r="J1800" s="923"/>
      <c r="K1800" s="922"/>
      <c r="L1800" s="922"/>
      <c r="M1800" s="922"/>
      <c r="N1800" s="924"/>
      <c r="O1800" s="926"/>
      <c r="P1800" s="926"/>
      <c r="Q1800" s="926"/>
      <c r="R1800" s="926"/>
      <c r="S1800" s="926"/>
      <c r="T1800" s="926"/>
      <c r="U1800" s="926"/>
      <c r="V1800" s="926"/>
      <c r="W1800" s="926"/>
      <c r="X1800" s="926"/>
      <c r="Y1800" s="926"/>
      <c r="Z1800" s="926"/>
      <c r="AA1800" s="926"/>
      <c r="AB1800" s="926"/>
      <c r="AC1800" s="926"/>
      <c r="AD1800" s="926"/>
      <c r="AE1800" s="926"/>
    </row>
    <row r="1801" spans="1:31" ht="15" customHeight="1" x14ac:dyDescent="0.2">
      <c r="A1801" s="1032" t="str">
        <f t="shared" si="187"/>
        <v>Insert Room Name First</v>
      </c>
      <c r="B1801" s="938"/>
      <c r="C1801" s="891"/>
      <c r="D1801" s="891"/>
      <c r="E1801" s="984">
        <f t="shared" si="188"/>
        <v>0</v>
      </c>
      <c r="F1801" s="890">
        <f>IF(A1801="Insert Room Name First",0,ROUND(E1801/VLOOKUP(A1801,'Teaching Areas'!$A$2:$B$15,2,FALSE),0))</f>
        <v>0</v>
      </c>
      <c r="G1801" s="891"/>
      <c r="H1801" s="890" t="str">
        <f t="shared" si="189"/>
        <v/>
      </c>
      <c r="I1801" s="983"/>
      <c r="J1801" s="923"/>
      <c r="K1801" s="922"/>
      <c r="L1801" s="922"/>
      <c r="M1801" s="922"/>
      <c r="N1801" s="924"/>
      <c r="O1801" s="926"/>
      <c r="P1801" s="926"/>
      <c r="Q1801" s="926"/>
      <c r="R1801" s="926"/>
      <c r="S1801" s="926"/>
      <c r="T1801" s="926"/>
      <c r="U1801" s="926"/>
      <c r="V1801" s="926"/>
      <c r="W1801" s="926"/>
      <c r="X1801" s="926"/>
      <c r="Y1801" s="926"/>
      <c r="Z1801" s="926"/>
      <c r="AA1801" s="926"/>
      <c r="AB1801" s="926"/>
      <c r="AC1801" s="926"/>
      <c r="AD1801" s="926"/>
      <c r="AE1801" s="926"/>
    </row>
    <row r="1802" spans="1:31" ht="15" customHeight="1" x14ac:dyDescent="0.2">
      <c r="A1802" s="1032" t="str">
        <f t="shared" si="187"/>
        <v>Insert Room Name First</v>
      </c>
      <c r="B1802" s="938"/>
      <c r="C1802" s="891"/>
      <c r="D1802" s="891"/>
      <c r="E1802" s="984">
        <f t="shared" si="188"/>
        <v>0</v>
      </c>
      <c r="F1802" s="890">
        <f>IF(A1802="Insert Room Name First",0,ROUND(E1802/VLOOKUP(A1802,'Teaching Areas'!$A$2:$B$15,2,FALSE),0))</f>
        <v>0</v>
      </c>
      <c r="G1802" s="891"/>
      <c r="H1802" s="890" t="str">
        <f t="shared" si="189"/>
        <v/>
      </c>
      <c r="I1802" s="983"/>
      <c r="J1802" s="923"/>
      <c r="K1802" s="922"/>
      <c r="L1802" s="922"/>
      <c r="M1802" s="922"/>
      <c r="N1802" s="924"/>
      <c r="O1802" s="926"/>
      <c r="P1802" s="926"/>
      <c r="Q1802" s="926"/>
      <c r="R1802" s="926"/>
      <c r="S1802" s="926"/>
      <c r="T1802" s="926"/>
      <c r="U1802" s="926"/>
      <c r="V1802" s="926"/>
      <c r="W1802" s="926"/>
      <c r="X1802" s="926"/>
      <c r="Y1802" s="926"/>
      <c r="Z1802" s="926"/>
      <c r="AA1802" s="926"/>
      <c r="AB1802" s="926"/>
      <c r="AC1802" s="926"/>
      <c r="AD1802" s="926"/>
      <c r="AE1802" s="926"/>
    </row>
    <row r="1803" spans="1:31" ht="15" customHeight="1" x14ac:dyDescent="0.2">
      <c r="A1803" s="1032" t="str">
        <f t="shared" si="187"/>
        <v>Insert Room Name First</v>
      </c>
      <c r="B1803" s="938"/>
      <c r="C1803" s="891"/>
      <c r="D1803" s="891"/>
      <c r="E1803" s="984">
        <f t="shared" si="188"/>
        <v>0</v>
      </c>
      <c r="F1803" s="890">
        <f>IF(A1803="Insert Room Name First",0,ROUND(E1803/VLOOKUP(A1803,'Teaching Areas'!$A$2:$B$15,2,FALSE),0))</f>
        <v>0</v>
      </c>
      <c r="G1803" s="891"/>
      <c r="H1803" s="890" t="str">
        <f t="shared" si="189"/>
        <v/>
      </c>
      <c r="I1803" s="983"/>
      <c r="J1803" s="923"/>
      <c r="K1803" s="922"/>
      <c r="L1803" s="922"/>
      <c r="M1803" s="922"/>
      <c r="N1803" s="924"/>
      <c r="O1803" s="926"/>
      <c r="P1803" s="926"/>
      <c r="Q1803" s="926"/>
      <c r="R1803" s="926"/>
      <c r="S1803" s="926"/>
      <c r="T1803" s="926"/>
      <c r="U1803" s="926"/>
      <c r="V1803" s="926"/>
      <c r="W1803" s="926"/>
      <c r="X1803" s="926"/>
      <c r="Y1803" s="926"/>
      <c r="Z1803" s="926"/>
      <c r="AA1803" s="926"/>
      <c r="AB1803" s="926"/>
      <c r="AC1803" s="926"/>
      <c r="AD1803" s="926"/>
      <c r="AE1803" s="926"/>
    </row>
    <row r="1804" spans="1:31" ht="15" customHeight="1" x14ac:dyDescent="0.2">
      <c r="A1804" s="1032" t="str">
        <f t="shared" si="187"/>
        <v>Insert Room Name First</v>
      </c>
      <c r="B1804" s="938"/>
      <c r="C1804" s="891"/>
      <c r="D1804" s="891"/>
      <c r="E1804" s="984">
        <f t="shared" si="188"/>
        <v>0</v>
      </c>
      <c r="F1804" s="890">
        <f>IF(A1804="Insert Room Name First",0,ROUND(E1804/VLOOKUP(A1804,'Teaching Areas'!$A$2:$B$15,2,FALSE),0))</f>
        <v>0</v>
      </c>
      <c r="G1804" s="891"/>
      <c r="H1804" s="890" t="str">
        <f t="shared" si="189"/>
        <v/>
      </c>
      <c r="I1804" s="983"/>
      <c r="J1804" s="923"/>
      <c r="K1804" s="922"/>
      <c r="L1804" s="922"/>
      <c r="M1804" s="922"/>
      <c r="N1804" s="924"/>
      <c r="O1804" s="926"/>
      <c r="P1804" s="926"/>
      <c r="Q1804" s="926"/>
      <c r="R1804" s="926"/>
      <c r="S1804" s="926"/>
      <c r="T1804" s="926"/>
      <c r="U1804" s="926"/>
      <c r="V1804" s="926"/>
      <c r="W1804" s="926"/>
      <c r="X1804" s="926"/>
      <c r="Y1804" s="926"/>
      <c r="Z1804" s="926"/>
      <c r="AA1804" s="926"/>
      <c r="AB1804" s="926"/>
      <c r="AC1804" s="926"/>
      <c r="AD1804" s="926"/>
      <c r="AE1804" s="926"/>
    </row>
    <row r="1805" spans="1:31" ht="15" customHeight="1" x14ac:dyDescent="0.2">
      <c r="A1805" s="1032" t="str">
        <f t="shared" si="187"/>
        <v>Insert Room Name First</v>
      </c>
      <c r="B1805" s="938"/>
      <c r="C1805" s="891"/>
      <c r="D1805" s="891"/>
      <c r="E1805" s="984">
        <f t="shared" si="188"/>
        <v>0</v>
      </c>
      <c r="F1805" s="890">
        <f>IF(A1805="Insert Room Name First",0,ROUND(E1805/VLOOKUP(A1805,'Teaching Areas'!$A$2:$B$15,2,FALSE),0))</f>
        <v>0</v>
      </c>
      <c r="G1805" s="891"/>
      <c r="H1805" s="890" t="str">
        <f t="shared" si="189"/>
        <v/>
      </c>
      <c r="I1805" s="983"/>
      <c r="J1805" s="923"/>
      <c r="K1805" s="922"/>
      <c r="L1805" s="922"/>
      <c r="M1805" s="922"/>
      <c r="N1805" s="924"/>
      <c r="O1805" s="926"/>
      <c r="P1805" s="926"/>
      <c r="Q1805" s="926"/>
      <c r="R1805" s="926"/>
      <c r="S1805" s="926"/>
      <c r="T1805" s="926"/>
      <c r="U1805" s="926"/>
      <c r="V1805" s="926"/>
      <c r="W1805" s="926"/>
      <c r="X1805" s="926"/>
      <c r="Y1805" s="926"/>
      <c r="Z1805" s="926"/>
      <c r="AA1805" s="926"/>
      <c r="AB1805" s="926"/>
      <c r="AC1805" s="926"/>
      <c r="AD1805" s="926"/>
      <c r="AE1805" s="926"/>
    </row>
    <row r="1806" spans="1:31" ht="15" customHeight="1" x14ac:dyDescent="0.2">
      <c r="A1806" s="1032" t="str">
        <f t="shared" si="187"/>
        <v>Insert Room Name First</v>
      </c>
      <c r="B1806" s="938"/>
      <c r="C1806" s="891"/>
      <c r="D1806" s="891"/>
      <c r="E1806" s="984">
        <f t="shared" si="188"/>
        <v>0</v>
      </c>
      <c r="F1806" s="890">
        <f>IF(A1806="Insert Room Name First",0,ROUND(E1806/VLOOKUP(A1806,'Teaching Areas'!$A$2:$B$15,2,FALSE),0))</f>
        <v>0</v>
      </c>
      <c r="G1806" s="891"/>
      <c r="H1806" s="890" t="str">
        <f t="shared" si="189"/>
        <v/>
      </c>
      <c r="I1806" s="983"/>
      <c r="J1806" s="923"/>
      <c r="K1806" s="922"/>
      <c r="L1806" s="922"/>
      <c r="M1806" s="922"/>
      <c r="N1806" s="924"/>
      <c r="O1806" s="926"/>
      <c r="P1806" s="926"/>
      <c r="Q1806" s="926"/>
      <c r="R1806" s="926"/>
      <c r="S1806" s="926"/>
      <c r="T1806" s="926"/>
      <c r="U1806" s="926"/>
      <c r="V1806" s="926"/>
      <c r="W1806" s="926"/>
      <c r="X1806" s="926"/>
      <c r="Y1806" s="926"/>
      <c r="Z1806" s="926"/>
      <c r="AA1806" s="926"/>
      <c r="AB1806" s="926"/>
      <c r="AC1806" s="926"/>
      <c r="AD1806" s="926"/>
      <c r="AE1806" s="926"/>
    </row>
    <row r="1807" spans="1:31" ht="15" hidden="1" customHeight="1" thickBot="1" x14ac:dyDescent="0.25">
      <c r="A1807" s="1032" t="str">
        <f t="shared" si="187"/>
        <v>Insert Room Name First</v>
      </c>
      <c r="B1807" s="938"/>
      <c r="C1807" s="891"/>
      <c r="D1807" s="891"/>
      <c r="E1807" s="984">
        <f t="shared" si="188"/>
        <v>0</v>
      </c>
      <c r="F1807" s="890">
        <f>IF(A1807="Insert Room Name First",0,ROUND(E1807/VLOOKUP(A1807,'Teaching Areas'!$A$2:$B$15,2,FALSE),0))</f>
        <v>0</v>
      </c>
      <c r="G1807" s="891"/>
      <c r="H1807" s="890" t="str">
        <f t="shared" si="189"/>
        <v/>
      </c>
      <c r="I1807" s="983"/>
      <c r="J1807" s="923"/>
      <c r="K1807" s="922"/>
      <c r="L1807" s="922"/>
      <c r="M1807" s="922"/>
      <c r="N1807" s="924"/>
      <c r="O1807" s="926"/>
      <c r="P1807" s="926"/>
      <c r="Q1807" s="926"/>
      <c r="R1807" s="926"/>
      <c r="S1807" s="926"/>
      <c r="T1807" s="926"/>
      <c r="U1807" s="926"/>
      <c r="V1807" s="926"/>
      <c r="W1807" s="926"/>
      <c r="X1807" s="926"/>
      <c r="Y1807" s="926"/>
      <c r="Z1807" s="926"/>
      <c r="AA1807" s="926"/>
      <c r="AB1807" s="926"/>
      <c r="AC1807" s="926"/>
      <c r="AD1807" s="926"/>
      <c r="AE1807" s="926"/>
    </row>
    <row r="1808" spans="1:31" ht="15" hidden="1" customHeight="1" thickBot="1" x14ac:dyDescent="0.25">
      <c r="A1808" s="1032" t="str">
        <f t="shared" si="187"/>
        <v>Insert Room Name First</v>
      </c>
      <c r="B1808" s="938"/>
      <c r="C1808" s="891"/>
      <c r="D1808" s="891"/>
      <c r="E1808" s="984">
        <f t="shared" si="188"/>
        <v>0</v>
      </c>
      <c r="F1808" s="890">
        <f>IF(A1808="Insert Room Name First",0,ROUND(E1808/VLOOKUP(A1808,'Teaching Areas'!$A$2:$B$15,2,FALSE),0))</f>
        <v>0</v>
      </c>
      <c r="G1808" s="891"/>
      <c r="H1808" s="890" t="str">
        <f t="shared" si="189"/>
        <v/>
      </c>
      <c r="I1808" s="983"/>
      <c r="J1808" s="923"/>
      <c r="K1808" s="922"/>
      <c r="L1808" s="922"/>
      <c r="M1808" s="922"/>
      <c r="N1808" s="924"/>
      <c r="O1808" s="926"/>
      <c r="P1808" s="926"/>
      <c r="Q1808" s="926"/>
      <c r="R1808" s="926"/>
      <c r="S1808" s="926"/>
      <c r="T1808" s="926"/>
      <c r="U1808" s="926"/>
      <c r="V1808" s="926"/>
      <c r="W1808" s="926"/>
      <c r="X1808" s="926"/>
      <c r="Y1808" s="926"/>
      <c r="Z1808" s="926"/>
      <c r="AA1808" s="926"/>
      <c r="AB1808" s="926"/>
      <c r="AC1808" s="926"/>
      <c r="AD1808" s="926"/>
      <c r="AE1808" s="926"/>
    </row>
    <row r="1809" spans="1:31" ht="15" hidden="1" customHeight="1" thickBot="1" x14ac:dyDescent="0.25">
      <c r="A1809" s="1032" t="str">
        <f t="shared" si="187"/>
        <v>Insert Room Name First</v>
      </c>
      <c r="B1809" s="938"/>
      <c r="C1809" s="891"/>
      <c r="D1809" s="891"/>
      <c r="E1809" s="984">
        <f t="shared" si="188"/>
        <v>0</v>
      </c>
      <c r="F1809" s="890">
        <f>IF(A1809="Insert Room Name First",0,ROUND(E1809/VLOOKUP(A1809,'Teaching Areas'!$A$2:$B$15,2,FALSE),0))</f>
        <v>0</v>
      </c>
      <c r="G1809" s="891"/>
      <c r="H1809" s="890" t="str">
        <f t="shared" si="189"/>
        <v/>
      </c>
      <c r="I1809" s="983"/>
      <c r="J1809" s="923"/>
      <c r="K1809" s="922"/>
      <c r="L1809" s="922"/>
      <c r="M1809" s="922"/>
      <c r="N1809" s="924"/>
      <c r="O1809" s="926"/>
      <c r="P1809" s="926"/>
      <c r="Q1809" s="926"/>
      <c r="R1809" s="926"/>
      <c r="S1809" s="926"/>
      <c r="T1809" s="926"/>
      <c r="U1809" s="926"/>
      <c r="V1809" s="926"/>
      <c r="W1809" s="926"/>
      <c r="X1809" s="926"/>
      <c r="Y1809" s="926"/>
      <c r="Z1809" s="926"/>
      <c r="AA1809" s="926"/>
      <c r="AB1809" s="926"/>
      <c r="AC1809" s="926"/>
      <c r="AD1809" s="926"/>
      <c r="AE1809" s="926"/>
    </row>
    <row r="1810" spans="1:31" ht="15" hidden="1" customHeight="1" thickBot="1" x14ac:dyDescent="0.25">
      <c r="A1810" s="1032" t="str">
        <f t="shared" si="187"/>
        <v>Insert Room Name First</v>
      </c>
      <c r="B1810" s="938"/>
      <c r="C1810" s="891"/>
      <c r="D1810" s="891"/>
      <c r="E1810" s="984">
        <f t="shared" si="188"/>
        <v>0</v>
      </c>
      <c r="F1810" s="890">
        <f>IF(A1810="Insert Room Name First",0,ROUND(E1810/VLOOKUP(A1810,'Teaching Areas'!$A$2:$B$15,2,FALSE),0))</f>
        <v>0</v>
      </c>
      <c r="G1810" s="891"/>
      <c r="H1810" s="890" t="str">
        <f t="shared" si="189"/>
        <v/>
      </c>
      <c r="I1810" s="983"/>
      <c r="J1810" s="923"/>
      <c r="K1810" s="922"/>
      <c r="L1810" s="922"/>
      <c r="M1810" s="922"/>
      <c r="N1810" s="924"/>
      <c r="O1810" s="926"/>
      <c r="P1810" s="926"/>
      <c r="Q1810" s="926"/>
      <c r="R1810" s="926"/>
      <c r="S1810" s="926"/>
      <c r="T1810" s="926"/>
      <c r="U1810" s="926"/>
      <c r="V1810" s="926"/>
      <c r="W1810" s="926"/>
      <c r="X1810" s="926"/>
      <c r="Y1810" s="926"/>
      <c r="Z1810" s="926"/>
      <c r="AA1810" s="926"/>
      <c r="AB1810" s="926"/>
      <c r="AC1810" s="926"/>
      <c r="AD1810" s="926"/>
      <c r="AE1810" s="926"/>
    </row>
    <row r="1811" spans="1:31" ht="15" hidden="1" customHeight="1" thickBot="1" x14ac:dyDescent="0.25">
      <c r="A1811" s="1032" t="str">
        <f t="shared" si="187"/>
        <v>Insert Room Name First</v>
      </c>
      <c r="B1811" s="938"/>
      <c r="C1811" s="891"/>
      <c r="D1811" s="891"/>
      <c r="E1811" s="984">
        <f t="shared" si="188"/>
        <v>0</v>
      </c>
      <c r="F1811" s="890">
        <f>IF(A1811="Insert Room Name First",0,ROUND(E1811/VLOOKUP(A1811,'Teaching Areas'!$A$2:$B$15,2,FALSE),0))</f>
        <v>0</v>
      </c>
      <c r="G1811" s="891"/>
      <c r="H1811" s="890" t="str">
        <f t="shared" si="189"/>
        <v/>
      </c>
      <c r="I1811" s="983"/>
      <c r="J1811" s="923"/>
      <c r="K1811" s="922"/>
      <c r="L1811" s="922"/>
      <c r="M1811" s="922"/>
      <c r="N1811" s="924"/>
      <c r="O1811" s="926"/>
      <c r="P1811" s="926"/>
      <c r="Q1811" s="926"/>
      <c r="R1811" s="926"/>
      <c r="S1811" s="926"/>
      <c r="T1811" s="926"/>
      <c r="U1811" s="926"/>
      <c r="V1811" s="926"/>
      <c r="W1811" s="926"/>
      <c r="X1811" s="926"/>
      <c r="Y1811" s="926"/>
      <c r="Z1811" s="926"/>
      <c r="AA1811" s="926"/>
      <c r="AB1811" s="926"/>
      <c r="AC1811" s="926"/>
      <c r="AD1811" s="926"/>
      <c r="AE1811" s="926"/>
    </row>
    <row r="1812" spans="1:31" ht="15" hidden="1" customHeight="1" thickBot="1" x14ac:dyDescent="0.25">
      <c r="A1812" s="1032" t="str">
        <f t="shared" si="187"/>
        <v>Insert Room Name First</v>
      </c>
      <c r="B1812" s="938"/>
      <c r="C1812" s="891"/>
      <c r="D1812" s="891"/>
      <c r="E1812" s="984">
        <f t="shared" si="188"/>
        <v>0</v>
      </c>
      <c r="F1812" s="890">
        <f>IF(A1812="Insert Room Name First",0,ROUND(E1812/VLOOKUP(A1812,'Teaching Areas'!$A$2:$B$15,2,FALSE),0))</f>
        <v>0</v>
      </c>
      <c r="G1812" s="891"/>
      <c r="H1812" s="890" t="str">
        <f t="shared" si="189"/>
        <v/>
      </c>
      <c r="I1812" s="983"/>
      <c r="J1812" s="923"/>
      <c r="K1812" s="922"/>
      <c r="L1812" s="922"/>
      <c r="M1812" s="922"/>
      <c r="N1812" s="924"/>
      <c r="O1812" s="926"/>
      <c r="P1812" s="926"/>
      <c r="Q1812" s="926"/>
      <c r="R1812" s="926"/>
      <c r="S1812" s="926"/>
      <c r="T1812" s="926"/>
      <c r="U1812" s="926"/>
      <c r="V1812" s="926"/>
      <c r="W1812" s="926"/>
      <c r="X1812" s="926"/>
      <c r="Y1812" s="926"/>
      <c r="Z1812" s="926"/>
      <c r="AA1812" s="926"/>
      <c r="AB1812" s="926"/>
      <c r="AC1812" s="926"/>
      <c r="AD1812" s="926"/>
      <c r="AE1812" s="926"/>
    </row>
    <row r="1813" spans="1:31" ht="15" hidden="1" customHeight="1" thickBot="1" x14ac:dyDescent="0.25">
      <c r="A1813" s="1032" t="str">
        <f t="shared" si="187"/>
        <v>Insert Room Name First</v>
      </c>
      <c r="B1813" s="938"/>
      <c r="C1813" s="891"/>
      <c r="D1813" s="891"/>
      <c r="E1813" s="984">
        <f t="shared" si="188"/>
        <v>0</v>
      </c>
      <c r="F1813" s="890">
        <f>IF(A1813="Insert Room Name First",0,ROUND(E1813/VLOOKUP(A1813,'Teaching Areas'!$A$2:$B$15,2,FALSE),0))</f>
        <v>0</v>
      </c>
      <c r="G1813" s="891"/>
      <c r="H1813" s="890" t="str">
        <f t="shared" si="189"/>
        <v/>
      </c>
      <c r="I1813" s="983"/>
      <c r="J1813" s="923"/>
      <c r="K1813" s="922"/>
      <c r="L1813" s="922"/>
      <c r="M1813" s="922"/>
      <c r="N1813" s="924"/>
      <c r="O1813" s="926"/>
      <c r="P1813" s="926"/>
      <c r="Q1813" s="926"/>
      <c r="R1813" s="926"/>
      <c r="S1813" s="926"/>
      <c r="T1813" s="926"/>
      <c r="U1813" s="926"/>
      <c r="V1813" s="926"/>
      <c r="W1813" s="926"/>
      <c r="X1813" s="926"/>
      <c r="Y1813" s="926"/>
      <c r="Z1813" s="926"/>
      <c r="AA1813" s="926"/>
      <c r="AB1813" s="926"/>
      <c r="AC1813" s="926"/>
      <c r="AD1813" s="926"/>
      <c r="AE1813" s="926"/>
    </row>
    <row r="1814" spans="1:31" ht="15" hidden="1" customHeight="1" thickBot="1" x14ac:dyDescent="0.25">
      <c r="A1814" s="1032" t="str">
        <f t="shared" si="187"/>
        <v>Insert Room Name First</v>
      </c>
      <c r="B1814" s="938"/>
      <c r="C1814" s="891"/>
      <c r="D1814" s="891"/>
      <c r="E1814" s="984">
        <f t="shared" si="188"/>
        <v>0</v>
      </c>
      <c r="F1814" s="890">
        <f>IF(A1814="Insert Room Name First",0,ROUND(E1814/VLOOKUP(A1814,'Teaching Areas'!$A$2:$B$15,2,FALSE),0))</f>
        <v>0</v>
      </c>
      <c r="G1814" s="891"/>
      <c r="H1814" s="890" t="str">
        <f t="shared" si="189"/>
        <v/>
      </c>
      <c r="I1814" s="983"/>
      <c r="J1814" s="923"/>
      <c r="K1814" s="922"/>
      <c r="L1814" s="922"/>
      <c r="M1814" s="922"/>
      <c r="N1814" s="924"/>
      <c r="O1814" s="926"/>
      <c r="P1814" s="926"/>
      <c r="Q1814" s="926"/>
      <c r="R1814" s="926"/>
      <c r="S1814" s="926"/>
      <c r="T1814" s="926"/>
      <c r="U1814" s="926"/>
      <c r="V1814" s="926"/>
      <c r="W1814" s="926"/>
      <c r="X1814" s="926"/>
      <c r="Y1814" s="926"/>
      <c r="Z1814" s="926"/>
      <c r="AA1814" s="926"/>
      <c r="AB1814" s="926"/>
      <c r="AC1814" s="926"/>
      <c r="AD1814" s="926"/>
      <c r="AE1814" s="926"/>
    </row>
    <row r="1815" spans="1:31" ht="15" hidden="1" customHeight="1" thickBot="1" x14ac:dyDescent="0.25">
      <c r="A1815" s="1032" t="str">
        <f t="shared" si="187"/>
        <v>Insert Room Name First</v>
      </c>
      <c r="B1815" s="939"/>
      <c r="C1815" s="891"/>
      <c r="D1815" s="891"/>
      <c r="E1815" s="984">
        <f t="shared" si="188"/>
        <v>0</v>
      </c>
      <c r="F1815" s="890">
        <f>IF(A1815="Insert Room Name First",0,ROUND(E1815/VLOOKUP(A1815,'Teaching Areas'!$A$2:$B$15,2,FALSE),0))</f>
        <v>0</v>
      </c>
      <c r="G1815" s="892"/>
      <c r="H1815" s="890" t="str">
        <f t="shared" si="189"/>
        <v/>
      </c>
      <c r="I1815" s="985"/>
      <c r="J1815" s="923"/>
      <c r="K1815" s="922"/>
      <c r="L1815" s="922"/>
      <c r="M1815" s="922"/>
      <c r="N1815" s="924"/>
      <c r="O1815" s="926"/>
      <c r="P1815" s="926"/>
      <c r="Q1815" s="926"/>
      <c r="R1815" s="926"/>
      <c r="S1815" s="926"/>
      <c r="T1815" s="926"/>
      <c r="U1815" s="926"/>
      <c r="V1815" s="926"/>
      <c r="W1815" s="926"/>
      <c r="X1815" s="926"/>
      <c r="Y1815" s="926"/>
      <c r="Z1815" s="926"/>
      <c r="AA1815" s="926"/>
      <c r="AB1815" s="926"/>
      <c r="AC1815" s="926"/>
      <c r="AD1815" s="926"/>
      <c r="AE1815" s="926"/>
    </row>
    <row r="1816" spans="1:31" ht="15" hidden="1" customHeight="1" thickBot="1" x14ac:dyDescent="0.25">
      <c r="A1816" s="1032" t="str">
        <f t="shared" si="187"/>
        <v>Insert Room Name First</v>
      </c>
      <c r="B1816" s="939"/>
      <c r="C1816" s="891"/>
      <c r="D1816" s="891"/>
      <c r="E1816" s="984">
        <f t="shared" si="188"/>
        <v>0</v>
      </c>
      <c r="F1816" s="890">
        <f>IF(A1816="Insert Room Name First",0,ROUND(E1816/VLOOKUP(A1816,'Teaching Areas'!$A$2:$B$15,2,FALSE),0))</f>
        <v>0</v>
      </c>
      <c r="G1816" s="892"/>
      <c r="H1816" s="890" t="str">
        <f t="shared" si="189"/>
        <v/>
      </c>
      <c r="I1816" s="985"/>
      <c r="J1816" s="923"/>
      <c r="K1816" s="922"/>
      <c r="L1816" s="922"/>
      <c r="M1816" s="922"/>
      <c r="N1816" s="924"/>
      <c r="O1816" s="926"/>
      <c r="P1816" s="926"/>
      <c r="Q1816" s="926"/>
      <c r="R1816" s="926"/>
      <c r="S1816" s="926"/>
      <c r="T1816" s="926"/>
      <c r="U1816" s="926"/>
      <c r="V1816" s="926"/>
      <c r="W1816" s="926"/>
      <c r="X1816" s="926"/>
      <c r="Y1816" s="926"/>
      <c r="Z1816" s="926"/>
      <c r="AA1816" s="926"/>
      <c r="AB1816" s="926"/>
      <c r="AC1816" s="926"/>
      <c r="AD1816" s="926"/>
      <c r="AE1816" s="926"/>
    </row>
    <row r="1817" spans="1:31" ht="15" hidden="1" customHeight="1" thickBot="1" x14ac:dyDescent="0.25">
      <c r="A1817" s="1032" t="str">
        <f t="shared" si="187"/>
        <v>Insert Room Name First</v>
      </c>
      <c r="B1817" s="938"/>
      <c r="C1817" s="891"/>
      <c r="D1817" s="891"/>
      <c r="E1817" s="984">
        <f t="shared" si="188"/>
        <v>0</v>
      </c>
      <c r="F1817" s="890">
        <f>IF(A1817="Insert Room Name First",0,ROUND(E1817/VLOOKUP(A1817,'Teaching Areas'!$A$2:$B$15,2,FALSE),0))</f>
        <v>0</v>
      </c>
      <c r="G1817" s="891"/>
      <c r="H1817" s="890" t="str">
        <f t="shared" si="189"/>
        <v/>
      </c>
      <c r="I1817" s="983"/>
      <c r="J1817" s="923"/>
      <c r="K1817" s="922"/>
      <c r="L1817" s="922"/>
      <c r="M1817" s="922"/>
      <c r="N1817" s="924"/>
      <c r="O1817" s="926"/>
      <c r="P1817" s="926"/>
      <c r="Q1817" s="926"/>
      <c r="R1817" s="926"/>
      <c r="S1817" s="926"/>
      <c r="T1817" s="926"/>
      <c r="U1817" s="926"/>
      <c r="V1817" s="926"/>
      <c r="W1817" s="926"/>
      <c r="X1817" s="926"/>
      <c r="Y1817" s="926"/>
      <c r="Z1817" s="926"/>
      <c r="AA1817" s="926"/>
      <c r="AB1817" s="926"/>
      <c r="AC1817" s="926"/>
      <c r="AD1817" s="926"/>
      <c r="AE1817" s="926"/>
    </row>
    <row r="1818" spans="1:31" ht="15" hidden="1" customHeight="1" thickBot="1" x14ac:dyDescent="0.25">
      <c r="A1818" s="1032" t="str">
        <f t="shared" si="187"/>
        <v>Insert Room Name First</v>
      </c>
      <c r="B1818" s="938"/>
      <c r="C1818" s="891"/>
      <c r="D1818" s="891"/>
      <c r="E1818" s="984">
        <f t="shared" si="188"/>
        <v>0</v>
      </c>
      <c r="F1818" s="890">
        <f>IF(A1818="Insert Room Name First",0,ROUND(E1818/VLOOKUP(A1818,'Teaching Areas'!$A$2:$B$15,2,FALSE),0))</f>
        <v>0</v>
      </c>
      <c r="G1818" s="891"/>
      <c r="H1818" s="890" t="str">
        <f t="shared" si="189"/>
        <v/>
      </c>
      <c r="I1818" s="983"/>
      <c r="J1818" s="923"/>
      <c r="K1818" s="922"/>
      <c r="L1818" s="922"/>
      <c r="M1818" s="922"/>
      <c r="N1818" s="924"/>
      <c r="O1818" s="926"/>
      <c r="P1818" s="926"/>
      <c r="Q1818" s="926"/>
      <c r="R1818" s="926"/>
      <c r="S1818" s="926"/>
      <c r="T1818" s="926"/>
      <c r="U1818" s="926"/>
      <c r="V1818" s="926"/>
      <c r="W1818" s="926"/>
      <c r="X1818" s="926"/>
      <c r="Y1818" s="926"/>
      <c r="Z1818" s="926"/>
      <c r="AA1818" s="926"/>
      <c r="AB1818" s="926"/>
      <c r="AC1818" s="926"/>
      <c r="AD1818" s="926"/>
      <c r="AE1818" s="926"/>
    </row>
    <row r="1819" spans="1:31" ht="15" hidden="1" customHeight="1" thickBot="1" x14ac:dyDescent="0.25">
      <c r="A1819" s="1032" t="str">
        <f t="shared" si="187"/>
        <v>Insert Room Name First</v>
      </c>
      <c r="B1819" s="938"/>
      <c r="C1819" s="891"/>
      <c r="D1819" s="891"/>
      <c r="E1819" s="984">
        <f t="shared" si="188"/>
        <v>0</v>
      </c>
      <c r="F1819" s="890">
        <f>IF(A1819="Insert Room Name First",0,ROUND(E1819/VLOOKUP(A1819,'Teaching Areas'!$A$2:$B$15,2,FALSE),0))</f>
        <v>0</v>
      </c>
      <c r="G1819" s="891"/>
      <c r="H1819" s="890" t="str">
        <f t="shared" si="189"/>
        <v/>
      </c>
      <c r="I1819" s="983"/>
      <c r="J1819" s="923"/>
      <c r="K1819" s="922"/>
      <c r="L1819" s="922"/>
      <c r="M1819" s="922"/>
      <c r="N1819" s="924"/>
      <c r="O1819" s="926"/>
      <c r="P1819" s="926"/>
      <c r="Q1819" s="926"/>
      <c r="R1819" s="926"/>
      <c r="S1819" s="926"/>
      <c r="T1819" s="926"/>
      <c r="U1819" s="926"/>
      <c r="V1819" s="926"/>
      <c r="W1819" s="926"/>
      <c r="X1819" s="926"/>
      <c r="Y1819" s="926"/>
      <c r="Z1819" s="926"/>
      <c r="AA1819" s="926"/>
      <c r="AB1819" s="926"/>
      <c r="AC1819" s="926"/>
      <c r="AD1819" s="926"/>
      <c r="AE1819" s="926"/>
    </row>
    <row r="1820" spans="1:31" ht="15" hidden="1" customHeight="1" thickBot="1" x14ac:dyDescent="0.25">
      <c r="A1820" s="1032" t="str">
        <f t="shared" si="187"/>
        <v>Insert Room Name First</v>
      </c>
      <c r="B1820" s="938"/>
      <c r="C1820" s="891"/>
      <c r="D1820" s="891"/>
      <c r="E1820" s="984">
        <f t="shared" si="188"/>
        <v>0</v>
      </c>
      <c r="F1820" s="890">
        <f>IF(A1820="Insert Room Name First",0,ROUND(E1820/VLOOKUP(A1820,'Teaching Areas'!$A$2:$B$15,2,FALSE),0))</f>
        <v>0</v>
      </c>
      <c r="G1820" s="891"/>
      <c r="H1820" s="890" t="str">
        <f t="shared" si="189"/>
        <v/>
      </c>
      <c r="I1820" s="983"/>
      <c r="J1820" s="923"/>
      <c r="K1820" s="922"/>
      <c r="L1820" s="922"/>
      <c r="M1820" s="922"/>
      <c r="N1820" s="924"/>
      <c r="O1820" s="926"/>
      <c r="P1820" s="926"/>
      <c r="Q1820" s="926"/>
      <c r="R1820" s="926"/>
      <c r="S1820" s="926"/>
      <c r="T1820" s="926"/>
      <c r="U1820" s="926"/>
      <c r="V1820" s="926"/>
      <c r="W1820" s="926"/>
      <c r="X1820" s="926"/>
      <c r="Y1820" s="926"/>
      <c r="Z1820" s="926"/>
      <c r="AA1820" s="926"/>
      <c r="AB1820" s="926"/>
      <c r="AC1820" s="926"/>
      <c r="AD1820" s="926"/>
      <c r="AE1820" s="926"/>
    </row>
    <row r="1821" spans="1:31" ht="15" hidden="1" customHeight="1" thickBot="1" x14ac:dyDescent="0.25">
      <c r="A1821" s="1032" t="str">
        <f t="shared" si="187"/>
        <v>Insert Room Name First</v>
      </c>
      <c r="B1821" s="938"/>
      <c r="C1821" s="891"/>
      <c r="D1821" s="891"/>
      <c r="E1821" s="984">
        <f t="shared" si="188"/>
        <v>0</v>
      </c>
      <c r="F1821" s="890">
        <f>IF(A1821="Insert Room Name First",0,ROUND(E1821/VLOOKUP(A1821,'Teaching Areas'!$A$2:$B$15,2,FALSE),0))</f>
        <v>0</v>
      </c>
      <c r="G1821" s="891"/>
      <c r="H1821" s="890" t="str">
        <f t="shared" si="189"/>
        <v/>
      </c>
      <c r="I1821" s="983"/>
      <c r="J1821" s="923"/>
      <c r="K1821" s="922"/>
      <c r="L1821" s="922"/>
      <c r="M1821" s="922"/>
      <c r="N1821" s="924"/>
      <c r="O1821" s="926"/>
      <c r="P1821" s="926"/>
      <c r="Q1821" s="926"/>
      <c r="R1821" s="926"/>
      <c r="S1821" s="926"/>
      <c r="T1821" s="926"/>
      <c r="U1821" s="926"/>
      <c r="V1821" s="926"/>
      <c r="W1821" s="926"/>
      <c r="X1821" s="926"/>
      <c r="Y1821" s="926"/>
      <c r="Z1821" s="926"/>
      <c r="AA1821" s="926"/>
      <c r="AB1821" s="926"/>
      <c r="AC1821" s="926"/>
      <c r="AD1821" s="926"/>
      <c r="AE1821" s="926"/>
    </row>
    <row r="1822" spans="1:31" ht="15" hidden="1" customHeight="1" thickBot="1" x14ac:dyDescent="0.25">
      <c r="A1822" s="1032" t="str">
        <f t="shared" si="187"/>
        <v>Insert Room Name First</v>
      </c>
      <c r="B1822" s="938"/>
      <c r="C1822" s="891"/>
      <c r="D1822" s="891"/>
      <c r="E1822" s="984">
        <f t="shared" si="188"/>
        <v>0</v>
      </c>
      <c r="F1822" s="890">
        <f>IF(A1822="Insert Room Name First",0,ROUND(E1822/VLOOKUP(A1822,'Teaching Areas'!$A$2:$B$15,2,FALSE),0))</f>
        <v>0</v>
      </c>
      <c r="G1822" s="891"/>
      <c r="H1822" s="890" t="str">
        <f t="shared" si="189"/>
        <v/>
      </c>
      <c r="I1822" s="983"/>
      <c r="J1822" s="923"/>
      <c r="K1822" s="922"/>
      <c r="L1822" s="922"/>
      <c r="M1822" s="922"/>
      <c r="N1822" s="924"/>
      <c r="O1822" s="926"/>
      <c r="P1822" s="926"/>
      <c r="Q1822" s="926"/>
      <c r="R1822" s="926"/>
      <c r="S1822" s="926"/>
      <c r="T1822" s="926"/>
      <c r="U1822" s="926"/>
      <c r="V1822" s="926"/>
      <c r="W1822" s="926"/>
      <c r="X1822" s="926"/>
      <c r="Y1822" s="926"/>
      <c r="Z1822" s="926"/>
      <c r="AA1822" s="926"/>
      <c r="AB1822" s="926"/>
      <c r="AC1822" s="926"/>
      <c r="AD1822" s="926"/>
      <c r="AE1822" s="926"/>
    </row>
    <row r="1823" spans="1:31" ht="15" hidden="1" customHeight="1" thickBot="1" x14ac:dyDescent="0.25">
      <c r="A1823" s="1032" t="str">
        <f t="shared" ref="A1823:A1857" si="190">IF(B1823=0,"Insert Room Name First","Class Room")</f>
        <v>Insert Room Name First</v>
      </c>
      <c r="B1823" s="938"/>
      <c r="C1823" s="891"/>
      <c r="D1823" s="891"/>
      <c r="E1823" s="984">
        <f t="shared" si="188"/>
        <v>0</v>
      </c>
      <c r="F1823" s="890">
        <f>IF(A1823="Insert Room Name First",0,ROUND(E1823/VLOOKUP(A1823,'Teaching Areas'!$A$2:$B$15,2,FALSE),0))</f>
        <v>0</v>
      </c>
      <c r="G1823" s="891"/>
      <c r="H1823" s="890" t="str">
        <f t="shared" si="189"/>
        <v/>
      </c>
      <c r="I1823" s="983"/>
      <c r="J1823" s="923"/>
      <c r="K1823" s="922"/>
      <c r="L1823" s="922"/>
      <c r="M1823" s="922"/>
      <c r="N1823" s="924"/>
      <c r="O1823" s="926"/>
      <c r="P1823" s="926"/>
      <c r="Q1823" s="926"/>
      <c r="R1823" s="926"/>
      <c r="S1823" s="926"/>
      <c r="T1823" s="926"/>
      <c r="U1823" s="926"/>
      <c r="V1823" s="926"/>
      <c r="W1823" s="926"/>
      <c r="X1823" s="926"/>
      <c r="Y1823" s="926"/>
      <c r="Z1823" s="926"/>
      <c r="AA1823" s="926"/>
      <c r="AB1823" s="926"/>
      <c r="AC1823" s="926"/>
      <c r="AD1823" s="926"/>
      <c r="AE1823" s="926"/>
    </row>
    <row r="1824" spans="1:31" ht="15" hidden="1" customHeight="1" thickBot="1" x14ac:dyDescent="0.25">
      <c r="A1824" s="1032" t="str">
        <f t="shared" si="190"/>
        <v>Insert Room Name First</v>
      </c>
      <c r="B1824" s="938"/>
      <c r="C1824" s="891"/>
      <c r="D1824" s="891"/>
      <c r="E1824" s="984">
        <f t="shared" si="188"/>
        <v>0</v>
      </c>
      <c r="F1824" s="890">
        <f>IF(A1824="Insert Room Name First",0,ROUND(E1824/VLOOKUP(A1824,'Teaching Areas'!$A$2:$B$15,2,FALSE),0))</f>
        <v>0</v>
      </c>
      <c r="G1824" s="891"/>
      <c r="H1824" s="890" t="str">
        <f t="shared" si="189"/>
        <v/>
      </c>
      <c r="I1824" s="983"/>
      <c r="J1824" s="923"/>
      <c r="K1824" s="922"/>
      <c r="L1824" s="922"/>
      <c r="M1824" s="922"/>
      <c r="N1824" s="924"/>
      <c r="O1824" s="926"/>
      <c r="P1824" s="926"/>
      <c r="Q1824" s="926"/>
      <c r="R1824" s="926"/>
      <c r="S1824" s="926"/>
      <c r="T1824" s="926"/>
      <c r="U1824" s="926"/>
      <c r="V1824" s="926"/>
      <c r="W1824" s="926"/>
      <c r="X1824" s="926"/>
      <c r="Y1824" s="926"/>
      <c r="Z1824" s="926"/>
      <c r="AA1824" s="926"/>
      <c r="AB1824" s="926"/>
      <c r="AC1824" s="926"/>
      <c r="AD1824" s="926"/>
      <c r="AE1824" s="926"/>
    </row>
    <row r="1825" spans="1:31" ht="15" hidden="1" customHeight="1" thickBot="1" x14ac:dyDescent="0.25">
      <c r="A1825" s="1032" t="str">
        <f t="shared" si="190"/>
        <v>Insert Room Name First</v>
      </c>
      <c r="B1825" s="938"/>
      <c r="C1825" s="891"/>
      <c r="D1825" s="891"/>
      <c r="E1825" s="984">
        <f t="shared" si="188"/>
        <v>0</v>
      </c>
      <c r="F1825" s="890">
        <f>IF(A1825="Insert Room Name First",0,ROUND(E1825/VLOOKUP(A1825,'Teaching Areas'!$A$2:$B$15,2,FALSE),0))</f>
        <v>0</v>
      </c>
      <c r="G1825" s="891"/>
      <c r="H1825" s="890" t="str">
        <f t="shared" si="189"/>
        <v/>
      </c>
      <c r="I1825" s="983"/>
      <c r="J1825" s="923"/>
      <c r="K1825" s="922"/>
      <c r="L1825" s="922"/>
      <c r="M1825" s="922"/>
      <c r="N1825" s="924"/>
      <c r="O1825" s="926"/>
      <c r="P1825" s="926"/>
      <c r="Q1825" s="926"/>
      <c r="R1825" s="926"/>
      <c r="S1825" s="926"/>
      <c r="T1825" s="926"/>
      <c r="U1825" s="926"/>
      <c r="V1825" s="926"/>
      <c r="W1825" s="926"/>
      <c r="X1825" s="926"/>
      <c r="Y1825" s="926"/>
      <c r="Z1825" s="926"/>
      <c r="AA1825" s="926"/>
      <c r="AB1825" s="926"/>
      <c r="AC1825" s="926"/>
      <c r="AD1825" s="926"/>
      <c r="AE1825" s="926"/>
    </row>
    <row r="1826" spans="1:31" ht="15" hidden="1" customHeight="1" thickBot="1" x14ac:dyDescent="0.25">
      <c r="A1826" s="1032" t="str">
        <f t="shared" si="190"/>
        <v>Insert Room Name First</v>
      </c>
      <c r="B1826" s="938"/>
      <c r="C1826" s="891"/>
      <c r="D1826" s="891"/>
      <c r="E1826" s="984">
        <f t="shared" si="188"/>
        <v>0</v>
      </c>
      <c r="F1826" s="890">
        <f>IF(A1826="Insert Room Name First",0,ROUND(E1826/VLOOKUP(A1826,'Teaching Areas'!$A$2:$B$15,2,FALSE),0))</f>
        <v>0</v>
      </c>
      <c r="G1826" s="891"/>
      <c r="H1826" s="890" t="str">
        <f t="shared" si="189"/>
        <v/>
      </c>
      <c r="I1826" s="983"/>
      <c r="J1826" s="923"/>
      <c r="K1826" s="922"/>
      <c r="L1826" s="922"/>
      <c r="M1826" s="922"/>
      <c r="N1826" s="924"/>
      <c r="O1826" s="926"/>
      <c r="P1826" s="926"/>
      <c r="Q1826" s="926"/>
      <c r="R1826" s="926"/>
      <c r="S1826" s="926"/>
      <c r="T1826" s="926"/>
      <c r="U1826" s="926"/>
      <c r="V1826" s="926"/>
      <c r="W1826" s="926"/>
      <c r="X1826" s="926"/>
      <c r="Y1826" s="926"/>
      <c r="Z1826" s="926"/>
      <c r="AA1826" s="926"/>
      <c r="AB1826" s="926"/>
      <c r="AC1826" s="926"/>
      <c r="AD1826" s="926"/>
      <c r="AE1826" s="926"/>
    </row>
    <row r="1827" spans="1:31" ht="15" hidden="1" customHeight="1" thickBot="1" x14ac:dyDescent="0.25">
      <c r="A1827" s="1032" t="str">
        <f t="shared" si="190"/>
        <v>Insert Room Name First</v>
      </c>
      <c r="B1827" s="938"/>
      <c r="C1827" s="891"/>
      <c r="D1827" s="891"/>
      <c r="E1827" s="984">
        <f t="shared" si="188"/>
        <v>0</v>
      </c>
      <c r="F1827" s="890">
        <f>IF(A1827="Insert Room Name First",0,ROUND(E1827/VLOOKUP(A1827,'Teaching Areas'!$A$2:$B$15,2,FALSE),0))</f>
        <v>0</v>
      </c>
      <c r="G1827" s="891"/>
      <c r="H1827" s="890" t="str">
        <f t="shared" si="189"/>
        <v/>
      </c>
      <c r="I1827" s="983"/>
      <c r="J1827" s="923"/>
      <c r="K1827" s="922"/>
      <c r="L1827" s="922"/>
      <c r="M1827" s="922"/>
      <c r="N1827" s="924"/>
      <c r="O1827" s="926"/>
      <c r="P1827" s="926"/>
      <c r="Q1827" s="926"/>
      <c r="R1827" s="926"/>
      <c r="S1827" s="926"/>
      <c r="T1827" s="926"/>
      <c r="U1827" s="926"/>
      <c r="V1827" s="926"/>
      <c r="W1827" s="926"/>
      <c r="X1827" s="926"/>
      <c r="Y1827" s="926"/>
      <c r="Z1827" s="926"/>
      <c r="AA1827" s="926"/>
      <c r="AB1827" s="926"/>
      <c r="AC1827" s="926"/>
      <c r="AD1827" s="926"/>
      <c r="AE1827" s="926"/>
    </row>
    <row r="1828" spans="1:31" ht="15" hidden="1" customHeight="1" thickBot="1" x14ac:dyDescent="0.25">
      <c r="A1828" s="1032" t="str">
        <f t="shared" si="190"/>
        <v>Insert Room Name First</v>
      </c>
      <c r="B1828" s="938"/>
      <c r="C1828" s="891"/>
      <c r="D1828" s="891"/>
      <c r="E1828" s="984">
        <f t="shared" si="188"/>
        <v>0</v>
      </c>
      <c r="F1828" s="890">
        <f>IF(A1828="Insert Room Name First",0,ROUND(E1828/VLOOKUP(A1828,'Teaching Areas'!$A$2:$B$15,2,FALSE),0))</f>
        <v>0</v>
      </c>
      <c r="G1828" s="891"/>
      <c r="H1828" s="890" t="str">
        <f t="shared" si="189"/>
        <v/>
      </c>
      <c r="I1828" s="983"/>
      <c r="J1828" s="923"/>
      <c r="K1828" s="922"/>
      <c r="L1828" s="922"/>
      <c r="M1828" s="922"/>
      <c r="N1828" s="924"/>
      <c r="O1828" s="926"/>
      <c r="P1828" s="926"/>
      <c r="Q1828" s="926"/>
      <c r="R1828" s="926"/>
      <c r="S1828" s="926"/>
      <c r="T1828" s="926"/>
      <c r="U1828" s="926"/>
      <c r="V1828" s="926"/>
      <c r="W1828" s="926"/>
      <c r="X1828" s="926"/>
      <c r="Y1828" s="926"/>
      <c r="Z1828" s="926"/>
      <c r="AA1828" s="926"/>
      <c r="AB1828" s="926"/>
      <c r="AC1828" s="926"/>
      <c r="AD1828" s="926"/>
      <c r="AE1828" s="926"/>
    </row>
    <row r="1829" spans="1:31" ht="15" hidden="1" customHeight="1" thickBot="1" x14ac:dyDescent="0.25">
      <c r="A1829" s="1032" t="str">
        <f t="shared" si="190"/>
        <v>Insert Room Name First</v>
      </c>
      <c r="B1829" s="938"/>
      <c r="C1829" s="891"/>
      <c r="D1829" s="891"/>
      <c r="E1829" s="984">
        <f t="shared" si="188"/>
        <v>0</v>
      </c>
      <c r="F1829" s="890">
        <f>IF(A1829="Insert Room Name First",0,ROUND(E1829/VLOOKUP(A1829,'Teaching Areas'!$A$2:$B$15,2,FALSE),0))</f>
        <v>0</v>
      </c>
      <c r="G1829" s="891"/>
      <c r="H1829" s="890" t="str">
        <f t="shared" si="189"/>
        <v/>
      </c>
      <c r="I1829" s="983"/>
      <c r="J1829" s="923"/>
      <c r="K1829" s="922"/>
      <c r="L1829" s="922"/>
      <c r="M1829" s="922"/>
      <c r="N1829" s="924"/>
      <c r="O1829" s="926"/>
      <c r="P1829" s="926"/>
      <c r="Q1829" s="926"/>
      <c r="R1829" s="926"/>
      <c r="S1829" s="926"/>
      <c r="T1829" s="926"/>
      <c r="U1829" s="926"/>
      <c r="V1829" s="926"/>
      <c r="W1829" s="926"/>
      <c r="X1829" s="926"/>
      <c r="Y1829" s="926"/>
      <c r="Z1829" s="926"/>
      <c r="AA1829" s="926"/>
      <c r="AB1829" s="926"/>
      <c r="AC1829" s="926"/>
      <c r="AD1829" s="926"/>
      <c r="AE1829" s="926"/>
    </row>
    <row r="1830" spans="1:31" ht="15" hidden="1" customHeight="1" thickBot="1" x14ac:dyDescent="0.25">
      <c r="A1830" s="1032" t="str">
        <f t="shared" si="190"/>
        <v>Insert Room Name First</v>
      </c>
      <c r="B1830" s="938"/>
      <c r="C1830" s="891"/>
      <c r="D1830" s="891"/>
      <c r="E1830" s="984">
        <f t="shared" si="188"/>
        <v>0</v>
      </c>
      <c r="F1830" s="890">
        <f>IF(A1830="Insert Room Name First",0,ROUND(E1830/VLOOKUP(A1830,'Teaching Areas'!$A$2:$B$15,2,FALSE),0))</f>
        <v>0</v>
      </c>
      <c r="G1830" s="891"/>
      <c r="H1830" s="890" t="str">
        <f t="shared" si="189"/>
        <v/>
      </c>
      <c r="I1830" s="983"/>
      <c r="J1830" s="923"/>
      <c r="K1830" s="922"/>
      <c r="L1830" s="922"/>
      <c r="M1830" s="922"/>
      <c r="N1830" s="924"/>
      <c r="O1830" s="926"/>
      <c r="P1830" s="926"/>
      <c r="Q1830" s="926"/>
      <c r="R1830" s="926"/>
      <c r="S1830" s="926"/>
      <c r="T1830" s="926"/>
      <c r="U1830" s="926"/>
      <c r="V1830" s="926"/>
      <c r="W1830" s="926"/>
      <c r="X1830" s="926"/>
      <c r="Y1830" s="926"/>
      <c r="Z1830" s="926"/>
      <c r="AA1830" s="926"/>
      <c r="AB1830" s="926"/>
      <c r="AC1830" s="926"/>
      <c r="AD1830" s="926"/>
      <c r="AE1830" s="926"/>
    </row>
    <row r="1831" spans="1:31" ht="15" hidden="1" customHeight="1" thickBot="1" x14ac:dyDescent="0.25">
      <c r="A1831" s="1032" t="str">
        <f t="shared" si="190"/>
        <v>Insert Room Name First</v>
      </c>
      <c r="B1831" s="938"/>
      <c r="C1831" s="891"/>
      <c r="D1831" s="891"/>
      <c r="E1831" s="984">
        <f t="shared" si="188"/>
        <v>0</v>
      </c>
      <c r="F1831" s="890">
        <f>IF(A1831="Insert Room Name First",0,ROUND(E1831/VLOOKUP(A1831,'Teaching Areas'!$A$2:$B$15,2,FALSE),0))</f>
        <v>0</v>
      </c>
      <c r="G1831" s="891"/>
      <c r="H1831" s="890" t="str">
        <f t="shared" si="189"/>
        <v/>
      </c>
      <c r="I1831" s="983"/>
      <c r="J1831" s="923"/>
      <c r="K1831" s="922"/>
      <c r="L1831" s="922"/>
      <c r="M1831" s="922"/>
      <c r="N1831" s="924"/>
      <c r="O1831" s="926"/>
      <c r="P1831" s="926"/>
      <c r="Q1831" s="926"/>
      <c r="R1831" s="926"/>
      <c r="S1831" s="926"/>
      <c r="T1831" s="926"/>
      <c r="U1831" s="926"/>
      <c r="V1831" s="926"/>
      <c r="W1831" s="926"/>
      <c r="X1831" s="926"/>
      <c r="Y1831" s="926"/>
      <c r="Z1831" s="926"/>
      <c r="AA1831" s="926"/>
      <c r="AB1831" s="926"/>
      <c r="AC1831" s="926"/>
      <c r="AD1831" s="926"/>
      <c r="AE1831" s="926"/>
    </row>
    <row r="1832" spans="1:31" ht="15" hidden="1" customHeight="1" thickBot="1" x14ac:dyDescent="0.25">
      <c r="A1832" s="1032" t="str">
        <f t="shared" si="190"/>
        <v>Insert Room Name First</v>
      </c>
      <c r="B1832" s="938"/>
      <c r="C1832" s="891"/>
      <c r="D1832" s="891"/>
      <c r="E1832" s="984">
        <f t="shared" si="188"/>
        <v>0</v>
      </c>
      <c r="F1832" s="890">
        <f>IF(A1832="Insert Room Name First",0,ROUND(E1832/VLOOKUP(A1832,'Teaching Areas'!$A$2:$B$15,2,FALSE),0))</f>
        <v>0</v>
      </c>
      <c r="G1832" s="891"/>
      <c r="H1832" s="890" t="str">
        <f t="shared" si="189"/>
        <v/>
      </c>
      <c r="I1832" s="983"/>
      <c r="J1832" s="923"/>
      <c r="K1832" s="922"/>
      <c r="L1832" s="922"/>
      <c r="M1832" s="922"/>
      <c r="N1832" s="924"/>
      <c r="O1832" s="926"/>
      <c r="P1832" s="926"/>
      <c r="Q1832" s="926"/>
      <c r="R1832" s="926"/>
      <c r="S1832" s="926"/>
      <c r="T1832" s="926"/>
      <c r="U1832" s="926"/>
      <c r="V1832" s="926"/>
      <c r="W1832" s="926"/>
      <c r="X1832" s="926"/>
      <c r="Y1832" s="926"/>
      <c r="Z1832" s="926"/>
      <c r="AA1832" s="926"/>
      <c r="AB1832" s="926"/>
      <c r="AC1832" s="926"/>
      <c r="AD1832" s="926"/>
      <c r="AE1832" s="926"/>
    </row>
    <row r="1833" spans="1:31" ht="15" hidden="1" customHeight="1" thickBot="1" x14ac:dyDescent="0.25">
      <c r="A1833" s="1032" t="str">
        <f t="shared" si="190"/>
        <v>Insert Room Name First</v>
      </c>
      <c r="B1833" s="938"/>
      <c r="C1833" s="891"/>
      <c r="D1833" s="891"/>
      <c r="E1833" s="984">
        <f t="shared" si="188"/>
        <v>0</v>
      </c>
      <c r="F1833" s="890">
        <f>IF(A1833="Insert Room Name First",0,ROUND(E1833/VLOOKUP(A1833,'Teaching Areas'!$A$2:$B$15,2,FALSE),0))</f>
        <v>0</v>
      </c>
      <c r="G1833" s="891"/>
      <c r="H1833" s="890" t="str">
        <f t="shared" si="189"/>
        <v/>
      </c>
      <c r="I1833" s="983"/>
      <c r="J1833" s="923"/>
      <c r="K1833" s="922"/>
      <c r="L1833" s="922"/>
      <c r="M1833" s="922"/>
      <c r="N1833" s="924"/>
      <c r="O1833" s="926"/>
      <c r="P1833" s="926"/>
      <c r="Q1833" s="926"/>
      <c r="R1833" s="926"/>
      <c r="S1833" s="926"/>
      <c r="T1833" s="926"/>
      <c r="U1833" s="926"/>
      <c r="V1833" s="926"/>
      <c r="W1833" s="926"/>
      <c r="X1833" s="926"/>
      <c r="Y1833" s="926"/>
      <c r="Z1833" s="926"/>
      <c r="AA1833" s="926"/>
      <c r="AB1833" s="926"/>
      <c r="AC1833" s="926"/>
      <c r="AD1833" s="926"/>
      <c r="AE1833" s="926"/>
    </row>
    <row r="1834" spans="1:31" ht="15" hidden="1" customHeight="1" thickBot="1" x14ac:dyDescent="0.25">
      <c r="A1834" s="1032" t="str">
        <f t="shared" si="190"/>
        <v>Insert Room Name First</v>
      </c>
      <c r="B1834" s="938"/>
      <c r="C1834" s="891"/>
      <c r="D1834" s="891"/>
      <c r="E1834" s="984">
        <f t="shared" si="188"/>
        <v>0</v>
      </c>
      <c r="F1834" s="890">
        <f>IF(A1834="Insert Room Name First",0,ROUND(E1834/VLOOKUP(A1834,'Teaching Areas'!$A$2:$B$15,2,FALSE),0))</f>
        <v>0</v>
      </c>
      <c r="G1834" s="891"/>
      <c r="H1834" s="890" t="str">
        <f t="shared" si="189"/>
        <v/>
      </c>
      <c r="I1834" s="983"/>
      <c r="J1834" s="923"/>
      <c r="K1834" s="922"/>
      <c r="L1834" s="922"/>
      <c r="M1834" s="922"/>
      <c r="N1834" s="924"/>
      <c r="O1834" s="926"/>
      <c r="P1834" s="926"/>
      <c r="Q1834" s="926"/>
      <c r="R1834" s="926"/>
      <c r="S1834" s="926"/>
      <c r="T1834" s="926"/>
      <c r="U1834" s="926"/>
      <c r="V1834" s="926"/>
      <c r="W1834" s="926"/>
      <c r="X1834" s="926"/>
      <c r="Y1834" s="926"/>
      <c r="Z1834" s="926"/>
      <c r="AA1834" s="926"/>
      <c r="AB1834" s="926"/>
      <c r="AC1834" s="926"/>
      <c r="AD1834" s="926"/>
      <c r="AE1834" s="926"/>
    </row>
    <row r="1835" spans="1:31" ht="15" hidden="1" customHeight="1" thickBot="1" x14ac:dyDescent="0.25">
      <c r="A1835" s="1032" t="str">
        <f t="shared" si="190"/>
        <v>Insert Room Name First</v>
      </c>
      <c r="B1835" s="939"/>
      <c r="C1835" s="891"/>
      <c r="D1835" s="891"/>
      <c r="E1835" s="984">
        <f t="shared" si="188"/>
        <v>0</v>
      </c>
      <c r="F1835" s="890">
        <f>IF(A1835="Insert Room Name First",0,ROUND(E1835/VLOOKUP(A1835,'Teaching Areas'!$A$2:$B$15,2,FALSE),0))</f>
        <v>0</v>
      </c>
      <c r="G1835" s="892"/>
      <c r="H1835" s="890" t="str">
        <f t="shared" si="189"/>
        <v/>
      </c>
      <c r="I1835" s="985"/>
      <c r="J1835" s="923"/>
      <c r="K1835" s="922"/>
      <c r="L1835" s="922"/>
      <c r="M1835" s="922"/>
      <c r="N1835" s="924"/>
      <c r="O1835" s="926"/>
      <c r="P1835" s="926"/>
      <c r="Q1835" s="926"/>
      <c r="R1835" s="926"/>
      <c r="S1835" s="926"/>
      <c r="T1835" s="926"/>
      <c r="U1835" s="926"/>
      <c r="V1835" s="926"/>
      <c r="W1835" s="926"/>
      <c r="X1835" s="926"/>
      <c r="Y1835" s="926"/>
      <c r="Z1835" s="926"/>
      <c r="AA1835" s="926"/>
      <c r="AB1835" s="926"/>
      <c r="AC1835" s="926"/>
      <c r="AD1835" s="926"/>
      <c r="AE1835" s="926"/>
    </row>
    <row r="1836" spans="1:31" ht="15" hidden="1" customHeight="1" thickBot="1" x14ac:dyDescent="0.25">
      <c r="A1836" s="1032" t="str">
        <f t="shared" si="190"/>
        <v>Insert Room Name First</v>
      </c>
      <c r="B1836" s="939"/>
      <c r="C1836" s="891"/>
      <c r="D1836" s="891"/>
      <c r="E1836" s="984">
        <f t="shared" si="188"/>
        <v>0</v>
      </c>
      <c r="F1836" s="890">
        <f>IF(A1836="Insert Room Name First",0,ROUND(E1836/VLOOKUP(A1836,'Teaching Areas'!$A$2:$B$15,2,FALSE),0))</f>
        <v>0</v>
      </c>
      <c r="G1836" s="892"/>
      <c r="H1836" s="890" t="str">
        <f t="shared" si="189"/>
        <v/>
      </c>
      <c r="I1836" s="985"/>
      <c r="J1836" s="923"/>
      <c r="K1836" s="922"/>
      <c r="L1836" s="922"/>
      <c r="M1836" s="922"/>
      <c r="N1836" s="924"/>
      <c r="O1836" s="926"/>
      <c r="P1836" s="926"/>
      <c r="Q1836" s="926"/>
      <c r="R1836" s="926"/>
      <c r="S1836" s="926"/>
      <c r="T1836" s="926"/>
      <c r="U1836" s="926"/>
      <c r="V1836" s="926"/>
      <c r="W1836" s="926"/>
      <c r="X1836" s="926"/>
      <c r="Y1836" s="926"/>
      <c r="Z1836" s="926"/>
      <c r="AA1836" s="926"/>
      <c r="AB1836" s="926"/>
      <c r="AC1836" s="926"/>
      <c r="AD1836" s="926"/>
      <c r="AE1836" s="926"/>
    </row>
    <row r="1837" spans="1:31" ht="15" hidden="1" customHeight="1" thickBot="1" x14ac:dyDescent="0.25">
      <c r="A1837" s="1032" t="str">
        <f t="shared" si="190"/>
        <v>Insert Room Name First</v>
      </c>
      <c r="B1837" s="938"/>
      <c r="C1837" s="891"/>
      <c r="D1837" s="891"/>
      <c r="E1837" s="984">
        <f t="shared" si="188"/>
        <v>0</v>
      </c>
      <c r="F1837" s="890">
        <f>IF(A1837="Insert Room Name First",0,ROUND(E1837/VLOOKUP(A1837,'Teaching Areas'!$A$2:$B$15,2,FALSE),0))</f>
        <v>0</v>
      </c>
      <c r="G1837" s="891"/>
      <c r="H1837" s="890" t="str">
        <f t="shared" si="189"/>
        <v/>
      </c>
      <c r="I1837" s="983"/>
      <c r="J1837" s="923"/>
      <c r="K1837" s="922"/>
      <c r="L1837" s="922"/>
      <c r="M1837" s="922"/>
      <c r="N1837" s="924"/>
      <c r="O1837" s="926"/>
      <c r="P1837" s="926"/>
      <c r="Q1837" s="926"/>
      <c r="R1837" s="926"/>
      <c r="S1837" s="926"/>
      <c r="T1837" s="926"/>
      <c r="U1837" s="926"/>
      <c r="V1837" s="926"/>
      <c r="W1837" s="926"/>
      <c r="X1837" s="926"/>
      <c r="Y1837" s="926"/>
      <c r="Z1837" s="926"/>
      <c r="AA1837" s="926"/>
      <c r="AB1837" s="926"/>
      <c r="AC1837" s="926"/>
      <c r="AD1837" s="926"/>
      <c r="AE1837" s="926"/>
    </row>
    <row r="1838" spans="1:31" ht="15" hidden="1" customHeight="1" thickBot="1" x14ac:dyDescent="0.25">
      <c r="A1838" s="1032" t="str">
        <f t="shared" si="190"/>
        <v>Insert Room Name First</v>
      </c>
      <c r="B1838" s="938"/>
      <c r="C1838" s="891"/>
      <c r="D1838" s="891"/>
      <c r="E1838" s="984">
        <f t="shared" si="188"/>
        <v>0</v>
      </c>
      <c r="F1838" s="890">
        <f>IF(A1838="Insert Room Name First",0,ROUND(E1838/VLOOKUP(A1838,'Teaching Areas'!$A$2:$B$15,2,FALSE),0))</f>
        <v>0</v>
      </c>
      <c r="G1838" s="891"/>
      <c r="H1838" s="890" t="str">
        <f t="shared" si="189"/>
        <v/>
      </c>
      <c r="I1838" s="983"/>
      <c r="J1838" s="923"/>
      <c r="K1838" s="922"/>
      <c r="L1838" s="922"/>
      <c r="M1838" s="922"/>
      <c r="N1838" s="924"/>
      <c r="O1838" s="926"/>
      <c r="P1838" s="926"/>
      <c r="Q1838" s="926"/>
      <c r="R1838" s="926"/>
      <c r="S1838" s="926"/>
      <c r="T1838" s="926"/>
      <c r="U1838" s="926"/>
      <c r="V1838" s="926"/>
      <c r="W1838" s="926"/>
      <c r="X1838" s="926"/>
      <c r="Y1838" s="926"/>
      <c r="Z1838" s="926"/>
      <c r="AA1838" s="926"/>
      <c r="AB1838" s="926"/>
      <c r="AC1838" s="926"/>
      <c r="AD1838" s="926"/>
      <c r="AE1838" s="926"/>
    </row>
    <row r="1839" spans="1:31" ht="15" hidden="1" customHeight="1" thickBot="1" x14ac:dyDescent="0.25">
      <c r="A1839" s="1032" t="str">
        <f t="shared" si="190"/>
        <v>Insert Room Name First</v>
      </c>
      <c r="B1839" s="938"/>
      <c r="C1839" s="891"/>
      <c r="D1839" s="891"/>
      <c r="E1839" s="984">
        <f t="shared" si="188"/>
        <v>0</v>
      </c>
      <c r="F1839" s="890">
        <f>IF(A1839="Insert Room Name First",0,ROUND(E1839/VLOOKUP(A1839,'Teaching Areas'!$A$2:$B$15,2,FALSE),0))</f>
        <v>0</v>
      </c>
      <c r="G1839" s="891"/>
      <c r="H1839" s="890" t="str">
        <f t="shared" si="189"/>
        <v/>
      </c>
      <c r="I1839" s="983"/>
      <c r="J1839" s="923"/>
      <c r="K1839" s="922"/>
      <c r="L1839" s="922"/>
      <c r="M1839" s="922"/>
      <c r="N1839" s="924"/>
      <c r="O1839" s="926"/>
      <c r="P1839" s="926"/>
      <c r="Q1839" s="926"/>
      <c r="R1839" s="926"/>
      <c r="S1839" s="926"/>
      <c r="T1839" s="926"/>
      <c r="U1839" s="926"/>
      <c r="V1839" s="926"/>
      <c r="W1839" s="926"/>
      <c r="X1839" s="926"/>
      <c r="Y1839" s="926"/>
      <c r="Z1839" s="926"/>
      <c r="AA1839" s="926"/>
      <c r="AB1839" s="926"/>
      <c r="AC1839" s="926"/>
      <c r="AD1839" s="926"/>
      <c r="AE1839" s="926"/>
    </row>
    <row r="1840" spans="1:31" ht="15" hidden="1" customHeight="1" thickBot="1" x14ac:dyDescent="0.25">
      <c r="A1840" s="1032" t="str">
        <f t="shared" si="190"/>
        <v>Insert Room Name First</v>
      </c>
      <c r="B1840" s="938"/>
      <c r="C1840" s="891"/>
      <c r="D1840" s="891"/>
      <c r="E1840" s="984">
        <f t="shared" si="188"/>
        <v>0</v>
      </c>
      <c r="F1840" s="890">
        <f>IF(A1840="Insert Room Name First",0,ROUND(E1840/VLOOKUP(A1840,'Teaching Areas'!$A$2:$B$15,2,FALSE),0))</f>
        <v>0</v>
      </c>
      <c r="G1840" s="891"/>
      <c r="H1840" s="890" t="str">
        <f t="shared" si="189"/>
        <v/>
      </c>
      <c r="I1840" s="983"/>
      <c r="J1840" s="923"/>
      <c r="K1840" s="922"/>
      <c r="L1840" s="922"/>
      <c r="M1840" s="922"/>
      <c r="N1840" s="924"/>
      <c r="O1840" s="926"/>
      <c r="P1840" s="926"/>
      <c r="Q1840" s="926"/>
      <c r="R1840" s="926"/>
      <c r="S1840" s="926"/>
      <c r="T1840" s="926"/>
      <c r="U1840" s="926"/>
      <c r="V1840" s="926"/>
      <c r="W1840" s="926"/>
      <c r="X1840" s="926"/>
      <c r="Y1840" s="926"/>
      <c r="Z1840" s="926"/>
      <c r="AA1840" s="926"/>
      <c r="AB1840" s="926"/>
      <c r="AC1840" s="926"/>
      <c r="AD1840" s="926"/>
      <c r="AE1840" s="926"/>
    </row>
    <row r="1841" spans="1:31" ht="15" hidden="1" customHeight="1" thickBot="1" x14ac:dyDescent="0.25">
      <c r="A1841" s="1032" t="str">
        <f t="shared" si="190"/>
        <v>Insert Room Name First</v>
      </c>
      <c r="B1841" s="938"/>
      <c r="C1841" s="891"/>
      <c r="D1841" s="891"/>
      <c r="E1841" s="984">
        <f t="shared" si="188"/>
        <v>0</v>
      </c>
      <c r="F1841" s="890">
        <f>IF(A1841="Insert Room Name First",0,ROUND(E1841/VLOOKUP(A1841,'Teaching Areas'!$A$2:$B$15,2,FALSE),0))</f>
        <v>0</v>
      </c>
      <c r="G1841" s="891"/>
      <c r="H1841" s="890" t="str">
        <f t="shared" si="189"/>
        <v/>
      </c>
      <c r="I1841" s="983"/>
      <c r="J1841" s="923"/>
      <c r="K1841" s="922"/>
      <c r="L1841" s="922"/>
      <c r="M1841" s="922"/>
      <c r="N1841" s="924"/>
      <c r="O1841" s="926"/>
      <c r="P1841" s="926"/>
      <c r="Q1841" s="926"/>
      <c r="R1841" s="926"/>
      <c r="S1841" s="926"/>
      <c r="T1841" s="926"/>
      <c r="U1841" s="926"/>
      <c r="V1841" s="926"/>
      <c r="W1841" s="926"/>
      <c r="X1841" s="926"/>
      <c r="Y1841" s="926"/>
      <c r="Z1841" s="926"/>
      <c r="AA1841" s="926"/>
      <c r="AB1841" s="926"/>
      <c r="AC1841" s="926"/>
      <c r="AD1841" s="926"/>
      <c r="AE1841" s="926"/>
    </row>
    <row r="1842" spans="1:31" ht="15" hidden="1" customHeight="1" thickBot="1" x14ac:dyDescent="0.25">
      <c r="A1842" s="1032" t="str">
        <f t="shared" si="190"/>
        <v>Insert Room Name First</v>
      </c>
      <c r="B1842" s="938"/>
      <c r="C1842" s="891"/>
      <c r="D1842" s="891"/>
      <c r="E1842" s="984">
        <f t="shared" si="188"/>
        <v>0</v>
      </c>
      <c r="F1842" s="890">
        <f>IF(A1842="Insert Room Name First",0,ROUND(E1842/VLOOKUP(A1842,'Teaching Areas'!$A$2:$B$15,2,FALSE),0))</f>
        <v>0</v>
      </c>
      <c r="G1842" s="891"/>
      <c r="H1842" s="890" t="str">
        <f t="shared" si="189"/>
        <v/>
      </c>
      <c r="I1842" s="983"/>
      <c r="J1842" s="923"/>
      <c r="K1842" s="922"/>
      <c r="L1842" s="922"/>
      <c r="M1842" s="922"/>
      <c r="N1842" s="924"/>
      <c r="O1842" s="926"/>
      <c r="P1842" s="926"/>
      <c r="Q1842" s="926"/>
      <c r="R1842" s="926"/>
      <c r="S1842" s="926"/>
      <c r="T1842" s="926"/>
      <c r="U1842" s="926"/>
      <c r="V1842" s="926"/>
      <c r="W1842" s="926"/>
      <c r="X1842" s="926"/>
      <c r="Y1842" s="926"/>
      <c r="Z1842" s="926"/>
      <c r="AA1842" s="926"/>
      <c r="AB1842" s="926"/>
      <c r="AC1842" s="926"/>
      <c r="AD1842" s="926"/>
      <c r="AE1842" s="926"/>
    </row>
    <row r="1843" spans="1:31" ht="15" hidden="1" customHeight="1" thickBot="1" x14ac:dyDescent="0.25">
      <c r="A1843" s="1032" t="str">
        <f t="shared" si="190"/>
        <v>Insert Room Name First</v>
      </c>
      <c r="B1843" s="938"/>
      <c r="C1843" s="891"/>
      <c r="D1843" s="891"/>
      <c r="E1843" s="984">
        <f t="shared" si="188"/>
        <v>0</v>
      </c>
      <c r="F1843" s="890">
        <f>IF(A1843="Insert Room Name First",0,ROUND(E1843/VLOOKUP(A1843,'Teaching Areas'!$A$2:$B$15,2,FALSE),0))</f>
        <v>0</v>
      </c>
      <c r="G1843" s="891"/>
      <c r="H1843" s="890" t="str">
        <f t="shared" si="189"/>
        <v/>
      </c>
      <c r="I1843" s="983"/>
      <c r="J1843" s="923"/>
      <c r="K1843" s="922"/>
      <c r="L1843" s="922"/>
      <c r="M1843" s="922"/>
      <c r="N1843" s="924"/>
      <c r="O1843" s="926"/>
      <c r="P1843" s="926"/>
      <c r="Q1843" s="926"/>
      <c r="R1843" s="926"/>
      <c r="S1843" s="926"/>
      <c r="T1843" s="926"/>
      <c r="U1843" s="926"/>
      <c r="V1843" s="926"/>
      <c r="W1843" s="926"/>
      <c r="X1843" s="926"/>
      <c r="Y1843" s="926"/>
      <c r="Z1843" s="926"/>
      <c r="AA1843" s="926"/>
      <c r="AB1843" s="926"/>
      <c r="AC1843" s="926"/>
      <c r="AD1843" s="926"/>
      <c r="AE1843" s="926"/>
    </row>
    <row r="1844" spans="1:31" ht="15" hidden="1" customHeight="1" thickBot="1" x14ac:dyDescent="0.25">
      <c r="A1844" s="1032" t="str">
        <f t="shared" si="190"/>
        <v>Insert Room Name First</v>
      </c>
      <c r="B1844" s="938"/>
      <c r="C1844" s="891"/>
      <c r="D1844" s="891"/>
      <c r="E1844" s="984">
        <f t="shared" si="188"/>
        <v>0</v>
      </c>
      <c r="F1844" s="890">
        <f>IF(A1844="Insert Room Name First",0,ROUND(E1844/VLOOKUP(A1844,'Teaching Areas'!$A$2:$B$15,2,FALSE),0))</f>
        <v>0</v>
      </c>
      <c r="G1844" s="891"/>
      <c r="H1844" s="890" t="str">
        <f t="shared" si="189"/>
        <v/>
      </c>
      <c r="I1844" s="983"/>
      <c r="J1844" s="923"/>
      <c r="K1844" s="922"/>
      <c r="L1844" s="922"/>
      <c r="M1844" s="922"/>
      <c r="N1844" s="924"/>
      <c r="O1844" s="926"/>
      <c r="P1844" s="926"/>
      <c r="Q1844" s="926"/>
      <c r="R1844" s="926"/>
      <c r="S1844" s="926"/>
      <c r="T1844" s="926"/>
      <c r="U1844" s="926"/>
      <c r="V1844" s="926"/>
      <c r="W1844" s="926"/>
      <c r="X1844" s="926"/>
      <c r="Y1844" s="926"/>
      <c r="Z1844" s="926"/>
      <c r="AA1844" s="926"/>
      <c r="AB1844" s="926"/>
      <c r="AC1844" s="926"/>
      <c r="AD1844" s="926"/>
      <c r="AE1844" s="926"/>
    </row>
    <row r="1845" spans="1:31" ht="15" hidden="1" customHeight="1" thickBot="1" x14ac:dyDescent="0.25">
      <c r="A1845" s="1032" t="str">
        <f t="shared" si="190"/>
        <v>Insert Room Name First</v>
      </c>
      <c r="B1845" s="938"/>
      <c r="C1845" s="891"/>
      <c r="D1845" s="891"/>
      <c r="E1845" s="984">
        <f t="shared" si="188"/>
        <v>0</v>
      </c>
      <c r="F1845" s="890">
        <f>IF(A1845="Insert Room Name First",0,ROUND(E1845/VLOOKUP(A1845,'Teaching Areas'!$A$2:$B$15,2,FALSE),0))</f>
        <v>0</v>
      </c>
      <c r="G1845" s="891"/>
      <c r="H1845" s="890" t="str">
        <f t="shared" si="189"/>
        <v/>
      </c>
      <c r="I1845" s="983"/>
      <c r="J1845" s="923"/>
      <c r="K1845" s="922"/>
      <c r="L1845" s="922"/>
      <c r="M1845" s="922"/>
      <c r="N1845" s="924"/>
      <c r="O1845" s="926"/>
      <c r="P1845" s="926"/>
      <c r="Q1845" s="926"/>
      <c r="R1845" s="926"/>
      <c r="S1845" s="926"/>
      <c r="T1845" s="926"/>
      <c r="U1845" s="926"/>
      <c r="V1845" s="926"/>
      <c r="W1845" s="926"/>
      <c r="X1845" s="926"/>
      <c r="Y1845" s="926"/>
      <c r="Z1845" s="926"/>
      <c r="AA1845" s="926"/>
      <c r="AB1845" s="926"/>
      <c r="AC1845" s="926"/>
      <c r="AD1845" s="926"/>
      <c r="AE1845" s="926"/>
    </row>
    <row r="1846" spans="1:31" ht="15" hidden="1" customHeight="1" thickBot="1" x14ac:dyDescent="0.25">
      <c r="A1846" s="1032" t="str">
        <f t="shared" si="190"/>
        <v>Insert Room Name First</v>
      </c>
      <c r="B1846" s="938"/>
      <c r="C1846" s="891"/>
      <c r="D1846" s="891"/>
      <c r="E1846" s="984">
        <f t="shared" si="188"/>
        <v>0</v>
      </c>
      <c r="F1846" s="890">
        <f>IF(A1846="Insert Room Name First",0,ROUND(E1846/VLOOKUP(A1846,'Teaching Areas'!$A$2:$B$15,2,FALSE),0))</f>
        <v>0</v>
      </c>
      <c r="G1846" s="891"/>
      <c r="H1846" s="890" t="str">
        <f t="shared" si="189"/>
        <v/>
      </c>
      <c r="I1846" s="983"/>
      <c r="J1846" s="923"/>
      <c r="K1846" s="922"/>
      <c r="L1846" s="922"/>
      <c r="M1846" s="922"/>
      <c r="N1846" s="924"/>
      <c r="O1846" s="926"/>
      <c r="P1846" s="926"/>
      <c r="Q1846" s="926"/>
      <c r="R1846" s="926"/>
      <c r="S1846" s="926"/>
      <c r="T1846" s="926"/>
      <c r="U1846" s="926"/>
      <c r="V1846" s="926"/>
      <c r="W1846" s="926"/>
      <c r="X1846" s="926"/>
      <c r="Y1846" s="926"/>
      <c r="Z1846" s="926"/>
      <c r="AA1846" s="926"/>
      <c r="AB1846" s="926"/>
      <c r="AC1846" s="926"/>
      <c r="AD1846" s="926"/>
      <c r="AE1846" s="926"/>
    </row>
    <row r="1847" spans="1:31" ht="15" hidden="1" customHeight="1" thickBot="1" x14ac:dyDescent="0.25">
      <c r="A1847" s="1032" t="str">
        <f t="shared" si="190"/>
        <v>Insert Room Name First</v>
      </c>
      <c r="B1847" s="938"/>
      <c r="C1847" s="891"/>
      <c r="D1847" s="891"/>
      <c r="E1847" s="984">
        <f t="shared" si="188"/>
        <v>0</v>
      </c>
      <c r="F1847" s="890">
        <f>IF(A1847="Insert Room Name First",0,ROUND(E1847/VLOOKUP(A1847,'Teaching Areas'!$A$2:$B$15,2,FALSE),0))</f>
        <v>0</v>
      </c>
      <c r="G1847" s="891"/>
      <c r="H1847" s="890" t="str">
        <f t="shared" si="189"/>
        <v/>
      </c>
      <c r="I1847" s="983"/>
      <c r="J1847" s="923"/>
      <c r="K1847" s="922"/>
      <c r="L1847" s="922"/>
      <c r="M1847" s="922"/>
      <c r="N1847" s="924"/>
      <c r="O1847" s="926"/>
      <c r="P1847" s="926"/>
      <c r="Q1847" s="926"/>
      <c r="R1847" s="926"/>
      <c r="S1847" s="926"/>
      <c r="T1847" s="926"/>
      <c r="U1847" s="926"/>
      <c r="V1847" s="926"/>
      <c r="W1847" s="926"/>
      <c r="X1847" s="926"/>
      <c r="Y1847" s="926"/>
      <c r="Z1847" s="926"/>
      <c r="AA1847" s="926"/>
      <c r="AB1847" s="926"/>
      <c r="AC1847" s="926"/>
      <c r="AD1847" s="926"/>
      <c r="AE1847" s="926"/>
    </row>
    <row r="1848" spans="1:31" ht="15" hidden="1" customHeight="1" thickBot="1" x14ac:dyDescent="0.25">
      <c r="A1848" s="1032" t="str">
        <f t="shared" si="190"/>
        <v>Insert Room Name First</v>
      </c>
      <c r="B1848" s="938"/>
      <c r="C1848" s="891"/>
      <c r="D1848" s="891"/>
      <c r="E1848" s="984">
        <f t="shared" si="188"/>
        <v>0</v>
      </c>
      <c r="F1848" s="890">
        <f>IF(A1848="Insert Room Name First",0,ROUND(E1848/VLOOKUP(A1848,'Teaching Areas'!$A$2:$B$15,2,FALSE),0))</f>
        <v>0</v>
      </c>
      <c r="G1848" s="891"/>
      <c r="H1848" s="890" t="str">
        <f t="shared" si="189"/>
        <v/>
      </c>
      <c r="I1848" s="983"/>
      <c r="J1848" s="923"/>
      <c r="K1848" s="922"/>
      <c r="L1848" s="922"/>
      <c r="M1848" s="922"/>
      <c r="N1848" s="924"/>
      <c r="O1848" s="926"/>
      <c r="P1848" s="926"/>
      <c r="Q1848" s="926"/>
      <c r="R1848" s="926"/>
      <c r="S1848" s="926"/>
      <c r="T1848" s="926"/>
      <c r="U1848" s="926"/>
      <c r="V1848" s="926"/>
      <c r="W1848" s="926"/>
      <c r="X1848" s="926"/>
      <c r="Y1848" s="926"/>
      <c r="Z1848" s="926"/>
      <c r="AA1848" s="926"/>
      <c r="AB1848" s="926"/>
      <c r="AC1848" s="926"/>
      <c r="AD1848" s="926"/>
      <c r="AE1848" s="926"/>
    </row>
    <row r="1849" spans="1:31" ht="15" hidden="1" customHeight="1" thickBot="1" x14ac:dyDescent="0.25">
      <c r="A1849" s="1032" t="str">
        <f t="shared" si="190"/>
        <v>Insert Room Name First</v>
      </c>
      <c r="B1849" s="938"/>
      <c r="C1849" s="891"/>
      <c r="D1849" s="891"/>
      <c r="E1849" s="984">
        <f t="shared" si="188"/>
        <v>0</v>
      </c>
      <c r="F1849" s="890">
        <f>IF(A1849="Insert Room Name First",0,ROUND(E1849/VLOOKUP(A1849,'Teaching Areas'!$A$2:$B$15,2,FALSE),0))</f>
        <v>0</v>
      </c>
      <c r="G1849" s="891"/>
      <c r="H1849" s="890" t="str">
        <f t="shared" si="189"/>
        <v/>
      </c>
      <c r="I1849" s="983"/>
      <c r="J1849" s="923"/>
      <c r="K1849" s="922"/>
      <c r="L1849" s="922"/>
      <c r="M1849" s="922"/>
      <c r="N1849" s="924"/>
      <c r="O1849" s="926"/>
      <c r="P1849" s="926"/>
      <c r="Q1849" s="926"/>
      <c r="R1849" s="926"/>
      <c r="S1849" s="926"/>
      <c r="T1849" s="926"/>
      <c r="U1849" s="926"/>
      <c r="V1849" s="926"/>
      <c r="W1849" s="926"/>
      <c r="X1849" s="926"/>
      <c r="Y1849" s="926"/>
      <c r="Z1849" s="926"/>
      <c r="AA1849" s="926"/>
      <c r="AB1849" s="926"/>
      <c r="AC1849" s="926"/>
      <c r="AD1849" s="926"/>
      <c r="AE1849" s="926"/>
    </row>
    <row r="1850" spans="1:31" ht="15" hidden="1" customHeight="1" thickBot="1" x14ac:dyDescent="0.25">
      <c r="A1850" s="1032" t="str">
        <f t="shared" si="190"/>
        <v>Insert Room Name First</v>
      </c>
      <c r="B1850" s="938"/>
      <c r="C1850" s="891"/>
      <c r="D1850" s="891"/>
      <c r="E1850" s="984">
        <f t="shared" si="188"/>
        <v>0</v>
      </c>
      <c r="F1850" s="890">
        <f>IF(A1850="Insert Room Name First",0,ROUND(E1850/VLOOKUP(A1850,'Teaching Areas'!$A$2:$B$15,2,FALSE),0))</f>
        <v>0</v>
      </c>
      <c r="G1850" s="891"/>
      <c r="H1850" s="890" t="str">
        <f t="shared" si="189"/>
        <v/>
      </c>
      <c r="I1850" s="983"/>
      <c r="J1850" s="923"/>
      <c r="K1850" s="922"/>
      <c r="L1850" s="922"/>
      <c r="M1850" s="922"/>
      <c r="N1850" s="924"/>
      <c r="O1850" s="926"/>
      <c r="P1850" s="926"/>
      <c r="Q1850" s="926"/>
      <c r="R1850" s="926"/>
      <c r="S1850" s="926"/>
      <c r="T1850" s="926"/>
      <c r="U1850" s="926"/>
      <c r="V1850" s="926"/>
      <c r="W1850" s="926"/>
      <c r="X1850" s="926"/>
      <c r="Y1850" s="926"/>
      <c r="Z1850" s="926"/>
      <c r="AA1850" s="926"/>
      <c r="AB1850" s="926"/>
      <c r="AC1850" s="926"/>
      <c r="AD1850" s="926"/>
      <c r="AE1850" s="926"/>
    </row>
    <row r="1851" spans="1:31" ht="15" hidden="1" customHeight="1" thickBot="1" x14ac:dyDescent="0.25">
      <c r="A1851" s="1032" t="str">
        <f t="shared" si="190"/>
        <v>Insert Room Name First</v>
      </c>
      <c r="B1851" s="938"/>
      <c r="C1851" s="891"/>
      <c r="D1851" s="891"/>
      <c r="E1851" s="984">
        <f t="shared" si="188"/>
        <v>0</v>
      </c>
      <c r="F1851" s="890">
        <f>IF(A1851="Insert Room Name First",0,ROUND(E1851/VLOOKUP(A1851,'Teaching Areas'!$A$2:$B$15,2,FALSE),0))</f>
        <v>0</v>
      </c>
      <c r="G1851" s="891"/>
      <c r="H1851" s="890" t="str">
        <f t="shared" si="189"/>
        <v/>
      </c>
      <c r="I1851" s="983"/>
      <c r="J1851" s="923"/>
      <c r="K1851" s="922"/>
      <c r="L1851" s="922"/>
      <c r="M1851" s="922"/>
      <c r="N1851" s="924"/>
      <c r="O1851" s="926"/>
      <c r="P1851" s="926"/>
      <c r="Q1851" s="926"/>
      <c r="R1851" s="926"/>
      <c r="S1851" s="926"/>
      <c r="T1851" s="926"/>
      <c r="U1851" s="926"/>
      <c r="V1851" s="926"/>
      <c r="W1851" s="926"/>
      <c r="X1851" s="926"/>
      <c r="Y1851" s="926"/>
      <c r="Z1851" s="926"/>
      <c r="AA1851" s="926"/>
      <c r="AB1851" s="926"/>
      <c r="AC1851" s="926"/>
      <c r="AD1851" s="926"/>
      <c r="AE1851" s="926"/>
    </row>
    <row r="1852" spans="1:31" ht="15" hidden="1" customHeight="1" thickBot="1" x14ac:dyDescent="0.25">
      <c r="A1852" s="1032" t="str">
        <f t="shared" si="190"/>
        <v>Insert Room Name First</v>
      </c>
      <c r="B1852" s="938"/>
      <c r="C1852" s="891"/>
      <c r="D1852" s="891"/>
      <c r="E1852" s="984">
        <f t="shared" si="188"/>
        <v>0</v>
      </c>
      <c r="F1852" s="890">
        <f>IF(A1852="Insert Room Name First",0,ROUND(E1852/VLOOKUP(A1852,'Teaching Areas'!$A$2:$B$15,2,FALSE),0))</f>
        <v>0</v>
      </c>
      <c r="G1852" s="891"/>
      <c r="H1852" s="890" t="str">
        <f t="shared" si="189"/>
        <v/>
      </c>
      <c r="I1852" s="983"/>
      <c r="J1852" s="923"/>
      <c r="K1852" s="922"/>
      <c r="L1852" s="922"/>
      <c r="M1852" s="922"/>
      <c r="N1852" s="924"/>
      <c r="O1852" s="926"/>
      <c r="P1852" s="926"/>
      <c r="Q1852" s="926"/>
      <c r="R1852" s="926"/>
      <c r="S1852" s="926"/>
      <c r="T1852" s="926"/>
      <c r="U1852" s="926"/>
      <c r="V1852" s="926"/>
      <c r="W1852" s="926"/>
      <c r="X1852" s="926"/>
      <c r="Y1852" s="926"/>
      <c r="Z1852" s="926"/>
      <c r="AA1852" s="926"/>
      <c r="AB1852" s="926"/>
      <c r="AC1852" s="926"/>
      <c r="AD1852" s="926"/>
      <c r="AE1852" s="926"/>
    </row>
    <row r="1853" spans="1:31" ht="15" hidden="1" customHeight="1" thickBot="1" x14ac:dyDescent="0.25">
      <c r="A1853" s="1032" t="str">
        <f t="shared" si="190"/>
        <v>Insert Room Name First</v>
      </c>
      <c r="B1853" s="938"/>
      <c r="C1853" s="891"/>
      <c r="D1853" s="891"/>
      <c r="E1853" s="984">
        <f t="shared" si="188"/>
        <v>0</v>
      </c>
      <c r="F1853" s="890">
        <f>IF(A1853="Insert Room Name First",0,ROUND(E1853/VLOOKUP(A1853,'Teaching Areas'!$A$2:$B$15,2,FALSE),0))</f>
        <v>0</v>
      </c>
      <c r="G1853" s="891"/>
      <c r="H1853" s="890" t="str">
        <f t="shared" si="189"/>
        <v/>
      </c>
      <c r="I1853" s="983"/>
      <c r="J1853" s="923"/>
      <c r="K1853" s="922"/>
      <c r="L1853" s="922"/>
      <c r="M1853" s="922"/>
      <c r="N1853" s="924"/>
      <c r="O1853" s="926"/>
      <c r="P1853" s="926"/>
      <c r="Q1853" s="926"/>
      <c r="R1853" s="926"/>
      <c r="S1853" s="926"/>
      <c r="T1853" s="926"/>
      <c r="U1853" s="926"/>
      <c r="V1853" s="926"/>
      <c r="W1853" s="926"/>
      <c r="X1853" s="926"/>
      <c r="Y1853" s="926"/>
      <c r="Z1853" s="926"/>
      <c r="AA1853" s="926"/>
      <c r="AB1853" s="926"/>
      <c r="AC1853" s="926"/>
      <c r="AD1853" s="926"/>
      <c r="AE1853" s="926"/>
    </row>
    <row r="1854" spans="1:31" ht="15" hidden="1" customHeight="1" thickBot="1" x14ac:dyDescent="0.25">
      <c r="A1854" s="1032" t="str">
        <f t="shared" si="190"/>
        <v>Insert Room Name First</v>
      </c>
      <c r="B1854" s="938"/>
      <c r="C1854" s="891"/>
      <c r="D1854" s="891"/>
      <c r="E1854" s="984">
        <f t="shared" si="188"/>
        <v>0</v>
      </c>
      <c r="F1854" s="890">
        <f>IF(A1854="Insert Room Name First",0,ROUND(E1854/VLOOKUP(A1854,'Teaching Areas'!$A$2:$B$15,2,FALSE),0))</f>
        <v>0</v>
      </c>
      <c r="G1854" s="891"/>
      <c r="H1854" s="890" t="str">
        <f t="shared" si="189"/>
        <v/>
      </c>
      <c r="I1854" s="983"/>
      <c r="J1854" s="923"/>
      <c r="K1854" s="922"/>
      <c r="L1854" s="922"/>
      <c r="M1854" s="922"/>
      <c r="N1854" s="924"/>
      <c r="O1854" s="926"/>
      <c r="P1854" s="926"/>
      <c r="Q1854" s="926"/>
      <c r="R1854" s="926"/>
      <c r="S1854" s="926"/>
      <c r="T1854" s="926"/>
      <c r="U1854" s="926"/>
      <c r="V1854" s="926"/>
      <c r="W1854" s="926"/>
      <c r="X1854" s="926"/>
      <c r="Y1854" s="926"/>
      <c r="Z1854" s="926"/>
      <c r="AA1854" s="926"/>
      <c r="AB1854" s="926"/>
      <c r="AC1854" s="926"/>
      <c r="AD1854" s="926"/>
      <c r="AE1854" s="926"/>
    </row>
    <row r="1855" spans="1:31" ht="15" hidden="1" customHeight="1" thickBot="1" x14ac:dyDescent="0.25">
      <c r="A1855" s="1032" t="str">
        <f t="shared" si="190"/>
        <v>Insert Room Name First</v>
      </c>
      <c r="B1855" s="939"/>
      <c r="C1855" s="891"/>
      <c r="D1855" s="891"/>
      <c r="E1855" s="984">
        <f t="shared" si="188"/>
        <v>0</v>
      </c>
      <c r="F1855" s="890">
        <f>IF(A1855="Insert Room Name First",0,ROUND(E1855/VLOOKUP(A1855,'Teaching Areas'!$A$2:$B$15,2,FALSE),0))</f>
        <v>0</v>
      </c>
      <c r="G1855" s="892"/>
      <c r="H1855" s="890" t="str">
        <f t="shared" si="189"/>
        <v/>
      </c>
      <c r="I1855" s="985"/>
      <c r="J1855" s="923"/>
      <c r="K1855" s="922"/>
      <c r="L1855" s="922"/>
      <c r="M1855" s="922"/>
      <c r="N1855" s="924"/>
      <c r="O1855" s="926"/>
      <c r="P1855" s="926"/>
      <c r="Q1855" s="926"/>
      <c r="R1855" s="926"/>
      <c r="S1855" s="926"/>
      <c r="T1855" s="926"/>
      <c r="U1855" s="926"/>
      <c r="V1855" s="926"/>
      <c r="W1855" s="926"/>
      <c r="X1855" s="926"/>
      <c r="Y1855" s="926"/>
      <c r="Z1855" s="926"/>
      <c r="AA1855" s="926"/>
      <c r="AB1855" s="926"/>
      <c r="AC1855" s="926"/>
      <c r="AD1855" s="926"/>
      <c r="AE1855" s="926"/>
    </row>
    <row r="1856" spans="1:31" ht="15" hidden="1" customHeight="1" thickBot="1" x14ac:dyDescent="0.25">
      <c r="A1856" s="1032" t="str">
        <f t="shared" si="190"/>
        <v>Insert Room Name First</v>
      </c>
      <c r="B1856" s="939"/>
      <c r="C1856" s="891"/>
      <c r="D1856" s="891"/>
      <c r="E1856" s="984">
        <f t="shared" si="188"/>
        <v>0</v>
      </c>
      <c r="F1856" s="890">
        <f>IF(A1856="Insert Room Name First",0,ROUND(E1856/VLOOKUP(A1856,'Teaching Areas'!$A$2:$B$15,2,FALSE),0))</f>
        <v>0</v>
      </c>
      <c r="G1856" s="892"/>
      <c r="H1856" s="890" t="str">
        <f t="shared" si="189"/>
        <v/>
      </c>
      <c r="I1856" s="985"/>
      <c r="J1856" s="923"/>
      <c r="K1856" s="922"/>
      <c r="L1856" s="922"/>
      <c r="M1856" s="922"/>
      <c r="N1856" s="924"/>
      <c r="O1856" s="926"/>
      <c r="P1856" s="926"/>
      <c r="Q1856" s="926"/>
      <c r="R1856" s="926"/>
      <c r="S1856" s="926"/>
      <c r="T1856" s="926"/>
      <c r="U1856" s="926"/>
      <c r="V1856" s="926"/>
      <c r="W1856" s="926"/>
      <c r="X1856" s="926"/>
      <c r="Y1856" s="926"/>
      <c r="Z1856" s="926"/>
      <c r="AA1856" s="926"/>
      <c r="AB1856" s="926"/>
      <c r="AC1856" s="926"/>
      <c r="AD1856" s="926"/>
      <c r="AE1856" s="926"/>
    </row>
    <row r="1857" spans="1:31" ht="15" customHeight="1" thickBot="1" x14ac:dyDescent="0.25">
      <c r="A1857" s="1093" t="str">
        <f t="shared" si="190"/>
        <v>Insert Room Name First</v>
      </c>
      <c r="B1857" s="940"/>
      <c r="C1857" s="930"/>
      <c r="D1857" s="930"/>
      <c r="E1857" s="987">
        <f t="shared" si="188"/>
        <v>0</v>
      </c>
      <c r="F1857" s="890">
        <f>IF(A1857="Insert Room Name First",0,ROUND(E1857/VLOOKUP(A1857,'Teaching Areas'!$A$2:$B$15,2,FALSE),0))</f>
        <v>0</v>
      </c>
      <c r="G1857" s="930"/>
      <c r="H1857" s="890" t="str">
        <f t="shared" si="189"/>
        <v/>
      </c>
      <c r="I1857" s="986"/>
      <c r="J1857" s="931"/>
      <c r="K1857" s="935"/>
      <c r="L1857" s="935"/>
      <c r="M1857" s="935"/>
      <c r="N1857" s="936"/>
      <c r="O1857" s="926"/>
      <c r="P1857" s="926"/>
      <c r="Q1857" s="926"/>
      <c r="R1857" s="926"/>
      <c r="S1857" s="926"/>
      <c r="T1857" s="926"/>
      <c r="U1857" s="926"/>
      <c r="V1857" s="926"/>
      <c r="W1857" s="926"/>
      <c r="X1857" s="926"/>
      <c r="Y1857" s="926"/>
      <c r="Z1857" s="926"/>
      <c r="AA1857" s="926"/>
      <c r="AB1857" s="926"/>
      <c r="AC1857" s="926"/>
      <c r="AD1857" s="926"/>
      <c r="AE1857" s="926"/>
    </row>
    <row r="1858" spans="1:31" ht="18" customHeight="1" thickBot="1" x14ac:dyDescent="0.25">
      <c r="A1858" s="1094" t="s">
        <v>939</v>
      </c>
      <c r="B1858" s="1095">
        <f>COUNTA(B1758:B1857)</f>
        <v>0</v>
      </c>
      <c r="C1858" s="947"/>
      <c r="D1858" s="948" t="s">
        <v>4</v>
      </c>
      <c r="E1858" s="140">
        <f>SUM(E1758:E1857)</f>
        <v>0</v>
      </c>
      <c r="F1858" s="141">
        <f>SUM(F1758:F1857)</f>
        <v>0</v>
      </c>
      <c r="G1858" s="141">
        <f>SUM(G1758:G1857)</f>
        <v>0</v>
      </c>
      <c r="H1858" s="204">
        <f>SUM(H1758:H1857)</f>
        <v>0</v>
      </c>
      <c r="I1858" s="957" t="s">
        <v>838</v>
      </c>
      <c r="J1858" s="84">
        <f>IF(SUM(J1758:J1857)=0,0,AVERAGE(J1758:J1857))</f>
        <v>0</v>
      </c>
      <c r="K1858" s="85">
        <f t="shared" ref="K1858:N1858" si="191">IF(SUM(K1758:K1857)=0,0,AVERAGE(K1758:K1857))</f>
        <v>0</v>
      </c>
      <c r="L1858" s="85">
        <f t="shared" si="191"/>
        <v>0</v>
      </c>
      <c r="M1858" s="85">
        <f t="shared" si="191"/>
        <v>0</v>
      </c>
      <c r="N1858" s="86">
        <f t="shared" si="191"/>
        <v>0</v>
      </c>
      <c r="O1858" s="926"/>
      <c r="P1858" s="926"/>
      <c r="Q1858" s="926"/>
      <c r="R1858" s="926"/>
      <c r="S1858" s="926"/>
      <c r="T1858" s="926"/>
      <c r="U1858" s="926"/>
      <c r="V1858" s="926"/>
      <c r="W1858" s="926"/>
      <c r="X1858" s="926"/>
      <c r="Y1858" s="926"/>
      <c r="Z1858" s="926"/>
      <c r="AA1858" s="926"/>
      <c r="AB1858" s="926"/>
      <c r="AC1858" s="926"/>
      <c r="AD1858" s="926"/>
      <c r="AE1858" s="926"/>
    </row>
    <row r="1859" spans="1:31" ht="12" customHeight="1" thickBot="1" x14ac:dyDescent="0.25">
      <c r="A1859" s="941"/>
      <c r="B1859" s="932"/>
      <c r="C1859" s="932"/>
      <c r="D1859" s="932"/>
      <c r="E1859" s="932"/>
      <c r="F1859" s="932"/>
      <c r="G1859" s="932"/>
      <c r="H1859" s="932"/>
      <c r="I1859" s="932"/>
      <c r="J1859" s="926"/>
      <c r="K1859" s="926"/>
      <c r="L1859" s="926"/>
      <c r="M1859" s="926"/>
      <c r="N1859" s="934"/>
      <c r="O1859" s="926"/>
      <c r="P1859" s="926"/>
      <c r="Q1859" s="926"/>
      <c r="R1859" s="926"/>
      <c r="S1859" s="926"/>
      <c r="T1859" s="926"/>
      <c r="U1859" s="926"/>
      <c r="V1859" s="926"/>
      <c r="W1859" s="926"/>
      <c r="X1859" s="926"/>
      <c r="Y1859" s="926"/>
      <c r="Z1859" s="926"/>
      <c r="AA1859" s="926"/>
      <c r="AB1859" s="926"/>
      <c r="AC1859" s="926"/>
      <c r="AD1859" s="926"/>
      <c r="AE1859" s="926"/>
    </row>
    <row r="1860" spans="1:31" ht="24" customHeight="1" x14ac:dyDescent="0.2">
      <c r="A1860" s="933" t="s">
        <v>685</v>
      </c>
      <c r="B1860" s="1287" t="s">
        <v>934</v>
      </c>
      <c r="C1860" s="1287"/>
      <c r="D1860" s="1287"/>
      <c r="E1860" s="1287"/>
      <c r="F1860" s="1287"/>
      <c r="G1860" s="1287"/>
      <c r="H1860" s="1287"/>
      <c r="I1860" s="1287"/>
      <c r="J1860" s="1287"/>
      <c r="K1860" s="1287"/>
      <c r="L1860" s="1287"/>
      <c r="M1860" s="1288"/>
      <c r="N1860" s="1289"/>
      <c r="O1860" s="926"/>
      <c r="P1860" s="926"/>
      <c r="Q1860" s="926"/>
      <c r="R1860" s="926"/>
      <c r="S1860" s="926"/>
      <c r="T1860" s="926"/>
      <c r="U1860" s="926"/>
      <c r="V1860" s="926"/>
      <c r="W1860" s="926"/>
      <c r="X1860" s="926"/>
      <c r="Y1860" s="926"/>
      <c r="Z1860" s="926"/>
      <c r="AA1860" s="926"/>
      <c r="AB1860" s="926"/>
      <c r="AC1860" s="926"/>
      <c r="AD1860" s="926"/>
      <c r="AE1860" s="926"/>
    </row>
    <row r="1861" spans="1:31" ht="21" customHeight="1" x14ac:dyDescent="0.2">
      <c r="A1861" s="1290" t="s">
        <v>770</v>
      </c>
      <c r="B1861" s="953" t="s">
        <v>836</v>
      </c>
      <c r="C1861" s="929"/>
      <c r="D1861" s="929"/>
      <c r="E1861" s="1292" t="s">
        <v>837</v>
      </c>
      <c r="F1861" s="1292" t="s">
        <v>735</v>
      </c>
      <c r="G1861" s="1292" t="s">
        <v>926</v>
      </c>
      <c r="H1861" s="1292" t="s">
        <v>927</v>
      </c>
      <c r="I1861" s="929"/>
      <c r="J1861" s="1293" t="s">
        <v>756</v>
      </c>
      <c r="K1861" s="1293"/>
      <c r="L1861" s="1293"/>
      <c r="M1861" s="1294"/>
      <c r="N1861" s="1295"/>
      <c r="O1861" s="945"/>
      <c r="P1861" s="946"/>
      <c r="Q1861" s="926"/>
      <c r="R1861" s="926"/>
      <c r="S1861" s="926"/>
      <c r="T1861" s="926"/>
      <c r="U1861" s="926"/>
      <c r="V1861" s="926"/>
      <c r="W1861" s="926"/>
      <c r="X1861" s="926"/>
      <c r="Y1861" s="926"/>
      <c r="Z1861" s="926"/>
      <c r="AA1861" s="926"/>
      <c r="AB1861" s="926"/>
      <c r="AC1861" s="926"/>
      <c r="AD1861" s="926"/>
      <c r="AE1861" s="926"/>
    </row>
    <row r="1862" spans="1:31" ht="30" customHeight="1" thickBot="1" x14ac:dyDescent="0.25">
      <c r="A1862" s="1291"/>
      <c r="B1862" s="952" t="s">
        <v>835</v>
      </c>
      <c r="C1862" s="928" t="s">
        <v>737</v>
      </c>
      <c r="D1862" s="928" t="s">
        <v>738</v>
      </c>
      <c r="E1862" s="1280"/>
      <c r="F1862" s="1280"/>
      <c r="G1862" s="1280"/>
      <c r="H1862" s="1280"/>
      <c r="I1862" s="928" t="s">
        <v>736</v>
      </c>
      <c r="J1862" s="1013" t="s">
        <v>757</v>
      </c>
      <c r="K1862" s="1013" t="s">
        <v>758</v>
      </c>
      <c r="L1862" s="1013" t="s">
        <v>759</v>
      </c>
      <c r="M1862" s="1013" t="s">
        <v>760</v>
      </c>
      <c r="N1862" s="1014" t="s">
        <v>857</v>
      </c>
      <c r="O1862" s="945"/>
      <c r="P1862" s="946"/>
      <c r="Q1862" s="926"/>
      <c r="R1862" s="926"/>
      <c r="S1862" s="926"/>
      <c r="T1862" s="926"/>
      <c r="U1862" s="926"/>
      <c r="V1862" s="926"/>
      <c r="W1862" s="926"/>
      <c r="X1862" s="926"/>
      <c r="Y1862" s="926"/>
      <c r="Z1862" s="926"/>
      <c r="AA1862" s="926"/>
      <c r="AB1862" s="926"/>
      <c r="AC1862" s="926"/>
      <c r="AD1862" s="926"/>
      <c r="AE1862" s="926"/>
    </row>
    <row r="1863" spans="1:31" ht="15" customHeight="1" x14ac:dyDescent="0.2">
      <c r="A1863" s="943"/>
      <c r="B1863" s="937"/>
      <c r="C1863" s="893"/>
      <c r="D1863" s="893"/>
      <c r="E1863" s="890">
        <f>C1863*D1863</f>
        <v>0</v>
      </c>
      <c r="F1863" s="890">
        <f>IF(A1863=0,0,ROUND(E1863/VLOOKUP(A1863,'Teaching Areas'!$A$18:$B$86,2,FALSE),0))</f>
        <v>0</v>
      </c>
      <c r="G1863" s="893"/>
      <c r="H1863" s="890" t="str">
        <f>IF(F1863=0,"",G1863-F1863)</f>
        <v/>
      </c>
      <c r="I1863" s="982"/>
      <c r="J1863" s="922"/>
      <c r="K1863" s="922"/>
      <c r="L1863" s="922"/>
      <c r="M1863" s="922"/>
      <c r="N1863" s="924"/>
      <c r="O1863" s="1096" t="str">
        <f>IF(A1863=0,"",LEFT(A1863,FIND(" ",A1863)-1))</f>
        <v/>
      </c>
      <c r="P1863" s="926"/>
      <c r="Q1863" s="926"/>
      <c r="R1863" s="926"/>
      <c r="S1863" s="926"/>
      <c r="T1863" s="926"/>
      <c r="U1863" s="926"/>
      <c r="V1863" s="926"/>
      <c r="W1863" s="926"/>
      <c r="X1863" s="926"/>
      <c r="Y1863" s="926"/>
      <c r="Z1863" s="926"/>
      <c r="AA1863" s="926"/>
      <c r="AB1863" s="926"/>
      <c r="AC1863" s="926"/>
      <c r="AD1863" s="926"/>
      <c r="AE1863" s="926"/>
    </row>
    <row r="1864" spans="1:31" ht="15" customHeight="1" x14ac:dyDescent="0.2">
      <c r="A1864" s="943"/>
      <c r="B1864" s="938"/>
      <c r="C1864" s="891"/>
      <c r="D1864" s="891"/>
      <c r="E1864" s="984">
        <f t="shared" ref="E1864:E1962" si="192">C1864*D1864</f>
        <v>0</v>
      </c>
      <c r="F1864" s="890">
        <f>IF(A1864=0,0,ROUND(E1864/VLOOKUP(A1864,'Teaching Areas'!$A$18:$B$86,2,FALSE),0))</f>
        <v>0</v>
      </c>
      <c r="G1864" s="891"/>
      <c r="H1864" s="890" t="str">
        <f t="shared" ref="H1864:H1962" si="193">IF(F1864=0,"",G1864-F1864)</f>
        <v/>
      </c>
      <c r="I1864" s="983"/>
      <c r="J1864" s="923"/>
      <c r="K1864" s="922"/>
      <c r="L1864" s="922"/>
      <c r="M1864" s="922"/>
      <c r="N1864" s="924"/>
      <c r="O1864" s="1096" t="str">
        <f t="shared" ref="O1864:O1927" si="194">IF(A1864=0,"",LEFT(A1864,FIND(" ",A1864)-1))</f>
        <v/>
      </c>
      <c r="P1864" s="926"/>
      <c r="Q1864" s="926"/>
      <c r="R1864" s="926"/>
      <c r="S1864" s="926"/>
      <c r="T1864" s="926"/>
      <c r="U1864" s="926"/>
      <c r="V1864" s="926"/>
      <c r="W1864" s="926"/>
      <c r="X1864" s="926"/>
      <c r="Y1864" s="926"/>
      <c r="Z1864" s="926"/>
      <c r="AA1864" s="926"/>
      <c r="AB1864" s="926"/>
      <c r="AC1864" s="926"/>
      <c r="AD1864" s="926"/>
      <c r="AE1864" s="926"/>
    </row>
    <row r="1865" spans="1:31" ht="15" customHeight="1" x14ac:dyDescent="0.2">
      <c r="A1865" s="943"/>
      <c r="B1865" s="938"/>
      <c r="C1865" s="891"/>
      <c r="D1865" s="891"/>
      <c r="E1865" s="984">
        <f t="shared" si="192"/>
        <v>0</v>
      </c>
      <c r="F1865" s="890">
        <f>IF(A1865=0,0,ROUND(E1865/VLOOKUP(A1865,'Teaching Areas'!$A$18:$B$86,2,FALSE),0))</f>
        <v>0</v>
      </c>
      <c r="G1865" s="891"/>
      <c r="H1865" s="890" t="str">
        <f t="shared" si="193"/>
        <v/>
      </c>
      <c r="I1865" s="983"/>
      <c r="J1865" s="923"/>
      <c r="K1865" s="922"/>
      <c r="L1865" s="922"/>
      <c r="M1865" s="922"/>
      <c r="N1865" s="924"/>
      <c r="O1865" s="1096" t="str">
        <f t="shared" si="194"/>
        <v/>
      </c>
      <c r="P1865" s="926"/>
      <c r="Q1865" s="926"/>
      <c r="R1865" s="926"/>
      <c r="S1865" s="926"/>
      <c r="T1865" s="926"/>
      <c r="U1865" s="926"/>
      <c r="V1865" s="926"/>
      <c r="W1865" s="926"/>
      <c r="X1865" s="926"/>
      <c r="Y1865" s="926"/>
      <c r="Z1865" s="926"/>
      <c r="AA1865" s="926"/>
      <c r="AB1865" s="926"/>
      <c r="AC1865" s="926"/>
      <c r="AD1865" s="926"/>
      <c r="AE1865" s="926"/>
    </row>
    <row r="1866" spans="1:31" ht="15" customHeight="1" x14ac:dyDescent="0.2">
      <c r="A1866" s="943"/>
      <c r="B1866" s="938"/>
      <c r="C1866" s="891"/>
      <c r="D1866" s="891"/>
      <c r="E1866" s="984">
        <f t="shared" si="192"/>
        <v>0</v>
      </c>
      <c r="F1866" s="890">
        <f>IF(A1866=0,0,ROUND(E1866/VLOOKUP(A1866,'Teaching Areas'!$A$18:$B$86,2,FALSE),0))</f>
        <v>0</v>
      </c>
      <c r="G1866" s="891"/>
      <c r="H1866" s="890" t="str">
        <f t="shared" si="193"/>
        <v/>
      </c>
      <c r="I1866" s="983"/>
      <c r="J1866" s="923"/>
      <c r="K1866" s="922"/>
      <c r="L1866" s="922"/>
      <c r="M1866" s="922"/>
      <c r="N1866" s="924"/>
      <c r="O1866" s="1096" t="str">
        <f t="shared" si="194"/>
        <v/>
      </c>
      <c r="P1866" s="926"/>
      <c r="Q1866" s="926"/>
      <c r="R1866" s="926"/>
      <c r="S1866" s="926"/>
      <c r="T1866" s="926"/>
      <c r="U1866" s="926"/>
      <c r="V1866" s="926"/>
      <c r="W1866" s="926"/>
      <c r="X1866" s="926"/>
      <c r="Y1866" s="926"/>
      <c r="Z1866" s="926"/>
      <c r="AA1866" s="926"/>
      <c r="AB1866" s="926"/>
      <c r="AC1866" s="926"/>
      <c r="AD1866" s="926"/>
      <c r="AE1866" s="926"/>
    </row>
    <row r="1867" spans="1:31" ht="15" customHeight="1" x14ac:dyDescent="0.2">
      <c r="A1867" s="943"/>
      <c r="B1867" s="938"/>
      <c r="C1867" s="891"/>
      <c r="D1867" s="891"/>
      <c r="E1867" s="984">
        <f t="shared" si="192"/>
        <v>0</v>
      </c>
      <c r="F1867" s="890">
        <f>IF(A1867=0,0,ROUND(E1867/VLOOKUP(A1867,'Teaching Areas'!$A$18:$B$86,2,FALSE),0))</f>
        <v>0</v>
      </c>
      <c r="G1867" s="891"/>
      <c r="H1867" s="890" t="str">
        <f t="shared" si="193"/>
        <v/>
      </c>
      <c r="I1867" s="983"/>
      <c r="J1867" s="923"/>
      <c r="K1867" s="922"/>
      <c r="L1867" s="922"/>
      <c r="M1867" s="922"/>
      <c r="N1867" s="924"/>
      <c r="O1867" s="1096" t="str">
        <f t="shared" si="194"/>
        <v/>
      </c>
      <c r="P1867" s="926"/>
      <c r="Q1867" s="926"/>
      <c r="R1867" s="926"/>
      <c r="S1867" s="926"/>
      <c r="T1867" s="926"/>
      <c r="U1867" s="926"/>
      <c r="V1867" s="926"/>
      <c r="W1867" s="926"/>
      <c r="X1867" s="926"/>
      <c r="Y1867" s="926"/>
      <c r="Z1867" s="926"/>
      <c r="AA1867" s="926"/>
      <c r="AB1867" s="926"/>
      <c r="AC1867" s="926"/>
      <c r="AD1867" s="926"/>
      <c r="AE1867" s="926"/>
    </row>
    <row r="1868" spans="1:31" ht="15" customHeight="1" x14ac:dyDescent="0.2">
      <c r="A1868" s="943"/>
      <c r="B1868" s="938"/>
      <c r="C1868" s="891"/>
      <c r="D1868" s="891"/>
      <c r="E1868" s="984">
        <f t="shared" si="192"/>
        <v>0</v>
      </c>
      <c r="F1868" s="890">
        <f>IF(A1868=0,0,ROUND(E1868/VLOOKUP(A1868,'Teaching Areas'!$A$18:$B$86,2,FALSE),0))</f>
        <v>0</v>
      </c>
      <c r="G1868" s="891"/>
      <c r="H1868" s="890" t="str">
        <f t="shared" si="193"/>
        <v/>
      </c>
      <c r="I1868" s="983"/>
      <c r="J1868" s="923"/>
      <c r="K1868" s="922"/>
      <c r="L1868" s="922"/>
      <c r="M1868" s="922"/>
      <c r="N1868" s="924"/>
      <c r="O1868" s="1096" t="str">
        <f t="shared" si="194"/>
        <v/>
      </c>
      <c r="P1868" s="926"/>
      <c r="Q1868" s="926"/>
      <c r="R1868" s="926"/>
      <c r="S1868" s="926"/>
      <c r="T1868" s="926"/>
      <c r="U1868" s="926"/>
      <c r="V1868" s="926"/>
      <c r="W1868" s="926"/>
      <c r="X1868" s="926"/>
      <c r="Y1868" s="926"/>
      <c r="Z1868" s="926"/>
      <c r="AA1868" s="926"/>
      <c r="AB1868" s="926"/>
      <c r="AC1868" s="926"/>
      <c r="AD1868" s="926"/>
      <c r="AE1868" s="926"/>
    </row>
    <row r="1869" spans="1:31" ht="15" customHeight="1" x14ac:dyDescent="0.2">
      <c r="A1869" s="943"/>
      <c r="B1869" s="937"/>
      <c r="C1869" s="893"/>
      <c r="D1869" s="893"/>
      <c r="E1869" s="984">
        <f t="shared" si="192"/>
        <v>0</v>
      </c>
      <c r="F1869" s="890">
        <f>IF(A1869=0,0,ROUND(E1869/VLOOKUP(A1869,'Teaching Areas'!$A$18:$B$86,2,FALSE),0))</f>
        <v>0</v>
      </c>
      <c r="G1869" s="891"/>
      <c r="H1869" s="890" t="str">
        <f t="shared" si="193"/>
        <v/>
      </c>
      <c r="I1869" s="983"/>
      <c r="J1869" s="923"/>
      <c r="K1869" s="922"/>
      <c r="L1869" s="922"/>
      <c r="M1869" s="922"/>
      <c r="N1869" s="924"/>
      <c r="O1869" s="1096" t="str">
        <f t="shared" si="194"/>
        <v/>
      </c>
      <c r="P1869" s="926"/>
      <c r="Q1869" s="926"/>
      <c r="R1869" s="926"/>
      <c r="S1869" s="926"/>
      <c r="T1869" s="926"/>
      <c r="U1869" s="926"/>
      <c r="V1869" s="926"/>
      <c r="W1869" s="926"/>
      <c r="X1869" s="926"/>
      <c r="Y1869" s="926"/>
      <c r="Z1869" s="926"/>
      <c r="AA1869" s="926"/>
      <c r="AB1869" s="926"/>
      <c r="AC1869" s="926"/>
      <c r="AD1869" s="926"/>
      <c r="AE1869" s="926"/>
    </row>
    <row r="1870" spans="1:31" ht="15" customHeight="1" x14ac:dyDescent="0.2">
      <c r="A1870" s="943"/>
      <c r="B1870" s="938"/>
      <c r="C1870" s="891"/>
      <c r="D1870" s="891"/>
      <c r="E1870" s="984">
        <f t="shared" si="192"/>
        <v>0</v>
      </c>
      <c r="F1870" s="890">
        <f>IF(A1870=0,0,ROUND(E1870/VLOOKUP(A1870,'Teaching Areas'!$A$18:$B$86,2,FALSE),0))</f>
        <v>0</v>
      </c>
      <c r="G1870" s="891"/>
      <c r="H1870" s="890" t="str">
        <f t="shared" si="193"/>
        <v/>
      </c>
      <c r="I1870" s="983"/>
      <c r="J1870" s="923"/>
      <c r="K1870" s="922"/>
      <c r="L1870" s="922"/>
      <c r="M1870" s="922"/>
      <c r="N1870" s="924"/>
      <c r="O1870" s="1096" t="str">
        <f t="shared" si="194"/>
        <v/>
      </c>
      <c r="P1870" s="926"/>
      <c r="Q1870" s="926"/>
      <c r="R1870" s="926"/>
      <c r="S1870" s="926"/>
      <c r="T1870" s="926"/>
      <c r="U1870" s="926"/>
      <c r="V1870" s="926"/>
      <c r="W1870" s="926"/>
      <c r="X1870" s="926"/>
      <c r="Y1870" s="926"/>
      <c r="Z1870" s="926"/>
      <c r="AA1870" s="926"/>
      <c r="AB1870" s="926"/>
      <c r="AC1870" s="926"/>
      <c r="AD1870" s="926"/>
      <c r="AE1870" s="926"/>
    </row>
    <row r="1871" spans="1:31" ht="15" customHeight="1" x14ac:dyDescent="0.2">
      <c r="A1871" s="943"/>
      <c r="B1871" s="938"/>
      <c r="C1871" s="891"/>
      <c r="D1871" s="891"/>
      <c r="E1871" s="984">
        <f t="shared" si="192"/>
        <v>0</v>
      </c>
      <c r="F1871" s="890">
        <f>IF(A1871=0,0,ROUND(E1871/VLOOKUP(A1871,'Teaching Areas'!$A$18:$B$86,2,FALSE),0))</f>
        <v>0</v>
      </c>
      <c r="G1871" s="891"/>
      <c r="H1871" s="890" t="str">
        <f t="shared" si="193"/>
        <v/>
      </c>
      <c r="I1871" s="983"/>
      <c r="J1871" s="923"/>
      <c r="K1871" s="922"/>
      <c r="L1871" s="922"/>
      <c r="M1871" s="922"/>
      <c r="N1871" s="924"/>
      <c r="O1871" s="1096" t="str">
        <f t="shared" si="194"/>
        <v/>
      </c>
      <c r="P1871" s="926"/>
      <c r="Q1871" s="926"/>
      <c r="R1871" s="926"/>
      <c r="S1871" s="926"/>
      <c r="T1871" s="926"/>
      <c r="U1871" s="926"/>
      <c r="V1871" s="926"/>
      <c r="W1871" s="926"/>
      <c r="X1871" s="926"/>
      <c r="Y1871" s="926"/>
      <c r="Z1871" s="926"/>
      <c r="AA1871" s="926"/>
      <c r="AB1871" s="926"/>
      <c r="AC1871" s="926"/>
      <c r="AD1871" s="926"/>
      <c r="AE1871" s="926"/>
    </row>
    <row r="1872" spans="1:31" ht="15" customHeight="1" x14ac:dyDescent="0.2">
      <c r="A1872" s="943"/>
      <c r="B1872" s="938"/>
      <c r="C1872" s="891"/>
      <c r="D1872" s="891"/>
      <c r="E1872" s="984">
        <f t="shared" si="192"/>
        <v>0</v>
      </c>
      <c r="F1872" s="890">
        <f>IF(A1872=0,0,ROUND(E1872/VLOOKUP(A1872,'Teaching Areas'!$A$18:$B$86,2,FALSE),0))</f>
        <v>0</v>
      </c>
      <c r="G1872" s="891"/>
      <c r="H1872" s="890" t="str">
        <f t="shared" si="193"/>
        <v/>
      </c>
      <c r="I1872" s="983"/>
      <c r="J1872" s="923"/>
      <c r="K1872" s="922"/>
      <c r="L1872" s="922"/>
      <c r="M1872" s="922"/>
      <c r="N1872" s="924"/>
      <c r="O1872" s="1096" t="str">
        <f t="shared" si="194"/>
        <v/>
      </c>
      <c r="P1872" s="926"/>
      <c r="Q1872" s="926"/>
      <c r="R1872" s="926"/>
      <c r="S1872" s="926"/>
      <c r="T1872" s="926"/>
      <c r="U1872" s="926"/>
      <c r="V1872" s="926"/>
      <c r="W1872" s="926"/>
      <c r="X1872" s="926"/>
      <c r="Y1872" s="926"/>
      <c r="Z1872" s="926"/>
      <c r="AA1872" s="926"/>
      <c r="AB1872" s="926"/>
      <c r="AC1872" s="926"/>
      <c r="AD1872" s="926"/>
      <c r="AE1872" s="926"/>
    </row>
    <row r="1873" spans="1:31" ht="15" customHeight="1" x14ac:dyDescent="0.2">
      <c r="A1873" s="943"/>
      <c r="B1873" s="938"/>
      <c r="C1873" s="891"/>
      <c r="D1873" s="891"/>
      <c r="E1873" s="984">
        <f t="shared" si="192"/>
        <v>0</v>
      </c>
      <c r="F1873" s="890">
        <f>IF(A1873=0,0,ROUND(E1873/VLOOKUP(A1873,'Teaching Areas'!$A$18:$B$86,2,FALSE),0))</f>
        <v>0</v>
      </c>
      <c r="G1873" s="891"/>
      <c r="H1873" s="890" t="str">
        <f t="shared" si="193"/>
        <v/>
      </c>
      <c r="I1873" s="983"/>
      <c r="J1873" s="923"/>
      <c r="K1873" s="922"/>
      <c r="L1873" s="922"/>
      <c r="M1873" s="922"/>
      <c r="N1873" s="924"/>
      <c r="O1873" s="1096" t="str">
        <f t="shared" si="194"/>
        <v/>
      </c>
      <c r="P1873" s="926"/>
      <c r="Q1873" s="926"/>
      <c r="R1873" s="926"/>
      <c r="S1873" s="926"/>
      <c r="T1873" s="926"/>
      <c r="U1873" s="926"/>
      <c r="V1873" s="926"/>
      <c r="W1873" s="926"/>
      <c r="X1873" s="926"/>
      <c r="Y1873" s="926"/>
      <c r="Z1873" s="926"/>
      <c r="AA1873" s="926"/>
      <c r="AB1873" s="926"/>
      <c r="AC1873" s="926"/>
      <c r="AD1873" s="926"/>
      <c r="AE1873" s="926"/>
    </row>
    <row r="1874" spans="1:31" ht="15" customHeight="1" x14ac:dyDescent="0.2">
      <c r="A1874" s="943"/>
      <c r="B1874" s="938"/>
      <c r="C1874" s="891"/>
      <c r="D1874" s="891"/>
      <c r="E1874" s="984">
        <f t="shared" si="192"/>
        <v>0</v>
      </c>
      <c r="F1874" s="890">
        <f>IF(A1874=0,0,ROUND(E1874/VLOOKUP(A1874,'Teaching Areas'!$A$18:$B$86,2,FALSE),0))</f>
        <v>0</v>
      </c>
      <c r="G1874" s="891"/>
      <c r="H1874" s="890" t="str">
        <f t="shared" si="193"/>
        <v/>
      </c>
      <c r="I1874" s="983"/>
      <c r="J1874" s="923"/>
      <c r="K1874" s="922"/>
      <c r="L1874" s="922"/>
      <c r="M1874" s="922"/>
      <c r="N1874" s="924"/>
      <c r="O1874" s="1096" t="str">
        <f t="shared" si="194"/>
        <v/>
      </c>
      <c r="P1874" s="926"/>
      <c r="Q1874" s="926"/>
      <c r="R1874" s="926"/>
      <c r="S1874" s="926"/>
      <c r="T1874" s="926"/>
      <c r="U1874" s="926"/>
      <c r="V1874" s="926"/>
      <c r="W1874" s="926"/>
      <c r="X1874" s="926"/>
      <c r="Y1874" s="926"/>
      <c r="Z1874" s="926"/>
      <c r="AA1874" s="926"/>
      <c r="AB1874" s="926"/>
      <c r="AC1874" s="926"/>
      <c r="AD1874" s="926"/>
      <c r="AE1874" s="926"/>
    </row>
    <row r="1875" spans="1:31" ht="15" customHeight="1" x14ac:dyDescent="0.2">
      <c r="A1875" s="943"/>
      <c r="B1875" s="938"/>
      <c r="C1875" s="891"/>
      <c r="D1875" s="891"/>
      <c r="E1875" s="984">
        <f t="shared" si="192"/>
        <v>0</v>
      </c>
      <c r="F1875" s="890">
        <f>IF(A1875=0,0,ROUND(E1875/VLOOKUP(A1875,'Teaching Areas'!$A$18:$B$86,2,FALSE),0))</f>
        <v>0</v>
      </c>
      <c r="G1875" s="891"/>
      <c r="H1875" s="890" t="str">
        <f t="shared" si="193"/>
        <v/>
      </c>
      <c r="I1875" s="983"/>
      <c r="J1875" s="923"/>
      <c r="K1875" s="922"/>
      <c r="L1875" s="922"/>
      <c r="M1875" s="922"/>
      <c r="N1875" s="924"/>
      <c r="O1875" s="1096" t="str">
        <f t="shared" si="194"/>
        <v/>
      </c>
      <c r="P1875" s="926"/>
      <c r="Q1875" s="926"/>
      <c r="R1875" s="926"/>
      <c r="S1875" s="926"/>
      <c r="T1875" s="926"/>
      <c r="U1875" s="926"/>
      <c r="V1875" s="926"/>
      <c r="W1875" s="926"/>
      <c r="X1875" s="926"/>
      <c r="Y1875" s="926"/>
      <c r="Z1875" s="926"/>
      <c r="AA1875" s="926"/>
      <c r="AB1875" s="926"/>
      <c r="AC1875" s="926"/>
      <c r="AD1875" s="926"/>
      <c r="AE1875" s="926"/>
    </row>
    <row r="1876" spans="1:31" ht="15" customHeight="1" x14ac:dyDescent="0.2">
      <c r="A1876" s="943"/>
      <c r="B1876" s="938"/>
      <c r="C1876" s="891"/>
      <c r="D1876" s="891"/>
      <c r="E1876" s="984">
        <f t="shared" si="192"/>
        <v>0</v>
      </c>
      <c r="F1876" s="890">
        <f>IF(A1876=0,0,ROUND(E1876/VLOOKUP(A1876,'Teaching Areas'!$A$18:$B$86,2,FALSE),0))</f>
        <v>0</v>
      </c>
      <c r="G1876" s="891"/>
      <c r="H1876" s="890" t="str">
        <f t="shared" si="193"/>
        <v/>
      </c>
      <c r="I1876" s="983"/>
      <c r="J1876" s="923"/>
      <c r="K1876" s="922"/>
      <c r="L1876" s="922"/>
      <c r="M1876" s="922"/>
      <c r="N1876" s="924"/>
      <c r="O1876" s="1096" t="str">
        <f t="shared" si="194"/>
        <v/>
      </c>
      <c r="P1876" s="926"/>
      <c r="Q1876" s="926"/>
      <c r="R1876" s="926"/>
      <c r="S1876" s="926"/>
      <c r="T1876" s="926"/>
      <c r="U1876" s="926"/>
      <c r="V1876" s="926"/>
      <c r="W1876" s="926"/>
      <c r="X1876" s="926"/>
      <c r="Y1876" s="926"/>
      <c r="Z1876" s="926"/>
      <c r="AA1876" s="926"/>
      <c r="AB1876" s="926"/>
      <c r="AC1876" s="926"/>
      <c r="AD1876" s="926"/>
      <c r="AE1876" s="926"/>
    </row>
    <row r="1877" spans="1:31" ht="15" customHeight="1" x14ac:dyDescent="0.2">
      <c r="A1877" s="943"/>
      <c r="B1877" s="938"/>
      <c r="C1877" s="891"/>
      <c r="D1877" s="891"/>
      <c r="E1877" s="984">
        <f t="shared" si="192"/>
        <v>0</v>
      </c>
      <c r="F1877" s="890">
        <f>IF(A1877=0,0,ROUND(E1877/VLOOKUP(A1877,'Teaching Areas'!$A$18:$B$86,2,FALSE),0))</f>
        <v>0</v>
      </c>
      <c r="G1877" s="891"/>
      <c r="H1877" s="890" t="str">
        <f t="shared" si="193"/>
        <v/>
      </c>
      <c r="I1877" s="983"/>
      <c r="J1877" s="923"/>
      <c r="K1877" s="922"/>
      <c r="L1877" s="922"/>
      <c r="M1877" s="922"/>
      <c r="N1877" s="924"/>
      <c r="O1877" s="1096" t="str">
        <f t="shared" si="194"/>
        <v/>
      </c>
      <c r="P1877" s="926"/>
      <c r="Q1877" s="926"/>
      <c r="R1877" s="926"/>
      <c r="S1877" s="926"/>
      <c r="T1877" s="926"/>
      <c r="U1877" s="926"/>
      <c r="V1877" s="926"/>
      <c r="W1877" s="926"/>
      <c r="X1877" s="926"/>
      <c r="Y1877" s="926"/>
      <c r="Z1877" s="926"/>
      <c r="AA1877" s="926"/>
      <c r="AB1877" s="926"/>
      <c r="AC1877" s="926"/>
      <c r="AD1877" s="926"/>
      <c r="AE1877" s="926"/>
    </row>
    <row r="1878" spans="1:31" ht="15" customHeight="1" x14ac:dyDescent="0.2">
      <c r="A1878" s="943"/>
      <c r="B1878" s="938"/>
      <c r="C1878" s="891"/>
      <c r="D1878" s="891"/>
      <c r="E1878" s="984">
        <f t="shared" si="192"/>
        <v>0</v>
      </c>
      <c r="F1878" s="890">
        <f>IF(A1878=0,0,ROUND(E1878/VLOOKUP(A1878,'Teaching Areas'!$A$18:$B$86,2,FALSE),0))</f>
        <v>0</v>
      </c>
      <c r="G1878" s="891"/>
      <c r="H1878" s="890" t="str">
        <f t="shared" si="193"/>
        <v/>
      </c>
      <c r="I1878" s="983"/>
      <c r="J1878" s="923"/>
      <c r="K1878" s="922"/>
      <c r="L1878" s="922"/>
      <c r="M1878" s="922"/>
      <c r="N1878" s="924"/>
      <c r="O1878" s="1096" t="str">
        <f t="shared" si="194"/>
        <v/>
      </c>
      <c r="P1878" s="926"/>
      <c r="Q1878" s="926"/>
      <c r="R1878" s="926"/>
      <c r="S1878" s="926"/>
      <c r="T1878" s="926"/>
      <c r="U1878" s="926"/>
      <c r="V1878" s="926"/>
      <c r="W1878" s="926"/>
      <c r="X1878" s="926"/>
      <c r="Y1878" s="926"/>
      <c r="Z1878" s="926"/>
      <c r="AA1878" s="926"/>
      <c r="AB1878" s="926"/>
      <c r="AC1878" s="926"/>
      <c r="AD1878" s="926"/>
      <c r="AE1878" s="926"/>
    </row>
    <row r="1879" spans="1:31" ht="15" customHeight="1" x14ac:dyDescent="0.2">
      <c r="A1879" s="943"/>
      <c r="B1879" s="938"/>
      <c r="C1879" s="891"/>
      <c r="D1879" s="891"/>
      <c r="E1879" s="984">
        <f t="shared" si="192"/>
        <v>0</v>
      </c>
      <c r="F1879" s="890">
        <f>IF(A1879=0,0,ROUND(E1879/VLOOKUP(A1879,'Teaching Areas'!$A$18:$B$86,2,FALSE),0))</f>
        <v>0</v>
      </c>
      <c r="G1879" s="891"/>
      <c r="H1879" s="890" t="str">
        <f t="shared" si="193"/>
        <v/>
      </c>
      <c r="I1879" s="983"/>
      <c r="J1879" s="923"/>
      <c r="K1879" s="922"/>
      <c r="L1879" s="922"/>
      <c r="M1879" s="922"/>
      <c r="N1879" s="924"/>
      <c r="O1879" s="1096" t="str">
        <f t="shared" si="194"/>
        <v/>
      </c>
      <c r="P1879" s="926"/>
      <c r="Q1879" s="926"/>
      <c r="R1879" s="926"/>
      <c r="S1879" s="926"/>
      <c r="T1879" s="926"/>
      <c r="U1879" s="926"/>
      <c r="V1879" s="926"/>
      <c r="W1879" s="926"/>
      <c r="X1879" s="926"/>
      <c r="Y1879" s="926"/>
      <c r="Z1879" s="926"/>
      <c r="AA1879" s="926"/>
      <c r="AB1879" s="926"/>
      <c r="AC1879" s="926"/>
      <c r="AD1879" s="926"/>
      <c r="AE1879" s="926"/>
    </row>
    <row r="1880" spans="1:31" ht="15" customHeight="1" x14ac:dyDescent="0.2">
      <c r="A1880" s="943"/>
      <c r="B1880" s="938"/>
      <c r="C1880" s="891"/>
      <c r="D1880" s="891"/>
      <c r="E1880" s="984">
        <f t="shared" si="192"/>
        <v>0</v>
      </c>
      <c r="F1880" s="890">
        <f>IF(A1880=0,0,ROUND(E1880/VLOOKUP(A1880,'Teaching Areas'!$A$18:$B$86,2,FALSE),0))</f>
        <v>0</v>
      </c>
      <c r="G1880" s="891"/>
      <c r="H1880" s="890" t="str">
        <f t="shared" si="193"/>
        <v/>
      </c>
      <c r="I1880" s="983"/>
      <c r="J1880" s="923"/>
      <c r="K1880" s="922"/>
      <c r="L1880" s="922"/>
      <c r="M1880" s="922"/>
      <c r="N1880" s="924"/>
      <c r="O1880" s="1096" t="str">
        <f t="shared" si="194"/>
        <v/>
      </c>
      <c r="P1880" s="926"/>
      <c r="Q1880" s="926"/>
      <c r="R1880" s="926"/>
      <c r="S1880" s="926"/>
      <c r="T1880" s="926"/>
      <c r="U1880" s="926"/>
      <c r="V1880" s="926"/>
      <c r="W1880" s="926"/>
      <c r="X1880" s="926"/>
      <c r="Y1880" s="926"/>
      <c r="Z1880" s="926"/>
      <c r="AA1880" s="926"/>
      <c r="AB1880" s="926"/>
      <c r="AC1880" s="926"/>
      <c r="AD1880" s="926"/>
      <c r="AE1880" s="926"/>
    </row>
    <row r="1881" spans="1:31" ht="15" customHeight="1" x14ac:dyDescent="0.2">
      <c r="A1881" s="943"/>
      <c r="B1881" s="938"/>
      <c r="C1881" s="891"/>
      <c r="D1881" s="891"/>
      <c r="E1881" s="984">
        <f t="shared" si="192"/>
        <v>0</v>
      </c>
      <c r="F1881" s="890">
        <f>IF(A1881=0,0,ROUND(E1881/VLOOKUP(A1881,'Teaching Areas'!$A$18:$B$86,2,FALSE),0))</f>
        <v>0</v>
      </c>
      <c r="G1881" s="891"/>
      <c r="H1881" s="890" t="str">
        <f t="shared" si="193"/>
        <v/>
      </c>
      <c r="I1881" s="983"/>
      <c r="J1881" s="923"/>
      <c r="K1881" s="922"/>
      <c r="L1881" s="922"/>
      <c r="M1881" s="922"/>
      <c r="N1881" s="924"/>
      <c r="O1881" s="1096" t="str">
        <f t="shared" si="194"/>
        <v/>
      </c>
      <c r="P1881" s="926"/>
      <c r="Q1881" s="926"/>
      <c r="R1881" s="926"/>
      <c r="S1881" s="926"/>
      <c r="T1881" s="926"/>
      <c r="U1881" s="926"/>
      <c r="V1881" s="926"/>
      <c r="W1881" s="926"/>
      <c r="X1881" s="926"/>
      <c r="Y1881" s="926"/>
      <c r="Z1881" s="926"/>
      <c r="AA1881" s="926"/>
      <c r="AB1881" s="926"/>
      <c r="AC1881" s="926"/>
      <c r="AD1881" s="926"/>
      <c r="AE1881" s="926"/>
    </row>
    <row r="1882" spans="1:31" ht="15" customHeight="1" x14ac:dyDescent="0.2">
      <c r="A1882" s="943"/>
      <c r="B1882" s="938"/>
      <c r="C1882" s="891"/>
      <c r="D1882" s="891"/>
      <c r="E1882" s="984">
        <f t="shared" si="192"/>
        <v>0</v>
      </c>
      <c r="F1882" s="890">
        <f>IF(A1882=0,0,ROUND(E1882/VLOOKUP(A1882,'Teaching Areas'!$A$18:$B$86,2,FALSE),0))</f>
        <v>0</v>
      </c>
      <c r="G1882" s="891"/>
      <c r="H1882" s="890" t="str">
        <f t="shared" si="193"/>
        <v/>
      </c>
      <c r="I1882" s="983"/>
      <c r="J1882" s="923"/>
      <c r="K1882" s="922"/>
      <c r="L1882" s="922"/>
      <c r="M1882" s="922"/>
      <c r="N1882" s="924"/>
      <c r="O1882" s="1096" t="str">
        <f t="shared" si="194"/>
        <v/>
      </c>
      <c r="P1882" s="926"/>
      <c r="Q1882" s="926"/>
      <c r="R1882" s="926"/>
      <c r="S1882" s="926"/>
      <c r="T1882" s="926"/>
      <c r="U1882" s="926"/>
      <c r="V1882" s="926"/>
      <c r="W1882" s="926"/>
      <c r="X1882" s="926"/>
      <c r="Y1882" s="926"/>
      <c r="Z1882" s="926"/>
      <c r="AA1882" s="926"/>
      <c r="AB1882" s="926"/>
      <c r="AC1882" s="926"/>
      <c r="AD1882" s="926"/>
      <c r="AE1882" s="926"/>
    </row>
    <row r="1883" spans="1:31" ht="15" customHeight="1" x14ac:dyDescent="0.2">
      <c r="A1883" s="943"/>
      <c r="B1883" s="938"/>
      <c r="C1883" s="891"/>
      <c r="D1883" s="891"/>
      <c r="E1883" s="984">
        <f t="shared" si="192"/>
        <v>0</v>
      </c>
      <c r="F1883" s="890">
        <f>IF(A1883=0,0,ROUND(E1883/VLOOKUP(A1883,'Teaching Areas'!$A$18:$B$86,2,FALSE),0))</f>
        <v>0</v>
      </c>
      <c r="G1883" s="891"/>
      <c r="H1883" s="890" t="str">
        <f t="shared" si="193"/>
        <v/>
      </c>
      <c r="I1883" s="983"/>
      <c r="J1883" s="923"/>
      <c r="K1883" s="922"/>
      <c r="L1883" s="922"/>
      <c r="M1883" s="922"/>
      <c r="N1883" s="924"/>
      <c r="O1883" s="1096" t="str">
        <f t="shared" si="194"/>
        <v/>
      </c>
      <c r="P1883" s="926"/>
      <c r="Q1883" s="926"/>
      <c r="R1883" s="926"/>
      <c r="S1883" s="926"/>
      <c r="T1883" s="926"/>
      <c r="U1883" s="926"/>
      <c r="V1883" s="926"/>
      <c r="W1883" s="926"/>
      <c r="X1883" s="926"/>
      <c r="Y1883" s="926"/>
      <c r="Z1883" s="926"/>
      <c r="AA1883" s="926"/>
      <c r="AB1883" s="926"/>
      <c r="AC1883" s="926"/>
      <c r="AD1883" s="926"/>
      <c r="AE1883" s="926"/>
    </row>
    <row r="1884" spans="1:31" ht="15" customHeight="1" x14ac:dyDescent="0.2">
      <c r="A1884" s="943"/>
      <c r="B1884" s="938"/>
      <c r="C1884" s="891"/>
      <c r="D1884" s="891"/>
      <c r="E1884" s="984">
        <f t="shared" si="192"/>
        <v>0</v>
      </c>
      <c r="F1884" s="890">
        <f>IF(A1884=0,0,ROUND(E1884/VLOOKUP(A1884,'Teaching Areas'!$A$18:$B$86,2,FALSE),0))</f>
        <v>0</v>
      </c>
      <c r="G1884" s="891"/>
      <c r="H1884" s="890" t="str">
        <f t="shared" si="193"/>
        <v/>
      </c>
      <c r="I1884" s="983"/>
      <c r="J1884" s="923"/>
      <c r="K1884" s="922"/>
      <c r="L1884" s="922"/>
      <c r="M1884" s="922"/>
      <c r="N1884" s="924"/>
      <c r="O1884" s="1096" t="str">
        <f t="shared" si="194"/>
        <v/>
      </c>
      <c r="P1884" s="926"/>
      <c r="Q1884" s="926"/>
      <c r="R1884" s="926"/>
      <c r="S1884" s="926"/>
      <c r="T1884" s="926"/>
      <c r="U1884" s="926"/>
      <c r="V1884" s="926"/>
      <c r="W1884" s="926"/>
      <c r="X1884" s="926"/>
      <c r="Y1884" s="926"/>
      <c r="Z1884" s="926"/>
      <c r="AA1884" s="926"/>
      <c r="AB1884" s="926"/>
      <c r="AC1884" s="926"/>
      <c r="AD1884" s="926"/>
      <c r="AE1884" s="926"/>
    </row>
    <row r="1885" spans="1:31" ht="15" customHeight="1" x14ac:dyDescent="0.2">
      <c r="A1885" s="943"/>
      <c r="B1885" s="939"/>
      <c r="C1885" s="891"/>
      <c r="D1885" s="891"/>
      <c r="E1885" s="984">
        <f t="shared" si="192"/>
        <v>0</v>
      </c>
      <c r="F1885" s="890">
        <f>IF(A1885=0,0,ROUND(E1885/VLOOKUP(A1885,'Teaching Areas'!$A$18:$B$86,2,FALSE),0))</f>
        <v>0</v>
      </c>
      <c r="G1885" s="892"/>
      <c r="H1885" s="890" t="str">
        <f t="shared" si="193"/>
        <v/>
      </c>
      <c r="I1885" s="985"/>
      <c r="J1885" s="923"/>
      <c r="K1885" s="922"/>
      <c r="L1885" s="922"/>
      <c r="M1885" s="922"/>
      <c r="N1885" s="924"/>
      <c r="O1885" s="1096" t="str">
        <f t="shared" si="194"/>
        <v/>
      </c>
      <c r="P1885" s="926"/>
      <c r="Q1885" s="926"/>
      <c r="R1885" s="926"/>
      <c r="S1885" s="926"/>
      <c r="T1885" s="926"/>
      <c r="U1885" s="926"/>
      <c r="V1885" s="926"/>
      <c r="W1885" s="926"/>
      <c r="X1885" s="926"/>
      <c r="Y1885" s="926"/>
      <c r="Z1885" s="926"/>
      <c r="AA1885" s="926"/>
      <c r="AB1885" s="926"/>
      <c r="AC1885" s="926"/>
      <c r="AD1885" s="926"/>
      <c r="AE1885" s="926"/>
    </row>
    <row r="1886" spans="1:31" ht="15" customHeight="1" x14ac:dyDescent="0.2">
      <c r="A1886" s="943"/>
      <c r="B1886" s="939"/>
      <c r="C1886" s="891"/>
      <c r="D1886" s="891"/>
      <c r="E1886" s="984">
        <f t="shared" si="192"/>
        <v>0</v>
      </c>
      <c r="F1886" s="890">
        <f>IF(A1886=0,0,ROUND(E1886/VLOOKUP(A1886,'Teaching Areas'!$A$18:$B$86,2,FALSE),0))</f>
        <v>0</v>
      </c>
      <c r="G1886" s="892"/>
      <c r="H1886" s="890" t="str">
        <f t="shared" si="193"/>
        <v/>
      </c>
      <c r="I1886" s="985"/>
      <c r="J1886" s="923"/>
      <c r="K1886" s="922"/>
      <c r="L1886" s="922"/>
      <c r="M1886" s="922"/>
      <c r="N1886" s="924"/>
      <c r="O1886" s="1096" t="str">
        <f t="shared" si="194"/>
        <v/>
      </c>
      <c r="P1886" s="926"/>
      <c r="Q1886" s="926"/>
      <c r="R1886" s="926"/>
      <c r="S1886" s="926"/>
      <c r="T1886" s="926"/>
      <c r="U1886" s="926"/>
      <c r="V1886" s="926"/>
      <c r="W1886" s="926"/>
      <c r="X1886" s="926"/>
      <c r="Y1886" s="926"/>
      <c r="Z1886" s="926"/>
      <c r="AA1886" s="926"/>
      <c r="AB1886" s="926"/>
      <c r="AC1886" s="926"/>
      <c r="AD1886" s="926"/>
      <c r="AE1886" s="926"/>
    </row>
    <row r="1887" spans="1:31" ht="15" customHeight="1" x14ac:dyDescent="0.2">
      <c r="A1887" s="943"/>
      <c r="B1887" s="938"/>
      <c r="C1887" s="891"/>
      <c r="D1887" s="891"/>
      <c r="E1887" s="984">
        <f t="shared" si="192"/>
        <v>0</v>
      </c>
      <c r="F1887" s="890">
        <f>IF(A1887=0,0,ROUND(E1887/VLOOKUP(A1887,'Teaching Areas'!$A$18:$B$86,2,FALSE),0))</f>
        <v>0</v>
      </c>
      <c r="G1887" s="891"/>
      <c r="H1887" s="890" t="str">
        <f t="shared" si="193"/>
        <v/>
      </c>
      <c r="I1887" s="983"/>
      <c r="J1887" s="923"/>
      <c r="K1887" s="922"/>
      <c r="L1887" s="922"/>
      <c r="M1887" s="922"/>
      <c r="N1887" s="924"/>
      <c r="O1887" s="1096" t="str">
        <f t="shared" si="194"/>
        <v/>
      </c>
      <c r="P1887" s="926"/>
      <c r="Q1887" s="926"/>
      <c r="R1887" s="926"/>
      <c r="S1887" s="926"/>
      <c r="T1887" s="926"/>
      <c r="U1887" s="926"/>
      <c r="V1887" s="926"/>
      <c r="W1887" s="926"/>
      <c r="X1887" s="926"/>
      <c r="Y1887" s="926"/>
      <c r="Z1887" s="926"/>
      <c r="AA1887" s="926"/>
      <c r="AB1887" s="926"/>
      <c r="AC1887" s="926"/>
      <c r="AD1887" s="926"/>
      <c r="AE1887" s="926"/>
    </row>
    <row r="1888" spans="1:31" ht="15" customHeight="1" x14ac:dyDescent="0.2">
      <c r="A1888" s="943"/>
      <c r="B1888" s="938"/>
      <c r="C1888" s="891"/>
      <c r="D1888" s="891"/>
      <c r="E1888" s="984">
        <f t="shared" si="192"/>
        <v>0</v>
      </c>
      <c r="F1888" s="890">
        <f>IF(A1888=0,0,ROUND(E1888/VLOOKUP(A1888,'Teaching Areas'!$A$18:$B$86,2,FALSE),0))</f>
        <v>0</v>
      </c>
      <c r="G1888" s="891"/>
      <c r="H1888" s="890" t="str">
        <f t="shared" si="193"/>
        <v/>
      </c>
      <c r="I1888" s="983"/>
      <c r="J1888" s="923"/>
      <c r="K1888" s="922"/>
      <c r="L1888" s="922"/>
      <c r="M1888" s="922"/>
      <c r="N1888" s="924"/>
      <c r="O1888" s="1096" t="str">
        <f t="shared" si="194"/>
        <v/>
      </c>
      <c r="P1888" s="926"/>
      <c r="Q1888" s="926"/>
      <c r="R1888" s="926"/>
      <c r="S1888" s="926"/>
      <c r="T1888" s="926"/>
      <c r="U1888" s="926"/>
      <c r="V1888" s="926"/>
      <c r="W1888" s="926"/>
      <c r="X1888" s="926"/>
      <c r="Y1888" s="926"/>
      <c r="Z1888" s="926"/>
      <c r="AA1888" s="926"/>
      <c r="AB1888" s="926"/>
      <c r="AC1888" s="926"/>
      <c r="AD1888" s="926"/>
      <c r="AE1888" s="926"/>
    </row>
    <row r="1889" spans="1:31" ht="15" customHeight="1" x14ac:dyDescent="0.2">
      <c r="A1889" s="943"/>
      <c r="B1889" s="937"/>
      <c r="C1889" s="893"/>
      <c r="D1889" s="893"/>
      <c r="E1889" s="984">
        <f t="shared" si="192"/>
        <v>0</v>
      </c>
      <c r="F1889" s="890">
        <f>IF(A1889=0,0,ROUND(E1889/VLOOKUP(A1889,'Teaching Areas'!$A$18:$B$86,2,FALSE),0))</f>
        <v>0</v>
      </c>
      <c r="G1889" s="891"/>
      <c r="H1889" s="890" t="str">
        <f t="shared" si="193"/>
        <v/>
      </c>
      <c r="I1889" s="983"/>
      <c r="J1889" s="923"/>
      <c r="K1889" s="922"/>
      <c r="L1889" s="922"/>
      <c r="M1889" s="922"/>
      <c r="N1889" s="924"/>
      <c r="O1889" s="1096" t="str">
        <f t="shared" si="194"/>
        <v/>
      </c>
      <c r="P1889" s="926"/>
      <c r="Q1889" s="926"/>
      <c r="R1889" s="926"/>
      <c r="S1889" s="926"/>
      <c r="T1889" s="926"/>
      <c r="U1889" s="926"/>
      <c r="V1889" s="926"/>
      <c r="W1889" s="926"/>
      <c r="X1889" s="926"/>
      <c r="Y1889" s="926"/>
      <c r="Z1889" s="926"/>
      <c r="AA1889" s="926"/>
      <c r="AB1889" s="926"/>
      <c r="AC1889" s="926"/>
      <c r="AD1889" s="926"/>
      <c r="AE1889" s="926"/>
    </row>
    <row r="1890" spans="1:31" ht="15" customHeight="1" x14ac:dyDescent="0.2">
      <c r="A1890" s="943"/>
      <c r="B1890" s="938"/>
      <c r="C1890" s="891"/>
      <c r="D1890" s="891"/>
      <c r="E1890" s="984">
        <f t="shared" si="192"/>
        <v>0</v>
      </c>
      <c r="F1890" s="890">
        <f>IF(A1890=0,0,ROUND(E1890/VLOOKUP(A1890,'Teaching Areas'!$A$18:$B$86,2,FALSE),0))</f>
        <v>0</v>
      </c>
      <c r="G1890" s="891"/>
      <c r="H1890" s="890" t="str">
        <f t="shared" si="193"/>
        <v/>
      </c>
      <c r="I1890" s="983"/>
      <c r="J1890" s="923"/>
      <c r="K1890" s="922"/>
      <c r="L1890" s="922"/>
      <c r="M1890" s="922"/>
      <c r="N1890" s="924"/>
      <c r="O1890" s="1096" t="str">
        <f t="shared" si="194"/>
        <v/>
      </c>
      <c r="P1890" s="926"/>
      <c r="Q1890" s="926"/>
      <c r="R1890" s="926"/>
      <c r="S1890" s="926"/>
      <c r="T1890" s="926"/>
      <c r="U1890" s="926"/>
      <c r="V1890" s="926"/>
      <c r="W1890" s="926"/>
      <c r="X1890" s="926"/>
      <c r="Y1890" s="926"/>
      <c r="Z1890" s="926"/>
      <c r="AA1890" s="926"/>
      <c r="AB1890" s="926"/>
      <c r="AC1890" s="926"/>
      <c r="AD1890" s="926"/>
      <c r="AE1890" s="926"/>
    </row>
    <row r="1891" spans="1:31" ht="15" customHeight="1" x14ac:dyDescent="0.2">
      <c r="A1891" s="943"/>
      <c r="B1891" s="938"/>
      <c r="C1891" s="891"/>
      <c r="D1891" s="891"/>
      <c r="E1891" s="984">
        <f t="shared" si="192"/>
        <v>0</v>
      </c>
      <c r="F1891" s="890">
        <f>IF(A1891=0,0,ROUND(E1891/VLOOKUP(A1891,'Teaching Areas'!$A$18:$B$86,2,FALSE),0))</f>
        <v>0</v>
      </c>
      <c r="G1891" s="891"/>
      <c r="H1891" s="890" t="str">
        <f t="shared" si="193"/>
        <v/>
      </c>
      <c r="I1891" s="983"/>
      <c r="J1891" s="923"/>
      <c r="K1891" s="922"/>
      <c r="L1891" s="922"/>
      <c r="M1891" s="922"/>
      <c r="N1891" s="924"/>
      <c r="O1891" s="1096" t="str">
        <f t="shared" si="194"/>
        <v/>
      </c>
      <c r="P1891" s="926"/>
      <c r="Q1891" s="926"/>
      <c r="R1891" s="926"/>
      <c r="S1891" s="926"/>
      <c r="T1891" s="926"/>
      <c r="U1891" s="926"/>
      <c r="V1891" s="926"/>
      <c r="W1891" s="926"/>
      <c r="X1891" s="926"/>
      <c r="Y1891" s="926"/>
      <c r="Z1891" s="926"/>
      <c r="AA1891" s="926"/>
      <c r="AB1891" s="926"/>
      <c r="AC1891" s="926"/>
      <c r="AD1891" s="926"/>
      <c r="AE1891" s="926"/>
    </row>
    <row r="1892" spans="1:31" ht="15" customHeight="1" x14ac:dyDescent="0.2">
      <c r="A1892" s="943"/>
      <c r="B1892" s="938"/>
      <c r="C1892" s="891"/>
      <c r="D1892" s="891"/>
      <c r="E1892" s="984">
        <f t="shared" si="192"/>
        <v>0</v>
      </c>
      <c r="F1892" s="890">
        <f>IF(A1892=0,0,ROUND(E1892/VLOOKUP(A1892,'Teaching Areas'!$A$18:$B$86,2,FALSE),0))</f>
        <v>0</v>
      </c>
      <c r="G1892" s="891"/>
      <c r="H1892" s="890" t="str">
        <f t="shared" si="193"/>
        <v/>
      </c>
      <c r="I1892" s="983"/>
      <c r="J1892" s="923"/>
      <c r="K1892" s="922"/>
      <c r="L1892" s="922"/>
      <c r="M1892" s="922"/>
      <c r="N1892" s="924"/>
      <c r="O1892" s="1096" t="str">
        <f t="shared" si="194"/>
        <v/>
      </c>
      <c r="P1892" s="926"/>
      <c r="Q1892" s="926"/>
      <c r="R1892" s="926"/>
      <c r="S1892" s="926"/>
      <c r="T1892" s="926"/>
      <c r="U1892" s="926"/>
      <c r="V1892" s="926"/>
      <c r="W1892" s="926"/>
      <c r="X1892" s="926"/>
      <c r="Y1892" s="926"/>
      <c r="Z1892" s="926"/>
      <c r="AA1892" s="926"/>
      <c r="AB1892" s="926"/>
      <c r="AC1892" s="926"/>
      <c r="AD1892" s="926"/>
      <c r="AE1892" s="926"/>
    </row>
    <row r="1893" spans="1:31" ht="15" customHeight="1" x14ac:dyDescent="0.2">
      <c r="A1893" s="943"/>
      <c r="B1893" s="938"/>
      <c r="C1893" s="891"/>
      <c r="D1893" s="891"/>
      <c r="E1893" s="984">
        <f t="shared" si="192"/>
        <v>0</v>
      </c>
      <c r="F1893" s="890">
        <f>IF(A1893=0,0,ROUND(E1893/VLOOKUP(A1893,'Teaching Areas'!$A$18:$B$86,2,FALSE),0))</f>
        <v>0</v>
      </c>
      <c r="G1893" s="891"/>
      <c r="H1893" s="890" t="str">
        <f t="shared" si="193"/>
        <v/>
      </c>
      <c r="I1893" s="983"/>
      <c r="J1893" s="923"/>
      <c r="K1893" s="922"/>
      <c r="L1893" s="922"/>
      <c r="M1893" s="922"/>
      <c r="N1893" s="924"/>
      <c r="O1893" s="1096" t="str">
        <f t="shared" si="194"/>
        <v/>
      </c>
      <c r="P1893" s="926"/>
      <c r="Q1893" s="926"/>
      <c r="R1893" s="926"/>
      <c r="S1893" s="926"/>
      <c r="T1893" s="926"/>
      <c r="U1893" s="926"/>
      <c r="V1893" s="926"/>
      <c r="W1893" s="926"/>
      <c r="X1893" s="926"/>
      <c r="Y1893" s="926"/>
      <c r="Z1893" s="926"/>
      <c r="AA1893" s="926"/>
      <c r="AB1893" s="926"/>
      <c r="AC1893" s="926"/>
      <c r="AD1893" s="926"/>
      <c r="AE1893" s="926"/>
    </row>
    <row r="1894" spans="1:31" ht="15" customHeight="1" x14ac:dyDescent="0.2">
      <c r="A1894" s="943"/>
      <c r="B1894" s="938"/>
      <c r="C1894" s="891"/>
      <c r="D1894" s="891"/>
      <c r="E1894" s="984">
        <f t="shared" si="192"/>
        <v>0</v>
      </c>
      <c r="F1894" s="890">
        <f>IF(A1894=0,0,ROUND(E1894/VLOOKUP(A1894,'Teaching Areas'!$A$18:$B$86,2,FALSE),0))</f>
        <v>0</v>
      </c>
      <c r="G1894" s="891"/>
      <c r="H1894" s="890" t="str">
        <f t="shared" si="193"/>
        <v/>
      </c>
      <c r="I1894" s="983"/>
      <c r="J1894" s="923"/>
      <c r="K1894" s="922"/>
      <c r="L1894" s="922"/>
      <c r="M1894" s="922"/>
      <c r="N1894" s="924"/>
      <c r="O1894" s="1096" t="str">
        <f t="shared" si="194"/>
        <v/>
      </c>
      <c r="P1894" s="926"/>
      <c r="Q1894" s="926"/>
      <c r="R1894" s="926"/>
      <c r="S1894" s="926"/>
      <c r="T1894" s="926"/>
      <c r="U1894" s="926"/>
      <c r="V1894" s="926"/>
      <c r="W1894" s="926"/>
      <c r="X1894" s="926"/>
      <c r="Y1894" s="926"/>
      <c r="Z1894" s="926"/>
      <c r="AA1894" s="926"/>
      <c r="AB1894" s="926"/>
      <c r="AC1894" s="926"/>
      <c r="AD1894" s="926"/>
      <c r="AE1894" s="926"/>
    </row>
    <row r="1895" spans="1:31" ht="15" customHeight="1" x14ac:dyDescent="0.2">
      <c r="A1895" s="943"/>
      <c r="B1895" s="938"/>
      <c r="C1895" s="891"/>
      <c r="D1895" s="891"/>
      <c r="E1895" s="984">
        <f t="shared" si="192"/>
        <v>0</v>
      </c>
      <c r="F1895" s="890">
        <f>IF(A1895=0,0,ROUND(E1895/VLOOKUP(A1895,'Teaching Areas'!$A$18:$B$86,2,FALSE),0))</f>
        <v>0</v>
      </c>
      <c r="G1895" s="891"/>
      <c r="H1895" s="890" t="str">
        <f t="shared" si="193"/>
        <v/>
      </c>
      <c r="I1895" s="983"/>
      <c r="J1895" s="923"/>
      <c r="K1895" s="922"/>
      <c r="L1895" s="922"/>
      <c r="M1895" s="922"/>
      <c r="N1895" s="924"/>
      <c r="O1895" s="1096" t="str">
        <f t="shared" si="194"/>
        <v/>
      </c>
      <c r="P1895" s="926"/>
      <c r="Q1895" s="926"/>
      <c r="R1895" s="926"/>
      <c r="S1895" s="926"/>
      <c r="T1895" s="926"/>
      <c r="U1895" s="926"/>
      <c r="V1895" s="926"/>
      <c r="W1895" s="926"/>
      <c r="X1895" s="926"/>
      <c r="Y1895" s="926"/>
      <c r="Z1895" s="926"/>
      <c r="AA1895" s="926"/>
      <c r="AB1895" s="926"/>
      <c r="AC1895" s="926"/>
      <c r="AD1895" s="926"/>
      <c r="AE1895" s="926"/>
    </row>
    <row r="1896" spans="1:31" ht="15" customHeight="1" x14ac:dyDescent="0.2">
      <c r="A1896" s="943"/>
      <c r="B1896" s="938"/>
      <c r="C1896" s="891"/>
      <c r="D1896" s="891"/>
      <c r="E1896" s="984">
        <f t="shared" si="192"/>
        <v>0</v>
      </c>
      <c r="F1896" s="890">
        <f>IF(A1896=0,0,ROUND(E1896/VLOOKUP(A1896,'Teaching Areas'!$A$18:$B$86,2,FALSE),0))</f>
        <v>0</v>
      </c>
      <c r="G1896" s="891"/>
      <c r="H1896" s="890" t="str">
        <f t="shared" si="193"/>
        <v/>
      </c>
      <c r="I1896" s="983"/>
      <c r="J1896" s="923"/>
      <c r="K1896" s="922"/>
      <c r="L1896" s="922"/>
      <c r="M1896" s="922"/>
      <c r="N1896" s="924"/>
      <c r="O1896" s="1096" t="str">
        <f t="shared" si="194"/>
        <v/>
      </c>
      <c r="P1896" s="926"/>
      <c r="Q1896" s="926"/>
      <c r="R1896" s="926"/>
      <c r="S1896" s="926"/>
      <c r="T1896" s="926"/>
      <c r="U1896" s="926"/>
      <c r="V1896" s="926"/>
      <c r="W1896" s="926"/>
      <c r="X1896" s="926"/>
      <c r="Y1896" s="926"/>
      <c r="Z1896" s="926"/>
      <c r="AA1896" s="926"/>
      <c r="AB1896" s="926"/>
      <c r="AC1896" s="926"/>
      <c r="AD1896" s="926"/>
      <c r="AE1896" s="926"/>
    </row>
    <row r="1897" spans="1:31" ht="15" customHeight="1" x14ac:dyDescent="0.2">
      <c r="A1897" s="943"/>
      <c r="B1897" s="938"/>
      <c r="C1897" s="891"/>
      <c r="D1897" s="891"/>
      <c r="E1897" s="984">
        <f t="shared" si="192"/>
        <v>0</v>
      </c>
      <c r="F1897" s="890">
        <f>IF(A1897=0,0,ROUND(E1897/VLOOKUP(A1897,'Teaching Areas'!$A$18:$B$86,2,FALSE),0))</f>
        <v>0</v>
      </c>
      <c r="G1897" s="891"/>
      <c r="H1897" s="890" t="str">
        <f t="shared" si="193"/>
        <v/>
      </c>
      <c r="I1897" s="983"/>
      <c r="J1897" s="923"/>
      <c r="K1897" s="922"/>
      <c r="L1897" s="922"/>
      <c r="M1897" s="922"/>
      <c r="N1897" s="924"/>
      <c r="O1897" s="1096" t="str">
        <f t="shared" si="194"/>
        <v/>
      </c>
      <c r="P1897" s="926"/>
      <c r="Q1897" s="926"/>
      <c r="R1897" s="926"/>
      <c r="S1897" s="926"/>
      <c r="T1897" s="926"/>
      <c r="U1897" s="926"/>
      <c r="V1897" s="926"/>
      <c r="W1897" s="926"/>
      <c r="X1897" s="926"/>
      <c r="Y1897" s="926"/>
      <c r="Z1897" s="926"/>
      <c r="AA1897" s="926"/>
      <c r="AB1897" s="926"/>
      <c r="AC1897" s="926"/>
      <c r="AD1897" s="926"/>
      <c r="AE1897" s="926"/>
    </row>
    <row r="1898" spans="1:31" ht="15" customHeight="1" x14ac:dyDescent="0.2">
      <c r="A1898" s="943"/>
      <c r="B1898" s="938"/>
      <c r="C1898" s="891"/>
      <c r="D1898" s="891"/>
      <c r="E1898" s="984">
        <f t="shared" si="192"/>
        <v>0</v>
      </c>
      <c r="F1898" s="890">
        <f>IF(A1898=0,0,ROUND(E1898/VLOOKUP(A1898,'Teaching Areas'!$A$18:$B$86,2,FALSE),0))</f>
        <v>0</v>
      </c>
      <c r="G1898" s="891"/>
      <c r="H1898" s="890" t="str">
        <f t="shared" si="193"/>
        <v/>
      </c>
      <c r="I1898" s="983"/>
      <c r="J1898" s="923"/>
      <c r="K1898" s="922"/>
      <c r="L1898" s="922"/>
      <c r="M1898" s="922"/>
      <c r="N1898" s="924"/>
      <c r="O1898" s="1096" t="str">
        <f t="shared" si="194"/>
        <v/>
      </c>
      <c r="P1898" s="926"/>
      <c r="Q1898" s="926"/>
      <c r="R1898" s="926"/>
      <c r="S1898" s="926"/>
      <c r="T1898" s="926"/>
      <c r="U1898" s="926"/>
      <c r="V1898" s="926"/>
      <c r="W1898" s="926"/>
      <c r="X1898" s="926"/>
      <c r="Y1898" s="926"/>
      <c r="Z1898" s="926"/>
      <c r="AA1898" s="926"/>
      <c r="AB1898" s="926"/>
      <c r="AC1898" s="926"/>
      <c r="AD1898" s="926"/>
      <c r="AE1898" s="926"/>
    </row>
    <row r="1899" spans="1:31" ht="15" customHeight="1" x14ac:dyDescent="0.2">
      <c r="A1899" s="943"/>
      <c r="B1899" s="938"/>
      <c r="C1899" s="891"/>
      <c r="D1899" s="891"/>
      <c r="E1899" s="984">
        <f t="shared" si="192"/>
        <v>0</v>
      </c>
      <c r="F1899" s="890">
        <f>IF(A1899=0,0,ROUND(E1899/VLOOKUP(A1899,'Teaching Areas'!$A$18:$B$86,2,FALSE),0))</f>
        <v>0</v>
      </c>
      <c r="G1899" s="891"/>
      <c r="H1899" s="890" t="str">
        <f t="shared" si="193"/>
        <v/>
      </c>
      <c r="I1899" s="983"/>
      <c r="J1899" s="923"/>
      <c r="K1899" s="922"/>
      <c r="L1899" s="922"/>
      <c r="M1899" s="922"/>
      <c r="N1899" s="924"/>
      <c r="O1899" s="1096" t="str">
        <f t="shared" si="194"/>
        <v/>
      </c>
      <c r="P1899" s="926"/>
      <c r="Q1899" s="926"/>
      <c r="R1899" s="926"/>
      <c r="S1899" s="926"/>
      <c r="T1899" s="926"/>
      <c r="U1899" s="926"/>
      <c r="V1899" s="926"/>
      <c r="W1899" s="926"/>
      <c r="X1899" s="926"/>
      <c r="Y1899" s="926"/>
      <c r="Z1899" s="926"/>
      <c r="AA1899" s="926"/>
      <c r="AB1899" s="926"/>
      <c r="AC1899" s="926"/>
      <c r="AD1899" s="926"/>
      <c r="AE1899" s="926"/>
    </row>
    <row r="1900" spans="1:31" ht="15" customHeight="1" x14ac:dyDescent="0.2">
      <c r="A1900" s="943"/>
      <c r="B1900" s="938"/>
      <c r="C1900" s="891"/>
      <c r="D1900" s="891"/>
      <c r="E1900" s="984">
        <f t="shared" si="192"/>
        <v>0</v>
      </c>
      <c r="F1900" s="890">
        <f>IF(A1900=0,0,ROUND(E1900/VLOOKUP(A1900,'Teaching Areas'!$A$18:$B$86,2,FALSE),0))</f>
        <v>0</v>
      </c>
      <c r="G1900" s="891"/>
      <c r="H1900" s="890" t="str">
        <f t="shared" si="193"/>
        <v/>
      </c>
      <c r="I1900" s="983"/>
      <c r="J1900" s="923"/>
      <c r="K1900" s="922"/>
      <c r="L1900" s="922"/>
      <c r="M1900" s="922"/>
      <c r="N1900" s="924"/>
      <c r="O1900" s="1096" t="str">
        <f t="shared" si="194"/>
        <v/>
      </c>
      <c r="P1900" s="926"/>
      <c r="Q1900" s="926"/>
      <c r="R1900" s="926"/>
      <c r="S1900" s="926"/>
      <c r="T1900" s="926"/>
      <c r="U1900" s="926"/>
      <c r="V1900" s="926"/>
      <c r="W1900" s="926"/>
      <c r="X1900" s="926"/>
      <c r="Y1900" s="926"/>
      <c r="Z1900" s="926"/>
      <c r="AA1900" s="926"/>
      <c r="AB1900" s="926"/>
      <c r="AC1900" s="926"/>
      <c r="AD1900" s="926"/>
      <c r="AE1900" s="926"/>
    </row>
    <row r="1901" spans="1:31" ht="15" customHeight="1" x14ac:dyDescent="0.2">
      <c r="A1901" s="943"/>
      <c r="B1901" s="938"/>
      <c r="C1901" s="891"/>
      <c r="D1901" s="891"/>
      <c r="E1901" s="984">
        <f t="shared" si="192"/>
        <v>0</v>
      </c>
      <c r="F1901" s="890">
        <f>IF(A1901=0,0,ROUND(E1901/VLOOKUP(A1901,'Teaching Areas'!$A$18:$B$86,2,FALSE),0))</f>
        <v>0</v>
      </c>
      <c r="G1901" s="891"/>
      <c r="H1901" s="890" t="str">
        <f t="shared" si="193"/>
        <v/>
      </c>
      <c r="I1901" s="983"/>
      <c r="J1901" s="923"/>
      <c r="K1901" s="922"/>
      <c r="L1901" s="922"/>
      <c r="M1901" s="922"/>
      <c r="N1901" s="924"/>
      <c r="O1901" s="1096" t="str">
        <f t="shared" si="194"/>
        <v/>
      </c>
      <c r="P1901" s="926"/>
      <c r="Q1901" s="926"/>
      <c r="R1901" s="926"/>
      <c r="S1901" s="926"/>
      <c r="T1901" s="926"/>
      <c r="U1901" s="926"/>
      <c r="V1901" s="926"/>
      <c r="W1901" s="926"/>
      <c r="X1901" s="926"/>
      <c r="Y1901" s="926"/>
      <c r="Z1901" s="926"/>
      <c r="AA1901" s="926"/>
      <c r="AB1901" s="926"/>
      <c r="AC1901" s="926"/>
      <c r="AD1901" s="926"/>
      <c r="AE1901" s="926"/>
    </row>
    <row r="1902" spans="1:31" ht="15" customHeight="1" x14ac:dyDescent="0.2">
      <c r="A1902" s="943"/>
      <c r="B1902" s="938"/>
      <c r="C1902" s="891"/>
      <c r="D1902" s="891"/>
      <c r="E1902" s="984">
        <f t="shared" si="192"/>
        <v>0</v>
      </c>
      <c r="F1902" s="890">
        <f>IF(A1902=0,0,ROUND(E1902/VLOOKUP(A1902,'Teaching Areas'!$A$18:$B$86,2,FALSE),0))</f>
        <v>0</v>
      </c>
      <c r="G1902" s="891"/>
      <c r="H1902" s="890" t="str">
        <f t="shared" si="193"/>
        <v/>
      </c>
      <c r="I1902" s="983"/>
      <c r="J1902" s="923"/>
      <c r="K1902" s="922"/>
      <c r="L1902" s="922"/>
      <c r="M1902" s="922"/>
      <c r="N1902" s="924"/>
      <c r="O1902" s="1096" t="str">
        <f t="shared" si="194"/>
        <v/>
      </c>
      <c r="P1902" s="926"/>
      <c r="Q1902" s="926"/>
      <c r="R1902" s="926"/>
      <c r="S1902" s="926"/>
      <c r="T1902" s="926"/>
      <c r="U1902" s="926"/>
      <c r="V1902" s="926"/>
      <c r="W1902" s="926"/>
      <c r="X1902" s="926"/>
      <c r="Y1902" s="926"/>
      <c r="Z1902" s="926"/>
      <c r="AA1902" s="926"/>
      <c r="AB1902" s="926"/>
      <c r="AC1902" s="926"/>
      <c r="AD1902" s="926"/>
      <c r="AE1902" s="926"/>
    </row>
    <row r="1903" spans="1:31" ht="15" customHeight="1" x14ac:dyDescent="0.2">
      <c r="A1903" s="943"/>
      <c r="B1903" s="938"/>
      <c r="C1903" s="891"/>
      <c r="D1903" s="891"/>
      <c r="E1903" s="984">
        <f t="shared" si="192"/>
        <v>0</v>
      </c>
      <c r="F1903" s="890">
        <f>IF(A1903=0,0,ROUND(E1903/VLOOKUP(A1903,'Teaching Areas'!$A$18:$B$86,2,FALSE),0))</f>
        <v>0</v>
      </c>
      <c r="G1903" s="891"/>
      <c r="H1903" s="890" t="str">
        <f t="shared" si="193"/>
        <v/>
      </c>
      <c r="I1903" s="983"/>
      <c r="J1903" s="923"/>
      <c r="K1903" s="922"/>
      <c r="L1903" s="922"/>
      <c r="M1903" s="922"/>
      <c r="N1903" s="924"/>
      <c r="O1903" s="1096" t="str">
        <f t="shared" si="194"/>
        <v/>
      </c>
      <c r="P1903" s="926"/>
      <c r="Q1903" s="926"/>
      <c r="R1903" s="926"/>
      <c r="S1903" s="926"/>
      <c r="T1903" s="926"/>
      <c r="U1903" s="926"/>
      <c r="V1903" s="926"/>
      <c r="W1903" s="926"/>
      <c r="X1903" s="926"/>
      <c r="Y1903" s="926"/>
      <c r="Z1903" s="926"/>
      <c r="AA1903" s="926"/>
      <c r="AB1903" s="926"/>
      <c r="AC1903" s="926"/>
      <c r="AD1903" s="926"/>
      <c r="AE1903" s="926"/>
    </row>
    <row r="1904" spans="1:31" ht="15" customHeight="1" x14ac:dyDescent="0.2">
      <c r="A1904" s="943"/>
      <c r="B1904" s="938"/>
      <c r="C1904" s="891"/>
      <c r="D1904" s="891"/>
      <c r="E1904" s="984">
        <f t="shared" si="192"/>
        <v>0</v>
      </c>
      <c r="F1904" s="890">
        <f>IF(A1904=0,0,ROUND(E1904/VLOOKUP(A1904,'Teaching Areas'!$A$18:$B$86,2,FALSE),0))</f>
        <v>0</v>
      </c>
      <c r="G1904" s="891"/>
      <c r="H1904" s="890" t="str">
        <f t="shared" si="193"/>
        <v/>
      </c>
      <c r="I1904" s="983"/>
      <c r="J1904" s="923"/>
      <c r="K1904" s="922"/>
      <c r="L1904" s="922"/>
      <c r="M1904" s="922"/>
      <c r="N1904" s="924"/>
      <c r="O1904" s="1096" t="str">
        <f t="shared" si="194"/>
        <v/>
      </c>
      <c r="P1904" s="926"/>
      <c r="Q1904" s="926"/>
      <c r="R1904" s="926"/>
      <c r="S1904" s="926"/>
      <c r="T1904" s="926"/>
      <c r="U1904" s="926"/>
      <c r="V1904" s="926"/>
      <c r="W1904" s="926"/>
      <c r="X1904" s="926"/>
      <c r="Y1904" s="926"/>
      <c r="Z1904" s="926"/>
      <c r="AA1904" s="926"/>
      <c r="AB1904" s="926"/>
      <c r="AC1904" s="926"/>
      <c r="AD1904" s="926"/>
      <c r="AE1904" s="926"/>
    </row>
    <row r="1905" spans="1:31" ht="15" customHeight="1" x14ac:dyDescent="0.2">
      <c r="A1905" s="943"/>
      <c r="B1905" s="939"/>
      <c r="C1905" s="891"/>
      <c r="D1905" s="891"/>
      <c r="E1905" s="984">
        <f t="shared" si="192"/>
        <v>0</v>
      </c>
      <c r="F1905" s="890">
        <f>IF(A1905=0,0,ROUND(E1905/VLOOKUP(A1905,'Teaching Areas'!$A$18:$B$86,2,FALSE),0))</f>
        <v>0</v>
      </c>
      <c r="G1905" s="892"/>
      <c r="H1905" s="890" t="str">
        <f t="shared" si="193"/>
        <v/>
      </c>
      <c r="I1905" s="985"/>
      <c r="J1905" s="923"/>
      <c r="K1905" s="922"/>
      <c r="L1905" s="922"/>
      <c r="M1905" s="922"/>
      <c r="N1905" s="924"/>
      <c r="O1905" s="1096" t="str">
        <f t="shared" si="194"/>
        <v/>
      </c>
      <c r="P1905" s="926"/>
      <c r="Q1905" s="926"/>
      <c r="R1905" s="926"/>
      <c r="S1905" s="926"/>
      <c r="T1905" s="926"/>
      <c r="U1905" s="926"/>
      <c r="V1905" s="926"/>
      <c r="W1905" s="926"/>
      <c r="X1905" s="926"/>
      <c r="Y1905" s="926"/>
      <c r="Z1905" s="926"/>
      <c r="AA1905" s="926"/>
      <c r="AB1905" s="926"/>
      <c r="AC1905" s="926"/>
      <c r="AD1905" s="926"/>
      <c r="AE1905" s="926"/>
    </row>
    <row r="1906" spans="1:31" ht="15" customHeight="1" x14ac:dyDescent="0.2">
      <c r="A1906" s="943"/>
      <c r="B1906" s="939"/>
      <c r="C1906" s="891"/>
      <c r="D1906" s="891"/>
      <c r="E1906" s="984">
        <f t="shared" si="192"/>
        <v>0</v>
      </c>
      <c r="F1906" s="890">
        <f>IF(A1906=0,0,ROUND(E1906/VLOOKUP(A1906,'Teaching Areas'!$A$18:$B$86,2,FALSE),0))</f>
        <v>0</v>
      </c>
      <c r="G1906" s="892"/>
      <c r="H1906" s="890" t="str">
        <f t="shared" si="193"/>
        <v/>
      </c>
      <c r="I1906" s="985"/>
      <c r="J1906" s="923"/>
      <c r="K1906" s="922"/>
      <c r="L1906" s="922"/>
      <c r="M1906" s="922"/>
      <c r="N1906" s="924"/>
      <c r="O1906" s="1096" t="str">
        <f t="shared" si="194"/>
        <v/>
      </c>
      <c r="P1906" s="926"/>
      <c r="Q1906" s="926"/>
      <c r="R1906" s="926"/>
      <c r="S1906" s="926"/>
      <c r="T1906" s="926"/>
      <c r="U1906" s="926"/>
      <c r="V1906" s="926"/>
      <c r="W1906" s="926"/>
      <c r="X1906" s="926"/>
      <c r="Y1906" s="926"/>
      <c r="Z1906" s="926"/>
      <c r="AA1906" s="926"/>
      <c r="AB1906" s="926"/>
      <c r="AC1906" s="926"/>
      <c r="AD1906" s="926"/>
      <c r="AE1906" s="926"/>
    </row>
    <row r="1907" spans="1:31" ht="15" customHeight="1" x14ac:dyDescent="0.2">
      <c r="A1907" s="943"/>
      <c r="B1907" s="938"/>
      <c r="C1907" s="891"/>
      <c r="D1907" s="891"/>
      <c r="E1907" s="984">
        <f t="shared" si="192"/>
        <v>0</v>
      </c>
      <c r="F1907" s="890">
        <f>IF(A1907=0,0,ROUND(E1907/VLOOKUP(A1907,'Teaching Areas'!$A$18:$B$86,2,FALSE),0))</f>
        <v>0</v>
      </c>
      <c r="G1907" s="891"/>
      <c r="H1907" s="890" t="str">
        <f t="shared" si="193"/>
        <v/>
      </c>
      <c r="I1907" s="983"/>
      <c r="J1907" s="923"/>
      <c r="K1907" s="922"/>
      <c r="L1907" s="922"/>
      <c r="M1907" s="922"/>
      <c r="N1907" s="924"/>
      <c r="O1907" s="1096" t="str">
        <f t="shared" si="194"/>
        <v/>
      </c>
      <c r="P1907" s="926"/>
      <c r="Q1907" s="926"/>
      <c r="R1907" s="926"/>
      <c r="S1907" s="926"/>
      <c r="T1907" s="926"/>
      <c r="U1907" s="926"/>
      <c r="V1907" s="926"/>
      <c r="W1907" s="926"/>
      <c r="X1907" s="926"/>
      <c r="Y1907" s="926"/>
      <c r="Z1907" s="926"/>
      <c r="AA1907" s="926"/>
      <c r="AB1907" s="926"/>
      <c r="AC1907" s="926"/>
      <c r="AD1907" s="926"/>
      <c r="AE1907" s="926"/>
    </row>
    <row r="1908" spans="1:31" ht="15" customHeight="1" x14ac:dyDescent="0.2">
      <c r="A1908" s="943"/>
      <c r="B1908" s="938"/>
      <c r="C1908" s="891"/>
      <c r="D1908" s="891"/>
      <c r="E1908" s="984">
        <f t="shared" si="192"/>
        <v>0</v>
      </c>
      <c r="F1908" s="890">
        <f>IF(A1908=0,0,ROUND(E1908/VLOOKUP(A1908,'Teaching Areas'!$A$18:$B$86,2,FALSE),0))</f>
        <v>0</v>
      </c>
      <c r="G1908" s="891"/>
      <c r="H1908" s="890" t="str">
        <f t="shared" si="193"/>
        <v/>
      </c>
      <c r="I1908" s="983"/>
      <c r="J1908" s="923"/>
      <c r="K1908" s="922"/>
      <c r="L1908" s="922"/>
      <c r="M1908" s="922"/>
      <c r="N1908" s="924"/>
      <c r="O1908" s="1096" t="str">
        <f t="shared" si="194"/>
        <v/>
      </c>
      <c r="P1908" s="926"/>
      <c r="Q1908" s="926"/>
      <c r="R1908" s="926"/>
      <c r="S1908" s="926"/>
      <c r="T1908" s="926"/>
      <c r="U1908" s="926"/>
      <c r="V1908" s="926"/>
      <c r="W1908" s="926"/>
      <c r="X1908" s="926"/>
      <c r="Y1908" s="926"/>
      <c r="Z1908" s="926"/>
      <c r="AA1908" s="926"/>
      <c r="AB1908" s="926"/>
      <c r="AC1908" s="926"/>
      <c r="AD1908" s="926"/>
      <c r="AE1908" s="926"/>
    </row>
    <row r="1909" spans="1:31" ht="15" customHeight="1" x14ac:dyDescent="0.2">
      <c r="A1909" s="943"/>
      <c r="B1909" s="937"/>
      <c r="C1909" s="893"/>
      <c r="D1909" s="893"/>
      <c r="E1909" s="984">
        <f t="shared" si="192"/>
        <v>0</v>
      </c>
      <c r="F1909" s="890">
        <f>IF(A1909=0,0,ROUND(E1909/VLOOKUP(A1909,'Teaching Areas'!$A$18:$B$86,2,FALSE),0))</f>
        <v>0</v>
      </c>
      <c r="G1909" s="891"/>
      <c r="H1909" s="890" t="str">
        <f t="shared" si="193"/>
        <v/>
      </c>
      <c r="I1909" s="983"/>
      <c r="J1909" s="923"/>
      <c r="K1909" s="922"/>
      <c r="L1909" s="922"/>
      <c r="M1909" s="922"/>
      <c r="N1909" s="924"/>
      <c r="O1909" s="1096" t="str">
        <f t="shared" si="194"/>
        <v/>
      </c>
      <c r="P1909" s="926"/>
      <c r="Q1909" s="926"/>
      <c r="R1909" s="926"/>
      <c r="S1909" s="926"/>
      <c r="T1909" s="926"/>
      <c r="U1909" s="926"/>
      <c r="V1909" s="926"/>
      <c r="W1909" s="926"/>
      <c r="X1909" s="926"/>
      <c r="Y1909" s="926"/>
      <c r="Z1909" s="926"/>
      <c r="AA1909" s="926"/>
      <c r="AB1909" s="926"/>
      <c r="AC1909" s="926"/>
      <c r="AD1909" s="926"/>
      <c r="AE1909" s="926"/>
    </row>
    <row r="1910" spans="1:31" ht="15" customHeight="1" x14ac:dyDescent="0.2">
      <c r="A1910" s="943"/>
      <c r="B1910" s="938"/>
      <c r="C1910" s="891"/>
      <c r="D1910" s="891"/>
      <c r="E1910" s="984">
        <f t="shared" si="192"/>
        <v>0</v>
      </c>
      <c r="F1910" s="890">
        <f>IF(A1910=0,0,ROUND(E1910/VLOOKUP(A1910,'Teaching Areas'!$A$18:$B$86,2,FALSE),0))</f>
        <v>0</v>
      </c>
      <c r="G1910" s="891"/>
      <c r="H1910" s="890" t="str">
        <f t="shared" si="193"/>
        <v/>
      </c>
      <c r="I1910" s="983"/>
      <c r="J1910" s="923"/>
      <c r="K1910" s="922"/>
      <c r="L1910" s="922"/>
      <c r="M1910" s="922"/>
      <c r="N1910" s="924"/>
      <c r="O1910" s="1096" t="str">
        <f t="shared" si="194"/>
        <v/>
      </c>
      <c r="P1910" s="926"/>
      <c r="Q1910" s="926"/>
      <c r="R1910" s="926"/>
      <c r="S1910" s="926"/>
      <c r="T1910" s="926"/>
      <c r="U1910" s="926"/>
      <c r="V1910" s="926"/>
      <c r="W1910" s="926"/>
      <c r="X1910" s="926"/>
      <c r="Y1910" s="926"/>
      <c r="Z1910" s="926"/>
      <c r="AA1910" s="926"/>
      <c r="AB1910" s="926"/>
      <c r="AC1910" s="926"/>
      <c r="AD1910" s="926"/>
      <c r="AE1910" s="926"/>
    </row>
    <row r="1911" spans="1:31" ht="15" customHeight="1" x14ac:dyDescent="0.2">
      <c r="A1911" s="943"/>
      <c r="B1911" s="938"/>
      <c r="C1911" s="891"/>
      <c r="D1911" s="891"/>
      <c r="E1911" s="984">
        <f t="shared" si="192"/>
        <v>0</v>
      </c>
      <c r="F1911" s="890">
        <f>IF(A1911=0,0,ROUND(E1911/VLOOKUP(A1911,'Teaching Areas'!$A$18:$B$86,2,FALSE),0))</f>
        <v>0</v>
      </c>
      <c r="G1911" s="891"/>
      <c r="H1911" s="890" t="str">
        <f t="shared" si="193"/>
        <v/>
      </c>
      <c r="I1911" s="983"/>
      <c r="J1911" s="923"/>
      <c r="K1911" s="922"/>
      <c r="L1911" s="922"/>
      <c r="M1911" s="922"/>
      <c r="N1911" s="924"/>
      <c r="O1911" s="1096" t="str">
        <f t="shared" si="194"/>
        <v/>
      </c>
      <c r="P1911" s="926"/>
      <c r="Q1911" s="926"/>
      <c r="R1911" s="926"/>
      <c r="S1911" s="926"/>
      <c r="T1911" s="926"/>
      <c r="U1911" s="926"/>
      <c r="V1911" s="926"/>
      <c r="W1911" s="926"/>
      <c r="X1911" s="926"/>
      <c r="Y1911" s="926"/>
      <c r="Z1911" s="926"/>
      <c r="AA1911" s="926"/>
      <c r="AB1911" s="926"/>
      <c r="AC1911" s="926"/>
      <c r="AD1911" s="926"/>
      <c r="AE1911" s="926"/>
    </row>
    <row r="1912" spans="1:31" ht="15" hidden="1" customHeight="1" thickBot="1" x14ac:dyDescent="0.25">
      <c r="A1912" s="943"/>
      <c r="B1912" s="938"/>
      <c r="C1912" s="891"/>
      <c r="D1912" s="891"/>
      <c r="E1912" s="984">
        <f t="shared" si="192"/>
        <v>0</v>
      </c>
      <c r="F1912" s="890">
        <f>IF(A1912=0,0,ROUND(E1912/VLOOKUP(A1912,'Teaching Areas'!$A$18:$B$86,2,FALSE),0))</f>
        <v>0</v>
      </c>
      <c r="G1912" s="891"/>
      <c r="H1912" s="890" t="str">
        <f t="shared" si="193"/>
        <v/>
      </c>
      <c r="I1912" s="983"/>
      <c r="J1912" s="923"/>
      <c r="K1912" s="922"/>
      <c r="L1912" s="922"/>
      <c r="M1912" s="922"/>
      <c r="N1912" s="924"/>
      <c r="O1912" s="1096" t="str">
        <f t="shared" si="194"/>
        <v/>
      </c>
      <c r="P1912" s="926"/>
      <c r="Q1912" s="926"/>
      <c r="R1912" s="926"/>
      <c r="S1912" s="926"/>
      <c r="T1912" s="926"/>
      <c r="U1912" s="926"/>
      <c r="V1912" s="926"/>
      <c r="W1912" s="926"/>
      <c r="X1912" s="926"/>
      <c r="Y1912" s="926"/>
      <c r="Z1912" s="926"/>
      <c r="AA1912" s="926"/>
      <c r="AB1912" s="926"/>
      <c r="AC1912" s="926"/>
      <c r="AD1912" s="926"/>
      <c r="AE1912" s="926"/>
    </row>
    <row r="1913" spans="1:31" ht="15" hidden="1" customHeight="1" thickBot="1" x14ac:dyDescent="0.25">
      <c r="A1913" s="943"/>
      <c r="B1913" s="938"/>
      <c r="C1913" s="891"/>
      <c r="D1913" s="891"/>
      <c r="E1913" s="984">
        <f t="shared" si="192"/>
        <v>0</v>
      </c>
      <c r="F1913" s="890">
        <f>IF(A1913=0,0,ROUND(E1913/VLOOKUP(A1913,'Teaching Areas'!$A$18:$B$86,2,FALSE),0))</f>
        <v>0</v>
      </c>
      <c r="G1913" s="891"/>
      <c r="H1913" s="890" t="str">
        <f t="shared" si="193"/>
        <v/>
      </c>
      <c r="I1913" s="983"/>
      <c r="J1913" s="923"/>
      <c r="K1913" s="922"/>
      <c r="L1913" s="922"/>
      <c r="M1913" s="922"/>
      <c r="N1913" s="924"/>
      <c r="O1913" s="1096" t="str">
        <f t="shared" si="194"/>
        <v/>
      </c>
      <c r="P1913" s="926"/>
      <c r="Q1913" s="926"/>
      <c r="R1913" s="926"/>
      <c r="S1913" s="926"/>
      <c r="T1913" s="926"/>
      <c r="U1913" s="926"/>
      <c r="V1913" s="926"/>
      <c r="W1913" s="926"/>
      <c r="X1913" s="926"/>
      <c r="Y1913" s="926"/>
      <c r="Z1913" s="926"/>
      <c r="AA1913" s="926"/>
      <c r="AB1913" s="926"/>
      <c r="AC1913" s="926"/>
      <c r="AD1913" s="926"/>
      <c r="AE1913" s="926"/>
    </row>
    <row r="1914" spans="1:31" ht="15" hidden="1" customHeight="1" thickBot="1" x14ac:dyDescent="0.25">
      <c r="A1914" s="943"/>
      <c r="B1914" s="938"/>
      <c r="C1914" s="891"/>
      <c r="D1914" s="891"/>
      <c r="E1914" s="984">
        <f t="shared" si="192"/>
        <v>0</v>
      </c>
      <c r="F1914" s="890">
        <f>IF(A1914=0,0,ROUND(E1914/VLOOKUP(A1914,'Teaching Areas'!$A$18:$B$86,2,FALSE),0))</f>
        <v>0</v>
      </c>
      <c r="G1914" s="891"/>
      <c r="H1914" s="890" t="str">
        <f t="shared" si="193"/>
        <v/>
      </c>
      <c r="I1914" s="983"/>
      <c r="J1914" s="923"/>
      <c r="K1914" s="922"/>
      <c r="L1914" s="922"/>
      <c r="M1914" s="922"/>
      <c r="N1914" s="924"/>
      <c r="O1914" s="1096" t="str">
        <f t="shared" si="194"/>
        <v/>
      </c>
      <c r="P1914" s="926"/>
      <c r="Q1914" s="926"/>
      <c r="R1914" s="926"/>
      <c r="S1914" s="926"/>
      <c r="T1914" s="926"/>
      <c r="U1914" s="926"/>
      <c r="V1914" s="926"/>
      <c r="W1914" s="926"/>
      <c r="X1914" s="926"/>
      <c r="Y1914" s="926"/>
      <c r="Z1914" s="926"/>
      <c r="AA1914" s="926"/>
      <c r="AB1914" s="926"/>
      <c r="AC1914" s="926"/>
      <c r="AD1914" s="926"/>
      <c r="AE1914" s="926"/>
    </row>
    <row r="1915" spans="1:31" ht="15" hidden="1" customHeight="1" thickBot="1" x14ac:dyDescent="0.25">
      <c r="A1915" s="943"/>
      <c r="B1915" s="938"/>
      <c r="C1915" s="891"/>
      <c r="D1915" s="891"/>
      <c r="E1915" s="984">
        <f t="shared" si="192"/>
        <v>0</v>
      </c>
      <c r="F1915" s="890">
        <f>IF(A1915=0,0,ROUND(E1915/VLOOKUP(A1915,'Teaching Areas'!$A$18:$B$86,2,FALSE),0))</f>
        <v>0</v>
      </c>
      <c r="G1915" s="891"/>
      <c r="H1915" s="890" t="str">
        <f t="shared" si="193"/>
        <v/>
      </c>
      <c r="I1915" s="983"/>
      <c r="J1915" s="923"/>
      <c r="K1915" s="922"/>
      <c r="L1915" s="922"/>
      <c r="M1915" s="922"/>
      <c r="N1915" s="924"/>
      <c r="O1915" s="1096" t="str">
        <f t="shared" si="194"/>
        <v/>
      </c>
      <c r="P1915" s="926"/>
      <c r="Q1915" s="926"/>
      <c r="R1915" s="926"/>
      <c r="S1915" s="926"/>
      <c r="T1915" s="926"/>
      <c r="U1915" s="926"/>
      <c r="V1915" s="926"/>
      <c r="W1915" s="926"/>
      <c r="X1915" s="926"/>
      <c r="Y1915" s="926"/>
      <c r="Z1915" s="926"/>
      <c r="AA1915" s="926"/>
      <c r="AB1915" s="926"/>
      <c r="AC1915" s="926"/>
      <c r="AD1915" s="926"/>
      <c r="AE1915" s="926"/>
    </row>
    <row r="1916" spans="1:31" ht="15" hidden="1" customHeight="1" thickBot="1" x14ac:dyDescent="0.25">
      <c r="A1916" s="943"/>
      <c r="B1916" s="938"/>
      <c r="C1916" s="891"/>
      <c r="D1916" s="891"/>
      <c r="E1916" s="984">
        <f t="shared" si="192"/>
        <v>0</v>
      </c>
      <c r="F1916" s="890">
        <f>IF(A1916=0,0,ROUND(E1916/VLOOKUP(A1916,'Teaching Areas'!$A$18:$B$86,2,FALSE),0))</f>
        <v>0</v>
      </c>
      <c r="G1916" s="891"/>
      <c r="H1916" s="890" t="str">
        <f t="shared" si="193"/>
        <v/>
      </c>
      <c r="I1916" s="983"/>
      <c r="J1916" s="923"/>
      <c r="K1916" s="922"/>
      <c r="L1916" s="922"/>
      <c r="M1916" s="922"/>
      <c r="N1916" s="924"/>
      <c r="O1916" s="1096" t="str">
        <f t="shared" si="194"/>
        <v/>
      </c>
      <c r="P1916" s="926"/>
      <c r="Q1916" s="926"/>
      <c r="R1916" s="926"/>
      <c r="S1916" s="926"/>
      <c r="T1916" s="926"/>
      <c r="U1916" s="926"/>
      <c r="V1916" s="926"/>
      <c r="W1916" s="926"/>
      <c r="X1916" s="926"/>
      <c r="Y1916" s="926"/>
      <c r="Z1916" s="926"/>
      <c r="AA1916" s="926"/>
      <c r="AB1916" s="926"/>
      <c r="AC1916" s="926"/>
      <c r="AD1916" s="926"/>
      <c r="AE1916" s="926"/>
    </row>
    <row r="1917" spans="1:31" ht="15" hidden="1" customHeight="1" thickBot="1" x14ac:dyDescent="0.25">
      <c r="A1917" s="943"/>
      <c r="B1917" s="938"/>
      <c r="C1917" s="891"/>
      <c r="D1917" s="891"/>
      <c r="E1917" s="984">
        <f t="shared" si="192"/>
        <v>0</v>
      </c>
      <c r="F1917" s="890">
        <f>IF(A1917=0,0,ROUND(E1917/VLOOKUP(A1917,'Teaching Areas'!$A$18:$B$86,2,FALSE),0))</f>
        <v>0</v>
      </c>
      <c r="G1917" s="891"/>
      <c r="H1917" s="890" t="str">
        <f t="shared" si="193"/>
        <v/>
      </c>
      <c r="I1917" s="983"/>
      <c r="J1917" s="923"/>
      <c r="K1917" s="922"/>
      <c r="L1917" s="922"/>
      <c r="M1917" s="922"/>
      <c r="N1917" s="924"/>
      <c r="O1917" s="1096" t="str">
        <f t="shared" si="194"/>
        <v/>
      </c>
      <c r="P1917" s="926"/>
      <c r="Q1917" s="926"/>
      <c r="R1917" s="926"/>
      <c r="S1917" s="926"/>
      <c r="T1917" s="926"/>
      <c r="U1917" s="926"/>
      <c r="V1917" s="926"/>
      <c r="W1917" s="926"/>
      <c r="X1917" s="926"/>
      <c r="Y1917" s="926"/>
      <c r="Z1917" s="926"/>
      <c r="AA1917" s="926"/>
      <c r="AB1917" s="926"/>
      <c r="AC1917" s="926"/>
      <c r="AD1917" s="926"/>
      <c r="AE1917" s="926"/>
    </row>
    <row r="1918" spans="1:31" ht="15" hidden="1" customHeight="1" thickBot="1" x14ac:dyDescent="0.25">
      <c r="A1918" s="943"/>
      <c r="B1918" s="938"/>
      <c r="C1918" s="891"/>
      <c r="D1918" s="891"/>
      <c r="E1918" s="984">
        <f t="shared" si="192"/>
        <v>0</v>
      </c>
      <c r="F1918" s="890">
        <f>IF(A1918=0,0,ROUND(E1918/VLOOKUP(A1918,'Teaching Areas'!$A$18:$B$86,2,FALSE),0))</f>
        <v>0</v>
      </c>
      <c r="G1918" s="891"/>
      <c r="H1918" s="890" t="str">
        <f t="shared" si="193"/>
        <v/>
      </c>
      <c r="I1918" s="983"/>
      <c r="J1918" s="923"/>
      <c r="K1918" s="922"/>
      <c r="L1918" s="922"/>
      <c r="M1918" s="922"/>
      <c r="N1918" s="924"/>
      <c r="O1918" s="1096" t="str">
        <f t="shared" si="194"/>
        <v/>
      </c>
      <c r="P1918" s="926"/>
      <c r="Q1918" s="926"/>
      <c r="R1918" s="926"/>
      <c r="S1918" s="926"/>
      <c r="T1918" s="926"/>
      <c r="U1918" s="926"/>
      <c r="V1918" s="926"/>
      <c r="W1918" s="926"/>
      <c r="X1918" s="926"/>
      <c r="Y1918" s="926"/>
      <c r="Z1918" s="926"/>
      <c r="AA1918" s="926"/>
      <c r="AB1918" s="926"/>
      <c r="AC1918" s="926"/>
      <c r="AD1918" s="926"/>
      <c r="AE1918" s="926"/>
    </row>
    <row r="1919" spans="1:31" ht="15" hidden="1" customHeight="1" thickBot="1" x14ac:dyDescent="0.25">
      <c r="A1919" s="943"/>
      <c r="B1919" s="938"/>
      <c r="C1919" s="891"/>
      <c r="D1919" s="891"/>
      <c r="E1919" s="984">
        <f t="shared" si="192"/>
        <v>0</v>
      </c>
      <c r="F1919" s="890">
        <f>IF(A1919=0,0,ROUND(E1919/VLOOKUP(A1919,'Teaching Areas'!$A$18:$B$86,2,FALSE),0))</f>
        <v>0</v>
      </c>
      <c r="G1919" s="891"/>
      <c r="H1919" s="890" t="str">
        <f t="shared" si="193"/>
        <v/>
      </c>
      <c r="I1919" s="983"/>
      <c r="J1919" s="923"/>
      <c r="K1919" s="922"/>
      <c r="L1919" s="922"/>
      <c r="M1919" s="922"/>
      <c r="N1919" s="924"/>
      <c r="O1919" s="1096" t="str">
        <f t="shared" si="194"/>
        <v/>
      </c>
      <c r="P1919" s="926"/>
      <c r="Q1919" s="926"/>
      <c r="R1919" s="926"/>
      <c r="S1919" s="926"/>
      <c r="T1919" s="926"/>
      <c r="U1919" s="926"/>
      <c r="V1919" s="926"/>
      <c r="W1919" s="926"/>
      <c r="X1919" s="926"/>
      <c r="Y1919" s="926"/>
      <c r="Z1919" s="926"/>
      <c r="AA1919" s="926"/>
      <c r="AB1919" s="926"/>
      <c r="AC1919" s="926"/>
      <c r="AD1919" s="926"/>
      <c r="AE1919" s="926"/>
    </row>
    <row r="1920" spans="1:31" ht="15" hidden="1" customHeight="1" thickBot="1" x14ac:dyDescent="0.25">
      <c r="A1920" s="943"/>
      <c r="B1920" s="938"/>
      <c r="C1920" s="891"/>
      <c r="D1920" s="891"/>
      <c r="E1920" s="984">
        <f t="shared" si="192"/>
        <v>0</v>
      </c>
      <c r="F1920" s="890">
        <f>IF(A1920=0,0,ROUND(E1920/VLOOKUP(A1920,'Teaching Areas'!$A$18:$B$86,2,FALSE),0))</f>
        <v>0</v>
      </c>
      <c r="G1920" s="891"/>
      <c r="H1920" s="890" t="str">
        <f t="shared" si="193"/>
        <v/>
      </c>
      <c r="I1920" s="983"/>
      <c r="J1920" s="923"/>
      <c r="K1920" s="922"/>
      <c r="L1920" s="922"/>
      <c r="M1920" s="922"/>
      <c r="N1920" s="924"/>
      <c r="O1920" s="1096" t="str">
        <f t="shared" si="194"/>
        <v/>
      </c>
      <c r="P1920" s="926"/>
      <c r="Q1920" s="926"/>
      <c r="R1920" s="926"/>
      <c r="S1920" s="926"/>
      <c r="T1920" s="926"/>
      <c r="U1920" s="926"/>
      <c r="V1920" s="926"/>
      <c r="W1920" s="926"/>
      <c r="X1920" s="926"/>
      <c r="Y1920" s="926"/>
      <c r="Z1920" s="926"/>
      <c r="AA1920" s="926"/>
      <c r="AB1920" s="926"/>
      <c r="AC1920" s="926"/>
      <c r="AD1920" s="926"/>
      <c r="AE1920" s="926"/>
    </row>
    <row r="1921" spans="1:31" ht="15" hidden="1" customHeight="1" thickBot="1" x14ac:dyDescent="0.25">
      <c r="A1921" s="943"/>
      <c r="B1921" s="938"/>
      <c r="C1921" s="891"/>
      <c r="D1921" s="891"/>
      <c r="E1921" s="984">
        <f t="shared" si="192"/>
        <v>0</v>
      </c>
      <c r="F1921" s="890">
        <f>IF(A1921=0,0,ROUND(E1921/VLOOKUP(A1921,'Teaching Areas'!$A$18:$B$86,2,FALSE),0))</f>
        <v>0</v>
      </c>
      <c r="G1921" s="891"/>
      <c r="H1921" s="890" t="str">
        <f t="shared" si="193"/>
        <v/>
      </c>
      <c r="I1921" s="983"/>
      <c r="J1921" s="923"/>
      <c r="K1921" s="922"/>
      <c r="L1921" s="922"/>
      <c r="M1921" s="922"/>
      <c r="N1921" s="924"/>
      <c r="O1921" s="1096" t="str">
        <f t="shared" si="194"/>
        <v/>
      </c>
      <c r="P1921" s="926"/>
      <c r="Q1921" s="926"/>
      <c r="R1921" s="926"/>
      <c r="S1921" s="926"/>
      <c r="T1921" s="926"/>
      <c r="U1921" s="926"/>
      <c r="V1921" s="926"/>
      <c r="W1921" s="926"/>
      <c r="X1921" s="926"/>
      <c r="Y1921" s="926"/>
      <c r="Z1921" s="926"/>
      <c r="AA1921" s="926"/>
      <c r="AB1921" s="926"/>
      <c r="AC1921" s="926"/>
      <c r="AD1921" s="926"/>
      <c r="AE1921" s="926"/>
    </row>
    <row r="1922" spans="1:31" ht="15" hidden="1" customHeight="1" thickBot="1" x14ac:dyDescent="0.25">
      <c r="A1922" s="943"/>
      <c r="B1922" s="938"/>
      <c r="C1922" s="891"/>
      <c r="D1922" s="891"/>
      <c r="E1922" s="984">
        <f t="shared" si="192"/>
        <v>0</v>
      </c>
      <c r="F1922" s="890">
        <f>IF(A1922=0,0,ROUND(E1922/VLOOKUP(A1922,'Teaching Areas'!$A$18:$B$86,2,FALSE),0))</f>
        <v>0</v>
      </c>
      <c r="G1922" s="891"/>
      <c r="H1922" s="890" t="str">
        <f t="shared" si="193"/>
        <v/>
      </c>
      <c r="I1922" s="983"/>
      <c r="J1922" s="923"/>
      <c r="K1922" s="922"/>
      <c r="L1922" s="922"/>
      <c r="M1922" s="922"/>
      <c r="N1922" s="924"/>
      <c r="O1922" s="1096" t="str">
        <f t="shared" si="194"/>
        <v/>
      </c>
      <c r="P1922" s="926"/>
      <c r="Q1922" s="926"/>
      <c r="R1922" s="926"/>
      <c r="S1922" s="926"/>
      <c r="T1922" s="926"/>
      <c r="U1922" s="926"/>
      <c r="V1922" s="926"/>
      <c r="W1922" s="926"/>
      <c r="X1922" s="926"/>
      <c r="Y1922" s="926"/>
      <c r="Z1922" s="926"/>
      <c r="AA1922" s="926"/>
      <c r="AB1922" s="926"/>
      <c r="AC1922" s="926"/>
      <c r="AD1922" s="926"/>
      <c r="AE1922" s="926"/>
    </row>
    <row r="1923" spans="1:31" ht="15" hidden="1" customHeight="1" thickBot="1" x14ac:dyDescent="0.25">
      <c r="A1923" s="943"/>
      <c r="B1923" s="938"/>
      <c r="C1923" s="891"/>
      <c r="D1923" s="891"/>
      <c r="E1923" s="984">
        <f t="shared" si="192"/>
        <v>0</v>
      </c>
      <c r="F1923" s="890">
        <f>IF(A1923=0,0,ROUND(E1923/VLOOKUP(A1923,'Teaching Areas'!$A$18:$B$86,2,FALSE),0))</f>
        <v>0</v>
      </c>
      <c r="G1923" s="891"/>
      <c r="H1923" s="890" t="str">
        <f t="shared" si="193"/>
        <v/>
      </c>
      <c r="I1923" s="983"/>
      <c r="J1923" s="923"/>
      <c r="K1923" s="922"/>
      <c r="L1923" s="922"/>
      <c r="M1923" s="922"/>
      <c r="N1923" s="924"/>
      <c r="O1923" s="1096" t="str">
        <f t="shared" si="194"/>
        <v/>
      </c>
      <c r="P1923" s="926"/>
      <c r="Q1923" s="926"/>
      <c r="R1923" s="926"/>
      <c r="S1923" s="926"/>
      <c r="T1923" s="926"/>
      <c r="U1923" s="926"/>
      <c r="V1923" s="926"/>
      <c r="W1923" s="926"/>
      <c r="X1923" s="926"/>
      <c r="Y1923" s="926"/>
      <c r="Z1923" s="926"/>
      <c r="AA1923" s="926"/>
      <c r="AB1923" s="926"/>
      <c r="AC1923" s="926"/>
      <c r="AD1923" s="926"/>
      <c r="AE1923" s="926"/>
    </row>
    <row r="1924" spans="1:31" ht="15" hidden="1" customHeight="1" thickBot="1" x14ac:dyDescent="0.25">
      <c r="A1924" s="943"/>
      <c r="B1924" s="938"/>
      <c r="C1924" s="891"/>
      <c r="D1924" s="891"/>
      <c r="E1924" s="984">
        <f t="shared" si="192"/>
        <v>0</v>
      </c>
      <c r="F1924" s="890">
        <f>IF(A1924=0,0,ROUND(E1924/VLOOKUP(A1924,'Teaching Areas'!$A$18:$B$86,2,FALSE),0))</f>
        <v>0</v>
      </c>
      <c r="G1924" s="891"/>
      <c r="H1924" s="890" t="str">
        <f t="shared" si="193"/>
        <v/>
      </c>
      <c r="I1924" s="983"/>
      <c r="J1924" s="923"/>
      <c r="K1924" s="922"/>
      <c r="L1924" s="922"/>
      <c r="M1924" s="922"/>
      <c r="N1924" s="924"/>
      <c r="O1924" s="1096" t="str">
        <f t="shared" si="194"/>
        <v/>
      </c>
      <c r="P1924" s="926"/>
      <c r="Q1924" s="926"/>
      <c r="R1924" s="926"/>
      <c r="S1924" s="926"/>
      <c r="T1924" s="926"/>
      <c r="U1924" s="926"/>
      <c r="V1924" s="926"/>
      <c r="W1924" s="926"/>
      <c r="X1924" s="926"/>
      <c r="Y1924" s="926"/>
      <c r="Z1924" s="926"/>
      <c r="AA1924" s="926"/>
      <c r="AB1924" s="926"/>
      <c r="AC1924" s="926"/>
      <c r="AD1924" s="926"/>
      <c r="AE1924" s="926"/>
    </row>
    <row r="1925" spans="1:31" ht="15" hidden="1" customHeight="1" thickBot="1" x14ac:dyDescent="0.25">
      <c r="A1925" s="943"/>
      <c r="B1925" s="939"/>
      <c r="C1925" s="891"/>
      <c r="D1925" s="891"/>
      <c r="E1925" s="984">
        <f t="shared" si="192"/>
        <v>0</v>
      </c>
      <c r="F1925" s="890">
        <f>IF(A1925=0,0,ROUND(E1925/VLOOKUP(A1925,'Teaching Areas'!$A$18:$B$86,2,FALSE),0))</f>
        <v>0</v>
      </c>
      <c r="G1925" s="892"/>
      <c r="H1925" s="890" t="str">
        <f t="shared" si="193"/>
        <v/>
      </c>
      <c r="I1925" s="985"/>
      <c r="J1925" s="923"/>
      <c r="K1925" s="922"/>
      <c r="L1925" s="922"/>
      <c r="M1925" s="922"/>
      <c r="N1925" s="924"/>
      <c r="O1925" s="1096" t="str">
        <f t="shared" si="194"/>
        <v/>
      </c>
      <c r="P1925" s="926"/>
      <c r="Q1925" s="926"/>
      <c r="R1925" s="926"/>
      <c r="S1925" s="926"/>
      <c r="T1925" s="926"/>
      <c r="U1925" s="926"/>
      <c r="V1925" s="926"/>
      <c r="W1925" s="926"/>
      <c r="X1925" s="926"/>
      <c r="Y1925" s="926"/>
      <c r="Z1925" s="926"/>
      <c r="AA1925" s="926"/>
      <c r="AB1925" s="926"/>
      <c r="AC1925" s="926"/>
      <c r="AD1925" s="926"/>
      <c r="AE1925" s="926"/>
    </row>
    <row r="1926" spans="1:31" ht="15" hidden="1" customHeight="1" thickBot="1" x14ac:dyDescent="0.25">
      <c r="A1926" s="943"/>
      <c r="B1926" s="939"/>
      <c r="C1926" s="891"/>
      <c r="D1926" s="891"/>
      <c r="E1926" s="984">
        <f t="shared" si="192"/>
        <v>0</v>
      </c>
      <c r="F1926" s="890">
        <f>IF(A1926=0,0,ROUND(E1926/VLOOKUP(A1926,'Teaching Areas'!$A$18:$B$86,2,FALSE),0))</f>
        <v>0</v>
      </c>
      <c r="G1926" s="892"/>
      <c r="H1926" s="890" t="str">
        <f t="shared" si="193"/>
        <v/>
      </c>
      <c r="I1926" s="985"/>
      <c r="J1926" s="923"/>
      <c r="K1926" s="922"/>
      <c r="L1926" s="922"/>
      <c r="M1926" s="922"/>
      <c r="N1926" s="924"/>
      <c r="O1926" s="1096" t="str">
        <f t="shared" si="194"/>
        <v/>
      </c>
      <c r="P1926" s="926"/>
      <c r="Q1926" s="926"/>
      <c r="R1926" s="926"/>
      <c r="S1926" s="926"/>
      <c r="T1926" s="926"/>
      <c r="U1926" s="926"/>
      <c r="V1926" s="926"/>
      <c r="W1926" s="926"/>
      <c r="X1926" s="926"/>
      <c r="Y1926" s="926"/>
      <c r="Z1926" s="926"/>
      <c r="AA1926" s="926"/>
      <c r="AB1926" s="926"/>
      <c r="AC1926" s="926"/>
      <c r="AD1926" s="926"/>
      <c r="AE1926" s="926"/>
    </row>
    <row r="1927" spans="1:31" ht="15" hidden="1" customHeight="1" thickBot="1" x14ac:dyDescent="0.25">
      <c r="A1927" s="943"/>
      <c r="B1927" s="938"/>
      <c r="C1927" s="891"/>
      <c r="D1927" s="891"/>
      <c r="E1927" s="984">
        <f t="shared" si="192"/>
        <v>0</v>
      </c>
      <c r="F1927" s="890">
        <f>IF(A1927=0,0,ROUND(E1927/VLOOKUP(A1927,'Teaching Areas'!$A$18:$B$86,2,FALSE),0))</f>
        <v>0</v>
      </c>
      <c r="G1927" s="891"/>
      <c r="H1927" s="890" t="str">
        <f t="shared" si="193"/>
        <v/>
      </c>
      <c r="I1927" s="983"/>
      <c r="J1927" s="923"/>
      <c r="K1927" s="922"/>
      <c r="L1927" s="922"/>
      <c r="M1927" s="922"/>
      <c r="N1927" s="924"/>
      <c r="O1927" s="1096" t="str">
        <f t="shared" si="194"/>
        <v/>
      </c>
      <c r="P1927" s="926"/>
      <c r="Q1927" s="926"/>
      <c r="R1927" s="926"/>
      <c r="S1927" s="926"/>
      <c r="T1927" s="926"/>
      <c r="U1927" s="926"/>
      <c r="V1927" s="926"/>
      <c r="W1927" s="926"/>
      <c r="X1927" s="926"/>
      <c r="Y1927" s="926"/>
      <c r="Z1927" s="926"/>
      <c r="AA1927" s="926"/>
      <c r="AB1927" s="926"/>
      <c r="AC1927" s="926"/>
      <c r="AD1927" s="926"/>
      <c r="AE1927" s="926"/>
    </row>
    <row r="1928" spans="1:31" ht="15" hidden="1" customHeight="1" thickBot="1" x14ac:dyDescent="0.25">
      <c r="A1928" s="943"/>
      <c r="B1928" s="938"/>
      <c r="C1928" s="891"/>
      <c r="D1928" s="891"/>
      <c r="E1928" s="984">
        <f t="shared" si="192"/>
        <v>0</v>
      </c>
      <c r="F1928" s="890">
        <f>IF(A1928=0,0,ROUND(E1928/VLOOKUP(A1928,'Teaching Areas'!$A$18:$B$86,2,FALSE),0))</f>
        <v>0</v>
      </c>
      <c r="G1928" s="891"/>
      <c r="H1928" s="890" t="str">
        <f t="shared" si="193"/>
        <v/>
      </c>
      <c r="I1928" s="983"/>
      <c r="J1928" s="923"/>
      <c r="K1928" s="922"/>
      <c r="L1928" s="922"/>
      <c r="M1928" s="922"/>
      <c r="N1928" s="924"/>
      <c r="O1928" s="1096" t="str">
        <f t="shared" ref="O1928:O1962" si="195">IF(A1928=0,"",LEFT(A1928,FIND(" ",A1928)-1))</f>
        <v/>
      </c>
      <c r="P1928" s="926"/>
      <c r="Q1928" s="926"/>
      <c r="R1928" s="926"/>
      <c r="S1928" s="926"/>
      <c r="T1928" s="926"/>
      <c r="U1928" s="926"/>
      <c r="V1928" s="926"/>
      <c r="W1928" s="926"/>
      <c r="X1928" s="926"/>
      <c r="Y1928" s="926"/>
      <c r="Z1928" s="926"/>
      <c r="AA1928" s="926"/>
      <c r="AB1928" s="926"/>
      <c r="AC1928" s="926"/>
      <c r="AD1928" s="926"/>
      <c r="AE1928" s="926"/>
    </row>
    <row r="1929" spans="1:31" ht="15" hidden="1" customHeight="1" thickBot="1" x14ac:dyDescent="0.25">
      <c r="A1929" s="943"/>
      <c r="B1929" s="937"/>
      <c r="C1929" s="893"/>
      <c r="D1929" s="893"/>
      <c r="E1929" s="984">
        <f t="shared" si="192"/>
        <v>0</v>
      </c>
      <c r="F1929" s="890">
        <f>IF(A1929=0,0,ROUND(E1929/VLOOKUP(A1929,'Teaching Areas'!$A$18:$B$86,2,FALSE),0))</f>
        <v>0</v>
      </c>
      <c r="G1929" s="891"/>
      <c r="H1929" s="890" t="str">
        <f t="shared" si="193"/>
        <v/>
      </c>
      <c r="I1929" s="983"/>
      <c r="J1929" s="923"/>
      <c r="K1929" s="922"/>
      <c r="L1929" s="922"/>
      <c r="M1929" s="922"/>
      <c r="N1929" s="924"/>
      <c r="O1929" s="1096" t="str">
        <f t="shared" si="195"/>
        <v/>
      </c>
      <c r="P1929" s="926"/>
      <c r="Q1929" s="926"/>
      <c r="R1929" s="926"/>
      <c r="S1929" s="926"/>
      <c r="T1929" s="926"/>
      <c r="U1929" s="926"/>
      <c r="V1929" s="926"/>
      <c r="W1929" s="926"/>
      <c r="X1929" s="926"/>
      <c r="Y1929" s="926"/>
      <c r="Z1929" s="926"/>
      <c r="AA1929" s="926"/>
      <c r="AB1929" s="926"/>
      <c r="AC1929" s="926"/>
      <c r="AD1929" s="926"/>
      <c r="AE1929" s="926"/>
    </row>
    <row r="1930" spans="1:31" ht="15" hidden="1" customHeight="1" thickBot="1" x14ac:dyDescent="0.25">
      <c r="A1930" s="943"/>
      <c r="B1930" s="938"/>
      <c r="C1930" s="891"/>
      <c r="D1930" s="891"/>
      <c r="E1930" s="984">
        <f t="shared" si="192"/>
        <v>0</v>
      </c>
      <c r="F1930" s="890">
        <f>IF(A1930=0,0,ROUND(E1930/VLOOKUP(A1930,'Teaching Areas'!$A$18:$B$86,2,FALSE),0))</f>
        <v>0</v>
      </c>
      <c r="G1930" s="891"/>
      <c r="H1930" s="890" t="str">
        <f t="shared" si="193"/>
        <v/>
      </c>
      <c r="I1930" s="983"/>
      <c r="J1930" s="923"/>
      <c r="K1930" s="922"/>
      <c r="L1930" s="922"/>
      <c r="M1930" s="922"/>
      <c r="N1930" s="924"/>
      <c r="O1930" s="1096" t="str">
        <f t="shared" si="195"/>
        <v/>
      </c>
      <c r="P1930" s="926"/>
      <c r="Q1930" s="926"/>
      <c r="R1930" s="926"/>
      <c r="S1930" s="926"/>
      <c r="T1930" s="926"/>
      <c r="U1930" s="926"/>
      <c r="V1930" s="926"/>
      <c r="W1930" s="926"/>
      <c r="X1930" s="926"/>
      <c r="Y1930" s="926"/>
      <c r="Z1930" s="926"/>
      <c r="AA1930" s="926"/>
      <c r="AB1930" s="926"/>
      <c r="AC1930" s="926"/>
      <c r="AD1930" s="926"/>
      <c r="AE1930" s="926"/>
    </row>
    <row r="1931" spans="1:31" ht="15" hidden="1" customHeight="1" thickBot="1" x14ac:dyDescent="0.25">
      <c r="A1931" s="943"/>
      <c r="B1931" s="938"/>
      <c r="C1931" s="891"/>
      <c r="D1931" s="891"/>
      <c r="E1931" s="984">
        <f t="shared" si="192"/>
        <v>0</v>
      </c>
      <c r="F1931" s="890">
        <f>IF(A1931=0,0,ROUND(E1931/VLOOKUP(A1931,'Teaching Areas'!$A$18:$B$86,2,FALSE),0))</f>
        <v>0</v>
      </c>
      <c r="G1931" s="891"/>
      <c r="H1931" s="890" t="str">
        <f t="shared" si="193"/>
        <v/>
      </c>
      <c r="I1931" s="983"/>
      <c r="J1931" s="923"/>
      <c r="K1931" s="922"/>
      <c r="L1931" s="922"/>
      <c r="M1931" s="922"/>
      <c r="N1931" s="924"/>
      <c r="O1931" s="1096" t="str">
        <f t="shared" si="195"/>
        <v/>
      </c>
      <c r="P1931" s="926"/>
      <c r="Q1931" s="926"/>
      <c r="R1931" s="926"/>
      <c r="S1931" s="926"/>
      <c r="T1931" s="926"/>
      <c r="U1931" s="926"/>
      <c r="V1931" s="926"/>
      <c r="W1931" s="926"/>
      <c r="X1931" s="926"/>
      <c r="Y1931" s="926"/>
      <c r="Z1931" s="926"/>
      <c r="AA1931" s="926"/>
      <c r="AB1931" s="926"/>
      <c r="AC1931" s="926"/>
      <c r="AD1931" s="926"/>
      <c r="AE1931" s="926"/>
    </row>
    <row r="1932" spans="1:31" ht="15" hidden="1" customHeight="1" thickBot="1" x14ac:dyDescent="0.25">
      <c r="A1932" s="943"/>
      <c r="B1932" s="938"/>
      <c r="C1932" s="891"/>
      <c r="D1932" s="891"/>
      <c r="E1932" s="984">
        <f t="shared" si="192"/>
        <v>0</v>
      </c>
      <c r="F1932" s="890">
        <f>IF(A1932=0,0,ROUND(E1932/VLOOKUP(A1932,'Teaching Areas'!$A$18:$B$86,2,FALSE),0))</f>
        <v>0</v>
      </c>
      <c r="G1932" s="891"/>
      <c r="H1932" s="890" t="str">
        <f t="shared" si="193"/>
        <v/>
      </c>
      <c r="I1932" s="983"/>
      <c r="J1932" s="923"/>
      <c r="K1932" s="922"/>
      <c r="L1932" s="922"/>
      <c r="M1932" s="922"/>
      <c r="N1932" s="924"/>
      <c r="O1932" s="1096" t="str">
        <f t="shared" si="195"/>
        <v/>
      </c>
      <c r="P1932" s="926"/>
      <c r="Q1932" s="926"/>
      <c r="R1932" s="926"/>
      <c r="S1932" s="926"/>
      <c r="T1932" s="926"/>
      <c r="U1932" s="926"/>
      <c r="V1932" s="926"/>
      <c r="W1932" s="926"/>
      <c r="X1932" s="926"/>
      <c r="Y1932" s="926"/>
      <c r="Z1932" s="926"/>
      <c r="AA1932" s="926"/>
      <c r="AB1932" s="926"/>
      <c r="AC1932" s="926"/>
      <c r="AD1932" s="926"/>
      <c r="AE1932" s="926"/>
    </row>
    <row r="1933" spans="1:31" ht="15" hidden="1" customHeight="1" thickBot="1" x14ac:dyDescent="0.25">
      <c r="A1933" s="943"/>
      <c r="B1933" s="938"/>
      <c r="C1933" s="891"/>
      <c r="D1933" s="891"/>
      <c r="E1933" s="984">
        <f t="shared" si="192"/>
        <v>0</v>
      </c>
      <c r="F1933" s="890">
        <f>IF(A1933=0,0,ROUND(E1933/VLOOKUP(A1933,'Teaching Areas'!$A$18:$B$86,2,FALSE),0))</f>
        <v>0</v>
      </c>
      <c r="G1933" s="891"/>
      <c r="H1933" s="890" t="str">
        <f t="shared" si="193"/>
        <v/>
      </c>
      <c r="I1933" s="983"/>
      <c r="J1933" s="923"/>
      <c r="K1933" s="922"/>
      <c r="L1933" s="922"/>
      <c r="M1933" s="922"/>
      <c r="N1933" s="924"/>
      <c r="O1933" s="1096" t="str">
        <f t="shared" si="195"/>
        <v/>
      </c>
      <c r="P1933" s="926"/>
      <c r="Q1933" s="926"/>
      <c r="R1933" s="926"/>
      <c r="S1933" s="926"/>
      <c r="T1933" s="926"/>
      <c r="U1933" s="926"/>
      <c r="V1933" s="926"/>
      <c r="W1933" s="926"/>
      <c r="X1933" s="926"/>
      <c r="Y1933" s="926"/>
      <c r="Z1933" s="926"/>
      <c r="AA1933" s="926"/>
      <c r="AB1933" s="926"/>
      <c r="AC1933" s="926"/>
      <c r="AD1933" s="926"/>
      <c r="AE1933" s="926"/>
    </row>
    <row r="1934" spans="1:31" ht="15" hidden="1" customHeight="1" thickBot="1" x14ac:dyDescent="0.25">
      <c r="A1934" s="943"/>
      <c r="B1934" s="938"/>
      <c r="C1934" s="891"/>
      <c r="D1934" s="891"/>
      <c r="E1934" s="984">
        <f t="shared" si="192"/>
        <v>0</v>
      </c>
      <c r="F1934" s="890">
        <f>IF(A1934=0,0,ROUND(E1934/VLOOKUP(A1934,'Teaching Areas'!$A$18:$B$86,2,FALSE),0))</f>
        <v>0</v>
      </c>
      <c r="G1934" s="891"/>
      <c r="H1934" s="890" t="str">
        <f t="shared" si="193"/>
        <v/>
      </c>
      <c r="I1934" s="983"/>
      <c r="J1934" s="923"/>
      <c r="K1934" s="922"/>
      <c r="L1934" s="922"/>
      <c r="M1934" s="922"/>
      <c r="N1934" s="924"/>
      <c r="O1934" s="1096" t="str">
        <f t="shared" si="195"/>
        <v/>
      </c>
      <c r="P1934" s="926"/>
      <c r="Q1934" s="926"/>
      <c r="R1934" s="926"/>
      <c r="S1934" s="926"/>
      <c r="T1934" s="926"/>
      <c r="U1934" s="926"/>
      <c r="V1934" s="926"/>
      <c r="W1934" s="926"/>
      <c r="X1934" s="926"/>
      <c r="Y1934" s="926"/>
      <c r="Z1934" s="926"/>
      <c r="AA1934" s="926"/>
      <c r="AB1934" s="926"/>
      <c r="AC1934" s="926"/>
      <c r="AD1934" s="926"/>
      <c r="AE1934" s="926"/>
    </row>
    <row r="1935" spans="1:31" ht="15" hidden="1" customHeight="1" thickBot="1" x14ac:dyDescent="0.25">
      <c r="A1935" s="943"/>
      <c r="B1935" s="938"/>
      <c r="C1935" s="891"/>
      <c r="D1935" s="891"/>
      <c r="E1935" s="984">
        <f t="shared" si="192"/>
        <v>0</v>
      </c>
      <c r="F1935" s="890">
        <f>IF(A1935=0,0,ROUND(E1935/VLOOKUP(A1935,'Teaching Areas'!$A$18:$B$86,2,FALSE),0))</f>
        <v>0</v>
      </c>
      <c r="G1935" s="891"/>
      <c r="H1935" s="890" t="str">
        <f t="shared" si="193"/>
        <v/>
      </c>
      <c r="I1935" s="983"/>
      <c r="J1935" s="923"/>
      <c r="K1935" s="922"/>
      <c r="L1935" s="922"/>
      <c r="M1935" s="922"/>
      <c r="N1935" s="924"/>
      <c r="O1935" s="1096" t="str">
        <f t="shared" si="195"/>
        <v/>
      </c>
      <c r="P1935" s="926"/>
      <c r="Q1935" s="926"/>
      <c r="R1935" s="926"/>
      <c r="S1935" s="926"/>
      <c r="T1935" s="926"/>
      <c r="U1935" s="926"/>
      <c r="V1935" s="926"/>
      <c r="W1935" s="926"/>
      <c r="X1935" s="926"/>
      <c r="Y1935" s="926"/>
      <c r="Z1935" s="926"/>
      <c r="AA1935" s="926"/>
      <c r="AB1935" s="926"/>
      <c r="AC1935" s="926"/>
      <c r="AD1935" s="926"/>
      <c r="AE1935" s="926"/>
    </row>
    <row r="1936" spans="1:31" ht="15" hidden="1" customHeight="1" thickBot="1" x14ac:dyDescent="0.25">
      <c r="A1936" s="943"/>
      <c r="B1936" s="938"/>
      <c r="C1936" s="891"/>
      <c r="D1936" s="891"/>
      <c r="E1936" s="984">
        <f t="shared" si="192"/>
        <v>0</v>
      </c>
      <c r="F1936" s="890">
        <f>IF(A1936=0,0,ROUND(E1936/VLOOKUP(A1936,'Teaching Areas'!$A$18:$B$86,2,FALSE),0))</f>
        <v>0</v>
      </c>
      <c r="G1936" s="891"/>
      <c r="H1936" s="890" t="str">
        <f t="shared" si="193"/>
        <v/>
      </c>
      <c r="I1936" s="983"/>
      <c r="J1936" s="923"/>
      <c r="K1936" s="922"/>
      <c r="L1936" s="922"/>
      <c r="M1936" s="922"/>
      <c r="N1936" s="924"/>
      <c r="O1936" s="1096" t="str">
        <f t="shared" si="195"/>
        <v/>
      </c>
      <c r="P1936" s="926"/>
      <c r="Q1936" s="926"/>
      <c r="R1936" s="926"/>
      <c r="S1936" s="926"/>
      <c r="T1936" s="926"/>
      <c r="U1936" s="926"/>
      <c r="V1936" s="926"/>
      <c r="W1936" s="926"/>
      <c r="X1936" s="926"/>
      <c r="Y1936" s="926"/>
      <c r="Z1936" s="926"/>
      <c r="AA1936" s="926"/>
      <c r="AB1936" s="926"/>
      <c r="AC1936" s="926"/>
      <c r="AD1936" s="926"/>
      <c r="AE1936" s="926"/>
    </row>
    <row r="1937" spans="1:31" ht="15" hidden="1" customHeight="1" thickBot="1" x14ac:dyDescent="0.25">
      <c r="A1937" s="943"/>
      <c r="B1937" s="938"/>
      <c r="C1937" s="891"/>
      <c r="D1937" s="891"/>
      <c r="E1937" s="984">
        <f t="shared" si="192"/>
        <v>0</v>
      </c>
      <c r="F1937" s="890">
        <f>IF(A1937=0,0,ROUND(E1937/VLOOKUP(A1937,'Teaching Areas'!$A$18:$B$86,2,FALSE),0))</f>
        <v>0</v>
      </c>
      <c r="G1937" s="891"/>
      <c r="H1937" s="890" t="str">
        <f t="shared" si="193"/>
        <v/>
      </c>
      <c r="I1937" s="983"/>
      <c r="J1937" s="923"/>
      <c r="K1937" s="922"/>
      <c r="L1937" s="922"/>
      <c r="M1937" s="922"/>
      <c r="N1937" s="924"/>
      <c r="O1937" s="1096" t="str">
        <f t="shared" si="195"/>
        <v/>
      </c>
      <c r="P1937" s="926"/>
      <c r="Q1937" s="926"/>
      <c r="R1937" s="926"/>
      <c r="S1937" s="926"/>
      <c r="T1937" s="926"/>
      <c r="U1937" s="926"/>
      <c r="V1937" s="926"/>
      <c r="W1937" s="926"/>
      <c r="X1937" s="926"/>
      <c r="Y1937" s="926"/>
      <c r="Z1937" s="926"/>
      <c r="AA1937" s="926"/>
      <c r="AB1937" s="926"/>
      <c r="AC1937" s="926"/>
      <c r="AD1937" s="926"/>
      <c r="AE1937" s="926"/>
    </row>
    <row r="1938" spans="1:31" ht="15" hidden="1" customHeight="1" thickBot="1" x14ac:dyDescent="0.25">
      <c r="A1938" s="943"/>
      <c r="B1938" s="938"/>
      <c r="C1938" s="891"/>
      <c r="D1938" s="891"/>
      <c r="E1938" s="984">
        <f t="shared" si="192"/>
        <v>0</v>
      </c>
      <c r="F1938" s="890">
        <f>IF(A1938=0,0,ROUND(E1938/VLOOKUP(A1938,'Teaching Areas'!$A$18:$B$86,2,FALSE),0))</f>
        <v>0</v>
      </c>
      <c r="G1938" s="891"/>
      <c r="H1938" s="890" t="str">
        <f t="shared" si="193"/>
        <v/>
      </c>
      <c r="I1938" s="983"/>
      <c r="J1938" s="923"/>
      <c r="K1938" s="922"/>
      <c r="L1938" s="922"/>
      <c r="M1938" s="922"/>
      <c r="N1938" s="924"/>
      <c r="O1938" s="1096" t="str">
        <f t="shared" si="195"/>
        <v/>
      </c>
      <c r="P1938" s="926"/>
      <c r="Q1938" s="926"/>
      <c r="R1938" s="926"/>
      <c r="S1938" s="926"/>
      <c r="T1938" s="926"/>
      <c r="U1938" s="926"/>
      <c r="V1938" s="926"/>
      <c r="W1938" s="926"/>
      <c r="X1938" s="926"/>
      <c r="Y1938" s="926"/>
      <c r="Z1938" s="926"/>
      <c r="AA1938" s="926"/>
      <c r="AB1938" s="926"/>
      <c r="AC1938" s="926"/>
      <c r="AD1938" s="926"/>
      <c r="AE1938" s="926"/>
    </row>
    <row r="1939" spans="1:31" ht="15" hidden="1" customHeight="1" thickBot="1" x14ac:dyDescent="0.25">
      <c r="A1939" s="943"/>
      <c r="B1939" s="938"/>
      <c r="C1939" s="891"/>
      <c r="D1939" s="891"/>
      <c r="E1939" s="984">
        <f t="shared" si="192"/>
        <v>0</v>
      </c>
      <c r="F1939" s="890">
        <f>IF(A1939=0,0,ROUND(E1939/VLOOKUP(A1939,'Teaching Areas'!$A$18:$B$86,2,FALSE),0))</f>
        <v>0</v>
      </c>
      <c r="G1939" s="891"/>
      <c r="H1939" s="890" t="str">
        <f t="shared" si="193"/>
        <v/>
      </c>
      <c r="I1939" s="983"/>
      <c r="J1939" s="923"/>
      <c r="K1939" s="922"/>
      <c r="L1939" s="922"/>
      <c r="M1939" s="922"/>
      <c r="N1939" s="924"/>
      <c r="O1939" s="1096" t="str">
        <f t="shared" si="195"/>
        <v/>
      </c>
      <c r="P1939" s="926"/>
      <c r="Q1939" s="926"/>
      <c r="R1939" s="926"/>
      <c r="S1939" s="926"/>
      <c r="T1939" s="926"/>
      <c r="U1939" s="926"/>
      <c r="V1939" s="926"/>
      <c r="W1939" s="926"/>
      <c r="X1939" s="926"/>
      <c r="Y1939" s="926"/>
      <c r="Z1939" s="926"/>
      <c r="AA1939" s="926"/>
      <c r="AB1939" s="926"/>
      <c r="AC1939" s="926"/>
      <c r="AD1939" s="926"/>
      <c r="AE1939" s="926"/>
    </row>
    <row r="1940" spans="1:31" ht="15" hidden="1" customHeight="1" thickBot="1" x14ac:dyDescent="0.25">
      <c r="A1940" s="943"/>
      <c r="B1940" s="938"/>
      <c r="C1940" s="891"/>
      <c r="D1940" s="891"/>
      <c r="E1940" s="984">
        <f t="shared" si="192"/>
        <v>0</v>
      </c>
      <c r="F1940" s="890">
        <f>IF(A1940=0,0,ROUND(E1940/VLOOKUP(A1940,'Teaching Areas'!$A$18:$B$86,2,FALSE),0))</f>
        <v>0</v>
      </c>
      <c r="G1940" s="891"/>
      <c r="H1940" s="890" t="str">
        <f t="shared" si="193"/>
        <v/>
      </c>
      <c r="I1940" s="983"/>
      <c r="J1940" s="923"/>
      <c r="K1940" s="922"/>
      <c r="L1940" s="922"/>
      <c r="M1940" s="922"/>
      <c r="N1940" s="924"/>
      <c r="O1940" s="1096" t="str">
        <f t="shared" si="195"/>
        <v/>
      </c>
      <c r="P1940" s="926"/>
      <c r="Q1940" s="926"/>
      <c r="R1940" s="926"/>
      <c r="S1940" s="926"/>
      <c r="T1940" s="926"/>
      <c r="U1940" s="926"/>
      <c r="V1940" s="926"/>
      <c r="W1940" s="926"/>
      <c r="X1940" s="926"/>
      <c r="Y1940" s="926"/>
      <c r="Z1940" s="926"/>
      <c r="AA1940" s="926"/>
      <c r="AB1940" s="926"/>
      <c r="AC1940" s="926"/>
      <c r="AD1940" s="926"/>
      <c r="AE1940" s="926"/>
    </row>
    <row r="1941" spans="1:31" ht="15" hidden="1" customHeight="1" thickBot="1" x14ac:dyDescent="0.25">
      <c r="A1941" s="943"/>
      <c r="B1941" s="938"/>
      <c r="C1941" s="891"/>
      <c r="D1941" s="891"/>
      <c r="E1941" s="984">
        <f t="shared" si="192"/>
        <v>0</v>
      </c>
      <c r="F1941" s="890">
        <f>IF(A1941=0,0,ROUND(E1941/VLOOKUP(A1941,'Teaching Areas'!$A$18:$B$86,2,FALSE),0))</f>
        <v>0</v>
      </c>
      <c r="G1941" s="891"/>
      <c r="H1941" s="890" t="str">
        <f t="shared" si="193"/>
        <v/>
      </c>
      <c r="I1941" s="983"/>
      <c r="J1941" s="923"/>
      <c r="K1941" s="922"/>
      <c r="L1941" s="922"/>
      <c r="M1941" s="922"/>
      <c r="N1941" s="924"/>
      <c r="O1941" s="1096" t="str">
        <f t="shared" si="195"/>
        <v/>
      </c>
      <c r="P1941" s="926"/>
      <c r="Q1941" s="926"/>
      <c r="R1941" s="926"/>
      <c r="S1941" s="926"/>
      <c r="T1941" s="926"/>
      <c r="U1941" s="926"/>
      <c r="V1941" s="926"/>
      <c r="W1941" s="926"/>
      <c r="X1941" s="926"/>
      <c r="Y1941" s="926"/>
      <c r="Z1941" s="926"/>
      <c r="AA1941" s="926"/>
      <c r="AB1941" s="926"/>
      <c r="AC1941" s="926"/>
      <c r="AD1941" s="926"/>
      <c r="AE1941" s="926"/>
    </row>
    <row r="1942" spans="1:31" ht="15" hidden="1" customHeight="1" thickBot="1" x14ac:dyDescent="0.25">
      <c r="A1942" s="943"/>
      <c r="B1942" s="938"/>
      <c r="C1942" s="891"/>
      <c r="D1942" s="891"/>
      <c r="E1942" s="984">
        <f t="shared" si="192"/>
        <v>0</v>
      </c>
      <c r="F1942" s="890">
        <f>IF(A1942=0,0,ROUND(E1942/VLOOKUP(A1942,'Teaching Areas'!$A$18:$B$86,2,FALSE),0))</f>
        <v>0</v>
      </c>
      <c r="G1942" s="891"/>
      <c r="H1942" s="890" t="str">
        <f t="shared" si="193"/>
        <v/>
      </c>
      <c r="I1942" s="983"/>
      <c r="J1942" s="923"/>
      <c r="K1942" s="922"/>
      <c r="L1942" s="922"/>
      <c r="M1942" s="922"/>
      <c r="N1942" s="924"/>
      <c r="O1942" s="1096" t="str">
        <f t="shared" si="195"/>
        <v/>
      </c>
      <c r="P1942" s="926"/>
      <c r="Q1942" s="926"/>
      <c r="R1942" s="926"/>
      <c r="S1942" s="926"/>
      <c r="T1942" s="926"/>
      <c r="U1942" s="926"/>
      <c r="V1942" s="926"/>
      <c r="W1942" s="926"/>
      <c r="X1942" s="926"/>
      <c r="Y1942" s="926"/>
      <c r="Z1942" s="926"/>
      <c r="AA1942" s="926"/>
      <c r="AB1942" s="926"/>
      <c r="AC1942" s="926"/>
      <c r="AD1942" s="926"/>
      <c r="AE1942" s="926"/>
    </row>
    <row r="1943" spans="1:31" ht="15" hidden="1" customHeight="1" thickBot="1" x14ac:dyDescent="0.25">
      <c r="A1943" s="943"/>
      <c r="B1943" s="938"/>
      <c r="C1943" s="891"/>
      <c r="D1943" s="891"/>
      <c r="E1943" s="984">
        <f t="shared" si="192"/>
        <v>0</v>
      </c>
      <c r="F1943" s="890">
        <f>IF(A1943=0,0,ROUND(E1943/VLOOKUP(A1943,'Teaching Areas'!$A$18:$B$86,2,FALSE),0))</f>
        <v>0</v>
      </c>
      <c r="G1943" s="891"/>
      <c r="H1943" s="890" t="str">
        <f t="shared" si="193"/>
        <v/>
      </c>
      <c r="I1943" s="983"/>
      <c r="J1943" s="923"/>
      <c r="K1943" s="922"/>
      <c r="L1943" s="922"/>
      <c r="M1943" s="922"/>
      <c r="N1943" s="924"/>
      <c r="O1943" s="1096" t="str">
        <f t="shared" si="195"/>
        <v/>
      </c>
      <c r="P1943" s="926"/>
      <c r="Q1943" s="926"/>
      <c r="R1943" s="926"/>
      <c r="S1943" s="926"/>
      <c r="T1943" s="926"/>
      <c r="U1943" s="926"/>
      <c r="V1943" s="926"/>
      <c r="W1943" s="926"/>
      <c r="X1943" s="926"/>
      <c r="Y1943" s="926"/>
      <c r="Z1943" s="926"/>
      <c r="AA1943" s="926"/>
      <c r="AB1943" s="926"/>
      <c r="AC1943" s="926"/>
      <c r="AD1943" s="926"/>
      <c r="AE1943" s="926"/>
    </row>
    <row r="1944" spans="1:31" ht="15" hidden="1" customHeight="1" thickBot="1" x14ac:dyDescent="0.25">
      <c r="A1944" s="943"/>
      <c r="B1944" s="939"/>
      <c r="C1944" s="891"/>
      <c r="D1944" s="891"/>
      <c r="E1944" s="984">
        <f t="shared" si="192"/>
        <v>0</v>
      </c>
      <c r="F1944" s="890">
        <f>IF(A1944=0,0,ROUND(E1944/VLOOKUP(A1944,'Teaching Areas'!$A$18:$B$86,2,FALSE),0))</f>
        <v>0</v>
      </c>
      <c r="G1944" s="892"/>
      <c r="H1944" s="890" t="str">
        <f t="shared" si="193"/>
        <v/>
      </c>
      <c r="I1944" s="985"/>
      <c r="J1944" s="923"/>
      <c r="K1944" s="922"/>
      <c r="L1944" s="922"/>
      <c r="M1944" s="922"/>
      <c r="N1944" s="924"/>
      <c r="O1944" s="1096" t="str">
        <f t="shared" si="195"/>
        <v/>
      </c>
      <c r="P1944" s="926"/>
      <c r="Q1944" s="926"/>
      <c r="R1944" s="926"/>
      <c r="S1944" s="926"/>
      <c r="T1944" s="926"/>
      <c r="U1944" s="926"/>
      <c r="V1944" s="926"/>
      <c r="W1944" s="926"/>
      <c r="X1944" s="926"/>
      <c r="Y1944" s="926"/>
      <c r="Z1944" s="926"/>
      <c r="AA1944" s="926"/>
      <c r="AB1944" s="926"/>
      <c r="AC1944" s="926"/>
      <c r="AD1944" s="926"/>
      <c r="AE1944" s="926"/>
    </row>
    <row r="1945" spans="1:31" ht="15" hidden="1" customHeight="1" thickBot="1" x14ac:dyDescent="0.25">
      <c r="A1945" s="943"/>
      <c r="B1945" s="939"/>
      <c r="C1945" s="891"/>
      <c r="D1945" s="891"/>
      <c r="E1945" s="984">
        <f t="shared" si="192"/>
        <v>0</v>
      </c>
      <c r="F1945" s="890">
        <f>IF(A1945=0,0,ROUND(E1945/VLOOKUP(A1945,'Teaching Areas'!$A$18:$B$86,2,FALSE),0))</f>
        <v>0</v>
      </c>
      <c r="G1945" s="892"/>
      <c r="H1945" s="890" t="str">
        <f t="shared" si="193"/>
        <v/>
      </c>
      <c r="I1945" s="985"/>
      <c r="J1945" s="923"/>
      <c r="K1945" s="922"/>
      <c r="L1945" s="922"/>
      <c r="M1945" s="922"/>
      <c r="N1945" s="924"/>
      <c r="O1945" s="1096" t="str">
        <f t="shared" si="195"/>
        <v/>
      </c>
      <c r="P1945" s="926"/>
      <c r="Q1945" s="926"/>
      <c r="R1945" s="926"/>
      <c r="S1945" s="926"/>
      <c r="T1945" s="926"/>
      <c r="U1945" s="926"/>
      <c r="V1945" s="926"/>
      <c r="W1945" s="926"/>
      <c r="X1945" s="926"/>
      <c r="Y1945" s="926"/>
      <c r="Z1945" s="926"/>
      <c r="AA1945" s="926"/>
      <c r="AB1945" s="926"/>
      <c r="AC1945" s="926"/>
      <c r="AD1945" s="926"/>
      <c r="AE1945" s="926"/>
    </row>
    <row r="1946" spans="1:31" ht="15" hidden="1" customHeight="1" thickBot="1" x14ac:dyDescent="0.25">
      <c r="A1946" s="943"/>
      <c r="B1946" s="938"/>
      <c r="C1946" s="891"/>
      <c r="D1946" s="891"/>
      <c r="E1946" s="984">
        <f t="shared" si="192"/>
        <v>0</v>
      </c>
      <c r="F1946" s="890">
        <f>IF(A1946=0,0,ROUND(E1946/VLOOKUP(A1946,'Teaching Areas'!$A$18:$B$86,2,FALSE),0))</f>
        <v>0</v>
      </c>
      <c r="G1946" s="891"/>
      <c r="H1946" s="890" t="str">
        <f t="shared" si="193"/>
        <v/>
      </c>
      <c r="I1946" s="983"/>
      <c r="J1946" s="923"/>
      <c r="K1946" s="922"/>
      <c r="L1946" s="922"/>
      <c r="M1946" s="922"/>
      <c r="N1946" s="924"/>
      <c r="O1946" s="1096" t="str">
        <f t="shared" si="195"/>
        <v/>
      </c>
      <c r="P1946" s="926"/>
      <c r="Q1946" s="926"/>
      <c r="R1946" s="926"/>
      <c r="S1946" s="926"/>
      <c r="T1946" s="926"/>
      <c r="U1946" s="926"/>
      <c r="V1946" s="926"/>
      <c r="W1946" s="926"/>
      <c r="X1946" s="926"/>
      <c r="Y1946" s="926"/>
      <c r="Z1946" s="926"/>
      <c r="AA1946" s="926"/>
      <c r="AB1946" s="926"/>
      <c r="AC1946" s="926"/>
      <c r="AD1946" s="926"/>
      <c r="AE1946" s="926"/>
    </row>
    <row r="1947" spans="1:31" ht="15" hidden="1" customHeight="1" thickBot="1" x14ac:dyDescent="0.25">
      <c r="A1947" s="943"/>
      <c r="B1947" s="938"/>
      <c r="C1947" s="891"/>
      <c r="D1947" s="891"/>
      <c r="E1947" s="984">
        <f t="shared" si="192"/>
        <v>0</v>
      </c>
      <c r="F1947" s="890">
        <f>IF(A1947=0,0,ROUND(E1947/VLOOKUP(A1947,'Teaching Areas'!$A$18:$B$86,2,FALSE),0))</f>
        <v>0</v>
      </c>
      <c r="G1947" s="891"/>
      <c r="H1947" s="890" t="str">
        <f t="shared" si="193"/>
        <v/>
      </c>
      <c r="I1947" s="983"/>
      <c r="J1947" s="923"/>
      <c r="K1947" s="922"/>
      <c r="L1947" s="922"/>
      <c r="M1947" s="922"/>
      <c r="N1947" s="924"/>
      <c r="O1947" s="1096" t="str">
        <f t="shared" si="195"/>
        <v/>
      </c>
      <c r="P1947" s="926"/>
      <c r="Q1947" s="926"/>
      <c r="R1947" s="926"/>
      <c r="S1947" s="926"/>
      <c r="T1947" s="926"/>
      <c r="U1947" s="926"/>
      <c r="V1947" s="926"/>
      <c r="W1947" s="926"/>
      <c r="X1947" s="926"/>
      <c r="Y1947" s="926"/>
      <c r="Z1947" s="926"/>
      <c r="AA1947" s="926"/>
      <c r="AB1947" s="926"/>
      <c r="AC1947" s="926"/>
      <c r="AD1947" s="926"/>
      <c r="AE1947" s="926"/>
    </row>
    <row r="1948" spans="1:31" ht="15" hidden="1" customHeight="1" thickBot="1" x14ac:dyDescent="0.25">
      <c r="A1948" s="943"/>
      <c r="B1948" s="938"/>
      <c r="C1948" s="891"/>
      <c r="D1948" s="891"/>
      <c r="E1948" s="984">
        <f t="shared" si="192"/>
        <v>0</v>
      </c>
      <c r="F1948" s="890">
        <f>IF(A1948=0,0,ROUND(E1948/VLOOKUP(A1948,'Teaching Areas'!$A$18:$B$86,2,FALSE),0))</f>
        <v>0</v>
      </c>
      <c r="G1948" s="891"/>
      <c r="H1948" s="890" t="str">
        <f t="shared" si="193"/>
        <v/>
      </c>
      <c r="I1948" s="983"/>
      <c r="J1948" s="923"/>
      <c r="K1948" s="922"/>
      <c r="L1948" s="922"/>
      <c r="M1948" s="922"/>
      <c r="N1948" s="924"/>
      <c r="O1948" s="1096" t="str">
        <f t="shared" si="195"/>
        <v/>
      </c>
      <c r="P1948" s="926"/>
      <c r="Q1948" s="926"/>
      <c r="R1948" s="926"/>
      <c r="S1948" s="926"/>
      <c r="T1948" s="926"/>
      <c r="U1948" s="926"/>
      <c r="V1948" s="926"/>
      <c r="W1948" s="926"/>
      <c r="X1948" s="926"/>
      <c r="Y1948" s="926"/>
      <c r="Z1948" s="926"/>
      <c r="AA1948" s="926"/>
      <c r="AB1948" s="926"/>
      <c r="AC1948" s="926"/>
      <c r="AD1948" s="926"/>
      <c r="AE1948" s="926"/>
    </row>
    <row r="1949" spans="1:31" ht="15" hidden="1" customHeight="1" thickBot="1" x14ac:dyDescent="0.25">
      <c r="A1949" s="943"/>
      <c r="B1949" s="938"/>
      <c r="C1949" s="891"/>
      <c r="D1949" s="891"/>
      <c r="E1949" s="984">
        <f t="shared" si="192"/>
        <v>0</v>
      </c>
      <c r="F1949" s="890">
        <f>IF(A1949=0,0,ROUND(E1949/VLOOKUP(A1949,'Teaching Areas'!$A$18:$B$86,2,FALSE),0))</f>
        <v>0</v>
      </c>
      <c r="G1949" s="891"/>
      <c r="H1949" s="890" t="str">
        <f t="shared" si="193"/>
        <v/>
      </c>
      <c r="I1949" s="983"/>
      <c r="J1949" s="923"/>
      <c r="K1949" s="922"/>
      <c r="L1949" s="922"/>
      <c r="M1949" s="922"/>
      <c r="N1949" s="924"/>
      <c r="O1949" s="1096" t="str">
        <f t="shared" si="195"/>
        <v/>
      </c>
      <c r="P1949" s="926"/>
      <c r="Q1949" s="926"/>
      <c r="R1949" s="926"/>
      <c r="S1949" s="926"/>
      <c r="T1949" s="926"/>
      <c r="U1949" s="926"/>
      <c r="V1949" s="926"/>
      <c r="W1949" s="926"/>
      <c r="X1949" s="926"/>
      <c r="Y1949" s="926"/>
      <c r="Z1949" s="926"/>
      <c r="AA1949" s="926"/>
      <c r="AB1949" s="926"/>
      <c r="AC1949" s="926"/>
      <c r="AD1949" s="926"/>
      <c r="AE1949" s="926"/>
    </row>
    <row r="1950" spans="1:31" ht="15" hidden="1" customHeight="1" thickBot="1" x14ac:dyDescent="0.25">
      <c r="A1950" s="943"/>
      <c r="B1950" s="938"/>
      <c r="C1950" s="891"/>
      <c r="D1950" s="891"/>
      <c r="E1950" s="984">
        <f t="shared" si="192"/>
        <v>0</v>
      </c>
      <c r="F1950" s="890">
        <f>IF(A1950=0,0,ROUND(E1950/VLOOKUP(A1950,'Teaching Areas'!$A$18:$B$86,2,FALSE),0))</f>
        <v>0</v>
      </c>
      <c r="G1950" s="891"/>
      <c r="H1950" s="890" t="str">
        <f t="shared" si="193"/>
        <v/>
      </c>
      <c r="I1950" s="983"/>
      <c r="J1950" s="923"/>
      <c r="K1950" s="922"/>
      <c r="L1950" s="922"/>
      <c r="M1950" s="922"/>
      <c r="N1950" s="924"/>
      <c r="O1950" s="1096" t="str">
        <f t="shared" si="195"/>
        <v/>
      </c>
      <c r="P1950" s="926"/>
      <c r="Q1950" s="926"/>
      <c r="R1950" s="926"/>
      <c r="S1950" s="926"/>
      <c r="T1950" s="926"/>
      <c r="U1950" s="926"/>
      <c r="V1950" s="926"/>
      <c r="W1950" s="926"/>
      <c r="X1950" s="926"/>
      <c r="Y1950" s="926"/>
      <c r="Z1950" s="926"/>
      <c r="AA1950" s="926"/>
      <c r="AB1950" s="926"/>
      <c r="AC1950" s="926"/>
      <c r="AD1950" s="926"/>
      <c r="AE1950" s="926"/>
    </row>
    <row r="1951" spans="1:31" ht="15" hidden="1" customHeight="1" thickBot="1" x14ac:dyDescent="0.25">
      <c r="A1951" s="943"/>
      <c r="B1951" s="938"/>
      <c r="C1951" s="891"/>
      <c r="D1951" s="891"/>
      <c r="E1951" s="984">
        <f t="shared" si="192"/>
        <v>0</v>
      </c>
      <c r="F1951" s="890">
        <f>IF(A1951=0,0,ROUND(E1951/VLOOKUP(A1951,'Teaching Areas'!$A$18:$B$86,2,FALSE),0))</f>
        <v>0</v>
      </c>
      <c r="G1951" s="891"/>
      <c r="H1951" s="890" t="str">
        <f t="shared" si="193"/>
        <v/>
      </c>
      <c r="I1951" s="983"/>
      <c r="J1951" s="923"/>
      <c r="K1951" s="922"/>
      <c r="L1951" s="922"/>
      <c r="M1951" s="922"/>
      <c r="N1951" s="924"/>
      <c r="O1951" s="1096" t="str">
        <f t="shared" si="195"/>
        <v/>
      </c>
      <c r="P1951" s="926"/>
      <c r="Q1951" s="926"/>
      <c r="R1951" s="926"/>
      <c r="S1951" s="926"/>
      <c r="T1951" s="926"/>
      <c r="U1951" s="926"/>
      <c r="V1951" s="926"/>
      <c r="W1951" s="926"/>
      <c r="X1951" s="926"/>
      <c r="Y1951" s="926"/>
      <c r="Z1951" s="926"/>
      <c r="AA1951" s="926"/>
      <c r="AB1951" s="926"/>
      <c r="AC1951" s="926"/>
      <c r="AD1951" s="926"/>
      <c r="AE1951" s="926"/>
    </row>
    <row r="1952" spans="1:31" ht="15" hidden="1" customHeight="1" thickBot="1" x14ac:dyDescent="0.25">
      <c r="A1952" s="943"/>
      <c r="B1952" s="938"/>
      <c r="C1952" s="891"/>
      <c r="D1952" s="891"/>
      <c r="E1952" s="984">
        <f t="shared" si="192"/>
        <v>0</v>
      </c>
      <c r="F1952" s="890">
        <f>IF(A1952=0,0,ROUND(E1952/VLOOKUP(A1952,'Teaching Areas'!$A$18:$B$86,2,FALSE),0))</f>
        <v>0</v>
      </c>
      <c r="G1952" s="891"/>
      <c r="H1952" s="890" t="str">
        <f t="shared" si="193"/>
        <v/>
      </c>
      <c r="I1952" s="983"/>
      <c r="J1952" s="923"/>
      <c r="K1952" s="922"/>
      <c r="L1952" s="922"/>
      <c r="M1952" s="922"/>
      <c r="N1952" s="924"/>
      <c r="O1952" s="1096" t="str">
        <f t="shared" si="195"/>
        <v/>
      </c>
      <c r="P1952" s="926"/>
      <c r="Q1952" s="926"/>
      <c r="R1952" s="926"/>
      <c r="S1952" s="926"/>
      <c r="T1952" s="926"/>
      <c r="U1952" s="926"/>
      <c r="V1952" s="926"/>
      <c r="W1952" s="926"/>
      <c r="X1952" s="926"/>
      <c r="Y1952" s="926"/>
      <c r="Z1952" s="926"/>
      <c r="AA1952" s="926"/>
      <c r="AB1952" s="926"/>
      <c r="AC1952" s="926"/>
      <c r="AD1952" s="926"/>
      <c r="AE1952" s="926"/>
    </row>
    <row r="1953" spans="1:31" ht="15" hidden="1" customHeight="1" thickBot="1" x14ac:dyDescent="0.25">
      <c r="A1953" s="943"/>
      <c r="B1953" s="938"/>
      <c r="C1953" s="891"/>
      <c r="D1953" s="891"/>
      <c r="E1953" s="984">
        <f t="shared" si="192"/>
        <v>0</v>
      </c>
      <c r="F1953" s="890">
        <f>IF(A1953=0,0,ROUND(E1953/VLOOKUP(A1953,'Teaching Areas'!$A$18:$B$86,2,FALSE),0))</f>
        <v>0</v>
      </c>
      <c r="G1953" s="891"/>
      <c r="H1953" s="890" t="str">
        <f t="shared" si="193"/>
        <v/>
      </c>
      <c r="I1953" s="983"/>
      <c r="J1953" s="923"/>
      <c r="K1953" s="922"/>
      <c r="L1953" s="922"/>
      <c r="M1953" s="922"/>
      <c r="N1953" s="924"/>
      <c r="O1953" s="1096" t="str">
        <f t="shared" si="195"/>
        <v/>
      </c>
      <c r="P1953" s="926"/>
      <c r="Q1953" s="926"/>
      <c r="R1953" s="926"/>
      <c r="S1953" s="926"/>
      <c r="T1953" s="926"/>
      <c r="U1953" s="926"/>
      <c r="V1953" s="926"/>
      <c r="W1953" s="926"/>
      <c r="X1953" s="926"/>
      <c r="Y1953" s="926"/>
      <c r="Z1953" s="926"/>
      <c r="AA1953" s="926"/>
      <c r="AB1953" s="926"/>
      <c r="AC1953" s="926"/>
      <c r="AD1953" s="926"/>
      <c r="AE1953" s="926"/>
    </row>
    <row r="1954" spans="1:31" ht="15" hidden="1" customHeight="1" thickBot="1" x14ac:dyDescent="0.25">
      <c r="A1954" s="943"/>
      <c r="B1954" s="938"/>
      <c r="C1954" s="891"/>
      <c r="D1954" s="891"/>
      <c r="E1954" s="984">
        <f t="shared" si="192"/>
        <v>0</v>
      </c>
      <c r="F1954" s="890">
        <f>IF(A1954=0,0,ROUND(E1954/VLOOKUP(A1954,'Teaching Areas'!$A$18:$B$86,2,FALSE),0))</f>
        <v>0</v>
      </c>
      <c r="G1954" s="891"/>
      <c r="H1954" s="890" t="str">
        <f t="shared" si="193"/>
        <v/>
      </c>
      <c r="I1954" s="983"/>
      <c r="J1954" s="923"/>
      <c r="K1954" s="922"/>
      <c r="L1954" s="922"/>
      <c r="M1954" s="922"/>
      <c r="N1954" s="924"/>
      <c r="O1954" s="1096" t="str">
        <f t="shared" si="195"/>
        <v/>
      </c>
      <c r="P1954" s="926"/>
      <c r="Q1954" s="926"/>
      <c r="R1954" s="926"/>
      <c r="S1954" s="926"/>
      <c r="T1954" s="926"/>
      <c r="U1954" s="926"/>
      <c r="V1954" s="926"/>
      <c r="W1954" s="926"/>
      <c r="X1954" s="926"/>
      <c r="Y1954" s="926"/>
      <c r="Z1954" s="926"/>
      <c r="AA1954" s="926"/>
      <c r="AB1954" s="926"/>
      <c r="AC1954" s="926"/>
      <c r="AD1954" s="926"/>
      <c r="AE1954" s="926"/>
    </row>
    <row r="1955" spans="1:31" ht="15" hidden="1" customHeight="1" thickBot="1" x14ac:dyDescent="0.25">
      <c r="A1955" s="943"/>
      <c r="B1955" s="938"/>
      <c r="C1955" s="891"/>
      <c r="D1955" s="891"/>
      <c r="E1955" s="984">
        <f t="shared" si="192"/>
        <v>0</v>
      </c>
      <c r="F1955" s="890">
        <f>IF(A1955=0,0,ROUND(E1955/VLOOKUP(A1955,'Teaching Areas'!$A$18:$B$86,2,FALSE),0))</f>
        <v>0</v>
      </c>
      <c r="G1955" s="891"/>
      <c r="H1955" s="890" t="str">
        <f t="shared" si="193"/>
        <v/>
      </c>
      <c r="I1955" s="983"/>
      <c r="J1955" s="923"/>
      <c r="K1955" s="922"/>
      <c r="L1955" s="922"/>
      <c r="M1955" s="922"/>
      <c r="N1955" s="924"/>
      <c r="O1955" s="1096" t="str">
        <f t="shared" si="195"/>
        <v/>
      </c>
      <c r="P1955" s="926"/>
      <c r="Q1955" s="926"/>
      <c r="R1955" s="926"/>
      <c r="S1955" s="926"/>
      <c r="T1955" s="926"/>
      <c r="U1955" s="926"/>
      <c r="V1955" s="926"/>
      <c r="W1955" s="926"/>
      <c r="X1955" s="926"/>
      <c r="Y1955" s="926"/>
      <c r="Z1955" s="926"/>
      <c r="AA1955" s="926"/>
      <c r="AB1955" s="926"/>
      <c r="AC1955" s="926"/>
      <c r="AD1955" s="926"/>
      <c r="AE1955" s="926"/>
    </row>
    <row r="1956" spans="1:31" ht="15" hidden="1" customHeight="1" thickBot="1" x14ac:dyDescent="0.25">
      <c r="A1956" s="943"/>
      <c r="B1956" s="938"/>
      <c r="C1956" s="891"/>
      <c r="D1956" s="891"/>
      <c r="E1956" s="984">
        <f t="shared" si="192"/>
        <v>0</v>
      </c>
      <c r="F1956" s="890">
        <f>IF(A1956=0,0,ROUND(E1956/VLOOKUP(A1956,'Teaching Areas'!$A$18:$B$86,2,FALSE),0))</f>
        <v>0</v>
      </c>
      <c r="G1956" s="891"/>
      <c r="H1956" s="890" t="str">
        <f t="shared" si="193"/>
        <v/>
      </c>
      <c r="I1956" s="983"/>
      <c r="J1956" s="923"/>
      <c r="K1956" s="922"/>
      <c r="L1956" s="922"/>
      <c r="M1956" s="922"/>
      <c r="N1956" s="924"/>
      <c r="O1956" s="1096" t="str">
        <f t="shared" si="195"/>
        <v/>
      </c>
      <c r="P1956" s="926"/>
      <c r="Q1956" s="926"/>
      <c r="R1956" s="926"/>
      <c r="S1956" s="926"/>
      <c r="T1956" s="926"/>
      <c r="U1956" s="926"/>
      <c r="V1956" s="926"/>
      <c r="W1956" s="926"/>
      <c r="X1956" s="926"/>
      <c r="Y1956" s="926"/>
      <c r="Z1956" s="926"/>
      <c r="AA1956" s="926"/>
      <c r="AB1956" s="926"/>
      <c r="AC1956" s="926"/>
      <c r="AD1956" s="926"/>
      <c r="AE1956" s="926"/>
    </row>
    <row r="1957" spans="1:31" ht="15" hidden="1" customHeight="1" thickBot="1" x14ac:dyDescent="0.25">
      <c r="A1957" s="943"/>
      <c r="B1957" s="938"/>
      <c r="C1957" s="891"/>
      <c r="D1957" s="891"/>
      <c r="E1957" s="984">
        <f t="shared" si="192"/>
        <v>0</v>
      </c>
      <c r="F1957" s="890">
        <f>IF(A1957=0,0,ROUND(E1957/VLOOKUP(A1957,'Teaching Areas'!$A$18:$B$86,2,FALSE),0))</f>
        <v>0</v>
      </c>
      <c r="G1957" s="891"/>
      <c r="H1957" s="890" t="str">
        <f t="shared" si="193"/>
        <v/>
      </c>
      <c r="I1957" s="983"/>
      <c r="J1957" s="923"/>
      <c r="K1957" s="922"/>
      <c r="L1957" s="922"/>
      <c r="M1957" s="922"/>
      <c r="N1957" s="924"/>
      <c r="O1957" s="1096" t="str">
        <f t="shared" si="195"/>
        <v/>
      </c>
      <c r="P1957" s="926"/>
      <c r="Q1957" s="926"/>
      <c r="R1957" s="926"/>
      <c r="S1957" s="926"/>
      <c r="T1957" s="926"/>
      <c r="U1957" s="926"/>
      <c r="V1957" s="926"/>
      <c r="W1957" s="926"/>
      <c r="X1957" s="926"/>
      <c r="Y1957" s="926"/>
      <c r="Z1957" s="926"/>
      <c r="AA1957" s="926"/>
      <c r="AB1957" s="926"/>
      <c r="AC1957" s="926"/>
      <c r="AD1957" s="926"/>
      <c r="AE1957" s="926"/>
    </row>
    <row r="1958" spans="1:31" ht="15" hidden="1" customHeight="1" thickBot="1" x14ac:dyDescent="0.25">
      <c r="A1958" s="943"/>
      <c r="B1958" s="938"/>
      <c r="C1958" s="891"/>
      <c r="D1958" s="891"/>
      <c r="E1958" s="984">
        <f t="shared" si="192"/>
        <v>0</v>
      </c>
      <c r="F1958" s="890">
        <f>IF(A1958=0,0,ROUND(E1958/VLOOKUP(A1958,'Teaching Areas'!$A$18:$B$86,2,FALSE),0))</f>
        <v>0</v>
      </c>
      <c r="G1958" s="891"/>
      <c r="H1958" s="890" t="str">
        <f t="shared" si="193"/>
        <v/>
      </c>
      <c r="I1958" s="983"/>
      <c r="J1958" s="923"/>
      <c r="K1958" s="922"/>
      <c r="L1958" s="922"/>
      <c r="M1958" s="922"/>
      <c r="N1958" s="924"/>
      <c r="O1958" s="1096" t="str">
        <f t="shared" si="195"/>
        <v/>
      </c>
      <c r="P1958" s="926"/>
      <c r="Q1958" s="926"/>
      <c r="R1958" s="926"/>
      <c r="S1958" s="926"/>
      <c r="T1958" s="926"/>
      <c r="U1958" s="926"/>
      <c r="V1958" s="926"/>
      <c r="W1958" s="926"/>
      <c r="X1958" s="926"/>
      <c r="Y1958" s="926"/>
      <c r="Z1958" s="926"/>
      <c r="AA1958" s="926"/>
      <c r="AB1958" s="926"/>
      <c r="AC1958" s="926"/>
      <c r="AD1958" s="926"/>
      <c r="AE1958" s="926"/>
    </row>
    <row r="1959" spans="1:31" ht="15" hidden="1" customHeight="1" thickBot="1" x14ac:dyDescent="0.25">
      <c r="A1959" s="943"/>
      <c r="B1959" s="938"/>
      <c r="C1959" s="891"/>
      <c r="D1959" s="891"/>
      <c r="E1959" s="984">
        <f t="shared" si="192"/>
        <v>0</v>
      </c>
      <c r="F1959" s="890">
        <f>IF(A1959=0,0,ROUND(E1959/VLOOKUP(A1959,'Teaching Areas'!$A$18:$B$86,2,FALSE),0))</f>
        <v>0</v>
      </c>
      <c r="G1959" s="891"/>
      <c r="H1959" s="890" t="str">
        <f t="shared" si="193"/>
        <v/>
      </c>
      <c r="I1959" s="983"/>
      <c r="J1959" s="923"/>
      <c r="K1959" s="922"/>
      <c r="L1959" s="922"/>
      <c r="M1959" s="922"/>
      <c r="N1959" s="924"/>
      <c r="O1959" s="1096" t="str">
        <f t="shared" si="195"/>
        <v/>
      </c>
      <c r="P1959" s="926"/>
      <c r="Q1959" s="926"/>
      <c r="R1959" s="926"/>
      <c r="S1959" s="926"/>
      <c r="T1959" s="926"/>
      <c r="U1959" s="926"/>
      <c r="V1959" s="926"/>
      <c r="W1959" s="926"/>
      <c r="X1959" s="926"/>
      <c r="Y1959" s="926"/>
      <c r="Z1959" s="926"/>
      <c r="AA1959" s="926"/>
      <c r="AB1959" s="926"/>
      <c r="AC1959" s="926"/>
      <c r="AD1959" s="926"/>
      <c r="AE1959" s="926"/>
    </row>
    <row r="1960" spans="1:31" ht="15" hidden="1" customHeight="1" thickBot="1" x14ac:dyDescent="0.25">
      <c r="A1960" s="943"/>
      <c r="B1960" s="939"/>
      <c r="C1960" s="891"/>
      <c r="D1960" s="891"/>
      <c r="E1960" s="984">
        <f t="shared" si="192"/>
        <v>0</v>
      </c>
      <c r="F1960" s="890">
        <f>IF(A1960=0,0,ROUND(E1960/VLOOKUP(A1960,'Teaching Areas'!$A$18:$B$86,2,FALSE),0))</f>
        <v>0</v>
      </c>
      <c r="G1960" s="892"/>
      <c r="H1960" s="890" t="str">
        <f t="shared" si="193"/>
        <v/>
      </c>
      <c r="I1960" s="985"/>
      <c r="J1960" s="923"/>
      <c r="K1960" s="922"/>
      <c r="L1960" s="922"/>
      <c r="M1960" s="922"/>
      <c r="N1960" s="924"/>
      <c r="O1960" s="1096" t="str">
        <f t="shared" si="195"/>
        <v/>
      </c>
      <c r="P1960" s="926"/>
      <c r="Q1960" s="926"/>
      <c r="R1960" s="926"/>
      <c r="S1960" s="926"/>
      <c r="T1960" s="926"/>
      <c r="U1960" s="926"/>
      <c r="V1960" s="926"/>
      <c r="W1960" s="926"/>
      <c r="X1960" s="926"/>
      <c r="Y1960" s="926"/>
      <c r="Z1960" s="926"/>
      <c r="AA1960" s="926"/>
      <c r="AB1960" s="926"/>
      <c r="AC1960" s="926"/>
      <c r="AD1960" s="926"/>
      <c r="AE1960" s="926"/>
    </row>
    <row r="1961" spans="1:31" ht="15" hidden="1" customHeight="1" thickBot="1" x14ac:dyDescent="0.25">
      <c r="A1961" s="943"/>
      <c r="B1961" s="939"/>
      <c r="C1961" s="891"/>
      <c r="D1961" s="891"/>
      <c r="E1961" s="984">
        <f t="shared" si="192"/>
        <v>0</v>
      </c>
      <c r="F1961" s="890">
        <f>IF(A1961=0,0,ROUND(E1961/VLOOKUP(A1961,'Teaching Areas'!$A$18:$B$86,2,FALSE),0))</f>
        <v>0</v>
      </c>
      <c r="G1961" s="892"/>
      <c r="H1961" s="890" t="str">
        <f t="shared" si="193"/>
        <v/>
      </c>
      <c r="I1961" s="985"/>
      <c r="J1961" s="923"/>
      <c r="K1961" s="922"/>
      <c r="L1961" s="922"/>
      <c r="M1961" s="922"/>
      <c r="N1961" s="924"/>
      <c r="O1961" s="1096" t="str">
        <f t="shared" si="195"/>
        <v/>
      </c>
      <c r="P1961" s="926"/>
      <c r="Q1961" s="926"/>
      <c r="R1961" s="926"/>
      <c r="S1961" s="926"/>
      <c r="T1961" s="926"/>
      <c r="U1961" s="926"/>
      <c r="V1961" s="926"/>
      <c r="W1961" s="926"/>
      <c r="X1961" s="926"/>
      <c r="Y1961" s="926"/>
      <c r="Z1961" s="926"/>
      <c r="AA1961" s="926"/>
      <c r="AB1961" s="926"/>
      <c r="AC1961" s="926"/>
      <c r="AD1961" s="926"/>
      <c r="AE1961" s="926"/>
    </row>
    <row r="1962" spans="1:31" ht="15" customHeight="1" thickBot="1" x14ac:dyDescent="0.25">
      <c r="A1962" s="944"/>
      <c r="B1962" s="940"/>
      <c r="C1962" s="930"/>
      <c r="D1962" s="930"/>
      <c r="E1962" s="987">
        <f t="shared" si="192"/>
        <v>0</v>
      </c>
      <c r="F1962" s="890">
        <f>IF(A1962=0,0,ROUND(E1962/VLOOKUP(A1962,'Teaching Areas'!$A$18:$B$86,2,FALSE),0))</f>
        <v>0</v>
      </c>
      <c r="G1962" s="930"/>
      <c r="H1962" s="890" t="str">
        <f t="shared" si="193"/>
        <v/>
      </c>
      <c r="I1962" s="986"/>
      <c r="J1962" s="931"/>
      <c r="K1962" s="935"/>
      <c r="L1962" s="935"/>
      <c r="M1962" s="935"/>
      <c r="N1962" s="936"/>
      <c r="O1962" s="1096" t="str">
        <f t="shared" si="195"/>
        <v/>
      </c>
      <c r="P1962" s="926"/>
      <c r="Q1962" s="926"/>
      <c r="R1962" s="926"/>
      <c r="S1962" s="926"/>
      <c r="T1962" s="926"/>
      <c r="U1962" s="926"/>
      <c r="V1962" s="926"/>
      <c r="W1962" s="926"/>
      <c r="X1962" s="926"/>
      <c r="Y1962" s="926"/>
      <c r="Z1962" s="926"/>
      <c r="AA1962" s="926"/>
      <c r="AB1962" s="926"/>
      <c r="AC1962" s="926"/>
      <c r="AD1962" s="926"/>
      <c r="AE1962" s="926"/>
    </row>
    <row r="1963" spans="1:31" ht="18" customHeight="1" thickBot="1" x14ac:dyDescent="0.25">
      <c r="A1963" s="1094" t="s">
        <v>940</v>
      </c>
      <c r="B1963" s="1095">
        <f>(COUNTIF(O1863:O1962,"S:"))+(COUNTIF(O1863:O1962,"P:"))</f>
        <v>0</v>
      </c>
      <c r="C1963" s="956"/>
      <c r="D1963" s="957" t="s">
        <v>4</v>
      </c>
      <c r="E1963" s="140">
        <f>SUM(E1863:E1962)</f>
        <v>0</v>
      </c>
      <c r="F1963" s="141">
        <f>SUM(F1863:F1962)</f>
        <v>0</v>
      </c>
      <c r="G1963" s="141">
        <f>SUM(G1863:G1962)</f>
        <v>0</v>
      </c>
      <c r="H1963" s="204">
        <f>SUM(H1863:H1962)</f>
        <v>0</v>
      </c>
      <c r="I1963" s="957" t="s">
        <v>838</v>
      </c>
      <c r="J1963" s="84">
        <f>IF(SUM(J1863:J1962)=0,0,AVERAGE(J1863:J1962))</f>
        <v>0</v>
      </c>
      <c r="K1963" s="85">
        <f t="shared" ref="K1963:N1963" si="196">IF(SUM(K1863:K1962)=0,0,AVERAGE(K1863:K1962))</f>
        <v>0</v>
      </c>
      <c r="L1963" s="85">
        <f t="shared" si="196"/>
        <v>0</v>
      </c>
      <c r="M1963" s="85">
        <f t="shared" si="196"/>
        <v>0</v>
      </c>
      <c r="N1963" s="86">
        <f t="shared" si="196"/>
        <v>0</v>
      </c>
      <c r="O1963" s="926"/>
      <c r="P1963" s="926"/>
      <c r="Q1963" s="926"/>
      <c r="R1963" s="926"/>
      <c r="S1963" s="926"/>
      <c r="T1963" s="926"/>
      <c r="U1963" s="926"/>
      <c r="V1963" s="926"/>
      <c r="W1963" s="926"/>
      <c r="X1963" s="926"/>
      <c r="Y1963" s="926"/>
      <c r="Z1963" s="926"/>
      <c r="AA1963" s="926"/>
      <c r="AB1963" s="926"/>
      <c r="AC1963" s="926"/>
      <c r="AD1963" s="926"/>
      <c r="AE1963" s="926"/>
    </row>
    <row r="1964" spans="1:31" ht="12" customHeight="1" thickBot="1" x14ac:dyDescent="0.25">
      <c r="A1964" s="1271"/>
      <c r="B1964" s="1272"/>
      <c r="C1964" s="958"/>
      <c r="D1964" s="958"/>
      <c r="E1964" s="958"/>
      <c r="F1964" s="958"/>
      <c r="G1964" s="958"/>
      <c r="H1964" s="958"/>
      <c r="I1964" s="958"/>
      <c r="J1964" s="959"/>
      <c r="K1964" s="959"/>
      <c r="L1964" s="959"/>
      <c r="M1964" s="959"/>
      <c r="N1964" s="960"/>
      <c r="O1964" s="926"/>
      <c r="P1964" s="926"/>
      <c r="Q1964" s="926"/>
      <c r="R1964" s="926"/>
      <c r="S1964" s="926"/>
      <c r="T1964" s="926"/>
      <c r="U1964" s="926"/>
      <c r="V1964" s="926"/>
      <c r="W1964" s="926"/>
      <c r="X1964" s="926"/>
      <c r="Y1964" s="926"/>
      <c r="Z1964" s="926"/>
      <c r="AA1964" s="926"/>
      <c r="AB1964" s="926"/>
      <c r="AC1964" s="926"/>
      <c r="AD1964" s="926"/>
      <c r="AE1964" s="926"/>
    </row>
    <row r="1965" spans="1:31" ht="18" customHeight="1" thickBot="1" x14ac:dyDescent="0.25">
      <c r="A1965" s="1099" t="s">
        <v>946</v>
      </c>
      <c r="B1965" s="1100">
        <f>B1858+B1963</f>
        <v>0</v>
      </c>
      <c r="C1965" s="947"/>
      <c r="D1965" s="948" t="s">
        <v>944</v>
      </c>
      <c r="E1965" s="966">
        <f>E1858+E1963</f>
        <v>0</v>
      </c>
      <c r="F1965" s="967">
        <f t="shared" ref="F1965:H1965" si="197">F1858+F1963</f>
        <v>0</v>
      </c>
      <c r="G1965" s="967">
        <f t="shared" si="197"/>
        <v>0</v>
      </c>
      <c r="H1965" s="968">
        <f t="shared" si="197"/>
        <v>0</v>
      </c>
      <c r="I1965" s="948" t="s">
        <v>945</v>
      </c>
      <c r="J1965" s="963" t="str">
        <f>IF(SUM(J1858+J1963)=0,"",AVERAGE(J1758:J1857,J1863:J1962))</f>
        <v/>
      </c>
      <c r="K1965" s="964" t="str">
        <f t="shared" ref="K1965:N1965" si="198">IF(SUM(K1858+K1963)=0,"",AVERAGE(K1758:K1857,K1863:K1962))</f>
        <v/>
      </c>
      <c r="L1965" s="964" t="str">
        <f t="shared" si="198"/>
        <v/>
      </c>
      <c r="M1965" s="964" t="str">
        <f t="shared" ref="M1965" si="199">IF(SUM(M1858+M1963)=0,"",AVERAGE(M1758:M1857,M1863:M1962))</f>
        <v/>
      </c>
      <c r="N1965" s="965" t="str">
        <f t="shared" si="198"/>
        <v/>
      </c>
      <c r="O1965" s="926"/>
      <c r="P1965" s="926"/>
      <c r="Q1965" s="926"/>
      <c r="R1965" s="926"/>
      <c r="S1965" s="926"/>
      <c r="T1965" s="926"/>
      <c r="U1965" s="926"/>
      <c r="V1965" s="926"/>
      <c r="W1965" s="926"/>
      <c r="X1965" s="926"/>
      <c r="Y1965" s="926"/>
      <c r="Z1965" s="926"/>
      <c r="AA1965" s="926"/>
      <c r="AB1965" s="926"/>
      <c r="AC1965" s="926"/>
      <c r="AD1965" s="926"/>
      <c r="AE1965" s="926"/>
    </row>
    <row r="1966" spans="1:31" ht="12" customHeight="1" thickBot="1" x14ac:dyDescent="0.25">
      <c r="A1966" s="1273"/>
      <c r="B1966" s="1274"/>
      <c r="C1966" s="961"/>
      <c r="D1966" s="961"/>
      <c r="E1966" s="961"/>
      <c r="F1966" s="961"/>
      <c r="G1966" s="961"/>
      <c r="H1966" s="961"/>
      <c r="I1966" s="961"/>
      <c r="J1966" s="962"/>
      <c r="K1966" s="962"/>
      <c r="L1966" s="962"/>
      <c r="M1966" s="962"/>
      <c r="N1966" s="934"/>
      <c r="O1966" s="926"/>
      <c r="P1966" s="926"/>
      <c r="Q1966" s="926"/>
      <c r="R1966" s="926"/>
      <c r="S1966" s="926"/>
      <c r="T1966" s="926"/>
      <c r="U1966" s="926"/>
      <c r="V1966" s="926"/>
      <c r="W1966" s="926"/>
      <c r="X1966" s="926"/>
      <c r="Y1966" s="926"/>
      <c r="Z1966" s="926"/>
      <c r="AA1966" s="926"/>
      <c r="AB1966" s="926"/>
      <c r="AC1966" s="926"/>
      <c r="AD1966" s="926"/>
      <c r="AE1966" s="926"/>
    </row>
    <row r="1967" spans="1:31" ht="13.5" thickBot="1" x14ac:dyDescent="0.25">
      <c r="A1967" s="1275"/>
      <c r="B1967" s="1275"/>
      <c r="C1967" s="925"/>
      <c r="D1967" s="925"/>
      <c r="E1967" s="925"/>
      <c r="F1967" s="925"/>
      <c r="G1967" s="925"/>
      <c r="H1967" s="925"/>
      <c r="I1967" s="925"/>
      <c r="J1967" s="926"/>
      <c r="K1967" s="926"/>
      <c r="L1967" s="926"/>
      <c r="M1967" s="926"/>
      <c r="N1967" s="926"/>
      <c r="O1967" s="926"/>
      <c r="P1967" s="926"/>
      <c r="Q1967" s="926"/>
      <c r="R1967" s="926"/>
      <c r="S1967" s="926"/>
      <c r="T1967" s="926"/>
      <c r="U1967" s="926"/>
      <c r="V1967" s="926"/>
      <c r="W1967" s="926"/>
      <c r="X1967" s="926"/>
      <c r="Y1967" s="926"/>
      <c r="Z1967" s="926"/>
      <c r="AA1967" s="926"/>
      <c r="AB1967" s="926"/>
      <c r="AC1967" s="926"/>
      <c r="AD1967" s="926"/>
      <c r="AE1967" s="926"/>
    </row>
    <row r="1968" spans="1:31" ht="24" customHeight="1" thickBot="1" x14ac:dyDescent="0.25">
      <c r="A1968" s="942" t="s">
        <v>687</v>
      </c>
      <c r="B1968" s="1301">
        <f>'Setup Page'!C17</f>
        <v>0</v>
      </c>
      <c r="C1968" s="1302"/>
      <c r="D1968" s="1303"/>
      <c r="E1968" s="1296" t="s">
        <v>739</v>
      </c>
      <c r="F1968" s="1297"/>
      <c r="G1968" s="1298"/>
      <c r="H1968" s="1299"/>
      <c r="I1968" s="1090" t="s">
        <v>928</v>
      </c>
      <c r="J1968" s="1298"/>
      <c r="K1968" s="1299"/>
      <c r="L1968" s="1299"/>
      <c r="M1968" s="1299"/>
      <c r="N1968" s="1300"/>
      <c r="O1968" s="926"/>
      <c r="P1968" s="926"/>
      <c r="Q1968" s="926"/>
      <c r="R1968" s="926"/>
      <c r="S1968" s="926"/>
      <c r="T1968" s="926"/>
      <c r="U1968" s="926"/>
      <c r="V1968" s="926"/>
      <c r="W1968" s="926"/>
      <c r="X1968" s="926"/>
      <c r="Y1968" s="926"/>
      <c r="Z1968" s="926"/>
      <c r="AA1968" s="926"/>
      <c r="AB1968" s="926"/>
      <c r="AC1968" s="926"/>
      <c r="AD1968" s="926"/>
      <c r="AE1968" s="926"/>
    </row>
    <row r="1969" spans="1:31" ht="12" customHeight="1" thickBot="1" x14ac:dyDescent="0.25">
      <c r="A1969" s="941"/>
      <c r="B1969" s="932"/>
      <c r="C1969" s="932"/>
      <c r="D1969" s="932"/>
      <c r="E1969" s="932"/>
      <c r="F1969" s="932"/>
      <c r="G1969" s="932"/>
      <c r="H1969" s="932"/>
      <c r="I1969" s="932"/>
      <c r="J1969" s="926"/>
      <c r="K1969" s="926"/>
      <c r="L1969" s="926"/>
      <c r="M1969" s="926"/>
      <c r="N1969" s="934"/>
      <c r="O1969" s="926"/>
      <c r="P1969" s="926"/>
      <c r="Q1969" s="926"/>
      <c r="R1969" s="926"/>
      <c r="S1969" s="926"/>
      <c r="T1969" s="926"/>
      <c r="U1969" s="926"/>
      <c r="V1969" s="926"/>
      <c r="W1969" s="926"/>
      <c r="X1969" s="926"/>
      <c r="Y1969" s="926"/>
      <c r="Z1969" s="926"/>
      <c r="AA1969" s="926"/>
      <c r="AB1969" s="926"/>
      <c r="AC1969" s="926"/>
      <c r="AD1969" s="926"/>
      <c r="AE1969" s="926"/>
    </row>
    <row r="1970" spans="1:31" ht="24" customHeight="1" x14ac:dyDescent="0.2">
      <c r="A1970" s="933" t="s">
        <v>684</v>
      </c>
      <c r="B1970" s="1287" t="s">
        <v>933</v>
      </c>
      <c r="C1970" s="1287"/>
      <c r="D1970" s="1287"/>
      <c r="E1970" s="1287"/>
      <c r="F1970" s="1287"/>
      <c r="G1970" s="1287"/>
      <c r="H1970" s="1287"/>
      <c r="I1970" s="1287"/>
      <c r="J1970" s="1287"/>
      <c r="K1970" s="1287"/>
      <c r="L1970" s="1287"/>
      <c r="M1970" s="1288"/>
      <c r="N1970" s="1289"/>
      <c r="O1970" s="926"/>
      <c r="P1970" s="926"/>
      <c r="Q1970" s="926"/>
      <c r="R1970" s="926"/>
      <c r="S1970" s="926"/>
      <c r="T1970" s="926"/>
      <c r="U1970" s="926"/>
      <c r="V1970" s="926"/>
      <c r="W1970" s="926"/>
      <c r="X1970" s="926"/>
      <c r="Y1970" s="926"/>
      <c r="Z1970" s="926"/>
      <c r="AA1970" s="926"/>
      <c r="AB1970" s="926"/>
      <c r="AC1970" s="926"/>
      <c r="AD1970" s="926"/>
      <c r="AE1970" s="926"/>
    </row>
    <row r="1971" spans="1:31" ht="21" customHeight="1" x14ac:dyDescent="0.2">
      <c r="A1971" s="927"/>
      <c r="B1971" s="1087"/>
      <c r="C1971" s="1087"/>
      <c r="D1971" s="1087"/>
      <c r="E1971" s="1292" t="s">
        <v>837</v>
      </c>
      <c r="F1971" s="1292" t="s">
        <v>735</v>
      </c>
      <c r="G1971" s="1292" t="s">
        <v>926</v>
      </c>
      <c r="H1971" s="1292" t="s">
        <v>927</v>
      </c>
      <c r="I1971" s="1087"/>
      <c r="J1971" s="1293" t="s">
        <v>756</v>
      </c>
      <c r="K1971" s="1293"/>
      <c r="L1971" s="1293"/>
      <c r="M1971" s="1294"/>
      <c r="N1971" s="1295"/>
      <c r="O1971" s="945"/>
      <c r="P1971" s="946"/>
      <c r="Q1971" s="926"/>
      <c r="R1971" s="926"/>
      <c r="S1971" s="926"/>
      <c r="T1971" s="926"/>
      <c r="U1971" s="926"/>
      <c r="V1971" s="926"/>
      <c r="W1971" s="926"/>
      <c r="X1971" s="926"/>
      <c r="Y1971" s="926"/>
      <c r="Z1971" s="926"/>
      <c r="AA1971" s="926"/>
      <c r="AB1971" s="926"/>
      <c r="AC1971" s="926"/>
      <c r="AD1971" s="926"/>
      <c r="AE1971" s="926"/>
    </row>
    <row r="1972" spans="1:31" ht="30" customHeight="1" thickBot="1" x14ac:dyDescent="0.25">
      <c r="A1972" s="950" t="s">
        <v>755</v>
      </c>
      <c r="B1972" s="1088" t="s">
        <v>686</v>
      </c>
      <c r="C1972" s="1088" t="s">
        <v>737</v>
      </c>
      <c r="D1972" s="1088" t="s">
        <v>738</v>
      </c>
      <c r="E1972" s="1280"/>
      <c r="F1972" s="1280"/>
      <c r="G1972" s="1280"/>
      <c r="H1972" s="1280"/>
      <c r="I1972" s="1088" t="s">
        <v>736</v>
      </c>
      <c r="J1972" s="1013" t="s">
        <v>757</v>
      </c>
      <c r="K1972" s="1013" t="s">
        <v>758</v>
      </c>
      <c r="L1972" s="1013" t="s">
        <v>759</v>
      </c>
      <c r="M1972" s="1013" t="s">
        <v>760</v>
      </c>
      <c r="N1972" s="1014" t="s">
        <v>857</v>
      </c>
      <c r="O1972" s="945"/>
      <c r="P1972" s="946"/>
      <c r="Q1972" s="926"/>
      <c r="R1972" s="926"/>
      <c r="S1972" s="926"/>
      <c r="T1972" s="926"/>
      <c r="U1972" s="926"/>
      <c r="V1972" s="926"/>
      <c r="W1972" s="926"/>
      <c r="X1972" s="926"/>
      <c r="Y1972" s="926"/>
      <c r="Z1972" s="926"/>
      <c r="AA1972" s="926"/>
      <c r="AB1972" s="926"/>
      <c r="AC1972" s="926"/>
      <c r="AD1972" s="926"/>
      <c r="AE1972" s="926"/>
    </row>
    <row r="1973" spans="1:31" ht="15" customHeight="1" x14ac:dyDescent="0.2">
      <c r="A1973" s="1032" t="str">
        <f>IF(B1973=0,"Insert Room Name First","Class Room")</f>
        <v>Insert Room Name First</v>
      </c>
      <c r="B1973" s="937"/>
      <c r="C1973" s="893"/>
      <c r="D1973" s="893"/>
      <c r="E1973" s="890">
        <f>C1973*D1973</f>
        <v>0</v>
      </c>
      <c r="F1973" s="890">
        <f>IF(A1973="Insert Room Name First",0,ROUND(E1973/VLOOKUP(A1973,'Teaching Areas'!$A$2:$B$15,2,FALSE),0))</f>
        <v>0</v>
      </c>
      <c r="G1973" s="893"/>
      <c r="H1973" s="890" t="str">
        <f>IF(F1973=0,"",G1973-F1973)</f>
        <v/>
      </c>
      <c r="I1973" s="982"/>
      <c r="J1973" s="922"/>
      <c r="K1973" s="922"/>
      <c r="L1973" s="922"/>
      <c r="M1973" s="922"/>
      <c r="N1973" s="924"/>
      <c r="O1973" s="926"/>
      <c r="P1973" s="926"/>
      <c r="Q1973" s="926"/>
      <c r="R1973" s="926"/>
      <c r="S1973" s="926"/>
      <c r="T1973" s="926"/>
      <c r="U1973" s="926"/>
      <c r="V1973" s="926"/>
      <c r="W1973" s="926"/>
      <c r="X1973" s="926"/>
      <c r="Y1973" s="926"/>
      <c r="Z1973" s="926"/>
      <c r="AA1973" s="926"/>
      <c r="AB1973" s="926"/>
      <c r="AC1973" s="926"/>
      <c r="AD1973" s="926"/>
      <c r="AE1973" s="926"/>
    </row>
    <row r="1974" spans="1:31" ht="15" customHeight="1" x14ac:dyDescent="0.2">
      <c r="A1974" s="1032" t="str">
        <f t="shared" ref="A1974:A2037" si="200">IF(B1974=0,"Insert Room Name First","Class Room")</f>
        <v>Insert Room Name First</v>
      </c>
      <c r="B1974" s="938"/>
      <c r="C1974" s="891"/>
      <c r="D1974" s="891"/>
      <c r="E1974" s="984">
        <f t="shared" ref="E1974:E2072" si="201">C1974*D1974</f>
        <v>0</v>
      </c>
      <c r="F1974" s="890">
        <f>IF(A1974="Insert Room Name First",0,ROUND(E1974/VLOOKUP(A1974,'Teaching Areas'!$A$2:$B$15,2,FALSE),0))</f>
        <v>0</v>
      </c>
      <c r="G1974" s="891"/>
      <c r="H1974" s="890" t="str">
        <f t="shared" ref="H1974:H2072" si="202">IF(F1974=0,"",G1974-F1974)</f>
        <v/>
      </c>
      <c r="I1974" s="983"/>
      <c r="J1974" s="923"/>
      <c r="K1974" s="922"/>
      <c r="L1974" s="922"/>
      <c r="M1974" s="922"/>
      <c r="N1974" s="924"/>
      <c r="O1974" s="926"/>
      <c r="P1974" s="926"/>
      <c r="Q1974" s="926"/>
      <c r="R1974" s="926"/>
      <c r="S1974" s="926"/>
      <c r="T1974" s="926"/>
      <c r="U1974" s="926"/>
      <c r="V1974" s="926"/>
      <c r="W1974" s="926"/>
      <c r="X1974" s="926"/>
      <c r="Y1974" s="926"/>
      <c r="Z1974" s="926"/>
      <c r="AA1974" s="926"/>
      <c r="AB1974" s="926"/>
      <c r="AC1974" s="926"/>
      <c r="AD1974" s="926"/>
      <c r="AE1974" s="926"/>
    </row>
    <row r="1975" spans="1:31" ht="15" customHeight="1" x14ac:dyDescent="0.2">
      <c r="A1975" s="1032" t="str">
        <f t="shared" si="200"/>
        <v>Insert Room Name First</v>
      </c>
      <c r="B1975" s="938"/>
      <c r="C1975" s="891"/>
      <c r="D1975" s="891"/>
      <c r="E1975" s="984">
        <f t="shared" si="201"/>
        <v>0</v>
      </c>
      <c r="F1975" s="890">
        <f>IF(A1975="Insert Room Name First",0,ROUND(E1975/VLOOKUP(A1975,'Teaching Areas'!$A$2:$B$15,2,FALSE),0))</f>
        <v>0</v>
      </c>
      <c r="G1975" s="891"/>
      <c r="H1975" s="890" t="str">
        <f t="shared" si="202"/>
        <v/>
      </c>
      <c r="I1975" s="983"/>
      <c r="J1975" s="923"/>
      <c r="K1975" s="922"/>
      <c r="L1975" s="922"/>
      <c r="M1975" s="922"/>
      <c r="N1975" s="924"/>
      <c r="O1975" s="926"/>
      <c r="P1975" s="926"/>
      <c r="Q1975" s="926"/>
      <c r="R1975" s="926"/>
      <c r="S1975" s="926"/>
      <c r="T1975" s="926"/>
      <c r="U1975" s="926"/>
      <c r="V1975" s="926"/>
      <c r="W1975" s="926"/>
      <c r="X1975" s="926"/>
      <c r="Y1975" s="926"/>
      <c r="Z1975" s="926"/>
      <c r="AA1975" s="926"/>
      <c r="AB1975" s="926"/>
      <c r="AC1975" s="926"/>
      <c r="AD1975" s="926"/>
      <c r="AE1975" s="926"/>
    </row>
    <row r="1976" spans="1:31" ht="15" customHeight="1" x14ac:dyDescent="0.2">
      <c r="A1976" s="1032" t="str">
        <f t="shared" si="200"/>
        <v>Insert Room Name First</v>
      </c>
      <c r="B1976" s="938"/>
      <c r="C1976" s="891"/>
      <c r="D1976" s="891"/>
      <c r="E1976" s="984">
        <f t="shared" si="201"/>
        <v>0</v>
      </c>
      <c r="F1976" s="890">
        <f>IF(A1976="Insert Room Name First",0,ROUND(E1976/VLOOKUP(A1976,'Teaching Areas'!$A$2:$B$15,2,FALSE),0))</f>
        <v>0</v>
      </c>
      <c r="G1976" s="891"/>
      <c r="H1976" s="890" t="str">
        <f t="shared" si="202"/>
        <v/>
      </c>
      <c r="I1976" s="983"/>
      <c r="J1976" s="923"/>
      <c r="K1976" s="922"/>
      <c r="L1976" s="922"/>
      <c r="M1976" s="922"/>
      <c r="N1976" s="924"/>
      <c r="O1976" s="926"/>
      <c r="P1976" s="926"/>
      <c r="Q1976" s="926"/>
      <c r="R1976" s="926"/>
      <c r="S1976" s="926"/>
      <c r="T1976" s="926"/>
      <c r="U1976" s="926"/>
      <c r="V1976" s="926"/>
      <c r="W1976" s="926"/>
      <c r="X1976" s="926"/>
      <c r="Y1976" s="926"/>
      <c r="Z1976" s="926"/>
      <c r="AA1976" s="926"/>
      <c r="AB1976" s="926"/>
      <c r="AC1976" s="926"/>
      <c r="AD1976" s="926"/>
      <c r="AE1976" s="926"/>
    </row>
    <row r="1977" spans="1:31" ht="15" customHeight="1" x14ac:dyDescent="0.2">
      <c r="A1977" s="1032" t="str">
        <f t="shared" si="200"/>
        <v>Insert Room Name First</v>
      </c>
      <c r="B1977" s="938"/>
      <c r="C1977" s="891"/>
      <c r="D1977" s="891"/>
      <c r="E1977" s="984">
        <f t="shared" si="201"/>
        <v>0</v>
      </c>
      <c r="F1977" s="890">
        <f>IF(A1977="Insert Room Name First",0,ROUND(E1977/VLOOKUP(A1977,'Teaching Areas'!$A$2:$B$15,2,FALSE),0))</f>
        <v>0</v>
      </c>
      <c r="G1977" s="891"/>
      <c r="H1977" s="890" t="str">
        <f t="shared" si="202"/>
        <v/>
      </c>
      <c r="I1977" s="983"/>
      <c r="J1977" s="923"/>
      <c r="K1977" s="922"/>
      <c r="L1977" s="922"/>
      <c r="M1977" s="922"/>
      <c r="N1977" s="924"/>
      <c r="O1977" s="926"/>
      <c r="P1977" s="926"/>
      <c r="Q1977" s="926"/>
      <c r="R1977" s="926"/>
      <c r="S1977" s="926"/>
      <c r="T1977" s="926"/>
      <c r="U1977" s="926"/>
      <c r="V1977" s="926"/>
      <c r="W1977" s="926"/>
      <c r="X1977" s="926"/>
      <c r="Y1977" s="926"/>
      <c r="Z1977" s="926"/>
      <c r="AA1977" s="926"/>
      <c r="AB1977" s="926"/>
      <c r="AC1977" s="926"/>
      <c r="AD1977" s="926"/>
      <c r="AE1977" s="926"/>
    </row>
    <row r="1978" spans="1:31" ht="15" customHeight="1" x14ac:dyDescent="0.2">
      <c r="A1978" s="1032" t="str">
        <f t="shared" si="200"/>
        <v>Insert Room Name First</v>
      </c>
      <c r="B1978" s="938"/>
      <c r="C1978" s="891"/>
      <c r="D1978" s="891"/>
      <c r="E1978" s="984">
        <f t="shared" si="201"/>
        <v>0</v>
      </c>
      <c r="F1978" s="890">
        <f>IF(A1978="Insert Room Name First",0,ROUND(E1978/VLOOKUP(A1978,'Teaching Areas'!$A$2:$B$15,2,FALSE),0))</f>
        <v>0</v>
      </c>
      <c r="G1978" s="891"/>
      <c r="H1978" s="890" t="str">
        <f t="shared" si="202"/>
        <v/>
      </c>
      <c r="I1978" s="983"/>
      <c r="J1978" s="923"/>
      <c r="K1978" s="922"/>
      <c r="L1978" s="922"/>
      <c r="M1978" s="922"/>
      <c r="N1978" s="924"/>
      <c r="O1978" s="926"/>
      <c r="P1978" s="926"/>
      <c r="Q1978" s="926"/>
      <c r="R1978" s="926"/>
      <c r="S1978" s="926"/>
      <c r="T1978" s="926"/>
      <c r="U1978" s="926"/>
      <c r="V1978" s="926"/>
      <c r="W1978" s="926"/>
      <c r="X1978" s="926"/>
      <c r="Y1978" s="926"/>
      <c r="Z1978" s="926"/>
      <c r="AA1978" s="926"/>
      <c r="AB1978" s="926"/>
      <c r="AC1978" s="926"/>
      <c r="AD1978" s="926"/>
      <c r="AE1978" s="926"/>
    </row>
    <row r="1979" spans="1:31" ht="15" customHeight="1" x14ac:dyDescent="0.2">
      <c r="A1979" s="1032" t="str">
        <f t="shared" si="200"/>
        <v>Insert Room Name First</v>
      </c>
      <c r="B1979" s="938"/>
      <c r="C1979" s="891"/>
      <c r="D1979" s="891"/>
      <c r="E1979" s="984">
        <f t="shared" si="201"/>
        <v>0</v>
      </c>
      <c r="F1979" s="890">
        <f>IF(A1979="Insert Room Name First",0,ROUND(E1979/VLOOKUP(A1979,'Teaching Areas'!$A$2:$B$15,2,FALSE),0))</f>
        <v>0</v>
      </c>
      <c r="G1979" s="891"/>
      <c r="H1979" s="890" t="str">
        <f t="shared" si="202"/>
        <v/>
      </c>
      <c r="I1979" s="983"/>
      <c r="J1979" s="923"/>
      <c r="K1979" s="922"/>
      <c r="L1979" s="922"/>
      <c r="M1979" s="922"/>
      <c r="N1979" s="924"/>
      <c r="O1979" s="926"/>
      <c r="P1979" s="926"/>
      <c r="Q1979" s="926"/>
      <c r="R1979" s="926"/>
      <c r="S1979" s="926"/>
      <c r="T1979" s="926"/>
      <c r="U1979" s="926"/>
      <c r="V1979" s="926"/>
      <c r="W1979" s="926"/>
      <c r="X1979" s="926"/>
      <c r="Y1979" s="926"/>
      <c r="Z1979" s="926"/>
      <c r="AA1979" s="926"/>
      <c r="AB1979" s="926"/>
      <c r="AC1979" s="926"/>
      <c r="AD1979" s="926"/>
      <c r="AE1979" s="926"/>
    </row>
    <row r="1980" spans="1:31" ht="15" customHeight="1" x14ac:dyDescent="0.2">
      <c r="A1980" s="1032" t="str">
        <f t="shared" si="200"/>
        <v>Insert Room Name First</v>
      </c>
      <c r="B1980" s="938"/>
      <c r="C1980" s="891"/>
      <c r="D1980" s="891"/>
      <c r="E1980" s="984">
        <f t="shared" si="201"/>
        <v>0</v>
      </c>
      <c r="F1980" s="890">
        <f>IF(A1980="Insert Room Name First",0,ROUND(E1980/VLOOKUP(A1980,'Teaching Areas'!$A$2:$B$15,2,FALSE),0))</f>
        <v>0</v>
      </c>
      <c r="G1980" s="891"/>
      <c r="H1980" s="890" t="str">
        <f t="shared" si="202"/>
        <v/>
      </c>
      <c r="I1980" s="983"/>
      <c r="J1980" s="923"/>
      <c r="K1980" s="922"/>
      <c r="L1980" s="922"/>
      <c r="M1980" s="922"/>
      <c r="N1980" s="924"/>
      <c r="O1980" s="926"/>
      <c r="P1980" s="926"/>
      <c r="Q1980" s="926"/>
      <c r="R1980" s="926"/>
      <c r="S1980" s="926"/>
      <c r="T1980" s="926"/>
      <c r="U1980" s="926"/>
      <c r="V1980" s="926"/>
      <c r="W1980" s="926"/>
      <c r="X1980" s="926"/>
      <c r="Y1980" s="926"/>
      <c r="Z1980" s="926"/>
      <c r="AA1980" s="926"/>
      <c r="AB1980" s="926"/>
      <c r="AC1980" s="926"/>
      <c r="AD1980" s="926"/>
      <c r="AE1980" s="926"/>
    </row>
    <row r="1981" spans="1:31" ht="15" customHeight="1" x14ac:dyDescent="0.2">
      <c r="A1981" s="1032" t="str">
        <f t="shared" si="200"/>
        <v>Insert Room Name First</v>
      </c>
      <c r="B1981" s="938"/>
      <c r="C1981" s="891"/>
      <c r="D1981" s="891"/>
      <c r="E1981" s="984">
        <f t="shared" si="201"/>
        <v>0</v>
      </c>
      <c r="F1981" s="890">
        <f>IF(A1981="Insert Room Name First",0,ROUND(E1981/VLOOKUP(A1981,'Teaching Areas'!$A$2:$B$15,2,FALSE),0))</f>
        <v>0</v>
      </c>
      <c r="G1981" s="891"/>
      <c r="H1981" s="890" t="str">
        <f t="shared" si="202"/>
        <v/>
      </c>
      <c r="I1981" s="983"/>
      <c r="J1981" s="923"/>
      <c r="K1981" s="922"/>
      <c r="L1981" s="922"/>
      <c r="M1981" s="922"/>
      <c r="N1981" s="924"/>
      <c r="O1981" s="926"/>
      <c r="P1981" s="926"/>
      <c r="Q1981" s="926"/>
      <c r="R1981" s="926"/>
      <c r="S1981" s="926"/>
      <c r="T1981" s="926"/>
      <c r="U1981" s="926"/>
      <c r="V1981" s="926"/>
      <c r="W1981" s="926"/>
      <c r="X1981" s="926"/>
      <c r="Y1981" s="926"/>
      <c r="Z1981" s="926"/>
      <c r="AA1981" s="926"/>
      <c r="AB1981" s="926"/>
      <c r="AC1981" s="926"/>
      <c r="AD1981" s="926"/>
      <c r="AE1981" s="926"/>
    </row>
    <row r="1982" spans="1:31" ht="15" customHeight="1" x14ac:dyDescent="0.2">
      <c r="A1982" s="1032" t="str">
        <f t="shared" si="200"/>
        <v>Insert Room Name First</v>
      </c>
      <c r="B1982" s="938"/>
      <c r="C1982" s="891"/>
      <c r="D1982" s="891"/>
      <c r="E1982" s="984">
        <f t="shared" si="201"/>
        <v>0</v>
      </c>
      <c r="F1982" s="890">
        <f>IF(A1982="Insert Room Name First",0,ROUND(E1982/VLOOKUP(A1982,'Teaching Areas'!$A$2:$B$15,2,FALSE),0))</f>
        <v>0</v>
      </c>
      <c r="G1982" s="891"/>
      <c r="H1982" s="890" t="str">
        <f t="shared" si="202"/>
        <v/>
      </c>
      <c r="I1982" s="983"/>
      <c r="J1982" s="923"/>
      <c r="K1982" s="922"/>
      <c r="L1982" s="922"/>
      <c r="M1982" s="922"/>
      <c r="N1982" s="924"/>
      <c r="O1982" s="926"/>
      <c r="P1982" s="926"/>
      <c r="Q1982" s="926"/>
      <c r="R1982" s="926"/>
      <c r="S1982" s="926"/>
      <c r="T1982" s="926"/>
      <c r="U1982" s="926"/>
      <c r="V1982" s="926"/>
      <c r="W1982" s="926"/>
      <c r="X1982" s="926"/>
      <c r="Y1982" s="926"/>
      <c r="Z1982" s="926"/>
      <c r="AA1982" s="926"/>
      <c r="AB1982" s="926"/>
      <c r="AC1982" s="926"/>
      <c r="AD1982" s="926"/>
      <c r="AE1982" s="926"/>
    </row>
    <row r="1983" spans="1:31" ht="15" customHeight="1" x14ac:dyDescent="0.2">
      <c r="A1983" s="1032" t="str">
        <f t="shared" si="200"/>
        <v>Insert Room Name First</v>
      </c>
      <c r="B1983" s="938"/>
      <c r="C1983" s="891"/>
      <c r="D1983" s="891"/>
      <c r="E1983" s="984">
        <f t="shared" si="201"/>
        <v>0</v>
      </c>
      <c r="F1983" s="890">
        <f>IF(A1983="Insert Room Name First",0,ROUND(E1983/VLOOKUP(A1983,'Teaching Areas'!$A$2:$B$15,2,FALSE),0))</f>
        <v>0</v>
      </c>
      <c r="G1983" s="891"/>
      <c r="H1983" s="890" t="str">
        <f t="shared" si="202"/>
        <v/>
      </c>
      <c r="I1983" s="983"/>
      <c r="J1983" s="923"/>
      <c r="K1983" s="922"/>
      <c r="L1983" s="922"/>
      <c r="M1983" s="922"/>
      <c r="N1983" s="924"/>
      <c r="O1983" s="926"/>
      <c r="P1983" s="926"/>
      <c r="Q1983" s="926"/>
      <c r="R1983" s="926"/>
      <c r="S1983" s="926"/>
      <c r="T1983" s="926"/>
      <c r="U1983" s="926"/>
      <c r="V1983" s="926"/>
      <c r="W1983" s="926"/>
      <c r="X1983" s="926"/>
      <c r="Y1983" s="926"/>
      <c r="Z1983" s="926"/>
      <c r="AA1983" s="926"/>
      <c r="AB1983" s="926"/>
      <c r="AC1983" s="926"/>
      <c r="AD1983" s="926"/>
      <c r="AE1983" s="926"/>
    </row>
    <row r="1984" spans="1:31" ht="15" customHeight="1" x14ac:dyDescent="0.2">
      <c r="A1984" s="1032" t="str">
        <f t="shared" si="200"/>
        <v>Insert Room Name First</v>
      </c>
      <c r="B1984" s="938"/>
      <c r="C1984" s="891"/>
      <c r="D1984" s="891"/>
      <c r="E1984" s="984">
        <f t="shared" si="201"/>
        <v>0</v>
      </c>
      <c r="F1984" s="890">
        <f>IF(A1984="Insert Room Name First",0,ROUND(E1984/VLOOKUP(A1984,'Teaching Areas'!$A$2:$B$15,2,FALSE),0))</f>
        <v>0</v>
      </c>
      <c r="G1984" s="891"/>
      <c r="H1984" s="890" t="str">
        <f t="shared" si="202"/>
        <v/>
      </c>
      <c r="I1984" s="983"/>
      <c r="J1984" s="923"/>
      <c r="K1984" s="922"/>
      <c r="L1984" s="922"/>
      <c r="M1984" s="922"/>
      <c r="N1984" s="924"/>
      <c r="O1984" s="926"/>
      <c r="P1984" s="926"/>
      <c r="Q1984" s="926"/>
      <c r="R1984" s="926"/>
      <c r="S1984" s="926"/>
      <c r="T1984" s="926"/>
      <c r="U1984" s="926"/>
      <c r="V1984" s="926"/>
      <c r="W1984" s="926"/>
      <c r="X1984" s="926"/>
      <c r="Y1984" s="926"/>
      <c r="Z1984" s="926"/>
      <c r="AA1984" s="926"/>
      <c r="AB1984" s="926"/>
      <c r="AC1984" s="926"/>
      <c r="AD1984" s="926"/>
      <c r="AE1984" s="926"/>
    </row>
    <row r="1985" spans="1:31" ht="15" customHeight="1" x14ac:dyDescent="0.2">
      <c r="A1985" s="1032" t="str">
        <f t="shared" si="200"/>
        <v>Insert Room Name First</v>
      </c>
      <c r="B1985" s="938"/>
      <c r="C1985" s="891"/>
      <c r="D1985" s="891"/>
      <c r="E1985" s="984">
        <f t="shared" si="201"/>
        <v>0</v>
      </c>
      <c r="F1985" s="890">
        <f>IF(A1985="Insert Room Name First",0,ROUND(E1985/VLOOKUP(A1985,'Teaching Areas'!$A$2:$B$15,2,FALSE),0))</f>
        <v>0</v>
      </c>
      <c r="G1985" s="891"/>
      <c r="H1985" s="890" t="str">
        <f t="shared" si="202"/>
        <v/>
      </c>
      <c r="I1985" s="983"/>
      <c r="J1985" s="923"/>
      <c r="K1985" s="922"/>
      <c r="L1985" s="922"/>
      <c r="M1985" s="922"/>
      <c r="N1985" s="924"/>
      <c r="O1985" s="926"/>
      <c r="P1985" s="926"/>
      <c r="Q1985" s="926"/>
      <c r="R1985" s="926"/>
      <c r="S1985" s="926"/>
      <c r="T1985" s="926"/>
      <c r="U1985" s="926"/>
      <c r="V1985" s="926"/>
      <c r="W1985" s="926"/>
      <c r="X1985" s="926"/>
      <c r="Y1985" s="926"/>
      <c r="Z1985" s="926"/>
      <c r="AA1985" s="926"/>
      <c r="AB1985" s="926"/>
      <c r="AC1985" s="926"/>
      <c r="AD1985" s="926"/>
      <c r="AE1985" s="926"/>
    </row>
    <row r="1986" spans="1:31" ht="15" customHeight="1" x14ac:dyDescent="0.2">
      <c r="A1986" s="1032" t="str">
        <f t="shared" si="200"/>
        <v>Insert Room Name First</v>
      </c>
      <c r="B1986" s="938"/>
      <c r="C1986" s="891"/>
      <c r="D1986" s="891"/>
      <c r="E1986" s="984">
        <f t="shared" si="201"/>
        <v>0</v>
      </c>
      <c r="F1986" s="890">
        <f>IF(A1986="Insert Room Name First",0,ROUND(E1986/VLOOKUP(A1986,'Teaching Areas'!$A$2:$B$15,2,FALSE),0))</f>
        <v>0</v>
      </c>
      <c r="G1986" s="891"/>
      <c r="H1986" s="890" t="str">
        <f t="shared" si="202"/>
        <v/>
      </c>
      <c r="I1986" s="983"/>
      <c r="J1986" s="923"/>
      <c r="K1986" s="922"/>
      <c r="L1986" s="922"/>
      <c r="M1986" s="922"/>
      <c r="N1986" s="924"/>
      <c r="O1986" s="926"/>
      <c r="P1986" s="926"/>
      <c r="Q1986" s="926"/>
      <c r="R1986" s="926"/>
      <c r="S1986" s="926"/>
      <c r="T1986" s="926"/>
      <c r="U1986" s="926"/>
      <c r="V1986" s="926"/>
      <c r="W1986" s="926"/>
      <c r="X1986" s="926"/>
      <c r="Y1986" s="926"/>
      <c r="Z1986" s="926"/>
      <c r="AA1986" s="926"/>
      <c r="AB1986" s="926"/>
      <c r="AC1986" s="926"/>
      <c r="AD1986" s="926"/>
      <c r="AE1986" s="926"/>
    </row>
    <row r="1987" spans="1:31" ht="15" customHeight="1" x14ac:dyDescent="0.2">
      <c r="A1987" s="1032" t="str">
        <f t="shared" si="200"/>
        <v>Insert Room Name First</v>
      </c>
      <c r="B1987" s="938"/>
      <c r="C1987" s="891"/>
      <c r="D1987" s="891"/>
      <c r="E1987" s="984">
        <f t="shared" si="201"/>
        <v>0</v>
      </c>
      <c r="F1987" s="890">
        <f>IF(A1987="Insert Room Name First",0,ROUND(E1987/VLOOKUP(A1987,'Teaching Areas'!$A$2:$B$15,2,FALSE),0))</f>
        <v>0</v>
      </c>
      <c r="G1987" s="891"/>
      <c r="H1987" s="890" t="str">
        <f t="shared" si="202"/>
        <v/>
      </c>
      <c r="I1987" s="983"/>
      <c r="J1987" s="923"/>
      <c r="K1987" s="922"/>
      <c r="L1987" s="922"/>
      <c r="M1987" s="922"/>
      <c r="N1987" s="924"/>
      <c r="O1987" s="926"/>
      <c r="P1987" s="926"/>
      <c r="Q1987" s="926"/>
      <c r="R1987" s="926"/>
      <c r="S1987" s="926"/>
      <c r="T1987" s="926"/>
      <c r="U1987" s="926"/>
      <c r="V1987" s="926"/>
      <c r="W1987" s="926"/>
      <c r="X1987" s="926"/>
      <c r="Y1987" s="926"/>
      <c r="Z1987" s="926"/>
      <c r="AA1987" s="926"/>
      <c r="AB1987" s="926"/>
      <c r="AC1987" s="926"/>
      <c r="AD1987" s="926"/>
      <c r="AE1987" s="926"/>
    </row>
    <row r="1988" spans="1:31" ht="15" customHeight="1" x14ac:dyDescent="0.2">
      <c r="A1988" s="1032" t="str">
        <f t="shared" si="200"/>
        <v>Insert Room Name First</v>
      </c>
      <c r="B1988" s="938"/>
      <c r="C1988" s="891"/>
      <c r="D1988" s="891"/>
      <c r="E1988" s="984">
        <f t="shared" si="201"/>
        <v>0</v>
      </c>
      <c r="F1988" s="890">
        <f>IF(A1988="Insert Room Name First",0,ROUND(E1988/VLOOKUP(A1988,'Teaching Areas'!$A$2:$B$15,2,FALSE),0))</f>
        <v>0</v>
      </c>
      <c r="G1988" s="891"/>
      <c r="H1988" s="890" t="str">
        <f t="shared" si="202"/>
        <v/>
      </c>
      <c r="I1988" s="983"/>
      <c r="J1988" s="923"/>
      <c r="K1988" s="922"/>
      <c r="L1988" s="922"/>
      <c r="M1988" s="922"/>
      <c r="N1988" s="924"/>
      <c r="O1988" s="926"/>
      <c r="P1988" s="926"/>
      <c r="Q1988" s="926"/>
      <c r="R1988" s="926"/>
      <c r="S1988" s="926"/>
      <c r="T1988" s="926"/>
      <c r="U1988" s="926"/>
      <c r="V1988" s="926"/>
      <c r="W1988" s="926"/>
      <c r="X1988" s="926"/>
      <c r="Y1988" s="926"/>
      <c r="Z1988" s="926"/>
      <c r="AA1988" s="926"/>
      <c r="AB1988" s="926"/>
      <c r="AC1988" s="926"/>
      <c r="AD1988" s="926"/>
      <c r="AE1988" s="926"/>
    </row>
    <row r="1989" spans="1:31" ht="15" customHeight="1" x14ac:dyDescent="0.2">
      <c r="A1989" s="1032" t="str">
        <f t="shared" si="200"/>
        <v>Insert Room Name First</v>
      </c>
      <c r="B1989" s="938"/>
      <c r="C1989" s="891"/>
      <c r="D1989" s="891"/>
      <c r="E1989" s="984">
        <f t="shared" si="201"/>
        <v>0</v>
      </c>
      <c r="F1989" s="890">
        <f>IF(A1989="Insert Room Name First",0,ROUND(E1989/VLOOKUP(A1989,'Teaching Areas'!$A$2:$B$15,2,FALSE),0))</f>
        <v>0</v>
      </c>
      <c r="G1989" s="891"/>
      <c r="H1989" s="890" t="str">
        <f t="shared" si="202"/>
        <v/>
      </c>
      <c r="I1989" s="983"/>
      <c r="J1989" s="923"/>
      <c r="K1989" s="922"/>
      <c r="L1989" s="922"/>
      <c r="M1989" s="922"/>
      <c r="N1989" s="924"/>
      <c r="O1989" s="926"/>
      <c r="P1989" s="926"/>
      <c r="Q1989" s="926"/>
      <c r="R1989" s="926"/>
      <c r="S1989" s="926"/>
      <c r="T1989" s="926"/>
      <c r="U1989" s="926"/>
      <c r="V1989" s="926"/>
      <c r="W1989" s="926"/>
      <c r="X1989" s="926"/>
      <c r="Y1989" s="926"/>
      <c r="Z1989" s="926"/>
      <c r="AA1989" s="926"/>
      <c r="AB1989" s="926"/>
      <c r="AC1989" s="926"/>
      <c r="AD1989" s="926"/>
      <c r="AE1989" s="926"/>
    </row>
    <row r="1990" spans="1:31" ht="15" customHeight="1" x14ac:dyDescent="0.2">
      <c r="A1990" s="1032" t="str">
        <f t="shared" si="200"/>
        <v>Insert Room Name First</v>
      </c>
      <c r="B1990" s="938"/>
      <c r="C1990" s="891"/>
      <c r="D1990" s="891"/>
      <c r="E1990" s="984">
        <f t="shared" si="201"/>
        <v>0</v>
      </c>
      <c r="F1990" s="890">
        <f>IF(A1990="Insert Room Name First",0,ROUND(E1990/VLOOKUP(A1990,'Teaching Areas'!$A$2:$B$15,2,FALSE),0))</f>
        <v>0</v>
      </c>
      <c r="G1990" s="891"/>
      <c r="H1990" s="890" t="str">
        <f t="shared" si="202"/>
        <v/>
      </c>
      <c r="I1990" s="983"/>
      <c r="J1990" s="923"/>
      <c r="K1990" s="922"/>
      <c r="L1990" s="922"/>
      <c r="M1990" s="922"/>
      <c r="N1990" s="924"/>
      <c r="O1990" s="926"/>
      <c r="P1990" s="926"/>
      <c r="Q1990" s="926"/>
      <c r="R1990" s="926"/>
      <c r="S1990" s="926"/>
      <c r="T1990" s="926"/>
      <c r="U1990" s="926"/>
      <c r="V1990" s="926"/>
      <c r="W1990" s="926"/>
      <c r="X1990" s="926"/>
      <c r="Y1990" s="926"/>
      <c r="Z1990" s="926"/>
      <c r="AA1990" s="926"/>
      <c r="AB1990" s="926"/>
      <c r="AC1990" s="926"/>
      <c r="AD1990" s="926"/>
      <c r="AE1990" s="926"/>
    </row>
    <row r="1991" spans="1:31" ht="15" customHeight="1" x14ac:dyDescent="0.2">
      <c r="A1991" s="1032" t="str">
        <f t="shared" si="200"/>
        <v>Insert Room Name First</v>
      </c>
      <c r="B1991" s="938"/>
      <c r="C1991" s="891"/>
      <c r="D1991" s="891"/>
      <c r="E1991" s="984">
        <f t="shared" si="201"/>
        <v>0</v>
      </c>
      <c r="F1991" s="890">
        <f>IF(A1991="Insert Room Name First",0,ROUND(E1991/VLOOKUP(A1991,'Teaching Areas'!$A$2:$B$15,2,FALSE),0))</f>
        <v>0</v>
      </c>
      <c r="G1991" s="891"/>
      <c r="H1991" s="890" t="str">
        <f t="shared" si="202"/>
        <v/>
      </c>
      <c r="I1991" s="983"/>
      <c r="J1991" s="923"/>
      <c r="K1991" s="922"/>
      <c r="L1991" s="922"/>
      <c r="M1991" s="922"/>
      <c r="N1991" s="924"/>
      <c r="O1991" s="926"/>
      <c r="P1991" s="926"/>
      <c r="Q1991" s="926"/>
      <c r="R1991" s="926"/>
      <c r="S1991" s="926"/>
      <c r="T1991" s="926"/>
      <c r="U1991" s="926"/>
      <c r="V1991" s="926"/>
      <c r="W1991" s="926"/>
      <c r="X1991" s="926"/>
      <c r="Y1991" s="926"/>
      <c r="Z1991" s="926"/>
      <c r="AA1991" s="926"/>
      <c r="AB1991" s="926"/>
      <c r="AC1991" s="926"/>
      <c r="AD1991" s="926"/>
      <c r="AE1991" s="926"/>
    </row>
    <row r="1992" spans="1:31" ht="15" customHeight="1" x14ac:dyDescent="0.2">
      <c r="A1992" s="1032" t="str">
        <f t="shared" si="200"/>
        <v>Insert Room Name First</v>
      </c>
      <c r="B1992" s="938"/>
      <c r="C1992" s="891"/>
      <c r="D1992" s="891"/>
      <c r="E1992" s="984">
        <f t="shared" si="201"/>
        <v>0</v>
      </c>
      <c r="F1992" s="890">
        <f>IF(A1992="Insert Room Name First",0,ROUND(E1992/VLOOKUP(A1992,'Teaching Areas'!$A$2:$B$15,2,FALSE),0))</f>
        <v>0</v>
      </c>
      <c r="G1992" s="891"/>
      <c r="H1992" s="890" t="str">
        <f t="shared" si="202"/>
        <v/>
      </c>
      <c r="I1992" s="983"/>
      <c r="J1992" s="923"/>
      <c r="K1992" s="922"/>
      <c r="L1992" s="922"/>
      <c r="M1992" s="922"/>
      <c r="N1992" s="924"/>
      <c r="O1992" s="926"/>
      <c r="P1992" s="926"/>
      <c r="Q1992" s="926"/>
      <c r="R1992" s="926"/>
      <c r="S1992" s="926"/>
      <c r="T1992" s="926"/>
      <c r="U1992" s="926"/>
      <c r="V1992" s="926"/>
      <c r="W1992" s="926"/>
      <c r="X1992" s="926"/>
      <c r="Y1992" s="926"/>
      <c r="Z1992" s="926"/>
      <c r="AA1992" s="926"/>
      <c r="AB1992" s="926"/>
      <c r="AC1992" s="926"/>
      <c r="AD1992" s="926"/>
      <c r="AE1992" s="926"/>
    </row>
    <row r="1993" spans="1:31" ht="15" customHeight="1" x14ac:dyDescent="0.2">
      <c r="A1993" s="1032" t="str">
        <f t="shared" si="200"/>
        <v>Insert Room Name First</v>
      </c>
      <c r="B1993" s="938"/>
      <c r="C1993" s="891"/>
      <c r="D1993" s="891"/>
      <c r="E1993" s="984">
        <f t="shared" si="201"/>
        <v>0</v>
      </c>
      <c r="F1993" s="890">
        <f>IF(A1993="Insert Room Name First",0,ROUND(E1993/VLOOKUP(A1993,'Teaching Areas'!$A$2:$B$15,2,FALSE),0))</f>
        <v>0</v>
      </c>
      <c r="G1993" s="891"/>
      <c r="H1993" s="890" t="str">
        <f t="shared" si="202"/>
        <v/>
      </c>
      <c r="I1993" s="983"/>
      <c r="J1993" s="923"/>
      <c r="K1993" s="922"/>
      <c r="L1993" s="922"/>
      <c r="M1993" s="922"/>
      <c r="N1993" s="924"/>
      <c r="O1993" s="926"/>
      <c r="P1993" s="926"/>
      <c r="Q1993" s="926"/>
      <c r="R1993" s="926"/>
      <c r="S1993" s="926"/>
      <c r="T1993" s="926"/>
      <c r="U1993" s="926"/>
      <c r="V1993" s="926"/>
      <c r="W1993" s="926"/>
      <c r="X1993" s="926"/>
      <c r="Y1993" s="926"/>
      <c r="Z1993" s="926"/>
      <c r="AA1993" s="926"/>
      <c r="AB1993" s="926"/>
      <c r="AC1993" s="926"/>
      <c r="AD1993" s="926"/>
      <c r="AE1993" s="926"/>
    </row>
    <row r="1994" spans="1:31" ht="15" customHeight="1" x14ac:dyDescent="0.2">
      <c r="A1994" s="1032" t="str">
        <f t="shared" si="200"/>
        <v>Insert Room Name First</v>
      </c>
      <c r="B1994" s="938"/>
      <c r="C1994" s="891"/>
      <c r="D1994" s="891"/>
      <c r="E1994" s="984">
        <f t="shared" si="201"/>
        <v>0</v>
      </c>
      <c r="F1994" s="890">
        <f>IF(A1994="Insert Room Name First",0,ROUND(E1994/VLOOKUP(A1994,'Teaching Areas'!$A$2:$B$15,2,FALSE),0))</f>
        <v>0</v>
      </c>
      <c r="G1994" s="891"/>
      <c r="H1994" s="890" t="str">
        <f t="shared" si="202"/>
        <v/>
      </c>
      <c r="I1994" s="983"/>
      <c r="J1994" s="923"/>
      <c r="K1994" s="922"/>
      <c r="L1994" s="922"/>
      <c r="M1994" s="922"/>
      <c r="N1994" s="924"/>
      <c r="O1994" s="926"/>
      <c r="P1994" s="926"/>
      <c r="Q1994" s="926"/>
      <c r="R1994" s="926"/>
      <c r="S1994" s="926"/>
      <c r="T1994" s="926"/>
      <c r="U1994" s="926"/>
      <c r="V1994" s="926"/>
      <c r="W1994" s="926"/>
      <c r="X1994" s="926"/>
      <c r="Y1994" s="926"/>
      <c r="Z1994" s="926"/>
      <c r="AA1994" s="926"/>
      <c r="AB1994" s="926"/>
      <c r="AC1994" s="926"/>
      <c r="AD1994" s="926"/>
      <c r="AE1994" s="926"/>
    </row>
    <row r="1995" spans="1:31" ht="15" customHeight="1" x14ac:dyDescent="0.2">
      <c r="A1995" s="1032" t="str">
        <f t="shared" si="200"/>
        <v>Insert Room Name First</v>
      </c>
      <c r="B1995" s="939"/>
      <c r="C1995" s="891"/>
      <c r="D1995" s="891"/>
      <c r="E1995" s="984">
        <f t="shared" si="201"/>
        <v>0</v>
      </c>
      <c r="F1995" s="890">
        <f>IF(A1995="Insert Room Name First",0,ROUND(E1995/VLOOKUP(A1995,'Teaching Areas'!$A$2:$B$15,2,FALSE),0))</f>
        <v>0</v>
      </c>
      <c r="G1995" s="892"/>
      <c r="H1995" s="890" t="str">
        <f t="shared" si="202"/>
        <v/>
      </c>
      <c r="I1995" s="985"/>
      <c r="J1995" s="923"/>
      <c r="K1995" s="922"/>
      <c r="L1995" s="922"/>
      <c r="M1995" s="922"/>
      <c r="N1995" s="924"/>
      <c r="O1995" s="926"/>
      <c r="P1995" s="926"/>
      <c r="Q1995" s="926"/>
      <c r="R1995" s="926"/>
      <c r="S1995" s="926"/>
      <c r="T1995" s="926"/>
      <c r="U1995" s="926"/>
      <c r="V1995" s="926"/>
      <c r="W1995" s="926"/>
      <c r="X1995" s="926"/>
      <c r="Y1995" s="926"/>
      <c r="Z1995" s="926"/>
      <c r="AA1995" s="926"/>
      <c r="AB1995" s="926"/>
      <c r="AC1995" s="926"/>
      <c r="AD1995" s="926"/>
      <c r="AE1995" s="926"/>
    </row>
    <row r="1996" spans="1:31" ht="15" customHeight="1" x14ac:dyDescent="0.2">
      <c r="A1996" s="1032" t="str">
        <f t="shared" si="200"/>
        <v>Insert Room Name First</v>
      </c>
      <c r="B1996" s="939"/>
      <c r="C1996" s="891"/>
      <c r="D1996" s="891"/>
      <c r="E1996" s="984">
        <f t="shared" si="201"/>
        <v>0</v>
      </c>
      <c r="F1996" s="890">
        <f>IF(A1996="Insert Room Name First",0,ROUND(E1996/VLOOKUP(A1996,'Teaching Areas'!$A$2:$B$15,2,FALSE),0))</f>
        <v>0</v>
      </c>
      <c r="G1996" s="892"/>
      <c r="H1996" s="890" t="str">
        <f t="shared" si="202"/>
        <v/>
      </c>
      <c r="I1996" s="985"/>
      <c r="J1996" s="923"/>
      <c r="K1996" s="922"/>
      <c r="L1996" s="922"/>
      <c r="M1996" s="922"/>
      <c r="N1996" s="924"/>
      <c r="O1996" s="926"/>
      <c r="P1996" s="926"/>
      <c r="Q1996" s="926"/>
      <c r="R1996" s="926"/>
      <c r="S1996" s="926"/>
      <c r="T1996" s="926"/>
      <c r="U1996" s="926"/>
      <c r="V1996" s="926"/>
      <c r="W1996" s="926"/>
      <c r="X1996" s="926"/>
      <c r="Y1996" s="926"/>
      <c r="Z1996" s="926"/>
      <c r="AA1996" s="926"/>
      <c r="AB1996" s="926"/>
      <c r="AC1996" s="926"/>
      <c r="AD1996" s="926"/>
      <c r="AE1996" s="926"/>
    </row>
    <row r="1997" spans="1:31" ht="15" customHeight="1" x14ac:dyDescent="0.2">
      <c r="A1997" s="1032" t="str">
        <f t="shared" si="200"/>
        <v>Insert Room Name First</v>
      </c>
      <c r="B1997" s="938"/>
      <c r="C1997" s="891"/>
      <c r="D1997" s="891"/>
      <c r="E1997" s="984">
        <f t="shared" si="201"/>
        <v>0</v>
      </c>
      <c r="F1997" s="890">
        <f>IF(A1997="Insert Room Name First",0,ROUND(E1997/VLOOKUP(A1997,'Teaching Areas'!$A$2:$B$15,2,FALSE),0))</f>
        <v>0</v>
      </c>
      <c r="G1997" s="891"/>
      <c r="H1997" s="890" t="str">
        <f t="shared" si="202"/>
        <v/>
      </c>
      <c r="I1997" s="983"/>
      <c r="J1997" s="923"/>
      <c r="K1997" s="922"/>
      <c r="L1997" s="922"/>
      <c r="M1997" s="922"/>
      <c r="N1997" s="924"/>
      <c r="O1997" s="926"/>
      <c r="P1997" s="926"/>
      <c r="Q1997" s="926"/>
      <c r="R1997" s="926"/>
      <c r="S1997" s="926"/>
      <c r="T1997" s="926"/>
      <c r="U1997" s="926"/>
      <c r="V1997" s="926"/>
      <c r="W1997" s="926"/>
      <c r="X1997" s="926"/>
      <c r="Y1997" s="926"/>
      <c r="Z1997" s="926"/>
      <c r="AA1997" s="926"/>
      <c r="AB1997" s="926"/>
      <c r="AC1997" s="926"/>
      <c r="AD1997" s="926"/>
      <c r="AE1997" s="926"/>
    </row>
    <row r="1998" spans="1:31" ht="15" customHeight="1" x14ac:dyDescent="0.2">
      <c r="A1998" s="1032" t="str">
        <f t="shared" si="200"/>
        <v>Insert Room Name First</v>
      </c>
      <c r="B1998" s="938"/>
      <c r="C1998" s="891"/>
      <c r="D1998" s="891"/>
      <c r="E1998" s="984">
        <f t="shared" si="201"/>
        <v>0</v>
      </c>
      <c r="F1998" s="890">
        <f>IF(A1998="Insert Room Name First",0,ROUND(E1998/VLOOKUP(A1998,'Teaching Areas'!$A$2:$B$15,2,FALSE),0))</f>
        <v>0</v>
      </c>
      <c r="G1998" s="891"/>
      <c r="H1998" s="890" t="str">
        <f t="shared" si="202"/>
        <v/>
      </c>
      <c r="I1998" s="983"/>
      <c r="J1998" s="923"/>
      <c r="K1998" s="922"/>
      <c r="L1998" s="922"/>
      <c r="M1998" s="922"/>
      <c r="N1998" s="924"/>
      <c r="O1998" s="926"/>
      <c r="P1998" s="926"/>
      <c r="Q1998" s="926"/>
      <c r="R1998" s="926"/>
      <c r="S1998" s="926"/>
      <c r="T1998" s="926"/>
      <c r="U1998" s="926"/>
      <c r="V1998" s="926"/>
      <c r="W1998" s="926"/>
      <c r="X1998" s="926"/>
      <c r="Y1998" s="926"/>
      <c r="Z1998" s="926"/>
      <c r="AA1998" s="926"/>
      <c r="AB1998" s="926"/>
      <c r="AC1998" s="926"/>
      <c r="AD1998" s="926"/>
      <c r="AE1998" s="926"/>
    </row>
    <row r="1999" spans="1:31" ht="15" customHeight="1" x14ac:dyDescent="0.2">
      <c r="A1999" s="1032" t="str">
        <f t="shared" si="200"/>
        <v>Insert Room Name First</v>
      </c>
      <c r="B1999" s="938"/>
      <c r="C1999" s="891"/>
      <c r="D1999" s="891"/>
      <c r="E1999" s="984">
        <f t="shared" si="201"/>
        <v>0</v>
      </c>
      <c r="F1999" s="890">
        <f>IF(A1999="Insert Room Name First",0,ROUND(E1999/VLOOKUP(A1999,'Teaching Areas'!$A$2:$B$15,2,FALSE),0))</f>
        <v>0</v>
      </c>
      <c r="G1999" s="891"/>
      <c r="H1999" s="890" t="str">
        <f t="shared" si="202"/>
        <v/>
      </c>
      <c r="I1999" s="983"/>
      <c r="J1999" s="923"/>
      <c r="K1999" s="922"/>
      <c r="L1999" s="922"/>
      <c r="M1999" s="922"/>
      <c r="N1999" s="924"/>
      <c r="O1999" s="926"/>
      <c r="P1999" s="926"/>
      <c r="Q1999" s="926"/>
      <c r="R1999" s="926"/>
      <c r="S1999" s="926"/>
      <c r="T1999" s="926"/>
      <c r="U1999" s="926"/>
      <c r="V1999" s="926"/>
      <c r="W1999" s="926"/>
      <c r="X1999" s="926"/>
      <c r="Y1999" s="926"/>
      <c r="Z1999" s="926"/>
      <c r="AA1999" s="926"/>
      <c r="AB1999" s="926"/>
      <c r="AC1999" s="926"/>
      <c r="AD1999" s="926"/>
      <c r="AE1999" s="926"/>
    </row>
    <row r="2000" spans="1:31" ht="15" customHeight="1" x14ac:dyDescent="0.2">
      <c r="A2000" s="1032" t="str">
        <f t="shared" si="200"/>
        <v>Insert Room Name First</v>
      </c>
      <c r="B2000" s="938"/>
      <c r="C2000" s="891"/>
      <c r="D2000" s="891"/>
      <c r="E2000" s="984">
        <f t="shared" si="201"/>
        <v>0</v>
      </c>
      <c r="F2000" s="890">
        <f>IF(A2000="Insert Room Name First",0,ROUND(E2000/VLOOKUP(A2000,'Teaching Areas'!$A$2:$B$15,2,FALSE),0))</f>
        <v>0</v>
      </c>
      <c r="G2000" s="891"/>
      <c r="H2000" s="890" t="str">
        <f t="shared" si="202"/>
        <v/>
      </c>
      <c r="I2000" s="983"/>
      <c r="J2000" s="923"/>
      <c r="K2000" s="922"/>
      <c r="L2000" s="922"/>
      <c r="M2000" s="922"/>
      <c r="N2000" s="924"/>
      <c r="O2000" s="926"/>
      <c r="P2000" s="926"/>
      <c r="Q2000" s="926"/>
      <c r="R2000" s="926"/>
      <c r="S2000" s="926"/>
      <c r="T2000" s="926"/>
      <c r="U2000" s="926"/>
      <c r="V2000" s="926"/>
      <c r="W2000" s="926"/>
      <c r="X2000" s="926"/>
      <c r="Y2000" s="926"/>
      <c r="Z2000" s="926"/>
      <c r="AA2000" s="926"/>
      <c r="AB2000" s="926"/>
      <c r="AC2000" s="926"/>
      <c r="AD2000" s="926"/>
      <c r="AE2000" s="926"/>
    </row>
    <row r="2001" spans="1:31" ht="15" customHeight="1" x14ac:dyDescent="0.2">
      <c r="A2001" s="1032" t="str">
        <f t="shared" si="200"/>
        <v>Insert Room Name First</v>
      </c>
      <c r="B2001" s="938"/>
      <c r="C2001" s="891"/>
      <c r="D2001" s="891"/>
      <c r="E2001" s="984">
        <f t="shared" si="201"/>
        <v>0</v>
      </c>
      <c r="F2001" s="890">
        <f>IF(A2001="Insert Room Name First",0,ROUND(E2001/VLOOKUP(A2001,'Teaching Areas'!$A$2:$B$15,2,FALSE),0))</f>
        <v>0</v>
      </c>
      <c r="G2001" s="891"/>
      <c r="H2001" s="890" t="str">
        <f t="shared" si="202"/>
        <v/>
      </c>
      <c r="I2001" s="983"/>
      <c r="J2001" s="923"/>
      <c r="K2001" s="922"/>
      <c r="L2001" s="922"/>
      <c r="M2001" s="922"/>
      <c r="N2001" s="924"/>
      <c r="O2001" s="926"/>
      <c r="P2001" s="926"/>
      <c r="Q2001" s="926"/>
      <c r="R2001" s="926"/>
      <c r="S2001" s="926"/>
      <c r="T2001" s="926"/>
      <c r="U2001" s="926"/>
      <c r="V2001" s="926"/>
      <c r="W2001" s="926"/>
      <c r="X2001" s="926"/>
      <c r="Y2001" s="926"/>
      <c r="Z2001" s="926"/>
      <c r="AA2001" s="926"/>
      <c r="AB2001" s="926"/>
      <c r="AC2001" s="926"/>
      <c r="AD2001" s="926"/>
      <c r="AE2001" s="926"/>
    </row>
    <row r="2002" spans="1:31" ht="15" customHeight="1" x14ac:dyDescent="0.2">
      <c r="A2002" s="1032" t="str">
        <f t="shared" si="200"/>
        <v>Insert Room Name First</v>
      </c>
      <c r="B2002" s="938"/>
      <c r="C2002" s="891"/>
      <c r="D2002" s="891"/>
      <c r="E2002" s="984">
        <f t="shared" si="201"/>
        <v>0</v>
      </c>
      <c r="F2002" s="890">
        <f>IF(A2002="Insert Room Name First",0,ROUND(E2002/VLOOKUP(A2002,'Teaching Areas'!$A$2:$B$15,2,FALSE),0))</f>
        <v>0</v>
      </c>
      <c r="G2002" s="891"/>
      <c r="H2002" s="890" t="str">
        <f t="shared" si="202"/>
        <v/>
      </c>
      <c r="I2002" s="983"/>
      <c r="J2002" s="923"/>
      <c r="K2002" s="922"/>
      <c r="L2002" s="922"/>
      <c r="M2002" s="922"/>
      <c r="N2002" s="924"/>
      <c r="O2002" s="926"/>
      <c r="P2002" s="926"/>
      <c r="Q2002" s="926"/>
      <c r="R2002" s="926"/>
      <c r="S2002" s="926"/>
      <c r="T2002" s="926"/>
      <c r="U2002" s="926"/>
      <c r="V2002" s="926"/>
      <c r="W2002" s="926"/>
      <c r="X2002" s="926"/>
      <c r="Y2002" s="926"/>
      <c r="Z2002" s="926"/>
      <c r="AA2002" s="926"/>
      <c r="AB2002" s="926"/>
      <c r="AC2002" s="926"/>
      <c r="AD2002" s="926"/>
      <c r="AE2002" s="926"/>
    </row>
    <row r="2003" spans="1:31" ht="15" customHeight="1" x14ac:dyDescent="0.2">
      <c r="A2003" s="1032" t="str">
        <f t="shared" si="200"/>
        <v>Insert Room Name First</v>
      </c>
      <c r="B2003" s="938"/>
      <c r="C2003" s="891"/>
      <c r="D2003" s="891"/>
      <c r="E2003" s="984">
        <f t="shared" si="201"/>
        <v>0</v>
      </c>
      <c r="F2003" s="890">
        <f>IF(A2003="Insert Room Name First",0,ROUND(E2003/VLOOKUP(A2003,'Teaching Areas'!$A$2:$B$15,2,FALSE),0))</f>
        <v>0</v>
      </c>
      <c r="G2003" s="891"/>
      <c r="H2003" s="890" t="str">
        <f t="shared" si="202"/>
        <v/>
      </c>
      <c r="I2003" s="983"/>
      <c r="J2003" s="923"/>
      <c r="K2003" s="922"/>
      <c r="L2003" s="922"/>
      <c r="M2003" s="922"/>
      <c r="N2003" s="924"/>
      <c r="O2003" s="926"/>
      <c r="P2003" s="926"/>
      <c r="Q2003" s="926"/>
      <c r="R2003" s="926"/>
      <c r="S2003" s="926"/>
      <c r="T2003" s="926"/>
      <c r="U2003" s="926"/>
      <c r="V2003" s="926"/>
      <c r="W2003" s="926"/>
      <c r="X2003" s="926"/>
      <c r="Y2003" s="926"/>
      <c r="Z2003" s="926"/>
      <c r="AA2003" s="926"/>
      <c r="AB2003" s="926"/>
      <c r="AC2003" s="926"/>
      <c r="AD2003" s="926"/>
      <c r="AE2003" s="926"/>
    </row>
    <row r="2004" spans="1:31" ht="15" customHeight="1" x14ac:dyDescent="0.2">
      <c r="A2004" s="1032" t="str">
        <f t="shared" si="200"/>
        <v>Insert Room Name First</v>
      </c>
      <c r="B2004" s="938"/>
      <c r="C2004" s="891"/>
      <c r="D2004" s="891"/>
      <c r="E2004" s="984">
        <f t="shared" si="201"/>
        <v>0</v>
      </c>
      <c r="F2004" s="890">
        <f>IF(A2004="Insert Room Name First",0,ROUND(E2004/VLOOKUP(A2004,'Teaching Areas'!$A$2:$B$15,2,FALSE),0))</f>
        <v>0</v>
      </c>
      <c r="G2004" s="891"/>
      <c r="H2004" s="890" t="str">
        <f t="shared" si="202"/>
        <v/>
      </c>
      <c r="I2004" s="983"/>
      <c r="J2004" s="923"/>
      <c r="K2004" s="922"/>
      <c r="L2004" s="922"/>
      <c r="M2004" s="922"/>
      <c r="N2004" s="924"/>
      <c r="O2004" s="926"/>
      <c r="P2004" s="926"/>
      <c r="Q2004" s="926"/>
      <c r="R2004" s="926"/>
      <c r="S2004" s="926"/>
      <c r="T2004" s="926"/>
      <c r="U2004" s="926"/>
      <c r="V2004" s="926"/>
      <c r="W2004" s="926"/>
      <c r="X2004" s="926"/>
      <c r="Y2004" s="926"/>
      <c r="Z2004" s="926"/>
      <c r="AA2004" s="926"/>
      <c r="AB2004" s="926"/>
      <c r="AC2004" s="926"/>
      <c r="AD2004" s="926"/>
      <c r="AE2004" s="926"/>
    </row>
    <row r="2005" spans="1:31" ht="15" customHeight="1" x14ac:dyDescent="0.2">
      <c r="A2005" s="1032" t="str">
        <f t="shared" si="200"/>
        <v>Insert Room Name First</v>
      </c>
      <c r="B2005" s="938"/>
      <c r="C2005" s="891"/>
      <c r="D2005" s="891"/>
      <c r="E2005" s="984">
        <f t="shared" si="201"/>
        <v>0</v>
      </c>
      <c r="F2005" s="890">
        <f>IF(A2005="Insert Room Name First",0,ROUND(E2005/VLOOKUP(A2005,'Teaching Areas'!$A$2:$B$15,2,FALSE),0))</f>
        <v>0</v>
      </c>
      <c r="G2005" s="891"/>
      <c r="H2005" s="890" t="str">
        <f t="shared" si="202"/>
        <v/>
      </c>
      <c r="I2005" s="983"/>
      <c r="J2005" s="923"/>
      <c r="K2005" s="922"/>
      <c r="L2005" s="922"/>
      <c r="M2005" s="922"/>
      <c r="N2005" s="924"/>
      <c r="O2005" s="926"/>
      <c r="P2005" s="926"/>
      <c r="Q2005" s="926"/>
      <c r="R2005" s="926"/>
      <c r="S2005" s="926"/>
      <c r="T2005" s="926"/>
      <c r="U2005" s="926"/>
      <c r="V2005" s="926"/>
      <c r="W2005" s="926"/>
      <c r="X2005" s="926"/>
      <c r="Y2005" s="926"/>
      <c r="Z2005" s="926"/>
      <c r="AA2005" s="926"/>
      <c r="AB2005" s="926"/>
      <c r="AC2005" s="926"/>
      <c r="AD2005" s="926"/>
      <c r="AE2005" s="926"/>
    </row>
    <row r="2006" spans="1:31" ht="15" customHeight="1" x14ac:dyDescent="0.2">
      <c r="A2006" s="1032" t="str">
        <f t="shared" si="200"/>
        <v>Insert Room Name First</v>
      </c>
      <c r="B2006" s="938"/>
      <c r="C2006" s="891"/>
      <c r="D2006" s="891"/>
      <c r="E2006" s="984">
        <f t="shared" si="201"/>
        <v>0</v>
      </c>
      <c r="F2006" s="890">
        <f>IF(A2006="Insert Room Name First",0,ROUND(E2006/VLOOKUP(A2006,'Teaching Areas'!$A$2:$B$15,2,FALSE),0))</f>
        <v>0</v>
      </c>
      <c r="G2006" s="891"/>
      <c r="H2006" s="890" t="str">
        <f t="shared" si="202"/>
        <v/>
      </c>
      <c r="I2006" s="983"/>
      <c r="J2006" s="923"/>
      <c r="K2006" s="922"/>
      <c r="L2006" s="922"/>
      <c r="M2006" s="922"/>
      <c r="N2006" s="924"/>
      <c r="O2006" s="926"/>
      <c r="P2006" s="926"/>
      <c r="Q2006" s="926"/>
      <c r="R2006" s="926"/>
      <c r="S2006" s="926"/>
      <c r="T2006" s="926"/>
      <c r="U2006" s="926"/>
      <c r="V2006" s="926"/>
      <c r="W2006" s="926"/>
      <c r="X2006" s="926"/>
      <c r="Y2006" s="926"/>
      <c r="Z2006" s="926"/>
      <c r="AA2006" s="926"/>
      <c r="AB2006" s="926"/>
      <c r="AC2006" s="926"/>
      <c r="AD2006" s="926"/>
      <c r="AE2006" s="926"/>
    </row>
    <row r="2007" spans="1:31" ht="15" customHeight="1" x14ac:dyDescent="0.2">
      <c r="A2007" s="1032" t="str">
        <f t="shared" si="200"/>
        <v>Insert Room Name First</v>
      </c>
      <c r="B2007" s="938"/>
      <c r="C2007" s="891"/>
      <c r="D2007" s="891"/>
      <c r="E2007" s="984">
        <f t="shared" si="201"/>
        <v>0</v>
      </c>
      <c r="F2007" s="890">
        <f>IF(A2007="Insert Room Name First",0,ROUND(E2007/VLOOKUP(A2007,'Teaching Areas'!$A$2:$B$15,2,FALSE),0))</f>
        <v>0</v>
      </c>
      <c r="G2007" s="891"/>
      <c r="H2007" s="890" t="str">
        <f t="shared" si="202"/>
        <v/>
      </c>
      <c r="I2007" s="983"/>
      <c r="J2007" s="923"/>
      <c r="K2007" s="922"/>
      <c r="L2007" s="922"/>
      <c r="M2007" s="922"/>
      <c r="N2007" s="924"/>
      <c r="O2007" s="926"/>
      <c r="P2007" s="926"/>
      <c r="Q2007" s="926"/>
      <c r="R2007" s="926"/>
      <c r="S2007" s="926"/>
      <c r="T2007" s="926"/>
      <c r="U2007" s="926"/>
      <c r="V2007" s="926"/>
      <c r="W2007" s="926"/>
      <c r="X2007" s="926"/>
      <c r="Y2007" s="926"/>
      <c r="Z2007" s="926"/>
      <c r="AA2007" s="926"/>
      <c r="AB2007" s="926"/>
      <c r="AC2007" s="926"/>
      <c r="AD2007" s="926"/>
      <c r="AE2007" s="926"/>
    </row>
    <row r="2008" spans="1:31" ht="15" customHeight="1" x14ac:dyDescent="0.2">
      <c r="A2008" s="1032" t="str">
        <f t="shared" si="200"/>
        <v>Insert Room Name First</v>
      </c>
      <c r="B2008" s="938"/>
      <c r="C2008" s="891"/>
      <c r="D2008" s="891"/>
      <c r="E2008" s="984">
        <f t="shared" si="201"/>
        <v>0</v>
      </c>
      <c r="F2008" s="890">
        <f>IF(A2008="Insert Room Name First",0,ROUND(E2008/VLOOKUP(A2008,'Teaching Areas'!$A$2:$B$15,2,FALSE),0))</f>
        <v>0</v>
      </c>
      <c r="G2008" s="891"/>
      <c r="H2008" s="890" t="str">
        <f t="shared" si="202"/>
        <v/>
      </c>
      <c r="I2008" s="983"/>
      <c r="J2008" s="923"/>
      <c r="K2008" s="922"/>
      <c r="L2008" s="922"/>
      <c r="M2008" s="922"/>
      <c r="N2008" s="924"/>
      <c r="O2008" s="926"/>
      <c r="P2008" s="926"/>
      <c r="Q2008" s="926"/>
      <c r="R2008" s="926"/>
      <c r="S2008" s="926"/>
      <c r="T2008" s="926"/>
      <c r="U2008" s="926"/>
      <c r="V2008" s="926"/>
      <c r="W2008" s="926"/>
      <c r="X2008" s="926"/>
      <c r="Y2008" s="926"/>
      <c r="Z2008" s="926"/>
      <c r="AA2008" s="926"/>
      <c r="AB2008" s="926"/>
      <c r="AC2008" s="926"/>
      <c r="AD2008" s="926"/>
      <c r="AE2008" s="926"/>
    </row>
    <row r="2009" spans="1:31" ht="15" customHeight="1" x14ac:dyDescent="0.2">
      <c r="A2009" s="1032" t="str">
        <f t="shared" si="200"/>
        <v>Insert Room Name First</v>
      </c>
      <c r="B2009" s="938"/>
      <c r="C2009" s="891"/>
      <c r="D2009" s="891"/>
      <c r="E2009" s="984">
        <f t="shared" si="201"/>
        <v>0</v>
      </c>
      <c r="F2009" s="890">
        <f>IF(A2009="Insert Room Name First",0,ROUND(E2009/VLOOKUP(A2009,'Teaching Areas'!$A$2:$B$15,2,FALSE),0))</f>
        <v>0</v>
      </c>
      <c r="G2009" s="891"/>
      <c r="H2009" s="890" t="str">
        <f t="shared" si="202"/>
        <v/>
      </c>
      <c r="I2009" s="983"/>
      <c r="J2009" s="923"/>
      <c r="K2009" s="922"/>
      <c r="L2009" s="922"/>
      <c r="M2009" s="922"/>
      <c r="N2009" s="924"/>
      <c r="O2009" s="926"/>
      <c r="P2009" s="926"/>
      <c r="Q2009" s="926"/>
      <c r="R2009" s="926"/>
      <c r="S2009" s="926"/>
      <c r="T2009" s="926"/>
      <c r="U2009" s="926"/>
      <c r="V2009" s="926"/>
      <c r="W2009" s="926"/>
      <c r="X2009" s="926"/>
      <c r="Y2009" s="926"/>
      <c r="Z2009" s="926"/>
      <c r="AA2009" s="926"/>
      <c r="AB2009" s="926"/>
      <c r="AC2009" s="926"/>
      <c r="AD2009" s="926"/>
      <c r="AE2009" s="926"/>
    </row>
    <row r="2010" spans="1:31" ht="15" customHeight="1" x14ac:dyDescent="0.2">
      <c r="A2010" s="1032" t="str">
        <f t="shared" si="200"/>
        <v>Insert Room Name First</v>
      </c>
      <c r="B2010" s="939"/>
      <c r="C2010" s="891"/>
      <c r="D2010" s="891"/>
      <c r="E2010" s="984">
        <f t="shared" si="201"/>
        <v>0</v>
      </c>
      <c r="F2010" s="890">
        <f>IF(A2010="Insert Room Name First",0,ROUND(E2010/VLOOKUP(A2010,'Teaching Areas'!$A$2:$B$15,2,FALSE),0))</f>
        <v>0</v>
      </c>
      <c r="G2010" s="892"/>
      <c r="H2010" s="890" t="str">
        <f t="shared" si="202"/>
        <v/>
      </c>
      <c r="I2010" s="985"/>
      <c r="J2010" s="923"/>
      <c r="K2010" s="922"/>
      <c r="L2010" s="922"/>
      <c r="M2010" s="922"/>
      <c r="N2010" s="924"/>
      <c r="O2010" s="926"/>
      <c r="P2010" s="926"/>
      <c r="Q2010" s="926"/>
      <c r="R2010" s="926"/>
      <c r="S2010" s="926"/>
      <c r="T2010" s="926"/>
      <c r="U2010" s="926"/>
      <c r="V2010" s="926"/>
      <c r="W2010" s="926"/>
      <c r="X2010" s="926"/>
      <c r="Y2010" s="926"/>
      <c r="Z2010" s="926"/>
      <c r="AA2010" s="926"/>
      <c r="AB2010" s="926"/>
      <c r="AC2010" s="926"/>
      <c r="AD2010" s="926"/>
      <c r="AE2010" s="926"/>
    </row>
    <row r="2011" spans="1:31" ht="15" customHeight="1" x14ac:dyDescent="0.2">
      <c r="A2011" s="1032" t="str">
        <f t="shared" si="200"/>
        <v>Insert Room Name First</v>
      </c>
      <c r="B2011" s="939"/>
      <c r="C2011" s="891"/>
      <c r="D2011" s="891"/>
      <c r="E2011" s="984">
        <f t="shared" si="201"/>
        <v>0</v>
      </c>
      <c r="F2011" s="890">
        <f>IF(A2011="Insert Room Name First",0,ROUND(E2011/VLOOKUP(A2011,'Teaching Areas'!$A$2:$B$15,2,FALSE),0))</f>
        <v>0</v>
      </c>
      <c r="G2011" s="892"/>
      <c r="H2011" s="890" t="str">
        <f t="shared" si="202"/>
        <v/>
      </c>
      <c r="I2011" s="985"/>
      <c r="J2011" s="923"/>
      <c r="K2011" s="922"/>
      <c r="L2011" s="922"/>
      <c r="M2011" s="922"/>
      <c r="N2011" s="924"/>
      <c r="O2011" s="926"/>
      <c r="P2011" s="926"/>
      <c r="Q2011" s="926"/>
      <c r="R2011" s="926"/>
      <c r="S2011" s="926"/>
      <c r="T2011" s="926"/>
      <c r="U2011" s="926"/>
      <c r="V2011" s="926"/>
      <c r="W2011" s="926"/>
      <c r="X2011" s="926"/>
      <c r="Y2011" s="926"/>
      <c r="Z2011" s="926"/>
      <c r="AA2011" s="926"/>
      <c r="AB2011" s="926"/>
      <c r="AC2011" s="926"/>
      <c r="AD2011" s="926"/>
      <c r="AE2011" s="926"/>
    </row>
    <row r="2012" spans="1:31" ht="15" customHeight="1" x14ac:dyDescent="0.2">
      <c r="A2012" s="1032" t="str">
        <f t="shared" si="200"/>
        <v>Insert Room Name First</v>
      </c>
      <c r="B2012" s="938"/>
      <c r="C2012" s="891"/>
      <c r="D2012" s="891"/>
      <c r="E2012" s="984">
        <f t="shared" si="201"/>
        <v>0</v>
      </c>
      <c r="F2012" s="890">
        <f>IF(A2012="Insert Room Name First",0,ROUND(E2012/VLOOKUP(A2012,'Teaching Areas'!$A$2:$B$15,2,FALSE),0))</f>
        <v>0</v>
      </c>
      <c r="G2012" s="891"/>
      <c r="H2012" s="890" t="str">
        <f t="shared" si="202"/>
        <v/>
      </c>
      <c r="I2012" s="983"/>
      <c r="J2012" s="923"/>
      <c r="K2012" s="922"/>
      <c r="L2012" s="922"/>
      <c r="M2012" s="922"/>
      <c r="N2012" s="924"/>
      <c r="O2012" s="926"/>
      <c r="P2012" s="926"/>
      <c r="Q2012" s="926"/>
      <c r="R2012" s="926"/>
      <c r="S2012" s="926"/>
      <c r="T2012" s="926"/>
      <c r="U2012" s="926"/>
      <c r="V2012" s="926"/>
      <c r="W2012" s="926"/>
      <c r="X2012" s="926"/>
      <c r="Y2012" s="926"/>
      <c r="Z2012" s="926"/>
      <c r="AA2012" s="926"/>
      <c r="AB2012" s="926"/>
      <c r="AC2012" s="926"/>
      <c r="AD2012" s="926"/>
      <c r="AE2012" s="926"/>
    </row>
    <row r="2013" spans="1:31" ht="15" customHeight="1" x14ac:dyDescent="0.2">
      <c r="A2013" s="1032" t="str">
        <f t="shared" si="200"/>
        <v>Insert Room Name First</v>
      </c>
      <c r="B2013" s="938"/>
      <c r="C2013" s="891"/>
      <c r="D2013" s="891"/>
      <c r="E2013" s="984">
        <f t="shared" si="201"/>
        <v>0</v>
      </c>
      <c r="F2013" s="890">
        <f>IF(A2013="Insert Room Name First",0,ROUND(E2013/VLOOKUP(A2013,'Teaching Areas'!$A$2:$B$15,2,FALSE),0))</f>
        <v>0</v>
      </c>
      <c r="G2013" s="891"/>
      <c r="H2013" s="890" t="str">
        <f t="shared" si="202"/>
        <v/>
      </c>
      <c r="I2013" s="983"/>
      <c r="J2013" s="923"/>
      <c r="K2013" s="922"/>
      <c r="L2013" s="922"/>
      <c r="M2013" s="922"/>
      <c r="N2013" s="924"/>
      <c r="O2013" s="926"/>
      <c r="P2013" s="926"/>
      <c r="Q2013" s="926"/>
      <c r="R2013" s="926"/>
      <c r="S2013" s="926"/>
      <c r="T2013" s="926"/>
      <c r="U2013" s="926"/>
      <c r="V2013" s="926"/>
      <c r="W2013" s="926"/>
      <c r="X2013" s="926"/>
      <c r="Y2013" s="926"/>
      <c r="Z2013" s="926"/>
      <c r="AA2013" s="926"/>
      <c r="AB2013" s="926"/>
      <c r="AC2013" s="926"/>
      <c r="AD2013" s="926"/>
      <c r="AE2013" s="926"/>
    </row>
    <row r="2014" spans="1:31" ht="15" customHeight="1" x14ac:dyDescent="0.2">
      <c r="A2014" s="1032" t="str">
        <f t="shared" si="200"/>
        <v>Insert Room Name First</v>
      </c>
      <c r="B2014" s="938"/>
      <c r="C2014" s="891"/>
      <c r="D2014" s="891"/>
      <c r="E2014" s="984">
        <f t="shared" si="201"/>
        <v>0</v>
      </c>
      <c r="F2014" s="890">
        <f>IF(A2014="Insert Room Name First",0,ROUND(E2014/VLOOKUP(A2014,'Teaching Areas'!$A$2:$B$15,2,FALSE),0))</f>
        <v>0</v>
      </c>
      <c r="G2014" s="891"/>
      <c r="H2014" s="890" t="str">
        <f t="shared" si="202"/>
        <v/>
      </c>
      <c r="I2014" s="983"/>
      <c r="J2014" s="923"/>
      <c r="K2014" s="922"/>
      <c r="L2014" s="922"/>
      <c r="M2014" s="922"/>
      <c r="N2014" s="924"/>
      <c r="O2014" s="926"/>
      <c r="P2014" s="926"/>
      <c r="Q2014" s="926"/>
      <c r="R2014" s="926"/>
      <c r="S2014" s="926"/>
      <c r="T2014" s="926"/>
      <c r="U2014" s="926"/>
      <c r="V2014" s="926"/>
      <c r="W2014" s="926"/>
      <c r="X2014" s="926"/>
      <c r="Y2014" s="926"/>
      <c r="Z2014" s="926"/>
      <c r="AA2014" s="926"/>
      <c r="AB2014" s="926"/>
      <c r="AC2014" s="926"/>
      <c r="AD2014" s="926"/>
      <c r="AE2014" s="926"/>
    </row>
    <row r="2015" spans="1:31" ht="15" customHeight="1" x14ac:dyDescent="0.2">
      <c r="A2015" s="1032" t="str">
        <f t="shared" si="200"/>
        <v>Insert Room Name First</v>
      </c>
      <c r="B2015" s="938"/>
      <c r="C2015" s="891"/>
      <c r="D2015" s="891"/>
      <c r="E2015" s="984">
        <f t="shared" si="201"/>
        <v>0</v>
      </c>
      <c r="F2015" s="890">
        <f>IF(A2015="Insert Room Name First",0,ROUND(E2015/VLOOKUP(A2015,'Teaching Areas'!$A$2:$B$15,2,FALSE),0))</f>
        <v>0</v>
      </c>
      <c r="G2015" s="891"/>
      <c r="H2015" s="890" t="str">
        <f t="shared" si="202"/>
        <v/>
      </c>
      <c r="I2015" s="983"/>
      <c r="J2015" s="923"/>
      <c r="K2015" s="922"/>
      <c r="L2015" s="922"/>
      <c r="M2015" s="922"/>
      <c r="N2015" s="924"/>
      <c r="O2015" s="926"/>
      <c r="P2015" s="926"/>
      <c r="Q2015" s="926"/>
      <c r="R2015" s="926"/>
      <c r="S2015" s="926"/>
      <c r="T2015" s="926"/>
      <c r="U2015" s="926"/>
      <c r="V2015" s="926"/>
      <c r="W2015" s="926"/>
      <c r="X2015" s="926"/>
      <c r="Y2015" s="926"/>
      <c r="Z2015" s="926"/>
      <c r="AA2015" s="926"/>
      <c r="AB2015" s="926"/>
      <c r="AC2015" s="926"/>
      <c r="AD2015" s="926"/>
      <c r="AE2015" s="926"/>
    </row>
    <row r="2016" spans="1:31" ht="15" customHeight="1" x14ac:dyDescent="0.2">
      <c r="A2016" s="1032" t="str">
        <f t="shared" si="200"/>
        <v>Insert Room Name First</v>
      </c>
      <c r="B2016" s="938"/>
      <c r="C2016" s="891"/>
      <c r="D2016" s="891"/>
      <c r="E2016" s="984">
        <f t="shared" si="201"/>
        <v>0</v>
      </c>
      <c r="F2016" s="890">
        <f>IF(A2016="Insert Room Name First",0,ROUND(E2016/VLOOKUP(A2016,'Teaching Areas'!$A$2:$B$15,2,FALSE),0))</f>
        <v>0</v>
      </c>
      <c r="G2016" s="891"/>
      <c r="H2016" s="890" t="str">
        <f t="shared" si="202"/>
        <v/>
      </c>
      <c r="I2016" s="983"/>
      <c r="J2016" s="923"/>
      <c r="K2016" s="922"/>
      <c r="L2016" s="922"/>
      <c r="M2016" s="922"/>
      <c r="N2016" s="924"/>
      <c r="O2016" s="926"/>
      <c r="P2016" s="926"/>
      <c r="Q2016" s="926"/>
      <c r="R2016" s="926"/>
      <c r="S2016" s="926"/>
      <c r="T2016" s="926"/>
      <c r="U2016" s="926"/>
      <c r="V2016" s="926"/>
      <c r="W2016" s="926"/>
      <c r="X2016" s="926"/>
      <c r="Y2016" s="926"/>
      <c r="Z2016" s="926"/>
      <c r="AA2016" s="926"/>
      <c r="AB2016" s="926"/>
      <c r="AC2016" s="926"/>
      <c r="AD2016" s="926"/>
      <c r="AE2016" s="926"/>
    </row>
    <row r="2017" spans="1:31" ht="15" customHeight="1" x14ac:dyDescent="0.2">
      <c r="A2017" s="1032" t="str">
        <f t="shared" si="200"/>
        <v>Insert Room Name First</v>
      </c>
      <c r="B2017" s="938"/>
      <c r="C2017" s="891"/>
      <c r="D2017" s="891"/>
      <c r="E2017" s="984">
        <f t="shared" si="201"/>
        <v>0</v>
      </c>
      <c r="F2017" s="890">
        <f>IF(A2017="Insert Room Name First",0,ROUND(E2017/VLOOKUP(A2017,'Teaching Areas'!$A$2:$B$15,2,FALSE),0))</f>
        <v>0</v>
      </c>
      <c r="G2017" s="891"/>
      <c r="H2017" s="890" t="str">
        <f t="shared" si="202"/>
        <v/>
      </c>
      <c r="I2017" s="983"/>
      <c r="J2017" s="923"/>
      <c r="K2017" s="922"/>
      <c r="L2017" s="922"/>
      <c r="M2017" s="922"/>
      <c r="N2017" s="924"/>
      <c r="O2017" s="926"/>
      <c r="P2017" s="926"/>
      <c r="Q2017" s="926"/>
      <c r="R2017" s="926"/>
      <c r="S2017" s="926"/>
      <c r="T2017" s="926"/>
      <c r="U2017" s="926"/>
      <c r="V2017" s="926"/>
      <c r="W2017" s="926"/>
      <c r="X2017" s="926"/>
      <c r="Y2017" s="926"/>
      <c r="Z2017" s="926"/>
      <c r="AA2017" s="926"/>
      <c r="AB2017" s="926"/>
      <c r="AC2017" s="926"/>
      <c r="AD2017" s="926"/>
      <c r="AE2017" s="926"/>
    </row>
    <row r="2018" spans="1:31" ht="15" customHeight="1" x14ac:dyDescent="0.2">
      <c r="A2018" s="1032" t="str">
        <f t="shared" si="200"/>
        <v>Insert Room Name First</v>
      </c>
      <c r="B2018" s="938"/>
      <c r="C2018" s="891"/>
      <c r="D2018" s="891"/>
      <c r="E2018" s="984">
        <f t="shared" si="201"/>
        <v>0</v>
      </c>
      <c r="F2018" s="890">
        <f>IF(A2018="Insert Room Name First",0,ROUND(E2018/VLOOKUP(A2018,'Teaching Areas'!$A$2:$B$15,2,FALSE),0))</f>
        <v>0</v>
      </c>
      <c r="G2018" s="891"/>
      <c r="H2018" s="890" t="str">
        <f t="shared" si="202"/>
        <v/>
      </c>
      <c r="I2018" s="983"/>
      <c r="J2018" s="923"/>
      <c r="K2018" s="922"/>
      <c r="L2018" s="922"/>
      <c r="M2018" s="922"/>
      <c r="N2018" s="924"/>
      <c r="O2018" s="926"/>
      <c r="P2018" s="926"/>
      <c r="Q2018" s="926"/>
      <c r="R2018" s="926"/>
      <c r="S2018" s="926"/>
      <c r="T2018" s="926"/>
      <c r="U2018" s="926"/>
      <c r="V2018" s="926"/>
      <c r="W2018" s="926"/>
      <c r="X2018" s="926"/>
      <c r="Y2018" s="926"/>
      <c r="Z2018" s="926"/>
      <c r="AA2018" s="926"/>
      <c r="AB2018" s="926"/>
      <c r="AC2018" s="926"/>
      <c r="AD2018" s="926"/>
      <c r="AE2018" s="926"/>
    </row>
    <row r="2019" spans="1:31" ht="15" customHeight="1" x14ac:dyDescent="0.2">
      <c r="A2019" s="1032" t="str">
        <f t="shared" si="200"/>
        <v>Insert Room Name First</v>
      </c>
      <c r="B2019" s="938"/>
      <c r="C2019" s="891"/>
      <c r="D2019" s="891"/>
      <c r="E2019" s="984">
        <f t="shared" si="201"/>
        <v>0</v>
      </c>
      <c r="F2019" s="890">
        <f>IF(A2019="Insert Room Name First",0,ROUND(E2019/VLOOKUP(A2019,'Teaching Areas'!$A$2:$B$15,2,FALSE),0))</f>
        <v>0</v>
      </c>
      <c r="G2019" s="891"/>
      <c r="H2019" s="890" t="str">
        <f t="shared" si="202"/>
        <v/>
      </c>
      <c r="I2019" s="983"/>
      <c r="J2019" s="923"/>
      <c r="K2019" s="922"/>
      <c r="L2019" s="922"/>
      <c r="M2019" s="922"/>
      <c r="N2019" s="924"/>
      <c r="O2019" s="926"/>
      <c r="P2019" s="926"/>
      <c r="Q2019" s="926"/>
      <c r="R2019" s="926"/>
      <c r="S2019" s="926"/>
      <c r="T2019" s="926"/>
      <c r="U2019" s="926"/>
      <c r="V2019" s="926"/>
      <c r="W2019" s="926"/>
      <c r="X2019" s="926"/>
      <c r="Y2019" s="926"/>
      <c r="Z2019" s="926"/>
      <c r="AA2019" s="926"/>
      <c r="AB2019" s="926"/>
      <c r="AC2019" s="926"/>
      <c r="AD2019" s="926"/>
      <c r="AE2019" s="926"/>
    </row>
    <row r="2020" spans="1:31" ht="15" customHeight="1" x14ac:dyDescent="0.2">
      <c r="A2020" s="1032" t="str">
        <f t="shared" si="200"/>
        <v>Insert Room Name First</v>
      </c>
      <c r="B2020" s="938"/>
      <c r="C2020" s="891"/>
      <c r="D2020" s="891"/>
      <c r="E2020" s="984">
        <f t="shared" si="201"/>
        <v>0</v>
      </c>
      <c r="F2020" s="890">
        <f>IF(A2020="Insert Room Name First",0,ROUND(E2020/VLOOKUP(A2020,'Teaching Areas'!$A$2:$B$15,2,FALSE),0))</f>
        <v>0</v>
      </c>
      <c r="G2020" s="891"/>
      <c r="H2020" s="890" t="str">
        <f t="shared" si="202"/>
        <v/>
      </c>
      <c r="I2020" s="983"/>
      <c r="J2020" s="923"/>
      <c r="K2020" s="922"/>
      <c r="L2020" s="922"/>
      <c r="M2020" s="922"/>
      <c r="N2020" s="924"/>
      <c r="O2020" s="926"/>
      <c r="P2020" s="926"/>
      <c r="Q2020" s="926"/>
      <c r="R2020" s="926"/>
      <c r="S2020" s="926"/>
      <c r="T2020" s="926"/>
      <c r="U2020" s="926"/>
      <c r="V2020" s="926"/>
      <c r="W2020" s="926"/>
      <c r="X2020" s="926"/>
      <c r="Y2020" s="926"/>
      <c r="Z2020" s="926"/>
      <c r="AA2020" s="926"/>
      <c r="AB2020" s="926"/>
      <c r="AC2020" s="926"/>
      <c r="AD2020" s="926"/>
      <c r="AE2020" s="926"/>
    </row>
    <row r="2021" spans="1:31" ht="15" customHeight="1" x14ac:dyDescent="0.2">
      <c r="A2021" s="1032" t="str">
        <f t="shared" si="200"/>
        <v>Insert Room Name First</v>
      </c>
      <c r="B2021" s="938"/>
      <c r="C2021" s="891"/>
      <c r="D2021" s="891"/>
      <c r="E2021" s="984">
        <f t="shared" si="201"/>
        <v>0</v>
      </c>
      <c r="F2021" s="890">
        <f>IF(A2021="Insert Room Name First",0,ROUND(E2021/VLOOKUP(A2021,'Teaching Areas'!$A$2:$B$15,2,FALSE),0))</f>
        <v>0</v>
      </c>
      <c r="G2021" s="891"/>
      <c r="H2021" s="890" t="str">
        <f t="shared" si="202"/>
        <v/>
      </c>
      <c r="I2021" s="983"/>
      <c r="J2021" s="923"/>
      <c r="K2021" s="922"/>
      <c r="L2021" s="922"/>
      <c r="M2021" s="922"/>
      <c r="N2021" s="924"/>
      <c r="O2021" s="926"/>
      <c r="P2021" s="926"/>
      <c r="Q2021" s="926"/>
      <c r="R2021" s="926"/>
      <c r="S2021" s="926"/>
      <c r="T2021" s="926"/>
      <c r="U2021" s="926"/>
      <c r="V2021" s="926"/>
      <c r="W2021" s="926"/>
      <c r="X2021" s="926"/>
      <c r="Y2021" s="926"/>
      <c r="Z2021" s="926"/>
      <c r="AA2021" s="926"/>
      <c r="AB2021" s="926"/>
      <c r="AC2021" s="926"/>
      <c r="AD2021" s="926"/>
      <c r="AE2021" s="926"/>
    </row>
    <row r="2022" spans="1:31" ht="15" hidden="1" customHeight="1" thickBot="1" x14ac:dyDescent="0.25">
      <c r="A2022" s="1032" t="str">
        <f t="shared" si="200"/>
        <v>Insert Room Name First</v>
      </c>
      <c r="B2022" s="938"/>
      <c r="C2022" s="891"/>
      <c r="D2022" s="891"/>
      <c r="E2022" s="984">
        <f t="shared" si="201"/>
        <v>0</v>
      </c>
      <c r="F2022" s="890">
        <f>IF(A2022="Insert Room Name First",0,ROUND(E2022/VLOOKUP(A2022,'Teaching Areas'!$A$2:$B$15,2,FALSE),0))</f>
        <v>0</v>
      </c>
      <c r="G2022" s="891"/>
      <c r="H2022" s="890" t="str">
        <f t="shared" si="202"/>
        <v/>
      </c>
      <c r="I2022" s="983"/>
      <c r="J2022" s="923"/>
      <c r="K2022" s="922"/>
      <c r="L2022" s="922"/>
      <c r="M2022" s="922"/>
      <c r="N2022" s="924"/>
      <c r="O2022" s="926"/>
      <c r="P2022" s="926"/>
      <c r="Q2022" s="926"/>
      <c r="R2022" s="926"/>
      <c r="S2022" s="926"/>
      <c r="T2022" s="926"/>
      <c r="U2022" s="926"/>
      <c r="V2022" s="926"/>
      <c r="W2022" s="926"/>
      <c r="X2022" s="926"/>
      <c r="Y2022" s="926"/>
      <c r="Z2022" s="926"/>
      <c r="AA2022" s="926"/>
      <c r="AB2022" s="926"/>
      <c r="AC2022" s="926"/>
      <c r="AD2022" s="926"/>
      <c r="AE2022" s="926"/>
    </row>
    <row r="2023" spans="1:31" ht="15" hidden="1" customHeight="1" thickBot="1" x14ac:dyDescent="0.25">
      <c r="A2023" s="1032" t="str">
        <f t="shared" si="200"/>
        <v>Insert Room Name First</v>
      </c>
      <c r="B2023" s="938"/>
      <c r="C2023" s="891"/>
      <c r="D2023" s="891"/>
      <c r="E2023" s="984">
        <f t="shared" si="201"/>
        <v>0</v>
      </c>
      <c r="F2023" s="890">
        <f>IF(A2023="Insert Room Name First",0,ROUND(E2023/VLOOKUP(A2023,'Teaching Areas'!$A$2:$B$15,2,FALSE),0))</f>
        <v>0</v>
      </c>
      <c r="G2023" s="891"/>
      <c r="H2023" s="890" t="str">
        <f t="shared" si="202"/>
        <v/>
      </c>
      <c r="I2023" s="983"/>
      <c r="J2023" s="923"/>
      <c r="K2023" s="922"/>
      <c r="L2023" s="922"/>
      <c r="M2023" s="922"/>
      <c r="N2023" s="924"/>
      <c r="O2023" s="926"/>
      <c r="P2023" s="926"/>
      <c r="Q2023" s="926"/>
      <c r="R2023" s="926"/>
      <c r="S2023" s="926"/>
      <c r="T2023" s="926"/>
      <c r="U2023" s="926"/>
      <c r="V2023" s="926"/>
      <c r="W2023" s="926"/>
      <c r="X2023" s="926"/>
      <c r="Y2023" s="926"/>
      <c r="Z2023" s="926"/>
      <c r="AA2023" s="926"/>
      <c r="AB2023" s="926"/>
      <c r="AC2023" s="926"/>
      <c r="AD2023" s="926"/>
      <c r="AE2023" s="926"/>
    </row>
    <row r="2024" spans="1:31" ht="15" hidden="1" customHeight="1" thickBot="1" x14ac:dyDescent="0.25">
      <c r="A2024" s="1032" t="str">
        <f t="shared" si="200"/>
        <v>Insert Room Name First</v>
      </c>
      <c r="B2024" s="938"/>
      <c r="C2024" s="891"/>
      <c r="D2024" s="891"/>
      <c r="E2024" s="984">
        <f t="shared" si="201"/>
        <v>0</v>
      </c>
      <c r="F2024" s="890">
        <f>IF(A2024="Insert Room Name First",0,ROUND(E2024/VLOOKUP(A2024,'Teaching Areas'!$A$2:$B$15,2,FALSE),0))</f>
        <v>0</v>
      </c>
      <c r="G2024" s="891"/>
      <c r="H2024" s="890" t="str">
        <f t="shared" si="202"/>
        <v/>
      </c>
      <c r="I2024" s="983"/>
      <c r="J2024" s="923"/>
      <c r="K2024" s="922"/>
      <c r="L2024" s="922"/>
      <c r="M2024" s="922"/>
      <c r="N2024" s="924"/>
      <c r="O2024" s="926"/>
      <c r="P2024" s="926"/>
      <c r="Q2024" s="926"/>
      <c r="R2024" s="926"/>
      <c r="S2024" s="926"/>
      <c r="T2024" s="926"/>
      <c r="U2024" s="926"/>
      <c r="V2024" s="926"/>
      <c r="W2024" s="926"/>
      <c r="X2024" s="926"/>
      <c r="Y2024" s="926"/>
      <c r="Z2024" s="926"/>
      <c r="AA2024" s="926"/>
      <c r="AB2024" s="926"/>
      <c r="AC2024" s="926"/>
      <c r="AD2024" s="926"/>
      <c r="AE2024" s="926"/>
    </row>
    <row r="2025" spans="1:31" ht="15" hidden="1" customHeight="1" thickBot="1" x14ac:dyDescent="0.25">
      <c r="A2025" s="1032" t="str">
        <f t="shared" si="200"/>
        <v>Insert Room Name First</v>
      </c>
      <c r="B2025" s="938"/>
      <c r="C2025" s="891"/>
      <c r="D2025" s="891"/>
      <c r="E2025" s="984">
        <f t="shared" si="201"/>
        <v>0</v>
      </c>
      <c r="F2025" s="890">
        <f>IF(A2025="Insert Room Name First",0,ROUND(E2025/VLOOKUP(A2025,'Teaching Areas'!$A$2:$B$15,2,FALSE),0))</f>
        <v>0</v>
      </c>
      <c r="G2025" s="891"/>
      <c r="H2025" s="890" t="str">
        <f t="shared" si="202"/>
        <v/>
      </c>
      <c r="I2025" s="983"/>
      <c r="J2025" s="923"/>
      <c r="K2025" s="922"/>
      <c r="L2025" s="922"/>
      <c r="M2025" s="922"/>
      <c r="N2025" s="924"/>
      <c r="O2025" s="926"/>
      <c r="P2025" s="926"/>
      <c r="Q2025" s="926"/>
      <c r="R2025" s="926"/>
      <c r="S2025" s="926"/>
      <c r="T2025" s="926"/>
      <c r="U2025" s="926"/>
      <c r="V2025" s="926"/>
      <c r="W2025" s="926"/>
      <c r="X2025" s="926"/>
      <c r="Y2025" s="926"/>
      <c r="Z2025" s="926"/>
      <c r="AA2025" s="926"/>
      <c r="AB2025" s="926"/>
      <c r="AC2025" s="926"/>
      <c r="AD2025" s="926"/>
      <c r="AE2025" s="926"/>
    </row>
    <row r="2026" spans="1:31" ht="15" hidden="1" customHeight="1" thickBot="1" x14ac:dyDescent="0.25">
      <c r="A2026" s="1032" t="str">
        <f t="shared" si="200"/>
        <v>Insert Room Name First</v>
      </c>
      <c r="B2026" s="938"/>
      <c r="C2026" s="891"/>
      <c r="D2026" s="891"/>
      <c r="E2026" s="984">
        <f t="shared" si="201"/>
        <v>0</v>
      </c>
      <c r="F2026" s="890">
        <f>IF(A2026="Insert Room Name First",0,ROUND(E2026/VLOOKUP(A2026,'Teaching Areas'!$A$2:$B$15,2,FALSE),0))</f>
        <v>0</v>
      </c>
      <c r="G2026" s="891"/>
      <c r="H2026" s="890" t="str">
        <f t="shared" si="202"/>
        <v/>
      </c>
      <c r="I2026" s="983"/>
      <c r="J2026" s="923"/>
      <c r="K2026" s="922"/>
      <c r="L2026" s="922"/>
      <c r="M2026" s="922"/>
      <c r="N2026" s="924"/>
      <c r="O2026" s="926"/>
      <c r="P2026" s="926"/>
      <c r="Q2026" s="926"/>
      <c r="R2026" s="926"/>
      <c r="S2026" s="926"/>
      <c r="T2026" s="926"/>
      <c r="U2026" s="926"/>
      <c r="V2026" s="926"/>
      <c r="W2026" s="926"/>
      <c r="X2026" s="926"/>
      <c r="Y2026" s="926"/>
      <c r="Z2026" s="926"/>
      <c r="AA2026" s="926"/>
      <c r="AB2026" s="926"/>
      <c r="AC2026" s="926"/>
      <c r="AD2026" s="926"/>
      <c r="AE2026" s="926"/>
    </row>
    <row r="2027" spans="1:31" ht="15" hidden="1" customHeight="1" thickBot="1" x14ac:dyDescent="0.25">
      <c r="A2027" s="1032" t="str">
        <f t="shared" si="200"/>
        <v>Insert Room Name First</v>
      </c>
      <c r="B2027" s="938"/>
      <c r="C2027" s="891"/>
      <c r="D2027" s="891"/>
      <c r="E2027" s="984">
        <f t="shared" si="201"/>
        <v>0</v>
      </c>
      <c r="F2027" s="890">
        <f>IF(A2027="Insert Room Name First",0,ROUND(E2027/VLOOKUP(A2027,'Teaching Areas'!$A$2:$B$15,2,FALSE),0))</f>
        <v>0</v>
      </c>
      <c r="G2027" s="891"/>
      <c r="H2027" s="890" t="str">
        <f t="shared" si="202"/>
        <v/>
      </c>
      <c r="I2027" s="983"/>
      <c r="J2027" s="923"/>
      <c r="K2027" s="922"/>
      <c r="L2027" s="922"/>
      <c r="M2027" s="922"/>
      <c r="N2027" s="924"/>
      <c r="O2027" s="926"/>
      <c r="P2027" s="926"/>
      <c r="Q2027" s="926"/>
      <c r="R2027" s="926"/>
      <c r="S2027" s="926"/>
      <c r="T2027" s="926"/>
      <c r="U2027" s="926"/>
      <c r="V2027" s="926"/>
      <c r="W2027" s="926"/>
      <c r="X2027" s="926"/>
      <c r="Y2027" s="926"/>
      <c r="Z2027" s="926"/>
      <c r="AA2027" s="926"/>
      <c r="AB2027" s="926"/>
      <c r="AC2027" s="926"/>
      <c r="AD2027" s="926"/>
      <c r="AE2027" s="926"/>
    </row>
    <row r="2028" spans="1:31" ht="15" hidden="1" customHeight="1" thickBot="1" x14ac:dyDescent="0.25">
      <c r="A2028" s="1032" t="str">
        <f t="shared" si="200"/>
        <v>Insert Room Name First</v>
      </c>
      <c r="B2028" s="938"/>
      <c r="C2028" s="891"/>
      <c r="D2028" s="891"/>
      <c r="E2028" s="984">
        <f t="shared" si="201"/>
        <v>0</v>
      </c>
      <c r="F2028" s="890">
        <f>IF(A2028="Insert Room Name First",0,ROUND(E2028/VLOOKUP(A2028,'Teaching Areas'!$A$2:$B$15,2,FALSE),0))</f>
        <v>0</v>
      </c>
      <c r="G2028" s="891"/>
      <c r="H2028" s="890" t="str">
        <f t="shared" si="202"/>
        <v/>
      </c>
      <c r="I2028" s="983"/>
      <c r="J2028" s="923"/>
      <c r="K2028" s="922"/>
      <c r="L2028" s="922"/>
      <c r="M2028" s="922"/>
      <c r="N2028" s="924"/>
      <c r="O2028" s="926"/>
      <c r="P2028" s="926"/>
      <c r="Q2028" s="926"/>
      <c r="R2028" s="926"/>
      <c r="S2028" s="926"/>
      <c r="T2028" s="926"/>
      <c r="U2028" s="926"/>
      <c r="V2028" s="926"/>
      <c r="W2028" s="926"/>
      <c r="X2028" s="926"/>
      <c r="Y2028" s="926"/>
      <c r="Z2028" s="926"/>
      <c r="AA2028" s="926"/>
      <c r="AB2028" s="926"/>
      <c r="AC2028" s="926"/>
      <c r="AD2028" s="926"/>
      <c r="AE2028" s="926"/>
    </row>
    <row r="2029" spans="1:31" ht="15" hidden="1" customHeight="1" thickBot="1" x14ac:dyDescent="0.25">
      <c r="A2029" s="1032" t="str">
        <f t="shared" si="200"/>
        <v>Insert Room Name First</v>
      </c>
      <c r="B2029" s="938"/>
      <c r="C2029" s="891"/>
      <c r="D2029" s="891"/>
      <c r="E2029" s="984">
        <f t="shared" si="201"/>
        <v>0</v>
      </c>
      <c r="F2029" s="890">
        <f>IF(A2029="Insert Room Name First",0,ROUND(E2029/VLOOKUP(A2029,'Teaching Areas'!$A$2:$B$15,2,FALSE),0))</f>
        <v>0</v>
      </c>
      <c r="G2029" s="891"/>
      <c r="H2029" s="890" t="str">
        <f t="shared" si="202"/>
        <v/>
      </c>
      <c r="I2029" s="983"/>
      <c r="J2029" s="923"/>
      <c r="K2029" s="922"/>
      <c r="L2029" s="922"/>
      <c r="M2029" s="922"/>
      <c r="N2029" s="924"/>
      <c r="O2029" s="926"/>
      <c r="P2029" s="926"/>
      <c r="Q2029" s="926"/>
      <c r="R2029" s="926"/>
      <c r="S2029" s="926"/>
      <c r="T2029" s="926"/>
      <c r="U2029" s="926"/>
      <c r="V2029" s="926"/>
      <c r="W2029" s="926"/>
      <c r="X2029" s="926"/>
      <c r="Y2029" s="926"/>
      <c r="Z2029" s="926"/>
      <c r="AA2029" s="926"/>
      <c r="AB2029" s="926"/>
      <c r="AC2029" s="926"/>
      <c r="AD2029" s="926"/>
      <c r="AE2029" s="926"/>
    </row>
    <row r="2030" spans="1:31" ht="15" hidden="1" customHeight="1" thickBot="1" x14ac:dyDescent="0.25">
      <c r="A2030" s="1032" t="str">
        <f t="shared" si="200"/>
        <v>Insert Room Name First</v>
      </c>
      <c r="B2030" s="939"/>
      <c r="C2030" s="891"/>
      <c r="D2030" s="891"/>
      <c r="E2030" s="984">
        <f t="shared" si="201"/>
        <v>0</v>
      </c>
      <c r="F2030" s="890">
        <f>IF(A2030="Insert Room Name First",0,ROUND(E2030/VLOOKUP(A2030,'Teaching Areas'!$A$2:$B$15,2,FALSE),0))</f>
        <v>0</v>
      </c>
      <c r="G2030" s="892"/>
      <c r="H2030" s="890" t="str">
        <f t="shared" si="202"/>
        <v/>
      </c>
      <c r="I2030" s="985"/>
      <c r="J2030" s="923"/>
      <c r="K2030" s="922"/>
      <c r="L2030" s="922"/>
      <c r="M2030" s="922"/>
      <c r="N2030" s="924"/>
      <c r="O2030" s="926"/>
      <c r="P2030" s="926"/>
      <c r="Q2030" s="926"/>
      <c r="R2030" s="926"/>
      <c r="S2030" s="926"/>
      <c r="T2030" s="926"/>
      <c r="U2030" s="926"/>
      <c r="V2030" s="926"/>
      <c r="W2030" s="926"/>
      <c r="X2030" s="926"/>
      <c r="Y2030" s="926"/>
      <c r="Z2030" s="926"/>
      <c r="AA2030" s="926"/>
      <c r="AB2030" s="926"/>
      <c r="AC2030" s="926"/>
      <c r="AD2030" s="926"/>
      <c r="AE2030" s="926"/>
    </row>
    <row r="2031" spans="1:31" ht="15" hidden="1" customHeight="1" thickBot="1" x14ac:dyDescent="0.25">
      <c r="A2031" s="1032" t="str">
        <f t="shared" si="200"/>
        <v>Insert Room Name First</v>
      </c>
      <c r="B2031" s="939"/>
      <c r="C2031" s="891"/>
      <c r="D2031" s="891"/>
      <c r="E2031" s="984">
        <f t="shared" si="201"/>
        <v>0</v>
      </c>
      <c r="F2031" s="890">
        <f>IF(A2031="Insert Room Name First",0,ROUND(E2031/VLOOKUP(A2031,'Teaching Areas'!$A$2:$B$15,2,FALSE),0))</f>
        <v>0</v>
      </c>
      <c r="G2031" s="892"/>
      <c r="H2031" s="890" t="str">
        <f t="shared" si="202"/>
        <v/>
      </c>
      <c r="I2031" s="985"/>
      <c r="J2031" s="923"/>
      <c r="K2031" s="922"/>
      <c r="L2031" s="922"/>
      <c r="M2031" s="922"/>
      <c r="N2031" s="924"/>
      <c r="O2031" s="926"/>
      <c r="P2031" s="926"/>
      <c r="Q2031" s="926"/>
      <c r="R2031" s="926"/>
      <c r="S2031" s="926"/>
      <c r="T2031" s="926"/>
      <c r="U2031" s="926"/>
      <c r="V2031" s="926"/>
      <c r="W2031" s="926"/>
      <c r="X2031" s="926"/>
      <c r="Y2031" s="926"/>
      <c r="Z2031" s="926"/>
      <c r="AA2031" s="926"/>
      <c r="AB2031" s="926"/>
      <c r="AC2031" s="926"/>
      <c r="AD2031" s="926"/>
      <c r="AE2031" s="926"/>
    </row>
    <row r="2032" spans="1:31" ht="15" hidden="1" customHeight="1" thickBot="1" x14ac:dyDescent="0.25">
      <c r="A2032" s="1032" t="str">
        <f t="shared" si="200"/>
        <v>Insert Room Name First</v>
      </c>
      <c r="B2032" s="938"/>
      <c r="C2032" s="891"/>
      <c r="D2032" s="891"/>
      <c r="E2032" s="984">
        <f t="shared" si="201"/>
        <v>0</v>
      </c>
      <c r="F2032" s="890">
        <f>IF(A2032="Insert Room Name First",0,ROUND(E2032/VLOOKUP(A2032,'Teaching Areas'!$A$2:$B$15,2,FALSE),0))</f>
        <v>0</v>
      </c>
      <c r="G2032" s="891"/>
      <c r="H2032" s="890" t="str">
        <f t="shared" si="202"/>
        <v/>
      </c>
      <c r="I2032" s="983"/>
      <c r="J2032" s="923"/>
      <c r="K2032" s="922"/>
      <c r="L2032" s="922"/>
      <c r="M2032" s="922"/>
      <c r="N2032" s="924"/>
      <c r="O2032" s="926"/>
      <c r="P2032" s="926"/>
      <c r="Q2032" s="926"/>
      <c r="R2032" s="926"/>
      <c r="S2032" s="926"/>
      <c r="T2032" s="926"/>
      <c r="U2032" s="926"/>
      <c r="V2032" s="926"/>
      <c r="W2032" s="926"/>
      <c r="X2032" s="926"/>
      <c r="Y2032" s="926"/>
      <c r="Z2032" s="926"/>
      <c r="AA2032" s="926"/>
      <c r="AB2032" s="926"/>
      <c r="AC2032" s="926"/>
      <c r="AD2032" s="926"/>
      <c r="AE2032" s="926"/>
    </row>
    <row r="2033" spans="1:31" ht="15" hidden="1" customHeight="1" thickBot="1" x14ac:dyDescent="0.25">
      <c r="A2033" s="1032" t="str">
        <f t="shared" si="200"/>
        <v>Insert Room Name First</v>
      </c>
      <c r="B2033" s="938"/>
      <c r="C2033" s="891"/>
      <c r="D2033" s="891"/>
      <c r="E2033" s="984">
        <f t="shared" si="201"/>
        <v>0</v>
      </c>
      <c r="F2033" s="890">
        <f>IF(A2033="Insert Room Name First",0,ROUND(E2033/VLOOKUP(A2033,'Teaching Areas'!$A$2:$B$15,2,FALSE),0))</f>
        <v>0</v>
      </c>
      <c r="G2033" s="891"/>
      <c r="H2033" s="890" t="str">
        <f t="shared" si="202"/>
        <v/>
      </c>
      <c r="I2033" s="983"/>
      <c r="J2033" s="923"/>
      <c r="K2033" s="922"/>
      <c r="L2033" s="922"/>
      <c r="M2033" s="922"/>
      <c r="N2033" s="924"/>
      <c r="O2033" s="926"/>
      <c r="P2033" s="926"/>
      <c r="Q2033" s="926"/>
      <c r="R2033" s="926"/>
      <c r="S2033" s="926"/>
      <c r="T2033" s="926"/>
      <c r="U2033" s="926"/>
      <c r="V2033" s="926"/>
      <c r="W2033" s="926"/>
      <c r="X2033" s="926"/>
      <c r="Y2033" s="926"/>
      <c r="Z2033" s="926"/>
      <c r="AA2033" s="926"/>
      <c r="AB2033" s="926"/>
      <c r="AC2033" s="926"/>
      <c r="AD2033" s="926"/>
      <c r="AE2033" s="926"/>
    </row>
    <row r="2034" spans="1:31" ht="15" hidden="1" customHeight="1" thickBot="1" x14ac:dyDescent="0.25">
      <c r="A2034" s="1032" t="str">
        <f t="shared" si="200"/>
        <v>Insert Room Name First</v>
      </c>
      <c r="B2034" s="938"/>
      <c r="C2034" s="891"/>
      <c r="D2034" s="891"/>
      <c r="E2034" s="984">
        <f t="shared" si="201"/>
        <v>0</v>
      </c>
      <c r="F2034" s="890">
        <f>IF(A2034="Insert Room Name First",0,ROUND(E2034/VLOOKUP(A2034,'Teaching Areas'!$A$2:$B$15,2,FALSE),0))</f>
        <v>0</v>
      </c>
      <c r="G2034" s="891"/>
      <c r="H2034" s="890" t="str">
        <f t="shared" si="202"/>
        <v/>
      </c>
      <c r="I2034" s="983"/>
      <c r="J2034" s="923"/>
      <c r="K2034" s="922"/>
      <c r="L2034" s="922"/>
      <c r="M2034" s="922"/>
      <c r="N2034" s="924"/>
      <c r="O2034" s="926"/>
      <c r="P2034" s="926"/>
      <c r="Q2034" s="926"/>
      <c r="R2034" s="926"/>
      <c r="S2034" s="926"/>
      <c r="T2034" s="926"/>
      <c r="U2034" s="926"/>
      <c r="V2034" s="926"/>
      <c r="W2034" s="926"/>
      <c r="X2034" s="926"/>
      <c r="Y2034" s="926"/>
      <c r="Z2034" s="926"/>
      <c r="AA2034" s="926"/>
      <c r="AB2034" s="926"/>
      <c r="AC2034" s="926"/>
      <c r="AD2034" s="926"/>
      <c r="AE2034" s="926"/>
    </row>
    <row r="2035" spans="1:31" ht="15" hidden="1" customHeight="1" thickBot="1" x14ac:dyDescent="0.25">
      <c r="A2035" s="1032" t="str">
        <f t="shared" si="200"/>
        <v>Insert Room Name First</v>
      </c>
      <c r="B2035" s="938"/>
      <c r="C2035" s="891"/>
      <c r="D2035" s="891"/>
      <c r="E2035" s="984">
        <f t="shared" si="201"/>
        <v>0</v>
      </c>
      <c r="F2035" s="890">
        <f>IF(A2035="Insert Room Name First",0,ROUND(E2035/VLOOKUP(A2035,'Teaching Areas'!$A$2:$B$15,2,FALSE),0))</f>
        <v>0</v>
      </c>
      <c r="G2035" s="891"/>
      <c r="H2035" s="890" t="str">
        <f t="shared" si="202"/>
        <v/>
      </c>
      <c r="I2035" s="983"/>
      <c r="J2035" s="923"/>
      <c r="K2035" s="922"/>
      <c r="L2035" s="922"/>
      <c r="M2035" s="922"/>
      <c r="N2035" s="924"/>
      <c r="O2035" s="926"/>
      <c r="P2035" s="926"/>
      <c r="Q2035" s="926"/>
      <c r="R2035" s="926"/>
      <c r="S2035" s="926"/>
      <c r="T2035" s="926"/>
      <c r="U2035" s="926"/>
      <c r="V2035" s="926"/>
      <c r="W2035" s="926"/>
      <c r="X2035" s="926"/>
      <c r="Y2035" s="926"/>
      <c r="Z2035" s="926"/>
      <c r="AA2035" s="926"/>
      <c r="AB2035" s="926"/>
      <c r="AC2035" s="926"/>
      <c r="AD2035" s="926"/>
      <c r="AE2035" s="926"/>
    </row>
    <row r="2036" spans="1:31" ht="15" hidden="1" customHeight="1" thickBot="1" x14ac:dyDescent="0.25">
      <c r="A2036" s="1032" t="str">
        <f t="shared" si="200"/>
        <v>Insert Room Name First</v>
      </c>
      <c r="B2036" s="938"/>
      <c r="C2036" s="891"/>
      <c r="D2036" s="891"/>
      <c r="E2036" s="984">
        <f t="shared" si="201"/>
        <v>0</v>
      </c>
      <c r="F2036" s="890">
        <f>IF(A2036="Insert Room Name First",0,ROUND(E2036/VLOOKUP(A2036,'Teaching Areas'!$A$2:$B$15,2,FALSE),0))</f>
        <v>0</v>
      </c>
      <c r="G2036" s="891"/>
      <c r="H2036" s="890" t="str">
        <f t="shared" si="202"/>
        <v/>
      </c>
      <c r="I2036" s="983"/>
      <c r="J2036" s="923"/>
      <c r="K2036" s="922"/>
      <c r="L2036" s="922"/>
      <c r="M2036" s="922"/>
      <c r="N2036" s="924"/>
      <c r="O2036" s="926"/>
      <c r="P2036" s="926"/>
      <c r="Q2036" s="926"/>
      <c r="R2036" s="926"/>
      <c r="S2036" s="926"/>
      <c r="T2036" s="926"/>
      <c r="U2036" s="926"/>
      <c r="V2036" s="926"/>
      <c r="W2036" s="926"/>
      <c r="X2036" s="926"/>
      <c r="Y2036" s="926"/>
      <c r="Z2036" s="926"/>
      <c r="AA2036" s="926"/>
      <c r="AB2036" s="926"/>
      <c r="AC2036" s="926"/>
      <c r="AD2036" s="926"/>
      <c r="AE2036" s="926"/>
    </row>
    <row r="2037" spans="1:31" ht="15" hidden="1" customHeight="1" thickBot="1" x14ac:dyDescent="0.25">
      <c r="A2037" s="1032" t="str">
        <f t="shared" si="200"/>
        <v>Insert Room Name First</v>
      </c>
      <c r="B2037" s="938"/>
      <c r="C2037" s="891"/>
      <c r="D2037" s="891"/>
      <c r="E2037" s="984">
        <f t="shared" si="201"/>
        <v>0</v>
      </c>
      <c r="F2037" s="890">
        <f>IF(A2037="Insert Room Name First",0,ROUND(E2037/VLOOKUP(A2037,'Teaching Areas'!$A$2:$B$15,2,FALSE),0))</f>
        <v>0</v>
      </c>
      <c r="G2037" s="891"/>
      <c r="H2037" s="890" t="str">
        <f t="shared" si="202"/>
        <v/>
      </c>
      <c r="I2037" s="983"/>
      <c r="J2037" s="923"/>
      <c r="K2037" s="922"/>
      <c r="L2037" s="922"/>
      <c r="M2037" s="922"/>
      <c r="N2037" s="924"/>
      <c r="O2037" s="926"/>
      <c r="P2037" s="926"/>
      <c r="Q2037" s="926"/>
      <c r="R2037" s="926"/>
      <c r="S2037" s="926"/>
      <c r="T2037" s="926"/>
      <c r="U2037" s="926"/>
      <c r="V2037" s="926"/>
      <c r="W2037" s="926"/>
      <c r="X2037" s="926"/>
      <c r="Y2037" s="926"/>
      <c r="Z2037" s="926"/>
      <c r="AA2037" s="926"/>
      <c r="AB2037" s="926"/>
      <c r="AC2037" s="926"/>
      <c r="AD2037" s="926"/>
      <c r="AE2037" s="926"/>
    </row>
    <row r="2038" spans="1:31" ht="15" hidden="1" customHeight="1" thickBot="1" x14ac:dyDescent="0.25">
      <c r="A2038" s="1032" t="str">
        <f t="shared" ref="A2038:A2072" si="203">IF(B2038=0,"Insert Room Name First","Class Room")</f>
        <v>Insert Room Name First</v>
      </c>
      <c r="B2038" s="938"/>
      <c r="C2038" s="891"/>
      <c r="D2038" s="891"/>
      <c r="E2038" s="984">
        <f t="shared" si="201"/>
        <v>0</v>
      </c>
      <c r="F2038" s="890">
        <f>IF(A2038="Insert Room Name First",0,ROUND(E2038/VLOOKUP(A2038,'Teaching Areas'!$A$2:$B$15,2,FALSE),0))</f>
        <v>0</v>
      </c>
      <c r="G2038" s="891"/>
      <c r="H2038" s="890" t="str">
        <f t="shared" si="202"/>
        <v/>
      </c>
      <c r="I2038" s="983"/>
      <c r="J2038" s="923"/>
      <c r="K2038" s="922"/>
      <c r="L2038" s="922"/>
      <c r="M2038" s="922"/>
      <c r="N2038" s="924"/>
      <c r="O2038" s="926"/>
      <c r="P2038" s="926"/>
      <c r="Q2038" s="926"/>
      <c r="R2038" s="926"/>
      <c r="S2038" s="926"/>
      <c r="T2038" s="926"/>
      <c r="U2038" s="926"/>
      <c r="V2038" s="926"/>
      <c r="W2038" s="926"/>
      <c r="X2038" s="926"/>
      <c r="Y2038" s="926"/>
      <c r="Z2038" s="926"/>
      <c r="AA2038" s="926"/>
      <c r="AB2038" s="926"/>
      <c r="AC2038" s="926"/>
      <c r="AD2038" s="926"/>
      <c r="AE2038" s="926"/>
    </row>
    <row r="2039" spans="1:31" ht="15" hidden="1" customHeight="1" thickBot="1" x14ac:dyDescent="0.25">
      <c r="A2039" s="1032" t="str">
        <f t="shared" si="203"/>
        <v>Insert Room Name First</v>
      </c>
      <c r="B2039" s="938"/>
      <c r="C2039" s="891"/>
      <c r="D2039" s="891"/>
      <c r="E2039" s="984">
        <f t="shared" si="201"/>
        <v>0</v>
      </c>
      <c r="F2039" s="890">
        <f>IF(A2039="Insert Room Name First",0,ROUND(E2039/VLOOKUP(A2039,'Teaching Areas'!$A$2:$B$15,2,FALSE),0))</f>
        <v>0</v>
      </c>
      <c r="G2039" s="891"/>
      <c r="H2039" s="890" t="str">
        <f t="shared" si="202"/>
        <v/>
      </c>
      <c r="I2039" s="983"/>
      <c r="J2039" s="923"/>
      <c r="K2039" s="922"/>
      <c r="L2039" s="922"/>
      <c r="M2039" s="922"/>
      <c r="N2039" s="924"/>
      <c r="O2039" s="926"/>
      <c r="P2039" s="926"/>
      <c r="Q2039" s="926"/>
      <c r="R2039" s="926"/>
      <c r="S2039" s="926"/>
      <c r="T2039" s="926"/>
      <c r="U2039" s="926"/>
      <c r="V2039" s="926"/>
      <c r="W2039" s="926"/>
      <c r="X2039" s="926"/>
      <c r="Y2039" s="926"/>
      <c r="Z2039" s="926"/>
      <c r="AA2039" s="926"/>
      <c r="AB2039" s="926"/>
      <c r="AC2039" s="926"/>
      <c r="AD2039" s="926"/>
      <c r="AE2039" s="926"/>
    </row>
    <row r="2040" spans="1:31" ht="15" hidden="1" customHeight="1" thickBot="1" x14ac:dyDescent="0.25">
      <c r="A2040" s="1032" t="str">
        <f t="shared" si="203"/>
        <v>Insert Room Name First</v>
      </c>
      <c r="B2040" s="938"/>
      <c r="C2040" s="891"/>
      <c r="D2040" s="891"/>
      <c r="E2040" s="984">
        <f t="shared" si="201"/>
        <v>0</v>
      </c>
      <c r="F2040" s="890">
        <f>IF(A2040="Insert Room Name First",0,ROUND(E2040/VLOOKUP(A2040,'Teaching Areas'!$A$2:$B$15,2,FALSE),0))</f>
        <v>0</v>
      </c>
      <c r="G2040" s="891"/>
      <c r="H2040" s="890" t="str">
        <f t="shared" si="202"/>
        <v/>
      </c>
      <c r="I2040" s="983"/>
      <c r="J2040" s="923"/>
      <c r="K2040" s="922"/>
      <c r="L2040" s="922"/>
      <c r="M2040" s="922"/>
      <c r="N2040" s="924"/>
      <c r="O2040" s="926"/>
      <c r="P2040" s="926"/>
      <c r="Q2040" s="926"/>
      <c r="R2040" s="926"/>
      <c r="S2040" s="926"/>
      <c r="T2040" s="926"/>
      <c r="U2040" s="926"/>
      <c r="V2040" s="926"/>
      <c r="W2040" s="926"/>
      <c r="X2040" s="926"/>
      <c r="Y2040" s="926"/>
      <c r="Z2040" s="926"/>
      <c r="AA2040" s="926"/>
      <c r="AB2040" s="926"/>
      <c r="AC2040" s="926"/>
      <c r="AD2040" s="926"/>
      <c r="AE2040" s="926"/>
    </row>
    <row r="2041" spans="1:31" ht="15" hidden="1" customHeight="1" thickBot="1" x14ac:dyDescent="0.25">
      <c r="A2041" s="1032" t="str">
        <f t="shared" si="203"/>
        <v>Insert Room Name First</v>
      </c>
      <c r="B2041" s="938"/>
      <c r="C2041" s="891"/>
      <c r="D2041" s="891"/>
      <c r="E2041" s="984">
        <f t="shared" si="201"/>
        <v>0</v>
      </c>
      <c r="F2041" s="890">
        <f>IF(A2041="Insert Room Name First",0,ROUND(E2041/VLOOKUP(A2041,'Teaching Areas'!$A$2:$B$15,2,FALSE),0))</f>
        <v>0</v>
      </c>
      <c r="G2041" s="891"/>
      <c r="H2041" s="890" t="str">
        <f t="shared" si="202"/>
        <v/>
      </c>
      <c r="I2041" s="983"/>
      <c r="J2041" s="923"/>
      <c r="K2041" s="922"/>
      <c r="L2041" s="922"/>
      <c r="M2041" s="922"/>
      <c r="N2041" s="924"/>
      <c r="O2041" s="926"/>
      <c r="P2041" s="926"/>
      <c r="Q2041" s="926"/>
      <c r="R2041" s="926"/>
      <c r="S2041" s="926"/>
      <c r="T2041" s="926"/>
      <c r="U2041" s="926"/>
      <c r="V2041" s="926"/>
      <c r="W2041" s="926"/>
      <c r="X2041" s="926"/>
      <c r="Y2041" s="926"/>
      <c r="Z2041" s="926"/>
      <c r="AA2041" s="926"/>
      <c r="AB2041" s="926"/>
      <c r="AC2041" s="926"/>
      <c r="AD2041" s="926"/>
      <c r="AE2041" s="926"/>
    </row>
    <row r="2042" spans="1:31" ht="15" hidden="1" customHeight="1" thickBot="1" x14ac:dyDescent="0.25">
      <c r="A2042" s="1032" t="str">
        <f t="shared" si="203"/>
        <v>Insert Room Name First</v>
      </c>
      <c r="B2042" s="938"/>
      <c r="C2042" s="891"/>
      <c r="D2042" s="891"/>
      <c r="E2042" s="984">
        <f t="shared" si="201"/>
        <v>0</v>
      </c>
      <c r="F2042" s="890">
        <f>IF(A2042="Insert Room Name First",0,ROUND(E2042/VLOOKUP(A2042,'Teaching Areas'!$A$2:$B$15,2,FALSE),0))</f>
        <v>0</v>
      </c>
      <c r="G2042" s="891"/>
      <c r="H2042" s="890" t="str">
        <f t="shared" si="202"/>
        <v/>
      </c>
      <c r="I2042" s="983"/>
      <c r="J2042" s="923"/>
      <c r="K2042" s="922"/>
      <c r="L2042" s="922"/>
      <c r="M2042" s="922"/>
      <c r="N2042" s="924"/>
      <c r="O2042" s="926"/>
      <c r="P2042" s="926"/>
      <c r="Q2042" s="926"/>
      <c r="R2042" s="926"/>
      <c r="S2042" s="926"/>
      <c r="T2042" s="926"/>
      <c r="U2042" s="926"/>
      <c r="V2042" s="926"/>
      <c r="W2042" s="926"/>
      <c r="X2042" s="926"/>
      <c r="Y2042" s="926"/>
      <c r="Z2042" s="926"/>
      <c r="AA2042" s="926"/>
      <c r="AB2042" s="926"/>
      <c r="AC2042" s="926"/>
      <c r="AD2042" s="926"/>
      <c r="AE2042" s="926"/>
    </row>
    <row r="2043" spans="1:31" ht="15" hidden="1" customHeight="1" thickBot="1" x14ac:dyDescent="0.25">
      <c r="A2043" s="1032" t="str">
        <f t="shared" si="203"/>
        <v>Insert Room Name First</v>
      </c>
      <c r="B2043" s="938"/>
      <c r="C2043" s="891"/>
      <c r="D2043" s="891"/>
      <c r="E2043" s="984">
        <f t="shared" si="201"/>
        <v>0</v>
      </c>
      <c r="F2043" s="890">
        <f>IF(A2043="Insert Room Name First",0,ROUND(E2043/VLOOKUP(A2043,'Teaching Areas'!$A$2:$B$15,2,FALSE),0))</f>
        <v>0</v>
      </c>
      <c r="G2043" s="891"/>
      <c r="H2043" s="890" t="str">
        <f t="shared" si="202"/>
        <v/>
      </c>
      <c r="I2043" s="983"/>
      <c r="J2043" s="923"/>
      <c r="K2043" s="922"/>
      <c r="L2043" s="922"/>
      <c r="M2043" s="922"/>
      <c r="N2043" s="924"/>
      <c r="O2043" s="926"/>
      <c r="P2043" s="926"/>
      <c r="Q2043" s="926"/>
      <c r="R2043" s="926"/>
      <c r="S2043" s="926"/>
      <c r="T2043" s="926"/>
      <c r="U2043" s="926"/>
      <c r="V2043" s="926"/>
      <c r="W2043" s="926"/>
      <c r="X2043" s="926"/>
      <c r="Y2043" s="926"/>
      <c r="Z2043" s="926"/>
      <c r="AA2043" s="926"/>
      <c r="AB2043" s="926"/>
      <c r="AC2043" s="926"/>
      <c r="AD2043" s="926"/>
      <c r="AE2043" s="926"/>
    </row>
    <row r="2044" spans="1:31" ht="15" hidden="1" customHeight="1" thickBot="1" x14ac:dyDescent="0.25">
      <c r="A2044" s="1032" t="str">
        <f t="shared" si="203"/>
        <v>Insert Room Name First</v>
      </c>
      <c r="B2044" s="938"/>
      <c r="C2044" s="891"/>
      <c r="D2044" s="891"/>
      <c r="E2044" s="984">
        <f t="shared" si="201"/>
        <v>0</v>
      </c>
      <c r="F2044" s="890">
        <f>IF(A2044="Insert Room Name First",0,ROUND(E2044/VLOOKUP(A2044,'Teaching Areas'!$A$2:$B$15,2,FALSE),0))</f>
        <v>0</v>
      </c>
      <c r="G2044" s="891"/>
      <c r="H2044" s="890" t="str">
        <f t="shared" si="202"/>
        <v/>
      </c>
      <c r="I2044" s="983"/>
      <c r="J2044" s="923"/>
      <c r="K2044" s="922"/>
      <c r="L2044" s="922"/>
      <c r="M2044" s="922"/>
      <c r="N2044" s="924"/>
      <c r="O2044" s="926"/>
      <c r="P2044" s="926"/>
      <c r="Q2044" s="926"/>
      <c r="R2044" s="926"/>
      <c r="S2044" s="926"/>
      <c r="T2044" s="926"/>
      <c r="U2044" s="926"/>
      <c r="V2044" s="926"/>
      <c r="W2044" s="926"/>
      <c r="X2044" s="926"/>
      <c r="Y2044" s="926"/>
      <c r="Z2044" s="926"/>
      <c r="AA2044" s="926"/>
      <c r="AB2044" s="926"/>
      <c r="AC2044" s="926"/>
      <c r="AD2044" s="926"/>
      <c r="AE2044" s="926"/>
    </row>
    <row r="2045" spans="1:31" ht="15" hidden="1" customHeight="1" thickBot="1" x14ac:dyDescent="0.25">
      <c r="A2045" s="1032" t="str">
        <f t="shared" si="203"/>
        <v>Insert Room Name First</v>
      </c>
      <c r="B2045" s="938"/>
      <c r="C2045" s="891"/>
      <c r="D2045" s="891"/>
      <c r="E2045" s="984">
        <f t="shared" si="201"/>
        <v>0</v>
      </c>
      <c r="F2045" s="890">
        <f>IF(A2045="Insert Room Name First",0,ROUND(E2045/VLOOKUP(A2045,'Teaching Areas'!$A$2:$B$15,2,FALSE),0))</f>
        <v>0</v>
      </c>
      <c r="G2045" s="891"/>
      <c r="H2045" s="890" t="str">
        <f t="shared" si="202"/>
        <v/>
      </c>
      <c r="I2045" s="983"/>
      <c r="J2045" s="923"/>
      <c r="K2045" s="922"/>
      <c r="L2045" s="922"/>
      <c r="M2045" s="922"/>
      <c r="N2045" s="924"/>
      <c r="O2045" s="926"/>
      <c r="P2045" s="926"/>
      <c r="Q2045" s="926"/>
      <c r="R2045" s="926"/>
      <c r="S2045" s="926"/>
      <c r="T2045" s="926"/>
      <c r="U2045" s="926"/>
      <c r="V2045" s="926"/>
      <c r="W2045" s="926"/>
      <c r="X2045" s="926"/>
      <c r="Y2045" s="926"/>
      <c r="Z2045" s="926"/>
      <c r="AA2045" s="926"/>
      <c r="AB2045" s="926"/>
      <c r="AC2045" s="926"/>
      <c r="AD2045" s="926"/>
      <c r="AE2045" s="926"/>
    </row>
    <row r="2046" spans="1:31" ht="15" hidden="1" customHeight="1" thickBot="1" x14ac:dyDescent="0.25">
      <c r="A2046" s="1032" t="str">
        <f t="shared" si="203"/>
        <v>Insert Room Name First</v>
      </c>
      <c r="B2046" s="938"/>
      <c r="C2046" s="891"/>
      <c r="D2046" s="891"/>
      <c r="E2046" s="984">
        <f t="shared" si="201"/>
        <v>0</v>
      </c>
      <c r="F2046" s="890">
        <f>IF(A2046="Insert Room Name First",0,ROUND(E2046/VLOOKUP(A2046,'Teaching Areas'!$A$2:$B$15,2,FALSE),0))</f>
        <v>0</v>
      </c>
      <c r="G2046" s="891"/>
      <c r="H2046" s="890" t="str">
        <f t="shared" si="202"/>
        <v/>
      </c>
      <c r="I2046" s="983"/>
      <c r="J2046" s="923"/>
      <c r="K2046" s="922"/>
      <c r="L2046" s="922"/>
      <c r="M2046" s="922"/>
      <c r="N2046" s="924"/>
      <c r="O2046" s="926"/>
      <c r="P2046" s="926"/>
      <c r="Q2046" s="926"/>
      <c r="R2046" s="926"/>
      <c r="S2046" s="926"/>
      <c r="T2046" s="926"/>
      <c r="U2046" s="926"/>
      <c r="V2046" s="926"/>
      <c r="W2046" s="926"/>
      <c r="X2046" s="926"/>
      <c r="Y2046" s="926"/>
      <c r="Z2046" s="926"/>
      <c r="AA2046" s="926"/>
      <c r="AB2046" s="926"/>
      <c r="AC2046" s="926"/>
      <c r="AD2046" s="926"/>
      <c r="AE2046" s="926"/>
    </row>
    <row r="2047" spans="1:31" ht="15" hidden="1" customHeight="1" thickBot="1" x14ac:dyDescent="0.25">
      <c r="A2047" s="1032" t="str">
        <f t="shared" si="203"/>
        <v>Insert Room Name First</v>
      </c>
      <c r="B2047" s="938"/>
      <c r="C2047" s="891"/>
      <c r="D2047" s="891"/>
      <c r="E2047" s="984">
        <f t="shared" si="201"/>
        <v>0</v>
      </c>
      <c r="F2047" s="890">
        <f>IF(A2047="Insert Room Name First",0,ROUND(E2047/VLOOKUP(A2047,'Teaching Areas'!$A$2:$B$15,2,FALSE),0))</f>
        <v>0</v>
      </c>
      <c r="G2047" s="891"/>
      <c r="H2047" s="890" t="str">
        <f t="shared" si="202"/>
        <v/>
      </c>
      <c r="I2047" s="983"/>
      <c r="J2047" s="923"/>
      <c r="K2047" s="922"/>
      <c r="L2047" s="922"/>
      <c r="M2047" s="922"/>
      <c r="N2047" s="924"/>
      <c r="O2047" s="926"/>
      <c r="P2047" s="926"/>
      <c r="Q2047" s="926"/>
      <c r="R2047" s="926"/>
      <c r="S2047" s="926"/>
      <c r="T2047" s="926"/>
      <c r="U2047" s="926"/>
      <c r="V2047" s="926"/>
      <c r="W2047" s="926"/>
      <c r="X2047" s="926"/>
      <c r="Y2047" s="926"/>
      <c r="Z2047" s="926"/>
      <c r="AA2047" s="926"/>
      <c r="AB2047" s="926"/>
      <c r="AC2047" s="926"/>
      <c r="AD2047" s="926"/>
      <c r="AE2047" s="926"/>
    </row>
    <row r="2048" spans="1:31" ht="15" hidden="1" customHeight="1" thickBot="1" x14ac:dyDescent="0.25">
      <c r="A2048" s="1032" t="str">
        <f t="shared" si="203"/>
        <v>Insert Room Name First</v>
      </c>
      <c r="B2048" s="938"/>
      <c r="C2048" s="891"/>
      <c r="D2048" s="891"/>
      <c r="E2048" s="984">
        <f t="shared" si="201"/>
        <v>0</v>
      </c>
      <c r="F2048" s="890">
        <f>IF(A2048="Insert Room Name First",0,ROUND(E2048/VLOOKUP(A2048,'Teaching Areas'!$A$2:$B$15,2,FALSE),0))</f>
        <v>0</v>
      </c>
      <c r="G2048" s="891"/>
      <c r="H2048" s="890" t="str">
        <f t="shared" si="202"/>
        <v/>
      </c>
      <c r="I2048" s="983"/>
      <c r="J2048" s="923"/>
      <c r="K2048" s="922"/>
      <c r="L2048" s="922"/>
      <c r="M2048" s="922"/>
      <c r="N2048" s="924"/>
      <c r="O2048" s="926"/>
      <c r="P2048" s="926"/>
      <c r="Q2048" s="926"/>
      <c r="R2048" s="926"/>
      <c r="S2048" s="926"/>
      <c r="T2048" s="926"/>
      <c r="U2048" s="926"/>
      <c r="V2048" s="926"/>
      <c r="W2048" s="926"/>
      <c r="X2048" s="926"/>
      <c r="Y2048" s="926"/>
      <c r="Z2048" s="926"/>
      <c r="AA2048" s="926"/>
      <c r="AB2048" s="926"/>
      <c r="AC2048" s="926"/>
      <c r="AD2048" s="926"/>
      <c r="AE2048" s="926"/>
    </row>
    <row r="2049" spans="1:31" ht="15" hidden="1" customHeight="1" thickBot="1" x14ac:dyDescent="0.25">
      <c r="A2049" s="1032" t="str">
        <f t="shared" si="203"/>
        <v>Insert Room Name First</v>
      </c>
      <c r="B2049" s="938"/>
      <c r="C2049" s="891"/>
      <c r="D2049" s="891"/>
      <c r="E2049" s="984">
        <f t="shared" si="201"/>
        <v>0</v>
      </c>
      <c r="F2049" s="890">
        <f>IF(A2049="Insert Room Name First",0,ROUND(E2049/VLOOKUP(A2049,'Teaching Areas'!$A$2:$B$15,2,FALSE),0))</f>
        <v>0</v>
      </c>
      <c r="G2049" s="891"/>
      <c r="H2049" s="890" t="str">
        <f t="shared" si="202"/>
        <v/>
      </c>
      <c r="I2049" s="983"/>
      <c r="J2049" s="923"/>
      <c r="K2049" s="922"/>
      <c r="L2049" s="922"/>
      <c r="M2049" s="922"/>
      <c r="N2049" s="924"/>
      <c r="O2049" s="926"/>
      <c r="P2049" s="926"/>
      <c r="Q2049" s="926"/>
      <c r="R2049" s="926"/>
      <c r="S2049" s="926"/>
      <c r="T2049" s="926"/>
      <c r="U2049" s="926"/>
      <c r="V2049" s="926"/>
      <c r="W2049" s="926"/>
      <c r="X2049" s="926"/>
      <c r="Y2049" s="926"/>
      <c r="Z2049" s="926"/>
      <c r="AA2049" s="926"/>
      <c r="AB2049" s="926"/>
      <c r="AC2049" s="926"/>
      <c r="AD2049" s="926"/>
      <c r="AE2049" s="926"/>
    </row>
    <row r="2050" spans="1:31" ht="15" hidden="1" customHeight="1" thickBot="1" x14ac:dyDescent="0.25">
      <c r="A2050" s="1032" t="str">
        <f t="shared" si="203"/>
        <v>Insert Room Name First</v>
      </c>
      <c r="B2050" s="939"/>
      <c r="C2050" s="891"/>
      <c r="D2050" s="891"/>
      <c r="E2050" s="984">
        <f t="shared" si="201"/>
        <v>0</v>
      </c>
      <c r="F2050" s="890">
        <f>IF(A2050="Insert Room Name First",0,ROUND(E2050/VLOOKUP(A2050,'Teaching Areas'!$A$2:$B$15,2,FALSE),0))</f>
        <v>0</v>
      </c>
      <c r="G2050" s="892"/>
      <c r="H2050" s="890" t="str">
        <f t="shared" si="202"/>
        <v/>
      </c>
      <c r="I2050" s="985"/>
      <c r="J2050" s="923"/>
      <c r="K2050" s="922"/>
      <c r="L2050" s="922"/>
      <c r="M2050" s="922"/>
      <c r="N2050" s="924"/>
      <c r="O2050" s="926"/>
      <c r="P2050" s="926"/>
      <c r="Q2050" s="926"/>
      <c r="R2050" s="926"/>
      <c r="S2050" s="926"/>
      <c r="T2050" s="926"/>
      <c r="U2050" s="926"/>
      <c r="V2050" s="926"/>
      <c r="W2050" s="926"/>
      <c r="X2050" s="926"/>
      <c r="Y2050" s="926"/>
      <c r="Z2050" s="926"/>
      <c r="AA2050" s="926"/>
      <c r="AB2050" s="926"/>
      <c r="AC2050" s="926"/>
      <c r="AD2050" s="926"/>
      <c r="AE2050" s="926"/>
    </row>
    <row r="2051" spans="1:31" ht="15" hidden="1" customHeight="1" thickBot="1" x14ac:dyDescent="0.25">
      <c r="A2051" s="1032" t="str">
        <f t="shared" si="203"/>
        <v>Insert Room Name First</v>
      </c>
      <c r="B2051" s="939"/>
      <c r="C2051" s="891"/>
      <c r="D2051" s="891"/>
      <c r="E2051" s="984">
        <f t="shared" si="201"/>
        <v>0</v>
      </c>
      <c r="F2051" s="890">
        <f>IF(A2051="Insert Room Name First",0,ROUND(E2051/VLOOKUP(A2051,'Teaching Areas'!$A$2:$B$15,2,FALSE),0))</f>
        <v>0</v>
      </c>
      <c r="G2051" s="892"/>
      <c r="H2051" s="890" t="str">
        <f t="shared" si="202"/>
        <v/>
      </c>
      <c r="I2051" s="985"/>
      <c r="J2051" s="923"/>
      <c r="K2051" s="922"/>
      <c r="L2051" s="922"/>
      <c r="M2051" s="922"/>
      <c r="N2051" s="924"/>
      <c r="O2051" s="926"/>
      <c r="P2051" s="926"/>
      <c r="Q2051" s="926"/>
      <c r="R2051" s="926"/>
      <c r="S2051" s="926"/>
      <c r="T2051" s="926"/>
      <c r="U2051" s="926"/>
      <c r="V2051" s="926"/>
      <c r="W2051" s="926"/>
      <c r="X2051" s="926"/>
      <c r="Y2051" s="926"/>
      <c r="Z2051" s="926"/>
      <c r="AA2051" s="926"/>
      <c r="AB2051" s="926"/>
      <c r="AC2051" s="926"/>
      <c r="AD2051" s="926"/>
      <c r="AE2051" s="926"/>
    </row>
    <row r="2052" spans="1:31" ht="15" hidden="1" customHeight="1" thickBot="1" x14ac:dyDescent="0.25">
      <c r="A2052" s="1032" t="str">
        <f t="shared" si="203"/>
        <v>Insert Room Name First</v>
      </c>
      <c r="B2052" s="938"/>
      <c r="C2052" s="891"/>
      <c r="D2052" s="891"/>
      <c r="E2052" s="984">
        <f t="shared" si="201"/>
        <v>0</v>
      </c>
      <c r="F2052" s="890">
        <f>IF(A2052="Insert Room Name First",0,ROUND(E2052/VLOOKUP(A2052,'Teaching Areas'!$A$2:$B$15,2,FALSE),0))</f>
        <v>0</v>
      </c>
      <c r="G2052" s="891"/>
      <c r="H2052" s="890" t="str">
        <f t="shared" si="202"/>
        <v/>
      </c>
      <c r="I2052" s="983"/>
      <c r="J2052" s="923"/>
      <c r="K2052" s="922"/>
      <c r="L2052" s="922"/>
      <c r="M2052" s="922"/>
      <c r="N2052" s="924"/>
      <c r="O2052" s="926"/>
      <c r="P2052" s="926"/>
      <c r="Q2052" s="926"/>
      <c r="R2052" s="926"/>
      <c r="S2052" s="926"/>
      <c r="T2052" s="926"/>
      <c r="U2052" s="926"/>
      <c r="V2052" s="926"/>
      <c r="W2052" s="926"/>
      <c r="X2052" s="926"/>
      <c r="Y2052" s="926"/>
      <c r="Z2052" s="926"/>
      <c r="AA2052" s="926"/>
      <c r="AB2052" s="926"/>
      <c r="AC2052" s="926"/>
      <c r="AD2052" s="926"/>
      <c r="AE2052" s="926"/>
    </row>
    <row r="2053" spans="1:31" ht="15" hidden="1" customHeight="1" thickBot="1" x14ac:dyDescent="0.25">
      <c r="A2053" s="1032" t="str">
        <f t="shared" si="203"/>
        <v>Insert Room Name First</v>
      </c>
      <c r="B2053" s="938"/>
      <c r="C2053" s="891"/>
      <c r="D2053" s="891"/>
      <c r="E2053" s="984">
        <f t="shared" si="201"/>
        <v>0</v>
      </c>
      <c r="F2053" s="890">
        <f>IF(A2053="Insert Room Name First",0,ROUND(E2053/VLOOKUP(A2053,'Teaching Areas'!$A$2:$B$15,2,FALSE),0))</f>
        <v>0</v>
      </c>
      <c r="G2053" s="891"/>
      <c r="H2053" s="890" t="str">
        <f t="shared" si="202"/>
        <v/>
      </c>
      <c r="I2053" s="983"/>
      <c r="J2053" s="923"/>
      <c r="K2053" s="922"/>
      <c r="L2053" s="922"/>
      <c r="M2053" s="922"/>
      <c r="N2053" s="924"/>
      <c r="O2053" s="926"/>
      <c r="P2053" s="926"/>
      <c r="Q2053" s="926"/>
      <c r="R2053" s="926"/>
      <c r="S2053" s="926"/>
      <c r="T2053" s="926"/>
      <c r="U2053" s="926"/>
      <c r="V2053" s="926"/>
      <c r="W2053" s="926"/>
      <c r="X2053" s="926"/>
      <c r="Y2053" s="926"/>
      <c r="Z2053" s="926"/>
      <c r="AA2053" s="926"/>
      <c r="AB2053" s="926"/>
      <c r="AC2053" s="926"/>
      <c r="AD2053" s="926"/>
      <c r="AE2053" s="926"/>
    </row>
    <row r="2054" spans="1:31" ht="15" hidden="1" customHeight="1" thickBot="1" x14ac:dyDescent="0.25">
      <c r="A2054" s="1032" t="str">
        <f t="shared" si="203"/>
        <v>Insert Room Name First</v>
      </c>
      <c r="B2054" s="938"/>
      <c r="C2054" s="891"/>
      <c r="D2054" s="891"/>
      <c r="E2054" s="984">
        <f t="shared" si="201"/>
        <v>0</v>
      </c>
      <c r="F2054" s="890">
        <f>IF(A2054="Insert Room Name First",0,ROUND(E2054/VLOOKUP(A2054,'Teaching Areas'!$A$2:$B$15,2,FALSE),0))</f>
        <v>0</v>
      </c>
      <c r="G2054" s="891"/>
      <c r="H2054" s="890" t="str">
        <f t="shared" si="202"/>
        <v/>
      </c>
      <c r="I2054" s="983"/>
      <c r="J2054" s="923"/>
      <c r="K2054" s="922"/>
      <c r="L2054" s="922"/>
      <c r="M2054" s="922"/>
      <c r="N2054" s="924"/>
      <c r="O2054" s="926"/>
      <c r="P2054" s="926"/>
      <c r="Q2054" s="926"/>
      <c r="R2054" s="926"/>
      <c r="S2054" s="926"/>
      <c r="T2054" s="926"/>
      <c r="U2054" s="926"/>
      <c r="V2054" s="926"/>
      <c r="W2054" s="926"/>
      <c r="X2054" s="926"/>
      <c r="Y2054" s="926"/>
      <c r="Z2054" s="926"/>
      <c r="AA2054" s="926"/>
      <c r="AB2054" s="926"/>
      <c r="AC2054" s="926"/>
      <c r="AD2054" s="926"/>
      <c r="AE2054" s="926"/>
    </row>
    <row r="2055" spans="1:31" ht="15" hidden="1" customHeight="1" thickBot="1" x14ac:dyDescent="0.25">
      <c r="A2055" s="1032" t="str">
        <f t="shared" si="203"/>
        <v>Insert Room Name First</v>
      </c>
      <c r="B2055" s="938"/>
      <c r="C2055" s="891"/>
      <c r="D2055" s="891"/>
      <c r="E2055" s="984">
        <f t="shared" si="201"/>
        <v>0</v>
      </c>
      <c r="F2055" s="890">
        <f>IF(A2055="Insert Room Name First",0,ROUND(E2055/VLOOKUP(A2055,'Teaching Areas'!$A$2:$B$15,2,FALSE),0))</f>
        <v>0</v>
      </c>
      <c r="G2055" s="891"/>
      <c r="H2055" s="890" t="str">
        <f t="shared" si="202"/>
        <v/>
      </c>
      <c r="I2055" s="983"/>
      <c r="J2055" s="923"/>
      <c r="K2055" s="922"/>
      <c r="L2055" s="922"/>
      <c r="M2055" s="922"/>
      <c r="N2055" s="924"/>
      <c r="O2055" s="926"/>
      <c r="P2055" s="926"/>
      <c r="Q2055" s="926"/>
      <c r="R2055" s="926"/>
      <c r="S2055" s="926"/>
      <c r="T2055" s="926"/>
      <c r="U2055" s="926"/>
      <c r="V2055" s="926"/>
      <c r="W2055" s="926"/>
      <c r="X2055" s="926"/>
      <c r="Y2055" s="926"/>
      <c r="Z2055" s="926"/>
      <c r="AA2055" s="926"/>
      <c r="AB2055" s="926"/>
      <c r="AC2055" s="926"/>
      <c r="AD2055" s="926"/>
      <c r="AE2055" s="926"/>
    </row>
    <row r="2056" spans="1:31" ht="15" hidden="1" customHeight="1" thickBot="1" x14ac:dyDescent="0.25">
      <c r="A2056" s="1032" t="str">
        <f t="shared" si="203"/>
        <v>Insert Room Name First</v>
      </c>
      <c r="B2056" s="938"/>
      <c r="C2056" s="891"/>
      <c r="D2056" s="891"/>
      <c r="E2056" s="984">
        <f t="shared" si="201"/>
        <v>0</v>
      </c>
      <c r="F2056" s="890">
        <f>IF(A2056="Insert Room Name First",0,ROUND(E2056/VLOOKUP(A2056,'Teaching Areas'!$A$2:$B$15,2,FALSE),0))</f>
        <v>0</v>
      </c>
      <c r="G2056" s="891"/>
      <c r="H2056" s="890" t="str">
        <f t="shared" si="202"/>
        <v/>
      </c>
      <c r="I2056" s="983"/>
      <c r="J2056" s="923"/>
      <c r="K2056" s="922"/>
      <c r="L2056" s="922"/>
      <c r="M2056" s="922"/>
      <c r="N2056" s="924"/>
      <c r="O2056" s="926"/>
      <c r="P2056" s="926"/>
      <c r="Q2056" s="926"/>
      <c r="R2056" s="926"/>
      <c r="S2056" s="926"/>
      <c r="T2056" s="926"/>
      <c r="U2056" s="926"/>
      <c r="V2056" s="926"/>
      <c r="W2056" s="926"/>
      <c r="X2056" s="926"/>
      <c r="Y2056" s="926"/>
      <c r="Z2056" s="926"/>
      <c r="AA2056" s="926"/>
      <c r="AB2056" s="926"/>
      <c r="AC2056" s="926"/>
      <c r="AD2056" s="926"/>
      <c r="AE2056" s="926"/>
    </row>
    <row r="2057" spans="1:31" ht="15" hidden="1" customHeight="1" thickBot="1" x14ac:dyDescent="0.25">
      <c r="A2057" s="1032" t="str">
        <f t="shared" si="203"/>
        <v>Insert Room Name First</v>
      </c>
      <c r="B2057" s="938"/>
      <c r="C2057" s="891"/>
      <c r="D2057" s="891"/>
      <c r="E2057" s="984">
        <f t="shared" si="201"/>
        <v>0</v>
      </c>
      <c r="F2057" s="890">
        <f>IF(A2057="Insert Room Name First",0,ROUND(E2057/VLOOKUP(A2057,'Teaching Areas'!$A$2:$B$15,2,FALSE),0))</f>
        <v>0</v>
      </c>
      <c r="G2057" s="891"/>
      <c r="H2057" s="890" t="str">
        <f t="shared" si="202"/>
        <v/>
      </c>
      <c r="I2057" s="983"/>
      <c r="J2057" s="923"/>
      <c r="K2057" s="922"/>
      <c r="L2057" s="922"/>
      <c r="M2057" s="922"/>
      <c r="N2057" s="924"/>
      <c r="O2057" s="926"/>
      <c r="P2057" s="926"/>
      <c r="Q2057" s="926"/>
      <c r="R2057" s="926"/>
      <c r="S2057" s="926"/>
      <c r="T2057" s="926"/>
      <c r="U2057" s="926"/>
      <c r="V2057" s="926"/>
      <c r="W2057" s="926"/>
      <c r="X2057" s="926"/>
      <c r="Y2057" s="926"/>
      <c r="Z2057" s="926"/>
      <c r="AA2057" s="926"/>
      <c r="AB2057" s="926"/>
      <c r="AC2057" s="926"/>
      <c r="AD2057" s="926"/>
      <c r="AE2057" s="926"/>
    </row>
    <row r="2058" spans="1:31" ht="15" hidden="1" customHeight="1" thickBot="1" x14ac:dyDescent="0.25">
      <c r="A2058" s="1032" t="str">
        <f t="shared" si="203"/>
        <v>Insert Room Name First</v>
      </c>
      <c r="B2058" s="938"/>
      <c r="C2058" s="891"/>
      <c r="D2058" s="891"/>
      <c r="E2058" s="984">
        <f t="shared" si="201"/>
        <v>0</v>
      </c>
      <c r="F2058" s="890">
        <f>IF(A2058="Insert Room Name First",0,ROUND(E2058/VLOOKUP(A2058,'Teaching Areas'!$A$2:$B$15,2,FALSE),0))</f>
        <v>0</v>
      </c>
      <c r="G2058" s="891"/>
      <c r="H2058" s="890" t="str">
        <f t="shared" si="202"/>
        <v/>
      </c>
      <c r="I2058" s="983"/>
      <c r="J2058" s="923"/>
      <c r="K2058" s="922"/>
      <c r="L2058" s="922"/>
      <c r="M2058" s="922"/>
      <c r="N2058" s="924"/>
      <c r="O2058" s="926"/>
      <c r="P2058" s="926"/>
      <c r="Q2058" s="926"/>
      <c r="R2058" s="926"/>
      <c r="S2058" s="926"/>
      <c r="T2058" s="926"/>
      <c r="U2058" s="926"/>
      <c r="V2058" s="926"/>
      <c r="W2058" s="926"/>
      <c r="X2058" s="926"/>
      <c r="Y2058" s="926"/>
      <c r="Z2058" s="926"/>
      <c r="AA2058" s="926"/>
      <c r="AB2058" s="926"/>
      <c r="AC2058" s="926"/>
      <c r="AD2058" s="926"/>
      <c r="AE2058" s="926"/>
    </row>
    <row r="2059" spans="1:31" ht="15" hidden="1" customHeight="1" thickBot="1" x14ac:dyDescent="0.25">
      <c r="A2059" s="1032" t="str">
        <f t="shared" si="203"/>
        <v>Insert Room Name First</v>
      </c>
      <c r="B2059" s="938"/>
      <c r="C2059" s="891"/>
      <c r="D2059" s="891"/>
      <c r="E2059" s="984">
        <f t="shared" si="201"/>
        <v>0</v>
      </c>
      <c r="F2059" s="890">
        <f>IF(A2059="Insert Room Name First",0,ROUND(E2059/VLOOKUP(A2059,'Teaching Areas'!$A$2:$B$15,2,FALSE),0))</f>
        <v>0</v>
      </c>
      <c r="G2059" s="891"/>
      <c r="H2059" s="890" t="str">
        <f t="shared" si="202"/>
        <v/>
      </c>
      <c r="I2059" s="983"/>
      <c r="J2059" s="923"/>
      <c r="K2059" s="922"/>
      <c r="L2059" s="922"/>
      <c r="M2059" s="922"/>
      <c r="N2059" s="924"/>
      <c r="O2059" s="926"/>
      <c r="P2059" s="926"/>
      <c r="Q2059" s="926"/>
      <c r="R2059" s="926"/>
      <c r="S2059" s="926"/>
      <c r="T2059" s="926"/>
      <c r="U2059" s="926"/>
      <c r="V2059" s="926"/>
      <c r="W2059" s="926"/>
      <c r="X2059" s="926"/>
      <c r="Y2059" s="926"/>
      <c r="Z2059" s="926"/>
      <c r="AA2059" s="926"/>
      <c r="AB2059" s="926"/>
      <c r="AC2059" s="926"/>
      <c r="AD2059" s="926"/>
      <c r="AE2059" s="926"/>
    </row>
    <row r="2060" spans="1:31" ht="15" hidden="1" customHeight="1" thickBot="1" x14ac:dyDescent="0.25">
      <c r="A2060" s="1032" t="str">
        <f t="shared" si="203"/>
        <v>Insert Room Name First</v>
      </c>
      <c r="B2060" s="938"/>
      <c r="C2060" s="891"/>
      <c r="D2060" s="891"/>
      <c r="E2060" s="984">
        <f t="shared" si="201"/>
        <v>0</v>
      </c>
      <c r="F2060" s="890">
        <f>IF(A2060="Insert Room Name First",0,ROUND(E2060/VLOOKUP(A2060,'Teaching Areas'!$A$2:$B$15,2,FALSE),0))</f>
        <v>0</v>
      </c>
      <c r="G2060" s="891"/>
      <c r="H2060" s="890" t="str">
        <f t="shared" si="202"/>
        <v/>
      </c>
      <c r="I2060" s="983"/>
      <c r="J2060" s="923"/>
      <c r="K2060" s="922"/>
      <c r="L2060" s="922"/>
      <c r="M2060" s="922"/>
      <c r="N2060" s="924"/>
      <c r="O2060" s="926"/>
      <c r="P2060" s="926"/>
      <c r="Q2060" s="926"/>
      <c r="R2060" s="926"/>
      <c r="S2060" s="926"/>
      <c r="T2060" s="926"/>
      <c r="U2060" s="926"/>
      <c r="V2060" s="926"/>
      <c r="W2060" s="926"/>
      <c r="X2060" s="926"/>
      <c r="Y2060" s="926"/>
      <c r="Z2060" s="926"/>
      <c r="AA2060" s="926"/>
      <c r="AB2060" s="926"/>
      <c r="AC2060" s="926"/>
      <c r="AD2060" s="926"/>
      <c r="AE2060" s="926"/>
    </row>
    <row r="2061" spans="1:31" ht="15" hidden="1" customHeight="1" thickBot="1" x14ac:dyDescent="0.25">
      <c r="A2061" s="1032" t="str">
        <f t="shared" si="203"/>
        <v>Insert Room Name First</v>
      </c>
      <c r="B2061" s="938"/>
      <c r="C2061" s="891"/>
      <c r="D2061" s="891"/>
      <c r="E2061" s="984">
        <f t="shared" si="201"/>
        <v>0</v>
      </c>
      <c r="F2061" s="890">
        <f>IF(A2061="Insert Room Name First",0,ROUND(E2061/VLOOKUP(A2061,'Teaching Areas'!$A$2:$B$15,2,FALSE),0))</f>
        <v>0</v>
      </c>
      <c r="G2061" s="891"/>
      <c r="H2061" s="890" t="str">
        <f t="shared" si="202"/>
        <v/>
      </c>
      <c r="I2061" s="983"/>
      <c r="J2061" s="923"/>
      <c r="K2061" s="922"/>
      <c r="L2061" s="922"/>
      <c r="M2061" s="922"/>
      <c r="N2061" s="924"/>
      <c r="O2061" s="926"/>
      <c r="P2061" s="926"/>
      <c r="Q2061" s="926"/>
      <c r="R2061" s="926"/>
      <c r="S2061" s="926"/>
      <c r="T2061" s="926"/>
      <c r="U2061" s="926"/>
      <c r="V2061" s="926"/>
      <c r="W2061" s="926"/>
      <c r="X2061" s="926"/>
      <c r="Y2061" s="926"/>
      <c r="Z2061" s="926"/>
      <c r="AA2061" s="926"/>
      <c r="AB2061" s="926"/>
      <c r="AC2061" s="926"/>
      <c r="AD2061" s="926"/>
      <c r="AE2061" s="926"/>
    </row>
    <row r="2062" spans="1:31" ht="15" hidden="1" customHeight="1" thickBot="1" x14ac:dyDescent="0.25">
      <c r="A2062" s="1032" t="str">
        <f t="shared" si="203"/>
        <v>Insert Room Name First</v>
      </c>
      <c r="B2062" s="938"/>
      <c r="C2062" s="891"/>
      <c r="D2062" s="891"/>
      <c r="E2062" s="984">
        <f t="shared" si="201"/>
        <v>0</v>
      </c>
      <c r="F2062" s="890">
        <f>IF(A2062="Insert Room Name First",0,ROUND(E2062/VLOOKUP(A2062,'Teaching Areas'!$A$2:$B$15,2,FALSE),0))</f>
        <v>0</v>
      </c>
      <c r="G2062" s="891"/>
      <c r="H2062" s="890" t="str">
        <f t="shared" si="202"/>
        <v/>
      </c>
      <c r="I2062" s="983"/>
      <c r="J2062" s="923"/>
      <c r="K2062" s="922"/>
      <c r="L2062" s="922"/>
      <c r="M2062" s="922"/>
      <c r="N2062" s="924"/>
      <c r="O2062" s="926"/>
      <c r="P2062" s="926"/>
      <c r="Q2062" s="926"/>
      <c r="R2062" s="926"/>
      <c r="S2062" s="926"/>
      <c r="T2062" s="926"/>
      <c r="U2062" s="926"/>
      <c r="V2062" s="926"/>
      <c r="W2062" s="926"/>
      <c r="X2062" s="926"/>
      <c r="Y2062" s="926"/>
      <c r="Z2062" s="926"/>
      <c r="AA2062" s="926"/>
      <c r="AB2062" s="926"/>
      <c r="AC2062" s="926"/>
      <c r="AD2062" s="926"/>
      <c r="AE2062" s="926"/>
    </row>
    <row r="2063" spans="1:31" ht="15" hidden="1" customHeight="1" thickBot="1" x14ac:dyDescent="0.25">
      <c r="A2063" s="1032" t="str">
        <f t="shared" si="203"/>
        <v>Insert Room Name First</v>
      </c>
      <c r="B2063" s="938"/>
      <c r="C2063" s="891"/>
      <c r="D2063" s="891"/>
      <c r="E2063" s="984">
        <f t="shared" si="201"/>
        <v>0</v>
      </c>
      <c r="F2063" s="890">
        <f>IF(A2063="Insert Room Name First",0,ROUND(E2063/VLOOKUP(A2063,'Teaching Areas'!$A$2:$B$15,2,FALSE),0))</f>
        <v>0</v>
      </c>
      <c r="G2063" s="891"/>
      <c r="H2063" s="890" t="str">
        <f t="shared" si="202"/>
        <v/>
      </c>
      <c r="I2063" s="983"/>
      <c r="J2063" s="923"/>
      <c r="K2063" s="922"/>
      <c r="L2063" s="922"/>
      <c r="M2063" s="922"/>
      <c r="N2063" s="924"/>
      <c r="O2063" s="926"/>
      <c r="P2063" s="926"/>
      <c r="Q2063" s="926"/>
      <c r="R2063" s="926"/>
      <c r="S2063" s="926"/>
      <c r="T2063" s="926"/>
      <c r="U2063" s="926"/>
      <c r="V2063" s="926"/>
      <c r="W2063" s="926"/>
      <c r="X2063" s="926"/>
      <c r="Y2063" s="926"/>
      <c r="Z2063" s="926"/>
      <c r="AA2063" s="926"/>
      <c r="AB2063" s="926"/>
      <c r="AC2063" s="926"/>
      <c r="AD2063" s="926"/>
      <c r="AE2063" s="926"/>
    </row>
    <row r="2064" spans="1:31" ht="15" hidden="1" customHeight="1" thickBot="1" x14ac:dyDescent="0.25">
      <c r="A2064" s="1032" t="str">
        <f t="shared" si="203"/>
        <v>Insert Room Name First</v>
      </c>
      <c r="B2064" s="938"/>
      <c r="C2064" s="891"/>
      <c r="D2064" s="891"/>
      <c r="E2064" s="984">
        <f t="shared" si="201"/>
        <v>0</v>
      </c>
      <c r="F2064" s="890">
        <f>IF(A2064="Insert Room Name First",0,ROUND(E2064/VLOOKUP(A2064,'Teaching Areas'!$A$2:$B$15,2,FALSE),0))</f>
        <v>0</v>
      </c>
      <c r="G2064" s="891"/>
      <c r="H2064" s="890" t="str">
        <f t="shared" si="202"/>
        <v/>
      </c>
      <c r="I2064" s="983"/>
      <c r="J2064" s="923"/>
      <c r="K2064" s="922"/>
      <c r="L2064" s="922"/>
      <c r="M2064" s="922"/>
      <c r="N2064" s="924"/>
      <c r="O2064" s="926"/>
      <c r="P2064" s="926"/>
      <c r="Q2064" s="926"/>
      <c r="R2064" s="926"/>
      <c r="S2064" s="926"/>
      <c r="T2064" s="926"/>
      <c r="U2064" s="926"/>
      <c r="V2064" s="926"/>
      <c r="W2064" s="926"/>
      <c r="X2064" s="926"/>
      <c r="Y2064" s="926"/>
      <c r="Z2064" s="926"/>
      <c r="AA2064" s="926"/>
      <c r="AB2064" s="926"/>
      <c r="AC2064" s="926"/>
      <c r="AD2064" s="926"/>
      <c r="AE2064" s="926"/>
    </row>
    <row r="2065" spans="1:31" ht="15" hidden="1" customHeight="1" thickBot="1" x14ac:dyDescent="0.25">
      <c r="A2065" s="1032" t="str">
        <f t="shared" si="203"/>
        <v>Insert Room Name First</v>
      </c>
      <c r="B2065" s="938"/>
      <c r="C2065" s="891"/>
      <c r="D2065" s="891"/>
      <c r="E2065" s="984">
        <f t="shared" si="201"/>
        <v>0</v>
      </c>
      <c r="F2065" s="890">
        <f>IF(A2065="Insert Room Name First",0,ROUND(E2065/VLOOKUP(A2065,'Teaching Areas'!$A$2:$B$15,2,FALSE),0))</f>
        <v>0</v>
      </c>
      <c r="G2065" s="891"/>
      <c r="H2065" s="890" t="str">
        <f t="shared" si="202"/>
        <v/>
      </c>
      <c r="I2065" s="983"/>
      <c r="J2065" s="923"/>
      <c r="K2065" s="922"/>
      <c r="L2065" s="922"/>
      <c r="M2065" s="922"/>
      <c r="N2065" s="924"/>
      <c r="O2065" s="926"/>
      <c r="P2065" s="926"/>
      <c r="Q2065" s="926"/>
      <c r="R2065" s="926"/>
      <c r="S2065" s="926"/>
      <c r="T2065" s="926"/>
      <c r="U2065" s="926"/>
      <c r="V2065" s="926"/>
      <c r="W2065" s="926"/>
      <c r="X2065" s="926"/>
      <c r="Y2065" s="926"/>
      <c r="Z2065" s="926"/>
      <c r="AA2065" s="926"/>
      <c r="AB2065" s="926"/>
      <c r="AC2065" s="926"/>
      <c r="AD2065" s="926"/>
      <c r="AE2065" s="926"/>
    </row>
    <row r="2066" spans="1:31" ht="15" hidden="1" customHeight="1" thickBot="1" x14ac:dyDescent="0.25">
      <c r="A2066" s="1032" t="str">
        <f t="shared" si="203"/>
        <v>Insert Room Name First</v>
      </c>
      <c r="B2066" s="938"/>
      <c r="C2066" s="891"/>
      <c r="D2066" s="891"/>
      <c r="E2066" s="984">
        <f t="shared" si="201"/>
        <v>0</v>
      </c>
      <c r="F2066" s="890">
        <f>IF(A2066="Insert Room Name First",0,ROUND(E2066/VLOOKUP(A2066,'Teaching Areas'!$A$2:$B$15,2,FALSE),0))</f>
        <v>0</v>
      </c>
      <c r="G2066" s="891"/>
      <c r="H2066" s="890" t="str">
        <f t="shared" si="202"/>
        <v/>
      </c>
      <c r="I2066" s="983"/>
      <c r="J2066" s="923"/>
      <c r="K2066" s="922"/>
      <c r="L2066" s="922"/>
      <c r="M2066" s="922"/>
      <c r="N2066" s="924"/>
      <c r="O2066" s="926"/>
      <c r="P2066" s="926"/>
      <c r="Q2066" s="926"/>
      <c r="R2066" s="926"/>
      <c r="S2066" s="926"/>
      <c r="T2066" s="926"/>
      <c r="U2066" s="926"/>
      <c r="V2066" s="926"/>
      <c r="W2066" s="926"/>
      <c r="X2066" s="926"/>
      <c r="Y2066" s="926"/>
      <c r="Z2066" s="926"/>
      <c r="AA2066" s="926"/>
      <c r="AB2066" s="926"/>
      <c r="AC2066" s="926"/>
      <c r="AD2066" s="926"/>
      <c r="AE2066" s="926"/>
    </row>
    <row r="2067" spans="1:31" ht="15" hidden="1" customHeight="1" thickBot="1" x14ac:dyDescent="0.25">
      <c r="A2067" s="1032" t="str">
        <f t="shared" si="203"/>
        <v>Insert Room Name First</v>
      </c>
      <c r="B2067" s="938"/>
      <c r="C2067" s="891"/>
      <c r="D2067" s="891"/>
      <c r="E2067" s="984">
        <f t="shared" si="201"/>
        <v>0</v>
      </c>
      <c r="F2067" s="890">
        <f>IF(A2067="Insert Room Name First",0,ROUND(E2067/VLOOKUP(A2067,'Teaching Areas'!$A$2:$B$15,2,FALSE),0))</f>
        <v>0</v>
      </c>
      <c r="G2067" s="891"/>
      <c r="H2067" s="890" t="str">
        <f t="shared" si="202"/>
        <v/>
      </c>
      <c r="I2067" s="983"/>
      <c r="J2067" s="923"/>
      <c r="K2067" s="922"/>
      <c r="L2067" s="922"/>
      <c r="M2067" s="922"/>
      <c r="N2067" s="924"/>
      <c r="O2067" s="926"/>
      <c r="P2067" s="926"/>
      <c r="Q2067" s="926"/>
      <c r="R2067" s="926"/>
      <c r="S2067" s="926"/>
      <c r="T2067" s="926"/>
      <c r="U2067" s="926"/>
      <c r="V2067" s="926"/>
      <c r="W2067" s="926"/>
      <c r="X2067" s="926"/>
      <c r="Y2067" s="926"/>
      <c r="Z2067" s="926"/>
      <c r="AA2067" s="926"/>
      <c r="AB2067" s="926"/>
      <c r="AC2067" s="926"/>
      <c r="AD2067" s="926"/>
      <c r="AE2067" s="926"/>
    </row>
    <row r="2068" spans="1:31" ht="15" hidden="1" customHeight="1" thickBot="1" x14ac:dyDescent="0.25">
      <c r="A2068" s="1032" t="str">
        <f t="shared" si="203"/>
        <v>Insert Room Name First</v>
      </c>
      <c r="B2068" s="938"/>
      <c r="C2068" s="891"/>
      <c r="D2068" s="891"/>
      <c r="E2068" s="984">
        <f t="shared" si="201"/>
        <v>0</v>
      </c>
      <c r="F2068" s="890">
        <f>IF(A2068="Insert Room Name First",0,ROUND(E2068/VLOOKUP(A2068,'Teaching Areas'!$A$2:$B$15,2,FALSE),0))</f>
        <v>0</v>
      </c>
      <c r="G2068" s="891"/>
      <c r="H2068" s="890" t="str">
        <f t="shared" si="202"/>
        <v/>
      </c>
      <c r="I2068" s="983"/>
      <c r="J2068" s="923"/>
      <c r="K2068" s="922"/>
      <c r="L2068" s="922"/>
      <c r="M2068" s="922"/>
      <c r="N2068" s="924"/>
      <c r="O2068" s="926"/>
      <c r="P2068" s="926"/>
      <c r="Q2068" s="926"/>
      <c r="R2068" s="926"/>
      <c r="S2068" s="926"/>
      <c r="T2068" s="926"/>
      <c r="U2068" s="926"/>
      <c r="V2068" s="926"/>
      <c r="W2068" s="926"/>
      <c r="X2068" s="926"/>
      <c r="Y2068" s="926"/>
      <c r="Z2068" s="926"/>
      <c r="AA2068" s="926"/>
      <c r="AB2068" s="926"/>
      <c r="AC2068" s="926"/>
      <c r="AD2068" s="926"/>
      <c r="AE2068" s="926"/>
    </row>
    <row r="2069" spans="1:31" ht="15" hidden="1" customHeight="1" thickBot="1" x14ac:dyDescent="0.25">
      <c r="A2069" s="1032" t="str">
        <f t="shared" si="203"/>
        <v>Insert Room Name First</v>
      </c>
      <c r="B2069" s="938"/>
      <c r="C2069" s="891"/>
      <c r="D2069" s="891"/>
      <c r="E2069" s="984">
        <f t="shared" si="201"/>
        <v>0</v>
      </c>
      <c r="F2069" s="890">
        <f>IF(A2069="Insert Room Name First",0,ROUND(E2069/VLOOKUP(A2069,'Teaching Areas'!$A$2:$B$15,2,FALSE),0))</f>
        <v>0</v>
      </c>
      <c r="G2069" s="891"/>
      <c r="H2069" s="890" t="str">
        <f t="shared" si="202"/>
        <v/>
      </c>
      <c r="I2069" s="983"/>
      <c r="J2069" s="923"/>
      <c r="K2069" s="922"/>
      <c r="L2069" s="922"/>
      <c r="M2069" s="922"/>
      <c r="N2069" s="924"/>
      <c r="O2069" s="926"/>
      <c r="P2069" s="926"/>
      <c r="Q2069" s="926"/>
      <c r="R2069" s="926"/>
      <c r="S2069" s="926"/>
      <c r="T2069" s="926"/>
      <c r="U2069" s="926"/>
      <c r="V2069" s="926"/>
      <c r="W2069" s="926"/>
      <c r="X2069" s="926"/>
      <c r="Y2069" s="926"/>
      <c r="Z2069" s="926"/>
      <c r="AA2069" s="926"/>
      <c r="AB2069" s="926"/>
      <c r="AC2069" s="926"/>
      <c r="AD2069" s="926"/>
      <c r="AE2069" s="926"/>
    </row>
    <row r="2070" spans="1:31" ht="15" hidden="1" customHeight="1" thickBot="1" x14ac:dyDescent="0.25">
      <c r="A2070" s="1032" t="str">
        <f t="shared" si="203"/>
        <v>Insert Room Name First</v>
      </c>
      <c r="B2070" s="939"/>
      <c r="C2070" s="891"/>
      <c r="D2070" s="891"/>
      <c r="E2070" s="984">
        <f t="shared" si="201"/>
        <v>0</v>
      </c>
      <c r="F2070" s="890">
        <f>IF(A2070="Insert Room Name First",0,ROUND(E2070/VLOOKUP(A2070,'Teaching Areas'!$A$2:$B$15,2,FALSE),0))</f>
        <v>0</v>
      </c>
      <c r="G2070" s="892"/>
      <c r="H2070" s="890" t="str">
        <f t="shared" si="202"/>
        <v/>
      </c>
      <c r="I2070" s="985"/>
      <c r="J2070" s="923"/>
      <c r="K2070" s="922"/>
      <c r="L2070" s="922"/>
      <c r="M2070" s="922"/>
      <c r="N2070" s="924"/>
      <c r="O2070" s="926"/>
      <c r="P2070" s="926"/>
      <c r="Q2070" s="926"/>
      <c r="R2070" s="926"/>
      <c r="S2070" s="926"/>
      <c r="T2070" s="926"/>
      <c r="U2070" s="926"/>
      <c r="V2070" s="926"/>
      <c r="W2070" s="926"/>
      <c r="X2070" s="926"/>
      <c r="Y2070" s="926"/>
      <c r="Z2070" s="926"/>
      <c r="AA2070" s="926"/>
      <c r="AB2070" s="926"/>
      <c r="AC2070" s="926"/>
      <c r="AD2070" s="926"/>
      <c r="AE2070" s="926"/>
    </row>
    <row r="2071" spans="1:31" ht="15" hidden="1" customHeight="1" thickBot="1" x14ac:dyDescent="0.25">
      <c r="A2071" s="1032" t="str">
        <f t="shared" si="203"/>
        <v>Insert Room Name First</v>
      </c>
      <c r="B2071" s="939"/>
      <c r="C2071" s="891"/>
      <c r="D2071" s="891"/>
      <c r="E2071" s="984">
        <f t="shared" si="201"/>
        <v>0</v>
      </c>
      <c r="F2071" s="890">
        <f>IF(A2071="Insert Room Name First",0,ROUND(E2071/VLOOKUP(A2071,'Teaching Areas'!$A$2:$B$15,2,FALSE),0))</f>
        <v>0</v>
      </c>
      <c r="G2071" s="892"/>
      <c r="H2071" s="890" t="str">
        <f t="shared" si="202"/>
        <v/>
      </c>
      <c r="I2071" s="985"/>
      <c r="J2071" s="923"/>
      <c r="K2071" s="922"/>
      <c r="L2071" s="922"/>
      <c r="M2071" s="922"/>
      <c r="N2071" s="924"/>
      <c r="O2071" s="926"/>
      <c r="P2071" s="926"/>
      <c r="Q2071" s="926"/>
      <c r="R2071" s="926"/>
      <c r="S2071" s="926"/>
      <c r="T2071" s="926"/>
      <c r="U2071" s="926"/>
      <c r="V2071" s="926"/>
      <c r="W2071" s="926"/>
      <c r="X2071" s="926"/>
      <c r="Y2071" s="926"/>
      <c r="Z2071" s="926"/>
      <c r="AA2071" s="926"/>
      <c r="AB2071" s="926"/>
      <c r="AC2071" s="926"/>
      <c r="AD2071" s="926"/>
      <c r="AE2071" s="926"/>
    </row>
    <row r="2072" spans="1:31" ht="15" customHeight="1" thickBot="1" x14ac:dyDescent="0.25">
      <c r="A2072" s="1093" t="str">
        <f t="shared" si="203"/>
        <v>Insert Room Name First</v>
      </c>
      <c r="B2072" s="940"/>
      <c r="C2072" s="930"/>
      <c r="D2072" s="930"/>
      <c r="E2072" s="987">
        <f t="shared" si="201"/>
        <v>0</v>
      </c>
      <c r="F2072" s="890">
        <f>IF(A2072="Insert Room Name First",0,ROUND(E2072/VLOOKUP(A2072,'Teaching Areas'!$A$2:$B$15,2,FALSE),0))</f>
        <v>0</v>
      </c>
      <c r="G2072" s="930"/>
      <c r="H2072" s="890" t="str">
        <f t="shared" si="202"/>
        <v/>
      </c>
      <c r="I2072" s="986"/>
      <c r="J2072" s="931"/>
      <c r="K2072" s="935"/>
      <c r="L2072" s="935"/>
      <c r="M2072" s="935"/>
      <c r="N2072" s="936"/>
      <c r="O2072" s="926"/>
      <c r="P2072" s="926"/>
      <c r="Q2072" s="926"/>
      <c r="R2072" s="926"/>
      <c r="S2072" s="926"/>
      <c r="T2072" s="926"/>
      <c r="U2072" s="926"/>
      <c r="V2072" s="926"/>
      <c r="W2072" s="926"/>
      <c r="X2072" s="926"/>
      <c r="Y2072" s="926"/>
      <c r="Z2072" s="926"/>
      <c r="AA2072" s="926"/>
      <c r="AB2072" s="926"/>
      <c r="AC2072" s="926"/>
      <c r="AD2072" s="926"/>
      <c r="AE2072" s="926"/>
    </row>
    <row r="2073" spans="1:31" ht="18" customHeight="1" thickBot="1" x14ac:dyDescent="0.25">
      <c r="A2073" s="1094" t="s">
        <v>939</v>
      </c>
      <c r="B2073" s="1095">
        <f>COUNTA(B1973:B2072)</f>
        <v>0</v>
      </c>
      <c r="C2073" s="947"/>
      <c r="D2073" s="948" t="s">
        <v>4</v>
      </c>
      <c r="E2073" s="140">
        <f>SUM(E1973:E2072)</f>
        <v>0</v>
      </c>
      <c r="F2073" s="141">
        <f>SUM(F1973:F2072)</f>
        <v>0</v>
      </c>
      <c r="G2073" s="141">
        <f>SUM(G1973:G2072)</f>
        <v>0</v>
      </c>
      <c r="H2073" s="204">
        <f>SUM(H1973:H2072)</f>
        <v>0</v>
      </c>
      <c r="I2073" s="957" t="s">
        <v>838</v>
      </c>
      <c r="J2073" s="84">
        <f>IF(SUM(J1973:J2072)=0,0,AVERAGE(J1973:J2072))</f>
        <v>0</v>
      </c>
      <c r="K2073" s="85">
        <f t="shared" ref="K2073:N2073" si="204">IF(SUM(K1973:K2072)=0,0,AVERAGE(K1973:K2072))</f>
        <v>0</v>
      </c>
      <c r="L2073" s="85">
        <f t="shared" si="204"/>
        <v>0</v>
      </c>
      <c r="M2073" s="85">
        <f t="shared" si="204"/>
        <v>0</v>
      </c>
      <c r="N2073" s="86">
        <f t="shared" si="204"/>
        <v>0</v>
      </c>
      <c r="O2073" s="926"/>
      <c r="P2073" s="926"/>
      <c r="Q2073" s="926"/>
      <c r="R2073" s="926"/>
      <c r="S2073" s="926"/>
      <c r="T2073" s="926"/>
      <c r="U2073" s="926"/>
      <c r="V2073" s="926"/>
      <c r="W2073" s="926"/>
      <c r="X2073" s="926"/>
      <c r="Y2073" s="926"/>
      <c r="Z2073" s="926"/>
      <c r="AA2073" s="926"/>
      <c r="AB2073" s="926"/>
      <c r="AC2073" s="926"/>
      <c r="AD2073" s="926"/>
      <c r="AE2073" s="926"/>
    </row>
    <row r="2074" spans="1:31" ht="12" customHeight="1" thickBot="1" x14ac:dyDescent="0.25">
      <c r="A2074" s="941"/>
      <c r="B2074" s="932"/>
      <c r="C2074" s="932"/>
      <c r="D2074" s="932"/>
      <c r="E2074" s="932"/>
      <c r="F2074" s="932"/>
      <c r="G2074" s="932"/>
      <c r="H2074" s="932"/>
      <c r="I2074" s="932"/>
      <c r="J2074" s="926"/>
      <c r="K2074" s="926"/>
      <c r="L2074" s="926"/>
      <c r="M2074" s="926"/>
      <c r="N2074" s="934"/>
      <c r="O2074" s="926"/>
      <c r="P2074" s="926"/>
      <c r="Q2074" s="926"/>
      <c r="R2074" s="926"/>
      <c r="S2074" s="926"/>
      <c r="T2074" s="926"/>
      <c r="U2074" s="926"/>
      <c r="V2074" s="926"/>
      <c r="W2074" s="926"/>
      <c r="X2074" s="926"/>
      <c r="Y2074" s="926"/>
      <c r="Z2074" s="926"/>
      <c r="AA2074" s="926"/>
      <c r="AB2074" s="926"/>
      <c r="AC2074" s="926"/>
      <c r="AD2074" s="926"/>
      <c r="AE2074" s="926"/>
    </row>
    <row r="2075" spans="1:31" ht="24" customHeight="1" x14ac:dyDescent="0.2">
      <c r="A2075" s="933" t="s">
        <v>685</v>
      </c>
      <c r="B2075" s="1287" t="s">
        <v>934</v>
      </c>
      <c r="C2075" s="1287"/>
      <c r="D2075" s="1287"/>
      <c r="E2075" s="1287"/>
      <c r="F2075" s="1287"/>
      <c r="G2075" s="1287"/>
      <c r="H2075" s="1287"/>
      <c r="I2075" s="1287"/>
      <c r="J2075" s="1287"/>
      <c r="K2075" s="1287"/>
      <c r="L2075" s="1287"/>
      <c r="M2075" s="1288"/>
      <c r="N2075" s="1289"/>
      <c r="O2075" s="926"/>
      <c r="P2075" s="926"/>
      <c r="Q2075" s="926"/>
      <c r="R2075" s="926"/>
      <c r="S2075" s="926"/>
      <c r="T2075" s="926"/>
      <c r="U2075" s="926"/>
      <c r="V2075" s="926"/>
      <c r="W2075" s="926"/>
      <c r="X2075" s="926"/>
      <c r="Y2075" s="926"/>
      <c r="Z2075" s="926"/>
      <c r="AA2075" s="926"/>
      <c r="AB2075" s="926"/>
      <c r="AC2075" s="926"/>
      <c r="AD2075" s="926"/>
      <c r="AE2075" s="926"/>
    </row>
    <row r="2076" spans="1:31" ht="21" customHeight="1" x14ac:dyDescent="0.2">
      <c r="A2076" s="1290" t="s">
        <v>770</v>
      </c>
      <c r="B2076" s="953" t="s">
        <v>836</v>
      </c>
      <c r="C2076" s="929"/>
      <c r="D2076" s="929"/>
      <c r="E2076" s="1292" t="s">
        <v>837</v>
      </c>
      <c r="F2076" s="1292" t="s">
        <v>735</v>
      </c>
      <c r="G2076" s="1292" t="s">
        <v>926</v>
      </c>
      <c r="H2076" s="1292" t="s">
        <v>927</v>
      </c>
      <c r="I2076" s="929"/>
      <c r="J2076" s="1293" t="s">
        <v>756</v>
      </c>
      <c r="K2076" s="1293"/>
      <c r="L2076" s="1293"/>
      <c r="M2076" s="1294"/>
      <c r="N2076" s="1295"/>
      <c r="O2076" s="945"/>
      <c r="P2076" s="946"/>
      <c r="Q2076" s="926"/>
      <c r="R2076" s="926"/>
      <c r="S2076" s="926"/>
      <c r="T2076" s="926"/>
      <c r="U2076" s="926"/>
      <c r="V2076" s="926"/>
      <c r="W2076" s="926"/>
      <c r="X2076" s="926"/>
      <c r="Y2076" s="926"/>
      <c r="Z2076" s="926"/>
      <c r="AA2076" s="926"/>
      <c r="AB2076" s="926"/>
      <c r="AC2076" s="926"/>
      <c r="AD2076" s="926"/>
      <c r="AE2076" s="926"/>
    </row>
    <row r="2077" spans="1:31" ht="30" customHeight="1" thickBot="1" x14ac:dyDescent="0.25">
      <c r="A2077" s="1291"/>
      <c r="B2077" s="952" t="s">
        <v>835</v>
      </c>
      <c r="C2077" s="928" t="s">
        <v>737</v>
      </c>
      <c r="D2077" s="928" t="s">
        <v>738</v>
      </c>
      <c r="E2077" s="1280"/>
      <c r="F2077" s="1280"/>
      <c r="G2077" s="1280"/>
      <c r="H2077" s="1280"/>
      <c r="I2077" s="928" t="s">
        <v>736</v>
      </c>
      <c r="J2077" s="1013" t="s">
        <v>757</v>
      </c>
      <c r="K2077" s="1013" t="s">
        <v>758</v>
      </c>
      <c r="L2077" s="1013" t="s">
        <v>759</v>
      </c>
      <c r="M2077" s="1013" t="s">
        <v>760</v>
      </c>
      <c r="N2077" s="1014" t="s">
        <v>857</v>
      </c>
      <c r="O2077" s="945"/>
      <c r="P2077" s="946"/>
      <c r="Q2077" s="926"/>
      <c r="R2077" s="926"/>
      <c r="S2077" s="926"/>
      <c r="T2077" s="926"/>
      <c r="U2077" s="926"/>
      <c r="V2077" s="926"/>
      <c r="W2077" s="926"/>
      <c r="X2077" s="926"/>
      <c r="Y2077" s="926"/>
      <c r="Z2077" s="926"/>
      <c r="AA2077" s="926"/>
      <c r="AB2077" s="926"/>
      <c r="AC2077" s="926"/>
      <c r="AD2077" s="926"/>
      <c r="AE2077" s="926"/>
    </row>
    <row r="2078" spans="1:31" ht="15" customHeight="1" x14ac:dyDescent="0.2">
      <c r="A2078" s="943"/>
      <c r="B2078" s="937"/>
      <c r="C2078" s="893"/>
      <c r="D2078" s="893"/>
      <c r="E2078" s="890">
        <f>C2078*D2078</f>
        <v>0</v>
      </c>
      <c r="F2078" s="890">
        <f>IF(A2078=0,0,ROUND(E2078/VLOOKUP(A2078,'Teaching Areas'!$A$18:$B$86,2,FALSE),0))</f>
        <v>0</v>
      </c>
      <c r="G2078" s="893"/>
      <c r="H2078" s="890" t="str">
        <f>IF(F2078=0,"",G2078-F2078)</f>
        <v/>
      </c>
      <c r="I2078" s="982"/>
      <c r="J2078" s="922"/>
      <c r="K2078" s="922"/>
      <c r="L2078" s="922"/>
      <c r="M2078" s="922"/>
      <c r="N2078" s="924"/>
      <c r="O2078" s="1096" t="str">
        <f>IF(A2078=0,"",LEFT(A2078,FIND(" ",A2078)-1))</f>
        <v/>
      </c>
      <c r="P2078" s="926"/>
      <c r="Q2078" s="926"/>
      <c r="R2078" s="926"/>
      <c r="S2078" s="926"/>
      <c r="T2078" s="926"/>
      <c r="U2078" s="926"/>
      <c r="V2078" s="926"/>
      <c r="W2078" s="926"/>
      <c r="X2078" s="926"/>
      <c r="Y2078" s="926"/>
      <c r="Z2078" s="926"/>
      <c r="AA2078" s="926"/>
      <c r="AB2078" s="926"/>
      <c r="AC2078" s="926"/>
      <c r="AD2078" s="926"/>
      <c r="AE2078" s="926"/>
    </row>
    <row r="2079" spans="1:31" ht="15" customHeight="1" x14ac:dyDescent="0.2">
      <c r="A2079" s="943"/>
      <c r="B2079" s="938"/>
      <c r="C2079" s="891"/>
      <c r="D2079" s="891"/>
      <c r="E2079" s="984">
        <f t="shared" ref="E2079:E2177" si="205">C2079*D2079</f>
        <v>0</v>
      </c>
      <c r="F2079" s="890">
        <f>IF(A2079=0,0,ROUND(E2079/VLOOKUP(A2079,'Teaching Areas'!$A$18:$B$86,2,FALSE),0))</f>
        <v>0</v>
      </c>
      <c r="G2079" s="891"/>
      <c r="H2079" s="890" t="str">
        <f t="shared" ref="H2079:H2177" si="206">IF(F2079=0,"",G2079-F2079)</f>
        <v/>
      </c>
      <c r="I2079" s="983"/>
      <c r="J2079" s="923"/>
      <c r="K2079" s="922"/>
      <c r="L2079" s="922"/>
      <c r="M2079" s="922"/>
      <c r="N2079" s="924"/>
      <c r="O2079" s="1096" t="str">
        <f t="shared" ref="O2079:O2142" si="207">IF(A2079=0,"",LEFT(A2079,FIND(" ",A2079)-1))</f>
        <v/>
      </c>
      <c r="P2079" s="926"/>
      <c r="Q2079" s="926"/>
      <c r="R2079" s="926"/>
      <c r="S2079" s="926"/>
      <c r="T2079" s="926"/>
      <c r="U2079" s="926"/>
      <c r="V2079" s="926"/>
      <c r="W2079" s="926"/>
      <c r="X2079" s="926"/>
      <c r="Y2079" s="926"/>
      <c r="Z2079" s="926"/>
      <c r="AA2079" s="926"/>
      <c r="AB2079" s="926"/>
      <c r="AC2079" s="926"/>
      <c r="AD2079" s="926"/>
      <c r="AE2079" s="926"/>
    </row>
    <row r="2080" spans="1:31" ht="15" customHeight="1" x14ac:dyDescent="0.2">
      <c r="A2080" s="943"/>
      <c r="B2080" s="938"/>
      <c r="C2080" s="891"/>
      <c r="D2080" s="891"/>
      <c r="E2080" s="984">
        <f t="shared" si="205"/>
        <v>0</v>
      </c>
      <c r="F2080" s="890">
        <f>IF(A2080=0,0,ROUND(E2080/VLOOKUP(A2080,'Teaching Areas'!$A$18:$B$86,2,FALSE),0))</f>
        <v>0</v>
      </c>
      <c r="G2080" s="891"/>
      <c r="H2080" s="890" t="str">
        <f t="shared" si="206"/>
        <v/>
      </c>
      <c r="I2080" s="983"/>
      <c r="J2080" s="923"/>
      <c r="K2080" s="922"/>
      <c r="L2080" s="922"/>
      <c r="M2080" s="922"/>
      <c r="N2080" s="924"/>
      <c r="O2080" s="1096" t="str">
        <f t="shared" si="207"/>
        <v/>
      </c>
      <c r="P2080" s="926"/>
      <c r="Q2080" s="926"/>
      <c r="R2080" s="926"/>
      <c r="S2080" s="926"/>
      <c r="T2080" s="926"/>
      <c r="U2080" s="926"/>
      <c r="V2080" s="926"/>
      <c r="W2080" s="926"/>
      <c r="X2080" s="926"/>
      <c r="Y2080" s="926"/>
      <c r="Z2080" s="926"/>
      <c r="AA2080" s="926"/>
      <c r="AB2080" s="926"/>
      <c r="AC2080" s="926"/>
      <c r="AD2080" s="926"/>
      <c r="AE2080" s="926"/>
    </row>
    <row r="2081" spans="1:31" ht="15" customHeight="1" x14ac:dyDescent="0.2">
      <c r="A2081" s="943"/>
      <c r="B2081" s="938"/>
      <c r="C2081" s="891"/>
      <c r="D2081" s="891"/>
      <c r="E2081" s="984">
        <f t="shared" si="205"/>
        <v>0</v>
      </c>
      <c r="F2081" s="890">
        <f>IF(A2081=0,0,ROUND(E2081/VLOOKUP(A2081,'Teaching Areas'!$A$18:$B$86,2,FALSE),0))</f>
        <v>0</v>
      </c>
      <c r="G2081" s="891"/>
      <c r="H2081" s="890" t="str">
        <f t="shared" si="206"/>
        <v/>
      </c>
      <c r="I2081" s="983"/>
      <c r="J2081" s="923"/>
      <c r="K2081" s="922"/>
      <c r="L2081" s="922"/>
      <c r="M2081" s="922"/>
      <c r="N2081" s="924"/>
      <c r="O2081" s="1096" t="str">
        <f t="shared" si="207"/>
        <v/>
      </c>
      <c r="P2081" s="926"/>
      <c r="Q2081" s="926"/>
      <c r="R2081" s="926"/>
      <c r="S2081" s="926"/>
      <c r="T2081" s="926"/>
      <c r="U2081" s="926"/>
      <c r="V2081" s="926"/>
      <c r="W2081" s="926"/>
      <c r="X2081" s="926"/>
      <c r="Y2081" s="926"/>
      <c r="Z2081" s="926"/>
      <c r="AA2081" s="926"/>
      <c r="AB2081" s="926"/>
      <c r="AC2081" s="926"/>
      <c r="AD2081" s="926"/>
      <c r="AE2081" s="926"/>
    </row>
    <row r="2082" spans="1:31" ht="15" customHeight="1" x14ac:dyDescent="0.2">
      <c r="A2082" s="943"/>
      <c r="B2082" s="938"/>
      <c r="C2082" s="891"/>
      <c r="D2082" s="891"/>
      <c r="E2082" s="984">
        <f t="shared" si="205"/>
        <v>0</v>
      </c>
      <c r="F2082" s="890">
        <f>IF(A2082=0,0,ROUND(E2082/VLOOKUP(A2082,'Teaching Areas'!$A$18:$B$86,2,FALSE),0))</f>
        <v>0</v>
      </c>
      <c r="G2082" s="891"/>
      <c r="H2082" s="890" t="str">
        <f t="shared" si="206"/>
        <v/>
      </c>
      <c r="I2082" s="983"/>
      <c r="J2082" s="923"/>
      <c r="K2082" s="922"/>
      <c r="L2082" s="922"/>
      <c r="M2082" s="922"/>
      <c r="N2082" s="924"/>
      <c r="O2082" s="1096" t="str">
        <f t="shared" si="207"/>
        <v/>
      </c>
      <c r="P2082" s="926"/>
      <c r="Q2082" s="926"/>
      <c r="R2082" s="926"/>
      <c r="S2082" s="926"/>
      <c r="T2082" s="926"/>
      <c r="U2082" s="926"/>
      <c r="V2082" s="926"/>
      <c r="W2082" s="926"/>
      <c r="X2082" s="926"/>
      <c r="Y2082" s="926"/>
      <c r="Z2082" s="926"/>
      <c r="AA2082" s="926"/>
      <c r="AB2082" s="926"/>
      <c r="AC2082" s="926"/>
      <c r="AD2082" s="926"/>
      <c r="AE2082" s="926"/>
    </row>
    <row r="2083" spans="1:31" ht="15" customHeight="1" x14ac:dyDescent="0.2">
      <c r="A2083" s="943"/>
      <c r="B2083" s="938"/>
      <c r="C2083" s="891"/>
      <c r="D2083" s="891"/>
      <c r="E2083" s="984">
        <f t="shared" si="205"/>
        <v>0</v>
      </c>
      <c r="F2083" s="890">
        <f>IF(A2083=0,0,ROUND(E2083/VLOOKUP(A2083,'Teaching Areas'!$A$18:$B$86,2,FALSE),0))</f>
        <v>0</v>
      </c>
      <c r="G2083" s="891"/>
      <c r="H2083" s="890" t="str">
        <f t="shared" si="206"/>
        <v/>
      </c>
      <c r="I2083" s="983"/>
      <c r="J2083" s="923"/>
      <c r="K2083" s="922"/>
      <c r="L2083" s="922"/>
      <c r="M2083" s="922"/>
      <c r="N2083" s="924"/>
      <c r="O2083" s="1096" t="str">
        <f t="shared" si="207"/>
        <v/>
      </c>
      <c r="P2083" s="926"/>
      <c r="Q2083" s="926"/>
      <c r="R2083" s="926"/>
      <c r="S2083" s="926"/>
      <c r="T2083" s="926"/>
      <c r="U2083" s="926"/>
      <c r="V2083" s="926"/>
      <c r="W2083" s="926"/>
      <c r="X2083" s="926"/>
      <c r="Y2083" s="926"/>
      <c r="Z2083" s="926"/>
      <c r="AA2083" s="926"/>
      <c r="AB2083" s="926"/>
      <c r="AC2083" s="926"/>
      <c r="AD2083" s="926"/>
      <c r="AE2083" s="926"/>
    </row>
    <row r="2084" spans="1:31" ht="15" customHeight="1" x14ac:dyDescent="0.2">
      <c r="A2084" s="943"/>
      <c r="B2084" s="937"/>
      <c r="C2084" s="893"/>
      <c r="D2084" s="893"/>
      <c r="E2084" s="984">
        <f t="shared" si="205"/>
        <v>0</v>
      </c>
      <c r="F2084" s="890">
        <f>IF(A2084=0,0,ROUND(E2084/VLOOKUP(A2084,'Teaching Areas'!$A$18:$B$86,2,FALSE),0))</f>
        <v>0</v>
      </c>
      <c r="G2084" s="891"/>
      <c r="H2084" s="890" t="str">
        <f t="shared" si="206"/>
        <v/>
      </c>
      <c r="I2084" s="983"/>
      <c r="J2084" s="923"/>
      <c r="K2084" s="922"/>
      <c r="L2084" s="922"/>
      <c r="M2084" s="922"/>
      <c r="N2084" s="924"/>
      <c r="O2084" s="1096" t="str">
        <f t="shared" si="207"/>
        <v/>
      </c>
      <c r="P2084" s="926"/>
      <c r="Q2084" s="926"/>
      <c r="R2084" s="926"/>
      <c r="S2084" s="926"/>
      <c r="T2084" s="926"/>
      <c r="U2084" s="926"/>
      <c r="V2084" s="926"/>
      <c r="W2084" s="926"/>
      <c r="X2084" s="926"/>
      <c r="Y2084" s="926"/>
      <c r="Z2084" s="926"/>
      <c r="AA2084" s="926"/>
      <c r="AB2084" s="926"/>
      <c r="AC2084" s="926"/>
      <c r="AD2084" s="926"/>
      <c r="AE2084" s="926"/>
    </row>
    <row r="2085" spans="1:31" ht="15" customHeight="1" x14ac:dyDescent="0.2">
      <c r="A2085" s="943"/>
      <c r="B2085" s="938"/>
      <c r="C2085" s="891"/>
      <c r="D2085" s="891"/>
      <c r="E2085" s="984">
        <f t="shared" si="205"/>
        <v>0</v>
      </c>
      <c r="F2085" s="890">
        <f>IF(A2085=0,0,ROUND(E2085/VLOOKUP(A2085,'Teaching Areas'!$A$18:$B$86,2,FALSE),0))</f>
        <v>0</v>
      </c>
      <c r="G2085" s="891"/>
      <c r="H2085" s="890" t="str">
        <f t="shared" si="206"/>
        <v/>
      </c>
      <c r="I2085" s="983"/>
      <c r="J2085" s="923"/>
      <c r="K2085" s="922"/>
      <c r="L2085" s="922"/>
      <c r="M2085" s="922"/>
      <c r="N2085" s="924"/>
      <c r="O2085" s="1096" t="str">
        <f t="shared" si="207"/>
        <v/>
      </c>
      <c r="P2085" s="926"/>
      <c r="Q2085" s="926"/>
      <c r="R2085" s="926"/>
      <c r="S2085" s="926"/>
      <c r="T2085" s="926"/>
      <c r="U2085" s="926"/>
      <c r="V2085" s="926"/>
      <c r="W2085" s="926"/>
      <c r="X2085" s="926"/>
      <c r="Y2085" s="926"/>
      <c r="Z2085" s="926"/>
      <c r="AA2085" s="926"/>
      <c r="AB2085" s="926"/>
      <c r="AC2085" s="926"/>
      <c r="AD2085" s="926"/>
      <c r="AE2085" s="926"/>
    </row>
    <row r="2086" spans="1:31" ht="15" customHeight="1" x14ac:dyDescent="0.2">
      <c r="A2086" s="943"/>
      <c r="B2086" s="938"/>
      <c r="C2086" s="891"/>
      <c r="D2086" s="891"/>
      <c r="E2086" s="984">
        <f t="shared" si="205"/>
        <v>0</v>
      </c>
      <c r="F2086" s="890">
        <f>IF(A2086=0,0,ROUND(E2086/VLOOKUP(A2086,'Teaching Areas'!$A$18:$B$86,2,FALSE),0))</f>
        <v>0</v>
      </c>
      <c r="G2086" s="891"/>
      <c r="H2086" s="890" t="str">
        <f t="shared" si="206"/>
        <v/>
      </c>
      <c r="I2086" s="983"/>
      <c r="J2086" s="923"/>
      <c r="K2086" s="922"/>
      <c r="L2086" s="922"/>
      <c r="M2086" s="922"/>
      <c r="N2086" s="924"/>
      <c r="O2086" s="1096" t="str">
        <f t="shared" si="207"/>
        <v/>
      </c>
      <c r="P2086" s="926"/>
      <c r="Q2086" s="926"/>
      <c r="R2086" s="926"/>
      <c r="S2086" s="926"/>
      <c r="T2086" s="926"/>
      <c r="U2086" s="926"/>
      <c r="V2086" s="926"/>
      <c r="W2086" s="926"/>
      <c r="X2086" s="926"/>
      <c r="Y2086" s="926"/>
      <c r="Z2086" s="926"/>
      <c r="AA2086" s="926"/>
      <c r="AB2086" s="926"/>
      <c r="AC2086" s="926"/>
      <c r="AD2086" s="926"/>
      <c r="AE2086" s="926"/>
    </row>
    <row r="2087" spans="1:31" ht="15" customHeight="1" x14ac:dyDescent="0.2">
      <c r="A2087" s="943"/>
      <c r="B2087" s="938"/>
      <c r="C2087" s="891"/>
      <c r="D2087" s="891"/>
      <c r="E2087" s="984">
        <f t="shared" si="205"/>
        <v>0</v>
      </c>
      <c r="F2087" s="890">
        <f>IF(A2087=0,0,ROUND(E2087/VLOOKUP(A2087,'Teaching Areas'!$A$18:$B$86,2,FALSE),0))</f>
        <v>0</v>
      </c>
      <c r="G2087" s="891"/>
      <c r="H2087" s="890" t="str">
        <f t="shared" si="206"/>
        <v/>
      </c>
      <c r="I2087" s="983"/>
      <c r="J2087" s="923"/>
      <c r="K2087" s="922"/>
      <c r="L2087" s="922"/>
      <c r="M2087" s="922"/>
      <c r="N2087" s="924"/>
      <c r="O2087" s="1096" t="str">
        <f t="shared" si="207"/>
        <v/>
      </c>
      <c r="P2087" s="926"/>
      <c r="Q2087" s="926"/>
      <c r="R2087" s="926"/>
      <c r="S2087" s="926"/>
      <c r="T2087" s="926"/>
      <c r="U2087" s="926"/>
      <c r="V2087" s="926"/>
      <c r="W2087" s="926"/>
      <c r="X2087" s="926"/>
      <c r="Y2087" s="926"/>
      <c r="Z2087" s="926"/>
      <c r="AA2087" s="926"/>
      <c r="AB2087" s="926"/>
      <c r="AC2087" s="926"/>
      <c r="AD2087" s="926"/>
      <c r="AE2087" s="926"/>
    </row>
    <row r="2088" spans="1:31" ht="15" customHeight="1" x14ac:dyDescent="0.2">
      <c r="A2088" s="943"/>
      <c r="B2088" s="938"/>
      <c r="C2088" s="891"/>
      <c r="D2088" s="891"/>
      <c r="E2088" s="984">
        <f t="shared" si="205"/>
        <v>0</v>
      </c>
      <c r="F2088" s="890">
        <f>IF(A2088=0,0,ROUND(E2088/VLOOKUP(A2088,'Teaching Areas'!$A$18:$B$86,2,FALSE),0))</f>
        <v>0</v>
      </c>
      <c r="G2088" s="891"/>
      <c r="H2088" s="890" t="str">
        <f t="shared" si="206"/>
        <v/>
      </c>
      <c r="I2088" s="983"/>
      <c r="J2088" s="923"/>
      <c r="K2088" s="922"/>
      <c r="L2088" s="922"/>
      <c r="M2088" s="922"/>
      <c r="N2088" s="924"/>
      <c r="O2088" s="1096" t="str">
        <f t="shared" si="207"/>
        <v/>
      </c>
      <c r="P2088" s="926"/>
      <c r="Q2088" s="926"/>
      <c r="R2088" s="926"/>
      <c r="S2088" s="926"/>
      <c r="T2088" s="926"/>
      <c r="U2088" s="926"/>
      <c r="V2088" s="926"/>
      <c r="W2088" s="926"/>
      <c r="X2088" s="926"/>
      <c r="Y2088" s="926"/>
      <c r="Z2088" s="926"/>
      <c r="AA2088" s="926"/>
      <c r="AB2088" s="926"/>
      <c r="AC2088" s="926"/>
      <c r="AD2088" s="926"/>
      <c r="AE2088" s="926"/>
    </row>
    <row r="2089" spans="1:31" ht="15" customHeight="1" x14ac:dyDescent="0.2">
      <c r="A2089" s="943"/>
      <c r="B2089" s="938"/>
      <c r="C2089" s="891"/>
      <c r="D2089" s="891"/>
      <c r="E2089" s="984">
        <f t="shared" si="205"/>
        <v>0</v>
      </c>
      <c r="F2089" s="890">
        <f>IF(A2089=0,0,ROUND(E2089/VLOOKUP(A2089,'Teaching Areas'!$A$18:$B$86,2,FALSE),0))</f>
        <v>0</v>
      </c>
      <c r="G2089" s="891"/>
      <c r="H2089" s="890" t="str">
        <f t="shared" si="206"/>
        <v/>
      </c>
      <c r="I2089" s="983"/>
      <c r="J2089" s="923"/>
      <c r="K2089" s="922"/>
      <c r="L2089" s="922"/>
      <c r="M2089" s="922"/>
      <c r="N2089" s="924"/>
      <c r="O2089" s="1096" t="str">
        <f t="shared" si="207"/>
        <v/>
      </c>
      <c r="P2089" s="926"/>
      <c r="Q2089" s="926"/>
      <c r="R2089" s="926"/>
      <c r="S2089" s="926"/>
      <c r="T2089" s="926"/>
      <c r="U2089" s="926"/>
      <c r="V2089" s="926"/>
      <c r="W2089" s="926"/>
      <c r="X2089" s="926"/>
      <c r="Y2089" s="926"/>
      <c r="Z2089" s="926"/>
      <c r="AA2089" s="926"/>
      <c r="AB2089" s="926"/>
      <c r="AC2089" s="926"/>
      <c r="AD2089" s="926"/>
      <c r="AE2089" s="926"/>
    </row>
    <row r="2090" spans="1:31" ht="15" customHeight="1" x14ac:dyDescent="0.2">
      <c r="A2090" s="943"/>
      <c r="B2090" s="938"/>
      <c r="C2090" s="891"/>
      <c r="D2090" s="891"/>
      <c r="E2090" s="984">
        <f t="shared" si="205"/>
        <v>0</v>
      </c>
      <c r="F2090" s="890">
        <f>IF(A2090=0,0,ROUND(E2090/VLOOKUP(A2090,'Teaching Areas'!$A$18:$B$86,2,FALSE),0))</f>
        <v>0</v>
      </c>
      <c r="G2090" s="891"/>
      <c r="H2090" s="890" t="str">
        <f t="shared" si="206"/>
        <v/>
      </c>
      <c r="I2090" s="983"/>
      <c r="J2090" s="923"/>
      <c r="K2090" s="922"/>
      <c r="L2090" s="922"/>
      <c r="M2090" s="922"/>
      <c r="N2090" s="924"/>
      <c r="O2090" s="1096" t="str">
        <f t="shared" si="207"/>
        <v/>
      </c>
      <c r="P2090" s="926"/>
      <c r="Q2090" s="926"/>
      <c r="R2090" s="926"/>
      <c r="S2090" s="926"/>
      <c r="T2090" s="926"/>
      <c r="U2090" s="926"/>
      <c r="V2090" s="926"/>
      <c r="W2090" s="926"/>
      <c r="X2090" s="926"/>
      <c r="Y2090" s="926"/>
      <c r="Z2090" s="926"/>
      <c r="AA2090" s="926"/>
      <c r="AB2090" s="926"/>
      <c r="AC2090" s="926"/>
      <c r="AD2090" s="926"/>
      <c r="AE2090" s="926"/>
    </row>
    <row r="2091" spans="1:31" ht="15" customHeight="1" x14ac:dyDescent="0.2">
      <c r="A2091" s="943"/>
      <c r="B2091" s="938"/>
      <c r="C2091" s="891"/>
      <c r="D2091" s="891"/>
      <c r="E2091" s="984">
        <f t="shared" si="205"/>
        <v>0</v>
      </c>
      <c r="F2091" s="890">
        <f>IF(A2091=0,0,ROUND(E2091/VLOOKUP(A2091,'Teaching Areas'!$A$18:$B$86,2,FALSE),0))</f>
        <v>0</v>
      </c>
      <c r="G2091" s="891"/>
      <c r="H2091" s="890" t="str">
        <f t="shared" si="206"/>
        <v/>
      </c>
      <c r="I2091" s="983"/>
      <c r="J2091" s="923"/>
      <c r="K2091" s="922"/>
      <c r="L2091" s="922"/>
      <c r="M2091" s="922"/>
      <c r="N2091" s="924"/>
      <c r="O2091" s="1096" t="str">
        <f t="shared" si="207"/>
        <v/>
      </c>
      <c r="P2091" s="926"/>
      <c r="Q2091" s="926"/>
      <c r="R2091" s="926"/>
      <c r="S2091" s="926"/>
      <c r="T2091" s="926"/>
      <c r="U2091" s="926"/>
      <c r="V2091" s="926"/>
      <c r="W2091" s="926"/>
      <c r="X2091" s="926"/>
      <c r="Y2091" s="926"/>
      <c r="Z2091" s="926"/>
      <c r="AA2091" s="926"/>
      <c r="AB2091" s="926"/>
      <c r="AC2091" s="926"/>
      <c r="AD2091" s="926"/>
      <c r="AE2091" s="926"/>
    </row>
    <row r="2092" spans="1:31" ht="15" customHeight="1" x14ac:dyDescent="0.2">
      <c r="A2092" s="943"/>
      <c r="B2092" s="938"/>
      <c r="C2092" s="891"/>
      <c r="D2092" s="891"/>
      <c r="E2092" s="984">
        <f t="shared" si="205"/>
        <v>0</v>
      </c>
      <c r="F2092" s="890">
        <f>IF(A2092=0,0,ROUND(E2092/VLOOKUP(A2092,'Teaching Areas'!$A$18:$B$86,2,FALSE),0))</f>
        <v>0</v>
      </c>
      <c r="G2092" s="891"/>
      <c r="H2092" s="890" t="str">
        <f t="shared" si="206"/>
        <v/>
      </c>
      <c r="I2092" s="983"/>
      <c r="J2092" s="923"/>
      <c r="K2092" s="922"/>
      <c r="L2092" s="922"/>
      <c r="M2092" s="922"/>
      <c r="N2092" s="924"/>
      <c r="O2092" s="1096" t="str">
        <f t="shared" si="207"/>
        <v/>
      </c>
      <c r="P2092" s="926"/>
      <c r="Q2092" s="926"/>
      <c r="R2092" s="926"/>
      <c r="S2092" s="926"/>
      <c r="T2092" s="926"/>
      <c r="U2092" s="926"/>
      <c r="V2092" s="926"/>
      <c r="W2092" s="926"/>
      <c r="X2092" s="926"/>
      <c r="Y2092" s="926"/>
      <c r="Z2092" s="926"/>
      <c r="AA2092" s="926"/>
      <c r="AB2092" s="926"/>
      <c r="AC2092" s="926"/>
      <c r="AD2092" s="926"/>
      <c r="AE2092" s="926"/>
    </row>
    <row r="2093" spans="1:31" ht="15" customHeight="1" x14ac:dyDescent="0.2">
      <c r="A2093" s="943"/>
      <c r="B2093" s="938"/>
      <c r="C2093" s="891"/>
      <c r="D2093" s="891"/>
      <c r="E2093" s="984">
        <f t="shared" si="205"/>
        <v>0</v>
      </c>
      <c r="F2093" s="890">
        <f>IF(A2093=0,0,ROUND(E2093/VLOOKUP(A2093,'Teaching Areas'!$A$18:$B$86,2,FALSE),0))</f>
        <v>0</v>
      </c>
      <c r="G2093" s="891"/>
      <c r="H2093" s="890" t="str">
        <f t="shared" si="206"/>
        <v/>
      </c>
      <c r="I2093" s="983"/>
      <c r="J2093" s="923"/>
      <c r="K2093" s="922"/>
      <c r="L2093" s="922"/>
      <c r="M2093" s="922"/>
      <c r="N2093" s="924"/>
      <c r="O2093" s="1096" t="str">
        <f t="shared" si="207"/>
        <v/>
      </c>
      <c r="P2093" s="926"/>
      <c r="Q2093" s="926"/>
      <c r="R2093" s="926"/>
      <c r="S2093" s="926"/>
      <c r="T2093" s="926"/>
      <c r="U2093" s="926"/>
      <c r="V2093" s="926"/>
      <c r="W2093" s="926"/>
      <c r="X2093" s="926"/>
      <c r="Y2093" s="926"/>
      <c r="Z2093" s="926"/>
      <c r="AA2093" s="926"/>
      <c r="AB2093" s="926"/>
      <c r="AC2093" s="926"/>
      <c r="AD2093" s="926"/>
      <c r="AE2093" s="926"/>
    </row>
    <row r="2094" spans="1:31" ht="15" customHeight="1" x14ac:dyDescent="0.2">
      <c r="A2094" s="943"/>
      <c r="B2094" s="938"/>
      <c r="C2094" s="891"/>
      <c r="D2094" s="891"/>
      <c r="E2094" s="984">
        <f t="shared" si="205"/>
        <v>0</v>
      </c>
      <c r="F2094" s="890">
        <f>IF(A2094=0,0,ROUND(E2094/VLOOKUP(A2094,'Teaching Areas'!$A$18:$B$86,2,FALSE),0))</f>
        <v>0</v>
      </c>
      <c r="G2094" s="891"/>
      <c r="H2094" s="890" t="str">
        <f t="shared" si="206"/>
        <v/>
      </c>
      <c r="I2094" s="983"/>
      <c r="J2094" s="923"/>
      <c r="K2094" s="922"/>
      <c r="L2094" s="922"/>
      <c r="M2094" s="922"/>
      <c r="N2094" s="924"/>
      <c r="O2094" s="1096" t="str">
        <f t="shared" si="207"/>
        <v/>
      </c>
      <c r="P2094" s="926"/>
      <c r="Q2094" s="926"/>
      <c r="R2094" s="926"/>
      <c r="S2094" s="926"/>
      <c r="T2094" s="926"/>
      <c r="U2094" s="926"/>
      <c r="V2094" s="926"/>
      <c r="W2094" s="926"/>
      <c r="X2094" s="926"/>
      <c r="Y2094" s="926"/>
      <c r="Z2094" s="926"/>
      <c r="AA2094" s="926"/>
      <c r="AB2094" s="926"/>
      <c r="AC2094" s="926"/>
      <c r="AD2094" s="926"/>
      <c r="AE2094" s="926"/>
    </row>
    <row r="2095" spans="1:31" ht="15" customHeight="1" x14ac:dyDescent="0.2">
      <c r="A2095" s="943"/>
      <c r="B2095" s="938"/>
      <c r="C2095" s="891"/>
      <c r="D2095" s="891"/>
      <c r="E2095" s="984">
        <f t="shared" si="205"/>
        <v>0</v>
      </c>
      <c r="F2095" s="890">
        <f>IF(A2095=0,0,ROUND(E2095/VLOOKUP(A2095,'Teaching Areas'!$A$18:$B$86,2,FALSE),0))</f>
        <v>0</v>
      </c>
      <c r="G2095" s="891"/>
      <c r="H2095" s="890" t="str">
        <f t="shared" si="206"/>
        <v/>
      </c>
      <c r="I2095" s="983"/>
      <c r="J2095" s="923"/>
      <c r="K2095" s="922"/>
      <c r="L2095" s="922"/>
      <c r="M2095" s="922"/>
      <c r="N2095" s="924"/>
      <c r="O2095" s="1096" t="str">
        <f t="shared" si="207"/>
        <v/>
      </c>
      <c r="P2095" s="926"/>
      <c r="Q2095" s="926"/>
      <c r="R2095" s="926"/>
      <c r="S2095" s="926"/>
      <c r="T2095" s="926"/>
      <c r="U2095" s="926"/>
      <c r="V2095" s="926"/>
      <c r="W2095" s="926"/>
      <c r="X2095" s="926"/>
      <c r="Y2095" s="926"/>
      <c r="Z2095" s="926"/>
      <c r="AA2095" s="926"/>
      <c r="AB2095" s="926"/>
      <c r="AC2095" s="926"/>
      <c r="AD2095" s="926"/>
      <c r="AE2095" s="926"/>
    </row>
    <row r="2096" spans="1:31" ht="15" customHeight="1" x14ac:dyDescent="0.2">
      <c r="A2096" s="943"/>
      <c r="B2096" s="938"/>
      <c r="C2096" s="891"/>
      <c r="D2096" s="891"/>
      <c r="E2096" s="984">
        <f t="shared" si="205"/>
        <v>0</v>
      </c>
      <c r="F2096" s="890">
        <f>IF(A2096=0,0,ROUND(E2096/VLOOKUP(A2096,'Teaching Areas'!$A$18:$B$86,2,FALSE),0))</f>
        <v>0</v>
      </c>
      <c r="G2096" s="891"/>
      <c r="H2096" s="890" t="str">
        <f t="shared" si="206"/>
        <v/>
      </c>
      <c r="I2096" s="983"/>
      <c r="J2096" s="923"/>
      <c r="K2096" s="922"/>
      <c r="L2096" s="922"/>
      <c r="M2096" s="922"/>
      <c r="N2096" s="924"/>
      <c r="O2096" s="1096" t="str">
        <f t="shared" si="207"/>
        <v/>
      </c>
      <c r="P2096" s="926"/>
      <c r="Q2096" s="926"/>
      <c r="R2096" s="926"/>
      <c r="S2096" s="926"/>
      <c r="T2096" s="926"/>
      <c r="U2096" s="926"/>
      <c r="V2096" s="926"/>
      <c r="W2096" s="926"/>
      <c r="X2096" s="926"/>
      <c r="Y2096" s="926"/>
      <c r="Z2096" s="926"/>
      <c r="AA2096" s="926"/>
      <c r="AB2096" s="926"/>
      <c r="AC2096" s="926"/>
      <c r="AD2096" s="926"/>
      <c r="AE2096" s="926"/>
    </row>
    <row r="2097" spans="1:31" ht="15" customHeight="1" x14ac:dyDescent="0.2">
      <c r="A2097" s="943"/>
      <c r="B2097" s="938"/>
      <c r="C2097" s="891"/>
      <c r="D2097" s="891"/>
      <c r="E2097" s="984">
        <f t="shared" si="205"/>
        <v>0</v>
      </c>
      <c r="F2097" s="890">
        <f>IF(A2097=0,0,ROUND(E2097/VLOOKUP(A2097,'Teaching Areas'!$A$18:$B$86,2,FALSE),0))</f>
        <v>0</v>
      </c>
      <c r="G2097" s="891"/>
      <c r="H2097" s="890" t="str">
        <f t="shared" si="206"/>
        <v/>
      </c>
      <c r="I2097" s="983"/>
      <c r="J2097" s="923"/>
      <c r="K2097" s="922"/>
      <c r="L2097" s="922"/>
      <c r="M2097" s="922"/>
      <c r="N2097" s="924"/>
      <c r="O2097" s="1096" t="str">
        <f t="shared" si="207"/>
        <v/>
      </c>
      <c r="P2097" s="926"/>
      <c r="Q2097" s="926"/>
      <c r="R2097" s="926"/>
      <c r="S2097" s="926"/>
      <c r="T2097" s="926"/>
      <c r="U2097" s="926"/>
      <c r="V2097" s="926"/>
      <c r="W2097" s="926"/>
      <c r="X2097" s="926"/>
      <c r="Y2097" s="926"/>
      <c r="Z2097" s="926"/>
      <c r="AA2097" s="926"/>
      <c r="AB2097" s="926"/>
      <c r="AC2097" s="926"/>
      <c r="AD2097" s="926"/>
      <c r="AE2097" s="926"/>
    </row>
    <row r="2098" spans="1:31" ht="15" customHeight="1" x14ac:dyDescent="0.2">
      <c r="A2098" s="943"/>
      <c r="B2098" s="938"/>
      <c r="C2098" s="891"/>
      <c r="D2098" s="891"/>
      <c r="E2098" s="984">
        <f t="shared" si="205"/>
        <v>0</v>
      </c>
      <c r="F2098" s="890">
        <f>IF(A2098=0,0,ROUND(E2098/VLOOKUP(A2098,'Teaching Areas'!$A$18:$B$86,2,FALSE),0))</f>
        <v>0</v>
      </c>
      <c r="G2098" s="891"/>
      <c r="H2098" s="890" t="str">
        <f t="shared" si="206"/>
        <v/>
      </c>
      <c r="I2098" s="983"/>
      <c r="J2098" s="923"/>
      <c r="K2098" s="922"/>
      <c r="L2098" s="922"/>
      <c r="M2098" s="922"/>
      <c r="N2098" s="924"/>
      <c r="O2098" s="1096" t="str">
        <f t="shared" si="207"/>
        <v/>
      </c>
      <c r="P2098" s="926"/>
      <c r="Q2098" s="926"/>
      <c r="R2098" s="926"/>
      <c r="S2098" s="926"/>
      <c r="T2098" s="926"/>
      <c r="U2098" s="926"/>
      <c r="V2098" s="926"/>
      <c r="W2098" s="926"/>
      <c r="X2098" s="926"/>
      <c r="Y2098" s="926"/>
      <c r="Z2098" s="926"/>
      <c r="AA2098" s="926"/>
      <c r="AB2098" s="926"/>
      <c r="AC2098" s="926"/>
      <c r="AD2098" s="926"/>
      <c r="AE2098" s="926"/>
    </row>
    <row r="2099" spans="1:31" ht="15" customHeight="1" x14ac:dyDescent="0.2">
      <c r="A2099" s="943"/>
      <c r="B2099" s="938"/>
      <c r="C2099" s="891"/>
      <c r="D2099" s="891"/>
      <c r="E2099" s="984">
        <f t="shared" si="205"/>
        <v>0</v>
      </c>
      <c r="F2099" s="890">
        <f>IF(A2099=0,0,ROUND(E2099/VLOOKUP(A2099,'Teaching Areas'!$A$18:$B$86,2,FALSE),0))</f>
        <v>0</v>
      </c>
      <c r="G2099" s="891"/>
      <c r="H2099" s="890" t="str">
        <f t="shared" si="206"/>
        <v/>
      </c>
      <c r="I2099" s="983"/>
      <c r="J2099" s="923"/>
      <c r="K2099" s="922"/>
      <c r="L2099" s="922"/>
      <c r="M2099" s="922"/>
      <c r="N2099" s="924"/>
      <c r="O2099" s="1096" t="str">
        <f t="shared" si="207"/>
        <v/>
      </c>
      <c r="P2099" s="926"/>
      <c r="Q2099" s="926"/>
      <c r="R2099" s="926"/>
      <c r="S2099" s="926"/>
      <c r="T2099" s="926"/>
      <c r="U2099" s="926"/>
      <c r="V2099" s="926"/>
      <c r="W2099" s="926"/>
      <c r="X2099" s="926"/>
      <c r="Y2099" s="926"/>
      <c r="Z2099" s="926"/>
      <c r="AA2099" s="926"/>
      <c r="AB2099" s="926"/>
      <c r="AC2099" s="926"/>
      <c r="AD2099" s="926"/>
      <c r="AE2099" s="926"/>
    </row>
    <row r="2100" spans="1:31" ht="15" customHeight="1" x14ac:dyDescent="0.2">
      <c r="A2100" s="943"/>
      <c r="B2100" s="939"/>
      <c r="C2100" s="891"/>
      <c r="D2100" s="891"/>
      <c r="E2100" s="984">
        <f t="shared" si="205"/>
        <v>0</v>
      </c>
      <c r="F2100" s="890">
        <f>IF(A2100=0,0,ROUND(E2100/VLOOKUP(A2100,'Teaching Areas'!$A$18:$B$86,2,FALSE),0))</f>
        <v>0</v>
      </c>
      <c r="G2100" s="892"/>
      <c r="H2100" s="890" t="str">
        <f t="shared" si="206"/>
        <v/>
      </c>
      <c r="I2100" s="985"/>
      <c r="J2100" s="923"/>
      <c r="K2100" s="922"/>
      <c r="L2100" s="922"/>
      <c r="M2100" s="922"/>
      <c r="N2100" s="924"/>
      <c r="O2100" s="1096" t="str">
        <f t="shared" si="207"/>
        <v/>
      </c>
      <c r="P2100" s="926"/>
      <c r="Q2100" s="926"/>
      <c r="R2100" s="926"/>
      <c r="S2100" s="926"/>
      <c r="T2100" s="926"/>
      <c r="U2100" s="926"/>
      <c r="V2100" s="926"/>
      <c r="W2100" s="926"/>
      <c r="X2100" s="926"/>
      <c r="Y2100" s="926"/>
      <c r="Z2100" s="926"/>
      <c r="AA2100" s="926"/>
      <c r="AB2100" s="926"/>
      <c r="AC2100" s="926"/>
      <c r="AD2100" s="926"/>
      <c r="AE2100" s="926"/>
    </row>
    <row r="2101" spans="1:31" ht="15" customHeight="1" x14ac:dyDescent="0.2">
      <c r="A2101" s="943"/>
      <c r="B2101" s="939"/>
      <c r="C2101" s="891"/>
      <c r="D2101" s="891"/>
      <c r="E2101" s="984">
        <f t="shared" si="205"/>
        <v>0</v>
      </c>
      <c r="F2101" s="890">
        <f>IF(A2101=0,0,ROUND(E2101/VLOOKUP(A2101,'Teaching Areas'!$A$18:$B$86,2,FALSE),0))</f>
        <v>0</v>
      </c>
      <c r="G2101" s="892"/>
      <c r="H2101" s="890" t="str">
        <f t="shared" si="206"/>
        <v/>
      </c>
      <c r="I2101" s="985"/>
      <c r="J2101" s="923"/>
      <c r="K2101" s="922"/>
      <c r="L2101" s="922"/>
      <c r="M2101" s="922"/>
      <c r="N2101" s="924"/>
      <c r="O2101" s="1096" t="str">
        <f t="shared" si="207"/>
        <v/>
      </c>
      <c r="P2101" s="926"/>
      <c r="Q2101" s="926"/>
      <c r="R2101" s="926"/>
      <c r="S2101" s="926"/>
      <c r="T2101" s="926"/>
      <c r="U2101" s="926"/>
      <c r="V2101" s="926"/>
      <c r="W2101" s="926"/>
      <c r="X2101" s="926"/>
      <c r="Y2101" s="926"/>
      <c r="Z2101" s="926"/>
      <c r="AA2101" s="926"/>
      <c r="AB2101" s="926"/>
      <c r="AC2101" s="926"/>
      <c r="AD2101" s="926"/>
      <c r="AE2101" s="926"/>
    </row>
    <row r="2102" spans="1:31" ht="15" customHeight="1" x14ac:dyDescent="0.2">
      <c r="A2102" s="943"/>
      <c r="B2102" s="938"/>
      <c r="C2102" s="891"/>
      <c r="D2102" s="891"/>
      <c r="E2102" s="984">
        <f t="shared" si="205"/>
        <v>0</v>
      </c>
      <c r="F2102" s="890">
        <f>IF(A2102=0,0,ROUND(E2102/VLOOKUP(A2102,'Teaching Areas'!$A$18:$B$86,2,FALSE),0))</f>
        <v>0</v>
      </c>
      <c r="G2102" s="891"/>
      <c r="H2102" s="890" t="str">
        <f t="shared" si="206"/>
        <v/>
      </c>
      <c r="I2102" s="983"/>
      <c r="J2102" s="923"/>
      <c r="K2102" s="922"/>
      <c r="L2102" s="922"/>
      <c r="M2102" s="922"/>
      <c r="N2102" s="924"/>
      <c r="O2102" s="1096" t="str">
        <f t="shared" si="207"/>
        <v/>
      </c>
      <c r="P2102" s="926"/>
      <c r="Q2102" s="926"/>
      <c r="R2102" s="926"/>
      <c r="S2102" s="926"/>
      <c r="T2102" s="926"/>
      <c r="U2102" s="926"/>
      <c r="V2102" s="926"/>
      <c r="W2102" s="926"/>
      <c r="X2102" s="926"/>
      <c r="Y2102" s="926"/>
      <c r="Z2102" s="926"/>
      <c r="AA2102" s="926"/>
      <c r="AB2102" s="926"/>
      <c r="AC2102" s="926"/>
      <c r="AD2102" s="926"/>
      <c r="AE2102" s="926"/>
    </row>
    <row r="2103" spans="1:31" ht="15" customHeight="1" x14ac:dyDescent="0.2">
      <c r="A2103" s="943"/>
      <c r="B2103" s="938"/>
      <c r="C2103" s="891"/>
      <c r="D2103" s="891"/>
      <c r="E2103" s="984">
        <f t="shared" si="205"/>
        <v>0</v>
      </c>
      <c r="F2103" s="890">
        <f>IF(A2103=0,0,ROUND(E2103/VLOOKUP(A2103,'Teaching Areas'!$A$18:$B$86,2,FALSE),0))</f>
        <v>0</v>
      </c>
      <c r="G2103" s="891"/>
      <c r="H2103" s="890" t="str">
        <f t="shared" si="206"/>
        <v/>
      </c>
      <c r="I2103" s="983"/>
      <c r="J2103" s="923"/>
      <c r="K2103" s="922"/>
      <c r="L2103" s="922"/>
      <c r="M2103" s="922"/>
      <c r="N2103" s="924"/>
      <c r="O2103" s="1096" t="str">
        <f t="shared" si="207"/>
        <v/>
      </c>
      <c r="P2103" s="926"/>
      <c r="Q2103" s="926"/>
      <c r="R2103" s="926"/>
      <c r="S2103" s="926"/>
      <c r="T2103" s="926"/>
      <c r="U2103" s="926"/>
      <c r="V2103" s="926"/>
      <c r="W2103" s="926"/>
      <c r="X2103" s="926"/>
      <c r="Y2103" s="926"/>
      <c r="Z2103" s="926"/>
      <c r="AA2103" s="926"/>
      <c r="AB2103" s="926"/>
      <c r="AC2103" s="926"/>
      <c r="AD2103" s="926"/>
      <c r="AE2103" s="926"/>
    </row>
    <row r="2104" spans="1:31" ht="15" customHeight="1" x14ac:dyDescent="0.2">
      <c r="A2104" s="943"/>
      <c r="B2104" s="937"/>
      <c r="C2104" s="893"/>
      <c r="D2104" s="893"/>
      <c r="E2104" s="984">
        <f t="shared" si="205"/>
        <v>0</v>
      </c>
      <c r="F2104" s="890">
        <f>IF(A2104=0,0,ROUND(E2104/VLOOKUP(A2104,'Teaching Areas'!$A$18:$B$86,2,FALSE),0))</f>
        <v>0</v>
      </c>
      <c r="G2104" s="891"/>
      <c r="H2104" s="890" t="str">
        <f t="shared" si="206"/>
        <v/>
      </c>
      <c r="I2104" s="983"/>
      <c r="J2104" s="923"/>
      <c r="K2104" s="922"/>
      <c r="L2104" s="922"/>
      <c r="M2104" s="922"/>
      <c r="N2104" s="924"/>
      <c r="O2104" s="1096" t="str">
        <f t="shared" si="207"/>
        <v/>
      </c>
      <c r="P2104" s="926"/>
      <c r="Q2104" s="926"/>
      <c r="R2104" s="926"/>
      <c r="S2104" s="926"/>
      <c r="T2104" s="926"/>
      <c r="U2104" s="926"/>
      <c r="V2104" s="926"/>
      <c r="W2104" s="926"/>
      <c r="X2104" s="926"/>
      <c r="Y2104" s="926"/>
      <c r="Z2104" s="926"/>
      <c r="AA2104" s="926"/>
      <c r="AB2104" s="926"/>
      <c r="AC2104" s="926"/>
      <c r="AD2104" s="926"/>
      <c r="AE2104" s="926"/>
    </row>
    <row r="2105" spans="1:31" ht="15" customHeight="1" x14ac:dyDescent="0.2">
      <c r="A2105" s="943"/>
      <c r="B2105" s="938"/>
      <c r="C2105" s="891"/>
      <c r="D2105" s="891"/>
      <c r="E2105" s="984">
        <f t="shared" si="205"/>
        <v>0</v>
      </c>
      <c r="F2105" s="890">
        <f>IF(A2105=0,0,ROUND(E2105/VLOOKUP(A2105,'Teaching Areas'!$A$18:$B$86,2,FALSE),0))</f>
        <v>0</v>
      </c>
      <c r="G2105" s="891"/>
      <c r="H2105" s="890" t="str">
        <f t="shared" si="206"/>
        <v/>
      </c>
      <c r="I2105" s="983"/>
      <c r="J2105" s="923"/>
      <c r="K2105" s="922"/>
      <c r="L2105" s="922"/>
      <c r="M2105" s="922"/>
      <c r="N2105" s="924"/>
      <c r="O2105" s="1096" t="str">
        <f t="shared" si="207"/>
        <v/>
      </c>
      <c r="P2105" s="926"/>
      <c r="Q2105" s="926"/>
      <c r="R2105" s="926"/>
      <c r="S2105" s="926"/>
      <c r="T2105" s="926"/>
      <c r="U2105" s="926"/>
      <c r="V2105" s="926"/>
      <c r="W2105" s="926"/>
      <c r="X2105" s="926"/>
      <c r="Y2105" s="926"/>
      <c r="Z2105" s="926"/>
      <c r="AA2105" s="926"/>
      <c r="AB2105" s="926"/>
      <c r="AC2105" s="926"/>
      <c r="AD2105" s="926"/>
      <c r="AE2105" s="926"/>
    </row>
    <row r="2106" spans="1:31" ht="15" customHeight="1" x14ac:dyDescent="0.2">
      <c r="A2106" s="943"/>
      <c r="B2106" s="938"/>
      <c r="C2106" s="891"/>
      <c r="D2106" s="891"/>
      <c r="E2106" s="984">
        <f t="shared" si="205"/>
        <v>0</v>
      </c>
      <c r="F2106" s="890">
        <f>IF(A2106=0,0,ROUND(E2106/VLOOKUP(A2106,'Teaching Areas'!$A$18:$B$86,2,FALSE),0))</f>
        <v>0</v>
      </c>
      <c r="G2106" s="891"/>
      <c r="H2106" s="890" t="str">
        <f t="shared" si="206"/>
        <v/>
      </c>
      <c r="I2106" s="983"/>
      <c r="J2106" s="923"/>
      <c r="K2106" s="922"/>
      <c r="L2106" s="922"/>
      <c r="M2106" s="922"/>
      <c r="N2106" s="924"/>
      <c r="O2106" s="1096" t="str">
        <f t="shared" si="207"/>
        <v/>
      </c>
      <c r="P2106" s="926"/>
      <c r="Q2106" s="926"/>
      <c r="R2106" s="926"/>
      <c r="S2106" s="926"/>
      <c r="T2106" s="926"/>
      <c r="U2106" s="926"/>
      <c r="V2106" s="926"/>
      <c r="W2106" s="926"/>
      <c r="X2106" s="926"/>
      <c r="Y2106" s="926"/>
      <c r="Z2106" s="926"/>
      <c r="AA2106" s="926"/>
      <c r="AB2106" s="926"/>
      <c r="AC2106" s="926"/>
      <c r="AD2106" s="926"/>
      <c r="AE2106" s="926"/>
    </row>
    <row r="2107" spans="1:31" ht="15" customHeight="1" x14ac:dyDescent="0.2">
      <c r="A2107" s="943"/>
      <c r="B2107" s="938"/>
      <c r="C2107" s="891"/>
      <c r="D2107" s="891"/>
      <c r="E2107" s="984">
        <f t="shared" si="205"/>
        <v>0</v>
      </c>
      <c r="F2107" s="890">
        <f>IF(A2107=0,0,ROUND(E2107/VLOOKUP(A2107,'Teaching Areas'!$A$18:$B$86,2,FALSE),0))</f>
        <v>0</v>
      </c>
      <c r="G2107" s="891"/>
      <c r="H2107" s="890" t="str">
        <f t="shared" si="206"/>
        <v/>
      </c>
      <c r="I2107" s="983"/>
      <c r="J2107" s="923"/>
      <c r="K2107" s="922"/>
      <c r="L2107" s="922"/>
      <c r="M2107" s="922"/>
      <c r="N2107" s="924"/>
      <c r="O2107" s="1096" t="str">
        <f t="shared" si="207"/>
        <v/>
      </c>
      <c r="P2107" s="926"/>
      <c r="Q2107" s="926"/>
      <c r="R2107" s="926"/>
      <c r="S2107" s="926"/>
      <c r="T2107" s="926"/>
      <c r="U2107" s="926"/>
      <c r="V2107" s="926"/>
      <c r="W2107" s="926"/>
      <c r="X2107" s="926"/>
      <c r="Y2107" s="926"/>
      <c r="Z2107" s="926"/>
      <c r="AA2107" s="926"/>
      <c r="AB2107" s="926"/>
      <c r="AC2107" s="926"/>
      <c r="AD2107" s="926"/>
      <c r="AE2107" s="926"/>
    </row>
    <row r="2108" spans="1:31" ht="15" customHeight="1" x14ac:dyDescent="0.2">
      <c r="A2108" s="943"/>
      <c r="B2108" s="938"/>
      <c r="C2108" s="891"/>
      <c r="D2108" s="891"/>
      <c r="E2108" s="984">
        <f t="shared" si="205"/>
        <v>0</v>
      </c>
      <c r="F2108" s="890">
        <f>IF(A2108=0,0,ROUND(E2108/VLOOKUP(A2108,'Teaching Areas'!$A$18:$B$86,2,FALSE),0))</f>
        <v>0</v>
      </c>
      <c r="G2108" s="891"/>
      <c r="H2108" s="890" t="str">
        <f t="shared" si="206"/>
        <v/>
      </c>
      <c r="I2108" s="983"/>
      <c r="J2108" s="923"/>
      <c r="K2108" s="922"/>
      <c r="L2108" s="922"/>
      <c r="M2108" s="922"/>
      <c r="N2108" s="924"/>
      <c r="O2108" s="1096" t="str">
        <f t="shared" si="207"/>
        <v/>
      </c>
      <c r="P2108" s="926"/>
      <c r="Q2108" s="926"/>
      <c r="R2108" s="926"/>
      <c r="S2108" s="926"/>
      <c r="T2108" s="926"/>
      <c r="U2108" s="926"/>
      <c r="V2108" s="926"/>
      <c r="W2108" s="926"/>
      <c r="X2108" s="926"/>
      <c r="Y2108" s="926"/>
      <c r="Z2108" s="926"/>
      <c r="AA2108" s="926"/>
      <c r="AB2108" s="926"/>
      <c r="AC2108" s="926"/>
      <c r="AD2108" s="926"/>
      <c r="AE2108" s="926"/>
    </row>
    <row r="2109" spans="1:31" ht="15" customHeight="1" x14ac:dyDescent="0.2">
      <c r="A2109" s="943"/>
      <c r="B2109" s="938"/>
      <c r="C2109" s="891"/>
      <c r="D2109" s="891"/>
      <c r="E2109" s="984">
        <f t="shared" si="205"/>
        <v>0</v>
      </c>
      <c r="F2109" s="890">
        <f>IF(A2109=0,0,ROUND(E2109/VLOOKUP(A2109,'Teaching Areas'!$A$18:$B$86,2,FALSE),0))</f>
        <v>0</v>
      </c>
      <c r="G2109" s="891"/>
      <c r="H2109" s="890" t="str">
        <f t="shared" si="206"/>
        <v/>
      </c>
      <c r="I2109" s="983"/>
      <c r="J2109" s="923"/>
      <c r="K2109" s="922"/>
      <c r="L2109" s="922"/>
      <c r="M2109" s="922"/>
      <c r="N2109" s="924"/>
      <c r="O2109" s="1096" t="str">
        <f t="shared" si="207"/>
        <v/>
      </c>
      <c r="P2109" s="926"/>
      <c r="Q2109" s="926"/>
      <c r="R2109" s="926"/>
      <c r="S2109" s="926"/>
      <c r="T2109" s="926"/>
      <c r="U2109" s="926"/>
      <c r="V2109" s="926"/>
      <c r="W2109" s="926"/>
      <c r="X2109" s="926"/>
      <c r="Y2109" s="926"/>
      <c r="Z2109" s="926"/>
      <c r="AA2109" s="926"/>
      <c r="AB2109" s="926"/>
      <c r="AC2109" s="926"/>
      <c r="AD2109" s="926"/>
      <c r="AE2109" s="926"/>
    </row>
    <row r="2110" spans="1:31" ht="15" customHeight="1" x14ac:dyDescent="0.2">
      <c r="A2110" s="943"/>
      <c r="B2110" s="938"/>
      <c r="C2110" s="891"/>
      <c r="D2110" s="891"/>
      <c r="E2110" s="984">
        <f t="shared" si="205"/>
        <v>0</v>
      </c>
      <c r="F2110" s="890">
        <f>IF(A2110=0,0,ROUND(E2110/VLOOKUP(A2110,'Teaching Areas'!$A$18:$B$86,2,FALSE),0))</f>
        <v>0</v>
      </c>
      <c r="G2110" s="891"/>
      <c r="H2110" s="890" t="str">
        <f t="shared" si="206"/>
        <v/>
      </c>
      <c r="I2110" s="983"/>
      <c r="J2110" s="923"/>
      <c r="K2110" s="922"/>
      <c r="L2110" s="922"/>
      <c r="M2110" s="922"/>
      <c r="N2110" s="924"/>
      <c r="O2110" s="1096" t="str">
        <f t="shared" si="207"/>
        <v/>
      </c>
      <c r="P2110" s="926"/>
      <c r="Q2110" s="926"/>
      <c r="R2110" s="926"/>
      <c r="S2110" s="926"/>
      <c r="T2110" s="926"/>
      <c r="U2110" s="926"/>
      <c r="V2110" s="926"/>
      <c r="W2110" s="926"/>
      <c r="X2110" s="926"/>
      <c r="Y2110" s="926"/>
      <c r="Z2110" s="926"/>
      <c r="AA2110" s="926"/>
      <c r="AB2110" s="926"/>
      <c r="AC2110" s="926"/>
      <c r="AD2110" s="926"/>
      <c r="AE2110" s="926"/>
    </row>
    <row r="2111" spans="1:31" ht="15" customHeight="1" x14ac:dyDescent="0.2">
      <c r="A2111" s="943"/>
      <c r="B2111" s="938"/>
      <c r="C2111" s="891"/>
      <c r="D2111" s="891"/>
      <c r="E2111" s="984">
        <f t="shared" si="205"/>
        <v>0</v>
      </c>
      <c r="F2111" s="890">
        <f>IF(A2111=0,0,ROUND(E2111/VLOOKUP(A2111,'Teaching Areas'!$A$18:$B$86,2,FALSE),0))</f>
        <v>0</v>
      </c>
      <c r="G2111" s="891"/>
      <c r="H2111" s="890" t="str">
        <f t="shared" si="206"/>
        <v/>
      </c>
      <c r="I2111" s="983"/>
      <c r="J2111" s="923"/>
      <c r="K2111" s="922"/>
      <c r="L2111" s="922"/>
      <c r="M2111" s="922"/>
      <c r="N2111" s="924"/>
      <c r="O2111" s="1096" t="str">
        <f t="shared" si="207"/>
        <v/>
      </c>
      <c r="P2111" s="926"/>
      <c r="Q2111" s="926"/>
      <c r="R2111" s="926"/>
      <c r="S2111" s="926"/>
      <c r="T2111" s="926"/>
      <c r="U2111" s="926"/>
      <c r="V2111" s="926"/>
      <c r="W2111" s="926"/>
      <c r="X2111" s="926"/>
      <c r="Y2111" s="926"/>
      <c r="Z2111" s="926"/>
      <c r="AA2111" s="926"/>
      <c r="AB2111" s="926"/>
      <c r="AC2111" s="926"/>
      <c r="AD2111" s="926"/>
      <c r="AE2111" s="926"/>
    </row>
    <row r="2112" spans="1:31" ht="15" customHeight="1" x14ac:dyDescent="0.2">
      <c r="A2112" s="943"/>
      <c r="B2112" s="938"/>
      <c r="C2112" s="891"/>
      <c r="D2112" s="891"/>
      <c r="E2112" s="984">
        <f t="shared" si="205"/>
        <v>0</v>
      </c>
      <c r="F2112" s="890">
        <f>IF(A2112=0,0,ROUND(E2112/VLOOKUP(A2112,'Teaching Areas'!$A$18:$B$86,2,FALSE),0))</f>
        <v>0</v>
      </c>
      <c r="G2112" s="891"/>
      <c r="H2112" s="890" t="str">
        <f t="shared" si="206"/>
        <v/>
      </c>
      <c r="I2112" s="983"/>
      <c r="J2112" s="923"/>
      <c r="K2112" s="922"/>
      <c r="L2112" s="922"/>
      <c r="M2112" s="922"/>
      <c r="N2112" s="924"/>
      <c r="O2112" s="1096" t="str">
        <f t="shared" si="207"/>
        <v/>
      </c>
      <c r="P2112" s="926"/>
      <c r="Q2112" s="926"/>
      <c r="R2112" s="926"/>
      <c r="S2112" s="926"/>
      <c r="T2112" s="926"/>
      <c r="U2112" s="926"/>
      <c r="V2112" s="926"/>
      <c r="W2112" s="926"/>
      <c r="X2112" s="926"/>
      <c r="Y2112" s="926"/>
      <c r="Z2112" s="926"/>
      <c r="AA2112" s="926"/>
      <c r="AB2112" s="926"/>
      <c r="AC2112" s="926"/>
      <c r="AD2112" s="926"/>
      <c r="AE2112" s="926"/>
    </row>
    <row r="2113" spans="1:31" ht="15" customHeight="1" x14ac:dyDescent="0.2">
      <c r="A2113" s="943"/>
      <c r="B2113" s="938"/>
      <c r="C2113" s="891"/>
      <c r="D2113" s="891"/>
      <c r="E2113" s="984">
        <f t="shared" si="205"/>
        <v>0</v>
      </c>
      <c r="F2113" s="890">
        <f>IF(A2113=0,0,ROUND(E2113/VLOOKUP(A2113,'Teaching Areas'!$A$18:$B$86,2,FALSE),0))</f>
        <v>0</v>
      </c>
      <c r="G2113" s="891"/>
      <c r="H2113" s="890" t="str">
        <f t="shared" si="206"/>
        <v/>
      </c>
      <c r="I2113" s="983"/>
      <c r="J2113" s="923"/>
      <c r="K2113" s="922"/>
      <c r="L2113" s="922"/>
      <c r="M2113" s="922"/>
      <c r="N2113" s="924"/>
      <c r="O2113" s="1096" t="str">
        <f t="shared" si="207"/>
        <v/>
      </c>
      <c r="P2113" s="926"/>
      <c r="Q2113" s="926"/>
      <c r="R2113" s="926"/>
      <c r="S2113" s="926"/>
      <c r="T2113" s="926"/>
      <c r="U2113" s="926"/>
      <c r="V2113" s="926"/>
      <c r="W2113" s="926"/>
      <c r="X2113" s="926"/>
      <c r="Y2113" s="926"/>
      <c r="Z2113" s="926"/>
      <c r="AA2113" s="926"/>
      <c r="AB2113" s="926"/>
      <c r="AC2113" s="926"/>
      <c r="AD2113" s="926"/>
      <c r="AE2113" s="926"/>
    </row>
    <row r="2114" spans="1:31" ht="15" customHeight="1" x14ac:dyDescent="0.2">
      <c r="A2114" s="943"/>
      <c r="B2114" s="938"/>
      <c r="C2114" s="891"/>
      <c r="D2114" s="891"/>
      <c r="E2114" s="984">
        <f t="shared" si="205"/>
        <v>0</v>
      </c>
      <c r="F2114" s="890">
        <f>IF(A2114=0,0,ROUND(E2114/VLOOKUP(A2114,'Teaching Areas'!$A$18:$B$86,2,FALSE),0))</f>
        <v>0</v>
      </c>
      <c r="G2114" s="891"/>
      <c r="H2114" s="890" t="str">
        <f t="shared" si="206"/>
        <v/>
      </c>
      <c r="I2114" s="983"/>
      <c r="J2114" s="923"/>
      <c r="K2114" s="922"/>
      <c r="L2114" s="922"/>
      <c r="M2114" s="922"/>
      <c r="N2114" s="924"/>
      <c r="O2114" s="1096" t="str">
        <f t="shared" si="207"/>
        <v/>
      </c>
      <c r="P2114" s="926"/>
      <c r="Q2114" s="926"/>
      <c r="R2114" s="926"/>
      <c r="S2114" s="926"/>
      <c r="T2114" s="926"/>
      <c r="U2114" s="926"/>
      <c r="V2114" s="926"/>
      <c r="W2114" s="926"/>
      <c r="X2114" s="926"/>
      <c r="Y2114" s="926"/>
      <c r="Z2114" s="926"/>
      <c r="AA2114" s="926"/>
      <c r="AB2114" s="926"/>
      <c r="AC2114" s="926"/>
      <c r="AD2114" s="926"/>
      <c r="AE2114" s="926"/>
    </row>
    <row r="2115" spans="1:31" ht="15" customHeight="1" x14ac:dyDescent="0.2">
      <c r="A2115" s="943"/>
      <c r="B2115" s="938"/>
      <c r="C2115" s="891"/>
      <c r="D2115" s="891"/>
      <c r="E2115" s="984">
        <f t="shared" si="205"/>
        <v>0</v>
      </c>
      <c r="F2115" s="890">
        <f>IF(A2115=0,0,ROUND(E2115/VLOOKUP(A2115,'Teaching Areas'!$A$18:$B$86,2,FALSE),0))</f>
        <v>0</v>
      </c>
      <c r="G2115" s="891"/>
      <c r="H2115" s="890" t="str">
        <f t="shared" si="206"/>
        <v/>
      </c>
      <c r="I2115" s="983"/>
      <c r="J2115" s="923"/>
      <c r="K2115" s="922"/>
      <c r="L2115" s="922"/>
      <c r="M2115" s="922"/>
      <c r="N2115" s="924"/>
      <c r="O2115" s="1096" t="str">
        <f t="shared" si="207"/>
        <v/>
      </c>
      <c r="P2115" s="926"/>
      <c r="Q2115" s="926"/>
      <c r="R2115" s="926"/>
      <c r="S2115" s="926"/>
      <c r="T2115" s="926"/>
      <c r="U2115" s="926"/>
      <c r="V2115" s="926"/>
      <c r="W2115" s="926"/>
      <c r="X2115" s="926"/>
      <c r="Y2115" s="926"/>
      <c r="Z2115" s="926"/>
      <c r="AA2115" s="926"/>
      <c r="AB2115" s="926"/>
      <c r="AC2115" s="926"/>
      <c r="AD2115" s="926"/>
      <c r="AE2115" s="926"/>
    </row>
    <row r="2116" spans="1:31" ht="15" customHeight="1" x14ac:dyDescent="0.2">
      <c r="A2116" s="943"/>
      <c r="B2116" s="938"/>
      <c r="C2116" s="891"/>
      <c r="D2116" s="891"/>
      <c r="E2116" s="984">
        <f t="shared" si="205"/>
        <v>0</v>
      </c>
      <c r="F2116" s="890">
        <f>IF(A2116=0,0,ROUND(E2116/VLOOKUP(A2116,'Teaching Areas'!$A$18:$B$86,2,FALSE),0))</f>
        <v>0</v>
      </c>
      <c r="G2116" s="891"/>
      <c r="H2116" s="890" t="str">
        <f t="shared" si="206"/>
        <v/>
      </c>
      <c r="I2116" s="983"/>
      <c r="J2116" s="923"/>
      <c r="K2116" s="922"/>
      <c r="L2116" s="922"/>
      <c r="M2116" s="922"/>
      <c r="N2116" s="924"/>
      <c r="O2116" s="1096" t="str">
        <f t="shared" si="207"/>
        <v/>
      </c>
      <c r="P2116" s="926"/>
      <c r="Q2116" s="926"/>
      <c r="R2116" s="926"/>
      <c r="S2116" s="926"/>
      <c r="T2116" s="926"/>
      <c r="U2116" s="926"/>
      <c r="V2116" s="926"/>
      <c r="W2116" s="926"/>
      <c r="X2116" s="926"/>
      <c r="Y2116" s="926"/>
      <c r="Z2116" s="926"/>
      <c r="AA2116" s="926"/>
      <c r="AB2116" s="926"/>
      <c r="AC2116" s="926"/>
      <c r="AD2116" s="926"/>
      <c r="AE2116" s="926"/>
    </row>
    <row r="2117" spans="1:31" ht="15" customHeight="1" x14ac:dyDescent="0.2">
      <c r="A2117" s="943"/>
      <c r="B2117" s="938"/>
      <c r="C2117" s="891"/>
      <c r="D2117" s="891"/>
      <c r="E2117" s="984">
        <f t="shared" si="205"/>
        <v>0</v>
      </c>
      <c r="F2117" s="890">
        <f>IF(A2117=0,0,ROUND(E2117/VLOOKUP(A2117,'Teaching Areas'!$A$18:$B$86,2,FALSE),0))</f>
        <v>0</v>
      </c>
      <c r="G2117" s="891"/>
      <c r="H2117" s="890" t="str">
        <f t="shared" si="206"/>
        <v/>
      </c>
      <c r="I2117" s="983"/>
      <c r="J2117" s="923"/>
      <c r="K2117" s="922"/>
      <c r="L2117" s="922"/>
      <c r="M2117" s="922"/>
      <c r="N2117" s="924"/>
      <c r="O2117" s="1096" t="str">
        <f t="shared" si="207"/>
        <v/>
      </c>
      <c r="P2117" s="926"/>
      <c r="Q2117" s="926"/>
      <c r="R2117" s="926"/>
      <c r="S2117" s="926"/>
      <c r="T2117" s="926"/>
      <c r="U2117" s="926"/>
      <c r="V2117" s="926"/>
      <c r="W2117" s="926"/>
      <c r="X2117" s="926"/>
      <c r="Y2117" s="926"/>
      <c r="Z2117" s="926"/>
      <c r="AA2117" s="926"/>
      <c r="AB2117" s="926"/>
      <c r="AC2117" s="926"/>
      <c r="AD2117" s="926"/>
      <c r="AE2117" s="926"/>
    </row>
    <row r="2118" spans="1:31" ht="15" customHeight="1" x14ac:dyDescent="0.2">
      <c r="A2118" s="943"/>
      <c r="B2118" s="938"/>
      <c r="C2118" s="891"/>
      <c r="D2118" s="891"/>
      <c r="E2118" s="984">
        <f t="shared" si="205"/>
        <v>0</v>
      </c>
      <c r="F2118" s="890">
        <f>IF(A2118=0,0,ROUND(E2118/VLOOKUP(A2118,'Teaching Areas'!$A$18:$B$86,2,FALSE),0))</f>
        <v>0</v>
      </c>
      <c r="G2118" s="891"/>
      <c r="H2118" s="890" t="str">
        <f t="shared" si="206"/>
        <v/>
      </c>
      <c r="I2118" s="983"/>
      <c r="J2118" s="923"/>
      <c r="K2118" s="922"/>
      <c r="L2118" s="922"/>
      <c r="M2118" s="922"/>
      <c r="N2118" s="924"/>
      <c r="O2118" s="1096" t="str">
        <f t="shared" si="207"/>
        <v/>
      </c>
      <c r="P2118" s="926"/>
      <c r="Q2118" s="926"/>
      <c r="R2118" s="926"/>
      <c r="S2118" s="926"/>
      <c r="T2118" s="926"/>
      <c r="U2118" s="926"/>
      <c r="V2118" s="926"/>
      <c r="W2118" s="926"/>
      <c r="X2118" s="926"/>
      <c r="Y2118" s="926"/>
      <c r="Z2118" s="926"/>
      <c r="AA2118" s="926"/>
      <c r="AB2118" s="926"/>
      <c r="AC2118" s="926"/>
      <c r="AD2118" s="926"/>
      <c r="AE2118" s="926"/>
    </row>
    <row r="2119" spans="1:31" ht="15" customHeight="1" x14ac:dyDescent="0.2">
      <c r="A2119" s="943"/>
      <c r="B2119" s="938"/>
      <c r="C2119" s="891"/>
      <c r="D2119" s="891"/>
      <c r="E2119" s="984">
        <f t="shared" si="205"/>
        <v>0</v>
      </c>
      <c r="F2119" s="890">
        <f>IF(A2119=0,0,ROUND(E2119/VLOOKUP(A2119,'Teaching Areas'!$A$18:$B$86,2,FALSE),0))</f>
        <v>0</v>
      </c>
      <c r="G2119" s="891"/>
      <c r="H2119" s="890" t="str">
        <f t="shared" si="206"/>
        <v/>
      </c>
      <c r="I2119" s="983"/>
      <c r="J2119" s="923"/>
      <c r="K2119" s="922"/>
      <c r="L2119" s="922"/>
      <c r="M2119" s="922"/>
      <c r="N2119" s="924"/>
      <c r="O2119" s="1096" t="str">
        <f t="shared" si="207"/>
        <v/>
      </c>
      <c r="P2119" s="926"/>
      <c r="Q2119" s="926"/>
      <c r="R2119" s="926"/>
      <c r="S2119" s="926"/>
      <c r="T2119" s="926"/>
      <c r="U2119" s="926"/>
      <c r="V2119" s="926"/>
      <c r="W2119" s="926"/>
      <c r="X2119" s="926"/>
      <c r="Y2119" s="926"/>
      <c r="Z2119" s="926"/>
      <c r="AA2119" s="926"/>
      <c r="AB2119" s="926"/>
      <c r="AC2119" s="926"/>
      <c r="AD2119" s="926"/>
      <c r="AE2119" s="926"/>
    </row>
    <row r="2120" spans="1:31" ht="15" customHeight="1" x14ac:dyDescent="0.2">
      <c r="A2120" s="943"/>
      <c r="B2120" s="939"/>
      <c r="C2120" s="891"/>
      <c r="D2120" s="891"/>
      <c r="E2120" s="984">
        <f t="shared" si="205"/>
        <v>0</v>
      </c>
      <c r="F2120" s="890">
        <f>IF(A2120=0,0,ROUND(E2120/VLOOKUP(A2120,'Teaching Areas'!$A$18:$B$86,2,FALSE),0))</f>
        <v>0</v>
      </c>
      <c r="G2120" s="892"/>
      <c r="H2120" s="890" t="str">
        <f t="shared" si="206"/>
        <v/>
      </c>
      <c r="I2120" s="985"/>
      <c r="J2120" s="923"/>
      <c r="K2120" s="922"/>
      <c r="L2120" s="922"/>
      <c r="M2120" s="922"/>
      <c r="N2120" s="924"/>
      <c r="O2120" s="1096" t="str">
        <f t="shared" si="207"/>
        <v/>
      </c>
      <c r="P2120" s="926"/>
      <c r="Q2120" s="926"/>
      <c r="R2120" s="926"/>
      <c r="S2120" s="926"/>
      <c r="T2120" s="926"/>
      <c r="U2120" s="926"/>
      <c r="V2120" s="926"/>
      <c r="W2120" s="926"/>
      <c r="X2120" s="926"/>
      <c r="Y2120" s="926"/>
      <c r="Z2120" s="926"/>
      <c r="AA2120" s="926"/>
      <c r="AB2120" s="926"/>
      <c r="AC2120" s="926"/>
      <c r="AD2120" s="926"/>
      <c r="AE2120" s="926"/>
    </row>
    <row r="2121" spans="1:31" ht="15" customHeight="1" x14ac:dyDescent="0.2">
      <c r="A2121" s="943"/>
      <c r="B2121" s="939"/>
      <c r="C2121" s="891"/>
      <c r="D2121" s="891"/>
      <c r="E2121" s="984">
        <f t="shared" si="205"/>
        <v>0</v>
      </c>
      <c r="F2121" s="890">
        <f>IF(A2121=0,0,ROUND(E2121/VLOOKUP(A2121,'Teaching Areas'!$A$18:$B$86,2,FALSE),0))</f>
        <v>0</v>
      </c>
      <c r="G2121" s="892"/>
      <c r="H2121" s="890" t="str">
        <f t="shared" si="206"/>
        <v/>
      </c>
      <c r="I2121" s="985"/>
      <c r="J2121" s="923"/>
      <c r="K2121" s="922"/>
      <c r="L2121" s="922"/>
      <c r="M2121" s="922"/>
      <c r="N2121" s="924"/>
      <c r="O2121" s="1096" t="str">
        <f t="shared" si="207"/>
        <v/>
      </c>
      <c r="P2121" s="926"/>
      <c r="Q2121" s="926"/>
      <c r="R2121" s="926"/>
      <c r="S2121" s="926"/>
      <c r="T2121" s="926"/>
      <c r="U2121" s="926"/>
      <c r="V2121" s="926"/>
      <c r="W2121" s="926"/>
      <c r="X2121" s="926"/>
      <c r="Y2121" s="926"/>
      <c r="Z2121" s="926"/>
      <c r="AA2121" s="926"/>
      <c r="AB2121" s="926"/>
      <c r="AC2121" s="926"/>
      <c r="AD2121" s="926"/>
      <c r="AE2121" s="926"/>
    </row>
    <row r="2122" spans="1:31" ht="15" customHeight="1" x14ac:dyDescent="0.2">
      <c r="A2122" s="943"/>
      <c r="B2122" s="938"/>
      <c r="C2122" s="891"/>
      <c r="D2122" s="891"/>
      <c r="E2122" s="984">
        <f t="shared" si="205"/>
        <v>0</v>
      </c>
      <c r="F2122" s="890">
        <f>IF(A2122=0,0,ROUND(E2122/VLOOKUP(A2122,'Teaching Areas'!$A$18:$B$86,2,FALSE),0))</f>
        <v>0</v>
      </c>
      <c r="G2122" s="891"/>
      <c r="H2122" s="890" t="str">
        <f t="shared" si="206"/>
        <v/>
      </c>
      <c r="I2122" s="983"/>
      <c r="J2122" s="923"/>
      <c r="K2122" s="922"/>
      <c r="L2122" s="922"/>
      <c r="M2122" s="922"/>
      <c r="N2122" s="924"/>
      <c r="O2122" s="1096" t="str">
        <f t="shared" si="207"/>
        <v/>
      </c>
      <c r="P2122" s="926"/>
      <c r="Q2122" s="926"/>
      <c r="R2122" s="926"/>
      <c r="S2122" s="926"/>
      <c r="T2122" s="926"/>
      <c r="U2122" s="926"/>
      <c r="V2122" s="926"/>
      <c r="W2122" s="926"/>
      <c r="X2122" s="926"/>
      <c r="Y2122" s="926"/>
      <c r="Z2122" s="926"/>
      <c r="AA2122" s="926"/>
      <c r="AB2122" s="926"/>
      <c r="AC2122" s="926"/>
      <c r="AD2122" s="926"/>
      <c r="AE2122" s="926"/>
    </row>
    <row r="2123" spans="1:31" ht="15" customHeight="1" x14ac:dyDescent="0.2">
      <c r="A2123" s="943"/>
      <c r="B2123" s="938"/>
      <c r="C2123" s="891"/>
      <c r="D2123" s="891"/>
      <c r="E2123" s="984">
        <f t="shared" si="205"/>
        <v>0</v>
      </c>
      <c r="F2123" s="890">
        <f>IF(A2123=0,0,ROUND(E2123/VLOOKUP(A2123,'Teaching Areas'!$A$18:$B$86,2,FALSE),0))</f>
        <v>0</v>
      </c>
      <c r="G2123" s="891"/>
      <c r="H2123" s="890" t="str">
        <f t="shared" si="206"/>
        <v/>
      </c>
      <c r="I2123" s="983"/>
      <c r="J2123" s="923"/>
      <c r="K2123" s="922"/>
      <c r="L2123" s="922"/>
      <c r="M2123" s="922"/>
      <c r="N2123" s="924"/>
      <c r="O2123" s="1096" t="str">
        <f t="shared" si="207"/>
        <v/>
      </c>
      <c r="P2123" s="926"/>
      <c r="Q2123" s="926"/>
      <c r="R2123" s="926"/>
      <c r="S2123" s="926"/>
      <c r="T2123" s="926"/>
      <c r="U2123" s="926"/>
      <c r="V2123" s="926"/>
      <c r="W2123" s="926"/>
      <c r="X2123" s="926"/>
      <c r="Y2123" s="926"/>
      <c r="Z2123" s="926"/>
      <c r="AA2123" s="926"/>
      <c r="AB2123" s="926"/>
      <c r="AC2123" s="926"/>
      <c r="AD2123" s="926"/>
      <c r="AE2123" s="926"/>
    </row>
    <row r="2124" spans="1:31" ht="15" customHeight="1" x14ac:dyDescent="0.2">
      <c r="A2124" s="943"/>
      <c r="B2124" s="937"/>
      <c r="C2124" s="893"/>
      <c r="D2124" s="893"/>
      <c r="E2124" s="984">
        <f t="shared" si="205"/>
        <v>0</v>
      </c>
      <c r="F2124" s="890">
        <f>IF(A2124=0,0,ROUND(E2124/VLOOKUP(A2124,'Teaching Areas'!$A$18:$B$86,2,FALSE),0))</f>
        <v>0</v>
      </c>
      <c r="G2124" s="891"/>
      <c r="H2124" s="890" t="str">
        <f t="shared" si="206"/>
        <v/>
      </c>
      <c r="I2124" s="983"/>
      <c r="J2124" s="923"/>
      <c r="K2124" s="922"/>
      <c r="L2124" s="922"/>
      <c r="M2124" s="922"/>
      <c r="N2124" s="924"/>
      <c r="O2124" s="1096" t="str">
        <f t="shared" si="207"/>
        <v/>
      </c>
      <c r="P2124" s="926"/>
      <c r="Q2124" s="926"/>
      <c r="R2124" s="926"/>
      <c r="S2124" s="926"/>
      <c r="T2124" s="926"/>
      <c r="U2124" s="926"/>
      <c r="V2124" s="926"/>
      <c r="W2124" s="926"/>
      <c r="X2124" s="926"/>
      <c r="Y2124" s="926"/>
      <c r="Z2124" s="926"/>
      <c r="AA2124" s="926"/>
      <c r="AB2124" s="926"/>
      <c r="AC2124" s="926"/>
      <c r="AD2124" s="926"/>
      <c r="AE2124" s="926"/>
    </row>
    <row r="2125" spans="1:31" ht="15" customHeight="1" x14ac:dyDescent="0.2">
      <c r="A2125" s="943"/>
      <c r="B2125" s="938"/>
      <c r="C2125" s="891"/>
      <c r="D2125" s="891"/>
      <c r="E2125" s="984">
        <f t="shared" si="205"/>
        <v>0</v>
      </c>
      <c r="F2125" s="890">
        <f>IF(A2125=0,0,ROUND(E2125/VLOOKUP(A2125,'Teaching Areas'!$A$18:$B$86,2,FALSE),0))</f>
        <v>0</v>
      </c>
      <c r="G2125" s="891"/>
      <c r="H2125" s="890" t="str">
        <f t="shared" si="206"/>
        <v/>
      </c>
      <c r="I2125" s="983"/>
      <c r="J2125" s="923"/>
      <c r="K2125" s="922"/>
      <c r="L2125" s="922"/>
      <c r="M2125" s="922"/>
      <c r="N2125" s="924"/>
      <c r="O2125" s="1096" t="str">
        <f t="shared" si="207"/>
        <v/>
      </c>
      <c r="P2125" s="926"/>
      <c r="Q2125" s="926"/>
      <c r="R2125" s="926"/>
      <c r="S2125" s="926"/>
      <c r="T2125" s="926"/>
      <c r="U2125" s="926"/>
      <c r="V2125" s="926"/>
      <c r="W2125" s="926"/>
      <c r="X2125" s="926"/>
      <c r="Y2125" s="926"/>
      <c r="Z2125" s="926"/>
      <c r="AA2125" s="926"/>
      <c r="AB2125" s="926"/>
      <c r="AC2125" s="926"/>
      <c r="AD2125" s="926"/>
      <c r="AE2125" s="926"/>
    </row>
    <row r="2126" spans="1:31" ht="15" customHeight="1" x14ac:dyDescent="0.2">
      <c r="A2126" s="943"/>
      <c r="B2126" s="938"/>
      <c r="C2126" s="891"/>
      <c r="D2126" s="891"/>
      <c r="E2126" s="984">
        <f t="shared" si="205"/>
        <v>0</v>
      </c>
      <c r="F2126" s="890">
        <f>IF(A2126=0,0,ROUND(E2126/VLOOKUP(A2126,'Teaching Areas'!$A$18:$B$86,2,FALSE),0))</f>
        <v>0</v>
      </c>
      <c r="G2126" s="891"/>
      <c r="H2126" s="890" t="str">
        <f t="shared" si="206"/>
        <v/>
      </c>
      <c r="I2126" s="983"/>
      <c r="J2126" s="923"/>
      <c r="K2126" s="922"/>
      <c r="L2126" s="922"/>
      <c r="M2126" s="922"/>
      <c r="N2126" s="924"/>
      <c r="O2126" s="1096" t="str">
        <f t="shared" si="207"/>
        <v/>
      </c>
      <c r="P2126" s="926"/>
      <c r="Q2126" s="926"/>
      <c r="R2126" s="926"/>
      <c r="S2126" s="926"/>
      <c r="T2126" s="926"/>
      <c r="U2126" s="926"/>
      <c r="V2126" s="926"/>
      <c r="W2126" s="926"/>
      <c r="X2126" s="926"/>
      <c r="Y2126" s="926"/>
      <c r="Z2126" s="926"/>
      <c r="AA2126" s="926"/>
      <c r="AB2126" s="926"/>
      <c r="AC2126" s="926"/>
      <c r="AD2126" s="926"/>
      <c r="AE2126" s="926"/>
    </row>
    <row r="2127" spans="1:31" ht="15" hidden="1" customHeight="1" thickBot="1" x14ac:dyDescent="0.25">
      <c r="A2127" s="943"/>
      <c r="B2127" s="938"/>
      <c r="C2127" s="891"/>
      <c r="D2127" s="891"/>
      <c r="E2127" s="984">
        <f t="shared" si="205"/>
        <v>0</v>
      </c>
      <c r="F2127" s="890">
        <f>IF(A2127=0,0,ROUND(E2127/VLOOKUP(A2127,'Teaching Areas'!$A$18:$B$86,2,FALSE),0))</f>
        <v>0</v>
      </c>
      <c r="G2127" s="891"/>
      <c r="H2127" s="890" t="str">
        <f t="shared" si="206"/>
        <v/>
      </c>
      <c r="I2127" s="983"/>
      <c r="J2127" s="923"/>
      <c r="K2127" s="922"/>
      <c r="L2127" s="922"/>
      <c r="M2127" s="922"/>
      <c r="N2127" s="924"/>
      <c r="O2127" s="1096" t="str">
        <f t="shared" si="207"/>
        <v/>
      </c>
      <c r="P2127" s="926"/>
      <c r="Q2127" s="926"/>
      <c r="R2127" s="926"/>
      <c r="S2127" s="926"/>
      <c r="T2127" s="926"/>
      <c r="U2127" s="926"/>
      <c r="V2127" s="926"/>
      <c r="W2127" s="926"/>
      <c r="X2127" s="926"/>
      <c r="Y2127" s="926"/>
      <c r="Z2127" s="926"/>
      <c r="AA2127" s="926"/>
      <c r="AB2127" s="926"/>
      <c r="AC2127" s="926"/>
      <c r="AD2127" s="926"/>
      <c r="AE2127" s="926"/>
    </row>
    <row r="2128" spans="1:31" ht="15" hidden="1" customHeight="1" thickBot="1" x14ac:dyDescent="0.25">
      <c r="A2128" s="943"/>
      <c r="B2128" s="938"/>
      <c r="C2128" s="891"/>
      <c r="D2128" s="891"/>
      <c r="E2128" s="984">
        <f t="shared" si="205"/>
        <v>0</v>
      </c>
      <c r="F2128" s="890">
        <f>IF(A2128=0,0,ROUND(E2128/VLOOKUP(A2128,'Teaching Areas'!$A$18:$B$86,2,FALSE),0))</f>
        <v>0</v>
      </c>
      <c r="G2128" s="891"/>
      <c r="H2128" s="890" t="str">
        <f t="shared" si="206"/>
        <v/>
      </c>
      <c r="I2128" s="983"/>
      <c r="J2128" s="923"/>
      <c r="K2128" s="922"/>
      <c r="L2128" s="922"/>
      <c r="M2128" s="922"/>
      <c r="N2128" s="924"/>
      <c r="O2128" s="1096" t="str">
        <f t="shared" si="207"/>
        <v/>
      </c>
      <c r="P2128" s="926"/>
      <c r="Q2128" s="926"/>
      <c r="R2128" s="926"/>
      <c r="S2128" s="926"/>
      <c r="T2128" s="926"/>
      <c r="U2128" s="926"/>
      <c r="V2128" s="926"/>
      <c r="W2128" s="926"/>
      <c r="X2128" s="926"/>
      <c r="Y2128" s="926"/>
      <c r="Z2128" s="926"/>
      <c r="AA2128" s="926"/>
      <c r="AB2128" s="926"/>
      <c r="AC2128" s="926"/>
      <c r="AD2128" s="926"/>
      <c r="AE2128" s="926"/>
    </row>
    <row r="2129" spans="1:31" ht="15" hidden="1" customHeight="1" thickBot="1" x14ac:dyDescent="0.25">
      <c r="A2129" s="943"/>
      <c r="B2129" s="938"/>
      <c r="C2129" s="891"/>
      <c r="D2129" s="891"/>
      <c r="E2129" s="984">
        <f t="shared" si="205"/>
        <v>0</v>
      </c>
      <c r="F2129" s="890">
        <f>IF(A2129=0,0,ROUND(E2129/VLOOKUP(A2129,'Teaching Areas'!$A$18:$B$86,2,FALSE),0))</f>
        <v>0</v>
      </c>
      <c r="G2129" s="891"/>
      <c r="H2129" s="890" t="str">
        <f t="shared" si="206"/>
        <v/>
      </c>
      <c r="I2129" s="983"/>
      <c r="J2129" s="923"/>
      <c r="K2129" s="922"/>
      <c r="L2129" s="922"/>
      <c r="M2129" s="922"/>
      <c r="N2129" s="924"/>
      <c r="O2129" s="1096" t="str">
        <f t="shared" si="207"/>
        <v/>
      </c>
      <c r="P2129" s="926"/>
      <c r="Q2129" s="926"/>
      <c r="R2129" s="926"/>
      <c r="S2129" s="926"/>
      <c r="T2129" s="926"/>
      <c r="U2129" s="926"/>
      <c r="V2129" s="926"/>
      <c r="W2129" s="926"/>
      <c r="X2129" s="926"/>
      <c r="Y2129" s="926"/>
      <c r="Z2129" s="926"/>
      <c r="AA2129" s="926"/>
      <c r="AB2129" s="926"/>
      <c r="AC2129" s="926"/>
      <c r="AD2129" s="926"/>
      <c r="AE2129" s="926"/>
    </row>
    <row r="2130" spans="1:31" ht="15" hidden="1" customHeight="1" thickBot="1" x14ac:dyDescent="0.25">
      <c r="A2130" s="943"/>
      <c r="B2130" s="938"/>
      <c r="C2130" s="891"/>
      <c r="D2130" s="891"/>
      <c r="E2130" s="984">
        <f t="shared" si="205"/>
        <v>0</v>
      </c>
      <c r="F2130" s="890">
        <f>IF(A2130=0,0,ROUND(E2130/VLOOKUP(A2130,'Teaching Areas'!$A$18:$B$86,2,FALSE),0))</f>
        <v>0</v>
      </c>
      <c r="G2130" s="891"/>
      <c r="H2130" s="890" t="str">
        <f t="shared" si="206"/>
        <v/>
      </c>
      <c r="I2130" s="983"/>
      <c r="J2130" s="923"/>
      <c r="K2130" s="922"/>
      <c r="L2130" s="922"/>
      <c r="M2130" s="922"/>
      <c r="N2130" s="924"/>
      <c r="O2130" s="1096" t="str">
        <f t="shared" si="207"/>
        <v/>
      </c>
      <c r="P2130" s="926"/>
      <c r="Q2130" s="926"/>
      <c r="R2130" s="926"/>
      <c r="S2130" s="926"/>
      <c r="T2130" s="926"/>
      <c r="U2130" s="926"/>
      <c r="V2130" s="926"/>
      <c r="W2130" s="926"/>
      <c r="X2130" s="926"/>
      <c r="Y2130" s="926"/>
      <c r="Z2130" s="926"/>
      <c r="AA2130" s="926"/>
      <c r="AB2130" s="926"/>
      <c r="AC2130" s="926"/>
      <c r="AD2130" s="926"/>
      <c r="AE2130" s="926"/>
    </row>
    <row r="2131" spans="1:31" ht="15" hidden="1" customHeight="1" thickBot="1" x14ac:dyDescent="0.25">
      <c r="A2131" s="943"/>
      <c r="B2131" s="938"/>
      <c r="C2131" s="891"/>
      <c r="D2131" s="891"/>
      <c r="E2131" s="984">
        <f t="shared" si="205"/>
        <v>0</v>
      </c>
      <c r="F2131" s="890">
        <f>IF(A2131=0,0,ROUND(E2131/VLOOKUP(A2131,'Teaching Areas'!$A$18:$B$86,2,FALSE),0))</f>
        <v>0</v>
      </c>
      <c r="G2131" s="891"/>
      <c r="H2131" s="890" t="str">
        <f t="shared" si="206"/>
        <v/>
      </c>
      <c r="I2131" s="983"/>
      <c r="J2131" s="923"/>
      <c r="K2131" s="922"/>
      <c r="L2131" s="922"/>
      <c r="M2131" s="922"/>
      <c r="N2131" s="924"/>
      <c r="O2131" s="1096" t="str">
        <f t="shared" si="207"/>
        <v/>
      </c>
      <c r="P2131" s="926"/>
      <c r="Q2131" s="926"/>
      <c r="R2131" s="926"/>
      <c r="S2131" s="926"/>
      <c r="T2131" s="926"/>
      <c r="U2131" s="926"/>
      <c r="V2131" s="926"/>
      <c r="W2131" s="926"/>
      <c r="X2131" s="926"/>
      <c r="Y2131" s="926"/>
      <c r="Z2131" s="926"/>
      <c r="AA2131" s="926"/>
      <c r="AB2131" s="926"/>
      <c r="AC2131" s="926"/>
      <c r="AD2131" s="926"/>
      <c r="AE2131" s="926"/>
    </row>
    <row r="2132" spans="1:31" ht="15" hidden="1" customHeight="1" thickBot="1" x14ac:dyDescent="0.25">
      <c r="A2132" s="943"/>
      <c r="B2132" s="938"/>
      <c r="C2132" s="891"/>
      <c r="D2132" s="891"/>
      <c r="E2132" s="984">
        <f t="shared" si="205"/>
        <v>0</v>
      </c>
      <c r="F2132" s="890">
        <f>IF(A2132=0,0,ROUND(E2132/VLOOKUP(A2132,'Teaching Areas'!$A$18:$B$86,2,FALSE),0))</f>
        <v>0</v>
      </c>
      <c r="G2132" s="891"/>
      <c r="H2132" s="890" t="str">
        <f t="shared" si="206"/>
        <v/>
      </c>
      <c r="I2132" s="983"/>
      <c r="J2132" s="923"/>
      <c r="K2132" s="922"/>
      <c r="L2132" s="922"/>
      <c r="M2132" s="922"/>
      <c r="N2132" s="924"/>
      <c r="O2132" s="1096" t="str">
        <f t="shared" si="207"/>
        <v/>
      </c>
      <c r="P2132" s="926"/>
      <c r="Q2132" s="926"/>
      <c r="R2132" s="926"/>
      <c r="S2132" s="926"/>
      <c r="T2132" s="926"/>
      <c r="U2132" s="926"/>
      <c r="V2132" s="926"/>
      <c r="W2132" s="926"/>
      <c r="X2132" s="926"/>
      <c r="Y2132" s="926"/>
      <c r="Z2132" s="926"/>
      <c r="AA2132" s="926"/>
      <c r="AB2132" s="926"/>
      <c r="AC2132" s="926"/>
      <c r="AD2132" s="926"/>
      <c r="AE2132" s="926"/>
    </row>
    <row r="2133" spans="1:31" ht="15" hidden="1" customHeight="1" thickBot="1" x14ac:dyDescent="0.25">
      <c r="A2133" s="943"/>
      <c r="B2133" s="938"/>
      <c r="C2133" s="891"/>
      <c r="D2133" s="891"/>
      <c r="E2133" s="984">
        <f t="shared" si="205"/>
        <v>0</v>
      </c>
      <c r="F2133" s="890">
        <f>IF(A2133=0,0,ROUND(E2133/VLOOKUP(A2133,'Teaching Areas'!$A$18:$B$86,2,FALSE),0))</f>
        <v>0</v>
      </c>
      <c r="G2133" s="891"/>
      <c r="H2133" s="890" t="str">
        <f t="shared" si="206"/>
        <v/>
      </c>
      <c r="I2133" s="983"/>
      <c r="J2133" s="923"/>
      <c r="K2133" s="922"/>
      <c r="L2133" s="922"/>
      <c r="M2133" s="922"/>
      <c r="N2133" s="924"/>
      <c r="O2133" s="1096" t="str">
        <f t="shared" si="207"/>
        <v/>
      </c>
      <c r="P2133" s="926"/>
      <c r="Q2133" s="926"/>
      <c r="R2133" s="926"/>
      <c r="S2133" s="926"/>
      <c r="T2133" s="926"/>
      <c r="U2133" s="926"/>
      <c r="V2133" s="926"/>
      <c r="W2133" s="926"/>
      <c r="X2133" s="926"/>
      <c r="Y2133" s="926"/>
      <c r="Z2133" s="926"/>
      <c r="AA2133" s="926"/>
      <c r="AB2133" s="926"/>
      <c r="AC2133" s="926"/>
      <c r="AD2133" s="926"/>
      <c r="AE2133" s="926"/>
    </row>
    <row r="2134" spans="1:31" ht="15" hidden="1" customHeight="1" thickBot="1" x14ac:dyDescent="0.25">
      <c r="A2134" s="943"/>
      <c r="B2134" s="938"/>
      <c r="C2134" s="891"/>
      <c r="D2134" s="891"/>
      <c r="E2134" s="984">
        <f t="shared" si="205"/>
        <v>0</v>
      </c>
      <c r="F2134" s="890">
        <f>IF(A2134=0,0,ROUND(E2134/VLOOKUP(A2134,'Teaching Areas'!$A$18:$B$86,2,FALSE),0))</f>
        <v>0</v>
      </c>
      <c r="G2134" s="891"/>
      <c r="H2134" s="890" t="str">
        <f t="shared" si="206"/>
        <v/>
      </c>
      <c r="I2134" s="983"/>
      <c r="J2134" s="923"/>
      <c r="K2134" s="922"/>
      <c r="L2134" s="922"/>
      <c r="M2134" s="922"/>
      <c r="N2134" s="924"/>
      <c r="O2134" s="1096" t="str">
        <f t="shared" si="207"/>
        <v/>
      </c>
      <c r="P2134" s="926"/>
      <c r="Q2134" s="926"/>
      <c r="R2134" s="926"/>
      <c r="S2134" s="926"/>
      <c r="T2134" s="926"/>
      <c r="U2134" s="926"/>
      <c r="V2134" s="926"/>
      <c r="W2134" s="926"/>
      <c r="X2134" s="926"/>
      <c r="Y2134" s="926"/>
      <c r="Z2134" s="926"/>
      <c r="AA2134" s="926"/>
      <c r="AB2134" s="926"/>
      <c r="AC2134" s="926"/>
      <c r="AD2134" s="926"/>
      <c r="AE2134" s="926"/>
    </row>
    <row r="2135" spans="1:31" ht="15" hidden="1" customHeight="1" thickBot="1" x14ac:dyDescent="0.25">
      <c r="A2135" s="943"/>
      <c r="B2135" s="938"/>
      <c r="C2135" s="891"/>
      <c r="D2135" s="891"/>
      <c r="E2135" s="984">
        <f t="shared" si="205"/>
        <v>0</v>
      </c>
      <c r="F2135" s="890">
        <f>IF(A2135=0,0,ROUND(E2135/VLOOKUP(A2135,'Teaching Areas'!$A$18:$B$86,2,FALSE),0))</f>
        <v>0</v>
      </c>
      <c r="G2135" s="891"/>
      <c r="H2135" s="890" t="str">
        <f t="shared" si="206"/>
        <v/>
      </c>
      <c r="I2135" s="983"/>
      <c r="J2135" s="923"/>
      <c r="K2135" s="922"/>
      <c r="L2135" s="922"/>
      <c r="M2135" s="922"/>
      <c r="N2135" s="924"/>
      <c r="O2135" s="1096" t="str">
        <f t="shared" si="207"/>
        <v/>
      </c>
      <c r="P2135" s="926"/>
      <c r="Q2135" s="926"/>
      <c r="R2135" s="926"/>
      <c r="S2135" s="926"/>
      <c r="T2135" s="926"/>
      <c r="U2135" s="926"/>
      <c r="V2135" s="926"/>
      <c r="W2135" s="926"/>
      <c r="X2135" s="926"/>
      <c r="Y2135" s="926"/>
      <c r="Z2135" s="926"/>
      <c r="AA2135" s="926"/>
      <c r="AB2135" s="926"/>
      <c r="AC2135" s="926"/>
      <c r="AD2135" s="926"/>
      <c r="AE2135" s="926"/>
    </row>
    <row r="2136" spans="1:31" ht="15" hidden="1" customHeight="1" thickBot="1" x14ac:dyDescent="0.25">
      <c r="A2136" s="943"/>
      <c r="B2136" s="938"/>
      <c r="C2136" s="891"/>
      <c r="D2136" s="891"/>
      <c r="E2136" s="984">
        <f t="shared" si="205"/>
        <v>0</v>
      </c>
      <c r="F2136" s="890">
        <f>IF(A2136=0,0,ROUND(E2136/VLOOKUP(A2136,'Teaching Areas'!$A$18:$B$86,2,FALSE),0))</f>
        <v>0</v>
      </c>
      <c r="G2136" s="891"/>
      <c r="H2136" s="890" t="str">
        <f t="shared" si="206"/>
        <v/>
      </c>
      <c r="I2136" s="983"/>
      <c r="J2136" s="923"/>
      <c r="K2136" s="922"/>
      <c r="L2136" s="922"/>
      <c r="M2136" s="922"/>
      <c r="N2136" s="924"/>
      <c r="O2136" s="1096" t="str">
        <f t="shared" si="207"/>
        <v/>
      </c>
      <c r="P2136" s="926"/>
      <c r="Q2136" s="926"/>
      <c r="R2136" s="926"/>
      <c r="S2136" s="926"/>
      <c r="T2136" s="926"/>
      <c r="U2136" s="926"/>
      <c r="V2136" s="926"/>
      <c r="W2136" s="926"/>
      <c r="X2136" s="926"/>
      <c r="Y2136" s="926"/>
      <c r="Z2136" s="926"/>
      <c r="AA2136" s="926"/>
      <c r="AB2136" s="926"/>
      <c r="AC2136" s="926"/>
      <c r="AD2136" s="926"/>
      <c r="AE2136" s="926"/>
    </row>
    <row r="2137" spans="1:31" ht="15" hidden="1" customHeight="1" thickBot="1" x14ac:dyDescent="0.25">
      <c r="A2137" s="943"/>
      <c r="B2137" s="938"/>
      <c r="C2137" s="891"/>
      <c r="D2137" s="891"/>
      <c r="E2137" s="984">
        <f t="shared" si="205"/>
        <v>0</v>
      </c>
      <c r="F2137" s="890">
        <f>IF(A2137=0,0,ROUND(E2137/VLOOKUP(A2137,'Teaching Areas'!$A$18:$B$86,2,FALSE),0))</f>
        <v>0</v>
      </c>
      <c r="G2137" s="891"/>
      <c r="H2137" s="890" t="str">
        <f t="shared" si="206"/>
        <v/>
      </c>
      <c r="I2137" s="983"/>
      <c r="J2137" s="923"/>
      <c r="K2137" s="922"/>
      <c r="L2137" s="922"/>
      <c r="M2137" s="922"/>
      <c r="N2137" s="924"/>
      <c r="O2137" s="1096" t="str">
        <f t="shared" si="207"/>
        <v/>
      </c>
      <c r="P2137" s="926"/>
      <c r="Q2137" s="926"/>
      <c r="R2137" s="926"/>
      <c r="S2137" s="926"/>
      <c r="T2137" s="926"/>
      <c r="U2137" s="926"/>
      <c r="V2137" s="926"/>
      <c r="W2137" s="926"/>
      <c r="X2137" s="926"/>
      <c r="Y2137" s="926"/>
      <c r="Z2137" s="926"/>
      <c r="AA2137" s="926"/>
      <c r="AB2137" s="926"/>
      <c r="AC2137" s="926"/>
      <c r="AD2137" s="926"/>
      <c r="AE2137" s="926"/>
    </row>
    <row r="2138" spans="1:31" ht="15" hidden="1" customHeight="1" thickBot="1" x14ac:dyDescent="0.25">
      <c r="A2138" s="943"/>
      <c r="B2138" s="938"/>
      <c r="C2138" s="891"/>
      <c r="D2138" s="891"/>
      <c r="E2138" s="984">
        <f t="shared" si="205"/>
        <v>0</v>
      </c>
      <c r="F2138" s="890">
        <f>IF(A2138=0,0,ROUND(E2138/VLOOKUP(A2138,'Teaching Areas'!$A$18:$B$86,2,FALSE),0))</f>
        <v>0</v>
      </c>
      <c r="G2138" s="891"/>
      <c r="H2138" s="890" t="str">
        <f t="shared" si="206"/>
        <v/>
      </c>
      <c r="I2138" s="983"/>
      <c r="J2138" s="923"/>
      <c r="K2138" s="922"/>
      <c r="L2138" s="922"/>
      <c r="M2138" s="922"/>
      <c r="N2138" s="924"/>
      <c r="O2138" s="1096" t="str">
        <f t="shared" si="207"/>
        <v/>
      </c>
      <c r="P2138" s="926"/>
      <c r="Q2138" s="926"/>
      <c r="R2138" s="926"/>
      <c r="S2138" s="926"/>
      <c r="T2138" s="926"/>
      <c r="U2138" s="926"/>
      <c r="V2138" s="926"/>
      <c r="W2138" s="926"/>
      <c r="X2138" s="926"/>
      <c r="Y2138" s="926"/>
      <c r="Z2138" s="926"/>
      <c r="AA2138" s="926"/>
      <c r="AB2138" s="926"/>
      <c r="AC2138" s="926"/>
      <c r="AD2138" s="926"/>
      <c r="AE2138" s="926"/>
    </row>
    <row r="2139" spans="1:31" ht="15" hidden="1" customHeight="1" thickBot="1" x14ac:dyDescent="0.25">
      <c r="A2139" s="943"/>
      <c r="B2139" s="938"/>
      <c r="C2139" s="891"/>
      <c r="D2139" s="891"/>
      <c r="E2139" s="984">
        <f t="shared" si="205"/>
        <v>0</v>
      </c>
      <c r="F2139" s="890">
        <f>IF(A2139=0,0,ROUND(E2139/VLOOKUP(A2139,'Teaching Areas'!$A$18:$B$86,2,FALSE),0))</f>
        <v>0</v>
      </c>
      <c r="G2139" s="891"/>
      <c r="H2139" s="890" t="str">
        <f t="shared" si="206"/>
        <v/>
      </c>
      <c r="I2139" s="983"/>
      <c r="J2139" s="923"/>
      <c r="K2139" s="922"/>
      <c r="L2139" s="922"/>
      <c r="M2139" s="922"/>
      <c r="N2139" s="924"/>
      <c r="O2139" s="1096" t="str">
        <f t="shared" si="207"/>
        <v/>
      </c>
      <c r="P2139" s="926"/>
      <c r="Q2139" s="926"/>
      <c r="R2139" s="926"/>
      <c r="S2139" s="926"/>
      <c r="T2139" s="926"/>
      <c r="U2139" s="926"/>
      <c r="V2139" s="926"/>
      <c r="W2139" s="926"/>
      <c r="X2139" s="926"/>
      <c r="Y2139" s="926"/>
      <c r="Z2139" s="926"/>
      <c r="AA2139" s="926"/>
      <c r="AB2139" s="926"/>
      <c r="AC2139" s="926"/>
      <c r="AD2139" s="926"/>
      <c r="AE2139" s="926"/>
    </row>
    <row r="2140" spans="1:31" ht="15" hidden="1" customHeight="1" thickBot="1" x14ac:dyDescent="0.25">
      <c r="A2140" s="943"/>
      <c r="B2140" s="939"/>
      <c r="C2140" s="891"/>
      <c r="D2140" s="891"/>
      <c r="E2140" s="984">
        <f t="shared" si="205"/>
        <v>0</v>
      </c>
      <c r="F2140" s="890">
        <f>IF(A2140=0,0,ROUND(E2140/VLOOKUP(A2140,'Teaching Areas'!$A$18:$B$86,2,FALSE),0))</f>
        <v>0</v>
      </c>
      <c r="G2140" s="892"/>
      <c r="H2140" s="890" t="str">
        <f t="shared" si="206"/>
        <v/>
      </c>
      <c r="I2140" s="985"/>
      <c r="J2140" s="923"/>
      <c r="K2140" s="922"/>
      <c r="L2140" s="922"/>
      <c r="M2140" s="922"/>
      <c r="N2140" s="924"/>
      <c r="O2140" s="1096" t="str">
        <f t="shared" si="207"/>
        <v/>
      </c>
      <c r="P2140" s="926"/>
      <c r="Q2140" s="926"/>
      <c r="R2140" s="926"/>
      <c r="S2140" s="926"/>
      <c r="T2140" s="926"/>
      <c r="U2140" s="926"/>
      <c r="V2140" s="926"/>
      <c r="W2140" s="926"/>
      <c r="X2140" s="926"/>
      <c r="Y2140" s="926"/>
      <c r="Z2140" s="926"/>
      <c r="AA2140" s="926"/>
      <c r="AB2140" s="926"/>
      <c r="AC2140" s="926"/>
      <c r="AD2140" s="926"/>
      <c r="AE2140" s="926"/>
    </row>
    <row r="2141" spans="1:31" ht="15" hidden="1" customHeight="1" thickBot="1" x14ac:dyDescent="0.25">
      <c r="A2141" s="943"/>
      <c r="B2141" s="939"/>
      <c r="C2141" s="891"/>
      <c r="D2141" s="891"/>
      <c r="E2141" s="984">
        <f t="shared" si="205"/>
        <v>0</v>
      </c>
      <c r="F2141" s="890">
        <f>IF(A2141=0,0,ROUND(E2141/VLOOKUP(A2141,'Teaching Areas'!$A$18:$B$86,2,FALSE),0))</f>
        <v>0</v>
      </c>
      <c r="G2141" s="892"/>
      <c r="H2141" s="890" t="str">
        <f t="shared" si="206"/>
        <v/>
      </c>
      <c r="I2141" s="985"/>
      <c r="J2141" s="923"/>
      <c r="K2141" s="922"/>
      <c r="L2141" s="922"/>
      <c r="M2141" s="922"/>
      <c r="N2141" s="924"/>
      <c r="O2141" s="1096" t="str">
        <f t="shared" si="207"/>
        <v/>
      </c>
      <c r="P2141" s="926"/>
      <c r="Q2141" s="926"/>
      <c r="R2141" s="926"/>
      <c r="S2141" s="926"/>
      <c r="T2141" s="926"/>
      <c r="U2141" s="926"/>
      <c r="V2141" s="926"/>
      <c r="W2141" s="926"/>
      <c r="X2141" s="926"/>
      <c r="Y2141" s="926"/>
      <c r="Z2141" s="926"/>
      <c r="AA2141" s="926"/>
      <c r="AB2141" s="926"/>
      <c r="AC2141" s="926"/>
      <c r="AD2141" s="926"/>
      <c r="AE2141" s="926"/>
    </row>
    <row r="2142" spans="1:31" ht="15" hidden="1" customHeight="1" thickBot="1" x14ac:dyDescent="0.25">
      <c r="A2142" s="943"/>
      <c r="B2142" s="938"/>
      <c r="C2142" s="891"/>
      <c r="D2142" s="891"/>
      <c r="E2142" s="984">
        <f t="shared" si="205"/>
        <v>0</v>
      </c>
      <c r="F2142" s="890">
        <f>IF(A2142=0,0,ROUND(E2142/VLOOKUP(A2142,'Teaching Areas'!$A$18:$B$86,2,FALSE),0))</f>
        <v>0</v>
      </c>
      <c r="G2142" s="891"/>
      <c r="H2142" s="890" t="str">
        <f t="shared" si="206"/>
        <v/>
      </c>
      <c r="I2142" s="983"/>
      <c r="J2142" s="923"/>
      <c r="K2142" s="922"/>
      <c r="L2142" s="922"/>
      <c r="M2142" s="922"/>
      <c r="N2142" s="924"/>
      <c r="O2142" s="1096" t="str">
        <f t="shared" si="207"/>
        <v/>
      </c>
      <c r="P2142" s="926"/>
      <c r="Q2142" s="926"/>
      <c r="R2142" s="926"/>
      <c r="S2142" s="926"/>
      <c r="T2142" s="926"/>
      <c r="U2142" s="926"/>
      <c r="V2142" s="926"/>
      <c r="W2142" s="926"/>
      <c r="X2142" s="926"/>
      <c r="Y2142" s="926"/>
      <c r="Z2142" s="926"/>
      <c r="AA2142" s="926"/>
      <c r="AB2142" s="926"/>
      <c r="AC2142" s="926"/>
      <c r="AD2142" s="926"/>
      <c r="AE2142" s="926"/>
    </row>
    <row r="2143" spans="1:31" ht="15" hidden="1" customHeight="1" thickBot="1" x14ac:dyDescent="0.25">
      <c r="A2143" s="943"/>
      <c r="B2143" s="938"/>
      <c r="C2143" s="891"/>
      <c r="D2143" s="891"/>
      <c r="E2143" s="984">
        <f t="shared" si="205"/>
        <v>0</v>
      </c>
      <c r="F2143" s="890">
        <f>IF(A2143=0,0,ROUND(E2143/VLOOKUP(A2143,'Teaching Areas'!$A$18:$B$86,2,FALSE),0))</f>
        <v>0</v>
      </c>
      <c r="G2143" s="891"/>
      <c r="H2143" s="890" t="str">
        <f t="shared" si="206"/>
        <v/>
      </c>
      <c r="I2143" s="983"/>
      <c r="J2143" s="923"/>
      <c r="K2143" s="922"/>
      <c r="L2143" s="922"/>
      <c r="M2143" s="922"/>
      <c r="N2143" s="924"/>
      <c r="O2143" s="1096" t="str">
        <f t="shared" ref="O2143:O2177" si="208">IF(A2143=0,"",LEFT(A2143,FIND(" ",A2143)-1))</f>
        <v/>
      </c>
      <c r="P2143" s="926"/>
      <c r="Q2143" s="926"/>
      <c r="R2143" s="926"/>
      <c r="S2143" s="926"/>
      <c r="T2143" s="926"/>
      <c r="U2143" s="926"/>
      <c r="V2143" s="926"/>
      <c r="W2143" s="926"/>
      <c r="X2143" s="926"/>
      <c r="Y2143" s="926"/>
      <c r="Z2143" s="926"/>
      <c r="AA2143" s="926"/>
      <c r="AB2143" s="926"/>
      <c r="AC2143" s="926"/>
      <c r="AD2143" s="926"/>
      <c r="AE2143" s="926"/>
    </row>
    <row r="2144" spans="1:31" ht="15" hidden="1" customHeight="1" thickBot="1" x14ac:dyDescent="0.25">
      <c r="A2144" s="943"/>
      <c r="B2144" s="937"/>
      <c r="C2144" s="893"/>
      <c r="D2144" s="893"/>
      <c r="E2144" s="984">
        <f t="shared" si="205"/>
        <v>0</v>
      </c>
      <c r="F2144" s="890">
        <f>IF(A2144=0,0,ROUND(E2144/VLOOKUP(A2144,'Teaching Areas'!$A$18:$B$86,2,FALSE),0))</f>
        <v>0</v>
      </c>
      <c r="G2144" s="891"/>
      <c r="H2144" s="890" t="str">
        <f t="shared" si="206"/>
        <v/>
      </c>
      <c r="I2144" s="983"/>
      <c r="J2144" s="923"/>
      <c r="K2144" s="922"/>
      <c r="L2144" s="922"/>
      <c r="M2144" s="922"/>
      <c r="N2144" s="924"/>
      <c r="O2144" s="1096" t="str">
        <f t="shared" si="208"/>
        <v/>
      </c>
      <c r="P2144" s="926"/>
      <c r="Q2144" s="926"/>
      <c r="R2144" s="926"/>
      <c r="S2144" s="926"/>
      <c r="T2144" s="926"/>
      <c r="U2144" s="926"/>
      <c r="V2144" s="926"/>
      <c r="W2144" s="926"/>
      <c r="X2144" s="926"/>
      <c r="Y2144" s="926"/>
      <c r="Z2144" s="926"/>
      <c r="AA2144" s="926"/>
      <c r="AB2144" s="926"/>
      <c r="AC2144" s="926"/>
      <c r="AD2144" s="926"/>
      <c r="AE2144" s="926"/>
    </row>
    <row r="2145" spans="1:31" ht="15" hidden="1" customHeight="1" thickBot="1" x14ac:dyDescent="0.25">
      <c r="A2145" s="943"/>
      <c r="B2145" s="938"/>
      <c r="C2145" s="891"/>
      <c r="D2145" s="891"/>
      <c r="E2145" s="984">
        <f t="shared" si="205"/>
        <v>0</v>
      </c>
      <c r="F2145" s="890">
        <f>IF(A2145=0,0,ROUND(E2145/VLOOKUP(A2145,'Teaching Areas'!$A$18:$B$86,2,FALSE),0))</f>
        <v>0</v>
      </c>
      <c r="G2145" s="891"/>
      <c r="H2145" s="890" t="str">
        <f t="shared" si="206"/>
        <v/>
      </c>
      <c r="I2145" s="983"/>
      <c r="J2145" s="923"/>
      <c r="K2145" s="922"/>
      <c r="L2145" s="922"/>
      <c r="M2145" s="922"/>
      <c r="N2145" s="924"/>
      <c r="O2145" s="1096" t="str">
        <f t="shared" si="208"/>
        <v/>
      </c>
      <c r="P2145" s="926"/>
      <c r="Q2145" s="926"/>
      <c r="R2145" s="926"/>
      <c r="S2145" s="926"/>
      <c r="T2145" s="926"/>
      <c r="U2145" s="926"/>
      <c r="V2145" s="926"/>
      <c r="W2145" s="926"/>
      <c r="X2145" s="926"/>
      <c r="Y2145" s="926"/>
      <c r="Z2145" s="926"/>
      <c r="AA2145" s="926"/>
      <c r="AB2145" s="926"/>
      <c r="AC2145" s="926"/>
      <c r="AD2145" s="926"/>
      <c r="AE2145" s="926"/>
    </row>
    <row r="2146" spans="1:31" ht="15" hidden="1" customHeight="1" thickBot="1" x14ac:dyDescent="0.25">
      <c r="A2146" s="943"/>
      <c r="B2146" s="938"/>
      <c r="C2146" s="891"/>
      <c r="D2146" s="891"/>
      <c r="E2146" s="984">
        <f t="shared" si="205"/>
        <v>0</v>
      </c>
      <c r="F2146" s="890">
        <f>IF(A2146=0,0,ROUND(E2146/VLOOKUP(A2146,'Teaching Areas'!$A$18:$B$86,2,FALSE),0))</f>
        <v>0</v>
      </c>
      <c r="G2146" s="891"/>
      <c r="H2146" s="890" t="str">
        <f t="shared" si="206"/>
        <v/>
      </c>
      <c r="I2146" s="983"/>
      <c r="J2146" s="923"/>
      <c r="K2146" s="922"/>
      <c r="L2146" s="922"/>
      <c r="M2146" s="922"/>
      <c r="N2146" s="924"/>
      <c r="O2146" s="1096" t="str">
        <f t="shared" si="208"/>
        <v/>
      </c>
      <c r="P2146" s="926"/>
      <c r="Q2146" s="926"/>
      <c r="R2146" s="926"/>
      <c r="S2146" s="926"/>
      <c r="T2146" s="926"/>
      <c r="U2146" s="926"/>
      <c r="V2146" s="926"/>
      <c r="W2146" s="926"/>
      <c r="X2146" s="926"/>
      <c r="Y2146" s="926"/>
      <c r="Z2146" s="926"/>
      <c r="AA2146" s="926"/>
      <c r="AB2146" s="926"/>
      <c r="AC2146" s="926"/>
      <c r="AD2146" s="926"/>
      <c r="AE2146" s="926"/>
    </row>
    <row r="2147" spans="1:31" ht="15" hidden="1" customHeight="1" thickBot="1" x14ac:dyDescent="0.25">
      <c r="A2147" s="943"/>
      <c r="B2147" s="938"/>
      <c r="C2147" s="891"/>
      <c r="D2147" s="891"/>
      <c r="E2147" s="984">
        <f t="shared" si="205"/>
        <v>0</v>
      </c>
      <c r="F2147" s="890">
        <f>IF(A2147=0,0,ROUND(E2147/VLOOKUP(A2147,'Teaching Areas'!$A$18:$B$86,2,FALSE),0))</f>
        <v>0</v>
      </c>
      <c r="G2147" s="891"/>
      <c r="H2147" s="890" t="str">
        <f t="shared" si="206"/>
        <v/>
      </c>
      <c r="I2147" s="983"/>
      <c r="J2147" s="923"/>
      <c r="K2147" s="922"/>
      <c r="L2147" s="922"/>
      <c r="M2147" s="922"/>
      <c r="N2147" s="924"/>
      <c r="O2147" s="1096" t="str">
        <f t="shared" si="208"/>
        <v/>
      </c>
      <c r="P2147" s="926"/>
      <c r="Q2147" s="926"/>
      <c r="R2147" s="926"/>
      <c r="S2147" s="926"/>
      <c r="T2147" s="926"/>
      <c r="U2147" s="926"/>
      <c r="V2147" s="926"/>
      <c r="W2147" s="926"/>
      <c r="X2147" s="926"/>
      <c r="Y2147" s="926"/>
      <c r="Z2147" s="926"/>
      <c r="AA2147" s="926"/>
      <c r="AB2147" s="926"/>
      <c r="AC2147" s="926"/>
      <c r="AD2147" s="926"/>
      <c r="AE2147" s="926"/>
    </row>
    <row r="2148" spans="1:31" ht="15" hidden="1" customHeight="1" thickBot="1" x14ac:dyDescent="0.25">
      <c r="A2148" s="943"/>
      <c r="B2148" s="938"/>
      <c r="C2148" s="891"/>
      <c r="D2148" s="891"/>
      <c r="E2148" s="984">
        <f t="shared" si="205"/>
        <v>0</v>
      </c>
      <c r="F2148" s="890">
        <f>IF(A2148=0,0,ROUND(E2148/VLOOKUP(A2148,'Teaching Areas'!$A$18:$B$86,2,FALSE),0))</f>
        <v>0</v>
      </c>
      <c r="G2148" s="891"/>
      <c r="H2148" s="890" t="str">
        <f t="shared" si="206"/>
        <v/>
      </c>
      <c r="I2148" s="983"/>
      <c r="J2148" s="923"/>
      <c r="K2148" s="922"/>
      <c r="L2148" s="922"/>
      <c r="M2148" s="922"/>
      <c r="N2148" s="924"/>
      <c r="O2148" s="1096" t="str">
        <f t="shared" si="208"/>
        <v/>
      </c>
      <c r="P2148" s="926"/>
      <c r="Q2148" s="926"/>
      <c r="R2148" s="926"/>
      <c r="S2148" s="926"/>
      <c r="T2148" s="926"/>
      <c r="U2148" s="926"/>
      <c r="V2148" s="926"/>
      <c r="W2148" s="926"/>
      <c r="X2148" s="926"/>
      <c r="Y2148" s="926"/>
      <c r="Z2148" s="926"/>
      <c r="AA2148" s="926"/>
      <c r="AB2148" s="926"/>
      <c r="AC2148" s="926"/>
      <c r="AD2148" s="926"/>
      <c r="AE2148" s="926"/>
    </row>
    <row r="2149" spans="1:31" ht="15" hidden="1" customHeight="1" thickBot="1" x14ac:dyDescent="0.25">
      <c r="A2149" s="943"/>
      <c r="B2149" s="938"/>
      <c r="C2149" s="891"/>
      <c r="D2149" s="891"/>
      <c r="E2149" s="984">
        <f t="shared" si="205"/>
        <v>0</v>
      </c>
      <c r="F2149" s="890">
        <f>IF(A2149=0,0,ROUND(E2149/VLOOKUP(A2149,'Teaching Areas'!$A$18:$B$86,2,FALSE),0))</f>
        <v>0</v>
      </c>
      <c r="G2149" s="891"/>
      <c r="H2149" s="890" t="str">
        <f t="shared" si="206"/>
        <v/>
      </c>
      <c r="I2149" s="983"/>
      <c r="J2149" s="923"/>
      <c r="K2149" s="922"/>
      <c r="L2149" s="922"/>
      <c r="M2149" s="922"/>
      <c r="N2149" s="924"/>
      <c r="O2149" s="1096" t="str">
        <f t="shared" si="208"/>
        <v/>
      </c>
      <c r="P2149" s="926"/>
      <c r="Q2149" s="926"/>
      <c r="R2149" s="926"/>
      <c r="S2149" s="926"/>
      <c r="T2149" s="926"/>
      <c r="U2149" s="926"/>
      <c r="V2149" s="926"/>
      <c r="W2149" s="926"/>
      <c r="X2149" s="926"/>
      <c r="Y2149" s="926"/>
      <c r="Z2149" s="926"/>
      <c r="AA2149" s="926"/>
      <c r="AB2149" s="926"/>
      <c r="AC2149" s="926"/>
      <c r="AD2149" s="926"/>
      <c r="AE2149" s="926"/>
    </row>
    <row r="2150" spans="1:31" ht="15" hidden="1" customHeight="1" thickBot="1" x14ac:dyDescent="0.25">
      <c r="A2150" s="943"/>
      <c r="B2150" s="938"/>
      <c r="C2150" s="891"/>
      <c r="D2150" s="891"/>
      <c r="E2150" s="984">
        <f t="shared" si="205"/>
        <v>0</v>
      </c>
      <c r="F2150" s="890">
        <f>IF(A2150=0,0,ROUND(E2150/VLOOKUP(A2150,'Teaching Areas'!$A$18:$B$86,2,FALSE),0))</f>
        <v>0</v>
      </c>
      <c r="G2150" s="891"/>
      <c r="H2150" s="890" t="str">
        <f t="shared" si="206"/>
        <v/>
      </c>
      <c r="I2150" s="983"/>
      <c r="J2150" s="923"/>
      <c r="K2150" s="922"/>
      <c r="L2150" s="922"/>
      <c r="M2150" s="922"/>
      <c r="N2150" s="924"/>
      <c r="O2150" s="1096" t="str">
        <f t="shared" si="208"/>
        <v/>
      </c>
      <c r="P2150" s="926"/>
      <c r="Q2150" s="926"/>
      <c r="R2150" s="926"/>
      <c r="S2150" s="926"/>
      <c r="T2150" s="926"/>
      <c r="U2150" s="926"/>
      <c r="V2150" s="926"/>
      <c r="W2150" s="926"/>
      <c r="X2150" s="926"/>
      <c r="Y2150" s="926"/>
      <c r="Z2150" s="926"/>
      <c r="AA2150" s="926"/>
      <c r="AB2150" s="926"/>
      <c r="AC2150" s="926"/>
      <c r="AD2150" s="926"/>
      <c r="AE2150" s="926"/>
    </row>
    <row r="2151" spans="1:31" ht="15" hidden="1" customHeight="1" thickBot="1" x14ac:dyDescent="0.25">
      <c r="A2151" s="943"/>
      <c r="B2151" s="938"/>
      <c r="C2151" s="891"/>
      <c r="D2151" s="891"/>
      <c r="E2151" s="984">
        <f t="shared" si="205"/>
        <v>0</v>
      </c>
      <c r="F2151" s="890">
        <f>IF(A2151=0,0,ROUND(E2151/VLOOKUP(A2151,'Teaching Areas'!$A$18:$B$86,2,FALSE),0))</f>
        <v>0</v>
      </c>
      <c r="G2151" s="891"/>
      <c r="H2151" s="890" t="str">
        <f t="shared" si="206"/>
        <v/>
      </c>
      <c r="I2151" s="983"/>
      <c r="J2151" s="923"/>
      <c r="K2151" s="922"/>
      <c r="L2151" s="922"/>
      <c r="M2151" s="922"/>
      <c r="N2151" s="924"/>
      <c r="O2151" s="1096" t="str">
        <f t="shared" si="208"/>
        <v/>
      </c>
      <c r="P2151" s="926"/>
      <c r="Q2151" s="926"/>
      <c r="R2151" s="926"/>
      <c r="S2151" s="926"/>
      <c r="T2151" s="926"/>
      <c r="U2151" s="926"/>
      <c r="V2151" s="926"/>
      <c r="W2151" s="926"/>
      <c r="X2151" s="926"/>
      <c r="Y2151" s="926"/>
      <c r="Z2151" s="926"/>
      <c r="AA2151" s="926"/>
      <c r="AB2151" s="926"/>
      <c r="AC2151" s="926"/>
      <c r="AD2151" s="926"/>
      <c r="AE2151" s="926"/>
    </row>
    <row r="2152" spans="1:31" ht="15" hidden="1" customHeight="1" thickBot="1" x14ac:dyDescent="0.25">
      <c r="A2152" s="943"/>
      <c r="B2152" s="938"/>
      <c r="C2152" s="891"/>
      <c r="D2152" s="891"/>
      <c r="E2152" s="984">
        <f t="shared" si="205"/>
        <v>0</v>
      </c>
      <c r="F2152" s="890">
        <f>IF(A2152=0,0,ROUND(E2152/VLOOKUP(A2152,'Teaching Areas'!$A$18:$B$86,2,FALSE),0))</f>
        <v>0</v>
      </c>
      <c r="G2152" s="891"/>
      <c r="H2152" s="890" t="str">
        <f t="shared" si="206"/>
        <v/>
      </c>
      <c r="I2152" s="983"/>
      <c r="J2152" s="923"/>
      <c r="K2152" s="922"/>
      <c r="L2152" s="922"/>
      <c r="M2152" s="922"/>
      <c r="N2152" s="924"/>
      <c r="O2152" s="1096" t="str">
        <f t="shared" si="208"/>
        <v/>
      </c>
      <c r="P2152" s="926"/>
      <c r="Q2152" s="926"/>
      <c r="R2152" s="926"/>
      <c r="S2152" s="926"/>
      <c r="T2152" s="926"/>
      <c r="U2152" s="926"/>
      <c r="V2152" s="926"/>
      <c r="W2152" s="926"/>
      <c r="X2152" s="926"/>
      <c r="Y2152" s="926"/>
      <c r="Z2152" s="926"/>
      <c r="AA2152" s="926"/>
      <c r="AB2152" s="926"/>
      <c r="AC2152" s="926"/>
      <c r="AD2152" s="926"/>
      <c r="AE2152" s="926"/>
    </row>
    <row r="2153" spans="1:31" ht="15" hidden="1" customHeight="1" thickBot="1" x14ac:dyDescent="0.25">
      <c r="A2153" s="943"/>
      <c r="B2153" s="938"/>
      <c r="C2153" s="891"/>
      <c r="D2153" s="891"/>
      <c r="E2153" s="984">
        <f t="shared" si="205"/>
        <v>0</v>
      </c>
      <c r="F2153" s="890">
        <f>IF(A2153=0,0,ROUND(E2153/VLOOKUP(A2153,'Teaching Areas'!$A$18:$B$86,2,FALSE),0))</f>
        <v>0</v>
      </c>
      <c r="G2153" s="891"/>
      <c r="H2153" s="890" t="str">
        <f t="shared" si="206"/>
        <v/>
      </c>
      <c r="I2153" s="983"/>
      <c r="J2153" s="923"/>
      <c r="K2153" s="922"/>
      <c r="L2153" s="922"/>
      <c r="M2153" s="922"/>
      <c r="N2153" s="924"/>
      <c r="O2153" s="1096" t="str">
        <f t="shared" si="208"/>
        <v/>
      </c>
      <c r="P2153" s="926"/>
      <c r="Q2153" s="926"/>
      <c r="R2153" s="926"/>
      <c r="S2153" s="926"/>
      <c r="T2153" s="926"/>
      <c r="U2153" s="926"/>
      <c r="V2153" s="926"/>
      <c r="W2153" s="926"/>
      <c r="X2153" s="926"/>
      <c r="Y2153" s="926"/>
      <c r="Z2153" s="926"/>
      <c r="AA2153" s="926"/>
      <c r="AB2153" s="926"/>
      <c r="AC2153" s="926"/>
      <c r="AD2153" s="926"/>
      <c r="AE2153" s="926"/>
    </row>
    <row r="2154" spans="1:31" ht="15" hidden="1" customHeight="1" thickBot="1" x14ac:dyDescent="0.25">
      <c r="A2154" s="943"/>
      <c r="B2154" s="938"/>
      <c r="C2154" s="891"/>
      <c r="D2154" s="891"/>
      <c r="E2154" s="984">
        <f t="shared" si="205"/>
        <v>0</v>
      </c>
      <c r="F2154" s="890">
        <f>IF(A2154=0,0,ROUND(E2154/VLOOKUP(A2154,'Teaching Areas'!$A$18:$B$86,2,FALSE),0))</f>
        <v>0</v>
      </c>
      <c r="G2154" s="891"/>
      <c r="H2154" s="890" t="str">
        <f t="shared" si="206"/>
        <v/>
      </c>
      <c r="I2154" s="983"/>
      <c r="J2154" s="923"/>
      <c r="K2154" s="922"/>
      <c r="L2154" s="922"/>
      <c r="M2154" s="922"/>
      <c r="N2154" s="924"/>
      <c r="O2154" s="1096" t="str">
        <f t="shared" si="208"/>
        <v/>
      </c>
      <c r="P2154" s="926"/>
      <c r="Q2154" s="926"/>
      <c r="R2154" s="926"/>
      <c r="S2154" s="926"/>
      <c r="T2154" s="926"/>
      <c r="U2154" s="926"/>
      <c r="V2154" s="926"/>
      <c r="W2154" s="926"/>
      <c r="X2154" s="926"/>
      <c r="Y2154" s="926"/>
      <c r="Z2154" s="926"/>
      <c r="AA2154" s="926"/>
      <c r="AB2154" s="926"/>
      <c r="AC2154" s="926"/>
      <c r="AD2154" s="926"/>
      <c r="AE2154" s="926"/>
    </row>
    <row r="2155" spans="1:31" ht="15" hidden="1" customHeight="1" thickBot="1" x14ac:dyDescent="0.25">
      <c r="A2155" s="943"/>
      <c r="B2155" s="938"/>
      <c r="C2155" s="891"/>
      <c r="D2155" s="891"/>
      <c r="E2155" s="984">
        <f t="shared" si="205"/>
        <v>0</v>
      </c>
      <c r="F2155" s="890">
        <f>IF(A2155=0,0,ROUND(E2155/VLOOKUP(A2155,'Teaching Areas'!$A$18:$B$86,2,FALSE),0))</f>
        <v>0</v>
      </c>
      <c r="G2155" s="891"/>
      <c r="H2155" s="890" t="str">
        <f t="shared" si="206"/>
        <v/>
      </c>
      <c r="I2155" s="983"/>
      <c r="J2155" s="923"/>
      <c r="K2155" s="922"/>
      <c r="L2155" s="922"/>
      <c r="M2155" s="922"/>
      <c r="N2155" s="924"/>
      <c r="O2155" s="1096" t="str">
        <f t="shared" si="208"/>
        <v/>
      </c>
      <c r="P2155" s="926"/>
      <c r="Q2155" s="926"/>
      <c r="R2155" s="926"/>
      <c r="S2155" s="926"/>
      <c r="T2155" s="926"/>
      <c r="U2155" s="926"/>
      <c r="V2155" s="926"/>
      <c r="W2155" s="926"/>
      <c r="X2155" s="926"/>
      <c r="Y2155" s="926"/>
      <c r="Z2155" s="926"/>
      <c r="AA2155" s="926"/>
      <c r="AB2155" s="926"/>
      <c r="AC2155" s="926"/>
      <c r="AD2155" s="926"/>
      <c r="AE2155" s="926"/>
    </row>
    <row r="2156" spans="1:31" ht="15" hidden="1" customHeight="1" thickBot="1" x14ac:dyDescent="0.25">
      <c r="A2156" s="943"/>
      <c r="B2156" s="938"/>
      <c r="C2156" s="891"/>
      <c r="D2156" s="891"/>
      <c r="E2156" s="984">
        <f t="shared" si="205"/>
        <v>0</v>
      </c>
      <c r="F2156" s="890">
        <f>IF(A2156=0,0,ROUND(E2156/VLOOKUP(A2156,'Teaching Areas'!$A$18:$B$86,2,FALSE),0))</f>
        <v>0</v>
      </c>
      <c r="G2156" s="891"/>
      <c r="H2156" s="890" t="str">
        <f t="shared" si="206"/>
        <v/>
      </c>
      <c r="I2156" s="983"/>
      <c r="J2156" s="923"/>
      <c r="K2156" s="922"/>
      <c r="L2156" s="922"/>
      <c r="M2156" s="922"/>
      <c r="N2156" s="924"/>
      <c r="O2156" s="1096" t="str">
        <f t="shared" si="208"/>
        <v/>
      </c>
      <c r="P2156" s="926"/>
      <c r="Q2156" s="926"/>
      <c r="R2156" s="926"/>
      <c r="S2156" s="926"/>
      <c r="T2156" s="926"/>
      <c r="U2156" s="926"/>
      <c r="V2156" s="926"/>
      <c r="W2156" s="926"/>
      <c r="X2156" s="926"/>
      <c r="Y2156" s="926"/>
      <c r="Z2156" s="926"/>
      <c r="AA2156" s="926"/>
      <c r="AB2156" s="926"/>
      <c r="AC2156" s="926"/>
      <c r="AD2156" s="926"/>
      <c r="AE2156" s="926"/>
    </row>
    <row r="2157" spans="1:31" ht="15" hidden="1" customHeight="1" thickBot="1" x14ac:dyDescent="0.25">
      <c r="A2157" s="943"/>
      <c r="B2157" s="938"/>
      <c r="C2157" s="891"/>
      <c r="D2157" s="891"/>
      <c r="E2157" s="984">
        <f t="shared" si="205"/>
        <v>0</v>
      </c>
      <c r="F2157" s="890">
        <f>IF(A2157=0,0,ROUND(E2157/VLOOKUP(A2157,'Teaching Areas'!$A$18:$B$86,2,FALSE),0))</f>
        <v>0</v>
      </c>
      <c r="G2157" s="891"/>
      <c r="H2157" s="890" t="str">
        <f t="shared" si="206"/>
        <v/>
      </c>
      <c r="I2157" s="983"/>
      <c r="J2157" s="923"/>
      <c r="K2157" s="922"/>
      <c r="L2157" s="922"/>
      <c r="M2157" s="922"/>
      <c r="N2157" s="924"/>
      <c r="O2157" s="1096" t="str">
        <f t="shared" si="208"/>
        <v/>
      </c>
      <c r="P2157" s="926"/>
      <c r="Q2157" s="926"/>
      <c r="R2157" s="926"/>
      <c r="S2157" s="926"/>
      <c r="T2157" s="926"/>
      <c r="U2157" s="926"/>
      <c r="V2157" s="926"/>
      <c r="W2157" s="926"/>
      <c r="X2157" s="926"/>
      <c r="Y2157" s="926"/>
      <c r="Z2157" s="926"/>
      <c r="AA2157" s="926"/>
      <c r="AB2157" s="926"/>
      <c r="AC2157" s="926"/>
      <c r="AD2157" s="926"/>
      <c r="AE2157" s="926"/>
    </row>
    <row r="2158" spans="1:31" ht="15" hidden="1" customHeight="1" thickBot="1" x14ac:dyDescent="0.25">
      <c r="A2158" s="943"/>
      <c r="B2158" s="938"/>
      <c r="C2158" s="891"/>
      <c r="D2158" s="891"/>
      <c r="E2158" s="984">
        <f t="shared" si="205"/>
        <v>0</v>
      </c>
      <c r="F2158" s="890">
        <f>IF(A2158=0,0,ROUND(E2158/VLOOKUP(A2158,'Teaching Areas'!$A$18:$B$86,2,FALSE),0))</f>
        <v>0</v>
      </c>
      <c r="G2158" s="891"/>
      <c r="H2158" s="890" t="str">
        <f t="shared" si="206"/>
        <v/>
      </c>
      <c r="I2158" s="983"/>
      <c r="J2158" s="923"/>
      <c r="K2158" s="922"/>
      <c r="L2158" s="922"/>
      <c r="M2158" s="922"/>
      <c r="N2158" s="924"/>
      <c r="O2158" s="1096" t="str">
        <f t="shared" si="208"/>
        <v/>
      </c>
      <c r="P2158" s="926"/>
      <c r="Q2158" s="926"/>
      <c r="R2158" s="926"/>
      <c r="S2158" s="926"/>
      <c r="T2158" s="926"/>
      <c r="U2158" s="926"/>
      <c r="V2158" s="926"/>
      <c r="W2158" s="926"/>
      <c r="X2158" s="926"/>
      <c r="Y2158" s="926"/>
      <c r="Z2158" s="926"/>
      <c r="AA2158" s="926"/>
      <c r="AB2158" s="926"/>
      <c r="AC2158" s="926"/>
      <c r="AD2158" s="926"/>
      <c r="AE2158" s="926"/>
    </row>
    <row r="2159" spans="1:31" ht="15" hidden="1" customHeight="1" thickBot="1" x14ac:dyDescent="0.25">
      <c r="A2159" s="943"/>
      <c r="B2159" s="939"/>
      <c r="C2159" s="891"/>
      <c r="D2159" s="891"/>
      <c r="E2159" s="984">
        <f t="shared" si="205"/>
        <v>0</v>
      </c>
      <c r="F2159" s="890">
        <f>IF(A2159=0,0,ROUND(E2159/VLOOKUP(A2159,'Teaching Areas'!$A$18:$B$86,2,FALSE),0))</f>
        <v>0</v>
      </c>
      <c r="G2159" s="892"/>
      <c r="H2159" s="890" t="str">
        <f t="shared" si="206"/>
        <v/>
      </c>
      <c r="I2159" s="985"/>
      <c r="J2159" s="923"/>
      <c r="K2159" s="922"/>
      <c r="L2159" s="922"/>
      <c r="M2159" s="922"/>
      <c r="N2159" s="924"/>
      <c r="O2159" s="1096" t="str">
        <f t="shared" si="208"/>
        <v/>
      </c>
      <c r="P2159" s="926"/>
      <c r="Q2159" s="926"/>
      <c r="R2159" s="926"/>
      <c r="S2159" s="926"/>
      <c r="T2159" s="926"/>
      <c r="U2159" s="926"/>
      <c r="V2159" s="926"/>
      <c r="W2159" s="926"/>
      <c r="X2159" s="926"/>
      <c r="Y2159" s="926"/>
      <c r="Z2159" s="926"/>
      <c r="AA2159" s="926"/>
      <c r="AB2159" s="926"/>
      <c r="AC2159" s="926"/>
      <c r="AD2159" s="926"/>
      <c r="AE2159" s="926"/>
    </row>
    <row r="2160" spans="1:31" ht="15" hidden="1" customHeight="1" thickBot="1" x14ac:dyDescent="0.25">
      <c r="A2160" s="943"/>
      <c r="B2160" s="939"/>
      <c r="C2160" s="891"/>
      <c r="D2160" s="891"/>
      <c r="E2160" s="984">
        <f t="shared" si="205"/>
        <v>0</v>
      </c>
      <c r="F2160" s="890">
        <f>IF(A2160=0,0,ROUND(E2160/VLOOKUP(A2160,'Teaching Areas'!$A$18:$B$86,2,FALSE),0))</f>
        <v>0</v>
      </c>
      <c r="G2160" s="892"/>
      <c r="H2160" s="890" t="str">
        <f t="shared" si="206"/>
        <v/>
      </c>
      <c r="I2160" s="985"/>
      <c r="J2160" s="923"/>
      <c r="K2160" s="922"/>
      <c r="L2160" s="922"/>
      <c r="M2160" s="922"/>
      <c r="N2160" s="924"/>
      <c r="O2160" s="1096" t="str">
        <f t="shared" si="208"/>
        <v/>
      </c>
      <c r="P2160" s="926"/>
      <c r="Q2160" s="926"/>
      <c r="R2160" s="926"/>
      <c r="S2160" s="926"/>
      <c r="T2160" s="926"/>
      <c r="U2160" s="926"/>
      <c r="V2160" s="926"/>
      <c r="W2160" s="926"/>
      <c r="X2160" s="926"/>
      <c r="Y2160" s="926"/>
      <c r="Z2160" s="926"/>
      <c r="AA2160" s="926"/>
      <c r="AB2160" s="926"/>
      <c r="AC2160" s="926"/>
      <c r="AD2160" s="926"/>
      <c r="AE2160" s="926"/>
    </row>
    <row r="2161" spans="1:31" ht="15" hidden="1" customHeight="1" thickBot="1" x14ac:dyDescent="0.25">
      <c r="A2161" s="943"/>
      <c r="B2161" s="938"/>
      <c r="C2161" s="891"/>
      <c r="D2161" s="891"/>
      <c r="E2161" s="984">
        <f t="shared" si="205"/>
        <v>0</v>
      </c>
      <c r="F2161" s="890">
        <f>IF(A2161=0,0,ROUND(E2161/VLOOKUP(A2161,'Teaching Areas'!$A$18:$B$86,2,FALSE),0))</f>
        <v>0</v>
      </c>
      <c r="G2161" s="891"/>
      <c r="H2161" s="890" t="str">
        <f t="shared" si="206"/>
        <v/>
      </c>
      <c r="I2161" s="983"/>
      <c r="J2161" s="923"/>
      <c r="K2161" s="922"/>
      <c r="L2161" s="922"/>
      <c r="M2161" s="922"/>
      <c r="N2161" s="924"/>
      <c r="O2161" s="1096" t="str">
        <f t="shared" si="208"/>
        <v/>
      </c>
      <c r="P2161" s="926"/>
      <c r="Q2161" s="926"/>
      <c r="R2161" s="926"/>
      <c r="S2161" s="926"/>
      <c r="T2161" s="926"/>
      <c r="U2161" s="926"/>
      <c r="V2161" s="926"/>
      <c r="W2161" s="926"/>
      <c r="X2161" s="926"/>
      <c r="Y2161" s="926"/>
      <c r="Z2161" s="926"/>
      <c r="AA2161" s="926"/>
      <c r="AB2161" s="926"/>
      <c r="AC2161" s="926"/>
      <c r="AD2161" s="926"/>
      <c r="AE2161" s="926"/>
    </row>
    <row r="2162" spans="1:31" ht="15" hidden="1" customHeight="1" thickBot="1" x14ac:dyDescent="0.25">
      <c r="A2162" s="943"/>
      <c r="B2162" s="938"/>
      <c r="C2162" s="891"/>
      <c r="D2162" s="891"/>
      <c r="E2162" s="984">
        <f t="shared" si="205"/>
        <v>0</v>
      </c>
      <c r="F2162" s="890">
        <f>IF(A2162=0,0,ROUND(E2162/VLOOKUP(A2162,'Teaching Areas'!$A$18:$B$86,2,FALSE),0))</f>
        <v>0</v>
      </c>
      <c r="G2162" s="891"/>
      <c r="H2162" s="890" t="str">
        <f t="shared" si="206"/>
        <v/>
      </c>
      <c r="I2162" s="983"/>
      <c r="J2162" s="923"/>
      <c r="K2162" s="922"/>
      <c r="L2162" s="922"/>
      <c r="M2162" s="922"/>
      <c r="N2162" s="924"/>
      <c r="O2162" s="1096" t="str">
        <f t="shared" si="208"/>
        <v/>
      </c>
      <c r="P2162" s="926"/>
      <c r="Q2162" s="926"/>
      <c r="R2162" s="926"/>
      <c r="S2162" s="926"/>
      <c r="T2162" s="926"/>
      <c r="U2162" s="926"/>
      <c r="V2162" s="926"/>
      <c r="W2162" s="926"/>
      <c r="X2162" s="926"/>
      <c r="Y2162" s="926"/>
      <c r="Z2162" s="926"/>
      <c r="AA2162" s="926"/>
      <c r="AB2162" s="926"/>
      <c r="AC2162" s="926"/>
      <c r="AD2162" s="926"/>
      <c r="AE2162" s="926"/>
    </row>
    <row r="2163" spans="1:31" ht="15" hidden="1" customHeight="1" thickBot="1" x14ac:dyDescent="0.25">
      <c r="A2163" s="943"/>
      <c r="B2163" s="938"/>
      <c r="C2163" s="891"/>
      <c r="D2163" s="891"/>
      <c r="E2163" s="984">
        <f t="shared" si="205"/>
        <v>0</v>
      </c>
      <c r="F2163" s="890">
        <f>IF(A2163=0,0,ROUND(E2163/VLOOKUP(A2163,'Teaching Areas'!$A$18:$B$86,2,FALSE),0))</f>
        <v>0</v>
      </c>
      <c r="G2163" s="891"/>
      <c r="H2163" s="890" t="str">
        <f t="shared" si="206"/>
        <v/>
      </c>
      <c r="I2163" s="983"/>
      <c r="J2163" s="923"/>
      <c r="K2163" s="922"/>
      <c r="L2163" s="922"/>
      <c r="M2163" s="922"/>
      <c r="N2163" s="924"/>
      <c r="O2163" s="1096" t="str">
        <f t="shared" si="208"/>
        <v/>
      </c>
      <c r="P2163" s="926"/>
      <c r="Q2163" s="926"/>
      <c r="R2163" s="926"/>
      <c r="S2163" s="926"/>
      <c r="T2163" s="926"/>
      <c r="U2163" s="926"/>
      <c r="V2163" s="926"/>
      <c r="W2163" s="926"/>
      <c r="X2163" s="926"/>
      <c r="Y2163" s="926"/>
      <c r="Z2163" s="926"/>
      <c r="AA2163" s="926"/>
      <c r="AB2163" s="926"/>
      <c r="AC2163" s="926"/>
      <c r="AD2163" s="926"/>
      <c r="AE2163" s="926"/>
    </row>
    <row r="2164" spans="1:31" ht="15" hidden="1" customHeight="1" thickBot="1" x14ac:dyDescent="0.25">
      <c r="A2164" s="943"/>
      <c r="B2164" s="938"/>
      <c r="C2164" s="891"/>
      <c r="D2164" s="891"/>
      <c r="E2164" s="984">
        <f t="shared" si="205"/>
        <v>0</v>
      </c>
      <c r="F2164" s="890">
        <f>IF(A2164=0,0,ROUND(E2164/VLOOKUP(A2164,'Teaching Areas'!$A$18:$B$86,2,FALSE),0))</f>
        <v>0</v>
      </c>
      <c r="G2164" s="891"/>
      <c r="H2164" s="890" t="str">
        <f t="shared" si="206"/>
        <v/>
      </c>
      <c r="I2164" s="983"/>
      <c r="J2164" s="923"/>
      <c r="K2164" s="922"/>
      <c r="L2164" s="922"/>
      <c r="M2164" s="922"/>
      <c r="N2164" s="924"/>
      <c r="O2164" s="1096" t="str">
        <f t="shared" si="208"/>
        <v/>
      </c>
      <c r="P2164" s="926"/>
      <c r="Q2164" s="926"/>
      <c r="R2164" s="926"/>
      <c r="S2164" s="926"/>
      <c r="T2164" s="926"/>
      <c r="U2164" s="926"/>
      <c r="V2164" s="926"/>
      <c r="W2164" s="926"/>
      <c r="X2164" s="926"/>
      <c r="Y2164" s="926"/>
      <c r="Z2164" s="926"/>
      <c r="AA2164" s="926"/>
      <c r="AB2164" s="926"/>
      <c r="AC2164" s="926"/>
      <c r="AD2164" s="926"/>
      <c r="AE2164" s="926"/>
    </row>
    <row r="2165" spans="1:31" ht="15" hidden="1" customHeight="1" thickBot="1" x14ac:dyDescent="0.25">
      <c r="A2165" s="943"/>
      <c r="B2165" s="938"/>
      <c r="C2165" s="891"/>
      <c r="D2165" s="891"/>
      <c r="E2165" s="984">
        <f t="shared" si="205"/>
        <v>0</v>
      </c>
      <c r="F2165" s="890">
        <f>IF(A2165=0,0,ROUND(E2165/VLOOKUP(A2165,'Teaching Areas'!$A$18:$B$86,2,FALSE),0))</f>
        <v>0</v>
      </c>
      <c r="G2165" s="891"/>
      <c r="H2165" s="890" t="str">
        <f t="shared" si="206"/>
        <v/>
      </c>
      <c r="I2165" s="983"/>
      <c r="J2165" s="923"/>
      <c r="K2165" s="922"/>
      <c r="L2165" s="922"/>
      <c r="M2165" s="922"/>
      <c r="N2165" s="924"/>
      <c r="O2165" s="1096" t="str">
        <f t="shared" si="208"/>
        <v/>
      </c>
      <c r="P2165" s="926"/>
      <c r="Q2165" s="926"/>
      <c r="R2165" s="926"/>
      <c r="S2165" s="926"/>
      <c r="T2165" s="926"/>
      <c r="U2165" s="926"/>
      <c r="V2165" s="926"/>
      <c r="W2165" s="926"/>
      <c r="X2165" s="926"/>
      <c r="Y2165" s="926"/>
      <c r="Z2165" s="926"/>
      <c r="AA2165" s="926"/>
      <c r="AB2165" s="926"/>
      <c r="AC2165" s="926"/>
      <c r="AD2165" s="926"/>
      <c r="AE2165" s="926"/>
    </row>
    <row r="2166" spans="1:31" ht="15" hidden="1" customHeight="1" thickBot="1" x14ac:dyDescent="0.25">
      <c r="A2166" s="943"/>
      <c r="B2166" s="938"/>
      <c r="C2166" s="891"/>
      <c r="D2166" s="891"/>
      <c r="E2166" s="984">
        <f t="shared" si="205"/>
        <v>0</v>
      </c>
      <c r="F2166" s="890">
        <f>IF(A2166=0,0,ROUND(E2166/VLOOKUP(A2166,'Teaching Areas'!$A$18:$B$86,2,FALSE),0))</f>
        <v>0</v>
      </c>
      <c r="G2166" s="891"/>
      <c r="H2166" s="890" t="str">
        <f t="shared" si="206"/>
        <v/>
      </c>
      <c r="I2166" s="983"/>
      <c r="J2166" s="923"/>
      <c r="K2166" s="922"/>
      <c r="L2166" s="922"/>
      <c r="M2166" s="922"/>
      <c r="N2166" s="924"/>
      <c r="O2166" s="1096" t="str">
        <f t="shared" si="208"/>
        <v/>
      </c>
      <c r="P2166" s="926"/>
      <c r="Q2166" s="926"/>
      <c r="R2166" s="926"/>
      <c r="S2166" s="926"/>
      <c r="T2166" s="926"/>
      <c r="U2166" s="926"/>
      <c r="V2166" s="926"/>
      <c r="W2166" s="926"/>
      <c r="X2166" s="926"/>
      <c r="Y2166" s="926"/>
      <c r="Z2166" s="926"/>
      <c r="AA2166" s="926"/>
      <c r="AB2166" s="926"/>
      <c r="AC2166" s="926"/>
      <c r="AD2166" s="926"/>
      <c r="AE2166" s="926"/>
    </row>
    <row r="2167" spans="1:31" ht="15" hidden="1" customHeight="1" thickBot="1" x14ac:dyDescent="0.25">
      <c r="A2167" s="943"/>
      <c r="B2167" s="938"/>
      <c r="C2167" s="891"/>
      <c r="D2167" s="891"/>
      <c r="E2167" s="984">
        <f t="shared" si="205"/>
        <v>0</v>
      </c>
      <c r="F2167" s="890">
        <f>IF(A2167=0,0,ROUND(E2167/VLOOKUP(A2167,'Teaching Areas'!$A$18:$B$86,2,FALSE),0))</f>
        <v>0</v>
      </c>
      <c r="G2167" s="891"/>
      <c r="H2167" s="890" t="str">
        <f t="shared" si="206"/>
        <v/>
      </c>
      <c r="I2167" s="983"/>
      <c r="J2167" s="923"/>
      <c r="K2167" s="922"/>
      <c r="L2167" s="922"/>
      <c r="M2167" s="922"/>
      <c r="N2167" s="924"/>
      <c r="O2167" s="1096" t="str">
        <f t="shared" si="208"/>
        <v/>
      </c>
      <c r="P2167" s="926"/>
      <c r="Q2167" s="926"/>
      <c r="R2167" s="926"/>
      <c r="S2167" s="926"/>
      <c r="T2167" s="926"/>
      <c r="U2167" s="926"/>
      <c r="V2167" s="926"/>
      <c r="W2167" s="926"/>
      <c r="X2167" s="926"/>
      <c r="Y2167" s="926"/>
      <c r="Z2167" s="926"/>
      <c r="AA2167" s="926"/>
      <c r="AB2167" s="926"/>
      <c r="AC2167" s="926"/>
      <c r="AD2167" s="926"/>
      <c r="AE2167" s="926"/>
    </row>
    <row r="2168" spans="1:31" ht="15" hidden="1" customHeight="1" thickBot="1" x14ac:dyDescent="0.25">
      <c r="A2168" s="943"/>
      <c r="B2168" s="938"/>
      <c r="C2168" s="891"/>
      <c r="D2168" s="891"/>
      <c r="E2168" s="984">
        <f t="shared" si="205"/>
        <v>0</v>
      </c>
      <c r="F2168" s="890">
        <f>IF(A2168=0,0,ROUND(E2168/VLOOKUP(A2168,'Teaching Areas'!$A$18:$B$86,2,FALSE),0))</f>
        <v>0</v>
      </c>
      <c r="G2168" s="891"/>
      <c r="H2168" s="890" t="str">
        <f t="shared" si="206"/>
        <v/>
      </c>
      <c r="I2168" s="983"/>
      <c r="J2168" s="923"/>
      <c r="K2168" s="922"/>
      <c r="L2168" s="922"/>
      <c r="M2168" s="922"/>
      <c r="N2168" s="924"/>
      <c r="O2168" s="1096" t="str">
        <f t="shared" si="208"/>
        <v/>
      </c>
      <c r="P2168" s="926"/>
      <c r="Q2168" s="926"/>
      <c r="R2168" s="926"/>
      <c r="S2168" s="926"/>
      <c r="T2168" s="926"/>
      <c r="U2168" s="926"/>
      <c r="V2168" s="926"/>
      <c r="W2168" s="926"/>
      <c r="X2168" s="926"/>
      <c r="Y2168" s="926"/>
      <c r="Z2168" s="926"/>
      <c r="AA2168" s="926"/>
      <c r="AB2168" s="926"/>
      <c r="AC2168" s="926"/>
      <c r="AD2168" s="926"/>
      <c r="AE2168" s="926"/>
    </row>
    <row r="2169" spans="1:31" ht="15" hidden="1" customHeight="1" thickBot="1" x14ac:dyDescent="0.25">
      <c r="A2169" s="943"/>
      <c r="B2169" s="938"/>
      <c r="C2169" s="891"/>
      <c r="D2169" s="891"/>
      <c r="E2169" s="984">
        <f t="shared" si="205"/>
        <v>0</v>
      </c>
      <c r="F2169" s="890">
        <f>IF(A2169=0,0,ROUND(E2169/VLOOKUP(A2169,'Teaching Areas'!$A$18:$B$86,2,FALSE),0))</f>
        <v>0</v>
      </c>
      <c r="G2169" s="891"/>
      <c r="H2169" s="890" t="str">
        <f t="shared" si="206"/>
        <v/>
      </c>
      <c r="I2169" s="983"/>
      <c r="J2169" s="923"/>
      <c r="K2169" s="922"/>
      <c r="L2169" s="922"/>
      <c r="M2169" s="922"/>
      <c r="N2169" s="924"/>
      <c r="O2169" s="1096" t="str">
        <f t="shared" si="208"/>
        <v/>
      </c>
      <c r="P2169" s="926"/>
      <c r="Q2169" s="926"/>
      <c r="R2169" s="926"/>
      <c r="S2169" s="926"/>
      <c r="T2169" s="926"/>
      <c r="U2169" s="926"/>
      <c r="V2169" s="926"/>
      <c r="W2169" s="926"/>
      <c r="X2169" s="926"/>
      <c r="Y2169" s="926"/>
      <c r="Z2169" s="926"/>
      <c r="AA2169" s="926"/>
      <c r="AB2169" s="926"/>
      <c r="AC2169" s="926"/>
      <c r="AD2169" s="926"/>
      <c r="AE2169" s="926"/>
    </row>
    <row r="2170" spans="1:31" ht="15" hidden="1" customHeight="1" thickBot="1" x14ac:dyDescent="0.25">
      <c r="A2170" s="943"/>
      <c r="B2170" s="938"/>
      <c r="C2170" s="891"/>
      <c r="D2170" s="891"/>
      <c r="E2170" s="984">
        <f t="shared" si="205"/>
        <v>0</v>
      </c>
      <c r="F2170" s="890">
        <f>IF(A2170=0,0,ROUND(E2170/VLOOKUP(A2170,'Teaching Areas'!$A$18:$B$86,2,FALSE),0))</f>
        <v>0</v>
      </c>
      <c r="G2170" s="891"/>
      <c r="H2170" s="890" t="str">
        <f t="shared" si="206"/>
        <v/>
      </c>
      <c r="I2170" s="983"/>
      <c r="J2170" s="923"/>
      <c r="K2170" s="922"/>
      <c r="L2170" s="922"/>
      <c r="M2170" s="922"/>
      <c r="N2170" s="924"/>
      <c r="O2170" s="1096" t="str">
        <f t="shared" si="208"/>
        <v/>
      </c>
      <c r="P2170" s="926"/>
      <c r="Q2170" s="926"/>
      <c r="R2170" s="926"/>
      <c r="S2170" s="926"/>
      <c r="T2170" s="926"/>
      <c r="U2170" s="926"/>
      <c r="V2170" s="926"/>
      <c r="W2170" s="926"/>
      <c r="X2170" s="926"/>
      <c r="Y2170" s="926"/>
      <c r="Z2170" s="926"/>
      <c r="AA2170" s="926"/>
      <c r="AB2170" s="926"/>
      <c r="AC2170" s="926"/>
      <c r="AD2170" s="926"/>
      <c r="AE2170" s="926"/>
    </row>
    <row r="2171" spans="1:31" ht="15" hidden="1" customHeight="1" thickBot="1" x14ac:dyDescent="0.25">
      <c r="A2171" s="943"/>
      <c r="B2171" s="938"/>
      <c r="C2171" s="891"/>
      <c r="D2171" s="891"/>
      <c r="E2171" s="984">
        <f t="shared" si="205"/>
        <v>0</v>
      </c>
      <c r="F2171" s="890">
        <f>IF(A2171=0,0,ROUND(E2171/VLOOKUP(A2171,'Teaching Areas'!$A$18:$B$86,2,FALSE),0))</f>
        <v>0</v>
      </c>
      <c r="G2171" s="891"/>
      <c r="H2171" s="890" t="str">
        <f t="shared" si="206"/>
        <v/>
      </c>
      <c r="I2171" s="983"/>
      <c r="J2171" s="923"/>
      <c r="K2171" s="922"/>
      <c r="L2171" s="922"/>
      <c r="M2171" s="922"/>
      <c r="N2171" s="924"/>
      <c r="O2171" s="1096" t="str">
        <f t="shared" si="208"/>
        <v/>
      </c>
      <c r="P2171" s="926"/>
      <c r="Q2171" s="926"/>
      <c r="R2171" s="926"/>
      <c r="S2171" s="926"/>
      <c r="T2171" s="926"/>
      <c r="U2171" s="926"/>
      <c r="V2171" s="926"/>
      <c r="W2171" s="926"/>
      <c r="X2171" s="926"/>
      <c r="Y2171" s="926"/>
      <c r="Z2171" s="926"/>
      <c r="AA2171" s="926"/>
      <c r="AB2171" s="926"/>
      <c r="AC2171" s="926"/>
      <c r="AD2171" s="926"/>
      <c r="AE2171" s="926"/>
    </row>
    <row r="2172" spans="1:31" ht="15" hidden="1" customHeight="1" thickBot="1" x14ac:dyDescent="0.25">
      <c r="A2172" s="943"/>
      <c r="B2172" s="938"/>
      <c r="C2172" s="891"/>
      <c r="D2172" s="891"/>
      <c r="E2172" s="984">
        <f t="shared" si="205"/>
        <v>0</v>
      </c>
      <c r="F2172" s="890">
        <f>IF(A2172=0,0,ROUND(E2172/VLOOKUP(A2172,'Teaching Areas'!$A$18:$B$86,2,FALSE),0))</f>
        <v>0</v>
      </c>
      <c r="G2172" s="891"/>
      <c r="H2172" s="890" t="str">
        <f t="shared" si="206"/>
        <v/>
      </c>
      <c r="I2172" s="983"/>
      <c r="J2172" s="923"/>
      <c r="K2172" s="922"/>
      <c r="L2172" s="922"/>
      <c r="M2172" s="922"/>
      <c r="N2172" s="924"/>
      <c r="O2172" s="1096" t="str">
        <f t="shared" si="208"/>
        <v/>
      </c>
      <c r="P2172" s="926"/>
      <c r="Q2172" s="926"/>
      <c r="R2172" s="926"/>
      <c r="S2172" s="926"/>
      <c r="T2172" s="926"/>
      <c r="U2172" s="926"/>
      <c r="V2172" s="926"/>
      <c r="W2172" s="926"/>
      <c r="X2172" s="926"/>
      <c r="Y2172" s="926"/>
      <c r="Z2172" s="926"/>
      <c r="AA2172" s="926"/>
      <c r="AB2172" s="926"/>
      <c r="AC2172" s="926"/>
      <c r="AD2172" s="926"/>
      <c r="AE2172" s="926"/>
    </row>
    <row r="2173" spans="1:31" ht="15" hidden="1" customHeight="1" thickBot="1" x14ac:dyDescent="0.25">
      <c r="A2173" s="943"/>
      <c r="B2173" s="938"/>
      <c r="C2173" s="891"/>
      <c r="D2173" s="891"/>
      <c r="E2173" s="984">
        <f t="shared" si="205"/>
        <v>0</v>
      </c>
      <c r="F2173" s="890">
        <f>IF(A2173=0,0,ROUND(E2173/VLOOKUP(A2173,'Teaching Areas'!$A$18:$B$86,2,FALSE),0))</f>
        <v>0</v>
      </c>
      <c r="G2173" s="891"/>
      <c r="H2173" s="890" t="str">
        <f t="shared" si="206"/>
        <v/>
      </c>
      <c r="I2173" s="983"/>
      <c r="J2173" s="923"/>
      <c r="K2173" s="922"/>
      <c r="L2173" s="922"/>
      <c r="M2173" s="922"/>
      <c r="N2173" s="924"/>
      <c r="O2173" s="1096" t="str">
        <f t="shared" si="208"/>
        <v/>
      </c>
      <c r="P2173" s="926"/>
      <c r="Q2173" s="926"/>
      <c r="R2173" s="926"/>
      <c r="S2173" s="926"/>
      <c r="T2173" s="926"/>
      <c r="U2173" s="926"/>
      <c r="V2173" s="926"/>
      <c r="W2173" s="926"/>
      <c r="X2173" s="926"/>
      <c r="Y2173" s="926"/>
      <c r="Z2173" s="926"/>
      <c r="AA2173" s="926"/>
      <c r="AB2173" s="926"/>
      <c r="AC2173" s="926"/>
      <c r="AD2173" s="926"/>
      <c r="AE2173" s="926"/>
    </row>
    <row r="2174" spans="1:31" ht="15" hidden="1" customHeight="1" thickBot="1" x14ac:dyDescent="0.25">
      <c r="A2174" s="943"/>
      <c r="B2174" s="938"/>
      <c r="C2174" s="891"/>
      <c r="D2174" s="891"/>
      <c r="E2174" s="984">
        <f t="shared" si="205"/>
        <v>0</v>
      </c>
      <c r="F2174" s="890">
        <f>IF(A2174=0,0,ROUND(E2174/VLOOKUP(A2174,'Teaching Areas'!$A$18:$B$86,2,FALSE),0))</f>
        <v>0</v>
      </c>
      <c r="G2174" s="891"/>
      <c r="H2174" s="890" t="str">
        <f t="shared" si="206"/>
        <v/>
      </c>
      <c r="I2174" s="983"/>
      <c r="J2174" s="923"/>
      <c r="K2174" s="922"/>
      <c r="L2174" s="922"/>
      <c r="M2174" s="922"/>
      <c r="N2174" s="924"/>
      <c r="O2174" s="1096" t="str">
        <f t="shared" si="208"/>
        <v/>
      </c>
      <c r="P2174" s="926"/>
      <c r="Q2174" s="926"/>
      <c r="R2174" s="926"/>
      <c r="S2174" s="926"/>
      <c r="T2174" s="926"/>
      <c r="U2174" s="926"/>
      <c r="V2174" s="926"/>
      <c r="W2174" s="926"/>
      <c r="X2174" s="926"/>
      <c r="Y2174" s="926"/>
      <c r="Z2174" s="926"/>
      <c r="AA2174" s="926"/>
      <c r="AB2174" s="926"/>
      <c r="AC2174" s="926"/>
      <c r="AD2174" s="926"/>
      <c r="AE2174" s="926"/>
    </row>
    <row r="2175" spans="1:31" ht="15" hidden="1" customHeight="1" thickBot="1" x14ac:dyDescent="0.25">
      <c r="A2175" s="943"/>
      <c r="B2175" s="939"/>
      <c r="C2175" s="891"/>
      <c r="D2175" s="891"/>
      <c r="E2175" s="984">
        <f t="shared" si="205"/>
        <v>0</v>
      </c>
      <c r="F2175" s="890">
        <f>IF(A2175=0,0,ROUND(E2175/VLOOKUP(A2175,'Teaching Areas'!$A$18:$B$86,2,FALSE),0))</f>
        <v>0</v>
      </c>
      <c r="G2175" s="892"/>
      <c r="H2175" s="890" t="str">
        <f t="shared" si="206"/>
        <v/>
      </c>
      <c r="I2175" s="985"/>
      <c r="J2175" s="923"/>
      <c r="K2175" s="922"/>
      <c r="L2175" s="922"/>
      <c r="M2175" s="922"/>
      <c r="N2175" s="924"/>
      <c r="O2175" s="1096" t="str">
        <f t="shared" si="208"/>
        <v/>
      </c>
      <c r="P2175" s="926"/>
      <c r="Q2175" s="926"/>
      <c r="R2175" s="926"/>
      <c r="S2175" s="926"/>
      <c r="T2175" s="926"/>
      <c r="U2175" s="926"/>
      <c r="V2175" s="926"/>
      <c r="W2175" s="926"/>
      <c r="X2175" s="926"/>
      <c r="Y2175" s="926"/>
      <c r="Z2175" s="926"/>
      <c r="AA2175" s="926"/>
      <c r="AB2175" s="926"/>
      <c r="AC2175" s="926"/>
      <c r="AD2175" s="926"/>
      <c r="AE2175" s="926"/>
    </row>
    <row r="2176" spans="1:31" ht="15" hidden="1" customHeight="1" thickBot="1" x14ac:dyDescent="0.25">
      <c r="A2176" s="943"/>
      <c r="B2176" s="939"/>
      <c r="C2176" s="891"/>
      <c r="D2176" s="891"/>
      <c r="E2176" s="984">
        <f t="shared" si="205"/>
        <v>0</v>
      </c>
      <c r="F2176" s="890">
        <f>IF(A2176=0,0,ROUND(E2176/VLOOKUP(A2176,'Teaching Areas'!$A$18:$B$86,2,FALSE),0))</f>
        <v>0</v>
      </c>
      <c r="G2176" s="892"/>
      <c r="H2176" s="890" t="str">
        <f t="shared" si="206"/>
        <v/>
      </c>
      <c r="I2176" s="985"/>
      <c r="J2176" s="923"/>
      <c r="K2176" s="922"/>
      <c r="L2176" s="922"/>
      <c r="M2176" s="922"/>
      <c r="N2176" s="924"/>
      <c r="O2176" s="1096" t="str">
        <f t="shared" si="208"/>
        <v/>
      </c>
      <c r="P2176" s="926"/>
      <c r="Q2176" s="926"/>
      <c r="R2176" s="926"/>
      <c r="S2176" s="926"/>
      <c r="T2176" s="926"/>
      <c r="U2176" s="926"/>
      <c r="V2176" s="926"/>
      <c r="W2176" s="926"/>
      <c r="X2176" s="926"/>
      <c r="Y2176" s="926"/>
      <c r="Z2176" s="926"/>
      <c r="AA2176" s="926"/>
      <c r="AB2176" s="926"/>
      <c r="AC2176" s="926"/>
      <c r="AD2176" s="926"/>
      <c r="AE2176" s="926"/>
    </row>
    <row r="2177" spans="1:31" ht="15" customHeight="1" thickBot="1" x14ac:dyDescent="0.25">
      <c r="A2177" s="944"/>
      <c r="B2177" s="940"/>
      <c r="C2177" s="930"/>
      <c r="D2177" s="930"/>
      <c r="E2177" s="987">
        <f t="shared" si="205"/>
        <v>0</v>
      </c>
      <c r="F2177" s="890">
        <f>IF(A2177=0,0,ROUND(E2177/VLOOKUP(A2177,'Teaching Areas'!$A$18:$B$86,2,FALSE),0))</f>
        <v>0</v>
      </c>
      <c r="G2177" s="930"/>
      <c r="H2177" s="890" t="str">
        <f t="shared" si="206"/>
        <v/>
      </c>
      <c r="I2177" s="986"/>
      <c r="J2177" s="931"/>
      <c r="K2177" s="935"/>
      <c r="L2177" s="935"/>
      <c r="M2177" s="935"/>
      <c r="N2177" s="936"/>
      <c r="O2177" s="1096" t="str">
        <f t="shared" si="208"/>
        <v/>
      </c>
      <c r="P2177" s="926"/>
      <c r="Q2177" s="926"/>
      <c r="R2177" s="926"/>
      <c r="S2177" s="926"/>
      <c r="T2177" s="926"/>
      <c r="U2177" s="926"/>
      <c r="V2177" s="926"/>
      <c r="W2177" s="926"/>
      <c r="X2177" s="926"/>
      <c r="Y2177" s="926"/>
      <c r="Z2177" s="926"/>
      <c r="AA2177" s="926"/>
      <c r="AB2177" s="926"/>
      <c r="AC2177" s="926"/>
      <c r="AD2177" s="926"/>
      <c r="AE2177" s="926"/>
    </row>
    <row r="2178" spans="1:31" ht="18" customHeight="1" thickBot="1" x14ac:dyDescent="0.25">
      <c r="A2178" s="1094" t="s">
        <v>940</v>
      </c>
      <c r="B2178" s="1095">
        <f>(COUNTIF(O2078:O2177,"S:"))+(COUNTIF(O2078:O2177,"P:"))</f>
        <v>0</v>
      </c>
      <c r="C2178" s="956"/>
      <c r="D2178" s="957" t="s">
        <v>4</v>
      </c>
      <c r="E2178" s="140">
        <f>SUM(E2078:E2177)</f>
        <v>0</v>
      </c>
      <c r="F2178" s="141">
        <f>SUM(F2078:F2177)</f>
        <v>0</v>
      </c>
      <c r="G2178" s="141">
        <f>SUM(G2078:G2177)</f>
        <v>0</v>
      </c>
      <c r="H2178" s="204">
        <f>SUM(H2078:H2177)</f>
        <v>0</v>
      </c>
      <c r="I2178" s="957" t="s">
        <v>838</v>
      </c>
      <c r="J2178" s="84">
        <f>IF(SUM(J2078:J2177)=0,0,AVERAGE(J2078:J2177))</f>
        <v>0</v>
      </c>
      <c r="K2178" s="85">
        <f t="shared" ref="K2178:N2178" si="209">IF(SUM(K2078:K2177)=0,0,AVERAGE(K2078:K2177))</f>
        <v>0</v>
      </c>
      <c r="L2178" s="85">
        <f t="shared" si="209"/>
        <v>0</v>
      </c>
      <c r="M2178" s="85">
        <f t="shared" si="209"/>
        <v>0</v>
      </c>
      <c r="N2178" s="86">
        <f t="shared" si="209"/>
        <v>0</v>
      </c>
      <c r="O2178" s="926"/>
      <c r="P2178" s="926"/>
      <c r="Q2178" s="926"/>
      <c r="R2178" s="926"/>
      <c r="S2178" s="926"/>
      <c r="T2178" s="926"/>
      <c r="U2178" s="926"/>
      <c r="V2178" s="926"/>
      <c r="W2178" s="926"/>
      <c r="X2178" s="926"/>
      <c r="Y2178" s="926"/>
      <c r="Z2178" s="926"/>
      <c r="AA2178" s="926"/>
      <c r="AB2178" s="926"/>
      <c r="AC2178" s="926"/>
      <c r="AD2178" s="926"/>
      <c r="AE2178" s="926"/>
    </row>
    <row r="2179" spans="1:31" ht="12" customHeight="1" thickBot="1" x14ac:dyDescent="0.25">
      <c r="A2179" s="1271"/>
      <c r="B2179" s="1272"/>
      <c r="C2179" s="958"/>
      <c r="D2179" s="958"/>
      <c r="E2179" s="958"/>
      <c r="F2179" s="958"/>
      <c r="G2179" s="958"/>
      <c r="H2179" s="958"/>
      <c r="I2179" s="958"/>
      <c r="J2179" s="959"/>
      <c r="K2179" s="959"/>
      <c r="L2179" s="959"/>
      <c r="M2179" s="959"/>
      <c r="N2179" s="960"/>
      <c r="O2179" s="926"/>
      <c r="P2179" s="926"/>
      <c r="Q2179" s="926"/>
      <c r="R2179" s="926"/>
      <c r="S2179" s="926"/>
      <c r="T2179" s="926"/>
      <c r="U2179" s="926"/>
      <c r="V2179" s="926"/>
      <c r="W2179" s="926"/>
      <c r="X2179" s="926"/>
      <c r="Y2179" s="926"/>
      <c r="Z2179" s="926"/>
      <c r="AA2179" s="926"/>
      <c r="AB2179" s="926"/>
      <c r="AC2179" s="926"/>
      <c r="AD2179" s="926"/>
      <c r="AE2179" s="926"/>
    </row>
    <row r="2180" spans="1:31" ht="18" customHeight="1" thickBot="1" x14ac:dyDescent="0.25">
      <c r="A2180" s="1099" t="s">
        <v>946</v>
      </c>
      <c r="B2180" s="1100">
        <f>B2073+B2178</f>
        <v>0</v>
      </c>
      <c r="C2180" s="947"/>
      <c r="D2180" s="948" t="s">
        <v>944</v>
      </c>
      <c r="E2180" s="966">
        <f>E2073+E2178</f>
        <v>0</v>
      </c>
      <c r="F2180" s="967">
        <f t="shared" ref="F2180:H2180" si="210">F2073+F2178</f>
        <v>0</v>
      </c>
      <c r="G2180" s="967">
        <f t="shared" si="210"/>
        <v>0</v>
      </c>
      <c r="H2180" s="968">
        <f t="shared" si="210"/>
        <v>0</v>
      </c>
      <c r="I2180" s="948" t="s">
        <v>945</v>
      </c>
      <c r="J2180" s="963" t="str">
        <f>IF(SUM(J2073+J2178)=0,"",AVERAGE(J1973:J2072,J2078:J2177))</f>
        <v/>
      </c>
      <c r="K2180" s="964" t="str">
        <f t="shared" ref="K2180:N2180" si="211">IF(SUM(K2073+K2178)=0,"",AVERAGE(K1973:K2072,K2078:K2177))</f>
        <v/>
      </c>
      <c r="L2180" s="964" t="str">
        <f t="shared" si="211"/>
        <v/>
      </c>
      <c r="M2180" s="964" t="str">
        <f t="shared" ref="M2180" si="212">IF(SUM(M2073+M2178)=0,"",AVERAGE(M1973:M2072,M2078:M2177))</f>
        <v/>
      </c>
      <c r="N2180" s="965" t="str">
        <f t="shared" si="211"/>
        <v/>
      </c>
      <c r="O2180" s="926"/>
      <c r="P2180" s="926"/>
      <c r="Q2180" s="926"/>
      <c r="R2180" s="926"/>
      <c r="S2180" s="926"/>
      <c r="T2180" s="926"/>
      <c r="U2180" s="926"/>
      <c r="V2180" s="926"/>
      <c r="W2180" s="926"/>
      <c r="X2180" s="926"/>
      <c r="Y2180" s="926"/>
      <c r="Z2180" s="926"/>
      <c r="AA2180" s="926"/>
      <c r="AB2180" s="926"/>
      <c r="AC2180" s="926"/>
      <c r="AD2180" s="926"/>
      <c r="AE2180" s="926"/>
    </row>
    <row r="2181" spans="1:31" ht="12" customHeight="1" thickBot="1" x14ac:dyDescent="0.25">
      <c r="A2181" s="1273"/>
      <c r="B2181" s="1274"/>
      <c r="C2181" s="961"/>
      <c r="D2181" s="961"/>
      <c r="E2181" s="961"/>
      <c r="F2181" s="961"/>
      <c r="G2181" s="961"/>
      <c r="H2181" s="961"/>
      <c r="I2181" s="961"/>
      <c r="J2181" s="962"/>
      <c r="K2181" s="962"/>
      <c r="L2181" s="962"/>
      <c r="M2181" s="962"/>
      <c r="N2181" s="934"/>
      <c r="O2181" s="926"/>
      <c r="P2181" s="926"/>
      <c r="Q2181" s="926"/>
      <c r="R2181" s="926"/>
      <c r="S2181" s="926"/>
      <c r="T2181" s="926"/>
      <c r="U2181" s="926"/>
      <c r="V2181" s="926"/>
      <c r="W2181" s="926"/>
      <c r="X2181" s="926"/>
      <c r="Y2181" s="926"/>
      <c r="Z2181" s="926"/>
      <c r="AA2181" s="926"/>
      <c r="AB2181" s="926"/>
      <c r="AC2181" s="926"/>
      <c r="AD2181" s="926"/>
      <c r="AE2181" s="926"/>
    </row>
    <row r="2182" spans="1:31" ht="13.5" thickBot="1" x14ac:dyDescent="0.25">
      <c r="A2182" s="1275"/>
      <c r="B2182" s="1275"/>
      <c r="C2182" s="925"/>
      <c r="D2182" s="925"/>
      <c r="E2182" s="925"/>
      <c r="F2182" s="925"/>
      <c r="G2182" s="925"/>
      <c r="H2182" s="925"/>
      <c r="I2182" s="925"/>
      <c r="J2182" s="926"/>
      <c r="K2182" s="926"/>
      <c r="L2182" s="926"/>
      <c r="M2182" s="926"/>
      <c r="N2182" s="926"/>
      <c r="O2182" s="926"/>
      <c r="P2182" s="926"/>
      <c r="Q2182" s="926"/>
      <c r="R2182" s="926"/>
      <c r="S2182" s="926"/>
      <c r="T2182" s="926"/>
      <c r="U2182" s="926"/>
      <c r="V2182" s="926"/>
      <c r="W2182" s="926"/>
      <c r="X2182" s="926"/>
      <c r="Y2182" s="926"/>
      <c r="Z2182" s="926"/>
      <c r="AA2182" s="926"/>
      <c r="AB2182" s="926"/>
      <c r="AC2182" s="926"/>
      <c r="AD2182" s="926"/>
      <c r="AE2182" s="926"/>
    </row>
    <row r="2183" spans="1:31" ht="24" customHeight="1" thickBot="1" x14ac:dyDescent="0.25">
      <c r="A2183" s="942" t="s">
        <v>687</v>
      </c>
      <c r="B2183" s="1301">
        <f>'Setup Page'!C18</f>
        <v>0</v>
      </c>
      <c r="C2183" s="1302"/>
      <c r="D2183" s="1303"/>
      <c r="E2183" s="1296" t="s">
        <v>739</v>
      </c>
      <c r="F2183" s="1297"/>
      <c r="G2183" s="1298"/>
      <c r="H2183" s="1299"/>
      <c r="I2183" s="1090" t="s">
        <v>928</v>
      </c>
      <c r="J2183" s="1298"/>
      <c r="K2183" s="1299"/>
      <c r="L2183" s="1299"/>
      <c r="M2183" s="1299"/>
      <c r="N2183" s="1300"/>
      <c r="O2183" s="926"/>
      <c r="P2183" s="926"/>
      <c r="Q2183" s="926"/>
      <c r="R2183" s="926"/>
      <c r="S2183" s="926"/>
      <c r="T2183" s="926"/>
      <c r="U2183" s="926"/>
      <c r="V2183" s="926"/>
      <c r="W2183" s="926"/>
      <c r="X2183" s="926"/>
      <c r="Y2183" s="926"/>
      <c r="Z2183" s="926"/>
      <c r="AA2183" s="926"/>
      <c r="AB2183" s="926"/>
      <c r="AC2183" s="926"/>
      <c r="AD2183" s="926"/>
      <c r="AE2183" s="926"/>
    </row>
    <row r="2184" spans="1:31" ht="12" customHeight="1" thickBot="1" x14ac:dyDescent="0.25">
      <c r="A2184" s="941"/>
      <c r="B2184" s="932"/>
      <c r="C2184" s="932"/>
      <c r="D2184" s="932"/>
      <c r="E2184" s="932"/>
      <c r="F2184" s="932"/>
      <c r="G2184" s="932"/>
      <c r="H2184" s="932"/>
      <c r="I2184" s="932"/>
      <c r="J2184" s="926"/>
      <c r="K2184" s="926"/>
      <c r="L2184" s="926"/>
      <c r="M2184" s="926"/>
      <c r="N2184" s="934"/>
      <c r="O2184" s="926"/>
      <c r="P2184" s="926"/>
      <c r="Q2184" s="926"/>
      <c r="R2184" s="926"/>
      <c r="S2184" s="926"/>
      <c r="T2184" s="926"/>
      <c r="U2184" s="926"/>
      <c r="V2184" s="926"/>
      <c r="W2184" s="926"/>
      <c r="X2184" s="926"/>
      <c r="Y2184" s="926"/>
      <c r="Z2184" s="926"/>
      <c r="AA2184" s="926"/>
      <c r="AB2184" s="926"/>
      <c r="AC2184" s="926"/>
      <c r="AD2184" s="926"/>
      <c r="AE2184" s="926"/>
    </row>
    <row r="2185" spans="1:31" ht="24" customHeight="1" x14ac:dyDescent="0.2">
      <c r="A2185" s="933" t="s">
        <v>684</v>
      </c>
      <c r="B2185" s="1287" t="s">
        <v>933</v>
      </c>
      <c r="C2185" s="1287"/>
      <c r="D2185" s="1287"/>
      <c r="E2185" s="1287"/>
      <c r="F2185" s="1287"/>
      <c r="G2185" s="1287"/>
      <c r="H2185" s="1287"/>
      <c r="I2185" s="1287"/>
      <c r="J2185" s="1287"/>
      <c r="K2185" s="1287"/>
      <c r="L2185" s="1287"/>
      <c r="M2185" s="1288"/>
      <c r="N2185" s="1289"/>
      <c r="O2185" s="926"/>
      <c r="P2185" s="926"/>
      <c r="Q2185" s="926"/>
      <c r="R2185" s="926"/>
      <c r="S2185" s="926"/>
      <c r="T2185" s="926"/>
      <c r="U2185" s="926"/>
      <c r="V2185" s="926"/>
      <c r="W2185" s="926"/>
      <c r="X2185" s="926"/>
      <c r="Y2185" s="926"/>
      <c r="Z2185" s="926"/>
      <c r="AA2185" s="926"/>
      <c r="AB2185" s="926"/>
      <c r="AC2185" s="926"/>
      <c r="AD2185" s="926"/>
      <c r="AE2185" s="926"/>
    </row>
    <row r="2186" spans="1:31" ht="21" customHeight="1" x14ac:dyDescent="0.2">
      <c r="A2186" s="927"/>
      <c r="B2186" s="1087"/>
      <c r="C2186" s="1087"/>
      <c r="D2186" s="1087"/>
      <c r="E2186" s="1292" t="s">
        <v>837</v>
      </c>
      <c r="F2186" s="1292" t="s">
        <v>735</v>
      </c>
      <c r="G2186" s="1292" t="s">
        <v>926</v>
      </c>
      <c r="H2186" s="1292" t="s">
        <v>927</v>
      </c>
      <c r="I2186" s="1087"/>
      <c r="J2186" s="1293" t="s">
        <v>756</v>
      </c>
      <c r="K2186" s="1293"/>
      <c r="L2186" s="1293"/>
      <c r="M2186" s="1294"/>
      <c r="N2186" s="1295"/>
      <c r="O2186" s="945"/>
      <c r="P2186" s="946"/>
      <c r="Q2186" s="926"/>
      <c r="R2186" s="926"/>
      <c r="S2186" s="926"/>
      <c r="T2186" s="926"/>
      <c r="U2186" s="926"/>
      <c r="V2186" s="926"/>
      <c r="W2186" s="926"/>
      <c r="X2186" s="926"/>
      <c r="Y2186" s="926"/>
      <c r="Z2186" s="926"/>
      <c r="AA2186" s="926"/>
      <c r="AB2186" s="926"/>
      <c r="AC2186" s="926"/>
      <c r="AD2186" s="926"/>
      <c r="AE2186" s="926"/>
    </row>
    <row r="2187" spans="1:31" ht="30" customHeight="1" thickBot="1" x14ac:dyDescent="0.25">
      <c r="A2187" s="950" t="s">
        <v>755</v>
      </c>
      <c r="B2187" s="1088" t="s">
        <v>686</v>
      </c>
      <c r="C2187" s="1088" t="s">
        <v>737</v>
      </c>
      <c r="D2187" s="1088" t="s">
        <v>738</v>
      </c>
      <c r="E2187" s="1280"/>
      <c r="F2187" s="1280"/>
      <c r="G2187" s="1280"/>
      <c r="H2187" s="1280"/>
      <c r="I2187" s="1088" t="s">
        <v>736</v>
      </c>
      <c r="J2187" s="1013" t="s">
        <v>757</v>
      </c>
      <c r="K2187" s="1013" t="s">
        <v>758</v>
      </c>
      <c r="L2187" s="1013" t="s">
        <v>759</v>
      </c>
      <c r="M2187" s="1013" t="s">
        <v>760</v>
      </c>
      <c r="N2187" s="1014" t="s">
        <v>857</v>
      </c>
      <c r="O2187" s="945"/>
      <c r="P2187" s="946"/>
      <c r="Q2187" s="926"/>
      <c r="R2187" s="926"/>
      <c r="S2187" s="926"/>
      <c r="T2187" s="926"/>
      <c r="U2187" s="926"/>
      <c r="V2187" s="926"/>
      <c r="W2187" s="926"/>
      <c r="X2187" s="926"/>
      <c r="Y2187" s="926"/>
      <c r="Z2187" s="926"/>
      <c r="AA2187" s="926"/>
      <c r="AB2187" s="926"/>
      <c r="AC2187" s="926"/>
      <c r="AD2187" s="926"/>
      <c r="AE2187" s="926"/>
    </row>
    <row r="2188" spans="1:31" ht="15" customHeight="1" x14ac:dyDescent="0.2">
      <c r="A2188" s="1032" t="str">
        <f>IF(B2188=0,"Insert Room Name First","Class Room")</f>
        <v>Insert Room Name First</v>
      </c>
      <c r="B2188" s="937"/>
      <c r="C2188" s="893"/>
      <c r="D2188" s="893"/>
      <c r="E2188" s="890">
        <f>C2188*D2188</f>
        <v>0</v>
      </c>
      <c r="F2188" s="890">
        <f>IF(A2188="Insert Room Name First",0,ROUND(E2188/VLOOKUP(A2188,'Teaching Areas'!$A$2:$B$15,2,FALSE),0))</f>
        <v>0</v>
      </c>
      <c r="G2188" s="893"/>
      <c r="H2188" s="890" t="str">
        <f>IF(F2188=0,"",G2188-F2188)</f>
        <v/>
      </c>
      <c r="I2188" s="982"/>
      <c r="J2188" s="922"/>
      <c r="K2188" s="922"/>
      <c r="L2188" s="922"/>
      <c r="M2188" s="922"/>
      <c r="N2188" s="924"/>
      <c r="O2188" s="926"/>
      <c r="P2188" s="926"/>
      <c r="Q2188" s="926"/>
      <c r="R2188" s="926"/>
      <c r="S2188" s="926"/>
      <c r="T2188" s="926"/>
      <c r="U2188" s="926"/>
      <c r="V2188" s="926"/>
      <c r="W2188" s="926"/>
      <c r="X2188" s="926"/>
      <c r="Y2188" s="926"/>
      <c r="Z2188" s="926"/>
      <c r="AA2188" s="926"/>
      <c r="AB2188" s="926"/>
      <c r="AC2188" s="926"/>
      <c r="AD2188" s="926"/>
      <c r="AE2188" s="926"/>
    </row>
    <row r="2189" spans="1:31" ht="15" customHeight="1" x14ac:dyDescent="0.2">
      <c r="A2189" s="1032" t="str">
        <f t="shared" ref="A2189:A2252" si="213">IF(B2189=0,"Insert Room Name First","Class Room")</f>
        <v>Insert Room Name First</v>
      </c>
      <c r="B2189" s="938"/>
      <c r="C2189" s="891"/>
      <c r="D2189" s="891"/>
      <c r="E2189" s="984">
        <f t="shared" ref="E2189:E2287" si="214">C2189*D2189</f>
        <v>0</v>
      </c>
      <c r="F2189" s="890">
        <f>IF(A2189="Insert Room Name First",0,ROUND(E2189/VLOOKUP(A2189,'Teaching Areas'!$A$2:$B$15,2,FALSE),0))</f>
        <v>0</v>
      </c>
      <c r="G2189" s="891"/>
      <c r="H2189" s="890" t="str">
        <f t="shared" ref="H2189:H2287" si="215">IF(F2189=0,"",G2189-F2189)</f>
        <v/>
      </c>
      <c r="I2189" s="983"/>
      <c r="J2189" s="923"/>
      <c r="K2189" s="922"/>
      <c r="L2189" s="922"/>
      <c r="M2189" s="922"/>
      <c r="N2189" s="924"/>
      <c r="O2189" s="926"/>
      <c r="P2189" s="926"/>
      <c r="Q2189" s="926"/>
      <c r="R2189" s="926"/>
      <c r="S2189" s="926"/>
      <c r="T2189" s="926"/>
      <c r="U2189" s="926"/>
      <c r="V2189" s="926"/>
      <c r="W2189" s="926"/>
      <c r="X2189" s="926"/>
      <c r="Y2189" s="926"/>
      <c r="Z2189" s="926"/>
      <c r="AA2189" s="926"/>
      <c r="AB2189" s="926"/>
      <c r="AC2189" s="926"/>
      <c r="AD2189" s="926"/>
      <c r="AE2189" s="926"/>
    </row>
    <row r="2190" spans="1:31" ht="15" customHeight="1" x14ac:dyDescent="0.2">
      <c r="A2190" s="1032" t="str">
        <f t="shared" si="213"/>
        <v>Insert Room Name First</v>
      </c>
      <c r="B2190" s="938"/>
      <c r="C2190" s="891"/>
      <c r="D2190" s="891"/>
      <c r="E2190" s="984">
        <f t="shared" si="214"/>
        <v>0</v>
      </c>
      <c r="F2190" s="890">
        <f>IF(A2190="Insert Room Name First",0,ROUND(E2190/VLOOKUP(A2190,'Teaching Areas'!$A$2:$B$15,2,FALSE),0))</f>
        <v>0</v>
      </c>
      <c r="G2190" s="891"/>
      <c r="H2190" s="890" t="str">
        <f t="shared" si="215"/>
        <v/>
      </c>
      <c r="I2190" s="983"/>
      <c r="J2190" s="923"/>
      <c r="K2190" s="922"/>
      <c r="L2190" s="922"/>
      <c r="M2190" s="922"/>
      <c r="N2190" s="924"/>
      <c r="O2190" s="926"/>
      <c r="P2190" s="926"/>
      <c r="Q2190" s="926"/>
      <c r="R2190" s="926"/>
      <c r="S2190" s="926"/>
      <c r="T2190" s="926"/>
      <c r="U2190" s="926"/>
      <c r="V2190" s="926"/>
      <c r="W2190" s="926"/>
      <c r="X2190" s="926"/>
      <c r="Y2190" s="926"/>
      <c r="Z2190" s="926"/>
      <c r="AA2190" s="926"/>
      <c r="AB2190" s="926"/>
      <c r="AC2190" s="926"/>
      <c r="AD2190" s="926"/>
      <c r="AE2190" s="926"/>
    </row>
    <row r="2191" spans="1:31" ht="15" customHeight="1" x14ac:dyDescent="0.2">
      <c r="A2191" s="1032" t="str">
        <f t="shared" si="213"/>
        <v>Insert Room Name First</v>
      </c>
      <c r="B2191" s="938"/>
      <c r="C2191" s="891"/>
      <c r="D2191" s="891"/>
      <c r="E2191" s="984">
        <f t="shared" si="214"/>
        <v>0</v>
      </c>
      <c r="F2191" s="890">
        <f>IF(A2191="Insert Room Name First",0,ROUND(E2191/VLOOKUP(A2191,'Teaching Areas'!$A$2:$B$15,2,FALSE),0))</f>
        <v>0</v>
      </c>
      <c r="G2191" s="891"/>
      <c r="H2191" s="890" t="str">
        <f t="shared" si="215"/>
        <v/>
      </c>
      <c r="I2191" s="983"/>
      <c r="J2191" s="923"/>
      <c r="K2191" s="922"/>
      <c r="L2191" s="922"/>
      <c r="M2191" s="922"/>
      <c r="N2191" s="924"/>
      <c r="O2191" s="926"/>
      <c r="P2191" s="926"/>
      <c r="Q2191" s="926"/>
      <c r="R2191" s="926"/>
      <c r="S2191" s="926"/>
      <c r="T2191" s="926"/>
      <c r="U2191" s="926"/>
      <c r="V2191" s="926"/>
      <c r="W2191" s="926"/>
      <c r="X2191" s="926"/>
      <c r="Y2191" s="926"/>
      <c r="Z2191" s="926"/>
      <c r="AA2191" s="926"/>
      <c r="AB2191" s="926"/>
      <c r="AC2191" s="926"/>
      <c r="AD2191" s="926"/>
      <c r="AE2191" s="926"/>
    </row>
    <row r="2192" spans="1:31" ht="15" customHeight="1" x14ac:dyDescent="0.2">
      <c r="A2192" s="1032" t="str">
        <f t="shared" si="213"/>
        <v>Insert Room Name First</v>
      </c>
      <c r="B2192" s="938"/>
      <c r="C2192" s="891"/>
      <c r="D2192" s="891"/>
      <c r="E2192" s="984">
        <f t="shared" si="214"/>
        <v>0</v>
      </c>
      <c r="F2192" s="890">
        <f>IF(A2192="Insert Room Name First",0,ROUND(E2192/VLOOKUP(A2192,'Teaching Areas'!$A$2:$B$15,2,FALSE),0))</f>
        <v>0</v>
      </c>
      <c r="G2192" s="891"/>
      <c r="H2192" s="890" t="str">
        <f t="shared" si="215"/>
        <v/>
      </c>
      <c r="I2192" s="983"/>
      <c r="J2192" s="923"/>
      <c r="K2192" s="922"/>
      <c r="L2192" s="922"/>
      <c r="M2192" s="922"/>
      <c r="N2192" s="924"/>
      <c r="O2192" s="926"/>
      <c r="P2192" s="926"/>
      <c r="Q2192" s="926"/>
      <c r="R2192" s="926"/>
      <c r="S2192" s="926"/>
      <c r="T2192" s="926"/>
      <c r="U2192" s="926"/>
      <c r="V2192" s="926"/>
      <c r="W2192" s="926"/>
      <c r="X2192" s="926"/>
      <c r="Y2192" s="926"/>
      <c r="Z2192" s="926"/>
      <c r="AA2192" s="926"/>
      <c r="AB2192" s="926"/>
      <c r="AC2192" s="926"/>
      <c r="AD2192" s="926"/>
      <c r="AE2192" s="926"/>
    </row>
    <row r="2193" spans="1:31" ht="15" customHeight="1" x14ac:dyDescent="0.2">
      <c r="A2193" s="1032" t="str">
        <f t="shared" si="213"/>
        <v>Insert Room Name First</v>
      </c>
      <c r="B2193" s="938"/>
      <c r="C2193" s="891"/>
      <c r="D2193" s="891"/>
      <c r="E2193" s="984">
        <f t="shared" si="214"/>
        <v>0</v>
      </c>
      <c r="F2193" s="890">
        <f>IF(A2193="Insert Room Name First",0,ROUND(E2193/VLOOKUP(A2193,'Teaching Areas'!$A$2:$B$15,2,FALSE),0))</f>
        <v>0</v>
      </c>
      <c r="G2193" s="891"/>
      <c r="H2193" s="890" t="str">
        <f t="shared" si="215"/>
        <v/>
      </c>
      <c r="I2193" s="983"/>
      <c r="J2193" s="923"/>
      <c r="K2193" s="922"/>
      <c r="L2193" s="922"/>
      <c r="M2193" s="922"/>
      <c r="N2193" s="924"/>
      <c r="O2193" s="926"/>
      <c r="P2193" s="926"/>
      <c r="Q2193" s="926"/>
      <c r="R2193" s="926"/>
      <c r="S2193" s="926"/>
      <c r="T2193" s="926"/>
      <c r="U2193" s="926"/>
      <c r="V2193" s="926"/>
      <c r="W2193" s="926"/>
      <c r="X2193" s="926"/>
      <c r="Y2193" s="926"/>
      <c r="Z2193" s="926"/>
      <c r="AA2193" s="926"/>
      <c r="AB2193" s="926"/>
      <c r="AC2193" s="926"/>
      <c r="AD2193" s="926"/>
      <c r="AE2193" s="926"/>
    </row>
    <row r="2194" spans="1:31" ht="15" customHeight="1" x14ac:dyDescent="0.2">
      <c r="A2194" s="1032" t="str">
        <f t="shared" si="213"/>
        <v>Insert Room Name First</v>
      </c>
      <c r="B2194" s="938"/>
      <c r="C2194" s="891"/>
      <c r="D2194" s="891"/>
      <c r="E2194" s="984">
        <f t="shared" si="214"/>
        <v>0</v>
      </c>
      <c r="F2194" s="890">
        <f>IF(A2194="Insert Room Name First",0,ROUND(E2194/VLOOKUP(A2194,'Teaching Areas'!$A$2:$B$15,2,FALSE),0))</f>
        <v>0</v>
      </c>
      <c r="G2194" s="891"/>
      <c r="H2194" s="890" t="str">
        <f t="shared" si="215"/>
        <v/>
      </c>
      <c r="I2194" s="983"/>
      <c r="J2194" s="923"/>
      <c r="K2194" s="922"/>
      <c r="L2194" s="922"/>
      <c r="M2194" s="922"/>
      <c r="N2194" s="924"/>
      <c r="O2194" s="926"/>
      <c r="P2194" s="926"/>
      <c r="Q2194" s="926"/>
      <c r="R2194" s="926"/>
      <c r="S2194" s="926"/>
      <c r="T2194" s="926"/>
      <c r="U2194" s="926"/>
      <c r="V2194" s="926"/>
      <c r="W2194" s="926"/>
      <c r="X2194" s="926"/>
      <c r="Y2194" s="926"/>
      <c r="Z2194" s="926"/>
      <c r="AA2194" s="926"/>
      <c r="AB2194" s="926"/>
      <c r="AC2194" s="926"/>
      <c r="AD2194" s="926"/>
      <c r="AE2194" s="926"/>
    </row>
    <row r="2195" spans="1:31" ht="15" customHeight="1" x14ac:dyDescent="0.2">
      <c r="A2195" s="1032" t="str">
        <f t="shared" si="213"/>
        <v>Insert Room Name First</v>
      </c>
      <c r="B2195" s="938"/>
      <c r="C2195" s="891"/>
      <c r="D2195" s="891"/>
      <c r="E2195" s="984">
        <f t="shared" si="214"/>
        <v>0</v>
      </c>
      <c r="F2195" s="890">
        <f>IF(A2195="Insert Room Name First",0,ROUND(E2195/VLOOKUP(A2195,'Teaching Areas'!$A$2:$B$15,2,FALSE),0))</f>
        <v>0</v>
      </c>
      <c r="G2195" s="891"/>
      <c r="H2195" s="890" t="str">
        <f t="shared" si="215"/>
        <v/>
      </c>
      <c r="I2195" s="983"/>
      <c r="J2195" s="923"/>
      <c r="K2195" s="922"/>
      <c r="L2195" s="922"/>
      <c r="M2195" s="922"/>
      <c r="N2195" s="924"/>
      <c r="O2195" s="926"/>
      <c r="P2195" s="926"/>
      <c r="Q2195" s="926"/>
      <c r="R2195" s="926"/>
      <c r="S2195" s="926"/>
      <c r="T2195" s="926"/>
      <c r="U2195" s="926"/>
      <c r="V2195" s="926"/>
      <c r="W2195" s="926"/>
      <c r="X2195" s="926"/>
      <c r="Y2195" s="926"/>
      <c r="Z2195" s="926"/>
      <c r="AA2195" s="926"/>
      <c r="AB2195" s="926"/>
      <c r="AC2195" s="926"/>
      <c r="AD2195" s="926"/>
      <c r="AE2195" s="926"/>
    </row>
    <row r="2196" spans="1:31" ht="15" customHeight="1" x14ac:dyDescent="0.2">
      <c r="A2196" s="1032" t="str">
        <f t="shared" si="213"/>
        <v>Insert Room Name First</v>
      </c>
      <c r="B2196" s="938"/>
      <c r="C2196" s="891"/>
      <c r="D2196" s="891"/>
      <c r="E2196" s="984">
        <f t="shared" si="214"/>
        <v>0</v>
      </c>
      <c r="F2196" s="890">
        <f>IF(A2196="Insert Room Name First",0,ROUND(E2196/VLOOKUP(A2196,'Teaching Areas'!$A$2:$B$15,2,FALSE),0))</f>
        <v>0</v>
      </c>
      <c r="G2196" s="891"/>
      <c r="H2196" s="890" t="str">
        <f t="shared" si="215"/>
        <v/>
      </c>
      <c r="I2196" s="983"/>
      <c r="J2196" s="923"/>
      <c r="K2196" s="922"/>
      <c r="L2196" s="922"/>
      <c r="M2196" s="922"/>
      <c r="N2196" s="924"/>
      <c r="O2196" s="926"/>
      <c r="P2196" s="926"/>
      <c r="Q2196" s="926"/>
      <c r="R2196" s="926"/>
      <c r="S2196" s="926"/>
      <c r="T2196" s="926"/>
      <c r="U2196" s="926"/>
      <c r="V2196" s="926"/>
      <c r="W2196" s="926"/>
      <c r="X2196" s="926"/>
      <c r="Y2196" s="926"/>
      <c r="Z2196" s="926"/>
      <c r="AA2196" s="926"/>
      <c r="AB2196" s="926"/>
      <c r="AC2196" s="926"/>
      <c r="AD2196" s="926"/>
      <c r="AE2196" s="926"/>
    </row>
    <row r="2197" spans="1:31" ht="15" customHeight="1" x14ac:dyDescent="0.2">
      <c r="A2197" s="1032" t="str">
        <f t="shared" si="213"/>
        <v>Insert Room Name First</v>
      </c>
      <c r="B2197" s="938"/>
      <c r="C2197" s="891"/>
      <c r="D2197" s="891"/>
      <c r="E2197" s="984">
        <f t="shared" si="214"/>
        <v>0</v>
      </c>
      <c r="F2197" s="890">
        <f>IF(A2197="Insert Room Name First",0,ROUND(E2197/VLOOKUP(A2197,'Teaching Areas'!$A$2:$B$15,2,FALSE),0))</f>
        <v>0</v>
      </c>
      <c r="G2197" s="891"/>
      <c r="H2197" s="890" t="str">
        <f t="shared" si="215"/>
        <v/>
      </c>
      <c r="I2197" s="983"/>
      <c r="J2197" s="923"/>
      <c r="K2197" s="922"/>
      <c r="L2197" s="922"/>
      <c r="M2197" s="922"/>
      <c r="N2197" s="924"/>
      <c r="O2197" s="926"/>
      <c r="P2197" s="926"/>
      <c r="Q2197" s="926"/>
      <c r="R2197" s="926"/>
      <c r="S2197" s="926"/>
      <c r="T2197" s="926"/>
      <c r="U2197" s="926"/>
      <c r="V2197" s="926"/>
      <c r="W2197" s="926"/>
      <c r="X2197" s="926"/>
      <c r="Y2197" s="926"/>
      <c r="Z2197" s="926"/>
      <c r="AA2197" s="926"/>
      <c r="AB2197" s="926"/>
      <c r="AC2197" s="926"/>
      <c r="AD2197" s="926"/>
      <c r="AE2197" s="926"/>
    </row>
    <row r="2198" spans="1:31" ht="15" customHeight="1" x14ac:dyDescent="0.2">
      <c r="A2198" s="1032" t="str">
        <f t="shared" si="213"/>
        <v>Insert Room Name First</v>
      </c>
      <c r="B2198" s="938"/>
      <c r="C2198" s="891"/>
      <c r="D2198" s="891"/>
      <c r="E2198" s="984">
        <f t="shared" si="214"/>
        <v>0</v>
      </c>
      <c r="F2198" s="890">
        <f>IF(A2198="Insert Room Name First",0,ROUND(E2198/VLOOKUP(A2198,'Teaching Areas'!$A$2:$B$15,2,FALSE),0))</f>
        <v>0</v>
      </c>
      <c r="G2198" s="891"/>
      <c r="H2198" s="890" t="str">
        <f t="shared" si="215"/>
        <v/>
      </c>
      <c r="I2198" s="983"/>
      <c r="J2198" s="923"/>
      <c r="K2198" s="922"/>
      <c r="L2198" s="922"/>
      <c r="M2198" s="922"/>
      <c r="N2198" s="924"/>
      <c r="O2198" s="926"/>
      <c r="P2198" s="926"/>
      <c r="Q2198" s="926"/>
      <c r="R2198" s="926"/>
      <c r="S2198" s="926"/>
      <c r="T2198" s="926"/>
      <c r="U2198" s="926"/>
      <c r="V2198" s="926"/>
      <c r="W2198" s="926"/>
      <c r="X2198" s="926"/>
      <c r="Y2198" s="926"/>
      <c r="Z2198" s="926"/>
      <c r="AA2198" s="926"/>
      <c r="AB2198" s="926"/>
      <c r="AC2198" s="926"/>
      <c r="AD2198" s="926"/>
      <c r="AE2198" s="926"/>
    </row>
    <row r="2199" spans="1:31" ht="15" customHeight="1" x14ac:dyDescent="0.2">
      <c r="A2199" s="1032" t="str">
        <f t="shared" si="213"/>
        <v>Insert Room Name First</v>
      </c>
      <c r="B2199" s="938"/>
      <c r="C2199" s="891"/>
      <c r="D2199" s="891"/>
      <c r="E2199" s="984">
        <f t="shared" si="214"/>
        <v>0</v>
      </c>
      <c r="F2199" s="890">
        <f>IF(A2199="Insert Room Name First",0,ROUND(E2199/VLOOKUP(A2199,'Teaching Areas'!$A$2:$B$15,2,FALSE),0))</f>
        <v>0</v>
      </c>
      <c r="G2199" s="891"/>
      <c r="H2199" s="890" t="str">
        <f t="shared" si="215"/>
        <v/>
      </c>
      <c r="I2199" s="983"/>
      <c r="J2199" s="923"/>
      <c r="K2199" s="922"/>
      <c r="L2199" s="922"/>
      <c r="M2199" s="922"/>
      <c r="N2199" s="924"/>
      <c r="O2199" s="926"/>
      <c r="P2199" s="926"/>
      <c r="Q2199" s="926"/>
      <c r="R2199" s="926"/>
      <c r="S2199" s="926"/>
      <c r="T2199" s="926"/>
      <c r="U2199" s="926"/>
      <c r="V2199" s="926"/>
      <c r="W2199" s="926"/>
      <c r="X2199" s="926"/>
      <c r="Y2199" s="926"/>
      <c r="Z2199" s="926"/>
      <c r="AA2199" s="926"/>
      <c r="AB2199" s="926"/>
      <c r="AC2199" s="926"/>
      <c r="AD2199" s="926"/>
      <c r="AE2199" s="926"/>
    </row>
    <row r="2200" spans="1:31" ht="15" customHeight="1" x14ac:dyDescent="0.2">
      <c r="A2200" s="1032" t="str">
        <f t="shared" si="213"/>
        <v>Insert Room Name First</v>
      </c>
      <c r="B2200" s="938"/>
      <c r="C2200" s="891"/>
      <c r="D2200" s="891"/>
      <c r="E2200" s="984">
        <f t="shared" si="214"/>
        <v>0</v>
      </c>
      <c r="F2200" s="890">
        <f>IF(A2200="Insert Room Name First",0,ROUND(E2200/VLOOKUP(A2200,'Teaching Areas'!$A$2:$B$15,2,FALSE),0))</f>
        <v>0</v>
      </c>
      <c r="G2200" s="891"/>
      <c r="H2200" s="890" t="str">
        <f t="shared" si="215"/>
        <v/>
      </c>
      <c r="I2200" s="983"/>
      <c r="J2200" s="923"/>
      <c r="K2200" s="922"/>
      <c r="L2200" s="922"/>
      <c r="M2200" s="922"/>
      <c r="N2200" s="924"/>
      <c r="O2200" s="926"/>
      <c r="P2200" s="926"/>
      <c r="Q2200" s="926"/>
      <c r="R2200" s="926"/>
      <c r="S2200" s="926"/>
      <c r="T2200" s="926"/>
      <c r="U2200" s="926"/>
      <c r="V2200" s="926"/>
      <c r="W2200" s="926"/>
      <c r="X2200" s="926"/>
      <c r="Y2200" s="926"/>
      <c r="Z2200" s="926"/>
      <c r="AA2200" s="926"/>
      <c r="AB2200" s="926"/>
      <c r="AC2200" s="926"/>
      <c r="AD2200" s="926"/>
      <c r="AE2200" s="926"/>
    </row>
    <row r="2201" spans="1:31" ht="15" customHeight="1" x14ac:dyDescent="0.2">
      <c r="A2201" s="1032" t="str">
        <f t="shared" si="213"/>
        <v>Insert Room Name First</v>
      </c>
      <c r="B2201" s="938"/>
      <c r="C2201" s="891"/>
      <c r="D2201" s="891"/>
      <c r="E2201" s="984">
        <f t="shared" si="214"/>
        <v>0</v>
      </c>
      <c r="F2201" s="890">
        <f>IF(A2201="Insert Room Name First",0,ROUND(E2201/VLOOKUP(A2201,'Teaching Areas'!$A$2:$B$15,2,FALSE),0))</f>
        <v>0</v>
      </c>
      <c r="G2201" s="891"/>
      <c r="H2201" s="890" t="str">
        <f t="shared" si="215"/>
        <v/>
      </c>
      <c r="I2201" s="983"/>
      <c r="J2201" s="923"/>
      <c r="K2201" s="922"/>
      <c r="L2201" s="922"/>
      <c r="M2201" s="922"/>
      <c r="N2201" s="924"/>
      <c r="O2201" s="926"/>
      <c r="P2201" s="926"/>
      <c r="Q2201" s="926"/>
      <c r="R2201" s="926"/>
      <c r="S2201" s="926"/>
      <c r="T2201" s="926"/>
      <c r="U2201" s="926"/>
      <c r="V2201" s="926"/>
      <c r="W2201" s="926"/>
      <c r="X2201" s="926"/>
      <c r="Y2201" s="926"/>
      <c r="Z2201" s="926"/>
      <c r="AA2201" s="926"/>
      <c r="AB2201" s="926"/>
      <c r="AC2201" s="926"/>
      <c r="AD2201" s="926"/>
      <c r="AE2201" s="926"/>
    </row>
    <row r="2202" spans="1:31" ht="15" customHeight="1" x14ac:dyDescent="0.2">
      <c r="A2202" s="1032" t="str">
        <f t="shared" si="213"/>
        <v>Insert Room Name First</v>
      </c>
      <c r="B2202" s="938"/>
      <c r="C2202" s="891"/>
      <c r="D2202" s="891"/>
      <c r="E2202" s="984">
        <f t="shared" si="214"/>
        <v>0</v>
      </c>
      <c r="F2202" s="890">
        <f>IF(A2202="Insert Room Name First",0,ROUND(E2202/VLOOKUP(A2202,'Teaching Areas'!$A$2:$B$15,2,FALSE),0))</f>
        <v>0</v>
      </c>
      <c r="G2202" s="891"/>
      <c r="H2202" s="890" t="str">
        <f t="shared" si="215"/>
        <v/>
      </c>
      <c r="I2202" s="983"/>
      <c r="J2202" s="923"/>
      <c r="K2202" s="922"/>
      <c r="L2202" s="922"/>
      <c r="M2202" s="922"/>
      <c r="N2202" s="924"/>
      <c r="O2202" s="926"/>
      <c r="P2202" s="926"/>
      <c r="Q2202" s="926"/>
      <c r="R2202" s="926"/>
      <c r="S2202" s="926"/>
      <c r="T2202" s="926"/>
      <c r="U2202" s="926"/>
      <c r="V2202" s="926"/>
      <c r="W2202" s="926"/>
      <c r="X2202" s="926"/>
      <c r="Y2202" s="926"/>
      <c r="Z2202" s="926"/>
      <c r="AA2202" s="926"/>
      <c r="AB2202" s="926"/>
      <c r="AC2202" s="926"/>
      <c r="AD2202" s="926"/>
      <c r="AE2202" s="926"/>
    </row>
    <row r="2203" spans="1:31" ht="15" customHeight="1" x14ac:dyDescent="0.2">
      <c r="A2203" s="1032" t="str">
        <f t="shared" si="213"/>
        <v>Insert Room Name First</v>
      </c>
      <c r="B2203" s="938"/>
      <c r="C2203" s="891"/>
      <c r="D2203" s="891"/>
      <c r="E2203" s="984">
        <f t="shared" si="214"/>
        <v>0</v>
      </c>
      <c r="F2203" s="890">
        <f>IF(A2203="Insert Room Name First",0,ROUND(E2203/VLOOKUP(A2203,'Teaching Areas'!$A$2:$B$15,2,FALSE),0))</f>
        <v>0</v>
      </c>
      <c r="G2203" s="891"/>
      <c r="H2203" s="890" t="str">
        <f t="shared" si="215"/>
        <v/>
      </c>
      <c r="I2203" s="983"/>
      <c r="J2203" s="923"/>
      <c r="K2203" s="922"/>
      <c r="L2203" s="922"/>
      <c r="M2203" s="922"/>
      <c r="N2203" s="924"/>
      <c r="O2203" s="926"/>
      <c r="P2203" s="926"/>
      <c r="Q2203" s="926"/>
      <c r="R2203" s="926"/>
      <c r="S2203" s="926"/>
      <c r="T2203" s="926"/>
      <c r="U2203" s="926"/>
      <c r="V2203" s="926"/>
      <c r="W2203" s="926"/>
      <c r="X2203" s="926"/>
      <c r="Y2203" s="926"/>
      <c r="Z2203" s="926"/>
      <c r="AA2203" s="926"/>
      <c r="AB2203" s="926"/>
      <c r="AC2203" s="926"/>
      <c r="AD2203" s="926"/>
      <c r="AE2203" s="926"/>
    </row>
    <row r="2204" spans="1:31" ht="15" customHeight="1" x14ac:dyDescent="0.2">
      <c r="A2204" s="1032" t="str">
        <f t="shared" si="213"/>
        <v>Insert Room Name First</v>
      </c>
      <c r="B2204" s="938"/>
      <c r="C2204" s="891"/>
      <c r="D2204" s="891"/>
      <c r="E2204" s="984">
        <f t="shared" si="214"/>
        <v>0</v>
      </c>
      <c r="F2204" s="890">
        <f>IF(A2204="Insert Room Name First",0,ROUND(E2204/VLOOKUP(A2204,'Teaching Areas'!$A$2:$B$15,2,FALSE),0))</f>
        <v>0</v>
      </c>
      <c r="G2204" s="891"/>
      <c r="H2204" s="890" t="str">
        <f t="shared" si="215"/>
        <v/>
      </c>
      <c r="I2204" s="983"/>
      <c r="J2204" s="923"/>
      <c r="K2204" s="922"/>
      <c r="L2204" s="922"/>
      <c r="M2204" s="922"/>
      <c r="N2204" s="924"/>
      <c r="O2204" s="926"/>
      <c r="P2204" s="926"/>
      <c r="Q2204" s="926"/>
      <c r="R2204" s="926"/>
      <c r="S2204" s="926"/>
      <c r="T2204" s="926"/>
      <c r="U2204" s="926"/>
      <c r="V2204" s="926"/>
      <c r="W2204" s="926"/>
      <c r="X2204" s="926"/>
      <c r="Y2204" s="926"/>
      <c r="Z2204" s="926"/>
      <c r="AA2204" s="926"/>
      <c r="AB2204" s="926"/>
      <c r="AC2204" s="926"/>
      <c r="AD2204" s="926"/>
      <c r="AE2204" s="926"/>
    </row>
    <row r="2205" spans="1:31" ht="15" customHeight="1" x14ac:dyDescent="0.2">
      <c r="A2205" s="1032" t="str">
        <f t="shared" si="213"/>
        <v>Insert Room Name First</v>
      </c>
      <c r="B2205" s="938"/>
      <c r="C2205" s="891"/>
      <c r="D2205" s="891"/>
      <c r="E2205" s="984">
        <f t="shared" si="214"/>
        <v>0</v>
      </c>
      <c r="F2205" s="890">
        <f>IF(A2205="Insert Room Name First",0,ROUND(E2205/VLOOKUP(A2205,'Teaching Areas'!$A$2:$B$15,2,FALSE),0))</f>
        <v>0</v>
      </c>
      <c r="G2205" s="891"/>
      <c r="H2205" s="890" t="str">
        <f t="shared" si="215"/>
        <v/>
      </c>
      <c r="I2205" s="983"/>
      <c r="J2205" s="923"/>
      <c r="K2205" s="922"/>
      <c r="L2205" s="922"/>
      <c r="M2205" s="922"/>
      <c r="N2205" s="924"/>
      <c r="O2205" s="926"/>
      <c r="P2205" s="926"/>
      <c r="Q2205" s="926"/>
      <c r="R2205" s="926"/>
      <c r="S2205" s="926"/>
      <c r="T2205" s="926"/>
      <c r="U2205" s="926"/>
      <c r="V2205" s="926"/>
      <c r="W2205" s="926"/>
      <c r="X2205" s="926"/>
      <c r="Y2205" s="926"/>
      <c r="Z2205" s="926"/>
      <c r="AA2205" s="926"/>
      <c r="AB2205" s="926"/>
      <c r="AC2205" s="926"/>
      <c r="AD2205" s="926"/>
      <c r="AE2205" s="926"/>
    </row>
    <row r="2206" spans="1:31" ht="15" customHeight="1" x14ac:dyDescent="0.2">
      <c r="A2206" s="1032" t="str">
        <f t="shared" si="213"/>
        <v>Insert Room Name First</v>
      </c>
      <c r="B2206" s="938"/>
      <c r="C2206" s="891"/>
      <c r="D2206" s="891"/>
      <c r="E2206" s="984">
        <f t="shared" si="214"/>
        <v>0</v>
      </c>
      <c r="F2206" s="890">
        <f>IF(A2206="Insert Room Name First",0,ROUND(E2206/VLOOKUP(A2206,'Teaching Areas'!$A$2:$B$15,2,FALSE),0))</f>
        <v>0</v>
      </c>
      <c r="G2206" s="891"/>
      <c r="H2206" s="890" t="str">
        <f t="shared" si="215"/>
        <v/>
      </c>
      <c r="I2206" s="983"/>
      <c r="J2206" s="923"/>
      <c r="K2206" s="922"/>
      <c r="L2206" s="922"/>
      <c r="M2206" s="922"/>
      <c r="N2206" s="924"/>
      <c r="O2206" s="926"/>
      <c r="P2206" s="926"/>
      <c r="Q2206" s="926"/>
      <c r="R2206" s="926"/>
      <c r="S2206" s="926"/>
      <c r="T2206" s="926"/>
      <c r="U2206" s="926"/>
      <c r="V2206" s="926"/>
      <c r="W2206" s="926"/>
      <c r="X2206" s="926"/>
      <c r="Y2206" s="926"/>
      <c r="Z2206" s="926"/>
      <c r="AA2206" s="926"/>
      <c r="AB2206" s="926"/>
      <c r="AC2206" s="926"/>
      <c r="AD2206" s="926"/>
      <c r="AE2206" s="926"/>
    </row>
    <row r="2207" spans="1:31" ht="15" customHeight="1" x14ac:dyDescent="0.2">
      <c r="A2207" s="1032" t="str">
        <f t="shared" si="213"/>
        <v>Insert Room Name First</v>
      </c>
      <c r="B2207" s="938"/>
      <c r="C2207" s="891"/>
      <c r="D2207" s="891"/>
      <c r="E2207" s="984">
        <f t="shared" si="214"/>
        <v>0</v>
      </c>
      <c r="F2207" s="890">
        <f>IF(A2207="Insert Room Name First",0,ROUND(E2207/VLOOKUP(A2207,'Teaching Areas'!$A$2:$B$15,2,FALSE),0))</f>
        <v>0</v>
      </c>
      <c r="G2207" s="891"/>
      <c r="H2207" s="890" t="str">
        <f t="shared" si="215"/>
        <v/>
      </c>
      <c r="I2207" s="983"/>
      <c r="J2207" s="923"/>
      <c r="K2207" s="922"/>
      <c r="L2207" s="922"/>
      <c r="M2207" s="922"/>
      <c r="N2207" s="924"/>
      <c r="O2207" s="926"/>
      <c r="P2207" s="926"/>
      <c r="Q2207" s="926"/>
      <c r="R2207" s="926"/>
      <c r="S2207" s="926"/>
      <c r="T2207" s="926"/>
      <c r="U2207" s="926"/>
      <c r="V2207" s="926"/>
      <c r="W2207" s="926"/>
      <c r="X2207" s="926"/>
      <c r="Y2207" s="926"/>
      <c r="Z2207" s="926"/>
      <c r="AA2207" s="926"/>
      <c r="AB2207" s="926"/>
      <c r="AC2207" s="926"/>
      <c r="AD2207" s="926"/>
      <c r="AE2207" s="926"/>
    </row>
    <row r="2208" spans="1:31" ht="15" customHeight="1" x14ac:dyDescent="0.2">
      <c r="A2208" s="1032" t="str">
        <f t="shared" si="213"/>
        <v>Insert Room Name First</v>
      </c>
      <c r="B2208" s="938"/>
      <c r="C2208" s="891"/>
      <c r="D2208" s="891"/>
      <c r="E2208" s="984">
        <f t="shared" si="214"/>
        <v>0</v>
      </c>
      <c r="F2208" s="890">
        <f>IF(A2208="Insert Room Name First",0,ROUND(E2208/VLOOKUP(A2208,'Teaching Areas'!$A$2:$B$15,2,FALSE),0))</f>
        <v>0</v>
      </c>
      <c r="G2208" s="891"/>
      <c r="H2208" s="890" t="str">
        <f t="shared" si="215"/>
        <v/>
      </c>
      <c r="I2208" s="983"/>
      <c r="J2208" s="923"/>
      <c r="K2208" s="922"/>
      <c r="L2208" s="922"/>
      <c r="M2208" s="922"/>
      <c r="N2208" s="924"/>
      <c r="O2208" s="926"/>
      <c r="P2208" s="926"/>
      <c r="Q2208" s="926"/>
      <c r="R2208" s="926"/>
      <c r="S2208" s="926"/>
      <c r="T2208" s="926"/>
      <c r="U2208" s="926"/>
      <c r="V2208" s="926"/>
      <c r="W2208" s="926"/>
      <c r="X2208" s="926"/>
      <c r="Y2208" s="926"/>
      <c r="Z2208" s="926"/>
      <c r="AA2208" s="926"/>
      <c r="AB2208" s="926"/>
      <c r="AC2208" s="926"/>
      <c r="AD2208" s="926"/>
      <c r="AE2208" s="926"/>
    </row>
    <row r="2209" spans="1:31" ht="15" customHeight="1" x14ac:dyDescent="0.2">
      <c r="A2209" s="1032" t="str">
        <f t="shared" si="213"/>
        <v>Insert Room Name First</v>
      </c>
      <c r="B2209" s="938"/>
      <c r="C2209" s="891"/>
      <c r="D2209" s="891"/>
      <c r="E2209" s="984">
        <f t="shared" si="214"/>
        <v>0</v>
      </c>
      <c r="F2209" s="890">
        <f>IF(A2209="Insert Room Name First",0,ROUND(E2209/VLOOKUP(A2209,'Teaching Areas'!$A$2:$B$15,2,FALSE),0))</f>
        <v>0</v>
      </c>
      <c r="G2209" s="891"/>
      <c r="H2209" s="890" t="str">
        <f t="shared" si="215"/>
        <v/>
      </c>
      <c r="I2209" s="983"/>
      <c r="J2209" s="923"/>
      <c r="K2209" s="922"/>
      <c r="L2209" s="922"/>
      <c r="M2209" s="922"/>
      <c r="N2209" s="924"/>
      <c r="O2209" s="926"/>
      <c r="P2209" s="926"/>
      <c r="Q2209" s="926"/>
      <c r="R2209" s="926"/>
      <c r="S2209" s="926"/>
      <c r="T2209" s="926"/>
      <c r="U2209" s="926"/>
      <c r="V2209" s="926"/>
      <c r="W2209" s="926"/>
      <c r="X2209" s="926"/>
      <c r="Y2209" s="926"/>
      <c r="Z2209" s="926"/>
      <c r="AA2209" s="926"/>
      <c r="AB2209" s="926"/>
      <c r="AC2209" s="926"/>
      <c r="AD2209" s="926"/>
      <c r="AE2209" s="926"/>
    </row>
    <row r="2210" spans="1:31" ht="15" customHeight="1" x14ac:dyDescent="0.2">
      <c r="A2210" s="1032" t="str">
        <f t="shared" si="213"/>
        <v>Insert Room Name First</v>
      </c>
      <c r="B2210" s="939"/>
      <c r="C2210" s="891"/>
      <c r="D2210" s="891"/>
      <c r="E2210" s="984">
        <f t="shared" si="214"/>
        <v>0</v>
      </c>
      <c r="F2210" s="890">
        <f>IF(A2210="Insert Room Name First",0,ROUND(E2210/VLOOKUP(A2210,'Teaching Areas'!$A$2:$B$15,2,FALSE),0))</f>
        <v>0</v>
      </c>
      <c r="G2210" s="892"/>
      <c r="H2210" s="890" t="str">
        <f t="shared" si="215"/>
        <v/>
      </c>
      <c r="I2210" s="985"/>
      <c r="J2210" s="923"/>
      <c r="K2210" s="922"/>
      <c r="L2210" s="922"/>
      <c r="M2210" s="922"/>
      <c r="N2210" s="924"/>
      <c r="O2210" s="926"/>
      <c r="P2210" s="926"/>
      <c r="Q2210" s="926"/>
      <c r="R2210" s="926"/>
      <c r="S2210" s="926"/>
      <c r="T2210" s="926"/>
      <c r="U2210" s="926"/>
      <c r="V2210" s="926"/>
      <c r="W2210" s="926"/>
      <c r="X2210" s="926"/>
      <c r="Y2210" s="926"/>
      <c r="Z2210" s="926"/>
      <c r="AA2210" s="926"/>
      <c r="AB2210" s="926"/>
      <c r="AC2210" s="926"/>
      <c r="AD2210" s="926"/>
      <c r="AE2210" s="926"/>
    </row>
    <row r="2211" spans="1:31" ht="15" customHeight="1" x14ac:dyDescent="0.2">
      <c r="A2211" s="1032" t="str">
        <f t="shared" si="213"/>
        <v>Insert Room Name First</v>
      </c>
      <c r="B2211" s="939"/>
      <c r="C2211" s="891"/>
      <c r="D2211" s="891"/>
      <c r="E2211" s="984">
        <f t="shared" si="214"/>
        <v>0</v>
      </c>
      <c r="F2211" s="890">
        <f>IF(A2211="Insert Room Name First",0,ROUND(E2211/VLOOKUP(A2211,'Teaching Areas'!$A$2:$B$15,2,FALSE),0))</f>
        <v>0</v>
      </c>
      <c r="G2211" s="892"/>
      <c r="H2211" s="890" t="str">
        <f t="shared" si="215"/>
        <v/>
      </c>
      <c r="I2211" s="985"/>
      <c r="J2211" s="923"/>
      <c r="K2211" s="922"/>
      <c r="L2211" s="922"/>
      <c r="M2211" s="922"/>
      <c r="N2211" s="924"/>
      <c r="O2211" s="926"/>
      <c r="P2211" s="926"/>
      <c r="Q2211" s="926"/>
      <c r="R2211" s="926"/>
      <c r="S2211" s="926"/>
      <c r="T2211" s="926"/>
      <c r="U2211" s="926"/>
      <c r="V2211" s="926"/>
      <c r="W2211" s="926"/>
      <c r="X2211" s="926"/>
      <c r="Y2211" s="926"/>
      <c r="Z2211" s="926"/>
      <c r="AA2211" s="926"/>
      <c r="AB2211" s="926"/>
      <c r="AC2211" s="926"/>
      <c r="AD2211" s="926"/>
      <c r="AE2211" s="926"/>
    </row>
    <row r="2212" spans="1:31" ht="15" customHeight="1" x14ac:dyDescent="0.2">
      <c r="A2212" s="1032" t="str">
        <f t="shared" si="213"/>
        <v>Insert Room Name First</v>
      </c>
      <c r="B2212" s="938"/>
      <c r="C2212" s="891"/>
      <c r="D2212" s="891"/>
      <c r="E2212" s="984">
        <f t="shared" si="214"/>
        <v>0</v>
      </c>
      <c r="F2212" s="890">
        <f>IF(A2212="Insert Room Name First",0,ROUND(E2212/VLOOKUP(A2212,'Teaching Areas'!$A$2:$B$15,2,FALSE),0))</f>
        <v>0</v>
      </c>
      <c r="G2212" s="891"/>
      <c r="H2212" s="890" t="str">
        <f t="shared" si="215"/>
        <v/>
      </c>
      <c r="I2212" s="983"/>
      <c r="J2212" s="923"/>
      <c r="K2212" s="922"/>
      <c r="L2212" s="922"/>
      <c r="M2212" s="922"/>
      <c r="N2212" s="924"/>
      <c r="O2212" s="926"/>
      <c r="P2212" s="926"/>
      <c r="Q2212" s="926"/>
      <c r="R2212" s="926"/>
      <c r="S2212" s="926"/>
      <c r="T2212" s="926"/>
      <c r="U2212" s="926"/>
      <c r="V2212" s="926"/>
      <c r="W2212" s="926"/>
      <c r="X2212" s="926"/>
      <c r="Y2212" s="926"/>
      <c r="Z2212" s="926"/>
      <c r="AA2212" s="926"/>
      <c r="AB2212" s="926"/>
      <c r="AC2212" s="926"/>
      <c r="AD2212" s="926"/>
      <c r="AE2212" s="926"/>
    </row>
    <row r="2213" spans="1:31" ht="15" customHeight="1" x14ac:dyDescent="0.2">
      <c r="A2213" s="1032" t="str">
        <f t="shared" si="213"/>
        <v>Insert Room Name First</v>
      </c>
      <c r="B2213" s="938"/>
      <c r="C2213" s="891"/>
      <c r="D2213" s="891"/>
      <c r="E2213" s="984">
        <f t="shared" si="214"/>
        <v>0</v>
      </c>
      <c r="F2213" s="890">
        <f>IF(A2213="Insert Room Name First",0,ROUND(E2213/VLOOKUP(A2213,'Teaching Areas'!$A$2:$B$15,2,FALSE),0))</f>
        <v>0</v>
      </c>
      <c r="G2213" s="891"/>
      <c r="H2213" s="890" t="str">
        <f t="shared" si="215"/>
        <v/>
      </c>
      <c r="I2213" s="983"/>
      <c r="J2213" s="923"/>
      <c r="K2213" s="922"/>
      <c r="L2213" s="922"/>
      <c r="M2213" s="922"/>
      <c r="N2213" s="924"/>
      <c r="O2213" s="926"/>
      <c r="P2213" s="926"/>
      <c r="Q2213" s="926"/>
      <c r="R2213" s="926"/>
      <c r="S2213" s="926"/>
      <c r="T2213" s="926"/>
      <c r="U2213" s="926"/>
      <c r="V2213" s="926"/>
      <c r="W2213" s="926"/>
      <c r="X2213" s="926"/>
      <c r="Y2213" s="926"/>
      <c r="Z2213" s="926"/>
      <c r="AA2213" s="926"/>
      <c r="AB2213" s="926"/>
      <c r="AC2213" s="926"/>
      <c r="AD2213" s="926"/>
      <c r="AE2213" s="926"/>
    </row>
    <row r="2214" spans="1:31" ht="15" customHeight="1" x14ac:dyDescent="0.2">
      <c r="A2214" s="1032" t="str">
        <f t="shared" si="213"/>
        <v>Insert Room Name First</v>
      </c>
      <c r="B2214" s="938"/>
      <c r="C2214" s="891"/>
      <c r="D2214" s="891"/>
      <c r="E2214" s="984">
        <f t="shared" si="214"/>
        <v>0</v>
      </c>
      <c r="F2214" s="890">
        <f>IF(A2214="Insert Room Name First",0,ROUND(E2214/VLOOKUP(A2214,'Teaching Areas'!$A$2:$B$15,2,FALSE),0))</f>
        <v>0</v>
      </c>
      <c r="G2214" s="891"/>
      <c r="H2214" s="890" t="str">
        <f t="shared" si="215"/>
        <v/>
      </c>
      <c r="I2214" s="983"/>
      <c r="J2214" s="923"/>
      <c r="K2214" s="922"/>
      <c r="L2214" s="922"/>
      <c r="M2214" s="922"/>
      <c r="N2214" s="924"/>
      <c r="O2214" s="926"/>
      <c r="P2214" s="926"/>
      <c r="Q2214" s="926"/>
      <c r="R2214" s="926"/>
      <c r="S2214" s="926"/>
      <c r="T2214" s="926"/>
      <c r="U2214" s="926"/>
      <c r="V2214" s="926"/>
      <c r="W2214" s="926"/>
      <c r="X2214" s="926"/>
      <c r="Y2214" s="926"/>
      <c r="Z2214" s="926"/>
      <c r="AA2214" s="926"/>
      <c r="AB2214" s="926"/>
      <c r="AC2214" s="926"/>
      <c r="AD2214" s="926"/>
      <c r="AE2214" s="926"/>
    </row>
    <row r="2215" spans="1:31" ht="15" customHeight="1" x14ac:dyDescent="0.2">
      <c r="A2215" s="1032" t="str">
        <f t="shared" si="213"/>
        <v>Insert Room Name First</v>
      </c>
      <c r="B2215" s="938"/>
      <c r="C2215" s="891"/>
      <c r="D2215" s="891"/>
      <c r="E2215" s="984">
        <f t="shared" si="214"/>
        <v>0</v>
      </c>
      <c r="F2215" s="890">
        <f>IF(A2215="Insert Room Name First",0,ROUND(E2215/VLOOKUP(A2215,'Teaching Areas'!$A$2:$B$15,2,FALSE),0))</f>
        <v>0</v>
      </c>
      <c r="G2215" s="891"/>
      <c r="H2215" s="890" t="str">
        <f t="shared" si="215"/>
        <v/>
      </c>
      <c r="I2215" s="983"/>
      <c r="J2215" s="923"/>
      <c r="K2215" s="922"/>
      <c r="L2215" s="922"/>
      <c r="M2215" s="922"/>
      <c r="N2215" s="924"/>
      <c r="O2215" s="926"/>
      <c r="P2215" s="926"/>
      <c r="Q2215" s="926"/>
      <c r="R2215" s="926"/>
      <c r="S2215" s="926"/>
      <c r="T2215" s="926"/>
      <c r="U2215" s="926"/>
      <c r="V2215" s="926"/>
      <c r="W2215" s="926"/>
      <c r="X2215" s="926"/>
      <c r="Y2215" s="926"/>
      <c r="Z2215" s="926"/>
      <c r="AA2215" s="926"/>
      <c r="AB2215" s="926"/>
      <c r="AC2215" s="926"/>
      <c r="AD2215" s="926"/>
      <c r="AE2215" s="926"/>
    </row>
    <row r="2216" spans="1:31" ht="15" customHeight="1" x14ac:dyDescent="0.2">
      <c r="A2216" s="1032" t="str">
        <f t="shared" si="213"/>
        <v>Insert Room Name First</v>
      </c>
      <c r="B2216" s="938"/>
      <c r="C2216" s="891"/>
      <c r="D2216" s="891"/>
      <c r="E2216" s="984">
        <f t="shared" si="214"/>
        <v>0</v>
      </c>
      <c r="F2216" s="890">
        <f>IF(A2216="Insert Room Name First",0,ROUND(E2216/VLOOKUP(A2216,'Teaching Areas'!$A$2:$B$15,2,FALSE),0))</f>
        <v>0</v>
      </c>
      <c r="G2216" s="891"/>
      <c r="H2216" s="890" t="str">
        <f t="shared" si="215"/>
        <v/>
      </c>
      <c r="I2216" s="983"/>
      <c r="J2216" s="923"/>
      <c r="K2216" s="922"/>
      <c r="L2216" s="922"/>
      <c r="M2216" s="922"/>
      <c r="N2216" s="924"/>
      <c r="O2216" s="926"/>
      <c r="P2216" s="926"/>
      <c r="Q2216" s="926"/>
      <c r="R2216" s="926"/>
      <c r="S2216" s="926"/>
      <c r="T2216" s="926"/>
      <c r="U2216" s="926"/>
      <c r="V2216" s="926"/>
      <c r="W2216" s="926"/>
      <c r="X2216" s="926"/>
      <c r="Y2216" s="926"/>
      <c r="Z2216" s="926"/>
      <c r="AA2216" s="926"/>
      <c r="AB2216" s="926"/>
      <c r="AC2216" s="926"/>
      <c r="AD2216" s="926"/>
      <c r="AE2216" s="926"/>
    </row>
    <row r="2217" spans="1:31" ht="15" customHeight="1" x14ac:dyDescent="0.2">
      <c r="A2217" s="1032" t="str">
        <f t="shared" si="213"/>
        <v>Insert Room Name First</v>
      </c>
      <c r="B2217" s="938"/>
      <c r="C2217" s="891"/>
      <c r="D2217" s="891"/>
      <c r="E2217" s="984">
        <f t="shared" si="214"/>
        <v>0</v>
      </c>
      <c r="F2217" s="890">
        <f>IF(A2217="Insert Room Name First",0,ROUND(E2217/VLOOKUP(A2217,'Teaching Areas'!$A$2:$B$15,2,FALSE),0))</f>
        <v>0</v>
      </c>
      <c r="G2217" s="891"/>
      <c r="H2217" s="890" t="str">
        <f t="shared" si="215"/>
        <v/>
      </c>
      <c r="I2217" s="983"/>
      <c r="J2217" s="923"/>
      <c r="K2217" s="922"/>
      <c r="L2217" s="922"/>
      <c r="M2217" s="922"/>
      <c r="N2217" s="924"/>
      <c r="O2217" s="926"/>
      <c r="P2217" s="926"/>
      <c r="Q2217" s="926"/>
      <c r="R2217" s="926"/>
      <c r="S2217" s="926"/>
      <c r="T2217" s="926"/>
      <c r="U2217" s="926"/>
      <c r="V2217" s="926"/>
      <c r="W2217" s="926"/>
      <c r="X2217" s="926"/>
      <c r="Y2217" s="926"/>
      <c r="Z2217" s="926"/>
      <c r="AA2217" s="926"/>
      <c r="AB2217" s="926"/>
      <c r="AC2217" s="926"/>
      <c r="AD2217" s="926"/>
      <c r="AE2217" s="926"/>
    </row>
    <row r="2218" spans="1:31" ht="15" customHeight="1" x14ac:dyDescent="0.2">
      <c r="A2218" s="1032" t="str">
        <f t="shared" si="213"/>
        <v>Insert Room Name First</v>
      </c>
      <c r="B2218" s="938"/>
      <c r="C2218" s="891"/>
      <c r="D2218" s="891"/>
      <c r="E2218" s="984">
        <f t="shared" si="214"/>
        <v>0</v>
      </c>
      <c r="F2218" s="890">
        <f>IF(A2218="Insert Room Name First",0,ROUND(E2218/VLOOKUP(A2218,'Teaching Areas'!$A$2:$B$15,2,FALSE),0))</f>
        <v>0</v>
      </c>
      <c r="G2218" s="891"/>
      <c r="H2218" s="890" t="str">
        <f t="shared" si="215"/>
        <v/>
      </c>
      <c r="I2218" s="983"/>
      <c r="J2218" s="923"/>
      <c r="K2218" s="922"/>
      <c r="L2218" s="922"/>
      <c r="M2218" s="922"/>
      <c r="N2218" s="924"/>
      <c r="O2218" s="926"/>
      <c r="P2218" s="926"/>
      <c r="Q2218" s="926"/>
      <c r="R2218" s="926"/>
      <c r="S2218" s="926"/>
      <c r="T2218" s="926"/>
      <c r="U2218" s="926"/>
      <c r="V2218" s="926"/>
      <c r="W2218" s="926"/>
      <c r="X2218" s="926"/>
      <c r="Y2218" s="926"/>
      <c r="Z2218" s="926"/>
      <c r="AA2218" s="926"/>
      <c r="AB2218" s="926"/>
      <c r="AC2218" s="926"/>
      <c r="AD2218" s="926"/>
      <c r="AE2218" s="926"/>
    </row>
    <row r="2219" spans="1:31" ht="15" customHeight="1" x14ac:dyDescent="0.2">
      <c r="A2219" s="1032" t="str">
        <f t="shared" si="213"/>
        <v>Insert Room Name First</v>
      </c>
      <c r="B2219" s="938"/>
      <c r="C2219" s="891"/>
      <c r="D2219" s="891"/>
      <c r="E2219" s="984">
        <f t="shared" si="214"/>
        <v>0</v>
      </c>
      <c r="F2219" s="890">
        <f>IF(A2219="Insert Room Name First",0,ROUND(E2219/VLOOKUP(A2219,'Teaching Areas'!$A$2:$B$15,2,FALSE),0))</f>
        <v>0</v>
      </c>
      <c r="G2219" s="891"/>
      <c r="H2219" s="890" t="str">
        <f t="shared" si="215"/>
        <v/>
      </c>
      <c r="I2219" s="983"/>
      <c r="J2219" s="923"/>
      <c r="K2219" s="922"/>
      <c r="L2219" s="922"/>
      <c r="M2219" s="922"/>
      <c r="N2219" s="924"/>
      <c r="O2219" s="926"/>
      <c r="P2219" s="926"/>
      <c r="Q2219" s="926"/>
      <c r="R2219" s="926"/>
      <c r="S2219" s="926"/>
      <c r="T2219" s="926"/>
      <c r="U2219" s="926"/>
      <c r="V2219" s="926"/>
      <c r="W2219" s="926"/>
      <c r="X2219" s="926"/>
      <c r="Y2219" s="926"/>
      <c r="Z2219" s="926"/>
      <c r="AA2219" s="926"/>
      <c r="AB2219" s="926"/>
      <c r="AC2219" s="926"/>
      <c r="AD2219" s="926"/>
      <c r="AE2219" s="926"/>
    </row>
    <row r="2220" spans="1:31" ht="15" customHeight="1" x14ac:dyDescent="0.2">
      <c r="A2220" s="1032" t="str">
        <f t="shared" si="213"/>
        <v>Insert Room Name First</v>
      </c>
      <c r="B2220" s="938"/>
      <c r="C2220" s="891"/>
      <c r="D2220" s="891"/>
      <c r="E2220" s="984">
        <f t="shared" si="214"/>
        <v>0</v>
      </c>
      <c r="F2220" s="890">
        <f>IF(A2220="Insert Room Name First",0,ROUND(E2220/VLOOKUP(A2220,'Teaching Areas'!$A$2:$B$15,2,FALSE),0))</f>
        <v>0</v>
      </c>
      <c r="G2220" s="891"/>
      <c r="H2220" s="890" t="str">
        <f t="shared" si="215"/>
        <v/>
      </c>
      <c r="I2220" s="983"/>
      <c r="J2220" s="923"/>
      <c r="K2220" s="922"/>
      <c r="L2220" s="922"/>
      <c r="M2220" s="922"/>
      <c r="N2220" s="924"/>
      <c r="O2220" s="926"/>
      <c r="P2220" s="926"/>
      <c r="Q2220" s="926"/>
      <c r="R2220" s="926"/>
      <c r="S2220" s="926"/>
      <c r="T2220" s="926"/>
      <c r="U2220" s="926"/>
      <c r="V2220" s="926"/>
      <c r="W2220" s="926"/>
      <c r="X2220" s="926"/>
      <c r="Y2220" s="926"/>
      <c r="Z2220" s="926"/>
      <c r="AA2220" s="926"/>
      <c r="AB2220" s="926"/>
      <c r="AC2220" s="926"/>
      <c r="AD2220" s="926"/>
      <c r="AE2220" s="926"/>
    </row>
    <row r="2221" spans="1:31" ht="15" customHeight="1" x14ac:dyDescent="0.2">
      <c r="A2221" s="1032" t="str">
        <f t="shared" si="213"/>
        <v>Insert Room Name First</v>
      </c>
      <c r="B2221" s="938"/>
      <c r="C2221" s="891"/>
      <c r="D2221" s="891"/>
      <c r="E2221" s="984">
        <f t="shared" si="214"/>
        <v>0</v>
      </c>
      <c r="F2221" s="890">
        <f>IF(A2221="Insert Room Name First",0,ROUND(E2221/VLOOKUP(A2221,'Teaching Areas'!$A$2:$B$15,2,FALSE),0))</f>
        <v>0</v>
      </c>
      <c r="G2221" s="891"/>
      <c r="H2221" s="890" t="str">
        <f t="shared" si="215"/>
        <v/>
      </c>
      <c r="I2221" s="983"/>
      <c r="J2221" s="923"/>
      <c r="K2221" s="922"/>
      <c r="L2221" s="922"/>
      <c r="M2221" s="922"/>
      <c r="N2221" s="924"/>
      <c r="O2221" s="926"/>
      <c r="P2221" s="926"/>
      <c r="Q2221" s="926"/>
      <c r="R2221" s="926"/>
      <c r="S2221" s="926"/>
      <c r="T2221" s="926"/>
      <c r="U2221" s="926"/>
      <c r="V2221" s="926"/>
      <c r="W2221" s="926"/>
      <c r="X2221" s="926"/>
      <c r="Y2221" s="926"/>
      <c r="Z2221" s="926"/>
      <c r="AA2221" s="926"/>
      <c r="AB2221" s="926"/>
      <c r="AC2221" s="926"/>
      <c r="AD2221" s="926"/>
      <c r="AE2221" s="926"/>
    </row>
    <row r="2222" spans="1:31" ht="15" customHeight="1" x14ac:dyDescent="0.2">
      <c r="A2222" s="1032" t="str">
        <f t="shared" si="213"/>
        <v>Insert Room Name First</v>
      </c>
      <c r="B2222" s="938"/>
      <c r="C2222" s="891"/>
      <c r="D2222" s="891"/>
      <c r="E2222" s="984">
        <f t="shared" si="214"/>
        <v>0</v>
      </c>
      <c r="F2222" s="890">
        <f>IF(A2222="Insert Room Name First",0,ROUND(E2222/VLOOKUP(A2222,'Teaching Areas'!$A$2:$B$15,2,FALSE),0))</f>
        <v>0</v>
      </c>
      <c r="G2222" s="891"/>
      <c r="H2222" s="890" t="str">
        <f t="shared" si="215"/>
        <v/>
      </c>
      <c r="I2222" s="983"/>
      <c r="J2222" s="923"/>
      <c r="K2222" s="922"/>
      <c r="L2222" s="922"/>
      <c r="M2222" s="922"/>
      <c r="N2222" s="924"/>
      <c r="O2222" s="926"/>
      <c r="P2222" s="926"/>
      <c r="Q2222" s="926"/>
      <c r="R2222" s="926"/>
      <c r="S2222" s="926"/>
      <c r="T2222" s="926"/>
      <c r="U2222" s="926"/>
      <c r="V2222" s="926"/>
      <c r="W2222" s="926"/>
      <c r="X2222" s="926"/>
      <c r="Y2222" s="926"/>
      <c r="Z2222" s="926"/>
      <c r="AA2222" s="926"/>
      <c r="AB2222" s="926"/>
      <c r="AC2222" s="926"/>
      <c r="AD2222" s="926"/>
      <c r="AE2222" s="926"/>
    </row>
    <row r="2223" spans="1:31" ht="15" customHeight="1" x14ac:dyDescent="0.2">
      <c r="A2223" s="1032" t="str">
        <f t="shared" si="213"/>
        <v>Insert Room Name First</v>
      </c>
      <c r="B2223" s="938"/>
      <c r="C2223" s="891"/>
      <c r="D2223" s="891"/>
      <c r="E2223" s="984">
        <f t="shared" si="214"/>
        <v>0</v>
      </c>
      <c r="F2223" s="890">
        <f>IF(A2223="Insert Room Name First",0,ROUND(E2223/VLOOKUP(A2223,'Teaching Areas'!$A$2:$B$15,2,FALSE),0))</f>
        <v>0</v>
      </c>
      <c r="G2223" s="891"/>
      <c r="H2223" s="890" t="str">
        <f t="shared" si="215"/>
        <v/>
      </c>
      <c r="I2223" s="983"/>
      <c r="J2223" s="923"/>
      <c r="K2223" s="922"/>
      <c r="L2223" s="922"/>
      <c r="M2223" s="922"/>
      <c r="N2223" s="924"/>
      <c r="O2223" s="926"/>
      <c r="P2223" s="926"/>
      <c r="Q2223" s="926"/>
      <c r="R2223" s="926"/>
      <c r="S2223" s="926"/>
      <c r="T2223" s="926"/>
      <c r="U2223" s="926"/>
      <c r="V2223" s="926"/>
      <c r="W2223" s="926"/>
      <c r="X2223" s="926"/>
      <c r="Y2223" s="926"/>
      <c r="Z2223" s="926"/>
      <c r="AA2223" s="926"/>
      <c r="AB2223" s="926"/>
      <c r="AC2223" s="926"/>
      <c r="AD2223" s="926"/>
      <c r="AE2223" s="926"/>
    </row>
    <row r="2224" spans="1:31" ht="15" customHeight="1" x14ac:dyDescent="0.2">
      <c r="A2224" s="1032" t="str">
        <f t="shared" si="213"/>
        <v>Insert Room Name First</v>
      </c>
      <c r="B2224" s="938"/>
      <c r="C2224" s="891"/>
      <c r="D2224" s="891"/>
      <c r="E2224" s="984">
        <f t="shared" si="214"/>
        <v>0</v>
      </c>
      <c r="F2224" s="890">
        <f>IF(A2224="Insert Room Name First",0,ROUND(E2224/VLOOKUP(A2224,'Teaching Areas'!$A$2:$B$15,2,FALSE),0))</f>
        <v>0</v>
      </c>
      <c r="G2224" s="891"/>
      <c r="H2224" s="890" t="str">
        <f t="shared" si="215"/>
        <v/>
      </c>
      <c r="I2224" s="983"/>
      <c r="J2224" s="923"/>
      <c r="K2224" s="922"/>
      <c r="L2224" s="922"/>
      <c r="M2224" s="922"/>
      <c r="N2224" s="924"/>
      <c r="O2224" s="926"/>
      <c r="P2224" s="926"/>
      <c r="Q2224" s="926"/>
      <c r="R2224" s="926"/>
      <c r="S2224" s="926"/>
      <c r="T2224" s="926"/>
      <c r="U2224" s="926"/>
      <c r="V2224" s="926"/>
      <c r="W2224" s="926"/>
      <c r="X2224" s="926"/>
      <c r="Y2224" s="926"/>
      <c r="Z2224" s="926"/>
      <c r="AA2224" s="926"/>
      <c r="AB2224" s="926"/>
      <c r="AC2224" s="926"/>
      <c r="AD2224" s="926"/>
      <c r="AE2224" s="926"/>
    </row>
    <row r="2225" spans="1:31" ht="15" customHeight="1" x14ac:dyDescent="0.2">
      <c r="A2225" s="1032" t="str">
        <f t="shared" si="213"/>
        <v>Insert Room Name First</v>
      </c>
      <c r="B2225" s="939"/>
      <c r="C2225" s="891"/>
      <c r="D2225" s="891"/>
      <c r="E2225" s="984">
        <f t="shared" si="214"/>
        <v>0</v>
      </c>
      <c r="F2225" s="890">
        <f>IF(A2225="Insert Room Name First",0,ROUND(E2225/VLOOKUP(A2225,'Teaching Areas'!$A$2:$B$15,2,FALSE),0))</f>
        <v>0</v>
      </c>
      <c r="G2225" s="892"/>
      <c r="H2225" s="890" t="str">
        <f t="shared" si="215"/>
        <v/>
      </c>
      <c r="I2225" s="985"/>
      <c r="J2225" s="923"/>
      <c r="K2225" s="922"/>
      <c r="L2225" s="922"/>
      <c r="M2225" s="922"/>
      <c r="N2225" s="924"/>
      <c r="O2225" s="926"/>
      <c r="P2225" s="926"/>
      <c r="Q2225" s="926"/>
      <c r="R2225" s="926"/>
      <c r="S2225" s="926"/>
      <c r="T2225" s="926"/>
      <c r="U2225" s="926"/>
      <c r="V2225" s="926"/>
      <c r="W2225" s="926"/>
      <c r="X2225" s="926"/>
      <c r="Y2225" s="926"/>
      <c r="Z2225" s="926"/>
      <c r="AA2225" s="926"/>
      <c r="AB2225" s="926"/>
      <c r="AC2225" s="926"/>
      <c r="AD2225" s="926"/>
      <c r="AE2225" s="926"/>
    </row>
    <row r="2226" spans="1:31" ht="15" customHeight="1" x14ac:dyDescent="0.2">
      <c r="A2226" s="1032" t="str">
        <f t="shared" si="213"/>
        <v>Insert Room Name First</v>
      </c>
      <c r="B2226" s="939"/>
      <c r="C2226" s="891"/>
      <c r="D2226" s="891"/>
      <c r="E2226" s="984">
        <f t="shared" si="214"/>
        <v>0</v>
      </c>
      <c r="F2226" s="890">
        <f>IF(A2226="Insert Room Name First",0,ROUND(E2226/VLOOKUP(A2226,'Teaching Areas'!$A$2:$B$15,2,FALSE),0))</f>
        <v>0</v>
      </c>
      <c r="G2226" s="892"/>
      <c r="H2226" s="890" t="str">
        <f t="shared" si="215"/>
        <v/>
      </c>
      <c r="I2226" s="985"/>
      <c r="J2226" s="923"/>
      <c r="K2226" s="922"/>
      <c r="L2226" s="922"/>
      <c r="M2226" s="922"/>
      <c r="N2226" s="924"/>
      <c r="O2226" s="926"/>
      <c r="P2226" s="926"/>
      <c r="Q2226" s="926"/>
      <c r="R2226" s="926"/>
      <c r="S2226" s="926"/>
      <c r="T2226" s="926"/>
      <c r="U2226" s="926"/>
      <c r="V2226" s="926"/>
      <c r="W2226" s="926"/>
      <c r="X2226" s="926"/>
      <c r="Y2226" s="926"/>
      <c r="Z2226" s="926"/>
      <c r="AA2226" s="926"/>
      <c r="AB2226" s="926"/>
      <c r="AC2226" s="926"/>
      <c r="AD2226" s="926"/>
      <c r="AE2226" s="926"/>
    </row>
    <row r="2227" spans="1:31" ht="15" customHeight="1" x14ac:dyDescent="0.2">
      <c r="A2227" s="1032" t="str">
        <f t="shared" si="213"/>
        <v>Insert Room Name First</v>
      </c>
      <c r="B2227" s="938"/>
      <c r="C2227" s="891"/>
      <c r="D2227" s="891"/>
      <c r="E2227" s="984">
        <f t="shared" si="214"/>
        <v>0</v>
      </c>
      <c r="F2227" s="890">
        <f>IF(A2227="Insert Room Name First",0,ROUND(E2227/VLOOKUP(A2227,'Teaching Areas'!$A$2:$B$15,2,FALSE),0))</f>
        <v>0</v>
      </c>
      <c r="G2227" s="891"/>
      <c r="H2227" s="890" t="str">
        <f t="shared" si="215"/>
        <v/>
      </c>
      <c r="I2227" s="983"/>
      <c r="J2227" s="923"/>
      <c r="K2227" s="922"/>
      <c r="L2227" s="922"/>
      <c r="M2227" s="922"/>
      <c r="N2227" s="924"/>
      <c r="O2227" s="926"/>
      <c r="P2227" s="926"/>
      <c r="Q2227" s="926"/>
      <c r="R2227" s="926"/>
      <c r="S2227" s="926"/>
      <c r="T2227" s="926"/>
      <c r="U2227" s="926"/>
      <c r="V2227" s="926"/>
      <c r="W2227" s="926"/>
      <c r="X2227" s="926"/>
      <c r="Y2227" s="926"/>
      <c r="Z2227" s="926"/>
      <c r="AA2227" s="926"/>
      <c r="AB2227" s="926"/>
      <c r="AC2227" s="926"/>
      <c r="AD2227" s="926"/>
      <c r="AE2227" s="926"/>
    </row>
    <row r="2228" spans="1:31" ht="15" customHeight="1" x14ac:dyDescent="0.2">
      <c r="A2228" s="1032" t="str">
        <f t="shared" si="213"/>
        <v>Insert Room Name First</v>
      </c>
      <c r="B2228" s="938"/>
      <c r="C2228" s="891"/>
      <c r="D2228" s="891"/>
      <c r="E2228" s="984">
        <f t="shared" si="214"/>
        <v>0</v>
      </c>
      <c r="F2228" s="890">
        <f>IF(A2228="Insert Room Name First",0,ROUND(E2228/VLOOKUP(A2228,'Teaching Areas'!$A$2:$B$15,2,FALSE),0))</f>
        <v>0</v>
      </c>
      <c r="G2228" s="891"/>
      <c r="H2228" s="890" t="str">
        <f t="shared" si="215"/>
        <v/>
      </c>
      <c r="I2228" s="983"/>
      <c r="J2228" s="923"/>
      <c r="K2228" s="922"/>
      <c r="L2228" s="922"/>
      <c r="M2228" s="922"/>
      <c r="N2228" s="924"/>
      <c r="O2228" s="926"/>
      <c r="P2228" s="926"/>
      <c r="Q2228" s="926"/>
      <c r="R2228" s="926"/>
      <c r="S2228" s="926"/>
      <c r="T2228" s="926"/>
      <c r="U2228" s="926"/>
      <c r="V2228" s="926"/>
      <c r="W2228" s="926"/>
      <c r="X2228" s="926"/>
      <c r="Y2228" s="926"/>
      <c r="Z2228" s="926"/>
      <c r="AA2228" s="926"/>
      <c r="AB2228" s="926"/>
      <c r="AC2228" s="926"/>
      <c r="AD2228" s="926"/>
      <c r="AE2228" s="926"/>
    </row>
    <row r="2229" spans="1:31" ht="15" customHeight="1" x14ac:dyDescent="0.2">
      <c r="A2229" s="1032" t="str">
        <f t="shared" si="213"/>
        <v>Insert Room Name First</v>
      </c>
      <c r="B2229" s="938"/>
      <c r="C2229" s="891"/>
      <c r="D2229" s="891"/>
      <c r="E2229" s="984">
        <f t="shared" si="214"/>
        <v>0</v>
      </c>
      <c r="F2229" s="890">
        <f>IF(A2229="Insert Room Name First",0,ROUND(E2229/VLOOKUP(A2229,'Teaching Areas'!$A$2:$B$15,2,FALSE),0))</f>
        <v>0</v>
      </c>
      <c r="G2229" s="891"/>
      <c r="H2229" s="890" t="str">
        <f t="shared" si="215"/>
        <v/>
      </c>
      <c r="I2229" s="983"/>
      <c r="J2229" s="923"/>
      <c r="K2229" s="922"/>
      <c r="L2229" s="922"/>
      <c r="M2229" s="922"/>
      <c r="N2229" s="924"/>
      <c r="O2229" s="926"/>
      <c r="P2229" s="926"/>
      <c r="Q2229" s="926"/>
      <c r="R2229" s="926"/>
      <c r="S2229" s="926"/>
      <c r="T2229" s="926"/>
      <c r="U2229" s="926"/>
      <c r="V2229" s="926"/>
      <c r="W2229" s="926"/>
      <c r="X2229" s="926"/>
      <c r="Y2229" s="926"/>
      <c r="Z2229" s="926"/>
      <c r="AA2229" s="926"/>
      <c r="AB2229" s="926"/>
      <c r="AC2229" s="926"/>
      <c r="AD2229" s="926"/>
      <c r="AE2229" s="926"/>
    </row>
    <row r="2230" spans="1:31" ht="15" customHeight="1" x14ac:dyDescent="0.2">
      <c r="A2230" s="1032" t="str">
        <f t="shared" si="213"/>
        <v>Insert Room Name First</v>
      </c>
      <c r="B2230" s="938"/>
      <c r="C2230" s="891"/>
      <c r="D2230" s="891"/>
      <c r="E2230" s="984">
        <f t="shared" si="214"/>
        <v>0</v>
      </c>
      <c r="F2230" s="890">
        <f>IF(A2230="Insert Room Name First",0,ROUND(E2230/VLOOKUP(A2230,'Teaching Areas'!$A$2:$B$15,2,FALSE),0))</f>
        <v>0</v>
      </c>
      <c r="G2230" s="891"/>
      <c r="H2230" s="890" t="str">
        <f t="shared" si="215"/>
        <v/>
      </c>
      <c r="I2230" s="983"/>
      <c r="J2230" s="923"/>
      <c r="K2230" s="922"/>
      <c r="L2230" s="922"/>
      <c r="M2230" s="922"/>
      <c r="N2230" s="924"/>
      <c r="O2230" s="926"/>
      <c r="P2230" s="926"/>
      <c r="Q2230" s="926"/>
      <c r="R2230" s="926"/>
      <c r="S2230" s="926"/>
      <c r="T2230" s="926"/>
      <c r="U2230" s="926"/>
      <c r="V2230" s="926"/>
      <c r="W2230" s="926"/>
      <c r="X2230" s="926"/>
      <c r="Y2230" s="926"/>
      <c r="Z2230" s="926"/>
      <c r="AA2230" s="926"/>
      <c r="AB2230" s="926"/>
      <c r="AC2230" s="926"/>
      <c r="AD2230" s="926"/>
      <c r="AE2230" s="926"/>
    </row>
    <row r="2231" spans="1:31" ht="15" customHeight="1" x14ac:dyDescent="0.2">
      <c r="A2231" s="1032" t="str">
        <f t="shared" si="213"/>
        <v>Insert Room Name First</v>
      </c>
      <c r="B2231" s="938"/>
      <c r="C2231" s="891"/>
      <c r="D2231" s="891"/>
      <c r="E2231" s="984">
        <f t="shared" si="214"/>
        <v>0</v>
      </c>
      <c r="F2231" s="890">
        <f>IF(A2231="Insert Room Name First",0,ROUND(E2231/VLOOKUP(A2231,'Teaching Areas'!$A$2:$B$15,2,FALSE),0))</f>
        <v>0</v>
      </c>
      <c r="G2231" s="891"/>
      <c r="H2231" s="890" t="str">
        <f t="shared" si="215"/>
        <v/>
      </c>
      <c r="I2231" s="983"/>
      <c r="J2231" s="923"/>
      <c r="K2231" s="922"/>
      <c r="L2231" s="922"/>
      <c r="M2231" s="922"/>
      <c r="N2231" s="924"/>
      <c r="O2231" s="926"/>
      <c r="P2231" s="926"/>
      <c r="Q2231" s="926"/>
      <c r="R2231" s="926"/>
      <c r="S2231" s="926"/>
      <c r="T2231" s="926"/>
      <c r="U2231" s="926"/>
      <c r="V2231" s="926"/>
      <c r="W2231" s="926"/>
      <c r="X2231" s="926"/>
      <c r="Y2231" s="926"/>
      <c r="Z2231" s="926"/>
      <c r="AA2231" s="926"/>
      <c r="AB2231" s="926"/>
      <c r="AC2231" s="926"/>
      <c r="AD2231" s="926"/>
      <c r="AE2231" s="926"/>
    </row>
    <row r="2232" spans="1:31" ht="15" customHeight="1" x14ac:dyDescent="0.2">
      <c r="A2232" s="1032" t="str">
        <f t="shared" si="213"/>
        <v>Insert Room Name First</v>
      </c>
      <c r="B2232" s="938"/>
      <c r="C2232" s="891"/>
      <c r="D2232" s="891"/>
      <c r="E2232" s="984">
        <f t="shared" si="214"/>
        <v>0</v>
      </c>
      <c r="F2232" s="890">
        <f>IF(A2232="Insert Room Name First",0,ROUND(E2232/VLOOKUP(A2232,'Teaching Areas'!$A$2:$B$15,2,FALSE),0))</f>
        <v>0</v>
      </c>
      <c r="G2232" s="891"/>
      <c r="H2232" s="890" t="str">
        <f t="shared" si="215"/>
        <v/>
      </c>
      <c r="I2232" s="983"/>
      <c r="J2232" s="923"/>
      <c r="K2232" s="922"/>
      <c r="L2232" s="922"/>
      <c r="M2232" s="922"/>
      <c r="N2232" s="924"/>
      <c r="O2232" s="926"/>
      <c r="P2232" s="926"/>
      <c r="Q2232" s="926"/>
      <c r="R2232" s="926"/>
      <c r="S2232" s="926"/>
      <c r="T2232" s="926"/>
      <c r="U2232" s="926"/>
      <c r="V2232" s="926"/>
      <c r="W2232" s="926"/>
      <c r="X2232" s="926"/>
      <c r="Y2232" s="926"/>
      <c r="Z2232" s="926"/>
      <c r="AA2232" s="926"/>
      <c r="AB2232" s="926"/>
      <c r="AC2232" s="926"/>
      <c r="AD2232" s="926"/>
      <c r="AE2232" s="926"/>
    </row>
    <row r="2233" spans="1:31" ht="15" customHeight="1" x14ac:dyDescent="0.2">
      <c r="A2233" s="1032" t="str">
        <f t="shared" si="213"/>
        <v>Insert Room Name First</v>
      </c>
      <c r="B2233" s="938"/>
      <c r="C2233" s="891"/>
      <c r="D2233" s="891"/>
      <c r="E2233" s="984">
        <f t="shared" si="214"/>
        <v>0</v>
      </c>
      <c r="F2233" s="890">
        <f>IF(A2233="Insert Room Name First",0,ROUND(E2233/VLOOKUP(A2233,'Teaching Areas'!$A$2:$B$15,2,FALSE),0))</f>
        <v>0</v>
      </c>
      <c r="G2233" s="891"/>
      <c r="H2233" s="890" t="str">
        <f t="shared" si="215"/>
        <v/>
      </c>
      <c r="I2233" s="983"/>
      <c r="J2233" s="923"/>
      <c r="K2233" s="922"/>
      <c r="L2233" s="922"/>
      <c r="M2233" s="922"/>
      <c r="N2233" s="924"/>
      <c r="O2233" s="926"/>
      <c r="P2233" s="926"/>
      <c r="Q2233" s="926"/>
      <c r="R2233" s="926"/>
      <c r="S2233" s="926"/>
      <c r="T2233" s="926"/>
      <c r="U2233" s="926"/>
      <c r="V2233" s="926"/>
      <c r="W2233" s="926"/>
      <c r="X2233" s="926"/>
      <c r="Y2233" s="926"/>
      <c r="Z2233" s="926"/>
      <c r="AA2233" s="926"/>
      <c r="AB2233" s="926"/>
      <c r="AC2233" s="926"/>
      <c r="AD2233" s="926"/>
      <c r="AE2233" s="926"/>
    </row>
    <row r="2234" spans="1:31" ht="15" customHeight="1" x14ac:dyDescent="0.2">
      <c r="A2234" s="1032" t="str">
        <f t="shared" si="213"/>
        <v>Insert Room Name First</v>
      </c>
      <c r="B2234" s="938"/>
      <c r="C2234" s="891"/>
      <c r="D2234" s="891"/>
      <c r="E2234" s="984">
        <f t="shared" si="214"/>
        <v>0</v>
      </c>
      <c r="F2234" s="890">
        <f>IF(A2234="Insert Room Name First",0,ROUND(E2234/VLOOKUP(A2234,'Teaching Areas'!$A$2:$B$15,2,FALSE),0))</f>
        <v>0</v>
      </c>
      <c r="G2234" s="891"/>
      <c r="H2234" s="890" t="str">
        <f t="shared" si="215"/>
        <v/>
      </c>
      <c r="I2234" s="983"/>
      <c r="J2234" s="923"/>
      <c r="K2234" s="922"/>
      <c r="L2234" s="922"/>
      <c r="M2234" s="922"/>
      <c r="N2234" s="924"/>
      <c r="O2234" s="926"/>
      <c r="P2234" s="926"/>
      <c r="Q2234" s="926"/>
      <c r="R2234" s="926"/>
      <c r="S2234" s="926"/>
      <c r="T2234" s="926"/>
      <c r="U2234" s="926"/>
      <c r="V2234" s="926"/>
      <c r="W2234" s="926"/>
      <c r="X2234" s="926"/>
      <c r="Y2234" s="926"/>
      <c r="Z2234" s="926"/>
      <c r="AA2234" s="926"/>
      <c r="AB2234" s="926"/>
      <c r="AC2234" s="926"/>
      <c r="AD2234" s="926"/>
      <c r="AE2234" s="926"/>
    </row>
    <row r="2235" spans="1:31" ht="15" customHeight="1" x14ac:dyDescent="0.2">
      <c r="A2235" s="1032" t="str">
        <f t="shared" si="213"/>
        <v>Insert Room Name First</v>
      </c>
      <c r="B2235" s="938"/>
      <c r="C2235" s="891"/>
      <c r="D2235" s="891"/>
      <c r="E2235" s="984">
        <f t="shared" si="214"/>
        <v>0</v>
      </c>
      <c r="F2235" s="890">
        <f>IF(A2235="Insert Room Name First",0,ROUND(E2235/VLOOKUP(A2235,'Teaching Areas'!$A$2:$B$15,2,FALSE),0))</f>
        <v>0</v>
      </c>
      <c r="G2235" s="891"/>
      <c r="H2235" s="890" t="str">
        <f t="shared" si="215"/>
        <v/>
      </c>
      <c r="I2235" s="983"/>
      <c r="J2235" s="923"/>
      <c r="K2235" s="922"/>
      <c r="L2235" s="922"/>
      <c r="M2235" s="922"/>
      <c r="N2235" s="924"/>
      <c r="O2235" s="926"/>
      <c r="P2235" s="926"/>
      <c r="Q2235" s="926"/>
      <c r="R2235" s="926"/>
      <c r="S2235" s="926"/>
      <c r="T2235" s="926"/>
      <c r="U2235" s="926"/>
      <c r="V2235" s="926"/>
      <c r="W2235" s="926"/>
      <c r="X2235" s="926"/>
      <c r="Y2235" s="926"/>
      <c r="Z2235" s="926"/>
      <c r="AA2235" s="926"/>
      <c r="AB2235" s="926"/>
      <c r="AC2235" s="926"/>
      <c r="AD2235" s="926"/>
      <c r="AE2235" s="926"/>
    </row>
    <row r="2236" spans="1:31" ht="15" customHeight="1" x14ac:dyDescent="0.2">
      <c r="A2236" s="1032" t="str">
        <f t="shared" si="213"/>
        <v>Insert Room Name First</v>
      </c>
      <c r="B2236" s="938"/>
      <c r="C2236" s="891"/>
      <c r="D2236" s="891"/>
      <c r="E2236" s="984">
        <f t="shared" si="214"/>
        <v>0</v>
      </c>
      <c r="F2236" s="890">
        <f>IF(A2236="Insert Room Name First",0,ROUND(E2236/VLOOKUP(A2236,'Teaching Areas'!$A$2:$B$15,2,FALSE),0))</f>
        <v>0</v>
      </c>
      <c r="G2236" s="891"/>
      <c r="H2236" s="890" t="str">
        <f t="shared" si="215"/>
        <v/>
      </c>
      <c r="I2236" s="983"/>
      <c r="J2236" s="923"/>
      <c r="K2236" s="922"/>
      <c r="L2236" s="922"/>
      <c r="M2236" s="922"/>
      <c r="N2236" s="924"/>
      <c r="O2236" s="926"/>
      <c r="P2236" s="926"/>
      <c r="Q2236" s="926"/>
      <c r="R2236" s="926"/>
      <c r="S2236" s="926"/>
      <c r="T2236" s="926"/>
      <c r="U2236" s="926"/>
      <c r="V2236" s="926"/>
      <c r="W2236" s="926"/>
      <c r="X2236" s="926"/>
      <c r="Y2236" s="926"/>
      <c r="Z2236" s="926"/>
      <c r="AA2236" s="926"/>
      <c r="AB2236" s="926"/>
      <c r="AC2236" s="926"/>
      <c r="AD2236" s="926"/>
      <c r="AE2236" s="926"/>
    </row>
    <row r="2237" spans="1:31" ht="15" hidden="1" customHeight="1" thickBot="1" x14ac:dyDescent="0.25">
      <c r="A2237" s="1032" t="str">
        <f t="shared" si="213"/>
        <v>Insert Room Name First</v>
      </c>
      <c r="B2237" s="938"/>
      <c r="C2237" s="891"/>
      <c r="D2237" s="891"/>
      <c r="E2237" s="984">
        <f t="shared" si="214"/>
        <v>0</v>
      </c>
      <c r="F2237" s="890">
        <f>IF(A2237="Insert Room Name First",0,ROUND(E2237/VLOOKUP(A2237,'Teaching Areas'!$A$2:$B$15,2,FALSE),0))</f>
        <v>0</v>
      </c>
      <c r="G2237" s="891"/>
      <c r="H2237" s="890" t="str">
        <f t="shared" si="215"/>
        <v/>
      </c>
      <c r="I2237" s="983"/>
      <c r="J2237" s="923"/>
      <c r="K2237" s="922"/>
      <c r="L2237" s="922"/>
      <c r="M2237" s="922"/>
      <c r="N2237" s="924"/>
      <c r="O2237" s="926"/>
      <c r="P2237" s="926"/>
      <c r="Q2237" s="926"/>
      <c r="R2237" s="926"/>
      <c r="S2237" s="926"/>
      <c r="T2237" s="926"/>
      <c r="U2237" s="926"/>
      <c r="V2237" s="926"/>
      <c r="W2237" s="926"/>
      <c r="X2237" s="926"/>
      <c r="Y2237" s="926"/>
      <c r="Z2237" s="926"/>
      <c r="AA2237" s="926"/>
      <c r="AB2237" s="926"/>
      <c r="AC2237" s="926"/>
      <c r="AD2237" s="926"/>
      <c r="AE2237" s="926"/>
    </row>
    <row r="2238" spans="1:31" ht="15" hidden="1" customHeight="1" thickBot="1" x14ac:dyDescent="0.25">
      <c r="A2238" s="1032" t="str">
        <f t="shared" si="213"/>
        <v>Insert Room Name First</v>
      </c>
      <c r="B2238" s="938"/>
      <c r="C2238" s="891"/>
      <c r="D2238" s="891"/>
      <c r="E2238" s="984">
        <f t="shared" si="214"/>
        <v>0</v>
      </c>
      <c r="F2238" s="890">
        <f>IF(A2238="Insert Room Name First",0,ROUND(E2238/VLOOKUP(A2238,'Teaching Areas'!$A$2:$B$15,2,FALSE),0))</f>
        <v>0</v>
      </c>
      <c r="G2238" s="891"/>
      <c r="H2238" s="890" t="str">
        <f t="shared" si="215"/>
        <v/>
      </c>
      <c r="I2238" s="983"/>
      <c r="J2238" s="923"/>
      <c r="K2238" s="922"/>
      <c r="L2238" s="922"/>
      <c r="M2238" s="922"/>
      <c r="N2238" s="924"/>
      <c r="O2238" s="926"/>
      <c r="P2238" s="926"/>
      <c r="Q2238" s="926"/>
      <c r="R2238" s="926"/>
      <c r="S2238" s="926"/>
      <c r="T2238" s="926"/>
      <c r="U2238" s="926"/>
      <c r="V2238" s="926"/>
      <c r="W2238" s="926"/>
      <c r="X2238" s="926"/>
      <c r="Y2238" s="926"/>
      <c r="Z2238" s="926"/>
      <c r="AA2238" s="926"/>
      <c r="AB2238" s="926"/>
      <c r="AC2238" s="926"/>
      <c r="AD2238" s="926"/>
      <c r="AE2238" s="926"/>
    </row>
    <row r="2239" spans="1:31" ht="15" hidden="1" customHeight="1" thickBot="1" x14ac:dyDescent="0.25">
      <c r="A2239" s="1032" t="str">
        <f t="shared" si="213"/>
        <v>Insert Room Name First</v>
      </c>
      <c r="B2239" s="938"/>
      <c r="C2239" s="891"/>
      <c r="D2239" s="891"/>
      <c r="E2239" s="984">
        <f t="shared" si="214"/>
        <v>0</v>
      </c>
      <c r="F2239" s="890">
        <f>IF(A2239="Insert Room Name First",0,ROUND(E2239/VLOOKUP(A2239,'Teaching Areas'!$A$2:$B$15,2,FALSE),0))</f>
        <v>0</v>
      </c>
      <c r="G2239" s="891"/>
      <c r="H2239" s="890" t="str">
        <f t="shared" si="215"/>
        <v/>
      </c>
      <c r="I2239" s="983"/>
      <c r="J2239" s="923"/>
      <c r="K2239" s="922"/>
      <c r="L2239" s="922"/>
      <c r="M2239" s="922"/>
      <c r="N2239" s="924"/>
      <c r="O2239" s="926"/>
      <c r="P2239" s="926"/>
      <c r="Q2239" s="926"/>
      <c r="R2239" s="926"/>
      <c r="S2239" s="926"/>
      <c r="T2239" s="926"/>
      <c r="U2239" s="926"/>
      <c r="V2239" s="926"/>
      <c r="W2239" s="926"/>
      <c r="X2239" s="926"/>
      <c r="Y2239" s="926"/>
      <c r="Z2239" s="926"/>
      <c r="AA2239" s="926"/>
      <c r="AB2239" s="926"/>
      <c r="AC2239" s="926"/>
      <c r="AD2239" s="926"/>
      <c r="AE2239" s="926"/>
    </row>
    <row r="2240" spans="1:31" ht="15" hidden="1" customHeight="1" thickBot="1" x14ac:dyDescent="0.25">
      <c r="A2240" s="1032" t="str">
        <f t="shared" si="213"/>
        <v>Insert Room Name First</v>
      </c>
      <c r="B2240" s="938"/>
      <c r="C2240" s="891"/>
      <c r="D2240" s="891"/>
      <c r="E2240" s="984">
        <f t="shared" si="214"/>
        <v>0</v>
      </c>
      <c r="F2240" s="890">
        <f>IF(A2240="Insert Room Name First",0,ROUND(E2240/VLOOKUP(A2240,'Teaching Areas'!$A$2:$B$15,2,FALSE),0))</f>
        <v>0</v>
      </c>
      <c r="G2240" s="891"/>
      <c r="H2240" s="890" t="str">
        <f t="shared" si="215"/>
        <v/>
      </c>
      <c r="I2240" s="983"/>
      <c r="J2240" s="923"/>
      <c r="K2240" s="922"/>
      <c r="L2240" s="922"/>
      <c r="M2240" s="922"/>
      <c r="N2240" s="924"/>
      <c r="O2240" s="926"/>
      <c r="P2240" s="926"/>
      <c r="Q2240" s="926"/>
      <c r="R2240" s="926"/>
      <c r="S2240" s="926"/>
      <c r="T2240" s="926"/>
      <c r="U2240" s="926"/>
      <c r="V2240" s="926"/>
      <c r="W2240" s="926"/>
      <c r="X2240" s="926"/>
      <c r="Y2240" s="926"/>
      <c r="Z2240" s="926"/>
      <c r="AA2240" s="926"/>
      <c r="AB2240" s="926"/>
      <c r="AC2240" s="926"/>
      <c r="AD2240" s="926"/>
      <c r="AE2240" s="926"/>
    </row>
    <row r="2241" spans="1:31" ht="15" hidden="1" customHeight="1" thickBot="1" x14ac:dyDescent="0.25">
      <c r="A2241" s="1032" t="str">
        <f t="shared" si="213"/>
        <v>Insert Room Name First</v>
      </c>
      <c r="B2241" s="938"/>
      <c r="C2241" s="891"/>
      <c r="D2241" s="891"/>
      <c r="E2241" s="984">
        <f t="shared" si="214"/>
        <v>0</v>
      </c>
      <c r="F2241" s="890">
        <f>IF(A2241="Insert Room Name First",0,ROUND(E2241/VLOOKUP(A2241,'Teaching Areas'!$A$2:$B$15,2,FALSE),0))</f>
        <v>0</v>
      </c>
      <c r="G2241" s="891"/>
      <c r="H2241" s="890" t="str">
        <f t="shared" si="215"/>
        <v/>
      </c>
      <c r="I2241" s="983"/>
      <c r="J2241" s="923"/>
      <c r="K2241" s="922"/>
      <c r="L2241" s="922"/>
      <c r="M2241" s="922"/>
      <c r="N2241" s="924"/>
      <c r="O2241" s="926"/>
      <c r="P2241" s="926"/>
      <c r="Q2241" s="926"/>
      <c r="R2241" s="926"/>
      <c r="S2241" s="926"/>
      <c r="T2241" s="926"/>
      <c r="U2241" s="926"/>
      <c r="V2241" s="926"/>
      <c r="W2241" s="926"/>
      <c r="X2241" s="926"/>
      <c r="Y2241" s="926"/>
      <c r="Z2241" s="926"/>
      <c r="AA2241" s="926"/>
      <c r="AB2241" s="926"/>
      <c r="AC2241" s="926"/>
      <c r="AD2241" s="926"/>
      <c r="AE2241" s="926"/>
    </row>
    <row r="2242" spans="1:31" ht="15" hidden="1" customHeight="1" thickBot="1" x14ac:dyDescent="0.25">
      <c r="A2242" s="1032" t="str">
        <f t="shared" si="213"/>
        <v>Insert Room Name First</v>
      </c>
      <c r="B2242" s="938"/>
      <c r="C2242" s="891"/>
      <c r="D2242" s="891"/>
      <c r="E2242" s="984">
        <f t="shared" si="214"/>
        <v>0</v>
      </c>
      <c r="F2242" s="890">
        <f>IF(A2242="Insert Room Name First",0,ROUND(E2242/VLOOKUP(A2242,'Teaching Areas'!$A$2:$B$15,2,FALSE),0))</f>
        <v>0</v>
      </c>
      <c r="G2242" s="891"/>
      <c r="H2242" s="890" t="str">
        <f t="shared" si="215"/>
        <v/>
      </c>
      <c r="I2242" s="983"/>
      <c r="J2242" s="923"/>
      <c r="K2242" s="922"/>
      <c r="L2242" s="922"/>
      <c r="M2242" s="922"/>
      <c r="N2242" s="924"/>
      <c r="O2242" s="926"/>
      <c r="P2242" s="926"/>
      <c r="Q2242" s="926"/>
      <c r="R2242" s="926"/>
      <c r="S2242" s="926"/>
      <c r="T2242" s="926"/>
      <c r="U2242" s="926"/>
      <c r="V2242" s="926"/>
      <c r="W2242" s="926"/>
      <c r="X2242" s="926"/>
      <c r="Y2242" s="926"/>
      <c r="Z2242" s="926"/>
      <c r="AA2242" s="926"/>
      <c r="AB2242" s="926"/>
      <c r="AC2242" s="926"/>
      <c r="AD2242" s="926"/>
      <c r="AE2242" s="926"/>
    </row>
    <row r="2243" spans="1:31" ht="15" hidden="1" customHeight="1" thickBot="1" x14ac:dyDescent="0.25">
      <c r="A2243" s="1032" t="str">
        <f t="shared" si="213"/>
        <v>Insert Room Name First</v>
      </c>
      <c r="B2243" s="938"/>
      <c r="C2243" s="891"/>
      <c r="D2243" s="891"/>
      <c r="E2243" s="984">
        <f t="shared" si="214"/>
        <v>0</v>
      </c>
      <c r="F2243" s="890">
        <f>IF(A2243="Insert Room Name First",0,ROUND(E2243/VLOOKUP(A2243,'Teaching Areas'!$A$2:$B$15,2,FALSE),0))</f>
        <v>0</v>
      </c>
      <c r="G2243" s="891"/>
      <c r="H2243" s="890" t="str">
        <f t="shared" si="215"/>
        <v/>
      </c>
      <c r="I2243" s="983"/>
      <c r="J2243" s="923"/>
      <c r="K2243" s="922"/>
      <c r="L2243" s="922"/>
      <c r="M2243" s="922"/>
      <c r="N2243" s="924"/>
      <c r="O2243" s="926"/>
      <c r="P2243" s="926"/>
      <c r="Q2243" s="926"/>
      <c r="R2243" s="926"/>
      <c r="S2243" s="926"/>
      <c r="T2243" s="926"/>
      <c r="U2243" s="926"/>
      <c r="V2243" s="926"/>
      <c r="W2243" s="926"/>
      <c r="X2243" s="926"/>
      <c r="Y2243" s="926"/>
      <c r="Z2243" s="926"/>
      <c r="AA2243" s="926"/>
      <c r="AB2243" s="926"/>
      <c r="AC2243" s="926"/>
      <c r="AD2243" s="926"/>
      <c r="AE2243" s="926"/>
    </row>
    <row r="2244" spans="1:31" ht="15" hidden="1" customHeight="1" thickBot="1" x14ac:dyDescent="0.25">
      <c r="A2244" s="1032" t="str">
        <f t="shared" si="213"/>
        <v>Insert Room Name First</v>
      </c>
      <c r="B2244" s="938"/>
      <c r="C2244" s="891"/>
      <c r="D2244" s="891"/>
      <c r="E2244" s="984">
        <f t="shared" si="214"/>
        <v>0</v>
      </c>
      <c r="F2244" s="890">
        <f>IF(A2244="Insert Room Name First",0,ROUND(E2244/VLOOKUP(A2244,'Teaching Areas'!$A$2:$B$15,2,FALSE),0))</f>
        <v>0</v>
      </c>
      <c r="G2244" s="891"/>
      <c r="H2244" s="890" t="str">
        <f t="shared" si="215"/>
        <v/>
      </c>
      <c r="I2244" s="983"/>
      <c r="J2244" s="923"/>
      <c r="K2244" s="922"/>
      <c r="L2244" s="922"/>
      <c r="M2244" s="922"/>
      <c r="N2244" s="924"/>
      <c r="O2244" s="926"/>
      <c r="P2244" s="926"/>
      <c r="Q2244" s="926"/>
      <c r="R2244" s="926"/>
      <c r="S2244" s="926"/>
      <c r="T2244" s="926"/>
      <c r="U2244" s="926"/>
      <c r="V2244" s="926"/>
      <c r="W2244" s="926"/>
      <c r="X2244" s="926"/>
      <c r="Y2244" s="926"/>
      <c r="Z2244" s="926"/>
      <c r="AA2244" s="926"/>
      <c r="AB2244" s="926"/>
      <c r="AC2244" s="926"/>
      <c r="AD2244" s="926"/>
      <c r="AE2244" s="926"/>
    </row>
    <row r="2245" spans="1:31" ht="15" hidden="1" customHeight="1" thickBot="1" x14ac:dyDescent="0.25">
      <c r="A2245" s="1032" t="str">
        <f t="shared" si="213"/>
        <v>Insert Room Name First</v>
      </c>
      <c r="B2245" s="939"/>
      <c r="C2245" s="891"/>
      <c r="D2245" s="891"/>
      <c r="E2245" s="984">
        <f t="shared" si="214"/>
        <v>0</v>
      </c>
      <c r="F2245" s="890">
        <f>IF(A2245="Insert Room Name First",0,ROUND(E2245/VLOOKUP(A2245,'Teaching Areas'!$A$2:$B$15,2,FALSE),0))</f>
        <v>0</v>
      </c>
      <c r="G2245" s="892"/>
      <c r="H2245" s="890" t="str">
        <f t="shared" si="215"/>
        <v/>
      </c>
      <c r="I2245" s="985"/>
      <c r="J2245" s="923"/>
      <c r="K2245" s="922"/>
      <c r="L2245" s="922"/>
      <c r="M2245" s="922"/>
      <c r="N2245" s="924"/>
      <c r="O2245" s="926"/>
      <c r="P2245" s="926"/>
      <c r="Q2245" s="926"/>
      <c r="R2245" s="926"/>
      <c r="S2245" s="926"/>
      <c r="T2245" s="926"/>
      <c r="U2245" s="926"/>
      <c r="V2245" s="926"/>
      <c r="W2245" s="926"/>
      <c r="X2245" s="926"/>
      <c r="Y2245" s="926"/>
      <c r="Z2245" s="926"/>
      <c r="AA2245" s="926"/>
      <c r="AB2245" s="926"/>
      <c r="AC2245" s="926"/>
      <c r="AD2245" s="926"/>
      <c r="AE2245" s="926"/>
    </row>
    <row r="2246" spans="1:31" ht="15" hidden="1" customHeight="1" thickBot="1" x14ac:dyDescent="0.25">
      <c r="A2246" s="1032" t="str">
        <f t="shared" si="213"/>
        <v>Insert Room Name First</v>
      </c>
      <c r="B2246" s="939"/>
      <c r="C2246" s="891"/>
      <c r="D2246" s="891"/>
      <c r="E2246" s="984">
        <f t="shared" si="214"/>
        <v>0</v>
      </c>
      <c r="F2246" s="890">
        <f>IF(A2246="Insert Room Name First",0,ROUND(E2246/VLOOKUP(A2246,'Teaching Areas'!$A$2:$B$15,2,FALSE),0))</f>
        <v>0</v>
      </c>
      <c r="G2246" s="892"/>
      <c r="H2246" s="890" t="str">
        <f t="shared" si="215"/>
        <v/>
      </c>
      <c r="I2246" s="985"/>
      <c r="J2246" s="923"/>
      <c r="K2246" s="922"/>
      <c r="L2246" s="922"/>
      <c r="M2246" s="922"/>
      <c r="N2246" s="924"/>
      <c r="O2246" s="926"/>
      <c r="P2246" s="926"/>
      <c r="Q2246" s="926"/>
      <c r="R2246" s="926"/>
      <c r="S2246" s="926"/>
      <c r="T2246" s="926"/>
      <c r="U2246" s="926"/>
      <c r="V2246" s="926"/>
      <c r="W2246" s="926"/>
      <c r="X2246" s="926"/>
      <c r="Y2246" s="926"/>
      <c r="Z2246" s="926"/>
      <c r="AA2246" s="926"/>
      <c r="AB2246" s="926"/>
      <c r="AC2246" s="926"/>
      <c r="AD2246" s="926"/>
      <c r="AE2246" s="926"/>
    </row>
    <row r="2247" spans="1:31" ht="15" hidden="1" customHeight="1" thickBot="1" x14ac:dyDescent="0.25">
      <c r="A2247" s="1032" t="str">
        <f t="shared" si="213"/>
        <v>Insert Room Name First</v>
      </c>
      <c r="B2247" s="938"/>
      <c r="C2247" s="891"/>
      <c r="D2247" s="891"/>
      <c r="E2247" s="984">
        <f t="shared" si="214"/>
        <v>0</v>
      </c>
      <c r="F2247" s="890">
        <f>IF(A2247="Insert Room Name First",0,ROUND(E2247/VLOOKUP(A2247,'Teaching Areas'!$A$2:$B$15,2,FALSE),0))</f>
        <v>0</v>
      </c>
      <c r="G2247" s="891"/>
      <c r="H2247" s="890" t="str">
        <f t="shared" si="215"/>
        <v/>
      </c>
      <c r="I2247" s="983"/>
      <c r="J2247" s="923"/>
      <c r="K2247" s="922"/>
      <c r="L2247" s="922"/>
      <c r="M2247" s="922"/>
      <c r="N2247" s="924"/>
      <c r="O2247" s="926"/>
      <c r="P2247" s="926"/>
      <c r="Q2247" s="926"/>
      <c r="R2247" s="926"/>
      <c r="S2247" s="926"/>
      <c r="T2247" s="926"/>
      <c r="U2247" s="926"/>
      <c r="V2247" s="926"/>
      <c r="W2247" s="926"/>
      <c r="X2247" s="926"/>
      <c r="Y2247" s="926"/>
      <c r="Z2247" s="926"/>
      <c r="AA2247" s="926"/>
      <c r="AB2247" s="926"/>
      <c r="AC2247" s="926"/>
      <c r="AD2247" s="926"/>
      <c r="AE2247" s="926"/>
    </row>
    <row r="2248" spans="1:31" ht="15" hidden="1" customHeight="1" thickBot="1" x14ac:dyDescent="0.25">
      <c r="A2248" s="1032" t="str">
        <f t="shared" si="213"/>
        <v>Insert Room Name First</v>
      </c>
      <c r="B2248" s="938"/>
      <c r="C2248" s="891"/>
      <c r="D2248" s="891"/>
      <c r="E2248" s="984">
        <f t="shared" si="214"/>
        <v>0</v>
      </c>
      <c r="F2248" s="890">
        <f>IF(A2248="Insert Room Name First",0,ROUND(E2248/VLOOKUP(A2248,'Teaching Areas'!$A$2:$B$15,2,FALSE),0))</f>
        <v>0</v>
      </c>
      <c r="G2248" s="891"/>
      <c r="H2248" s="890" t="str">
        <f t="shared" si="215"/>
        <v/>
      </c>
      <c r="I2248" s="983"/>
      <c r="J2248" s="923"/>
      <c r="K2248" s="922"/>
      <c r="L2248" s="922"/>
      <c r="M2248" s="922"/>
      <c r="N2248" s="924"/>
      <c r="O2248" s="926"/>
      <c r="P2248" s="926"/>
      <c r="Q2248" s="926"/>
      <c r="R2248" s="926"/>
      <c r="S2248" s="926"/>
      <c r="T2248" s="926"/>
      <c r="U2248" s="926"/>
      <c r="V2248" s="926"/>
      <c r="W2248" s="926"/>
      <c r="X2248" s="926"/>
      <c r="Y2248" s="926"/>
      <c r="Z2248" s="926"/>
      <c r="AA2248" s="926"/>
      <c r="AB2248" s="926"/>
      <c r="AC2248" s="926"/>
      <c r="AD2248" s="926"/>
      <c r="AE2248" s="926"/>
    </row>
    <row r="2249" spans="1:31" ht="15" hidden="1" customHeight="1" thickBot="1" x14ac:dyDescent="0.25">
      <c r="A2249" s="1032" t="str">
        <f t="shared" si="213"/>
        <v>Insert Room Name First</v>
      </c>
      <c r="B2249" s="938"/>
      <c r="C2249" s="891"/>
      <c r="D2249" s="891"/>
      <c r="E2249" s="984">
        <f t="shared" si="214"/>
        <v>0</v>
      </c>
      <c r="F2249" s="890">
        <f>IF(A2249="Insert Room Name First",0,ROUND(E2249/VLOOKUP(A2249,'Teaching Areas'!$A$2:$B$15,2,FALSE),0))</f>
        <v>0</v>
      </c>
      <c r="G2249" s="891"/>
      <c r="H2249" s="890" t="str">
        <f t="shared" si="215"/>
        <v/>
      </c>
      <c r="I2249" s="983"/>
      <c r="J2249" s="923"/>
      <c r="K2249" s="922"/>
      <c r="L2249" s="922"/>
      <c r="M2249" s="922"/>
      <c r="N2249" s="924"/>
      <c r="O2249" s="926"/>
      <c r="P2249" s="926"/>
      <c r="Q2249" s="926"/>
      <c r="R2249" s="926"/>
      <c r="S2249" s="926"/>
      <c r="T2249" s="926"/>
      <c r="U2249" s="926"/>
      <c r="V2249" s="926"/>
      <c r="W2249" s="926"/>
      <c r="X2249" s="926"/>
      <c r="Y2249" s="926"/>
      <c r="Z2249" s="926"/>
      <c r="AA2249" s="926"/>
      <c r="AB2249" s="926"/>
      <c r="AC2249" s="926"/>
      <c r="AD2249" s="926"/>
      <c r="AE2249" s="926"/>
    </row>
    <row r="2250" spans="1:31" ht="15" hidden="1" customHeight="1" thickBot="1" x14ac:dyDescent="0.25">
      <c r="A2250" s="1032" t="str">
        <f t="shared" si="213"/>
        <v>Insert Room Name First</v>
      </c>
      <c r="B2250" s="938"/>
      <c r="C2250" s="891"/>
      <c r="D2250" s="891"/>
      <c r="E2250" s="984">
        <f t="shared" si="214"/>
        <v>0</v>
      </c>
      <c r="F2250" s="890">
        <f>IF(A2250="Insert Room Name First",0,ROUND(E2250/VLOOKUP(A2250,'Teaching Areas'!$A$2:$B$15,2,FALSE),0))</f>
        <v>0</v>
      </c>
      <c r="G2250" s="891"/>
      <c r="H2250" s="890" t="str">
        <f t="shared" si="215"/>
        <v/>
      </c>
      <c r="I2250" s="983"/>
      <c r="J2250" s="923"/>
      <c r="K2250" s="922"/>
      <c r="L2250" s="922"/>
      <c r="M2250" s="922"/>
      <c r="N2250" s="924"/>
      <c r="O2250" s="926"/>
      <c r="P2250" s="926"/>
      <c r="Q2250" s="926"/>
      <c r="R2250" s="926"/>
      <c r="S2250" s="926"/>
      <c r="T2250" s="926"/>
      <c r="U2250" s="926"/>
      <c r="V2250" s="926"/>
      <c r="W2250" s="926"/>
      <c r="X2250" s="926"/>
      <c r="Y2250" s="926"/>
      <c r="Z2250" s="926"/>
      <c r="AA2250" s="926"/>
      <c r="AB2250" s="926"/>
      <c r="AC2250" s="926"/>
      <c r="AD2250" s="926"/>
      <c r="AE2250" s="926"/>
    </row>
    <row r="2251" spans="1:31" ht="15" hidden="1" customHeight="1" thickBot="1" x14ac:dyDescent="0.25">
      <c r="A2251" s="1032" t="str">
        <f t="shared" si="213"/>
        <v>Insert Room Name First</v>
      </c>
      <c r="B2251" s="938"/>
      <c r="C2251" s="891"/>
      <c r="D2251" s="891"/>
      <c r="E2251" s="984">
        <f t="shared" si="214"/>
        <v>0</v>
      </c>
      <c r="F2251" s="890">
        <f>IF(A2251="Insert Room Name First",0,ROUND(E2251/VLOOKUP(A2251,'Teaching Areas'!$A$2:$B$15,2,FALSE),0))</f>
        <v>0</v>
      </c>
      <c r="G2251" s="891"/>
      <c r="H2251" s="890" t="str">
        <f t="shared" si="215"/>
        <v/>
      </c>
      <c r="I2251" s="983"/>
      <c r="J2251" s="923"/>
      <c r="K2251" s="922"/>
      <c r="L2251" s="922"/>
      <c r="M2251" s="922"/>
      <c r="N2251" s="924"/>
      <c r="O2251" s="926"/>
      <c r="P2251" s="926"/>
      <c r="Q2251" s="926"/>
      <c r="R2251" s="926"/>
      <c r="S2251" s="926"/>
      <c r="T2251" s="926"/>
      <c r="U2251" s="926"/>
      <c r="V2251" s="926"/>
      <c r="W2251" s="926"/>
      <c r="X2251" s="926"/>
      <c r="Y2251" s="926"/>
      <c r="Z2251" s="926"/>
      <c r="AA2251" s="926"/>
      <c r="AB2251" s="926"/>
      <c r="AC2251" s="926"/>
      <c r="AD2251" s="926"/>
      <c r="AE2251" s="926"/>
    </row>
    <row r="2252" spans="1:31" ht="15" hidden="1" customHeight="1" thickBot="1" x14ac:dyDescent="0.25">
      <c r="A2252" s="1032" t="str">
        <f t="shared" si="213"/>
        <v>Insert Room Name First</v>
      </c>
      <c r="B2252" s="938"/>
      <c r="C2252" s="891"/>
      <c r="D2252" s="891"/>
      <c r="E2252" s="984">
        <f t="shared" si="214"/>
        <v>0</v>
      </c>
      <c r="F2252" s="890">
        <f>IF(A2252="Insert Room Name First",0,ROUND(E2252/VLOOKUP(A2252,'Teaching Areas'!$A$2:$B$15,2,FALSE),0))</f>
        <v>0</v>
      </c>
      <c r="G2252" s="891"/>
      <c r="H2252" s="890" t="str">
        <f t="shared" si="215"/>
        <v/>
      </c>
      <c r="I2252" s="983"/>
      <c r="J2252" s="923"/>
      <c r="K2252" s="922"/>
      <c r="L2252" s="922"/>
      <c r="M2252" s="922"/>
      <c r="N2252" s="924"/>
      <c r="O2252" s="926"/>
      <c r="P2252" s="926"/>
      <c r="Q2252" s="926"/>
      <c r="R2252" s="926"/>
      <c r="S2252" s="926"/>
      <c r="T2252" s="926"/>
      <c r="U2252" s="926"/>
      <c r="V2252" s="926"/>
      <c r="W2252" s="926"/>
      <c r="X2252" s="926"/>
      <c r="Y2252" s="926"/>
      <c r="Z2252" s="926"/>
      <c r="AA2252" s="926"/>
      <c r="AB2252" s="926"/>
      <c r="AC2252" s="926"/>
      <c r="AD2252" s="926"/>
      <c r="AE2252" s="926"/>
    </row>
    <row r="2253" spans="1:31" ht="15" hidden="1" customHeight="1" thickBot="1" x14ac:dyDescent="0.25">
      <c r="A2253" s="1032" t="str">
        <f t="shared" ref="A2253:A2287" si="216">IF(B2253=0,"Insert Room Name First","Class Room")</f>
        <v>Insert Room Name First</v>
      </c>
      <c r="B2253" s="938"/>
      <c r="C2253" s="891"/>
      <c r="D2253" s="891"/>
      <c r="E2253" s="984">
        <f t="shared" si="214"/>
        <v>0</v>
      </c>
      <c r="F2253" s="890">
        <f>IF(A2253="Insert Room Name First",0,ROUND(E2253/VLOOKUP(A2253,'Teaching Areas'!$A$2:$B$15,2,FALSE),0))</f>
        <v>0</v>
      </c>
      <c r="G2253" s="891"/>
      <c r="H2253" s="890" t="str">
        <f t="shared" si="215"/>
        <v/>
      </c>
      <c r="I2253" s="983"/>
      <c r="J2253" s="923"/>
      <c r="K2253" s="922"/>
      <c r="L2253" s="922"/>
      <c r="M2253" s="922"/>
      <c r="N2253" s="924"/>
      <c r="O2253" s="926"/>
      <c r="P2253" s="926"/>
      <c r="Q2253" s="926"/>
      <c r="R2253" s="926"/>
      <c r="S2253" s="926"/>
      <c r="T2253" s="926"/>
      <c r="U2253" s="926"/>
      <c r="V2253" s="926"/>
      <c r="W2253" s="926"/>
      <c r="X2253" s="926"/>
      <c r="Y2253" s="926"/>
      <c r="Z2253" s="926"/>
      <c r="AA2253" s="926"/>
      <c r="AB2253" s="926"/>
      <c r="AC2253" s="926"/>
      <c r="AD2253" s="926"/>
      <c r="AE2253" s="926"/>
    </row>
    <row r="2254" spans="1:31" ht="15" hidden="1" customHeight="1" thickBot="1" x14ac:dyDescent="0.25">
      <c r="A2254" s="1032" t="str">
        <f t="shared" si="216"/>
        <v>Insert Room Name First</v>
      </c>
      <c r="B2254" s="938"/>
      <c r="C2254" s="891"/>
      <c r="D2254" s="891"/>
      <c r="E2254" s="984">
        <f t="shared" si="214"/>
        <v>0</v>
      </c>
      <c r="F2254" s="890">
        <f>IF(A2254="Insert Room Name First",0,ROUND(E2254/VLOOKUP(A2254,'Teaching Areas'!$A$2:$B$15,2,FALSE),0))</f>
        <v>0</v>
      </c>
      <c r="G2254" s="891"/>
      <c r="H2254" s="890" t="str">
        <f t="shared" si="215"/>
        <v/>
      </c>
      <c r="I2254" s="983"/>
      <c r="J2254" s="923"/>
      <c r="K2254" s="922"/>
      <c r="L2254" s="922"/>
      <c r="M2254" s="922"/>
      <c r="N2254" s="924"/>
      <c r="O2254" s="926"/>
      <c r="P2254" s="926"/>
      <c r="Q2254" s="926"/>
      <c r="R2254" s="926"/>
      <c r="S2254" s="926"/>
      <c r="T2254" s="926"/>
      <c r="U2254" s="926"/>
      <c r="V2254" s="926"/>
      <c r="W2254" s="926"/>
      <c r="X2254" s="926"/>
      <c r="Y2254" s="926"/>
      <c r="Z2254" s="926"/>
      <c r="AA2254" s="926"/>
      <c r="AB2254" s="926"/>
      <c r="AC2254" s="926"/>
      <c r="AD2254" s="926"/>
      <c r="AE2254" s="926"/>
    </row>
    <row r="2255" spans="1:31" ht="15" hidden="1" customHeight="1" thickBot="1" x14ac:dyDescent="0.25">
      <c r="A2255" s="1032" t="str">
        <f t="shared" si="216"/>
        <v>Insert Room Name First</v>
      </c>
      <c r="B2255" s="938"/>
      <c r="C2255" s="891"/>
      <c r="D2255" s="891"/>
      <c r="E2255" s="984">
        <f t="shared" si="214"/>
        <v>0</v>
      </c>
      <c r="F2255" s="890">
        <f>IF(A2255="Insert Room Name First",0,ROUND(E2255/VLOOKUP(A2255,'Teaching Areas'!$A$2:$B$15,2,FALSE),0))</f>
        <v>0</v>
      </c>
      <c r="G2255" s="891"/>
      <c r="H2255" s="890" t="str">
        <f t="shared" si="215"/>
        <v/>
      </c>
      <c r="I2255" s="983"/>
      <c r="J2255" s="923"/>
      <c r="K2255" s="922"/>
      <c r="L2255" s="922"/>
      <c r="M2255" s="922"/>
      <c r="N2255" s="924"/>
      <c r="O2255" s="926"/>
      <c r="P2255" s="926"/>
      <c r="Q2255" s="926"/>
      <c r="R2255" s="926"/>
      <c r="S2255" s="926"/>
      <c r="T2255" s="926"/>
      <c r="U2255" s="926"/>
      <c r="V2255" s="926"/>
      <c r="W2255" s="926"/>
      <c r="X2255" s="926"/>
      <c r="Y2255" s="926"/>
      <c r="Z2255" s="926"/>
      <c r="AA2255" s="926"/>
      <c r="AB2255" s="926"/>
      <c r="AC2255" s="926"/>
      <c r="AD2255" s="926"/>
      <c r="AE2255" s="926"/>
    </row>
    <row r="2256" spans="1:31" ht="15" hidden="1" customHeight="1" thickBot="1" x14ac:dyDescent="0.25">
      <c r="A2256" s="1032" t="str">
        <f t="shared" si="216"/>
        <v>Insert Room Name First</v>
      </c>
      <c r="B2256" s="938"/>
      <c r="C2256" s="891"/>
      <c r="D2256" s="891"/>
      <c r="E2256" s="984">
        <f t="shared" si="214"/>
        <v>0</v>
      </c>
      <c r="F2256" s="890">
        <f>IF(A2256="Insert Room Name First",0,ROUND(E2256/VLOOKUP(A2256,'Teaching Areas'!$A$2:$B$15,2,FALSE),0))</f>
        <v>0</v>
      </c>
      <c r="G2256" s="891"/>
      <c r="H2256" s="890" t="str">
        <f t="shared" si="215"/>
        <v/>
      </c>
      <c r="I2256" s="983"/>
      <c r="J2256" s="923"/>
      <c r="K2256" s="922"/>
      <c r="L2256" s="922"/>
      <c r="M2256" s="922"/>
      <c r="N2256" s="924"/>
      <c r="O2256" s="926"/>
      <c r="P2256" s="926"/>
      <c r="Q2256" s="926"/>
      <c r="R2256" s="926"/>
      <c r="S2256" s="926"/>
      <c r="T2256" s="926"/>
      <c r="U2256" s="926"/>
      <c r="V2256" s="926"/>
      <c r="W2256" s="926"/>
      <c r="X2256" s="926"/>
      <c r="Y2256" s="926"/>
      <c r="Z2256" s="926"/>
      <c r="AA2256" s="926"/>
      <c r="AB2256" s="926"/>
      <c r="AC2256" s="926"/>
      <c r="AD2256" s="926"/>
      <c r="AE2256" s="926"/>
    </row>
    <row r="2257" spans="1:31" ht="15" hidden="1" customHeight="1" thickBot="1" x14ac:dyDescent="0.25">
      <c r="A2257" s="1032" t="str">
        <f t="shared" si="216"/>
        <v>Insert Room Name First</v>
      </c>
      <c r="B2257" s="938"/>
      <c r="C2257" s="891"/>
      <c r="D2257" s="891"/>
      <c r="E2257" s="984">
        <f t="shared" si="214"/>
        <v>0</v>
      </c>
      <c r="F2257" s="890">
        <f>IF(A2257="Insert Room Name First",0,ROUND(E2257/VLOOKUP(A2257,'Teaching Areas'!$A$2:$B$15,2,FALSE),0))</f>
        <v>0</v>
      </c>
      <c r="G2257" s="891"/>
      <c r="H2257" s="890" t="str">
        <f t="shared" si="215"/>
        <v/>
      </c>
      <c r="I2257" s="983"/>
      <c r="J2257" s="923"/>
      <c r="K2257" s="922"/>
      <c r="L2257" s="922"/>
      <c r="M2257" s="922"/>
      <c r="N2257" s="924"/>
      <c r="O2257" s="926"/>
      <c r="P2257" s="926"/>
      <c r="Q2257" s="926"/>
      <c r="R2257" s="926"/>
      <c r="S2257" s="926"/>
      <c r="T2257" s="926"/>
      <c r="U2257" s="926"/>
      <c r="V2257" s="926"/>
      <c r="W2257" s="926"/>
      <c r="X2257" s="926"/>
      <c r="Y2257" s="926"/>
      <c r="Z2257" s="926"/>
      <c r="AA2257" s="926"/>
      <c r="AB2257" s="926"/>
      <c r="AC2257" s="926"/>
      <c r="AD2257" s="926"/>
      <c r="AE2257" s="926"/>
    </row>
    <row r="2258" spans="1:31" ht="15" hidden="1" customHeight="1" thickBot="1" x14ac:dyDescent="0.25">
      <c r="A2258" s="1032" t="str">
        <f t="shared" si="216"/>
        <v>Insert Room Name First</v>
      </c>
      <c r="B2258" s="938"/>
      <c r="C2258" s="891"/>
      <c r="D2258" s="891"/>
      <c r="E2258" s="984">
        <f t="shared" si="214"/>
        <v>0</v>
      </c>
      <c r="F2258" s="890">
        <f>IF(A2258="Insert Room Name First",0,ROUND(E2258/VLOOKUP(A2258,'Teaching Areas'!$A$2:$B$15,2,FALSE),0))</f>
        <v>0</v>
      </c>
      <c r="G2258" s="891"/>
      <c r="H2258" s="890" t="str">
        <f t="shared" si="215"/>
        <v/>
      </c>
      <c r="I2258" s="983"/>
      <c r="J2258" s="923"/>
      <c r="K2258" s="922"/>
      <c r="L2258" s="922"/>
      <c r="M2258" s="922"/>
      <c r="N2258" s="924"/>
      <c r="O2258" s="926"/>
      <c r="P2258" s="926"/>
      <c r="Q2258" s="926"/>
      <c r="R2258" s="926"/>
      <c r="S2258" s="926"/>
      <c r="T2258" s="926"/>
      <c r="U2258" s="926"/>
      <c r="V2258" s="926"/>
      <c r="W2258" s="926"/>
      <c r="X2258" s="926"/>
      <c r="Y2258" s="926"/>
      <c r="Z2258" s="926"/>
      <c r="AA2258" s="926"/>
      <c r="AB2258" s="926"/>
      <c r="AC2258" s="926"/>
      <c r="AD2258" s="926"/>
      <c r="AE2258" s="926"/>
    </row>
    <row r="2259" spans="1:31" ht="15" hidden="1" customHeight="1" thickBot="1" x14ac:dyDescent="0.25">
      <c r="A2259" s="1032" t="str">
        <f t="shared" si="216"/>
        <v>Insert Room Name First</v>
      </c>
      <c r="B2259" s="938"/>
      <c r="C2259" s="891"/>
      <c r="D2259" s="891"/>
      <c r="E2259" s="984">
        <f t="shared" si="214"/>
        <v>0</v>
      </c>
      <c r="F2259" s="890">
        <f>IF(A2259="Insert Room Name First",0,ROUND(E2259/VLOOKUP(A2259,'Teaching Areas'!$A$2:$B$15,2,FALSE),0))</f>
        <v>0</v>
      </c>
      <c r="G2259" s="891"/>
      <c r="H2259" s="890" t="str">
        <f t="shared" si="215"/>
        <v/>
      </c>
      <c r="I2259" s="983"/>
      <c r="J2259" s="923"/>
      <c r="K2259" s="922"/>
      <c r="L2259" s="922"/>
      <c r="M2259" s="922"/>
      <c r="N2259" s="924"/>
      <c r="O2259" s="926"/>
      <c r="P2259" s="926"/>
      <c r="Q2259" s="926"/>
      <c r="R2259" s="926"/>
      <c r="S2259" s="926"/>
      <c r="T2259" s="926"/>
      <c r="U2259" s="926"/>
      <c r="V2259" s="926"/>
      <c r="W2259" s="926"/>
      <c r="X2259" s="926"/>
      <c r="Y2259" s="926"/>
      <c r="Z2259" s="926"/>
      <c r="AA2259" s="926"/>
      <c r="AB2259" s="926"/>
      <c r="AC2259" s="926"/>
      <c r="AD2259" s="926"/>
      <c r="AE2259" s="926"/>
    </row>
    <row r="2260" spans="1:31" ht="15" hidden="1" customHeight="1" thickBot="1" x14ac:dyDescent="0.25">
      <c r="A2260" s="1032" t="str">
        <f t="shared" si="216"/>
        <v>Insert Room Name First</v>
      </c>
      <c r="B2260" s="938"/>
      <c r="C2260" s="891"/>
      <c r="D2260" s="891"/>
      <c r="E2260" s="984">
        <f t="shared" si="214"/>
        <v>0</v>
      </c>
      <c r="F2260" s="890">
        <f>IF(A2260="Insert Room Name First",0,ROUND(E2260/VLOOKUP(A2260,'Teaching Areas'!$A$2:$B$15,2,FALSE),0))</f>
        <v>0</v>
      </c>
      <c r="G2260" s="891"/>
      <c r="H2260" s="890" t="str">
        <f t="shared" si="215"/>
        <v/>
      </c>
      <c r="I2260" s="983"/>
      <c r="J2260" s="923"/>
      <c r="K2260" s="922"/>
      <c r="L2260" s="922"/>
      <c r="M2260" s="922"/>
      <c r="N2260" s="924"/>
      <c r="O2260" s="926"/>
      <c r="P2260" s="926"/>
      <c r="Q2260" s="926"/>
      <c r="R2260" s="926"/>
      <c r="S2260" s="926"/>
      <c r="T2260" s="926"/>
      <c r="U2260" s="926"/>
      <c r="V2260" s="926"/>
      <c r="W2260" s="926"/>
      <c r="X2260" s="926"/>
      <c r="Y2260" s="926"/>
      <c r="Z2260" s="926"/>
      <c r="AA2260" s="926"/>
      <c r="AB2260" s="926"/>
      <c r="AC2260" s="926"/>
      <c r="AD2260" s="926"/>
      <c r="AE2260" s="926"/>
    </row>
    <row r="2261" spans="1:31" ht="15" hidden="1" customHeight="1" thickBot="1" x14ac:dyDescent="0.25">
      <c r="A2261" s="1032" t="str">
        <f t="shared" si="216"/>
        <v>Insert Room Name First</v>
      </c>
      <c r="B2261" s="938"/>
      <c r="C2261" s="891"/>
      <c r="D2261" s="891"/>
      <c r="E2261" s="984">
        <f t="shared" si="214"/>
        <v>0</v>
      </c>
      <c r="F2261" s="890">
        <f>IF(A2261="Insert Room Name First",0,ROUND(E2261/VLOOKUP(A2261,'Teaching Areas'!$A$2:$B$15,2,FALSE),0))</f>
        <v>0</v>
      </c>
      <c r="G2261" s="891"/>
      <c r="H2261" s="890" t="str">
        <f t="shared" si="215"/>
        <v/>
      </c>
      <c r="I2261" s="983"/>
      <c r="J2261" s="923"/>
      <c r="K2261" s="922"/>
      <c r="L2261" s="922"/>
      <c r="M2261" s="922"/>
      <c r="N2261" s="924"/>
      <c r="O2261" s="926"/>
      <c r="P2261" s="926"/>
      <c r="Q2261" s="926"/>
      <c r="R2261" s="926"/>
      <c r="S2261" s="926"/>
      <c r="T2261" s="926"/>
      <c r="U2261" s="926"/>
      <c r="V2261" s="926"/>
      <c r="W2261" s="926"/>
      <c r="X2261" s="926"/>
      <c r="Y2261" s="926"/>
      <c r="Z2261" s="926"/>
      <c r="AA2261" s="926"/>
      <c r="AB2261" s="926"/>
      <c r="AC2261" s="926"/>
      <c r="AD2261" s="926"/>
      <c r="AE2261" s="926"/>
    </row>
    <row r="2262" spans="1:31" ht="15" hidden="1" customHeight="1" thickBot="1" x14ac:dyDescent="0.25">
      <c r="A2262" s="1032" t="str">
        <f t="shared" si="216"/>
        <v>Insert Room Name First</v>
      </c>
      <c r="B2262" s="938"/>
      <c r="C2262" s="891"/>
      <c r="D2262" s="891"/>
      <c r="E2262" s="984">
        <f t="shared" si="214"/>
        <v>0</v>
      </c>
      <c r="F2262" s="890">
        <f>IF(A2262="Insert Room Name First",0,ROUND(E2262/VLOOKUP(A2262,'Teaching Areas'!$A$2:$B$15,2,FALSE),0))</f>
        <v>0</v>
      </c>
      <c r="G2262" s="891"/>
      <c r="H2262" s="890" t="str">
        <f t="shared" si="215"/>
        <v/>
      </c>
      <c r="I2262" s="983"/>
      <c r="J2262" s="923"/>
      <c r="K2262" s="922"/>
      <c r="L2262" s="922"/>
      <c r="M2262" s="922"/>
      <c r="N2262" s="924"/>
      <c r="O2262" s="926"/>
      <c r="P2262" s="926"/>
      <c r="Q2262" s="926"/>
      <c r="R2262" s="926"/>
      <c r="S2262" s="926"/>
      <c r="T2262" s="926"/>
      <c r="U2262" s="926"/>
      <c r="V2262" s="926"/>
      <c r="W2262" s="926"/>
      <c r="X2262" s="926"/>
      <c r="Y2262" s="926"/>
      <c r="Z2262" s="926"/>
      <c r="AA2262" s="926"/>
      <c r="AB2262" s="926"/>
      <c r="AC2262" s="926"/>
      <c r="AD2262" s="926"/>
      <c r="AE2262" s="926"/>
    </row>
    <row r="2263" spans="1:31" ht="15" hidden="1" customHeight="1" thickBot="1" x14ac:dyDescent="0.25">
      <c r="A2263" s="1032" t="str">
        <f t="shared" si="216"/>
        <v>Insert Room Name First</v>
      </c>
      <c r="B2263" s="938"/>
      <c r="C2263" s="891"/>
      <c r="D2263" s="891"/>
      <c r="E2263" s="984">
        <f t="shared" si="214"/>
        <v>0</v>
      </c>
      <c r="F2263" s="890">
        <f>IF(A2263="Insert Room Name First",0,ROUND(E2263/VLOOKUP(A2263,'Teaching Areas'!$A$2:$B$15,2,FALSE),0))</f>
        <v>0</v>
      </c>
      <c r="G2263" s="891"/>
      <c r="H2263" s="890" t="str">
        <f t="shared" si="215"/>
        <v/>
      </c>
      <c r="I2263" s="983"/>
      <c r="J2263" s="923"/>
      <c r="K2263" s="922"/>
      <c r="L2263" s="922"/>
      <c r="M2263" s="922"/>
      <c r="N2263" s="924"/>
      <c r="O2263" s="926"/>
      <c r="P2263" s="926"/>
      <c r="Q2263" s="926"/>
      <c r="R2263" s="926"/>
      <c r="S2263" s="926"/>
      <c r="T2263" s="926"/>
      <c r="U2263" s="926"/>
      <c r="V2263" s="926"/>
      <c r="W2263" s="926"/>
      <c r="X2263" s="926"/>
      <c r="Y2263" s="926"/>
      <c r="Z2263" s="926"/>
      <c r="AA2263" s="926"/>
      <c r="AB2263" s="926"/>
      <c r="AC2263" s="926"/>
      <c r="AD2263" s="926"/>
      <c r="AE2263" s="926"/>
    </row>
    <row r="2264" spans="1:31" ht="15" hidden="1" customHeight="1" thickBot="1" x14ac:dyDescent="0.25">
      <c r="A2264" s="1032" t="str">
        <f t="shared" si="216"/>
        <v>Insert Room Name First</v>
      </c>
      <c r="B2264" s="938"/>
      <c r="C2264" s="891"/>
      <c r="D2264" s="891"/>
      <c r="E2264" s="984">
        <f t="shared" si="214"/>
        <v>0</v>
      </c>
      <c r="F2264" s="890">
        <f>IF(A2264="Insert Room Name First",0,ROUND(E2264/VLOOKUP(A2264,'Teaching Areas'!$A$2:$B$15,2,FALSE),0))</f>
        <v>0</v>
      </c>
      <c r="G2264" s="891"/>
      <c r="H2264" s="890" t="str">
        <f t="shared" si="215"/>
        <v/>
      </c>
      <c r="I2264" s="983"/>
      <c r="J2264" s="923"/>
      <c r="K2264" s="922"/>
      <c r="L2264" s="922"/>
      <c r="M2264" s="922"/>
      <c r="N2264" s="924"/>
      <c r="O2264" s="926"/>
      <c r="P2264" s="926"/>
      <c r="Q2264" s="926"/>
      <c r="R2264" s="926"/>
      <c r="S2264" s="926"/>
      <c r="T2264" s="926"/>
      <c r="U2264" s="926"/>
      <c r="V2264" s="926"/>
      <c r="W2264" s="926"/>
      <c r="X2264" s="926"/>
      <c r="Y2264" s="926"/>
      <c r="Z2264" s="926"/>
      <c r="AA2264" s="926"/>
      <c r="AB2264" s="926"/>
      <c r="AC2264" s="926"/>
      <c r="AD2264" s="926"/>
      <c r="AE2264" s="926"/>
    </row>
    <row r="2265" spans="1:31" ht="15" hidden="1" customHeight="1" thickBot="1" x14ac:dyDescent="0.25">
      <c r="A2265" s="1032" t="str">
        <f t="shared" si="216"/>
        <v>Insert Room Name First</v>
      </c>
      <c r="B2265" s="939"/>
      <c r="C2265" s="891"/>
      <c r="D2265" s="891"/>
      <c r="E2265" s="984">
        <f t="shared" si="214"/>
        <v>0</v>
      </c>
      <c r="F2265" s="890">
        <f>IF(A2265="Insert Room Name First",0,ROUND(E2265/VLOOKUP(A2265,'Teaching Areas'!$A$2:$B$15,2,FALSE),0))</f>
        <v>0</v>
      </c>
      <c r="G2265" s="892"/>
      <c r="H2265" s="890" t="str">
        <f t="shared" si="215"/>
        <v/>
      </c>
      <c r="I2265" s="985"/>
      <c r="J2265" s="923"/>
      <c r="K2265" s="922"/>
      <c r="L2265" s="922"/>
      <c r="M2265" s="922"/>
      <c r="N2265" s="924"/>
      <c r="O2265" s="926"/>
      <c r="P2265" s="926"/>
      <c r="Q2265" s="926"/>
      <c r="R2265" s="926"/>
      <c r="S2265" s="926"/>
      <c r="T2265" s="926"/>
      <c r="U2265" s="926"/>
      <c r="V2265" s="926"/>
      <c r="W2265" s="926"/>
      <c r="X2265" s="926"/>
      <c r="Y2265" s="926"/>
      <c r="Z2265" s="926"/>
      <c r="AA2265" s="926"/>
      <c r="AB2265" s="926"/>
      <c r="AC2265" s="926"/>
      <c r="AD2265" s="926"/>
      <c r="AE2265" s="926"/>
    </row>
    <row r="2266" spans="1:31" ht="15" hidden="1" customHeight="1" thickBot="1" x14ac:dyDescent="0.25">
      <c r="A2266" s="1032" t="str">
        <f t="shared" si="216"/>
        <v>Insert Room Name First</v>
      </c>
      <c r="B2266" s="939"/>
      <c r="C2266" s="891"/>
      <c r="D2266" s="891"/>
      <c r="E2266" s="984">
        <f t="shared" si="214"/>
        <v>0</v>
      </c>
      <c r="F2266" s="890">
        <f>IF(A2266="Insert Room Name First",0,ROUND(E2266/VLOOKUP(A2266,'Teaching Areas'!$A$2:$B$15,2,FALSE),0))</f>
        <v>0</v>
      </c>
      <c r="G2266" s="892"/>
      <c r="H2266" s="890" t="str">
        <f t="shared" si="215"/>
        <v/>
      </c>
      <c r="I2266" s="985"/>
      <c r="J2266" s="923"/>
      <c r="K2266" s="922"/>
      <c r="L2266" s="922"/>
      <c r="M2266" s="922"/>
      <c r="N2266" s="924"/>
      <c r="O2266" s="926"/>
      <c r="P2266" s="926"/>
      <c r="Q2266" s="926"/>
      <c r="R2266" s="926"/>
      <c r="S2266" s="926"/>
      <c r="T2266" s="926"/>
      <c r="U2266" s="926"/>
      <c r="V2266" s="926"/>
      <c r="W2266" s="926"/>
      <c r="X2266" s="926"/>
      <c r="Y2266" s="926"/>
      <c r="Z2266" s="926"/>
      <c r="AA2266" s="926"/>
      <c r="AB2266" s="926"/>
      <c r="AC2266" s="926"/>
      <c r="AD2266" s="926"/>
      <c r="AE2266" s="926"/>
    </row>
    <row r="2267" spans="1:31" ht="15" hidden="1" customHeight="1" thickBot="1" x14ac:dyDescent="0.25">
      <c r="A2267" s="1032" t="str">
        <f t="shared" si="216"/>
        <v>Insert Room Name First</v>
      </c>
      <c r="B2267" s="938"/>
      <c r="C2267" s="891"/>
      <c r="D2267" s="891"/>
      <c r="E2267" s="984">
        <f t="shared" si="214"/>
        <v>0</v>
      </c>
      <c r="F2267" s="890">
        <f>IF(A2267="Insert Room Name First",0,ROUND(E2267/VLOOKUP(A2267,'Teaching Areas'!$A$2:$B$15,2,FALSE),0))</f>
        <v>0</v>
      </c>
      <c r="G2267" s="891"/>
      <c r="H2267" s="890" t="str">
        <f t="shared" si="215"/>
        <v/>
      </c>
      <c r="I2267" s="983"/>
      <c r="J2267" s="923"/>
      <c r="K2267" s="922"/>
      <c r="L2267" s="922"/>
      <c r="M2267" s="922"/>
      <c r="N2267" s="924"/>
      <c r="O2267" s="926"/>
      <c r="P2267" s="926"/>
      <c r="Q2267" s="926"/>
      <c r="R2267" s="926"/>
      <c r="S2267" s="926"/>
      <c r="T2267" s="926"/>
      <c r="U2267" s="926"/>
      <c r="V2267" s="926"/>
      <c r="W2267" s="926"/>
      <c r="X2267" s="926"/>
      <c r="Y2267" s="926"/>
      <c r="Z2267" s="926"/>
      <c r="AA2267" s="926"/>
      <c r="AB2267" s="926"/>
      <c r="AC2267" s="926"/>
      <c r="AD2267" s="926"/>
      <c r="AE2267" s="926"/>
    </row>
    <row r="2268" spans="1:31" ht="15" hidden="1" customHeight="1" thickBot="1" x14ac:dyDescent="0.25">
      <c r="A2268" s="1032" t="str">
        <f t="shared" si="216"/>
        <v>Insert Room Name First</v>
      </c>
      <c r="B2268" s="938"/>
      <c r="C2268" s="891"/>
      <c r="D2268" s="891"/>
      <c r="E2268" s="984">
        <f t="shared" si="214"/>
        <v>0</v>
      </c>
      <c r="F2268" s="890">
        <f>IF(A2268="Insert Room Name First",0,ROUND(E2268/VLOOKUP(A2268,'Teaching Areas'!$A$2:$B$15,2,FALSE),0))</f>
        <v>0</v>
      </c>
      <c r="G2268" s="891"/>
      <c r="H2268" s="890" t="str">
        <f t="shared" si="215"/>
        <v/>
      </c>
      <c r="I2268" s="983"/>
      <c r="J2268" s="923"/>
      <c r="K2268" s="922"/>
      <c r="L2268" s="922"/>
      <c r="M2268" s="922"/>
      <c r="N2268" s="924"/>
      <c r="O2268" s="926"/>
      <c r="P2268" s="926"/>
      <c r="Q2268" s="926"/>
      <c r="R2268" s="926"/>
      <c r="S2268" s="926"/>
      <c r="T2268" s="926"/>
      <c r="U2268" s="926"/>
      <c r="V2268" s="926"/>
      <c r="W2268" s="926"/>
      <c r="X2268" s="926"/>
      <c r="Y2268" s="926"/>
      <c r="Z2268" s="926"/>
      <c r="AA2268" s="926"/>
      <c r="AB2268" s="926"/>
      <c r="AC2268" s="926"/>
      <c r="AD2268" s="926"/>
      <c r="AE2268" s="926"/>
    </row>
    <row r="2269" spans="1:31" ht="15" hidden="1" customHeight="1" thickBot="1" x14ac:dyDescent="0.25">
      <c r="A2269" s="1032" t="str">
        <f t="shared" si="216"/>
        <v>Insert Room Name First</v>
      </c>
      <c r="B2269" s="938"/>
      <c r="C2269" s="891"/>
      <c r="D2269" s="891"/>
      <c r="E2269" s="984">
        <f t="shared" si="214"/>
        <v>0</v>
      </c>
      <c r="F2269" s="890">
        <f>IF(A2269="Insert Room Name First",0,ROUND(E2269/VLOOKUP(A2269,'Teaching Areas'!$A$2:$B$15,2,FALSE),0))</f>
        <v>0</v>
      </c>
      <c r="G2269" s="891"/>
      <c r="H2269" s="890" t="str">
        <f t="shared" si="215"/>
        <v/>
      </c>
      <c r="I2269" s="983"/>
      <c r="J2269" s="923"/>
      <c r="K2269" s="922"/>
      <c r="L2269" s="922"/>
      <c r="M2269" s="922"/>
      <c r="N2269" s="924"/>
      <c r="O2269" s="926"/>
      <c r="P2269" s="926"/>
      <c r="Q2269" s="926"/>
      <c r="R2269" s="926"/>
      <c r="S2269" s="926"/>
      <c r="T2269" s="926"/>
      <c r="U2269" s="926"/>
      <c r="V2269" s="926"/>
      <c r="W2269" s="926"/>
      <c r="X2269" s="926"/>
      <c r="Y2269" s="926"/>
      <c r="Z2269" s="926"/>
      <c r="AA2269" s="926"/>
      <c r="AB2269" s="926"/>
      <c r="AC2269" s="926"/>
      <c r="AD2269" s="926"/>
      <c r="AE2269" s="926"/>
    </row>
    <row r="2270" spans="1:31" ht="15" hidden="1" customHeight="1" thickBot="1" x14ac:dyDescent="0.25">
      <c r="A2270" s="1032" t="str">
        <f t="shared" si="216"/>
        <v>Insert Room Name First</v>
      </c>
      <c r="B2270" s="938"/>
      <c r="C2270" s="891"/>
      <c r="D2270" s="891"/>
      <c r="E2270" s="984">
        <f t="shared" si="214"/>
        <v>0</v>
      </c>
      <c r="F2270" s="890">
        <f>IF(A2270="Insert Room Name First",0,ROUND(E2270/VLOOKUP(A2270,'Teaching Areas'!$A$2:$B$15,2,FALSE),0))</f>
        <v>0</v>
      </c>
      <c r="G2270" s="891"/>
      <c r="H2270" s="890" t="str">
        <f t="shared" si="215"/>
        <v/>
      </c>
      <c r="I2270" s="983"/>
      <c r="J2270" s="923"/>
      <c r="K2270" s="922"/>
      <c r="L2270" s="922"/>
      <c r="M2270" s="922"/>
      <c r="N2270" s="924"/>
      <c r="O2270" s="926"/>
      <c r="P2270" s="926"/>
      <c r="Q2270" s="926"/>
      <c r="R2270" s="926"/>
      <c r="S2270" s="926"/>
      <c r="T2270" s="926"/>
      <c r="U2270" s="926"/>
      <c r="V2270" s="926"/>
      <c r="W2270" s="926"/>
      <c r="X2270" s="926"/>
      <c r="Y2270" s="926"/>
      <c r="Z2270" s="926"/>
      <c r="AA2270" s="926"/>
      <c r="AB2270" s="926"/>
      <c r="AC2270" s="926"/>
      <c r="AD2270" s="926"/>
      <c r="AE2270" s="926"/>
    </row>
    <row r="2271" spans="1:31" ht="15" hidden="1" customHeight="1" thickBot="1" x14ac:dyDescent="0.25">
      <c r="A2271" s="1032" t="str">
        <f t="shared" si="216"/>
        <v>Insert Room Name First</v>
      </c>
      <c r="B2271" s="938"/>
      <c r="C2271" s="891"/>
      <c r="D2271" s="891"/>
      <c r="E2271" s="984">
        <f t="shared" si="214"/>
        <v>0</v>
      </c>
      <c r="F2271" s="890">
        <f>IF(A2271="Insert Room Name First",0,ROUND(E2271/VLOOKUP(A2271,'Teaching Areas'!$A$2:$B$15,2,FALSE),0))</f>
        <v>0</v>
      </c>
      <c r="G2271" s="891"/>
      <c r="H2271" s="890" t="str">
        <f t="shared" si="215"/>
        <v/>
      </c>
      <c r="I2271" s="983"/>
      <c r="J2271" s="923"/>
      <c r="K2271" s="922"/>
      <c r="L2271" s="922"/>
      <c r="M2271" s="922"/>
      <c r="N2271" s="924"/>
      <c r="O2271" s="926"/>
      <c r="P2271" s="926"/>
      <c r="Q2271" s="926"/>
      <c r="R2271" s="926"/>
      <c r="S2271" s="926"/>
      <c r="T2271" s="926"/>
      <c r="U2271" s="926"/>
      <c r="V2271" s="926"/>
      <c r="W2271" s="926"/>
      <c r="X2271" s="926"/>
      <c r="Y2271" s="926"/>
      <c r="Z2271" s="926"/>
      <c r="AA2271" s="926"/>
      <c r="AB2271" s="926"/>
      <c r="AC2271" s="926"/>
      <c r="AD2271" s="926"/>
      <c r="AE2271" s="926"/>
    </row>
    <row r="2272" spans="1:31" ht="15" hidden="1" customHeight="1" thickBot="1" x14ac:dyDescent="0.25">
      <c r="A2272" s="1032" t="str">
        <f t="shared" si="216"/>
        <v>Insert Room Name First</v>
      </c>
      <c r="B2272" s="938"/>
      <c r="C2272" s="891"/>
      <c r="D2272" s="891"/>
      <c r="E2272" s="984">
        <f t="shared" si="214"/>
        <v>0</v>
      </c>
      <c r="F2272" s="890">
        <f>IF(A2272="Insert Room Name First",0,ROUND(E2272/VLOOKUP(A2272,'Teaching Areas'!$A$2:$B$15,2,FALSE),0))</f>
        <v>0</v>
      </c>
      <c r="G2272" s="891"/>
      <c r="H2272" s="890" t="str">
        <f t="shared" si="215"/>
        <v/>
      </c>
      <c r="I2272" s="983"/>
      <c r="J2272" s="923"/>
      <c r="K2272" s="922"/>
      <c r="L2272" s="922"/>
      <c r="M2272" s="922"/>
      <c r="N2272" s="924"/>
      <c r="O2272" s="926"/>
      <c r="P2272" s="926"/>
      <c r="Q2272" s="926"/>
      <c r="R2272" s="926"/>
      <c r="S2272" s="926"/>
      <c r="T2272" s="926"/>
      <c r="U2272" s="926"/>
      <c r="V2272" s="926"/>
      <c r="W2272" s="926"/>
      <c r="X2272" s="926"/>
      <c r="Y2272" s="926"/>
      <c r="Z2272" s="926"/>
      <c r="AA2272" s="926"/>
      <c r="AB2272" s="926"/>
      <c r="AC2272" s="926"/>
      <c r="AD2272" s="926"/>
      <c r="AE2272" s="926"/>
    </row>
    <row r="2273" spans="1:31" ht="15" hidden="1" customHeight="1" thickBot="1" x14ac:dyDescent="0.25">
      <c r="A2273" s="1032" t="str">
        <f t="shared" si="216"/>
        <v>Insert Room Name First</v>
      </c>
      <c r="B2273" s="938"/>
      <c r="C2273" s="891"/>
      <c r="D2273" s="891"/>
      <c r="E2273" s="984">
        <f t="shared" si="214"/>
        <v>0</v>
      </c>
      <c r="F2273" s="890">
        <f>IF(A2273="Insert Room Name First",0,ROUND(E2273/VLOOKUP(A2273,'Teaching Areas'!$A$2:$B$15,2,FALSE),0))</f>
        <v>0</v>
      </c>
      <c r="G2273" s="891"/>
      <c r="H2273" s="890" t="str">
        <f t="shared" si="215"/>
        <v/>
      </c>
      <c r="I2273" s="983"/>
      <c r="J2273" s="923"/>
      <c r="K2273" s="922"/>
      <c r="L2273" s="922"/>
      <c r="M2273" s="922"/>
      <c r="N2273" s="924"/>
      <c r="O2273" s="926"/>
      <c r="P2273" s="926"/>
      <c r="Q2273" s="926"/>
      <c r="R2273" s="926"/>
      <c r="S2273" s="926"/>
      <c r="T2273" s="926"/>
      <c r="U2273" s="926"/>
      <c r="V2273" s="926"/>
      <c r="W2273" s="926"/>
      <c r="X2273" s="926"/>
      <c r="Y2273" s="926"/>
      <c r="Z2273" s="926"/>
      <c r="AA2273" s="926"/>
      <c r="AB2273" s="926"/>
      <c r="AC2273" s="926"/>
      <c r="AD2273" s="926"/>
      <c r="AE2273" s="926"/>
    </row>
    <row r="2274" spans="1:31" ht="15" hidden="1" customHeight="1" thickBot="1" x14ac:dyDescent="0.25">
      <c r="A2274" s="1032" t="str">
        <f t="shared" si="216"/>
        <v>Insert Room Name First</v>
      </c>
      <c r="B2274" s="938"/>
      <c r="C2274" s="891"/>
      <c r="D2274" s="891"/>
      <c r="E2274" s="984">
        <f t="shared" si="214"/>
        <v>0</v>
      </c>
      <c r="F2274" s="890">
        <f>IF(A2274="Insert Room Name First",0,ROUND(E2274/VLOOKUP(A2274,'Teaching Areas'!$A$2:$B$15,2,FALSE),0))</f>
        <v>0</v>
      </c>
      <c r="G2274" s="891"/>
      <c r="H2274" s="890" t="str">
        <f t="shared" si="215"/>
        <v/>
      </c>
      <c r="I2274" s="983"/>
      <c r="J2274" s="923"/>
      <c r="K2274" s="922"/>
      <c r="L2274" s="922"/>
      <c r="M2274" s="922"/>
      <c r="N2274" s="924"/>
      <c r="O2274" s="926"/>
      <c r="P2274" s="926"/>
      <c r="Q2274" s="926"/>
      <c r="R2274" s="926"/>
      <c r="S2274" s="926"/>
      <c r="T2274" s="926"/>
      <c r="U2274" s="926"/>
      <c r="V2274" s="926"/>
      <c r="W2274" s="926"/>
      <c r="X2274" s="926"/>
      <c r="Y2274" s="926"/>
      <c r="Z2274" s="926"/>
      <c r="AA2274" s="926"/>
      <c r="AB2274" s="926"/>
      <c r="AC2274" s="926"/>
      <c r="AD2274" s="926"/>
      <c r="AE2274" s="926"/>
    </row>
    <row r="2275" spans="1:31" ht="15" hidden="1" customHeight="1" thickBot="1" x14ac:dyDescent="0.25">
      <c r="A2275" s="1032" t="str">
        <f t="shared" si="216"/>
        <v>Insert Room Name First</v>
      </c>
      <c r="B2275" s="938"/>
      <c r="C2275" s="891"/>
      <c r="D2275" s="891"/>
      <c r="E2275" s="984">
        <f t="shared" si="214"/>
        <v>0</v>
      </c>
      <c r="F2275" s="890">
        <f>IF(A2275="Insert Room Name First",0,ROUND(E2275/VLOOKUP(A2275,'Teaching Areas'!$A$2:$B$15,2,FALSE),0))</f>
        <v>0</v>
      </c>
      <c r="G2275" s="891"/>
      <c r="H2275" s="890" t="str">
        <f t="shared" si="215"/>
        <v/>
      </c>
      <c r="I2275" s="983"/>
      <c r="J2275" s="923"/>
      <c r="K2275" s="922"/>
      <c r="L2275" s="922"/>
      <c r="M2275" s="922"/>
      <c r="N2275" s="924"/>
      <c r="O2275" s="926"/>
      <c r="P2275" s="926"/>
      <c r="Q2275" s="926"/>
      <c r="R2275" s="926"/>
      <c r="S2275" s="926"/>
      <c r="T2275" s="926"/>
      <c r="U2275" s="926"/>
      <c r="V2275" s="926"/>
      <c r="W2275" s="926"/>
      <c r="X2275" s="926"/>
      <c r="Y2275" s="926"/>
      <c r="Z2275" s="926"/>
      <c r="AA2275" s="926"/>
      <c r="AB2275" s="926"/>
      <c r="AC2275" s="926"/>
      <c r="AD2275" s="926"/>
      <c r="AE2275" s="926"/>
    </row>
    <row r="2276" spans="1:31" ht="15" hidden="1" customHeight="1" thickBot="1" x14ac:dyDescent="0.25">
      <c r="A2276" s="1032" t="str">
        <f t="shared" si="216"/>
        <v>Insert Room Name First</v>
      </c>
      <c r="B2276" s="938"/>
      <c r="C2276" s="891"/>
      <c r="D2276" s="891"/>
      <c r="E2276" s="984">
        <f t="shared" si="214"/>
        <v>0</v>
      </c>
      <c r="F2276" s="890">
        <f>IF(A2276="Insert Room Name First",0,ROUND(E2276/VLOOKUP(A2276,'Teaching Areas'!$A$2:$B$15,2,FALSE),0))</f>
        <v>0</v>
      </c>
      <c r="G2276" s="891"/>
      <c r="H2276" s="890" t="str">
        <f t="shared" si="215"/>
        <v/>
      </c>
      <c r="I2276" s="983"/>
      <c r="J2276" s="923"/>
      <c r="K2276" s="922"/>
      <c r="L2276" s="922"/>
      <c r="M2276" s="922"/>
      <c r="N2276" s="924"/>
      <c r="O2276" s="926"/>
      <c r="P2276" s="926"/>
      <c r="Q2276" s="926"/>
      <c r="R2276" s="926"/>
      <c r="S2276" s="926"/>
      <c r="T2276" s="926"/>
      <c r="U2276" s="926"/>
      <c r="V2276" s="926"/>
      <c r="W2276" s="926"/>
      <c r="X2276" s="926"/>
      <c r="Y2276" s="926"/>
      <c r="Z2276" s="926"/>
      <c r="AA2276" s="926"/>
      <c r="AB2276" s="926"/>
      <c r="AC2276" s="926"/>
      <c r="AD2276" s="926"/>
      <c r="AE2276" s="926"/>
    </row>
    <row r="2277" spans="1:31" ht="15" hidden="1" customHeight="1" thickBot="1" x14ac:dyDescent="0.25">
      <c r="A2277" s="1032" t="str">
        <f t="shared" si="216"/>
        <v>Insert Room Name First</v>
      </c>
      <c r="B2277" s="938"/>
      <c r="C2277" s="891"/>
      <c r="D2277" s="891"/>
      <c r="E2277" s="984">
        <f t="shared" si="214"/>
        <v>0</v>
      </c>
      <c r="F2277" s="890">
        <f>IF(A2277="Insert Room Name First",0,ROUND(E2277/VLOOKUP(A2277,'Teaching Areas'!$A$2:$B$15,2,FALSE),0))</f>
        <v>0</v>
      </c>
      <c r="G2277" s="891"/>
      <c r="H2277" s="890" t="str">
        <f t="shared" si="215"/>
        <v/>
      </c>
      <c r="I2277" s="983"/>
      <c r="J2277" s="923"/>
      <c r="K2277" s="922"/>
      <c r="L2277" s="922"/>
      <c r="M2277" s="922"/>
      <c r="N2277" s="924"/>
      <c r="O2277" s="926"/>
      <c r="P2277" s="926"/>
      <c r="Q2277" s="926"/>
      <c r="R2277" s="926"/>
      <c r="S2277" s="926"/>
      <c r="T2277" s="926"/>
      <c r="U2277" s="926"/>
      <c r="V2277" s="926"/>
      <c r="W2277" s="926"/>
      <c r="X2277" s="926"/>
      <c r="Y2277" s="926"/>
      <c r="Z2277" s="926"/>
      <c r="AA2277" s="926"/>
      <c r="AB2277" s="926"/>
      <c r="AC2277" s="926"/>
      <c r="AD2277" s="926"/>
      <c r="AE2277" s="926"/>
    </row>
    <row r="2278" spans="1:31" ht="15" hidden="1" customHeight="1" thickBot="1" x14ac:dyDescent="0.25">
      <c r="A2278" s="1032" t="str">
        <f t="shared" si="216"/>
        <v>Insert Room Name First</v>
      </c>
      <c r="B2278" s="938"/>
      <c r="C2278" s="891"/>
      <c r="D2278" s="891"/>
      <c r="E2278" s="984">
        <f t="shared" si="214"/>
        <v>0</v>
      </c>
      <c r="F2278" s="890">
        <f>IF(A2278="Insert Room Name First",0,ROUND(E2278/VLOOKUP(A2278,'Teaching Areas'!$A$2:$B$15,2,FALSE),0))</f>
        <v>0</v>
      </c>
      <c r="G2278" s="891"/>
      <c r="H2278" s="890" t="str">
        <f t="shared" si="215"/>
        <v/>
      </c>
      <c r="I2278" s="983"/>
      <c r="J2278" s="923"/>
      <c r="K2278" s="922"/>
      <c r="L2278" s="922"/>
      <c r="M2278" s="922"/>
      <c r="N2278" s="924"/>
      <c r="O2278" s="926"/>
      <c r="P2278" s="926"/>
      <c r="Q2278" s="926"/>
      <c r="R2278" s="926"/>
      <c r="S2278" s="926"/>
      <c r="T2278" s="926"/>
      <c r="U2278" s="926"/>
      <c r="V2278" s="926"/>
      <c r="W2278" s="926"/>
      <c r="X2278" s="926"/>
      <c r="Y2278" s="926"/>
      <c r="Z2278" s="926"/>
      <c r="AA2278" s="926"/>
      <c r="AB2278" s="926"/>
      <c r="AC2278" s="926"/>
      <c r="AD2278" s="926"/>
      <c r="AE2278" s="926"/>
    </row>
    <row r="2279" spans="1:31" ht="15" hidden="1" customHeight="1" thickBot="1" x14ac:dyDescent="0.25">
      <c r="A2279" s="1032" t="str">
        <f t="shared" si="216"/>
        <v>Insert Room Name First</v>
      </c>
      <c r="B2279" s="938"/>
      <c r="C2279" s="891"/>
      <c r="D2279" s="891"/>
      <c r="E2279" s="984">
        <f t="shared" si="214"/>
        <v>0</v>
      </c>
      <c r="F2279" s="890">
        <f>IF(A2279="Insert Room Name First",0,ROUND(E2279/VLOOKUP(A2279,'Teaching Areas'!$A$2:$B$15,2,FALSE),0))</f>
        <v>0</v>
      </c>
      <c r="G2279" s="891"/>
      <c r="H2279" s="890" t="str">
        <f t="shared" si="215"/>
        <v/>
      </c>
      <c r="I2279" s="983"/>
      <c r="J2279" s="923"/>
      <c r="K2279" s="922"/>
      <c r="L2279" s="922"/>
      <c r="M2279" s="922"/>
      <c r="N2279" s="924"/>
      <c r="O2279" s="926"/>
      <c r="P2279" s="926"/>
      <c r="Q2279" s="926"/>
      <c r="R2279" s="926"/>
      <c r="S2279" s="926"/>
      <c r="T2279" s="926"/>
      <c r="U2279" s="926"/>
      <c r="V2279" s="926"/>
      <c r="W2279" s="926"/>
      <c r="X2279" s="926"/>
      <c r="Y2279" s="926"/>
      <c r="Z2279" s="926"/>
      <c r="AA2279" s="926"/>
      <c r="AB2279" s="926"/>
      <c r="AC2279" s="926"/>
      <c r="AD2279" s="926"/>
      <c r="AE2279" s="926"/>
    </row>
    <row r="2280" spans="1:31" ht="15" hidden="1" customHeight="1" thickBot="1" x14ac:dyDescent="0.25">
      <c r="A2280" s="1032" t="str">
        <f t="shared" si="216"/>
        <v>Insert Room Name First</v>
      </c>
      <c r="B2280" s="938"/>
      <c r="C2280" s="891"/>
      <c r="D2280" s="891"/>
      <c r="E2280" s="984">
        <f t="shared" si="214"/>
        <v>0</v>
      </c>
      <c r="F2280" s="890">
        <f>IF(A2280="Insert Room Name First",0,ROUND(E2280/VLOOKUP(A2280,'Teaching Areas'!$A$2:$B$15,2,FALSE),0))</f>
        <v>0</v>
      </c>
      <c r="G2280" s="891"/>
      <c r="H2280" s="890" t="str">
        <f t="shared" si="215"/>
        <v/>
      </c>
      <c r="I2280" s="983"/>
      <c r="J2280" s="923"/>
      <c r="K2280" s="922"/>
      <c r="L2280" s="922"/>
      <c r="M2280" s="922"/>
      <c r="N2280" s="924"/>
      <c r="O2280" s="926"/>
      <c r="P2280" s="926"/>
      <c r="Q2280" s="926"/>
      <c r="R2280" s="926"/>
      <c r="S2280" s="926"/>
      <c r="T2280" s="926"/>
      <c r="U2280" s="926"/>
      <c r="V2280" s="926"/>
      <c r="W2280" s="926"/>
      <c r="X2280" s="926"/>
      <c r="Y2280" s="926"/>
      <c r="Z2280" s="926"/>
      <c r="AA2280" s="926"/>
      <c r="AB2280" s="926"/>
      <c r="AC2280" s="926"/>
      <c r="AD2280" s="926"/>
      <c r="AE2280" s="926"/>
    </row>
    <row r="2281" spans="1:31" ht="15" hidden="1" customHeight="1" thickBot="1" x14ac:dyDescent="0.25">
      <c r="A2281" s="1032" t="str">
        <f t="shared" si="216"/>
        <v>Insert Room Name First</v>
      </c>
      <c r="B2281" s="938"/>
      <c r="C2281" s="891"/>
      <c r="D2281" s="891"/>
      <c r="E2281" s="984">
        <f t="shared" si="214"/>
        <v>0</v>
      </c>
      <c r="F2281" s="890">
        <f>IF(A2281="Insert Room Name First",0,ROUND(E2281/VLOOKUP(A2281,'Teaching Areas'!$A$2:$B$15,2,FALSE),0))</f>
        <v>0</v>
      </c>
      <c r="G2281" s="891"/>
      <c r="H2281" s="890" t="str">
        <f t="shared" si="215"/>
        <v/>
      </c>
      <c r="I2281" s="983"/>
      <c r="J2281" s="923"/>
      <c r="K2281" s="922"/>
      <c r="L2281" s="922"/>
      <c r="M2281" s="922"/>
      <c r="N2281" s="924"/>
      <c r="O2281" s="926"/>
      <c r="P2281" s="926"/>
      <c r="Q2281" s="926"/>
      <c r="R2281" s="926"/>
      <c r="S2281" s="926"/>
      <c r="T2281" s="926"/>
      <c r="U2281" s="926"/>
      <c r="V2281" s="926"/>
      <c r="W2281" s="926"/>
      <c r="X2281" s="926"/>
      <c r="Y2281" s="926"/>
      <c r="Z2281" s="926"/>
      <c r="AA2281" s="926"/>
      <c r="AB2281" s="926"/>
      <c r="AC2281" s="926"/>
      <c r="AD2281" s="926"/>
      <c r="AE2281" s="926"/>
    </row>
    <row r="2282" spans="1:31" ht="15" hidden="1" customHeight="1" thickBot="1" x14ac:dyDescent="0.25">
      <c r="A2282" s="1032" t="str">
        <f t="shared" si="216"/>
        <v>Insert Room Name First</v>
      </c>
      <c r="B2282" s="938"/>
      <c r="C2282" s="891"/>
      <c r="D2282" s="891"/>
      <c r="E2282" s="984">
        <f t="shared" si="214"/>
        <v>0</v>
      </c>
      <c r="F2282" s="890">
        <f>IF(A2282="Insert Room Name First",0,ROUND(E2282/VLOOKUP(A2282,'Teaching Areas'!$A$2:$B$15,2,FALSE),0))</f>
        <v>0</v>
      </c>
      <c r="G2282" s="891"/>
      <c r="H2282" s="890" t="str">
        <f t="shared" si="215"/>
        <v/>
      </c>
      <c r="I2282" s="983"/>
      <c r="J2282" s="923"/>
      <c r="K2282" s="922"/>
      <c r="L2282" s="922"/>
      <c r="M2282" s="922"/>
      <c r="N2282" s="924"/>
      <c r="O2282" s="926"/>
      <c r="P2282" s="926"/>
      <c r="Q2282" s="926"/>
      <c r="R2282" s="926"/>
      <c r="S2282" s="926"/>
      <c r="T2282" s="926"/>
      <c r="U2282" s="926"/>
      <c r="V2282" s="926"/>
      <c r="W2282" s="926"/>
      <c r="X2282" s="926"/>
      <c r="Y2282" s="926"/>
      <c r="Z2282" s="926"/>
      <c r="AA2282" s="926"/>
      <c r="AB2282" s="926"/>
      <c r="AC2282" s="926"/>
      <c r="AD2282" s="926"/>
      <c r="AE2282" s="926"/>
    </row>
    <row r="2283" spans="1:31" ht="15" hidden="1" customHeight="1" thickBot="1" x14ac:dyDescent="0.25">
      <c r="A2283" s="1032" t="str">
        <f t="shared" si="216"/>
        <v>Insert Room Name First</v>
      </c>
      <c r="B2283" s="938"/>
      <c r="C2283" s="891"/>
      <c r="D2283" s="891"/>
      <c r="E2283" s="984">
        <f t="shared" si="214"/>
        <v>0</v>
      </c>
      <c r="F2283" s="890">
        <f>IF(A2283="Insert Room Name First",0,ROUND(E2283/VLOOKUP(A2283,'Teaching Areas'!$A$2:$B$15,2,FALSE),0))</f>
        <v>0</v>
      </c>
      <c r="G2283" s="891"/>
      <c r="H2283" s="890" t="str">
        <f t="shared" si="215"/>
        <v/>
      </c>
      <c r="I2283" s="983"/>
      <c r="J2283" s="923"/>
      <c r="K2283" s="922"/>
      <c r="L2283" s="922"/>
      <c r="M2283" s="922"/>
      <c r="N2283" s="924"/>
      <c r="O2283" s="926"/>
      <c r="P2283" s="926"/>
      <c r="Q2283" s="926"/>
      <c r="R2283" s="926"/>
      <c r="S2283" s="926"/>
      <c r="T2283" s="926"/>
      <c r="U2283" s="926"/>
      <c r="V2283" s="926"/>
      <c r="W2283" s="926"/>
      <c r="X2283" s="926"/>
      <c r="Y2283" s="926"/>
      <c r="Z2283" s="926"/>
      <c r="AA2283" s="926"/>
      <c r="AB2283" s="926"/>
      <c r="AC2283" s="926"/>
      <c r="AD2283" s="926"/>
      <c r="AE2283" s="926"/>
    </row>
    <row r="2284" spans="1:31" ht="15" hidden="1" customHeight="1" thickBot="1" x14ac:dyDescent="0.25">
      <c r="A2284" s="1032" t="str">
        <f t="shared" si="216"/>
        <v>Insert Room Name First</v>
      </c>
      <c r="B2284" s="938"/>
      <c r="C2284" s="891"/>
      <c r="D2284" s="891"/>
      <c r="E2284" s="984">
        <f t="shared" si="214"/>
        <v>0</v>
      </c>
      <c r="F2284" s="890">
        <f>IF(A2284="Insert Room Name First",0,ROUND(E2284/VLOOKUP(A2284,'Teaching Areas'!$A$2:$B$15,2,FALSE),0))</f>
        <v>0</v>
      </c>
      <c r="G2284" s="891"/>
      <c r="H2284" s="890" t="str">
        <f t="shared" si="215"/>
        <v/>
      </c>
      <c r="I2284" s="983"/>
      <c r="J2284" s="923"/>
      <c r="K2284" s="922"/>
      <c r="L2284" s="922"/>
      <c r="M2284" s="922"/>
      <c r="N2284" s="924"/>
      <c r="O2284" s="926"/>
      <c r="P2284" s="926"/>
      <c r="Q2284" s="926"/>
      <c r="R2284" s="926"/>
      <c r="S2284" s="926"/>
      <c r="T2284" s="926"/>
      <c r="U2284" s="926"/>
      <c r="V2284" s="926"/>
      <c r="W2284" s="926"/>
      <c r="X2284" s="926"/>
      <c r="Y2284" s="926"/>
      <c r="Z2284" s="926"/>
      <c r="AA2284" s="926"/>
      <c r="AB2284" s="926"/>
      <c r="AC2284" s="926"/>
      <c r="AD2284" s="926"/>
      <c r="AE2284" s="926"/>
    </row>
    <row r="2285" spans="1:31" ht="15" hidden="1" customHeight="1" thickBot="1" x14ac:dyDescent="0.25">
      <c r="A2285" s="1032" t="str">
        <f t="shared" si="216"/>
        <v>Insert Room Name First</v>
      </c>
      <c r="B2285" s="939"/>
      <c r="C2285" s="891"/>
      <c r="D2285" s="891"/>
      <c r="E2285" s="984">
        <f t="shared" si="214"/>
        <v>0</v>
      </c>
      <c r="F2285" s="890">
        <f>IF(A2285="Insert Room Name First",0,ROUND(E2285/VLOOKUP(A2285,'Teaching Areas'!$A$2:$B$15,2,FALSE),0))</f>
        <v>0</v>
      </c>
      <c r="G2285" s="892"/>
      <c r="H2285" s="890" t="str">
        <f t="shared" si="215"/>
        <v/>
      </c>
      <c r="I2285" s="985"/>
      <c r="J2285" s="923"/>
      <c r="K2285" s="922"/>
      <c r="L2285" s="922"/>
      <c r="M2285" s="922"/>
      <c r="N2285" s="924"/>
      <c r="O2285" s="926"/>
      <c r="P2285" s="926"/>
      <c r="Q2285" s="926"/>
      <c r="R2285" s="926"/>
      <c r="S2285" s="926"/>
      <c r="T2285" s="926"/>
      <c r="U2285" s="926"/>
      <c r="V2285" s="926"/>
      <c r="W2285" s="926"/>
      <c r="X2285" s="926"/>
      <c r="Y2285" s="926"/>
      <c r="Z2285" s="926"/>
      <c r="AA2285" s="926"/>
      <c r="AB2285" s="926"/>
      <c r="AC2285" s="926"/>
      <c r="AD2285" s="926"/>
      <c r="AE2285" s="926"/>
    </row>
    <row r="2286" spans="1:31" ht="15" hidden="1" customHeight="1" thickBot="1" x14ac:dyDescent="0.25">
      <c r="A2286" s="1032" t="str">
        <f t="shared" si="216"/>
        <v>Insert Room Name First</v>
      </c>
      <c r="B2286" s="939"/>
      <c r="C2286" s="891"/>
      <c r="D2286" s="891"/>
      <c r="E2286" s="984">
        <f t="shared" si="214"/>
        <v>0</v>
      </c>
      <c r="F2286" s="890">
        <f>IF(A2286="Insert Room Name First",0,ROUND(E2286/VLOOKUP(A2286,'Teaching Areas'!$A$2:$B$15,2,FALSE),0))</f>
        <v>0</v>
      </c>
      <c r="G2286" s="892"/>
      <c r="H2286" s="890" t="str">
        <f t="shared" si="215"/>
        <v/>
      </c>
      <c r="I2286" s="985"/>
      <c r="J2286" s="923"/>
      <c r="K2286" s="922"/>
      <c r="L2286" s="922"/>
      <c r="M2286" s="922"/>
      <c r="N2286" s="924"/>
      <c r="O2286" s="926"/>
      <c r="P2286" s="926"/>
      <c r="Q2286" s="926"/>
      <c r="R2286" s="926"/>
      <c r="S2286" s="926"/>
      <c r="T2286" s="926"/>
      <c r="U2286" s="926"/>
      <c r="V2286" s="926"/>
      <c r="W2286" s="926"/>
      <c r="X2286" s="926"/>
      <c r="Y2286" s="926"/>
      <c r="Z2286" s="926"/>
      <c r="AA2286" s="926"/>
      <c r="AB2286" s="926"/>
      <c r="AC2286" s="926"/>
      <c r="AD2286" s="926"/>
      <c r="AE2286" s="926"/>
    </row>
    <row r="2287" spans="1:31" ht="15" customHeight="1" thickBot="1" x14ac:dyDescent="0.25">
      <c r="A2287" s="1093" t="str">
        <f t="shared" si="216"/>
        <v>Insert Room Name First</v>
      </c>
      <c r="B2287" s="940"/>
      <c r="C2287" s="930"/>
      <c r="D2287" s="930"/>
      <c r="E2287" s="987">
        <f t="shared" si="214"/>
        <v>0</v>
      </c>
      <c r="F2287" s="890">
        <f>IF(A2287="Insert Room Name First",0,ROUND(E2287/VLOOKUP(A2287,'Teaching Areas'!$A$2:$B$15,2,FALSE),0))</f>
        <v>0</v>
      </c>
      <c r="G2287" s="930"/>
      <c r="H2287" s="890" t="str">
        <f t="shared" si="215"/>
        <v/>
      </c>
      <c r="I2287" s="986"/>
      <c r="J2287" s="931"/>
      <c r="K2287" s="935"/>
      <c r="L2287" s="935"/>
      <c r="M2287" s="935"/>
      <c r="N2287" s="936"/>
      <c r="O2287" s="926"/>
      <c r="P2287" s="926"/>
      <c r="Q2287" s="926"/>
      <c r="R2287" s="926"/>
      <c r="S2287" s="926"/>
      <c r="T2287" s="926"/>
      <c r="U2287" s="926"/>
      <c r="V2287" s="926"/>
      <c r="W2287" s="926"/>
      <c r="X2287" s="926"/>
      <c r="Y2287" s="926"/>
      <c r="Z2287" s="926"/>
      <c r="AA2287" s="926"/>
      <c r="AB2287" s="926"/>
      <c r="AC2287" s="926"/>
      <c r="AD2287" s="926"/>
      <c r="AE2287" s="926"/>
    </row>
    <row r="2288" spans="1:31" ht="18" customHeight="1" thickBot="1" x14ac:dyDescent="0.25">
      <c r="A2288" s="1094" t="s">
        <v>939</v>
      </c>
      <c r="B2288" s="1095">
        <f>COUNTA(B2188:B2287)</f>
        <v>0</v>
      </c>
      <c r="C2288" s="947"/>
      <c r="D2288" s="948" t="s">
        <v>4</v>
      </c>
      <c r="E2288" s="140">
        <f>SUM(E2188:E2287)</f>
        <v>0</v>
      </c>
      <c r="F2288" s="141">
        <f>SUM(F2188:F2287)</f>
        <v>0</v>
      </c>
      <c r="G2288" s="141">
        <f>SUM(G2188:G2287)</f>
        <v>0</v>
      </c>
      <c r="H2288" s="204">
        <f>SUM(H2188:H2287)</f>
        <v>0</v>
      </c>
      <c r="I2288" s="957" t="s">
        <v>838</v>
      </c>
      <c r="J2288" s="84">
        <f>IF(SUM(J2188:J2287)=0,0,AVERAGE(J2188:J2287))</f>
        <v>0</v>
      </c>
      <c r="K2288" s="85">
        <f t="shared" ref="K2288:N2288" si="217">IF(SUM(K2188:K2287)=0,0,AVERAGE(K2188:K2287))</f>
        <v>0</v>
      </c>
      <c r="L2288" s="85">
        <f t="shared" si="217"/>
        <v>0</v>
      </c>
      <c r="M2288" s="85">
        <f t="shared" si="217"/>
        <v>0</v>
      </c>
      <c r="N2288" s="86">
        <f t="shared" si="217"/>
        <v>0</v>
      </c>
      <c r="O2288" s="926"/>
      <c r="P2288" s="926"/>
      <c r="Q2288" s="926"/>
      <c r="R2288" s="926"/>
      <c r="S2288" s="926"/>
      <c r="T2288" s="926"/>
      <c r="U2288" s="926"/>
      <c r="V2288" s="926"/>
      <c r="W2288" s="926"/>
      <c r="X2288" s="926"/>
      <c r="Y2288" s="926"/>
      <c r="Z2288" s="926"/>
      <c r="AA2288" s="926"/>
      <c r="AB2288" s="926"/>
      <c r="AC2288" s="926"/>
      <c r="AD2288" s="926"/>
      <c r="AE2288" s="926"/>
    </row>
    <row r="2289" spans="1:31" ht="12" customHeight="1" thickBot="1" x14ac:dyDescent="0.25">
      <c r="A2289" s="941"/>
      <c r="B2289" s="932"/>
      <c r="C2289" s="932"/>
      <c r="D2289" s="932"/>
      <c r="E2289" s="932"/>
      <c r="F2289" s="932"/>
      <c r="G2289" s="932"/>
      <c r="H2289" s="932"/>
      <c r="I2289" s="932"/>
      <c r="J2289" s="926"/>
      <c r="K2289" s="926"/>
      <c r="L2289" s="926"/>
      <c r="M2289" s="926"/>
      <c r="N2289" s="934"/>
      <c r="O2289" s="926"/>
      <c r="P2289" s="926"/>
      <c r="Q2289" s="926"/>
      <c r="R2289" s="926"/>
      <c r="S2289" s="926"/>
      <c r="T2289" s="926"/>
      <c r="U2289" s="926"/>
      <c r="V2289" s="926"/>
      <c r="W2289" s="926"/>
      <c r="X2289" s="926"/>
      <c r="Y2289" s="926"/>
      <c r="Z2289" s="926"/>
      <c r="AA2289" s="926"/>
      <c r="AB2289" s="926"/>
      <c r="AC2289" s="926"/>
      <c r="AD2289" s="926"/>
      <c r="AE2289" s="926"/>
    </row>
    <row r="2290" spans="1:31" ht="24" customHeight="1" x14ac:dyDescent="0.2">
      <c r="A2290" s="933" t="s">
        <v>685</v>
      </c>
      <c r="B2290" s="1287" t="s">
        <v>934</v>
      </c>
      <c r="C2290" s="1287"/>
      <c r="D2290" s="1287"/>
      <c r="E2290" s="1287"/>
      <c r="F2290" s="1287"/>
      <c r="G2290" s="1287"/>
      <c r="H2290" s="1287"/>
      <c r="I2290" s="1287"/>
      <c r="J2290" s="1287"/>
      <c r="K2290" s="1287"/>
      <c r="L2290" s="1287"/>
      <c r="M2290" s="1288"/>
      <c r="N2290" s="1289"/>
      <c r="O2290" s="926"/>
      <c r="P2290" s="926"/>
      <c r="Q2290" s="926"/>
      <c r="R2290" s="926"/>
      <c r="S2290" s="926"/>
      <c r="T2290" s="926"/>
      <c r="U2290" s="926"/>
      <c r="V2290" s="926"/>
      <c r="W2290" s="926"/>
      <c r="X2290" s="926"/>
      <c r="Y2290" s="926"/>
      <c r="Z2290" s="926"/>
      <c r="AA2290" s="926"/>
      <c r="AB2290" s="926"/>
      <c r="AC2290" s="926"/>
      <c r="AD2290" s="926"/>
      <c r="AE2290" s="926"/>
    </row>
    <row r="2291" spans="1:31" ht="21" customHeight="1" x14ac:dyDescent="0.2">
      <c r="A2291" s="1290" t="s">
        <v>770</v>
      </c>
      <c r="B2291" s="953" t="s">
        <v>836</v>
      </c>
      <c r="C2291" s="929"/>
      <c r="D2291" s="929"/>
      <c r="E2291" s="1292" t="s">
        <v>837</v>
      </c>
      <c r="F2291" s="1292" t="s">
        <v>735</v>
      </c>
      <c r="G2291" s="1292" t="s">
        <v>926</v>
      </c>
      <c r="H2291" s="1292" t="s">
        <v>927</v>
      </c>
      <c r="I2291" s="929"/>
      <c r="J2291" s="1293" t="s">
        <v>756</v>
      </c>
      <c r="K2291" s="1293"/>
      <c r="L2291" s="1293"/>
      <c r="M2291" s="1294"/>
      <c r="N2291" s="1295"/>
      <c r="O2291" s="945"/>
      <c r="P2291" s="946"/>
      <c r="Q2291" s="926"/>
      <c r="R2291" s="926"/>
      <c r="S2291" s="926"/>
      <c r="T2291" s="926"/>
      <c r="U2291" s="926"/>
      <c r="V2291" s="926"/>
      <c r="W2291" s="926"/>
      <c r="X2291" s="926"/>
      <c r="Y2291" s="926"/>
      <c r="Z2291" s="926"/>
      <c r="AA2291" s="926"/>
      <c r="AB2291" s="926"/>
      <c r="AC2291" s="926"/>
      <c r="AD2291" s="926"/>
      <c r="AE2291" s="926"/>
    </row>
    <row r="2292" spans="1:31" ht="30" customHeight="1" thickBot="1" x14ac:dyDescent="0.25">
      <c r="A2292" s="1291"/>
      <c r="B2292" s="952" t="s">
        <v>835</v>
      </c>
      <c r="C2292" s="928" t="s">
        <v>737</v>
      </c>
      <c r="D2292" s="928" t="s">
        <v>738</v>
      </c>
      <c r="E2292" s="1280"/>
      <c r="F2292" s="1280"/>
      <c r="G2292" s="1280"/>
      <c r="H2292" s="1280"/>
      <c r="I2292" s="928" t="s">
        <v>736</v>
      </c>
      <c r="J2292" s="1013" t="s">
        <v>757</v>
      </c>
      <c r="K2292" s="1013" t="s">
        <v>758</v>
      </c>
      <c r="L2292" s="1013" t="s">
        <v>759</v>
      </c>
      <c r="M2292" s="1013" t="s">
        <v>760</v>
      </c>
      <c r="N2292" s="1014" t="s">
        <v>857</v>
      </c>
      <c r="O2292" s="945"/>
      <c r="P2292" s="946"/>
      <c r="Q2292" s="926"/>
      <c r="R2292" s="926"/>
      <c r="S2292" s="926"/>
      <c r="T2292" s="926"/>
      <c r="U2292" s="926"/>
      <c r="V2292" s="926"/>
      <c r="W2292" s="926"/>
      <c r="X2292" s="926"/>
      <c r="Y2292" s="926"/>
      <c r="Z2292" s="926"/>
      <c r="AA2292" s="926"/>
      <c r="AB2292" s="926"/>
      <c r="AC2292" s="926"/>
      <c r="AD2292" s="926"/>
      <c r="AE2292" s="926"/>
    </row>
    <row r="2293" spans="1:31" ht="15" customHeight="1" x14ac:dyDescent="0.2">
      <c r="A2293" s="943"/>
      <c r="B2293" s="937"/>
      <c r="C2293" s="893"/>
      <c r="D2293" s="893"/>
      <c r="E2293" s="890">
        <f>C2293*D2293</f>
        <v>0</v>
      </c>
      <c r="F2293" s="890">
        <f>IF(A2293=0,0,ROUND(E2293/VLOOKUP(A2293,'Teaching Areas'!$A$18:$B$86,2,FALSE),0))</f>
        <v>0</v>
      </c>
      <c r="G2293" s="893"/>
      <c r="H2293" s="890" t="str">
        <f>IF(F2293=0,"",G2293-F2293)</f>
        <v/>
      </c>
      <c r="I2293" s="982"/>
      <c r="J2293" s="922"/>
      <c r="K2293" s="922"/>
      <c r="L2293" s="922"/>
      <c r="M2293" s="922"/>
      <c r="N2293" s="924"/>
      <c r="O2293" s="1096" t="str">
        <f>IF(A2293=0,"",LEFT(A2293,FIND(" ",A2293)-1))</f>
        <v/>
      </c>
      <c r="P2293" s="926"/>
      <c r="Q2293" s="926"/>
      <c r="R2293" s="926"/>
      <c r="S2293" s="926"/>
      <c r="T2293" s="926"/>
      <c r="U2293" s="926"/>
      <c r="V2293" s="926"/>
      <c r="W2293" s="926"/>
      <c r="X2293" s="926"/>
      <c r="Y2293" s="926"/>
      <c r="Z2293" s="926"/>
      <c r="AA2293" s="926"/>
      <c r="AB2293" s="926"/>
      <c r="AC2293" s="926"/>
      <c r="AD2293" s="926"/>
      <c r="AE2293" s="926"/>
    </row>
    <row r="2294" spans="1:31" ht="15" customHeight="1" x14ac:dyDescent="0.2">
      <c r="A2294" s="943"/>
      <c r="B2294" s="938"/>
      <c r="C2294" s="891"/>
      <c r="D2294" s="891"/>
      <c r="E2294" s="984">
        <f t="shared" ref="E2294:E2392" si="218">C2294*D2294</f>
        <v>0</v>
      </c>
      <c r="F2294" s="890">
        <f>IF(A2294=0,0,ROUND(E2294/VLOOKUP(A2294,'Teaching Areas'!$A$18:$B$86,2,FALSE),0))</f>
        <v>0</v>
      </c>
      <c r="G2294" s="891"/>
      <c r="H2294" s="890" t="str">
        <f t="shared" ref="H2294:H2392" si="219">IF(F2294=0,"",G2294-F2294)</f>
        <v/>
      </c>
      <c r="I2294" s="983"/>
      <c r="J2294" s="923"/>
      <c r="K2294" s="922"/>
      <c r="L2294" s="922"/>
      <c r="M2294" s="922"/>
      <c r="N2294" s="924"/>
      <c r="O2294" s="1096" t="str">
        <f t="shared" ref="O2294:O2357" si="220">IF(A2294=0,"",LEFT(A2294,FIND(" ",A2294)-1))</f>
        <v/>
      </c>
      <c r="P2294" s="926"/>
      <c r="Q2294" s="926"/>
      <c r="R2294" s="926"/>
      <c r="S2294" s="926"/>
      <c r="T2294" s="926"/>
      <c r="U2294" s="926"/>
      <c r="V2294" s="926"/>
      <c r="W2294" s="926"/>
      <c r="X2294" s="926"/>
      <c r="Y2294" s="926"/>
      <c r="Z2294" s="926"/>
      <c r="AA2294" s="926"/>
      <c r="AB2294" s="926"/>
      <c r="AC2294" s="926"/>
      <c r="AD2294" s="926"/>
      <c r="AE2294" s="926"/>
    </row>
    <row r="2295" spans="1:31" ht="15" customHeight="1" x14ac:dyDescent="0.2">
      <c r="A2295" s="943"/>
      <c r="B2295" s="938"/>
      <c r="C2295" s="891"/>
      <c r="D2295" s="891"/>
      <c r="E2295" s="984">
        <f t="shared" si="218"/>
        <v>0</v>
      </c>
      <c r="F2295" s="890">
        <f>IF(A2295=0,0,ROUND(E2295/VLOOKUP(A2295,'Teaching Areas'!$A$18:$B$86,2,FALSE),0))</f>
        <v>0</v>
      </c>
      <c r="G2295" s="891"/>
      <c r="H2295" s="890" t="str">
        <f t="shared" si="219"/>
        <v/>
      </c>
      <c r="I2295" s="983"/>
      <c r="J2295" s="923"/>
      <c r="K2295" s="922"/>
      <c r="L2295" s="922"/>
      <c r="M2295" s="922"/>
      <c r="N2295" s="924"/>
      <c r="O2295" s="1096" t="str">
        <f t="shared" si="220"/>
        <v/>
      </c>
      <c r="P2295" s="926"/>
      <c r="Q2295" s="926"/>
      <c r="R2295" s="926"/>
      <c r="S2295" s="926"/>
      <c r="T2295" s="926"/>
      <c r="U2295" s="926"/>
      <c r="V2295" s="926"/>
      <c r="W2295" s="926"/>
      <c r="X2295" s="926"/>
      <c r="Y2295" s="926"/>
      <c r="Z2295" s="926"/>
      <c r="AA2295" s="926"/>
      <c r="AB2295" s="926"/>
      <c r="AC2295" s="926"/>
      <c r="AD2295" s="926"/>
      <c r="AE2295" s="926"/>
    </row>
    <row r="2296" spans="1:31" ht="15" customHeight="1" x14ac:dyDescent="0.2">
      <c r="A2296" s="943"/>
      <c r="B2296" s="938"/>
      <c r="C2296" s="891"/>
      <c r="D2296" s="891"/>
      <c r="E2296" s="984">
        <f t="shared" si="218"/>
        <v>0</v>
      </c>
      <c r="F2296" s="890">
        <f>IF(A2296=0,0,ROUND(E2296/VLOOKUP(A2296,'Teaching Areas'!$A$18:$B$86,2,FALSE),0))</f>
        <v>0</v>
      </c>
      <c r="G2296" s="891"/>
      <c r="H2296" s="890" t="str">
        <f t="shared" si="219"/>
        <v/>
      </c>
      <c r="I2296" s="983"/>
      <c r="J2296" s="923"/>
      <c r="K2296" s="922"/>
      <c r="L2296" s="922"/>
      <c r="M2296" s="922"/>
      <c r="N2296" s="924"/>
      <c r="O2296" s="1096" t="str">
        <f t="shared" si="220"/>
        <v/>
      </c>
      <c r="P2296" s="926"/>
      <c r="Q2296" s="926"/>
      <c r="R2296" s="926"/>
      <c r="S2296" s="926"/>
      <c r="T2296" s="926"/>
      <c r="U2296" s="926"/>
      <c r="V2296" s="926"/>
      <c r="W2296" s="926"/>
      <c r="X2296" s="926"/>
      <c r="Y2296" s="926"/>
      <c r="Z2296" s="926"/>
      <c r="AA2296" s="926"/>
      <c r="AB2296" s="926"/>
      <c r="AC2296" s="926"/>
      <c r="AD2296" s="926"/>
      <c r="AE2296" s="926"/>
    </row>
    <row r="2297" spans="1:31" ht="15" customHeight="1" x14ac:dyDescent="0.2">
      <c r="A2297" s="943"/>
      <c r="B2297" s="938"/>
      <c r="C2297" s="891"/>
      <c r="D2297" s="891"/>
      <c r="E2297" s="984">
        <f t="shared" si="218"/>
        <v>0</v>
      </c>
      <c r="F2297" s="890">
        <f>IF(A2297=0,0,ROUND(E2297/VLOOKUP(A2297,'Teaching Areas'!$A$18:$B$86,2,FALSE),0))</f>
        <v>0</v>
      </c>
      <c r="G2297" s="891"/>
      <c r="H2297" s="890" t="str">
        <f t="shared" si="219"/>
        <v/>
      </c>
      <c r="I2297" s="983"/>
      <c r="J2297" s="923"/>
      <c r="K2297" s="922"/>
      <c r="L2297" s="922"/>
      <c r="M2297" s="922"/>
      <c r="N2297" s="924"/>
      <c r="O2297" s="1096" t="str">
        <f t="shared" si="220"/>
        <v/>
      </c>
      <c r="P2297" s="926"/>
      <c r="Q2297" s="926"/>
      <c r="R2297" s="926"/>
      <c r="S2297" s="926"/>
      <c r="T2297" s="926"/>
      <c r="U2297" s="926"/>
      <c r="V2297" s="926"/>
      <c r="W2297" s="926"/>
      <c r="X2297" s="926"/>
      <c r="Y2297" s="926"/>
      <c r="Z2297" s="926"/>
      <c r="AA2297" s="926"/>
      <c r="AB2297" s="926"/>
      <c r="AC2297" s="926"/>
      <c r="AD2297" s="926"/>
      <c r="AE2297" s="926"/>
    </row>
    <row r="2298" spans="1:31" ht="15" customHeight="1" x14ac:dyDescent="0.2">
      <c r="A2298" s="943"/>
      <c r="B2298" s="938"/>
      <c r="C2298" s="891"/>
      <c r="D2298" s="891"/>
      <c r="E2298" s="984">
        <f t="shared" si="218"/>
        <v>0</v>
      </c>
      <c r="F2298" s="890">
        <f>IF(A2298=0,0,ROUND(E2298/VLOOKUP(A2298,'Teaching Areas'!$A$18:$B$86,2,FALSE),0))</f>
        <v>0</v>
      </c>
      <c r="G2298" s="891"/>
      <c r="H2298" s="890" t="str">
        <f t="shared" si="219"/>
        <v/>
      </c>
      <c r="I2298" s="983"/>
      <c r="J2298" s="923"/>
      <c r="K2298" s="922"/>
      <c r="L2298" s="922"/>
      <c r="M2298" s="922"/>
      <c r="N2298" s="924"/>
      <c r="O2298" s="1096" t="str">
        <f t="shared" si="220"/>
        <v/>
      </c>
      <c r="P2298" s="926"/>
      <c r="Q2298" s="926"/>
      <c r="R2298" s="926"/>
      <c r="S2298" s="926"/>
      <c r="T2298" s="926"/>
      <c r="U2298" s="926"/>
      <c r="V2298" s="926"/>
      <c r="W2298" s="926"/>
      <c r="X2298" s="926"/>
      <c r="Y2298" s="926"/>
      <c r="Z2298" s="926"/>
      <c r="AA2298" s="926"/>
      <c r="AB2298" s="926"/>
      <c r="AC2298" s="926"/>
      <c r="AD2298" s="926"/>
      <c r="AE2298" s="926"/>
    </row>
    <row r="2299" spans="1:31" ht="15" customHeight="1" x14ac:dyDescent="0.2">
      <c r="A2299" s="943"/>
      <c r="B2299" s="937"/>
      <c r="C2299" s="893"/>
      <c r="D2299" s="893"/>
      <c r="E2299" s="984">
        <f t="shared" si="218"/>
        <v>0</v>
      </c>
      <c r="F2299" s="890">
        <f>IF(A2299=0,0,ROUND(E2299/VLOOKUP(A2299,'Teaching Areas'!$A$18:$B$86,2,FALSE),0))</f>
        <v>0</v>
      </c>
      <c r="G2299" s="891"/>
      <c r="H2299" s="890" t="str">
        <f t="shared" si="219"/>
        <v/>
      </c>
      <c r="I2299" s="983"/>
      <c r="J2299" s="923"/>
      <c r="K2299" s="922"/>
      <c r="L2299" s="922"/>
      <c r="M2299" s="922"/>
      <c r="N2299" s="924"/>
      <c r="O2299" s="1096" t="str">
        <f t="shared" si="220"/>
        <v/>
      </c>
      <c r="P2299" s="926"/>
      <c r="Q2299" s="926"/>
      <c r="R2299" s="926"/>
      <c r="S2299" s="926"/>
      <c r="T2299" s="926"/>
      <c r="U2299" s="926"/>
      <c r="V2299" s="926"/>
      <c r="W2299" s="926"/>
      <c r="X2299" s="926"/>
      <c r="Y2299" s="926"/>
      <c r="Z2299" s="926"/>
      <c r="AA2299" s="926"/>
      <c r="AB2299" s="926"/>
      <c r="AC2299" s="926"/>
      <c r="AD2299" s="926"/>
      <c r="AE2299" s="926"/>
    </row>
    <row r="2300" spans="1:31" ht="15" customHeight="1" x14ac:dyDescent="0.2">
      <c r="A2300" s="943"/>
      <c r="B2300" s="938"/>
      <c r="C2300" s="891"/>
      <c r="D2300" s="891"/>
      <c r="E2300" s="984">
        <f t="shared" si="218"/>
        <v>0</v>
      </c>
      <c r="F2300" s="890">
        <f>IF(A2300=0,0,ROUND(E2300/VLOOKUP(A2300,'Teaching Areas'!$A$18:$B$86,2,FALSE),0))</f>
        <v>0</v>
      </c>
      <c r="G2300" s="891"/>
      <c r="H2300" s="890" t="str">
        <f t="shared" si="219"/>
        <v/>
      </c>
      <c r="I2300" s="983"/>
      <c r="J2300" s="923"/>
      <c r="K2300" s="922"/>
      <c r="L2300" s="922"/>
      <c r="M2300" s="922"/>
      <c r="N2300" s="924"/>
      <c r="O2300" s="1096" t="str">
        <f t="shared" si="220"/>
        <v/>
      </c>
      <c r="P2300" s="926"/>
      <c r="Q2300" s="926"/>
      <c r="R2300" s="926"/>
      <c r="S2300" s="926"/>
      <c r="T2300" s="926"/>
      <c r="U2300" s="926"/>
      <c r="V2300" s="926"/>
      <c r="W2300" s="926"/>
      <c r="X2300" s="926"/>
      <c r="Y2300" s="926"/>
      <c r="Z2300" s="926"/>
      <c r="AA2300" s="926"/>
      <c r="AB2300" s="926"/>
      <c r="AC2300" s="926"/>
      <c r="AD2300" s="926"/>
      <c r="AE2300" s="926"/>
    </row>
    <row r="2301" spans="1:31" ht="15" customHeight="1" x14ac:dyDescent="0.2">
      <c r="A2301" s="943"/>
      <c r="B2301" s="938"/>
      <c r="C2301" s="891"/>
      <c r="D2301" s="891"/>
      <c r="E2301" s="984">
        <f t="shared" si="218"/>
        <v>0</v>
      </c>
      <c r="F2301" s="890">
        <f>IF(A2301=0,0,ROUND(E2301/VLOOKUP(A2301,'Teaching Areas'!$A$18:$B$86,2,FALSE),0))</f>
        <v>0</v>
      </c>
      <c r="G2301" s="891"/>
      <c r="H2301" s="890" t="str">
        <f t="shared" si="219"/>
        <v/>
      </c>
      <c r="I2301" s="983"/>
      <c r="J2301" s="923"/>
      <c r="K2301" s="922"/>
      <c r="L2301" s="922"/>
      <c r="M2301" s="922"/>
      <c r="N2301" s="924"/>
      <c r="O2301" s="1096" t="str">
        <f t="shared" si="220"/>
        <v/>
      </c>
      <c r="P2301" s="926"/>
      <c r="Q2301" s="926"/>
      <c r="R2301" s="926"/>
      <c r="S2301" s="926"/>
      <c r="T2301" s="926"/>
      <c r="U2301" s="926"/>
      <c r="V2301" s="926"/>
      <c r="W2301" s="926"/>
      <c r="X2301" s="926"/>
      <c r="Y2301" s="926"/>
      <c r="Z2301" s="926"/>
      <c r="AA2301" s="926"/>
      <c r="AB2301" s="926"/>
      <c r="AC2301" s="926"/>
      <c r="AD2301" s="926"/>
      <c r="AE2301" s="926"/>
    </row>
    <row r="2302" spans="1:31" ht="15" customHeight="1" x14ac:dyDescent="0.2">
      <c r="A2302" s="943"/>
      <c r="B2302" s="938"/>
      <c r="C2302" s="891"/>
      <c r="D2302" s="891"/>
      <c r="E2302" s="984">
        <f t="shared" si="218"/>
        <v>0</v>
      </c>
      <c r="F2302" s="890">
        <f>IF(A2302=0,0,ROUND(E2302/VLOOKUP(A2302,'Teaching Areas'!$A$18:$B$86,2,FALSE),0))</f>
        <v>0</v>
      </c>
      <c r="G2302" s="891"/>
      <c r="H2302" s="890" t="str">
        <f t="shared" si="219"/>
        <v/>
      </c>
      <c r="I2302" s="983"/>
      <c r="J2302" s="923"/>
      <c r="K2302" s="922"/>
      <c r="L2302" s="922"/>
      <c r="M2302" s="922"/>
      <c r="N2302" s="924"/>
      <c r="O2302" s="1096" t="str">
        <f t="shared" si="220"/>
        <v/>
      </c>
      <c r="P2302" s="926"/>
      <c r="Q2302" s="926"/>
      <c r="R2302" s="926"/>
      <c r="S2302" s="926"/>
      <c r="T2302" s="926"/>
      <c r="U2302" s="926"/>
      <c r="V2302" s="926"/>
      <c r="W2302" s="926"/>
      <c r="X2302" s="926"/>
      <c r="Y2302" s="926"/>
      <c r="Z2302" s="926"/>
      <c r="AA2302" s="926"/>
      <c r="AB2302" s="926"/>
      <c r="AC2302" s="926"/>
      <c r="AD2302" s="926"/>
      <c r="AE2302" s="926"/>
    </row>
    <row r="2303" spans="1:31" ht="15" customHeight="1" x14ac:dyDescent="0.2">
      <c r="A2303" s="943"/>
      <c r="B2303" s="938"/>
      <c r="C2303" s="891"/>
      <c r="D2303" s="891"/>
      <c r="E2303" s="984">
        <f t="shared" si="218"/>
        <v>0</v>
      </c>
      <c r="F2303" s="890">
        <f>IF(A2303=0,0,ROUND(E2303/VLOOKUP(A2303,'Teaching Areas'!$A$18:$B$86,2,FALSE),0))</f>
        <v>0</v>
      </c>
      <c r="G2303" s="891"/>
      <c r="H2303" s="890" t="str">
        <f t="shared" si="219"/>
        <v/>
      </c>
      <c r="I2303" s="983"/>
      <c r="J2303" s="923"/>
      <c r="K2303" s="922"/>
      <c r="L2303" s="922"/>
      <c r="M2303" s="922"/>
      <c r="N2303" s="924"/>
      <c r="O2303" s="1096" t="str">
        <f t="shared" si="220"/>
        <v/>
      </c>
      <c r="P2303" s="926"/>
      <c r="Q2303" s="926"/>
      <c r="R2303" s="926"/>
      <c r="S2303" s="926"/>
      <c r="T2303" s="926"/>
      <c r="U2303" s="926"/>
      <c r="V2303" s="926"/>
      <c r="W2303" s="926"/>
      <c r="X2303" s="926"/>
      <c r="Y2303" s="926"/>
      <c r="Z2303" s="926"/>
      <c r="AA2303" s="926"/>
      <c r="AB2303" s="926"/>
      <c r="AC2303" s="926"/>
      <c r="AD2303" s="926"/>
      <c r="AE2303" s="926"/>
    </row>
    <row r="2304" spans="1:31" ht="15" customHeight="1" x14ac:dyDescent="0.2">
      <c r="A2304" s="943"/>
      <c r="B2304" s="938"/>
      <c r="C2304" s="891"/>
      <c r="D2304" s="891"/>
      <c r="E2304" s="984">
        <f t="shared" si="218"/>
        <v>0</v>
      </c>
      <c r="F2304" s="890">
        <f>IF(A2304=0,0,ROUND(E2304/VLOOKUP(A2304,'Teaching Areas'!$A$18:$B$86,2,FALSE),0))</f>
        <v>0</v>
      </c>
      <c r="G2304" s="891"/>
      <c r="H2304" s="890" t="str">
        <f t="shared" si="219"/>
        <v/>
      </c>
      <c r="I2304" s="983"/>
      <c r="J2304" s="923"/>
      <c r="K2304" s="922"/>
      <c r="L2304" s="922"/>
      <c r="M2304" s="922"/>
      <c r="N2304" s="924"/>
      <c r="O2304" s="1096" t="str">
        <f t="shared" si="220"/>
        <v/>
      </c>
      <c r="P2304" s="926"/>
      <c r="Q2304" s="926"/>
      <c r="R2304" s="926"/>
      <c r="S2304" s="926"/>
      <c r="T2304" s="926"/>
      <c r="U2304" s="926"/>
      <c r="V2304" s="926"/>
      <c r="W2304" s="926"/>
      <c r="X2304" s="926"/>
      <c r="Y2304" s="926"/>
      <c r="Z2304" s="926"/>
      <c r="AA2304" s="926"/>
      <c r="AB2304" s="926"/>
      <c r="AC2304" s="926"/>
      <c r="AD2304" s="926"/>
      <c r="AE2304" s="926"/>
    </row>
    <row r="2305" spans="1:31" ht="15" customHeight="1" x14ac:dyDescent="0.2">
      <c r="A2305" s="943"/>
      <c r="B2305" s="938"/>
      <c r="C2305" s="891"/>
      <c r="D2305" s="891"/>
      <c r="E2305" s="984">
        <f t="shared" si="218"/>
        <v>0</v>
      </c>
      <c r="F2305" s="890">
        <f>IF(A2305=0,0,ROUND(E2305/VLOOKUP(A2305,'Teaching Areas'!$A$18:$B$86,2,FALSE),0))</f>
        <v>0</v>
      </c>
      <c r="G2305" s="891"/>
      <c r="H2305" s="890" t="str">
        <f t="shared" si="219"/>
        <v/>
      </c>
      <c r="I2305" s="983"/>
      <c r="J2305" s="923"/>
      <c r="K2305" s="922"/>
      <c r="L2305" s="922"/>
      <c r="M2305" s="922"/>
      <c r="N2305" s="924"/>
      <c r="O2305" s="1096" t="str">
        <f t="shared" si="220"/>
        <v/>
      </c>
      <c r="P2305" s="926"/>
      <c r="Q2305" s="926"/>
      <c r="R2305" s="926"/>
      <c r="S2305" s="926"/>
      <c r="T2305" s="926"/>
      <c r="U2305" s="926"/>
      <c r="V2305" s="926"/>
      <c r="W2305" s="926"/>
      <c r="X2305" s="926"/>
      <c r="Y2305" s="926"/>
      <c r="Z2305" s="926"/>
      <c r="AA2305" s="926"/>
      <c r="AB2305" s="926"/>
      <c r="AC2305" s="926"/>
      <c r="AD2305" s="926"/>
      <c r="AE2305" s="926"/>
    </row>
    <row r="2306" spans="1:31" ht="15" customHeight="1" x14ac:dyDescent="0.2">
      <c r="A2306" s="943"/>
      <c r="B2306" s="938"/>
      <c r="C2306" s="891"/>
      <c r="D2306" s="891"/>
      <c r="E2306" s="984">
        <f t="shared" si="218"/>
        <v>0</v>
      </c>
      <c r="F2306" s="890">
        <f>IF(A2306=0,0,ROUND(E2306/VLOOKUP(A2306,'Teaching Areas'!$A$18:$B$86,2,FALSE),0))</f>
        <v>0</v>
      </c>
      <c r="G2306" s="891"/>
      <c r="H2306" s="890" t="str">
        <f t="shared" si="219"/>
        <v/>
      </c>
      <c r="I2306" s="983"/>
      <c r="J2306" s="923"/>
      <c r="K2306" s="922"/>
      <c r="L2306" s="922"/>
      <c r="M2306" s="922"/>
      <c r="N2306" s="924"/>
      <c r="O2306" s="1096" t="str">
        <f t="shared" si="220"/>
        <v/>
      </c>
      <c r="P2306" s="926"/>
      <c r="Q2306" s="926"/>
      <c r="R2306" s="926"/>
      <c r="S2306" s="926"/>
      <c r="T2306" s="926"/>
      <c r="U2306" s="926"/>
      <c r="V2306" s="926"/>
      <c r="W2306" s="926"/>
      <c r="X2306" s="926"/>
      <c r="Y2306" s="926"/>
      <c r="Z2306" s="926"/>
      <c r="AA2306" s="926"/>
      <c r="AB2306" s="926"/>
      <c r="AC2306" s="926"/>
      <c r="AD2306" s="926"/>
      <c r="AE2306" s="926"/>
    </row>
    <row r="2307" spans="1:31" ht="15" customHeight="1" x14ac:dyDescent="0.2">
      <c r="A2307" s="943"/>
      <c r="B2307" s="938"/>
      <c r="C2307" s="891"/>
      <c r="D2307" s="891"/>
      <c r="E2307" s="984">
        <f t="shared" si="218"/>
        <v>0</v>
      </c>
      <c r="F2307" s="890">
        <f>IF(A2307=0,0,ROUND(E2307/VLOOKUP(A2307,'Teaching Areas'!$A$18:$B$86,2,FALSE),0))</f>
        <v>0</v>
      </c>
      <c r="G2307" s="891"/>
      <c r="H2307" s="890" t="str">
        <f t="shared" si="219"/>
        <v/>
      </c>
      <c r="I2307" s="983"/>
      <c r="J2307" s="923"/>
      <c r="K2307" s="922"/>
      <c r="L2307" s="922"/>
      <c r="M2307" s="922"/>
      <c r="N2307" s="924"/>
      <c r="O2307" s="1096" t="str">
        <f t="shared" si="220"/>
        <v/>
      </c>
      <c r="P2307" s="926"/>
      <c r="Q2307" s="926"/>
      <c r="R2307" s="926"/>
      <c r="S2307" s="926"/>
      <c r="T2307" s="926"/>
      <c r="U2307" s="926"/>
      <c r="V2307" s="926"/>
      <c r="W2307" s="926"/>
      <c r="X2307" s="926"/>
      <c r="Y2307" s="926"/>
      <c r="Z2307" s="926"/>
      <c r="AA2307" s="926"/>
      <c r="AB2307" s="926"/>
      <c r="AC2307" s="926"/>
      <c r="AD2307" s="926"/>
      <c r="AE2307" s="926"/>
    </row>
    <row r="2308" spans="1:31" ht="15" customHeight="1" x14ac:dyDescent="0.2">
      <c r="A2308" s="943"/>
      <c r="B2308" s="938"/>
      <c r="C2308" s="891"/>
      <c r="D2308" s="891"/>
      <c r="E2308" s="984">
        <f t="shared" si="218"/>
        <v>0</v>
      </c>
      <c r="F2308" s="890">
        <f>IF(A2308=0,0,ROUND(E2308/VLOOKUP(A2308,'Teaching Areas'!$A$18:$B$86,2,FALSE),0))</f>
        <v>0</v>
      </c>
      <c r="G2308" s="891"/>
      <c r="H2308" s="890" t="str">
        <f t="shared" si="219"/>
        <v/>
      </c>
      <c r="I2308" s="983"/>
      <c r="J2308" s="923"/>
      <c r="K2308" s="922"/>
      <c r="L2308" s="922"/>
      <c r="M2308" s="922"/>
      <c r="N2308" s="924"/>
      <c r="O2308" s="1096" t="str">
        <f t="shared" si="220"/>
        <v/>
      </c>
      <c r="P2308" s="926"/>
      <c r="Q2308" s="926"/>
      <c r="R2308" s="926"/>
      <c r="S2308" s="926"/>
      <c r="T2308" s="926"/>
      <c r="U2308" s="926"/>
      <c r="V2308" s="926"/>
      <c r="W2308" s="926"/>
      <c r="X2308" s="926"/>
      <c r="Y2308" s="926"/>
      <c r="Z2308" s="926"/>
      <c r="AA2308" s="926"/>
      <c r="AB2308" s="926"/>
      <c r="AC2308" s="926"/>
      <c r="AD2308" s="926"/>
      <c r="AE2308" s="926"/>
    </row>
    <row r="2309" spans="1:31" ht="15" customHeight="1" x14ac:dyDescent="0.2">
      <c r="A2309" s="943"/>
      <c r="B2309" s="938"/>
      <c r="C2309" s="891"/>
      <c r="D2309" s="891"/>
      <c r="E2309" s="984">
        <f t="shared" si="218"/>
        <v>0</v>
      </c>
      <c r="F2309" s="890">
        <f>IF(A2309=0,0,ROUND(E2309/VLOOKUP(A2309,'Teaching Areas'!$A$18:$B$86,2,FALSE),0))</f>
        <v>0</v>
      </c>
      <c r="G2309" s="891"/>
      <c r="H2309" s="890" t="str">
        <f t="shared" si="219"/>
        <v/>
      </c>
      <c r="I2309" s="983"/>
      <c r="J2309" s="923"/>
      <c r="K2309" s="922"/>
      <c r="L2309" s="922"/>
      <c r="M2309" s="922"/>
      <c r="N2309" s="924"/>
      <c r="O2309" s="1096" t="str">
        <f t="shared" si="220"/>
        <v/>
      </c>
      <c r="P2309" s="926"/>
      <c r="Q2309" s="926"/>
      <c r="R2309" s="926"/>
      <c r="S2309" s="926"/>
      <c r="T2309" s="926"/>
      <c r="U2309" s="926"/>
      <c r="V2309" s="926"/>
      <c r="W2309" s="926"/>
      <c r="X2309" s="926"/>
      <c r="Y2309" s="926"/>
      <c r="Z2309" s="926"/>
      <c r="AA2309" s="926"/>
      <c r="AB2309" s="926"/>
      <c r="AC2309" s="926"/>
      <c r="AD2309" s="926"/>
      <c r="AE2309" s="926"/>
    </row>
    <row r="2310" spans="1:31" ht="15" customHeight="1" x14ac:dyDescent="0.2">
      <c r="A2310" s="943"/>
      <c r="B2310" s="938"/>
      <c r="C2310" s="891"/>
      <c r="D2310" s="891"/>
      <c r="E2310" s="984">
        <f t="shared" si="218"/>
        <v>0</v>
      </c>
      <c r="F2310" s="890">
        <f>IF(A2310=0,0,ROUND(E2310/VLOOKUP(A2310,'Teaching Areas'!$A$18:$B$86,2,FALSE),0))</f>
        <v>0</v>
      </c>
      <c r="G2310" s="891"/>
      <c r="H2310" s="890" t="str">
        <f t="shared" si="219"/>
        <v/>
      </c>
      <c r="I2310" s="983"/>
      <c r="J2310" s="923"/>
      <c r="K2310" s="922"/>
      <c r="L2310" s="922"/>
      <c r="M2310" s="922"/>
      <c r="N2310" s="924"/>
      <c r="O2310" s="1096" t="str">
        <f t="shared" si="220"/>
        <v/>
      </c>
      <c r="P2310" s="926"/>
      <c r="Q2310" s="926"/>
      <c r="R2310" s="926"/>
      <c r="S2310" s="926"/>
      <c r="T2310" s="926"/>
      <c r="U2310" s="926"/>
      <c r="V2310" s="926"/>
      <c r="W2310" s="926"/>
      <c r="X2310" s="926"/>
      <c r="Y2310" s="926"/>
      <c r="Z2310" s="926"/>
      <c r="AA2310" s="926"/>
      <c r="AB2310" s="926"/>
      <c r="AC2310" s="926"/>
      <c r="AD2310" s="926"/>
      <c r="AE2310" s="926"/>
    </row>
    <row r="2311" spans="1:31" ht="15" customHeight="1" x14ac:dyDescent="0.2">
      <c r="A2311" s="943"/>
      <c r="B2311" s="938"/>
      <c r="C2311" s="891"/>
      <c r="D2311" s="891"/>
      <c r="E2311" s="984">
        <f t="shared" si="218"/>
        <v>0</v>
      </c>
      <c r="F2311" s="890">
        <f>IF(A2311=0,0,ROUND(E2311/VLOOKUP(A2311,'Teaching Areas'!$A$18:$B$86,2,FALSE),0))</f>
        <v>0</v>
      </c>
      <c r="G2311" s="891"/>
      <c r="H2311" s="890" t="str">
        <f t="shared" si="219"/>
        <v/>
      </c>
      <c r="I2311" s="983"/>
      <c r="J2311" s="923"/>
      <c r="K2311" s="922"/>
      <c r="L2311" s="922"/>
      <c r="M2311" s="922"/>
      <c r="N2311" s="924"/>
      <c r="O2311" s="1096" t="str">
        <f t="shared" si="220"/>
        <v/>
      </c>
      <c r="P2311" s="926"/>
      <c r="Q2311" s="926"/>
      <c r="R2311" s="926"/>
      <c r="S2311" s="926"/>
      <c r="T2311" s="926"/>
      <c r="U2311" s="926"/>
      <c r="V2311" s="926"/>
      <c r="W2311" s="926"/>
      <c r="X2311" s="926"/>
      <c r="Y2311" s="926"/>
      <c r="Z2311" s="926"/>
      <c r="AA2311" s="926"/>
      <c r="AB2311" s="926"/>
      <c r="AC2311" s="926"/>
      <c r="AD2311" s="926"/>
      <c r="AE2311" s="926"/>
    </row>
    <row r="2312" spans="1:31" ht="15" customHeight="1" x14ac:dyDescent="0.2">
      <c r="A2312" s="943"/>
      <c r="B2312" s="938"/>
      <c r="C2312" s="891"/>
      <c r="D2312" s="891"/>
      <c r="E2312" s="984">
        <f t="shared" si="218"/>
        <v>0</v>
      </c>
      <c r="F2312" s="890">
        <f>IF(A2312=0,0,ROUND(E2312/VLOOKUP(A2312,'Teaching Areas'!$A$18:$B$86,2,FALSE),0))</f>
        <v>0</v>
      </c>
      <c r="G2312" s="891"/>
      <c r="H2312" s="890" t="str">
        <f t="shared" si="219"/>
        <v/>
      </c>
      <c r="I2312" s="983"/>
      <c r="J2312" s="923"/>
      <c r="K2312" s="922"/>
      <c r="L2312" s="922"/>
      <c r="M2312" s="922"/>
      <c r="N2312" s="924"/>
      <c r="O2312" s="1096" t="str">
        <f t="shared" si="220"/>
        <v/>
      </c>
      <c r="P2312" s="926"/>
      <c r="Q2312" s="926"/>
      <c r="R2312" s="926"/>
      <c r="S2312" s="926"/>
      <c r="T2312" s="926"/>
      <c r="U2312" s="926"/>
      <c r="V2312" s="926"/>
      <c r="W2312" s="926"/>
      <c r="X2312" s="926"/>
      <c r="Y2312" s="926"/>
      <c r="Z2312" s="926"/>
      <c r="AA2312" s="926"/>
      <c r="AB2312" s="926"/>
      <c r="AC2312" s="926"/>
      <c r="AD2312" s="926"/>
      <c r="AE2312" s="926"/>
    </row>
    <row r="2313" spans="1:31" ht="15" customHeight="1" x14ac:dyDescent="0.2">
      <c r="A2313" s="943"/>
      <c r="B2313" s="938"/>
      <c r="C2313" s="891"/>
      <c r="D2313" s="891"/>
      <c r="E2313" s="984">
        <f t="shared" si="218"/>
        <v>0</v>
      </c>
      <c r="F2313" s="890">
        <f>IF(A2313=0,0,ROUND(E2313/VLOOKUP(A2313,'Teaching Areas'!$A$18:$B$86,2,FALSE),0))</f>
        <v>0</v>
      </c>
      <c r="G2313" s="891"/>
      <c r="H2313" s="890" t="str">
        <f t="shared" si="219"/>
        <v/>
      </c>
      <c r="I2313" s="983"/>
      <c r="J2313" s="923"/>
      <c r="K2313" s="922"/>
      <c r="L2313" s="922"/>
      <c r="M2313" s="922"/>
      <c r="N2313" s="924"/>
      <c r="O2313" s="1096" t="str">
        <f t="shared" si="220"/>
        <v/>
      </c>
      <c r="P2313" s="926"/>
      <c r="Q2313" s="926"/>
      <c r="R2313" s="926"/>
      <c r="S2313" s="926"/>
      <c r="T2313" s="926"/>
      <c r="U2313" s="926"/>
      <c r="V2313" s="926"/>
      <c r="W2313" s="926"/>
      <c r="X2313" s="926"/>
      <c r="Y2313" s="926"/>
      <c r="Z2313" s="926"/>
      <c r="AA2313" s="926"/>
      <c r="AB2313" s="926"/>
      <c r="AC2313" s="926"/>
      <c r="AD2313" s="926"/>
      <c r="AE2313" s="926"/>
    </row>
    <row r="2314" spans="1:31" ht="15" customHeight="1" x14ac:dyDescent="0.2">
      <c r="A2314" s="943"/>
      <c r="B2314" s="938"/>
      <c r="C2314" s="891"/>
      <c r="D2314" s="891"/>
      <c r="E2314" s="984">
        <f t="shared" si="218"/>
        <v>0</v>
      </c>
      <c r="F2314" s="890">
        <f>IF(A2314=0,0,ROUND(E2314/VLOOKUP(A2314,'Teaching Areas'!$A$18:$B$86,2,FALSE),0))</f>
        <v>0</v>
      </c>
      <c r="G2314" s="891"/>
      <c r="H2314" s="890" t="str">
        <f t="shared" si="219"/>
        <v/>
      </c>
      <c r="I2314" s="983"/>
      <c r="J2314" s="923"/>
      <c r="K2314" s="922"/>
      <c r="L2314" s="922"/>
      <c r="M2314" s="922"/>
      <c r="N2314" s="924"/>
      <c r="O2314" s="1096" t="str">
        <f t="shared" si="220"/>
        <v/>
      </c>
      <c r="P2314" s="926"/>
      <c r="Q2314" s="926"/>
      <c r="R2314" s="926"/>
      <c r="S2314" s="926"/>
      <c r="T2314" s="926"/>
      <c r="U2314" s="926"/>
      <c r="V2314" s="926"/>
      <c r="W2314" s="926"/>
      <c r="X2314" s="926"/>
      <c r="Y2314" s="926"/>
      <c r="Z2314" s="926"/>
      <c r="AA2314" s="926"/>
      <c r="AB2314" s="926"/>
      <c r="AC2314" s="926"/>
      <c r="AD2314" s="926"/>
      <c r="AE2314" s="926"/>
    </row>
    <row r="2315" spans="1:31" ht="15" customHeight="1" x14ac:dyDescent="0.2">
      <c r="A2315" s="943"/>
      <c r="B2315" s="939"/>
      <c r="C2315" s="891"/>
      <c r="D2315" s="891"/>
      <c r="E2315" s="984">
        <f t="shared" si="218"/>
        <v>0</v>
      </c>
      <c r="F2315" s="890">
        <f>IF(A2315=0,0,ROUND(E2315/VLOOKUP(A2315,'Teaching Areas'!$A$18:$B$86,2,FALSE),0))</f>
        <v>0</v>
      </c>
      <c r="G2315" s="892"/>
      <c r="H2315" s="890" t="str">
        <f t="shared" si="219"/>
        <v/>
      </c>
      <c r="I2315" s="985"/>
      <c r="J2315" s="923"/>
      <c r="K2315" s="922"/>
      <c r="L2315" s="922"/>
      <c r="M2315" s="922"/>
      <c r="N2315" s="924"/>
      <c r="O2315" s="1096" t="str">
        <f t="shared" si="220"/>
        <v/>
      </c>
      <c r="P2315" s="926"/>
      <c r="Q2315" s="926"/>
      <c r="R2315" s="926"/>
      <c r="S2315" s="926"/>
      <c r="T2315" s="926"/>
      <c r="U2315" s="926"/>
      <c r="V2315" s="926"/>
      <c r="W2315" s="926"/>
      <c r="X2315" s="926"/>
      <c r="Y2315" s="926"/>
      <c r="Z2315" s="926"/>
      <c r="AA2315" s="926"/>
      <c r="AB2315" s="926"/>
      <c r="AC2315" s="926"/>
      <c r="AD2315" s="926"/>
      <c r="AE2315" s="926"/>
    </row>
    <row r="2316" spans="1:31" ht="15" customHeight="1" x14ac:dyDescent="0.2">
      <c r="A2316" s="943"/>
      <c r="B2316" s="939"/>
      <c r="C2316" s="891"/>
      <c r="D2316" s="891"/>
      <c r="E2316" s="984">
        <f t="shared" si="218"/>
        <v>0</v>
      </c>
      <c r="F2316" s="890">
        <f>IF(A2316=0,0,ROUND(E2316/VLOOKUP(A2316,'Teaching Areas'!$A$18:$B$86,2,FALSE),0))</f>
        <v>0</v>
      </c>
      <c r="G2316" s="892"/>
      <c r="H2316" s="890" t="str">
        <f t="shared" si="219"/>
        <v/>
      </c>
      <c r="I2316" s="985"/>
      <c r="J2316" s="923"/>
      <c r="K2316" s="922"/>
      <c r="L2316" s="922"/>
      <c r="M2316" s="922"/>
      <c r="N2316" s="924"/>
      <c r="O2316" s="1096" t="str">
        <f t="shared" si="220"/>
        <v/>
      </c>
      <c r="P2316" s="926"/>
      <c r="Q2316" s="926"/>
      <c r="R2316" s="926"/>
      <c r="S2316" s="926"/>
      <c r="T2316" s="926"/>
      <c r="U2316" s="926"/>
      <c r="V2316" s="926"/>
      <c r="W2316" s="926"/>
      <c r="X2316" s="926"/>
      <c r="Y2316" s="926"/>
      <c r="Z2316" s="926"/>
      <c r="AA2316" s="926"/>
      <c r="AB2316" s="926"/>
      <c r="AC2316" s="926"/>
      <c r="AD2316" s="926"/>
      <c r="AE2316" s="926"/>
    </row>
    <row r="2317" spans="1:31" ht="15" customHeight="1" x14ac:dyDescent="0.2">
      <c r="A2317" s="943"/>
      <c r="B2317" s="938"/>
      <c r="C2317" s="891"/>
      <c r="D2317" s="891"/>
      <c r="E2317" s="984">
        <f t="shared" si="218"/>
        <v>0</v>
      </c>
      <c r="F2317" s="890">
        <f>IF(A2317=0,0,ROUND(E2317/VLOOKUP(A2317,'Teaching Areas'!$A$18:$B$86,2,FALSE),0))</f>
        <v>0</v>
      </c>
      <c r="G2317" s="891"/>
      <c r="H2317" s="890" t="str">
        <f t="shared" si="219"/>
        <v/>
      </c>
      <c r="I2317" s="983"/>
      <c r="J2317" s="923"/>
      <c r="K2317" s="922"/>
      <c r="L2317" s="922"/>
      <c r="M2317" s="922"/>
      <c r="N2317" s="924"/>
      <c r="O2317" s="1096" t="str">
        <f t="shared" si="220"/>
        <v/>
      </c>
      <c r="P2317" s="926"/>
      <c r="Q2317" s="926"/>
      <c r="R2317" s="926"/>
      <c r="S2317" s="926"/>
      <c r="T2317" s="926"/>
      <c r="U2317" s="926"/>
      <c r="V2317" s="926"/>
      <c r="W2317" s="926"/>
      <c r="X2317" s="926"/>
      <c r="Y2317" s="926"/>
      <c r="Z2317" s="926"/>
      <c r="AA2317" s="926"/>
      <c r="AB2317" s="926"/>
      <c r="AC2317" s="926"/>
      <c r="AD2317" s="926"/>
      <c r="AE2317" s="926"/>
    </row>
    <row r="2318" spans="1:31" ht="15" customHeight="1" x14ac:dyDescent="0.2">
      <c r="A2318" s="943"/>
      <c r="B2318" s="938"/>
      <c r="C2318" s="891"/>
      <c r="D2318" s="891"/>
      <c r="E2318" s="984">
        <f t="shared" si="218"/>
        <v>0</v>
      </c>
      <c r="F2318" s="890">
        <f>IF(A2318=0,0,ROUND(E2318/VLOOKUP(A2318,'Teaching Areas'!$A$18:$B$86,2,FALSE),0))</f>
        <v>0</v>
      </c>
      <c r="G2318" s="891"/>
      <c r="H2318" s="890" t="str">
        <f t="shared" si="219"/>
        <v/>
      </c>
      <c r="I2318" s="983"/>
      <c r="J2318" s="923"/>
      <c r="K2318" s="922"/>
      <c r="L2318" s="922"/>
      <c r="M2318" s="922"/>
      <c r="N2318" s="924"/>
      <c r="O2318" s="1096" t="str">
        <f t="shared" si="220"/>
        <v/>
      </c>
      <c r="P2318" s="926"/>
      <c r="Q2318" s="926"/>
      <c r="R2318" s="926"/>
      <c r="S2318" s="926"/>
      <c r="T2318" s="926"/>
      <c r="U2318" s="926"/>
      <c r="V2318" s="926"/>
      <c r="W2318" s="926"/>
      <c r="X2318" s="926"/>
      <c r="Y2318" s="926"/>
      <c r="Z2318" s="926"/>
      <c r="AA2318" s="926"/>
      <c r="AB2318" s="926"/>
      <c r="AC2318" s="926"/>
      <c r="AD2318" s="926"/>
      <c r="AE2318" s="926"/>
    </row>
    <row r="2319" spans="1:31" ht="15" customHeight="1" x14ac:dyDescent="0.2">
      <c r="A2319" s="943"/>
      <c r="B2319" s="937"/>
      <c r="C2319" s="893"/>
      <c r="D2319" s="893"/>
      <c r="E2319" s="984">
        <f t="shared" si="218"/>
        <v>0</v>
      </c>
      <c r="F2319" s="890">
        <f>IF(A2319=0,0,ROUND(E2319/VLOOKUP(A2319,'Teaching Areas'!$A$18:$B$86,2,FALSE),0))</f>
        <v>0</v>
      </c>
      <c r="G2319" s="891"/>
      <c r="H2319" s="890" t="str">
        <f t="shared" si="219"/>
        <v/>
      </c>
      <c r="I2319" s="983"/>
      <c r="J2319" s="923"/>
      <c r="K2319" s="922"/>
      <c r="L2319" s="922"/>
      <c r="M2319" s="922"/>
      <c r="N2319" s="924"/>
      <c r="O2319" s="1096" t="str">
        <f t="shared" si="220"/>
        <v/>
      </c>
      <c r="P2319" s="926"/>
      <c r="Q2319" s="926"/>
      <c r="R2319" s="926"/>
      <c r="S2319" s="926"/>
      <c r="T2319" s="926"/>
      <c r="U2319" s="926"/>
      <c r="V2319" s="926"/>
      <c r="W2319" s="926"/>
      <c r="X2319" s="926"/>
      <c r="Y2319" s="926"/>
      <c r="Z2319" s="926"/>
      <c r="AA2319" s="926"/>
      <c r="AB2319" s="926"/>
      <c r="AC2319" s="926"/>
      <c r="AD2319" s="926"/>
      <c r="AE2319" s="926"/>
    </row>
    <row r="2320" spans="1:31" ht="15" customHeight="1" x14ac:dyDescent="0.2">
      <c r="A2320" s="943"/>
      <c r="B2320" s="938"/>
      <c r="C2320" s="891"/>
      <c r="D2320" s="891"/>
      <c r="E2320" s="984">
        <f t="shared" si="218"/>
        <v>0</v>
      </c>
      <c r="F2320" s="890">
        <f>IF(A2320=0,0,ROUND(E2320/VLOOKUP(A2320,'Teaching Areas'!$A$18:$B$86,2,FALSE),0))</f>
        <v>0</v>
      </c>
      <c r="G2320" s="891"/>
      <c r="H2320" s="890" t="str">
        <f t="shared" si="219"/>
        <v/>
      </c>
      <c r="I2320" s="983"/>
      <c r="J2320" s="923"/>
      <c r="K2320" s="922"/>
      <c r="L2320" s="922"/>
      <c r="M2320" s="922"/>
      <c r="N2320" s="924"/>
      <c r="O2320" s="1096" t="str">
        <f t="shared" si="220"/>
        <v/>
      </c>
      <c r="P2320" s="926"/>
      <c r="Q2320" s="926"/>
      <c r="R2320" s="926"/>
      <c r="S2320" s="926"/>
      <c r="T2320" s="926"/>
      <c r="U2320" s="926"/>
      <c r="V2320" s="926"/>
      <c r="W2320" s="926"/>
      <c r="X2320" s="926"/>
      <c r="Y2320" s="926"/>
      <c r="Z2320" s="926"/>
      <c r="AA2320" s="926"/>
      <c r="AB2320" s="926"/>
      <c r="AC2320" s="926"/>
      <c r="AD2320" s="926"/>
      <c r="AE2320" s="926"/>
    </row>
    <row r="2321" spans="1:31" ht="15" customHeight="1" x14ac:dyDescent="0.2">
      <c r="A2321" s="943"/>
      <c r="B2321" s="938"/>
      <c r="C2321" s="891"/>
      <c r="D2321" s="891"/>
      <c r="E2321" s="984">
        <f t="shared" si="218"/>
        <v>0</v>
      </c>
      <c r="F2321" s="890">
        <f>IF(A2321=0,0,ROUND(E2321/VLOOKUP(A2321,'Teaching Areas'!$A$18:$B$86,2,FALSE),0))</f>
        <v>0</v>
      </c>
      <c r="G2321" s="891"/>
      <c r="H2321" s="890" t="str">
        <f t="shared" si="219"/>
        <v/>
      </c>
      <c r="I2321" s="983"/>
      <c r="J2321" s="923"/>
      <c r="K2321" s="922"/>
      <c r="L2321" s="922"/>
      <c r="M2321" s="922"/>
      <c r="N2321" s="924"/>
      <c r="O2321" s="1096" t="str">
        <f t="shared" si="220"/>
        <v/>
      </c>
      <c r="P2321" s="926"/>
      <c r="Q2321" s="926"/>
      <c r="R2321" s="926"/>
      <c r="S2321" s="926"/>
      <c r="T2321" s="926"/>
      <c r="U2321" s="926"/>
      <c r="V2321" s="926"/>
      <c r="W2321" s="926"/>
      <c r="X2321" s="926"/>
      <c r="Y2321" s="926"/>
      <c r="Z2321" s="926"/>
      <c r="AA2321" s="926"/>
      <c r="AB2321" s="926"/>
      <c r="AC2321" s="926"/>
      <c r="AD2321" s="926"/>
      <c r="AE2321" s="926"/>
    </row>
    <row r="2322" spans="1:31" ht="15" customHeight="1" x14ac:dyDescent="0.2">
      <c r="A2322" s="943"/>
      <c r="B2322" s="938"/>
      <c r="C2322" s="891"/>
      <c r="D2322" s="891"/>
      <c r="E2322" s="984">
        <f t="shared" si="218"/>
        <v>0</v>
      </c>
      <c r="F2322" s="890">
        <f>IF(A2322=0,0,ROUND(E2322/VLOOKUP(A2322,'Teaching Areas'!$A$18:$B$86,2,FALSE),0))</f>
        <v>0</v>
      </c>
      <c r="G2322" s="891"/>
      <c r="H2322" s="890" t="str">
        <f t="shared" si="219"/>
        <v/>
      </c>
      <c r="I2322" s="983"/>
      <c r="J2322" s="923"/>
      <c r="K2322" s="922"/>
      <c r="L2322" s="922"/>
      <c r="M2322" s="922"/>
      <c r="N2322" s="924"/>
      <c r="O2322" s="1096" t="str">
        <f t="shared" si="220"/>
        <v/>
      </c>
      <c r="P2322" s="926"/>
      <c r="Q2322" s="926"/>
      <c r="R2322" s="926"/>
      <c r="S2322" s="926"/>
      <c r="T2322" s="926"/>
      <c r="U2322" s="926"/>
      <c r="V2322" s="926"/>
      <c r="W2322" s="926"/>
      <c r="X2322" s="926"/>
      <c r="Y2322" s="926"/>
      <c r="Z2322" s="926"/>
      <c r="AA2322" s="926"/>
      <c r="AB2322" s="926"/>
      <c r="AC2322" s="926"/>
      <c r="AD2322" s="926"/>
      <c r="AE2322" s="926"/>
    </row>
    <row r="2323" spans="1:31" ht="15" customHeight="1" x14ac:dyDescent="0.2">
      <c r="A2323" s="943"/>
      <c r="B2323" s="938"/>
      <c r="C2323" s="891"/>
      <c r="D2323" s="891"/>
      <c r="E2323" s="984">
        <f t="shared" si="218"/>
        <v>0</v>
      </c>
      <c r="F2323" s="890">
        <f>IF(A2323=0,0,ROUND(E2323/VLOOKUP(A2323,'Teaching Areas'!$A$18:$B$86,2,FALSE),0))</f>
        <v>0</v>
      </c>
      <c r="G2323" s="891"/>
      <c r="H2323" s="890" t="str">
        <f t="shared" si="219"/>
        <v/>
      </c>
      <c r="I2323" s="983"/>
      <c r="J2323" s="923"/>
      <c r="K2323" s="922"/>
      <c r="L2323" s="922"/>
      <c r="M2323" s="922"/>
      <c r="N2323" s="924"/>
      <c r="O2323" s="1096" t="str">
        <f t="shared" si="220"/>
        <v/>
      </c>
      <c r="P2323" s="926"/>
      <c r="Q2323" s="926"/>
      <c r="R2323" s="926"/>
      <c r="S2323" s="926"/>
      <c r="T2323" s="926"/>
      <c r="U2323" s="926"/>
      <c r="V2323" s="926"/>
      <c r="W2323" s="926"/>
      <c r="X2323" s="926"/>
      <c r="Y2323" s="926"/>
      <c r="Z2323" s="926"/>
      <c r="AA2323" s="926"/>
      <c r="AB2323" s="926"/>
      <c r="AC2323" s="926"/>
      <c r="AD2323" s="926"/>
      <c r="AE2323" s="926"/>
    </row>
    <row r="2324" spans="1:31" ht="15" customHeight="1" x14ac:dyDescent="0.2">
      <c r="A2324" s="943"/>
      <c r="B2324" s="938"/>
      <c r="C2324" s="891"/>
      <c r="D2324" s="891"/>
      <c r="E2324" s="984">
        <f t="shared" si="218"/>
        <v>0</v>
      </c>
      <c r="F2324" s="890">
        <f>IF(A2324=0,0,ROUND(E2324/VLOOKUP(A2324,'Teaching Areas'!$A$18:$B$86,2,FALSE),0))</f>
        <v>0</v>
      </c>
      <c r="G2324" s="891"/>
      <c r="H2324" s="890" t="str">
        <f t="shared" si="219"/>
        <v/>
      </c>
      <c r="I2324" s="983"/>
      <c r="J2324" s="923"/>
      <c r="K2324" s="922"/>
      <c r="L2324" s="922"/>
      <c r="M2324" s="922"/>
      <c r="N2324" s="924"/>
      <c r="O2324" s="1096" t="str">
        <f t="shared" si="220"/>
        <v/>
      </c>
      <c r="P2324" s="926"/>
      <c r="Q2324" s="926"/>
      <c r="R2324" s="926"/>
      <c r="S2324" s="926"/>
      <c r="T2324" s="926"/>
      <c r="U2324" s="926"/>
      <c r="V2324" s="926"/>
      <c r="W2324" s="926"/>
      <c r="X2324" s="926"/>
      <c r="Y2324" s="926"/>
      <c r="Z2324" s="926"/>
      <c r="AA2324" s="926"/>
      <c r="AB2324" s="926"/>
      <c r="AC2324" s="926"/>
      <c r="AD2324" s="926"/>
      <c r="AE2324" s="926"/>
    </row>
    <row r="2325" spans="1:31" ht="15" customHeight="1" x14ac:dyDescent="0.2">
      <c r="A2325" s="943"/>
      <c r="B2325" s="938"/>
      <c r="C2325" s="891"/>
      <c r="D2325" s="891"/>
      <c r="E2325" s="984">
        <f t="shared" si="218"/>
        <v>0</v>
      </c>
      <c r="F2325" s="890">
        <f>IF(A2325=0,0,ROUND(E2325/VLOOKUP(A2325,'Teaching Areas'!$A$18:$B$86,2,FALSE),0))</f>
        <v>0</v>
      </c>
      <c r="G2325" s="891"/>
      <c r="H2325" s="890" t="str">
        <f t="shared" si="219"/>
        <v/>
      </c>
      <c r="I2325" s="983"/>
      <c r="J2325" s="923"/>
      <c r="K2325" s="922"/>
      <c r="L2325" s="922"/>
      <c r="M2325" s="922"/>
      <c r="N2325" s="924"/>
      <c r="O2325" s="1096" t="str">
        <f t="shared" si="220"/>
        <v/>
      </c>
      <c r="P2325" s="926"/>
      <c r="Q2325" s="926"/>
      <c r="R2325" s="926"/>
      <c r="S2325" s="926"/>
      <c r="T2325" s="926"/>
      <c r="U2325" s="926"/>
      <c r="V2325" s="926"/>
      <c r="W2325" s="926"/>
      <c r="X2325" s="926"/>
      <c r="Y2325" s="926"/>
      <c r="Z2325" s="926"/>
      <c r="AA2325" s="926"/>
      <c r="AB2325" s="926"/>
      <c r="AC2325" s="926"/>
      <c r="AD2325" s="926"/>
      <c r="AE2325" s="926"/>
    </row>
    <row r="2326" spans="1:31" ht="15" customHeight="1" x14ac:dyDescent="0.2">
      <c r="A2326" s="943"/>
      <c r="B2326" s="938"/>
      <c r="C2326" s="891"/>
      <c r="D2326" s="891"/>
      <c r="E2326" s="984">
        <f t="shared" si="218"/>
        <v>0</v>
      </c>
      <c r="F2326" s="890">
        <f>IF(A2326=0,0,ROUND(E2326/VLOOKUP(A2326,'Teaching Areas'!$A$18:$B$86,2,FALSE),0))</f>
        <v>0</v>
      </c>
      <c r="G2326" s="891"/>
      <c r="H2326" s="890" t="str">
        <f t="shared" si="219"/>
        <v/>
      </c>
      <c r="I2326" s="983"/>
      <c r="J2326" s="923"/>
      <c r="K2326" s="922"/>
      <c r="L2326" s="922"/>
      <c r="M2326" s="922"/>
      <c r="N2326" s="924"/>
      <c r="O2326" s="1096" t="str">
        <f t="shared" si="220"/>
        <v/>
      </c>
      <c r="P2326" s="926"/>
      <c r="Q2326" s="926"/>
      <c r="R2326" s="926"/>
      <c r="S2326" s="926"/>
      <c r="T2326" s="926"/>
      <c r="U2326" s="926"/>
      <c r="V2326" s="926"/>
      <c r="W2326" s="926"/>
      <c r="X2326" s="926"/>
      <c r="Y2326" s="926"/>
      <c r="Z2326" s="926"/>
      <c r="AA2326" s="926"/>
      <c r="AB2326" s="926"/>
      <c r="AC2326" s="926"/>
      <c r="AD2326" s="926"/>
      <c r="AE2326" s="926"/>
    </row>
    <row r="2327" spans="1:31" ht="15" customHeight="1" x14ac:dyDescent="0.2">
      <c r="A2327" s="943"/>
      <c r="B2327" s="938"/>
      <c r="C2327" s="891"/>
      <c r="D2327" s="891"/>
      <c r="E2327" s="984">
        <f t="shared" si="218"/>
        <v>0</v>
      </c>
      <c r="F2327" s="890">
        <f>IF(A2327=0,0,ROUND(E2327/VLOOKUP(A2327,'Teaching Areas'!$A$18:$B$86,2,FALSE),0))</f>
        <v>0</v>
      </c>
      <c r="G2327" s="891"/>
      <c r="H2327" s="890" t="str">
        <f t="shared" si="219"/>
        <v/>
      </c>
      <c r="I2327" s="983"/>
      <c r="J2327" s="923"/>
      <c r="K2327" s="922"/>
      <c r="L2327" s="922"/>
      <c r="M2327" s="922"/>
      <c r="N2327" s="924"/>
      <c r="O2327" s="1096" t="str">
        <f t="shared" si="220"/>
        <v/>
      </c>
      <c r="P2327" s="926"/>
      <c r="Q2327" s="926"/>
      <c r="R2327" s="926"/>
      <c r="S2327" s="926"/>
      <c r="T2327" s="926"/>
      <c r="U2327" s="926"/>
      <c r="V2327" s="926"/>
      <c r="W2327" s="926"/>
      <c r="X2327" s="926"/>
      <c r="Y2327" s="926"/>
      <c r="Z2327" s="926"/>
      <c r="AA2327" s="926"/>
      <c r="AB2327" s="926"/>
      <c r="AC2327" s="926"/>
      <c r="AD2327" s="926"/>
      <c r="AE2327" s="926"/>
    </row>
    <row r="2328" spans="1:31" ht="15" customHeight="1" x14ac:dyDescent="0.2">
      <c r="A2328" s="943"/>
      <c r="B2328" s="938"/>
      <c r="C2328" s="891"/>
      <c r="D2328" s="891"/>
      <c r="E2328" s="984">
        <f t="shared" si="218"/>
        <v>0</v>
      </c>
      <c r="F2328" s="890">
        <f>IF(A2328=0,0,ROUND(E2328/VLOOKUP(A2328,'Teaching Areas'!$A$18:$B$86,2,FALSE),0))</f>
        <v>0</v>
      </c>
      <c r="G2328" s="891"/>
      <c r="H2328" s="890" t="str">
        <f t="shared" si="219"/>
        <v/>
      </c>
      <c r="I2328" s="983"/>
      <c r="J2328" s="923"/>
      <c r="K2328" s="922"/>
      <c r="L2328" s="922"/>
      <c r="M2328" s="922"/>
      <c r="N2328" s="924"/>
      <c r="O2328" s="1096" t="str">
        <f t="shared" si="220"/>
        <v/>
      </c>
      <c r="P2328" s="926"/>
      <c r="Q2328" s="926"/>
      <c r="R2328" s="926"/>
      <c r="S2328" s="926"/>
      <c r="T2328" s="926"/>
      <c r="U2328" s="926"/>
      <c r="V2328" s="926"/>
      <c r="W2328" s="926"/>
      <c r="X2328" s="926"/>
      <c r="Y2328" s="926"/>
      <c r="Z2328" s="926"/>
      <c r="AA2328" s="926"/>
      <c r="AB2328" s="926"/>
      <c r="AC2328" s="926"/>
      <c r="AD2328" s="926"/>
      <c r="AE2328" s="926"/>
    </row>
    <row r="2329" spans="1:31" ht="15" customHeight="1" x14ac:dyDescent="0.2">
      <c r="A2329" s="943"/>
      <c r="B2329" s="938"/>
      <c r="C2329" s="891"/>
      <c r="D2329" s="891"/>
      <c r="E2329" s="984">
        <f t="shared" si="218"/>
        <v>0</v>
      </c>
      <c r="F2329" s="890">
        <f>IF(A2329=0,0,ROUND(E2329/VLOOKUP(A2329,'Teaching Areas'!$A$18:$B$86,2,FALSE),0))</f>
        <v>0</v>
      </c>
      <c r="G2329" s="891"/>
      <c r="H2329" s="890" t="str">
        <f t="shared" si="219"/>
        <v/>
      </c>
      <c r="I2329" s="983"/>
      <c r="J2329" s="923"/>
      <c r="K2329" s="922"/>
      <c r="L2329" s="922"/>
      <c r="M2329" s="922"/>
      <c r="N2329" s="924"/>
      <c r="O2329" s="1096" t="str">
        <f t="shared" si="220"/>
        <v/>
      </c>
      <c r="P2329" s="926"/>
      <c r="Q2329" s="926"/>
      <c r="R2329" s="926"/>
      <c r="S2329" s="926"/>
      <c r="T2329" s="926"/>
      <c r="U2329" s="926"/>
      <c r="V2329" s="926"/>
      <c r="W2329" s="926"/>
      <c r="X2329" s="926"/>
      <c r="Y2329" s="926"/>
      <c r="Z2329" s="926"/>
      <c r="AA2329" s="926"/>
      <c r="AB2329" s="926"/>
      <c r="AC2329" s="926"/>
      <c r="AD2329" s="926"/>
      <c r="AE2329" s="926"/>
    </row>
    <row r="2330" spans="1:31" ht="15" customHeight="1" x14ac:dyDescent="0.2">
      <c r="A2330" s="943"/>
      <c r="B2330" s="938"/>
      <c r="C2330" s="891"/>
      <c r="D2330" s="891"/>
      <c r="E2330" s="984">
        <f t="shared" si="218"/>
        <v>0</v>
      </c>
      <c r="F2330" s="890">
        <f>IF(A2330=0,0,ROUND(E2330/VLOOKUP(A2330,'Teaching Areas'!$A$18:$B$86,2,FALSE),0))</f>
        <v>0</v>
      </c>
      <c r="G2330" s="891"/>
      <c r="H2330" s="890" t="str">
        <f t="shared" si="219"/>
        <v/>
      </c>
      <c r="I2330" s="983"/>
      <c r="J2330" s="923"/>
      <c r="K2330" s="922"/>
      <c r="L2330" s="922"/>
      <c r="M2330" s="922"/>
      <c r="N2330" s="924"/>
      <c r="O2330" s="1096" t="str">
        <f t="shared" si="220"/>
        <v/>
      </c>
      <c r="P2330" s="926"/>
      <c r="Q2330" s="926"/>
      <c r="R2330" s="926"/>
      <c r="S2330" s="926"/>
      <c r="T2330" s="926"/>
      <c r="U2330" s="926"/>
      <c r="V2330" s="926"/>
      <c r="W2330" s="926"/>
      <c r="X2330" s="926"/>
      <c r="Y2330" s="926"/>
      <c r="Z2330" s="926"/>
      <c r="AA2330" s="926"/>
      <c r="AB2330" s="926"/>
      <c r="AC2330" s="926"/>
      <c r="AD2330" s="926"/>
      <c r="AE2330" s="926"/>
    </row>
    <row r="2331" spans="1:31" ht="15" customHeight="1" x14ac:dyDescent="0.2">
      <c r="A2331" s="943"/>
      <c r="B2331" s="938"/>
      <c r="C2331" s="891"/>
      <c r="D2331" s="891"/>
      <c r="E2331" s="984">
        <f t="shared" si="218"/>
        <v>0</v>
      </c>
      <c r="F2331" s="890">
        <f>IF(A2331=0,0,ROUND(E2331/VLOOKUP(A2331,'Teaching Areas'!$A$18:$B$86,2,FALSE),0))</f>
        <v>0</v>
      </c>
      <c r="G2331" s="891"/>
      <c r="H2331" s="890" t="str">
        <f t="shared" si="219"/>
        <v/>
      </c>
      <c r="I2331" s="983"/>
      <c r="J2331" s="923"/>
      <c r="K2331" s="922"/>
      <c r="L2331" s="922"/>
      <c r="M2331" s="922"/>
      <c r="N2331" s="924"/>
      <c r="O2331" s="1096" t="str">
        <f t="shared" si="220"/>
        <v/>
      </c>
      <c r="P2331" s="926"/>
      <c r="Q2331" s="926"/>
      <c r="R2331" s="926"/>
      <c r="S2331" s="926"/>
      <c r="T2331" s="926"/>
      <c r="U2331" s="926"/>
      <c r="V2331" s="926"/>
      <c r="W2331" s="926"/>
      <c r="X2331" s="926"/>
      <c r="Y2331" s="926"/>
      <c r="Z2331" s="926"/>
      <c r="AA2331" s="926"/>
      <c r="AB2331" s="926"/>
      <c r="AC2331" s="926"/>
      <c r="AD2331" s="926"/>
      <c r="AE2331" s="926"/>
    </row>
    <row r="2332" spans="1:31" ht="15" customHeight="1" x14ac:dyDescent="0.2">
      <c r="A2332" s="943"/>
      <c r="B2332" s="938"/>
      <c r="C2332" s="891"/>
      <c r="D2332" s="891"/>
      <c r="E2332" s="984">
        <f t="shared" si="218"/>
        <v>0</v>
      </c>
      <c r="F2332" s="890">
        <f>IF(A2332=0,0,ROUND(E2332/VLOOKUP(A2332,'Teaching Areas'!$A$18:$B$86,2,FALSE),0))</f>
        <v>0</v>
      </c>
      <c r="G2332" s="891"/>
      <c r="H2332" s="890" t="str">
        <f t="shared" si="219"/>
        <v/>
      </c>
      <c r="I2332" s="983"/>
      <c r="J2332" s="923"/>
      <c r="K2332" s="922"/>
      <c r="L2332" s="922"/>
      <c r="M2332" s="922"/>
      <c r="N2332" s="924"/>
      <c r="O2332" s="1096" t="str">
        <f t="shared" si="220"/>
        <v/>
      </c>
      <c r="P2332" s="926"/>
      <c r="Q2332" s="926"/>
      <c r="R2332" s="926"/>
      <c r="S2332" s="926"/>
      <c r="T2332" s="926"/>
      <c r="U2332" s="926"/>
      <c r="V2332" s="926"/>
      <c r="W2332" s="926"/>
      <c r="X2332" s="926"/>
      <c r="Y2332" s="926"/>
      <c r="Z2332" s="926"/>
      <c r="AA2332" s="926"/>
      <c r="AB2332" s="926"/>
      <c r="AC2332" s="926"/>
      <c r="AD2332" s="926"/>
      <c r="AE2332" s="926"/>
    </row>
    <row r="2333" spans="1:31" ht="15" customHeight="1" x14ac:dyDescent="0.2">
      <c r="A2333" s="943"/>
      <c r="B2333" s="938"/>
      <c r="C2333" s="891"/>
      <c r="D2333" s="891"/>
      <c r="E2333" s="984">
        <f t="shared" si="218"/>
        <v>0</v>
      </c>
      <c r="F2333" s="890">
        <f>IF(A2333=0,0,ROUND(E2333/VLOOKUP(A2333,'Teaching Areas'!$A$18:$B$86,2,FALSE),0))</f>
        <v>0</v>
      </c>
      <c r="G2333" s="891"/>
      <c r="H2333" s="890" t="str">
        <f t="shared" si="219"/>
        <v/>
      </c>
      <c r="I2333" s="983"/>
      <c r="J2333" s="923"/>
      <c r="K2333" s="922"/>
      <c r="L2333" s="922"/>
      <c r="M2333" s="922"/>
      <c r="N2333" s="924"/>
      <c r="O2333" s="1096" t="str">
        <f t="shared" si="220"/>
        <v/>
      </c>
      <c r="P2333" s="926"/>
      <c r="Q2333" s="926"/>
      <c r="R2333" s="926"/>
      <c r="S2333" s="926"/>
      <c r="T2333" s="926"/>
      <c r="U2333" s="926"/>
      <c r="V2333" s="926"/>
      <c r="W2333" s="926"/>
      <c r="X2333" s="926"/>
      <c r="Y2333" s="926"/>
      <c r="Z2333" s="926"/>
      <c r="AA2333" s="926"/>
      <c r="AB2333" s="926"/>
      <c r="AC2333" s="926"/>
      <c r="AD2333" s="926"/>
      <c r="AE2333" s="926"/>
    </row>
    <row r="2334" spans="1:31" ht="15" customHeight="1" x14ac:dyDescent="0.2">
      <c r="A2334" s="943"/>
      <c r="B2334" s="938"/>
      <c r="C2334" s="891"/>
      <c r="D2334" s="891"/>
      <c r="E2334" s="984">
        <f t="shared" si="218"/>
        <v>0</v>
      </c>
      <c r="F2334" s="890">
        <f>IF(A2334=0,0,ROUND(E2334/VLOOKUP(A2334,'Teaching Areas'!$A$18:$B$86,2,FALSE),0))</f>
        <v>0</v>
      </c>
      <c r="G2334" s="891"/>
      <c r="H2334" s="890" t="str">
        <f t="shared" si="219"/>
        <v/>
      </c>
      <c r="I2334" s="983"/>
      <c r="J2334" s="923"/>
      <c r="K2334" s="922"/>
      <c r="L2334" s="922"/>
      <c r="M2334" s="922"/>
      <c r="N2334" s="924"/>
      <c r="O2334" s="1096" t="str">
        <f t="shared" si="220"/>
        <v/>
      </c>
      <c r="P2334" s="926"/>
      <c r="Q2334" s="926"/>
      <c r="R2334" s="926"/>
      <c r="S2334" s="926"/>
      <c r="T2334" s="926"/>
      <c r="U2334" s="926"/>
      <c r="V2334" s="926"/>
      <c r="W2334" s="926"/>
      <c r="X2334" s="926"/>
      <c r="Y2334" s="926"/>
      <c r="Z2334" s="926"/>
      <c r="AA2334" s="926"/>
      <c r="AB2334" s="926"/>
      <c r="AC2334" s="926"/>
      <c r="AD2334" s="926"/>
      <c r="AE2334" s="926"/>
    </row>
    <row r="2335" spans="1:31" ht="15" customHeight="1" x14ac:dyDescent="0.2">
      <c r="A2335" s="943"/>
      <c r="B2335" s="939"/>
      <c r="C2335" s="891"/>
      <c r="D2335" s="891"/>
      <c r="E2335" s="984">
        <f t="shared" si="218"/>
        <v>0</v>
      </c>
      <c r="F2335" s="890">
        <f>IF(A2335=0,0,ROUND(E2335/VLOOKUP(A2335,'Teaching Areas'!$A$18:$B$86,2,FALSE),0))</f>
        <v>0</v>
      </c>
      <c r="G2335" s="892"/>
      <c r="H2335" s="890" t="str">
        <f t="shared" si="219"/>
        <v/>
      </c>
      <c r="I2335" s="985"/>
      <c r="J2335" s="923"/>
      <c r="K2335" s="922"/>
      <c r="L2335" s="922"/>
      <c r="M2335" s="922"/>
      <c r="N2335" s="924"/>
      <c r="O2335" s="1096" t="str">
        <f t="shared" si="220"/>
        <v/>
      </c>
      <c r="P2335" s="926"/>
      <c r="Q2335" s="926"/>
      <c r="R2335" s="926"/>
      <c r="S2335" s="926"/>
      <c r="T2335" s="926"/>
      <c r="U2335" s="926"/>
      <c r="V2335" s="926"/>
      <c r="W2335" s="926"/>
      <c r="X2335" s="926"/>
      <c r="Y2335" s="926"/>
      <c r="Z2335" s="926"/>
      <c r="AA2335" s="926"/>
      <c r="AB2335" s="926"/>
      <c r="AC2335" s="926"/>
      <c r="AD2335" s="926"/>
      <c r="AE2335" s="926"/>
    </row>
    <row r="2336" spans="1:31" ht="15" customHeight="1" x14ac:dyDescent="0.2">
      <c r="A2336" s="943"/>
      <c r="B2336" s="939"/>
      <c r="C2336" s="891"/>
      <c r="D2336" s="891"/>
      <c r="E2336" s="984">
        <f t="shared" si="218"/>
        <v>0</v>
      </c>
      <c r="F2336" s="890">
        <f>IF(A2336=0,0,ROUND(E2336/VLOOKUP(A2336,'Teaching Areas'!$A$18:$B$86,2,FALSE),0))</f>
        <v>0</v>
      </c>
      <c r="G2336" s="892"/>
      <c r="H2336" s="890" t="str">
        <f t="shared" si="219"/>
        <v/>
      </c>
      <c r="I2336" s="985"/>
      <c r="J2336" s="923"/>
      <c r="K2336" s="922"/>
      <c r="L2336" s="922"/>
      <c r="M2336" s="922"/>
      <c r="N2336" s="924"/>
      <c r="O2336" s="1096" t="str">
        <f t="shared" si="220"/>
        <v/>
      </c>
      <c r="P2336" s="926"/>
      <c r="Q2336" s="926"/>
      <c r="R2336" s="926"/>
      <c r="S2336" s="926"/>
      <c r="T2336" s="926"/>
      <c r="U2336" s="926"/>
      <c r="V2336" s="926"/>
      <c r="W2336" s="926"/>
      <c r="X2336" s="926"/>
      <c r="Y2336" s="926"/>
      <c r="Z2336" s="926"/>
      <c r="AA2336" s="926"/>
      <c r="AB2336" s="926"/>
      <c r="AC2336" s="926"/>
      <c r="AD2336" s="926"/>
      <c r="AE2336" s="926"/>
    </row>
    <row r="2337" spans="1:31" ht="15" customHeight="1" x14ac:dyDescent="0.2">
      <c r="A2337" s="943"/>
      <c r="B2337" s="938"/>
      <c r="C2337" s="891"/>
      <c r="D2337" s="891"/>
      <c r="E2337" s="984">
        <f t="shared" si="218"/>
        <v>0</v>
      </c>
      <c r="F2337" s="890">
        <f>IF(A2337=0,0,ROUND(E2337/VLOOKUP(A2337,'Teaching Areas'!$A$18:$B$86,2,FALSE),0))</f>
        <v>0</v>
      </c>
      <c r="G2337" s="891"/>
      <c r="H2337" s="890" t="str">
        <f t="shared" si="219"/>
        <v/>
      </c>
      <c r="I2337" s="983"/>
      <c r="J2337" s="923"/>
      <c r="K2337" s="922"/>
      <c r="L2337" s="922"/>
      <c r="M2337" s="922"/>
      <c r="N2337" s="924"/>
      <c r="O2337" s="1096" t="str">
        <f t="shared" si="220"/>
        <v/>
      </c>
      <c r="P2337" s="926"/>
      <c r="Q2337" s="926"/>
      <c r="R2337" s="926"/>
      <c r="S2337" s="926"/>
      <c r="T2337" s="926"/>
      <c r="U2337" s="926"/>
      <c r="V2337" s="926"/>
      <c r="W2337" s="926"/>
      <c r="X2337" s="926"/>
      <c r="Y2337" s="926"/>
      <c r="Z2337" s="926"/>
      <c r="AA2337" s="926"/>
      <c r="AB2337" s="926"/>
      <c r="AC2337" s="926"/>
      <c r="AD2337" s="926"/>
      <c r="AE2337" s="926"/>
    </row>
    <row r="2338" spans="1:31" ht="15" customHeight="1" x14ac:dyDescent="0.2">
      <c r="A2338" s="943"/>
      <c r="B2338" s="938"/>
      <c r="C2338" s="891"/>
      <c r="D2338" s="891"/>
      <c r="E2338" s="984">
        <f t="shared" si="218"/>
        <v>0</v>
      </c>
      <c r="F2338" s="890">
        <f>IF(A2338=0,0,ROUND(E2338/VLOOKUP(A2338,'Teaching Areas'!$A$18:$B$86,2,FALSE),0))</f>
        <v>0</v>
      </c>
      <c r="G2338" s="891"/>
      <c r="H2338" s="890" t="str">
        <f t="shared" si="219"/>
        <v/>
      </c>
      <c r="I2338" s="983"/>
      <c r="J2338" s="923"/>
      <c r="K2338" s="922"/>
      <c r="L2338" s="922"/>
      <c r="M2338" s="922"/>
      <c r="N2338" s="924"/>
      <c r="O2338" s="1096" t="str">
        <f t="shared" si="220"/>
        <v/>
      </c>
      <c r="P2338" s="926"/>
      <c r="Q2338" s="926"/>
      <c r="R2338" s="926"/>
      <c r="S2338" s="926"/>
      <c r="T2338" s="926"/>
      <c r="U2338" s="926"/>
      <c r="V2338" s="926"/>
      <c r="W2338" s="926"/>
      <c r="X2338" s="926"/>
      <c r="Y2338" s="926"/>
      <c r="Z2338" s="926"/>
      <c r="AA2338" s="926"/>
      <c r="AB2338" s="926"/>
      <c r="AC2338" s="926"/>
      <c r="AD2338" s="926"/>
      <c r="AE2338" s="926"/>
    </row>
    <row r="2339" spans="1:31" ht="15" customHeight="1" x14ac:dyDescent="0.2">
      <c r="A2339" s="943"/>
      <c r="B2339" s="937"/>
      <c r="C2339" s="893"/>
      <c r="D2339" s="893"/>
      <c r="E2339" s="984">
        <f t="shared" si="218"/>
        <v>0</v>
      </c>
      <c r="F2339" s="890">
        <f>IF(A2339=0,0,ROUND(E2339/VLOOKUP(A2339,'Teaching Areas'!$A$18:$B$86,2,FALSE),0))</f>
        <v>0</v>
      </c>
      <c r="G2339" s="891"/>
      <c r="H2339" s="890" t="str">
        <f t="shared" si="219"/>
        <v/>
      </c>
      <c r="I2339" s="983"/>
      <c r="J2339" s="923"/>
      <c r="K2339" s="922"/>
      <c r="L2339" s="922"/>
      <c r="M2339" s="922"/>
      <c r="N2339" s="924"/>
      <c r="O2339" s="1096" t="str">
        <f t="shared" si="220"/>
        <v/>
      </c>
      <c r="P2339" s="926"/>
      <c r="Q2339" s="926"/>
      <c r="R2339" s="926"/>
      <c r="S2339" s="926"/>
      <c r="T2339" s="926"/>
      <c r="U2339" s="926"/>
      <c r="V2339" s="926"/>
      <c r="W2339" s="926"/>
      <c r="X2339" s="926"/>
      <c r="Y2339" s="926"/>
      <c r="Z2339" s="926"/>
      <c r="AA2339" s="926"/>
      <c r="AB2339" s="926"/>
      <c r="AC2339" s="926"/>
      <c r="AD2339" s="926"/>
      <c r="AE2339" s="926"/>
    </row>
    <row r="2340" spans="1:31" ht="15" customHeight="1" x14ac:dyDescent="0.2">
      <c r="A2340" s="943"/>
      <c r="B2340" s="938"/>
      <c r="C2340" s="891"/>
      <c r="D2340" s="891"/>
      <c r="E2340" s="984">
        <f t="shared" si="218"/>
        <v>0</v>
      </c>
      <c r="F2340" s="890">
        <f>IF(A2340=0,0,ROUND(E2340/VLOOKUP(A2340,'Teaching Areas'!$A$18:$B$86,2,FALSE),0))</f>
        <v>0</v>
      </c>
      <c r="G2340" s="891"/>
      <c r="H2340" s="890" t="str">
        <f t="shared" si="219"/>
        <v/>
      </c>
      <c r="I2340" s="983"/>
      <c r="J2340" s="923"/>
      <c r="K2340" s="922"/>
      <c r="L2340" s="922"/>
      <c r="M2340" s="922"/>
      <c r="N2340" s="924"/>
      <c r="O2340" s="1096" t="str">
        <f t="shared" si="220"/>
        <v/>
      </c>
      <c r="P2340" s="926"/>
      <c r="Q2340" s="926"/>
      <c r="R2340" s="926"/>
      <c r="S2340" s="926"/>
      <c r="T2340" s="926"/>
      <c r="U2340" s="926"/>
      <c r="V2340" s="926"/>
      <c r="W2340" s="926"/>
      <c r="X2340" s="926"/>
      <c r="Y2340" s="926"/>
      <c r="Z2340" s="926"/>
      <c r="AA2340" s="926"/>
      <c r="AB2340" s="926"/>
      <c r="AC2340" s="926"/>
      <c r="AD2340" s="926"/>
      <c r="AE2340" s="926"/>
    </row>
    <row r="2341" spans="1:31" ht="15" customHeight="1" x14ac:dyDescent="0.2">
      <c r="A2341" s="943"/>
      <c r="B2341" s="938"/>
      <c r="C2341" s="891"/>
      <c r="D2341" s="891"/>
      <c r="E2341" s="984">
        <f t="shared" si="218"/>
        <v>0</v>
      </c>
      <c r="F2341" s="890">
        <f>IF(A2341=0,0,ROUND(E2341/VLOOKUP(A2341,'Teaching Areas'!$A$18:$B$86,2,FALSE),0))</f>
        <v>0</v>
      </c>
      <c r="G2341" s="891"/>
      <c r="H2341" s="890" t="str">
        <f t="shared" si="219"/>
        <v/>
      </c>
      <c r="I2341" s="983"/>
      <c r="J2341" s="923"/>
      <c r="K2341" s="922"/>
      <c r="L2341" s="922"/>
      <c r="M2341" s="922"/>
      <c r="N2341" s="924"/>
      <c r="O2341" s="1096" t="str">
        <f t="shared" si="220"/>
        <v/>
      </c>
      <c r="P2341" s="926"/>
      <c r="Q2341" s="926"/>
      <c r="R2341" s="926"/>
      <c r="S2341" s="926"/>
      <c r="T2341" s="926"/>
      <c r="U2341" s="926"/>
      <c r="V2341" s="926"/>
      <c r="W2341" s="926"/>
      <c r="X2341" s="926"/>
      <c r="Y2341" s="926"/>
      <c r="Z2341" s="926"/>
      <c r="AA2341" s="926"/>
      <c r="AB2341" s="926"/>
      <c r="AC2341" s="926"/>
      <c r="AD2341" s="926"/>
      <c r="AE2341" s="926"/>
    </row>
    <row r="2342" spans="1:31" ht="15" hidden="1" customHeight="1" thickBot="1" x14ac:dyDescent="0.25">
      <c r="A2342" s="943"/>
      <c r="B2342" s="938"/>
      <c r="C2342" s="891"/>
      <c r="D2342" s="891"/>
      <c r="E2342" s="984">
        <f t="shared" si="218"/>
        <v>0</v>
      </c>
      <c r="F2342" s="890">
        <f>IF(A2342=0,0,ROUND(E2342/VLOOKUP(A2342,'Teaching Areas'!$A$18:$B$86,2,FALSE),0))</f>
        <v>0</v>
      </c>
      <c r="G2342" s="891"/>
      <c r="H2342" s="890" t="str">
        <f t="shared" si="219"/>
        <v/>
      </c>
      <c r="I2342" s="983"/>
      <c r="J2342" s="923"/>
      <c r="K2342" s="922"/>
      <c r="L2342" s="922"/>
      <c r="M2342" s="922"/>
      <c r="N2342" s="924"/>
      <c r="O2342" s="1096" t="str">
        <f t="shared" si="220"/>
        <v/>
      </c>
      <c r="P2342" s="926"/>
      <c r="Q2342" s="926"/>
      <c r="R2342" s="926"/>
      <c r="S2342" s="926"/>
      <c r="T2342" s="926"/>
      <c r="U2342" s="926"/>
      <c r="V2342" s="926"/>
      <c r="W2342" s="926"/>
      <c r="X2342" s="926"/>
      <c r="Y2342" s="926"/>
      <c r="Z2342" s="926"/>
      <c r="AA2342" s="926"/>
      <c r="AB2342" s="926"/>
      <c r="AC2342" s="926"/>
      <c r="AD2342" s="926"/>
      <c r="AE2342" s="926"/>
    </row>
    <row r="2343" spans="1:31" ht="15" hidden="1" customHeight="1" thickBot="1" x14ac:dyDescent="0.25">
      <c r="A2343" s="943"/>
      <c r="B2343" s="938"/>
      <c r="C2343" s="891"/>
      <c r="D2343" s="891"/>
      <c r="E2343" s="984">
        <f t="shared" si="218"/>
        <v>0</v>
      </c>
      <c r="F2343" s="890">
        <f>IF(A2343=0,0,ROUND(E2343/VLOOKUP(A2343,'Teaching Areas'!$A$18:$B$86,2,FALSE),0))</f>
        <v>0</v>
      </c>
      <c r="G2343" s="891"/>
      <c r="H2343" s="890" t="str">
        <f t="shared" si="219"/>
        <v/>
      </c>
      <c r="I2343" s="983"/>
      <c r="J2343" s="923"/>
      <c r="K2343" s="922"/>
      <c r="L2343" s="922"/>
      <c r="M2343" s="922"/>
      <c r="N2343" s="924"/>
      <c r="O2343" s="1096" t="str">
        <f t="shared" si="220"/>
        <v/>
      </c>
      <c r="P2343" s="926"/>
      <c r="Q2343" s="926"/>
      <c r="R2343" s="926"/>
      <c r="S2343" s="926"/>
      <c r="T2343" s="926"/>
      <c r="U2343" s="926"/>
      <c r="V2343" s="926"/>
      <c r="W2343" s="926"/>
      <c r="X2343" s="926"/>
      <c r="Y2343" s="926"/>
      <c r="Z2343" s="926"/>
      <c r="AA2343" s="926"/>
      <c r="AB2343" s="926"/>
      <c r="AC2343" s="926"/>
      <c r="AD2343" s="926"/>
      <c r="AE2343" s="926"/>
    </row>
    <row r="2344" spans="1:31" ht="15" hidden="1" customHeight="1" thickBot="1" x14ac:dyDescent="0.25">
      <c r="A2344" s="943"/>
      <c r="B2344" s="938"/>
      <c r="C2344" s="891"/>
      <c r="D2344" s="891"/>
      <c r="E2344" s="984">
        <f t="shared" si="218"/>
        <v>0</v>
      </c>
      <c r="F2344" s="890">
        <f>IF(A2344=0,0,ROUND(E2344/VLOOKUP(A2344,'Teaching Areas'!$A$18:$B$86,2,FALSE),0))</f>
        <v>0</v>
      </c>
      <c r="G2344" s="891"/>
      <c r="H2344" s="890" t="str">
        <f t="shared" si="219"/>
        <v/>
      </c>
      <c r="I2344" s="983"/>
      <c r="J2344" s="923"/>
      <c r="K2344" s="922"/>
      <c r="L2344" s="922"/>
      <c r="M2344" s="922"/>
      <c r="N2344" s="924"/>
      <c r="O2344" s="1096" t="str">
        <f t="shared" si="220"/>
        <v/>
      </c>
      <c r="P2344" s="926"/>
      <c r="Q2344" s="926"/>
      <c r="R2344" s="926"/>
      <c r="S2344" s="926"/>
      <c r="T2344" s="926"/>
      <c r="U2344" s="926"/>
      <c r="V2344" s="926"/>
      <c r="W2344" s="926"/>
      <c r="X2344" s="926"/>
      <c r="Y2344" s="926"/>
      <c r="Z2344" s="926"/>
      <c r="AA2344" s="926"/>
      <c r="AB2344" s="926"/>
      <c r="AC2344" s="926"/>
      <c r="AD2344" s="926"/>
      <c r="AE2344" s="926"/>
    </row>
    <row r="2345" spans="1:31" ht="15" hidden="1" customHeight="1" thickBot="1" x14ac:dyDescent="0.25">
      <c r="A2345" s="943"/>
      <c r="B2345" s="938"/>
      <c r="C2345" s="891"/>
      <c r="D2345" s="891"/>
      <c r="E2345" s="984">
        <f t="shared" si="218"/>
        <v>0</v>
      </c>
      <c r="F2345" s="890">
        <f>IF(A2345=0,0,ROUND(E2345/VLOOKUP(A2345,'Teaching Areas'!$A$18:$B$86,2,FALSE),0))</f>
        <v>0</v>
      </c>
      <c r="G2345" s="891"/>
      <c r="H2345" s="890" t="str">
        <f t="shared" si="219"/>
        <v/>
      </c>
      <c r="I2345" s="983"/>
      <c r="J2345" s="923"/>
      <c r="K2345" s="922"/>
      <c r="L2345" s="922"/>
      <c r="M2345" s="922"/>
      <c r="N2345" s="924"/>
      <c r="O2345" s="1096" t="str">
        <f t="shared" si="220"/>
        <v/>
      </c>
      <c r="P2345" s="926"/>
      <c r="Q2345" s="926"/>
      <c r="R2345" s="926"/>
      <c r="S2345" s="926"/>
      <c r="T2345" s="926"/>
      <c r="U2345" s="926"/>
      <c r="V2345" s="926"/>
      <c r="W2345" s="926"/>
      <c r="X2345" s="926"/>
      <c r="Y2345" s="926"/>
      <c r="Z2345" s="926"/>
      <c r="AA2345" s="926"/>
      <c r="AB2345" s="926"/>
      <c r="AC2345" s="926"/>
      <c r="AD2345" s="926"/>
      <c r="AE2345" s="926"/>
    </row>
    <row r="2346" spans="1:31" ht="15" hidden="1" customHeight="1" thickBot="1" x14ac:dyDescent="0.25">
      <c r="A2346" s="943"/>
      <c r="B2346" s="938"/>
      <c r="C2346" s="891"/>
      <c r="D2346" s="891"/>
      <c r="E2346" s="984">
        <f t="shared" si="218"/>
        <v>0</v>
      </c>
      <c r="F2346" s="890">
        <f>IF(A2346=0,0,ROUND(E2346/VLOOKUP(A2346,'Teaching Areas'!$A$18:$B$86,2,FALSE),0))</f>
        <v>0</v>
      </c>
      <c r="G2346" s="891"/>
      <c r="H2346" s="890" t="str">
        <f t="shared" si="219"/>
        <v/>
      </c>
      <c r="I2346" s="983"/>
      <c r="J2346" s="923"/>
      <c r="K2346" s="922"/>
      <c r="L2346" s="922"/>
      <c r="M2346" s="922"/>
      <c r="N2346" s="924"/>
      <c r="O2346" s="1096" t="str">
        <f t="shared" si="220"/>
        <v/>
      </c>
      <c r="P2346" s="926"/>
      <c r="Q2346" s="926"/>
      <c r="R2346" s="926"/>
      <c r="S2346" s="926"/>
      <c r="T2346" s="926"/>
      <c r="U2346" s="926"/>
      <c r="V2346" s="926"/>
      <c r="W2346" s="926"/>
      <c r="X2346" s="926"/>
      <c r="Y2346" s="926"/>
      <c r="Z2346" s="926"/>
      <c r="AA2346" s="926"/>
      <c r="AB2346" s="926"/>
      <c r="AC2346" s="926"/>
      <c r="AD2346" s="926"/>
      <c r="AE2346" s="926"/>
    </row>
    <row r="2347" spans="1:31" ht="15" hidden="1" customHeight="1" thickBot="1" x14ac:dyDescent="0.25">
      <c r="A2347" s="943"/>
      <c r="B2347" s="938"/>
      <c r="C2347" s="891"/>
      <c r="D2347" s="891"/>
      <c r="E2347" s="984">
        <f t="shared" si="218"/>
        <v>0</v>
      </c>
      <c r="F2347" s="890">
        <f>IF(A2347=0,0,ROUND(E2347/VLOOKUP(A2347,'Teaching Areas'!$A$18:$B$86,2,FALSE),0))</f>
        <v>0</v>
      </c>
      <c r="G2347" s="891"/>
      <c r="H2347" s="890" t="str">
        <f t="shared" si="219"/>
        <v/>
      </c>
      <c r="I2347" s="983"/>
      <c r="J2347" s="923"/>
      <c r="K2347" s="922"/>
      <c r="L2347" s="922"/>
      <c r="M2347" s="922"/>
      <c r="N2347" s="924"/>
      <c r="O2347" s="1096" t="str">
        <f t="shared" si="220"/>
        <v/>
      </c>
      <c r="P2347" s="926"/>
      <c r="Q2347" s="926"/>
      <c r="R2347" s="926"/>
      <c r="S2347" s="926"/>
      <c r="T2347" s="926"/>
      <c r="U2347" s="926"/>
      <c r="V2347" s="926"/>
      <c r="W2347" s="926"/>
      <c r="X2347" s="926"/>
      <c r="Y2347" s="926"/>
      <c r="Z2347" s="926"/>
      <c r="AA2347" s="926"/>
      <c r="AB2347" s="926"/>
      <c r="AC2347" s="926"/>
      <c r="AD2347" s="926"/>
      <c r="AE2347" s="926"/>
    </row>
    <row r="2348" spans="1:31" ht="15" hidden="1" customHeight="1" thickBot="1" x14ac:dyDescent="0.25">
      <c r="A2348" s="943"/>
      <c r="B2348" s="938"/>
      <c r="C2348" s="891"/>
      <c r="D2348" s="891"/>
      <c r="E2348" s="984">
        <f t="shared" si="218"/>
        <v>0</v>
      </c>
      <c r="F2348" s="890">
        <f>IF(A2348=0,0,ROUND(E2348/VLOOKUP(A2348,'Teaching Areas'!$A$18:$B$86,2,FALSE),0))</f>
        <v>0</v>
      </c>
      <c r="G2348" s="891"/>
      <c r="H2348" s="890" t="str">
        <f t="shared" si="219"/>
        <v/>
      </c>
      <c r="I2348" s="983"/>
      <c r="J2348" s="923"/>
      <c r="K2348" s="922"/>
      <c r="L2348" s="922"/>
      <c r="M2348" s="922"/>
      <c r="N2348" s="924"/>
      <c r="O2348" s="1096" t="str">
        <f t="shared" si="220"/>
        <v/>
      </c>
      <c r="P2348" s="926"/>
      <c r="Q2348" s="926"/>
      <c r="R2348" s="926"/>
      <c r="S2348" s="926"/>
      <c r="T2348" s="926"/>
      <c r="U2348" s="926"/>
      <c r="V2348" s="926"/>
      <c r="W2348" s="926"/>
      <c r="X2348" s="926"/>
      <c r="Y2348" s="926"/>
      <c r="Z2348" s="926"/>
      <c r="AA2348" s="926"/>
      <c r="AB2348" s="926"/>
      <c r="AC2348" s="926"/>
      <c r="AD2348" s="926"/>
      <c r="AE2348" s="926"/>
    </row>
    <row r="2349" spans="1:31" ht="15" hidden="1" customHeight="1" thickBot="1" x14ac:dyDescent="0.25">
      <c r="A2349" s="943"/>
      <c r="B2349" s="938"/>
      <c r="C2349" s="891"/>
      <c r="D2349" s="891"/>
      <c r="E2349" s="984">
        <f t="shared" si="218"/>
        <v>0</v>
      </c>
      <c r="F2349" s="890">
        <f>IF(A2349=0,0,ROUND(E2349/VLOOKUP(A2349,'Teaching Areas'!$A$18:$B$86,2,FALSE),0))</f>
        <v>0</v>
      </c>
      <c r="G2349" s="891"/>
      <c r="H2349" s="890" t="str">
        <f t="shared" si="219"/>
        <v/>
      </c>
      <c r="I2349" s="983"/>
      <c r="J2349" s="923"/>
      <c r="K2349" s="922"/>
      <c r="L2349" s="922"/>
      <c r="M2349" s="922"/>
      <c r="N2349" s="924"/>
      <c r="O2349" s="1096" t="str">
        <f t="shared" si="220"/>
        <v/>
      </c>
      <c r="P2349" s="926"/>
      <c r="Q2349" s="926"/>
      <c r="R2349" s="926"/>
      <c r="S2349" s="926"/>
      <c r="T2349" s="926"/>
      <c r="U2349" s="926"/>
      <c r="V2349" s="926"/>
      <c r="W2349" s="926"/>
      <c r="X2349" s="926"/>
      <c r="Y2349" s="926"/>
      <c r="Z2349" s="926"/>
      <c r="AA2349" s="926"/>
      <c r="AB2349" s="926"/>
      <c r="AC2349" s="926"/>
      <c r="AD2349" s="926"/>
      <c r="AE2349" s="926"/>
    </row>
    <row r="2350" spans="1:31" ht="15" hidden="1" customHeight="1" thickBot="1" x14ac:dyDescent="0.25">
      <c r="A2350" s="943"/>
      <c r="B2350" s="938"/>
      <c r="C2350" s="891"/>
      <c r="D2350" s="891"/>
      <c r="E2350" s="984">
        <f t="shared" si="218"/>
        <v>0</v>
      </c>
      <c r="F2350" s="890">
        <f>IF(A2350=0,0,ROUND(E2350/VLOOKUP(A2350,'Teaching Areas'!$A$18:$B$86,2,FALSE),0))</f>
        <v>0</v>
      </c>
      <c r="G2350" s="891"/>
      <c r="H2350" s="890" t="str">
        <f t="shared" si="219"/>
        <v/>
      </c>
      <c r="I2350" s="983"/>
      <c r="J2350" s="923"/>
      <c r="K2350" s="922"/>
      <c r="L2350" s="922"/>
      <c r="M2350" s="922"/>
      <c r="N2350" s="924"/>
      <c r="O2350" s="1096" t="str">
        <f t="shared" si="220"/>
        <v/>
      </c>
      <c r="P2350" s="926"/>
      <c r="Q2350" s="926"/>
      <c r="R2350" s="926"/>
      <c r="S2350" s="926"/>
      <c r="T2350" s="926"/>
      <c r="U2350" s="926"/>
      <c r="V2350" s="926"/>
      <c r="W2350" s="926"/>
      <c r="X2350" s="926"/>
      <c r="Y2350" s="926"/>
      <c r="Z2350" s="926"/>
      <c r="AA2350" s="926"/>
      <c r="AB2350" s="926"/>
      <c r="AC2350" s="926"/>
      <c r="AD2350" s="926"/>
      <c r="AE2350" s="926"/>
    </row>
    <row r="2351" spans="1:31" ht="15" hidden="1" customHeight="1" thickBot="1" x14ac:dyDescent="0.25">
      <c r="A2351" s="943"/>
      <c r="B2351" s="938"/>
      <c r="C2351" s="891"/>
      <c r="D2351" s="891"/>
      <c r="E2351" s="984">
        <f t="shared" si="218"/>
        <v>0</v>
      </c>
      <c r="F2351" s="890">
        <f>IF(A2351=0,0,ROUND(E2351/VLOOKUP(A2351,'Teaching Areas'!$A$18:$B$86,2,FALSE),0))</f>
        <v>0</v>
      </c>
      <c r="G2351" s="891"/>
      <c r="H2351" s="890" t="str">
        <f t="shared" si="219"/>
        <v/>
      </c>
      <c r="I2351" s="983"/>
      <c r="J2351" s="923"/>
      <c r="K2351" s="922"/>
      <c r="L2351" s="922"/>
      <c r="M2351" s="922"/>
      <c r="N2351" s="924"/>
      <c r="O2351" s="1096" t="str">
        <f t="shared" si="220"/>
        <v/>
      </c>
      <c r="P2351" s="926"/>
      <c r="Q2351" s="926"/>
      <c r="R2351" s="926"/>
      <c r="S2351" s="926"/>
      <c r="T2351" s="926"/>
      <c r="U2351" s="926"/>
      <c r="V2351" s="926"/>
      <c r="W2351" s="926"/>
      <c r="X2351" s="926"/>
      <c r="Y2351" s="926"/>
      <c r="Z2351" s="926"/>
      <c r="AA2351" s="926"/>
      <c r="AB2351" s="926"/>
      <c r="AC2351" s="926"/>
      <c r="AD2351" s="926"/>
      <c r="AE2351" s="926"/>
    </row>
    <row r="2352" spans="1:31" ht="15" hidden="1" customHeight="1" thickBot="1" x14ac:dyDescent="0.25">
      <c r="A2352" s="943"/>
      <c r="B2352" s="938"/>
      <c r="C2352" s="891"/>
      <c r="D2352" s="891"/>
      <c r="E2352" s="984">
        <f t="shared" si="218"/>
        <v>0</v>
      </c>
      <c r="F2352" s="890">
        <f>IF(A2352=0,0,ROUND(E2352/VLOOKUP(A2352,'Teaching Areas'!$A$18:$B$86,2,FALSE),0))</f>
        <v>0</v>
      </c>
      <c r="G2352" s="891"/>
      <c r="H2352" s="890" t="str">
        <f t="shared" si="219"/>
        <v/>
      </c>
      <c r="I2352" s="983"/>
      <c r="J2352" s="923"/>
      <c r="K2352" s="922"/>
      <c r="L2352" s="922"/>
      <c r="M2352" s="922"/>
      <c r="N2352" s="924"/>
      <c r="O2352" s="1096" t="str">
        <f t="shared" si="220"/>
        <v/>
      </c>
      <c r="P2352" s="926"/>
      <c r="Q2352" s="926"/>
      <c r="R2352" s="926"/>
      <c r="S2352" s="926"/>
      <c r="T2352" s="926"/>
      <c r="U2352" s="926"/>
      <c r="V2352" s="926"/>
      <c r="W2352" s="926"/>
      <c r="X2352" s="926"/>
      <c r="Y2352" s="926"/>
      <c r="Z2352" s="926"/>
      <c r="AA2352" s="926"/>
      <c r="AB2352" s="926"/>
      <c r="AC2352" s="926"/>
      <c r="AD2352" s="926"/>
      <c r="AE2352" s="926"/>
    </row>
    <row r="2353" spans="1:31" ht="15" hidden="1" customHeight="1" thickBot="1" x14ac:dyDescent="0.25">
      <c r="A2353" s="943"/>
      <c r="B2353" s="938"/>
      <c r="C2353" s="891"/>
      <c r="D2353" s="891"/>
      <c r="E2353" s="984">
        <f t="shared" si="218"/>
        <v>0</v>
      </c>
      <c r="F2353" s="890">
        <f>IF(A2353=0,0,ROUND(E2353/VLOOKUP(A2353,'Teaching Areas'!$A$18:$B$86,2,FALSE),0))</f>
        <v>0</v>
      </c>
      <c r="G2353" s="891"/>
      <c r="H2353" s="890" t="str">
        <f t="shared" si="219"/>
        <v/>
      </c>
      <c r="I2353" s="983"/>
      <c r="J2353" s="923"/>
      <c r="K2353" s="922"/>
      <c r="L2353" s="922"/>
      <c r="M2353" s="922"/>
      <c r="N2353" s="924"/>
      <c r="O2353" s="1096" t="str">
        <f t="shared" si="220"/>
        <v/>
      </c>
      <c r="P2353" s="926"/>
      <c r="Q2353" s="926"/>
      <c r="R2353" s="926"/>
      <c r="S2353" s="926"/>
      <c r="T2353" s="926"/>
      <c r="U2353" s="926"/>
      <c r="V2353" s="926"/>
      <c r="W2353" s="926"/>
      <c r="X2353" s="926"/>
      <c r="Y2353" s="926"/>
      <c r="Z2353" s="926"/>
      <c r="AA2353" s="926"/>
      <c r="AB2353" s="926"/>
      <c r="AC2353" s="926"/>
      <c r="AD2353" s="926"/>
      <c r="AE2353" s="926"/>
    </row>
    <row r="2354" spans="1:31" ht="15" hidden="1" customHeight="1" thickBot="1" x14ac:dyDescent="0.25">
      <c r="A2354" s="943"/>
      <c r="B2354" s="938"/>
      <c r="C2354" s="891"/>
      <c r="D2354" s="891"/>
      <c r="E2354" s="984">
        <f t="shared" si="218"/>
        <v>0</v>
      </c>
      <c r="F2354" s="890">
        <f>IF(A2354=0,0,ROUND(E2354/VLOOKUP(A2354,'Teaching Areas'!$A$18:$B$86,2,FALSE),0))</f>
        <v>0</v>
      </c>
      <c r="G2354" s="891"/>
      <c r="H2354" s="890" t="str">
        <f t="shared" si="219"/>
        <v/>
      </c>
      <c r="I2354" s="983"/>
      <c r="J2354" s="923"/>
      <c r="K2354" s="922"/>
      <c r="L2354" s="922"/>
      <c r="M2354" s="922"/>
      <c r="N2354" s="924"/>
      <c r="O2354" s="1096" t="str">
        <f t="shared" si="220"/>
        <v/>
      </c>
      <c r="P2354" s="926"/>
      <c r="Q2354" s="926"/>
      <c r="R2354" s="926"/>
      <c r="S2354" s="926"/>
      <c r="T2354" s="926"/>
      <c r="U2354" s="926"/>
      <c r="V2354" s="926"/>
      <c r="W2354" s="926"/>
      <c r="X2354" s="926"/>
      <c r="Y2354" s="926"/>
      <c r="Z2354" s="926"/>
      <c r="AA2354" s="926"/>
      <c r="AB2354" s="926"/>
      <c r="AC2354" s="926"/>
      <c r="AD2354" s="926"/>
      <c r="AE2354" s="926"/>
    </row>
    <row r="2355" spans="1:31" ht="15" hidden="1" customHeight="1" thickBot="1" x14ac:dyDescent="0.25">
      <c r="A2355" s="943"/>
      <c r="B2355" s="939"/>
      <c r="C2355" s="891"/>
      <c r="D2355" s="891"/>
      <c r="E2355" s="984">
        <f t="shared" si="218"/>
        <v>0</v>
      </c>
      <c r="F2355" s="890">
        <f>IF(A2355=0,0,ROUND(E2355/VLOOKUP(A2355,'Teaching Areas'!$A$18:$B$86,2,FALSE),0))</f>
        <v>0</v>
      </c>
      <c r="G2355" s="892"/>
      <c r="H2355" s="890" t="str">
        <f t="shared" si="219"/>
        <v/>
      </c>
      <c r="I2355" s="985"/>
      <c r="J2355" s="923"/>
      <c r="K2355" s="922"/>
      <c r="L2355" s="922"/>
      <c r="M2355" s="922"/>
      <c r="N2355" s="924"/>
      <c r="O2355" s="1096" t="str">
        <f t="shared" si="220"/>
        <v/>
      </c>
      <c r="P2355" s="926"/>
      <c r="Q2355" s="926"/>
      <c r="R2355" s="926"/>
      <c r="S2355" s="926"/>
      <c r="T2355" s="926"/>
      <c r="U2355" s="926"/>
      <c r="V2355" s="926"/>
      <c r="W2355" s="926"/>
      <c r="X2355" s="926"/>
      <c r="Y2355" s="926"/>
      <c r="Z2355" s="926"/>
      <c r="AA2355" s="926"/>
      <c r="AB2355" s="926"/>
      <c r="AC2355" s="926"/>
      <c r="AD2355" s="926"/>
      <c r="AE2355" s="926"/>
    </row>
    <row r="2356" spans="1:31" ht="15" hidden="1" customHeight="1" thickBot="1" x14ac:dyDescent="0.25">
      <c r="A2356" s="943"/>
      <c r="B2356" s="939"/>
      <c r="C2356" s="891"/>
      <c r="D2356" s="891"/>
      <c r="E2356" s="984">
        <f t="shared" si="218"/>
        <v>0</v>
      </c>
      <c r="F2356" s="890">
        <f>IF(A2356=0,0,ROUND(E2356/VLOOKUP(A2356,'Teaching Areas'!$A$18:$B$86,2,FALSE),0))</f>
        <v>0</v>
      </c>
      <c r="G2356" s="892"/>
      <c r="H2356" s="890" t="str">
        <f t="shared" si="219"/>
        <v/>
      </c>
      <c r="I2356" s="985"/>
      <c r="J2356" s="923"/>
      <c r="K2356" s="922"/>
      <c r="L2356" s="922"/>
      <c r="M2356" s="922"/>
      <c r="N2356" s="924"/>
      <c r="O2356" s="1096" t="str">
        <f t="shared" si="220"/>
        <v/>
      </c>
      <c r="P2356" s="926"/>
      <c r="Q2356" s="926"/>
      <c r="R2356" s="926"/>
      <c r="S2356" s="926"/>
      <c r="T2356" s="926"/>
      <c r="U2356" s="926"/>
      <c r="V2356" s="926"/>
      <c r="W2356" s="926"/>
      <c r="X2356" s="926"/>
      <c r="Y2356" s="926"/>
      <c r="Z2356" s="926"/>
      <c r="AA2356" s="926"/>
      <c r="AB2356" s="926"/>
      <c r="AC2356" s="926"/>
      <c r="AD2356" s="926"/>
      <c r="AE2356" s="926"/>
    </row>
    <row r="2357" spans="1:31" ht="15" hidden="1" customHeight="1" thickBot="1" x14ac:dyDescent="0.25">
      <c r="A2357" s="943"/>
      <c r="B2357" s="938"/>
      <c r="C2357" s="891"/>
      <c r="D2357" s="891"/>
      <c r="E2357" s="984">
        <f t="shared" si="218"/>
        <v>0</v>
      </c>
      <c r="F2357" s="890">
        <f>IF(A2357=0,0,ROUND(E2357/VLOOKUP(A2357,'Teaching Areas'!$A$18:$B$86,2,FALSE),0))</f>
        <v>0</v>
      </c>
      <c r="G2357" s="891"/>
      <c r="H2357" s="890" t="str">
        <f t="shared" si="219"/>
        <v/>
      </c>
      <c r="I2357" s="983"/>
      <c r="J2357" s="923"/>
      <c r="K2357" s="922"/>
      <c r="L2357" s="922"/>
      <c r="M2357" s="922"/>
      <c r="N2357" s="924"/>
      <c r="O2357" s="1096" t="str">
        <f t="shared" si="220"/>
        <v/>
      </c>
      <c r="P2357" s="926"/>
      <c r="Q2357" s="926"/>
      <c r="R2357" s="926"/>
      <c r="S2357" s="926"/>
      <c r="T2357" s="926"/>
      <c r="U2357" s="926"/>
      <c r="V2357" s="926"/>
      <c r="W2357" s="926"/>
      <c r="X2357" s="926"/>
      <c r="Y2357" s="926"/>
      <c r="Z2357" s="926"/>
      <c r="AA2357" s="926"/>
      <c r="AB2357" s="926"/>
      <c r="AC2357" s="926"/>
      <c r="AD2357" s="926"/>
      <c r="AE2357" s="926"/>
    </row>
    <row r="2358" spans="1:31" ht="15" hidden="1" customHeight="1" thickBot="1" x14ac:dyDescent="0.25">
      <c r="A2358" s="943"/>
      <c r="B2358" s="938"/>
      <c r="C2358" s="891"/>
      <c r="D2358" s="891"/>
      <c r="E2358" s="984">
        <f t="shared" si="218"/>
        <v>0</v>
      </c>
      <c r="F2358" s="890">
        <f>IF(A2358=0,0,ROUND(E2358/VLOOKUP(A2358,'Teaching Areas'!$A$18:$B$86,2,FALSE),0))</f>
        <v>0</v>
      </c>
      <c r="G2358" s="891"/>
      <c r="H2358" s="890" t="str">
        <f t="shared" si="219"/>
        <v/>
      </c>
      <c r="I2358" s="983"/>
      <c r="J2358" s="923"/>
      <c r="K2358" s="922"/>
      <c r="L2358" s="922"/>
      <c r="M2358" s="922"/>
      <c r="N2358" s="924"/>
      <c r="O2358" s="1096" t="str">
        <f t="shared" ref="O2358:O2392" si="221">IF(A2358=0,"",LEFT(A2358,FIND(" ",A2358)-1))</f>
        <v/>
      </c>
      <c r="P2358" s="926"/>
      <c r="Q2358" s="926"/>
      <c r="R2358" s="926"/>
      <c r="S2358" s="926"/>
      <c r="T2358" s="926"/>
      <c r="U2358" s="926"/>
      <c r="V2358" s="926"/>
      <c r="W2358" s="926"/>
      <c r="X2358" s="926"/>
      <c r="Y2358" s="926"/>
      <c r="Z2358" s="926"/>
      <c r="AA2358" s="926"/>
      <c r="AB2358" s="926"/>
      <c r="AC2358" s="926"/>
      <c r="AD2358" s="926"/>
      <c r="AE2358" s="926"/>
    </row>
    <row r="2359" spans="1:31" ht="15" hidden="1" customHeight="1" thickBot="1" x14ac:dyDescent="0.25">
      <c r="A2359" s="943"/>
      <c r="B2359" s="937"/>
      <c r="C2359" s="893"/>
      <c r="D2359" s="893"/>
      <c r="E2359" s="984">
        <f t="shared" si="218"/>
        <v>0</v>
      </c>
      <c r="F2359" s="890">
        <f>IF(A2359=0,0,ROUND(E2359/VLOOKUP(A2359,'Teaching Areas'!$A$18:$B$86,2,FALSE),0))</f>
        <v>0</v>
      </c>
      <c r="G2359" s="891"/>
      <c r="H2359" s="890" t="str">
        <f t="shared" si="219"/>
        <v/>
      </c>
      <c r="I2359" s="983"/>
      <c r="J2359" s="923"/>
      <c r="K2359" s="922"/>
      <c r="L2359" s="922"/>
      <c r="M2359" s="922"/>
      <c r="N2359" s="924"/>
      <c r="O2359" s="1096" t="str">
        <f t="shared" si="221"/>
        <v/>
      </c>
      <c r="P2359" s="926"/>
      <c r="Q2359" s="926"/>
      <c r="R2359" s="926"/>
      <c r="S2359" s="926"/>
      <c r="T2359" s="926"/>
      <c r="U2359" s="926"/>
      <c r="V2359" s="926"/>
      <c r="W2359" s="926"/>
      <c r="X2359" s="926"/>
      <c r="Y2359" s="926"/>
      <c r="Z2359" s="926"/>
      <c r="AA2359" s="926"/>
      <c r="AB2359" s="926"/>
      <c r="AC2359" s="926"/>
      <c r="AD2359" s="926"/>
      <c r="AE2359" s="926"/>
    </row>
    <row r="2360" spans="1:31" ht="15" hidden="1" customHeight="1" thickBot="1" x14ac:dyDescent="0.25">
      <c r="A2360" s="943"/>
      <c r="B2360" s="938"/>
      <c r="C2360" s="891"/>
      <c r="D2360" s="891"/>
      <c r="E2360" s="984">
        <f t="shared" si="218"/>
        <v>0</v>
      </c>
      <c r="F2360" s="890">
        <f>IF(A2360=0,0,ROUND(E2360/VLOOKUP(A2360,'Teaching Areas'!$A$18:$B$86,2,FALSE),0))</f>
        <v>0</v>
      </c>
      <c r="G2360" s="891"/>
      <c r="H2360" s="890" t="str">
        <f t="shared" si="219"/>
        <v/>
      </c>
      <c r="I2360" s="983"/>
      <c r="J2360" s="923"/>
      <c r="K2360" s="922"/>
      <c r="L2360" s="922"/>
      <c r="M2360" s="922"/>
      <c r="N2360" s="924"/>
      <c r="O2360" s="1096" t="str">
        <f t="shared" si="221"/>
        <v/>
      </c>
      <c r="P2360" s="926"/>
      <c r="Q2360" s="926"/>
      <c r="R2360" s="926"/>
      <c r="S2360" s="926"/>
      <c r="T2360" s="926"/>
      <c r="U2360" s="926"/>
      <c r="V2360" s="926"/>
      <c r="W2360" s="926"/>
      <c r="X2360" s="926"/>
      <c r="Y2360" s="926"/>
      <c r="Z2360" s="926"/>
      <c r="AA2360" s="926"/>
      <c r="AB2360" s="926"/>
      <c r="AC2360" s="926"/>
      <c r="AD2360" s="926"/>
      <c r="AE2360" s="926"/>
    </row>
    <row r="2361" spans="1:31" ht="15" hidden="1" customHeight="1" thickBot="1" x14ac:dyDescent="0.25">
      <c r="A2361" s="943"/>
      <c r="B2361" s="938"/>
      <c r="C2361" s="891"/>
      <c r="D2361" s="891"/>
      <c r="E2361" s="984">
        <f t="shared" si="218"/>
        <v>0</v>
      </c>
      <c r="F2361" s="890">
        <f>IF(A2361=0,0,ROUND(E2361/VLOOKUP(A2361,'Teaching Areas'!$A$18:$B$86,2,FALSE),0))</f>
        <v>0</v>
      </c>
      <c r="G2361" s="891"/>
      <c r="H2361" s="890" t="str">
        <f t="shared" si="219"/>
        <v/>
      </c>
      <c r="I2361" s="983"/>
      <c r="J2361" s="923"/>
      <c r="K2361" s="922"/>
      <c r="L2361" s="922"/>
      <c r="M2361" s="922"/>
      <c r="N2361" s="924"/>
      <c r="O2361" s="1096" t="str">
        <f t="shared" si="221"/>
        <v/>
      </c>
      <c r="P2361" s="926"/>
      <c r="Q2361" s="926"/>
      <c r="R2361" s="926"/>
      <c r="S2361" s="926"/>
      <c r="T2361" s="926"/>
      <c r="U2361" s="926"/>
      <c r="V2361" s="926"/>
      <c r="W2361" s="926"/>
      <c r="X2361" s="926"/>
      <c r="Y2361" s="926"/>
      <c r="Z2361" s="926"/>
      <c r="AA2361" s="926"/>
      <c r="AB2361" s="926"/>
      <c r="AC2361" s="926"/>
      <c r="AD2361" s="926"/>
      <c r="AE2361" s="926"/>
    </row>
    <row r="2362" spans="1:31" ht="15" hidden="1" customHeight="1" thickBot="1" x14ac:dyDescent="0.25">
      <c r="A2362" s="943"/>
      <c r="B2362" s="938"/>
      <c r="C2362" s="891"/>
      <c r="D2362" s="891"/>
      <c r="E2362" s="984">
        <f t="shared" si="218"/>
        <v>0</v>
      </c>
      <c r="F2362" s="890">
        <f>IF(A2362=0,0,ROUND(E2362/VLOOKUP(A2362,'Teaching Areas'!$A$18:$B$86,2,FALSE),0))</f>
        <v>0</v>
      </c>
      <c r="G2362" s="891"/>
      <c r="H2362" s="890" t="str">
        <f t="shared" si="219"/>
        <v/>
      </c>
      <c r="I2362" s="983"/>
      <c r="J2362" s="923"/>
      <c r="K2362" s="922"/>
      <c r="L2362" s="922"/>
      <c r="M2362" s="922"/>
      <c r="N2362" s="924"/>
      <c r="O2362" s="1096" t="str">
        <f t="shared" si="221"/>
        <v/>
      </c>
      <c r="P2362" s="926"/>
      <c r="Q2362" s="926"/>
      <c r="R2362" s="926"/>
      <c r="S2362" s="926"/>
      <c r="T2362" s="926"/>
      <c r="U2362" s="926"/>
      <c r="V2362" s="926"/>
      <c r="W2362" s="926"/>
      <c r="X2362" s="926"/>
      <c r="Y2362" s="926"/>
      <c r="Z2362" s="926"/>
      <c r="AA2362" s="926"/>
      <c r="AB2362" s="926"/>
      <c r="AC2362" s="926"/>
      <c r="AD2362" s="926"/>
      <c r="AE2362" s="926"/>
    </row>
    <row r="2363" spans="1:31" ht="15" hidden="1" customHeight="1" thickBot="1" x14ac:dyDescent="0.25">
      <c r="A2363" s="943"/>
      <c r="B2363" s="938"/>
      <c r="C2363" s="891"/>
      <c r="D2363" s="891"/>
      <c r="E2363" s="984">
        <f t="shared" si="218"/>
        <v>0</v>
      </c>
      <c r="F2363" s="890">
        <f>IF(A2363=0,0,ROUND(E2363/VLOOKUP(A2363,'Teaching Areas'!$A$18:$B$86,2,FALSE),0))</f>
        <v>0</v>
      </c>
      <c r="G2363" s="891"/>
      <c r="H2363" s="890" t="str">
        <f t="shared" si="219"/>
        <v/>
      </c>
      <c r="I2363" s="983"/>
      <c r="J2363" s="923"/>
      <c r="K2363" s="922"/>
      <c r="L2363" s="922"/>
      <c r="M2363" s="922"/>
      <c r="N2363" s="924"/>
      <c r="O2363" s="1096" t="str">
        <f t="shared" si="221"/>
        <v/>
      </c>
      <c r="P2363" s="926"/>
      <c r="Q2363" s="926"/>
      <c r="R2363" s="926"/>
      <c r="S2363" s="926"/>
      <c r="T2363" s="926"/>
      <c r="U2363" s="926"/>
      <c r="V2363" s="926"/>
      <c r="W2363" s="926"/>
      <c r="X2363" s="926"/>
      <c r="Y2363" s="926"/>
      <c r="Z2363" s="926"/>
      <c r="AA2363" s="926"/>
      <c r="AB2363" s="926"/>
      <c r="AC2363" s="926"/>
      <c r="AD2363" s="926"/>
      <c r="AE2363" s="926"/>
    </row>
    <row r="2364" spans="1:31" ht="15" hidden="1" customHeight="1" thickBot="1" x14ac:dyDescent="0.25">
      <c r="A2364" s="943"/>
      <c r="B2364" s="938"/>
      <c r="C2364" s="891"/>
      <c r="D2364" s="891"/>
      <c r="E2364" s="984">
        <f t="shared" si="218"/>
        <v>0</v>
      </c>
      <c r="F2364" s="890">
        <f>IF(A2364=0,0,ROUND(E2364/VLOOKUP(A2364,'Teaching Areas'!$A$18:$B$86,2,FALSE),0))</f>
        <v>0</v>
      </c>
      <c r="G2364" s="891"/>
      <c r="H2364" s="890" t="str">
        <f t="shared" si="219"/>
        <v/>
      </c>
      <c r="I2364" s="983"/>
      <c r="J2364" s="923"/>
      <c r="K2364" s="922"/>
      <c r="L2364" s="922"/>
      <c r="M2364" s="922"/>
      <c r="N2364" s="924"/>
      <c r="O2364" s="1096" t="str">
        <f t="shared" si="221"/>
        <v/>
      </c>
      <c r="P2364" s="926"/>
      <c r="Q2364" s="926"/>
      <c r="R2364" s="926"/>
      <c r="S2364" s="926"/>
      <c r="T2364" s="926"/>
      <c r="U2364" s="926"/>
      <c r="V2364" s="926"/>
      <c r="W2364" s="926"/>
      <c r="X2364" s="926"/>
      <c r="Y2364" s="926"/>
      <c r="Z2364" s="926"/>
      <c r="AA2364" s="926"/>
      <c r="AB2364" s="926"/>
      <c r="AC2364" s="926"/>
      <c r="AD2364" s="926"/>
      <c r="AE2364" s="926"/>
    </row>
    <row r="2365" spans="1:31" ht="15" hidden="1" customHeight="1" thickBot="1" x14ac:dyDescent="0.25">
      <c r="A2365" s="943"/>
      <c r="B2365" s="938"/>
      <c r="C2365" s="891"/>
      <c r="D2365" s="891"/>
      <c r="E2365" s="984">
        <f t="shared" si="218"/>
        <v>0</v>
      </c>
      <c r="F2365" s="890">
        <f>IF(A2365=0,0,ROUND(E2365/VLOOKUP(A2365,'Teaching Areas'!$A$18:$B$86,2,FALSE),0))</f>
        <v>0</v>
      </c>
      <c r="G2365" s="891"/>
      <c r="H2365" s="890" t="str">
        <f t="shared" si="219"/>
        <v/>
      </c>
      <c r="I2365" s="983"/>
      <c r="J2365" s="923"/>
      <c r="K2365" s="922"/>
      <c r="L2365" s="922"/>
      <c r="M2365" s="922"/>
      <c r="N2365" s="924"/>
      <c r="O2365" s="1096" t="str">
        <f t="shared" si="221"/>
        <v/>
      </c>
      <c r="P2365" s="926"/>
      <c r="Q2365" s="926"/>
      <c r="R2365" s="926"/>
      <c r="S2365" s="926"/>
      <c r="T2365" s="926"/>
      <c r="U2365" s="926"/>
      <c r="V2365" s="926"/>
      <c r="W2365" s="926"/>
      <c r="X2365" s="926"/>
      <c r="Y2365" s="926"/>
      <c r="Z2365" s="926"/>
      <c r="AA2365" s="926"/>
      <c r="AB2365" s="926"/>
      <c r="AC2365" s="926"/>
      <c r="AD2365" s="926"/>
      <c r="AE2365" s="926"/>
    </row>
    <row r="2366" spans="1:31" ht="15" hidden="1" customHeight="1" thickBot="1" x14ac:dyDescent="0.25">
      <c r="A2366" s="943"/>
      <c r="B2366" s="938"/>
      <c r="C2366" s="891"/>
      <c r="D2366" s="891"/>
      <c r="E2366" s="984">
        <f t="shared" si="218"/>
        <v>0</v>
      </c>
      <c r="F2366" s="890">
        <f>IF(A2366=0,0,ROUND(E2366/VLOOKUP(A2366,'Teaching Areas'!$A$18:$B$86,2,FALSE),0))</f>
        <v>0</v>
      </c>
      <c r="G2366" s="891"/>
      <c r="H2366" s="890" t="str">
        <f t="shared" si="219"/>
        <v/>
      </c>
      <c r="I2366" s="983"/>
      <c r="J2366" s="923"/>
      <c r="K2366" s="922"/>
      <c r="L2366" s="922"/>
      <c r="M2366" s="922"/>
      <c r="N2366" s="924"/>
      <c r="O2366" s="1096" t="str">
        <f t="shared" si="221"/>
        <v/>
      </c>
      <c r="P2366" s="926"/>
      <c r="Q2366" s="926"/>
      <c r="R2366" s="926"/>
      <c r="S2366" s="926"/>
      <c r="T2366" s="926"/>
      <c r="U2366" s="926"/>
      <c r="V2366" s="926"/>
      <c r="W2366" s="926"/>
      <c r="X2366" s="926"/>
      <c r="Y2366" s="926"/>
      <c r="Z2366" s="926"/>
      <c r="AA2366" s="926"/>
      <c r="AB2366" s="926"/>
      <c r="AC2366" s="926"/>
      <c r="AD2366" s="926"/>
      <c r="AE2366" s="926"/>
    </row>
    <row r="2367" spans="1:31" ht="15" hidden="1" customHeight="1" thickBot="1" x14ac:dyDescent="0.25">
      <c r="A2367" s="943"/>
      <c r="B2367" s="938"/>
      <c r="C2367" s="891"/>
      <c r="D2367" s="891"/>
      <c r="E2367" s="984">
        <f t="shared" si="218"/>
        <v>0</v>
      </c>
      <c r="F2367" s="890">
        <f>IF(A2367=0,0,ROUND(E2367/VLOOKUP(A2367,'Teaching Areas'!$A$18:$B$86,2,FALSE),0))</f>
        <v>0</v>
      </c>
      <c r="G2367" s="891"/>
      <c r="H2367" s="890" t="str">
        <f t="shared" si="219"/>
        <v/>
      </c>
      <c r="I2367" s="983"/>
      <c r="J2367" s="923"/>
      <c r="K2367" s="922"/>
      <c r="L2367" s="922"/>
      <c r="M2367" s="922"/>
      <c r="N2367" s="924"/>
      <c r="O2367" s="1096" t="str">
        <f t="shared" si="221"/>
        <v/>
      </c>
      <c r="P2367" s="926"/>
      <c r="Q2367" s="926"/>
      <c r="R2367" s="926"/>
      <c r="S2367" s="926"/>
      <c r="T2367" s="926"/>
      <c r="U2367" s="926"/>
      <c r="V2367" s="926"/>
      <c r="W2367" s="926"/>
      <c r="X2367" s="926"/>
      <c r="Y2367" s="926"/>
      <c r="Z2367" s="926"/>
      <c r="AA2367" s="926"/>
      <c r="AB2367" s="926"/>
      <c r="AC2367" s="926"/>
      <c r="AD2367" s="926"/>
      <c r="AE2367" s="926"/>
    </row>
    <row r="2368" spans="1:31" ht="15" hidden="1" customHeight="1" thickBot="1" x14ac:dyDescent="0.25">
      <c r="A2368" s="943"/>
      <c r="B2368" s="938"/>
      <c r="C2368" s="891"/>
      <c r="D2368" s="891"/>
      <c r="E2368" s="984">
        <f t="shared" si="218"/>
        <v>0</v>
      </c>
      <c r="F2368" s="890">
        <f>IF(A2368=0,0,ROUND(E2368/VLOOKUP(A2368,'Teaching Areas'!$A$18:$B$86,2,FALSE),0))</f>
        <v>0</v>
      </c>
      <c r="G2368" s="891"/>
      <c r="H2368" s="890" t="str">
        <f t="shared" si="219"/>
        <v/>
      </c>
      <c r="I2368" s="983"/>
      <c r="J2368" s="923"/>
      <c r="K2368" s="922"/>
      <c r="L2368" s="922"/>
      <c r="M2368" s="922"/>
      <c r="N2368" s="924"/>
      <c r="O2368" s="1096" t="str">
        <f t="shared" si="221"/>
        <v/>
      </c>
      <c r="P2368" s="926"/>
      <c r="Q2368" s="926"/>
      <c r="R2368" s="926"/>
      <c r="S2368" s="926"/>
      <c r="T2368" s="926"/>
      <c r="U2368" s="926"/>
      <c r="V2368" s="926"/>
      <c r="W2368" s="926"/>
      <c r="X2368" s="926"/>
      <c r="Y2368" s="926"/>
      <c r="Z2368" s="926"/>
      <c r="AA2368" s="926"/>
      <c r="AB2368" s="926"/>
      <c r="AC2368" s="926"/>
      <c r="AD2368" s="926"/>
      <c r="AE2368" s="926"/>
    </row>
    <row r="2369" spans="1:31" ht="15" hidden="1" customHeight="1" thickBot="1" x14ac:dyDescent="0.25">
      <c r="A2369" s="943"/>
      <c r="B2369" s="938"/>
      <c r="C2369" s="891"/>
      <c r="D2369" s="891"/>
      <c r="E2369" s="984">
        <f t="shared" si="218"/>
        <v>0</v>
      </c>
      <c r="F2369" s="890">
        <f>IF(A2369=0,0,ROUND(E2369/VLOOKUP(A2369,'Teaching Areas'!$A$18:$B$86,2,FALSE),0))</f>
        <v>0</v>
      </c>
      <c r="G2369" s="891"/>
      <c r="H2369" s="890" t="str">
        <f t="shared" si="219"/>
        <v/>
      </c>
      <c r="I2369" s="983"/>
      <c r="J2369" s="923"/>
      <c r="K2369" s="922"/>
      <c r="L2369" s="922"/>
      <c r="M2369" s="922"/>
      <c r="N2369" s="924"/>
      <c r="O2369" s="1096" t="str">
        <f t="shared" si="221"/>
        <v/>
      </c>
      <c r="P2369" s="926"/>
      <c r="Q2369" s="926"/>
      <c r="R2369" s="926"/>
      <c r="S2369" s="926"/>
      <c r="T2369" s="926"/>
      <c r="U2369" s="926"/>
      <c r="V2369" s="926"/>
      <c r="W2369" s="926"/>
      <c r="X2369" s="926"/>
      <c r="Y2369" s="926"/>
      <c r="Z2369" s="926"/>
      <c r="AA2369" s="926"/>
      <c r="AB2369" s="926"/>
      <c r="AC2369" s="926"/>
      <c r="AD2369" s="926"/>
      <c r="AE2369" s="926"/>
    </row>
    <row r="2370" spans="1:31" ht="15" hidden="1" customHeight="1" thickBot="1" x14ac:dyDescent="0.25">
      <c r="A2370" s="943"/>
      <c r="B2370" s="938"/>
      <c r="C2370" s="891"/>
      <c r="D2370" s="891"/>
      <c r="E2370" s="984">
        <f t="shared" si="218"/>
        <v>0</v>
      </c>
      <c r="F2370" s="890">
        <f>IF(A2370=0,0,ROUND(E2370/VLOOKUP(A2370,'Teaching Areas'!$A$18:$B$86,2,FALSE),0))</f>
        <v>0</v>
      </c>
      <c r="G2370" s="891"/>
      <c r="H2370" s="890" t="str">
        <f t="shared" si="219"/>
        <v/>
      </c>
      <c r="I2370" s="983"/>
      <c r="J2370" s="923"/>
      <c r="K2370" s="922"/>
      <c r="L2370" s="922"/>
      <c r="M2370" s="922"/>
      <c r="N2370" s="924"/>
      <c r="O2370" s="1096" t="str">
        <f t="shared" si="221"/>
        <v/>
      </c>
      <c r="P2370" s="926"/>
      <c r="Q2370" s="926"/>
      <c r="R2370" s="926"/>
      <c r="S2370" s="926"/>
      <c r="T2370" s="926"/>
      <c r="U2370" s="926"/>
      <c r="V2370" s="926"/>
      <c r="W2370" s="926"/>
      <c r="X2370" s="926"/>
      <c r="Y2370" s="926"/>
      <c r="Z2370" s="926"/>
      <c r="AA2370" s="926"/>
      <c r="AB2370" s="926"/>
      <c r="AC2370" s="926"/>
      <c r="AD2370" s="926"/>
      <c r="AE2370" s="926"/>
    </row>
    <row r="2371" spans="1:31" ht="15" hidden="1" customHeight="1" thickBot="1" x14ac:dyDescent="0.25">
      <c r="A2371" s="943"/>
      <c r="B2371" s="938"/>
      <c r="C2371" s="891"/>
      <c r="D2371" s="891"/>
      <c r="E2371" s="984">
        <f t="shared" si="218"/>
        <v>0</v>
      </c>
      <c r="F2371" s="890">
        <f>IF(A2371=0,0,ROUND(E2371/VLOOKUP(A2371,'Teaching Areas'!$A$18:$B$86,2,FALSE),0))</f>
        <v>0</v>
      </c>
      <c r="G2371" s="891"/>
      <c r="H2371" s="890" t="str">
        <f t="shared" si="219"/>
        <v/>
      </c>
      <c r="I2371" s="983"/>
      <c r="J2371" s="923"/>
      <c r="K2371" s="922"/>
      <c r="L2371" s="922"/>
      <c r="M2371" s="922"/>
      <c r="N2371" s="924"/>
      <c r="O2371" s="1096" t="str">
        <f t="shared" si="221"/>
        <v/>
      </c>
      <c r="P2371" s="926"/>
      <c r="Q2371" s="926"/>
      <c r="R2371" s="926"/>
      <c r="S2371" s="926"/>
      <c r="T2371" s="926"/>
      <c r="U2371" s="926"/>
      <c r="V2371" s="926"/>
      <c r="W2371" s="926"/>
      <c r="X2371" s="926"/>
      <c r="Y2371" s="926"/>
      <c r="Z2371" s="926"/>
      <c r="AA2371" s="926"/>
      <c r="AB2371" s="926"/>
      <c r="AC2371" s="926"/>
      <c r="AD2371" s="926"/>
      <c r="AE2371" s="926"/>
    </row>
    <row r="2372" spans="1:31" ht="15" hidden="1" customHeight="1" thickBot="1" x14ac:dyDescent="0.25">
      <c r="A2372" s="943"/>
      <c r="B2372" s="938"/>
      <c r="C2372" s="891"/>
      <c r="D2372" s="891"/>
      <c r="E2372" s="984">
        <f t="shared" si="218"/>
        <v>0</v>
      </c>
      <c r="F2372" s="890">
        <f>IF(A2372=0,0,ROUND(E2372/VLOOKUP(A2372,'Teaching Areas'!$A$18:$B$86,2,FALSE),0))</f>
        <v>0</v>
      </c>
      <c r="G2372" s="891"/>
      <c r="H2372" s="890" t="str">
        <f t="shared" si="219"/>
        <v/>
      </c>
      <c r="I2372" s="983"/>
      <c r="J2372" s="923"/>
      <c r="K2372" s="922"/>
      <c r="L2372" s="922"/>
      <c r="M2372" s="922"/>
      <c r="N2372" s="924"/>
      <c r="O2372" s="1096" t="str">
        <f t="shared" si="221"/>
        <v/>
      </c>
      <c r="P2372" s="926"/>
      <c r="Q2372" s="926"/>
      <c r="R2372" s="926"/>
      <c r="S2372" s="926"/>
      <c r="T2372" s="926"/>
      <c r="U2372" s="926"/>
      <c r="V2372" s="926"/>
      <c r="W2372" s="926"/>
      <c r="X2372" s="926"/>
      <c r="Y2372" s="926"/>
      <c r="Z2372" s="926"/>
      <c r="AA2372" s="926"/>
      <c r="AB2372" s="926"/>
      <c r="AC2372" s="926"/>
      <c r="AD2372" s="926"/>
      <c r="AE2372" s="926"/>
    </row>
    <row r="2373" spans="1:31" ht="15" hidden="1" customHeight="1" thickBot="1" x14ac:dyDescent="0.25">
      <c r="A2373" s="943"/>
      <c r="B2373" s="938"/>
      <c r="C2373" s="891"/>
      <c r="D2373" s="891"/>
      <c r="E2373" s="984">
        <f t="shared" si="218"/>
        <v>0</v>
      </c>
      <c r="F2373" s="890">
        <f>IF(A2373=0,0,ROUND(E2373/VLOOKUP(A2373,'Teaching Areas'!$A$18:$B$86,2,FALSE),0))</f>
        <v>0</v>
      </c>
      <c r="G2373" s="891"/>
      <c r="H2373" s="890" t="str">
        <f t="shared" si="219"/>
        <v/>
      </c>
      <c r="I2373" s="983"/>
      <c r="J2373" s="923"/>
      <c r="K2373" s="922"/>
      <c r="L2373" s="922"/>
      <c r="M2373" s="922"/>
      <c r="N2373" s="924"/>
      <c r="O2373" s="1096" t="str">
        <f t="shared" si="221"/>
        <v/>
      </c>
      <c r="P2373" s="926"/>
      <c r="Q2373" s="926"/>
      <c r="R2373" s="926"/>
      <c r="S2373" s="926"/>
      <c r="T2373" s="926"/>
      <c r="U2373" s="926"/>
      <c r="V2373" s="926"/>
      <c r="W2373" s="926"/>
      <c r="X2373" s="926"/>
      <c r="Y2373" s="926"/>
      <c r="Z2373" s="926"/>
      <c r="AA2373" s="926"/>
      <c r="AB2373" s="926"/>
      <c r="AC2373" s="926"/>
      <c r="AD2373" s="926"/>
      <c r="AE2373" s="926"/>
    </row>
    <row r="2374" spans="1:31" ht="15" hidden="1" customHeight="1" thickBot="1" x14ac:dyDescent="0.25">
      <c r="A2374" s="943"/>
      <c r="B2374" s="939"/>
      <c r="C2374" s="891"/>
      <c r="D2374" s="891"/>
      <c r="E2374" s="984">
        <f t="shared" si="218"/>
        <v>0</v>
      </c>
      <c r="F2374" s="890">
        <f>IF(A2374=0,0,ROUND(E2374/VLOOKUP(A2374,'Teaching Areas'!$A$18:$B$86,2,FALSE),0))</f>
        <v>0</v>
      </c>
      <c r="G2374" s="892"/>
      <c r="H2374" s="890" t="str">
        <f t="shared" si="219"/>
        <v/>
      </c>
      <c r="I2374" s="985"/>
      <c r="J2374" s="923"/>
      <c r="K2374" s="922"/>
      <c r="L2374" s="922"/>
      <c r="M2374" s="922"/>
      <c r="N2374" s="924"/>
      <c r="O2374" s="1096" t="str">
        <f t="shared" si="221"/>
        <v/>
      </c>
      <c r="P2374" s="926"/>
      <c r="Q2374" s="926"/>
      <c r="R2374" s="926"/>
      <c r="S2374" s="926"/>
      <c r="T2374" s="926"/>
      <c r="U2374" s="926"/>
      <c r="V2374" s="926"/>
      <c r="W2374" s="926"/>
      <c r="X2374" s="926"/>
      <c r="Y2374" s="926"/>
      <c r="Z2374" s="926"/>
      <c r="AA2374" s="926"/>
      <c r="AB2374" s="926"/>
      <c r="AC2374" s="926"/>
      <c r="AD2374" s="926"/>
      <c r="AE2374" s="926"/>
    </row>
    <row r="2375" spans="1:31" ht="15" hidden="1" customHeight="1" thickBot="1" x14ac:dyDescent="0.25">
      <c r="A2375" s="943"/>
      <c r="B2375" s="939"/>
      <c r="C2375" s="891"/>
      <c r="D2375" s="891"/>
      <c r="E2375" s="984">
        <f t="shared" si="218"/>
        <v>0</v>
      </c>
      <c r="F2375" s="890">
        <f>IF(A2375=0,0,ROUND(E2375/VLOOKUP(A2375,'Teaching Areas'!$A$18:$B$86,2,FALSE),0))</f>
        <v>0</v>
      </c>
      <c r="G2375" s="892"/>
      <c r="H2375" s="890" t="str">
        <f t="shared" si="219"/>
        <v/>
      </c>
      <c r="I2375" s="985"/>
      <c r="J2375" s="923"/>
      <c r="K2375" s="922"/>
      <c r="L2375" s="922"/>
      <c r="M2375" s="922"/>
      <c r="N2375" s="924"/>
      <c r="O2375" s="1096" t="str">
        <f t="shared" si="221"/>
        <v/>
      </c>
      <c r="P2375" s="926"/>
      <c r="Q2375" s="926"/>
      <c r="R2375" s="926"/>
      <c r="S2375" s="926"/>
      <c r="T2375" s="926"/>
      <c r="U2375" s="926"/>
      <c r="V2375" s="926"/>
      <c r="W2375" s="926"/>
      <c r="X2375" s="926"/>
      <c r="Y2375" s="926"/>
      <c r="Z2375" s="926"/>
      <c r="AA2375" s="926"/>
      <c r="AB2375" s="926"/>
      <c r="AC2375" s="926"/>
      <c r="AD2375" s="926"/>
      <c r="AE2375" s="926"/>
    </row>
    <row r="2376" spans="1:31" ht="15" hidden="1" customHeight="1" thickBot="1" x14ac:dyDescent="0.25">
      <c r="A2376" s="943"/>
      <c r="B2376" s="938"/>
      <c r="C2376" s="891"/>
      <c r="D2376" s="891"/>
      <c r="E2376" s="984">
        <f t="shared" si="218"/>
        <v>0</v>
      </c>
      <c r="F2376" s="890">
        <f>IF(A2376=0,0,ROUND(E2376/VLOOKUP(A2376,'Teaching Areas'!$A$18:$B$86,2,FALSE),0))</f>
        <v>0</v>
      </c>
      <c r="G2376" s="891"/>
      <c r="H2376" s="890" t="str">
        <f t="shared" si="219"/>
        <v/>
      </c>
      <c r="I2376" s="983"/>
      <c r="J2376" s="923"/>
      <c r="K2376" s="922"/>
      <c r="L2376" s="922"/>
      <c r="M2376" s="922"/>
      <c r="N2376" s="924"/>
      <c r="O2376" s="1096" t="str">
        <f t="shared" si="221"/>
        <v/>
      </c>
      <c r="P2376" s="926"/>
      <c r="Q2376" s="926"/>
      <c r="R2376" s="926"/>
      <c r="S2376" s="926"/>
      <c r="T2376" s="926"/>
      <c r="U2376" s="926"/>
      <c r="V2376" s="926"/>
      <c r="W2376" s="926"/>
      <c r="X2376" s="926"/>
      <c r="Y2376" s="926"/>
      <c r="Z2376" s="926"/>
      <c r="AA2376" s="926"/>
      <c r="AB2376" s="926"/>
      <c r="AC2376" s="926"/>
      <c r="AD2376" s="926"/>
      <c r="AE2376" s="926"/>
    </row>
    <row r="2377" spans="1:31" ht="15" hidden="1" customHeight="1" thickBot="1" x14ac:dyDescent="0.25">
      <c r="A2377" s="943"/>
      <c r="B2377" s="938"/>
      <c r="C2377" s="891"/>
      <c r="D2377" s="891"/>
      <c r="E2377" s="984">
        <f t="shared" si="218"/>
        <v>0</v>
      </c>
      <c r="F2377" s="890">
        <f>IF(A2377=0,0,ROUND(E2377/VLOOKUP(A2377,'Teaching Areas'!$A$18:$B$86,2,FALSE),0))</f>
        <v>0</v>
      </c>
      <c r="G2377" s="891"/>
      <c r="H2377" s="890" t="str">
        <f t="shared" si="219"/>
        <v/>
      </c>
      <c r="I2377" s="983"/>
      <c r="J2377" s="923"/>
      <c r="K2377" s="922"/>
      <c r="L2377" s="922"/>
      <c r="M2377" s="922"/>
      <c r="N2377" s="924"/>
      <c r="O2377" s="1096" t="str">
        <f t="shared" si="221"/>
        <v/>
      </c>
      <c r="P2377" s="926"/>
      <c r="Q2377" s="926"/>
      <c r="R2377" s="926"/>
      <c r="S2377" s="926"/>
      <c r="T2377" s="926"/>
      <c r="U2377" s="926"/>
      <c r="V2377" s="926"/>
      <c r="W2377" s="926"/>
      <c r="X2377" s="926"/>
      <c r="Y2377" s="926"/>
      <c r="Z2377" s="926"/>
      <c r="AA2377" s="926"/>
      <c r="AB2377" s="926"/>
      <c r="AC2377" s="926"/>
      <c r="AD2377" s="926"/>
      <c r="AE2377" s="926"/>
    </row>
    <row r="2378" spans="1:31" ht="15" hidden="1" customHeight="1" thickBot="1" x14ac:dyDescent="0.25">
      <c r="A2378" s="943"/>
      <c r="B2378" s="938"/>
      <c r="C2378" s="891"/>
      <c r="D2378" s="891"/>
      <c r="E2378" s="984">
        <f t="shared" si="218"/>
        <v>0</v>
      </c>
      <c r="F2378" s="890">
        <f>IF(A2378=0,0,ROUND(E2378/VLOOKUP(A2378,'Teaching Areas'!$A$18:$B$86,2,FALSE),0))</f>
        <v>0</v>
      </c>
      <c r="G2378" s="891"/>
      <c r="H2378" s="890" t="str">
        <f t="shared" si="219"/>
        <v/>
      </c>
      <c r="I2378" s="983"/>
      <c r="J2378" s="923"/>
      <c r="K2378" s="922"/>
      <c r="L2378" s="922"/>
      <c r="M2378" s="922"/>
      <c r="N2378" s="924"/>
      <c r="O2378" s="1096" t="str">
        <f t="shared" si="221"/>
        <v/>
      </c>
      <c r="P2378" s="926"/>
      <c r="Q2378" s="926"/>
      <c r="R2378" s="926"/>
      <c r="S2378" s="926"/>
      <c r="T2378" s="926"/>
      <c r="U2378" s="926"/>
      <c r="V2378" s="926"/>
      <c r="W2378" s="926"/>
      <c r="X2378" s="926"/>
      <c r="Y2378" s="926"/>
      <c r="Z2378" s="926"/>
      <c r="AA2378" s="926"/>
      <c r="AB2378" s="926"/>
      <c r="AC2378" s="926"/>
      <c r="AD2378" s="926"/>
      <c r="AE2378" s="926"/>
    </row>
    <row r="2379" spans="1:31" ht="15" hidden="1" customHeight="1" thickBot="1" x14ac:dyDescent="0.25">
      <c r="A2379" s="943"/>
      <c r="B2379" s="938"/>
      <c r="C2379" s="891"/>
      <c r="D2379" s="891"/>
      <c r="E2379" s="984">
        <f t="shared" si="218"/>
        <v>0</v>
      </c>
      <c r="F2379" s="890">
        <f>IF(A2379=0,0,ROUND(E2379/VLOOKUP(A2379,'Teaching Areas'!$A$18:$B$86,2,FALSE),0))</f>
        <v>0</v>
      </c>
      <c r="G2379" s="891"/>
      <c r="H2379" s="890" t="str">
        <f t="shared" si="219"/>
        <v/>
      </c>
      <c r="I2379" s="983"/>
      <c r="J2379" s="923"/>
      <c r="K2379" s="922"/>
      <c r="L2379" s="922"/>
      <c r="M2379" s="922"/>
      <c r="N2379" s="924"/>
      <c r="O2379" s="1096" t="str">
        <f t="shared" si="221"/>
        <v/>
      </c>
      <c r="P2379" s="926"/>
      <c r="Q2379" s="926"/>
      <c r="R2379" s="926"/>
      <c r="S2379" s="926"/>
      <c r="T2379" s="926"/>
      <c r="U2379" s="926"/>
      <c r="V2379" s="926"/>
      <c r="W2379" s="926"/>
      <c r="X2379" s="926"/>
      <c r="Y2379" s="926"/>
      <c r="Z2379" s="926"/>
      <c r="AA2379" s="926"/>
      <c r="AB2379" s="926"/>
      <c r="AC2379" s="926"/>
      <c r="AD2379" s="926"/>
      <c r="AE2379" s="926"/>
    </row>
    <row r="2380" spans="1:31" ht="15" hidden="1" customHeight="1" thickBot="1" x14ac:dyDescent="0.25">
      <c r="A2380" s="943"/>
      <c r="B2380" s="938"/>
      <c r="C2380" s="891"/>
      <c r="D2380" s="891"/>
      <c r="E2380" s="984">
        <f t="shared" si="218"/>
        <v>0</v>
      </c>
      <c r="F2380" s="890">
        <f>IF(A2380=0,0,ROUND(E2380/VLOOKUP(A2380,'Teaching Areas'!$A$18:$B$86,2,FALSE),0))</f>
        <v>0</v>
      </c>
      <c r="G2380" s="891"/>
      <c r="H2380" s="890" t="str">
        <f t="shared" si="219"/>
        <v/>
      </c>
      <c r="I2380" s="983"/>
      <c r="J2380" s="923"/>
      <c r="K2380" s="922"/>
      <c r="L2380" s="922"/>
      <c r="M2380" s="922"/>
      <c r="N2380" s="924"/>
      <c r="O2380" s="1096" t="str">
        <f t="shared" si="221"/>
        <v/>
      </c>
      <c r="P2380" s="926"/>
      <c r="Q2380" s="926"/>
      <c r="R2380" s="926"/>
      <c r="S2380" s="926"/>
      <c r="T2380" s="926"/>
      <c r="U2380" s="926"/>
      <c r="V2380" s="926"/>
      <c r="W2380" s="926"/>
      <c r="X2380" s="926"/>
      <c r="Y2380" s="926"/>
      <c r="Z2380" s="926"/>
      <c r="AA2380" s="926"/>
      <c r="AB2380" s="926"/>
      <c r="AC2380" s="926"/>
      <c r="AD2380" s="926"/>
      <c r="AE2380" s="926"/>
    </row>
    <row r="2381" spans="1:31" ht="15" hidden="1" customHeight="1" thickBot="1" x14ac:dyDescent="0.25">
      <c r="A2381" s="943"/>
      <c r="B2381" s="938"/>
      <c r="C2381" s="891"/>
      <c r="D2381" s="891"/>
      <c r="E2381" s="984">
        <f t="shared" si="218"/>
        <v>0</v>
      </c>
      <c r="F2381" s="890">
        <f>IF(A2381=0,0,ROUND(E2381/VLOOKUP(A2381,'Teaching Areas'!$A$18:$B$86,2,FALSE),0))</f>
        <v>0</v>
      </c>
      <c r="G2381" s="891"/>
      <c r="H2381" s="890" t="str">
        <f t="shared" si="219"/>
        <v/>
      </c>
      <c r="I2381" s="983"/>
      <c r="J2381" s="923"/>
      <c r="K2381" s="922"/>
      <c r="L2381" s="922"/>
      <c r="M2381" s="922"/>
      <c r="N2381" s="924"/>
      <c r="O2381" s="1096" t="str">
        <f t="shared" si="221"/>
        <v/>
      </c>
      <c r="P2381" s="926"/>
      <c r="Q2381" s="926"/>
      <c r="R2381" s="926"/>
      <c r="S2381" s="926"/>
      <c r="T2381" s="926"/>
      <c r="U2381" s="926"/>
      <c r="V2381" s="926"/>
      <c r="W2381" s="926"/>
      <c r="X2381" s="926"/>
      <c r="Y2381" s="926"/>
      <c r="Z2381" s="926"/>
      <c r="AA2381" s="926"/>
      <c r="AB2381" s="926"/>
      <c r="AC2381" s="926"/>
      <c r="AD2381" s="926"/>
      <c r="AE2381" s="926"/>
    </row>
    <row r="2382" spans="1:31" ht="15" hidden="1" customHeight="1" thickBot="1" x14ac:dyDescent="0.25">
      <c r="A2382" s="943"/>
      <c r="B2382" s="938"/>
      <c r="C2382" s="891"/>
      <c r="D2382" s="891"/>
      <c r="E2382" s="984">
        <f t="shared" si="218"/>
        <v>0</v>
      </c>
      <c r="F2382" s="890">
        <f>IF(A2382=0,0,ROUND(E2382/VLOOKUP(A2382,'Teaching Areas'!$A$18:$B$86,2,FALSE),0))</f>
        <v>0</v>
      </c>
      <c r="G2382" s="891"/>
      <c r="H2382" s="890" t="str">
        <f t="shared" si="219"/>
        <v/>
      </c>
      <c r="I2382" s="983"/>
      <c r="J2382" s="923"/>
      <c r="K2382" s="922"/>
      <c r="L2382" s="922"/>
      <c r="M2382" s="922"/>
      <c r="N2382" s="924"/>
      <c r="O2382" s="1096" t="str">
        <f t="shared" si="221"/>
        <v/>
      </c>
      <c r="P2382" s="926"/>
      <c r="Q2382" s="926"/>
      <c r="R2382" s="926"/>
      <c r="S2382" s="926"/>
      <c r="T2382" s="926"/>
      <c r="U2382" s="926"/>
      <c r="V2382" s="926"/>
      <c r="W2382" s="926"/>
      <c r="X2382" s="926"/>
      <c r="Y2382" s="926"/>
      <c r="Z2382" s="926"/>
      <c r="AA2382" s="926"/>
      <c r="AB2382" s="926"/>
      <c r="AC2382" s="926"/>
      <c r="AD2382" s="926"/>
      <c r="AE2382" s="926"/>
    </row>
    <row r="2383" spans="1:31" ht="15" hidden="1" customHeight="1" thickBot="1" x14ac:dyDescent="0.25">
      <c r="A2383" s="943"/>
      <c r="B2383" s="938"/>
      <c r="C2383" s="891"/>
      <c r="D2383" s="891"/>
      <c r="E2383" s="984">
        <f t="shared" si="218"/>
        <v>0</v>
      </c>
      <c r="F2383" s="890">
        <f>IF(A2383=0,0,ROUND(E2383/VLOOKUP(A2383,'Teaching Areas'!$A$18:$B$86,2,FALSE),0))</f>
        <v>0</v>
      </c>
      <c r="G2383" s="891"/>
      <c r="H2383" s="890" t="str">
        <f t="shared" si="219"/>
        <v/>
      </c>
      <c r="I2383" s="983"/>
      <c r="J2383" s="923"/>
      <c r="K2383" s="922"/>
      <c r="L2383" s="922"/>
      <c r="M2383" s="922"/>
      <c r="N2383" s="924"/>
      <c r="O2383" s="1096" t="str">
        <f t="shared" si="221"/>
        <v/>
      </c>
      <c r="P2383" s="926"/>
      <c r="Q2383" s="926"/>
      <c r="R2383" s="926"/>
      <c r="S2383" s="926"/>
      <c r="T2383" s="926"/>
      <c r="U2383" s="926"/>
      <c r="V2383" s="926"/>
      <c r="W2383" s="926"/>
      <c r="X2383" s="926"/>
      <c r="Y2383" s="926"/>
      <c r="Z2383" s="926"/>
      <c r="AA2383" s="926"/>
      <c r="AB2383" s="926"/>
      <c r="AC2383" s="926"/>
      <c r="AD2383" s="926"/>
      <c r="AE2383" s="926"/>
    </row>
    <row r="2384" spans="1:31" ht="15" hidden="1" customHeight="1" thickBot="1" x14ac:dyDescent="0.25">
      <c r="A2384" s="943"/>
      <c r="B2384" s="938"/>
      <c r="C2384" s="891"/>
      <c r="D2384" s="891"/>
      <c r="E2384" s="984">
        <f t="shared" si="218"/>
        <v>0</v>
      </c>
      <c r="F2384" s="890">
        <f>IF(A2384=0,0,ROUND(E2384/VLOOKUP(A2384,'Teaching Areas'!$A$18:$B$86,2,FALSE),0))</f>
        <v>0</v>
      </c>
      <c r="G2384" s="891"/>
      <c r="H2384" s="890" t="str">
        <f t="shared" si="219"/>
        <v/>
      </c>
      <c r="I2384" s="983"/>
      <c r="J2384" s="923"/>
      <c r="K2384" s="922"/>
      <c r="L2384" s="922"/>
      <c r="M2384" s="922"/>
      <c r="N2384" s="924"/>
      <c r="O2384" s="1096" t="str">
        <f t="shared" si="221"/>
        <v/>
      </c>
      <c r="P2384" s="926"/>
      <c r="Q2384" s="926"/>
      <c r="R2384" s="926"/>
      <c r="S2384" s="926"/>
      <c r="T2384" s="926"/>
      <c r="U2384" s="926"/>
      <c r="V2384" s="926"/>
      <c r="W2384" s="926"/>
      <c r="X2384" s="926"/>
      <c r="Y2384" s="926"/>
      <c r="Z2384" s="926"/>
      <c r="AA2384" s="926"/>
      <c r="AB2384" s="926"/>
      <c r="AC2384" s="926"/>
      <c r="AD2384" s="926"/>
      <c r="AE2384" s="926"/>
    </row>
    <row r="2385" spans="1:31" ht="15" hidden="1" customHeight="1" thickBot="1" x14ac:dyDescent="0.25">
      <c r="A2385" s="943"/>
      <c r="B2385" s="938"/>
      <c r="C2385" s="891"/>
      <c r="D2385" s="891"/>
      <c r="E2385" s="984">
        <f t="shared" si="218"/>
        <v>0</v>
      </c>
      <c r="F2385" s="890">
        <f>IF(A2385=0,0,ROUND(E2385/VLOOKUP(A2385,'Teaching Areas'!$A$18:$B$86,2,FALSE),0))</f>
        <v>0</v>
      </c>
      <c r="G2385" s="891"/>
      <c r="H2385" s="890" t="str">
        <f t="shared" si="219"/>
        <v/>
      </c>
      <c r="I2385" s="983"/>
      <c r="J2385" s="923"/>
      <c r="K2385" s="922"/>
      <c r="L2385" s="922"/>
      <c r="M2385" s="922"/>
      <c r="N2385" s="924"/>
      <c r="O2385" s="1096" t="str">
        <f t="shared" si="221"/>
        <v/>
      </c>
      <c r="P2385" s="926"/>
      <c r="Q2385" s="926"/>
      <c r="R2385" s="926"/>
      <c r="S2385" s="926"/>
      <c r="T2385" s="926"/>
      <c r="U2385" s="926"/>
      <c r="V2385" s="926"/>
      <c r="W2385" s="926"/>
      <c r="X2385" s="926"/>
      <c r="Y2385" s="926"/>
      <c r="Z2385" s="926"/>
      <c r="AA2385" s="926"/>
      <c r="AB2385" s="926"/>
      <c r="AC2385" s="926"/>
      <c r="AD2385" s="926"/>
      <c r="AE2385" s="926"/>
    </row>
    <row r="2386" spans="1:31" ht="15" hidden="1" customHeight="1" thickBot="1" x14ac:dyDescent="0.25">
      <c r="A2386" s="943"/>
      <c r="B2386" s="938"/>
      <c r="C2386" s="891"/>
      <c r="D2386" s="891"/>
      <c r="E2386" s="984">
        <f t="shared" si="218"/>
        <v>0</v>
      </c>
      <c r="F2386" s="890">
        <f>IF(A2386=0,0,ROUND(E2386/VLOOKUP(A2386,'Teaching Areas'!$A$18:$B$86,2,FALSE),0))</f>
        <v>0</v>
      </c>
      <c r="G2386" s="891"/>
      <c r="H2386" s="890" t="str">
        <f t="shared" si="219"/>
        <v/>
      </c>
      <c r="I2386" s="983"/>
      <c r="J2386" s="923"/>
      <c r="K2386" s="922"/>
      <c r="L2386" s="922"/>
      <c r="M2386" s="922"/>
      <c r="N2386" s="924"/>
      <c r="O2386" s="1096" t="str">
        <f t="shared" si="221"/>
        <v/>
      </c>
      <c r="P2386" s="926"/>
      <c r="Q2386" s="926"/>
      <c r="R2386" s="926"/>
      <c r="S2386" s="926"/>
      <c r="T2386" s="926"/>
      <c r="U2386" s="926"/>
      <c r="V2386" s="926"/>
      <c r="W2386" s="926"/>
      <c r="X2386" s="926"/>
      <c r="Y2386" s="926"/>
      <c r="Z2386" s="926"/>
      <c r="AA2386" s="926"/>
      <c r="AB2386" s="926"/>
      <c r="AC2386" s="926"/>
      <c r="AD2386" s="926"/>
      <c r="AE2386" s="926"/>
    </row>
    <row r="2387" spans="1:31" ht="15" hidden="1" customHeight="1" thickBot="1" x14ac:dyDescent="0.25">
      <c r="A2387" s="943"/>
      <c r="B2387" s="938"/>
      <c r="C2387" s="891"/>
      <c r="D2387" s="891"/>
      <c r="E2387" s="984">
        <f t="shared" si="218"/>
        <v>0</v>
      </c>
      <c r="F2387" s="890">
        <f>IF(A2387=0,0,ROUND(E2387/VLOOKUP(A2387,'Teaching Areas'!$A$18:$B$86,2,FALSE),0))</f>
        <v>0</v>
      </c>
      <c r="G2387" s="891"/>
      <c r="H2387" s="890" t="str">
        <f t="shared" si="219"/>
        <v/>
      </c>
      <c r="I2387" s="983"/>
      <c r="J2387" s="923"/>
      <c r="K2387" s="922"/>
      <c r="L2387" s="922"/>
      <c r="M2387" s="922"/>
      <c r="N2387" s="924"/>
      <c r="O2387" s="1096" t="str">
        <f t="shared" si="221"/>
        <v/>
      </c>
      <c r="P2387" s="926"/>
      <c r="Q2387" s="926"/>
      <c r="R2387" s="926"/>
      <c r="S2387" s="926"/>
      <c r="T2387" s="926"/>
      <c r="U2387" s="926"/>
      <c r="V2387" s="926"/>
      <c r="W2387" s="926"/>
      <c r="X2387" s="926"/>
      <c r="Y2387" s="926"/>
      <c r="Z2387" s="926"/>
      <c r="AA2387" s="926"/>
      <c r="AB2387" s="926"/>
      <c r="AC2387" s="926"/>
      <c r="AD2387" s="926"/>
      <c r="AE2387" s="926"/>
    </row>
    <row r="2388" spans="1:31" ht="15" hidden="1" customHeight="1" thickBot="1" x14ac:dyDescent="0.25">
      <c r="A2388" s="943"/>
      <c r="B2388" s="938"/>
      <c r="C2388" s="891"/>
      <c r="D2388" s="891"/>
      <c r="E2388" s="984">
        <f t="shared" si="218"/>
        <v>0</v>
      </c>
      <c r="F2388" s="890">
        <f>IF(A2388=0,0,ROUND(E2388/VLOOKUP(A2388,'Teaching Areas'!$A$18:$B$86,2,FALSE),0))</f>
        <v>0</v>
      </c>
      <c r="G2388" s="891"/>
      <c r="H2388" s="890" t="str">
        <f t="shared" si="219"/>
        <v/>
      </c>
      <c r="I2388" s="983"/>
      <c r="J2388" s="923"/>
      <c r="K2388" s="922"/>
      <c r="L2388" s="922"/>
      <c r="M2388" s="922"/>
      <c r="N2388" s="924"/>
      <c r="O2388" s="1096" t="str">
        <f t="shared" si="221"/>
        <v/>
      </c>
      <c r="P2388" s="926"/>
      <c r="Q2388" s="926"/>
      <c r="R2388" s="926"/>
      <c r="S2388" s="926"/>
      <c r="T2388" s="926"/>
      <c r="U2388" s="926"/>
      <c r="V2388" s="926"/>
      <c r="W2388" s="926"/>
      <c r="X2388" s="926"/>
      <c r="Y2388" s="926"/>
      <c r="Z2388" s="926"/>
      <c r="AA2388" s="926"/>
      <c r="AB2388" s="926"/>
      <c r="AC2388" s="926"/>
      <c r="AD2388" s="926"/>
      <c r="AE2388" s="926"/>
    </row>
    <row r="2389" spans="1:31" ht="15" hidden="1" customHeight="1" thickBot="1" x14ac:dyDescent="0.25">
      <c r="A2389" s="943"/>
      <c r="B2389" s="938"/>
      <c r="C2389" s="891"/>
      <c r="D2389" s="891"/>
      <c r="E2389" s="984">
        <f t="shared" si="218"/>
        <v>0</v>
      </c>
      <c r="F2389" s="890">
        <f>IF(A2389=0,0,ROUND(E2389/VLOOKUP(A2389,'Teaching Areas'!$A$18:$B$86,2,FALSE),0))</f>
        <v>0</v>
      </c>
      <c r="G2389" s="891"/>
      <c r="H2389" s="890" t="str">
        <f t="shared" si="219"/>
        <v/>
      </c>
      <c r="I2389" s="983"/>
      <c r="J2389" s="923"/>
      <c r="K2389" s="922"/>
      <c r="L2389" s="922"/>
      <c r="M2389" s="922"/>
      <c r="N2389" s="924"/>
      <c r="O2389" s="1096" t="str">
        <f t="shared" si="221"/>
        <v/>
      </c>
      <c r="P2389" s="926"/>
      <c r="Q2389" s="926"/>
      <c r="R2389" s="926"/>
      <c r="S2389" s="926"/>
      <c r="T2389" s="926"/>
      <c r="U2389" s="926"/>
      <c r="V2389" s="926"/>
      <c r="W2389" s="926"/>
      <c r="X2389" s="926"/>
      <c r="Y2389" s="926"/>
      <c r="Z2389" s="926"/>
      <c r="AA2389" s="926"/>
      <c r="AB2389" s="926"/>
      <c r="AC2389" s="926"/>
      <c r="AD2389" s="926"/>
      <c r="AE2389" s="926"/>
    </row>
    <row r="2390" spans="1:31" ht="15" hidden="1" customHeight="1" thickBot="1" x14ac:dyDescent="0.25">
      <c r="A2390" s="943"/>
      <c r="B2390" s="939"/>
      <c r="C2390" s="891"/>
      <c r="D2390" s="891"/>
      <c r="E2390" s="984">
        <f t="shared" si="218"/>
        <v>0</v>
      </c>
      <c r="F2390" s="890">
        <f>IF(A2390=0,0,ROUND(E2390/VLOOKUP(A2390,'Teaching Areas'!$A$18:$B$86,2,FALSE),0))</f>
        <v>0</v>
      </c>
      <c r="G2390" s="892"/>
      <c r="H2390" s="890" t="str">
        <f t="shared" si="219"/>
        <v/>
      </c>
      <c r="I2390" s="985"/>
      <c r="J2390" s="923"/>
      <c r="K2390" s="922"/>
      <c r="L2390" s="922"/>
      <c r="M2390" s="922"/>
      <c r="N2390" s="924"/>
      <c r="O2390" s="1096" t="str">
        <f t="shared" si="221"/>
        <v/>
      </c>
      <c r="P2390" s="926"/>
      <c r="Q2390" s="926"/>
      <c r="R2390" s="926"/>
      <c r="S2390" s="926"/>
      <c r="T2390" s="926"/>
      <c r="U2390" s="926"/>
      <c r="V2390" s="926"/>
      <c r="W2390" s="926"/>
      <c r="X2390" s="926"/>
      <c r="Y2390" s="926"/>
      <c r="Z2390" s="926"/>
      <c r="AA2390" s="926"/>
      <c r="AB2390" s="926"/>
      <c r="AC2390" s="926"/>
      <c r="AD2390" s="926"/>
      <c r="AE2390" s="926"/>
    </row>
    <row r="2391" spans="1:31" ht="15" hidden="1" customHeight="1" thickBot="1" x14ac:dyDescent="0.25">
      <c r="A2391" s="943"/>
      <c r="B2391" s="939"/>
      <c r="C2391" s="891"/>
      <c r="D2391" s="891"/>
      <c r="E2391" s="984">
        <f t="shared" si="218"/>
        <v>0</v>
      </c>
      <c r="F2391" s="890">
        <f>IF(A2391=0,0,ROUND(E2391/VLOOKUP(A2391,'Teaching Areas'!$A$18:$B$86,2,FALSE),0))</f>
        <v>0</v>
      </c>
      <c r="G2391" s="892"/>
      <c r="H2391" s="890" t="str">
        <f t="shared" si="219"/>
        <v/>
      </c>
      <c r="I2391" s="985"/>
      <c r="J2391" s="923"/>
      <c r="K2391" s="922"/>
      <c r="L2391" s="922"/>
      <c r="M2391" s="922"/>
      <c r="N2391" s="924"/>
      <c r="O2391" s="1096" t="str">
        <f t="shared" si="221"/>
        <v/>
      </c>
      <c r="P2391" s="926"/>
      <c r="Q2391" s="926"/>
      <c r="R2391" s="926"/>
      <c r="S2391" s="926"/>
      <c r="T2391" s="926"/>
      <c r="U2391" s="926"/>
      <c r="V2391" s="926"/>
      <c r="W2391" s="926"/>
      <c r="X2391" s="926"/>
      <c r="Y2391" s="926"/>
      <c r="Z2391" s="926"/>
      <c r="AA2391" s="926"/>
      <c r="AB2391" s="926"/>
      <c r="AC2391" s="926"/>
      <c r="AD2391" s="926"/>
      <c r="AE2391" s="926"/>
    </row>
    <row r="2392" spans="1:31" ht="15" customHeight="1" thickBot="1" x14ac:dyDescent="0.25">
      <c r="A2392" s="944"/>
      <c r="B2392" s="940"/>
      <c r="C2392" s="930"/>
      <c r="D2392" s="930"/>
      <c r="E2392" s="987">
        <f t="shared" si="218"/>
        <v>0</v>
      </c>
      <c r="F2392" s="890">
        <f>IF(A2392=0,0,ROUND(E2392/VLOOKUP(A2392,'Teaching Areas'!$A$18:$B$86,2,FALSE),0))</f>
        <v>0</v>
      </c>
      <c r="G2392" s="930"/>
      <c r="H2392" s="890" t="str">
        <f t="shared" si="219"/>
        <v/>
      </c>
      <c r="I2392" s="986"/>
      <c r="J2392" s="931"/>
      <c r="K2392" s="935"/>
      <c r="L2392" s="935"/>
      <c r="M2392" s="935"/>
      <c r="N2392" s="936"/>
      <c r="O2392" s="1096" t="str">
        <f t="shared" si="221"/>
        <v/>
      </c>
      <c r="P2392" s="926"/>
      <c r="Q2392" s="926"/>
      <c r="R2392" s="926"/>
      <c r="S2392" s="926"/>
      <c r="T2392" s="926"/>
      <c r="U2392" s="926"/>
      <c r="V2392" s="926"/>
      <c r="W2392" s="926"/>
      <c r="X2392" s="926"/>
      <c r="Y2392" s="926"/>
      <c r="Z2392" s="926"/>
      <c r="AA2392" s="926"/>
      <c r="AB2392" s="926"/>
      <c r="AC2392" s="926"/>
      <c r="AD2392" s="926"/>
      <c r="AE2392" s="926"/>
    </row>
    <row r="2393" spans="1:31" ht="18" customHeight="1" thickBot="1" x14ac:dyDescent="0.25">
      <c r="A2393" s="1094" t="s">
        <v>940</v>
      </c>
      <c r="B2393" s="1095">
        <f>(COUNTIF(O2293:O2392,"S:"))+(COUNTIF(O2293:O2392,"P:"))</f>
        <v>0</v>
      </c>
      <c r="C2393" s="956"/>
      <c r="D2393" s="957" t="s">
        <v>4</v>
      </c>
      <c r="E2393" s="140">
        <f>SUM(E2293:E2392)</f>
        <v>0</v>
      </c>
      <c r="F2393" s="141">
        <f>SUM(F2293:F2392)</f>
        <v>0</v>
      </c>
      <c r="G2393" s="141">
        <f>SUM(G2293:G2392)</f>
        <v>0</v>
      </c>
      <c r="H2393" s="204">
        <f>SUM(H2293:H2392)</f>
        <v>0</v>
      </c>
      <c r="I2393" s="957" t="s">
        <v>838</v>
      </c>
      <c r="J2393" s="84">
        <f>IF(SUM(J2293:J2392)=0,0,AVERAGE(J2293:J2392))</f>
        <v>0</v>
      </c>
      <c r="K2393" s="85">
        <f t="shared" ref="K2393:N2393" si="222">IF(SUM(K2293:K2392)=0,0,AVERAGE(K2293:K2392))</f>
        <v>0</v>
      </c>
      <c r="L2393" s="85">
        <f t="shared" si="222"/>
        <v>0</v>
      </c>
      <c r="M2393" s="85">
        <f t="shared" si="222"/>
        <v>0</v>
      </c>
      <c r="N2393" s="86">
        <f t="shared" si="222"/>
        <v>0</v>
      </c>
      <c r="O2393" s="926"/>
      <c r="P2393" s="926"/>
      <c r="Q2393" s="926"/>
      <c r="R2393" s="926"/>
      <c r="S2393" s="926"/>
      <c r="T2393" s="926"/>
      <c r="U2393" s="926"/>
      <c r="V2393" s="926"/>
      <c r="W2393" s="926"/>
      <c r="X2393" s="926"/>
      <c r="Y2393" s="926"/>
      <c r="Z2393" s="926"/>
      <c r="AA2393" s="926"/>
      <c r="AB2393" s="926"/>
      <c r="AC2393" s="926"/>
      <c r="AD2393" s="926"/>
      <c r="AE2393" s="926"/>
    </row>
    <row r="2394" spans="1:31" ht="12" customHeight="1" thickBot="1" x14ac:dyDescent="0.25">
      <c r="A2394" s="1271"/>
      <c r="B2394" s="1272"/>
      <c r="C2394" s="958"/>
      <c r="D2394" s="958"/>
      <c r="E2394" s="958"/>
      <c r="F2394" s="958"/>
      <c r="G2394" s="958"/>
      <c r="H2394" s="958"/>
      <c r="I2394" s="958"/>
      <c r="J2394" s="959"/>
      <c r="K2394" s="959"/>
      <c r="L2394" s="959"/>
      <c r="M2394" s="959"/>
      <c r="N2394" s="960"/>
      <c r="O2394" s="926"/>
      <c r="P2394" s="926"/>
      <c r="Q2394" s="926"/>
      <c r="R2394" s="926"/>
      <c r="S2394" s="926"/>
      <c r="T2394" s="926"/>
      <c r="U2394" s="926"/>
      <c r="V2394" s="926"/>
      <c r="W2394" s="926"/>
      <c r="X2394" s="926"/>
      <c r="Y2394" s="926"/>
      <c r="Z2394" s="926"/>
      <c r="AA2394" s="926"/>
      <c r="AB2394" s="926"/>
      <c r="AC2394" s="926"/>
      <c r="AD2394" s="926"/>
      <c r="AE2394" s="926"/>
    </row>
    <row r="2395" spans="1:31" ht="18" customHeight="1" thickBot="1" x14ac:dyDescent="0.25">
      <c r="A2395" s="1099" t="s">
        <v>946</v>
      </c>
      <c r="B2395" s="1100">
        <f>B2288+B2393</f>
        <v>0</v>
      </c>
      <c r="C2395" s="947"/>
      <c r="D2395" s="948" t="s">
        <v>944</v>
      </c>
      <c r="E2395" s="966">
        <f>E2288+E2393</f>
        <v>0</v>
      </c>
      <c r="F2395" s="967">
        <f t="shared" ref="F2395:H2395" si="223">F2288+F2393</f>
        <v>0</v>
      </c>
      <c r="G2395" s="967">
        <f t="shared" si="223"/>
        <v>0</v>
      </c>
      <c r="H2395" s="968">
        <f t="shared" si="223"/>
        <v>0</v>
      </c>
      <c r="I2395" s="948" t="s">
        <v>945</v>
      </c>
      <c r="J2395" s="963" t="str">
        <f>IF(SUM(J2288+J2393)=0,"",AVERAGE(J2188:J2287,J2293:J2392))</f>
        <v/>
      </c>
      <c r="K2395" s="964" t="str">
        <f t="shared" ref="K2395:N2395" si="224">IF(SUM(K2288+K2393)=0,"",AVERAGE(K2188:K2287,K2293:K2392))</f>
        <v/>
      </c>
      <c r="L2395" s="964" t="str">
        <f t="shared" si="224"/>
        <v/>
      </c>
      <c r="M2395" s="964" t="str">
        <f t="shared" ref="M2395" si="225">IF(SUM(M2288+M2393)=0,"",AVERAGE(M2188:M2287,M2293:M2392))</f>
        <v/>
      </c>
      <c r="N2395" s="965" t="str">
        <f t="shared" si="224"/>
        <v/>
      </c>
      <c r="O2395" s="926"/>
      <c r="P2395" s="926"/>
      <c r="Q2395" s="926"/>
      <c r="R2395" s="926"/>
      <c r="S2395" s="926"/>
      <c r="T2395" s="926"/>
      <c r="U2395" s="926"/>
      <c r="V2395" s="926"/>
      <c r="W2395" s="926"/>
      <c r="X2395" s="926"/>
      <c r="Y2395" s="926"/>
      <c r="Z2395" s="926"/>
      <c r="AA2395" s="926"/>
      <c r="AB2395" s="926"/>
      <c r="AC2395" s="926"/>
      <c r="AD2395" s="926"/>
      <c r="AE2395" s="926"/>
    </row>
    <row r="2396" spans="1:31" ht="12" customHeight="1" thickBot="1" x14ac:dyDescent="0.25">
      <c r="A2396" s="1273"/>
      <c r="B2396" s="1274"/>
      <c r="C2396" s="961"/>
      <c r="D2396" s="961"/>
      <c r="E2396" s="961"/>
      <c r="F2396" s="961"/>
      <c r="G2396" s="961"/>
      <c r="H2396" s="961"/>
      <c r="I2396" s="961"/>
      <c r="J2396" s="962"/>
      <c r="K2396" s="962"/>
      <c r="L2396" s="962"/>
      <c r="M2396" s="962"/>
      <c r="N2396" s="934"/>
      <c r="O2396" s="926"/>
      <c r="P2396" s="926"/>
      <c r="Q2396" s="926"/>
      <c r="R2396" s="926"/>
      <c r="S2396" s="926"/>
      <c r="T2396" s="926"/>
      <c r="U2396" s="926"/>
      <c r="V2396" s="926"/>
      <c r="W2396" s="926"/>
      <c r="X2396" s="926"/>
      <c r="Y2396" s="926"/>
      <c r="Z2396" s="926"/>
      <c r="AA2396" s="926"/>
      <c r="AB2396" s="926"/>
      <c r="AC2396" s="926"/>
      <c r="AD2396" s="926"/>
      <c r="AE2396" s="926"/>
    </row>
    <row r="2397" spans="1:31" ht="13.5" thickBot="1" x14ac:dyDescent="0.25">
      <c r="A2397" s="1275"/>
      <c r="B2397" s="1275"/>
      <c r="C2397" s="925"/>
      <c r="D2397" s="925"/>
      <c r="E2397" s="925"/>
      <c r="F2397" s="925"/>
      <c r="G2397" s="925"/>
      <c r="H2397" s="925"/>
      <c r="I2397" s="925"/>
      <c r="J2397" s="926"/>
      <c r="K2397" s="926"/>
      <c r="L2397" s="926"/>
      <c r="M2397" s="926"/>
      <c r="N2397" s="926"/>
      <c r="O2397" s="926"/>
      <c r="P2397" s="926"/>
      <c r="Q2397" s="926"/>
      <c r="R2397" s="926"/>
      <c r="S2397" s="926"/>
      <c r="T2397" s="926"/>
      <c r="U2397" s="926"/>
      <c r="V2397" s="926"/>
      <c r="W2397" s="926"/>
      <c r="X2397" s="926"/>
      <c r="Y2397" s="926"/>
      <c r="Z2397" s="926"/>
      <c r="AA2397" s="926"/>
      <c r="AB2397" s="926"/>
      <c r="AC2397" s="926"/>
      <c r="AD2397" s="926"/>
      <c r="AE2397" s="926"/>
    </row>
    <row r="2398" spans="1:31" ht="24" customHeight="1" thickBot="1" x14ac:dyDescent="0.25">
      <c r="A2398" s="942" t="s">
        <v>687</v>
      </c>
      <c r="B2398" s="1301">
        <f>'Setup Page'!C19</f>
        <v>0</v>
      </c>
      <c r="C2398" s="1302"/>
      <c r="D2398" s="1303"/>
      <c r="E2398" s="1296" t="s">
        <v>739</v>
      </c>
      <c r="F2398" s="1297"/>
      <c r="G2398" s="1298"/>
      <c r="H2398" s="1299"/>
      <c r="I2398" s="1090" t="s">
        <v>928</v>
      </c>
      <c r="J2398" s="1298"/>
      <c r="K2398" s="1299"/>
      <c r="L2398" s="1299"/>
      <c r="M2398" s="1299"/>
      <c r="N2398" s="1300"/>
      <c r="O2398" s="926"/>
      <c r="P2398" s="926"/>
      <c r="Q2398" s="926"/>
      <c r="R2398" s="926"/>
      <c r="S2398" s="926"/>
      <c r="T2398" s="926"/>
      <c r="U2398" s="926"/>
      <c r="V2398" s="926"/>
      <c r="W2398" s="926"/>
      <c r="X2398" s="926"/>
      <c r="Y2398" s="926"/>
      <c r="Z2398" s="926"/>
      <c r="AA2398" s="926"/>
      <c r="AB2398" s="926"/>
      <c r="AC2398" s="926"/>
      <c r="AD2398" s="926"/>
      <c r="AE2398" s="926"/>
    </row>
    <row r="2399" spans="1:31" ht="12" customHeight="1" thickBot="1" x14ac:dyDescent="0.25">
      <c r="A2399" s="941"/>
      <c r="B2399" s="932"/>
      <c r="C2399" s="932"/>
      <c r="D2399" s="932"/>
      <c r="E2399" s="932"/>
      <c r="F2399" s="932"/>
      <c r="G2399" s="932"/>
      <c r="H2399" s="932"/>
      <c r="I2399" s="932"/>
      <c r="J2399" s="926"/>
      <c r="K2399" s="926"/>
      <c r="L2399" s="926"/>
      <c r="M2399" s="926"/>
      <c r="N2399" s="934"/>
      <c r="O2399" s="926"/>
      <c r="P2399" s="926"/>
      <c r="Q2399" s="926"/>
      <c r="R2399" s="926"/>
      <c r="S2399" s="926"/>
      <c r="T2399" s="926"/>
      <c r="U2399" s="926"/>
      <c r="V2399" s="926"/>
      <c r="W2399" s="926"/>
      <c r="X2399" s="926"/>
      <c r="Y2399" s="926"/>
      <c r="Z2399" s="926"/>
      <c r="AA2399" s="926"/>
      <c r="AB2399" s="926"/>
      <c r="AC2399" s="926"/>
      <c r="AD2399" s="926"/>
      <c r="AE2399" s="926"/>
    </row>
    <row r="2400" spans="1:31" ht="24" customHeight="1" x14ac:dyDescent="0.2">
      <c r="A2400" s="933" t="s">
        <v>684</v>
      </c>
      <c r="B2400" s="1287" t="s">
        <v>933</v>
      </c>
      <c r="C2400" s="1287"/>
      <c r="D2400" s="1287"/>
      <c r="E2400" s="1287"/>
      <c r="F2400" s="1287"/>
      <c r="G2400" s="1287"/>
      <c r="H2400" s="1287"/>
      <c r="I2400" s="1287"/>
      <c r="J2400" s="1287"/>
      <c r="K2400" s="1287"/>
      <c r="L2400" s="1287"/>
      <c r="M2400" s="1288"/>
      <c r="N2400" s="1289"/>
      <c r="O2400" s="926"/>
      <c r="P2400" s="926"/>
      <c r="Q2400" s="926"/>
      <c r="R2400" s="926"/>
      <c r="S2400" s="926"/>
      <c r="T2400" s="926"/>
      <c r="U2400" s="926"/>
      <c r="V2400" s="926"/>
      <c r="W2400" s="926"/>
      <c r="X2400" s="926"/>
      <c r="Y2400" s="926"/>
      <c r="Z2400" s="926"/>
      <c r="AA2400" s="926"/>
      <c r="AB2400" s="926"/>
      <c r="AC2400" s="926"/>
      <c r="AD2400" s="926"/>
      <c r="AE2400" s="926"/>
    </row>
    <row r="2401" spans="1:31" ht="21" customHeight="1" x14ac:dyDescent="0.2">
      <c r="A2401" s="927"/>
      <c r="B2401" s="1087"/>
      <c r="C2401" s="1087"/>
      <c r="D2401" s="1087"/>
      <c r="E2401" s="1292" t="s">
        <v>837</v>
      </c>
      <c r="F2401" s="1292" t="s">
        <v>735</v>
      </c>
      <c r="G2401" s="1292" t="s">
        <v>926</v>
      </c>
      <c r="H2401" s="1292" t="s">
        <v>927</v>
      </c>
      <c r="I2401" s="1087"/>
      <c r="J2401" s="1293" t="s">
        <v>756</v>
      </c>
      <c r="K2401" s="1293"/>
      <c r="L2401" s="1293"/>
      <c r="M2401" s="1294"/>
      <c r="N2401" s="1295"/>
      <c r="O2401" s="945"/>
      <c r="P2401" s="946"/>
      <c r="Q2401" s="926"/>
      <c r="R2401" s="926"/>
      <c r="S2401" s="926"/>
      <c r="T2401" s="926"/>
      <c r="U2401" s="926"/>
      <c r="V2401" s="926"/>
      <c r="W2401" s="926"/>
      <c r="X2401" s="926"/>
      <c r="Y2401" s="926"/>
      <c r="Z2401" s="926"/>
      <c r="AA2401" s="926"/>
      <c r="AB2401" s="926"/>
      <c r="AC2401" s="926"/>
      <c r="AD2401" s="926"/>
      <c r="AE2401" s="926"/>
    </row>
    <row r="2402" spans="1:31" ht="30" customHeight="1" thickBot="1" x14ac:dyDescent="0.25">
      <c r="A2402" s="950" t="s">
        <v>755</v>
      </c>
      <c r="B2402" s="1088" t="s">
        <v>686</v>
      </c>
      <c r="C2402" s="1088" t="s">
        <v>737</v>
      </c>
      <c r="D2402" s="1088" t="s">
        <v>738</v>
      </c>
      <c r="E2402" s="1280"/>
      <c r="F2402" s="1280"/>
      <c r="G2402" s="1280"/>
      <c r="H2402" s="1280"/>
      <c r="I2402" s="1088" t="s">
        <v>736</v>
      </c>
      <c r="J2402" s="1013" t="s">
        <v>757</v>
      </c>
      <c r="K2402" s="1013" t="s">
        <v>758</v>
      </c>
      <c r="L2402" s="1013" t="s">
        <v>759</v>
      </c>
      <c r="M2402" s="1013" t="s">
        <v>760</v>
      </c>
      <c r="N2402" s="1014" t="s">
        <v>857</v>
      </c>
      <c r="O2402" s="945"/>
      <c r="P2402" s="946"/>
      <c r="Q2402" s="926"/>
      <c r="R2402" s="926"/>
      <c r="S2402" s="926"/>
      <c r="T2402" s="926"/>
      <c r="U2402" s="926"/>
      <c r="V2402" s="926"/>
      <c r="W2402" s="926"/>
      <c r="X2402" s="926"/>
      <c r="Y2402" s="926"/>
      <c r="Z2402" s="926"/>
      <c r="AA2402" s="926"/>
      <c r="AB2402" s="926"/>
      <c r="AC2402" s="926"/>
      <c r="AD2402" s="926"/>
      <c r="AE2402" s="926"/>
    </row>
    <row r="2403" spans="1:31" ht="15" customHeight="1" x14ac:dyDescent="0.2">
      <c r="A2403" s="1032" t="str">
        <f>IF(B2403=0,"Insert Room Name First","Class Room")</f>
        <v>Insert Room Name First</v>
      </c>
      <c r="B2403" s="937"/>
      <c r="C2403" s="893"/>
      <c r="D2403" s="893"/>
      <c r="E2403" s="890">
        <f>C2403*D2403</f>
        <v>0</v>
      </c>
      <c r="F2403" s="890">
        <f>IF(A2403="Insert Room Name First",0,ROUND(E2403/VLOOKUP(A2403,'Teaching Areas'!$A$2:$B$15,2,FALSE),0))</f>
        <v>0</v>
      </c>
      <c r="G2403" s="893"/>
      <c r="H2403" s="890" t="str">
        <f>IF(F2403=0,"",G2403-F2403)</f>
        <v/>
      </c>
      <c r="I2403" s="982"/>
      <c r="J2403" s="922"/>
      <c r="K2403" s="922"/>
      <c r="L2403" s="922"/>
      <c r="M2403" s="922"/>
      <c r="N2403" s="924"/>
      <c r="O2403" s="926"/>
      <c r="P2403" s="926"/>
      <c r="Q2403" s="926"/>
      <c r="R2403" s="926"/>
      <c r="S2403" s="926"/>
      <c r="T2403" s="926"/>
      <c r="U2403" s="926"/>
      <c r="V2403" s="926"/>
      <c r="W2403" s="926"/>
      <c r="X2403" s="926"/>
      <c r="Y2403" s="926"/>
      <c r="Z2403" s="926"/>
      <c r="AA2403" s="926"/>
      <c r="AB2403" s="926"/>
      <c r="AC2403" s="926"/>
      <c r="AD2403" s="926"/>
      <c r="AE2403" s="926"/>
    </row>
    <row r="2404" spans="1:31" ht="15" customHeight="1" x14ac:dyDescent="0.2">
      <c r="A2404" s="1032" t="str">
        <f t="shared" ref="A2404:A2467" si="226">IF(B2404=0,"Insert Room Name First","Class Room")</f>
        <v>Insert Room Name First</v>
      </c>
      <c r="B2404" s="938"/>
      <c r="C2404" s="891"/>
      <c r="D2404" s="891"/>
      <c r="E2404" s="984">
        <f t="shared" ref="E2404:E2502" si="227">C2404*D2404</f>
        <v>0</v>
      </c>
      <c r="F2404" s="890">
        <f>IF(A2404="Insert Room Name First",0,ROUND(E2404/VLOOKUP(A2404,'Teaching Areas'!$A$2:$B$15,2,FALSE),0))</f>
        <v>0</v>
      </c>
      <c r="G2404" s="891"/>
      <c r="H2404" s="890" t="str">
        <f t="shared" ref="H2404:H2502" si="228">IF(F2404=0,"",G2404-F2404)</f>
        <v/>
      </c>
      <c r="I2404" s="983"/>
      <c r="J2404" s="923"/>
      <c r="K2404" s="922"/>
      <c r="L2404" s="922"/>
      <c r="M2404" s="922"/>
      <c r="N2404" s="924"/>
      <c r="O2404" s="926"/>
      <c r="P2404" s="926"/>
      <c r="Q2404" s="926"/>
      <c r="R2404" s="926"/>
      <c r="S2404" s="926"/>
      <c r="T2404" s="926"/>
      <c r="U2404" s="926"/>
      <c r="V2404" s="926"/>
      <c r="W2404" s="926"/>
      <c r="X2404" s="926"/>
      <c r="Y2404" s="926"/>
      <c r="Z2404" s="926"/>
      <c r="AA2404" s="926"/>
      <c r="AB2404" s="926"/>
      <c r="AC2404" s="926"/>
      <c r="AD2404" s="926"/>
      <c r="AE2404" s="926"/>
    </row>
    <row r="2405" spans="1:31" ht="15" customHeight="1" x14ac:dyDescent="0.2">
      <c r="A2405" s="1032" t="str">
        <f t="shared" si="226"/>
        <v>Insert Room Name First</v>
      </c>
      <c r="B2405" s="938"/>
      <c r="C2405" s="891"/>
      <c r="D2405" s="891"/>
      <c r="E2405" s="984">
        <f t="shared" si="227"/>
        <v>0</v>
      </c>
      <c r="F2405" s="890">
        <f>IF(A2405="Insert Room Name First",0,ROUND(E2405/VLOOKUP(A2405,'Teaching Areas'!$A$2:$B$15,2,FALSE),0))</f>
        <v>0</v>
      </c>
      <c r="G2405" s="891"/>
      <c r="H2405" s="890" t="str">
        <f t="shared" si="228"/>
        <v/>
      </c>
      <c r="I2405" s="983"/>
      <c r="J2405" s="923"/>
      <c r="K2405" s="922"/>
      <c r="L2405" s="922"/>
      <c r="M2405" s="922"/>
      <c r="N2405" s="924"/>
      <c r="O2405" s="926"/>
      <c r="P2405" s="926"/>
      <c r="Q2405" s="926"/>
      <c r="R2405" s="926"/>
      <c r="S2405" s="926"/>
      <c r="T2405" s="926"/>
      <c r="U2405" s="926"/>
      <c r="V2405" s="926"/>
      <c r="W2405" s="926"/>
      <c r="X2405" s="926"/>
      <c r="Y2405" s="926"/>
      <c r="Z2405" s="926"/>
      <c r="AA2405" s="926"/>
      <c r="AB2405" s="926"/>
      <c r="AC2405" s="926"/>
      <c r="AD2405" s="926"/>
      <c r="AE2405" s="926"/>
    </row>
    <row r="2406" spans="1:31" ht="15" customHeight="1" x14ac:dyDescent="0.2">
      <c r="A2406" s="1032" t="str">
        <f t="shared" si="226"/>
        <v>Insert Room Name First</v>
      </c>
      <c r="B2406" s="938"/>
      <c r="C2406" s="891"/>
      <c r="D2406" s="891"/>
      <c r="E2406" s="984">
        <f t="shared" si="227"/>
        <v>0</v>
      </c>
      <c r="F2406" s="890">
        <f>IF(A2406="Insert Room Name First",0,ROUND(E2406/VLOOKUP(A2406,'Teaching Areas'!$A$2:$B$15,2,FALSE),0))</f>
        <v>0</v>
      </c>
      <c r="G2406" s="891"/>
      <c r="H2406" s="890" t="str">
        <f t="shared" si="228"/>
        <v/>
      </c>
      <c r="I2406" s="983"/>
      <c r="J2406" s="923"/>
      <c r="K2406" s="922"/>
      <c r="L2406" s="922"/>
      <c r="M2406" s="922"/>
      <c r="N2406" s="924"/>
      <c r="O2406" s="926"/>
      <c r="P2406" s="926"/>
      <c r="Q2406" s="926"/>
      <c r="R2406" s="926"/>
      <c r="S2406" s="926"/>
      <c r="T2406" s="926"/>
      <c r="U2406" s="926"/>
      <c r="V2406" s="926"/>
      <c r="W2406" s="926"/>
      <c r="X2406" s="926"/>
      <c r="Y2406" s="926"/>
      <c r="Z2406" s="926"/>
      <c r="AA2406" s="926"/>
      <c r="AB2406" s="926"/>
      <c r="AC2406" s="926"/>
      <c r="AD2406" s="926"/>
      <c r="AE2406" s="926"/>
    </row>
    <row r="2407" spans="1:31" ht="15" customHeight="1" x14ac:dyDescent="0.2">
      <c r="A2407" s="1032" t="str">
        <f t="shared" si="226"/>
        <v>Insert Room Name First</v>
      </c>
      <c r="B2407" s="938"/>
      <c r="C2407" s="891"/>
      <c r="D2407" s="891"/>
      <c r="E2407" s="984">
        <f t="shared" si="227"/>
        <v>0</v>
      </c>
      <c r="F2407" s="890">
        <f>IF(A2407="Insert Room Name First",0,ROUND(E2407/VLOOKUP(A2407,'Teaching Areas'!$A$2:$B$15,2,FALSE),0))</f>
        <v>0</v>
      </c>
      <c r="G2407" s="891"/>
      <c r="H2407" s="890" t="str">
        <f t="shared" si="228"/>
        <v/>
      </c>
      <c r="I2407" s="983"/>
      <c r="J2407" s="923"/>
      <c r="K2407" s="922"/>
      <c r="L2407" s="922"/>
      <c r="M2407" s="922"/>
      <c r="N2407" s="924"/>
      <c r="O2407" s="926"/>
      <c r="P2407" s="926"/>
      <c r="Q2407" s="926"/>
      <c r="R2407" s="926"/>
      <c r="S2407" s="926"/>
      <c r="T2407" s="926"/>
      <c r="U2407" s="926"/>
      <c r="V2407" s="926"/>
      <c r="W2407" s="926"/>
      <c r="X2407" s="926"/>
      <c r="Y2407" s="926"/>
      <c r="Z2407" s="926"/>
      <c r="AA2407" s="926"/>
      <c r="AB2407" s="926"/>
      <c r="AC2407" s="926"/>
      <c r="AD2407" s="926"/>
      <c r="AE2407" s="926"/>
    </row>
    <row r="2408" spans="1:31" ht="15" customHeight="1" x14ac:dyDescent="0.2">
      <c r="A2408" s="1032" t="str">
        <f t="shared" si="226"/>
        <v>Insert Room Name First</v>
      </c>
      <c r="B2408" s="938"/>
      <c r="C2408" s="891"/>
      <c r="D2408" s="891"/>
      <c r="E2408" s="984">
        <f t="shared" si="227"/>
        <v>0</v>
      </c>
      <c r="F2408" s="890">
        <f>IF(A2408="Insert Room Name First",0,ROUND(E2408/VLOOKUP(A2408,'Teaching Areas'!$A$2:$B$15,2,FALSE),0))</f>
        <v>0</v>
      </c>
      <c r="G2408" s="891"/>
      <c r="H2408" s="890" t="str">
        <f t="shared" si="228"/>
        <v/>
      </c>
      <c r="I2408" s="983"/>
      <c r="J2408" s="923"/>
      <c r="K2408" s="922"/>
      <c r="L2408" s="922"/>
      <c r="M2408" s="922"/>
      <c r="N2408" s="924"/>
      <c r="O2408" s="926"/>
      <c r="P2408" s="926"/>
      <c r="Q2408" s="926"/>
      <c r="R2408" s="926"/>
      <c r="S2408" s="926"/>
      <c r="T2408" s="926"/>
      <c r="U2408" s="926"/>
      <c r="V2408" s="926"/>
      <c r="W2408" s="926"/>
      <c r="X2408" s="926"/>
      <c r="Y2408" s="926"/>
      <c r="Z2408" s="926"/>
      <c r="AA2408" s="926"/>
      <c r="AB2408" s="926"/>
      <c r="AC2408" s="926"/>
      <c r="AD2408" s="926"/>
      <c r="AE2408" s="926"/>
    </row>
    <row r="2409" spans="1:31" ht="15" customHeight="1" x14ac:dyDescent="0.2">
      <c r="A2409" s="1032" t="str">
        <f t="shared" si="226"/>
        <v>Insert Room Name First</v>
      </c>
      <c r="B2409" s="938"/>
      <c r="C2409" s="891"/>
      <c r="D2409" s="891"/>
      <c r="E2409" s="984">
        <f t="shared" si="227"/>
        <v>0</v>
      </c>
      <c r="F2409" s="890">
        <f>IF(A2409="Insert Room Name First",0,ROUND(E2409/VLOOKUP(A2409,'Teaching Areas'!$A$2:$B$15,2,FALSE),0))</f>
        <v>0</v>
      </c>
      <c r="G2409" s="891"/>
      <c r="H2409" s="890" t="str">
        <f t="shared" si="228"/>
        <v/>
      </c>
      <c r="I2409" s="983"/>
      <c r="J2409" s="923"/>
      <c r="K2409" s="922"/>
      <c r="L2409" s="922"/>
      <c r="M2409" s="922"/>
      <c r="N2409" s="924"/>
      <c r="O2409" s="926"/>
      <c r="P2409" s="926"/>
      <c r="Q2409" s="926"/>
      <c r="R2409" s="926"/>
      <c r="S2409" s="926"/>
      <c r="T2409" s="926"/>
      <c r="U2409" s="926"/>
      <c r="V2409" s="926"/>
      <c r="W2409" s="926"/>
      <c r="X2409" s="926"/>
      <c r="Y2409" s="926"/>
      <c r="Z2409" s="926"/>
      <c r="AA2409" s="926"/>
      <c r="AB2409" s="926"/>
      <c r="AC2409" s="926"/>
      <c r="AD2409" s="926"/>
      <c r="AE2409" s="926"/>
    </row>
    <row r="2410" spans="1:31" ht="15" customHeight="1" x14ac:dyDescent="0.2">
      <c r="A2410" s="1032" t="str">
        <f t="shared" si="226"/>
        <v>Insert Room Name First</v>
      </c>
      <c r="B2410" s="938"/>
      <c r="C2410" s="891"/>
      <c r="D2410" s="891"/>
      <c r="E2410" s="984">
        <f t="shared" si="227"/>
        <v>0</v>
      </c>
      <c r="F2410" s="890">
        <f>IF(A2410="Insert Room Name First",0,ROUND(E2410/VLOOKUP(A2410,'Teaching Areas'!$A$2:$B$15,2,FALSE),0))</f>
        <v>0</v>
      </c>
      <c r="G2410" s="891"/>
      <c r="H2410" s="890" t="str">
        <f t="shared" si="228"/>
        <v/>
      </c>
      <c r="I2410" s="983"/>
      <c r="J2410" s="923"/>
      <c r="K2410" s="922"/>
      <c r="L2410" s="922"/>
      <c r="M2410" s="922"/>
      <c r="N2410" s="924"/>
      <c r="O2410" s="926"/>
      <c r="P2410" s="926"/>
      <c r="Q2410" s="926"/>
      <c r="R2410" s="926"/>
      <c r="S2410" s="926"/>
      <c r="T2410" s="926"/>
      <c r="U2410" s="926"/>
      <c r="V2410" s="926"/>
      <c r="W2410" s="926"/>
      <c r="X2410" s="926"/>
      <c r="Y2410" s="926"/>
      <c r="Z2410" s="926"/>
      <c r="AA2410" s="926"/>
      <c r="AB2410" s="926"/>
      <c r="AC2410" s="926"/>
      <c r="AD2410" s="926"/>
      <c r="AE2410" s="926"/>
    </row>
    <row r="2411" spans="1:31" ht="15" customHeight="1" x14ac:dyDescent="0.2">
      <c r="A2411" s="1032" t="str">
        <f t="shared" si="226"/>
        <v>Insert Room Name First</v>
      </c>
      <c r="B2411" s="938"/>
      <c r="C2411" s="891"/>
      <c r="D2411" s="891"/>
      <c r="E2411" s="984">
        <f t="shared" si="227"/>
        <v>0</v>
      </c>
      <c r="F2411" s="890">
        <f>IF(A2411="Insert Room Name First",0,ROUND(E2411/VLOOKUP(A2411,'Teaching Areas'!$A$2:$B$15,2,FALSE),0))</f>
        <v>0</v>
      </c>
      <c r="G2411" s="891"/>
      <c r="H2411" s="890" t="str">
        <f t="shared" si="228"/>
        <v/>
      </c>
      <c r="I2411" s="983"/>
      <c r="J2411" s="923"/>
      <c r="K2411" s="922"/>
      <c r="L2411" s="922"/>
      <c r="M2411" s="922"/>
      <c r="N2411" s="924"/>
      <c r="O2411" s="926"/>
      <c r="P2411" s="926"/>
      <c r="Q2411" s="926"/>
      <c r="R2411" s="926"/>
      <c r="S2411" s="926"/>
      <c r="T2411" s="926"/>
      <c r="U2411" s="926"/>
      <c r="V2411" s="926"/>
      <c r="W2411" s="926"/>
      <c r="X2411" s="926"/>
      <c r="Y2411" s="926"/>
      <c r="Z2411" s="926"/>
      <c r="AA2411" s="926"/>
      <c r="AB2411" s="926"/>
      <c r="AC2411" s="926"/>
      <c r="AD2411" s="926"/>
      <c r="AE2411" s="926"/>
    </row>
    <row r="2412" spans="1:31" ht="15" customHeight="1" x14ac:dyDescent="0.2">
      <c r="A2412" s="1032" t="str">
        <f t="shared" si="226"/>
        <v>Insert Room Name First</v>
      </c>
      <c r="B2412" s="938"/>
      <c r="C2412" s="891"/>
      <c r="D2412" s="891"/>
      <c r="E2412" s="984">
        <f t="shared" si="227"/>
        <v>0</v>
      </c>
      <c r="F2412" s="890">
        <f>IF(A2412="Insert Room Name First",0,ROUND(E2412/VLOOKUP(A2412,'Teaching Areas'!$A$2:$B$15,2,FALSE),0))</f>
        <v>0</v>
      </c>
      <c r="G2412" s="891"/>
      <c r="H2412" s="890" t="str">
        <f t="shared" si="228"/>
        <v/>
      </c>
      <c r="I2412" s="983"/>
      <c r="J2412" s="923"/>
      <c r="K2412" s="922"/>
      <c r="L2412" s="922"/>
      <c r="M2412" s="922"/>
      <c r="N2412" s="924"/>
      <c r="O2412" s="926"/>
      <c r="P2412" s="926"/>
      <c r="Q2412" s="926"/>
      <c r="R2412" s="926"/>
      <c r="S2412" s="926"/>
      <c r="T2412" s="926"/>
      <c r="U2412" s="926"/>
      <c r="V2412" s="926"/>
      <c r="W2412" s="926"/>
      <c r="X2412" s="926"/>
      <c r="Y2412" s="926"/>
      <c r="Z2412" s="926"/>
      <c r="AA2412" s="926"/>
      <c r="AB2412" s="926"/>
      <c r="AC2412" s="926"/>
      <c r="AD2412" s="926"/>
      <c r="AE2412" s="926"/>
    </row>
    <row r="2413" spans="1:31" ht="15" customHeight="1" x14ac:dyDescent="0.2">
      <c r="A2413" s="1032" t="str">
        <f t="shared" si="226"/>
        <v>Insert Room Name First</v>
      </c>
      <c r="B2413" s="938"/>
      <c r="C2413" s="891"/>
      <c r="D2413" s="891"/>
      <c r="E2413" s="984">
        <f t="shared" si="227"/>
        <v>0</v>
      </c>
      <c r="F2413" s="890">
        <f>IF(A2413="Insert Room Name First",0,ROUND(E2413/VLOOKUP(A2413,'Teaching Areas'!$A$2:$B$15,2,FALSE),0))</f>
        <v>0</v>
      </c>
      <c r="G2413" s="891"/>
      <c r="H2413" s="890" t="str">
        <f t="shared" si="228"/>
        <v/>
      </c>
      <c r="I2413" s="983"/>
      <c r="J2413" s="923"/>
      <c r="K2413" s="922"/>
      <c r="L2413" s="922"/>
      <c r="M2413" s="922"/>
      <c r="N2413" s="924"/>
      <c r="O2413" s="926"/>
      <c r="P2413" s="926"/>
      <c r="Q2413" s="926"/>
      <c r="R2413" s="926"/>
      <c r="S2413" s="926"/>
      <c r="T2413" s="926"/>
      <c r="U2413" s="926"/>
      <c r="V2413" s="926"/>
      <c r="W2413" s="926"/>
      <c r="X2413" s="926"/>
      <c r="Y2413" s="926"/>
      <c r="Z2413" s="926"/>
      <c r="AA2413" s="926"/>
      <c r="AB2413" s="926"/>
      <c r="AC2413" s="926"/>
      <c r="AD2413" s="926"/>
      <c r="AE2413" s="926"/>
    </row>
    <row r="2414" spans="1:31" ht="15" customHeight="1" x14ac:dyDescent="0.2">
      <c r="A2414" s="1032" t="str">
        <f t="shared" si="226"/>
        <v>Insert Room Name First</v>
      </c>
      <c r="B2414" s="938"/>
      <c r="C2414" s="891"/>
      <c r="D2414" s="891"/>
      <c r="E2414" s="984">
        <f t="shared" si="227"/>
        <v>0</v>
      </c>
      <c r="F2414" s="890">
        <f>IF(A2414="Insert Room Name First",0,ROUND(E2414/VLOOKUP(A2414,'Teaching Areas'!$A$2:$B$15,2,FALSE),0))</f>
        <v>0</v>
      </c>
      <c r="G2414" s="891"/>
      <c r="H2414" s="890" t="str">
        <f t="shared" si="228"/>
        <v/>
      </c>
      <c r="I2414" s="983"/>
      <c r="J2414" s="923"/>
      <c r="K2414" s="922"/>
      <c r="L2414" s="922"/>
      <c r="M2414" s="922"/>
      <c r="N2414" s="924"/>
      <c r="O2414" s="926"/>
      <c r="P2414" s="926"/>
      <c r="Q2414" s="926"/>
      <c r="R2414" s="926"/>
      <c r="S2414" s="926"/>
      <c r="T2414" s="926"/>
      <c r="U2414" s="926"/>
      <c r="V2414" s="926"/>
      <c r="W2414" s="926"/>
      <c r="X2414" s="926"/>
      <c r="Y2414" s="926"/>
      <c r="Z2414" s="926"/>
      <c r="AA2414" s="926"/>
      <c r="AB2414" s="926"/>
      <c r="AC2414" s="926"/>
      <c r="AD2414" s="926"/>
      <c r="AE2414" s="926"/>
    </row>
    <row r="2415" spans="1:31" ht="15" customHeight="1" x14ac:dyDescent="0.2">
      <c r="A2415" s="1032" t="str">
        <f t="shared" si="226"/>
        <v>Insert Room Name First</v>
      </c>
      <c r="B2415" s="938"/>
      <c r="C2415" s="891"/>
      <c r="D2415" s="891"/>
      <c r="E2415" s="984">
        <f t="shared" si="227"/>
        <v>0</v>
      </c>
      <c r="F2415" s="890">
        <f>IF(A2415="Insert Room Name First",0,ROUND(E2415/VLOOKUP(A2415,'Teaching Areas'!$A$2:$B$15,2,FALSE),0))</f>
        <v>0</v>
      </c>
      <c r="G2415" s="891"/>
      <c r="H2415" s="890" t="str">
        <f t="shared" si="228"/>
        <v/>
      </c>
      <c r="I2415" s="983"/>
      <c r="J2415" s="923"/>
      <c r="K2415" s="922"/>
      <c r="L2415" s="922"/>
      <c r="M2415" s="922"/>
      <c r="N2415" s="924"/>
      <c r="O2415" s="926"/>
      <c r="P2415" s="926"/>
      <c r="Q2415" s="926"/>
      <c r="R2415" s="926"/>
      <c r="S2415" s="926"/>
      <c r="T2415" s="926"/>
      <c r="U2415" s="926"/>
      <c r="V2415" s="926"/>
      <c r="W2415" s="926"/>
      <c r="X2415" s="926"/>
      <c r="Y2415" s="926"/>
      <c r="Z2415" s="926"/>
      <c r="AA2415" s="926"/>
      <c r="AB2415" s="926"/>
      <c r="AC2415" s="926"/>
      <c r="AD2415" s="926"/>
      <c r="AE2415" s="926"/>
    </row>
    <row r="2416" spans="1:31" ht="15" customHeight="1" x14ac:dyDescent="0.2">
      <c r="A2416" s="1032" t="str">
        <f t="shared" si="226"/>
        <v>Insert Room Name First</v>
      </c>
      <c r="B2416" s="938"/>
      <c r="C2416" s="891"/>
      <c r="D2416" s="891"/>
      <c r="E2416" s="984">
        <f t="shared" si="227"/>
        <v>0</v>
      </c>
      <c r="F2416" s="890">
        <f>IF(A2416="Insert Room Name First",0,ROUND(E2416/VLOOKUP(A2416,'Teaching Areas'!$A$2:$B$15,2,FALSE),0))</f>
        <v>0</v>
      </c>
      <c r="G2416" s="891"/>
      <c r="H2416" s="890" t="str">
        <f t="shared" si="228"/>
        <v/>
      </c>
      <c r="I2416" s="983"/>
      <c r="J2416" s="923"/>
      <c r="K2416" s="922"/>
      <c r="L2416" s="922"/>
      <c r="M2416" s="922"/>
      <c r="N2416" s="924"/>
      <c r="O2416" s="926"/>
      <c r="P2416" s="926"/>
      <c r="Q2416" s="926"/>
      <c r="R2416" s="926"/>
      <c r="S2416" s="926"/>
      <c r="T2416" s="926"/>
      <c r="U2416" s="926"/>
      <c r="V2416" s="926"/>
      <c r="W2416" s="926"/>
      <c r="X2416" s="926"/>
      <c r="Y2416" s="926"/>
      <c r="Z2416" s="926"/>
      <c r="AA2416" s="926"/>
      <c r="AB2416" s="926"/>
      <c r="AC2416" s="926"/>
      <c r="AD2416" s="926"/>
      <c r="AE2416" s="926"/>
    </row>
    <row r="2417" spans="1:31" ht="15" customHeight="1" x14ac:dyDescent="0.2">
      <c r="A2417" s="1032" t="str">
        <f t="shared" si="226"/>
        <v>Insert Room Name First</v>
      </c>
      <c r="B2417" s="938"/>
      <c r="C2417" s="891"/>
      <c r="D2417" s="891"/>
      <c r="E2417" s="984">
        <f t="shared" si="227"/>
        <v>0</v>
      </c>
      <c r="F2417" s="890">
        <f>IF(A2417="Insert Room Name First",0,ROUND(E2417/VLOOKUP(A2417,'Teaching Areas'!$A$2:$B$15,2,FALSE),0))</f>
        <v>0</v>
      </c>
      <c r="G2417" s="891"/>
      <c r="H2417" s="890" t="str">
        <f t="shared" si="228"/>
        <v/>
      </c>
      <c r="I2417" s="983"/>
      <c r="J2417" s="923"/>
      <c r="K2417" s="922"/>
      <c r="L2417" s="922"/>
      <c r="M2417" s="922"/>
      <c r="N2417" s="924"/>
      <c r="O2417" s="926"/>
      <c r="P2417" s="926"/>
      <c r="Q2417" s="926"/>
      <c r="R2417" s="926"/>
      <c r="S2417" s="926"/>
      <c r="T2417" s="926"/>
      <c r="U2417" s="926"/>
      <c r="V2417" s="926"/>
      <c r="W2417" s="926"/>
      <c r="X2417" s="926"/>
      <c r="Y2417" s="926"/>
      <c r="Z2417" s="926"/>
      <c r="AA2417" s="926"/>
      <c r="AB2417" s="926"/>
      <c r="AC2417" s="926"/>
      <c r="AD2417" s="926"/>
      <c r="AE2417" s="926"/>
    </row>
    <row r="2418" spans="1:31" ht="15" customHeight="1" x14ac:dyDescent="0.2">
      <c r="A2418" s="1032" t="str">
        <f t="shared" si="226"/>
        <v>Insert Room Name First</v>
      </c>
      <c r="B2418" s="938"/>
      <c r="C2418" s="891"/>
      <c r="D2418" s="891"/>
      <c r="E2418" s="984">
        <f t="shared" si="227"/>
        <v>0</v>
      </c>
      <c r="F2418" s="890">
        <f>IF(A2418="Insert Room Name First",0,ROUND(E2418/VLOOKUP(A2418,'Teaching Areas'!$A$2:$B$15,2,FALSE),0))</f>
        <v>0</v>
      </c>
      <c r="G2418" s="891"/>
      <c r="H2418" s="890" t="str">
        <f t="shared" si="228"/>
        <v/>
      </c>
      <c r="I2418" s="983"/>
      <c r="J2418" s="923"/>
      <c r="K2418" s="922"/>
      <c r="L2418" s="922"/>
      <c r="M2418" s="922"/>
      <c r="N2418" s="924"/>
      <c r="O2418" s="926"/>
      <c r="P2418" s="926"/>
      <c r="Q2418" s="926"/>
      <c r="R2418" s="926"/>
      <c r="S2418" s="926"/>
      <c r="T2418" s="926"/>
      <c r="U2418" s="926"/>
      <c r="V2418" s="926"/>
      <c r="W2418" s="926"/>
      <c r="X2418" s="926"/>
      <c r="Y2418" s="926"/>
      <c r="Z2418" s="926"/>
      <c r="AA2418" s="926"/>
      <c r="AB2418" s="926"/>
      <c r="AC2418" s="926"/>
      <c r="AD2418" s="926"/>
      <c r="AE2418" s="926"/>
    </row>
    <row r="2419" spans="1:31" ht="15" customHeight="1" x14ac:dyDescent="0.2">
      <c r="A2419" s="1032" t="str">
        <f t="shared" si="226"/>
        <v>Insert Room Name First</v>
      </c>
      <c r="B2419" s="938"/>
      <c r="C2419" s="891"/>
      <c r="D2419" s="891"/>
      <c r="E2419" s="984">
        <f t="shared" si="227"/>
        <v>0</v>
      </c>
      <c r="F2419" s="890">
        <f>IF(A2419="Insert Room Name First",0,ROUND(E2419/VLOOKUP(A2419,'Teaching Areas'!$A$2:$B$15,2,FALSE),0))</f>
        <v>0</v>
      </c>
      <c r="G2419" s="891"/>
      <c r="H2419" s="890" t="str">
        <f t="shared" si="228"/>
        <v/>
      </c>
      <c r="I2419" s="983"/>
      <c r="J2419" s="923"/>
      <c r="K2419" s="922"/>
      <c r="L2419" s="922"/>
      <c r="M2419" s="922"/>
      <c r="N2419" s="924"/>
      <c r="O2419" s="926"/>
      <c r="P2419" s="926"/>
      <c r="Q2419" s="926"/>
      <c r="R2419" s="926"/>
      <c r="S2419" s="926"/>
      <c r="T2419" s="926"/>
      <c r="U2419" s="926"/>
      <c r="V2419" s="926"/>
      <c r="W2419" s="926"/>
      <c r="X2419" s="926"/>
      <c r="Y2419" s="926"/>
      <c r="Z2419" s="926"/>
      <c r="AA2419" s="926"/>
      <c r="AB2419" s="926"/>
      <c r="AC2419" s="926"/>
      <c r="AD2419" s="926"/>
      <c r="AE2419" s="926"/>
    </row>
    <row r="2420" spans="1:31" ht="15" customHeight="1" x14ac:dyDescent="0.2">
      <c r="A2420" s="1032" t="str">
        <f t="shared" si="226"/>
        <v>Insert Room Name First</v>
      </c>
      <c r="B2420" s="938"/>
      <c r="C2420" s="891"/>
      <c r="D2420" s="891"/>
      <c r="E2420" s="984">
        <f t="shared" si="227"/>
        <v>0</v>
      </c>
      <c r="F2420" s="890">
        <f>IF(A2420="Insert Room Name First",0,ROUND(E2420/VLOOKUP(A2420,'Teaching Areas'!$A$2:$B$15,2,FALSE),0))</f>
        <v>0</v>
      </c>
      <c r="G2420" s="891"/>
      <c r="H2420" s="890" t="str">
        <f t="shared" si="228"/>
        <v/>
      </c>
      <c r="I2420" s="983"/>
      <c r="J2420" s="923"/>
      <c r="K2420" s="922"/>
      <c r="L2420" s="922"/>
      <c r="M2420" s="922"/>
      <c r="N2420" s="924"/>
      <c r="O2420" s="926"/>
      <c r="P2420" s="926"/>
      <c r="Q2420" s="926"/>
      <c r="R2420" s="926"/>
      <c r="S2420" s="926"/>
      <c r="T2420" s="926"/>
      <c r="U2420" s="926"/>
      <c r="V2420" s="926"/>
      <c r="W2420" s="926"/>
      <c r="X2420" s="926"/>
      <c r="Y2420" s="926"/>
      <c r="Z2420" s="926"/>
      <c r="AA2420" s="926"/>
      <c r="AB2420" s="926"/>
      <c r="AC2420" s="926"/>
      <c r="AD2420" s="926"/>
      <c r="AE2420" s="926"/>
    </row>
    <row r="2421" spans="1:31" ht="15" customHeight="1" x14ac:dyDescent="0.2">
      <c r="A2421" s="1032" t="str">
        <f t="shared" si="226"/>
        <v>Insert Room Name First</v>
      </c>
      <c r="B2421" s="938"/>
      <c r="C2421" s="891"/>
      <c r="D2421" s="891"/>
      <c r="E2421" s="984">
        <f t="shared" si="227"/>
        <v>0</v>
      </c>
      <c r="F2421" s="890">
        <f>IF(A2421="Insert Room Name First",0,ROUND(E2421/VLOOKUP(A2421,'Teaching Areas'!$A$2:$B$15,2,FALSE),0))</f>
        <v>0</v>
      </c>
      <c r="G2421" s="891"/>
      <c r="H2421" s="890" t="str">
        <f t="shared" si="228"/>
        <v/>
      </c>
      <c r="I2421" s="983"/>
      <c r="J2421" s="923"/>
      <c r="K2421" s="922"/>
      <c r="L2421" s="922"/>
      <c r="M2421" s="922"/>
      <c r="N2421" s="924"/>
      <c r="O2421" s="926"/>
      <c r="P2421" s="926"/>
      <c r="Q2421" s="926"/>
      <c r="R2421" s="926"/>
      <c r="S2421" s="926"/>
      <c r="T2421" s="926"/>
      <c r="U2421" s="926"/>
      <c r="V2421" s="926"/>
      <c r="W2421" s="926"/>
      <c r="X2421" s="926"/>
      <c r="Y2421" s="926"/>
      <c r="Z2421" s="926"/>
      <c r="AA2421" s="926"/>
      <c r="AB2421" s="926"/>
      <c r="AC2421" s="926"/>
      <c r="AD2421" s="926"/>
      <c r="AE2421" s="926"/>
    </row>
    <row r="2422" spans="1:31" ht="15" customHeight="1" x14ac:dyDescent="0.2">
      <c r="A2422" s="1032" t="str">
        <f t="shared" si="226"/>
        <v>Insert Room Name First</v>
      </c>
      <c r="B2422" s="938"/>
      <c r="C2422" s="891"/>
      <c r="D2422" s="891"/>
      <c r="E2422" s="984">
        <f t="shared" si="227"/>
        <v>0</v>
      </c>
      <c r="F2422" s="890">
        <f>IF(A2422="Insert Room Name First",0,ROUND(E2422/VLOOKUP(A2422,'Teaching Areas'!$A$2:$B$15,2,FALSE),0))</f>
        <v>0</v>
      </c>
      <c r="G2422" s="891"/>
      <c r="H2422" s="890" t="str">
        <f t="shared" si="228"/>
        <v/>
      </c>
      <c r="I2422" s="983"/>
      <c r="J2422" s="923"/>
      <c r="K2422" s="922"/>
      <c r="L2422" s="922"/>
      <c r="M2422" s="922"/>
      <c r="N2422" s="924"/>
      <c r="O2422" s="926"/>
      <c r="P2422" s="926"/>
      <c r="Q2422" s="926"/>
      <c r="R2422" s="926"/>
      <c r="S2422" s="926"/>
      <c r="T2422" s="926"/>
      <c r="U2422" s="926"/>
      <c r="V2422" s="926"/>
      <c r="W2422" s="926"/>
      <c r="X2422" s="926"/>
      <c r="Y2422" s="926"/>
      <c r="Z2422" s="926"/>
      <c r="AA2422" s="926"/>
      <c r="AB2422" s="926"/>
      <c r="AC2422" s="926"/>
      <c r="AD2422" s="926"/>
      <c r="AE2422" s="926"/>
    </row>
    <row r="2423" spans="1:31" ht="15" customHeight="1" x14ac:dyDescent="0.2">
      <c r="A2423" s="1032" t="str">
        <f t="shared" si="226"/>
        <v>Insert Room Name First</v>
      </c>
      <c r="B2423" s="938"/>
      <c r="C2423" s="891"/>
      <c r="D2423" s="891"/>
      <c r="E2423" s="984">
        <f t="shared" si="227"/>
        <v>0</v>
      </c>
      <c r="F2423" s="890">
        <f>IF(A2423="Insert Room Name First",0,ROUND(E2423/VLOOKUP(A2423,'Teaching Areas'!$A$2:$B$15,2,FALSE),0))</f>
        <v>0</v>
      </c>
      <c r="G2423" s="891"/>
      <c r="H2423" s="890" t="str">
        <f t="shared" si="228"/>
        <v/>
      </c>
      <c r="I2423" s="983"/>
      <c r="J2423" s="923"/>
      <c r="K2423" s="922"/>
      <c r="L2423" s="922"/>
      <c r="M2423" s="922"/>
      <c r="N2423" s="924"/>
      <c r="O2423" s="926"/>
      <c r="P2423" s="926"/>
      <c r="Q2423" s="926"/>
      <c r="R2423" s="926"/>
      <c r="S2423" s="926"/>
      <c r="T2423" s="926"/>
      <c r="U2423" s="926"/>
      <c r="V2423" s="926"/>
      <c r="W2423" s="926"/>
      <c r="X2423" s="926"/>
      <c r="Y2423" s="926"/>
      <c r="Z2423" s="926"/>
      <c r="AA2423" s="926"/>
      <c r="AB2423" s="926"/>
      <c r="AC2423" s="926"/>
      <c r="AD2423" s="926"/>
      <c r="AE2423" s="926"/>
    </row>
    <row r="2424" spans="1:31" ht="15" customHeight="1" x14ac:dyDescent="0.2">
      <c r="A2424" s="1032" t="str">
        <f t="shared" si="226"/>
        <v>Insert Room Name First</v>
      </c>
      <c r="B2424" s="938"/>
      <c r="C2424" s="891"/>
      <c r="D2424" s="891"/>
      <c r="E2424" s="984">
        <f t="shared" si="227"/>
        <v>0</v>
      </c>
      <c r="F2424" s="890">
        <f>IF(A2424="Insert Room Name First",0,ROUND(E2424/VLOOKUP(A2424,'Teaching Areas'!$A$2:$B$15,2,FALSE),0))</f>
        <v>0</v>
      </c>
      <c r="G2424" s="891"/>
      <c r="H2424" s="890" t="str">
        <f t="shared" si="228"/>
        <v/>
      </c>
      <c r="I2424" s="983"/>
      <c r="J2424" s="923"/>
      <c r="K2424" s="922"/>
      <c r="L2424" s="922"/>
      <c r="M2424" s="922"/>
      <c r="N2424" s="924"/>
      <c r="O2424" s="926"/>
      <c r="P2424" s="926"/>
      <c r="Q2424" s="926"/>
      <c r="R2424" s="926"/>
      <c r="S2424" s="926"/>
      <c r="T2424" s="926"/>
      <c r="U2424" s="926"/>
      <c r="V2424" s="926"/>
      <c r="W2424" s="926"/>
      <c r="X2424" s="926"/>
      <c r="Y2424" s="926"/>
      <c r="Z2424" s="926"/>
      <c r="AA2424" s="926"/>
      <c r="AB2424" s="926"/>
      <c r="AC2424" s="926"/>
      <c r="AD2424" s="926"/>
      <c r="AE2424" s="926"/>
    </row>
    <row r="2425" spans="1:31" ht="15" customHeight="1" x14ac:dyDescent="0.2">
      <c r="A2425" s="1032" t="str">
        <f t="shared" si="226"/>
        <v>Insert Room Name First</v>
      </c>
      <c r="B2425" s="939"/>
      <c r="C2425" s="891"/>
      <c r="D2425" s="891"/>
      <c r="E2425" s="984">
        <f t="shared" si="227"/>
        <v>0</v>
      </c>
      <c r="F2425" s="890">
        <f>IF(A2425="Insert Room Name First",0,ROUND(E2425/VLOOKUP(A2425,'Teaching Areas'!$A$2:$B$15,2,FALSE),0))</f>
        <v>0</v>
      </c>
      <c r="G2425" s="892"/>
      <c r="H2425" s="890" t="str">
        <f t="shared" si="228"/>
        <v/>
      </c>
      <c r="I2425" s="985"/>
      <c r="J2425" s="923"/>
      <c r="K2425" s="922"/>
      <c r="L2425" s="922"/>
      <c r="M2425" s="922"/>
      <c r="N2425" s="924"/>
      <c r="O2425" s="926"/>
      <c r="P2425" s="926"/>
      <c r="Q2425" s="926"/>
      <c r="R2425" s="926"/>
      <c r="S2425" s="926"/>
      <c r="T2425" s="926"/>
      <c r="U2425" s="926"/>
      <c r="V2425" s="926"/>
      <c r="W2425" s="926"/>
      <c r="X2425" s="926"/>
      <c r="Y2425" s="926"/>
      <c r="Z2425" s="926"/>
      <c r="AA2425" s="926"/>
      <c r="AB2425" s="926"/>
      <c r="AC2425" s="926"/>
      <c r="AD2425" s="926"/>
      <c r="AE2425" s="926"/>
    </row>
    <row r="2426" spans="1:31" ht="15" customHeight="1" x14ac:dyDescent="0.2">
      <c r="A2426" s="1032" t="str">
        <f t="shared" si="226"/>
        <v>Insert Room Name First</v>
      </c>
      <c r="B2426" s="939"/>
      <c r="C2426" s="891"/>
      <c r="D2426" s="891"/>
      <c r="E2426" s="984">
        <f t="shared" si="227"/>
        <v>0</v>
      </c>
      <c r="F2426" s="890">
        <f>IF(A2426="Insert Room Name First",0,ROUND(E2426/VLOOKUP(A2426,'Teaching Areas'!$A$2:$B$15,2,FALSE),0))</f>
        <v>0</v>
      </c>
      <c r="G2426" s="892"/>
      <c r="H2426" s="890" t="str">
        <f t="shared" si="228"/>
        <v/>
      </c>
      <c r="I2426" s="985"/>
      <c r="J2426" s="923"/>
      <c r="K2426" s="922"/>
      <c r="L2426" s="922"/>
      <c r="M2426" s="922"/>
      <c r="N2426" s="924"/>
      <c r="O2426" s="926"/>
      <c r="P2426" s="926"/>
      <c r="Q2426" s="926"/>
      <c r="R2426" s="926"/>
      <c r="S2426" s="926"/>
      <c r="T2426" s="926"/>
      <c r="U2426" s="926"/>
      <c r="V2426" s="926"/>
      <c r="W2426" s="926"/>
      <c r="X2426" s="926"/>
      <c r="Y2426" s="926"/>
      <c r="Z2426" s="926"/>
      <c r="AA2426" s="926"/>
      <c r="AB2426" s="926"/>
      <c r="AC2426" s="926"/>
      <c r="AD2426" s="926"/>
      <c r="AE2426" s="926"/>
    </row>
    <row r="2427" spans="1:31" ht="15" customHeight="1" x14ac:dyDescent="0.2">
      <c r="A2427" s="1032" t="str">
        <f t="shared" si="226"/>
        <v>Insert Room Name First</v>
      </c>
      <c r="B2427" s="938"/>
      <c r="C2427" s="891"/>
      <c r="D2427" s="891"/>
      <c r="E2427" s="984">
        <f t="shared" si="227"/>
        <v>0</v>
      </c>
      <c r="F2427" s="890">
        <f>IF(A2427="Insert Room Name First",0,ROUND(E2427/VLOOKUP(A2427,'Teaching Areas'!$A$2:$B$15,2,FALSE),0))</f>
        <v>0</v>
      </c>
      <c r="G2427" s="891"/>
      <c r="H2427" s="890" t="str">
        <f t="shared" si="228"/>
        <v/>
      </c>
      <c r="I2427" s="983"/>
      <c r="J2427" s="923"/>
      <c r="K2427" s="922"/>
      <c r="L2427" s="922"/>
      <c r="M2427" s="922"/>
      <c r="N2427" s="924"/>
      <c r="O2427" s="926"/>
      <c r="P2427" s="926"/>
      <c r="Q2427" s="926"/>
      <c r="R2427" s="926"/>
      <c r="S2427" s="926"/>
      <c r="T2427" s="926"/>
      <c r="U2427" s="926"/>
      <c r="V2427" s="926"/>
      <c r="W2427" s="926"/>
      <c r="X2427" s="926"/>
      <c r="Y2427" s="926"/>
      <c r="Z2427" s="926"/>
      <c r="AA2427" s="926"/>
      <c r="AB2427" s="926"/>
      <c r="AC2427" s="926"/>
      <c r="AD2427" s="926"/>
      <c r="AE2427" s="926"/>
    </row>
    <row r="2428" spans="1:31" ht="15" customHeight="1" x14ac:dyDescent="0.2">
      <c r="A2428" s="1032" t="str">
        <f t="shared" si="226"/>
        <v>Insert Room Name First</v>
      </c>
      <c r="B2428" s="938"/>
      <c r="C2428" s="891"/>
      <c r="D2428" s="891"/>
      <c r="E2428" s="984">
        <f t="shared" si="227"/>
        <v>0</v>
      </c>
      <c r="F2428" s="890">
        <f>IF(A2428="Insert Room Name First",0,ROUND(E2428/VLOOKUP(A2428,'Teaching Areas'!$A$2:$B$15,2,FALSE),0))</f>
        <v>0</v>
      </c>
      <c r="G2428" s="891"/>
      <c r="H2428" s="890" t="str">
        <f t="shared" si="228"/>
        <v/>
      </c>
      <c r="I2428" s="983"/>
      <c r="J2428" s="923"/>
      <c r="K2428" s="922"/>
      <c r="L2428" s="922"/>
      <c r="M2428" s="922"/>
      <c r="N2428" s="924"/>
      <c r="O2428" s="926"/>
      <c r="P2428" s="926"/>
      <c r="Q2428" s="926"/>
      <c r="R2428" s="926"/>
      <c r="S2428" s="926"/>
      <c r="T2428" s="926"/>
      <c r="U2428" s="926"/>
      <c r="V2428" s="926"/>
      <c r="W2428" s="926"/>
      <c r="X2428" s="926"/>
      <c r="Y2428" s="926"/>
      <c r="Z2428" s="926"/>
      <c r="AA2428" s="926"/>
      <c r="AB2428" s="926"/>
      <c r="AC2428" s="926"/>
      <c r="AD2428" s="926"/>
      <c r="AE2428" s="926"/>
    </row>
    <row r="2429" spans="1:31" ht="15" customHeight="1" x14ac:dyDescent="0.2">
      <c r="A2429" s="1032" t="str">
        <f t="shared" si="226"/>
        <v>Insert Room Name First</v>
      </c>
      <c r="B2429" s="938"/>
      <c r="C2429" s="891"/>
      <c r="D2429" s="891"/>
      <c r="E2429" s="984">
        <f t="shared" si="227"/>
        <v>0</v>
      </c>
      <c r="F2429" s="890">
        <f>IF(A2429="Insert Room Name First",0,ROUND(E2429/VLOOKUP(A2429,'Teaching Areas'!$A$2:$B$15,2,FALSE),0))</f>
        <v>0</v>
      </c>
      <c r="G2429" s="891"/>
      <c r="H2429" s="890" t="str">
        <f t="shared" si="228"/>
        <v/>
      </c>
      <c r="I2429" s="983"/>
      <c r="J2429" s="923"/>
      <c r="K2429" s="922"/>
      <c r="L2429" s="922"/>
      <c r="M2429" s="922"/>
      <c r="N2429" s="924"/>
      <c r="O2429" s="926"/>
      <c r="P2429" s="926"/>
      <c r="Q2429" s="926"/>
      <c r="R2429" s="926"/>
      <c r="S2429" s="926"/>
      <c r="T2429" s="926"/>
      <c r="U2429" s="926"/>
      <c r="V2429" s="926"/>
      <c r="W2429" s="926"/>
      <c r="X2429" s="926"/>
      <c r="Y2429" s="926"/>
      <c r="Z2429" s="926"/>
      <c r="AA2429" s="926"/>
      <c r="AB2429" s="926"/>
      <c r="AC2429" s="926"/>
      <c r="AD2429" s="926"/>
      <c r="AE2429" s="926"/>
    </row>
    <row r="2430" spans="1:31" ht="15" customHeight="1" x14ac:dyDescent="0.2">
      <c r="A2430" s="1032" t="str">
        <f t="shared" si="226"/>
        <v>Insert Room Name First</v>
      </c>
      <c r="B2430" s="938"/>
      <c r="C2430" s="891"/>
      <c r="D2430" s="891"/>
      <c r="E2430" s="984">
        <f t="shared" si="227"/>
        <v>0</v>
      </c>
      <c r="F2430" s="890">
        <f>IF(A2430="Insert Room Name First",0,ROUND(E2430/VLOOKUP(A2430,'Teaching Areas'!$A$2:$B$15,2,FALSE),0))</f>
        <v>0</v>
      </c>
      <c r="G2430" s="891"/>
      <c r="H2430" s="890" t="str">
        <f t="shared" si="228"/>
        <v/>
      </c>
      <c r="I2430" s="983"/>
      <c r="J2430" s="923"/>
      <c r="K2430" s="922"/>
      <c r="L2430" s="922"/>
      <c r="M2430" s="922"/>
      <c r="N2430" s="924"/>
      <c r="O2430" s="926"/>
      <c r="P2430" s="926"/>
      <c r="Q2430" s="926"/>
      <c r="R2430" s="926"/>
      <c r="S2430" s="926"/>
      <c r="T2430" s="926"/>
      <c r="U2430" s="926"/>
      <c r="V2430" s="926"/>
      <c r="W2430" s="926"/>
      <c r="X2430" s="926"/>
      <c r="Y2430" s="926"/>
      <c r="Z2430" s="926"/>
      <c r="AA2430" s="926"/>
      <c r="AB2430" s="926"/>
      <c r="AC2430" s="926"/>
      <c r="AD2430" s="926"/>
      <c r="AE2430" s="926"/>
    </row>
    <row r="2431" spans="1:31" ht="15" customHeight="1" x14ac:dyDescent="0.2">
      <c r="A2431" s="1032" t="str">
        <f t="shared" si="226"/>
        <v>Insert Room Name First</v>
      </c>
      <c r="B2431" s="938"/>
      <c r="C2431" s="891"/>
      <c r="D2431" s="891"/>
      <c r="E2431" s="984">
        <f t="shared" si="227"/>
        <v>0</v>
      </c>
      <c r="F2431" s="890">
        <f>IF(A2431="Insert Room Name First",0,ROUND(E2431/VLOOKUP(A2431,'Teaching Areas'!$A$2:$B$15,2,FALSE),0))</f>
        <v>0</v>
      </c>
      <c r="G2431" s="891"/>
      <c r="H2431" s="890" t="str">
        <f t="shared" si="228"/>
        <v/>
      </c>
      <c r="I2431" s="983"/>
      <c r="J2431" s="923"/>
      <c r="K2431" s="922"/>
      <c r="L2431" s="922"/>
      <c r="M2431" s="922"/>
      <c r="N2431" s="924"/>
      <c r="O2431" s="926"/>
      <c r="P2431" s="926"/>
      <c r="Q2431" s="926"/>
      <c r="R2431" s="926"/>
      <c r="S2431" s="926"/>
      <c r="T2431" s="926"/>
      <c r="U2431" s="926"/>
      <c r="V2431" s="926"/>
      <c r="W2431" s="926"/>
      <c r="X2431" s="926"/>
      <c r="Y2431" s="926"/>
      <c r="Z2431" s="926"/>
      <c r="AA2431" s="926"/>
      <c r="AB2431" s="926"/>
      <c r="AC2431" s="926"/>
      <c r="AD2431" s="926"/>
      <c r="AE2431" s="926"/>
    </row>
    <row r="2432" spans="1:31" ht="15" customHeight="1" x14ac:dyDescent="0.2">
      <c r="A2432" s="1032" t="str">
        <f t="shared" si="226"/>
        <v>Insert Room Name First</v>
      </c>
      <c r="B2432" s="938"/>
      <c r="C2432" s="891"/>
      <c r="D2432" s="891"/>
      <c r="E2432" s="984">
        <f t="shared" si="227"/>
        <v>0</v>
      </c>
      <c r="F2432" s="890">
        <f>IF(A2432="Insert Room Name First",0,ROUND(E2432/VLOOKUP(A2432,'Teaching Areas'!$A$2:$B$15,2,FALSE),0))</f>
        <v>0</v>
      </c>
      <c r="G2432" s="891"/>
      <c r="H2432" s="890" t="str">
        <f t="shared" si="228"/>
        <v/>
      </c>
      <c r="I2432" s="983"/>
      <c r="J2432" s="923"/>
      <c r="K2432" s="922"/>
      <c r="L2432" s="922"/>
      <c r="M2432" s="922"/>
      <c r="N2432" s="924"/>
      <c r="O2432" s="926"/>
      <c r="P2432" s="926"/>
      <c r="Q2432" s="926"/>
      <c r="R2432" s="926"/>
      <c r="S2432" s="926"/>
      <c r="T2432" s="926"/>
      <c r="U2432" s="926"/>
      <c r="V2432" s="926"/>
      <c r="W2432" s="926"/>
      <c r="X2432" s="926"/>
      <c r="Y2432" s="926"/>
      <c r="Z2432" s="926"/>
      <c r="AA2432" s="926"/>
      <c r="AB2432" s="926"/>
      <c r="AC2432" s="926"/>
      <c r="AD2432" s="926"/>
      <c r="AE2432" s="926"/>
    </row>
    <row r="2433" spans="1:31" ht="15" customHeight="1" x14ac:dyDescent="0.2">
      <c r="A2433" s="1032" t="str">
        <f t="shared" si="226"/>
        <v>Insert Room Name First</v>
      </c>
      <c r="B2433" s="938"/>
      <c r="C2433" s="891"/>
      <c r="D2433" s="891"/>
      <c r="E2433" s="984">
        <f t="shared" si="227"/>
        <v>0</v>
      </c>
      <c r="F2433" s="890">
        <f>IF(A2433="Insert Room Name First",0,ROUND(E2433/VLOOKUP(A2433,'Teaching Areas'!$A$2:$B$15,2,FALSE),0))</f>
        <v>0</v>
      </c>
      <c r="G2433" s="891"/>
      <c r="H2433" s="890" t="str">
        <f t="shared" si="228"/>
        <v/>
      </c>
      <c r="I2433" s="983"/>
      <c r="J2433" s="923"/>
      <c r="K2433" s="922"/>
      <c r="L2433" s="922"/>
      <c r="M2433" s="922"/>
      <c r="N2433" s="924"/>
      <c r="O2433" s="926"/>
      <c r="P2433" s="926"/>
      <c r="Q2433" s="926"/>
      <c r="R2433" s="926"/>
      <c r="S2433" s="926"/>
      <c r="T2433" s="926"/>
      <c r="U2433" s="926"/>
      <c r="V2433" s="926"/>
      <c r="W2433" s="926"/>
      <c r="X2433" s="926"/>
      <c r="Y2433" s="926"/>
      <c r="Z2433" s="926"/>
      <c r="AA2433" s="926"/>
      <c r="AB2433" s="926"/>
      <c r="AC2433" s="926"/>
      <c r="AD2433" s="926"/>
      <c r="AE2433" s="926"/>
    </row>
    <row r="2434" spans="1:31" ht="15" customHeight="1" x14ac:dyDescent="0.2">
      <c r="A2434" s="1032" t="str">
        <f t="shared" si="226"/>
        <v>Insert Room Name First</v>
      </c>
      <c r="B2434" s="938"/>
      <c r="C2434" s="891"/>
      <c r="D2434" s="891"/>
      <c r="E2434" s="984">
        <f t="shared" si="227"/>
        <v>0</v>
      </c>
      <c r="F2434" s="890">
        <f>IF(A2434="Insert Room Name First",0,ROUND(E2434/VLOOKUP(A2434,'Teaching Areas'!$A$2:$B$15,2,FALSE),0))</f>
        <v>0</v>
      </c>
      <c r="G2434" s="891"/>
      <c r="H2434" s="890" t="str">
        <f t="shared" si="228"/>
        <v/>
      </c>
      <c r="I2434" s="983"/>
      <c r="J2434" s="923"/>
      <c r="K2434" s="922"/>
      <c r="L2434" s="922"/>
      <c r="M2434" s="922"/>
      <c r="N2434" s="924"/>
      <c r="O2434" s="926"/>
      <c r="P2434" s="926"/>
      <c r="Q2434" s="926"/>
      <c r="R2434" s="926"/>
      <c r="S2434" s="926"/>
      <c r="T2434" s="926"/>
      <c r="U2434" s="926"/>
      <c r="V2434" s="926"/>
      <c r="W2434" s="926"/>
      <c r="X2434" s="926"/>
      <c r="Y2434" s="926"/>
      <c r="Z2434" s="926"/>
      <c r="AA2434" s="926"/>
      <c r="AB2434" s="926"/>
      <c r="AC2434" s="926"/>
      <c r="AD2434" s="926"/>
      <c r="AE2434" s="926"/>
    </row>
    <row r="2435" spans="1:31" ht="15" customHeight="1" x14ac:dyDescent="0.2">
      <c r="A2435" s="1032" t="str">
        <f t="shared" si="226"/>
        <v>Insert Room Name First</v>
      </c>
      <c r="B2435" s="938"/>
      <c r="C2435" s="891"/>
      <c r="D2435" s="891"/>
      <c r="E2435" s="984">
        <f t="shared" si="227"/>
        <v>0</v>
      </c>
      <c r="F2435" s="890">
        <f>IF(A2435="Insert Room Name First",0,ROUND(E2435/VLOOKUP(A2435,'Teaching Areas'!$A$2:$B$15,2,FALSE),0))</f>
        <v>0</v>
      </c>
      <c r="G2435" s="891"/>
      <c r="H2435" s="890" t="str">
        <f t="shared" si="228"/>
        <v/>
      </c>
      <c r="I2435" s="983"/>
      <c r="J2435" s="923"/>
      <c r="K2435" s="922"/>
      <c r="L2435" s="922"/>
      <c r="M2435" s="922"/>
      <c r="N2435" s="924"/>
      <c r="O2435" s="926"/>
      <c r="P2435" s="926"/>
      <c r="Q2435" s="926"/>
      <c r="R2435" s="926"/>
      <c r="S2435" s="926"/>
      <c r="T2435" s="926"/>
      <c r="U2435" s="926"/>
      <c r="V2435" s="926"/>
      <c r="W2435" s="926"/>
      <c r="X2435" s="926"/>
      <c r="Y2435" s="926"/>
      <c r="Z2435" s="926"/>
      <c r="AA2435" s="926"/>
      <c r="AB2435" s="926"/>
      <c r="AC2435" s="926"/>
      <c r="AD2435" s="926"/>
      <c r="AE2435" s="926"/>
    </row>
    <row r="2436" spans="1:31" ht="15" customHeight="1" x14ac:dyDescent="0.2">
      <c r="A2436" s="1032" t="str">
        <f t="shared" si="226"/>
        <v>Insert Room Name First</v>
      </c>
      <c r="B2436" s="938"/>
      <c r="C2436" s="891"/>
      <c r="D2436" s="891"/>
      <c r="E2436" s="984">
        <f t="shared" si="227"/>
        <v>0</v>
      </c>
      <c r="F2436" s="890">
        <f>IF(A2436="Insert Room Name First",0,ROUND(E2436/VLOOKUP(A2436,'Teaching Areas'!$A$2:$B$15,2,FALSE),0))</f>
        <v>0</v>
      </c>
      <c r="G2436" s="891"/>
      <c r="H2436" s="890" t="str">
        <f t="shared" si="228"/>
        <v/>
      </c>
      <c r="I2436" s="983"/>
      <c r="J2436" s="923"/>
      <c r="K2436" s="922"/>
      <c r="L2436" s="922"/>
      <c r="M2436" s="922"/>
      <c r="N2436" s="924"/>
      <c r="O2436" s="926"/>
      <c r="P2436" s="926"/>
      <c r="Q2436" s="926"/>
      <c r="R2436" s="926"/>
      <c r="S2436" s="926"/>
      <c r="T2436" s="926"/>
      <c r="U2436" s="926"/>
      <c r="V2436" s="926"/>
      <c r="W2436" s="926"/>
      <c r="X2436" s="926"/>
      <c r="Y2436" s="926"/>
      <c r="Z2436" s="926"/>
      <c r="AA2436" s="926"/>
      <c r="AB2436" s="926"/>
      <c r="AC2436" s="926"/>
      <c r="AD2436" s="926"/>
      <c r="AE2436" s="926"/>
    </row>
    <row r="2437" spans="1:31" ht="15" customHeight="1" x14ac:dyDescent="0.2">
      <c r="A2437" s="1032" t="str">
        <f t="shared" si="226"/>
        <v>Insert Room Name First</v>
      </c>
      <c r="B2437" s="938"/>
      <c r="C2437" s="891"/>
      <c r="D2437" s="891"/>
      <c r="E2437" s="984">
        <f t="shared" si="227"/>
        <v>0</v>
      </c>
      <c r="F2437" s="890">
        <f>IF(A2437="Insert Room Name First",0,ROUND(E2437/VLOOKUP(A2437,'Teaching Areas'!$A$2:$B$15,2,FALSE),0))</f>
        <v>0</v>
      </c>
      <c r="G2437" s="891"/>
      <c r="H2437" s="890" t="str">
        <f t="shared" si="228"/>
        <v/>
      </c>
      <c r="I2437" s="983"/>
      <c r="J2437" s="923"/>
      <c r="K2437" s="922"/>
      <c r="L2437" s="922"/>
      <c r="M2437" s="922"/>
      <c r="N2437" s="924"/>
      <c r="O2437" s="926"/>
      <c r="P2437" s="926"/>
      <c r="Q2437" s="926"/>
      <c r="R2437" s="926"/>
      <c r="S2437" s="926"/>
      <c r="T2437" s="926"/>
      <c r="U2437" s="926"/>
      <c r="V2437" s="926"/>
      <c r="W2437" s="926"/>
      <c r="X2437" s="926"/>
      <c r="Y2437" s="926"/>
      <c r="Z2437" s="926"/>
      <c r="AA2437" s="926"/>
      <c r="AB2437" s="926"/>
      <c r="AC2437" s="926"/>
      <c r="AD2437" s="926"/>
      <c r="AE2437" s="926"/>
    </row>
    <row r="2438" spans="1:31" ht="15" customHeight="1" x14ac:dyDescent="0.2">
      <c r="A2438" s="1032" t="str">
        <f t="shared" si="226"/>
        <v>Insert Room Name First</v>
      </c>
      <c r="B2438" s="938"/>
      <c r="C2438" s="891"/>
      <c r="D2438" s="891"/>
      <c r="E2438" s="984">
        <f t="shared" si="227"/>
        <v>0</v>
      </c>
      <c r="F2438" s="890">
        <f>IF(A2438="Insert Room Name First",0,ROUND(E2438/VLOOKUP(A2438,'Teaching Areas'!$A$2:$B$15,2,FALSE),0))</f>
        <v>0</v>
      </c>
      <c r="G2438" s="891"/>
      <c r="H2438" s="890" t="str">
        <f t="shared" si="228"/>
        <v/>
      </c>
      <c r="I2438" s="983"/>
      <c r="J2438" s="923"/>
      <c r="K2438" s="922"/>
      <c r="L2438" s="922"/>
      <c r="M2438" s="922"/>
      <c r="N2438" s="924"/>
      <c r="O2438" s="926"/>
      <c r="P2438" s="926"/>
      <c r="Q2438" s="926"/>
      <c r="R2438" s="926"/>
      <c r="S2438" s="926"/>
      <c r="T2438" s="926"/>
      <c r="U2438" s="926"/>
      <c r="V2438" s="926"/>
      <c r="W2438" s="926"/>
      <c r="X2438" s="926"/>
      <c r="Y2438" s="926"/>
      <c r="Z2438" s="926"/>
      <c r="AA2438" s="926"/>
      <c r="AB2438" s="926"/>
      <c r="AC2438" s="926"/>
      <c r="AD2438" s="926"/>
      <c r="AE2438" s="926"/>
    </row>
    <row r="2439" spans="1:31" ht="15" customHeight="1" x14ac:dyDescent="0.2">
      <c r="A2439" s="1032" t="str">
        <f t="shared" si="226"/>
        <v>Insert Room Name First</v>
      </c>
      <c r="B2439" s="938"/>
      <c r="C2439" s="891"/>
      <c r="D2439" s="891"/>
      <c r="E2439" s="984">
        <f t="shared" si="227"/>
        <v>0</v>
      </c>
      <c r="F2439" s="890">
        <f>IF(A2439="Insert Room Name First",0,ROUND(E2439/VLOOKUP(A2439,'Teaching Areas'!$A$2:$B$15,2,FALSE),0))</f>
        <v>0</v>
      </c>
      <c r="G2439" s="891"/>
      <c r="H2439" s="890" t="str">
        <f t="shared" si="228"/>
        <v/>
      </c>
      <c r="I2439" s="983"/>
      <c r="J2439" s="923"/>
      <c r="K2439" s="922"/>
      <c r="L2439" s="922"/>
      <c r="M2439" s="922"/>
      <c r="N2439" s="924"/>
      <c r="O2439" s="926"/>
      <c r="P2439" s="926"/>
      <c r="Q2439" s="926"/>
      <c r="R2439" s="926"/>
      <c r="S2439" s="926"/>
      <c r="T2439" s="926"/>
      <c r="U2439" s="926"/>
      <c r="V2439" s="926"/>
      <c r="W2439" s="926"/>
      <c r="X2439" s="926"/>
      <c r="Y2439" s="926"/>
      <c r="Z2439" s="926"/>
      <c r="AA2439" s="926"/>
      <c r="AB2439" s="926"/>
      <c r="AC2439" s="926"/>
      <c r="AD2439" s="926"/>
      <c r="AE2439" s="926"/>
    </row>
    <row r="2440" spans="1:31" ht="15" customHeight="1" x14ac:dyDescent="0.2">
      <c r="A2440" s="1032" t="str">
        <f t="shared" si="226"/>
        <v>Insert Room Name First</v>
      </c>
      <c r="B2440" s="939"/>
      <c r="C2440" s="891"/>
      <c r="D2440" s="891"/>
      <c r="E2440" s="984">
        <f t="shared" si="227"/>
        <v>0</v>
      </c>
      <c r="F2440" s="890">
        <f>IF(A2440="Insert Room Name First",0,ROUND(E2440/VLOOKUP(A2440,'Teaching Areas'!$A$2:$B$15,2,FALSE),0))</f>
        <v>0</v>
      </c>
      <c r="G2440" s="892"/>
      <c r="H2440" s="890" t="str">
        <f t="shared" si="228"/>
        <v/>
      </c>
      <c r="I2440" s="985"/>
      <c r="J2440" s="923"/>
      <c r="K2440" s="922"/>
      <c r="L2440" s="922"/>
      <c r="M2440" s="922"/>
      <c r="N2440" s="924"/>
      <c r="O2440" s="926"/>
      <c r="P2440" s="926"/>
      <c r="Q2440" s="926"/>
      <c r="R2440" s="926"/>
      <c r="S2440" s="926"/>
      <c r="T2440" s="926"/>
      <c r="U2440" s="926"/>
      <c r="V2440" s="926"/>
      <c r="W2440" s="926"/>
      <c r="X2440" s="926"/>
      <c r="Y2440" s="926"/>
      <c r="Z2440" s="926"/>
      <c r="AA2440" s="926"/>
      <c r="AB2440" s="926"/>
      <c r="AC2440" s="926"/>
      <c r="AD2440" s="926"/>
      <c r="AE2440" s="926"/>
    </row>
    <row r="2441" spans="1:31" ht="15" customHeight="1" x14ac:dyDescent="0.2">
      <c r="A2441" s="1032" t="str">
        <f t="shared" si="226"/>
        <v>Insert Room Name First</v>
      </c>
      <c r="B2441" s="939"/>
      <c r="C2441" s="891"/>
      <c r="D2441" s="891"/>
      <c r="E2441" s="984">
        <f t="shared" si="227"/>
        <v>0</v>
      </c>
      <c r="F2441" s="890">
        <f>IF(A2441="Insert Room Name First",0,ROUND(E2441/VLOOKUP(A2441,'Teaching Areas'!$A$2:$B$15,2,FALSE),0))</f>
        <v>0</v>
      </c>
      <c r="G2441" s="892"/>
      <c r="H2441" s="890" t="str">
        <f t="shared" si="228"/>
        <v/>
      </c>
      <c r="I2441" s="985"/>
      <c r="J2441" s="923"/>
      <c r="K2441" s="922"/>
      <c r="L2441" s="922"/>
      <c r="M2441" s="922"/>
      <c r="N2441" s="924"/>
      <c r="O2441" s="926"/>
      <c r="P2441" s="926"/>
      <c r="Q2441" s="926"/>
      <c r="R2441" s="926"/>
      <c r="S2441" s="926"/>
      <c r="T2441" s="926"/>
      <c r="U2441" s="926"/>
      <c r="V2441" s="926"/>
      <c r="W2441" s="926"/>
      <c r="X2441" s="926"/>
      <c r="Y2441" s="926"/>
      <c r="Z2441" s="926"/>
      <c r="AA2441" s="926"/>
      <c r="AB2441" s="926"/>
      <c r="AC2441" s="926"/>
      <c r="AD2441" s="926"/>
      <c r="AE2441" s="926"/>
    </row>
    <row r="2442" spans="1:31" ht="15" customHeight="1" x14ac:dyDescent="0.2">
      <c r="A2442" s="1032" t="str">
        <f t="shared" si="226"/>
        <v>Insert Room Name First</v>
      </c>
      <c r="B2442" s="938"/>
      <c r="C2442" s="891"/>
      <c r="D2442" s="891"/>
      <c r="E2442" s="984">
        <f t="shared" si="227"/>
        <v>0</v>
      </c>
      <c r="F2442" s="890">
        <f>IF(A2442="Insert Room Name First",0,ROUND(E2442/VLOOKUP(A2442,'Teaching Areas'!$A$2:$B$15,2,FALSE),0))</f>
        <v>0</v>
      </c>
      <c r="G2442" s="891"/>
      <c r="H2442" s="890" t="str">
        <f t="shared" si="228"/>
        <v/>
      </c>
      <c r="I2442" s="983"/>
      <c r="J2442" s="923"/>
      <c r="K2442" s="922"/>
      <c r="L2442" s="922"/>
      <c r="M2442" s="922"/>
      <c r="N2442" s="924"/>
      <c r="O2442" s="926"/>
      <c r="P2442" s="926"/>
      <c r="Q2442" s="926"/>
      <c r="R2442" s="926"/>
      <c r="S2442" s="926"/>
      <c r="T2442" s="926"/>
      <c r="U2442" s="926"/>
      <c r="V2442" s="926"/>
      <c r="W2442" s="926"/>
      <c r="X2442" s="926"/>
      <c r="Y2442" s="926"/>
      <c r="Z2442" s="926"/>
      <c r="AA2442" s="926"/>
      <c r="AB2442" s="926"/>
      <c r="AC2442" s="926"/>
      <c r="AD2442" s="926"/>
      <c r="AE2442" s="926"/>
    </row>
    <row r="2443" spans="1:31" ht="15" customHeight="1" x14ac:dyDescent="0.2">
      <c r="A2443" s="1032" t="str">
        <f t="shared" si="226"/>
        <v>Insert Room Name First</v>
      </c>
      <c r="B2443" s="938"/>
      <c r="C2443" s="891"/>
      <c r="D2443" s="891"/>
      <c r="E2443" s="984">
        <f t="shared" si="227"/>
        <v>0</v>
      </c>
      <c r="F2443" s="890">
        <f>IF(A2443="Insert Room Name First",0,ROUND(E2443/VLOOKUP(A2443,'Teaching Areas'!$A$2:$B$15,2,FALSE),0))</f>
        <v>0</v>
      </c>
      <c r="G2443" s="891"/>
      <c r="H2443" s="890" t="str">
        <f t="shared" si="228"/>
        <v/>
      </c>
      <c r="I2443" s="983"/>
      <c r="J2443" s="923"/>
      <c r="K2443" s="922"/>
      <c r="L2443" s="922"/>
      <c r="M2443" s="922"/>
      <c r="N2443" s="924"/>
      <c r="O2443" s="926"/>
      <c r="P2443" s="926"/>
      <c r="Q2443" s="926"/>
      <c r="R2443" s="926"/>
      <c r="S2443" s="926"/>
      <c r="T2443" s="926"/>
      <c r="U2443" s="926"/>
      <c r="V2443" s="926"/>
      <c r="W2443" s="926"/>
      <c r="X2443" s="926"/>
      <c r="Y2443" s="926"/>
      <c r="Z2443" s="926"/>
      <c r="AA2443" s="926"/>
      <c r="AB2443" s="926"/>
      <c r="AC2443" s="926"/>
      <c r="AD2443" s="926"/>
      <c r="AE2443" s="926"/>
    </row>
    <row r="2444" spans="1:31" ht="15" customHeight="1" x14ac:dyDescent="0.2">
      <c r="A2444" s="1032" t="str">
        <f t="shared" si="226"/>
        <v>Insert Room Name First</v>
      </c>
      <c r="B2444" s="938"/>
      <c r="C2444" s="891"/>
      <c r="D2444" s="891"/>
      <c r="E2444" s="984">
        <f t="shared" si="227"/>
        <v>0</v>
      </c>
      <c r="F2444" s="890">
        <f>IF(A2444="Insert Room Name First",0,ROUND(E2444/VLOOKUP(A2444,'Teaching Areas'!$A$2:$B$15,2,FALSE),0))</f>
        <v>0</v>
      </c>
      <c r="G2444" s="891"/>
      <c r="H2444" s="890" t="str">
        <f t="shared" si="228"/>
        <v/>
      </c>
      <c r="I2444" s="983"/>
      <c r="J2444" s="923"/>
      <c r="K2444" s="922"/>
      <c r="L2444" s="922"/>
      <c r="M2444" s="922"/>
      <c r="N2444" s="924"/>
      <c r="O2444" s="926"/>
      <c r="P2444" s="926"/>
      <c r="Q2444" s="926"/>
      <c r="R2444" s="926"/>
      <c r="S2444" s="926"/>
      <c r="T2444" s="926"/>
      <c r="U2444" s="926"/>
      <c r="V2444" s="926"/>
      <c r="W2444" s="926"/>
      <c r="X2444" s="926"/>
      <c r="Y2444" s="926"/>
      <c r="Z2444" s="926"/>
      <c r="AA2444" s="926"/>
      <c r="AB2444" s="926"/>
      <c r="AC2444" s="926"/>
      <c r="AD2444" s="926"/>
      <c r="AE2444" s="926"/>
    </row>
    <row r="2445" spans="1:31" ht="15" customHeight="1" x14ac:dyDescent="0.2">
      <c r="A2445" s="1032" t="str">
        <f t="shared" si="226"/>
        <v>Insert Room Name First</v>
      </c>
      <c r="B2445" s="938"/>
      <c r="C2445" s="891"/>
      <c r="D2445" s="891"/>
      <c r="E2445" s="984">
        <f t="shared" si="227"/>
        <v>0</v>
      </c>
      <c r="F2445" s="890">
        <f>IF(A2445="Insert Room Name First",0,ROUND(E2445/VLOOKUP(A2445,'Teaching Areas'!$A$2:$B$15,2,FALSE),0))</f>
        <v>0</v>
      </c>
      <c r="G2445" s="891"/>
      <c r="H2445" s="890" t="str">
        <f t="shared" si="228"/>
        <v/>
      </c>
      <c r="I2445" s="983"/>
      <c r="J2445" s="923"/>
      <c r="K2445" s="922"/>
      <c r="L2445" s="922"/>
      <c r="M2445" s="922"/>
      <c r="N2445" s="924"/>
      <c r="O2445" s="926"/>
      <c r="P2445" s="926"/>
      <c r="Q2445" s="926"/>
      <c r="R2445" s="926"/>
      <c r="S2445" s="926"/>
      <c r="T2445" s="926"/>
      <c r="U2445" s="926"/>
      <c r="V2445" s="926"/>
      <c r="W2445" s="926"/>
      <c r="X2445" s="926"/>
      <c r="Y2445" s="926"/>
      <c r="Z2445" s="926"/>
      <c r="AA2445" s="926"/>
      <c r="AB2445" s="926"/>
      <c r="AC2445" s="926"/>
      <c r="AD2445" s="926"/>
      <c r="AE2445" s="926"/>
    </row>
    <row r="2446" spans="1:31" ht="15" customHeight="1" x14ac:dyDescent="0.2">
      <c r="A2446" s="1032" t="str">
        <f t="shared" si="226"/>
        <v>Insert Room Name First</v>
      </c>
      <c r="B2446" s="938"/>
      <c r="C2446" s="891"/>
      <c r="D2446" s="891"/>
      <c r="E2446" s="984">
        <f t="shared" si="227"/>
        <v>0</v>
      </c>
      <c r="F2446" s="890">
        <f>IF(A2446="Insert Room Name First",0,ROUND(E2446/VLOOKUP(A2446,'Teaching Areas'!$A$2:$B$15,2,FALSE),0))</f>
        <v>0</v>
      </c>
      <c r="G2446" s="891"/>
      <c r="H2446" s="890" t="str">
        <f t="shared" si="228"/>
        <v/>
      </c>
      <c r="I2446" s="983"/>
      <c r="J2446" s="923"/>
      <c r="K2446" s="922"/>
      <c r="L2446" s="922"/>
      <c r="M2446" s="922"/>
      <c r="N2446" s="924"/>
      <c r="O2446" s="926"/>
      <c r="P2446" s="926"/>
      <c r="Q2446" s="926"/>
      <c r="R2446" s="926"/>
      <c r="S2446" s="926"/>
      <c r="T2446" s="926"/>
      <c r="U2446" s="926"/>
      <c r="V2446" s="926"/>
      <c r="W2446" s="926"/>
      <c r="X2446" s="926"/>
      <c r="Y2446" s="926"/>
      <c r="Z2446" s="926"/>
      <c r="AA2446" s="926"/>
      <c r="AB2446" s="926"/>
      <c r="AC2446" s="926"/>
      <c r="AD2446" s="926"/>
      <c r="AE2446" s="926"/>
    </row>
    <row r="2447" spans="1:31" ht="15" customHeight="1" x14ac:dyDescent="0.2">
      <c r="A2447" s="1032" t="str">
        <f t="shared" si="226"/>
        <v>Insert Room Name First</v>
      </c>
      <c r="B2447" s="938"/>
      <c r="C2447" s="891"/>
      <c r="D2447" s="891"/>
      <c r="E2447" s="984">
        <f t="shared" si="227"/>
        <v>0</v>
      </c>
      <c r="F2447" s="890">
        <f>IF(A2447="Insert Room Name First",0,ROUND(E2447/VLOOKUP(A2447,'Teaching Areas'!$A$2:$B$15,2,FALSE),0))</f>
        <v>0</v>
      </c>
      <c r="G2447" s="891"/>
      <c r="H2447" s="890" t="str">
        <f t="shared" si="228"/>
        <v/>
      </c>
      <c r="I2447" s="983"/>
      <c r="J2447" s="923"/>
      <c r="K2447" s="922"/>
      <c r="L2447" s="922"/>
      <c r="M2447" s="922"/>
      <c r="N2447" s="924"/>
      <c r="O2447" s="926"/>
      <c r="P2447" s="926"/>
      <c r="Q2447" s="926"/>
      <c r="R2447" s="926"/>
      <c r="S2447" s="926"/>
      <c r="T2447" s="926"/>
      <c r="U2447" s="926"/>
      <c r="V2447" s="926"/>
      <c r="W2447" s="926"/>
      <c r="X2447" s="926"/>
      <c r="Y2447" s="926"/>
      <c r="Z2447" s="926"/>
      <c r="AA2447" s="926"/>
      <c r="AB2447" s="926"/>
      <c r="AC2447" s="926"/>
      <c r="AD2447" s="926"/>
      <c r="AE2447" s="926"/>
    </row>
    <row r="2448" spans="1:31" ht="15" customHeight="1" x14ac:dyDescent="0.2">
      <c r="A2448" s="1032" t="str">
        <f t="shared" si="226"/>
        <v>Insert Room Name First</v>
      </c>
      <c r="B2448" s="938"/>
      <c r="C2448" s="891"/>
      <c r="D2448" s="891"/>
      <c r="E2448" s="984">
        <f t="shared" si="227"/>
        <v>0</v>
      </c>
      <c r="F2448" s="890">
        <f>IF(A2448="Insert Room Name First",0,ROUND(E2448/VLOOKUP(A2448,'Teaching Areas'!$A$2:$B$15,2,FALSE),0))</f>
        <v>0</v>
      </c>
      <c r="G2448" s="891"/>
      <c r="H2448" s="890" t="str">
        <f t="shared" si="228"/>
        <v/>
      </c>
      <c r="I2448" s="983"/>
      <c r="J2448" s="923"/>
      <c r="K2448" s="922"/>
      <c r="L2448" s="922"/>
      <c r="M2448" s="922"/>
      <c r="N2448" s="924"/>
      <c r="O2448" s="926"/>
      <c r="P2448" s="926"/>
      <c r="Q2448" s="926"/>
      <c r="R2448" s="926"/>
      <c r="S2448" s="926"/>
      <c r="T2448" s="926"/>
      <c r="U2448" s="926"/>
      <c r="V2448" s="926"/>
      <c r="W2448" s="926"/>
      <c r="X2448" s="926"/>
      <c r="Y2448" s="926"/>
      <c r="Z2448" s="926"/>
      <c r="AA2448" s="926"/>
      <c r="AB2448" s="926"/>
      <c r="AC2448" s="926"/>
      <c r="AD2448" s="926"/>
      <c r="AE2448" s="926"/>
    </row>
    <row r="2449" spans="1:31" ht="15" customHeight="1" x14ac:dyDescent="0.2">
      <c r="A2449" s="1032" t="str">
        <f t="shared" si="226"/>
        <v>Insert Room Name First</v>
      </c>
      <c r="B2449" s="938"/>
      <c r="C2449" s="891"/>
      <c r="D2449" s="891"/>
      <c r="E2449" s="984">
        <f t="shared" si="227"/>
        <v>0</v>
      </c>
      <c r="F2449" s="890">
        <f>IF(A2449="Insert Room Name First",0,ROUND(E2449/VLOOKUP(A2449,'Teaching Areas'!$A$2:$B$15,2,FALSE),0))</f>
        <v>0</v>
      </c>
      <c r="G2449" s="891"/>
      <c r="H2449" s="890" t="str">
        <f t="shared" si="228"/>
        <v/>
      </c>
      <c r="I2449" s="983"/>
      <c r="J2449" s="923"/>
      <c r="K2449" s="922"/>
      <c r="L2449" s="922"/>
      <c r="M2449" s="922"/>
      <c r="N2449" s="924"/>
      <c r="O2449" s="926"/>
      <c r="P2449" s="926"/>
      <c r="Q2449" s="926"/>
      <c r="R2449" s="926"/>
      <c r="S2449" s="926"/>
      <c r="T2449" s="926"/>
      <c r="U2449" s="926"/>
      <c r="V2449" s="926"/>
      <c r="W2449" s="926"/>
      <c r="X2449" s="926"/>
      <c r="Y2449" s="926"/>
      <c r="Z2449" s="926"/>
      <c r="AA2449" s="926"/>
      <c r="AB2449" s="926"/>
      <c r="AC2449" s="926"/>
      <c r="AD2449" s="926"/>
      <c r="AE2449" s="926"/>
    </row>
    <row r="2450" spans="1:31" ht="15" customHeight="1" x14ac:dyDescent="0.2">
      <c r="A2450" s="1032" t="str">
        <f t="shared" si="226"/>
        <v>Insert Room Name First</v>
      </c>
      <c r="B2450" s="938"/>
      <c r="C2450" s="891"/>
      <c r="D2450" s="891"/>
      <c r="E2450" s="984">
        <f t="shared" si="227"/>
        <v>0</v>
      </c>
      <c r="F2450" s="890">
        <f>IF(A2450="Insert Room Name First",0,ROUND(E2450/VLOOKUP(A2450,'Teaching Areas'!$A$2:$B$15,2,FALSE),0))</f>
        <v>0</v>
      </c>
      <c r="G2450" s="891"/>
      <c r="H2450" s="890" t="str">
        <f t="shared" si="228"/>
        <v/>
      </c>
      <c r="I2450" s="983"/>
      <c r="J2450" s="923"/>
      <c r="K2450" s="922"/>
      <c r="L2450" s="922"/>
      <c r="M2450" s="922"/>
      <c r="N2450" s="924"/>
      <c r="O2450" s="926"/>
      <c r="P2450" s="926"/>
      <c r="Q2450" s="926"/>
      <c r="R2450" s="926"/>
      <c r="S2450" s="926"/>
      <c r="T2450" s="926"/>
      <c r="U2450" s="926"/>
      <c r="V2450" s="926"/>
      <c r="W2450" s="926"/>
      <c r="X2450" s="926"/>
      <c r="Y2450" s="926"/>
      <c r="Z2450" s="926"/>
      <c r="AA2450" s="926"/>
      <c r="AB2450" s="926"/>
      <c r="AC2450" s="926"/>
      <c r="AD2450" s="926"/>
      <c r="AE2450" s="926"/>
    </row>
    <row r="2451" spans="1:31" ht="15" customHeight="1" x14ac:dyDescent="0.2">
      <c r="A2451" s="1032" t="str">
        <f t="shared" si="226"/>
        <v>Insert Room Name First</v>
      </c>
      <c r="B2451" s="938"/>
      <c r="C2451" s="891"/>
      <c r="D2451" s="891"/>
      <c r="E2451" s="984">
        <f t="shared" si="227"/>
        <v>0</v>
      </c>
      <c r="F2451" s="890">
        <f>IF(A2451="Insert Room Name First",0,ROUND(E2451/VLOOKUP(A2451,'Teaching Areas'!$A$2:$B$15,2,FALSE),0))</f>
        <v>0</v>
      </c>
      <c r="G2451" s="891"/>
      <c r="H2451" s="890" t="str">
        <f t="shared" si="228"/>
        <v/>
      </c>
      <c r="I2451" s="983"/>
      <c r="J2451" s="923"/>
      <c r="K2451" s="922"/>
      <c r="L2451" s="922"/>
      <c r="M2451" s="922"/>
      <c r="N2451" s="924"/>
      <c r="O2451" s="926"/>
      <c r="P2451" s="926"/>
      <c r="Q2451" s="926"/>
      <c r="R2451" s="926"/>
      <c r="S2451" s="926"/>
      <c r="T2451" s="926"/>
      <c r="U2451" s="926"/>
      <c r="V2451" s="926"/>
      <c r="W2451" s="926"/>
      <c r="X2451" s="926"/>
      <c r="Y2451" s="926"/>
      <c r="Z2451" s="926"/>
      <c r="AA2451" s="926"/>
      <c r="AB2451" s="926"/>
      <c r="AC2451" s="926"/>
      <c r="AD2451" s="926"/>
      <c r="AE2451" s="926"/>
    </row>
    <row r="2452" spans="1:31" ht="15" hidden="1" customHeight="1" thickBot="1" x14ac:dyDescent="0.25">
      <c r="A2452" s="1032" t="str">
        <f t="shared" si="226"/>
        <v>Insert Room Name First</v>
      </c>
      <c r="B2452" s="938"/>
      <c r="C2452" s="891"/>
      <c r="D2452" s="891"/>
      <c r="E2452" s="984">
        <f t="shared" si="227"/>
        <v>0</v>
      </c>
      <c r="F2452" s="890">
        <f>IF(A2452="Insert Room Name First",0,ROUND(E2452/VLOOKUP(A2452,'Teaching Areas'!$A$2:$B$15,2,FALSE),0))</f>
        <v>0</v>
      </c>
      <c r="G2452" s="891"/>
      <c r="H2452" s="890" t="str">
        <f t="shared" si="228"/>
        <v/>
      </c>
      <c r="I2452" s="983"/>
      <c r="J2452" s="923"/>
      <c r="K2452" s="922"/>
      <c r="L2452" s="922"/>
      <c r="M2452" s="922"/>
      <c r="N2452" s="924"/>
      <c r="O2452" s="926"/>
      <c r="P2452" s="926"/>
      <c r="Q2452" s="926"/>
      <c r="R2452" s="926"/>
      <c r="S2452" s="926"/>
      <c r="T2452" s="926"/>
      <c r="U2452" s="926"/>
      <c r="V2452" s="926"/>
      <c r="W2452" s="926"/>
      <c r="X2452" s="926"/>
      <c r="Y2452" s="926"/>
      <c r="Z2452" s="926"/>
      <c r="AA2452" s="926"/>
      <c r="AB2452" s="926"/>
      <c r="AC2452" s="926"/>
      <c r="AD2452" s="926"/>
      <c r="AE2452" s="926"/>
    </row>
    <row r="2453" spans="1:31" ht="15" hidden="1" customHeight="1" thickBot="1" x14ac:dyDescent="0.25">
      <c r="A2453" s="1032" t="str">
        <f t="shared" si="226"/>
        <v>Insert Room Name First</v>
      </c>
      <c r="B2453" s="938"/>
      <c r="C2453" s="891"/>
      <c r="D2453" s="891"/>
      <c r="E2453" s="984">
        <f t="shared" si="227"/>
        <v>0</v>
      </c>
      <c r="F2453" s="890">
        <f>IF(A2453="Insert Room Name First",0,ROUND(E2453/VLOOKUP(A2453,'Teaching Areas'!$A$2:$B$15,2,FALSE),0))</f>
        <v>0</v>
      </c>
      <c r="G2453" s="891"/>
      <c r="H2453" s="890" t="str">
        <f t="shared" si="228"/>
        <v/>
      </c>
      <c r="I2453" s="983"/>
      <c r="J2453" s="923"/>
      <c r="K2453" s="922"/>
      <c r="L2453" s="922"/>
      <c r="M2453" s="922"/>
      <c r="N2453" s="924"/>
      <c r="O2453" s="926"/>
      <c r="P2453" s="926"/>
      <c r="Q2453" s="926"/>
      <c r="R2453" s="926"/>
      <c r="S2453" s="926"/>
      <c r="T2453" s="926"/>
      <c r="U2453" s="926"/>
      <c r="V2453" s="926"/>
      <c r="W2453" s="926"/>
      <c r="X2453" s="926"/>
      <c r="Y2453" s="926"/>
      <c r="Z2453" s="926"/>
      <c r="AA2453" s="926"/>
      <c r="AB2453" s="926"/>
      <c r="AC2453" s="926"/>
      <c r="AD2453" s="926"/>
      <c r="AE2453" s="926"/>
    </row>
    <row r="2454" spans="1:31" ht="15" hidden="1" customHeight="1" thickBot="1" x14ac:dyDescent="0.25">
      <c r="A2454" s="1032" t="str">
        <f t="shared" si="226"/>
        <v>Insert Room Name First</v>
      </c>
      <c r="B2454" s="938"/>
      <c r="C2454" s="891"/>
      <c r="D2454" s="891"/>
      <c r="E2454" s="984">
        <f t="shared" si="227"/>
        <v>0</v>
      </c>
      <c r="F2454" s="890">
        <f>IF(A2454="Insert Room Name First",0,ROUND(E2454/VLOOKUP(A2454,'Teaching Areas'!$A$2:$B$15,2,FALSE),0))</f>
        <v>0</v>
      </c>
      <c r="G2454" s="891"/>
      <c r="H2454" s="890" t="str">
        <f t="shared" si="228"/>
        <v/>
      </c>
      <c r="I2454" s="983"/>
      <c r="J2454" s="923"/>
      <c r="K2454" s="922"/>
      <c r="L2454" s="922"/>
      <c r="M2454" s="922"/>
      <c r="N2454" s="924"/>
      <c r="O2454" s="926"/>
      <c r="P2454" s="926"/>
      <c r="Q2454" s="926"/>
      <c r="R2454" s="926"/>
      <c r="S2454" s="926"/>
      <c r="T2454" s="926"/>
      <c r="U2454" s="926"/>
      <c r="V2454" s="926"/>
      <c r="W2454" s="926"/>
      <c r="X2454" s="926"/>
      <c r="Y2454" s="926"/>
      <c r="Z2454" s="926"/>
      <c r="AA2454" s="926"/>
      <c r="AB2454" s="926"/>
      <c r="AC2454" s="926"/>
      <c r="AD2454" s="926"/>
      <c r="AE2454" s="926"/>
    </row>
    <row r="2455" spans="1:31" ht="15" hidden="1" customHeight="1" thickBot="1" x14ac:dyDescent="0.25">
      <c r="A2455" s="1032" t="str">
        <f t="shared" si="226"/>
        <v>Insert Room Name First</v>
      </c>
      <c r="B2455" s="938"/>
      <c r="C2455" s="891"/>
      <c r="D2455" s="891"/>
      <c r="E2455" s="984">
        <f t="shared" si="227"/>
        <v>0</v>
      </c>
      <c r="F2455" s="890">
        <f>IF(A2455="Insert Room Name First",0,ROUND(E2455/VLOOKUP(A2455,'Teaching Areas'!$A$2:$B$15,2,FALSE),0))</f>
        <v>0</v>
      </c>
      <c r="G2455" s="891"/>
      <c r="H2455" s="890" t="str">
        <f t="shared" si="228"/>
        <v/>
      </c>
      <c r="I2455" s="983"/>
      <c r="J2455" s="923"/>
      <c r="K2455" s="922"/>
      <c r="L2455" s="922"/>
      <c r="M2455" s="922"/>
      <c r="N2455" s="924"/>
      <c r="O2455" s="926"/>
      <c r="P2455" s="926"/>
      <c r="Q2455" s="926"/>
      <c r="R2455" s="926"/>
      <c r="S2455" s="926"/>
      <c r="T2455" s="926"/>
      <c r="U2455" s="926"/>
      <c r="V2455" s="926"/>
      <c r="W2455" s="926"/>
      <c r="X2455" s="926"/>
      <c r="Y2455" s="926"/>
      <c r="Z2455" s="926"/>
      <c r="AA2455" s="926"/>
      <c r="AB2455" s="926"/>
      <c r="AC2455" s="926"/>
      <c r="AD2455" s="926"/>
      <c r="AE2455" s="926"/>
    </row>
    <row r="2456" spans="1:31" ht="15" hidden="1" customHeight="1" thickBot="1" x14ac:dyDescent="0.25">
      <c r="A2456" s="1032" t="str">
        <f t="shared" si="226"/>
        <v>Insert Room Name First</v>
      </c>
      <c r="B2456" s="938"/>
      <c r="C2456" s="891"/>
      <c r="D2456" s="891"/>
      <c r="E2456" s="984">
        <f t="shared" si="227"/>
        <v>0</v>
      </c>
      <c r="F2456" s="890">
        <f>IF(A2456="Insert Room Name First",0,ROUND(E2456/VLOOKUP(A2456,'Teaching Areas'!$A$2:$B$15,2,FALSE),0))</f>
        <v>0</v>
      </c>
      <c r="G2456" s="891"/>
      <c r="H2456" s="890" t="str">
        <f t="shared" si="228"/>
        <v/>
      </c>
      <c r="I2456" s="983"/>
      <c r="J2456" s="923"/>
      <c r="K2456" s="922"/>
      <c r="L2456" s="922"/>
      <c r="M2456" s="922"/>
      <c r="N2456" s="924"/>
      <c r="O2456" s="926"/>
      <c r="P2456" s="926"/>
      <c r="Q2456" s="926"/>
      <c r="R2456" s="926"/>
      <c r="S2456" s="926"/>
      <c r="T2456" s="926"/>
      <c r="U2456" s="926"/>
      <c r="V2456" s="926"/>
      <c r="W2456" s="926"/>
      <c r="X2456" s="926"/>
      <c r="Y2456" s="926"/>
      <c r="Z2456" s="926"/>
      <c r="AA2456" s="926"/>
      <c r="AB2456" s="926"/>
      <c r="AC2456" s="926"/>
      <c r="AD2456" s="926"/>
      <c r="AE2456" s="926"/>
    </row>
    <row r="2457" spans="1:31" ht="15" hidden="1" customHeight="1" thickBot="1" x14ac:dyDescent="0.25">
      <c r="A2457" s="1032" t="str">
        <f t="shared" si="226"/>
        <v>Insert Room Name First</v>
      </c>
      <c r="B2457" s="938"/>
      <c r="C2457" s="891"/>
      <c r="D2457" s="891"/>
      <c r="E2457" s="984">
        <f t="shared" si="227"/>
        <v>0</v>
      </c>
      <c r="F2457" s="890">
        <f>IF(A2457="Insert Room Name First",0,ROUND(E2457/VLOOKUP(A2457,'Teaching Areas'!$A$2:$B$15,2,FALSE),0))</f>
        <v>0</v>
      </c>
      <c r="G2457" s="891"/>
      <c r="H2457" s="890" t="str">
        <f t="shared" si="228"/>
        <v/>
      </c>
      <c r="I2457" s="983"/>
      <c r="J2457" s="923"/>
      <c r="K2457" s="922"/>
      <c r="L2457" s="922"/>
      <c r="M2457" s="922"/>
      <c r="N2457" s="924"/>
      <c r="O2457" s="926"/>
      <c r="P2457" s="926"/>
      <c r="Q2457" s="926"/>
      <c r="R2457" s="926"/>
      <c r="S2457" s="926"/>
      <c r="T2457" s="926"/>
      <c r="U2457" s="926"/>
      <c r="V2457" s="926"/>
      <c r="W2457" s="926"/>
      <c r="X2457" s="926"/>
      <c r="Y2457" s="926"/>
      <c r="Z2457" s="926"/>
      <c r="AA2457" s="926"/>
      <c r="AB2457" s="926"/>
      <c r="AC2457" s="926"/>
      <c r="AD2457" s="926"/>
      <c r="AE2457" s="926"/>
    </row>
    <row r="2458" spans="1:31" ht="15" hidden="1" customHeight="1" thickBot="1" x14ac:dyDescent="0.25">
      <c r="A2458" s="1032" t="str">
        <f t="shared" si="226"/>
        <v>Insert Room Name First</v>
      </c>
      <c r="B2458" s="938"/>
      <c r="C2458" s="891"/>
      <c r="D2458" s="891"/>
      <c r="E2458" s="984">
        <f t="shared" si="227"/>
        <v>0</v>
      </c>
      <c r="F2458" s="890">
        <f>IF(A2458="Insert Room Name First",0,ROUND(E2458/VLOOKUP(A2458,'Teaching Areas'!$A$2:$B$15,2,FALSE),0))</f>
        <v>0</v>
      </c>
      <c r="G2458" s="891"/>
      <c r="H2458" s="890" t="str">
        <f t="shared" si="228"/>
        <v/>
      </c>
      <c r="I2458" s="983"/>
      <c r="J2458" s="923"/>
      <c r="K2458" s="922"/>
      <c r="L2458" s="922"/>
      <c r="M2458" s="922"/>
      <c r="N2458" s="924"/>
      <c r="O2458" s="926"/>
      <c r="P2458" s="926"/>
      <c r="Q2458" s="926"/>
      <c r="R2458" s="926"/>
      <c r="S2458" s="926"/>
      <c r="T2458" s="926"/>
      <c r="U2458" s="926"/>
      <c r="V2458" s="926"/>
      <c r="W2458" s="926"/>
      <c r="X2458" s="926"/>
      <c r="Y2458" s="926"/>
      <c r="Z2458" s="926"/>
      <c r="AA2458" s="926"/>
      <c r="AB2458" s="926"/>
      <c r="AC2458" s="926"/>
      <c r="AD2458" s="926"/>
      <c r="AE2458" s="926"/>
    </row>
    <row r="2459" spans="1:31" ht="15" hidden="1" customHeight="1" thickBot="1" x14ac:dyDescent="0.25">
      <c r="A2459" s="1032" t="str">
        <f t="shared" si="226"/>
        <v>Insert Room Name First</v>
      </c>
      <c r="B2459" s="938"/>
      <c r="C2459" s="891"/>
      <c r="D2459" s="891"/>
      <c r="E2459" s="984">
        <f t="shared" si="227"/>
        <v>0</v>
      </c>
      <c r="F2459" s="890">
        <f>IF(A2459="Insert Room Name First",0,ROUND(E2459/VLOOKUP(A2459,'Teaching Areas'!$A$2:$B$15,2,FALSE),0))</f>
        <v>0</v>
      </c>
      <c r="G2459" s="891"/>
      <c r="H2459" s="890" t="str">
        <f t="shared" si="228"/>
        <v/>
      </c>
      <c r="I2459" s="983"/>
      <c r="J2459" s="923"/>
      <c r="K2459" s="922"/>
      <c r="L2459" s="922"/>
      <c r="M2459" s="922"/>
      <c r="N2459" s="924"/>
      <c r="O2459" s="926"/>
      <c r="P2459" s="926"/>
      <c r="Q2459" s="926"/>
      <c r="R2459" s="926"/>
      <c r="S2459" s="926"/>
      <c r="T2459" s="926"/>
      <c r="U2459" s="926"/>
      <c r="V2459" s="926"/>
      <c r="W2459" s="926"/>
      <c r="X2459" s="926"/>
      <c r="Y2459" s="926"/>
      <c r="Z2459" s="926"/>
      <c r="AA2459" s="926"/>
      <c r="AB2459" s="926"/>
      <c r="AC2459" s="926"/>
      <c r="AD2459" s="926"/>
      <c r="AE2459" s="926"/>
    </row>
    <row r="2460" spans="1:31" ht="15" hidden="1" customHeight="1" thickBot="1" x14ac:dyDescent="0.25">
      <c r="A2460" s="1032" t="str">
        <f t="shared" si="226"/>
        <v>Insert Room Name First</v>
      </c>
      <c r="B2460" s="939"/>
      <c r="C2460" s="891"/>
      <c r="D2460" s="891"/>
      <c r="E2460" s="984">
        <f t="shared" si="227"/>
        <v>0</v>
      </c>
      <c r="F2460" s="890">
        <f>IF(A2460="Insert Room Name First",0,ROUND(E2460/VLOOKUP(A2460,'Teaching Areas'!$A$2:$B$15,2,FALSE),0))</f>
        <v>0</v>
      </c>
      <c r="G2460" s="892"/>
      <c r="H2460" s="890" t="str">
        <f t="shared" si="228"/>
        <v/>
      </c>
      <c r="I2460" s="985"/>
      <c r="J2460" s="923"/>
      <c r="K2460" s="922"/>
      <c r="L2460" s="922"/>
      <c r="M2460" s="922"/>
      <c r="N2460" s="924"/>
      <c r="O2460" s="926"/>
      <c r="P2460" s="926"/>
      <c r="Q2460" s="926"/>
      <c r="R2460" s="926"/>
      <c r="S2460" s="926"/>
      <c r="T2460" s="926"/>
      <c r="U2460" s="926"/>
      <c r="V2460" s="926"/>
      <c r="W2460" s="926"/>
      <c r="X2460" s="926"/>
      <c r="Y2460" s="926"/>
      <c r="Z2460" s="926"/>
      <c r="AA2460" s="926"/>
      <c r="AB2460" s="926"/>
      <c r="AC2460" s="926"/>
      <c r="AD2460" s="926"/>
      <c r="AE2460" s="926"/>
    </row>
    <row r="2461" spans="1:31" ht="15" hidden="1" customHeight="1" thickBot="1" x14ac:dyDescent="0.25">
      <c r="A2461" s="1032" t="str">
        <f t="shared" si="226"/>
        <v>Insert Room Name First</v>
      </c>
      <c r="B2461" s="939"/>
      <c r="C2461" s="891"/>
      <c r="D2461" s="891"/>
      <c r="E2461" s="984">
        <f t="shared" si="227"/>
        <v>0</v>
      </c>
      <c r="F2461" s="890">
        <f>IF(A2461="Insert Room Name First",0,ROUND(E2461/VLOOKUP(A2461,'Teaching Areas'!$A$2:$B$15,2,FALSE),0))</f>
        <v>0</v>
      </c>
      <c r="G2461" s="892"/>
      <c r="H2461" s="890" t="str">
        <f t="shared" si="228"/>
        <v/>
      </c>
      <c r="I2461" s="985"/>
      <c r="J2461" s="923"/>
      <c r="K2461" s="922"/>
      <c r="L2461" s="922"/>
      <c r="M2461" s="922"/>
      <c r="N2461" s="924"/>
      <c r="O2461" s="926"/>
      <c r="P2461" s="926"/>
      <c r="Q2461" s="926"/>
      <c r="R2461" s="926"/>
      <c r="S2461" s="926"/>
      <c r="T2461" s="926"/>
      <c r="U2461" s="926"/>
      <c r="V2461" s="926"/>
      <c r="W2461" s="926"/>
      <c r="X2461" s="926"/>
      <c r="Y2461" s="926"/>
      <c r="Z2461" s="926"/>
      <c r="AA2461" s="926"/>
      <c r="AB2461" s="926"/>
      <c r="AC2461" s="926"/>
      <c r="AD2461" s="926"/>
      <c r="AE2461" s="926"/>
    </row>
    <row r="2462" spans="1:31" ht="15" hidden="1" customHeight="1" thickBot="1" x14ac:dyDescent="0.25">
      <c r="A2462" s="1032" t="str">
        <f t="shared" si="226"/>
        <v>Insert Room Name First</v>
      </c>
      <c r="B2462" s="938"/>
      <c r="C2462" s="891"/>
      <c r="D2462" s="891"/>
      <c r="E2462" s="984">
        <f t="shared" si="227"/>
        <v>0</v>
      </c>
      <c r="F2462" s="890">
        <f>IF(A2462="Insert Room Name First",0,ROUND(E2462/VLOOKUP(A2462,'Teaching Areas'!$A$2:$B$15,2,FALSE),0))</f>
        <v>0</v>
      </c>
      <c r="G2462" s="891"/>
      <c r="H2462" s="890" t="str">
        <f t="shared" si="228"/>
        <v/>
      </c>
      <c r="I2462" s="983"/>
      <c r="J2462" s="923"/>
      <c r="K2462" s="922"/>
      <c r="L2462" s="922"/>
      <c r="M2462" s="922"/>
      <c r="N2462" s="924"/>
      <c r="O2462" s="926"/>
      <c r="P2462" s="926"/>
      <c r="Q2462" s="926"/>
      <c r="R2462" s="926"/>
      <c r="S2462" s="926"/>
      <c r="T2462" s="926"/>
      <c r="U2462" s="926"/>
      <c r="V2462" s="926"/>
      <c r="W2462" s="926"/>
      <c r="X2462" s="926"/>
      <c r="Y2462" s="926"/>
      <c r="Z2462" s="926"/>
      <c r="AA2462" s="926"/>
      <c r="AB2462" s="926"/>
      <c r="AC2462" s="926"/>
      <c r="AD2462" s="926"/>
      <c r="AE2462" s="926"/>
    </row>
    <row r="2463" spans="1:31" ht="15" hidden="1" customHeight="1" thickBot="1" x14ac:dyDescent="0.25">
      <c r="A2463" s="1032" t="str">
        <f t="shared" si="226"/>
        <v>Insert Room Name First</v>
      </c>
      <c r="B2463" s="938"/>
      <c r="C2463" s="891"/>
      <c r="D2463" s="891"/>
      <c r="E2463" s="984">
        <f t="shared" si="227"/>
        <v>0</v>
      </c>
      <c r="F2463" s="890">
        <f>IF(A2463="Insert Room Name First",0,ROUND(E2463/VLOOKUP(A2463,'Teaching Areas'!$A$2:$B$15,2,FALSE),0))</f>
        <v>0</v>
      </c>
      <c r="G2463" s="891"/>
      <c r="H2463" s="890" t="str">
        <f t="shared" si="228"/>
        <v/>
      </c>
      <c r="I2463" s="983"/>
      <c r="J2463" s="923"/>
      <c r="K2463" s="922"/>
      <c r="L2463" s="922"/>
      <c r="M2463" s="922"/>
      <c r="N2463" s="924"/>
      <c r="O2463" s="926"/>
      <c r="P2463" s="926"/>
      <c r="Q2463" s="926"/>
      <c r="R2463" s="926"/>
      <c r="S2463" s="926"/>
      <c r="T2463" s="926"/>
      <c r="U2463" s="926"/>
      <c r="V2463" s="926"/>
      <c r="W2463" s="926"/>
      <c r="X2463" s="926"/>
      <c r="Y2463" s="926"/>
      <c r="Z2463" s="926"/>
      <c r="AA2463" s="926"/>
      <c r="AB2463" s="926"/>
      <c r="AC2463" s="926"/>
      <c r="AD2463" s="926"/>
      <c r="AE2463" s="926"/>
    </row>
    <row r="2464" spans="1:31" ht="15" hidden="1" customHeight="1" thickBot="1" x14ac:dyDescent="0.25">
      <c r="A2464" s="1032" t="str">
        <f t="shared" si="226"/>
        <v>Insert Room Name First</v>
      </c>
      <c r="B2464" s="938"/>
      <c r="C2464" s="891"/>
      <c r="D2464" s="891"/>
      <c r="E2464" s="984">
        <f t="shared" si="227"/>
        <v>0</v>
      </c>
      <c r="F2464" s="890">
        <f>IF(A2464="Insert Room Name First",0,ROUND(E2464/VLOOKUP(A2464,'Teaching Areas'!$A$2:$B$15,2,FALSE),0))</f>
        <v>0</v>
      </c>
      <c r="G2464" s="891"/>
      <c r="H2464" s="890" t="str">
        <f t="shared" si="228"/>
        <v/>
      </c>
      <c r="I2464" s="983"/>
      <c r="J2464" s="923"/>
      <c r="K2464" s="922"/>
      <c r="L2464" s="922"/>
      <c r="M2464" s="922"/>
      <c r="N2464" s="924"/>
      <c r="O2464" s="926"/>
      <c r="P2464" s="926"/>
      <c r="Q2464" s="926"/>
      <c r="R2464" s="926"/>
      <c r="S2464" s="926"/>
      <c r="T2464" s="926"/>
      <c r="U2464" s="926"/>
      <c r="V2464" s="926"/>
      <c r="W2464" s="926"/>
      <c r="X2464" s="926"/>
      <c r="Y2464" s="926"/>
      <c r="Z2464" s="926"/>
      <c r="AA2464" s="926"/>
      <c r="AB2464" s="926"/>
      <c r="AC2464" s="926"/>
      <c r="AD2464" s="926"/>
      <c r="AE2464" s="926"/>
    </row>
    <row r="2465" spans="1:31" ht="15" hidden="1" customHeight="1" thickBot="1" x14ac:dyDescent="0.25">
      <c r="A2465" s="1032" t="str">
        <f t="shared" si="226"/>
        <v>Insert Room Name First</v>
      </c>
      <c r="B2465" s="938"/>
      <c r="C2465" s="891"/>
      <c r="D2465" s="891"/>
      <c r="E2465" s="984">
        <f t="shared" si="227"/>
        <v>0</v>
      </c>
      <c r="F2465" s="890">
        <f>IF(A2465="Insert Room Name First",0,ROUND(E2465/VLOOKUP(A2465,'Teaching Areas'!$A$2:$B$15,2,FALSE),0))</f>
        <v>0</v>
      </c>
      <c r="G2465" s="891"/>
      <c r="H2465" s="890" t="str">
        <f t="shared" si="228"/>
        <v/>
      </c>
      <c r="I2465" s="983"/>
      <c r="J2465" s="923"/>
      <c r="K2465" s="922"/>
      <c r="L2465" s="922"/>
      <c r="M2465" s="922"/>
      <c r="N2465" s="924"/>
      <c r="O2465" s="926"/>
      <c r="P2465" s="926"/>
      <c r="Q2465" s="926"/>
      <c r="R2465" s="926"/>
      <c r="S2465" s="926"/>
      <c r="T2465" s="926"/>
      <c r="U2465" s="926"/>
      <c r="V2465" s="926"/>
      <c r="W2465" s="926"/>
      <c r="X2465" s="926"/>
      <c r="Y2465" s="926"/>
      <c r="Z2465" s="926"/>
      <c r="AA2465" s="926"/>
      <c r="AB2465" s="926"/>
      <c r="AC2465" s="926"/>
      <c r="AD2465" s="926"/>
      <c r="AE2465" s="926"/>
    </row>
    <row r="2466" spans="1:31" ht="15" hidden="1" customHeight="1" thickBot="1" x14ac:dyDescent="0.25">
      <c r="A2466" s="1032" t="str">
        <f t="shared" si="226"/>
        <v>Insert Room Name First</v>
      </c>
      <c r="B2466" s="938"/>
      <c r="C2466" s="891"/>
      <c r="D2466" s="891"/>
      <c r="E2466" s="984">
        <f t="shared" si="227"/>
        <v>0</v>
      </c>
      <c r="F2466" s="890">
        <f>IF(A2466="Insert Room Name First",0,ROUND(E2466/VLOOKUP(A2466,'Teaching Areas'!$A$2:$B$15,2,FALSE),0))</f>
        <v>0</v>
      </c>
      <c r="G2466" s="891"/>
      <c r="H2466" s="890" t="str">
        <f t="shared" si="228"/>
        <v/>
      </c>
      <c r="I2466" s="983"/>
      <c r="J2466" s="923"/>
      <c r="K2466" s="922"/>
      <c r="L2466" s="922"/>
      <c r="M2466" s="922"/>
      <c r="N2466" s="924"/>
      <c r="O2466" s="926"/>
      <c r="P2466" s="926"/>
      <c r="Q2466" s="926"/>
      <c r="R2466" s="926"/>
      <c r="S2466" s="926"/>
      <c r="T2466" s="926"/>
      <c r="U2466" s="926"/>
      <c r="V2466" s="926"/>
      <c r="W2466" s="926"/>
      <c r="X2466" s="926"/>
      <c r="Y2466" s="926"/>
      <c r="Z2466" s="926"/>
      <c r="AA2466" s="926"/>
      <c r="AB2466" s="926"/>
      <c r="AC2466" s="926"/>
      <c r="AD2466" s="926"/>
      <c r="AE2466" s="926"/>
    </row>
    <row r="2467" spans="1:31" ht="15" hidden="1" customHeight="1" thickBot="1" x14ac:dyDescent="0.25">
      <c r="A2467" s="1032" t="str">
        <f t="shared" si="226"/>
        <v>Insert Room Name First</v>
      </c>
      <c r="B2467" s="938"/>
      <c r="C2467" s="891"/>
      <c r="D2467" s="891"/>
      <c r="E2467" s="984">
        <f t="shared" si="227"/>
        <v>0</v>
      </c>
      <c r="F2467" s="890">
        <f>IF(A2467="Insert Room Name First",0,ROUND(E2467/VLOOKUP(A2467,'Teaching Areas'!$A$2:$B$15,2,FALSE),0))</f>
        <v>0</v>
      </c>
      <c r="G2467" s="891"/>
      <c r="H2467" s="890" t="str">
        <f t="shared" si="228"/>
        <v/>
      </c>
      <c r="I2467" s="983"/>
      <c r="J2467" s="923"/>
      <c r="K2467" s="922"/>
      <c r="L2467" s="922"/>
      <c r="M2467" s="922"/>
      <c r="N2467" s="924"/>
      <c r="O2467" s="926"/>
      <c r="P2467" s="926"/>
      <c r="Q2467" s="926"/>
      <c r="R2467" s="926"/>
      <c r="S2467" s="926"/>
      <c r="T2467" s="926"/>
      <c r="U2467" s="926"/>
      <c r="V2467" s="926"/>
      <c r="W2467" s="926"/>
      <c r="X2467" s="926"/>
      <c r="Y2467" s="926"/>
      <c r="Z2467" s="926"/>
      <c r="AA2467" s="926"/>
      <c r="AB2467" s="926"/>
      <c r="AC2467" s="926"/>
      <c r="AD2467" s="926"/>
      <c r="AE2467" s="926"/>
    </row>
    <row r="2468" spans="1:31" ht="15" hidden="1" customHeight="1" thickBot="1" x14ac:dyDescent="0.25">
      <c r="A2468" s="1032" t="str">
        <f t="shared" ref="A2468:A2502" si="229">IF(B2468=0,"Insert Room Name First","Class Room")</f>
        <v>Insert Room Name First</v>
      </c>
      <c r="B2468" s="938"/>
      <c r="C2468" s="891"/>
      <c r="D2468" s="891"/>
      <c r="E2468" s="984">
        <f t="shared" si="227"/>
        <v>0</v>
      </c>
      <c r="F2468" s="890">
        <f>IF(A2468="Insert Room Name First",0,ROUND(E2468/VLOOKUP(A2468,'Teaching Areas'!$A$2:$B$15,2,FALSE),0))</f>
        <v>0</v>
      </c>
      <c r="G2468" s="891"/>
      <c r="H2468" s="890" t="str">
        <f t="shared" si="228"/>
        <v/>
      </c>
      <c r="I2468" s="983"/>
      <c r="J2468" s="923"/>
      <c r="K2468" s="922"/>
      <c r="L2468" s="922"/>
      <c r="M2468" s="922"/>
      <c r="N2468" s="924"/>
      <c r="O2468" s="926"/>
      <c r="P2468" s="926"/>
      <c r="Q2468" s="926"/>
      <c r="R2468" s="926"/>
      <c r="S2468" s="926"/>
      <c r="T2468" s="926"/>
      <c r="U2468" s="926"/>
      <c r="V2468" s="926"/>
      <c r="W2468" s="926"/>
      <c r="X2468" s="926"/>
      <c r="Y2468" s="926"/>
      <c r="Z2468" s="926"/>
      <c r="AA2468" s="926"/>
      <c r="AB2468" s="926"/>
      <c r="AC2468" s="926"/>
      <c r="AD2468" s="926"/>
      <c r="AE2468" s="926"/>
    </row>
    <row r="2469" spans="1:31" ht="15" hidden="1" customHeight="1" thickBot="1" x14ac:dyDescent="0.25">
      <c r="A2469" s="1032" t="str">
        <f t="shared" si="229"/>
        <v>Insert Room Name First</v>
      </c>
      <c r="B2469" s="938"/>
      <c r="C2469" s="891"/>
      <c r="D2469" s="891"/>
      <c r="E2469" s="984">
        <f t="shared" si="227"/>
        <v>0</v>
      </c>
      <c r="F2469" s="890">
        <f>IF(A2469="Insert Room Name First",0,ROUND(E2469/VLOOKUP(A2469,'Teaching Areas'!$A$2:$B$15,2,FALSE),0))</f>
        <v>0</v>
      </c>
      <c r="G2469" s="891"/>
      <c r="H2469" s="890" t="str">
        <f t="shared" si="228"/>
        <v/>
      </c>
      <c r="I2469" s="983"/>
      <c r="J2469" s="923"/>
      <c r="K2469" s="922"/>
      <c r="L2469" s="922"/>
      <c r="M2469" s="922"/>
      <c r="N2469" s="924"/>
      <c r="O2469" s="926"/>
      <c r="P2469" s="926"/>
      <c r="Q2469" s="926"/>
      <c r="R2469" s="926"/>
      <c r="S2469" s="926"/>
      <c r="T2469" s="926"/>
      <c r="U2469" s="926"/>
      <c r="V2469" s="926"/>
      <c r="W2469" s="926"/>
      <c r="X2469" s="926"/>
      <c r="Y2469" s="926"/>
      <c r="Z2469" s="926"/>
      <c r="AA2469" s="926"/>
      <c r="AB2469" s="926"/>
      <c r="AC2469" s="926"/>
      <c r="AD2469" s="926"/>
      <c r="AE2469" s="926"/>
    </row>
    <row r="2470" spans="1:31" ht="15" hidden="1" customHeight="1" thickBot="1" x14ac:dyDescent="0.25">
      <c r="A2470" s="1032" t="str">
        <f t="shared" si="229"/>
        <v>Insert Room Name First</v>
      </c>
      <c r="B2470" s="938"/>
      <c r="C2470" s="891"/>
      <c r="D2470" s="891"/>
      <c r="E2470" s="984">
        <f t="shared" si="227"/>
        <v>0</v>
      </c>
      <c r="F2470" s="890">
        <f>IF(A2470="Insert Room Name First",0,ROUND(E2470/VLOOKUP(A2470,'Teaching Areas'!$A$2:$B$15,2,FALSE),0))</f>
        <v>0</v>
      </c>
      <c r="G2470" s="891"/>
      <c r="H2470" s="890" t="str">
        <f t="shared" si="228"/>
        <v/>
      </c>
      <c r="I2470" s="983"/>
      <c r="J2470" s="923"/>
      <c r="K2470" s="922"/>
      <c r="L2470" s="922"/>
      <c r="M2470" s="922"/>
      <c r="N2470" s="924"/>
      <c r="O2470" s="926"/>
      <c r="P2470" s="926"/>
      <c r="Q2470" s="926"/>
      <c r="R2470" s="926"/>
      <c r="S2470" s="926"/>
      <c r="T2470" s="926"/>
      <c r="U2470" s="926"/>
      <c r="V2470" s="926"/>
      <c r="W2470" s="926"/>
      <c r="X2470" s="926"/>
      <c r="Y2470" s="926"/>
      <c r="Z2470" s="926"/>
      <c r="AA2470" s="926"/>
      <c r="AB2470" s="926"/>
      <c r="AC2470" s="926"/>
      <c r="AD2470" s="926"/>
      <c r="AE2470" s="926"/>
    </row>
    <row r="2471" spans="1:31" ht="15" hidden="1" customHeight="1" thickBot="1" x14ac:dyDescent="0.25">
      <c r="A2471" s="1032" t="str">
        <f t="shared" si="229"/>
        <v>Insert Room Name First</v>
      </c>
      <c r="B2471" s="938"/>
      <c r="C2471" s="891"/>
      <c r="D2471" s="891"/>
      <c r="E2471" s="984">
        <f t="shared" si="227"/>
        <v>0</v>
      </c>
      <c r="F2471" s="890">
        <f>IF(A2471="Insert Room Name First",0,ROUND(E2471/VLOOKUP(A2471,'Teaching Areas'!$A$2:$B$15,2,FALSE),0))</f>
        <v>0</v>
      </c>
      <c r="G2471" s="891"/>
      <c r="H2471" s="890" t="str">
        <f t="shared" si="228"/>
        <v/>
      </c>
      <c r="I2471" s="983"/>
      <c r="J2471" s="923"/>
      <c r="K2471" s="922"/>
      <c r="L2471" s="922"/>
      <c r="M2471" s="922"/>
      <c r="N2471" s="924"/>
      <c r="O2471" s="926"/>
      <c r="P2471" s="926"/>
      <c r="Q2471" s="926"/>
      <c r="R2471" s="926"/>
      <c r="S2471" s="926"/>
      <c r="T2471" s="926"/>
      <c r="U2471" s="926"/>
      <c r="V2471" s="926"/>
      <c r="W2471" s="926"/>
      <c r="X2471" s="926"/>
      <c r="Y2471" s="926"/>
      <c r="Z2471" s="926"/>
      <c r="AA2471" s="926"/>
      <c r="AB2471" s="926"/>
      <c r="AC2471" s="926"/>
      <c r="AD2471" s="926"/>
      <c r="AE2471" s="926"/>
    </row>
    <row r="2472" spans="1:31" ht="15" hidden="1" customHeight="1" thickBot="1" x14ac:dyDescent="0.25">
      <c r="A2472" s="1032" t="str">
        <f t="shared" si="229"/>
        <v>Insert Room Name First</v>
      </c>
      <c r="B2472" s="938"/>
      <c r="C2472" s="891"/>
      <c r="D2472" s="891"/>
      <c r="E2472" s="984">
        <f t="shared" si="227"/>
        <v>0</v>
      </c>
      <c r="F2472" s="890">
        <f>IF(A2472="Insert Room Name First",0,ROUND(E2472/VLOOKUP(A2472,'Teaching Areas'!$A$2:$B$15,2,FALSE),0))</f>
        <v>0</v>
      </c>
      <c r="G2472" s="891"/>
      <c r="H2472" s="890" t="str">
        <f t="shared" si="228"/>
        <v/>
      </c>
      <c r="I2472" s="983"/>
      <c r="J2472" s="923"/>
      <c r="K2472" s="922"/>
      <c r="L2472" s="922"/>
      <c r="M2472" s="922"/>
      <c r="N2472" s="924"/>
      <c r="O2472" s="926"/>
      <c r="P2472" s="926"/>
      <c r="Q2472" s="926"/>
      <c r="R2472" s="926"/>
      <c r="S2472" s="926"/>
      <c r="T2472" s="926"/>
      <c r="U2472" s="926"/>
      <c r="V2472" s="926"/>
      <c r="W2472" s="926"/>
      <c r="X2472" s="926"/>
      <c r="Y2472" s="926"/>
      <c r="Z2472" s="926"/>
      <c r="AA2472" s="926"/>
      <c r="AB2472" s="926"/>
      <c r="AC2472" s="926"/>
      <c r="AD2472" s="926"/>
      <c r="AE2472" s="926"/>
    </row>
    <row r="2473" spans="1:31" ht="15" hidden="1" customHeight="1" thickBot="1" x14ac:dyDescent="0.25">
      <c r="A2473" s="1032" t="str">
        <f t="shared" si="229"/>
        <v>Insert Room Name First</v>
      </c>
      <c r="B2473" s="938"/>
      <c r="C2473" s="891"/>
      <c r="D2473" s="891"/>
      <c r="E2473" s="984">
        <f t="shared" si="227"/>
        <v>0</v>
      </c>
      <c r="F2473" s="890">
        <f>IF(A2473="Insert Room Name First",0,ROUND(E2473/VLOOKUP(A2473,'Teaching Areas'!$A$2:$B$15,2,FALSE),0))</f>
        <v>0</v>
      </c>
      <c r="G2473" s="891"/>
      <c r="H2473" s="890" t="str">
        <f t="shared" si="228"/>
        <v/>
      </c>
      <c r="I2473" s="983"/>
      <c r="J2473" s="923"/>
      <c r="K2473" s="922"/>
      <c r="L2473" s="922"/>
      <c r="M2473" s="922"/>
      <c r="N2473" s="924"/>
      <c r="O2473" s="926"/>
      <c r="P2473" s="926"/>
      <c r="Q2473" s="926"/>
      <c r="R2473" s="926"/>
      <c r="S2473" s="926"/>
      <c r="T2473" s="926"/>
      <c r="U2473" s="926"/>
      <c r="V2473" s="926"/>
      <c r="W2473" s="926"/>
      <c r="X2473" s="926"/>
      <c r="Y2473" s="926"/>
      <c r="Z2473" s="926"/>
      <c r="AA2473" s="926"/>
      <c r="AB2473" s="926"/>
      <c r="AC2473" s="926"/>
      <c r="AD2473" s="926"/>
      <c r="AE2473" s="926"/>
    </row>
    <row r="2474" spans="1:31" ht="15" hidden="1" customHeight="1" thickBot="1" x14ac:dyDescent="0.25">
      <c r="A2474" s="1032" t="str">
        <f t="shared" si="229"/>
        <v>Insert Room Name First</v>
      </c>
      <c r="B2474" s="938"/>
      <c r="C2474" s="891"/>
      <c r="D2474" s="891"/>
      <c r="E2474" s="984">
        <f t="shared" si="227"/>
        <v>0</v>
      </c>
      <c r="F2474" s="890">
        <f>IF(A2474="Insert Room Name First",0,ROUND(E2474/VLOOKUP(A2474,'Teaching Areas'!$A$2:$B$15,2,FALSE),0))</f>
        <v>0</v>
      </c>
      <c r="G2474" s="891"/>
      <c r="H2474" s="890" t="str">
        <f t="shared" si="228"/>
        <v/>
      </c>
      <c r="I2474" s="983"/>
      <c r="J2474" s="923"/>
      <c r="K2474" s="922"/>
      <c r="L2474" s="922"/>
      <c r="M2474" s="922"/>
      <c r="N2474" s="924"/>
      <c r="O2474" s="926"/>
      <c r="P2474" s="926"/>
      <c r="Q2474" s="926"/>
      <c r="R2474" s="926"/>
      <c r="S2474" s="926"/>
      <c r="T2474" s="926"/>
      <c r="U2474" s="926"/>
      <c r="V2474" s="926"/>
      <c r="W2474" s="926"/>
      <c r="X2474" s="926"/>
      <c r="Y2474" s="926"/>
      <c r="Z2474" s="926"/>
      <c r="AA2474" s="926"/>
      <c r="AB2474" s="926"/>
      <c r="AC2474" s="926"/>
      <c r="AD2474" s="926"/>
      <c r="AE2474" s="926"/>
    </row>
    <row r="2475" spans="1:31" ht="15" hidden="1" customHeight="1" thickBot="1" x14ac:dyDescent="0.25">
      <c r="A2475" s="1032" t="str">
        <f t="shared" si="229"/>
        <v>Insert Room Name First</v>
      </c>
      <c r="B2475" s="938"/>
      <c r="C2475" s="891"/>
      <c r="D2475" s="891"/>
      <c r="E2475" s="984">
        <f t="shared" si="227"/>
        <v>0</v>
      </c>
      <c r="F2475" s="890">
        <f>IF(A2475="Insert Room Name First",0,ROUND(E2475/VLOOKUP(A2475,'Teaching Areas'!$A$2:$B$15,2,FALSE),0))</f>
        <v>0</v>
      </c>
      <c r="G2475" s="891"/>
      <c r="H2475" s="890" t="str">
        <f t="shared" si="228"/>
        <v/>
      </c>
      <c r="I2475" s="983"/>
      <c r="J2475" s="923"/>
      <c r="K2475" s="922"/>
      <c r="L2475" s="922"/>
      <c r="M2475" s="922"/>
      <c r="N2475" s="924"/>
      <c r="O2475" s="926"/>
      <c r="P2475" s="926"/>
      <c r="Q2475" s="926"/>
      <c r="R2475" s="926"/>
      <c r="S2475" s="926"/>
      <c r="T2475" s="926"/>
      <c r="U2475" s="926"/>
      <c r="V2475" s="926"/>
      <c r="W2475" s="926"/>
      <c r="X2475" s="926"/>
      <c r="Y2475" s="926"/>
      <c r="Z2475" s="926"/>
      <c r="AA2475" s="926"/>
      <c r="AB2475" s="926"/>
      <c r="AC2475" s="926"/>
      <c r="AD2475" s="926"/>
      <c r="AE2475" s="926"/>
    </row>
    <row r="2476" spans="1:31" ht="15" hidden="1" customHeight="1" thickBot="1" x14ac:dyDescent="0.25">
      <c r="A2476" s="1032" t="str">
        <f t="shared" si="229"/>
        <v>Insert Room Name First</v>
      </c>
      <c r="B2476" s="938"/>
      <c r="C2476" s="891"/>
      <c r="D2476" s="891"/>
      <c r="E2476" s="984">
        <f t="shared" si="227"/>
        <v>0</v>
      </c>
      <c r="F2476" s="890">
        <f>IF(A2476="Insert Room Name First",0,ROUND(E2476/VLOOKUP(A2476,'Teaching Areas'!$A$2:$B$15,2,FALSE),0))</f>
        <v>0</v>
      </c>
      <c r="G2476" s="891"/>
      <c r="H2476" s="890" t="str">
        <f t="shared" si="228"/>
        <v/>
      </c>
      <c r="I2476" s="983"/>
      <c r="J2476" s="923"/>
      <c r="K2476" s="922"/>
      <c r="L2476" s="922"/>
      <c r="M2476" s="922"/>
      <c r="N2476" s="924"/>
      <c r="O2476" s="926"/>
      <c r="P2476" s="926"/>
      <c r="Q2476" s="926"/>
      <c r="R2476" s="926"/>
      <c r="S2476" s="926"/>
      <c r="T2476" s="926"/>
      <c r="U2476" s="926"/>
      <c r="V2476" s="926"/>
      <c r="W2476" s="926"/>
      <c r="X2476" s="926"/>
      <c r="Y2476" s="926"/>
      <c r="Z2476" s="926"/>
      <c r="AA2476" s="926"/>
      <c r="AB2476" s="926"/>
      <c r="AC2476" s="926"/>
      <c r="AD2476" s="926"/>
      <c r="AE2476" s="926"/>
    </row>
    <row r="2477" spans="1:31" ht="15" hidden="1" customHeight="1" thickBot="1" x14ac:dyDescent="0.25">
      <c r="A2477" s="1032" t="str">
        <f t="shared" si="229"/>
        <v>Insert Room Name First</v>
      </c>
      <c r="B2477" s="938"/>
      <c r="C2477" s="891"/>
      <c r="D2477" s="891"/>
      <c r="E2477" s="984">
        <f t="shared" si="227"/>
        <v>0</v>
      </c>
      <c r="F2477" s="890">
        <f>IF(A2477="Insert Room Name First",0,ROUND(E2477/VLOOKUP(A2477,'Teaching Areas'!$A$2:$B$15,2,FALSE),0))</f>
        <v>0</v>
      </c>
      <c r="G2477" s="891"/>
      <c r="H2477" s="890" t="str">
        <f t="shared" si="228"/>
        <v/>
      </c>
      <c r="I2477" s="983"/>
      <c r="J2477" s="923"/>
      <c r="K2477" s="922"/>
      <c r="L2477" s="922"/>
      <c r="M2477" s="922"/>
      <c r="N2477" s="924"/>
      <c r="O2477" s="926"/>
      <c r="P2477" s="926"/>
      <c r="Q2477" s="926"/>
      <c r="R2477" s="926"/>
      <c r="S2477" s="926"/>
      <c r="T2477" s="926"/>
      <c r="U2477" s="926"/>
      <c r="V2477" s="926"/>
      <c r="W2477" s="926"/>
      <c r="X2477" s="926"/>
      <c r="Y2477" s="926"/>
      <c r="Z2477" s="926"/>
      <c r="AA2477" s="926"/>
      <c r="AB2477" s="926"/>
      <c r="AC2477" s="926"/>
      <c r="AD2477" s="926"/>
      <c r="AE2477" s="926"/>
    </row>
    <row r="2478" spans="1:31" ht="15" hidden="1" customHeight="1" thickBot="1" x14ac:dyDescent="0.25">
      <c r="A2478" s="1032" t="str">
        <f t="shared" si="229"/>
        <v>Insert Room Name First</v>
      </c>
      <c r="B2478" s="938"/>
      <c r="C2478" s="891"/>
      <c r="D2478" s="891"/>
      <c r="E2478" s="984">
        <f t="shared" si="227"/>
        <v>0</v>
      </c>
      <c r="F2478" s="890">
        <f>IF(A2478="Insert Room Name First",0,ROUND(E2478/VLOOKUP(A2478,'Teaching Areas'!$A$2:$B$15,2,FALSE),0))</f>
        <v>0</v>
      </c>
      <c r="G2478" s="891"/>
      <c r="H2478" s="890" t="str">
        <f t="shared" si="228"/>
        <v/>
      </c>
      <c r="I2478" s="983"/>
      <c r="J2478" s="923"/>
      <c r="K2478" s="922"/>
      <c r="L2478" s="922"/>
      <c r="M2478" s="922"/>
      <c r="N2478" s="924"/>
      <c r="O2478" s="926"/>
      <c r="P2478" s="926"/>
      <c r="Q2478" s="926"/>
      <c r="R2478" s="926"/>
      <c r="S2478" s="926"/>
      <c r="T2478" s="926"/>
      <c r="U2478" s="926"/>
      <c r="V2478" s="926"/>
      <c r="W2478" s="926"/>
      <c r="X2478" s="926"/>
      <c r="Y2478" s="926"/>
      <c r="Z2478" s="926"/>
      <c r="AA2478" s="926"/>
      <c r="AB2478" s="926"/>
      <c r="AC2478" s="926"/>
      <c r="AD2478" s="926"/>
      <c r="AE2478" s="926"/>
    </row>
    <row r="2479" spans="1:31" ht="15" hidden="1" customHeight="1" thickBot="1" x14ac:dyDescent="0.25">
      <c r="A2479" s="1032" t="str">
        <f t="shared" si="229"/>
        <v>Insert Room Name First</v>
      </c>
      <c r="B2479" s="938"/>
      <c r="C2479" s="891"/>
      <c r="D2479" s="891"/>
      <c r="E2479" s="984">
        <f t="shared" si="227"/>
        <v>0</v>
      </c>
      <c r="F2479" s="890">
        <f>IF(A2479="Insert Room Name First",0,ROUND(E2479/VLOOKUP(A2479,'Teaching Areas'!$A$2:$B$15,2,FALSE),0))</f>
        <v>0</v>
      </c>
      <c r="G2479" s="891"/>
      <c r="H2479" s="890" t="str">
        <f t="shared" si="228"/>
        <v/>
      </c>
      <c r="I2479" s="983"/>
      <c r="J2479" s="923"/>
      <c r="K2479" s="922"/>
      <c r="L2479" s="922"/>
      <c r="M2479" s="922"/>
      <c r="N2479" s="924"/>
      <c r="O2479" s="926"/>
      <c r="P2479" s="926"/>
      <c r="Q2479" s="926"/>
      <c r="R2479" s="926"/>
      <c r="S2479" s="926"/>
      <c r="T2479" s="926"/>
      <c r="U2479" s="926"/>
      <c r="V2479" s="926"/>
      <c r="W2479" s="926"/>
      <c r="X2479" s="926"/>
      <c r="Y2479" s="926"/>
      <c r="Z2479" s="926"/>
      <c r="AA2479" s="926"/>
      <c r="AB2479" s="926"/>
      <c r="AC2479" s="926"/>
      <c r="AD2479" s="926"/>
      <c r="AE2479" s="926"/>
    </row>
    <row r="2480" spans="1:31" ht="15" hidden="1" customHeight="1" thickBot="1" x14ac:dyDescent="0.25">
      <c r="A2480" s="1032" t="str">
        <f t="shared" si="229"/>
        <v>Insert Room Name First</v>
      </c>
      <c r="B2480" s="939"/>
      <c r="C2480" s="891"/>
      <c r="D2480" s="891"/>
      <c r="E2480" s="984">
        <f t="shared" si="227"/>
        <v>0</v>
      </c>
      <c r="F2480" s="890">
        <f>IF(A2480="Insert Room Name First",0,ROUND(E2480/VLOOKUP(A2480,'Teaching Areas'!$A$2:$B$15,2,FALSE),0))</f>
        <v>0</v>
      </c>
      <c r="G2480" s="892"/>
      <c r="H2480" s="890" t="str">
        <f t="shared" si="228"/>
        <v/>
      </c>
      <c r="I2480" s="985"/>
      <c r="J2480" s="923"/>
      <c r="K2480" s="922"/>
      <c r="L2480" s="922"/>
      <c r="M2480" s="922"/>
      <c r="N2480" s="924"/>
      <c r="O2480" s="926"/>
      <c r="P2480" s="926"/>
      <c r="Q2480" s="926"/>
      <c r="R2480" s="926"/>
      <c r="S2480" s="926"/>
      <c r="T2480" s="926"/>
      <c r="U2480" s="926"/>
      <c r="V2480" s="926"/>
      <c r="W2480" s="926"/>
      <c r="X2480" s="926"/>
      <c r="Y2480" s="926"/>
      <c r="Z2480" s="926"/>
      <c r="AA2480" s="926"/>
      <c r="AB2480" s="926"/>
      <c r="AC2480" s="926"/>
      <c r="AD2480" s="926"/>
      <c r="AE2480" s="926"/>
    </row>
    <row r="2481" spans="1:31" ht="15" hidden="1" customHeight="1" thickBot="1" x14ac:dyDescent="0.25">
      <c r="A2481" s="1032" t="str">
        <f t="shared" si="229"/>
        <v>Insert Room Name First</v>
      </c>
      <c r="B2481" s="939"/>
      <c r="C2481" s="891"/>
      <c r="D2481" s="891"/>
      <c r="E2481" s="984">
        <f t="shared" si="227"/>
        <v>0</v>
      </c>
      <c r="F2481" s="890">
        <f>IF(A2481="Insert Room Name First",0,ROUND(E2481/VLOOKUP(A2481,'Teaching Areas'!$A$2:$B$15,2,FALSE),0))</f>
        <v>0</v>
      </c>
      <c r="G2481" s="892"/>
      <c r="H2481" s="890" t="str">
        <f t="shared" si="228"/>
        <v/>
      </c>
      <c r="I2481" s="985"/>
      <c r="J2481" s="923"/>
      <c r="K2481" s="922"/>
      <c r="L2481" s="922"/>
      <c r="M2481" s="922"/>
      <c r="N2481" s="924"/>
      <c r="O2481" s="926"/>
      <c r="P2481" s="926"/>
      <c r="Q2481" s="926"/>
      <c r="R2481" s="926"/>
      <c r="S2481" s="926"/>
      <c r="T2481" s="926"/>
      <c r="U2481" s="926"/>
      <c r="V2481" s="926"/>
      <c r="W2481" s="926"/>
      <c r="X2481" s="926"/>
      <c r="Y2481" s="926"/>
      <c r="Z2481" s="926"/>
      <c r="AA2481" s="926"/>
      <c r="AB2481" s="926"/>
      <c r="AC2481" s="926"/>
      <c r="AD2481" s="926"/>
      <c r="AE2481" s="926"/>
    </row>
    <row r="2482" spans="1:31" ht="15" hidden="1" customHeight="1" thickBot="1" x14ac:dyDescent="0.25">
      <c r="A2482" s="1032" t="str">
        <f t="shared" si="229"/>
        <v>Insert Room Name First</v>
      </c>
      <c r="B2482" s="938"/>
      <c r="C2482" s="891"/>
      <c r="D2482" s="891"/>
      <c r="E2482" s="984">
        <f t="shared" si="227"/>
        <v>0</v>
      </c>
      <c r="F2482" s="890">
        <f>IF(A2482="Insert Room Name First",0,ROUND(E2482/VLOOKUP(A2482,'Teaching Areas'!$A$2:$B$15,2,FALSE),0))</f>
        <v>0</v>
      </c>
      <c r="G2482" s="891"/>
      <c r="H2482" s="890" t="str">
        <f t="shared" si="228"/>
        <v/>
      </c>
      <c r="I2482" s="983"/>
      <c r="J2482" s="923"/>
      <c r="K2482" s="922"/>
      <c r="L2482" s="922"/>
      <c r="M2482" s="922"/>
      <c r="N2482" s="924"/>
      <c r="O2482" s="926"/>
      <c r="P2482" s="926"/>
      <c r="Q2482" s="926"/>
      <c r="R2482" s="926"/>
      <c r="S2482" s="926"/>
      <c r="T2482" s="926"/>
      <c r="U2482" s="926"/>
      <c r="V2482" s="926"/>
      <c r="W2482" s="926"/>
      <c r="X2482" s="926"/>
      <c r="Y2482" s="926"/>
      <c r="Z2482" s="926"/>
      <c r="AA2482" s="926"/>
      <c r="AB2482" s="926"/>
      <c r="AC2482" s="926"/>
      <c r="AD2482" s="926"/>
      <c r="AE2482" s="926"/>
    </row>
    <row r="2483" spans="1:31" ht="15" hidden="1" customHeight="1" thickBot="1" x14ac:dyDescent="0.25">
      <c r="A2483" s="1032" t="str">
        <f t="shared" si="229"/>
        <v>Insert Room Name First</v>
      </c>
      <c r="B2483" s="938"/>
      <c r="C2483" s="891"/>
      <c r="D2483" s="891"/>
      <c r="E2483" s="984">
        <f t="shared" si="227"/>
        <v>0</v>
      </c>
      <c r="F2483" s="890">
        <f>IF(A2483="Insert Room Name First",0,ROUND(E2483/VLOOKUP(A2483,'Teaching Areas'!$A$2:$B$15,2,FALSE),0))</f>
        <v>0</v>
      </c>
      <c r="G2483" s="891"/>
      <c r="H2483" s="890" t="str">
        <f t="shared" si="228"/>
        <v/>
      </c>
      <c r="I2483" s="983"/>
      <c r="J2483" s="923"/>
      <c r="K2483" s="922"/>
      <c r="L2483" s="922"/>
      <c r="M2483" s="922"/>
      <c r="N2483" s="924"/>
      <c r="O2483" s="926"/>
      <c r="P2483" s="926"/>
      <c r="Q2483" s="926"/>
      <c r="R2483" s="926"/>
      <c r="S2483" s="926"/>
      <c r="T2483" s="926"/>
      <c r="U2483" s="926"/>
      <c r="V2483" s="926"/>
      <c r="W2483" s="926"/>
      <c r="X2483" s="926"/>
      <c r="Y2483" s="926"/>
      <c r="Z2483" s="926"/>
      <c r="AA2483" s="926"/>
      <c r="AB2483" s="926"/>
      <c r="AC2483" s="926"/>
      <c r="AD2483" s="926"/>
      <c r="AE2483" s="926"/>
    </row>
    <row r="2484" spans="1:31" ht="15" hidden="1" customHeight="1" thickBot="1" x14ac:dyDescent="0.25">
      <c r="A2484" s="1032" t="str">
        <f t="shared" si="229"/>
        <v>Insert Room Name First</v>
      </c>
      <c r="B2484" s="938"/>
      <c r="C2484" s="891"/>
      <c r="D2484" s="891"/>
      <c r="E2484" s="984">
        <f t="shared" si="227"/>
        <v>0</v>
      </c>
      <c r="F2484" s="890">
        <f>IF(A2484="Insert Room Name First",0,ROUND(E2484/VLOOKUP(A2484,'Teaching Areas'!$A$2:$B$15,2,FALSE),0))</f>
        <v>0</v>
      </c>
      <c r="G2484" s="891"/>
      <c r="H2484" s="890" t="str">
        <f t="shared" si="228"/>
        <v/>
      </c>
      <c r="I2484" s="983"/>
      <c r="J2484" s="923"/>
      <c r="K2484" s="922"/>
      <c r="L2484" s="922"/>
      <c r="M2484" s="922"/>
      <c r="N2484" s="924"/>
      <c r="O2484" s="926"/>
      <c r="P2484" s="926"/>
      <c r="Q2484" s="926"/>
      <c r="R2484" s="926"/>
      <c r="S2484" s="926"/>
      <c r="T2484" s="926"/>
      <c r="U2484" s="926"/>
      <c r="V2484" s="926"/>
      <c r="W2484" s="926"/>
      <c r="X2484" s="926"/>
      <c r="Y2484" s="926"/>
      <c r="Z2484" s="926"/>
      <c r="AA2484" s="926"/>
      <c r="AB2484" s="926"/>
      <c r="AC2484" s="926"/>
      <c r="AD2484" s="926"/>
      <c r="AE2484" s="926"/>
    </row>
    <row r="2485" spans="1:31" ht="15" hidden="1" customHeight="1" thickBot="1" x14ac:dyDescent="0.25">
      <c r="A2485" s="1032" t="str">
        <f t="shared" si="229"/>
        <v>Insert Room Name First</v>
      </c>
      <c r="B2485" s="938"/>
      <c r="C2485" s="891"/>
      <c r="D2485" s="891"/>
      <c r="E2485" s="984">
        <f t="shared" si="227"/>
        <v>0</v>
      </c>
      <c r="F2485" s="890">
        <f>IF(A2485="Insert Room Name First",0,ROUND(E2485/VLOOKUP(A2485,'Teaching Areas'!$A$2:$B$15,2,FALSE),0))</f>
        <v>0</v>
      </c>
      <c r="G2485" s="891"/>
      <c r="H2485" s="890" t="str">
        <f t="shared" si="228"/>
        <v/>
      </c>
      <c r="I2485" s="983"/>
      <c r="J2485" s="923"/>
      <c r="K2485" s="922"/>
      <c r="L2485" s="922"/>
      <c r="M2485" s="922"/>
      <c r="N2485" s="924"/>
      <c r="O2485" s="926"/>
      <c r="P2485" s="926"/>
      <c r="Q2485" s="926"/>
      <c r="R2485" s="926"/>
      <c r="S2485" s="926"/>
      <c r="T2485" s="926"/>
      <c r="U2485" s="926"/>
      <c r="V2485" s="926"/>
      <c r="W2485" s="926"/>
      <c r="X2485" s="926"/>
      <c r="Y2485" s="926"/>
      <c r="Z2485" s="926"/>
      <c r="AA2485" s="926"/>
      <c r="AB2485" s="926"/>
      <c r="AC2485" s="926"/>
      <c r="AD2485" s="926"/>
      <c r="AE2485" s="926"/>
    </row>
    <row r="2486" spans="1:31" ht="15" hidden="1" customHeight="1" thickBot="1" x14ac:dyDescent="0.25">
      <c r="A2486" s="1032" t="str">
        <f t="shared" si="229"/>
        <v>Insert Room Name First</v>
      </c>
      <c r="B2486" s="938"/>
      <c r="C2486" s="891"/>
      <c r="D2486" s="891"/>
      <c r="E2486" s="984">
        <f t="shared" si="227"/>
        <v>0</v>
      </c>
      <c r="F2486" s="890">
        <f>IF(A2486="Insert Room Name First",0,ROUND(E2486/VLOOKUP(A2486,'Teaching Areas'!$A$2:$B$15,2,FALSE),0))</f>
        <v>0</v>
      </c>
      <c r="G2486" s="891"/>
      <c r="H2486" s="890" t="str">
        <f t="shared" si="228"/>
        <v/>
      </c>
      <c r="I2486" s="983"/>
      <c r="J2486" s="923"/>
      <c r="K2486" s="922"/>
      <c r="L2486" s="922"/>
      <c r="M2486" s="922"/>
      <c r="N2486" s="924"/>
      <c r="O2486" s="926"/>
      <c r="P2486" s="926"/>
      <c r="Q2486" s="926"/>
      <c r="R2486" s="926"/>
      <c r="S2486" s="926"/>
      <c r="T2486" s="926"/>
      <c r="U2486" s="926"/>
      <c r="V2486" s="926"/>
      <c r="W2486" s="926"/>
      <c r="X2486" s="926"/>
      <c r="Y2486" s="926"/>
      <c r="Z2486" s="926"/>
      <c r="AA2486" s="926"/>
      <c r="AB2486" s="926"/>
      <c r="AC2486" s="926"/>
      <c r="AD2486" s="926"/>
      <c r="AE2486" s="926"/>
    </row>
    <row r="2487" spans="1:31" ht="15" hidden="1" customHeight="1" thickBot="1" x14ac:dyDescent="0.25">
      <c r="A2487" s="1032" t="str">
        <f t="shared" si="229"/>
        <v>Insert Room Name First</v>
      </c>
      <c r="B2487" s="938"/>
      <c r="C2487" s="891"/>
      <c r="D2487" s="891"/>
      <c r="E2487" s="984">
        <f t="shared" si="227"/>
        <v>0</v>
      </c>
      <c r="F2487" s="890">
        <f>IF(A2487="Insert Room Name First",0,ROUND(E2487/VLOOKUP(A2487,'Teaching Areas'!$A$2:$B$15,2,FALSE),0))</f>
        <v>0</v>
      </c>
      <c r="G2487" s="891"/>
      <c r="H2487" s="890" t="str">
        <f t="shared" si="228"/>
        <v/>
      </c>
      <c r="I2487" s="983"/>
      <c r="J2487" s="923"/>
      <c r="K2487" s="922"/>
      <c r="L2487" s="922"/>
      <c r="M2487" s="922"/>
      <c r="N2487" s="924"/>
      <c r="O2487" s="926"/>
      <c r="P2487" s="926"/>
      <c r="Q2487" s="926"/>
      <c r="R2487" s="926"/>
      <c r="S2487" s="926"/>
      <c r="T2487" s="926"/>
      <c r="U2487" s="926"/>
      <c r="V2487" s="926"/>
      <c r="W2487" s="926"/>
      <c r="X2487" s="926"/>
      <c r="Y2487" s="926"/>
      <c r="Z2487" s="926"/>
      <c r="AA2487" s="926"/>
      <c r="AB2487" s="926"/>
      <c r="AC2487" s="926"/>
      <c r="AD2487" s="926"/>
      <c r="AE2487" s="926"/>
    </row>
    <row r="2488" spans="1:31" ht="15" hidden="1" customHeight="1" thickBot="1" x14ac:dyDescent="0.25">
      <c r="A2488" s="1032" t="str">
        <f t="shared" si="229"/>
        <v>Insert Room Name First</v>
      </c>
      <c r="B2488" s="938"/>
      <c r="C2488" s="891"/>
      <c r="D2488" s="891"/>
      <c r="E2488" s="984">
        <f t="shared" si="227"/>
        <v>0</v>
      </c>
      <c r="F2488" s="890">
        <f>IF(A2488="Insert Room Name First",0,ROUND(E2488/VLOOKUP(A2488,'Teaching Areas'!$A$2:$B$15,2,FALSE),0))</f>
        <v>0</v>
      </c>
      <c r="G2488" s="891"/>
      <c r="H2488" s="890" t="str">
        <f t="shared" si="228"/>
        <v/>
      </c>
      <c r="I2488" s="983"/>
      <c r="J2488" s="923"/>
      <c r="K2488" s="922"/>
      <c r="L2488" s="922"/>
      <c r="M2488" s="922"/>
      <c r="N2488" s="924"/>
      <c r="O2488" s="926"/>
      <c r="P2488" s="926"/>
      <c r="Q2488" s="926"/>
      <c r="R2488" s="926"/>
      <c r="S2488" s="926"/>
      <c r="T2488" s="926"/>
      <c r="U2488" s="926"/>
      <c r="V2488" s="926"/>
      <c r="W2488" s="926"/>
      <c r="X2488" s="926"/>
      <c r="Y2488" s="926"/>
      <c r="Z2488" s="926"/>
      <c r="AA2488" s="926"/>
      <c r="AB2488" s="926"/>
      <c r="AC2488" s="926"/>
      <c r="AD2488" s="926"/>
      <c r="AE2488" s="926"/>
    </row>
    <row r="2489" spans="1:31" ht="15" hidden="1" customHeight="1" thickBot="1" x14ac:dyDescent="0.25">
      <c r="A2489" s="1032" t="str">
        <f t="shared" si="229"/>
        <v>Insert Room Name First</v>
      </c>
      <c r="B2489" s="938"/>
      <c r="C2489" s="891"/>
      <c r="D2489" s="891"/>
      <c r="E2489" s="984">
        <f t="shared" si="227"/>
        <v>0</v>
      </c>
      <c r="F2489" s="890">
        <f>IF(A2489="Insert Room Name First",0,ROUND(E2489/VLOOKUP(A2489,'Teaching Areas'!$A$2:$B$15,2,FALSE),0))</f>
        <v>0</v>
      </c>
      <c r="G2489" s="891"/>
      <c r="H2489" s="890" t="str">
        <f t="shared" si="228"/>
        <v/>
      </c>
      <c r="I2489" s="983"/>
      <c r="J2489" s="923"/>
      <c r="K2489" s="922"/>
      <c r="L2489" s="922"/>
      <c r="M2489" s="922"/>
      <c r="N2489" s="924"/>
      <c r="O2489" s="926"/>
      <c r="P2489" s="926"/>
      <c r="Q2489" s="926"/>
      <c r="R2489" s="926"/>
      <c r="S2489" s="926"/>
      <c r="T2489" s="926"/>
      <c r="U2489" s="926"/>
      <c r="V2489" s="926"/>
      <c r="W2489" s="926"/>
      <c r="X2489" s="926"/>
      <c r="Y2489" s="926"/>
      <c r="Z2489" s="926"/>
      <c r="AA2489" s="926"/>
      <c r="AB2489" s="926"/>
      <c r="AC2489" s="926"/>
      <c r="AD2489" s="926"/>
      <c r="AE2489" s="926"/>
    </row>
    <row r="2490" spans="1:31" ht="15" hidden="1" customHeight="1" thickBot="1" x14ac:dyDescent="0.25">
      <c r="A2490" s="1032" t="str">
        <f t="shared" si="229"/>
        <v>Insert Room Name First</v>
      </c>
      <c r="B2490" s="938"/>
      <c r="C2490" s="891"/>
      <c r="D2490" s="891"/>
      <c r="E2490" s="984">
        <f t="shared" si="227"/>
        <v>0</v>
      </c>
      <c r="F2490" s="890">
        <f>IF(A2490="Insert Room Name First",0,ROUND(E2490/VLOOKUP(A2490,'Teaching Areas'!$A$2:$B$15,2,FALSE),0))</f>
        <v>0</v>
      </c>
      <c r="G2490" s="891"/>
      <c r="H2490" s="890" t="str">
        <f t="shared" si="228"/>
        <v/>
      </c>
      <c r="I2490" s="983"/>
      <c r="J2490" s="923"/>
      <c r="K2490" s="922"/>
      <c r="L2490" s="922"/>
      <c r="M2490" s="922"/>
      <c r="N2490" s="924"/>
      <c r="O2490" s="926"/>
      <c r="P2490" s="926"/>
      <c r="Q2490" s="926"/>
      <c r="R2490" s="926"/>
      <c r="S2490" s="926"/>
      <c r="T2490" s="926"/>
      <c r="U2490" s="926"/>
      <c r="V2490" s="926"/>
      <c r="W2490" s="926"/>
      <c r="X2490" s="926"/>
      <c r="Y2490" s="926"/>
      <c r="Z2490" s="926"/>
      <c r="AA2490" s="926"/>
      <c r="AB2490" s="926"/>
      <c r="AC2490" s="926"/>
      <c r="AD2490" s="926"/>
      <c r="AE2490" s="926"/>
    </row>
    <row r="2491" spans="1:31" ht="15" hidden="1" customHeight="1" thickBot="1" x14ac:dyDescent="0.25">
      <c r="A2491" s="1032" t="str">
        <f t="shared" si="229"/>
        <v>Insert Room Name First</v>
      </c>
      <c r="B2491" s="938"/>
      <c r="C2491" s="891"/>
      <c r="D2491" s="891"/>
      <c r="E2491" s="984">
        <f t="shared" si="227"/>
        <v>0</v>
      </c>
      <c r="F2491" s="890">
        <f>IF(A2491="Insert Room Name First",0,ROUND(E2491/VLOOKUP(A2491,'Teaching Areas'!$A$2:$B$15,2,FALSE),0))</f>
        <v>0</v>
      </c>
      <c r="G2491" s="891"/>
      <c r="H2491" s="890" t="str">
        <f t="shared" si="228"/>
        <v/>
      </c>
      <c r="I2491" s="983"/>
      <c r="J2491" s="923"/>
      <c r="K2491" s="922"/>
      <c r="L2491" s="922"/>
      <c r="M2491" s="922"/>
      <c r="N2491" s="924"/>
      <c r="O2491" s="926"/>
      <c r="P2491" s="926"/>
      <c r="Q2491" s="926"/>
      <c r="R2491" s="926"/>
      <c r="S2491" s="926"/>
      <c r="T2491" s="926"/>
      <c r="U2491" s="926"/>
      <c r="V2491" s="926"/>
      <c r="W2491" s="926"/>
      <c r="X2491" s="926"/>
      <c r="Y2491" s="926"/>
      <c r="Z2491" s="926"/>
      <c r="AA2491" s="926"/>
      <c r="AB2491" s="926"/>
      <c r="AC2491" s="926"/>
      <c r="AD2491" s="926"/>
      <c r="AE2491" s="926"/>
    </row>
    <row r="2492" spans="1:31" ht="15" hidden="1" customHeight="1" thickBot="1" x14ac:dyDescent="0.25">
      <c r="A2492" s="1032" t="str">
        <f t="shared" si="229"/>
        <v>Insert Room Name First</v>
      </c>
      <c r="B2492" s="938"/>
      <c r="C2492" s="891"/>
      <c r="D2492" s="891"/>
      <c r="E2492" s="984">
        <f t="shared" si="227"/>
        <v>0</v>
      </c>
      <c r="F2492" s="890">
        <f>IF(A2492="Insert Room Name First",0,ROUND(E2492/VLOOKUP(A2492,'Teaching Areas'!$A$2:$B$15,2,FALSE),0))</f>
        <v>0</v>
      </c>
      <c r="G2492" s="891"/>
      <c r="H2492" s="890" t="str">
        <f t="shared" si="228"/>
        <v/>
      </c>
      <c r="I2492" s="983"/>
      <c r="J2492" s="923"/>
      <c r="K2492" s="922"/>
      <c r="L2492" s="922"/>
      <c r="M2492" s="922"/>
      <c r="N2492" s="924"/>
      <c r="O2492" s="926"/>
      <c r="P2492" s="926"/>
      <c r="Q2492" s="926"/>
      <c r="R2492" s="926"/>
      <c r="S2492" s="926"/>
      <c r="T2492" s="926"/>
      <c r="U2492" s="926"/>
      <c r="V2492" s="926"/>
      <c r="W2492" s="926"/>
      <c r="X2492" s="926"/>
      <c r="Y2492" s="926"/>
      <c r="Z2492" s="926"/>
      <c r="AA2492" s="926"/>
      <c r="AB2492" s="926"/>
      <c r="AC2492" s="926"/>
      <c r="AD2492" s="926"/>
      <c r="AE2492" s="926"/>
    </row>
    <row r="2493" spans="1:31" ht="15" hidden="1" customHeight="1" thickBot="1" x14ac:dyDescent="0.25">
      <c r="A2493" s="1032" t="str">
        <f t="shared" si="229"/>
        <v>Insert Room Name First</v>
      </c>
      <c r="B2493" s="938"/>
      <c r="C2493" s="891"/>
      <c r="D2493" s="891"/>
      <c r="E2493" s="984">
        <f t="shared" si="227"/>
        <v>0</v>
      </c>
      <c r="F2493" s="890">
        <f>IF(A2493="Insert Room Name First",0,ROUND(E2493/VLOOKUP(A2493,'Teaching Areas'!$A$2:$B$15,2,FALSE),0))</f>
        <v>0</v>
      </c>
      <c r="G2493" s="891"/>
      <c r="H2493" s="890" t="str">
        <f t="shared" si="228"/>
        <v/>
      </c>
      <c r="I2493" s="983"/>
      <c r="J2493" s="923"/>
      <c r="K2493" s="922"/>
      <c r="L2493" s="922"/>
      <c r="M2493" s="922"/>
      <c r="N2493" s="924"/>
      <c r="O2493" s="926"/>
      <c r="P2493" s="926"/>
      <c r="Q2493" s="926"/>
      <c r="R2493" s="926"/>
      <c r="S2493" s="926"/>
      <c r="T2493" s="926"/>
      <c r="U2493" s="926"/>
      <c r="V2493" s="926"/>
      <c r="W2493" s="926"/>
      <c r="X2493" s="926"/>
      <c r="Y2493" s="926"/>
      <c r="Z2493" s="926"/>
      <c r="AA2493" s="926"/>
      <c r="AB2493" s="926"/>
      <c r="AC2493" s="926"/>
      <c r="AD2493" s="926"/>
      <c r="AE2493" s="926"/>
    </row>
    <row r="2494" spans="1:31" ht="15" hidden="1" customHeight="1" thickBot="1" x14ac:dyDescent="0.25">
      <c r="A2494" s="1032" t="str">
        <f t="shared" si="229"/>
        <v>Insert Room Name First</v>
      </c>
      <c r="B2494" s="938"/>
      <c r="C2494" s="891"/>
      <c r="D2494" s="891"/>
      <c r="E2494" s="984">
        <f t="shared" si="227"/>
        <v>0</v>
      </c>
      <c r="F2494" s="890">
        <f>IF(A2494="Insert Room Name First",0,ROUND(E2494/VLOOKUP(A2494,'Teaching Areas'!$A$2:$B$15,2,FALSE),0))</f>
        <v>0</v>
      </c>
      <c r="G2494" s="891"/>
      <c r="H2494" s="890" t="str">
        <f t="shared" si="228"/>
        <v/>
      </c>
      <c r="I2494" s="983"/>
      <c r="J2494" s="923"/>
      <c r="K2494" s="922"/>
      <c r="L2494" s="922"/>
      <c r="M2494" s="922"/>
      <c r="N2494" s="924"/>
      <c r="O2494" s="926"/>
      <c r="P2494" s="926"/>
      <c r="Q2494" s="926"/>
      <c r="R2494" s="926"/>
      <c r="S2494" s="926"/>
      <c r="T2494" s="926"/>
      <c r="U2494" s="926"/>
      <c r="V2494" s="926"/>
      <c r="W2494" s="926"/>
      <c r="X2494" s="926"/>
      <c r="Y2494" s="926"/>
      <c r="Z2494" s="926"/>
      <c r="AA2494" s="926"/>
      <c r="AB2494" s="926"/>
      <c r="AC2494" s="926"/>
      <c r="AD2494" s="926"/>
      <c r="AE2494" s="926"/>
    </row>
    <row r="2495" spans="1:31" ht="15" hidden="1" customHeight="1" thickBot="1" x14ac:dyDescent="0.25">
      <c r="A2495" s="1032" t="str">
        <f t="shared" si="229"/>
        <v>Insert Room Name First</v>
      </c>
      <c r="B2495" s="938"/>
      <c r="C2495" s="891"/>
      <c r="D2495" s="891"/>
      <c r="E2495" s="984">
        <f t="shared" si="227"/>
        <v>0</v>
      </c>
      <c r="F2495" s="890">
        <f>IF(A2495="Insert Room Name First",0,ROUND(E2495/VLOOKUP(A2495,'Teaching Areas'!$A$2:$B$15,2,FALSE),0))</f>
        <v>0</v>
      </c>
      <c r="G2495" s="891"/>
      <c r="H2495" s="890" t="str">
        <f t="shared" si="228"/>
        <v/>
      </c>
      <c r="I2495" s="983"/>
      <c r="J2495" s="923"/>
      <c r="K2495" s="922"/>
      <c r="L2495" s="922"/>
      <c r="M2495" s="922"/>
      <c r="N2495" s="924"/>
      <c r="O2495" s="926"/>
      <c r="P2495" s="926"/>
      <c r="Q2495" s="926"/>
      <c r="R2495" s="926"/>
      <c r="S2495" s="926"/>
      <c r="T2495" s="926"/>
      <c r="U2495" s="926"/>
      <c r="V2495" s="926"/>
      <c r="W2495" s="926"/>
      <c r="X2495" s="926"/>
      <c r="Y2495" s="926"/>
      <c r="Z2495" s="926"/>
      <c r="AA2495" s="926"/>
      <c r="AB2495" s="926"/>
      <c r="AC2495" s="926"/>
      <c r="AD2495" s="926"/>
      <c r="AE2495" s="926"/>
    </row>
    <row r="2496" spans="1:31" ht="15" hidden="1" customHeight="1" thickBot="1" x14ac:dyDescent="0.25">
      <c r="A2496" s="1032" t="str">
        <f t="shared" si="229"/>
        <v>Insert Room Name First</v>
      </c>
      <c r="B2496" s="938"/>
      <c r="C2496" s="891"/>
      <c r="D2496" s="891"/>
      <c r="E2496" s="984">
        <f t="shared" si="227"/>
        <v>0</v>
      </c>
      <c r="F2496" s="890">
        <f>IF(A2496="Insert Room Name First",0,ROUND(E2496/VLOOKUP(A2496,'Teaching Areas'!$A$2:$B$15,2,FALSE),0))</f>
        <v>0</v>
      </c>
      <c r="G2496" s="891"/>
      <c r="H2496" s="890" t="str">
        <f t="shared" si="228"/>
        <v/>
      </c>
      <c r="I2496" s="983"/>
      <c r="J2496" s="923"/>
      <c r="K2496" s="922"/>
      <c r="L2496" s="922"/>
      <c r="M2496" s="922"/>
      <c r="N2496" s="924"/>
      <c r="O2496" s="926"/>
      <c r="P2496" s="926"/>
      <c r="Q2496" s="926"/>
      <c r="R2496" s="926"/>
      <c r="S2496" s="926"/>
      <c r="T2496" s="926"/>
      <c r="U2496" s="926"/>
      <c r="V2496" s="926"/>
      <c r="W2496" s="926"/>
      <c r="X2496" s="926"/>
      <c r="Y2496" s="926"/>
      <c r="Z2496" s="926"/>
      <c r="AA2496" s="926"/>
      <c r="AB2496" s="926"/>
      <c r="AC2496" s="926"/>
      <c r="AD2496" s="926"/>
      <c r="AE2496" s="926"/>
    </row>
    <row r="2497" spans="1:31" ht="15" hidden="1" customHeight="1" thickBot="1" x14ac:dyDescent="0.25">
      <c r="A2497" s="1032" t="str">
        <f t="shared" si="229"/>
        <v>Insert Room Name First</v>
      </c>
      <c r="B2497" s="938"/>
      <c r="C2497" s="891"/>
      <c r="D2497" s="891"/>
      <c r="E2497" s="984">
        <f t="shared" si="227"/>
        <v>0</v>
      </c>
      <c r="F2497" s="890">
        <f>IF(A2497="Insert Room Name First",0,ROUND(E2497/VLOOKUP(A2497,'Teaching Areas'!$A$2:$B$15,2,FALSE),0))</f>
        <v>0</v>
      </c>
      <c r="G2497" s="891"/>
      <c r="H2497" s="890" t="str">
        <f t="shared" si="228"/>
        <v/>
      </c>
      <c r="I2497" s="983"/>
      <c r="J2497" s="923"/>
      <c r="K2497" s="922"/>
      <c r="L2497" s="922"/>
      <c r="M2497" s="922"/>
      <c r="N2497" s="924"/>
      <c r="O2497" s="926"/>
      <c r="P2497" s="926"/>
      <c r="Q2497" s="926"/>
      <c r="R2497" s="926"/>
      <c r="S2497" s="926"/>
      <c r="T2497" s="926"/>
      <c r="U2497" s="926"/>
      <c r="V2497" s="926"/>
      <c r="W2497" s="926"/>
      <c r="X2497" s="926"/>
      <c r="Y2497" s="926"/>
      <c r="Z2497" s="926"/>
      <c r="AA2497" s="926"/>
      <c r="AB2497" s="926"/>
      <c r="AC2497" s="926"/>
      <c r="AD2497" s="926"/>
      <c r="AE2497" s="926"/>
    </row>
    <row r="2498" spans="1:31" ht="15" hidden="1" customHeight="1" thickBot="1" x14ac:dyDescent="0.25">
      <c r="A2498" s="1032" t="str">
        <f t="shared" si="229"/>
        <v>Insert Room Name First</v>
      </c>
      <c r="B2498" s="938"/>
      <c r="C2498" s="891"/>
      <c r="D2498" s="891"/>
      <c r="E2498" s="984">
        <f t="shared" si="227"/>
        <v>0</v>
      </c>
      <c r="F2498" s="890">
        <f>IF(A2498="Insert Room Name First",0,ROUND(E2498/VLOOKUP(A2498,'Teaching Areas'!$A$2:$B$15,2,FALSE),0))</f>
        <v>0</v>
      </c>
      <c r="G2498" s="891"/>
      <c r="H2498" s="890" t="str">
        <f t="shared" si="228"/>
        <v/>
      </c>
      <c r="I2498" s="983"/>
      <c r="J2498" s="923"/>
      <c r="K2498" s="922"/>
      <c r="L2498" s="922"/>
      <c r="M2498" s="922"/>
      <c r="N2498" s="924"/>
      <c r="O2498" s="926"/>
      <c r="P2498" s="926"/>
      <c r="Q2498" s="926"/>
      <c r="R2498" s="926"/>
      <c r="S2498" s="926"/>
      <c r="T2498" s="926"/>
      <c r="U2498" s="926"/>
      <c r="V2498" s="926"/>
      <c r="W2498" s="926"/>
      <c r="X2498" s="926"/>
      <c r="Y2498" s="926"/>
      <c r="Z2498" s="926"/>
      <c r="AA2498" s="926"/>
      <c r="AB2498" s="926"/>
      <c r="AC2498" s="926"/>
      <c r="AD2498" s="926"/>
      <c r="AE2498" s="926"/>
    </row>
    <row r="2499" spans="1:31" ht="15" hidden="1" customHeight="1" thickBot="1" x14ac:dyDescent="0.25">
      <c r="A2499" s="1032" t="str">
        <f t="shared" si="229"/>
        <v>Insert Room Name First</v>
      </c>
      <c r="B2499" s="938"/>
      <c r="C2499" s="891"/>
      <c r="D2499" s="891"/>
      <c r="E2499" s="984">
        <f t="shared" si="227"/>
        <v>0</v>
      </c>
      <c r="F2499" s="890">
        <f>IF(A2499="Insert Room Name First",0,ROUND(E2499/VLOOKUP(A2499,'Teaching Areas'!$A$2:$B$15,2,FALSE),0))</f>
        <v>0</v>
      </c>
      <c r="G2499" s="891"/>
      <c r="H2499" s="890" t="str">
        <f t="shared" si="228"/>
        <v/>
      </c>
      <c r="I2499" s="983"/>
      <c r="J2499" s="923"/>
      <c r="K2499" s="922"/>
      <c r="L2499" s="922"/>
      <c r="M2499" s="922"/>
      <c r="N2499" s="924"/>
      <c r="O2499" s="926"/>
      <c r="P2499" s="926"/>
      <c r="Q2499" s="926"/>
      <c r="R2499" s="926"/>
      <c r="S2499" s="926"/>
      <c r="T2499" s="926"/>
      <c r="U2499" s="926"/>
      <c r="V2499" s="926"/>
      <c r="W2499" s="926"/>
      <c r="X2499" s="926"/>
      <c r="Y2499" s="926"/>
      <c r="Z2499" s="926"/>
      <c r="AA2499" s="926"/>
      <c r="AB2499" s="926"/>
      <c r="AC2499" s="926"/>
      <c r="AD2499" s="926"/>
      <c r="AE2499" s="926"/>
    </row>
    <row r="2500" spans="1:31" ht="15" hidden="1" customHeight="1" thickBot="1" x14ac:dyDescent="0.25">
      <c r="A2500" s="1032" t="str">
        <f t="shared" si="229"/>
        <v>Insert Room Name First</v>
      </c>
      <c r="B2500" s="939"/>
      <c r="C2500" s="891"/>
      <c r="D2500" s="891"/>
      <c r="E2500" s="984">
        <f t="shared" si="227"/>
        <v>0</v>
      </c>
      <c r="F2500" s="890">
        <f>IF(A2500="Insert Room Name First",0,ROUND(E2500/VLOOKUP(A2500,'Teaching Areas'!$A$2:$B$15,2,FALSE),0))</f>
        <v>0</v>
      </c>
      <c r="G2500" s="892"/>
      <c r="H2500" s="890" t="str">
        <f t="shared" si="228"/>
        <v/>
      </c>
      <c r="I2500" s="985"/>
      <c r="J2500" s="923"/>
      <c r="K2500" s="922"/>
      <c r="L2500" s="922"/>
      <c r="M2500" s="922"/>
      <c r="N2500" s="924"/>
      <c r="O2500" s="926"/>
      <c r="P2500" s="926"/>
      <c r="Q2500" s="926"/>
      <c r="R2500" s="926"/>
      <c r="S2500" s="926"/>
      <c r="T2500" s="926"/>
      <c r="U2500" s="926"/>
      <c r="V2500" s="926"/>
      <c r="W2500" s="926"/>
      <c r="X2500" s="926"/>
      <c r="Y2500" s="926"/>
      <c r="Z2500" s="926"/>
      <c r="AA2500" s="926"/>
      <c r="AB2500" s="926"/>
      <c r="AC2500" s="926"/>
      <c r="AD2500" s="926"/>
      <c r="AE2500" s="926"/>
    </row>
    <row r="2501" spans="1:31" ht="15" hidden="1" customHeight="1" thickBot="1" x14ac:dyDescent="0.25">
      <c r="A2501" s="1032" t="str">
        <f t="shared" si="229"/>
        <v>Insert Room Name First</v>
      </c>
      <c r="B2501" s="939"/>
      <c r="C2501" s="891"/>
      <c r="D2501" s="891"/>
      <c r="E2501" s="984">
        <f t="shared" si="227"/>
        <v>0</v>
      </c>
      <c r="F2501" s="890">
        <f>IF(A2501="Insert Room Name First",0,ROUND(E2501/VLOOKUP(A2501,'Teaching Areas'!$A$2:$B$15,2,FALSE),0))</f>
        <v>0</v>
      </c>
      <c r="G2501" s="892"/>
      <c r="H2501" s="890" t="str">
        <f t="shared" si="228"/>
        <v/>
      </c>
      <c r="I2501" s="985"/>
      <c r="J2501" s="923"/>
      <c r="K2501" s="922"/>
      <c r="L2501" s="922"/>
      <c r="M2501" s="922"/>
      <c r="N2501" s="924"/>
      <c r="O2501" s="926"/>
      <c r="P2501" s="926"/>
      <c r="Q2501" s="926"/>
      <c r="R2501" s="926"/>
      <c r="S2501" s="926"/>
      <c r="T2501" s="926"/>
      <c r="U2501" s="926"/>
      <c r="V2501" s="926"/>
      <c r="W2501" s="926"/>
      <c r="X2501" s="926"/>
      <c r="Y2501" s="926"/>
      <c r="Z2501" s="926"/>
      <c r="AA2501" s="926"/>
      <c r="AB2501" s="926"/>
      <c r="AC2501" s="926"/>
      <c r="AD2501" s="926"/>
      <c r="AE2501" s="926"/>
    </row>
    <row r="2502" spans="1:31" ht="15" customHeight="1" thickBot="1" x14ac:dyDescent="0.25">
      <c r="A2502" s="1093" t="str">
        <f t="shared" si="229"/>
        <v>Insert Room Name First</v>
      </c>
      <c r="B2502" s="940"/>
      <c r="C2502" s="930"/>
      <c r="D2502" s="930"/>
      <c r="E2502" s="987">
        <f t="shared" si="227"/>
        <v>0</v>
      </c>
      <c r="F2502" s="890">
        <f>IF(A2502="Insert Room Name First",0,ROUND(E2502/VLOOKUP(A2502,'Teaching Areas'!$A$2:$B$15,2,FALSE),0))</f>
        <v>0</v>
      </c>
      <c r="G2502" s="930"/>
      <c r="H2502" s="890" t="str">
        <f t="shared" si="228"/>
        <v/>
      </c>
      <c r="I2502" s="986"/>
      <c r="J2502" s="931"/>
      <c r="K2502" s="935"/>
      <c r="L2502" s="935"/>
      <c r="M2502" s="935"/>
      <c r="N2502" s="936"/>
      <c r="O2502" s="926"/>
      <c r="P2502" s="926"/>
      <c r="Q2502" s="926"/>
      <c r="R2502" s="926"/>
      <c r="S2502" s="926"/>
      <c r="T2502" s="926"/>
      <c r="U2502" s="926"/>
      <c r="V2502" s="926"/>
      <c r="W2502" s="926"/>
      <c r="X2502" s="926"/>
      <c r="Y2502" s="926"/>
      <c r="Z2502" s="926"/>
      <c r="AA2502" s="926"/>
      <c r="AB2502" s="926"/>
      <c r="AC2502" s="926"/>
      <c r="AD2502" s="926"/>
      <c r="AE2502" s="926"/>
    </row>
    <row r="2503" spans="1:31" ht="18" customHeight="1" thickBot="1" x14ac:dyDescent="0.25">
      <c r="A2503" s="1094" t="s">
        <v>939</v>
      </c>
      <c r="B2503" s="1095">
        <f>COUNTA(B2403:B2502)</f>
        <v>0</v>
      </c>
      <c r="C2503" s="947"/>
      <c r="D2503" s="948" t="s">
        <v>4</v>
      </c>
      <c r="E2503" s="140">
        <f>SUM(E2403:E2502)</f>
        <v>0</v>
      </c>
      <c r="F2503" s="141">
        <f>SUM(F2403:F2502)</f>
        <v>0</v>
      </c>
      <c r="G2503" s="141">
        <f>SUM(G2403:G2502)</f>
        <v>0</v>
      </c>
      <c r="H2503" s="204">
        <f>SUM(H2403:H2502)</f>
        <v>0</v>
      </c>
      <c r="I2503" s="957" t="s">
        <v>838</v>
      </c>
      <c r="J2503" s="84">
        <f>IF(SUM(J2403:J2502)=0,0,AVERAGE(J2403:J2502))</f>
        <v>0</v>
      </c>
      <c r="K2503" s="85">
        <f t="shared" ref="K2503:N2503" si="230">IF(SUM(K2403:K2502)=0,0,AVERAGE(K2403:K2502))</f>
        <v>0</v>
      </c>
      <c r="L2503" s="85">
        <f t="shared" si="230"/>
        <v>0</v>
      </c>
      <c r="M2503" s="85">
        <f t="shared" si="230"/>
        <v>0</v>
      </c>
      <c r="N2503" s="86">
        <f t="shared" si="230"/>
        <v>0</v>
      </c>
      <c r="O2503" s="926"/>
      <c r="P2503" s="926"/>
      <c r="Q2503" s="926"/>
      <c r="R2503" s="926"/>
      <c r="S2503" s="926"/>
      <c r="T2503" s="926"/>
      <c r="U2503" s="926"/>
      <c r="V2503" s="926"/>
      <c r="W2503" s="926"/>
      <c r="X2503" s="926"/>
      <c r="Y2503" s="926"/>
      <c r="Z2503" s="926"/>
      <c r="AA2503" s="926"/>
      <c r="AB2503" s="926"/>
      <c r="AC2503" s="926"/>
      <c r="AD2503" s="926"/>
      <c r="AE2503" s="926"/>
    </row>
    <row r="2504" spans="1:31" ht="12" customHeight="1" thickBot="1" x14ac:dyDescent="0.25">
      <c r="A2504" s="941"/>
      <c r="B2504" s="932"/>
      <c r="C2504" s="932"/>
      <c r="D2504" s="932"/>
      <c r="E2504" s="932"/>
      <c r="F2504" s="932"/>
      <c r="G2504" s="932"/>
      <c r="H2504" s="932"/>
      <c r="I2504" s="932"/>
      <c r="J2504" s="926"/>
      <c r="K2504" s="926"/>
      <c r="L2504" s="926"/>
      <c r="M2504" s="926"/>
      <c r="N2504" s="934"/>
      <c r="O2504" s="926"/>
      <c r="P2504" s="926"/>
      <c r="Q2504" s="926"/>
      <c r="R2504" s="926"/>
      <c r="S2504" s="926"/>
      <c r="T2504" s="926"/>
      <c r="U2504" s="926"/>
      <c r="V2504" s="926"/>
      <c r="W2504" s="926"/>
      <c r="X2504" s="926"/>
      <c r="Y2504" s="926"/>
      <c r="Z2504" s="926"/>
      <c r="AA2504" s="926"/>
      <c r="AB2504" s="926"/>
      <c r="AC2504" s="926"/>
      <c r="AD2504" s="926"/>
      <c r="AE2504" s="926"/>
    </row>
    <row r="2505" spans="1:31" ht="24" customHeight="1" x14ac:dyDescent="0.2">
      <c r="A2505" s="933" t="s">
        <v>685</v>
      </c>
      <c r="B2505" s="1287" t="s">
        <v>934</v>
      </c>
      <c r="C2505" s="1287"/>
      <c r="D2505" s="1287"/>
      <c r="E2505" s="1287"/>
      <c r="F2505" s="1287"/>
      <c r="G2505" s="1287"/>
      <c r="H2505" s="1287"/>
      <c r="I2505" s="1287"/>
      <c r="J2505" s="1287"/>
      <c r="K2505" s="1287"/>
      <c r="L2505" s="1287"/>
      <c r="M2505" s="1288"/>
      <c r="N2505" s="1289"/>
      <c r="O2505" s="926"/>
      <c r="P2505" s="926"/>
      <c r="Q2505" s="926"/>
      <c r="R2505" s="926"/>
      <c r="S2505" s="926"/>
      <c r="T2505" s="926"/>
      <c r="U2505" s="926"/>
      <c r="V2505" s="926"/>
      <c r="W2505" s="926"/>
      <c r="X2505" s="926"/>
      <c r="Y2505" s="926"/>
      <c r="Z2505" s="926"/>
      <c r="AA2505" s="926"/>
      <c r="AB2505" s="926"/>
      <c r="AC2505" s="926"/>
      <c r="AD2505" s="926"/>
      <c r="AE2505" s="926"/>
    </row>
    <row r="2506" spans="1:31" ht="21" customHeight="1" x14ac:dyDescent="0.2">
      <c r="A2506" s="1290" t="s">
        <v>770</v>
      </c>
      <c r="B2506" s="953" t="s">
        <v>836</v>
      </c>
      <c r="C2506" s="929"/>
      <c r="D2506" s="929"/>
      <c r="E2506" s="1292" t="s">
        <v>837</v>
      </c>
      <c r="F2506" s="1292" t="s">
        <v>735</v>
      </c>
      <c r="G2506" s="1292" t="s">
        <v>926</v>
      </c>
      <c r="H2506" s="1292" t="s">
        <v>927</v>
      </c>
      <c r="I2506" s="929"/>
      <c r="J2506" s="1293" t="s">
        <v>756</v>
      </c>
      <c r="K2506" s="1293"/>
      <c r="L2506" s="1293"/>
      <c r="M2506" s="1294"/>
      <c r="N2506" s="1295"/>
      <c r="O2506" s="945"/>
      <c r="P2506" s="946"/>
      <c r="Q2506" s="926"/>
      <c r="R2506" s="926"/>
      <c r="S2506" s="926"/>
      <c r="T2506" s="926"/>
      <c r="U2506" s="926"/>
      <c r="V2506" s="926"/>
      <c r="W2506" s="926"/>
      <c r="X2506" s="926"/>
      <c r="Y2506" s="926"/>
      <c r="Z2506" s="926"/>
      <c r="AA2506" s="926"/>
      <c r="AB2506" s="926"/>
      <c r="AC2506" s="926"/>
      <c r="AD2506" s="926"/>
      <c r="AE2506" s="926"/>
    </row>
    <row r="2507" spans="1:31" ht="30" customHeight="1" thickBot="1" x14ac:dyDescent="0.25">
      <c r="A2507" s="1291"/>
      <c r="B2507" s="952" t="s">
        <v>835</v>
      </c>
      <c r="C2507" s="928" t="s">
        <v>737</v>
      </c>
      <c r="D2507" s="928" t="s">
        <v>738</v>
      </c>
      <c r="E2507" s="1280"/>
      <c r="F2507" s="1280"/>
      <c r="G2507" s="1280"/>
      <c r="H2507" s="1280"/>
      <c r="I2507" s="928" t="s">
        <v>736</v>
      </c>
      <c r="J2507" s="1013" t="s">
        <v>757</v>
      </c>
      <c r="K2507" s="1013" t="s">
        <v>758</v>
      </c>
      <c r="L2507" s="1013" t="s">
        <v>759</v>
      </c>
      <c r="M2507" s="1013" t="s">
        <v>760</v>
      </c>
      <c r="N2507" s="1014" t="s">
        <v>857</v>
      </c>
      <c r="O2507" s="945"/>
      <c r="P2507" s="946"/>
      <c r="Q2507" s="926"/>
      <c r="R2507" s="926"/>
      <c r="S2507" s="926"/>
      <c r="T2507" s="926"/>
      <c r="U2507" s="926"/>
      <c r="V2507" s="926"/>
      <c r="W2507" s="926"/>
      <c r="X2507" s="926"/>
      <c r="Y2507" s="926"/>
      <c r="Z2507" s="926"/>
      <c r="AA2507" s="926"/>
      <c r="AB2507" s="926"/>
      <c r="AC2507" s="926"/>
      <c r="AD2507" s="926"/>
      <c r="AE2507" s="926"/>
    </row>
    <row r="2508" spans="1:31" ht="15" customHeight="1" x14ac:dyDescent="0.2">
      <c r="A2508" s="943"/>
      <c r="B2508" s="937"/>
      <c r="C2508" s="893"/>
      <c r="D2508" s="893"/>
      <c r="E2508" s="890">
        <f>C2508*D2508</f>
        <v>0</v>
      </c>
      <c r="F2508" s="890">
        <f>IF(A2508=0,0,ROUND(E2508/VLOOKUP(A2508,'Teaching Areas'!$A$18:$B$86,2,FALSE),0))</f>
        <v>0</v>
      </c>
      <c r="G2508" s="893"/>
      <c r="H2508" s="890" t="str">
        <f>IF(F2508=0,"",G2508-F2508)</f>
        <v/>
      </c>
      <c r="I2508" s="982"/>
      <c r="J2508" s="922"/>
      <c r="K2508" s="922"/>
      <c r="L2508" s="922"/>
      <c r="M2508" s="922"/>
      <c r="N2508" s="924"/>
      <c r="O2508" s="1096" t="str">
        <f>IF(A2508=0,"",LEFT(A2508,FIND(" ",A2508)-1))</f>
        <v/>
      </c>
      <c r="P2508" s="926"/>
      <c r="Q2508" s="926"/>
      <c r="R2508" s="926"/>
      <c r="S2508" s="926"/>
      <c r="T2508" s="926"/>
      <c r="U2508" s="926"/>
      <c r="V2508" s="926"/>
      <c r="W2508" s="926"/>
      <c r="X2508" s="926"/>
      <c r="Y2508" s="926"/>
      <c r="Z2508" s="926"/>
      <c r="AA2508" s="926"/>
      <c r="AB2508" s="926"/>
      <c r="AC2508" s="926"/>
      <c r="AD2508" s="926"/>
      <c r="AE2508" s="926"/>
    </row>
    <row r="2509" spans="1:31" ht="15" customHeight="1" x14ac:dyDescent="0.2">
      <c r="A2509" s="943"/>
      <c r="B2509" s="938"/>
      <c r="C2509" s="891"/>
      <c r="D2509" s="891"/>
      <c r="E2509" s="984">
        <f t="shared" ref="E2509:E2607" si="231">C2509*D2509</f>
        <v>0</v>
      </c>
      <c r="F2509" s="890">
        <f>IF(A2509=0,0,ROUND(E2509/VLOOKUP(A2509,'Teaching Areas'!$A$18:$B$86,2,FALSE),0))</f>
        <v>0</v>
      </c>
      <c r="G2509" s="891"/>
      <c r="H2509" s="890" t="str">
        <f t="shared" ref="H2509:H2607" si="232">IF(F2509=0,"",G2509-F2509)</f>
        <v/>
      </c>
      <c r="I2509" s="983"/>
      <c r="J2509" s="923"/>
      <c r="K2509" s="922"/>
      <c r="L2509" s="922"/>
      <c r="M2509" s="922"/>
      <c r="N2509" s="924"/>
      <c r="O2509" s="1096" t="str">
        <f t="shared" ref="O2509:O2572" si="233">IF(A2509=0,"",LEFT(A2509,FIND(" ",A2509)-1))</f>
        <v/>
      </c>
      <c r="P2509" s="926"/>
      <c r="Q2509" s="926"/>
      <c r="R2509" s="926"/>
      <c r="S2509" s="926"/>
      <c r="T2509" s="926"/>
      <c r="U2509" s="926"/>
      <c r="V2509" s="926"/>
      <c r="W2509" s="926"/>
      <c r="X2509" s="926"/>
      <c r="Y2509" s="926"/>
      <c r="Z2509" s="926"/>
      <c r="AA2509" s="926"/>
      <c r="AB2509" s="926"/>
      <c r="AC2509" s="926"/>
      <c r="AD2509" s="926"/>
      <c r="AE2509" s="926"/>
    </row>
    <row r="2510" spans="1:31" ht="15" customHeight="1" x14ac:dyDescent="0.2">
      <c r="A2510" s="943"/>
      <c r="B2510" s="938"/>
      <c r="C2510" s="891"/>
      <c r="D2510" s="891"/>
      <c r="E2510" s="984">
        <f t="shared" si="231"/>
        <v>0</v>
      </c>
      <c r="F2510" s="890">
        <f>IF(A2510=0,0,ROUND(E2510/VLOOKUP(A2510,'Teaching Areas'!$A$18:$B$86,2,FALSE),0))</f>
        <v>0</v>
      </c>
      <c r="G2510" s="891"/>
      <c r="H2510" s="890" t="str">
        <f t="shared" si="232"/>
        <v/>
      </c>
      <c r="I2510" s="983"/>
      <c r="J2510" s="923"/>
      <c r="K2510" s="922"/>
      <c r="L2510" s="922"/>
      <c r="M2510" s="922"/>
      <c r="N2510" s="924"/>
      <c r="O2510" s="1096" t="str">
        <f t="shared" si="233"/>
        <v/>
      </c>
      <c r="P2510" s="926"/>
      <c r="Q2510" s="926"/>
      <c r="R2510" s="926"/>
      <c r="S2510" s="926"/>
      <c r="T2510" s="926"/>
      <c r="U2510" s="926"/>
      <c r="V2510" s="926"/>
      <c r="W2510" s="926"/>
      <c r="X2510" s="926"/>
      <c r="Y2510" s="926"/>
      <c r="Z2510" s="926"/>
      <c r="AA2510" s="926"/>
      <c r="AB2510" s="926"/>
      <c r="AC2510" s="926"/>
      <c r="AD2510" s="926"/>
      <c r="AE2510" s="926"/>
    </row>
    <row r="2511" spans="1:31" ht="15" customHeight="1" x14ac:dyDescent="0.2">
      <c r="A2511" s="943"/>
      <c r="B2511" s="938"/>
      <c r="C2511" s="891"/>
      <c r="D2511" s="891"/>
      <c r="E2511" s="984">
        <f t="shared" si="231"/>
        <v>0</v>
      </c>
      <c r="F2511" s="890">
        <f>IF(A2511=0,0,ROUND(E2511/VLOOKUP(A2511,'Teaching Areas'!$A$18:$B$86,2,FALSE),0))</f>
        <v>0</v>
      </c>
      <c r="G2511" s="891"/>
      <c r="H2511" s="890" t="str">
        <f t="shared" si="232"/>
        <v/>
      </c>
      <c r="I2511" s="983"/>
      <c r="J2511" s="923"/>
      <c r="K2511" s="922"/>
      <c r="L2511" s="922"/>
      <c r="M2511" s="922"/>
      <c r="N2511" s="924"/>
      <c r="O2511" s="1096" t="str">
        <f t="shared" si="233"/>
        <v/>
      </c>
      <c r="P2511" s="926"/>
      <c r="Q2511" s="926"/>
      <c r="R2511" s="926"/>
      <c r="S2511" s="926"/>
      <c r="T2511" s="926"/>
      <c r="U2511" s="926"/>
      <c r="V2511" s="926"/>
      <c r="W2511" s="926"/>
      <c r="X2511" s="926"/>
      <c r="Y2511" s="926"/>
      <c r="Z2511" s="926"/>
      <c r="AA2511" s="926"/>
      <c r="AB2511" s="926"/>
      <c r="AC2511" s="926"/>
      <c r="AD2511" s="926"/>
      <c r="AE2511" s="926"/>
    </row>
    <row r="2512" spans="1:31" ht="15" customHeight="1" x14ac:dyDescent="0.2">
      <c r="A2512" s="943"/>
      <c r="B2512" s="938"/>
      <c r="C2512" s="891"/>
      <c r="D2512" s="891"/>
      <c r="E2512" s="984">
        <f t="shared" si="231"/>
        <v>0</v>
      </c>
      <c r="F2512" s="890">
        <f>IF(A2512=0,0,ROUND(E2512/VLOOKUP(A2512,'Teaching Areas'!$A$18:$B$86,2,FALSE),0))</f>
        <v>0</v>
      </c>
      <c r="G2512" s="891"/>
      <c r="H2512" s="890" t="str">
        <f t="shared" si="232"/>
        <v/>
      </c>
      <c r="I2512" s="983"/>
      <c r="J2512" s="923"/>
      <c r="K2512" s="922"/>
      <c r="L2512" s="922"/>
      <c r="M2512" s="922"/>
      <c r="N2512" s="924"/>
      <c r="O2512" s="1096" t="str">
        <f t="shared" si="233"/>
        <v/>
      </c>
      <c r="P2512" s="926"/>
      <c r="Q2512" s="926"/>
      <c r="R2512" s="926"/>
      <c r="S2512" s="926"/>
      <c r="T2512" s="926"/>
      <c r="U2512" s="926"/>
      <c r="V2512" s="926"/>
      <c r="W2512" s="926"/>
      <c r="X2512" s="926"/>
      <c r="Y2512" s="926"/>
      <c r="Z2512" s="926"/>
      <c r="AA2512" s="926"/>
      <c r="AB2512" s="926"/>
      <c r="AC2512" s="926"/>
      <c r="AD2512" s="926"/>
      <c r="AE2512" s="926"/>
    </row>
    <row r="2513" spans="1:31" ht="15" customHeight="1" x14ac:dyDescent="0.2">
      <c r="A2513" s="943"/>
      <c r="B2513" s="938"/>
      <c r="C2513" s="891"/>
      <c r="D2513" s="891"/>
      <c r="E2513" s="984">
        <f t="shared" si="231"/>
        <v>0</v>
      </c>
      <c r="F2513" s="890">
        <f>IF(A2513=0,0,ROUND(E2513/VLOOKUP(A2513,'Teaching Areas'!$A$18:$B$86,2,FALSE),0))</f>
        <v>0</v>
      </c>
      <c r="G2513" s="891"/>
      <c r="H2513" s="890" t="str">
        <f t="shared" si="232"/>
        <v/>
      </c>
      <c r="I2513" s="983"/>
      <c r="J2513" s="923"/>
      <c r="K2513" s="922"/>
      <c r="L2513" s="922"/>
      <c r="M2513" s="922"/>
      <c r="N2513" s="924"/>
      <c r="O2513" s="1096" t="str">
        <f t="shared" si="233"/>
        <v/>
      </c>
      <c r="P2513" s="926"/>
      <c r="Q2513" s="926"/>
      <c r="R2513" s="926"/>
      <c r="S2513" s="926"/>
      <c r="T2513" s="926"/>
      <c r="U2513" s="926"/>
      <c r="V2513" s="926"/>
      <c r="W2513" s="926"/>
      <c r="X2513" s="926"/>
      <c r="Y2513" s="926"/>
      <c r="Z2513" s="926"/>
      <c r="AA2513" s="926"/>
      <c r="AB2513" s="926"/>
      <c r="AC2513" s="926"/>
      <c r="AD2513" s="926"/>
      <c r="AE2513" s="926"/>
    </row>
    <row r="2514" spans="1:31" ht="15" customHeight="1" x14ac:dyDescent="0.2">
      <c r="A2514" s="943"/>
      <c r="B2514" s="937"/>
      <c r="C2514" s="893"/>
      <c r="D2514" s="893"/>
      <c r="E2514" s="984">
        <f t="shared" si="231"/>
        <v>0</v>
      </c>
      <c r="F2514" s="890">
        <f>IF(A2514=0,0,ROUND(E2514/VLOOKUP(A2514,'Teaching Areas'!$A$18:$B$86,2,FALSE),0))</f>
        <v>0</v>
      </c>
      <c r="G2514" s="891"/>
      <c r="H2514" s="890" t="str">
        <f t="shared" si="232"/>
        <v/>
      </c>
      <c r="I2514" s="983"/>
      <c r="J2514" s="923"/>
      <c r="K2514" s="922"/>
      <c r="L2514" s="922"/>
      <c r="M2514" s="922"/>
      <c r="N2514" s="924"/>
      <c r="O2514" s="1096" t="str">
        <f t="shared" si="233"/>
        <v/>
      </c>
      <c r="P2514" s="926"/>
      <c r="Q2514" s="926"/>
      <c r="R2514" s="926"/>
      <c r="S2514" s="926"/>
      <c r="T2514" s="926"/>
      <c r="U2514" s="926"/>
      <c r="V2514" s="926"/>
      <c r="W2514" s="926"/>
      <c r="X2514" s="926"/>
      <c r="Y2514" s="926"/>
      <c r="Z2514" s="926"/>
      <c r="AA2514" s="926"/>
      <c r="AB2514" s="926"/>
      <c r="AC2514" s="926"/>
      <c r="AD2514" s="926"/>
      <c r="AE2514" s="926"/>
    </row>
    <row r="2515" spans="1:31" ht="15" customHeight="1" x14ac:dyDescent="0.2">
      <c r="A2515" s="943"/>
      <c r="B2515" s="938"/>
      <c r="C2515" s="891"/>
      <c r="D2515" s="891"/>
      <c r="E2515" s="984">
        <f t="shared" si="231"/>
        <v>0</v>
      </c>
      <c r="F2515" s="890">
        <f>IF(A2515=0,0,ROUND(E2515/VLOOKUP(A2515,'Teaching Areas'!$A$18:$B$86,2,FALSE),0))</f>
        <v>0</v>
      </c>
      <c r="G2515" s="891"/>
      <c r="H2515" s="890" t="str">
        <f t="shared" si="232"/>
        <v/>
      </c>
      <c r="I2515" s="983"/>
      <c r="J2515" s="923"/>
      <c r="K2515" s="922"/>
      <c r="L2515" s="922"/>
      <c r="M2515" s="922"/>
      <c r="N2515" s="924"/>
      <c r="O2515" s="1096" t="str">
        <f t="shared" si="233"/>
        <v/>
      </c>
      <c r="P2515" s="926"/>
      <c r="Q2515" s="926"/>
      <c r="R2515" s="926"/>
      <c r="S2515" s="926"/>
      <c r="T2515" s="926"/>
      <c r="U2515" s="926"/>
      <c r="V2515" s="926"/>
      <c r="W2515" s="926"/>
      <c r="X2515" s="926"/>
      <c r="Y2515" s="926"/>
      <c r="Z2515" s="926"/>
      <c r="AA2515" s="926"/>
      <c r="AB2515" s="926"/>
      <c r="AC2515" s="926"/>
      <c r="AD2515" s="926"/>
      <c r="AE2515" s="926"/>
    </row>
    <row r="2516" spans="1:31" ht="15" customHeight="1" x14ac:dyDescent="0.2">
      <c r="A2516" s="943"/>
      <c r="B2516" s="938"/>
      <c r="C2516" s="891"/>
      <c r="D2516" s="891"/>
      <c r="E2516" s="984">
        <f t="shared" si="231"/>
        <v>0</v>
      </c>
      <c r="F2516" s="890">
        <f>IF(A2516=0,0,ROUND(E2516/VLOOKUP(A2516,'Teaching Areas'!$A$18:$B$86,2,FALSE),0))</f>
        <v>0</v>
      </c>
      <c r="G2516" s="891"/>
      <c r="H2516" s="890" t="str">
        <f t="shared" si="232"/>
        <v/>
      </c>
      <c r="I2516" s="983"/>
      <c r="J2516" s="923"/>
      <c r="K2516" s="922"/>
      <c r="L2516" s="922"/>
      <c r="M2516" s="922"/>
      <c r="N2516" s="924"/>
      <c r="O2516" s="1096" t="str">
        <f t="shared" si="233"/>
        <v/>
      </c>
      <c r="P2516" s="926"/>
      <c r="Q2516" s="926"/>
      <c r="R2516" s="926"/>
      <c r="S2516" s="926"/>
      <c r="T2516" s="926"/>
      <c r="U2516" s="926"/>
      <c r="V2516" s="926"/>
      <c r="W2516" s="926"/>
      <c r="X2516" s="926"/>
      <c r="Y2516" s="926"/>
      <c r="Z2516" s="926"/>
      <c r="AA2516" s="926"/>
      <c r="AB2516" s="926"/>
      <c r="AC2516" s="926"/>
      <c r="AD2516" s="926"/>
      <c r="AE2516" s="926"/>
    </row>
    <row r="2517" spans="1:31" ht="15" customHeight="1" x14ac:dyDescent="0.2">
      <c r="A2517" s="943"/>
      <c r="B2517" s="938"/>
      <c r="C2517" s="891"/>
      <c r="D2517" s="891"/>
      <c r="E2517" s="984">
        <f t="shared" si="231"/>
        <v>0</v>
      </c>
      <c r="F2517" s="890">
        <f>IF(A2517=0,0,ROUND(E2517/VLOOKUP(A2517,'Teaching Areas'!$A$18:$B$86,2,FALSE),0))</f>
        <v>0</v>
      </c>
      <c r="G2517" s="891"/>
      <c r="H2517" s="890" t="str">
        <f t="shared" si="232"/>
        <v/>
      </c>
      <c r="I2517" s="983"/>
      <c r="J2517" s="923"/>
      <c r="K2517" s="922"/>
      <c r="L2517" s="922"/>
      <c r="M2517" s="922"/>
      <c r="N2517" s="924"/>
      <c r="O2517" s="1096" t="str">
        <f t="shared" si="233"/>
        <v/>
      </c>
      <c r="P2517" s="926"/>
      <c r="Q2517" s="926"/>
      <c r="R2517" s="926"/>
      <c r="S2517" s="926"/>
      <c r="T2517" s="926"/>
      <c r="U2517" s="926"/>
      <c r="V2517" s="926"/>
      <c r="W2517" s="926"/>
      <c r="X2517" s="926"/>
      <c r="Y2517" s="926"/>
      <c r="Z2517" s="926"/>
      <c r="AA2517" s="926"/>
      <c r="AB2517" s="926"/>
      <c r="AC2517" s="926"/>
      <c r="AD2517" s="926"/>
      <c r="AE2517" s="926"/>
    </row>
    <row r="2518" spans="1:31" ht="15" customHeight="1" x14ac:dyDescent="0.2">
      <c r="A2518" s="943"/>
      <c r="B2518" s="938"/>
      <c r="C2518" s="891"/>
      <c r="D2518" s="891"/>
      <c r="E2518" s="984">
        <f t="shared" si="231"/>
        <v>0</v>
      </c>
      <c r="F2518" s="890">
        <f>IF(A2518=0,0,ROUND(E2518/VLOOKUP(A2518,'Teaching Areas'!$A$18:$B$86,2,FALSE),0))</f>
        <v>0</v>
      </c>
      <c r="G2518" s="891"/>
      <c r="H2518" s="890" t="str">
        <f t="shared" si="232"/>
        <v/>
      </c>
      <c r="I2518" s="983"/>
      <c r="J2518" s="923"/>
      <c r="K2518" s="922"/>
      <c r="L2518" s="922"/>
      <c r="M2518" s="922"/>
      <c r="N2518" s="924"/>
      <c r="O2518" s="1096" t="str">
        <f t="shared" si="233"/>
        <v/>
      </c>
      <c r="P2518" s="926"/>
      <c r="Q2518" s="926"/>
      <c r="R2518" s="926"/>
      <c r="S2518" s="926"/>
      <c r="T2518" s="926"/>
      <c r="U2518" s="926"/>
      <c r="V2518" s="926"/>
      <c r="W2518" s="926"/>
      <c r="X2518" s="926"/>
      <c r="Y2518" s="926"/>
      <c r="Z2518" s="926"/>
      <c r="AA2518" s="926"/>
      <c r="AB2518" s="926"/>
      <c r="AC2518" s="926"/>
      <c r="AD2518" s="926"/>
      <c r="AE2518" s="926"/>
    </row>
    <row r="2519" spans="1:31" ht="15" customHeight="1" x14ac:dyDescent="0.2">
      <c r="A2519" s="943"/>
      <c r="B2519" s="938"/>
      <c r="C2519" s="891"/>
      <c r="D2519" s="891"/>
      <c r="E2519" s="984">
        <f t="shared" si="231"/>
        <v>0</v>
      </c>
      <c r="F2519" s="890">
        <f>IF(A2519=0,0,ROUND(E2519/VLOOKUP(A2519,'Teaching Areas'!$A$18:$B$86,2,FALSE),0))</f>
        <v>0</v>
      </c>
      <c r="G2519" s="891"/>
      <c r="H2519" s="890" t="str">
        <f t="shared" si="232"/>
        <v/>
      </c>
      <c r="I2519" s="983"/>
      <c r="J2519" s="923"/>
      <c r="K2519" s="922"/>
      <c r="L2519" s="922"/>
      <c r="M2519" s="922"/>
      <c r="N2519" s="924"/>
      <c r="O2519" s="1096" t="str">
        <f t="shared" si="233"/>
        <v/>
      </c>
      <c r="P2519" s="926"/>
      <c r="Q2519" s="926"/>
      <c r="R2519" s="926"/>
      <c r="S2519" s="926"/>
      <c r="T2519" s="926"/>
      <c r="U2519" s="926"/>
      <c r="V2519" s="926"/>
      <c r="W2519" s="926"/>
      <c r="X2519" s="926"/>
      <c r="Y2519" s="926"/>
      <c r="Z2519" s="926"/>
      <c r="AA2519" s="926"/>
      <c r="AB2519" s="926"/>
      <c r="AC2519" s="926"/>
      <c r="AD2519" s="926"/>
      <c r="AE2519" s="926"/>
    </row>
    <row r="2520" spans="1:31" ht="15" customHeight="1" x14ac:dyDescent="0.2">
      <c r="A2520" s="943"/>
      <c r="B2520" s="938"/>
      <c r="C2520" s="891"/>
      <c r="D2520" s="891"/>
      <c r="E2520" s="984">
        <f t="shared" si="231"/>
        <v>0</v>
      </c>
      <c r="F2520" s="890">
        <f>IF(A2520=0,0,ROUND(E2520/VLOOKUP(A2520,'Teaching Areas'!$A$18:$B$86,2,FALSE),0))</f>
        <v>0</v>
      </c>
      <c r="G2520" s="891"/>
      <c r="H2520" s="890" t="str">
        <f t="shared" si="232"/>
        <v/>
      </c>
      <c r="I2520" s="983"/>
      <c r="J2520" s="923"/>
      <c r="K2520" s="922"/>
      <c r="L2520" s="922"/>
      <c r="M2520" s="922"/>
      <c r="N2520" s="924"/>
      <c r="O2520" s="1096" t="str">
        <f t="shared" si="233"/>
        <v/>
      </c>
      <c r="P2520" s="926"/>
      <c r="Q2520" s="926"/>
      <c r="R2520" s="926"/>
      <c r="S2520" s="926"/>
      <c r="T2520" s="926"/>
      <c r="U2520" s="926"/>
      <c r="V2520" s="926"/>
      <c r="W2520" s="926"/>
      <c r="X2520" s="926"/>
      <c r="Y2520" s="926"/>
      <c r="Z2520" s="926"/>
      <c r="AA2520" s="926"/>
      <c r="AB2520" s="926"/>
      <c r="AC2520" s="926"/>
      <c r="AD2520" s="926"/>
      <c r="AE2520" s="926"/>
    </row>
    <row r="2521" spans="1:31" ht="15" customHeight="1" x14ac:dyDescent="0.2">
      <c r="A2521" s="943"/>
      <c r="B2521" s="938"/>
      <c r="C2521" s="891"/>
      <c r="D2521" s="891"/>
      <c r="E2521" s="984">
        <f t="shared" si="231"/>
        <v>0</v>
      </c>
      <c r="F2521" s="890">
        <f>IF(A2521=0,0,ROUND(E2521/VLOOKUP(A2521,'Teaching Areas'!$A$18:$B$86,2,FALSE),0))</f>
        <v>0</v>
      </c>
      <c r="G2521" s="891"/>
      <c r="H2521" s="890" t="str">
        <f t="shared" si="232"/>
        <v/>
      </c>
      <c r="I2521" s="983"/>
      <c r="J2521" s="923"/>
      <c r="K2521" s="922"/>
      <c r="L2521" s="922"/>
      <c r="M2521" s="922"/>
      <c r="N2521" s="924"/>
      <c r="O2521" s="1096" t="str">
        <f t="shared" si="233"/>
        <v/>
      </c>
      <c r="P2521" s="926"/>
      <c r="Q2521" s="926"/>
      <c r="R2521" s="926"/>
      <c r="S2521" s="926"/>
      <c r="T2521" s="926"/>
      <c r="U2521" s="926"/>
      <c r="V2521" s="926"/>
      <c r="W2521" s="926"/>
      <c r="X2521" s="926"/>
      <c r="Y2521" s="926"/>
      <c r="Z2521" s="926"/>
      <c r="AA2521" s="926"/>
      <c r="AB2521" s="926"/>
      <c r="AC2521" s="926"/>
      <c r="AD2521" s="926"/>
      <c r="AE2521" s="926"/>
    </row>
    <row r="2522" spans="1:31" ht="15" customHeight="1" x14ac:dyDescent="0.2">
      <c r="A2522" s="943"/>
      <c r="B2522" s="938"/>
      <c r="C2522" s="891"/>
      <c r="D2522" s="891"/>
      <c r="E2522" s="984">
        <f t="shared" si="231"/>
        <v>0</v>
      </c>
      <c r="F2522" s="890">
        <f>IF(A2522=0,0,ROUND(E2522/VLOOKUP(A2522,'Teaching Areas'!$A$18:$B$86,2,FALSE),0))</f>
        <v>0</v>
      </c>
      <c r="G2522" s="891"/>
      <c r="H2522" s="890" t="str">
        <f t="shared" si="232"/>
        <v/>
      </c>
      <c r="I2522" s="983"/>
      <c r="J2522" s="923"/>
      <c r="K2522" s="922"/>
      <c r="L2522" s="922"/>
      <c r="M2522" s="922"/>
      <c r="N2522" s="924"/>
      <c r="O2522" s="1096" t="str">
        <f t="shared" si="233"/>
        <v/>
      </c>
      <c r="P2522" s="926"/>
      <c r="Q2522" s="926"/>
      <c r="R2522" s="926"/>
      <c r="S2522" s="926"/>
      <c r="T2522" s="926"/>
      <c r="U2522" s="926"/>
      <c r="V2522" s="926"/>
      <c r="W2522" s="926"/>
      <c r="X2522" s="926"/>
      <c r="Y2522" s="926"/>
      <c r="Z2522" s="926"/>
      <c r="AA2522" s="926"/>
      <c r="AB2522" s="926"/>
      <c r="AC2522" s="926"/>
      <c r="AD2522" s="926"/>
      <c r="AE2522" s="926"/>
    </row>
    <row r="2523" spans="1:31" ht="15" customHeight="1" x14ac:dyDescent="0.2">
      <c r="A2523" s="943"/>
      <c r="B2523" s="938"/>
      <c r="C2523" s="891"/>
      <c r="D2523" s="891"/>
      <c r="E2523" s="984">
        <f t="shared" si="231"/>
        <v>0</v>
      </c>
      <c r="F2523" s="890">
        <f>IF(A2523=0,0,ROUND(E2523/VLOOKUP(A2523,'Teaching Areas'!$A$18:$B$86,2,FALSE),0))</f>
        <v>0</v>
      </c>
      <c r="G2523" s="891"/>
      <c r="H2523" s="890" t="str">
        <f t="shared" si="232"/>
        <v/>
      </c>
      <c r="I2523" s="983"/>
      <c r="J2523" s="923"/>
      <c r="K2523" s="922"/>
      <c r="L2523" s="922"/>
      <c r="M2523" s="922"/>
      <c r="N2523" s="924"/>
      <c r="O2523" s="1096" t="str">
        <f t="shared" si="233"/>
        <v/>
      </c>
      <c r="P2523" s="926"/>
      <c r="Q2523" s="926"/>
      <c r="R2523" s="926"/>
      <c r="S2523" s="926"/>
      <c r="T2523" s="926"/>
      <c r="U2523" s="926"/>
      <c r="V2523" s="926"/>
      <c r="W2523" s="926"/>
      <c r="X2523" s="926"/>
      <c r="Y2523" s="926"/>
      <c r="Z2523" s="926"/>
      <c r="AA2523" s="926"/>
      <c r="AB2523" s="926"/>
      <c r="AC2523" s="926"/>
      <c r="AD2523" s="926"/>
      <c r="AE2523" s="926"/>
    </row>
    <row r="2524" spans="1:31" ht="15" customHeight="1" x14ac:dyDescent="0.2">
      <c r="A2524" s="943"/>
      <c r="B2524" s="938"/>
      <c r="C2524" s="891"/>
      <c r="D2524" s="891"/>
      <c r="E2524" s="984">
        <f t="shared" si="231"/>
        <v>0</v>
      </c>
      <c r="F2524" s="890">
        <f>IF(A2524=0,0,ROUND(E2524/VLOOKUP(A2524,'Teaching Areas'!$A$18:$B$86,2,FALSE),0))</f>
        <v>0</v>
      </c>
      <c r="G2524" s="891"/>
      <c r="H2524" s="890" t="str">
        <f t="shared" si="232"/>
        <v/>
      </c>
      <c r="I2524" s="983"/>
      <c r="J2524" s="923"/>
      <c r="K2524" s="922"/>
      <c r="L2524" s="922"/>
      <c r="M2524" s="922"/>
      <c r="N2524" s="924"/>
      <c r="O2524" s="1096" t="str">
        <f t="shared" si="233"/>
        <v/>
      </c>
      <c r="P2524" s="926"/>
      <c r="Q2524" s="926"/>
      <c r="R2524" s="926"/>
      <c r="S2524" s="926"/>
      <c r="T2524" s="926"/>
      <c r="U2524" s="926"/>
      <c r="V2524" s="926"/>
      <c r="W2524" s="926"/>
      <c r="X2524" s="926"/>
      <c r="Y2524" s="926"/>
      <c r="Z2524" s="926"/>
      <c r="AA2524" s="926"/>
      <c r="AB2524" s="926"/>
      <c r="AC2524" s="926"/>
      <c r="AD2524" s="926"/>
      <c r="AE2524" s="926"/>
    </row>
    <row r="2525" spans="1:31" ht="15" customHeight="1" x14ac:dyDescent="0.2">
      <c r="A2525" s="943"/>
      <c r="B2525" s="938"/>
      <c r="C2525" s="891"/>
      <c r="D2525" s="891"/>
      <c r="E2525" s="984">
        <f t="shared" si="231"/>
        <v>0</v>
      </c>
      <c r="F2525" s="890">
        <f>IF(A2525=0,0,ROUND(E2525/VLOOKUP(A2525,'Teaching Areas'!$A$18:$B$86,2,FALSE),0))</f>
        <v>0</v>
      </c>
      <c r="G2525" s="891"/>
      <c r="H2525" s="890" t="str">
        <f t="shared" si="232"/>
        <v/>
      </c>
      <c r="I2525" s="983"/>
      <c r="J2525" s="923"/>
      <c r="K2525" s="922"/>
      <c r="L2525" s="922"/>
      <c r="M2525" s="922"/>
      <c r="N2525" s="924"/>
      <c r="O2525" s="1096" t="str">
        <f t="shared" si="233"/>
        <v/>
      </c>
      <c r="P2525" s="926"/>
      <c r="Q2525" s="926"/>
      <c r="R2525" s="926"/>
      <c r="S2525" s="926"/>
      <c r="T2525" s="926"/>
      <c r="U2525" s="926"/>
      <c r="V2525" s="926"/>
      <c r="W2525" s="926"/>
      <c r="X2525" s="926"/>
      <c r="Y2525" s="926"/>
      <c r="Z2525" s="926"/>
      <c r="AA2525" s="926"/>
      <c r="AB2525" s="926"/>
      <c r="AC2525" s="926"/>
      <c r="AD2525" s="926"/>
      <c r="AE2525" s="926"/>
    </row>
    <row r="2526" spans="1:31" ht="15" customHeight="1" x14ac:dyDescent="0.2">
      <c r="A2526" s="943"/>
      <c r="B2526" s="938"/>
      <c r="C2526" s="891"/>
      <c r="D2526" s="891"/>
      <c r="E2526" s="984">
        <f t="shared" si="231"/>
        <v>0</v>
      </c>
      <c r="F2526" s="890">
        <f>IF(A2526=0,0,ROUND(E2526/VLOOKUP(A2526,'Teaching Areas'!$A$18:$B$86,2,FALSE),0))</f>
        <v>0</v>
      </c>
      <c r="G2526" s="891"/>
      <c r="H2526" s="890" t="str">
        <f t="shared" si="232"/>
        <v/>
      </c>
      <c r="I2526" s="983"/>
      <c r="J2526" s="923"/>
      <c r="K2526" s="922"/>
      <c r="L2526" s="922"/>
      <c r="M2526" s="922"/>
      <c r="N2526" s="924"/>
      <c r="O2526" s="1096" t="str">
        <f t="shared" si="233"/>
        <v/>
      </c>
      <c r="P2526" s="926"/>
      <c r="Q2526" s="926"/>
      <c r="R2526" s="926"/>
      <c r="S2526" s="926"/>
      <c r="T2526" s="926"/>
      <c r="U2526" s="926"/>
      <c r="V2526" s="926"/>
      <c r="W2526" s="926"/>
      <c r="X2526" s="926"/>
      <c r="Y2526" s="926"/>
      <c r="Z2526" s="926"/>
      <c r="AA2526" s="926"/>
      <c r="AB2526" s="926"/>
      <c r="AC2526" s="926"/>
      <c r="AD2526" s="926"/>
      <c r="AE2526" s="926"/>
    </row>
    <row r="2527" spans="1:31" ht="15" customHeight="1" x14ac:dyDescent="0.2">
      <c r="A2527" s="943"/>
      <c r="B2527" s="938"/>
      <c r="C2527" s="891"/>
      <c r="D2527" s="891"/>
      <c r="E2527" s="984">
        <f t="shared" si="231"/>
        <v>0</v>
      </c>
      <c r="F2527" s="890">
        <f>IF(A2527=0,0,ROUND(E2527/VLOOKUP(A2527,'Teaching Areas'!$A$18:$B$86,2,FALSE),0))</f>
        <v>0</v>
      </c>
      <c r="G2527" s="891"/>
      <c r="H2527" s="890" t="str">
        <f t="shared" si="232"/>
        <v/>
      </c>
      <c r="I2527" s="983"/>
      <c r="J2527" s="923"/>
      <c r="K2527" s="922"/>
      <c r="L2527" s="922"/>
      <c r="M2527" s="922"/>
      <c r="N2527" s="924"/>
      <c r="O2527" s="1096" t="str">
        <f t="shared" si="233"/>
        <v/>
      </c>
      <c r="P2527" s="926"/>
      <c r="Q2527" s="926"/>
      <c r="R2527" s="926"/>
      <c r="S2527" s="926"/>
      <c r="T2527" s="926"/>
      <c r="U2527" s="926"/>
      <c r="V2527" s="926"/>
      <c r="W2527" s="926"/>
      <c r="X2527" s="926"/>
      <c r="Y2527" s="926"/>
      <c r="Z2527" s="926"/>
      <c r="AA2527" s="926"/>
      <c r="AB2527" s="926"/>
      <c r="AC2527" s="926"/>
      <c r="AD2527" s="926"/>
      <c r="AE2527" s="926"/>
    </row>
    <row r="2528" spans="1:31" ht="15" customHeight="1" x14ac:dyDescent="0.2">
      <c r="A2528" s="943"/>
      <c r="B2528" s="938"/>
      <c r="C2528" s="891"/>
      <c r="D2528" s="891"/>
      <c r="E2528" s="984">
        <f t="shared" si="231"/>
        <v>0</v>
      </c>
      <c r="F2528" s="890">
        <f>IF(A2528=0,0,ROUND(E2528/VLOOKUP(A2528,'Teaching Areas'!$A$18:$B$86,2,FALSE),0))</f>
        <v>0</v>
      </c>
      <c r="G2528" s="891"/>
      <c r="H2528" s="890" t="str">
        <f t="shared" si="232"/>
        <v/>
      </c>
      <c r="I2528" s="983"/>
      <c r="J2528" s="923"/>
      <c r="K2528" s="922"/>
      <c r="L2528" s="922"/>
      <c r="M2528" s="922"/>
      <c r="N2528" s="924"/>
      <c r="O2528" s="1096" t="str">
        <f t="shared" si="233"/>
        <v/>
      </c>
      <c r="P2528" s="926"/>
      <c r="Q2528" s="926"/>
      <c r="R2528" s="926"/>
      <c r="S2528" s="926"/>
      <c r="T2528" s="926"/>
      <c r="U2528" s="926"/>
      <c r="V2528" s="926"/>
      <c r="W2528" s="926"/>
      <c r="X2528" s="926"/>
      <c r="Y2528" s="926"/>
      <c r="Z2528" s="926"/>
      <c r="AA2528" s="926"/>
      <c r="AB2528" s="926"/>
      <c r="AC2528" s="926"/>
      <c r="AD2528" s="926"/>
      <c r="AE2528" s="926"/>
    </row>
    <row r="2529" spans="1:31" ht="15" customHeight="1" x14ac:dyDescent="0.2">
      <c r="A2529" s="943"/>
      <c r="B2529" s="938"/>
      <c r="C2529" s="891"/>
      <c r="D2529" s="891"/>
      <c r="E2529" s="984">
        <f t="shared" si="231"/>
        <v>0</v>
      </c>
      <c r="F2529" s="890">
        <f>IF(A2529=0,0,ROUND(E2529/VLOOKUP(A2529,'Teaching Areas'!$A$18:$B$86,2,FALSE),0))</f>
        <v>0</v>
      </c>
      <c r="G2529" s="891"/>
      <c r="H2529" s="890" t="str">
        <f t="shared" si="232"/>
        <v/>
      </c>
      <c r="I2529" s="983"/>
      <c r="J2529" s="923"/>
      <c r="K2529" s="922"/>
      <c r="L2529" s="922"/>
      <c r="M2529" s="922"/>
      <c r="N2529" s="924"/>
      <c r="O2529" s="1096" t="str">
        <f t="shared" si="233"/>
        <v/>
      </c>
      <c r="P2529" s="926"/>
      <c r="Q2529" s="926"/>
      <c r="R2529" s="926"/>
      <c r="S2529" s="926"/>
      <c r="T2529" s="926"/>
      <c r="U2529" s="926"/>
      <c r="V2529" s="926"/>
      <c r="W2529" s="926"/>
      <c r="X2529" s="926"/>
      <c r="Y2529" s="926"/>
      <c r="Z2529" s="926"/>
      <c r="AA2529" s="926"/>
      <c r="AB2529" s="926"/>
      <c r="AC2529" s="926"/>
      <c r="AD2529" s="926"/>
      <c r="AE2529" s="926"/>
    </row>
    <row r="2530" spans="1:31" ht="15" customHeight="1" x14ac:dyDescent="0.2">
      <c r="A2530" s="943"/>
      <c r="B2530" s="939"/>
      <c r="C2530" s="891"/>
      <c r="D2530" s="891"/>
      <c r="E2530" s="984">
        <f t="shared" si="231"/>
        <v>0</v>
      </c>
      <c r="F2530" s="890">
        <f>IF(A2530=0,0,ROUND(E2530/VLOOKUP(A2530,'Teaching Areas'!$A$18:$B$86,2,FALSE),0))</f>
        <v>0</v>
      </c>
      <c r="G2530" s="892"/>
      <c r="H2530" s="890" t="str">
        <f t="shared" si="232"/>
        <v/>
      </c>
      <c r="I2530" s="985"/>
      <c r="J2530" s="923"/>
      <c r="K2530" s="922"/>
      <c r="L2530" s="922"/>
      <c r="M2530" s="922"/>
      <c r="N2530" s="924"/>
      <c r="O2530" s="1096" t="str">
        <f t="shared" si="233"/>
        <v/>
      </c>
      <c r="P2530" s="926"/>
      <c r="Q2530" s="926"/>
      <c r="R2530" s="926"/>
      <c r="S2530" s="926"/>
      <c r="T2530" s="926"/>
      <c r="U2530" s="926"/>
      <c r="V2530" s="926"/>
      <c r="W2530" s="926"/>
      <c r="X2530" s="926"/>
      <c r="Y2530" s="926"/>
      <c r="Z2530" s="926"/>
      <c r="AA2530" s="926"/>
      <c r="AB2530" s="926"/>
      <c r="AC2530" s="926"/>
      <c r="AD2530" s="926"/>
      <c r="AE2530" s="926"/>
    </row>
    <row r="2531" spans="1:31" ht="15" customHeight="1" x14ac:dyDescent="0.2">
      <c r="A2531" s="943"/>
      <c r="B2531" s="939"/>
      <c r="C2531" s="891"/>
      <c r="D2531" s="891"/>
      <c r="E2531" s="984">
        <f t="shared" si="231"/>
        <v>0</v>
      </c>
      <c r="F2531" s="890">
        <f>IF(A2531=0,0,ROUND(E2531/VLOOKUP(A2531,'Teaching Areas'!$A$18:$B$86,2,FALSE),0))</f>
        <v>0</v>
      </c>
      <c r="G2531" s="892"/>
      <c r="H2531" s="890" t="str">
        <f t="shared" si="232"/>
        <v/>
      </c>
      <c r="I2531" s="985"/>
      <c r="J2531" s="923"/>
      <c r="K2531" s="922"/>
      <c r="L2531" s="922"/>
      <c r="M2531" s="922"/>
      <c r="N2531" s="924"/>
      <c r="O2531" s="1096" t="str">
        <f t="shared" si="233"/>
        <v/>
      </c>
      <c r="P2531" s="926"/>
      <c r="Q2531" s="926"/>
      <c r="R2531" s="926"/>
      <c r="S2531" s="926"/>
      <c r="T2531" s="926"/>
      <c r="U2531" s="926"/>
      <c r="V2531" s="926"/>
      <c r="W2531" s="926"/>
      <c r="X2531" s="926"/>
      <c r="Y2531" s="926"/>
      <c r="Z2531" s="926"/>
      <c r="AA2531" s="926"/>
      <c r="AB2531" s="926"/>
      <c r="AC2531" s="926"/>
      <c r="AD2531" s="926"/>
      <c r="AE2531" s="926"/>
    </row>
    <row r="2532" spans="1:31" ht="15" customHeight="1" x14ac:dyDescent="0.2">
      <c r="A2532" s="943"/>
      <c r="B2532" s="938"/>
      <c r="C2532" s="891"/>
      <c r="D2532" s="891"/>
      <c r="E2532" s="984">
        <f t="shared" si="231"/>
        <v>0</v>
      </c>
      <c r="F2532" s="890">
        <f>IF(A2532=0,0,ROUND(E2532/VLOOKUP(A2532,'Teaching Areas'!$A$18:$B$86,2,FALSE),0))</f>
        <v>0</v>
      </c>
      <c r="G2532" s="891"/>
      <c r="H2532" s="890" t="str">
        <f t="shared" si="232"/>
        <v/>
      </c>
      <c r="I2532" s="983"/>
      <c r="J2532" s="923"/>
      <c r="K2532" s="922"/>
      <c r="L2532" s="922"/>
      <c r="M2532" s="922"/>
      <c r="N2532" s="924"/>
      <c r="O2532" s="1096" t="str">
        <f t="shared" si="233"/>
        <v/>
      </c>
      <c r="P2532" s="926"/>
      <c r="Q2532" s="926"/>
      <c r="R2532" s="926"/>
      <c r="S2532" s="926"/>
      <c r="T2532" s="926"/>
      <c r="U2532" s="926"/>
      <c r="V2532" s="926"/>
      <c r="W2532" s="926"/>
      <c r="X2532" s="926"/>
      <c r="Y2532" s="926"/>
      <c r="Z2532" s="926"/>
      <c r="AA2532" s="926"/>
      <c r="AB2532" s="926"/>
      <c r="AC2532" s="926"/>
      <c r="AD2532" s="926"/>
      <c r="AE2532" s="926"/>
    </row>
    <row r="2533" spans="1:31" ht="15" customHeight="1" x14ac:dyDescent="0.2">
      <c r="A2533" s="943"/>
      <c r="B2533" s="938"/>
      <c r="C2533" s="891"/>
      <c r="D2533" s="891"/>
      <c r="E2533" s="984">
        <f t="shared" si="231"/>
        <v>0</v>
      </c>
      <c r="F2533" s="890">
        <f>IF(A2533=0,0,ROUND(E2533/VLOOKUP(A2533,'Teaching Areas'!$A$18:$B$86,2,FALSE),0))</f>
        <v>0</v>
      </c>
      <c r="G2533" s="891"/>
      <c r="H2533" s="890" t="str">
        <f t="shared" si="232"/>
        <v/>
      </c>
      <c r="I2533" s="983"/>
      <c r="J2533" s="923"/>
      <c r="K2533" s="922"/>
      <c r="L2533" s="922"/>
      <c r="M2533" s="922"/>
      <c r="N2533" s="924"/>
      <c r="O2533" s="1096" t="str">
        <f t="shared" si="233"/>
        <v/>
      </c>
      <c r="P2533" s="926"/>
      <c r="Q2533" s="926"/>
      <c r="R2533" s="926"/>
      <c r="S2533" s="926"/>
      <c r="T2533" s="926"/>
      <c r="U2533" s="926"/>
      <c r="V2533" s="926"/>
      <c r="W2533" s="926"/>
      <c r="X2533" s="926"/>
      <c r="Y2533" s="926"/>
      <c r="Z2533" s="926"/>
      <c r="AA2533" s="926"/>
      <c r="AB2533" s="926"/>
      <c r="AC2533" s="926"/>
      <c r="AD2533" s="926"/>
      <c r="AE2533" s="926"/>
    </row>
    <row r="2534" spans="1:31" ht="15" customHeight="1" x14ac:dyDescent="0.2">
      <c r="A2534" s="943"/>
      <c r="B2534" s="937"/>
      <c r="C2534" s="893"/>
      <c r="D2534" s="893"/>
      <c r="E2534" s="984">
        <f t="shared" si="231"/>
        <v>0</v>
      </c>
      <c r="F2534" s="890">
        <f>IF(A2534=0,0,ROUND(E2534/VLOOKUP(A2534,'Teaching Areas'!$A$18:$B$86,2,FALSE),0))</f>
        <v>0</v>
      </c>
      <c r="G2534" s="891"/>
      <c r="H2534" s="890" t="str">
        <f t="shared" si="232"/>
        <v/>
      </c>
      <c r="I2534" s="983"/>
      <c r="J2534" s="923"/>
      <c r="K2534" s="922"/>
      <c r="L2534" s="922"/>
      <c r="M2534" s="922"/>
      <c r="N2534" s="924"/>
      <c r="O2534" s="1096" t="str">
        <f t="shared" si="233"/>
        <v/>
      </c>
      <c r="P2534" s="926"/>
      <c r="Q2534" s="926"/>
      <c r="R2534" s="926"/>
      <c r="S2534" s="926"/>
      <c r="T2534" s="926"/>
      <c r="U2534" s="926"/>
      <c r="V2534" s="926"/>
      <c r="W2534" s="926"/>
      <c r="X2534" s="926"/>
      <c r="Y2534" s="926"/>
      <c r="Z2534" s="926"/>
      <c r="AA2534" s="926"/>
      <c r="AB2534" s="926"/>
      <c r="AC2534" s="926"/>
      <c r="AD2534" s="926"/>
      <c r="AE2534" s="926"/>
    </row>
    <row r="2535" spans="1:31" ht="15" customHeight="1" x14ac:dyDescent="0.2">
      <c r="A2535" s="943"/>
      <c r="B2535" s="938"/>
      <c r="C2535" s="891"/>
      <c r="D2535" s="891"/>
      <c r="E2535" s="984">
        <f t="shared" si="231"/>
        <v>0</v>
      </c>
      <c r="F2535" s="890">
        <f>IF(A2535=0,0,ROUND(E2535/VLOOKUP(A2535,'Teaching Areas'!$A$18:$B$86,2,FALSE),0))</f>
        <v>0</v>
      </c>
      <c r="G2535" s="891"/>
      <c r="H2535" s="890" t="str">
        <f t="shared" si="232"/>
        <v/>
      </c>
      <c r="I2535" s="983"/>
      <c r="J2535" s="923"/>
      <c r="K2535" s="922"/>
      <c r="L2535" s="922"/>
      <c r="M2535" s="922"/>
      <c r="N2535" s="924"/>
      <c r="O2535" s="1096" t="str">
        <f t="shared" si="233"/>
        <v/>
      </c>
      <c r="P2535" s="926"/>
      <c r="Q2535" s="926"/>
      <c r="R2535" s="926"/>
      <c r="S2535" s="926"/>
      <c r="T2535" s="926"/>
      <c r="U2535" s="926"/>
      <c r="V2535" s="926"/>
      <c r="W2535" s="926"/>
      <c r="X2535" s="926"/>
      <c r="Y2535" s="926"/>
      <c r="Z2535" s="926"/>
      <c r="AA2535" s="926"/>
      <c r="AB2535" s="926"/>
      <c r="AC2535" s="926"/>
      <c r="AD2535" s="926"/>
      <c r="AE2535" s="926"/>
    </row>
    <row r="2536" spans="1:31" ht="15" customHeight="1" x14ac:dyDescent="0.2">
      <c r="A2536" s="943"/>
      <c r="B2536" s="938"/>
      <c r="C2536" s="891"/>
      <c r="D2536" s="891"/>
      <c r="E2536" s="984">
        <f t="shared" si="231"/>
        <v>0</v>
      </c>
      <c r="F2536" s="890">
        <f>IF(A2536=0,0,ROUND(E2536/VLOOKUP(A2536,'Teaching Areas'!$A$18:$B$86,2,FALSE),0))</f>
        <v>0</v>
      </c>
      <c r="G2536" s="891"/>
      <c r="H2536" s="890" t="str">
        <f t="shared" si="232"/>
        <v/>
      </c>
      <c r="I2536" s="983"/>
      <c r="J2536" s="923"/>
      <c r="K2536" s="922"/>
      <c r="L2536" s="922"/>
      <c r="M2536" s="922"/>
      <c r="N2536" s="924"/>
      <c r="O2536" s="1096" t="str">
        <f t="shared" si="233"/>
        <v/>
      </c>
      <c r="P2536" s="926"/>
      <c r="Q2536" s="926"/>
      <c r="R2536" s="926"/>
      <c r="S2536" s="926"/>
      <c r="T2536" s="926"/>
      <c r="U2536" s="926"/>
      <c r="V2536" s="926"/>
      <c r="W2536" s="926"/>
      <c r="X2536" s="926"/>
      <c r="Y2536" s="926"/>
      <c r="Z2536" s="926"/>
      <c r="AA2536" s="926"/>
      <c r="AB2536" s="926"/>
      <c r="AC2536" s="926"/>
      <c r="AD2536" s="926"/>
      <c r="AE2536" s="926"/>
    </row>
    <row r="2537" spans="1:31" ht="15" customHeight="1" x14ac:dyDescent="0.2">
      <c r="A2537" s="943"/>
      <c r="B2537" s="938"/>
      <c r="C2537" s="891"/>
      <c r="D2537" s="891"/>
      <c r="E2537" s="984">
        <f t="shared" si="231"/>
        <v>0</v>
      </c>
      <c r="F2537" s="890">
        <f>IF(A2537=0,0,ROUND(E2537/VLOOKUP(A2537,'Teaching Areas'!$A$18:$B$86,2,FALSE),0))</f>
        <v>0</v>
      </c>
      <c r="G2537" s="891"/>
      <c r="H2537" s="890" t="str">
        <f t="shared" si="232"/>
        <v/>
      </c>
      <c r="I2537" s="983"/>
      <c r="J2537" s="923"/>
      <c r="K2537" s="922"/>
      <c r="L2537" s="922"/>
      <c r="M2537" s="922"/>
      <c r="N2537" s="924"/>
      <c r="O2537" s="1096" t="str">
        <f t="shared" si="233"/>
        <v/>
      </c>
      <c r="P2537" s="926"/>
      <c r="Q2537" s="926"/>
      <c r="R2537" s="926"/>
      <c r="S2537" s="926"/>
      <c r="T2537" s="926"/>
      <c r="U2537" s="926"/>
      <c r="V2537" s="926"/>
      <c r="W2537" s="926"/>
      <c r="X2537" s="926"/>
      <c r="Y2537" s="926"/>
      <c r="Z2537" s="926"/>
      <c r="AA2537" s="926"/>
      <c r="AB2537" s="926"/>
      <c r="AC2537" s="926"/>
      <c r="AD2537" s="926"/>
      <c r="AE2537" s="926"/>
    </row>
    <row r="2538" spans="1:31" ht="15" customHeight="1" x14ac:dyDescent="0.2">
      <c r="A2538" s="943"/>
      <c r="B2538" s="938"/>
      <c r="C2538" s="891"/>
      <c r="D2538" s="891"/>
      <c r="E2538" s="984">
        <f t="shared" si="231"/>
        <v>0</v>
      </c>
      <c r="F2538" s="890">
        <f>IF(A2538=0,0,ROUND(E2538/VLOOKUP(A2538,'Teaching Areas'!$A$18:$B$86,2,FALSE),0))</f>
        <v>0</v>
      </c>
      <c r="G2538" s="891"/>
      <c r="H2538" s="890" t="str">
        <f t="shared" si="232"/>
        <v/>
      </c>
      <c r="I2538" s="983"/>
      <c r="J2538" s="923"/>
      <c r="K2538" s="922"/>
      <c r="L2538" s="922"/>
      <c r="M2538" s="922"/>
      <c r="N2538" s="924"/>
      <c r="O2538" s="1096" t="str">
        <f t="shared" si="233"/>
        <v/>
      </c>
      <c r="P2538" s="926"/>
      <c r="Q2538" s="926"/>
      <c r="R2538" s="926"/>
      <c r="S2538" s="926"/>
      <c r="T2538" s="926"/>
      <c r="U2538" s="926"/>
      <c r="V2538" s="926"/>
      <c r="W2538" s="926"/>
      <c r="X2538" s="926"/>
      <c r="Y2538" s="926"/>
      <c r="Z2538" s="926"/>
      <c r="AA2538" s="926"/>
      <c r="AB2538" s="926"/>
      <c r="AC2538" s="926"/>
      <c r="AD2538" s="926"/>
      <c r="AE2538" s="926"/>
    </row>
    <row r="2539" spans="1:31" ht="15" customHeight="1" x14ac:dyDescent="0.2">
      <c r="A2539" s="943"/>
      <c r="B2539" s="938"/>
      <c r="C2539" s="891"/>
      <c r="D2539" s="891"/>
      <c r="E2539" s="984">
        <f t="shared" si="231"/>
        <v>0</v>
      </c>
      <c r="F2539" s="890">
        <f>IF(A2539=0,0,ROUND(E2539/VLOOKUP(A2539,'Teaching Areas'!$A$18:$B$86,2,FALSE),0))</f>
        <v>0</v>
      </c>
      <c r="G2539" s="891"/>
      <c r="H2539" s="890" t="str">
        <f t="shared" si="232"/>
        <v/>
      </c>
      <c r="I2539" s="983"/>
      <c r="J2539" s="923"/>
      <c r="K2539" s="922"/>
      <c r="L2539" s="922"/>
      <c r="M2539" s="922"/>
      <c r="N2539" s="924"/>
      <c r="O2539" s="1096" t="str">
        <f t="shared" si="233"/>
        <v/>
      </c>
      <c r="P2539" s="926"/>
      <c r="Q2539" s="926"/>
      <c r="R2539" s="926"/>
      <c r="S2539" s="926"/>
      <c r="T2539" s="926"/>
      <c r="U2539" s="926"/>
      <c r="V2539" s="926"/>
      <c r="W2539" s="926"/>
      <c r="X2539" s="926"/>
      <c r="Y2539" s="926"/>
      <c r="Z2539" s="926"/>
      <c r="AA2539" s="926"/>
      <c r="AB2539" s="926"/>
      <c r="AC2539" s="926"/>
      <c r="AD2539" s="926"/>
      <c r="AE2539" s="926"/>
    </row>
    <row r="2540" spans="1:31" ht="15" customHeight="1" x14ac:dyDescent="0.2">
      <c r="A2540" s="943"/>
      <c r="B2540" s="938"/>
      <c r="C2540" s="891"/>
      <c r="D2540" s="891"/>
      <c r="E2540" s="984">
        <f t="shared" si="231"/>
        <v>0</v>
      </c>
      <c r="F2540" s="890">
        <f>IF(A2540=0,0,ROUND(E2540/VLOOKUP(A2540,'Teaching Areas'!$A$18:$B$86,2,FALSE),0))</f>
        <v>0</v>
      </c>
      <c r="G2540" s="891"/>
      <c r="H2540" s="890" t="str">
        <f t="shared" si="232"/>
        <v/>
      </c>
      <c r="I2540" s="983"/>
      <c r="J2540" s="923"/>
      <c r="K2540" s="922"/>
      <c r="L2540" s="922"/>
      <c r="M2540" s="922"/>
      <c r="N2540" s="924"/>
      <c r="O2540" s="1096" t="str">
        <f t="shared" si="233"/>
        <v/>
      </c>
      <c r="P2540" s="926"/>
      <c r="Q2540" s="926"/>
      <c r="R2540" s="926"/>
      <c r="S2540" s="926"/>
      <c r="T2540" s="926"/>
      <c r="U2540" s="926"/>
      <c r="V2540" s="926"/>
      <c r="W2540" s="926"/>
      <c r="X2540" s="926"/>
      <c r="Y2540" s="926"/>
      <c r="Z2540" s="926"/>
      <c r="AA2540" s="926"/>
      <c r="AB2540" s="926"/>
      <c r="AC2540" s="926"/>
      <c r="AD2540" s="926"/>
      <c r="AE2540" s="926"/>
    </row>
    <row r="2541" spans="1:31" ht="15" customHeight="1" x14ac:dyDescent="0.2">
      <c r="A2541" s="943"/>
      <c r="B2541" s="938"/>
      <c r="C2541" s="891"/>
      <c r="D2541" s="891"/>
      <c r="E2541" s="984">
        <f t="shared" si="231"/>
        <v>0</v>
      </c>
      <c r="F2541" s="890">
        <f>IF(A2541=0,0,ROUND(E2541/VLOOKUP(A2541,'Teaching Areas'!$A$18:$B$86,2,FALSE),0))</f>
        <v>0</v>
      </c>
      <c r="G2541" s="891"/>
      <c r="H2541" s="890" t="str">
        <f t="shared" si="232"/>
        <v/>
      </c>
      <c r="I2541" s="983"/>
      <c r="J2541" s="923"/>
      <c r="K2541" s="922"/>
      <c r="L2541" s="922"/>
      <c r="M2541" s="922"/>
      <c r="N2541" s="924"/>
      <c r="O2541" s="1096" t="str">
        <f t="shared" si="233"/>
        <v/>
      </c>
      <c r="P2541" s="926"/>
      <c r="Q2541" s="926"/>
      <c r="R2541" s="926"/>
      <c r="S2541" s="926"/>
      <c r="T2541" s="926"/>
      <c r="U2541" s="926"/>
      <c r="V2541" s="926"/>
      <c r="W2541" s="926"/>
      <c r="X2541" s="926"/>
      <c r="Y2541" s="926"/>
      <c r="Z2541" s="926"/>
      <c r="AA2541" s="926"/>
      <c r="AB2541" s="926"/>
      <c r="AC2541" s="926"/>
      <c r="AD2541" s="926"/>
      <c r="AE2541" s="926"/>
    </row>
    <row r="2542" spans="1:31" ht="15" customHeight="1" x14ac:dyDescent="0.2">
      <c r="A2542" s="943"/>
      <c r="B2542" s="938"/>
      <c r="C2542" s="891"/>
      <c r="D2542" s="891"/>
      <c r="E2542" s="984">
        <f t="shared" si="231"/>
        <v>0</v>
      </c>
      <c r="F2542" s="890">
        <f>IF(A2542=0,0,ROUND(E2542/VLOOKUP(A2542,'Teaching Areas'!$A$18:$B$86,2,FALSE),0))</f>
        <v>0</v>
      </c>
      <c r="G2542" s="891"/>
      <c r="H2542" s="890" t="str">
        <f t="shared" si="232"/>
        <v/>
      </c>
      <c r="I2542" s="983"/>
      <c r="J2542" s="923"/>
      <c r="K2542" s="922"/>
      <c r="L2542" s="922"/>
      <c r="M2542" s="922"/>
      <c r="N2542" s="924"/>
      <c r="O2542" s="1096" t="str">
        <f t="shared" si="233"/>
        <v/>
      </c>
      <c r="P2542" s="926"/>
      <c r="Q2542" s="926"/>
      <c r="R2542" s="926"/>
      <c r="S2542" s="926"/>
      <c r="T2542" s="926"/>
      <c r="U2542" s="926"/>
      <c r="V2542" s="926"/>
      <c r="W2542" s="926"/>
      <c r="X2542" s="926"/>
      <c r="Y2542" s="926"/>
      <c r="Z2542" s="926"/>
      <c r="AA2542" s="926"/>
      <c r="AB2542" s="926"/>
      <c r="AC2542" s="926"/>
      <c r="AD2542" s="926"/>
      <c r="AE2542" s="926"/>
    </row>
    <row r="2543" spans="1:31" ht="15" customHeight="1" x14ac:dyDescent="0.2">
      <c r="A2543" s="943"/>
      <c r="B2543" s="938"/>
      <c r="C2543" s="891"/>
      <c r="D2543" s="891"/>
      <c r="E2543" s="984">
        <f t="shared" si="231"/>
        <v>0</v>
      </c>
      <c r="F2543" s="890">
        <f>IF(A2543=0,0,ROUND(E2543/VLOOKUP(A2543,'Teaching Areas'!$A$18:$B$86,2,FALSE),0))</f>
        <v>0</v>
      </c>
      <c r="G2543" s="891"/>
      <c r="H2543" s="890" t="str">
        <f t="shared" si="232"/>
        <v/>
      </c>
      <c r="I2543" s="983"/>
      <c r="J2543" s="923"/>
      <c r="K2543" s="922"/>
      <c r="L2543" s="922"/>
      <c r="M2543" s="922"/>
      <c r="N2543" s="924"/>
      <c r="O2543" s="1096" t="str">
        <f t="shared" si="233"/>
        <v/>
      </c>
      <c r="P2543" s="926"/>
      <c r="Q2543" s="926"/>
      <c r="R2543" s="926"/>
      <c r="S2543" s="926"/>
      <c r="T2543" s="926"/>
      <c r="U2543" s="926"/>
      <c r="V2543" s="926"/>
      <c r="W2543" s="926"/>
      <c r="X2543" s="926"/>
      <c r="Y2543" s="926"/>
      <c r="Z2543" s="926"/>
      <c r="AA2543" s="926"/>
      <c r="AB2543" s="926"/>
      <c r="AC2543" s="926"/>
      <c r="AD2543" s="926"/>
      <c r="AE2543" s="926"/>
    </row>
    <row r="2544" spans="1:31" ht="15" customHeight="1" x14ac:dyDescent="0.2">
      <c r="A2544" s="943"/>
      <c r="B2544" s="938"/>
      <c r="C2544" s="891"/>
      <c r="D2544" s="891"/>
      <c r="E2544" s="984">
        <f t="shared" si="231"/>
        <v>0</v>
      </c>
      <c r="F2544" s="890">
        <f>IF(A2544=0,0,ROUND(E2544/VLOOKUP(A2544,'Teaching Areas'!$A$18:$B$86,2,FALSE),0))</f>
        <v>0</v>
      </c>
      <c r="G2544" s="891"/>
      <c r="H2544" s="890" t="str">
        <f t="shared" si="232"/>
        <v/>
      </c>
      <c r="I2544" s="983"/>
      <c r="J2544" s="923"/>
      <c r="K2544" s="922"/>
      <c r="L2544" s="922"/>
      <c r="M2544" s="922"/>
      <c r="N2544" s="924"/>
      <c r="O2544" s="1096" t="str">
        <f t="shared" si="233"/>
        <v/>
      </c>
      <c r="P2544" s="926"/>
      <c r="Q2544" s="926"/>
      <c r="R2544" s="926"/>
      <c r="S2544" s="926"/>
      <c r="T2544" s="926"/>
      <c r="U2544" s="926"/>
      <c r="V2544" s="926"/>
      <c r="W2544" s="926"/>
      <c r="X2544" s="926"/>
      <c r="Y2544" s="926"/>
      <c r="Z2544" s="926"/>
      <c r="AA2544" s="926"/>
      <c r="AB2544" s="926"/>
      <c r="AC2544" s="926"/>
      <c r="AD2544" s="926"/>
      <c r="AE2544" s="926"/>
    </row>
    <row r="2545" spans="1:31" ht="15" customHeight="1" x14ac:dyDescent="0.2">
      <c r="A2545" s="943"/>
      <c r="B2545" s="938"/>
      <c r="C2545" s="891"/>
      <c r="D2545" s="891"/>
      <c r="E2545" s="984">
        <f t="shared" si="231"/>
        <v>0</v>
      </c>
      <c r="F2545" s="890">
        <f>IF(A2545=0,0,ROUND(E2545/VLOOKUP(A2545,'Teaching Areas'!$A$18:$B$86,2,FALSE),0))</f>
        <v>0</v>
      </c>
      <c r="G2545" s="891"/>
      <c r="H2545" s="890" t="str">
        <f t="shared" si="232"/>
        <v/>
      </c>
      <c r="I2545" s="983"/>
      <c r="J2545" s="923"/>
      <c r="K2545" s="922"/>
      <c r="L2545" s="922"/>
      <c r="M2545" s="922"/>
      <c r="N2545" s="924"/>
      <c r="O2545" s="1096" t="str">
        <f t="shared" si="233"/>
        <v/>
      </c>
      <c r="P2545" s="926"/>
      <c r="Q2545" s="926"/>
      <c r="R2545" s="926"/>
      <c r="S2545" s="926"/>
      <c r="T2545" s="926"/>
      <c r="U2545" s="926"/>
      <c r="V2545" s="926"/>
      <c r="W2545" s="926"/>
      <c r="X2545" s="926"/>
      <c r="Y2545" s="926"/>
      <c r="Z2545" s="926"/>
      <c r="AA2545" s="926"/>
      <c r="AB2545" s="926"/>
      <c r="AC2545" s="926"/>
      <c r="AD2545" s="926"/>
      <c r="AE2545" s="926"/>
    </row>
    <row r="2546" spans="1:31" ht="15" customHeight="1" x14ac:dyDescent="0.2">
      <c r="A2546" s="943"/>
      <c r="B2546" s="938"/>
      <c r="C2546" s="891"/>
      <c r="D2546" s="891"/>
      <c r="E2546" s="984">
        <f t="shared" si="231"/>
        <v>0</v>
      </c>
      <c r="F2546" s="890">
        <f>IF(A2546=0,0,ROUND(E2546/VLOOKUP(A2546,'Teaching Areas'!$A$18:$B$86,2,FALSE),0))</f>
        <v>0</v>
      </c>
      <c r="G2546" s="891"/>
      <c r="H2546" s="890" t="str">
        <f t="shared" si="232"/>
        <v/>
      </c>
      <c r="I2546" s="983"/>
      <c r="J2546" s="923"/>
      <c r="K2546" s="922"/>
      <c r="L2546" s="922"/>
      <c r="M2546" s="922"/>
      <c r="N2546" s="924"/>
      <c r="O2546" s="1096" t="str">
        <f t="shared" si="233"/>
        <v/>
      </c>
      <c r="P2546" s="926"/>
      <c r="Q2546" s="926"/>
      <c r="R2546" s="926"/>
      <c r="S2546" s="926"/>
      <c r="T2546" s="926"/>
      <c r="U2546" s="926"/>
      <c r="V2546" s="926"/>
      <c r="W2546" s="926"/>
      <c r="X2546" s="926"/>
      <c r="Y2546" s="926"/>
      <c r="Z2546" s="926"/>
      <c r="AA2546" s="926"/>
      <c r="AB2546" s="926"/>
      <c r="AC2546" s="926"/>
      <c r="AD2546" s="926"/>
      <c r="AE2546" s="926"/>
    </row>
    <row r="2547" spans="1:31" ht="15" customHeight="1" x14ac:dyDescent="0.2">
      <c r="A2547" s="943"/>
      <c r="B2547" s="938"/>
      <c r="C2547" s="891"/>
      <c r="D2547" s="891"/>
      <c r="E2547" s="984">
        <f t="shared" si="231"/>
        <v>0</v>
      </c>
      <c r="F2547" s="890">
        <f>IF(A2547=0,0,ROUND(E2547/VLOOKUP(A2547,'Teaching Areas'!$A$18:$B$86,2,FALSE),0))</f>
        <v>0</v>
      </c>
      <c r="G2547" s="891"/>
      <c r="H2547" s="890" t="str">
        <f t="shared" si="232"/>
        <v/>
      </c>
      <c r="I2547" s="983"/>
      <c r="J2547" s="923"/>
      <c r="K2547" s="922"/>
      <c r="L2547" s="922"/>
      <c r="M2547" s="922"/>
      <c r="N2547" s="924"/>
      <c r="O2547" s="1096" t="str">
        <f t="shared" si="233"/>
        <v/>
      </c>
      <c r="P2547" s="926"/>
      <c r="Q2547" s="926"/>
      <c r="R2547" s="926"/>
      <c r="S2547" s="926"/>
      <c r="T2547" s="926"/>
      <c r="U2547" s="926"/>
      <c r="V2547" s="926"/>
      <c r="W2547" s="926"/>
      <c r="X2547" s="926"/>
      <c r="Y2547" s="926"/>
      <c r="Z2547" s="926"/>
      <c r="AA2547" s="926"/>
      <c r="AB2547" s="926"/>
      <c r="AC2547" s="926"/>
      <c r="AD2547" s="926"/>
      <c r="AE2547" s="926"/>
    </row>
    <row r="2548" spans="1:31" ht="15" customHeight="1" x14ac:dyDescent="0.2">
      <c r="A2548" s="943"/>
      <c r="B2548" s="938"/>
      <c r="C2548" s="891"/>
      <c r="D2548" s="891"/>
      <c r="E2548" s="984">
        <f t="shared" si="231"/>
        <v>0</v>
      </c>
      <c r="F2548" s="890">
        <f>IF(A2548=0,0,ROUND(E2548/VLOOKUP(A2548,'Teaching Areas'!$A$18:$B$86,2,FALSE),0))</f>
        <v>0</v>
      </c>
      <c r="G2548" s="891"/>
      <c r="H2548" s="890" t="str">
        <f t="shared" si="232"/>
        <v/>
      </c>
      <c r="I2548" s="983"/>
      <c r="J2548" s="923"/>
      <c r="K2548" s="922"/>
      <c r="L2548" s="922"/>
      <c r="M2548" s="922"/>
      <c r="N2548" s="924"/>
      <c r="O2548" s="1096" t="str">
        <f t="shared" si="233"/>
        <v/>
      </c>
      <c r="P2548" s="926"/>
      <c r="Q2548" s="926"/>
      <c r="R2548" s="926"/>
      <c r="S2548" s="926"/>
      <c r="T2548" s="926"/>
      <c r="U2548" s="926"/>
      <c r="V2548" s="926"/>
      <c r="W2548" s="926"/>
      <c r="X2548" s="926"/>
      <c r="Y2548" s="926"/>
      <c r="Z2548" s="926"/>
      <c r="AA2548" s="926"/>
      <c r="AB2548" s="926"/>
      <c r="AC2548" s="926"/>
      <c r="AD2548" s="926"/>
      <c r="AE2548" s="926"/>
    </row>
    <row r="2549" spans="1:31" ht="15" customHeight="1" x14ac:dyDescent="0.2">
      <c r="A2549" s="943"/>
      <c r="B2549" s="938"/>
      <c r="C2549" s="891"/>
      <c r="D2549" s="891"/>
      <c r="E2549" s="984">
        <f t="shared" si="231"/>
        <v>0</v>
      </c>
      <c r="F2549" s="890">
        <f>IF(A2549=0,0,ROUND(E2549/VLOOKUP(A2549,'Teaching Areas'!$A$18:$B$86,2,FALSE),0))</f>
        <v>0</v>
      </c>
      <c r="G2549" s="891"/>
      <c r="H2549" s="890" t="str">
        <f t="shared" si="232"/>
        <v/>
      </c>
      <c r="I2549" s="983"/>
      <c r="J2549" s="923"/>
      <c r="K2549" s="922"/>
      <c r="L2549" s="922"/>
      <c r="M2549" s="922"/>
      <c r="N2549" s="924"/>
      <c r="O2549" s="1096" t="str">
        <f t="shared" si="233"/>
        <v/>
      </c>
      <c r="P2549" s="926"/>
      <c r="Q2549" s="926"/>
      <c r="R2549" s="926"/>
      <c r="S2549" s="926"/>
      <c r="T2549" s="926"/>
      <c r="U2549" s="926"/>
      <c r="V2549" s="926"/>
      <c r="W2549" s="926"/>
      <c r="X2549" s="926"/>
      <c r="Y2549" s="926"/>
      <c r="Z2549" s="926"/>
      <c r="AA2549" s="926"/>
      <c r="AB2549" s="926"/>
      <c r="AC2549" s="926"/>
      <c r="AD2549" s="926"/>
      <c r="AE2549" s="926"/>
    </row>
    <row r="2550" spans="1:31" ht="15" customHeight="1" x14ac:dyDescent="0.2">
      <c r="A2550" s="943"/>
      <c r="B2550" s="939"/>
      <c r="C2550" s="891"/>
      <c r="D2550" s="891"/>
      <c r="E2550" s="984">
        <f t="shared" si="231"/>
        <v>0</v>
      </c>
      <c r="F2550" s="890">
        <f>IF(A2550=0,0,ROUND(E2550/VLOOKUP(A2550,'Teaching Areas'!$A$18:$B$86,2,FALSE),0))</f>
        <v>0</v>
      </c>
      <c r="G2550" s="892"/>
      <c r="H2550" s="890" t="str">
        <f t="shared" si="232"/>
        <v/>
      </c>
      <c r="I2550" s="985"/>
      <c r="J2550" s="923"/>
      <c r="K2550" s="922"/>
      <c r="L2550" s="922"/>
      <c r="M2550" s="922"/>
      <c r="N2550" s="924"/>
      <c r="O2550" s="1096" t="str">
        <f t="shared" si="233"/>
        <v/>
      </c>
      <c r="P2550" s="926"/>
      <c r="Q2550" s="926"/>
      <c r="R2550" s="926"/>
      <c r="S2550" s="926"/>
      <c r="T2550" s="926"/>
      <c r="U2550" s="926"/>
      <c r="V2550" s="926"/>
      <c r="W2550" s="926"/>
      <c r="X2550" s="926"/>
      <c r="Y2550" s="926"/>
      <c r="Z2550" s="926"/>
      <c r="AA2550" s="926"/>
      <c r="AB2550" s="926"/>
      <c r="AC2550" s="926"/>
      <c r="AD2550" s="926"/>
      <c r="AE2550" s="926"/>
    </row>
    <row r="2551" spans="1:31" ht="15" customHeight="1" x14ac:dyDescent="0.2">
      <c r="A2551" s="943"/>
      <c r="B2551" s="939"/>
      <c r="C2551" s="891"/>
      <c r="D2551" s="891"/>
      <c r="E2551" s="984">
        <f t="shared" si="231"/>
        <v>0</v>
      </c>
      <c r="F2551" s="890">
        <f>IF(A2551=0,0,ROUND(E2551/VLOOKUP(A2551,'Teaching Areas'!$A$18:$B$86,2,FALSE),0))</f>
        <v>0</v>
      </c>
      <c r="G2551" s="892"/>
      <c r="H2551" s="890" t="str">
        <f t="shared" si="232"/>
        <v/>
      </c>
      <c r="I2551" s="985"/>
      <c r="J2551" s="923"/>
      <c r="K2551" s="922"/>
      <c r="L2551" s="922"/>
      <c r="M2551" s="922"/>
      <c r="N2551" s="924"/>
      <c r="O2551" s="1096" t="str">
        <f t="shared" si="233"/>
        <v/>
      </c>
      <c r="P2551" s="926"/>
      <c r="Q2551" s="926"/>
      <c r="R2551" s="926"/>
      <c r="S2551" s="926"/>
      <c r="T2551" s="926"/>
      <c r="U2551" s="926"/>
      <c r="V2551" s="926"/>
      <c r="W2551" s="926"/>
      <c r="X2551" s="926"/>
      <c r="Y2551" s="926"/>
      <c r="Z2551" s="926"/>
      <c r="AA2551" s="926"/>
      <c r="AB2551" s="926"/>
      <c r="AC2551" s="926"/>
      <c r="AD2551" s="926"/>
      <c r="AE2551" s="926"/>
    </row>
    <row r="2552" spans="1:31" ht="15" customHeight="1" x14ac:dyDescent="0.2">
      <c r="A2552" s="943"/>
      <c r="B2552" s="938"/>
      <c r="C2552" s="891"/>
      <c r="D2552" s="891"/>
      <c r="E2552" s="984">
        <f t="shared" si="231"/>
        <v>0</v>
      </c>
      <c r="F2552" s="890">
        <f>IF(A2552=0,0,ROUND(E2552/VLOOKUP(A2552,'Teaching Areas'!$A$18:$B$86,2,FALSE),0))</f>
        <v>0</v>
      </c>
      <c r="G2552" s="891"/>
      <c r="H2552" s="890" t="str">
        <f t="shared" si="232"/>
        <v/>
      </c>
      <c r="I2552" s="983"/>
      <c r="J2552" s="923"/>
      <c r="K2552" s="922"/>
      <c r="L2552" s="922"/>
      <c r="M2552" s="922"/>
      <c r="N2552" s="924"/>
      <c r="O2552" s="1096" t="str">
        <f t="shared" si="233"/>
        <v/>
      </c>
      <c r="P2552" s="926"/>
      <c r="Q2552" s="926"/>
      <c r="R2552" s="926"/>
      <c r="S2552" s="926"/>
      <c r="T2552" s="926"/>
      <c r="U2552" s="926"/>
      <c r="V2552" s="926"/>
      <c r="W2552" s="926"/>
      <c r="X2552" s="926"/>
      <c r="Y2552" s="926"/>
      <c r="Z2552" s="926"/>
      <c r="AA2552" s="926"/>
      <c r="AB2552" s="926"/>
      <c r="AC2552" s="926"/>
      <c r="AD2552" s="926"/>
      <c r="AE2552" s="926"/>
    </row>
    <row r="2553" spans="1:31" ht="15" customHeight="1" x14ac:dyDescent="0.2">
      <c r="A2553" s="943"/>
      <c r="B2553" s="938"/>
      <c r="C2553" s="891"/>
      <c r="D2553" s="891"/>
      <c r="E2553" s="984">
        <f t="shared" si="231"/>
        <v>0</v>
      </c>
      <c r="F2553" s="890">
        <f>IF(A2553=0,0,ROUND(E2553/VLOOKUP(A2553,'Teaching Areas'!$A$18:$B$86,2,FALSE),0))</f>
        <v>0</v>
      </c>
      <c r="G2553" s="891"/>
      <c r="H2553" s="890" t="str">
        <f t="shared" si="232"/>
        <v/>
      </c>
      <c r="I2553" s="983"/>
      <c r="J2553" s="923"/>
      <c r="K2553" s="922"/>
      <c r="L2553" s="922"/>
      <c r="M2553" s="922"/>
      <c r="N2553" s="924"/>
      <c r="O2553" s="1096" t="str">
        <f t="shared" si="233"/>
        <v/>
      </c>
      <c r="P2553" s="926"/>
      <c r="Q2553" s="926"/>
      <c r="R2553" s="926"/>
      <c r="S2553" s="926"/>
      <c r="T2553" s="926"/>
      <c r="U2553" s="926"/>
      <c r="V2553" s="926"/>
      <c r="W2553" s="926"/>
      <c r="X2553" s="926"/>
      <c r="Y2553" s="926"/>
      <c r="Z2553" s="926"/>
      <c r="AA2553" s="926"/>
      <c r="AB2553" s="926"/>
      <c r="AC2553" s="926"/>
      <c r="AD2553" s="926"/>
      <c r="AE2553" s="926"/>
    </row>
    <row r="2554" spans="1:31" ht="15" customHeight="1" x14ac:dyDescent="0.2">
      <c r="A2554" s="943"/>
      <c r="B2554" s="937"/>
      <c r="C2554" s="893"/>
      <c r="D2554" s="893"/>
      <c r="E2554" s="984">
        <f t="shared" si="231"/>
        <v>0</v>
      </c>
      <c r="F2554" s="890">
        <f>IF(A2554=0,0,ROUND(E2554/VLOOKUP(A2554,'Teaching Areas'!$A$18:$B$86,2,FALSE),0))</f>
        <v>0</v>
      </c>
      <c r="G2554" s="891"/>
      <c r="H2554" s="890" t="str">
        <f t="shared" si="232"/>
        <v/>
      </c>
      <c r="I2554" s="983"/>
      <c r="J2554" s="923"/>
      <c r="K2554" s="922"/>
      <c r="L2554" s="922"/>
      <c r="M2554" s="922"/>
      <c r="N2554" s="924"/>
      <c r="O2554" s="1096" t="str">
        <f t="shared" si="233"/>
        <v/>
      </c>
      <c r="P2554" s="926"/>
      <c r="Q2554" s="926"/>
      <c r="R2554" s="926"/>
      <c r="S2554" s="926"/>
      <c r="T2554" s="926"/>
      <c r="U2554" s="926"/>
      <c r="V2554" s="926"/>
      <c r="W2554" s="926"/>
      <c r="X2554" s="926"/>
      <c r="Y2554" s="926"/>
      <c r="Z2554" s="926"/>
      <c r="AA2554" s="926"/>
      <c r="AB2554" s="926"/>
      <c r="AC2554" s="926"/>
      <c r="AD2554" s="926"/>
      <c r="AE2554" s="926"/>
    </row>
    <row r="2555" spans="1:31" ht="15" customHeight="1" x14ac:dyDescent="0.2">
      <c r="A2555" s="943"/>
      <c r="B2555" s="938"/>
      <c r="C2555" s="891"/>
      <c r="D2555" s="891"/>
      <c r="E2555" s="984">
        <f t="shared" si="231"/>
        <v>0</v>
      </c>
      <c r="F2555" s="890">
        <f>IF(A2555=0,0,ROUND(E2555/VLOOKUP(A2555,'Teaching Areas'!$A$18:$B$86,2,FALSE),0))</f>
        <v>0</v>
      </c>
      <c r="G2555" s="891"/>
      <c r="H2555" s="890" t="str">
        <f t="shared" si="232"/>
        <v/>
      </c>
      <c r="I2555" s="983"/>
      <c r="J2555" s="923"/>
      <c r="K2555" s="922"/>
      <c r="L2555" s="922"/>
      <c r="M2555" s="922"/>
      <c r="N2555" s="924"/>
      <c r="O2555" s="1096" t="str">
        <f t="shared" si="233"/>
        <v/>
      </c>
      <c r="P2555" s="926"/>
      <c r="Q2555" s="926"/>
      <c r="R2555" s="926"/>
      <c r="S2555" s="926"/>
      <c r="T2555" s="926"/>
      <c r="U2555" s="926"/>
      <c r="V2555" s="926"/>
      <c r="W2555" s="926"/>
      <c r="X2555" s="926"/>
      <c r="Y2555" s="926"/>
      <c r="Z2555" s="926"/>
      <c r="AA2555" s="926"/>
      <c r="AB2555" s="926"/>
      <c r="AC2555" s="926"/>
      <c r="AD2555" s="926"/>
      <c r="AE2555" s="926"/>
    </row>
    <row r="2556" spans="1:31" ht="15" customHeight="1" x14ac:dyDescent="0.2">
      <c r="A2556" s="943"/>
      <c r="B2556" s="938"/>
      <c r="C2556" s="891"/>
      <c r="D2556" s="891"/>
      <c r="E2556" s="984">
        <f t="shared" si="231"/>
        <v>0</v>
      </c>
      <c r="F2556" s="890">
        <f>IF(A2556=0,0,ROUND(E2556/VLOOKUP(A2556,'Teaching Areas'!$A$18:$B$86,2,FALSE),0))</f>
        <v>0</v>
      </c>
      <c r="G2556" s="891"/>
      <c r="H2556" s="890" t="str">
        <f t="shared" si="232"/>
        <v/>
      </c>
      <c r="I2556" s="983"/>
      <c r="J2556" s="923"/>
      <c r="K2556" s="922"/>
      <c r="L2556" s="922"/>
      <c r="M2556" s="922"/>
      <c r="N2556" s="924"/>
      <c r="O2556" s="1096" t="str">
        <f t="shared" si="233"/>
        <v/>
      </c>
      <c r="P2556" s="926"/>
      <c r="Q2556" s="926"/>
      <c r="R2556" s="926"/>
      <c r="S2556" s="926"/>
      <c r="T2556" s="926"/>
      <c r="U2556" s="926"/>
      <c r="V2556" s="926"/>
      <c r="W2556" s="926"/>
      <c r="X2556" s="926"/>
      <c r="Y2556" s="926"/>
      <c r="Z2556" s="926"/>
      <c r="AA2556" s="926"/>
      <c r="AB2556" s="926"/>
      <c r="AC2556" s="926"/>
      <c r="AD2556" s="926"/>
      <c r="AE2556" s="926"/>
    </row>
    <row r="2557" spans="1:31" ht="15" hidden="1" customHeight="1" thickBot="1" x14ac:dyDescent="0.25">
      <c r="A2557" s="943"/>
      <c r="B2557" s="938"/>
      <c r="C2557" s="891"/>
      <c r="D2557" s="891"/>
      <c r="E2557" s="984">
        <f t="shared" si="231"/>
        <v>0</v>
      </c>
      <c r="F2557" s="890">
        <f>IF(A2557=0,0,ROUND(E2557/VLOOKUP(A2557,'Teaching Areas'!$A$18:$B$86,2,FALSE),0))</f>
        <v>0</v>
      </c>
      <c r="G2557" s="891"/>
      <c r="H2557" s="890" t="str">
        <f t="shared" si="232"/>
        <v/>
      </c>
      <c r="I2557" s="983"/>
      <c r="J2557" s="923"/>
      <c r="K2557" s="922"/>
      <c r="L2557" s="922"/>
      <c r="M2557" s="922"/>
      <c r="N2557" s="924"/>
      <c r="O2557" s="1096" t="str">
        <f t="shared" si="233"/>
        <v/>
      </c>
      <c r="P2557" s="926"/>
      <c r="Q2557" s="926"/>
      <c r="R2557" s="926"/>
      <c r="S2557" s="926"/>
      <c r="T2557" s="926"/>
      <c r="U2557" s="926"/>
      <c r="V2557" s="926"/>
      <c r="W2557" s="926"/>
      <c r="X2557" s="926"/>
      <c r="Y2557" s="926"/>
      <c r="Z2557" s="926"/>
      <c r="AA2557" s="926"/>
      <c r="AB2557" s="926"/>
      <c r="AC2557" s="926"/>
      <c r="AD2557" s="926"/>
      <c r="AE2557" s="926"/>
    </row>
    <row r="2558" spans="1:31" ht="15" hidden="1" customHeight="1" thickBot="1" x14ac:dyDescent="0.25">
      <c r="A2558" s="943"/>
      <c r="B2558" s="938"/>
      <c r="C2558" s="891"/>
      <c r="D2558" s="891"/>
      <c r="E2558" s="984">
        <f t="shared" si="231"/>
        <v>0</v>
      </c>
      <c r="F2558" s="890">
        <f>IF(A2558=0,0,ROUND(E2558/VLOOKUP(A2558,'Teaching Areas'!$A$18:$B$86,2,FALSE),0))</f>
        <v>0</v>
      </c>
      <c r="G2558" s="891"/>
      <c r="H2558" s="890" t="str">
        <f t="shared" si="232"/>
        <v/>
      </c>
      <c r="I2558" s="983"/>
      <c r="J2558" s="923"/>
      <c r="K2558" s="922"/>
      <c r="L2558" s="922"/>
      <c r="M2558" s="922"/>
      <c r="N2558" s="924"/>
      <c r="O2558" s="1096" t="str">
        <f t="shared" si="233"/>
        <v/>
      </c>
      <c r="P2558" s="926"/>
      <c r="Q2558" s="926"/>
      <c r="R2558" s="926"/>
      <c r="S2558" s="926"/>
      <c r="T2558" s="926"/>
      <c r="U2558" s="926"/>
      <c r="V2558" s="926"/>
      <c r="W2558" s="926"/>
      <c r="X2558" s="926"/>
      <c r="Y2558" s="926"/>
      <c r="Z2558" s="926"/>
      <c r="AA2558" s="926"/>
      <c r="AB2558" s="926"/>
      <c r="AC2558" s="926"/>
      <c r="AD2558" s="926"/>
      <c r="AE2558" s="926"/>
    </row>
    <row r="2559" spans="1:31" ht="15" hidden="1" customHeight="1" thickBot="1" x14ac:dyDescent="0.25">
      <c r="A2559" s="943"/>
      <c r="B2559" s="938"/>
      <c r="C2559" s="891"/>
      <c r="D2559" s="891"/>
      <c r="E2559" s="984">
        <f t="shared" si="231"/>
        <v>0</v>
      </c>
      <c r="F2559" s="890">
        <f>IF(A2559=0,0,ROUND(E2559/VLOOKUP(A2559,'Teaching Areas'!$A$18:$B$86,2,FALSE),0))</f>
        <v>0</v>
      </c>
      <c r="G2559" s="891"/>
      <c r="H2559" s="890" t="str">
        <f t="shared" si="232"/>
        <v/>
      </c>
      <c r="I2559" s="983"/>
      <c r="J2559" s="923"/>
      <c r="K2559" s="922"/>
      <c r="L2559" s="922"/>
      <c r="M2559" s="922"/>
      <c r="N2559" s="924"/>
      <c r="O2559" s="1096" t="str">
        <f t="shared" si="233"/>
        <v/>
      </c>
      <c r="P2559" s="926"/>
      <c r="Q2559" s="926"/>
      <c r="R2559" s="926"/>
      <c r="S2559" s="926"/>
      <c r="T2559" s="926"/>
      <c r="U2559" s="926"/>
      <c r="V2559" s="926"/>
      <c r="W2559" s="926"/>
      <c r="X2559" s="926"/>
      <c r="Y2559" s="926"/>
      <c r="Z2559" s="926"/>
      <c r="AA2559" s="926"/>
      <c r="AB2559" s="926"/>
      <c r="AC2559" s="926"/>
      <c r="AD2559" s="926"/>
      <c r="AE2559" s="926"/>
    </row>
    <row r="2560" spans="1:31" ht="15" hidden="1" customHeight="1" thickBot="1" x14ac:dyDescent="0.25">
      <c r="A2560" s="943"/>
      <c r="B2560" s="938"/>
      <c r="C2560" s="891"/>
      <c r="D2560" s="891"/>
      <c r="E2560" s="984">
        <f t="shared" si="231"/>
        <v>0</v>
      </c>
      <c r="F2560" s="890">
        <f>IF(A2560=0,0,ROUND(E2560/VLOOKUP(A2560,'Teaching Areas'!$A$18:$B$86,2,FALSE),0))</f>
        <v>0</v>
      </c>
      <c r="G2560" s="891"/>
      <c r="H2560" s="890" t="str">
        <f t="shared" si="232"/>
        <v/>
      </c>
      <c r="I2560" s="983"/>
      <c r="J2560" s="923"/>
      <c r="K2560" s="922"/>
      <c r="L2560" s="922"/>
      <c r="M2560" s="922"/>
      <c r="N2560" s="924"/>
      <c r="O2560" s="1096" t="str">
        <f t="shared" si="233"/>
        <v/>
      </c>
      <c r="P2560" s="926"/>
      <c r="Q2560" s="926"/>
      <c r="R2560" s="926"/>
      <c r="S2560" s="926"/>
      <c r="T2560" s="926"/>
      <c r="U2560" s="926"/>
      <c r="V2560" s="926"/>
      <c r="W2560" s="926"/>
      <c r="X2560" s="926"/>
      <c r="Y2560" s="926"/>
      <c r="Z2560" s="926"/>
      <c r="AA2560" s="926"/>
      <c r="AB2560" s="926"/>
      <c r="AC2560" s="926"/>
      <c r="AD2560" s="926"/>
      <c r="AE2560" s="926"/>
    </row>
    <row r="2561" spans="1:31" ht="15" hidden="1" customHeight="1" thickBot="1" x14ac:dyDescent="0.25">
      <c r="A2561" s="943"/>
      <c r="B2561" s="938"/>
      <c r="C2561" s="891"/>
      <c r="D2561" s="891"/>
      <c r="E2561" s="984">
        <f t="shared" si="231"/>
        <v>0</v>
      </c>
      <c r="F2561" s="890">
        <f>IF(A2561=0,0,ROUND(E2561/VLOOKUP(A2561,'Teaching Areas'!$A$18:$B$86,2,FALSE),0))</f>
        <v>0</v>
      </c>
      <c r="G2561" s="891"/>
      <c r="H2561" s="890" t="str">
        <f t="shared" si="232"/>
        <v/>
      </c>
      <c r="I2561" s="983"/>
      <c r="J2561" s="923"/>
      <c r="K2561" s="922"/>
      <c r="L2561" s="922"/>
      <c r="M2561" s="922"/>
      <c r="N2561" s="924"/>
      <c r="O2561" s="1096" t="str">
        <f t="shared" si="233"/>
        <v/>
      </c>
      <c r="P2561" s="926"/>
      <c r="Q2561" s="926"/>
      <c r="R2561" s="926"/>
      <c r="S2561" s="926"/>
      <c r="T2561" s="926"/>
      <c r="U2561" s="926"/>
      <c r="V2561" s="926"/>
      <c r="W2561" s="926"/>
      <c r="X2561" s="926"/>
      <c r="Y2561" s="926"/>
      <c r="Z2561" s="926"/>
      <c r="AA2561" s="926"/>
      <c r="AB2561" s="926"/>
      <c r="AC2561" s="926"/>
      <c r="AD2561" s="926"/>
      <c r="AE2561" s="926"/>
    </row>
    <row r="2562" spans="1:31" ht="15" hidden="1" customHeight="1" thickBot="1" x14ac:dyDescent="0.25">
      <c r="A2562" s="943"/>
      <c r="B2562" s="938"/>
      <c r="C2562" s="891"/>
      <c r="D2562" s="891"/>
      <c r="E2562" s="984">
        <f t="shared" si="231"/>
        <v>0</v>
      </c>
      <c r="F2562" s="890">
        <f>IF(A2562=0,0,ROUND(E2562/VLOOKUP(A2562,'Teaching Areas'!$A$18:$B$86,2,FALSE),0))</f>
        <v>0</v>
      </c>
      <c r="G2562" s="891"/>
      <c r="H2562" s="890" t="str">
        <f t="shared" si="232"/>
        <v/>
      </c>
      <c r="I2562" s="983"/>
      <c r="J2562" s="923"/>
      <c r="K2562" s="922"/>
      <c r="L2562" s="922"/>
      <c r="M2562" s="922"/>
      <c r="N2562" s="924"/>
      <c r="O2562" s="1096" t="str">
        <f t="shared" si="233"/>
        <v/>
      </c>
      <c r="P2562" s="926"/>
      <c r="Q2562" s="926"/>
      <c r="R2562" s="926"/>
      <c r="S2562" s="926"/>
      <c r="T2562" s="926"/>
      <c r="U2562" s="926"/>
      <c r="V2562" s="926"/>
      <c r="W2562" s="926"/>
      <c r="X2562" s="926"/>
      <c r="Y2562" s="926"/>
      <c r="Z2562" s="926"/>
      <c r="AA2562" s="926"/>
      <c r="AB2562" s="926"/>
      <c r="AC2562" s="926"/>
      <c r="AD2562" s="926"/>
      <c r="AE2562" s="926"/>
    </row>
    <row r="2563" spans="1:31" ht="15" hidden="1" customHeight="1" thickBot="1" x14ac:dyDescent="0.25">
      <c r="A2563" s="943"/>
      <c r="B2563" s="938"/>
      <c r="C2563" s="891"/>
      <c r="D2563" s="891"/>
      <c r="E2563" s="984">
        <f t="shared" si="231"/>
        <v>0</v>
      </c>
      <c r="F2563" s="890">
        <f>IF(A2563=0,0,ROUND(E2563/VLOOKUP(A2563,'Teaching Areas'!$A$18:$B$86,2,FALSE),0))</f>
        <v>0</v>
      </c>
      <c r="G2563" s="891"/>
      <c r="H2563" s="890" t="str">
        <f t="shared" si="232"/>
        <v/>
      </c>
      <c r="I2563" s="983"/>
      <c r="J2563" s="923"/>
      <c r="K2563" s="922"/>
      <c r="L2563" s="922"/>
      <c r="M2563" s="922"/>
      <c r="N2563" s="924"/>
      <c r="O2563" s="1096" t="str">
        <f t="shared" si="233"/>
        <v/>
      </c>
      <c r="P2563" s="926"/>
      <c r="Q2563" s="926"/>
      <c r="R2563" s="926"/>
      <c r="S2563" s="926"/>
      <c r="T2563" s="926"/>
      <c r="U2563" s="926"/>
      <c r="V2563" s="926"/>
      <c r="W2563" s="926"/>
      <c r="X2563" s="926"/>
      <c r="Y2563" s="926"/>
      <c r="Z2563" s="926"/>
      <c r="AA2563" s="926"/>
      <c r="AB2563" s="926"/>
      <c r="AC2563" s="926"/>
      <c r="AD2563" s="926"/>
      <c r="AE2563" s="926"/>
    </row>
    <row r="2564" spans="1:31" ht="15" hidden="1" customHeight="1" thickBot="1" x14ac:dyDescent="0.25">
      <c r="A2564" s="943"/>
      <c r="B2564" s="938"/>
      <c r="C2564" s="891"/>
      <c r="D2564" s="891"/>
      <c r="E2564" s="984">
        <f t="shared" si="231"/>
        <v>0</v>
      </c>
      <c r="F2564" s="890">
        <f>IF(A2564=0,0,ROUND(E2564/VLOOKUP(A2564,'Teaching Areas'!$A$18:$B$86,2,FALSE),0))</f>
        <v>0</v>
      </c>
      <c r="G2564" s="891"/>
      <c r="H2564" s="890" t="str">
        <f t="shared" si="232"/>
        <v/>
      </c>
      <c r="I2564" s="983"/>
      <c r="J2564" s="923"/>
      <c r="K2564" s="922"/>
      <c r="L2564" s="922"/>
      <c r="M2564" s="922"/>
      <c r="N2564" s="924"/>
      <c r="O2564" s="1096" t="str">
        <f t="shared" si="233"/>
        <v/>
      </c>
      <c r="P2564" s="926"/>
      <c r="Q2564" s="926"/>
      <c r="R2564" s="926"/>
      <c r="S2564" s="926"/>
      <c r="T2564" s="926"/>
      <c r="U2564" s="926"/>
      <c r="V2564" s="926"/>
      <c r="W2564" s="926"/>
      <c r="X2564" s="926"/>
      <c r="Y2564" s="926"/>
      <c r="Z2564" s="926"/>
      <c r="AA2564" s="926"/>
      <c r="AB2564" s="926"/>
      <c r="AC2564" s="926"/>
      <c r="AD2564" s="926"/>
      <c r="AE2564" s="926"/>
    </row>
    <row r="2565" spans="1:31" ht="15" hidden="1" customHeight="1" thickBot="1" x14ac:dyDescent="0.25">
      <c r="A2565" s="943"/>
      <c r="B2565" s="938"/>
      <c r="C2565" s="891"/>
      <c r="D2565" s="891"/>
      <c r="E2565" s="984">
        <f t="shared" si="231"/>
        <v>0</v>
      </c>
      <c r="F2565" s="890">
        <f>IF(A2565=0,0,ROUND(E2565/VLOOKUP(A2565,'Teaching Areas'!$A$18:$B$86,2,FALSE),0))</f>
        <v>0</v>
      </c>
      <c r="G2565" s="891"/>
      <c r="H2565" s="890" t="str">
        <f t="shared" si="232"/>
        <v/>
      </c>
      <c r="I2565" s="983"/>
      <c r="J2565" s="923"/>
      <c r="K2565" s="922"/>
      <c r="L2565" s="922"/>
      <c r="M2565" s="922"/>
      <c r="N2565" s="924"/>
      <c r="O2565" s="1096" t="str">
        <f t="shared" si="233"/>
        <v/>
      </c>
      <c r="P2565" s="926"/>
      <c r="Q2565" s="926"/>
      <c r="R2565" s="926"/>
      <c r="S2565" s="926"/>
      <c r="T2565" s="926"/>
      <c r="U2565" s="926"/>
      <c r="V2565" s="926"/>
      <c r="W2565" s="926"/>
      <c r="X2565" s="926"/>
      <c r="Y2565" s="926"/>
      <c r="Z2565" s="926"/>
      <c r="AA2565" s="926"/>
      <c r="AB2565" s="926"/>
      <c r="AC2565" s="926"/>
      <c r="AD2565" s="926"/>
      <c r="AE2565" s="926"/>
    </row>
    <row r="2566" spans="1:31" ht="15" hidden="1" customHeight="1" thickBot="1" x14ac:dyDescent="0.25">
      <c r="A2566" s="943"/>
      <c r="B2566" s="938"/>
      <c r="C2566" s="891"/>
      <c r="D2566" s="891"/>
      <c r="E2566" s="984">
        <f t="shared" si="231"/>
        <v>0</v>
      </c>
      <c r="F2566" s="890">
        <f>IF(A2566=0,0,ROUND(E2566/VLOOKUP(A2566,'Teaching Areas'!$A$18:$B$86,2,FALSE),0))</f>
        <v>0</v>
      </c>
      <c r="G2566" s="891"/>
      <c r="H2566" s="890" t="str">
        <f t="shared" si="232"/>
        <v/>
      </c>
      <c r="I2566" s="983"/>
      <c r="J2566" s="923"/>
      <c r="K2566" s="922"/>
      <c r="L2566" s="922"/>
      <c r="M2566" s="922"/>
      <c r="N2566" s="924"/>
      <c r="O2566" s="1096" t="str">
        <f t="shared" si="233"/>
        <v/>
      </c>
      <c r="P2566" s="926"/>
      <c r="Q2566" s="926"/>
      <c r="R2566" s="926"/>
      <c r="S2566" s="926"/>
      <c r="T2566" s="926"/>
      <c r="U2566" s="926"/>
      <c r="V2566" s="926"/>
      <c r="W2566" s="926"/>
      <c r="X2566" s="926"/>
      <c r="Y2566" s="926"/>
      <c r="Z2566" s="926"/>
      <c r="AA2566" s="926"/>
      <c r="AB2566" s="926"/>
      <c r="AC2566" s="926"/>
      <c r="AD2566" s="926"/>
      <c r="AE2566" s="926"/>
    </row>
    <row r="2567" spans="1:31" ht="15" hidden="1" customHeight="1" thickBot="1" x14ac:dyDescent="0.25">
      <c r="A2567" s="943"/>
      <c r="B2567" s="938"/>
      <c r="C2567" s="891"/>
      <c r="D2567" s="891"/>
      <c r="E2567" s="984">
        <f t="shared" si="231"/>
        <v>0</v>
      </c>
      <c r="F2567" s="890">
        <f>IF(A2567=0,0,ROUND(E2567/VLOOKUP(A2567,'Teaching Areas'!$A$18:$B$86,2,FALSE),0))</f>
        <v>0</v>
      </c>
      <c r="G2567" s="891"/>
      <c r="H2567" s="890" t="str">
        <f t="shared" si="232"/>
        <v/>
      </c>
      <c r="I2567" s="983"/>
      <c r="J2567" s="923"/>
      <c r="K2567" s="922"/>
      <c r="L2567" s="922"/>
      <c r="M2567" s="922"/>
      <c r="N2567" s="924"/>
      <c r="O2567" s="1096" t="str">
        <f t="shared" si="233"/>
        <v/>
      </c>
      <c r="P2567" s="926"/>
      <c r="Q2567" s="926"/>
      <c r="R2567" s="926"/>
      <c r="S2567" s="926"/>
      <c r="T2567" s="926"/>
      <c r="U2567" s="926"/>
      <c r="V2567" s="926"/>
      <c r="W2567" s="926"/>
      <c r="X2567" s="926"/>
      <c r="Y2567" s="926"/>
      <c r="Z2567" s="926"/>
      <c r="AA2567" s="926"/>
      <c r="AB2567" s="926"/>
      <c r="AC2567" s="926"/>
      <c r="AD2567" s="926"/>
      <c r="AE2567" s="926"/>
    </row>
    <row r="2568" spans="1:31" ht="15" hidden="1" customHeight="1" thickBot="1" x14ac:dyDescent="0.25">
      <c r="A2568" s="943"/>
      <c r="B2568" s="938"/>
      <c r="C2568" s="891"/>
      <c r="D2568" s="891"/>
      <c r="E2568" s="984">
        <f t="shared" si="231"/>
        <v>0</v>
      </c>
      <c r="F2568" s="890">
        <f>IF(A2568=0,0,ROUND(E2568/VLOOKUP(A2568,'Teaching Areas'!$A$18:$B$86,2,FALSE),0))</f>
        <v>0</v>
      </c>
      <c r="G2568" s="891"/>
      <c r="H2568" s="890" t="str">
        <f t="shared" si="232"/>
        <v/>
      </c>
      <c r="I2568" s="983"/>
      <c r="J2568" s="923"/>
      <c r="K2568" s="922"/>
      <c r="L2568" s="922"/>
      <c r="M2568" s="922"/>
      <c r="N2568" s="924"/>
      <c r="O2568" s="1096" t="str">
        <f t="shared" si="233"/>
        <v/>
      </c>
      <c r="P2568" s="926"/>
      <c r="Q2568" s="926"/>
      <c r="R2568" s="926"/>
      <c r="S2568" s="926"/>
      <c r="T2568" s="926"/>
      <c r="U2568" s="926"/>
      <c r="V2568" s="926"/>
      <c r="W2568" s="926"/>
      <c r="X2568" s="926"/>
      <c r="Y2568" s="926"/>
      <c r="Z2568" s="926"/>
      <c r="AA2568" s="926"/>
      <c r="AB2568" s="926"/>
      <c r="AC2568" s="926"/>
      <c r="AD2568" s="926"/>
      <c r="AE2568" s="926"/>
    </row>
    <row r="2569" spans="1:31" ht="15" hidden="1" customHeight="1" thickBot="1" x14ac:dyDescent="0.25">
      <c r="A2569" s="943"/>
      <c r="B2569" s="938"/>
      <c r="C2569" s="891"/>
      <c r="D2569" s="891"/>
      <c r="E2569" s="984">
        <f t="shared" si="231"/>
        <v>0</v>
      </c>
      <c r="F2569" s="890">
        <f>IF(A2569=0,0,ROUND(E2569/VLOOKUP(A2569,'Teaching Areas'!$A$18:$B$86,2,FALSE),0))</f>
        <v>0</v>
      </c>
      <c r="G2569" s="891"/>
      <c r="H2569" s="890" t="str">
        <f t="shared" si="232"/>
        <v/>
      </c>
      <c r="I2569" s="983"/>
      <c r="J2569" s="923"/>
      <c r="K2569" s="922"/>
      <c r="L2569" s="922"/>
      <c r="M2569" s="922"/>
      <c r="N2569" s="924"/>
      <c r="O2569" s="1096" t="str">
        <f t="shared" si="233"/>
        <v/>
      </c>
      <c r="P2569" s="926"/>
      <c r="Q2569" s="926"/>
      <c r="R2569" s="926"/>
      <c r="S2569" s="926"/>
      <c r="T2569" s="926"/>
      <c r="U2569" s="926"/>
      <c r="V2569" s="926"/>
      <c r="W2569" s="926"/>
      <c r="X2569" s="926"/>
      <c r="Y2569" s="926"/>
      <c r="Z2569" s="926"/>
      <c r="AA2569" s="926"/>
      <c r="AB2569" s="926"/>
      <c r="AC2569" s="926"/>
      <c r="AD2569" s="926"/>
      <c r="AE2569" s="926"/>
    </row>
    <row r="2570" spans="1:31" ht="15" hidden="1" customHeight="1" thickBot="1" x14ac:dyDescent="0.25">
      <c r="A2570" s="943"/>
      <c r="B2570" s="939"/>
      <c r="C2570" s="891"/>
      <c r="D2570" s="891"/>
      <c r="E2570" s="984">
        <f t="shared" si="231"/>
        <v>0</v>
      </c>
      <c r="F2570" s="890">
        <f>IF(A2570=0,0,ROUND(E2570/VLOOKUP(A2570,'Teaching Areas'!$A$18:$B$86,2,FALSE),0))</f>
        <v>0</v>
      </c>
      <c r="G2570" s="892"/>
      <c r="H2570" s="890" t="str">
        <f t="shared" si="232"/>
        <v/>
      </c>
      <c r="I2570" s="985"/>
      <c r="J2570" s="923"/>
      <c r="K2570" s="922"/>
      <c r="L2570" s="922"/>
      <c r="M2570" s="922"/>
      <c r="N2570" s="924"/>
      <c r="O2570" s="1096" t="str">
        <f t="shared" si="233"/>
        <v/>
      </c>
      <c r="P2570" s="926"/>
      <c r="Q2570" s="926"/>
      <c r="R2570" s="926"/>
      <c r="S2570" s="926"/>
      <c r="T2570" s="926"/>
      <c r="U2570" s="926"/>
      <c r="V2570" s="926"/>
      <c r="W2570" s="926"/>
      <c r="X2570" s="926"/>
      <c r="Y2570" s="926"/>
      <c r="Z2570" s="926"/>
      <c r="AA2570" s="926"/>
      <c r="AB2570" s="926"/>
      <c r="AC2570" s="926"/>
      <c r="AD2570" s="926"/>
      <c r="AE2570" s="926"/>
    </row>
    <row r="2571" spans="1:31" ht="15" hidden="1" customHeight="1" thickBot="1" x14ac:dyDescent="0.25">
      <c r="A2571" s="943"/>
      <c r="B2571" s="939"/>
      <c r="C2571" s="891"/>
      <c r="D2571" s="891"/>
      <c r="E2571" s="984">
        <f t="shared" si="231"/>
        <v>0</v>
      </c>
      <c r="F2571" s="890">
        <f>IF(A2571=0,0,ROUND(E2571/VLOOKUP(A2571,'Teaching Areas'!$A$18:$B$86,2,FALSE),0))</f>
        <v>0</v>
      </c>
      <c r="G2571" s="892"/>
      <c r="H2571" s="890" t="str">
        <f t="shared" si="232"/>
        <v/>
      </c>
      <c r="I2571" s="985"/>
      <c r="J2571" s="923"/>
      <c r="K2571" s="922"/>
      <c r="L2571" s="922"/>
      <c r="M2571" s="922"/>
      <c r="N2571" s="924"/>
      <c r="O2571" s="1096" t="str">
        <f t="shared" si="233"/>
        <v/>
      </c>
      <c r="P2571" s="926"/>
      <c r="Q2571" s="926"/>
      <c r="R2571" s="926"/>
      <c r="S2571" s="926"/>
      <c r="T2571" s="926"/>
      <c r="U2571" s="926"/>
      <c r="V2571" s="926"/>
      <c r="W2571" s="926"/>
      <c r="X2571" s="926"/>
      <c r="Y2571" s="926"/>
      <c r="Z2571" s="926"/>
      <c r="AA2571" s="926"/>
      <c r="AB2571" s="926"/>
      <c r="AC2571" s="926"/>
      <c r="AD2571" s="926"/>
      <c r="AE2571" s="926"/>
    </row>
    <row r="2572" spans="1:31" ht="15" hidden="1" customHeight="1" thickBot="1" x14ac:dyDescent="0.25">
      <c r="A2572" s="943"/>
      <c r="B2572" s="938"/>
      <c r="C2572" s="891"/>
      <c r="D2572" s="891"/>
      <c r="E2572" s="984">
        <f t="shared" si="231"/>
        <v>0</v>
      </c>
      <c r="F2572" s="890">
        <f>IF(A2572=0,0,ROUND(E2572/VLOOKUP(A2572,'Teaching Areas'!$A$18:$B$86,2,FALSE),0))</f>
        <v>0</v>
      </c>
      <c r="G2572" s="891"/>
      <c r="H2572" s="890" t="str">
        <f t="shared" si="232"/>
        <v/>
      </c>
      <c r="I2572" s="983"/>
      <c r="J2572" s="923"/>
      <c r="K2572" s="922"/>
      <c r="L2572" s="922"/>
      <c r="M2572" s="922"/>
      <c r="N2572" s="924"/>
      <c r="O2572" s="1096" t="str">
        <f t="shared" si="233"/>
        <v/>
      </c>
      <c r="P2572" s="926"/>
      <c r="Q2572" s="926"/>
      <c r="R2572" s="926"/>
      <c r="S2572" s="926"/>
      <c r="T2572" s="926"/>
      <c r="U2572" s="926"/>
      <c r="V2572" s="926"/>
      <c r="W2572" s="926"/>
      <c r="X2572" s="926"/>
      <c r="Y2572" s="926"/>
      <c r="Z2572" s="926"/>
      <c r="AA2572" s="926"/>
      <c r="AB2572" s="926"/>
      <c r="AC2572" s="926"/>
      <c r="AD2572" s="926"/>
      <c r="AE2572" s="926"/>
    </row>
    <row r="2573" spans="1:31" ht="15" hidden="1" customHeight="1" thickBot="1" x14ac:dyDescent="0.25">
      <c r="A2573" s="943"/>
      <c r="B2573" s="938"/>
      <c r="C2573" s="891"/>
      <c r="D2573" s="891"/>
      <c r="E2573" s="984">
        <f t="shared" si="231"/>
        <v>0</v>
      </c>
      <c r="F2573" s="890">
        <f>IF(A2573=0,0,ROUND(E2573/VLOOKUP(A2573,'Teaching Areas'!$A$18:$B$86,2,FALSE),0))</f>
        <v>0</v>
      </c>
      <c r="G2573" s="891"/>
      <c r="H2573" s="890" t="str">
        <f t="shared" si="232"/>
        <v/>
      </c>
      <c r="I2573" s="983"/>
      <c r="J2573" s="923"/>
      <c r="K2573" s="922"/>
      <c r="L2573" s="922"/>
      <c r="M2573" s="922"/>
      <c r="N2573" s="924"/>
      <c r="O2573" s="1096" t="str">
        <f t="shared" ref="O2573:O2607" si="234">IF(A2573=0,"",LEFT(A2573,FIND(" ",A2573)-1))</f>
        <v/>
      </c>
      <c r="P2573" s="926"/>
      <c r="Q2573" s="926"/>
      <c r="R2573" s="926"/>
      <c r="S2573" s="926"/>
      <c r="T2573" s="926"/>
      <c r="U2573" s="926"/>
      <c r="V2573" s="926"/>
      <c r="W2573" s="926"/>
      <c r="X2573" s="926"/>
      <c r="Y2573" s="926"/>
      <c r="Z2573" s="926"/>
      <c r="AA2573" s="926"/>
      <c r="AB2573" s="926"/>
      <c r="AC2573" s="926"/>
      <c r="AD2573" s="926"/>
      <c r="AE2573" s="926"/>
    </row>
    <row r="2574" spans="1:31" ht="15" hidden="1" customHeight="1" thickBot="1" x14ac:dyDescent="0.25">
      <c r="A2574" s="943"/>
      <c r="B2574" s="937"/>
      <c r="C2574" s="893"/>
      <c r="D2574" s="893"/>
      <c r="E2574" s="984">
        <f t="shared" si="231"/>
        <v>0</v>
      </c>
      <c r="F2574" s="890">
        <f>IF(A2574=0,0,ROUND(E2574/VLOOKUP(A2574,'Teaching Areas'!$A$18:$B$86,2,FALSE),0))</f>
        <v>0</v>
      </c>
      <c r="G2574" s="891"/>
      <c r="H2574" s="890" t="str">
        <f t="shared" si="232"/>
        <v/>
      </c>
      <c r="I2574" s="983"/>
      <c r="J2574" s="923"/>
      <c r="K2574" s="922"/>
      <c r="L2574" s="922"/>
      <c r="M2574" s="922"/>
      <c r="N2574" s="924"/>
      <c r="O2574" s="1096" t="str">
        <f t="shared" si="234"/>
        <v/>
      </c>
      <c r="P2574" s="926"/>
      <c r="Q2574" s="926"/>
      <c r="R2574" s="926"/>
      <c r="S2574" s="926"/>
      <c r="T2574" s="926"/>
      <c r="U2574" s="926"/>
      <c r="V2574" s="926"/>
      <c r="W2574" s="926"/>
      <c r="X2574" s="926"/>
      <c r="Y2574" s="926"/>
      <c r="Z2574" s="926"/>
      <c r="AA2574" s="926"/>
      <c r="AB2574" s="926"/>
      <c r="AC2574" s="926"/>
      <c r="AD2574" s="926"/>
      <c r="AE2574" s="926"/>
    </row>
    <row r="2575" spans="1:31" ht="15" hidden="1" customHeight="1" thickBot="1" x14ac:dyDescent="0.25">
      <c r="A2575" s="943"/>
      <c r="B2575" s="938"/>
      <c r="C2575" s="891"/>
      <c r="D2575" s="891"/>
      <c r="E2575" s="984">
        <f t="shared" si="231"/>
        <v>0</v>
      </c>
      <c r="F2575" s="890">
        <f>IF(A2575=0,0,ROUND(E2575/VLOOKUP(A2575,'Teaching Areas'!$A$18:$B$86,2,FALSE),0))</f>
        <v>0</v>
      </c>
      <c r="G2575" s="891"/>
      <c r="H2575" s="890" t="str">
        <f t="shared" si="232"/>
        <v/>
      </c>
      <c r="I2575" s="983"/>
      <c r="J2575" s="923"/>
      <c r="K2575" s="922"/>
      <c r="L2575" s="922"/>
      <c r="M2575" s="922"/>
      <c r="N2575" s="924"/>
      <c r="O2575" s="1096" t="str">
        <f t="shared" si="234"/>
        <v/>
      </c>
      <c r="P2575" s="926"/>
      <c r="Q2575" s="926"/>
      <c r="R2575" s="926"/>
      <c r="S2575" s="926"/>
      <c r="T2575" s="926"/>
      <c r="U2575" s="926"/>
      <c r="V2575" s="926"/>
      <c r="W2575" s="926"/>
      <c r="X2575" s="926"/>
      <c r="Y2575" s="926"/>
      <c r="Z2575" s="926"/>
      <c r="AA2575" s="926"/>
      <c r="AB2575" s="926"/>
      <c r="AC2575" s="926"/>
      <c r="AD2575" s="926"/>
      <c r="AE2575" s="926"/>
    </row>
    <row r="2576" spans="1:31" ht="15" hidden="1" customHeight="1" thickBot="1" x14ac:dyDescent="0.25">
      <c r="A2576" s="943"/>
      <c r="B2576" s="938"/>
      <c r="C2576" s="891"/>
      <c r="D2576" s="891"/>
      <c r="E2576" s="984">
        <f t="shared" si="231"/>
        <v>0</v>
      </c>
      <c r="F2576" s="890">
        <f>IF(A2576=0,0,ROUND(E2576/VLOOKUP(A2576,'Teaching Areas'!$A$18:$B$86,2,FALSE),0))</f>
        <v>0</v>
      </c>
      <c r="G2576" s="891"/>
      <c r="H2576" s="890" t="str">
        <f t="shared" si="232"/>
        <v/>
      </c>
      <c r="I2576" s="983"/>
      <c r="J2576" s="923"/>
      <c r="K2576" s="922"/>
      <c r="L2576" s="922"/>
      <c r="M2576" s="922"/>
      <c r="N2576" s="924"/>
      <c r="O2576" s="1096" t="str">
        <f t="shared" si="234"/>
        <v/>
      </c>
      <c r="P2576" s="926"/>
      <c r="Q2576" s="926"/>
      <c r="R2576" s="926"/>
      <c r="S2576" s="926"/>
      <c r="T2576" s="926"/>
      <c r="U2576" s="926"/>
      <c r="V2576" s="926"/>
      <c r="W2576" s="926"/>
      <c r="X2576" s="926"/>
      <c r="Y2576" s="926"/>
      <c r="Z2576" s="926"/>
      <c r="AA2576" s="926"/>
      <c r="AB2576" s="926"/>
      <c r="AC2576" s="926"/>
      <c r="AD2576" s="926"/>
      <c r="AE2576" s="926"/>
    </row>
    <row r="2577" spans="1:31" ht="15" hidden="1" customHeight="1" thickBot="1" x14ac:dyDescent="0.25">
      <c r="A2577" s="943"/>
      <c r="B2577" s="938"/>
      <c r="C2577" s="891"/>
      <c r="D2577" s="891"/>
      <c r="E2577" s="984">
        <f t="shared" si="231"/>
        <v>0</v>
      </c>
      <c r="F2577" s="890">
        <f>IF(A2577=0,0,ROUND(E2577/VLOOKUP(A2577,'Teaching Areas'!$A$18:$B$86,2,FALSE),0))</f>
        <v>0</v>
      </c>
      <c r="G2577" s="891"/>
      <c r="H2577" s="890" t="str">
        <f t="shared" si="232"/>
        <v/>
      </c>
      <c r="I2577" s="983"/>
      <c r="J2577" s="923"/>
      <c r="K2577" s="922"/>
      <c r="L2577" s="922"/>
      <c r="M2577" s="922"/>
      <c r="N2577" s="924"/>
      <c r="O2577" s="1096" t="str">
        <f t="shared" si="234"/>
        <v/>
      </c>
      <c r="P2577" s="926"/>
      <c r="Q2577" s="926"/>
      <c r="R2577" s="926"/>
      <c r="S2577" s="926"/>
      <c r="T2577" s="926"/>
      <c r="U2577" s="926"/>
      <c r="V2577" s="926"/>
      <c r="W2577" s="926"/>
      <c r="X2577" s="926"/>
      <c r="Y2577" s="926"/>
      <c r="Z2577" s="926"/>
      <c r="AA2577" s="926"/>
      <c r="AB2577" s="926"/>
      <c r="AC2577" s="926"/>
      <c r="AD2577" s="926"/>
      <c r="AE2577" s="926"/>
    </row>
    <row r="2578" spans="1:31" ht="15" hidden="1" customHeight="1" thickBot="1" x14ac:dyDescent="0.25">
      <c r="A2578" s="943"/>
      <c r="B2578" s="938"/>
      <c r="C2578" s="891"/>
      <c r="D2578" s="891"/>
      <c r="E2578" s="984">
        <f t="shared" si="231"/>
        <v>0</v>
      </c>
      <c r="F2578" s="890">
        <f>IF(A2578=0,0,ROUND(E2578/VLOOKUP(A2578,'Teaching Areas'!$A$18:$B$86,2,FALSE),0))</f>
        <v>0</v>
      </c>
      <c r="G2578" s="891"/>
      <c r="H2578" s="890" t="str">
        <f t="shared" si="232"/>
        <v/>
      </c>
      <c r="I2578" s="983"/>
      <c r="J2578" s="923"/>
      <c r="K2578" s="922"/>
      <c r="L2578" s="922"/>
      <c r="M2578" s="922"/>
      <c r="N2578" s="924"/>
      <c r="O2578" s="1096" t="str">
        <f t="shared" si="234"/>
        <v/>
      </c>
      <c r="P2578" s="926"/>
      <c r="Q2578" s="926"/>
      <c r="R2578" s="926"/>
      <c r="S2578" s="926"/>
      <c r="T2578" s="926"/>
      <c r="U2578" s="926"/>
      <c r="V2578" s="926"/>
      <c r="W2578" s="926"/>
      <c r="X2578" s="926"/>
      <c r="Y2578" s="926"/>
      <c r="Z2578" s="926"/>
      <c r="AA2578" s="926"/>
      <c r="AB2578" s="926"/>
      <c r="AC2578" s="926"/>
      <c r="AD2578" s="926"/>
      <c r="AE2578" s="926"/>
    </row>
    <row r="2579" spans="1:31" ht="15" hidden="1" customHeight="1" thickBot="1" x14ac:dyDescent="0.25">
      <c r="A2579" s="943"/>
      <c r="B2579" s="938"/>
      <c r="C2579" s="891"/>
      <c r="D2579" s="891"/>
      <c r="E2579" s="984">
        <f t="shared" si="231"/>
        <v>0</v>
      </c>
      <c r="F2579" s="890">
        <f>IF(A2579=0,0,ROUND(E2579/VLOOKUP(A2579,'Teaching Areas'!$A$18:$B$86,2,FALSE),0))</f>
        <v>0</v>
      </c>
      <c r="G2579" s="891"/>
      <c r="H2579" s="890" t="str">
        <f t="shared" si="232"/>
        <v/>
      </c>
      <c r="I2579" s="983"/>
      <c r="J2579" s="923"/>
      <c r="K2579" s="922"/>
      <c r="L2579" s="922"/>
      <c r="M2579" s="922"/>
      <c r="N2579" s="924"/>
      <c r="O2579" s="1096" t="str">
        <f t="shared" si="234"/>
        <v/>
      </c>
      <c r="P2579" s="926"/>
      <c r="Q2579" s="926"/>
      <c r="R2579" s="926"/>
      <c r="S2579" s="926"/>
      <c r="T2579" s="926"/>
      <c r="U2579" s="926"/>
      <c r="V2579" s="926"/>
      <c r="W2579" s="926"/>
      <c r="X2579" s="926"/>
      <c r="Y2579" s="926"/>
      <c r="Z2579" s="926"/>
      <c r="AA2579" s="926"/>
      <c r="AB2579" s="926"/>
      <c r="AC2579" s="926"/>
      <c r="AD2579" s="926"/>
      <c r="AE2579" s="926"/>
    </row>
    <row r="2580" spans="1:31" ht="15" hidden="1" customHeight="1" thickBot="1" x14ac:dyDescent="0.25">
      <c r="A2580" s="943"/>
      <c r="B2580" s="938"/>
      <c r="C2580" s="891"/>
      <c r="D2580" s="891"/>
      <c r="E2580" s="984">
        <f t="shared" si="231"/>
        <v>0</v>
      </c>
      <c r="F2580" s="890">
        <f>IF(A2580=0,0,ROUND(E2580/VLOOKUP(A2580,'Teaching Areas'!$A$18:$B$86,2,FALSE),0))</f>
        <v>0</v>
      </c>
      <c r="G2580" s="891"/>
      <c r="H2580" s="890" t="str">
        <f t="shared" si="232"/>
        <v/>
      </c>
      <c r="I2580" s="983"/>
      <c r="J2580" s="923"/>
      <c r="K2580" s="922"/>
      <c r="L2580" s="922"/>
      <c r="M2580" s="922"/>
      <c r="N2580" s="924"/>
      <c r="O2580" s="1096" t="str">
        <f t="shared" si="234"/>
        <v/>
      </c>
      <c r="P2580" s="926"/>
      <c r="Q2580" s="926"/>
      <c r="R2580" s="926"/>
      <c r="S2580" s="926"/>
      <c r="T2580" s="926"/>
      <c r="U2580" s="926"/>
      <c r="V2580" s="926"/>
      <c r="W2580" s="926"/>
      <c r="X2580" s="926"/>
      <c r="Y2580" s="926"/>
      <c r="Z2580" s="926"/>
      <c r="AA2580" s="926"/>
      <c r="AB2580" s="926"/>
      <c r="AC2580" s="926"/>
      <c r="AD2580" s="926"/>
      <c r="AE2580" s="926"/>
    </row>
    <row r="2581" spans="1:31" ht="15" hidden="1" customHeight="1" thickBot="1" x14ac:dyDescent="0.25">
      <c r="A2581" s="943"/>
      <c r="B2581" s="938"/>
      <c r="C2581" s="891"/>
      <c r="D2581" s="891"/>
      <c r="E2581" s="984">
        <f t="shared" si="231"/>
        <v>0</v>
      </c>
      <c r="F2581" s="890">
        <f>IF(A2581=0,0,ROUND(E2581/VLOOKUP(A2581,'Teaching Areas'!$A$18:$B$86,2,FALSE),0))</f>
        <v>0</v>
      </c>
      <c r="G2581" s="891"/>
      <c r="H2581" s="890" t="str">
        <f t="shared" si="232"/>
        <v/>
      </c>
      <c r="I2581" s="983"/>
      <c r="J2581" s="923"/>
      <c r="K2581" s="922"/>
      <c r="L2581" s="922"/>
      <c r="M2581" s="922"/>
      <c r="N2581" s="924"/>
      <c r="O2581" s="1096" t="str">
        <f t="shared" si="234"/>
        <v/>
      </c>
      <c r="P2581" s="926"/>
      <c r="Q2581" s="926"/>
      <c r="R2581" s="926"/>
      <c r="S2581" s="926"/>
      <c r="T2581" s="926"/>
      <c r="U2581" s="926"/>
      <c r="V2581" s="926"/>
      <c r="W2581" s="926"/>
      <c r="X2581" s="926"/>
      <c r="Y2581" s="926"/>
      <c r="Z2581" s="926"/>
      <c r="AA2581" s="926"/>
      <c r="AB2581" s="926"/>
      <c r="AC2581" s="926"/>
      <c r="AD2581" s="926"/>
      <c r="AE2581" s="926"/>
    </row>
    <row r="2582" spans="1:31" ht="15" hidden="1" customHeight="1" thickBot="1" x14ac:dyDescent="0.25">
      <c r="A2582" s="943"/>
      <c r="B2582" s="938"/>
      <c r="C2582" s="891"/>
      <c r="D2582" s="891"/>
      <c r="E2582" s="984">
        <f t="shared" si="231"/>
        <v>0</v>
      </c>
      <c r="F2582" s="890">
        <f>IF(A2582=0,0,ROUND(E2582/VLOOKUP(A2582,'Teaching Areas'!$A$18:$B$86,2,FALSE),0))</f>
        <v>0</v>
      </c>
      <c r="G2582" s="891"/>
      <c r="H2582" s="890" t="str">
        <f t="shared" si="232"/>
        <v/>
      </c>
      <c r="I2582" s="983"/>
      <c r="J2582" s="923"/>
      <c r="K2582" s="922"/>
      <c r="L2582" s="922"/>
      <c r="M2582" s="922"/>
      <c r="N2582" s="924"/>
      <c r="O2582" s="1096" t="str">
        <f t="shared" si="234"/>
        <v/>
      </c>
      <c r="P2582" s="926"/>
      <c r="Q2582" s="926"/>
      <c r="R2582" s="926"/>
      <c r="S2582" s="926"/>
      <c r="T2582" s="926"/>
      <c r="U2582" s="926"/>
      <c r="V2582" s="926"/>
      <c r="W2582" s="926"/>
      <c r="X2582" s="926"/>
      <c r="Y2582" s="926"/>
      <c r="Z2582" s="926"/>
      <c r="AA2582" s="926"/>
      <c r="AB2582" s="926"/>
      <c r="AC2582" s="926"/>
      <c r="AD2582" s="926"/>
      <c r="AE2582" s="926"/>
    </row>
    <row r="2583" spans="1:31" ht="15" hidden="1" customHeight="1" thickBot="1" x14ac:dyDescent="0.25">
      <c r="A2583" s="943"/>
      <c r="B2583" s="938"/>
      <c r="C2583" s="891"/>
      <c r="D2583" s="891"/>
      <c r="E2583" s="984">
        <f t="shared" si="231"/>
        <v>0</v>
      </c>
      <c r="F2583" s="890">
        <f>IF(A2583=0,0,ROUND(E2583/VLOOKUP(A2583,'Teaching Areas'!$A$18:$B$86,2,FALSE),0))</f>
        <v>0</v>
      </c>
      <c r="G2583" s="891"/>
      <c r="H2583" s="890" t="str">
        <f t="shared" si="232"/>
        <v/>
      </c>
      <c r="I2583" s="983"/>
      <c r="J2583" s="923"/>
      <c r="K2583" s="922"/>
      <c r="L2583" s="922"/>
      <c r="M2583" s="922"/>
      <c r="N2583" s="924"/>
      <c r="O2583" s="1096" t="str">
        <f t="shared" si="234"/>
        <v/>
      </c>
      <c r="P2583" s="926"/>
      <c r="Q2583" s="926"/>
      <c r="R2583" s="926"/>
      <c r="S2583" s="926"/>
      <c r="T2583" s="926"/>
      <c r="U2583" s="926"/>
      <c r="V2583" s="926"/>
      <c r="W2583" s="926"/>
      <c r="X2583" s="926"/>
      <c r="Y2583" s="926"/>
      <c r="Z2583" s="926"/>
      <c r="AA2583" s="926"/>
      <c r="AB2583" s="926"/>
      <c r="AC2583" s="926"/>
      <c r="AD2583" s="926"/>
      <c r="AE2583" s="926"/>
    </row>
    <row r="2584" spans="1:31" ht="15" hidden="1" customHeight="1" thickBot="1" x14ac:dyDescent="0.25">
      <c r="A2584" s="943"/>
      <c r="B2584" s="938"/>
      <c r="C2584" s="891"/>
      <c r="D2584" s="891"/>
      <c r="E2584" s="984">
        <f t="shared" si="231"/>
        <v>0</v>
      </c>
      <c r="F2584" s="890">
        <f>IF(A2584=0,0,ROUND(E2584/VLOOKUP(A2584,'Teaching Areas'!$A$18:$B$86,2,FALSE),0))</f>
        <v>0</v>
      </c>
      <c r="G2584" s="891"/>
      <c r="H2584" s="890" t="str">
        <f t="shared" si="232"/>
        <v/>
      </c>
      <c r="I2584" s="983"/>
      <c r="J2584" s="923"/>
      <c r="K2584" s="922"/>
      <c r="L2584" s="922"/>
      <c r="M2584" s="922"/>
      <c r="N2584" s="924"/>
      <c r="O2584" s="1096" t="str">
        <f t="shared" si="234"/>
        <v/>
      </c>
      <c r="P2584" s="926"/>
      <c r="Q2584" s="926"/>
      <c r="R2584" s="926"/>
      <c r="S2584" s="926"/>
      <c r="T2584" s="926"/>
      <c r="U2584" s="926"/>
      <c r="V2584" s="926"/>
      <c r="W2584" s="926"/>
      <c r="X2584" s="926"/>
      <c r="Y2584" s="926"/>
      <c r="Z2584" s="926"/>
      <c r="AA2584" s="926"/>
      <c r="AB2584" s="926"/>
      <c r="AC2584" s="926"/>
      <c r="AD2584" s="926"/>
      <c r="AE2584" s="926"/>
    </row>
    <row r="2585" spans="1:31" ht="15" hidden="1" customHeight="1" thickBot="1" x14ac:dyDescent="0.25">
      <c r="A2585" s="943"/>
      <c r="B2585" s="938"/>
      <c r="C2585" s="891"/>
      <c r="D2585" s="891"/>
      <c r="E2585" s="984">
        <f t="shared" si="231"/>
        <v>0</v>
      </c>
      <c r="F2585" s="890">
        <f>IF(A2585=0,0,ROUND(E2585/VLOOKUP(A2585,'Teaching Areas'!$A$18:$B$86,2,FALSE),0))</f>
        <v>0</v>
      </c>
      <c r="G2585" s="891"/>
      <c r="H2585" s="890" t="str">
        <f t="shared" si="232"/>
        <v/>
      </c>
      <c r="I2585" s="983"/>
      <c r="J2585" s="923"/>
      <c r="K2585" s="922"/>
      <c r="L2585" s="922"/>
      <c r="M2585" s="922"/>
      <c r="N2585" s="924"/>
      <c r="O2585" s="1096" t="str">
        <f t="shared" si="234"/>
        <v/>
      </c>
      <c r="P2585" s="926"/>
      <c r="Q2585" s="926"/>
      <c r="R2585" s="926"/>
      <c r="S2585" s="926"/>
      <c r="T2585" s="926"/>
      <c r="U2585" s="926"/>
      <c r="V2585" s="926"/>
      <c r="W2585" s="926"/>
      <c r="X2585" s="926"/>
      <c r="Y2585" s="926"/>
      <c r="Z2585" s="926"/>
      <c r="AA2585" s="926"/>
      <c r="AB2585" s="926"/>
      <c r="AC2585" s="926"/>
      <c r="AD2585" s="926"/>
      <c r="AE2585" s="926"/>
    </row>
    <row r="2586" spans="1:31" ht="15" hidden="1" customHeight="1" thickBot="1" x14ac:dyDescent="0.25">
      <c r="A2586" s="943"/>
      <c r="B2586" s="938"/>
      <c r="C2586" s="891"/>
      <c r="D2586" s="891"/>
      <c r="E2586" s="984">
        <f t="shared" si="231"/>
        <v>0</v>
      </c>
      <c r="F2586" s="890">
        <f>IF(A2586=0,0,ROUND(E2586/VLOOKUP(A2586,'Teaching Areas'!$A$18:$B$86,2,FALSE),0))</f>
        <v>0</v>
      </c>
      <c r="G2586" s="891"/>
      <c r="H2586" s="890" t="str">
        <f t="shared" si="232"/>
        <v/>
      </c>
      <c r="I2586" s="983"/>
      <c r="J2586" s="923"/>
      <c r="K2586" s="922"/>
      <c r="L2586" s="922"/>
      <c r="M2586" s="922"/>
      <c r="N2586" s="924"/>
      <c r="O2586" s="1096" t="str">
        <f t="shared" si="234"/>
        <v/>
      </c>
      <c r="P2586" s="926"/>
      <c r="Q2586" s="926"/>
      <c r="R2586" s="926"/>
      <c r="S2586" s="926"/>
      <c r="T2586" s="926"/>
      <c r="U2586" s="926"/>
      <c r="V2586" s="926"/>
      <c r="W2586" s="926"/>
      <c r="X2586" s="926"/>
      <c r="Y2586" s="926"/>
      <c r="Z2586" s="926"/>
      <c r="AA2586" s="926"/>
      <c r="AB2586" s="926"/>
      <c r="AC2586" s="926"/>
      <c r="AD2586" s="926"/>
      <c r="AE2586" s="926"/>
    </row>
    <row r="2587" spans="1:31" ht="15" hidden="1" customHeight="1" thickBot="1" x14ac:dyDescent="0.25">
      <c r="A2587" s="943"/>
      <c r="B2587" s="938"/>
      <c r="C2587" s="891"/>
      <c r="D2587" s="891"/>
      <c r="E2587" s="984">
        <f t="shared" si="231"/>
        <v>0</v>
      </c>
      <c r="F2587" s="890">
        <f>IF(A2587=0,0,ROUND(E2587/VLOOKUP(A2587,'Teaching Areas'!$A$18:$B$86,2,FALSE),0))</f>
        <v>0</v>
      </c>
      <c r="G2587" s="891"/>
      <c r="H2587" s="890" t="str">
        <f t="shared" si="232"/>
        <v/>
      </c>
      <c r="I2587" s="983"/>
      <c r="J2587" s="923"/>
      <c r="K2587" s="922"/>
      <c r="L2587" s="922"/>
      <c r="M2587" s="922"/>
      <c r="N2587" s="924"/>
      <c r="O2587" s="1096" t="str">
        <f t="shared" si="234"/>
        <v/>
      </c>
      <c r="P2587" s="926"/>
      <c r="Q2587" s="926"/>
      <c r="R2587" s="926"/>
      <c r="S2587" s="926"/>
      <c r="T2587" s="926"/>
      <c r="U2587" s="926"/>
      <c r="V2587" s="926"/>
      <c r="W2587" s="926"/>
      <c r="X2587" s="926"/>
      <c r="Y2587" s="926"/>
      <c r="Z2587" s="926"/>
      <c r="AA2587" s="926"/>
      <c r="AB2587" s="926"/>
      <c r="AC2587" s="926"/>
      <c r="AD2587" s="926"/>
      <c r="AE2587" s="926"/>
    </row>
    <row r="2588" spans="1:31" ht="15" hidden="1" customHeight="1" thickBot="1" x14ac:dyDescent="0.25">
      <c r="A2588" s="943"/>
      <c r="B2588" s="938"/>
      <c r="C2588" s="891"/>
      <c r="D2588" s="891"/>
      <c r="E2588" s="984">
        <f t="shared" si="231"/>
        <v>0</v>
      </c>
      <c r="F2588" s="890">
        <f>IF(A2588=0,0,ROUND(E2588/VLOOKUP(A2588,'Teaching Areas'!$A$18:$B$86,2,FALSE),0))</f>
        <v>0</v>
      </c>
      <c r="G2588" s="891"/>
      <c r="H2588" s="890" t="str">
        <f t="shared" si="232"/>
        <v/>
      </c>
      <c r="I2588" s="983"/>
      <c r="J2588" s="923"/>
      <c r="K2588" s="922"/>
      <c r="L2588" s="922"/>
      <c r="M2588" s="922"/>
      <c r="N2588" s="924"/>
      <c r="O2588" s="1096" t="str">
        <f t="shared" si="234"/>
        <v/>
      </c>
      <c r="P2588" s="926"/>
      <c r="Q2588" s="926"/>
      <c r="R2588" s="926"/>
      <c r="S2588" s="926"/>
      <c r="T2588" s="926"/>
      <c r="U2588" s="926"/>
      <c r="V2588" s="926"/>
      <c r="W2588" s="926"/>
      <c r="X2588" s="926"/>
      <c r="Y2588" s="926"/>
      <c r="Z2588" s="926"/>
      <c r="AA2588" s="926"/>
      <c r="AB2588" s="926"/>
      <c r="AC2588" s="926"/>
      <c r="AD2588" s="926"/>
      <c r="AE2588" s="926"/>
    </row>
    <row r="2589" spans="1:31" ht="15" hidden="1" customHeight="1" thickBot="1" x14ac:dyDescent="0.25">
      <c r="A2589" s="943"/>
      <c r="B2589" s="939"/>
      <c r="C2589" s="891"/>
      <c r="D2589" s="891"/>
      <c r="E2589" s="984">
        <f t="shared" si="231"/>
        <v>0</v>
      </c>
      <c r="F2589" s="890">
        <f>IF(A2589=0,0,ROUND(E2589/VLOOKUP(A2589,'Teaching Areas'!$A$18:$B$86,2,FALSE),0))</f>
        <v>0</v>
      </c>
      <c r="G2589" s="892"/>
      <c r="H2589" s="890" t="str">
        <f t="shared" si="232"/>
        <v/>
      </c>
      <c r="I2589" s="985"/>
      <c r="J2589" s="923"/>
      <c r="K2589" s="922"/>
      <c r="L2589" s="922"/>
      <c r="M2589" s="922"/>
      <c r="N2589" s="924"/>
      <c r="O2589" s="1096" t="str">
        <f t="shared" si="234"/>
        <v/>
      </c>
      <c r="P2589" s="926"/>
      <c r="Q2589" s="926"/>
      <c r="R2589" s="926"/>
      <c r="S2589" s="926"/>
      <c r="T2589" s="926"/>
      <c r="U2589" s="926"/>
      <c r="V2589" s="926"/>
      <c r="W2589" s="926"/>
      <c r="X2589" s="926"/>
      <c r="Y2589" s="926"/>
      <c r="Z2589" s="926"/>
      <c r="AA2589" s="926"/>
      <c r="AB2589" s="926"/>
      <c r="AC2589" s="926"/>
      <c r="AD2589" s="926"/>
      <c r="AE2589" s="926"/>
    </row>
    <row r="2590" spans="1:31" ht="15" hidden="1" customHeight="1" thickBot="1" x14ac:dyDescent="0.25">
      <c r="A2590" s="943"/>
      <c r="B2590" s="939"/>
      <c r="C2590" s="891"/>
      <c r="D2590" s="891"/>
      <c r="E2590" s="984">
        <f t="shared" si="231"/>
        <v>0</v>
      </c>
      <c r="F2590" s="890">
        <f>IF(A2590=0,0,ROUND(E2590/VLOOKUP(A2590,'Teaching Areas'!$A$18:$B$86,2,FALSE),0))</f>
        <v>0</v>
      </c>
      <c r="G2590" s="892"/>
      <c r="H2590" s="890" t="str">
        <f t="shared" si="232"/>
        <v/>
      </c>
      <c r="I2590" s="985"/>
      <c r="J2590" s="923"/>
      <c r="K2590" s="922"/>
      <c r="L2590" s="922"/>
      <c r="M2590" s="922"/>
      <c r="N2590" s="924"/>
      <c r="O2590" s="1096" t="str">
        <f t="shared" si="234"/>
        <v/>
      </c>
      <c r="P2590" s="926"/>
      <c r="Q2590" s="926"/>
      <c r="R2590" s="926"/>
      <c r="S2590" s="926"/>
      <c r="T2590" s="926"/>
      <c r="U2590" s="926"/>
      <c r="V2590" s="926"/>
      <c r="W2590" s="926"/>
      <c r="X2590" s="926"/>
      <c r="Y2590" s="926"/>
      <c r="Z2590" s="926"/>
      <c r="AA2590" s="926"/>
      <c r="AB2590" s="926"/>
      <c r="AC2590" s="926"/>
      <c r="AD2590" s="926"/>
      <c r="AE2590" s="926"/>
    </row>
    <row r="2591" spans="1:31" ht="15" hidden="1" customHeight="1" thickBot="1" x14ac:dyDescent="0.25">
      <c r="A2591" s="943"/>
      <c r="B2591" s="938"/>
      <c r="C2591" s="891"/>
      <c r="D2591" s="891"/>
      <c r="E2591" s="984">
        <f t="shared" si="231"/>
        <v>0</v>
      </c>
      <c r="F2591" s="890">
        <f>IF(A2591=0,0,ROUND(E2591/VLOOKUP(A2591,'Teaching Areas'!$A$18:$B$86,2,FALSE),0))</f>
        <v>0</v>
      </c>
      <c r="G2591" s="891"/>
      <c r="H2591" s="890" t="str">
        <f t="shared" si="232"/>
        <v/>
      </c>
      <c r="I2591" s="983"/>
      <c r="J2591" s="923"/>
      <c r="K2591" s="922"/>
      <c r="L2591" s="922"/>
      <c r="M2591" s="922"/>
      <c r="N2591" s="924"/>
      <c r="O2591" s="1096" t="str">
        <f t="shared" si="234"/>
        <v/>
      </c>
      <c r="P2591" s="926"/>
      <c r="Q2591" s="926"/>
      <c r="R2591" s="926"/>
      <c r="S2591" s="926"/>
      <c r="T2591" s="926"/>
      <c r="U2591" s="926"/>
      <c r="V2591" s="926"/>
      <c r="W2591" s="926"/>
      <c r="X2591" s="926"/>
      <c r="Y2591" s="926"/>
      <c r="Z2591" s="926"/>
      <c r="AA2591" s="926"/>
      <c r="AB2591" s="926"/>
      <c r="AC2591" s="926"/>
      <c r="AD2591" s="926"/>
      <c r="AE2591" s="926"/>
    </row>
    <row r="2592" spans="1:31" ht="15" hidden="1" customHeight="1" thickBot="1" x14ac:dyDescent="0.25">
      <c r="A2592" s="943"/>
      <c r="B2592" s="938"/>
      <c r="C2592" s="891"/>
      <c r="D2592" s="891"/>
      <c r="E2592" s="984">
        <f t="shared" si="231"/>
        <v>0</v>
      </c>
      <c r="F2592" s="890">
        <f>IF(A2592=0,0,ROUND(E2592/VLOOKUP(A2592,'Teaching Areas'!$A$18:$B$86,2,FALSE),0))</f>
        <v>0</v>
      </c>
      <c r="G2592" s="891"/>
      <c r="H2592" s="890" t="str">
        <f t="shared" si="232"/>
        <v/>
      </c>
      <c r="I2592" s="983"/>
      <c r="J2592" s="923"/>
      <c r="K2592" s="922"/>
      <c r="L2592" s="922"/>
      <c r="M2592" s="922"/>
      <c r="N2592" s="924"/>
      <c r="O2592" s="1096" t="str">
        <f t="shared" si="234"/>
        <v/>
      </c>
      <c r="P2592" s="926"/>
      <c r="Q2592" s="926"/>
      <c r="R2592" s="926"/>
      <c r="S2592" s="926"/>
      <c r="T2592" s="926"/>
      <c r="U2592" s="926"/>
      <c r="V2592" s="926"/>
      <c r="W2592" s="926"/>
      <c r="X2592" s="926"/>
      <c r="Y2592" s="926"/>
      <c r="Z2592" s="926"/>
      <c r="AA2592" s="926"/>
      <c r="AB2592" s="926"/>
      <c r="AC2592" s="926"/>
      <c r="AD2592" s="926"/>
      <c r="AE2592" s="926"/>
    </row>
    <row r="2593" spans="1:31" ht="15" hidden="1" customHeight="1" thickBot="1" x14ac:dyDescent="0.25">
      <c r="A2593" s="943"/>
      <c r="B2593" s="938"/>
      <c r="C2593" s="891"/>
      <c r="D2593" s="891"/>
      <c r="E2593" s="984">
        <f t="shared" si="231"/>
        <v>0</v>
      </c>
      <c r="F2593" s="890">
        <f>IF(A2593=0,0,ROUND(E2593/VLOOKUP(A2593,'Teaching Areas'!$A$18:$B$86,2,FALSE),0))</f>
        <v>0</v>
      </c>
      <c r="G2593" s="891"/>
      <c r="H2593" s="890" t="str">
        <f t="shared" si="232"/>
        <v/>
      </c>
      <c r="I2593" s="983"/>
      <c r="J2593" s="923"/>
      <c r="K2593" s="922"/>
      <c r="L2593" s="922"/>
      <c r="M2593" s="922"/>
      <c r="N2593" s="924"/>
      <c r="O2593" s="1096" t="str">
        <f t="shared" si="234"/>
        <v/>
      </c>
      <c r="P2593" s="926"/>
      <c r="Q2593" s="926"/>
      <c r="R2593" s="926"/>
      <c r="S2593" s="926"/>
      <c r="T2593" s="926"/>
      <c r="U2593" s="926"/>
      <c r="V2593" s="926"/>
      <c r="W2593" s="926"/>
      <c r="X2593" s="926"/>
      <c r="Y2593" s="926"/>
      <c r="Z2593" s="926"/>
      <c r="AA2593" s="926"/>
      <c r="AB2593" s="926"/>
      <c r="AC2593" s="926"/>
      <c r="AD2593" s="926"/>
      <c r="AE2593" s="926"/>
    </row>
    <row r="2594" spans="1:31" ht="15" hidden="1" customHeight="1" thickBot="1" x14ac:dyDescent="0.25">
      <c r="A2594" s="943"/>
      <c r="B2594" s="938"/>
      <c r="C2594" s="891"/>
      <c r="D2594" s="891"/>
      <c r="E2594" s="984">
        <f t="shared" si="231"/>
        <v>0</v>
      </c>
      <c r="F2594" s="890">
        <f>IF(A2594=0,0,ROUND(E2594/VLOOKUP(A2594,'Teaching Areas'!$A$18:$B$86,2,FALSE),0))</f>
        <v>0</v>
      </c>
      <c r="G2594" s="891"/>
      <c r="H2594" s="890" t="str">
        <f t="shared" si="232"/>
        <v/>
      </c>
      <c r="I2594" s="983"/>
      <c r="J2594" s="923"/>
      <c r="K2594" s="922"/>
      <c r="L2594" s="922"/>
      <c r="M2594" s="922"/>
      <c r="N2594" s="924"/>
      <c r="O2594" s="1096" t="str">
        <f t="shared" si="234"/>
        <v/>
      </c>
      <c r="P2594" s="926"/>
      <c r="Q2594" s="926"/>
      <c r="R2594" s="926"/>
      <c r="S2594" s="926"/>
      <c r="T2594" s="926"/>
      <c r="U2594" s="926"/>
      <c r="V2594" s="926"/>
      <c r="W2594" s="926"/>
      <c r="X2594" s="926"/>
      <c r="Y2594" s="926"/>
      <c r="Z2594" s="926"/>
      <c r="AA2594" s="926"/>
      <c r="AB2594" s="926"/>
      <c r="AC2594" s="926"/>
      <c r="AD2594" s="926"/>
      <c r="AE2594" s="926"/>
    </row>
    <row r="2595" spans="1:31" ht="15" hidden="1" customHeight="1" thickBot="1" x14ac:dyDescent="0.25">
      <c r="A2595" s="943"/>
      <c r="B2595" s="938"/>
      <c r="C2595" s="891"/>
      <c r="D2595" s="891"/>
      <c r="E2595" s="984">
        <f t="shared" si="231"/>
        <v>0</v>
      </c>
      <c r="F2595" s="890">
        <f>IF(A2595=0,0,ROUND(E2595/VLOOKUP(A2595,'Teaching Areas'!$A$18:$B$86,2,FALSE),0))</f>
        <v>0</v>
      </c>
      <c r="G2595" s="891"/>
      <c r="H2595" s="890" t="str">
        <f t="shared" si="232"/>
        <v/>
      </c>
      <c r="I2595" s="983"/>
      <c r="J2595" s="923"/>
      <c r="K2595" s="922"/>
      <c r="L2595" s="922"/>
      <c r="M2595" s="922"/>
      <c r="N2595" s="924"/>
      <c r="O2595" s="1096" t="str">
        <f t="shared" si="234"/>
        <v/>
      </c>
      <c r="P2595" s="926"/>
      <c r="Q2595" s="926"/>
      <c r="R2595" s="926"/>
      <c r="S2595" s="926"/>
      <c r="T2595" s="926"/>
      <c r="U2595" s="926"/>
      <c r="V2595" s="926"/>
      <c r="W2595" s="926"/>
      <c r="X2595" s="926"/>
      <c r="Y2595" s="926"/>
      <c r="Z2595" s="926"/>
      <c r="AA2595" s="926"/>
      <c r="AB2595" s="926"/>
      <c r="AC2595" s="926"/>
      <c r="AD2595" s="926"/>
      <c r="AE2595" s="926"/>
    </row>
    <row r="2596" spans="1:31" ht="15" hidden="1" customHeight="1" thickBot="1" x14ac:dyDescent="0.25">
      <c r="A2596" s="943"/>
      <c r="B2596" s="938"/>
      <c r="C2596" s="891"/>
      <c r="D2596" s="891"/>
      <c r="E2596" s="984">
        <f t="shared" si="231"/>
        <v>0</v>
      </c>
      <c r="F2596" s="890">
        <f>IF(A2596=0,0,ROUND(E2596/VLOOKUP(A2596,'Teaching Areas'!$A$18:$B$86,2,FALSE),0))</f>
        <v>0</v>
      </c>
      <c r="G2596" s="891"/>
      <c r="H2596" s="890" t="str">
        <f t="shared" si="232"/>
        <v/>
      </c>
      <c r="I2596" s="983"/>
      <c r="J2596" s="923"/>
      <c r="K2596" s="922"/>
      <c r="L2596" s="922"/>
      <c r="M2596" s="922"/>
      <c r="N2596" s="924"/>
      <c r="O2596" s="1096" t="str">
        <f t="shared" si="234"/>
        <v/>
      </c>
      <c r="P2596" s="926"/>
      <c r="Q2596" s="926"/>
      <c r="R2596" s="926"/>
      <c r="S2596" s="926"/>
      <c r="T2596" s="926"/>
      <c r="U2596" s="926"/>
      <c r="V2596" s="926"/>
      <c r="W2596" s="926"/>
      <c r="X2596" s="926"/>
      <c r="Y2596" s="926"/>
      <c r="Z2596" s="926"/>
      <c r="AA2596" s="926"/>
      <c r="AB2596" s="926"/>
      <c r="AC2596" s="926"/>
      <c r="AD2596" s="926"/>
      <c r="AE2596" s="926"/>
    </row>
    <row r="2597" spans="1:31" ht="15" hidden="1" customHeight="1" thickBot="1" x14ac:dyDescent="0.25">
      <c r="A2597" s="943"/>
      <c r="B2597" s="938"/>
      <c r="C2597" s="891"/>
      <c r="D2597" s="891"/>
      <c r="E2597" s="984">
        <f t="shared" si="231"/>
        <v>0</v>
      </c>
      <c r="F2597" s="890">
        <f>IF(A2597=0,0,ROUND(E2597/VLOOKUP(A2597,'Teaching Areas'!$A$18:$B$86,2,FALSE),0))</f>
        <v>0</v>
      </c>
      <c r="G2597" s="891"/>
      <c r="H2597" s="890" t="str">
        <f t="shared" si="232"/>
        <v/>
      </c>
      <c r="I2597" s="983"/>
      <c r="J2597" s="923"/>
      <c r="K2597" s="922"/>
      <c r="L2597" s="922"/>
      <c r="M2597" s="922"/>
      <c r="N2597" s="924"/>
      <c r="O2597" s="1096" t="str">
        <f t="shared" si="234"/>
        <v/>
      </c>
      <c r="P2597" s="926"/>
      <c r="Q2597" s="926"/>
      <c r="R2597" s="926"/>
      <c r="S2597" s="926"/>
      <c r="T2597" s="926"/>
      <c r="U2597" s="926"/>
      <c r="V2597" s="926"/>
      <c r="W2597" s="926"/>
      <c r="X2597" s="926"/>
      <c r="Y2597" s="926"/>
      <c r="Z2597" s="926"/>
      <c r="AA2597" s="926"/>
      <c r="AB2597" s="926"/>
      <c r="AC2597" s="926"/>
      <c r="AD2597" s="926"/>
      <c r="AE2597" s="926"/>
    </row>
    <row r="2598" spans="1:31" ht="15" hidden="1" customHeight="1" thickBot="1" x14ac:dyDescent="0.25">
      <c r="A2598" s="943"/>
      <c r="B2598" s="938"/>
      <c r="C2598" s="891"/>
      <c r="D2598" s="891"/>
      <c r="E2598" s="984">
        <f t="shared" si="231"/>
        <v>0</v>
      </c>
      <c r="F2598" s="890">
        <f>IF(A2598=0,0,ROUND(E2598/VLOOKUP(A2598,'Teaching Areas'!$A$18:$B$86,2,FALSE),0))</f>
        <v>0</v>
      </c>
      <c r="G2598" s="891"/>
      <c r="H2598" s="890" t="str">
        <f t="shared" si="232"/>
        <v/>
      </c>
      <c r="I2598" s="983"/>
      <c r="J2598" s="923"/>
      <c r="K2598" s="922"/>
      <c r="L2598" s="922"/>
      <c r="M2598" s="922"/>
      <c r="N2598" s="924"/>
      <c r="O2598" s="1096" t="str">
        <f t="shared" si="234"/>
        <v/>
      </c>
      <c r="P2598" s="926"/>
      <c r="Q2598" s="926"/>
      <c r="R2598" s="926"/>
      <c r="S2598" s="926"/>
      <c r="T2598" s="926"/>
      <c r="U2598" s="926"/>
      <c r="V2598" s="926"/>
      <c r="W2598" s="926"/>
      <c r="X2598" s="926"/>
      <c r="Y2598" s="926"/>
      <c r="Z2598" s="926"/>
      <c r="AA2598" s="926"/>
      <c r="AB2598" s="926"/>
      <c r="AC2598" s="926"/>
      <c r="AD2598" s="926"/>
      <c r="AE2598" s="926"/>
    </row>
    <row r="2599" spans="1:31" ht="15" hidden="1" customHeight="1" thickBot="1" x14ac:dyDescent="0.25">
      <c r="A2599" s="943"/>
      <c r="B2599" s="938"/>
      <c r="C2599" s="891"/>
      <c r="D2599" s="891"/>
      <c r="E2599" s="984">
        <f t="shared" si="231"/>
        <v>0</v>
      </c>
      <c r="F2599" s="890">
        <f>IF(A2599=0,0,ROUND(E2599/VLOOKUP(A2599,'Teaching Areas'!$A$18:$B$86,2,FALSE),0))</f>
        <v>0</v>
      </c>
      <c r="G2599" s="891"/>
      <c r="H2599" s="890" t="str">
        <f t="shared" si="232"/>
        <v/>
      </c>
      <c r="I2599" s="983"/>
      <c r="J2599" s="923"/>
      <c r="K2599" s="922"/>
      <c r="L2599" s="922"/>
      <c r="M2599" s="922"/>
      <c r="N2599" s="924"/>
      <c r="O2599" s="1096" t="str">
        <f t="shared" si="234"/>
        <v/>
      </c>
      <c r="P2599" s="926"/>
      <c r="Q2599" s="926"/>
      <c r="R2599" s="926"/>
      <c r="S2599" s="926"/>
      <c r="T2599" s="926"/>
      <c r="U2599" s="926"/>
      <c r="V2599" s="926"/>
      <c r="W2599" s="926"/>
      <c r="X2599" s="926"/>
      <c r="Y2599" s="926"/>
      <c r="Z2599" s="926"/>
      <c r="AA2599" s="926"/>
      <c r="AB2599" s="926"/>
      <c r="AC2599" s="926"/>
      <c r="AD2599" s="926"/>
      <c r="AE2599" s="926"/>
    </row>
    <row r="2600" spans="1:31" ht="15" hidden="1" customHeight="1" thickBot="1" x14ac:dyDescent="0.25">
      <c r="A2600" s="943"/>
      <c r="B2600" s="938"/>
      <c r="C2600" s="891"/>
      <c r="D2600" s="891"/>
      <c r="E2600" s="984">
        <f t="shared" si="231"/>
        <v>0</v>
      </c>
      <c r="F2600" s="890">
        <f>IF(A2600=0,0,ROUND(E2600/VLOOKUP(A2600,'Teaching Areas'!$A$18:$B$86,2,FALSE),0))</f>
        <v>0</v>
      </c>
      <c r="G2600" s="891"/>
      <c r="H2600" s="890" t="str">
        <f t="shared" si="232"/>
        <v/>
      </c>
      <c r="I2600" s="983"/>
      <c r="J2600" s="923"/>
      <c r="K2600" s="922"/>
      <c r="L2600" s="922"/>
      <c r="M2600" s="922"/>
      <c r="N2600" s="924"/>
      <c r="O2600" s="1096" t="str">
        <f t="shared" si="234"/>
        <v/>
      </c>
      <c r="P2600" s="926"/>
      <c r="Q2600" s="926"/>
      <c r="R2600" s="926"/>
      <c r="S2600" s="926"/>
      <c r="T2600" s="926"/>
      <c r="U2600" s="926"/>
      <c r="V2600" s="926"/>
      <c r="W2600" s="926"/>
      <c r="X2600" s="926"/>
      <c r="Y2600" s="926"/>
      <c r="Z2600" s="926"/>
      <c r="AA2600" s="926"/>
      <c r="AB2600" s="926"/>
      <c r="AC2600" s="926"/>
      <c r="AD2600" s="926"/>
      <c r="AE2600" s="926"/>
    </row>
    <row r="2601" spans="1:31" ht="15" hidden="1" customHeight="1" thickBot="1" x14ac:dyDescent="0.25">
      <c r="A2601" s="943"/>
      <c r="B2601" s="938"/>
      <c r="C2601" s="891"/>
      <c r="D2601" s="891"/>
      <c r="E2601" s="984">
        <f t="shared" si="231"/>
        <v>0</v>
      </c>
      <c r="F2601" s="890">
        <f>IF(A2601=0,0,ROUND(E2601/VLOOKUP(A2601,'Teaching Areas'!$A$18:$B$86,2,FALSE),0))</f>
        <v>0</v>
      </c>
      <c r="G2601" s="891"/>
      <c r="H2601" s="890" t="str">
        <f t="shared" si="232"/>
        <v/>
      </c>
      <c r="I2601" s="983"/>
      <c r="J2601" s="923"/>
      <c r="K2601" s="922"/>
      <c r="L2601" s="922"/>
      <c r="M2601" s="922"/>
      <c r="N2601" s="924"/>
      <c r="O2601" s="1096" t="str">
        <f t="shared" si="234"/>
        <v/>
      </c>
      <c r="P2601" s="926"/>
      <c r="Q2601" s="926"/>
      <c r="R2601" s="926"/>
      <c r="S2601" s="926"/>
      <c r="T2601" s="926"/>
      <c r="U2601" s="926"/>
      <c r="V2601" s="926"/>
      <c r="W2601" s="926"/>
      <c r="X2601" s="926"/>
      <c r="Y2601" s="926"/>
      <c r="Z2601" s="926"/>
      <c r="AA2601" s="926"/>
      <c r="AB2601" s="926"/>
      <c r="AC2601" s="926"/>
      <c r="AD2601" s="926"/>
      <c r="AE2601" s="926"/>
    </row>
    <row r="2602" spans="1:31" ht="15" hidden="1" customHeight="1" thickBot="1" x14ac:dyDescent="0.25">
      <c r="A2602" s="943"/>
      <c r="B2602" s="938"/>
      <c r="C2602" s="891"/>
      <c r="D2602" s="891"/>
      <c r="E2602" s="984">
        <f t="shared" si="231"/>
        <v>0</v>
      </c>
      <c r="F2602" s="890">
        <f>IF(A2602=0,0,ROUND(E2602/VLOOKUP(A2602,'Teaching Areas'!$A$18:$B$86,2,FALSE),0))</f>
        <v>0</v>
      </c>
      <c r="G2602" s="891"/>
      <c r="H2602" s="890" t="str">
        <f t="shared" si="232"/>
        <v/>
      </c>
      <c r="I2602" s="983"/>
      <c r="J2602" s="923"/>
      <c r="K2602" s="922"/>
      <c r="L2602" s="922"/>
      <c r="M2602" s="922"/>
      <c r="N2602" s="924"/>
      <c r="O2602" s="1096" t="str">
        <f t="shared" si="234"/>
        <v/>
      </c>
      <c r="P2602" s="926"/>
      <c r="Q2602" s="926"/>
      <c r="R2602" s="926"/>
      <c r="S2602" s="926"/>
      <c r="T2602" s="926"/>
      <c r="U2602" s="926"/>
      <c r="V2602" s="926"/>
      <c r="W2602" s="926"/>
      <c r="X2602" s="926"/>
      <c r="Y2602" s="926"/>
      <c r="Z2602" s="926"/>
      <c r="AA2602" s="926"/>
      <c r="AB2602" s="926"/>
      <c r="AC2602" s="926"/>
      <c r="AD2602" s="926"/>
      <c r="AE2602" s="926"/>
    </row>
    <row r="2603" spans="1:31" ht="15" hidden="1" customHeight="1" thickBot="1" x14ac:dyDescent="0.25">
      <c r="A2603" s="943"/>
      <c r="B2603" s="938"/>
      <c r="C2603" s="891"/>
      <c r="D2603" s="891"/>
      <c r="E2603" s="984">
        <f t="shared" si="231"/>
        <v>0</v>
      </c>
      <c r="F2603" s="890">
        <f>IF(A2603=0,0,ROUND(E2603/VLOOKUP(A2603,'Teaching Areas'!$A$18:$B$86,2,FALSE),0))</f>
        <v>0</v>
      </c>
      <c r="G2603" s="891"/>
      <c r="H2603" s="890" t="str">
        <f t="shared" si="232"/>
        <v/>
      </c>
      <c r="I2603" s="983"/>
      <c r="J2603" s="923"/>
      <c r="K2603" s="922"/>
      <c r="L2603" s="922"/>
      <c r="M2603" s="922"/>
      <c r="N2603" s="924"/>
      <c r="O2603" s="1096" t="str">
        <f t="shared" si="234"/>
        <v/>
      </c>
      <c r="P2603" s="926"/>
      <c r="Q2603" s="926"/>
      <c r="R2603" s="926"/>
      <c r="S2603" s="926"/>
      <c r="T2603" s="926"/>
      <c r="U2603" s="926"/>
      <c r="V2603" s="926"/>
      <c r="W2603" s="926"/>
      <c r="X2603" s="926"/>
      <c r="Y2603" s="926"/>
      <c r="Z2603" s="926"/>
      <c r="AA2603" s="926"/>
      <c r="AB2603" s="926"/>
      <c r="AC2603" s="926"/>
      <c r="AD2603" s="926"/>
      <c r="AE2603" s="926"/>
    </row>
    <row r="2604" spans="1:31" ht="15" hidden="1" customHeight="1" thickBot="1" x14ac:dyDescent="0.25">
      <c r="A2604" s="943"/>
      <c r="B2604" s="938"/>
      <c r="C2604" s="891"/>
      <c r="D2604" s="891"/>
      <c r="E2604" s="984">
        <f t="shared" si="231"/>
        <v>0</v>
      </c>
      <c r="F2604" s="890">
        <f>IF(A2604=0,0,ROUND(E2604/VLOOKUP(A2604,'Teaching Areas'!$A$18:$B$86,2,FALSE),0))</f>
        <v>0</v>
      </c>
      <c r="G2604" s="891"/>
      <c r="H2604" s="890" t="str">
        <f t="shared" si="232"/>
        <v/>
      </c>
      <c r="I2604" s="983"/>
      <c r="J2604" s="923"/>
      <c r="K2604" s="922"/>
      <c r="L2604" s="922"/>
      <c r="M2604" s="922"/>
      <c r="N2604" s="924"/>
      <c r="O2604" s="1096" t="str">
        <f t="shared" si="234"/>
        <v/>
      </c>
      <c r="P2604" s="926"/>
      <c r="Q2604" s="926"/>
      <c r="R2604" s="926"/>
      <c r="S2604" s="926"/>
      <c r="T2604" s="926"/>
      <c r="U2604" s="926"/>
      <c r="V2604" s="926"/>
      <c r="W2604" s="926"/>
      <c r="X2604" s="926"/>
      <c r="Y2604" s="926"/>
      <c r="Z2604" s="926"/>
      <c r="AA2604" s="926"/>
      <c r="AB2604" s="926"/>
      <c r="AC2604" s="926"/>
      <c r="AD2604" s="926"/>
      <c r="AE2604" s="926"/>
    </row>
    <row r="2605" spans="1:31" ht="15" hidden="1" customHeight="1" thickBot="1" x14ac:dyDescent="0.25">
      <c r="A2605" s="943"/>
      <c r="B2605" s="939"/>
      <c r="C2605" s="891"/>
      <c r="D2605" s="891"/>
      <c r="E2605" s="984">
        <f t="shared" si="231"/>
        <v>0</v>
      </c>
      <c r="F2605" s="890">
        <f>IF(A2605=0,0,ROUND(E2605/VLOOKUP(A2605,'Teaching Areas'!$A$18:$B$86,2,FALSE),0))</f>
        <v>0</v>
      </c>
      <c r="G2605" s="892"/>
      <c r="H2605" s="890" t="str">
        <f t="shared" si="232"/>
        <v/>
      </c>
      <c r="I2605" s="985"/>
      <c r="J2605" s="923"/>
      <c r="K2605" s="922"/>
      <c r="L2605" s="922"/>
      <c r="M2605" s="922"/>
      <c r="N2605" s="924"/>
      <c r="O2605" s="1096" t="str">
        <f t="shared" si="234"/>
        <v/>
      </c>
      <c r="P2605" s="926"/>
      <c r="Q2605" s="926"/>
      <c r="R2605" s="926"/>
      <c r="S2605" s="926"/>
      <c r="T2605" s="926"/>
      <c r="U2605" s="926"/>
      <c r="V2605" s="926"/>
      <c r="W2605" s="926"/>
      <c r="X2605" s="926"/>
      <c r="Y2605" s="926"/>
      <c r="Z2605" s="926"/>
      <c r="AA2605" s="926"/>
      <c r="AB2605" s="926"/>
      <c r="AC2605" s="926"/>
      <c r="AD2605" s="926"/>
      <c r="AE2605" s="926"/>
    </row>
    <row r="2606" spans="1:31" ht="15" hidden="1" customHeight="1" thickBot="1" x14ac:dyDescent="0.25">
      <c r="A2606" s="943"/>
      <c r="B2606" s="939"/>
      <c r="C2606" s="891"/>
      <c r="D2606" s="891"/>
      <c r="E2606" s="984">
        <f t="shared" si="231"/>
        <v>0</v>
      </c>
      <c r="F2606" s="890">
        <f>IF(A2606=0,0,ROUND(E2606/VLOOKUP(A2606,'Teaching Areas'!$A$18:$B$86,2,FALSE),0))</f>
        <v>0</v>
      </c>
      <c r="G2606" s="892"/>
      <c r="H2606" s="890" t="str">
        <f t="shared" si="232"/>
        <v/>
      </c>
      <c r="I2606" s="985"/>
      <c r="J2606" s="923"/>
      <c r="K2606" s="922"/>
      <c r="L2606" s="922"/>
      <c r="M2606" s="922"/>
      <c r="N2606" s="924"/>
      <c r="O2606" s="1096" t="str">
        <f t="shared" si="234"/>
        <v/>
      </c>
      <c r="P2606" s="926"/>
      <c r="Q2606" s="926"/>
      <c r="R2606" s="926"/>
      <c r="S2606" s="926"/>
      <c r="T2606" s="926"/>
      <c r="U2606" s="926"/>
      <c r="V2606" s="926"/>
      <c r="W2606" s="926"/>
      <c r="X2606" s="926"/>
      <c r="Y2606" s="926"/>
      <c r="Z2606" s="926"/>
      <c r="AA2606" s="926"/>
      <c r="AB2606" s="926"/>
      <c r="AC2606" s="926"/>
      <c r="AD2606" s="926"/>
      <c r="AE2606" s="926"/>
    </row>
    <row r="2607" spans="1:31" ht="15" customHeight="1" thickBot="1" x14ac:dyDescent="0.25">
      <c r="A2607" s="944"/>
      <c r="B2607" s="940"/>
      <c r="C2607" s="930"/>
      <c r="D2607" s="930"/>
      <c r="E2607" s="987">
        <f t="shared" si="231"/>
        <v>0</v>
      </c>
      <c r="F2607" s="890">
        <f>IF(A2607=0,0,ROUND(E2607/VLOOKUP(A2607,'Teaching Areas'!$A$18:$B$86,2,FALSE),0))</f>
        <v>0</v>
      </c>
      <c r="G2607" s="930"/>
      <c r="H2607" s="890" t="str">
        <f t="shared" si="232"/>
        <v/>
      </c>
      <c r="I2607" s="986"/>
      <c r="J2607" s="931"/>
      <c r="K2607" s="935"/>
      <c r="L2607" s="935"/>
      <c r="M2607" s="935"/>
      <c r="N2607" s="936"/>
      <c r="O2607" s="1096" t="str">
        <f t="shared" si="234"/>
        <v/>
      </c>
      <c r="P2607" s="926"/>
      <c r="Q2607" s="926"/>
      <c r="R2607" s="926"/>
      <c r="S2607" s="926"/>
      <c r="T2607" s="926"/>
      <c r="U2607" s="926"/>
      <c r="V2607" s="926"/>
      <c r="W2607" s="926"/>
      <c r="X2607" s="926"/>
      <c r="Y2607" s="926"/>
      <c r="Z2607" s="926"/>
      <c r="AA2607" s="926"/>
      <c r="AB2607" s="926"/>
      <c r="AC2607" s="926"/>
      <c r="AD2607" s="926"/>
      <c r="AE2607" s="926"/>
    </row>
    <row r="2608" spans="1:31" ht="18" customHeight="1" thickBot="1" x14ac:dyDescent="0.25">
      <c r="A2608" s="1094" t="s">
        <v>940</v>
      </c>
      <c r="B2608" s="1095">
        <f>(COUNTIF(O2508:O2607,"S:"))+(COUNTIF(O2508:O2607,"P:"))</f>
        <v>0</v>
      </c>
      <c r="C2608" s="956"/>
      <c r="D2608" s="957" t="s">
        <v>4</v>
      </c>
      <c r="E2608" s="140">
        <f>SUM(E2508:E2607)</f>
        <v>0</v>
      </c>
      <c r="F2608" s="141">
        <f>SUM(F2508:F2607)</f>
        <v>0</v>
      </c>
      <c r="G2608" s="141">
        <f>SUM(G2508:G2607)</f>
        <v>0</v>
      </c>
      <c r="H2608" s="204">
        <f>SUM(H2508:H2607)</f>
        <v>0</v>
      </c>
      <c r="I2608" s="957" t="s">
        <v>838</v>
      </c>
      <c r="J2608" s="84">
        <f>IF(SUM(J2508:J2607)=0,0,AVERAGE(J2508:J2607))</f>
        <v>0</v>
      </c>
      <c r="K2608" s="85">
        <f t="shared" ref="K2608:N2608" si="235">IF(SUM(K2508:K2607)=0,0,AVERAGE(K2508:K2607))</f>
        <v>0</v>
      </c>
      <c r="L2608" s="85">
        <f t="shared" si="235"/>
        <v>0</v>
      </c>
      <c r="M2608" s="85">
        <f t="shared" si="235"/>
        <v>0</v>
      </c>
      <c r="N2608" s="86">
        <f t="shared" si="235"/>
        <v>0</v>
      </c>
      <c r="O2608" s="926"/>
      <c r="P2608" s="926"/>
      <c r="Q2608" s="926"/>
      <c r="R2608" s="926"/>
      <c r="S2608" s="926"/>
      <c r="T2608" s="926"/>
      <c r="U2608" s="926"/>
      <c r="V2608" s="926"/>
      <c r="W2608" s="926"/>
      <c r="X2608" s="926"/>
      <c r="Y2608" s="926"/>
      <c r="Z2608" s="926"/>
      <c r="AA2608" s="926"/>
      <c r="AB2608" s="926"/>
      <c r="AC2608" s="926"/>
      <c r="AD2608" s="926"/>
      <c r="AE2608" s="926"/>
    </row>
    <row r="2609" spans="1:31" ht="12" customHeight="1" thickBot="1" x14ac:dyDescent="0.25">
      <c r="A2609" s="1271"/>
      <c r="B2609" s="1272"/>
      <c r="C2609" s="958"/>
      <c r="D2609" s="958"/>
      <c r="E2609" s="958"/>
      <c r="F2609" s="958"/>
      <c r="G2609" s="958"/>
      <c r="H2609" s="958"/>
      <c r="I2609" s="958"/>
      <c r="J2609" s="959"/>
      <c r="K2609" s="959"/>
      <c r="L2609" s="959"/>
      <c r="M2609" s="959"/>
      <c r="N2609" s="960"/>
      <c r="O2609" s="926"/>
      <c r="P2609" s="926"/>
      <c r="Q2609" s="926"/>
      <c r="R2609" s="926"/>
      <c r="S2609" s="926"/>
      <c r="T2609" s="926"/>
      <c r="U2609" s="926"/>
      <c r="V2609" s="926"/>
      <c r="W2609" s="926"/>
      <c r="X2609" s="926"/>
      <c r="Y2609" s="926"/>
      <c r="Z2609" s="926"/>
      <c r="AA2609" s="926"/>
      <c r="AB2609" s="926"/>
      <c r="AC2609" s="926"/>
      <c r="AD2609" s="926"/>
      <c r="AE2609" s="926"/>
    </row>
    <row r="2610" spans="1:31" ht="18" customHeight="1" thickBot="1" x14ac:dyDescent="0.25">
      <c r="A2610" s="1099" t="s">
        <v>946</v>
      </c>
      <c r="B2610" s="1100">
        <f>B2503+B2608</f>
        <v>0</v>
      </c>
      <c r="C2610" s="947"/>
      <c r="D2610" s="948" t="s">
        <v>944</v>
      </c>
      <c r="E2610" s="966">
        <f>E2503+E2608</f>
        <v>0</v>
      </c>
      <c r="F2610" s="967">
        <f t="shared" ref="F2610:H2610" si="236">F2503+F2608</f>
        <v>0</v>
      </c>
      <c r="G2610" s="967">
        <f t="shared" si="236"/>
        <v>0</v>
      </c>
      <c r="H2610" s="968">
        <f t="shared" si="236"/>
        <v>0</v>
      </c>
      <c r="I2610" s="948" t="s">
        <v>945</v>
      </c>
      <c r="J2610" s="963" t="str">
        <f>IF(SUM(J2503+J2608)=0,"",AVERAGE(J2403:J2502,J2508:J2607))</f>
        <v/>
      </c>
      <c r="K2610" s="964" t="str">
        <f t="shared" ref="K2610:N2610" si="237">IF(SUM(K2503+K2608)=0,"",AVERAGE(K2403:K2502,K2508:K2607))</f>
        <v/>
      </c>
      <c r="L2610" s="964" t="str">
        <f t="shared" si="237"/>
        <v/>
      </c>
      <c r="M2610" s="964" t="str">
        <f t="shared" ref="M2610" si="238">IF(SUM(M2503+M2608)=0,"",AVERAGE(M2403:M2502,M2508:M2607))</f>
        <v/>
      </c>
      <c r="N2610" s="965" t="str">
        <f t="shared" si="237"/>
        <v/>
      </c>
      <c r="O2610" s="926"/>
      <c r="P2610" s="926"/>
      <c r="Q2610" s="926"/>
      <c r="R2610" s="926"/>
      <c r="S2610" s="926"/>
      <c r="T2610" s="926"/>
      <c r="U2610" s="926"/>
      <c r="V2610" s="926"/>
      <c r="W2610" s="926"/>
      <c r="X2610" s="926"/>
      <c r="Y2610" s="926"/>
      <c r="Z2610" s="926"/>
      <c r="AA2610" s="926"/>
      <c r="AB2610" s="926"/>
      <c r="AC2610" s="926"/>
      <c r="AD2610" s="926"/>
      <c r="AE2610" s="926"/>
    </row>
    <row r="2611" spans="1:31" ht="12" customHeight="1" thickBot="1" x14ac:dyDescent="0.25">
      <c r="A2611" s="1273"/>
      <c r="B2611" s="1274"/>
      <c r="C2611" s="961"/>
      <c r="D2611" s="961"/>
      <c r="E2611" s="961"/>
      <c r="F2611" s="961"/>
      <c r="G2611" s="961"/>
      <c r="H2611" s="961"/>
      <c r="I2611" s="961"/>
      <c r="J2611" s="962"/>
      <c r="K2611" s="962"/>
      <c r="L2611" s="962"/>
      <c r="M2611" s="962"/>
      <c r="N2611" s="934"/>
      <c r="O2611" s="926"/>
      <c r="P2611" s="926"/>
      <c r="Q2611" s="926"/>
      <c r="R2611" s="926"/>
      <c r="S2611" s="926"/>
      <c r="T2611" s="926"/>
      <c r="U2611" s="926"/>
      <c r="V2611" s="926"/>
      <c r="W2611" s="926"/>
      <c r="X2611" s="926"/>
      <c r="Y2611" s="926"/>
      <c r="Z2611" s="926"/>
      <c r="AA2611" s="926"/>
      <c r="AB2611" s="926"/>
      <c r="AC2611" s="926"/>
      <c r="AD2611" s="926"/>
      <c r="AE2611" s="926"/>
    </row>
    <row r="2612" spans="1:31" ht="13.5" thickBot="1" x14ac:dyDescent="0.25">
      <c r="A2612" s="1275"/>
      <c r="B2612" s="1275"/>
      <c r="C2612" s="925"/>
      <c r="D2612" s="925"/>
      <c r="E2612" s="925"/>
      <c r="F2612" s="925"/>
      <c r="G2612" s="925"/>
      <c r="H2612" s="925"/>
      <c r="I2612" s="925"/>
      <c r="J2612" s="926"/>
      <c r="K2612" s="926"/>
      <c r="L2612" s="926"/>
      <c r="M2612" s="926"/>
      <c r="N2612" s="926"/>
      <c r="O2612" s="926"/>
      <c r="P2612" s="926"/>
      <c r="Q2612" s="926"/>
      <c r="R2612" s="926"/>
      <c r="S2612" s="926"/>
      <c r="T2612" s="926"/>
      <c r="U2612" s="926"/>
      <c r="V2612" s="926"/>
      <c r="W2612" s="926"/>
      <c r="X2612" s="926"/>
      <c r="Y2612" s="926"/>
      <c r="Z2612" s="926"/>
      <c r="AA2612" s="926"/>
      <c r="AB2612" s="926"/>
      <c r="AC2612" s="926"/>
      <c r="AD2612" s="926"/>
      <c r="AE2612" s="926"/>
    </row>
    <row r="2613" spans="1:31" ht="24" customHeight="1" thickBot="1" x14ac:dyDescent="0.25">
      <c r="A2613" s="942" t="s">
        <v>687</v>
      </c>
      <c r="B2613" s="1301">
        <f>'Setup Page'!C20</f>
        <v>0</v>
      </c>
      <c r="C2613" s="1302"/>
      <c r="D2613" s="1303"/>
      <c r="E2613" s="1296" t="s">
        <v>739</v>
      </c>
      <c r="F2613" s="1297"/>
      <c r="G2613" s="1298"/>
      <c r="H2613" s="1299"/>
      <c r="I2613" s="1090" t="s">
        <v>928</v>
      </c>
      <c r="J2613" s="1298"/>
      <c r="K2613" s="1299"/>
      <c r="L2613" s="1299"/>
      <c r="M2613" s="1299"/>
      <c r="N2613" s="1300"/>
      <c r="O2613" s="926"/>
      <c r="P2613" s="926"/>
      <c r="Q2613" s="926"/>
      <c r="R2613" s="926"/>
      <c r="S2613" s="926"/>
      <c r="T2613" s="926"/>
      <c r="U2613" s="926"/>
      <c r="V2613" s="926"/>
      <c r="W2613" s="926"/>
      <c r="X2613" s="926"/>
      <c r="Y2613" s="926"/>
      <c r="Z2613" s="926"/>
      <c r="AA2613" s="926"/>
      <c r="AB2613" s="926"/>
      <c r="AC2613" s="926"/>
      <c r="AD2613" s="926"/>
      <c r="AE2613" s="926"/>
    </row>
    <row r="2614" spans="1:31" ht="12" customHeight="1" thickBot="1" x14ac:dyDescent="0.25">
      <c r="A2614" s="941"/>
      <c r="B2614" s="932"/>
      <c r="C2614" s="932"/>
      <c r="D2614" s="932"/>
      <c r="E2614" s="932"/>
      <c r="F2614" s="932"/>
      <c r="G2614" s="932"/>
      <c r="H2614" s="932"/>
      <c r="I2614" s="932"/>
      <c r="J2614" s="926"/>
      <c r="K2614" s="926"/>
      <c r="L2614" s="926"/>
      <c r="M2614" s="926"/>
      <c r="N2614" s="934"/>
      <c r="O2614" s="926"/>
      <c r="P2614" s="926"/>
      <c r="Q2614" s="926"/>
      <c r="R2614" s="926"/>
      <c r="S2614" s="926"/>
      <c r="T2614" s="926"/>
      <c r="U2614" s="926"/>
      <c r="V2614" s="926"/>
      <c r="W2614" s="926"/>
      <c r="X2614" s="926"/>
      <c r="Y2614" s="926"/>
      <c r="Z2614" s="926"/>
      <c r="AA2614" s="926"/>
      <c r="AB2614" s="926"/>
      <c r="AC2614" s="926"/>
      <c r="AD2614" s="926"/>
      <c r="AE2614" s="926"/>
    </row>
    <row r="2615" spans="1:31" ht="24" customHeight="1" x14ac:dyDescent="0.2">
      <c r="A2615" s="933" t="s">
        <v>684</v>
      </c>
      <c r="B2615" s="1287" t="s">
        <v>933</v>
      </c>
      <c r="C2615" s="1287"/>
      <c r="D2615" s="1287"/>
      <c r="E2615" s="1287"/>
      <c r="F2615" s="1287"/>
      <c r="G2615" s="1287"/>
      <c r="H2615" s="1287"/>
      <c r="I2615" s="1287"/>
      <c r="J2615" s="1287"/>
      <c r="K2615" s="1287"/>
      <c r="L2615" s="1287"/>
      <c r="M2615" s="1288"/>
      <c r="N2615" s="1289"/>
      <c r="O2615" s="926"/>
      <c r="P2615" s="926"/>
      <c r="Q2615" s="926"/>
      <c r="R2615" s="926"/>
      <c r="S2615" s="926"/>
      <c r="T2615" s="926"/>
      <c r="U2615" s="926"/>
      <c r="V2615" s="926"/>
      <c r="W2615" s="926"/>
      <c r="X2615" s="926"/>
      <c r="Y2615" s="926"/>
      <c r="Z2615" s="926"/>
      <c r="AA2615" s="926"/>
      <c r="AB2615" s="926"/>
      <c r="AC2615" s="926"/>
      <c r="AD2615" s="926"/>
      <c r="AE2615" s="926"/>
    </row>
    <row r="2616" spans="1:31" ht="21" customHeight="1" x14ac:dyDescent="0.2">
      <c r="A2616" s="927"/>
      <c r="B2616" s="1087"/>
      <c r="C2616" s="1087"/>
      <c r="D2616" s="1087"/>
      <c r="E2616" s="1292" t="s">
        <v>837</v>
      </c>
      <c r="F2616" s="1292" t="s">
        <v>735</v>
      </c>
      <c r="G2616" s="1292" t="s">
        <v>926</v>
      </c>
      <c r="H2616" s="1292" t="s">
        <v>927</v>
      </c>
      <c r="I2616" s="1087"/>
      <c r="J2616" s="1293" t="s">
        <v>756</v>
      </c>
      <c r="K2616" s="1293"/>
      <c r="L2616" s="1293"/>
      <c r="M2616" s="1294"/>
      <c r="N2616" s="1295"/>
      <c r="O2616" s="945"/>
      <c r="P2616" s="946"/>
      <c r="Q2616" s="926"/>
      <c r="R2616" s="926"/>
      <c r="S2616" s="926"/>
      <c r="T2616" s="926"/>
      <c r="U2616" s="926"/>
      <c r="V2616" s="926"/>
      <c r="W2616" s="926"/>
      <c r="X2616" s="926"/>
      <c r="Y2616" s="926"/>
      <c r="Z2616" s="926"/>
      <c r="AA2616" s="926"/>
      <c r="AB2616" s="926"/>
      <c r="AC2616" s="926"/>
      <c r="AD2616" s="926"/>
      <c r="AE2616" s="926"/>
    </row>
    <row r="2617" spans="1:31" ht="30" customHeight="1" thickBot="1" x14ac:dyDescent="0.25">
      <c r="A2617" s="950" t="s">
        <v>755</v>
      </c>
      <c r="B2617" s="1088" t="s">
        <v>686</v>
      </c>
      <c r="C2617" s="1088" t="s">
        <v>737</v>
      </c>
      <c r="D2617" s="1088" t="s">
        <v>738</v>
      </c>
      <c r="E2617" s="1280"/>
      <c r="F2617" s="1280"/>
      <c r="G2617" s="1280"/>
      <c r="H2617" s="1280"/>
      <c r="I2617" s="1088" t="s">
        <v>736</v>
      </c>
      <c r="J2617" s="1013" t="s">
        <v>757</v>
      </c>
      <c r="K2617" s="1013" t="s">
        <v>758</v>
      </c>
      <c r="L2617" s="1013" t="s">
        <v>759</v>
      </c>
      <c r="M2617" s="1013" t="s">
        <v>760</v>
      </c>
      <c r="N2617" s="1014" t="s">
        <v>857</v>
      </c>
      <c r="O2617" s="945"/>
      <c r="P2617" s="946"/>
      <c r="Q2617" s="926"/>
      <c r="R2617" s="926"/>
      <c r="S2617" s="926"/>
      <c r="T2617" s="926"/>
      <c r="U2617" s="926"/>
      <c r="V2617" s="926"/>
      <c r="W2617" s="926"/>
      <c r="X2617" s="926"/>
      <c r="Y2617" s="926"/>
      <c r="Z2617" s="926"/>
      <c r="AA2617" s="926"/>
      <c r="AB2617" s="926"/>
      <c r="AC2617" s="926"/>
      <c r="AD2617" s="926"/>
      <c r="AE2617" s="926"/>
    </row>
    <row r="2618" spans="1:31" ht="15" customHeight="1" x14ac:dyDescent="0.2">
      <c r="A2618" s="1032" t="str">
        <f>IF(B2618=0,"Insert Room Name First","Class Room")</f>
        <v>Insert Room Name First</v>
      </c>
      <c r="B2618" s="937"/>
      <c r="C2618" s="893"/>
      <c r="D2618" s="893"/>
      <c r="E2618" s="890">
        <f>C2618*D2618</f>
        <v>0</v>
      </c>
      <c r="F2618" s="890">
        <f>IF(A2618="Insert Room Name First",0,ROUND(E2618/VLOOKUP(A2618,'Teaching Areas'!$A$2:$B$15,2,FALSE),0))</f>
        <v>0</v>
      </c>
      <c r="G2618" s="893"/>
      <c r="H2618" s="890" t="str">
        <f>IF(F2618=0,"",G2618-F2618)</f>
        <v/>
      </c>
      <c r="I2618" s="982"/>
      <c r="J2618" s="922"/>
      <c r="K2618" s="922"/>
      <c r="L2618" s="922"/>
      <c r="M2618" s="922"/>
      <c r="N2618" s="924"/>
      <c r="O2618" s="926"/>
      <c r="P2618" s="926"/>
      <c r="Q2618" s="926"/>
      <c r="R2618" s="926"/>
      <c r="S2618" s="926"/>
      <c r="T2618" s="926"/>
      <c r="U2618" s="926"/>
      <c r="V2618" s="926"/>
      <c r="W2618" s="926"/>
      <c r="X2618" s="926"/>
      <c r="Y2618" s="926"/>
      <c r="Z2618" s="926"/>
      <c r="AA2618" s="926"/>
      <c r="AB2618" s="926"/>
      <c r="AC2618" s="926"/>
      <c r="AD2618" s="926"/>
      <c r="AE2618" s="926"/>
    </row>
    <row r="2619" spans="1:31" ht="15" customHeight="1" x14ac:dyDescent="0.2">
      <c r="A2619" s="1032" t="str">
        <f t="shared" ref="A2619:A2682" si="239">IF(B2619=0,"Insert Room Name First","Class Room")</f>
        <v>Insert Room Name First</v>
      </c>
      <c r="B2619" s="938"/>
      <c r="C2619" s="891"/>
      <c r="D2619" s="891"/>
      <c r="E2619" s="984">
        <f t="shared" ref="E2619:E2717" si="240">C2619*D2619</f>
        <v>0</v>
      </c>
      <c r="F2619" s="890">
        <f>IF(A2619="Insert Room Name First",0,ROUND(E2619/VLOOKUP(A2619,'Teaching Areas'!$A$2:$B$15,2,FALSE),0))</f>
        <v>0</v>
      </c>
      <c r="G2619" s="891"/>
      <c r="H2619" s="890" t="str">
        <f t="shared" ref="H2619:H2717" si="241">IF(F2619=0,"",G2619-F2619)</f>
        <v/>
      </c>
      <c r="I2619" s="983"/>
      <c r="J2619" s="923"/>
      <c r="K2619" s="922"/>
      <c r="L2619" s="922"/>
      <c r="M2619" s="922"/>
      <c r="N2619" s="924"/>
      <c r="O2619" s="926"/>
      <c r="P2619" s="926"/>
      <c r="Q2619" s="926"/>
      <c r="R2619" s="926"/>
      <c r="S2619" s="926"/>
      <c r="T2619" s="926"/>
      <c r="U2619" s="926"/>
      <c r="V2619" s="926"/>
      <c r="W2619" s="926"/>
      <c r="X2619" s="926"/>
      <c r="Y2619" s="926"/>
      <c r="Z2619" s="926"/>
      <c r="AA2619" s="926"/>
      <c r="AB2619" s="926"/>
      <c r="AC2619" s="926"/>
      <c r="AD2619" s="926"/>
      <c r="AE2619" s="926"/>
    </row>
    <row r="2620" spans="1:31" ht="15" customHeight="1" x14ac:dyDescent="0.2">
      <c r="A2620" s="1032" t="str">
        <f t="shared" si="239"/>
        <v>Insert Room Name First</v>
      </c>
      <c r="B2620" s="938"/>
      <c r="C2620" s="891"/>
      <c r="D2620" s="891"/>
      <c r="E2620" s="984">
        <f t="shared" si="240"/>
        <v>0</v>
      </c>
      <c r="F2620" s="890">
        <f>IF(A2620="Insert Room Name First",0,ROUND(E2620/VLOOKUP(A2620,'Teaching Areas'!$A$2:$B$15,2,FALSE),0))</f>
        <v>0</v>
      </c>
      <c r="G2620" s="891"/>
      <c r="H2620" s="890" t="str">
        <f t="shared" si="241"/>
        <v/>
      </c>
      <c r="I2620" s="983"/>
      <c r="J2620" s="923"/>
      <c r="K2620" s="922"/>
      <c r="L2620" s="922"/>
      <c r="M2620" s="922"/>
      <c r="N2620" s="924"/>
      <c r="O2620" s="926"/>
      <c r="P2620" s="926"/>
      <c r="Q2620" s="926"/>
      <c r="R2620" s="926"/>
      <c r="S2620" s="926"/>
      <c r="T2620" s="926"/>
      <c r="U2620" s="926"/>
      <c r="V2620" s="926"/>
      <c r="W2620" s="926"/>
      <c r="X2620" s="926"/>
      <c r="Y2620" s="926"/>
      <c r="Z2620" s="926"/>
      <c r="AA2620" s="926"/>
      <c r="AB2620" s="926"/>
      <c r="AC2620" s="926"/>
      <c r="AD2620" s="926"/>
      <c r="AE2620" s="926"/>
    </row>
    <row r="2621" spans="1:31" ht="15" customHeight="1" x14ac:dyDescent="0.2">
      <c r="A2621" s="1032" t="str">
        <f t="shared" si="239"/>
        <v>Insert Room Name First</v>
      </c>
      <c r="B2621" s="938"/>
      <c r="C2621" s="891"/>
      <c r="D2621" s="891"/>
      <c r="E2621" s="984">
        <f t="shared" si="240"/>
        <v>0</v>
      </c>
      <c r="F2621" s="890">
        <f>IF(A2621="Insert Room Name First",0,ROUND(E2621/VLOOKUP(A2621,'Teaching Areas'!$A$2:$B$15,2,FALSE),0))</f>
        <v>0</v>
      </c>
      <c r="G2621" s="891"/>
      <c r="H2621" s="890" t="str">
        <f t="shared" si="241"/>
        <v/>
      </c>
      <c r="I2621" s="983"/>
      <c r="J2621" s="923"/>
      <c r="K2621" s="922"/>
      <c r="L2621" s="922"/>
      <c r="M2621" s="922"/>
      <c r="N2621" s="924"/>
      <c r="O2621" s="926"/>
      <c r="P2621" s="926"/>
      <c r="Q2621" s="926"/>
      <c r="R2621" s="926"/>
      <c r="S2621" s="926"/>
      <c r="T2621" s="926"/>
      <c r="U2621" s="926"/>
      <c r="V2621" s="926"/>
      <c r="W2621" s="926"/>
      <c r="X2621" s="926"/>
      <c r="Y2621" s="926"/>
      <c r="Z2621" s="926"/>
      <c r="AA2621" s="926"/>
      <c r="AB2621" s="926"/>
      <c r="AC2621" s="926"/>
      <c r="AD2621" s="926"/>
      <c r="AE2621" s="926"/>
    </row>
    <row r="2622" spans="1:31" ht="15" customHeight="1" x14ac:dyDescent="0.2">
      <c r="A2622" s="1032" t="str">
        <f t="shared" si="239"/>
        <v>Insert Room Name First</v>
      </c>
      <c r="B2622" s="938"/>
      <c r="C2622" s="891"/>
      <c r="D2622" s="891"/>
      <c r="E2622" s="984">
        <f t="shared" si="240"/>
        <v>0</v>
      </c>
      <c r="F2622" s="890">
        <f>IF(A2622="Insert Room Name First",0,ROUND(E2622/VLOOKUP(A2622,'Teaching Areas'!$A$2:$B$15,2,FALSE),0))</f>
        <v>0</v>
      </c>
      <c r="G2622" s="891"/>
      <c r="H2622" s="890" t="str">
        <f t="shared" si="241"/>
        <v/>
      </c>
      <c r="I2622" s="983"/>
      <c r="J2622" s="923"/>
      <c r="K2622" s="922"/>
      <c r="L2622" s="922"/>
      <c r="M2622" s="922"/>
      <c r="N2622" s="924"/>
      <c r="O2622" s="926"/>
      <c r="P2622" s="926"/>
      <c r="Q2622" s="926"/>
      <c r="R2622" s="926"/>
      <c r="S2622" s="926"/>
      <c r="T2622" s="926"/>
      <c r="U2622" s="926"/>
      <c r="V2622" s="926"/>
      <c r="W2622" s="926"/>
      <c r="X2622" s="926"/>
      <c r="Y2622" s="926"/>
      <c r="Z2622" s="926"/>
      <c r="AA2622" s="926"/>
      <c r="AB2622" s="926"/>
      <c r="AC2622" s="926"/>
      <c r="AD2622" s="926"/>
      <c r="AE2622" s="926"/>
    </row>
    <row r="2623" spans="1:31" ht="15" customHeight="1" x14ac:dyDescent="0.2">
      <c r="A2623" s="1032" t="str">
        <f t="shared" si="239"/>
        <v>Insert Room Name First</v>
      </c>
      <c r="B2623" s="938"/>
      <c r="C2623" s="891"/>
      <c r="D2623" s="891"/>
      <c r="E2623" s="984">
        <f t="shared" si="240"/>
        <v>0</v>
      </c>
      <c r="F2623" s="890">
        <f>IF(A2623="Insert Room Name First",0,ROUND(E2623/VLOOKUP(A2623,'Teaching Areas'!$A$2:$B$15,2,FALSE),0))</f>
        <v>0</v>
      </c>
      <c r="G2623" s="891"/>
      <c r="H2623" s="890" t="str">
        <f t="shared" si="241"/>
        <v/>
      </c>
      <c r="I2623" s="983"/>
      <c r="J2623" s="923"/>
      <c r="K2623" s="922"/>
      <c r="L2623" s="922"/>
      <c r="M2623" s="922"/>
      <c r="N2623" s="924"/>
      <c r="O2623" s="926"/>
      <c r="P2623" s="926"/>
      <c r="Q2623" s="926"/>
      <c r="R2623" s="926"/>
      <c r="S2623" s="926"/>
      <c r="T2623" s="926"/>
      <c r="U2623" s="926"/>
      <c r="V2623" s="926"/>
      <c r="W2623" s="926"/>
      <c r="X2623" s="926"/>
      <c r="Y2623" s="926"/>
      <c r="Z2623" s="926"/>
      <c r="AA2623" s="926"/>
      <c r="AB2623" s="926"/>
      <c r="AC2623" s="926"/>
      <c r="AD2623" s="926"/>
      <c r="AE2623" s="926"/>
    </row>
    <row r="2624" spans="1:31" ht="15" customHeight="1" x14ac:dyDescent="0.2">
      <c r="A2624" s="1032" t="str">
        <f t="shared" si="239"/>
        <v>Insert Room Name First</v>
      </c>
      <c r="B2624" s="938"/>
      <c r="C2624" s="891"/>
      <c r="D2624" s="891"/>
      <c r="E2624" s="984">
        <f t="shared" si="240"/>
        <v>0</v>
      </c>
      <c r="F2624" s="890">
        <f>IF(A2624="Insert Room Name First",0,ROUND(E2624/VLOOKUP(A2624,'Teaching Areas'!$A$2:$B$15,2,FALSE),0))</f>
        <v>0</v>
      </c>
      <c r="G2624" s="891"/>
      <c r="H2624" s="890" t="str">
        <f t="shared" si="241"/>
        <v/>
      </c>
      <c r="I2624" s="983"/>
      <c r="J2624" s="923"/>
      <c r="K2624" s="922"/>
      <c r="L2624" s="922"/>
      <c r="M2624" s="922"/>
      <c r="N2624" s="924"/>
      <c r="O2624" s="926"/>
      <c r="P2624" s="926"/>
      <c r="Q2624" s="926"/>
      <c r="R2624" s="926"/>
      <c r="S2624" s="926"/>
      <c r="T2624" s="926"/>
      <c r="U2624" s="926"/>
      <c r="V2624" s="926"/>
      <c r="W2624" s="926"/>
      <c r="X2624" s="926"/>
      <c r="Y2624" s="926"/>
      <c r="Z2624" s="926"/>
      <c r="AA2624" s="926"/>
      <c r="AB2624" s="926"/>
      <c r="AC2624" s="926"/>
      <c r="AD2624" s="926"/>
      <c r="AE2624" s="926"/>
    </row>
    <row r="2625" spans="1:31" ht="15" customHeight="1" x14ac:dyDescent="0.2">
      <c r="A2625" s="1032" t="str">
        <f t="shared" si="239"/>
        <v>Insert Room Name First</v>
      </c>
      <c r="B2625" s="938"/>
      <c r="C2625" s="891"/>
      <c r="D2625" s="891"/>
      <c r="E2625" s="984">
        <f t="shared" si="240"/>
        <v>0</v>
      </c>
      <c r="F2625" s="890">
        <f>IF(A2625="Insert Room Name First",0,ROUND(E2625/VLOOKUP(A2625,'Teaching Areas'!$A$2:$B$15,2,FALSE),0))</f>
        <v>0</v>
      </c>
      <c r="G2625" s="891"/>
      <c r="H2625" s="890" t="str">
        <f t="shared" si="241"/>
        <v/>
      </c>
      <c r="I2625" s="983"/>
      <c r="J2625" s="923"/>
      <c r="K2625" s="922"/>
      <c r="L2625" s="922"/>
      <c r="M2625" s="922"/>
      <c r="N2625" s="924"/>
      <c r="O2625" s="926"/>
      <c r="P2625" s="926"/>
      <c r="Q2625" s="926"/>
      <c r="R2625" s="926"/>
      <c r="S2625" s="926"/>
      <c r="T2625" s="926"/>
      <c r="U2625" s="926"/>
      <c r="V2625" s="926"/>
      <c r="W2625" s="926"/>
      <c r="X2625" s="926"/>
      <c r="Y2625" s="926"/>
      <c r="Z2625" s="926"/>
      <c r="AA2625" s="926"/>
      <c r="AB2625" s="926"/>
      <c r="AC2625" s="926"/>
      <c r="AD2625" s="926"/>
      <c r="AE2625" s="926"/>
    </row>
    <row r="2626" spans="1:31" ht="15" customHeight="1" x14ac:dyDescent="0.2">
      <c r="A2626" s="1032" t="str">
        <f t="shared" si="239"/>
        <v>Insert Room Name First</v>
      </c>
      <c r="B2626" s="938"/>
      <c r="C2626" s="891"/>
      <c r="D2626" s="891"/>
      <c r="E2626" s="984">
        <f t="shared" si="240"/>
        <v>0</v>
      </c>
      <c r="F2626" s="890">
        <f>IF(A2626="Insert Room Name First",0,ROUND(E2626/VLOOKUP(A2626,'Teaching Areas'!$A$2:$B$15,2,FALSE),0))</f>
        <v>0</v>
      </c>
      <c r="G2626" s="891"/>
      <c r="H2626" s="890" t="str">
        <f t="shared" si="241"/>
        <v/>
      </c>
      <c r="I2626" s="983"/>
      <c r="J2626" s="923"/>
      <c r="K2626" s="922"/>
      <c r="L2626" s="922"/>
      <c r="M2626" s="922"/>
      <c r="N2626" s="924"/>
      <c r="O2626" s="926"/>
      <c r="P2626" s="926"/>
      <c r="Q2626" s="926"/>
      <c r="R2626" s="926"/>
      <c r="S2626" s="926"/>
      <c r="T2626" s="926"/>
      <c r="U2626" s="926"/>
      <c r="V2626" s="926"/>
      <c r="W2626" s="926"/>
      <c r="X2626" s="926"/>
      <c r="Y2626" s="926"/>
      <c r="Z2626" s="926"/>
      <c r="AA2626" s="926"/>
      <c r="AB2626" s="926"/>
      <c r="AC2626" s="926"/>
      <c r="AD2626" s="926"/>
      <c r="AE2626" s="926"/>
    </row>
    <row r="2627" spans="1:31" ht="15" customHeight="1" x14ac:dyDescent="0.2">
      <c r="A2627" s="1032" t="str">
        <f t="shared" si="239"/>
        <v>Insert Room Name First</v>
      </c>
      <c r="B2627" s="938"/>
      <c r="C2627" s="891"/>
      <c r="D2627" s="891"/>
      <c r="E2627" s="984">
        <f t="shared" si="240"/>
        <v>0</v>
      </c>
      <c r="F2627" s="890">
        <f>IF(A2627="Insert Room Name First",0,ROUND(E2627/VLOOKUP(A2627,'Teaching Areas'!$A$2:$B$15,2,FALSE),0))</f>
        <v>0</v>
      </c>
      <c r="G2627" s="891"/>
      <c r="H2627" s="890" t="str">
        <f t="shared" si="241"/>
        <v/>
      </c>
      <c r="I2627" s="983"/>
      <c r="J2627" s="923"/>
      <c r="K2627" s="922"/>
      <c r="L2627" s="922"/>
      <c r="M2627" s="922"/>
      <c r="N2627" s="924"/>
      <c r="O2627" s="926"/>
      <c r="P2627" s="926"/>
      <c r="Q2627" s="926"/>
      <c r="R2627" s="926"/>
      <c r="S2627" s="926"/>
      <c r="T2627" s="926"/>
      <c r="U2627" s="926"/>
      <c r="V2627" s="926"/>
      <c r="W2627" s="926"/>
      <c r="X2627" s="926"/>
      <c r="Y2627" s="926"/>
      <c r="Z2627" s="926"/>
      <c r="AA2627" s="926"/>
      <c r="AB2627" s="926"/>
      <c r="AC2627" s="926"/>
      <c r="AD2627" s="926"/>
      <c r="AE2627" s="926"/>
    </row>
    <row r="2628" spans="1:31" ht="15" customHeight="1" x14ac:dyDescent="0.2">
      <c r="A2628" s="1032" t="str">
        <f t="shared" si="239"/>
        <v>Insert Room Name First</v>
      </c>
      <c r="B2628" s="938"/>
      <c r="C2628" s="891"/>
      <c r="D2628" s="891"/>
      <c r="E2628" s="984">
        <f t="shared" si="240"/>
        <v>0</v>
      </c>
      <c r="F2628" s="890">
        <f>IF(A2628="Insert Room Name First",0,ROUND(E2628/VLOOKUP(A2628,'Teaching Areas'!$A$2:$B$15,2,FALSE),0))</f>
        <v>0</v>
      </c>
      <c r="G2628" s="891"/>
      <c r="H2628" s="890" t="str">
        <f t="shared" si="241"/>
        <v/>
      </c>
      <c r="I2628" s="983"/>
      <c r="J2628" s="923"/>
      <c r="K2628" s="922"/>
      <c r="L2628" s="922"/>
      <c r="M2628" s="922"/>
      <c r="N2628" s="924"/>
      <c r="O2628" s="926"/>
      <c r="P2628" s="926"/>
      <c r="Q2628" s="926"/>
      <c r="R2628" s="926"/>
      <c r="S2628" s="926"/>
      <c r="T2628" s="926"/>
      <c r="U2628" s="926"/>
      <c r="V2628" s="926"/>
      <c r="W2628" s="926"/>
      <c r="X2628" s="926"/>
      <c r="Y2628" s="926"/>
      <c r="Z2628" s="926"/>
      <c r="AA2628" s="926"/>
      <c r="AB2628" s="926"/>
      <c r="AC2628" s="926"/>
      <c r="AD2628" s="926"/>
      <c r="AE2628" s="926"/>
    </row>
    <row r="2629" spans="1:31" ht="15" customHeight="1" x14ac:dyDescent="0.2">
      <c r="A2629" s="1032" t="str">
        <f t="shared" si="239"/>
        <v>Insert Room Name First</v>
      </c>
      <c r="B2629" s="938"/>
      <c r="C2629" s="891"/>
      <c r="D2629" s="891"/>
      <c r="E2629" s="984">
        <f t="shared" si="240"/>
        <v>0</v>
      </c>
      <c r="F2629" s="890">
        <f>IF(A2629="Insert Room Name First",0,ROUND(E2629/VLOOKUP(A2629,'Teaching Areas'!$A$2:$B$15,2,FALSE),0))</f>
        <v>0</v>
      </c>
      <c r="G2629" s="891"/>
      <c r="H2629" s="890" t="str">
        <f t="shared" si="241"/>
        <v/>
      </c>
      <c r="I2629" s="983"/>
      <c r="J2629" s="923"/>
      <c r="K2629" s="922"/>
      <c r="L2629" s="922"/>
      <c r="M2629" s="922"/>
      <c r="N2629" s="924"/>
      <c r="O2629" s="926"/>
      <c r="P2629" s="926"/>
      <c r="Q2629" s="926"/>
      <c r="R2629" s="926"/>
      <c r="S2629" s="926"/>
      <c r="T2629" s="926"/>
      <c r="U2629" s="926"/>
      <c r="V2629" s="926"/>
      <c r="W2629" s="926"/>
      <c r="X2629" s="926"/>
      <c r="Y2629" s="926"/>
      <c r="Z2629" s="926"/>
      <c r="AA2629" s="926"/>
      <c r="AB2629" s="926"/>
      <c r="AC2629" s="926"/>
      <c r="AD2629" s="926"/>
      <c r="AE2629" s="926"/>
    </row>
    <row r="2630" spans="1:31" ht="15" customHeight="1" x14ac:dyDescent="0.2">
      <c r="A2630" s="1032" t="str">
        <f t="shared" si="239"/>
        <v>Insert Room Name First</v>
      </c>
      <c r="B2630" s="938"/>
      <c r="C2630" s="891"/>
      <c r="D2630" s="891"/>
      <c r="E2630" s="984">
        <f t="shared" si="240"/>
        <v>0</v>
      </c>
      <c r="F2630" s="890">
        <f>IF(A2630="Insert Room Name First",0,ROUND(E2630/VLOOKUP(A2630,'Teaching Areas'!$A$2:$B$15,2,FALSE),0))</f>
        <v>0</v>
      </c>
      <c r="G2630" s="891"/>
      <c r="H2630" s="890" t="str">
        <f t="shared" si="241"/>
        <v/>
      </c>
      <c r="I2630" s="983"/>
      <c r="J2630" s="923"/>
      <c r="K2630" s="922"/>
      <c r="L2630" s="922"/>
      <c r="M2630" s="922"/>
      <c r="N2630" s="924"/>
      <c r="O2630" s="926"/>
      <c r="P2630" s="926"/>
      <c r="Q2630" s="926"/>
      <c r="R2630" s="926"/>
      <c r="S2630" s="926"/>
      <c r="T2630" s="926"/>
      <c r="U2630" s="926"/>
      <c r="V2630" s="926"/>
      <c r="W2630" s="926"/>
      <c r="X2630" s="926"/>
      <c r="Y2630" s="926"/>
      <c r="Z2630" s="926"/>
      <c r="AA2630" s="926"/>
      <c r="AB2630" s="926"/>
      <c r="AC2630" s="926"/>
      <c r="AD2630" s="926"/>
      <c r="AE2630" s="926"/>
    </row>
    <row r="2631" spans="1:31" ht="15" customHeight="1" x14ac:dyDescent="0.2">
      <c r="A2631" s="1032" t="str">
        <f t="shared" si="239"/>
        <v>Insert Room Name First</v>
      </c>
      <c r="B2631" s="938"/>
      <c r="C2631" s="891"/>
      <c r="D2631" s="891"/>
      <c r="E2631" s="984">
        <f t="shared" si="240"/>
        <v>0</v>
      </c>
      <c r="F2631" s="890">
        <f>IF(A2631="Insert Room Name First",0,ROUND(E2631/VLOOKUP(A2631,'Teaching Areas'!$A$2:$B$15,2,FALSE),0))</f>
        <v>0</v>
      </c>
      <c r="G2631" s="891"/>
      <c r="H2631" s="890" t="str">
        <f t="shared" si="241"/>
        <v/>
      </c>
      <c r="I2631" s="983"/>
      <c r="J2631" s="923"/>
      <c r="K2631" s="922"/>
      <c r="L2631" s="922"/>
      <c r="M2631" s="922"/>
      <c r="N2631" s="924"/>
      <c r="O2631" s="926"/>
      <c r="P2631" s="926"/>
      <c r="Q2631" s="926"/>
      <c r="R2631" s="926"/>
      <c r="S2631" s="926"/>
      <c r="T2631" s="926"/>
      <c r="U2631" s="926"/>
      <c r="V2631" s="926"/>
      <c r="W2631" s="926"/>
      <c r="X2631" s="926"/>
      <c r="Y2631" s="926"/>
      <c r="Z2631" s="926"/>
      <c r="AA2631" s="926"/>
      <c r="AB2631" s="926"/>
      <c r="AC2631" s="926"/>
      <c r="AD2631" s="926"/>
      <c r="AE2631" s="926"/>
    </row>
    <row r="2632" spans="1:31" ht="15" customHeight="1" x14ac:dyDescent="0.2">
      <c r="A2632" s="1032" t="str">
        <f t="shared" si="239"/>
        <v>Insert Room Name First</v>
      </c>
      <c r="B2632" s="938"/>
      <c r="C2632" s="891"/>
      <c r="D2632" s="891"/>
      <c r="E2632" s="984">
        <f t="shared" si="240"/>
        <v>0</v>
      </c>
      <c r="F2632" s="890">
        <f>IF(A2632="Insert Room Name First",0,ROUND(E2632/VLOOKUP(A2632,'Teaching Areas'!$A$2:$B$15,2,FALSE),0))</f>
        <v>0</v>
      </c>
      <c r="G2632" s="891"/>
      <c r="H2632" s="890" t="str">
        <f t="shared" si="241"/>
        <v/>
      </c>
      <c r="I2632" s="983"/>
      <c r="J2632" s="923"/>
      <c r="K2632" s="922"/>
      <c r="L2632" s="922"/>
      <c r="M2632" s="922"/>
      <c r="N2632" s="924"/>
      <c r="O2632" s="926"/>
      <c r="P2632" s="926"/>
      <c r="Q2632" s="926"/>
      <c r="R2632" s="926"/>
      <c r="S2632" s="926"/>
      <c r="T2632" s="926"/>
      <c r="U2632" s="926"/>
      <c r="V2632" s="926"/>
      <c r="W2632" s="926"/>
      <c r="X2632" s="926"/>
      <c r="Y2632" s="926"/>
      <c r="Z2632" s="926"/>
      <c r="AA2632" s="926"/>
      <c r="AB2632" s="926"/>
      <c r="AC2632" s="926"/>
      <c r="AD2632" s="926"/>
      <c r="AE2632" s="926"/>
    </row>
    <row r="2633" spans="1:31" ht="15" customHeight="1" x14ac:dyDescent="0.2">
      <c r="A2633" s="1032" t="str">
        <f t="shared" si="239"/>
        <v>Insert Room Name First</v>
      </c>
      <c r="B2633" s="938"/>
      <c r="C2633" s="891"/>
      <c r="D2633" s="891"/>
      <c r="E2633" s="984">
        <f t="shared" si="240"/>
        <v>0</v>
      </c>
      <c r="F2633" s="890">
        <f>IF(A2633="Insert Room Name First",0,ROUND(E2633/VLOOKUP(A2633,'Teaching Areas'!$A$2:$B$15,2,FALSE),0))</f>
        <v>0</v>
      </c>
      <c r="G2633" s="891"/>
      <c r="H2633" s="890" t="str">
        <f t="shared" si="241"/>
        <v/>
      </c>
      <c r="I2633" s="983"/>
      <c r="J2633" s="923"/>
      <c r="K2633" s="922"/>
      <c r="L2633" s="922"/>
      <c r="M2633" s="922"/>
      <c r="N2633" s="924"/>
      <c r="O2633" s="926"/>
      <c r="P2633" s="926"/>
      <c r="Q2633" s="926"/>
      <c r="R2633" s="926"/>
      <c r="S2633" s="926"/>
      <c r="T2633" s="926"/>
      <c r="U2633" s="926"/>
      <c r="V2633" s="926"/>
      <c r="W2633" s="926"/>
      <c r="X2633" s="926"/>
      <c r="Y2633" s="926"/>
      <c r="Z2633" s="926"/>
      <c r="AA2633" s="926"/>
      <c r="AB2633" s="926"/>
      <c r="AC2633" s="926"/>
      <c r="AD2633" s="926"/>
      <c r="AE2633" s="926"/>
    </row>
    <row r="2634" spans="1:31" ht="15" customHeight="1" x14ac:dyDescent="0.2">
      <c r="A2634" s="1032" t="str">
        <f t="shared" si="239"/>
        <v>Insert Room Name First</v>
      </c>
      <c r="B2634" s="938"/>
      <c r="C2634" s="891"/>
      <c r="D2634" s="891"/>
      <c r="E2634" s="984">
        <f t="shared" si="240"/>
        <v>0</v>
      </c>
      <c r="F2634" s="890">
        <f>IF(A2634="Insert Room Name First",0,ROUND(E2634/VLOOKUP(A2634,'Teaching Areas'!$A$2:$B$15,2,FALSE),0))</f>
        <v>0</v>
      </c>
      <c r="G2634" s="891"/>
      <c r="H2634" s="890" t="str">
        <f t="shared" si="241"/>
        <v/>
      </c>
      <c r="I2634" s="983"/>
      <c r="J2634" s="923"/>
      <c r="K2634" s="922"/>
      <c r="L2634" s="922"/>
      <c r="M2634" s="922"/>
      <c r="N2634" s="924"/>
      <c r="O2634" s="926"/>
      <c r="P2634" s="926"/>
      <c r="Q2634" s="926"/>
      <c r="R2634" s="926"/>
      <c r="S2634" s="926"/>
      <c r="T2634" s="926"/>
      <c r="U2634" s="926"/>
      <c r="V2634" s="926"/>
      <c r="W2634" s="926"/>
      <c r="X2634" s="926"/>
      <c r="Y2634" s="926"/>
      <c r="Z2634" s="926"/>
      <c r="AA2634" s="926"/>
      <c r="AB2634" s="926"/>
      <c r="AC2634" s="926"/>
      <c r="AD2634" s="926"/>
      <c r="AE2634" s="926"/>
    </row>
    <row r="2635" spans="1:31" ht="15" customHeight="1" x14ac:dyDescent="0.2">
      <c r="A2635" s="1032" t="str">
        <f t="shared" si="239"/>
        <v>Insert Room Name First</v>
      </c>
      <c r="B2635" s="938"/>
      <c r="C2635" s="891"/>
      <c r="D2635" s="891"/>
      <c r="E2635" s="984">
        <f t="shared" si="240"/>
        <v>0</v>
      </c>
      <c r="F2635" s="890">
        <f>IF(A2635="Insert Room Name First",0,ROUND(E2635/VLOOKUP(A2635,'Teaching Areas'!$A$2:$B$15,2,FALSE),0))</f>
        <v>0</v>
      </c>
      <c r="G2635" s="891"/>
      <c r="H2635" s="890" t="str">
        <f t="shared" si="241"/>
        <v/>
      </c>
      <c r="I2635" s="983"/>
      <c r="J2635" s="923"/>
      <c r="K2635" s="922"/>
      <c r="L2635" s="922"/>
      <c r="M2635" s="922"/>
      <c r="N2635" s="924"/>
      <c r="O2635" s="926"/>
      <c r="P2635" s="926"/>
      <c r="Q2635" s="926"/>
      <c r="R2635" s="926"/>
      <c r="S2635" s="926"/>
      <c r="T2635" s="926"/>
      <c r="U2635" s="926"/>
      <c r="V2635" s="926"/>
      <c r="W2635" s="926"/>
      <c r="X2635" s="926"/>
      <c r="Y2635" s="926"/>
      <c r="Z2635" s="926"/>
      <c r="AA2635" s="926"/>
      <c r="AB2635" s="926"/>
      <c r="AC2635" s="926"/>
      <c r="AD2635" s="926"/>
      <c r="AE2635" s="926"/>
    </row>
    <row r="2636" spans="1:31" ht="15" customHeight="1" x14ac:dyDescent="0.2">
      <c r="A2636" s="1032" t="str">
        <f t="shared" si="239"/>
        <v>Insert Room Name First</v>
      </c>
      <c r="B2636" s="938"/>
      <c r="C2636" s="891"/>
      <c r="D2636" s="891"/>
      <c r="E2636" s="984">
        <f t="shared" si="240"/>
        <v>0</v>
      </c>
      <c r="F2636" s="890">
        <f>IF(A2636="Insert Room Name First",0,ROUND(E2636/VLOOKUP(A2636,'Teaching Areas'!$A$2:$B$15,2,FALSE),0))</f>
        <v>0</v>
      </c>
      <c r="G2636" s="891"/>
      <c r="H2636" s="890" t="str">
        <f t="shared" si="241"/>
        <v/>
      </c>
      <c r="I2636" s="983"/>
      <c r="J2636" s="923"/>
      <c r="K2636" s="922"/>
      <c r="L2636" s="922"/>
      <c r="M2636" s="922"/>
      <c r="N2636" s="924"/>
      <c r="O2636" s="926"/>
      <c r="P2636" s="926"/>
      <c r="Q2636" s="926"/>
      <c r="R2636" s="926"/>
      <c r="S2636" s="926"/>
      <c r="T2636" s="926"/>
      <c r="U2636" s="926"/>
      <c r="V2636" s="926"/>
      <c r="W2636" s="926"/>
      <c r="X2636" s="926"/>
      <c r="Y2636" s="926"/>
      <c r="Z2636" s="926"/>
      <c r="AA2636" s="926"/>
      <c r="AB2636" s="926"/>
      <c r="AC2636" s="926"/>
      <c r="AD2636" s="926"/>
      <c r="AE2636" s="926"/>
    </row>
    <row r="2637" spans="1:31" ht="15" customHeight="1" x14ac:dyDescent="0.2">
      <c r="A2637" s="1032" t="str">
        <f t="shared" si="239"/>
        <v>Insert Room Name First</v>
      </c>
      <c r="B2637" s="938"/>
      <c r="C2637" s="891"/>
      <c r="D2637" s="891"/>
      <c r="E2637" s="984">
        <f t="shared" si="240"/>
        <v>0</v>
      </c>
      <c r="F2637" s="890">
        <f>IF(A2637="Insert Room Name First",0,ROUND(E2637/VLOOKUP(A2637,'Teaching Areas'!$A$2:$B$15,2,FALSE),0))</f>
        <v>0</v>
      </c>
      <c r="G2637" s="891"/>
      <c r="H2637" s="890" t="str">
        <f t="shared" si="241"/>
        <v/>
      </c>
      <c r="I2637" s="983"/>
      <c r="J2637" s="923"/>
      <c r="K2637" s="922"/>
      <c r="L2637" s="922"/>
      <c r="M2637" s="922"/>
      <c r="N2637" s="924"/>
      <c r="O2637" s="926"/>
      <c r="P2637" s="926"/>
      <c r="Q2637" s="926"/>
      <c r="R2637" s="926"/>
      <c r="S2637" s="926"/>
      <c r="T2637" s="926"/>
      <c r="U2637" s="926"/>
      <c r="V2637" s="926"/>
      <c r="W2637" s="926"/>
      <c r="X2637" s="926"/>
      <c r="Y2637" s="926"/>
      <c r="Z2637" s="926"/>
      <c r="AA2637" s="926"/>
      <c r="AB2637" s="926"/>
      <c r="AC2637" s="926"/>
      <c r="AD2637" s="926"/>
      <c r="AE2637" s="926"/>
    </row>
    <row r="2638" spans="1:31" ht="15" customHeight="1" x14ac:dyDescent="0.2">
      <c r="A2638" s="1032" t="str">
        <f t="shared" si="239"/>
        <v>Insert Room Name First</v>
      </c>
      <c r="B2638" s="938"/>
      <c r="C2638" s="891"/>
      <c r="D2638" s="891"/>
      <c r="E2638" s="984">
        <f t="shared" si="240"/>
        <v>0</v>
      </c>
      <c r="F2638" s="890">
        <f>IF(A2638="Insert Room Name First",0,ROUND(E2638/VLOOKUP(A2638,'Teaching Areas'!$A$2:$B$15,2,FALSE),0))</f>
        <v>0</v>
      </c>
      <c r="G2638" s="891"/>
      <c r="H2638" s="890" t="str">
        <f t="shared" si="241"/>
        <v/>
      </c>
      <c r="I2638" s="983"/>
      <c r="J2638" s="923"/>
      <c r="K2638" s="922"/>
      <c r="L2638" s="922"/>
      <c r="M2638" s="922"/>
      <c r="N2638" s="924"/>
      <c r="O2638" s="926"/>
      <c r="P2638" s="926"/>
      <c r="Q2638" s="926"/>
      <c r="R2638" s="926"/>
      <c r="S2638" s="926"/>
      <c r="T2638" s="926"/>
      <c r="U2638" s="926"/>
      <c r="V2638" s="926"/>
      <c r="W2638" s="926"/>
      <c r="X2638" s="926"/>
      <c r="Y2638" s="926"/>
      <c r="Z2638" s="926"/>
      <c r="AA2638" s="926"/>
      <c r="AB2638" s="926"/>
      <c r="AC2638" s="926"/>
      <c r="AD2638" s="926"/>
      <c r="AE2638" s="926"/>
    </row>
    <row r="2639" spans="1:31" ht="15" customHeight="1" x14ac:dyDescent="0.2">
      <c r="A2639" s="1032" t="str">
        <f t="shared" si="239"/>
        <v>Insert Room Name First</v>
      </c>
      <c r="B2639" s="938"/>
      <c r="C2639" s="891"/>
      <c r="D2639" s="891"/>
      <c r="E2639" s="984">
        <f t="shared" si="240"/>
        <v>0</v>
      </c>
      <c r="F2639" s="890">
        <f>IF(A2639="Insert Room Name First",0,ROUND(E2639/VLOOKUP(A2639,'Teaching Areas'!$A$2:$B$15,2,FALSE),0))</f>
        <v>0</v>
      </c>
      <c r="G2639" s="891"/>
      <c r="H2639" s="890" t="str">
        <f t="shared" si="241"/>
        <v/>
      </c>
      <c r="I2639" s="983"/>
      <c r="J2639" s="923"/>
      <c r="K2639" s="922"/>
      <c r="L2639" s="922"/>
      <c r="M2639" s="922"/>
      <c r="N2639" s="924"/>
      <c r="O2639" s="926"/>
      <c r="P2639" s="926"/>
      <c r="Q2639" s="926"/>
      <c r="R2639" s="926"/>
      <c r="S2639" s="926"/>
      <c r="T2639" s="926"/>
      <c r="U2639" s="926"/>
      <c r="V2639" s="926"/>
      <c r="W2639" s="926"/>
      <c r="X2639" s="926"/>
      <c r="Y2639" s="926"/>
      <c r="Z2639" s="926"/>
      <c r="AA2639" s="926"/>
      <c r="AB2639" s="926"/>
      <c r="AC2639" s="926"/>
      <c r="AD2639" s="926"/>
      <c r="AE2639" s="926"/>
    </row>
    <row r="2640" spans="1:31" ht="15" customHeight="1" x14ac:dyDescent="0.2">
      <c r="A2640" s="1032" t="str">
        <f t="shared" si="239"/>
        <v>Insert Room Name First</v>
      </c>
      <c r="B2640" s="939"/>
      <c r="C2640" s="891"/>
      <c r="D2640" s="891"/>
      <c r="E2640" s="984">
        <f t="shared" si="240"/>
        <v>0</v>
      </c>
      <c r="F2640" s="890">
        <f>IF(A2640="Insert Room Name First",0,ROUND(E2640/VLOOKUP(A2640,'Teaching Areas'!$A$2:$B$15,2,FALSE),0))</f>
        <v>0</v>
      </c>
      <c r="G2640" s="892"/>
      <c r="H2640" s="890" t="str">
        <f t="shared" si="241"/>
        <v/>
      </c>
      <c r="I2640" s="985"/>
      <c r="J2640" s="923"/>
      <c r="K2640" s="922"/>
      <c r="L2640" s="922"/>
      <c r="M2640" s="922"/>
      <c r="N2640" s="924"/>
      <c r="O2640" s="926"/>
      <c r="P2640" s="926"/>
      <c r="Q2640" s="926"/>
      <c r="R2640" s="926"/>
      <c r="S2640" s="926"/>
      <c r="T2640" s="926"/>
      <c r="U2640" s="926"/>
      <c r="V2640" s="926"/>
      <c r="W2640" s="926"/>
      <c r="X2640" s="926"/>
      <c r="Y2640" s="926"/>
      <c r="Z2640" s="926"/>
      <c r="AA2640" s="926"/>
      <c r="AB2640" s="926"/>
      <c r="AC2640" s="926"/>
      <c r="AD2640" s="926"/>
      <c r="AE2640" s="926"/>
    </row>
    <row r="2641" spans="1:31" ht="15" customHeight="1" x14ac:dyDescent="0.2">
      <c r="A2641" s="1032" t="str">
        <f t="shared" si="239"/>
        <v>Insert Room Name First</v>
      </c>
      <c r="B2641" s="939"/>
      <c r="C2641" s="891"/>
      <c r="D2641" s="891"/>
      <c r="E2641" s="984">
        <f t="shared" si="240"/>
        <v>0</v>
      </c>
      <c r="F2641" s="890">
        <f>IF(A2641="Insert Room Name First",0,ROUND(E2641/VLOOKUP(A2641,'Teaching Areas'!$A$2:$B$15,2,FALSE),0))</f>
        <v>0</v>
      </c>
      <c r="G2641" s="892"/>
      <c r="H2641" s="890" t="str">
        <f t="shared" si="241"/>
        <v/>
      </c>
      <c r="I2641" s="985"/>
      <c r="J2641" s="923"/>
      <c r="K2641" s="922"/>
      <c r="L2641" s="922"/>
      <c r="M2641" s="922"/>
      <c r="N2641" s="924"/>
      <c r="O2641" s="926"/>
      <c r="P2641" s="926"/>
      <c r="Q2641" s="926"/>
      <c r="R2641" s="926"/>
      <c r="S2641" s="926"/>
      <c r="T2641" s="926"/>
      <c r="U2641" s="926"/>
      <c r="V2641" s="926"/>
      <c r="W2641" s="926"/>
      <c r="X2641" s="926"/>
      <c r="Y2641" s="926"/>
      <c r="Z2641" s="926"/>
      <c r="AA2641" s="926"/>
      <c r="AB2641" s="926"/>
      <c r="AC2641" s="926"/>
      <c r="AD2641" s="926"/>
      <c r="AE2641" s="926"/>
    </row>
    <row r="2642" spans="1:31" ht="15" customHeight="1" x14ac:dyDescent="0.2">
      <c r="A2642" s="1032" t="str">
        <f t="shared" si="239"/>
        <v>Insert Room Name First</v>
      </c>
      <c r="B2642" s="938"/>
      <c r="C2642" s="891"/>
      <c r="D2642" s="891"/>
      <c r="E2642" s="984">
        <f t="shared" si="240"/>
        <v>0</v>
      </c>
      <c r="F2642" s="890">
        <f>IF(A2642="Insert Room Name First",0,ROUND(E2642/VLOOKUP(A2642,'Teaching Areas'!$A$2:$B$15,2,FALSE),0))</f>
        <v>0</v>
      </c>
      <c r="G2642" s="891"/>
      <c r="H2642" s="890" t="str">
        <f t="shared" si="241"/>
        <v/>
      </c>
      <c r="I2642" s="983"/>
      <c r="J2642" s="923"/>
      <c r="K2642" s="922"/>
      <c r="L2642" s="922"/>
      <c r="M2642" s="922"/>
      <c r="N2642" s="924"/>
      <c r="O2642" s="926"/>
      <c r="P2642" s="926"/>
      <c r="Q2642" s="926"/>
      <c r="R2642" s="926"/>
      <c r="S2642" s="926"/>
      <c r="T2642" s="926"/>
      <c r="U2642" s="926"/>
      <c r="V2642" s="926"/>
      <c r="W2642" s="926"/>
      <c r="X2642" s="926"/>
      <c r="Y2642" s="926"/>
      <c r="Z2642" s="926"/>
      <c r="AA2642" s="926"/>
      <c r="AB2642" s="926"/>
      <c r="AC2642" s="926"/>
      <c r="AD2642" s="926"/>
      <c r="AE2642" s="926"/>
    </row>
    <row r="2643" spans="1:31" ht="15" customHeight="1" x14ac:dyDescent="0.2">
      <c r="A2643" s="1032" t="str">
        <f t="shared" si="239"/>
        <v>Insert Room Name First</v>
      </c>
      <c r="B2643" s="938"/>
      <c r="C2643" s="891"/>
      <c r="D2643" s="891"/>
      <c r="E2643" s="984">
        <f t="shared" si="240"/>
        <v>0</v>
      </c>
      <c r="F2643" s="890">
        <f>IF(A2643="Insert Room Name First",0,ROUND(E2643/VLOOKUP(A2643,'Teaching Areas'!$A$2:$B$15,2,FALSE),0))</f>
        <v>0</v>
      </c>
      <c r="G2643" s="891"/>
      <c r="H2643" s="890" t="str">
        <f t="shared" si="241"/>
        <v/>
      </c>
      <c r="I2643" s="983"/>
      <c r="J2643" s="923"/>
      <c r="K2643" s="922"/>
      <c r="L2643" s="922"/>
      <c r="M2643" s="922"/>
      <c r="N2643" s="924"/>
      <c r="O2643" s="926"/>
      <c r="P2643" s="926"/>
      <c r="Q2643" s="926"/>
      <c r="R2643" s="926"/>
      <c r="S2643" s="926"/>
      <c r="T2643" s="926"/>
      <c r="U2643" s="926"/>
      <c r="V2643" s="926"/>
      <c r="W2643" s="926"/>
      <c r="X2643" s="926"/>
      <c r="Y2643" s="926"/>
      <c r="Z2643" s="926"/>
      <c r="AA2643" s="926"/>
      <c r="AB2643" s="926"/>
      <c r="AC2643" s="926"/>
      <c r="AD2643" s="926"/>
      <c r="AE2643" s="926"/>
    </row>
    <row r="2644" spans="1:31" ht="15" customHeight="1" x14ac:dyDescent="0.2">
      <c r="A2644" s="1032" t="str">
        <f t="shared" si="239"/>
        <v>Insert Room Name First</v>
      </c>
      <c r="B2644" s="938"/>
      <c r="C2644" s="891"/>
      <c r="D2644" s="891"/>
      <c r="E2644" s="984">
        <f t="shared" si="240"/>
        <v>0</v>
      </c>
      <c r="F2644" s="890">
        <f>IF(A2644="Insert Room Name First",0,ROUND(E2644/VLOOKUP(A2644,'Teaching Areas'!$A$2:$B$15,2,FALSE),0))</f>
        <v>0</v>
      </c>
      <c r="G2644" s="891"/>
      <c r="H2644" s="890" t="str">
        <f t="shared" si="241"/>
        <v/>
      </c>
      <c r="I2644" s="983"/>
      <c r="J2644" s="923"/>
      <c r="K2644" s="922"/>
      <c r="L2644" s="922"/>
      <c r="M2644" s="922"/>
      <c r="N2644" s="924"/>
      <c r="O2644" s="926"/>
      <c r="P2644" s="926"/>
      <c r="Q2644" s="926"/>
      <c r="R2644" s="926"/>
      <c r="S2644" s="926"/>
      <c r="T2644" s="926"/>
      <c r="U2644" s="926"/>
      <c r="V2644" s="926"/>
      <c r="W2644" s="926"/>
      <c r="X2644" s="926"/>
      <c r="Y2644" s="926"/>
      <c r="Z2644" s="926"/>
      <c r="AA2644" s="926"/>
      <c r="AB2644" s="926"/>
      <c r="AC2644" s="926"/>
      <c r="AD2644" s="926"/>
      <c r="AE2644" s="926"/>
    </row>
    <row r="2645" spans="1:31" ht="15" customHeight="1" x14ac:dyDescent="0.2">
      <c r="A2645" s="1032" t="str">
        <f t="shared" si="239"/>
        <v>Insert Room Name First</v>
      </c>
      <c r="B2645" s="938"/>
      <c r="C2645" s="891"/>
      <c r="D2645" s="891"/>
      <c r="E2645" s="984">
        <f t="shared" si="240"/>
        <v>0</v>
      </c>
      <c r="F2645" s="890">
        <f>IF(A2645="Insert Room Name First",0,ROUND(E2645/VLOOKUP(A2645,'Teaching Areas'!$A$2:$B$15,2,FALSE),0))</f>
        <v>0</v>
      </c>
      <c r="G2645" s="891"/>
      <c r="H2645" s="890" t="str">
        <f t="shared" si="241"/>
        <v/>
      </c>
      <c r="I2645" s="983"/>
      <c r="J2645" s="923"/>
      <c r="K2645" s="922"/>
      <c r="L2645" s="922"/>
      <c r="M2645" s="922"/>
      <c r="N2645" s="924"/>
      <c r="O2645" s="926"/>
      <c r="P2645" s="926"/>
      <c r="Q2645" s="926"/>
      <c r="R2645" s="926"/>
      <c r="S2645" s="926"/>
      <c r="T2645" s="926"/>
      <c r="U2645" s="926"/>
      <c r="V2645" s="926"/>
      <c r="W2645" s="926"/>
      <c r="X2645" s="926"/>
      <c r="Y2645" s="926"/>
      <c r="Z2645" s="926"/>
      <c r="AA2645" s="926"/>
      <c r="AB2645" s="926"/>
      <c r="AC2645" s="926"/>
      <c r="AD2645" s="926"/>
      <c r="AE2645" s="926"/>
    </row>
    <row r="2646" spans="1:31" ht="15" customHeight="1" x14ac:dyDescent="0.2">
      <c r="A2646" s="1032" t="str">
        <f t="shared" si="239"/>
        <v>Insert Room Name First</v>
      </c>
      <c r="B2646" s="938"/>
      <c r="C2646" s="891"/>
      <c r="D2646" s="891"/>
      <c r="E2646" s="984">
        <f t="shared" si="240"/>
        <v>0</v>
      </c>
      <c r="F2646" s="890">
        <f>IF(A2646="Insert Room Name First",0,ROUND(E2646/VLOOKUP(A2646,'Teaching Areas'!$A$2:$B$15,2,FALSE),0))</f>
        <v>0</v>
      </c>
      <c r="G2646" s="891"/>
      <c r="H2646" s="890" t="str">
        <f t="shared" si="241"/>
        <v/>
      </c>
      <c r="I2646" s="983"/>
      <c r="J2646" s="923"/>
      <c r="K2646" s="922"/>
      <c r="L2646" s="922"/>
      <c r="M2646" s="922"/>
      <c r="N2646" s="924"/>
      <c r="O2646" s="926"/>
      <c r="P2646" s="926"/>
      <c r="Q2646" s="926"/>
      <c r="R2646" s="926"/>
      <c r="S2646" s="926"/>
      <c r="T2646" s="926"/>
      <c r="U2646" s="926"/>
      <c r="V2646" s="926"/>
      <c r="W2646" s="926"/>
      <c r="X2646" s="926"/>
      <c r="Y2646" s="926"/>
      <c r="Z2646" s="926"/>
      <c r="AA2646" s="926"/>
      <c r="AB2646" s="926"/>
      <c r="AC2646" s="926"/>
      <c r="AD2646" s="926"/>
      <c r="AE2646" s="926"/>
    </row>
    <row r="2647" spans="1:31" ht="15" customHeight="1" x14ac:dyDescent="0.2">
      <c r="A2647" s="1032" t="str">
        <f t="shared" si="239"/>
        <v>Insert Room Name First</v>
      </c>
      <c r="B2647" s="938"/>
      <c r="C2647" s="891"/>
      <c r="D2647" s="891"/>
      <c r="E2647" s="984">
        <f t="shared" si="240"/>
        <v>0</v>
      </c>
      <c r="F2647" s="890">
        <f>IF(A2647="Insert Room Name First",0,ROUND(E2647/VLOOKUP(A2647,'Teaching Areas'!$A$2:$B$15,2,FALSE),0))</f>
        <v>0</v>
      </c>
      <c r="G2647" s="891"/>
      <c r="H2647" s="890" t="str">
        <f t="shared" si="241"/>
        <v/>
      </c>
      <c r="I2647" s="983"/>
      <c r="J2647" s="923"/>
      <c r="K2647" s="922"/>
      <c r="L2647" s="922"/>
      <c r="M2647" s="922"/>
      <c r="N2647" s="924"/>
      <c r="O2647" s="926"/>
      <c r="P2647" s="926"/>
      <c r="Q2647" s="926"/>
      <c r="R2647" s="926"/>
      <c r="S2647" s="926"/>
      <c r="T2647" s="926"/>
      <c r="U2647" s="926"/>
      <c r="V2647" s="926"/>
      <c r="W2647" s="926"/>
      <c r="X2647" s="926"/>
      <c r="Y2647" s="926"/>
      <c r="Z2647" s="926"/>
      <c r="AA2647" s="926"/>
      <c r="AB2647" s="926"/>
      <c r="AC2647" s="926"/>
      <c r="AD2647" s="926"/>
      <c r="AE2647" s="926"/>
    </row>
    <row r="2648" spans="1:31" ht="15" customHeight="1" x14ac:dyDescent="0.2">
      <c r="A2648" s="1032" t="str">
        <f t="shared" si="239"/>
        <v>Insert Room Name First</v>
      </c>
      <c r="B2648" s="938"/>
      <c r="C2648" s="891"/>
      <c r="D2648" s="891"/>
      <c r="E2648" s="984">
        <f t="shared" si="240"/>
        <v>0</v>
      </c>
      <c r="F2648" s="890">
        <f>IF(A2648="Insert Room Name First",0,ROUND(E2648/VLOOKUP(A2648,'Teaching Areas'!$A$2:$B$15,2,FALSE),0))</f>
        <v>0</v>
      </c>
      <c r="G2648" s="891"/>
      <c r="H2648" s="890" t="str">
        <f t="shared" si="241"/>
        <v/>
      </c>
      <c r="I2648" s="983"/>
      <c r="J2648" s="923"/>
      <c r="K2648" s="922"/>
      <c r="L2648" s="922"/>
      <c r="M2648" s="922"/>
      <c r="N2648" s="924"/>
      <c r="O2648" s="926"/>
      <c r="P2648" s="926"/>
      <c r="Q2648" s="926"/>
      <c r="R2648" s="926"/>
      <c r="S2648" s="926"/>
      <c r="T2648" s="926"/>
      <c r="U2648" s="926"/>
      <c r="V2648" s="926"/>
      <c r="W2648" s="926"/>
      <c r="X2648" s="926"/>
      <c r="Y2648" s="926"/>
      <c r="Z2648" s="926"/>
      <c r="AA2648" s="926"/>
      <c r="AB2648" s="926"/>
      <c r="AC2648" s="926"/>
      <c r="AD2648" s="926"/>
      <c r="AE2648" s="926"/>
    </row>
    <row r="2649" spans="1:31" ht="15" customHeight="1" x14ac:dyDescent="0.2">
      <c r="A2649" s="1032" t="str">
        <f t="shared" si="239"/>
        <v>Insert Room Name First</v>
      </c>
      <c r="B2649" s="938"/>
      <c r="C2649" s="891"/>
      <c r="D2649" s="891"/>
      <c r="E2649" s="984">
        <f t="shared" si="240"/>
        <v>0</v>
      </c>
      <c r="F2649" s="890">
        <f>IF(A2649="Insert Room Name First",0,ROUND(E2649/VLOOKUP(A2649,'Teaching Areas'!$A$2:$B$15,2,FALSE),0))</f>
        <v>0</v>
      </c>
      <c r="G2649" s="891"/>
      <c r="H2649" s="890" t="str">
        <f t="shared" si="241"/>
        <v/>
      </c>
      <c r="I2649" s="983"/>
      <c r="J2649" s="923"/>
      <c r="K2649" s="922"/>
      <c r="L2649" s="922"/>
      <c r="M2649" s="922"/>
      <c r="N2649" s="924"/>
      <c r="O2649" s="926"/>
      <c r="P2649" s="926"/>
      <c r="Q2649" s="926"/>
      <c r="R2649" s="926"/>
      <c r="S2649" s="926"/>
      <c r="T2649" s="926"/>
      <c r="U2649" s="926"/>
      <c r="V2649" s="926"/>
      <c r="W2649" s="926"/>
      <c r="X2649" s="926"/>
      <c r="Y2649" s="926"/>
      <c r="Z2649" s="926"/>
      <c r="AA2649" s="926"/>
      <c r="AB2649" s="926"/>
      <c r="AC2649" s="926"/>
      <c r="AD2649" s="926"/>
      <c r="AE2649" s="926"/>
    </row>
    <row r="2650" spans="1:31" ht="15" customHeight="1" x14ac:dyDescent="0.2">
      <c r="A2650" s="1032" t="str">
        <f t="shared" si="239"/>
        <v>Insert Room Name First</v>
      </c>
      <c r="B2650" s="938"/>
      <c r="C2650" s="891"/>
      <c r="D2650" s="891"/>
      <c r="E2650" s="984">
        <f t="shared" si="240"/>
        <v>0</v>
      </c>
      <c r="F2650" s="890">
        <f>IF(A2650="Insert Room Name First",0,ROUND(E2650/VLOOKUP(A2650,'Teaching Areas'!$A$2:$B$15,2,FALSE),0))</f>
        <v>0</v>
      </c>
      <c r="G2650" s="891"/>
      <c r="H2650" s="890" t="str">
        <f t="shared" si="241"/>
        <v/>
      </c>
      <c r="I2650" s="983"/>
      <c r="J2650" s="923"/>
      <c r="K2650" s="922"/>
      <c r="L2650" s="922"/>
      <c r="M2650" s="922"/>
      <c r="N2650" s="924"/>
      <c r="O2650" s="926"/>
      <c r="P2650" s="926"/>
      <c r="Q2650" s="926"/>
      <c r="R2650" s="926"/>
      <c r="S2650" s="926"/>
      <c r="T2650" s="926"/>
      <c r="U2650" s="926"/>
      <c r="V2650" s="926"/>
      <c r="W2650" s="926"/>
      <c r="X2650" s="926"/>
      <c r="Y2650" s="926"/>
      <c r="Z2650" s="926"/>
      <c r="AA2650" s="926"/>
      <c r="AB2650" s="926"/>
      <c r="AC2650" s="926"/>
      <c r="AD2650" s="926"/>
      <c r="AE2650" s="926"/>
    </row>
    <row r="2651" spans="1:31" ht="15" customHeight="1" x14ac:dyDescent="0.2">
      <c r="A2651" s="1032" t="str">
        <f t="shared" si="239"/>
        <v>Insert Room Name First</v>
      </c>
      <c r="B2651" s="938"/>
      <c r="C2651" s="891"/>
      <c r="D2651" s="891"/>
      <c r="E2651" s="984">
        <f t="shared" si="240"/>
        <v>0</v>
      </c>
      <c r="F2651" s="890">
        <f>IF(A2651="Insert Room Name First",0,ROUND(E2651/VLOOKUP(A2651,'Teaching Areas'!$A$2:$B$15,2,FALSE),0))</f>
        <v>0</v>
      </c>
      <c r="G2651" s="891"/>
      <c r="H2651" s="890" t="str">
        <f t="shared" si="241"/>
        <v/>
      </c>
      <c r="I2651" s="983"/>
      <c r="J2651" s="923"/>
      <c r="K2651" s="922"/>
      <c r="L2651" s="922"/>
      <c r="M2651" s="922"/>
      <c r="N2651" s="924"/>
      <c r="O2651" s="926"/>
      <c r="P2651" s="926"/>
      <c r="Q2651" s="926"/>
      <c r="R2651" s="926"/>
      <c r="S2651" s="926"/>
      <c r="T2651" s="926"/>
      <c r="U2651" s="926"/>
      <c r="V2651" s="926"/>
      <c r="W2651" s="926"/>
      <c r="X2651" s="926"/>
      <c r="Y2651" s="926"/>
      <c r="Z2651" s="926"/>
      <c r="AA2651" s="926"/>
      <c r="AB2651" s="926"/>
      <c r="AC2651" s="926"/>
      <c r="AD2651" s="926"/>
      <c r="AE2651" s="926"/>
    </row>
    <row r="2652" spans="1:31" ht="15" customHeight="1" x14ac:dyDescent="0.2">
      <c r="A2652" s="1032" t="str">
        <f t="shared" si="239"/>
        <v>Insert Room Name First</v>
      </c>
      <c r="B2652" s="938"/>
      <c r="C2652" s="891"/>
      <c r="D2652" s="891"/>
      <c r="E2652" s="984">
        <f t="shared" si="240"/>
        <v>0</v>
      </c>
      <c r="F2652" s="890">
        <f>IF(A2652="Insert Room Name First",0,ROUND(E2652/VLOOKUP(A2652,'Teaching Areas'!$A$2:$B$15,2,FALSE),0))</f>
        <v>0</v>
      </c>
      <c r="G2652" s="891"/>
      <c r="H2652" s="890" t="str">
        <f t="shared" si="241"/>
        <v/>
      </c>
      <c r="I2652" s="983"/>
      <c r="J2652" s="923"/>
      <c r="K2652" s="922"/>
      <c r="L2652" s="922"/>
      <c r="M2652" s="922"/>
      <c r="N2652" s="924"/>
      <c r="O2652" s="926"/>
      <c r="P2652" s="926"/>
      <c r="Q2652" s="926"/>
      <c r="R2652" s="926"/>
      <c r="S2652" s="926"/>
      <c r="T2652" s="926"/>
      <c r="U2652" s="926"/>
      <c r="V2652" s="926"/>
      <c r="W2652" s="926"/>
      <c r="X2652" s="926"/>
      <c r="Y2652" s="926"/>
      <c r="Z2652" s="926"/>
      <c r="AA2652" s="926"/>
      <c r="AB2652" s="926"/>
      <c r="AC2652" s="926"/>
      <c r="AD2652" s="926"/>
      <c r="AE2652" s="926"/>
    </row>
    <row r="2653" spans="1:31" ht="15" customHeight="1" x14ac:dyDescent="0.2">
      <c r="A2653" s="1032" t="str">
        <f t="shared" si="239"/>
        <v>Insert Room Name First</v>
      </c>
      <c r="B2653" s="938"/>
      <c r="C2653" s="891"/>
      <c r="D2653" s="891"/>
      <c r="E2653" s="984">
        <f t="shared" si="240"/>
        <v>0</v>
      </c>
      <c r="F2653" s="890">
        <f>IF(A2653="Insert Room Name First",0,ROUND(E2653/VLOOKUP(A2653,'Teaching Areas'!$A$2:$B$15,2,FALSE),0))</f>
        <v>0</v>
      </c>
      <c r="G2653" s="891"/>
      <c r="H2653" s="890" t="str">
        <f t="shared" si="241"/>
        <v/>
      </c>
      <c r="I2653" s="983"/>
      <c r="J2653" s="923"/>
      <c r="K2653" s="922"/>
      <c r="L2653" s="922"/>
      <c r="M2653" s="922"/>
      <c r="N2653" s="924"/>
      <c r="O2653" s="926"/>
      <c r="P2653" s="926"/>
      <c r="Q2653" s="926"/>
      <c r="R2653" s="926"/>
      <c r="S2653" s="926"/>
      <c r="T2653" s="926"/>
      <c r="U2653" s="926"/>
      <c r="V2653" s="926"/>
      <c r="W2653" s="926"/>
      <c r="X2653" s="926"/>
      <c r="Y2653" s="926"/>
      <c r="Z2653" s="926"/>
      <c r="AA2653" s="926"/>
      <c r="AB2653" s="926"/>
      <c r="AC2653" s="926"/>
      <c r="AD2653" s="926"/>
      <c r="AE2653" s="926"/>
    </row>
    <row r="2654" spans="1:31" ht="15" customHeight="1" x14ac:dyDescent="0.2">
      <c r="A2654" s="1032" t="str">
        <f t="shared" si="239"/>
        <v>Insert Room Name First</v>
      </c>
      <c r="B2654" s="938"/>
      <c r="C2654" s="891"/>
      <c r="D2654" s="891"/>
      <c r="E2654" s="984">
        <f t="shared" si="240"/>
        <v>0</v>
      </c>
      <c r="F2654" s="890">
        <f>IF(A2654="Insert Room Name First",0,ROUND(E2654/VLOOKUP(A2654,'Teaching Areas'!$A$2:$B$15,2,FALSE),0))</f>
        <v>0</v>
      </c>
      <c r="G2654" s="891"/>
      <c r="H2654" s="890" t="str">
        <f t="shared" si="241"/>
        <v/>
      </c>
      <c r="I2654" s="983"/>
      <c r="J2654" s="923"/>
      <c r="K2654" s="922"/>
      <c r="L2654" s="922"/>
      <c r="M2654" s="922"/>
      <c r="N2654" s="924"/>
      <c r="O2654" s="926"/>
      <c r="P2654" s="926"/>
      <c r="Q2654" s="926"/>
      <c r="R2654" s="926"/>
      <c r="S2654" s="926"/>
      <c r="T2654" s="926"/>
      <c r="U2654" s="926"/>
      <c r="V2654" s="926"/>
      <c r="W2654" s="926"/>
      <c r="X2654" s="926"/>
      <c r="Y2654" s="926"/>
      <c r="Z2654" s="926"/>
      <c r="AA2654" s="926"/>
      <c r="AB2654" s="926"/>
      <c r="AC2654" s="926"/>
      <c r="AD2654" s="926"/>
      <c r="AE2654" s="926"/>
    </row>
    <row r="2655" spans="1:31" ht="15" customHeight="1" x14ac:dyDescent="0.2">
      <c r="A2655" s="1032" t="str">
        <f t="shared" si="239"/>
        <v>Insert Room Name First</v>
      </c>
      <c r="B2655" s="939"/>
      <c r="C2655" s="891"/>
      <c r="D2655" s="891"/>
      <c r="E2655" s="984">
        <f t="shared" si="240"/>
        <v>0</v>
      </c>
      <c r="F2655" s="890">
        <f>IF(A2655="Insert Room Name First",0,ROUND(E2655/VLOOKUP(A2655,'Teaching Areas'!$A$2:$B$15,2,FALSE),0))</f>
        <v>0</v>
      </c>
      <c r="G2655" s="892"/>
      <c r="H2655" s="890" t="str">
        <f t="shared" si="241"/>
        <v/>
      </c>
      <c r="I2655" s="985"/>
      <c r="J2655" s="923"/>
      <c r="K2655" s="922"/>
      <c r="L2655" s="922"/>
      <c r="M2655" s="922"/>
      <c r="N2655" s="924"/>
      <c r="O2655" s="926"/>
      <c r="P2655" s="926"/>
      <c r="Q2655" s="926"/>
      <c r="R2655" s="926"/>
      <c r="S2655" s="926"/>
      <c r="T2655" s="926"/>
      <c r="U2655" s="926"/>
      <c r="V2655" s="926"/>
      <c r="W2655" s="926"/>
      <c r="X2655" s="926"/>
      <c r="Y2655" s="926"/>
      <c r="Z2655" s="926"/>
      <c r="AA2655" s="926"/>
      <c r="AB2655" s="926"/>
      <c r="AC2655" s="926"/>
      <c r="AD2655" s="926"/>
      <c r="AE2655" s="926"/>
    </row>
    <row r="2656" spans="1:31" ht="15" customHeight="1" x14ac:dyDescent="0.2">
      <c r="A2656" s="1032" t="str">
        <f t="shared" si="239"/>
        <v>Insert Room Name First</v>
      </c>
      <c r="B2656" s="939"/>
      <c r="C2656" s="891"/>
      <c r="D2656" s="891"/>
      <c r="E2656" s="984">
        <f t="shared" si="240"/>
        <v>0</v>
      </c>
      <c r="F2656" s="890">
        <f>IF(A2656="Insert Room Name First",0,ROUND(E2656/VLOOKUP(A2656,'Teaching Areas'!$A$2:$B$15,2,FALSE),0))</f>
        <v>0</v>
      </c>
      <c r="G2656" s="892"/>
      <c r="H2656" s="890" t="str">
        <f t="shared" si="241"/>
        <v/>
      </c>
      <c r="I2656" s="985"/>
      <c r="J2656" s="923"/>
      <c r="K2656" s="922"/>
      <c r="L2656" s="922"/>
      <c r="M2656" s="922"/>
      <c r="N2656" s="924"/>
      <c r="O2656" s="926"/>
      <c r="P2656" s="926"/>
      <c r="Q2656" s="926"/>
      <c r="R2656" s="926"/>
      <c r="S2656" s="926"/>
      <c r="T2656" s="926"/>
      <c r="U2656" s="926"/>
      <c r="V2656" s="926"/>
      <c r="W2656" s="926"/>
      <c r="X2656" s="926"/>
      <c r="Y2656" s="926"/>
      <c r="Z2656" s="926"/>
      <c r="AA2656" s="926"/>
      <c r="AB2656" s="926"/>
      <c r="AC2656" s="926"/>
      <c r="AD2656" s="926"/>
      <c r="AE2656" s="926"/>
    </row>
    <row r="2657" spans="1:31" ht="15" customHeight="1" x14ac:dyDescent="0.2">
      <c r="A2657" s="1032" t="str">
        <f t="shared" si="239"/>
        <v>Insert Room Name First</v>
      </c>
      <c r="B2657" s="938"/>
      <c r="C2657" s="891"/>
      <c r="D2657" s="891"/>
      <c r="E2657" s="984">
        <f t="shared" si="240"/>
        <v>0</v>
      </c>
      <c r="F2657" s="890">
        <f>IF(A2657="Insert Room Name First",0,ROUND(E2657/VLOOKUP(A2657,'Teaching Areas'!$A$2:$B$15,2,FALSE),0))</f>
        <v>0</v>
      </c>
      <c r="G2657" s="891"/>
      <c r="H2657" s="890" t="str">
        <f t="shared" si="241"/>
        <v/>
      </c>
      <c r="I2657" s="983"/>
      <c r="J2657" s="923"/>
      <c r="K2657" s="922"/>
      <c r="L2657" s="922"/>
      <c r="M2657" s="922"/>
      <c r="N2657" s="924"/>
      <c r="O2657" s="926"/>
      <c r="P2657" s="926"/>
      <c r="Q2657" s="926"/>
      <c r="R2657" s="926"/>
      <c r="S2657" s="926"/>
      <c r="T2657" s="926"/>
      <c r="U2657" s="926"/>
      <c r="V2657" s="926"/>
      <c r="W2657" s="926"/>
      <c r="X2657" s="926"/>
      <c r="Y2657" s="926"/>
      <c r="Z2657" s="926"/>
      <c r="AA2657" s="926"/>
      <c r="AB2657" s="926"/>
      <c r="AC2657" s="926"/>
      <c r="AD2657" s="926"/>
      <c r="AE2657" s="926"/>
    </row>
    <row r="2658" spans="1:31" ht="15" customHeight="1" x14ac:dyDescent="0.2">
      <c r="A2658" s="1032" t="str">
        <f t="shared" si="239"/>
        <v>Insert Room Name First</v>
      </c>
      <c r="B2658" s="938"/>
      <c r="C2658" s="891"/>
      <c r="D2658" s="891"/>
      <c r="E2658" s="984">
        <f t="shared" si="240"/>
        <v>0</v>
      </c>
      <c r="F2658" s="890">
        <f>IF(A2658="Insert Room Name First",0,ROUND(E2658/VLOOKUP(A2658,'Teaching Areas'!$A$2:$B$15,2,FALSE),0))</f>
        <v>0</v>
      </c>
      <c r="G2658" s="891"/>
      <c r="H2658" s="890" t="str">
        <f t="shared" si="241"/>
        <v/>
      </c>
      <c r="I2658" s="983"/>
      <c r="J2658" s="923"/>
      <c r="K2658" s="922"/>
      <c r="L2658" s="922"/>
      <c r="M2658" s="922"/>
      <c r="N2658" s="924"/>
      <c r="O2658" s="926"/>
      <c r="P2658" s="926"/>
      <c r="Q2658" s="926"/>
      <c r="R2658" s="926"/>
      <c r="S2658" s="926"/>
      <c r="T2658" s="926"/>
      <c r="U2658" s="926"/>
      <c r="V2658" s="926"/>
      <c r="W2658" s="926"/>
      <c r="X2658" s="926"/>
      <c r="Y2658" s="926"/>
      <c r="Z2658" s="926"/>
      <c r="AA2658" s="926"/>
      <c r="AB2658" s="926"/>
      <c r="AC2658" s="926"/>
      <c r="AD2658" s="926"/>
      <c r="AE2658" s="926"/>
    </row>
    <row r="2659" spans="1:31" ht="15" customHeight="1" x14ac:dyDescent="0.2">
      <c r="A2659" s="1032" t="str">
        <f t="shared" si="239"/>
        <v>Insert Room Name First</v>
      </c>
      <c r="B2659" s="938"/>
      <c r="C2659" s="891"/>
      <c r="D2659" s="891"/>
      <c r="E2659" s="984">
        <f t="shared" si="240"/>
        <v>0</v>
      </c>
      <c r="F2659" s="890">
        <f>IF(A2659="Insert Room Name First",0,ROUND(E2659/VLOOKUP(A2659,'Teaching Areas'!$A$2:$B$15,2,FALSE),0))</f>
        <v>0</v>
      </c>
      <c r="G2659" s="891"/>
      <c r="H2659" s="890" t="str">
        <f t="shared" si="241"/>
        <v/>
      </c>
      <c r="I2659" s="983"/>
      <c r="J2659" s="923"/>
      <c r="K2659" s="922"/>
      <c r="L2659" s="922"/>
      <c r="M2659" s="922"/>
      <c r="N2659" s="924"/>
      <c r="O2659" s="926"/>
      <c r="P2659" s="926"/>
      <c r="Q2659" s="926"/>
      <c r="R2659" s="926"/>
      <c r="S2659" s="926"/>
      <c r="T2659" s="926"/>
      <c r="U2659" s="926"/>
      <c r="V2659" s="926"/>
      <c r="W2659" s="926"/>
      <c r="X2659" s="926"/>
      <c r="Y2659" s="926"/>
      <c r="Z2659" s="926"/>
      <c r="AA2659" s="926"/>
      <c r="AB2659" s="926"/>
      <c r="AC2659" s="926"/>
      <c r="AD2659" s="926"/>
      <c r="AE2659" s="926"/>
    </row>
    <row r="2660" spans="1:31" ht="15" customHeight="1" x14ac:dyDescent="0.2">
      <c r="A2660" s="1032" t="str">
        <f t="shared" si="239"/>
        <v>Insert Room Name First</v>
      </c>
      <c r="B2660" s="938"/>
      <c r="C2660" s="891"/>
      <c r="D2660" s="891"/>
      <c r="E2660" s="984">
        <f t="shared" si="240"/>
        <v>0</v>
      </c>
      <c r="F2660" s="890">
        <f>IF(A2660="Insert Room Name First",0,ROUND(E2660/VLOOKUP(A2660,'Teaching Areas'!$A$2:$B$15,2,FALSE),0))</f>
        <v>0</v>
      </c>
      <c r="G2660" s="891"/>
      <c r="H2660" s="890" t="str">
        <f t="shared" si="241"/>
        <v/>
      </c>
      <c r="I2660" s="983"/>
      <c r="J2660" s="923"/>
      <c r="K2660" s="922"/>
      <c r="L2660" s="922"/>
      <c r="M2660" s="922"/>
      <c r="N2660" s="924"/>
      <c r="O2660" s="926"/>
      <c r="P2660" s="926"/>
      <c r="Q2660" s="926"/>
      <c r="R2660" s="926"/>
      <c r="S2660" s="926"/>
      <c r="T2660" s="926"/>
      <c r="U2660" s="926"/>
      <c r="V2660" s="926"/>
      <c r="W2660" s="926"/>
      <c r="X2660" s="926"/>
      <c r="Y2660" s="926"/>
      <c r="Z2660" s="926"/>
      <c r="AA2660" s="926"/>
      <c r="AB2660" s="926"/>
      <c r="AC2660" s="926"/>
      <c r="AD2660" s="926"/>
      <c r="AE2660" s="926"/>
    </row>
    <row r="2661" spans="1:31" ht="15" customHeight="1" x14ac:dyDescent="0.2">
      <c r="A2661" s="1032" t="str">
        <f t="shared" si="239"/>
        <v>Insert Room Name First</v>
      </c>
      <c r="B2661" s="938"/>
      <c r="C2661" s="891"/>
      <c r="D2661" s="891"/>
      <c r="E2661" s="984">
        <f t="shared" si="240"/>
        <v>0</v>
      </c>
      <c r="F2661" s="890">
        <f>IF(A2661="Insert Room Name First",0,ROUND(E2661/VLOOKUP(A2661,'Teaching Areas'!$A$2:$B$15,2,FALSE),0))</f>
        <v>0</v>
      </c>
      <c r="G2661" s="891"/>
      <c r="H2661" s="890" t="str">
        <f t="shared" si="241"/>
        <v/>
      </c>
      <c r="I2661" s="983"/>
      <c r="J2661" s="923"/>
      <c r="K2661" s="922"/>
      <c r="L2661" s="922"/>
      <c r="M2661" s="922"/>
      <c r="N2661" s="924"/>
      <c r="O2661" s="926"/>
      <c r="P2661" s="926"/>
      <c r="Q2661" s="926"/>
      <c r="R2661" s="926"/>
      <c r="S2661" s="926"/>
      <c r="T2661" s="926"/>
      <c r="U2661" s="926"/>
      <c r="V2661" s="926"/>
      <c r="W2661" s="926"/>
      <c r="X2661" s="926"/>
      <c r="Y2661" s="926"/>
      <c r="Z2661" s="926"/>
      <c r="AA2661" s="926"/>
      <c r="AB2661" s="926"/>
      <c r="AC2661" s="926"/>
      <c r="AD2661" s="926"/>
      <c r="AE2661" s="926"/>
    </row>
    <row r="2662" spans="1:31" ht="15" customHeight="1" x14ac:dyDescent="0.2">
      <c r="A2662" s="1032" t="str">
        <f t="shared" si="239"/>
        <v>Insert Room Name First</v>
      </c>
      <c r="B2662" s="938"/>
      <c r="C2662" s="891"/>
      <c r="D2662" s="891"/>
      <c r="E2662" s="984">
        <f t="shared" si="240"/>
        <v>0</v>
      </c>
      <c r="F2662" s="890">
        <f>IF(A2662="Insert Room Name First",0,ROUND(E2662/VLOOKUP(A2662,'Teaching Areas'!$A$2:$B$15,2,FALSE),0))</f>
        <v>0</v>
      </c>
      <c r="G2662" s="891"/>
      <c r="H2662" s="890" t="str">
        <f t="shared" si="241"/>
        <v/>
      </c>
      <c r="I2662" s="983"/>
      <c r="J2662" s="923"/>
      <c r="K2662" s="922"/>
      <c r="L2662" s="922"/>
      <c r="M2662" s="922"/>
      <c r="N2662" s="924"/>
      <c r="O2662" s="926"/>
      <c r="P2662" s="926"/>
      <c r="Q2662" s="926"/>
      <c r="R2662" s="926"/>
      <c r="S2662" s="926"/>
      <c r="T2662" s="926"/>
      <c r="U2662" s="926"/>
      <c r="V2662" s="926"/>
      <c r="W2662" s="926"/>
      <c r="X2662" s="926"/>
      <c r="Y2662" s="926"/>
      <c r="Z2662" s="926"/>
      <c r="AA2662" s="926"/>
      <c r="AB2662" s="926"/>
      <c r="AC2662" s="926"/>
      <c r="AD2662" s="926"/>
      <c r="AE2662" s="926"/>
    </row>
    <row r="2663" spans="1:31" ht="15" customHeight="1" x14ac:dyDescent="0.2">
      <c r="A2663" s="1032" t="str">
        <f t="shared" si="239"/>
        <v>Insert Room Name First</v>
      </c>
      <c r="B2663" s="938"/>
      <c r="C2663" s="891"/>
      <c r="D2663" s="891"/>
      <c r="E2663" s="984">
        <f t="shared" si="240"/>
        <v>0</v>
      </c>
      <c r="F2663" s="890">
        <f>IF(A2663="Insert Room Name First",0,ROUND(E2663/VLOOKUP(A2663,'Teaching Areas'!$A$2:$B$15,2,FALSE),0))</f>
        <v>0</v>
      </c>
      <c r="G2663" s="891"/>
      <c r="H2663" s="890" t="str">
        <f t="shared" si="241"/>
        <v/>
      </c>
      <c r="I2663" s="983"/>
      <c r="J2663" s="923"/>
      <c r="K2663" s="922"/>
      <c r="L2663" s="922"/>
      <c r="M2663" s="922"/>
      <c r="N2663" s="924"/>
      <c r="O2663" s="926"/>
      <c r="P2663" s="926"/>
      <c r="Q2663" s="926"/>
      <c r="R2663" s="926"/>
      <c r="S2663" s="926"/>
      <c r="T2663" s="926"/>
      <c r="U2663" s="926"/>
      <c r="V2663" s="926"/>
      <c r="W2663" s="926"/>
      <c r="X2663" s="926"/>
      <c r="Y2663" s="926"/>
      <c r="Z2663" s="926"/>
      <c r="AA2663" s="926"/>
      <c r="AB2663" s="926"/>
      <c r="AC2663" s="926"/>
      <c r="AD2663" s="926"/>
      <c r="AE2663" s="926"/>
    </row>
    <row r="2664" spans="1:31" ht="15" customHeight="1" x14ac:dyDescent="0.2">
      <c r="A2664" s="1032" t="str">
        <f t="shared" si="239"/>
        <v>Insert Room Name First</v>
      </c>
      <c r="B2664" s="938"/>
      <c r="C2664" s="891"/>
      <c r="D2664" s="891"/>
      <c r="E2664" s="984">
        <f t="shared" si="240"/>
        <v>0</v>
      </c>
      <c r="F2664" s="890">
        <f>IF(A2664="Insert Room Name First",0,ROUND(E2664/VLOOKUP(A2664,'Teaching Areas'!$A$2:$B$15,2,FALSE),0))</f>
        <v>0</v>
      </c>
      <c r="G2664" s="891"/>
      <c r="H2664" s="890" t="str">
        <f t="shared" si="241"/>
        <v/>
      </c>
      <c r="I2664" s="983"/>
      <c r="J2664" s="923"/>
      <c r="K2664" s="922"/>
      <c r="L2664" s="922"/>
      <c r="M2664" s="922"/>
      <c r="N2664" s="924"/>
      <c r="O2664" s="926"/>
      <c r="P2664" s="926"/>
      <c r="Q2664" s="926"/>
      <c r="R2664" s="926"/>
      <c r="S2664" s="926"/>
      <c r="T2664" s="926"/>
      <c r="U2664" s="926"/>
      <c r="V2664" s="926"/>
      <c r="W2664" s="926"/>
      <c r="X2664" s="926"/>
      <c r="Y2664" s="926"/>
      <c r="Z2664" s="926"/>
      <c r="AA2664" s="926"/>
      <c r="AB2664" s="926"/>
      <c r="AC2664" s="926"/>
      <c r="AD2664" s="926"/>
      <c r="AE2664" s="926"/>
    </row>
    <row r="2665" spans="1:31" ht="15" customHeight="1" x14ac:dyDescent="0.2">
      <c r="A2665" s="1032" t="str">
        <f t="shared" si="239"/>
        <v>Insert Room Name First</v>
      </c>
      <c r="B2665" s="938"/>
      <c r="C2665" s="891"/>
      <c r="D2665" s="891"/>
      <c r="E2665" s="984">
        <f t="shared" si="240"/>
        <v>0</v>
      </c>
      <c r="F2665" s="890">
        <f>IF(A2665="Insert Room Name First",0,ROUND(E2665/VLOOKUP(A2665,'Teaching Areas'!$A$2:$B$15,2,FALSE),0))</f>
        <v>0</v>
      </c>
      <c r="G2665" s="891"/>
      <c r="H2665" s="890" t="str">
        <f t="shared" si="241"/>
        <v/>
      </c>
      <c r="I2665" s="983"/>
      <c r="J2665" s="923"/>
      <c r="K2665" s="922"/>
      <c r="L2665" s="922"/>
      <c r="M2665" s="922"/>
      <c r="N2665" s="924"/>
      <c r="O2665" s="926"/>
      <c r="P2665" s="926"/>
      <c r="Q2665" s="926"/>
      <c r="R2665" s="926"/>
      <c r="S2665" s="926"/>
      <c r="T2665" s="926"/>
      <c r="U2665" s="926"/>
      <c r="V2665" s="926"/>
      <c r="W2665" s="926"/>
      <c r="X2665" s="926"/>
      <c r="Y2665" s="926"/>
      <c r="Z2665" s="926"/>
      <c r="AA2665" s="926"/>
      <c r="AB2665" s="926"/>
      <c r="AC2665" s="926"/>
      <c r="AD2665" s="926"/>
      <c r="AE2665" s="926"/>
    </row>
    <row r="2666" spans="1:31" ht="15" customHeight="1" x14ac:dyDescent="0.2">
      <c r="A2666" s="1032" t="str">
        <f t="shared" si="239"/>
        <v>Insert Room Name First</v>
      </c>
      <c r="B2666" s="938"/>
      <c r="C2666" s="891"/>
      <c r="D2666" s="891"/>
      <c r="E2666" s="984">
        <f t="shared" si="240"/>
        <v>0</v>
      </c>
      <c r="F2666" s="890">
        <f>IF(A2666="Insert Room Name First",0,ROUND(E2666/VLOOKUP(A2666,'Teaching Areas'!$A$2:$B$15,2,FALSE),0))</f>
        <v>0</v>
      </c>
      <c r="G2666" s="891"/>
      <c r="H2666" s="890" t="str">
        <f t="shared" si="241"/>
        <v/>
      </c>
      <c r="I2666" s="983"/>
      <c r="J2666" s="923"/>
      <c r="K2666" s="922"/>
      <c r="L2666" s="922"/>
      <c r="M2666" s="922"/>
      <c r="N2666" s="924"/>
      <c r="O2666" s="926"/>
      <c r="P2666" s="926"/>
      <c r="Q2666" s="926"/>
      <c r="R2666" s="926"/>
      <c r="S2666" s="926"/>
      <c r="T2666" s="926"/>
      <c r="U2666" s="926"/>
      <c r="V2666" s="926"/>
      <c r="W2666" s="926"/>
      <c r="X2666" s="926"/>
      <c r="Y2666" s="926"/>
      <c r="Z2666" s="926"/>
      <c r="AA2666" s="926"/>
      <c r="AB2666" s="926"/>
      <c r="AC2666" s="926"/>
      <c r="AD2666" s="926"/>
      <c r="AE2666" s="926"/>
    </row>
    <row r="2667" spans="1:31" ht="15" hidden="1" customHeight="1" thickBot="1" x14ac:dyDescent="0.25">
      <c r="A2667" s="1032" t="str">
        <f t="shared" si="239"/>
        <v>Insert Room Name First</v>
      </c>
      <c r="B2667" s="938"/>
      <c r="C2667" s="891"/>
      <c r="D2667" s="891"/>
      <c r="E2667" s="984">
        <f t="shared" si="240"/>
        <v>0</v>
      </c>
      <c r="F2667" s="890">
        <f>IF(A2667="Insert Room Name First",0,ROUND(E2667/VLOOKUP(A2667,'Teaching Areas'!$A$2:$B$15,2,FALSE),0))</f>
        <v>0</v>
      </c>
      <c r="G2667" s="891"/>
      <c r="H2667" s="890" t="str">
        <f t="shared" si="241"/>
        <v/>
      </c>
      <c r="I2667" s="983"/>
      <c r="J2667" s="923"/>
      <c r="K2667" s="922"/>
      <c r="L2667" s="922"/>
      <c r="M2667" s="922"/>
      <c r="N2667" s="924"/>
      <c r="O2667" s="926"/>
      <c r="P2667" s="926"/>
      <c r="Q2667" s="926"/>
      <c r="R2667" s="926"/>
      <c r="S2667" s="926"/>
      <c r="T2667" s="926"/>
      <c r="U2667" s="926"/>
      <c r="V2667" s="926"/>
      <c r="W2667" s="926"/>
      <c r="X2667" s="926"/>
      <c r="Y2667" s="926"/>
      <c r="Z2667" s="926"/>
      <c r="AA2667" s="926"/>
      <c r="AB2667" s="926"/>
      <c r="AC2667" s="926"/>
      <c r="AD2667" s="926"/>
      <c r="AE2667" s="926"/>
    </row>
    <row r="2668" spans="1:31" ht="15" hidden="1" customHeight="1" thickBot="1" x14ac:dyDescent="0.25">
      <c r="A2668" s="1032" t="str">
        <f t="shared" si="239"/>
        <v>Insert Room Name First</v>
      </c>
      <c r="B2668" s="938"/>
      <c r="C2668" s="891"/>
      <c r="D2668" s="891"/>
      <c r="E2668" s="984">
        <f t="shared" si="240"/>
        <v>0</v>
      </c>
      <c r="F2668" s="890">
        <f>IF(A2668="Insert Room Name First",0,ROUND(E2668/VLOOKUP(A2668,'Teaching Areas'!$A$2:$B$15,2,FALSE),0))</f>
        <v>0</v>
      </c>
      <c r="G2668" s="891"/>
      <c r="H2668" s="890" t="str">
        <f t="shared" si="241"/>
        <v/>
      </c>
      <c r="I2668" s="983"/>
      <c r="J2668" s="923"/>
      <c r="K2668" s="922"/>
      <c r="L2668" s="922"/>
      <c r="M2668" s="922"/>
      <c r="N2668" s="924"/>
      <c r="O2668" s="926"/>
      <c r="P2668" s="926"/>
      <c r="Q2668" s="926"/>
      <c r="R2668" s="926"/>
      <c r="S2668" s="926"/>
      <c r="T2668" s="926"/>
      <c r="U2668" s="926"/>
      <c r="V2668" s="926"/>
      <c r="W2668" s="926"/>
      <c r="X2668" s="926"/>
      <c r="Y2668" s="926"/>
      <c r="Z2668" s="926"/>
      <c r="AA2668" s="926"/>
      <c r="AB2668" s="926"/>
      <c r="AC2668" s="926"/>
      <c r="AD2668" s="926"/>
      <c r="AE2668" s="926"/>
    </row>
    <row r="2669" spans="1:31" ht="15" hidden="1" customHeight="1" thickBot="1" x14ac:dyDescent="0.25">
      <c r="A2669" s="1032" t="str">
        <f t="shared" si="239"/>
        <v>Insert Room Name First</v>
      </c>
      <c r="B2669" s="938"/>
      <c r="C2669" s="891"/>
      <c r="D2669" s="891"/>
      <c r="E2669" s="984">
        <f t="shared" si="240"/>
        <v>0</v>
      </c>
      <c r="F2669" s="890">
        <f>IF(A2669="Insert Room Name First",0,ROUND(E2669/VLOOKUP(A2669,'Teaching Areas'!$A$2:$B$15,2,FALSE),0))</f>
        <v>0</v>
      </c>
      <c r="G2669" s="891"/>
      <c r="H2669" s="890" t="str">
        <f t="shared" si="241"/>
        <v/>
      </c>
      <c r="I2669" s="983"/>
      <c r="J2669" s="923"/>
      <c r="K2669" s="922"/>
      <c r="L2669" s="922"/>
      <c r="M2669" s="922"/>
      <c r="N2669" s="924"/>
      <c r="O2669" s="926"/>
      <c r="P2669" s="926"/>
      <c r="Q2669" s="926"/>
      <c r="R2669" s="926"/>
      <c r="S2669" s="926"/>
      <c r="T2669" s="926"/>
      <c r="U2669" s="926"/>
      <c r="V2669" s="926"/>
      <c r="W2669" s="926"/>
      <c r="X2669" s="926"/>
      <c r="Y2669" s="926"/>
      <c r="Z2669" s="926"/>
      <c r="AA2669" s="926"/>
      <c r="AB2669" s="926"/>
      <c r="AC2669" s="926"/>
      <c r="AD2669" s="926"/>
      <c r="AE2669" s="926"/>
    </row>
    <row r="2670" spans="1:31" ht="15" hidden="1" customHeight="1" thickBot="1" x14ac:dyDescent="0.25">
      <c r="A2670" s="1032" t="str">
        <f t="shared" si="239"/>
        <v>Insert Room Name First</v>
      </c>
      <c r="B2670" s="938"/>
      <c r="C2670" s="891"/>
      <c r="D2670" s="891"/>
      <c r="E2670" s="984">
        <f t="shared" si="240"/>
        <v>0</v>
      </c>
      <c r="F2670" s="890">
        <f>IF(A2670="Insert Room Name First",0,ROUND(E2670/VLOOKUP(A2670,'Teaching Areas'!$A$2:$B$15,2,FALSE),0))</f>
        <v>0</v>
      </c>
      <c r="G2670" s="891"/>
      <c r="H2670" s="890" t="str">
        <f t="shared" si="241"/>
        <v/>
      </c>
      <c r="I2670" s="983"/>
      <c r="J2670" s="923"/>
      <c r="K2670" s="922"/>
      <c r="L2670" s="922"/>
      <c r="M2670" s="922"/>
      <c r="N2670" s="924"/>
      <c r="O2670" s="926"/>
      <c r="P2670" s="926"/>
      <c r="Q2670" s="926"/>
      <c r="R2670" s="926"/>
      <c r="S2670" s="926"/>
      <c r="T2670" s="926"/>
      <c r="U2670" s="926"/>
      <c r="V2670" s="926"/>
      <c r="W2670" s="926"/>
      <c r="X2670" s="926"/>
      <c r="Y2670" s="926"/>
      <c r="Z2670" s="926"/>
      <c r="AA2670" s="926"/>
      <c r="AB2670" s="926"/>
      <c r="AC2670" s="926"/>
      <c r="AD2670" s="926"/>
      <c r="AE2670" s="926"/>
    </row>
    <row r="2671" spans="1:31" ht="15" hidden="1" customHeight="1" thickBot="1" x14ac:dyDescent="0.25">
      <c r="A2671" s="1032" t="str">
        <f t="shared" si="239"/>
        <v>Insert Room Name First</v>
      </c>
      <c r="B2671" s="938"/>
      <c r="C2671" s="891"/>
      <c r="D2671" s="891"/>
      <c r="E2671" s="984">
        <f t="shared" si="240"/>
        <v>0</v>
      </c>
      <c r="F2671" s="890">
        <f>IF(A2671="Insert Room Name First",0,ROUND(E2671/VLOOKUP(A2671,'Teaching Areas'!$A$2:$B$15,2,FALSE),0))</f>
        <v>0</v>
      </c>
      <c r="G2671" s="891"/>
      <c r="H2671" s="890" t="str">
        <f t="shared" si="241"/>
        <v/>
      </c>
      <c r="I2671" s="983"/>
      <c r="J2671" s="923"/>
      <c r="K2671" s="922"/>
      <c r="L2671" s="922"/>
      <c r="M2671" s="922"/>
      <c r="N2671" s="924"/>
      <c r="O2671" s="926"/>
      <c r="P2671" s="926"/>
      <c r="Q2671" s="926"/>
      <c r="R2671" s="926"/>
      <c r="S2671" s="926"/>
      <c r="T2671" s="926"/>
      <c r="U2671" s="926"/>
      <c r="V2671" s="926"/>
      <c r="W2671" s="926"/>
      <c r="X2671" s="926"/>
      <c r="Y2671" s="926"/>
      <c r="Z2671" s="926"/>
      <c r="AA2671" s="926"/>
      <c r="AB2671" s="926"/>
      <c r="AC2671" s="926"/>
      <c r="AD2671" s="926"/>
      <c r="AE2671" s="926"/>
    </row>
    <row r="2672" spans="1:31" ht="15" hidden="1" customHeight="1" thickBot="1" x14ac:dyDescent="0.25">
      <c r="A2672" s="1032" t="str">
        <f t="shared" si="239"/>
        <v>Insert Room Name First</v>
      </c>
      <c r="B2672" s="938"/>
      <c r="C2672" s="891"/>
      <c r="D2672" s="891"/>
      <c r="E2672" s="984">
        <f t="shared" si="240"/>
        <v>0</v>
      </c>
      <c r="F2672" s="890">
        <f>IF(A2672="Insert Room Name First",0,ROUND(E2672/VLOOKUP(A2672,'Teaching Areas'!$A$2:$B$15,2,FALSE),0))</f>
        <v>0</v>
      </c>
      <c r="G2672" s="891"/>
      <c r="H2672" s="890" t="str">
        <f t="shared" si="241"/>
        <v/>
      </c>
      <c r="I2672" s="983"/>
      <c r="J2672" s="923"/>
      <c r="K2672" s="922"/>
      <c r="L2672" s="922"/>
      <c r="M2672" s="922"/>
      <c r="N2672" s="924"/>
      <c r="O2672" s="926"/>
      <c r="P2672" s="926"/>
      <c r="Q2672" s="926"/>
      <c r="R2672" s="926"/>
      <c r="S2672" s="926"/>
      <c r="T2672" s="926"/>
      <c r="U2672" s="926"/>
      <c r="V2672" s="926"/>
      <c r="W2672" s="926"/>
      <c r="X2672" s="926"/>
      <c r="Y2672" s="926"/>
      <c r="Z2672" s="926"/>
      <c r="AA2672" s="926"/>
      <c r="AB2672" s="926"/>
      <c r="AC2672" s="926"/>
      <c r="AD2672" s="926"/>
      <c r="AE2672" s="926"/>
    </row>
    <row r="2673" spans="1:31" ht="15" hidden="1" customHeight="1" thickBot="1" x14ac:dyDescent="0.25">
      <c r="A2673" s="1032" t="str">
        <f t="shared" si="239"/>
        <v>Insert Room Name First</v>
      </c>
      <c r="B2673" s="938"/>
      <c r="C2673" s="891"/>
      <c r="D2673" s="891"/>
      <c r="E2673" s="984">
        <f t="shared" si="240"/>
        <v>0</v>
      </c>
      <c r="F2673" s="890">
        <f>IF(A2673="Insert Room Name First",0,ROUND(E2673/VLOOKUP(A2673,'Teaching Areas'!$A$2:$B$15,2,FALSE),0))</f>
        <v>0</v>
      </c>
      <c r="G2673" s="891"/>
      <c r="H2673" s="890" t="str">
        <f t="shared" si="241"/>
        <v/>
      </c>
      <c r="I2673" s="983"/>
      <c r="J2673" s="923"/>
      <c r="K2673" s="922"/>
      <c r="L2673" s="922"/>
      <c r="M2673" s="922"/>
      <c r="N2673" s="924"/>
      <c r="O2673" s="926"/>
      <c r="P2673" s="926"/>
      <c r="Q2673" s="926"/>
      <c r="R2673" s="926"/>
      <c r="S2673" s="926"/>
      <c r="T2673" s="926"/>
      <c r="U2673" s="926"/>
      <c r="V2673" s="926"/>
      <c r="W2673" s="926"/>
      <c r="X2673" s="926"/>
      <c r="Y2673" s="926"/>
      <c r="Z2673" s="926"/>
      <c r="AA2673" s="926"/>
      <c r="AB2673" s="926"/>
      <c r="AC2673" s="926"/>
      <c r="AD2673" s="926"/>
      <c r="AE2673" s="926"/>
    </row>
    <row r="2674" spans="1:31" ht="15" hidden="1" customHeight="1" thickBot="1" x14ac:dyDescent="0.25">
      <c r="A2674" s="1032" t="str">
        <f t="shared" si="239"/>
        <v>Insert Room Name First</v>
      </c>
      <c r="B2674" s="938"/>
      <c r="C2674" s="891"/>
      <c r="D2674" s="891"/>
      <c r="E2674" s="984">
        <f t="shared" si="240"/>
        <v>0</v>
      </c>
      <c r="F2674" s="890">
        <f>IF(A2674="Insert Room Name First",0,ROUND(E2674/VLOOKUP(A2674,'Teaching Areas'!$A$2:$B$15,2,FALSE),0))</f>
        <v>0</v>
      </c>
      <c r="G2674" s="891"/>
      <c r="H2674" s="890" t="str">
        <f t="shared" si="241"/>
        <v/>
      </c>
      <c r="I2674" s="983"/>
      <c r="J2674" s="923"/>
      <c r="K2674" s="922"/>
      <c r="L2674" s="922"/>
      <c r="M2674" s="922"/>
      <c r="N2674" s="924"/>
      <c r="O2674" s="926"/>
      <c r="P2674" s="926"/>
      <c r="Q2674" s="926"/>
      <c r="R2674" s="926"/>
      <c r="S2674" s="926"/>
      <c r="T2674" s="926"/>
      <c r="U2674" s="926"/>
      <c r="V2674" s="926"/>
      <c r="W2674" s="926"/>
      <c r="X2674" s="926"/>
      <c r="Y2674" s="926"/>
      <c r="Z2674" s="926"/>
      <c r="AA2674" s="926"/>
      <c r="AB2674" s="926"/>
      <c r="AC2674" s="926"/>
      <c r="AD2674" s="926"/>
      <c r="AE2674" s="926"/>
    </row>
    <row r="2675" spans="1:31" ht="15" hidden="1" customHeight="1" thickBot="1" x14ac:dyDescent="0.25">
      <c r="A2675" s="1032" t="str">
        <f t="shared" si="239"/>
        <v>Insert Room Name First</v>
      </c>
      <c r="B2675" s="939"/>
      <c r="C2675" s="891"/>
      <c r="D2675" s="891"/>
      <c r="E2675" s="984">
        <f t="shared" si="240"/>
        <v>0</v>
      </c>
      <c r="F2675" s="890">
        <f>IF(A2675="Insert Room Name First",0,ROUND(E2675/VLOOKUP(A2675,'Teaching Areas'!$A$2:$B$15,2,FALSE),0))</f>
        <v>0</v>
      </c>
      <c r="G2675" s="892"/>
      <c r="H2675" s="890" t="str">
        <f t="shared" si="241"/>
        <v/>
      </c>
      <c r="I2675" s="985"/>
      <c r="J2675" s="923"/>
      <c r="K2675" s="922"/>
      <c r="L2675" s="922"/>
      <c r="M2675" s="922"/>
      <c r="N2675" s="924"/>
      <c r="O2675" s="926"/>
      <c r="P2675" s="926"/>
      <c r="Q2675" s="926"/>
      <c r="R2675" s="926"/>
      <c r="S2675" s="926"/>
      <c r="T2675" s="926"/>
      <c r="U2675" s="926"/>
      <c r="V2675" s="926"/>
      <c r="W2675" s="926"/>
      <c r="X2675" s="926"/>
      <c r="Y2675" s="926"/>
      <c r="Z2675" s="926"/>
      <c r="AA2675" s="926"/>
      <c r="AB2675" s="926"/>
      <c r="AC2675" s="926"/>
      <c r="AD2675" s="926"/>
      <c r="AE2675" s="926"/>
    </row>
    <row r="2676" spans="1:31" ht="15" hidden="1" customHeight="1" thickBot="1" x14ac:dyDescent="0.25">
      <c r="A2676" s="1032" t="str">
        <f t="shared" si="239"/>
        <v>Insert Room Name First</v>
      </c>
      <c r="B2676" s="939"/>
      <c r="C2676" s="891"/>
      <c r="D2676" s="891"/>
      <c r="E2676" s="984">
        <f t="shared" si="240"/>
        <v>0</v>
      </c>
      <c r="F2676" s="890">
        <f>IF(A2676="Insert Room Name First",0,ROUND(E2676/VLOOKUP(A2676,'Teaching Areas'!$A$2:$B$15,2,FALSE),0))</f>
        <v>0</v>
      </c>
      <c r="G2676" s="892"/>
      <c r="H2676" s="890" t="str">
        <f t="shared" si="241"/>
        <v/>
      </c>
      <c r="I2676" s="985"/>
      <c r="J2676" s="923"/>
      <c r="K2676" s="922"/>
      <c r="L2676" s="922"/>
      <c r="M2676" s="922"/>
      <c r="N2676" s="924"/>
      <c r="O2676" s="926"/>
      <c r="P2676" s="926"/>
      <c r="Q2676" s="926"/>
      <c r="R2676" s="926"/>
      <c r="S2676" s="926"/>
      <c r="T2676" s="926"/>
      <c r="U2676" s="926"/>
      <c r="V2676" s="926"/>
      <c r="W2676" s="926"/>
      <c r="X2676" s="926"/>
      <c r="Y2676" s="926"/>
      <c r="Z2676" s="926"/>
      <c r="AA2676" s="926"/>
      <c r="AB2676" s="926"/>
      <c r="AC2676" s="926"/>
      <c r="AD2676" s="926"/>
      <c r="AE2676" s="926"/>
    </row>
    <row r="2677" spans="1:31" ht="15" hidden="1" customHeight="1" thickBot="1" x14ac:dyDescent="0.25">
      <c r="A2677" s="1032" t="str">
        <f t="shared" si="239"/>
        <v>Insert Room Name First</v>
      </c>
      <c r="B2677" s="938"/>
      <c r="C2677" s="891"/>
      <c r="D2677" s="891"/>
      <c r="E2677" s="984">
        <f t="shared" si="240"/>
        <v>0</v>
      </c>
      <c r="F2677" s="890">
        <f>IF(A2677="Insert Room Name First",0,ROUND(E2677/VLOOKUP(A2677,'Teaching Areas'!$A$2:$B$15,2,FALSE),0))</f>
        <v>0</v>
      </c>
      <c r="G2677" s="891"/>
      <c r="H2677" s="890" t="str">
        <f t="shared" si="241"/>
        <v/>
      </c>
      <c r="I2677" s="983"/>
      <c r="J2677" s="923"/>
      <c r="K2677" s="922"/>
      <c r="L2677" s="922"/>
      <c r="M2677" s="922"/>
      <c r="N2677" s="924"/>
      <c r="O2677" s="926"/>
      <c r="P2677" s="926"/>
      <c r="Q2677" s="926"/>
      <c r="R2677" s="926"/>
      <c r="S2677" s="926"/>
      <c r="T2677" s="926"/>
      <c r="U2677" s="926"/>
      <c r="V2677" s="926"/>
      <c r="W2677" s="926"/>
      <c r="X2677" s="926"/>
      <c r="Y2677" s="926"/>
      <c r="Z2677" s="926"/>
      <c r="AA2677" s="926"/>
      <c r="AB2677" s="926"/>
      <c r="AC2677" s="926"/>
      <c r="AD2677" s="926"/>
      <c r="AE2677" s="926"/>
    </row>
    <row r="2678" spans="1:31" ht="15" hidden="1" customHeight="1" thickBot="1" x14ac:dyDescent="0.25">
      <c r="A2678" s="1032" t="str">
        <f t="shared" si="239"/>
        <v>Insert Room Name First</v>
      </c>
      <c r="B2678" s="938"/>
      <c r="C2678" s="891"/>
      <c r="D2678" s="891"/>
      <c r="E2678" s="984">
        <f t="shared" si="240"/>
        <v>0</v>
      </c>
      <c r="F2678" s="890">
        <f>IF(A2678="Insert Room Name First",0,ROUND(E2678/VLOOKUP(A2678,'Teaching Areas'!$A$2:$B$15,2,FALSE),0))</f>
        <v>0</v>
      </c>
      <c r="G2678" s="891"/>
      <c r="H2678" s="890" t="str">
        <f t="shared" si="241"/>
        <v/>
      </c>
      <c r="I2678" s="983"/>
      <c r="J2678" s="923"/>
      <c r="K2678" s="922"/>
      <c r="L2678" s="922"/>
      <c r="M2678" s="922"/>
      <c r="N2678" s="924"/>
      <c r="O2678" s="926"/>
      <c r="P2678" s="926"/>
      <c r="Q2678" s="926"/>
      <c r="R2678" s="926"/>
      <c r="S2678" s="926"/>
      <c r="T2678" s="926"/>
      <c r="U2678" s="926"/>
      <c r="V2678" s="926"/>
      <c r="W2678" s="926"/>
      <c r="X2678" s="926"/>
      <c r="Y2678" s="926"/>
      <c r="Z2678" s="926"/>
      <c r="AA2678" s="926"/>
      <c r="AB2678" s="926"/>
      <c r="AC2678" s="926"/>
      <c r="AD2678" s="926"/>
      <c r="AE2678" s="926"/>
    </row>
    <row r="2679" spans="1:31" ht="15" hidden="1" customHeight="1" thickBot="1" x14ac:dyDescent="0.25">
      <c r="A2679" s="1032" t="str">
        <f t="shared" si="239"/>
        <v>Insert Room Name First</v>
      </c>
      <c r="B2679" s="938"/>
      <c r="C2679" s="891"/>
      <c r="D2679" s="891"/>
      <c r="E2679" s="984">
        <f t="shared" si="240"/>
        <v>0</v>
      </c>
      <c r="F2679" s="890">
        <f>IF(A2679="Insert Room Name First",0,ROUND(E2679/VLOOKUP(A2679,'Teaching Areas'!$A$2:$B$15,2,FALSE),0))</f>
        <v>0</v>
      </c>
      <c r="G2679" s="891"/>
      <c r="H2679" s="890" t="str">
        <f t="shared" si="241"/>
        <v/>
      </c>
      <c r="I2679" s="983"/>
      <c r="J2679" s="923"/>
      <c r="K2679" s="922"/>
      <c r="L2679" s="922"/>
      <c r="M2679" s="922"/>
      <c r="N2679" s="924"/>
      <c r="O2679" s="926"/>
      <c r="P2679" s="926"/>
      <c r="Q2679" s="926"/>
      <c r="R2679" s="926"/>
      <c r="S2679" s="926"/>
      <c r="T2679" s="926"/>
      <c r="U2679" s="926"/>
      <c r="V2679" s="926"/>
      <c r="W2679" s="926"/>
      <c r="X2679" s="926"/>
      <c r="Y2679" s="926"/>
      <c r="Z2679" s="926"/>
      <c r="AA2679" s="926"/>
      <c r="AB2679" s="926"/>
      <c r="AC2679" s="926"/>
      <c r="AD2679" s="926"/>
      <c r="AE2679" s="926"/>
    </row>
    <row r="2680" spans="1:31" ht="15" hidden="1" customHeight="1" thickBot="1" x14ac:dyDescent="0.25">
      <c r="A2680" s="1032" t="str">
        <f t="shared" si="239"/>
        <v>Insert Room Name First</v>
      </c>
      <c r="B2680" s="938"/>
      <c r="C2680" s="891"/>
      <c r="D2680" s="891"/>
      <c r="E2680" s="984">
        <f t="shared" si="240"/>
        <v>0</v>
      </c>
      <c r="F2680" s="890">
        <f>IF(A2680="Insert Room Name First",0,ROUND(E2680/VLOOKUP(A2680,'Teaching Areas'!$A$2:$B$15,2,FALSE),0))</f>
        <v>0</v>
      </c>
      <c r="G2680" s="891"/>
      <c r="H2680" s="890" t="str">
        <f t="shared" si="241"/>
        <v/>
      </c>
      <c r="I2680" s="983"/>
      <c r="J2680" s="923"/>
      <c r="K2680" s="922"/>
      <c r="L2680" s="922"/>
      <c r="M2680" s="922"/>
      <c r="N2680" s="924"/>
      <c r="O2680" s="926"/>
      <c r="P2680" s="926"/>
      <c r="Q2680" s="926"/>
      <c r="R2680" s="926"/>
      <c r="S2680" s="926"/>
      <c r="T2680" s="926"/>
      <c r="U2680" s="926"/>
      <c r="V2680" s="926"/>
      <c r="W2680" s="926"/>
      <c r="X2680" s="926"/>
      <c r="Y2680" s="926"/>
      <c r="Z2680" s="926"/>
      <c r="AA2680" s="926"/>
      <c r="AB2680" s="926"/>
      <c r="AC2680" s="926"/>
      <c r="AD2680" s="926"/>
      <c r="AE2680" s="926"/>
    </row>
    <row r="2681" spans="1:31" ht="15" hidden="1" customHeight="1" thickBot="1" x14ac:dyDescent="0.25">
      <c r="A2681" s="1032" t="str">
        <f t="shared" si="239"/>
        <v>Insert Room Name First</v>
      </c>
      <c r="B2681" s="938"/>
      <c r="C2681" s="891"/>
      <c r="D2681" s="891"/>
      <c r="E2681" s="984">
        <f t="shared" si="240"/>
        <v>0</v>
      </c>
      <c r="F2681" s="890">
        <f>IF(A2681="Insert Room Name First",0,ROUND(E2681/VLOOKUP(A2681,'Teaching Areas'!$A$2:$B$15,2,FALSE),0))</f>
        <v>0</v>
      </c>
      <c r="G2681" s="891"/>
      <c r="H2681" s="890" t="str">
        <f t="shared" si="241"/>
        <v/>
      </c>
      <c r="I2681" s="983"/>
      <c r="J2681" s="923"/>
      <c r="K2681" s="922"/>
      <c r="L2681" s="922"/>
      <c r="M2681" s="922"/>
      <c r="N2681" s="924"/>
      <c r="O2681" s="926"/>
      <c r="P2681" s="926"/>
      <c r="Q2681" s="926"/>
      <c r="R2681" s="926"/>
      <c r="S2681" s="926"/>
      <c r="T2681" s="926"/>
      <c r="U2681" s="926"/>
      <c r="V2681" s="926"/>
      <c r="W2681" s="926"/>
      <c r="X2681" s="926"/>
      <c r="Y2681" s="926"/>
      <c r="Z2681" s="926"/>
      <c r="AA2681" s="926"/>
      <c r="AB2681" s="926"/>
      <c r="AC2681" s="926"/>
      <c r="AD2681" s="926"/>
      <c r="AE2681" s="926"/>
    </row>
    <row r="2682" spans="1:31" ht="15" hidden="1" customHeight="1" thickBot="1" x14ac:dyDescent="0.25">
      <c r="A2682" s="1032" t="str">
        <f t="shared" si="239"/>
        <v>Insert Room Name First</v>
      </c>
      <c r="B2682" s="938"/>
      <c r="C2682" s="891"/>
      <c r="D2682" s="891"/>
      <c r="E2682" s="984">
        <f t="shared" si="240"/>
        <v>0</v>
      </c>
      <c r="F2682" s="890">
        <f>IF(A2682="Insert Room Name First",0,ROUND(E2682/VLOOKUP(A2682,'Teaching Areas'!$A$2:$B$15,2,FALSE),0))</f>
        <v>0</v>
      </c>
      <c r="G2682" s="891"/>
      <c r="H2682" s="890" t="str">
        <f t="shared" si="241"/>
        <v/>
      </c>
      <c r="I2682" s="983"/>
      <c r="J2682" s="923"/>
      <c r="K2682" s="922"/>
      <c r="L2682" s="922"/>
      <c r="M2682" s="922"/>
      <c r="N2682" s="924"/>
      <c r="O2682" s="926"/>
      <c r="P2682" s="926"/>
      <c r="Q2682" s="926"/>
      <c r="R2682" s="926"/>
      <c r="S2682" s="926"/>
      <c r="T2682" s="926"/>
      <c r="U2682" s="926"/>
      <c r="V2682" s="926"/>
      <c r="W2682" s="926"/>
      <c r="X2682" s="926"/>
      <c r="Y2682" s="926"/>
      <c r="Z2682" s="926"/>
      <c r="AA2682" s="926"/>
      <c r="AB2682" s="926"/>
      <c r="AC2682" s="926"/>
      <c r="AD2682" s="926"/>
      <c r="AE2682" s="926"/>
    </row>
    <row r="2683" spans="1:31" ht="15" hidden="1" customHeight="1" thickBot="1" x14ac:dyDescent="0.25">
      <c r="A2683" s="1032" t="str">
        <f t="shared" ref="A2683:A2717" si="242">IF(B2683=0,"Insert Room Name First","Class Room")</f>
        <v>Insert Room Name First</v>
      </c>
      <c r="B2683" s="938"/>
      <c r="C2683" s="891"/>
      <c r="D2683" s="891"/>
      <c r="E2683" s="984">
        <f t="shared" si="240"/>
        <v>0</v>
      </c>
      <c r="F2683" s="890">
        <f>IF(A2683="Insert Room Name First",0,ROUND(E2683/VLOOKUP(A2683,'Teaching Areas'!$A$2:$B$15,2,FALSE),0))</f>
        <v>0</v>
      </c>
      <c r="G2683" s="891"/>
      <c r="H2683" s="890" t="str">
        <f t="shared" si="241"/>
        <v/>
      </c>
      <c r="I2683" s="983"/>
      <c r="J2683" s="923"/>
      <c r="K2683" s="922"/>
      <c r="L2683" s="922"/>
      <c r="M2683" s="922"/>
      <c r="N2683" s="924"/>
      <c r="O2683" s="926"/>
      <c r="P2683" s="926"/>
      <c r="Q2683" s="926"/>
      <c r="R2683" s="926"/>
      <c r="S2683" s="926"/>
      <c r="T2683" s="926"/>
      <c r="U2683" s="926"/>
      <c r="V2683" s="926"/>
      <c r="W2683" s="926"/>
      <c r="X2683" s="926"/>
      <c r="Y2683" s="926"/>
      <c r="Z2683" s="926"/>
      <c r="AA2683" s="926"/>
      <c r="AB2683" s="926"/>
      <c r="AC2683" s="926"/>
      <c r="AD2683" s="926"/>
      <c r="AE2683" s="926"/>
    </row>
    <row r="2684" spans="1:31" ht="15" hidden="1" customHeight="1" thickBot="1" x14ac:dyDescent="0.25">
      <c r="A2684" s="1032" t="str">
        <f t="shared" si="242"/>
        <v>Insert Room Name First</v>
      </c>
      <c r="B2684" s="938"/>
      <c r="C2684" s="891"/>
      <c r="D2684" s="891"/>
      <c r="E2684" s="984">
        <f t="shared" si="240"/>
        <v>0</v>
      </c>
      <c r="F2684" s="890">
        <f>IF(A2684="Insert Room Name First",0,ROUND(E2684/VLOOKUP(A2684,'Teaching Areas'!$A$2:$B$15,2,FALSE),0))</f>
        <v>0</v>
      </c>
      <c r="G2684" s="891"/>
      <c r="H2684" s="890" t="str">
        <f t="shared" si="241"/>
        <v/>
      </c>
      <c r="I2684" s="983"/>
      <c r="J2684" s="923"/>
      <c r="K2684" s="922"/>
      <c r="L2684" s="922"/>
      <c r="M2684" s="922"/>
      <c r="N2684" s="924"/>
      <c r="O2684" s="926"/>
      <c r="P2684" s="926"/>
      <c r="Q2684" s="926"/>
      <c r="R2684" s="926"/>
      <c r="S2684" s="926"/>
      <c r="T2684" s="926"/>
      <c r="U2684" s="926"/>
      <c r="V2684" s="926"/>
      <c r="W2684" s="926"/>
      <c r="X2684" s="926"/>
      <c r="Y2684" s="926"/>
      <c r="Z2684" s="926"/>
      <c r="AA2684" s="926"/>
      <c r="AB2684" s="926"/>
      <c r="AC2684" s="926"/>
      <c r="AD2684" s="926"/>
      <c r="AE2684" s="926"/>
    </row>
    <row r="2685" spans="1:31" ht="15" hidden="1" customHeight="1" thickBot="1" x14ac:dyDescent="0.25">
      <c r="A2685" s="1032" t="str">
        <f t="shared" si="242"/>
        <v>Insert Room Name First</v>
      </c>
      <c r="B2685" s="938"/>
      <c r="C2685" s="891"/>
      <c r="D2685" s="891"/>
      <c r="E2685" s="984">
        <f t="shared" si="240"/>
        <v>0</v>
      </c>
      <c r="F2685" s="890">
        <f>IF(A2685="Insert Room Name First",0,ROUND(E2685/VLOOKUP(A2685,'Teaching Areas'!$A$2:$B$15,2,FALSE),0))</f>
        <v>0</v>
      </c>
      <c r="G2685" s="891"/>
      <c r="H2685" s="890" t="str">
        <f t="shared" si="241"/>
        <v/>
      </c>
      <c r="I2685" s="983"/>
      <c r="J2685" s="923"/>
      <c r="K2685" s="922"/>
      <c r="L2685" s="922"/>
      <c r="M2685" s="922"/>
      <c r="N2685" s="924"/>
      <c r="O2685" s="926"/>
      <c r="P2685" s="926"/>
      <c r="Q2685" s="926"/>
      <c r="R2685" s="926"/>
      <c r="S2685" s="926"/>
      <c r="T2685" s="926"/>
      <c r="U2685" s="926"/>
      <c r="V2685" s="926"/>
      <c r="W2685" s="926"/>
      <c r="X2685" s="926"/>
      <c r="Y2685" s="926"/>
      <c r="Z2685" s="926"/>
      <c r="AA2685" s="926"/>
      <c r="AB2685" s="926"/>
      <c r="AC2685" s="926"/>
      <c r="AD2685" s="926"/>
      <c r="AE2685" s="926"/>
    </row>
    <row r="2686" spans="1:31" ht="15" hidden="1" customHeight="1" thickBot="1" x14ac:dyDescent="0.25">
      <c r="A2686" s="1032" t="str">
        <f t="shared" si="242"/>
        <v>Insert Room Name First</v>
      </c>
      <c r="B2686" s="938"/>
      <c r="C2686" s="891"/>
      <c r="D2686" s="891"/>
      <c r="E2686" s="984">
        <f t="shared" si="240"/>
        <v>0</v>
      </c>
      <c r="F2686" s="890">
        <f>IF(A2686="Insert Room Name First",0,ROUND(E2686/VLOOKUP(A2686,'Teaching Areas'!$A$2:$B$15,2,FALSE),0))</f>
        <v>0</v>
      </c>
      <c r="G2686" s="891"/>
      <c r="H2686" s="890" t="str">
        <f t="shared" si="241"/>
        <v/>
      </c>
      <c r="I2686" s="983"/>
      <c r="J2686" s="923"/>
      <c r="K2686" s="922"/>
      <c r="L2686" s="922"/>
      <c r="M2686" s="922"/>
      <c r="N2686" s="924"/>
      <c r="O2686" s="926"/>
      <c r="P2686" s="926"/>
      <c r="Q2686" s="926"/>
      <c r="R2686" s="926"/>
      <c r="S2686" s="926"/>
      <c r="T2686" s="926"/>
      <c r="U2686" s="926"/>
      <c r="V2686" s="926"/>
      <c r="W2686" s="926"/>
      <c r="X2686" s="926"/>
      <c r="Y2686" s="926"/>
      <c r="Z2686" s="926"/>
      <c r="AA2686" s="926"/>
      <c r="AB2686" s="926"/>
      <c r="AC2686" s="926"/>
      <c r="AD2686" s="926"/>
      <c r="AE2686" s="926"/>
    </row>
    <row r="2687" spans="1:31" ht="15" hidden="1" customHeight="1" thickBot="1" x14ac:dyDescent="0.25">
      <c r="A2687" s="1032" t="str">
        <f t="shared" si="242"/>
        <v>Insert Room Name First</v>
      </c>
      <c r="B2687" s="938"/>
      <c r="C2687" s="891"/>
      <c r="D2687" s="891"/>
      <c r="E2687" s="984">
        <f t="shared" si="240"/>
        <v>0</v>
      </c>
      <c r="F2687" s="890">
        <f>IF(A2687="Insert Room Name First",0,ROUND(E2687/VLOOKUP(A2687,'Teaching Areas'!$A$2:$B$15,2,FALSE),0))</f>
        <v>0</v>
      </c>
      <c r="G2687" s="891"/>
      <c r="H2687" s="890" t="str">
        <f t="shared" si="241"/>
        <v/>
      </c>
      <c r="I2687" s="983"/>
      <c r="J2687" s="923"/>
      <c r="K2687" s="922"/>
      <c r="L2687" s="922"/>
      <c r="M2687" s="922"/>
      <c r="N2687" s="924"/>
      <c r="O2687" s="926"/>
      <c r="P2687" s="926"/>
      <c r="Q2687" s="926"/>
      <c r="R2687" s="926"/>
      <c r="S2687" s="926"/>
      <c r="T2687" s="926"/>
      <c r="U2687" s="926"/>
      <c r="V2687" s="926"/>
      <c r="W2687" s="926"/>
      <c r="X2687" s="926"/>
      <c r="Y2687" s="926"/>
      <c r="Z2687" s="926"/>
      <c r="AA2687" s="926"/>
      <c r="AB2687" s="926"/>
      <c r="AC2687" s="926"/>
      <c r="AD2687" s="926"/>
      <c r="AE2687" s="926"/>
    </row>
    <row r="2688" spans="1:31" ht="15" hidden="1" customHeight="1" thickBot="1" x14ac:dyDescent="0.25">
      <c r="A2688" s="1032" t="str">
        <f t="shared" si="242"/>
        <v>Insert Room Name First</v>
      </c>
      <c r="B2688" s="938"/>
      <c r="C2688" s="891"/>
      <c r="D2688" s="891"/>
      <c r="E2688" s="984">
        <f t="shared" si="240"/>
        <v>0</v>
      </c>
      <c r="F2688" s="890">
        <f>IF(A2688="Insert Room Name First",0,ROUND(E2688/VLOOKUP(A2688,'Teaching Areas'!$A$2:$B$15,2,FALSE),0))</f>
        <v>0</v>
      </c>
      <c r="G2688" s="891"/>
      <c r="H2688" s="890" t="str">
        <f t="shared" si="241"/>
        <v/>
      </c>
      <c r="I2688" s="983"/>
      <c r="J2688" s="923"/>
      <c r="K2688" s="922"/>
      <c r="L2688" s="922"/>
      <c r="M2688" s="922"/>
      <c r="N2688" s="924"/>
      <c r="O2688" s="926"/>
      <c r="P2688" s="926"/>
      <c r="Q2688" s="926"/>
      <c r="R2688" s="926"/>
      <c r="S2688" s="926"/>
      <c r="T2688" s="926"/>
      <c r="U2688" s="926"/>
      <c r="V2688" s="926"/>
      <c r="W2688" s="926"/>
      <c r="X2688" s="926"/>
      <c r="Y2688" s="926"/>
      <c r="Z2688" s="926"/>
      <c r="AA2688" s="926"/>
      <c r="AB2688" s="926"/>
      <c r="AC2688" s="926"/>
      <c r="AD2688" s="926"/>
      <c r="AE2688" s="926"/>
    </row>
    <row r="2689" spans="1:31" ht="15" hidden="1" customHeight="1" thickBot="1" x14ac:dyDescent="0.25">
      <c r="A2689" s="1032" t="str">
        <f t="shared" si="242"/>
        <v>Insert Room Name First</v>
      </c>
      <c r="B2689" s="938"/>
      <c r="C2689" s="891"/>
      <c r="D2689" s="891"/>
      <c r="E2689" s="984">
        <f t="shared" si="240"/>
        <v>0</v>
      </c>
      <c r="F2689" s="890">
        <f>IF(A2689="Insert Room Name First",0,ROUND(E2689/VLOOKUP(A2689,'Teaching Areas'!$A$2:$B$15,2,FALSE),0))</f>
        <v>0</v>
      </c>
      <c r="G2689" s="891"/>
      <c r="H2689" s="890" t="str">
        <f t="shared" si="241"/>
        <v/>
      </c>
      <c r="I2689" s="983"/>
      <c r="J2689" s="923"/>
      <c r="K2689" s="922"/>
      <c r="L2689" s="922"/>
      <c r="M2689" s="922"/>
      <c r="N2689" s="924"/>
      <c r="O2689" s="926"/>
      <c r="P2689" s="926"/>
      <c r="Q2689" s="926"/>
      <c r="R2689" s="926"/>
      <c r="S2689" s="926"/>
      <c r="T2689" s="926"/>
      <c r="U2689" s="926"/>
      <c r="V2689" s="926"/>
      <c r="W2689" s="926"/>
      <c r="X2689" s="926"/>
      <c r="Y2689" s="926"/>
      <c r="Z2689" s="926"/>
      <c r="AA2689" s="926"/>
      <c r="AB2689" s="926"/>
      <c r="AC2689" s="926"/>
      <c r="AD2689" s="926"/>
      <c r="AE2689" s="926"/>
    </row>
    <row r="2690" spans="1:31" ht="15" hidden="1" customHeight="1" thickBot="1" x14ac:dyDescent="0.25">
      <c r="A2690" s="1032" t="str">
        <f t="shared" si="242"/>
        <v>Insert Room Name First</v>
      </c>
      <c r="B2690" s="938"/>
      <c r="C2690" s="891"/>
      <c r="D2690" s="891"/>
      <c r="E2690" s="984">
        <f t="shared" si="240"/>
        <v>0</v>
      </c>
      <c r="F2690" s="890">
        <f>IF(A2690="Insert Room Name First",0,ROUND(E2690/VLOOKUP(A2690,'Teaching Areas'!$A$2:$B$15,2,FALSE),0))</f>
        <v>0</v>
      </c>
      <c r="G2690" s="891"/>
      <c r="H2690" s="890" t="str">
        <f t="shared" si="241"/>
        <v/>
      </c>
      <c r="I2690" s="983"/>
      <c r="J2690" s="923"/>
      <c r="K2690" s="922"/>
      <c r="L2690" s="922"/>
      <c r="M2690" s="922"/>
      <c r="N2690" s="924"/>
      <c r="O2690" s="926"/>
      <c r="P2690" s="926"/>
      <c r="Q2690" s="926"/>
      <c r="R2690" s="926"/>
      <c r="S2690" s="926"/>
      <c r="T2690" s="926"/>
      <c r="U2690" s="926"/>
      <c r="V2690" s="926"/>
      <c r="W2690" s="926"/>
      <c r="X2690" s="926"/>
      <c r="Y2690" s="926"/>
      <c r="Z2690" s="926"/>
      <c r="AA2690" s="926"/>
      <c r="AB2690" s="926"/>
      <c r="AC2690" s="926"/>
      <c r="AD2690" s="926"/>
      <c r="AE2690" s="926"/>
    </row>
    <row r="2691" spans="1:31" ht="15" hidden="1" customHeight="1" thickBot="1" x14ac:dyDescent="0.25">
      <c r="A2691" s="1032" t="str">
        <f t="shared" si="242"/>
        <v>Insert Room Name First</v>
      </c>
      <c r="B2691" s="938"/>
      <c r="C2691" s="891"/>
      <c r="D2691" s="891"/>
      <c r="E2691" s="984">
        <f t="shared" si="240"/>
        <v>0</v>
      </c>
      <c r="F2691" s="890">
        <f>IF(A2691="Insert Room Name First",0,ROUND(E2691/VLOOKUP(A2691,'Teaching Areas'!$A$2:$B$15,2,FALSE),0))</f>
        <v>0</v>
      </c>
      <c r="G2691" s="891"/>
      <c r="H2691" s="890" t="str">
        <f t="shared" si="241"/>
        <v/>
      </c>
      <c r="I2691" s="983"/>
      <c r="J2691" s="923"/>
      <c r="K2691" s="922"/>
      <c r="L2691" s="922"/>
      <c r="M2691" s="922"/>
      <c r="N2691" s="924"/>
      <c r="O2691" s="926"/>
      <c r="P2691" s="926"/>
      <c r="Q2691" s="926"/>
      <c r="R2691" s="926"/>
      <c r="S2691" s="926"/>
      <c r="T2691" s="926"/>
      <c r="U2691" s="926"/>
      <c r="V2691" s="926"/>
      <c r="W2691" s="926"/>
      <c r="X2691" s="926"/>
      <c r="Y2691" s="926"/>
      <c r="Z2691" s="926"/>
      <c r="AA2691" s="926"/>
      <c r="AB2691" s="926"/>
      <c r="AC2691" s="926"/>
      <c r="AD2691" s="926"/>
      <c r="AE2691" s="926"/>
    </row>
    <row r="2692" spans="1:31" ht="15" hidden="1" customHeight="1" thickBot="1" x14ac:dyDescent="0.25">
      <c r="A2692" s="1032" t="str">
        <f t="shared" si="242"/>
        <v>Insert Room Name First</v>
      </c>
      <c r="B2692" s="938"/>
      <c r="C2692" s="891"/>
      <c r="D2692" s="891"/>
      <c r="E2692" s="984">
        <f t="shared" si="240"/>
        <v>0</v>
      </c>
      <c r="F2692" s="890">
        <f>IF(A2692="Insert Room Name First",0,ROUND(E2692/VLOOKUP(A2692,'Teaching Areas'!$A$2:$B$15,2,FALSE),0))</f>
        <v>0</v>
      </c>
      <c r="G2692" s="891"/>
      <c r="H2692" s="890" t="str">
        <f t="shared" si="241"/>
        <v/>
      </c>
      <c r="I2692" s="983"/>
      <c r="J2692" s="923"/>
      <c r="K2692" s="922"/>
      <c r="L2692" s="922"/>
      <c r="M2692" s="922"/>
      <c r="N2692" s="924"/>
      <c r="O2692" s="926"/>
      <c r="P2692" s="926"/>
      <c r="Q2692" s="926"/>
      <c r="R2692" s="926"/>
      <c r="S2692" s="926"/>
      <c r="T2692" s="926"/>
      <c r="U2692" s="926"/>
      <c r="V2692" s="926"/>
      <c r="W2692" s="926"/>
      <c r="X2692" s="926"/>
      <c r="Y2692" s="926"/>
      <c r="Z2692" s="926"/>
      <c r="AA2692" s="926"/>
      <c r="AB2692" s="926"/>
      <c r="AC2692" s="926"/>
      <c r="AD2692" s="926"/>
      <c r="AE2692" s="926"/>
    </row>
    <row r="2693" spans="1:31" ht="15" hidden="1" customHeight="1" thickBot="1" x14ac:dyDescent="0.25">
      <c r="A2693" s="1032" t="str">
        <f t="shared" si="242"/>
        <v>Insert Room Name First</v>
      </c>
      <c r="B2693" s="938"/>
      <c r="C2693" s="891"/>
      <c r="D2693" s="891"/>
      <c r="E2693" s="984">
        <f t="shared" si="240"/>
        <v>0</v>
      </c>
      <c r="F2693" s="890">
        <f>IF(A2693="Insert Room Name First",0,ROUND(E2693/VLOOKUP(A2693,'Teaching Areas'!$A$2:$B$15,2,FALSE),0))</f>
        <v>0</v>
      </c>
      <c r="G2693" s="891"/>
      <c r="H2693" s="890" t="str">
        <f t="shared" si="241"/>
        <v/>
      </c>
      <c r="I2693" s="983"/>
      <c r="J2693" s="923"/>
      <c r="K2693" s="922"/>
      <c r="L2693" s="922"/>
      <c r="M2693" s="922"/>
      <c r="N2693" s="924"/>
      <c r="O2693" s="926"/>
      <c r="P2693" s="926"/>
      <c r="Q2693" s="926"/>
      <c r="R2693" s="926"/>
      <c r="S2693" s="926"/>
      <c r="T2693" s="926"/>
      <c r="U2693" s="926"/>
      <c r="V2693" s="926"/>
      <c r="W2693" s="926"/>
      <c r="X2693" s="926"/>
      <c r="Y2693" s="926"/>
      <c r="Z2693" s="926"/>
      <c r="AA2693" s="926"/>
      <c r="AB2693" s="926"/>
      <c r="AC2693" s="926"/>
      <c r="AD2693" s="926"/>
      <c r="AE2693" s="926"/>
    </row>
    <row r="2694" spans="1:31" ht="15" hidden="1" customHeight="1" thickBot="1" x14ac:dyDescent="0.25">
      <c r="A2694" s="1032" t="str">
        <f t="shared" si="242"/>
        <v>Insert Room Name First</v>
      </c>
      <c r="B2694" s="938"/>
      <c r="C2694" s="891"/>
      <c r="D2694" s="891"/>
      <c r="E2694" s="984">
        <f t="shared" si="240"/>
        <v>0</v>
      </c>
      <c r="F2694" s="890">
        <f>IF(A2694="Insert Room Name First",0,ROUND(E2694/VLOOKUP(A2694,'Teaching Areas'!$A$2:$B$15,2,FALSE),0))</f>
        <v>0</v>
      </c>
      <c r="G2694" s="891"/>
      <c r="H2694" s="890" t="str">
        <f t="shared" si="241"/>
        <v/>
      </c>
      <c r="I2694" s="983"/>
      <c r="J2694" s="923"/>
      <c r="K2694" s="922"/>
      <c r="L2694" s="922"/>
      <c r="M2694" s="922"/>
      <c r="N2694" s="924"/>
      <c r="O2694" s="926"/>
      <c r="P2694" s="926"/>
      <c r="Q2694" s="926"/>
      <c r="R2694" s="926"/>
      <c r="S2694" s="926"/>
      <c r="T2694" s="926"/>
      <c r="U2694" s="926"/>
      <c r="V2694" s="926"/>
      <c r="W2694" s="926"/>
      <c r="X2694" s="926"/>
      <c r="Y2694" s="926"/>
      <c r="Z2694" s="926"/>
      <c r="AA2694" s="926"/>
      <c r="AB2694" s="926"/>
      <c r="AC2694" s="926"/>
      <c r="AD2694" s="926"/>
      <c r="AE2694" s="926"/>
    </row>
    <row r="2695" spans="1:31" ht="15" hidden="1" customHeight="1" thickBot="1" x14ac:dyDescent="0.25">
      <c r="A2695" s="1032" t="str">
        <f t="shared" si="242"/>
        <v>Insert Room Name First</v>
      </c>
      <c r="B2695" s="939"/>
      <c r="C2695" s="891"/>
      <c r="D2695" s="891"/>
      <c r="E2695" s="984">
        <f t="shared" si="240"/>
        <v>0</v>
      </c>
      <c r="F2695" s="890">
        <f>IF(A2695="Insert Room Name First",0,ROUND(E2695/VLOOKUP(A2695,'Teaching Areas'!$A$2:$B$15,2,FALSE),0))</f>
        <v>0</v>
      </c>
      <c r="G2695" s="892"/>
      <c r="H2695" s="890" t="str">
        <f t="shared" si="241"/>
        <v/>
      </c>
      <c r="I2695" s="985"/>
      <c r="J2695" s="923"/>
      <c r="K2695" s="922"/>
      <c r="L2695" s="922"/>
      <c r="M2695" s="922"/>
      <c r="N2695" s="924"/>
      <c r="O2695" s="926"/>
      <c r="P2695" s="926"/>
      <c r="Q2695" s="926"/>
      <c r="R2695" s="926"/>
      <c r="S2695" s="926"/>
      <c r="T2695" s="926"/>
      <c r="U2695" s="926"/>
      <c r="V2695" s="926"/>
      <c r="W2695" s="926"/>
      <c r="X2695" s="926"/>
      <c r="Y2695" s="926"/>
      <c r="Z2695" s="926"/>
      <c r="AA2695" s="926"/>
      <c r="AB2695" s="926"/>
      <c r="AC2695" s="926"/>
      <c r="AD2695" s="926"/>
      <c r="AE2695" s="926"/>
    </row>
    <row r="2696" spans="1:31" ht="15" hidden="1" customHeight="1" thickBot="1" x14ac:dyDescent="0.25">
      <c r="A2696" s="1032" t="str">
        <f t="shared" si="242"/>
        <v>Insert Room Name First</v>
      </c>
      <c r="B2696" s="939"/>
      <c r="C2696" s="891"/>
      <c r="D2696" s="891"/>
      <c r="E2696" s="984">
        <f t="shared" si="240"/>
        <v>0</v>
      </c>
      <c r="F2696" s="890">
        <f>IF(A2696="Insert Room Name First",0,ROUND(E2696/VLOOKUP(A2696,'Teaching Areas'!$A$2:$B$15,2,FALSE),0))</f>
        <v>0</v>
      </c>
      <c r="G2696" s="892"/>
      <c r="H2696" s="890" t="str">
        <f t="shared" si="241"/>
        <v/>
      </c>
      <c r="I2696" s="985"/>
      <c r="J2696" s="923"/>
      <c r="K2696" s="922"/>
      <c r="L2696" s="922"/>
      <c r="M2696" s="922"/>
      <c r="N2696" s="924"/>
      <c r="O2696" s="926"/>
      <c r="P2696" s="926"/>
      <c r="Q2696" s="926"/>
      <c r="R2696" s="926"/>
      <c r="S2696" s="926"/>
      <c r="T2696" s="926"/>
      <c r="U2696" s="926"/>
      <c r="V2696" s="926"/>
      <c r="W2696" s="926"/>
      <c r="X2696" s="926"/>
      <c r="Y2696" s="926"/>
      <c r="Z2696" s="926"/>
      <c r="AA2696" s="926"/>
      <c r="AB2696" s="926"/>
      <c r="AC2696" s="926"/>
      <c r="AD2696" s="926"/>
      <c r="AE2696" s="926"/>
    </row>
    <row r="2697" spans="1:31" ht="15" hidden="1" customHeight="1" thickBot="1" x14ac:dyDescent="0.25">
      <c r="A2697" s="1032" t="str">
        <f t="shared" si="242"/>
        <v>Insert Room Name First</v>
      </c>
      <c r="B2697" s="938"/>
      <c r="C2697" s="891"/>
      <c r="D2697" s="891"/>
      <c r="E2697" s="984">
        <f t="shared" si="240"/>
        <v>0</v>
      </c>
      <c r="F2697" s="890">
        <f>IF(A2697="Insert Room Name First",0,ROUND(E2697/VLOOKUP(A2697,'Teaching Areas'!$A$2:$B$15,2,FALSE),0))</f>
        <v>0</v>
      </c>
      <c r="G2697" s="891"/>
      <c r="H2697" s="890" t="str">
        <f t="shared" si="241"/>
        <v/>
      </c>
      <c r="I2697" s="983"/>
      <c r="J2697" s="923"/>
      <c r="K2697" s="922"/>
      <c r="L2697" s="922"/>
      <c r="M2697" s="922"/>
      <c r="N2697" s="924"/>
      <c r="O2697" s="926"/>
      <c r="P2697" s="926"/>
      <c r="Q2697" s="926"/>
      <c r="R2697" s="926"/>
      <c r="S2697" s="926"/>
      <c r="T2697" s="926"/>
      <c r="U2697" s="926"/>
      <c r="V2697" s="926"/>
      <c r="W2697" s="926"/>
      <c r="X2697" s="926"/>
      <c r="Y2697" s="926"/>
      <c r="Z2697" s="926"/>
      <c r="AA2697" s="926"/>
      <c r="AB2697" s="926"/>
      <c r="AC2697" s="926"/>
      <c r="AD2697" s="926"/>
      <c r="AE2697" s="926"/>
    </row>
    <row r="2698" spans="1:31" ht="15" hidden="1" customHeight="1" thickBot="1" x14ac:dyDescent="0.25">
      <c r="A2698" s="1032" t="str">
        <f t="shared" si="242"/>
        <v>Insert Room Name First</v>
      </c>
      <c r="B2698" s="938"/>
      <c r="C2698" s="891"/>
      <c r="D2698" s="891"/>
      <c r="E2698" s="984">
        <f t="shared" si="240"/>
        <v>0</v>
      </c>
      <c r="F2698" s="890">
        <f>IF(A2698="Insert Room Name First",0,ROUND(E2698/VLOOKUP(A2698,'Teaching Areas'!$A$2:$B$15,2,FALSE),0))</f>
        <v>0</v>
      </c>
      <c r="G2698" s="891"/>
      <c r="H2698" s="890" t="str">
        <f t="shared" si="241"/>
        <v/>
      </c>
      <c r="I2698" s="983"/>
      <c r="J2698" s="923"/>
      <c r="K2698" s="922"/>
      <c r="L2698" s="922"/>
      <c r="M2698" s="922"/>
      <c r="N2698" s="924"/>
      <c r="O2698" s="926"/>
      <c r="P2698" s="926"/>
      <c r="Q2698" s="926"/>
      <c r="R2698" s="926"/>
      <c r="S2698" s="926"/>
      <c r="T2698" s="926"/>
      <c r="U2698" s="926"/>
      <c r="V2698" s="926"/>
      <c r="W2698" s="926"/>
      <c r="X2698" s="926"/>
      <c r="Y2698" s="926"/>
      <c r="Z2698" s="926"/>
      <c r="AA2698" s="926"/>
      <c r="AB2698" s="926"/>
      <c r="AC2698" s="926"/>
      <c r="AD2698" s="926"/>
      <c r="AE2698" s="926"/>
    </row>
    <row r="2699" spans="1:31" ht="15" hidden="1" customHeight="1" thickBot="1" x14ac:dyDescent="0.25">
      <c r="A2699" s="1032" t="str">
        <f t="shared" si="242"/>
        <v>Insert Room Name First</v>
      </c>
      <c r="B2699" s="938"/>
      <c r="C2699" s="891"/>
      <c r="D2699" s="891"/>
      <c r="E2699" s="984">
        <f t="shared" si="240"/>
        <v>0</v>
      </c>
      <c r="F2699" s="890">
        <f>IF(A2699="Insert Room Name First",0,ROUND(E2699/VLOOKUP(A2699,'Teaching Areas'!$A$2:$B$15,2,FALSE),0))</f>
        <v>0</v>
      </c>
      <c r="G2699" s="891"/>
      <c r="H2699" s="890" t="str">
        <f t="shared" si="241"/>
        <v/>
      </c>
      <c r="I2699" s="983"/>
      <c r="J2699" s="923"/>
      <c r="K2699" s="922"/>
      <c r="L2699" s="922"/>
      <c r="M2699" s="922"/>
      <c r="N2699" s="924"/>
      <c r="O2699" s="926"/>
      <c r="P2699" s="926"/>
      <c r="Q2699" s="926"/>
      <c r="R2699" s="926"/>
      <c r="S2699" s="926"/>
      <c r="T2699" s="926"/>
      <c r="U2699" s="926"/>
      <c r="V2699" s="926"/>
      <c r="W2699" s="926"/>
      <c r="X2699" s="926"/>
      <c r="Y2699" s="926"/>
      <c r="Z2699" s="926"/>
      <c r="AA2699" s="926"/>
      <c r="AB2699" s="926"/>
      <c r="AC2699" s="926"/>
      <c r="AD2699" s="926"/>
      <c r="AE2699" s="926"/>
    </row>
    <row r="2700" spans="1:31" ht="15" hidden="1" customHeight="1" thickBot="1" x14ac:dyDescent="0.25">
      <c r="A2700" s="1032" t="str">
        <f t="shared" si="242"/>
        <v>Insert Room Name First</v>
      </c>
      <c r="B2700" s="938"/>
      <c r="C2700" s="891"/>
      <c r="D2700" s="891"/>
      <c r="E2700" s="984">
        <f t="shared" si="240"/>
        <v>0</v>
      </c>
      <c r="F2700" s="890">
        <f>IF(A2700="Insert Room Name First",0,ROUND(E2700/VLOOKUP(A2700,'Teaching Areas'!$A$2:$B$15,2,FALSE),0))</f>
        <v>0</v>
      </c>
      <c r="G2700" s="891"/>
      <c r="H2700" s="890" t="str">
        <f t="shared" si="241"/>
        <v/>
      </c>
      <c r="I2700" s="983"/>
      <c r="J2700" s="923"/>
      <c r="K2700" s="922"/>
      <c r="L2700" s="922"/>
      <c r="M2700" s="922"/>
      <c r="N2700" s="924"/>
      <c r="O2700" s="926"/>
      <c r="P2700" s="926"/>
      <c r="Q2700" s="926"/>
      <c r="R2700" s="926"/>
      <c r="S2700" s="926"/>
      <c r="T2700" s="926"/>
      <c r="U2700" s="926"/>
      <c r="V2700" s="926"/>
      <c r="W2700" s="926"/>
      <c r="X2700" s="926"/>
      <c r="Y2700" s="926"/>
      <c r="Z2700" s="926"/>
      <c r="AA2700" s="926"/>
      <c r="AB2700" s="926"/>
      <c r="AC2700" s="926"/>
      <c r="AD2700" s="926"/>
      <c r="AE2700" s="926"/>
    </row>
    <row r="2701" spans="1:31" ht="15" hidden="1" customHeight="1" thickBot="1" x14ac:dyDescent="0.25">
      <c r="A2701" s="1032" t="str">
        <f t="shared" si="242"/>
        <v>Insert Room Name First</v>
      </c>
      <c r="B2701" s="938"/>
      <c r="C2701" s="891"/>
      <c r="D2701" s="891"/>
      <c r="E2701" s="984">
        <f t="shared" si="240"/>
        <v>0</v>
      </c>
      <c r="F2701" s="890">
        <f>IF(A2701="Insert Room Name First",0,ROUND(E2701/VLOOKUP(A2701,'Teaching Areas'!$A$2:$B$15,2,FALSE),0))</f>
        <v>0</v>
      </c>
      <c r="G2701" s="891"/>
      <c r="H2701" s="890" t="str">
        <f t="shared" si="241"/>
        <v/>
      </c>
      <c r="I2701" s="983"/>
      <c r="J2701" s="923"/>
      <c r="K2701" s="922"/>
      <c r="L2701" s="922"/>
      <c r="M2701" s="922"/>
      <c r="N2701" s="924"/>
      <c r="O2701" s="926"/>
      <c r="P2701" s="926"/>
      <c r="Q2701" s="926"/>
      <c r="R2701" s="926"/>
      <c r="S2701" s="926"/>
      <c r="T2701" s="926"/>
      <c r="U2701" s="926"/>
      <c r="V2701" s="926"/>
      <c r="W2701" s="926"/>
      <c r="X2701" s="926"/>
      <c r="Y2701" s="926"/>
      <c r="Z2701" s="926"/>
      <c r="AA2701" s="926"/>
      <c r="AB2701" s="926"/>
      <c r="AC2701" s="926"/>
      <c r="AD2701" s="926"/>
      <c r="AE2701" s="926"/>
    </row>
    <row r="2702" spans="1:31" ht="15" hidden="1" customHeight="1" thickBot="1" x14ac:dyDescent="0.25">
      <c r="A2702" s="1032" t="str">
        <f t="shared" si="242"/>
        <v>Insert Room Name First</v>
      </c>
      <c r="B2702" s="938"/>
      <c r="C2702" s="891"/>
      <c r="D2702" s="891"/>
      <c r="E2702" s="984">
        <f t="shared" si="240"/>
        <v>0</v>
      </c>
      <c r="F2702" s="890">
        <f>IF(A2702="Insert Room Name First",0,ROUND(E2702/VLOOKUP(A2702,'Teaching Areas'!$A$2:$B$15,2,FALSE),0))</f>
        <v>0</v>
      </c>
      <c r="G2702" s="891"/>
      <c r="H2702" s="890" t="str">
        <f t="shared" si="241"/>
        <v/>
      </c>
      <c r="I2702" s="983"/>
      <c r="J2702" s="923"/>
      <c r="K2702" s="922"/>
      <c r="L2702" s="922"/>
      <c r="M2702" s="922"/>
      <c r="N2702" s="924"/>
      <c r="O2702" s="926"/>
      <c r="P2702" s="926"/>
      <c r="Q2702" s="926"/>
      <c r="R2702" s="926"/>
      <c r="S2702" s="926"/>
      <c r="T2702" s="926"/>
      <c r="U2702" s="926"/>
      <c r="V2702" s="926"/>
      <c r="W2702" s="926"/>
      <c r="X2702" s="926"/>
      <c r="Y2702" s="926"/>
      <c r="Z2702" s="926"/>
      <c r="AA2702" s="926"/>
      <c r="AB2702" s="926"/>
      <c r="AC2702" s="926"/>
      <c r="AD2702" s="926"/>
      <c r="AE2702" s="926"/>
    </row>
    <row r="2703" spans="1:31" ht="15" hidden="1" customHeight="1" thickBot="1" x14ac:dyDescent="0.25">
      <c r="A2703" s="1032" t="str">
        <f t="shared" si="242"/>
        <v>Insert Room Name First</v>
      </c>
      <c r="B2703" s="938"/>
      <c r="C2703" s="891"/>
      <c r="D2703" s="891"/>
      <c r="E2703" s="984">
        <f t="shared" si="240"/>
        <v>0</v>
      </c>
      <c r="F2703" s="890">
        <f>IF(A2703="Insert Room Name First",0,ROUND(E2703/VLOOKUP(A2703,'Teaching Areas'!$A$2:$B$15,2,FALSE),0))</f>
        <v>0</v>
      </c>
      <c r="G2703" s="891"/>
      <c r="H2703" s="890" t="str">
        <f t="shared" si="241"/>
        <v/>
      </c>
      <c r="I2703" s="983"/>
      <c r="J2703" s="923"/>
      <c r="K2703" s="922"/>
      <c r="L2703" s="922"/>
      <c r="M2703" s="922"/>
      <c r="N2703" s="924"/>
      <c r="O2703" s="926"/>
      <c r="P2703" s="926"/>
      <c r="Q2703" s="926"/>
      <c r="R2703" s="926"/>
      <c r="S2703" s="926"/>
      <c r="T2703" s="926"/>
      <c r="U2703" s="926"/>
      <c r="V2703" s="926"/>
      <c r="W2703" s="926"/>
      <c r="X2703" s="926"/>
      <c r="Y2703" s="926"/>
      <c r="Z2703" s="926"/>
      <c r="AA2703" s="926"/>
      <c r="AB2703" s="926"/>
      <c r="AC2703" s="926"/>
      <c r="AD2703" s="926"/>
      <c r="AE2703" s="926"/>
    </row>
    <row r="2704" spans="1:31" ht="15" hidden="1" customHeight="1" thickBot="1" x14ac:dyDescent="0.25">
      <c r="A2704" s="1032" t="str">
        <f t="shared" si="242"/>
        <v>Insert Room Name First</v>
      </c>
      <c r="B2704" s="938"/>
      <c r="C2704" s="891"/>
      <c r="D2704" s="891"/>
      <c r="E2704" s="984">
        <f t="shared" si="240"/>
        <v>0</v>
      </c>
      <c r="F2704" s="890">
        <f>IF(A2704="Insert Room Name First",0,ROUND(E2704/VLOOKUP(A2704,'Teaching Areas'!$A$2:$B$15,2,FALSE),0))</f>
        <v>0</v>
      </c>
      <c r="G2704" s="891"/>
      <c r="H2704" s="890" t="str">
        <f t="shared" si="241"/>
        <v/>
      </c>
      <c r="I2704" s="983"/>
      <c r="J2704" s="923"/>
      <c r="K2704" s="922"/>
      <c r="L2704" s="922"/>
      <c r="M2704" s="922"/>
      <c r="N2704" s="924"/>
      <c r="O2704" s="926"/>
      <c r="P2704" s="926"/>
      <c r="Q2704" s="926"/>
      <c r="R2704" s="926"/>
      <c r="S2704" s="926"/>
      <c r="T2704" s="926"/>
      <c r="U2704" s="926"/>
      <c r="V2704" s="926"/>
      <c r="W2704" s="926"/>
      <c r="X2704" s="926"/>
      <c r="Y2704" s="926"/>
      <c r="Z2704" s="926"/>
      <c r="AA2704" s="926"/>
      <c r="AB2704" s="926"/>
      <c r="AC2704" s="926"/>
      <c r="AD2704" s="926"/>
      <c r="AE2704" s="926"/>
    </row>
    <row r="2705" spans="1:31" ht="15" hidden="1" customHeight="1" thickBot="1" x14ac:dyDescent="0.25">
      <c r="A2705" s="1032" t="str">
        <f t="shared" si="242"/>
        <v>Insert Room Name First</v>
      </c>
      <c r="B2705" s="938"/>
      <c r="C2705" s="891"/>
      <c r="D2705" s="891"/>
      <c r="E2705" s="984">
        <f t="shared" si="240"/>
        <v>0</v>
      </c>
      <c r="F2705" s="890">
        <f>IF(A2705="Insert Room Name First",0,ROUND(E2705/VLOOKUP(A2705,'Teaching Areas'!$A$2:$B$15,2,FALSE),0))</f>
        <v>0</v>
      </c>
      <c r="G2705" s="891"/>
      <c r="H2705" s="890" t="str">
        <f t="shared" si="241"/>
        <v/>
      </c>
      <c r="I2705" s="983"/>
      <c r="J2705" s="923"/>
      <c r="K2705" s="922"/>
      <c r="L2705" s="922"/>
      <c r="M2705" s="922"/>
      <c r="N2705" s="924"/>
      <c r="O2705" s="926"/>
      <c r="P2705" s="926"/>
      <c r="Q2705" s="926"/>
      <c r="R2705" s="926"/>
      <c r="S2705" s="926"/>
      <c r="T2705" s="926"/>
      <c r="U2705" s="926"/>
      <c r="V2705" s="926"/>
      <c r="W2705" s="926"/>
      <c r="X2705" s="926"/>
      <c r="Y2705" s="926"/>
      <c r="Z2705" s="926"/>
      <c r="AA2705" s="926"/>
      <c r="AB2705" s="926"/>
      <c r="AC2705" s="926"/>
      <c r="AD2705" s="926"/>
      <c r="AE2705" s="926"/>
    </row>
    <row r="2706" spans="1:31" ht="15" hidden="1" customHeight="1" thickBot="1" x14ac:dyDescent="0.25">
      <c r="A2706" s="1032" t="str">
        <f t="shared" si="242"/>
        <v>Insert Room Name First</v>
      </c>
      <c r="B2706" s="938"/>
      <c r="C2706" s="891"/>
      <c r="D2706" s="891"/>
      <c r="E2706" s="984">
        <f t="shared" si="240"/>
        <v>0</v>
      </c>
      <c r="F2706" s="890">
        <f>IF(A2706="Insert Room Name First",0,ROUND(E2706/VLOOKUP(A2706,'Teaching Areas'!$A$2:$B$15,2,FALSE),0))</f>
        <v>0</v>
      </c>
      <c r="G2706" s="891"/>
      <c r="H2706" s="890" t="str">
        <f t="shared" si="241"/>
        <v/>
      </c>
      <c r="I2706" s="983"/>
      <c r="J2706" s="923"/>
      <c r="K2706" s="922"/>
      <c r="L2706" s="922"/>
      <c r="M2706" s="922"/>
      <c r="N2706" s="924"/>
      <c r="O2706" s="926"/>
      <c r="P2706" s="926"/>
      <c r="Q2706" s="926"/>
      <c r="R2706" s="926"/>
      <c r="S2706" s="926"/>
      <c r="T2706" s="926"/>
      <c r="U2706" s="926"/>
      <c r="V2706" s="926"/>
      <c r="W2706" s="926"/>
      <c r="X2706" s="926"/>
      <c r="Y2706" s="926"/>
      <c r="Z2706" s="926"/>
      <c r="AA2706" s="926"/>
      <c r="AB2706" s="926"/>
      <c r="AC2706" s="926"/>
      <c r="AD2706" s="926"/>
      <c r="AE2706" s="926"/>
    </row>
    <row r="2707" spans="1:31" ht="15" hidden="1" customHeight="1" thickBot="1" x14ac:dyDescent="0.25">
      <c r="A2707" s="1032" t="str">
        <f t="shared" si="242"/>
        <v>Insert Room Name First</v>
      </c>
      <c r="B2707" s="938"/>
      <c r="C2707" s="891"/>
      <c r="D2707" s="891"/>
      <c r="E2707" s="984">
        <f t="shared" si="240"/>
        <v>0</v>
      </c>
      <c r="F2707" s="890">
        <f>IF(A2707="Insert Room Name First",0,ROUND(E2707/VLOOKUP(A2707,'Teaching Areas'!$A$2:$B$15,2,FALSE),0))</f>
        <v>0</v>
      </c>
      <c r="G2707" s="891"/>
      <c r="H2707" s="890" t="str">
        <f t="shared" si="241"/>
        <v/>
      </c>
      <c r="I2707" s="983"/>
      <c r="J2707" s="923"/>
      <c r="K2707" s="922"/>
      <c r="L2707" s="922"/>
      <c r="M2707" s="922"/>
      <c r="N2707" s="924"/>
      <c r="O2707" s="926"/>
      <c r="P2707" s="926"/>
      <c r="Q2707" s="926"/>
      <c r="R2707" s="926"/>
      <c r="S2707" s="926"/>
      <c r="T2707" s="926"/>
      <c r="U2707" s="926"/>
      <c r="V2707" s="926"/>
      <c r="W2707" s="926"/>
      <c r="X2707" s="926"/>
      <c r="Y2707" s="926"/>
      <c r="Z2707" s="926"/>
      <c r="AA2707" s="926"/>
      <c r="AB2707" s="926"/>
      <c r="AC2707" s="926"/>
      <c r="AD2707" s="926"/>
      <c r="AE2707" s="926"/>
    </row>
    <row r="2708" spans="1:31" ht="15" hidden="1" customHeight="1" thickBot="1" x14ac:dyDescent="0.25">
      <c r="A2708" s="1032" t="str">
        <f t="shared" si="242"/>
        <v>Insert Room Name First</v>
      </c>
      <c r="B2708" s="938"/>
      <c r="C2708" s="891"/>
      <c r="D2708" s="891"/>
      <c r="E2708" s="984">
        <f t="shared" si="240"/>
        <v>0</v>
      </c>
      <c r="F2708" s="890">
        <f>IF(A2708="Insert Room Name First",0,ROUND(E2708/VLOOKUP(A2708,'Teaching Areas'!$A$2:$B$15,2,FALSE),0))</f>
        <v>0</v>
      </c>
      <c r="G2708" s="891"/>
      <c r="H2708" s="890" t="str">
        <f t="shared" si="241"/>
        <v/>
      </c>
      <c r="I2708" s="983"/>
      <c r="J2708" s="923"/>
      <c r="K2708" s="922"/>
      <c r="L2708" s="922"/>
      <c r="M2708" s="922"/>
      <c r="N2708" s="924"/>
      <c r="O2708" s="926"/>
      <c r="P2708" s="926"/>
      <c r="Q2708" s="926"/>
      <c r="R2708" s="926"/>
      <c r="S2708" s="926"/>
      <c r="T2708" s="926"/>
      <c r="U2708" s="926"/>
      <c r="V2708" s="926"/>
      <c r="W2708" s="926"/>
      <c r="X2708" s="926"/>
      <c r="Y2708" s="926"/>
      <c r="Z2708" s="926"/>
      <c r="AA2708" s="926"/>
      <c r="AB2708" s="926"/>
      <c r="AC2708" s="926"/>
      <c r="AD2708" s="926"/>
      <c r="AE2708" s="926"/>
    </row>
    <row r="2709" spans="1:31" ht="15" hidden="1" customHeight="1" thickBot="1" x14ac:dyDescent="0.25">
      <c r="A2709" s="1032" t="str">
        <f t="shared" si="242"/>
        <v>Insert Room Name First</v>
      </c>
      <c r="B2709" s="938"/>
      <c r="C2709" s="891"/>
      <c r="D2709" s="891"/>
      <c r="E2709" s="984">
        <f t="shared" si="240"/>
        <v>0</v>
      </c>
      <c r="F2709" s="890">
        <f>IF(A2709="Insert Room Name First",0,ROUND(E2709/VLOOKUP(A2709,'Teaching Areas'!$A$2:$B$15,2,FALSE),0))</f>
        <v>0</v>
      </c>
      <c r="G2709" s="891"/>
      <c r="H2709" s="890" t="str">
        <f t="shared" si="241"/>
        <v/>
      </c>
      <c r="I2709" s="983"/>
      <c r="J2709" s="923"/>
      <c r="K2709" s="922"/>
      <c r="L2709" s="922"/>
      <c r="M2709" s="922"/>
      <c r="N2709" s="924"/>
      <c r="O2709" s="926"/>
      <c r="P2709" s="926"/>
      <c r="Q2709" s="926"/>
      <c r="R2709" s="926"/>
      <c r="S2709" s="926"/>
      <c r="T2709" s="926"/>
      <c r="U2709" s="926"/>
      <c r="V2709" s="926"/>
      <c r="W2709" s="926"/>
      <c r="X2709" s="926"/>
      <c r="Y2709" s="926"/>
      <c r="Z2709" s="926"/>
      <c r="AA2709" s="926"/>
      <c r="AB2709" s="926"/>
      <c r="AC2709" s="926"/>
      <c r="AD2709" s="926"/>
      <c r="AE2709" s="926"/>
    </row>
    <row r="2710" spans="1:31" ht="15" hidden="1" customHeight="1" thickBot="1" x14ac:dyDescent="0.25">
      <c r="A2710" s="1032" t="str">
        <f t="shared" si="242"/>
        <v>Insert Room Name First</v>
      </c>
      <c r="B2710" s="938"/>
      <c r="C2710" s="891"/>
      <c r="D2710" s="891"/>
      <c r="E2710" s="984">
        <f t="shared" si="240"/>
        <v>0</v>
      </c>
      <c r="F2710" s="890">
        <f>IF(A2710="Insert Room Name First",0,ROUND(E2710/VLOOKUP(A2710,'Teaching Areas'!$A$2:$B$15,2,FALSE),0))</f>
        <v>0</v>
      </c>
      <c r="G2710" s="891"/>
      <c r="H2710" s="890" t="str">
        <f t="shared" si="241"/>
        <v/>
      </c>
      <c r="I2710" s="983"/>
      <c r="J2710" s="923"/>
      <c r="K2710" s="922"/>
      <c r="L2710" s="922"/>
      <c r="M2710" s="922"/>
      <c r="N2710" s="924"/>
      <c r="O2710" s="926"/>
      <c r="P2710" s="926"/>
      <c r="Q2710" s="926"/>
      <c r="R2710" s="926"/>
      <c r="S2710" s="926"/>
      <c r="T2710" s="926"/>
      <c r="U2710" s="926"/>
      <c r="V2710" s="926"/>
      <c r="W2710" s="926"/>
      <c r="X2710" s="926"/>
      <c r="Y2710" s="926"/>
      <c r="Z2710" s="926"/>
      <c r="AA2710" s="926"/>
      <c r="AB2710" s="926"/>
      <c r="AC2710" s="926"/>
      <c r="AD2710" s="926"/>
      <c r="AE2710" s="926"/>
    </row>
    <row r="2711" spans="1:31" ht="15" hidden="1" customHeight="1" thickBot="1" x14ac:dyDescent="0.25">
      <c r="A2711" s="1032" t="str">
        <f t="shared" si="242"/>
        <v>Insert Room Name First</v>
      </c>
      <c r="B2711" s="938"/>
      <c r="C2711" s="891"/>
      <c r="D2711" s="891"/>
      <c r="E2711" s="984">
        <f t="shared" si="240"/>
        <v>0</v>
      </c>
      <c r="F2711" s="890">
        <f>IF(A2711="Insert Room Name First",0,ROUND(E2711/VLOOKUP(A2711,'Teaching Areas'!$A$2:$B$15,2,FALSE),0))</f>
        <v>0</v>
      </c>
      <c r="G2711" s="891"/>
      <c r="H2711" s="890" t="str">
        <f t="shared" si="241"/>
        <v/>
      </c>
      <c r="I2711" s="983"/>
      <c r="J2711" s="923"/>
      <c r="K2711" s="922"/>
      <c r="L2711" s="922"/>
      <c r="M2711" s="922"/>
      <c r="N2711" s="924"/>
      <c r="O2711" s="926"/>
      <c r="P2711" s="926"/>
      <c r="Q2711" s="926"/>
      <c r="R2711" s="926"/>
      <c r="S2711" s="926"/>
      <c r="T2711" s="926"/>
      <c r="U2711" s="926"/>
      <c r="V2711" s="926"/>
      <c r="W2711" s="926"/>
      <c r="X2711" s="926"/>
      <c r="Y2711" s="926"/>
      <c r="Z2711" s="926"/>
      <c r="AA2711" s="926"/>
      <c r="AB2711" s="926"/>
      <c r="AC2711" s="926"/>
      <c r="AD2711" s="926"/>
      <c r="AE2711" s="926"/>
    </row>
    <row r="2712" spans="1:31" ht="15" hidden="1" customHeight="1" thickBot="1" x14ac:dyDescent="0.25">
      <c r="A2712" s="1032" t="str">
        <f t="shared" si="242"/>
        <v>Insert Room Name First</v>
      </c>
      <c r="B2712" s="938"/>
      <c r="C2712" s="891"/>
      <c r="D2712" s="891"/>
      <c r="E2712" s="984">
        <f t="shared" si="240"/>
        <v>0</v>
      </c>
      <c r="F2712" s="890">
        <f>IF(A2712="Insert Room Name First",0,ROUND(E2712/VLOOKUP(A2712,'Teaching Areas'!$A$2:$B$15,2,FALSE),0))</f>
        <v>0</v>
      </c>
      <c r="G2712" s="891"/>
      <c r="H2712" s="890" t="str">
        <f t="shared" si="241"/>
        <v/>
      </c>
      <c r="I2712" s="983"/>
      <c r="J2712" s="923"/>
      <c r="K2712" s="922"/>
      <c r="L2712" s="922"/>
      <c r="M2712" s="922"/>
      <c r="N2712" s="924"/>
      <c r="O2712" s="926"/>
      <c r="P2712" s="926"/>
      <c r="Q2712" s="926"/>
      <c r="R2712" s="926"/>
      <c r="S2712" s="926"/>
      <c r="T2712" s="926"/>
      <c r="U2712" s="926"/>
      <c r="V2712" s="926"/>
      <c r="W2712" s="926"/>
      <c r="X2712" s="926"/>
      <c r="Y2712" s="926"/>
      <c r="Z2712" s="926"/>
      <c r="AA2712" s="926"/>
      <c r="AB2712" s="926"/>
      <c r="AC2712" s="926"/>
      <c r="AD2712" s="926"/>
      <c r="AE2712" s="926"/>
    </row>
    <row r="2713" spans="1:31" ht="15" hidden="1" customHeight="1" thickBot="1" x14ac:dyDescent="0.25">
      <c r="A2713" s="1032" t="str">
        <f t="shared" si="242"/>
        <v>Insert Room Name First</v>
      </c>
      <c r="B2713" s="938"/>
      <c r="C2713" s="891"/>
      <c r="D2713" s="891"/>
      <c r="E2713" s="984">
        <f t="shared" si="240"/>
        <v>0</v>
      </c>
      <c r="F2713" s="890">
        <f>IF(A2713="Insert Room Name First",0,ROUND(E2713/VLOOKUP(A2713,'Teaching Areas'!$A$2:$B$15,2,FALSE),0))</f>
        <v>0</v>
      </c>
      <c r="G2713" s="891"/>
      <c r="H2713" s="890" t="str">
        <f t="shared" si="241"/>
        <v/>
      </c>
      <c r="I2713" s="983"/>
      <c r="J2713" s="923"/>
      <c r="K2713" s="922"/>
      <c r="L2713" s="922"/>
      <c r="M2713" s="922"/>
      <c r="N2713" s="924"/>
      <c r="O2713" s="926"/>
      <c r="P2713" s="926"/>
      <c r="Q2713" s="926"/>
      <c r="R2713" s="926"/>
      <c r="S2713" s="926"/>
      <c r="T2713" s="926"/>
      <c r="U2713" s="926"/>
      <c r="V2713" s="926"/>
      <c r="W2713" s="926"/>
      <c r="X2713" s="926"/>
      <c r="Y2713" s="926"/>
      <c r="Z2713" s="926"/>
      <c r="AA2713" s="926"/>
      <c r="AB2713" s="926"/>
      <c r="AC2713" s="926"/>
      <c r="AD2713" s="926"/>
      <c r="AE2713" s="926"/>
    </row>
    <row r="2714" spans="1:31" ht="15" hidden="1" customHeight="1" thickBot="1" x14ac:dyDescent="0.25">
      <c r="A2714" s="1032" t="str">
        <f t="shared" si="242"/>
        <v>Insert Room Name First</v>
      </c>
      <c r="B2714" s="938"/>
      <c r="C2714" s="891"/>
      <c r="D2714" s="891"/>
      <c r="E2714" s="984">
        <f t="shared" si="240"/>
        <v>0</v>
      </c>
      <c r="F2714" s="890">
        <f>IF(A2714="Insert Room Name First",0,ROUND(E2714/VLOOKUP(A2714,'Teaching Areas'!$A$2:$B$15,2,FALSE),0))</f>
        <v>0</v>
      </c>
      <c r="G2714" s="891"/>
      <c r="H2714" s="890" t="str">
        <f t="shared" si="241"/>
        <v/>
      </c>
      <c r="I2714" s="983"/>
      <c r="J2714" s="923"/>
      <c r="K2714" s="922"/>
      <c r="L2714" s="922"/>
      <c r="M2714" s="922"/>
      <c r="N2714" s="924"/>
      <c r="O2714" s="926"/>
      <c r="P2714" s="926"/>
      <c r="Q2714" s="926"/>
      <c r="R2714" s="926"/>
      <c r="S2714" s="926"/>
      <c r="T2714" s="926"/>
      <c r="U2714" s="926"/>
      <c r="V2714" s="926"/>
      <c r="W2714" s="926"/>
      <c r="X2714" s="926"/>
      <c r="Y2714" s="926"/>
      <c r="Z2714" s="926"/>
      <c r="AA2714" s="926"/>
      <c r="AB2714" s="926"/>
      <c r="AC2714" s="926"/>
      <c r="AD2714" s="926"/>
      <c r="AE2714" s="926"/>
    </row>
    <row r="2715" spans="1:31" ht="15" hidden="1" customHeight="1" thickBot="1" x14ac:dyDescent="0.25">
      <c r="A2715" s="1032" t="str">
        <f t="shared" si="242"/>
        <v>Insert Room Name First</v>
      </c>
      <c r="B2715" s="939"/>
      <c r="C2715" s="891"/>
      <c r="D2715" s="891"/>
      <c r="E2715" s="984">
        <f t="shared" si="240"/>
        <v>0</v>
      </c>
      <c r="F2715" s="890">
        <f>IF(A2715="Insert Room Name First",0,ROUND(E2715/VLOOKUP(A2715,'Teaching Areas'!$A$2:$B$15,2,FALSE),0))</f>
        <v>0</v>
      </c>
      <c r="G2715" s="892"/>
      <c r="H2715" s="890" t="str">
        <f t="shared" si="241"/>
        <v/>
      </c>
      <c r="I2715" s="985"/>
      <c r="J2715" s="923"/>
      <c r="K2715" s="922"/>
      <c r="L2715" s="922"/>
      <c r="M2715" s="922"/>
      <c r="N2715" s="924"/>
      <c r="O2715" s="926"/>
      <c r="P2715" s="926"/>
      <c r="Q2715" s="926"/>
      <c r="R2715" s="926"/>
      <c r="S2715" s="926"/>
      <c r="T2715" s="926"/>
      <c r="U2715" s="926"/>
      <c r="V2715" s="926"/>
      <c r="W2715" s="926"/>
      <c r="X2715" s="926"/>
      <c r="Y2715" s="926"/>
      <c r="Z2715" s="926"/>
      <c r="AA2715" s="926"/>
      <c r="AB2715" s="926"/>
      <c r="AC2715" s="926"/>
      <c r="AD2715" s="926"/>
      <c r="AE2715" s="926"/>
    </row>
    <row r="2716" spans="1:31" ht="15" hidden="1" customHeight="1" thickBot="1" x14ac:dyDescent="0.25">
      <c r="A2716" s="1032" t="str">
        <f t="shared" si="242"/>
        <v>Insert Room Name First</v>
      </c>
      <c r="B2716" s="939"/>
      <c r="C2716" s="891"/>
      <c r="D2716" s="891"/>
      <c r="E2716" s="984">
        <f t="shared" si="240"/>
        <v>0</v>
      </c>
      <c r="F2716" s="890">
        <f>IF(A2716="Insert Room Name First",0,ROUND(E2716/VLOOKUP(A2716,'Teaching Areas'!$A$2:$B$15,2,FALSE),0))</f>
        <v>0</v>
      </c>
      <c r="G2716" s="892"/>
      <c r="H2716" s="890" t="str">
        <f t="shared" si="241"/>
        <v/>
      </c>
      <c r="I2716" s="985"/>
      <c r="J2716" s="923"/>
      <c r="K2716" s="922"/>
      <c r="L2716" s="922"/>
      <c r="M2716" s="922"/>
      <c r="N2716" s="924"/>
      <c r="O2716" s="926"/>
      <c r="P2716" s="926"/>
      <c r="Q2716" s="926"/>
      <c r="R2716" s="926"/>
      <c r="S2716" s="926"/>
      <c r="T2716" s="926"/>
      <c r="U2716" s="926"/>
      <c r="V2716" s="926"/>
      <c r="W2716" s="926"/>
      <c r="X2716" s="926"/>
      <c r="Y2716" s="926"/>
      <c r="Z2716" s="926"/>
      <c r="AA2716" s="926"/>
      <c r="AB2716" s="926"/>
      <c r="AC2716" s="926"/>
      <c r="AD2716" s="926"/>
      <c r="AE2716" s="926"/>
    </row>
    <row r="2717" spans="1:31" ht="15" customHeight="1" thickBot="1" x14ac:dyDescent="0.25">
      <c r="A2717" s="1093" t="str">
        <f t="shared" si="242"/>
        <v>Insert Room Name First</v>
      </c>
      <c r="B2717" s="940"/>
      <c r="C2717" s="930"/>
      <c r="D2717" s="930"/>
      <c r="E2717" s="987">
        <f t="shared" si="240"/>
        <v>0</v>
      </c>
      <c r="F2717" s="890">
        <f>IF(A2717="Insert Room Name First",0,ROUND(E2717/VLOOKUP(A2717,'Teaching Areas'!$A$2:$B$15,2,FALSE),0))</f>
        <v>0</v>
      </c>
      <c r="G2717" s="930"/>
      <c r="H2717" s="890" t="str">
        <f t="shared" si="241"/>
        <v/>
      </c>
      <c r="I2717" s="986"/>
      <c r="J2717" s="931"/>
      <c r="K2717" s="935"/>
      <c r="L2717" s="935"/>
      <c r="M2717" s="935"/>
      <c r="N2717" s="936"/>
      <c r="O2717" s="926"/>
      <c r="P2717" s="926"/>
      <c r="Q2717" s="926"/>
      <c r="R2717" s="926"/>
      <c r="S2717" s="926"/>
      <c r="T2717" s="926"/>
      <c r="U2717" s="926"/>
      <c r="V2717" s="926"/>
      <c r="W2717" s="926"/>
      <c r="X2717" s="926"/>
      <c r="Y2717" s="926"/>
      <c r="Z2717" s="926"/>
      <c r="AA2717" s="926"/>
      <c r="AB2717" s="926"/>
      <c r="AC2717" s="926"/>
      <c r="AD2717" s="926"/>
      <c r="AE2717" s="926"/>
    </row>
    <row r="2718" spans="1:31" ht="18" customHeight="1" thickBot="1" x14ac:dyDescent="0.25">
      <c r="A2718" s="1094" t="s">
        <v>939</v>
      </c>
      <c r="B2718" s="1095">
        <f>COUNTA(B2618:B2717)</f>
        <v>0</v>
      </c>
      <c r="C2718" s="947"/>
      <c r="D2718" s="948" t="s">
        <v>4</v>
      </c>
      <c r="E2718" s="140">
        <f>SUM(E2618:E2717)</f>
        <v>0</v>
      </c>
      <c r="F2718" s="141">
        <f>SUM(F2618:F2717)</f>
        <v>0</v>
      </c>
      <c r="G2718" s="141">
        <f>SUM(G2618:G2717)</f>
        <v>0</v>
      </c>
      <c r="H2718" s="204">
        <f>SUM(H2618:H2717)</f>
        <v>0</v>
      </c>
      <c r="I2718" s="957" t="s">
        <v>838</v>
      </c>
      <c r="J2718" s="84">
        <f>IF(SUM(J2618:J2717)=0,0,AVERAGE(J2618:J2717))</f>
        <v>0</v>
      </c>
      <c r="K2718" s="85">
        <f t="shared" ref="K2718:N2718" si="243">IF(SUM(K2618:K2717)=0,0,AVERAGE(K2618:K2717))</f>
        <v>0</v>
      </c>
      <c r="L2718" s="85">
        <f t="shared" si="243"/>
        <v>0</v>
      </c>
      <c r="M2718" s="85">
        <f t="shared" si="243"/>
        <v>0</v>
      </c>
      <c r="N2718" s="86">
        <f t="shared" si="243"/>
        <v>0</v>
      </c>
      <c r="O2718" s="926"/>
      <c r="P2718" s="926"/>
      <c r="Q2718" s="926"/>
      <c r="R2718" s="926"/>
      <c r="S2718" s="926"/>
      <c r="T2718" s="926"/>
      <c r="U2718" s="926"/>
      <c r="V2718" s="926"/>
      <c r="W2718" s="926"/>
      <c r="X2718" s="926"/>
      <c r="Y2718" s="926"/>
      <c r="Z2718" s="926"/>
      <c r="AA2718" s="926"/>
      <c r="AB2718" s="926"/>
      <c r="AC2718" s="926"/>
      <c r="AD2718" s="926"/>
      <c r="AE2718" s="926"/>
    </row>
    <row r="2719" spans="1:31" ht="12" customHeight="1" thickBot="1" x14ac:dyDescent="0.25">
      <c r="A2719" s="941"/>
      <c r="B2719" s="932"/>
      <c r="C2719" s="932"/>
      <c r="D2719" s="932"/>
      <c r="E2719" s="932"/>
      <c r="F2719" s="932"/>
      <c r="G2719" s="932"/>
      <c r="H2719" s="932"/>
      <c r="I2719" s="932"/>
      <c r="J2719" s="926"/>
      <c r="K2719" s="926"/>
      <c r="L2719" s="926"/>
      <c r="M2719" s="926"/>
      <c r="N2719" s="934"/>
      <c r="O2719" s="926"/>
      <c r="P2719" s="926"/>
      <c r="Q2719" s="926"/>
      <c r="R2719" s="926"/>
      <c r="S2719" s="926"/>
      <c r="T2719" s="926"/>
      <c r="U2719" s="926"/>
      <c r="V2719" s="926"/>
      <c r="W2719" s="926"/>
      <c r="X2719" s="926"/>
      <c r="Y2719" s="926"/>
      <c r="Z2719" s="926"/>
      <c r="AA2719" s="926"/>
      <c r="AB2719" s="926"/>
      <c r="AC2719" s="926"/>
      <c r="AD2719" s="926"/>
      <c r="AE2719" s="926"/>
    </row>
    <row r="2720" spans="1:31" ht="24" customHeight="1" x14ac:dyDescent="0.2">
      <c r="A2720" s="933" t="s">
        <v>685</v>
      </c>
      <c r="B2720" s="1287" t="s">
        <v>934</v>
      </c>
      <c r="C2720" s="1287"/>
      <c r="D2720" s="1287"/>
      <c r="E2720" s="1287"/>
      <c r="F2720" s="1287"/>
      <c r="G2720" s="1287"/>
      <c r="H2720" s="1287"/>
      <c r="I2720" s="1287"/>
      <c r="J2720" s="1287"/>
      <c r="K2720" s="1287"/>
      <c r="L2720" s="1287"/>
      <c r="M2720" s="1288"/>
      <c r="N2720" s="1289"/>
      <c r="O2720" s="926"/>
      <c r="P2720" s="926"/>
      <c r="Q2720" s="926"/>
      <c r="R2720" s="926"/>
      <c r="S2720" s="926"/>
      <c r="T2720" s="926"/>
      <c r="U2720" s="926"/>
      <c r="V2720" s="926"/>
      <c r="W2720" s="926"/>
      <c r="X2720" s="926"/>
      <c r="Y2720" s="926"/>
      <c r="Z2720" s="926"/>
      <c r="AA2720" s="926"/>
      <c r="AB2720" s="926"/>
      <c r="AC2720" s="926"/>
      <c r="AD2720" s="926"/>
      <c r="AE2720" s="926"/>
    </row>
    <row r="2721" spans="1:31" ht="21" customHeight="1" x14ac:dyDescent="0.2">
      <c r="A2721" s="1290" t="s">
        <v>770</v>
      </c>
      <c r="B2721" s="953" t="s">
        <v>836</v>
      </c>
      <c r="C2721" s="929"/>
      <c r="D2721" s="929"/>
      <c r="E2721" s="1292" t="s">
        <v>837</v>
      </c>
      <c r="F2721" s="1292" t="s">
        <v>735</v>
      </c>
      <c r="G2721" s="1292" t="s">
        <v>926</v>
      </c>
      <c r="H2721" s="1292" t="s">
        <v>927</v>
      </c>
      <c r="I2721" s="929"/>
      <c r="J2721" s="1293" t="s">
        <v>756</v>
      </c>
      <c r="K2721" s="1293"/>
      <c r="L2721" s="1293"/>
      <c r="M2721" s="1294"/>
      <c r="N2721" s="1295"/>
      <c r="O2721" s="945"/>
      <c r="P2721" s="946"/>
      <c r="Q2721" s="926"/>
      <c r="R2721" s="926"/>
      <c r="S2721" s="926"/>
      <c r="T2721" s="926"/>
      <c r="U2721" s="926"/>
      <c r="V2721" s="926"/>
      <c r="W2721" s="926"/>
      <c r="X2721" s="926"/>
      <c r="Y2721" s="926"/>
      <c r="Z2721" s="926"/>
      <c r="AA2721" s="926"/>
      <c r="AB2721" s="926"/>
      <c r="AC2721" s="926"/>
      <c r="AD2721" s="926"/>
      <c r="AE2721" s="926"/>
    </row>
    <row r="2722" spans="1:31" ht="30" customHeight="1" thickBot="1" x14ac:dyDescent="0.25">
      <c r="A2722" s="1291"/>
      <c r="B2722" s="952" t="s">
        <v>835</v>
      </c>
      <c r="C2722" s="928" t="s">
        <v>737</v>
      </c>
      <c r="D2722" s="928" t="s">
        <v>738</v>
      </c>
      <c r="E2722" s="1280"/>
      <c r="F2722" s="1280"/>
      <c r="G2722" s="1280"/>
      <c r="H2722" s="1280"/>
      <c r="I2722" s="928" t="s">
        <v>736</v>
      </c>
      <c r="J2722" s="1013" t="s">
        <v>757</v>
      </c>
      <c r="K2722" s="1013" t="s">
        <v>758</v>
      </c>
      <c r="L2722" s="1013" t="s">
        <v>759</v>
      </c>
      <c r="M2722" s="1013" t="s">
        <v>760</v>
      </c>
      <c r="N2722" s="1014" t="s">
        <v>857</v>
      </c>
      <c r="O2722" s="945"/>
      <c r="P2722" s="946"/>
      <c r="Q2722" s="926"/>
      <c r="R2722" s="926"/>
      <c r="S2722" s="926"/>
      <c r="T2722" s="926"/>
      <c r="U2722" s="926"/>
      <c r="V2722" s="926"/>
      <c r="W2722" s="926"/>
      <c r="X2722" s="926"/>
      <c r="Y2722" s="926"/>
      <c r="Z2722" s="926"/>
      <c r="AA2722" s="926"/>
      <c r="AB2722" s="926"/>
      <c r="AC2722" s="926"/>
      <c r="AD2722" s="926"/>
      <c r="AE2722" s="926"/>
    </row>
    <row r="2723" spans="1:31" ht="15" customHeight="1" x14ac:dyDescent="0.2">
      <c r="A2723" s="943"/>
      <c r="B2723" s="937"/>
      <c r="C2723" s="893"/>
      <c r="D2723" s="893"/>
      <c r="E2723" s="890">
        <f>C2723*D2723</f>
        <v>0</v>
      </c>
      <c r="F2723" s="890">
        <f>IF(A2723=0,0,ROUND(E2723/VLOOKUP(A2723,'Teaching Areas'!$A$18:$B$86,2,FALSE),0))</f>
        <v>0</v>
      </c>
      <c r="G2723" s="893"/>
      <c r="H2723" s="890" t="str">
        <f>IF(F2723=0,"",G2723-F2723)</f>
        <v/>
      </c>
      <c r="I2723" s="982"/>
      <c r="J2723" s="922"/>
      <c r="K2723" s="922"/>
      <c r="L2723" s="922"/>
      <c r="M2723" s="922"/>
      <c r="N2723" s="924"/>
      <c r="O2723" s="1096" t="str">
        <f>IF(A2723=0,"",LEFT(A2723,FIND(" ",A2723)-1))</f>
        <v/>
      </c>
      <c r="P2723" s="926"/>
      <c r="Q2723" s="926"/>
      <c r="R2723" s="926"/>
      <c r="S2723" s="926"/>
      <c r="T2723" s="926"/>
      <c r="U2723" s="926"/>
      <c r="V2723" s="926"/>
      <c r="W2723" s="926"/>
      <c r="X2723" s="926"/>
      <c r="Y2723" s="926"/>
      <c r="Z2723" s="926"/>
      <c r="AA2723" s="926"/>
      <c r="AB2723" s="926"/>
      <c r="AC2723" s="926"/>
      <c r="AD2723" s="926"/>
      <c r="AE2723" s="926"/>
    </row>
    <row r="2724" spans="1:31" ht="15" customHeight="1" x14ac:dyDescent="0.2">
      <c r="A2724" s="943"/>
      <c r="B2724" s="938"/>
      <c r="C2724" s="891"/>
      <c r="D2724" s="891"/>
      <c r="E2724" s="984">
        <f t="shared" ref="E2724:E2822" si="244">C2724*D2724</f>
        <v>0</v>
      </c>
      <c r="F2724" s="890">
        <f>IF(A2724=0,0,ROUND(E2724/VLOOKUP(A2724,'Teaching Areas'!$A$18:$B$86,2,FALSE),0))</f>
        <v>0</v>
      </c>
      <c r="G2724" s="891"/>
      <c r="H2724" s="890" t="str">
        <f t="shared" ref="H2724:H2822" si="245">IF(F2724=0,"",G2724-F2724)</f>
        <v/>
      </c>
      <c r="I2724" s="983"/>
      <c r="J2724" s="923"/>
      <c r="K2724" s="922"/>
      <c r="L2724" s="922"/>
      <c r="M2724" s="922"/>
      <c r="N2724" s="924"/>
      <c r="O2724" s="1096" t="str">
        <f t="shared" ref="O2724:O2787" si="246">IF(A2724=0,"",LEFT(A2724,FIND(" ",A2724)-1))</f>
        <v/>
      </c>
      <c r="P2724" s="926"/>
      <c r="Q2724" s="926"/>
      <c r="R2724" s="926"/>
      <c r="S2724" s="926"/>
      <c r="T2724" s="926"/>
      <c r="U2724" s="926"/>
      <c r="V2724" s="926"/>
      <c r="W2724" s="926"/>
      <c r="X2724" s="926"/>
      <c r="Y2724" s="926"/>
      <c r="Z2724" s="926"/>
      <c r="AA2724" s="926"/>
      <c r="AB2724" s="926"/>
      <c r="AC2724" s="926"/>
      <c r="AD2724" s="926"/>
      <c r="AE2724" s="926"/>
    </row>
    <row r="2725" spans="1:31" ht="15" customHeight="1" x14ac:dyDescent="0.2">
      <c r="A2725" s="943"/>
      <c r="B2725" s="938"/>
      <c r="C2725" s="891"/>
      <c r="D2725" s="891"/>
      <c r="E2725" s="984">
        <f t="shared" si="244"/>
        <v>0</v>
      </c>
      <c r="F2725" s="890">
        <f>IF(A2725=0,0,ROUND(E2725/VLOOKUP(A2725,'Teaching Areas'!$A$18:$B$86,2,FALSE),0))</f>
        <v>0</v>
      </c>
      <c r="G2725" s="891"/>
      <c r="H2725" s="890" t="str">
        <f t="shared" si="245"/>
        <v/>
      </c>
      <c r="I2725" s="983"/>
      <c r="J2725" s="923"/>
      <c r="K2725" s="922"/>
      <c r="L2725" s="922"/>
      <c r="M2725" s="922"/>
      <c r="N2725" s="924"/>
      <c r="O2725" s="1096" t="str">
        <f t="shared" si="246"/>
        <v/>
      </c>
      <c r="P2725" s="926"/>
      <c r="Q2725" s="926"/>
      <c r="R2725" s="926"/>
      <c r="S2725" s="926"/>
      <c r="T2725" s="926"/>
      <c r="U2725" s="926"/>
      <c r="V2725" s="926"/>
      <c r="W2725" s="926"/>
      <c r="X2725" s="926"/>
      <c r="Y2725" s="926"/>
      <c r="Z2725" s="926"/>
      <c r="AA2725" s="926"/>
      <c r="AB2725" s="926"/>
      <c r="AC2725" s="926"/>
      <c r="AD2725" s="926"/>
      <c r="AE2725" s="926"/>
    </row>
    <row r="2726" spans="1:31" ht="15" customHeight="1" x14ac:dyDescent="0.2">
      <c r="A2726" s="943"/>
      <c r="B2726" s="938"/>
      <c r="C2726" s="891"/>
      <c r="D2726" s="891"/>
      <c r="E2726" s="984">
        <f t="shared" si="244"/>
        <v>0</v>
      </c>
      <c r="F2726" s="890">
        <f>IF(A2726=0,0,ROUND(E2726/VLOOKUP(A2726,'Teaching Areas'!$A$18:$B$86,2,FALSE),0))</f>
        <v>0</v>
      </c>
      <c r="G2726" s="891"/>
      <c r="H2726" s="890" t="str">
        <f t="shared" si="245"/>
        <v/>
      </c>
      <c r="I2726" s="983"/>
      <c r="J2726" s="923"/>
      <c r="K2726" s="922"/>
      <c r="L2726" s="922"/>
      <c r="M2726" s="922"/>
      <c r="N2726" s="924"/>
      <c r="O2726" s="1096" t="str">
        <f t="shared" si="246"/>
        <v/>
      </c>
      <c r="P2726" s="926"/>
      <c r="Q2726" s="926"/>
      <c r="R2726" s="926"/>
      <c r="S2726" s="926"/>
      <c r="T2726" s="926"/>
      <c r="U2726" s="926"/>
      <c r="V2726" s="926"/>
      <c r="W2726" s="926"/>
      <c r="X2726" s="926"/>
      <c r="Y2726" s="926"/>
      <c r="Z2726" s="926"/>
      <c r="AA2726" s="926"/>
      <c r="AB2726" s="926"/>
      <c r="AC2726" s="926"/>
      <c r="AD2726" s="926"/>
      <c r="AE2726" s="926"/>
    </row>
    <row r="2727" spans="1:31" ht="15" customHeight="1" x14ac:dyDescent="0.2">
      <c r="A2727" s="943"/>
      <c r="B2727" s="938"/>
      <c r="C2727" s="891"/>
      <c r="D2727" s="891"/>
      <c r="E2727" s="984">
        <f t="shared" si="244"/>
        <v>0</v>
      </c>
      <c r="F2727" s="890">
        <f>IF(A2727=0,0,ROUND(E2727/VLOOKUP(A2727,'Teaching Areas'!$A$18:$B$86,2,FALSE),0))</f>
        <v>0</v>
      </c>
      <c r="G2727" s="891"/>
      <c r="H2727" s="890" t="str">
        <f t="shared" si="245"/>
        <v/>
      </c>
      <c r="I2727" s="983"/>
      <c r="J2727" s="923"/>
      <c r="K2727" s="922"/>
      <c r="L2727" s="922"/>
      <c r="M2727" s="922"/>
      <c r="N2727" s="924"/>
      <c r="O2727" s="1096" t="str">
        <f t="shared" si="246"/>
        <v/>
      </c>
      <c r="P2727" s="926"/>
      <c r="Q2727" s="926"/>
      <c r="R2727" s="926"/>
      <c r="S2727" s="926"/>
      <c r="T2727" s="926"/>
      <c r="U2727" s="926"/>
      <c r="V2727" s="926"/>
      <c r="W2727" s="926"/>
      <c r="X2727" s="926"/>
      <c r="Y2727" s="926"/>
      <c r="Z2727" s="926"/>
      <c r="AA2727" s="926"/>
      <c r="AB2727" s="926"/>
      <c r="AC2727" s="926"/>
      <c r="AD2727" s="926"/>
      <c r="AE2727" s="926"/>
    </row>
    <row r="2728" spans="1:31" ht="15" customHeight="1" x14ac:dyDescent="0.2">
      <c r="A2728" s="943"/>
      <c r="B2728" s="938"/>
      <c r="C2728" s="891"/>
      <c r="D2728" s="891"/>
      <c r="E2728" s="984">
        <f t="shared" si="244"/>
        <v>0</v>
      </c>
      <c r="F2728" s="890">
        <f>IF(A2728=0,0,ROUND(E2728/VLOOKUP(A2728,'Teaching Areas'!$A$18:$B$86,2,FALSE),0))</f>
        <v>0</v>
      </c>
      <c r="G2728" s="891"/>
      <c r="H2728" s="890" t="str">
        <f t="shared" si="245"/>
        <v/>
      </c>
      <c r="I2728" s="983"/>
      <c r="J2728" s="923"/>
      <c r="K2728" s="922"/>
      <c r="L2728" s="922"/>
      <c r="M2728" s="922"/>
      <c r="N2728" s="924"/>
      <c r="O2728" s="1096" t="str">
        <f t="shared" si="246"/>
        <v/>
      </c>
      <c r="P2728" s="926"/>
      <c r="Q2728" s="926"/>
      <c r="R2728" s="926"/>
      <c r="S2728" s="926"/>
      <c r="T2728" s="926"/>
      <c r="U2728" s="926"/>
      <c r="V2728" s="926"/>
      <c r="W2728" s="926"/>
      <c r="X2728" s="926"/>
      <c r="Y2728" s="926"/>
      <c r="Z2728" s="926"/>
      <c r="AA2728" s="926"/>
      <c r="AB2728" s="926"/>
      <c r="AC2728" s="926"/>
      <c r="AD2728" s="926"/>
      <c r="AE2728" s="926"/>
    </row>
    <row r="2729" spans="1:31" ht="15" customHeight="1" x14ac:dyDescent="0.2">
      <c r="A2729" s="943"/>
      <c r="B2729" s="937"/>
      <c r="C2729" s="893"/>
      <c r="D2729" s="893"/>
      <c r="E2729" s="984">
        <f t="shared" si="244"/>
        <v>0</v>
      </c>
      <c r="F2729" s="890">
        <f>IF(A2729=0,0,ROUND(E2729/VLOOKUP(A2729,'Teaching Areas'!$A$18:$B$86,2,FALSE),0))</f>
        <v>0</v>
      </c>
      <c r="G2729" s="891"/>
      <c r="H2729" s="890" t="str">
        <f t="shared" si="245"/>
        <v/>
      </c>
      <c r="I2729" s="983"/>
      <c r="J2729" s="923"/>
      <c r="K2729" s="922"/>
      <c r="L2729" s="922"/>
      <c r="M2729" s="922"/>
      <c r="N2729" s="924"/>
      <c r="O2729" s="1096" t="str">
        <f t="shared" si="246"/>
        <v/>
      </c>
      <c r="P2729" s="926"/>
      <c r="Q2729" s="926"/>
      <c r="R2729" s="926"/>
      <c r="S2729" s="926"/>
      <c r="T2729" s="926"/>
      <c r="U2729" s="926"/>
      <c r="V2729" s="926"/>
      <c r="W2729" s="926"/>
      <c r="X2729" s="926"/>
      <c r="Y2729" s="926"/>
      <c r="Z2729" s="926"/>
      <c r="AA2729" s="926"/>
      <c r="AB2729" s="926"/>
      <c r="AC2729" s="926"/>
      <c r="AD2729" s="926"/>
      <c r="AE2729" s="926"/>
    </row>
    <row r="2730" spans="1:31" ht="15" customHeight="1" x14ac:dyDescent="0.2">
      <c r="A2730" s="943"/>
      <c r="B2730" s="938"/>
      <c r="C2730" s="891"/>
      <c r="D2730" s="891"/>
      <c r="E2730" s="984">
        <f t="shared" si="244"/>
        <v>0</v>
      </c>
      <c r="F2730" s="890">
        <f>IF(A2730=0,0,ROUND(E2730/VLOOKUP(A2730,'Teaching Areas'!$A$18:$B$86,2,FALSE),0))</f>
        <v>0</v>
      </c>
      <c r="G2730" s="891"/>
      <c r="H2730" s="890" t="str">
        <f t="shared" si="245"/>
        <v/>
      </c>
      <c r="I2730" s="983"/>
      <c r="J2730" s="923"/>
      <c r="K2730" s="922"/>
      <c r="L2730" s="922"/>
      <c r="M2730" s="922"/>
      <c r="N2730" s="924"/>
      <c r="O2730" s="1096" t="str">
        <f t="shared" si="246"/>
        <v/>
      </c>
      <c r="P2730" s="926"/>
      <c r="Q2730" s="926"/>
      <c r="R2730" s="926"/>
      <c r="S2730" s="926"/>
      <c r="T2730" s="926"/>
      <c r="U2730" s="926"/>
      <c r="V2730" s="926"/>
      <c r="W2730" s="926"/>
      <c r="X2730" s="926"/>
      <c r="Y2730" s="926"/>
      <c r="Z2730" s="926"/>
      <c r="AA2730" s="926"/>
      <c r="AB2730" s="926"/>
      <c r="AC2730" s="926"/>
      <c r="AD2730" s="926"/>
      <c r="AE2730" s="926"/>
    </row>
    <row r="2731" spans="1:31" ht="15" customHeight="1" x14ac:dyDescent="0.2">
      <c r="A2731" s="943"/>
      <c r="B2731" s="938"/>
      <c r="C2731" s="891"/>
      <c r="D2731" s="891"/>
      <c r="E2731" s="984">
        <f t="shared" si="244"/>
        <v>0</v>
      </c>
      <c r="F2731" s="890">
        <f>IF(A2731=0,0,ROUND(E2731/VLOOKUP(A2731,'Teaching Areas'!$A$18:$B$86,2,FALSE),0))</f>
        <v>0</v>
      </c>
      <c r="G2731" s="891"/>
      <c r="H2731" s="890" t="str">
        <f t="shared" si="245"/>
        <v/>
      </c>
      <c r="I2731" s="983"/>
      <c r="J2731" s="923"/>
      <c r="K2731" s="922"/>
      <c r="L2731" s="922"/>
      <c r="M2731" s="922"/>
      <c r="N2731" s="924"/>
      <c r="O2731" s="1096" t="str">
        <f t="shared" si="246"/>
        <v/>
      </c>
      <c r="P2731" s="926"/>
      <c r="Q2731" s="926"/>
      <c r="R2731" s="926"/>
      <c r="S2731" s="926"/>
      <c r="T2731" s="926"/>
      <c r="U2731" s="926"/>
      <c r="V2731" s="926"/>
      <c r="W2731" s="926"/>
      <c r="X2731" s="926"/>
      <c r="Y2731" s="926"/>
      <c r="Z2731" s="926"/>
      <c r="AA2731" s="926"/>
      <c r="AB2731" s="926"/>
      <c r="AC2731" s="926"/>
      <c r="AD2731" s="926"/>
      <c r="AE2731" s="926"/>
    </row>
    <row r="2732" spans="1:31" ht="15" customHeight="1" x14ac:dyDescent="0.2">
      <c r="A2732" s="943"/>
      <c r="B2732" s="938"/>
      <c r="C2732" s="891"/>
      <c r="D2732" s="891"/>
      <c r="E2732" s="984">
        <f t="shared" si="244"/>
        <v>0</v>
      </c>
      <c r="F2732" s="890">
        <f>IF(A2732=0,0,ROUND(E2732/VLOOKUP(A2732,'Teaching Areas'!$A$18:$B$86,2,FALSE),0))</f>
        <v>0</v>
      </c>
      <c r="G2732" s="891"/>
      <c r="H2732" s="890" t="str">
        <f t="shared" si="245"/>
        <v/>
      </c>
      <c r="I2732" s="983"/>
      <c r="J2732" s="923"/>
      <c r="K2732" s="922"/>
      <c r="L2732" s="922"/>
      <c r="M2732" s="922"/>
      <c r="N2732" s="924"/>
      <c r="O2732" s="1096" t="str">
        <f t="shared" si="246"/>
        <v/>
      </c>
      <c r="P2732" s="926"/>
      <c r="Q2732" s="926"/>
      <c r="R2732" s="926"/>
      <c r="S2732" s="926"/>
      <c r="T2732" s="926"/>
      <c r="U2732" s="926"/>
      <c r="V2732" s="926"/>
      <c r="W2732" s="926"/>
      <c r="X2732" s="926"/>
      <c r="Y2732" s="926"/>
      <c r="Z2732" s="926"/>
      <c r="AA2732" s="926"/>
      <c r="AB2732" s="926"/>
      <c r="AC2732" s="926"/>
      <c r="AD2732" s="926"/>
      <c r="AE2732" s="926"/>
    </row>
    <row r="2733" spans="1:31" ht="15" customHeight="1" x14ac:dyDescent="0.2">
      <c r="A2733" s="943"/>
      <c r="B2733" s="938"/>
      <c r="C2733" s="891"/>
      <c r="D2733" s="891"/>
      <c r="E2733" s="984">
        <f t="shared" si="244"/>
        <v>0</v>
      </c>
      <c r="F2733" s="890">
        <f>IF(A2733=0,0,ROUND(E2733/VLOOKUP(A2733,'Teaching Areas'!$A$18:$B$86,2,FALSE),0))</f>
        <v>0</v>
      </c>
      <c r="G2733" s="891"/>
      <c r="H2733" s="890" t="str">
        <f t="shared" si="245"/>
        <v/>
      </c>
      <c r="I2733" s="983"/>
      <c r="J2733" s="923"/>
      <c r="K2733" s="922"/>
      <c r="L2733" s="922"/>
      <c r="M2733" s="922"/>
      <c r="N2733" s="924"/>
      <c r="O2733" s="1096" t="str">
        <f t="shared" si="246"/>
        <v/>
      </c>
      <c r="P2733" s="926"/>
      <c r="Q2733" s="926"/>
      <c r="R2733" s="926"/>
      <c r="S2733" s="926"/>
      <c r="T2733" s="926"/>
      <c r="U2733" s="926"/>
      <c r="V2733" s="926"/>
      <c r="W2733" s="926"/>
      <c r="X2733" s="926"/>
      <c r="Y2733" s="926"/>
      <c r="Z2733" s="926"/>
      <c r="AA2733" s="926"/>
      <c r="AB2733" s="926"/>
      <c r="AC2733" s="926"/>
      <c r="AD2733" s="926"/>
      <c r="AE2733" s="926"/>
    </row>
    <row r="2734" spans="1:31" ht="15" customHeight="1" x14ac:dyDescent="0.2">
      <c r="A2734" s="943"/>
      <c r="B2734" s="938"/>
      <c r="C2734" s="891"/>
      <c r="D2734" s="891"/>
      <c r="E2734" s="984">
        <f t="shared" si="244"/>
        <v>0</v>
      </c>
      <c r="F2734" s="890">
        <f>IF(A2734=0,0,ROUND(E2734/VLOOKUP(A2734,'Teaching Areas'!$A$18:$B$86,2,FALSE),0))</f>
        <v>0</v>
      </c>
      <c r="G2734" s="891"/>
      <c r="H2734" s="890" t="str">
        <f t="shared" si="245"/>
        <v/>
      </c>
      <c r="I2734" s="983"/>
      <c r="J2734" s="923"/>
      <c r="K2734" s="922"/>
      <c r="L2734" s="922"/>
      <c r="M2734" s="922"/>
      <c r="N2734" s="924"/>
      <c r="O2734" s="1096" t="str">
        <f t="shared" si="246"/>
        <v/>
      </c>
      <c r="P2734" s="926"/>
      <c r="Q2734" s="926"/>
      <c r="R2734" s="926"/>
      <c r="S2734" s="926"/>
      <c r="T2734" s="926"/>
      <c r="U2734" s="926"/>
      <c r="V2734" s="926"/>
      <c r="W2734" s="926"/>
      <c r="X2734" s="926"/>
      <c r="Y2734" s="926"/>
      <c r="Z2734" s="926"/>
      <c r="AA2734" s="926"/>
      <c r="AB2734" s="926"/>
      <c r="AC2734" s="926"/>
      <c r="AD2734" s="926"/>
      <c r="AE2734" s="926"/>
    </row>
    <row r="2735" spans="1:31" ht="15" customHeight="1" x14ac:dyDescent="0.2">
      <c r="A2735" s="943"/>
      <c r="B2735" s="938"/>
      <c r="C2735" s="891"/>
      <c r="D2735" s="891"/>
      <c r="E2735" s="984">
        <f t="shared" si="244"/>
        <v>0</v>
      </c>
      <c r="F2735" s="890">
        <f>IF(A2735=0,0,ROUND(E2735/VLOOKUP(A2735,'Teaching Areas'!$A$18:$B$86,2,FALSE),0))</f>
        <v>0</v>
      </c>
      <c r="G2735" s="891"/>
      <c r="H2735" s="890" t="str">
        <f t="shared" si="245"/>
        <v/>
      </c>
      <c r="I2735" s="983"/>
      <c r="J2735" s="923"/>
      <c r="K2735" s="922"/>
      <c r="L2735" s="922"/>
      <c r="M2735" s="922"/>
      <c r="N2735" s="924"/>
      <c r="O2735" s="1096" t="str">
        <f t="shared" si="246"/>
        <v/>
      </c>
      <c r="P2735" s="926"/>
      <c r="Q2735" s="926"/>
      <c r="R2735" s="926"/>
      <c r="S2735" s="926"/>
      <c r="T2735" s="926"/>
      <c r="U2735" s="926"/>
      <c r="V2735" s="926"/>
      <c r="W2735" s="926"/>
      <c r="X2735" s="926"/>
      <c r="Y2735" s="926"/>
      <c r="Z2735" s="926"/>
      <c r="AA2735" s="926"/>
      <c r="AB2735" s="926"/>
      <c r="AC2735" s="926"/>
      <c r="AD2735" s="926"/>
      <c r="AE2735" s="926"/>
    </row>
    <row r="2736" spans="1:31" ht="15" customHeight="1" x14ac:dyDescent="0.2">
      <c r="A2736" s="943"/>
      <c r="B2736" s="938"/>
      <c r="C2736" s="891"/>
      <c r="D2736" s="891"/>
      <c r="E2736" s="984">
        <f t="shared" si="244"/>
        <v>0</v>
      </c>
      <c r="F2736" s="890">
        <f>IF(A2736=0,0,ROUND(E2736/VLOOKUP(A2736,'Teaching Areas'!$A$18:$B$86,2,FALSE),0))</f>
        <v>0</v>
      </c>
      <c r="G2736" s="891"/>
      <c r="H2736" s="890" t="str">
        <f t="shared" si="245"/>
        <v/>
      </c>
      <c r="I2736" s="983"/>
      <c r="J2736" s="923"/>
      <c r="K2736" s="922"/>
      <c r="L2736" s="922"/>
      <c r="M2736" s="922"/>
      <c r="N2736" s="924"/>
      <c r="O2736" s="1096" t="str">
        <f t="shared" si="246"/>
        <v/>
      </c>
      <c r="P2736" s="926"/>
      <c r="Q2736" s="926"/>
      <c r="R2736" s="926"/>
      <c r="S2736" s="926"/>
      <c r="T2736" s="926"/>
      <c r="U2736" s="926"/>
      <c r="V2736" s="926"/>
      <c r="W2736" s="926"/>
      <c r="X2736" s="926"/>
      <c r="Y2736" s="926"/>
      <c r="Z2736" s="926"/>
      <c r="AA2736" s="926"/>
      <c r="AB2736" s="926"/>
      <c r="AC2736" s="926"/>
      <c r="AD2736" s="926"/>
      <c r="AE2736" s="926"/>
    </row>
    <row r="2737" spans="1:31" ht="15" customHeight="1" x14ac:dyDescent="0.2">
      <c r="A2737" s="943"/>
      <c r="B2737" s="938"/>
      <c r="C2737" s="891"/>
      <c r="D2737" s="891"/>
      <c r="E2737" s="984">
        <f t="shared" si="244"/>
        <v>0</v>
      </c>
      <c r="F2737" s="890">
        <f>IF(A2737=0,0,ROUND(E2737/VLOOKUP(A2737,'Teaching Areas'!$A$18:$B$86,2,FALSE),0))</f>
        <v>0</v>
      </c>
      <c r="G2737" s="891"/>
      <c r="H2737" s="890" t="str">
        <f t="shared" si="245"/>
        <v/>
      </c>
      <c r="I2737" s="983"/>
      <c r="J2737" s="923"/>
      <c r="K2737" s="922"/>
      <c r="L2737" s="922"/>
      <c r="M2737" s="922"/>
      <c r="N2737" s="924"/>
      <c r="O2737" s="1096" t="str">
        <f t="shared" si="246"/>
        <v/>
      </c>
      <c r="P2737" s="926"/>
      <c r="Q2737" s="926"/>
      <c r="R2737" s="926"/>
      <c r="S2737" s="926"/>
      <c r="T2737" s="926"/>
      <c r="U2737" s="926"/>
      <c r="V2737" s="926"/>
      <c r="W2737" s="926"/>
      <c r="X2737" s="926"/>
      <c r="Y2737" s="926"/>
      <c r="Z2737" s="926"/>
      <c r="AA2737" s="926"/>
      <c r="AB2737" s="926"/>
      <c r="AC2737" s="926"/>
      <c r="AD2737" s="926"/>
      <c r="AE2737" s="926"/>
    </row>
    <row r="2738" spans="1:31" ht="15" customHeight="1" x14ac:dyDescent="0.2">
      <c r="A2738" s="943"/>
      <c r="B2738" s="938"/>
      <c r="C2738" s="891"/>
      <c r="D2738" s="891"/>
      <c r="E2738" s="984">
        <f t="shared" si="244"/>
        <v>0</v>
      </c>
      <c r="F2738" s="890">
        <f>IF(A2738=0,0,ROUND(E2738/VLOOKUP(A2738,'Teaching Areas'!$A$18:$B$86,2,FALSE),0))</f>
        <v>0</v>
      </c>
      <c r="G2738" s="891"/>
      <c r="H2738" s="890" t="str">
        <f t="shared" si="245"/>
        <v/>
      </c>
      <c r="I2738" s="983"/>
      <c r="J2738" s="923"/>
      <c r="K2738" s="922"/>
      <c r="L2738" s="922"/>
      <c r="M2738" s="922"/>
      <c r="N2738" s="924"/>
      <c r="O2738" s="1096" t="str">
        <f t="shared" si="246"/>
        <v/>
      </c>
      <c r="P2738" s="926"/>
      <c r="Q2738" s="926"/>
      <c r="R2738" s="926"/>
      <c r="S2738" s="926"/>
      <c r="T2738" s="926"/>
      <c r="U2738" s="926"/>
      <c r="V2738" s="926"/>
      <c r="W2738" s="926"/>
      <c r="X2738" s="926"/>
      <c r="Y2738" s="926"/>
      <c r="Z2738" s="926"/>
      <c r="AA2738" s="926"/>
      <c r="AB2738" s="926"/>
      <c r="AC2738" s="926"/>
      <c r="AD2738" s="926"/>
      <c r="AE2738" s="926"/>
    </row>
    <row r="2739" spans="1:31" ht="15" customHeight="1" x14ac:dyDescent="0.2">
      <c r="A2739" s="943"/>
      <c r="B2739" s="938"/>
      <c r="C2739" s="891"/>
      <c r="D2739" s="891"/>
      <c r="E2739" s="984">
        <f t="shared" si="244"/>
        <v>0</v>
      </c>
      <c r="F2739" s="890">
        <f>IF(A2739=0,0,ROUND(E2739/VLOOKUP(A2739,'Teaching Areas'!$A$18:$B$86,2,FALSE),0))</f>
        <v>0</v>
      </c>
      <c r="G2739" s="891"/>
      <c r="H2739" s="890" t="str">
        <f t="shared" si="245"/>
        <v/>
      </c>
      <c r="I2739" s="983"/>
      <c r="J2739" s="923"/>
      <c r="K2739" s="922"/>
      <c r="L2739" s="922"/>
      <c r="M2739" s="922"/>
      <c r="N2739" s="924"/>
      <c r="O2739" s="1096" t="str">
        <f t="shared" si="246"/>
        <v/>
      </c>
      <c r="P2739" s="926"/>
      <c r="Q2739" s="926"/>
      <c r="R2739" s="926"/>
      <c r="S2739" s="926"/>
      <c r="T2739" s="926"/>
      <c r="U2739" s="926"/>
      <c r="V2739" s="926"/>
      <c r="W2739" s="926"/>
      <c r="X2739" s="926"/>
      <c r="Y2739" s="926"/>
      <c r="Z2739" s="926"/>
      <c r="AA2739" s="926"/>
      <c r="AB2739" s="926"/>
      <c r="AC2739" s="926"/>
      <c r="AD2739" s="926"/>
      <c r="AE2739" s="926"/>
    </row>
    <row r="2740" spans="1:31" ht="15" customHeight="1" x14ac:dyDescent="0.2">
      <c r="A2740" s="943"/>
      <c r="B2740" s="938"/>
      <c r="C2740" s="891"/>
      <c r="D2740" s="891"/>
      <c r="E2740" s="984">
        <f t="shared" si="244"/>
        <v>0</v>
      </c>
      <c r="F2740" s="890">
        <f>IF(A2740=0,0,ROUND(E2740/VLOOKUP(A2740,'Teaching Areas'!$A$18:$B$86,2,FALSE),0))</f>
        <v>0</v>
      </c>
      <c r="G2740" s="891"/>
      <c r="H2740" s="890" t="str">
        <f t="shared" si="245"/>
        <v/>
      </c>
      <c r="I2740" s="983"/>
      <c r="J2740" s="923"/>
      <c r="K2740" s="922"/>
      <c r="L2740" s="922"/>
      <c r="M2740" s="922"/>
      <c r="N2740" s="924"/>
      <c r="O2740" s="1096" t="str">
        <f t="shared" si="246"/>
        <v/>
      </c>
      <c r="P2740" s="926"/>
      <c r="Q2740" s="926"/>
      <c r="R2740" s="926"/>
      <c r="S2740" s="926"/>
      <c r="T2740" s="926"/>
      <c r="U2740" s="926"/>
      <c r="V2740" s="926"/>
      <c r="W2740" s="926"/>
      <c r="X2740" s="926"/>
      <c r="Y2740" s="926"/>
      <c r="Z2740" s="926"/>
      <c r="AA2740" s="926"/>
      <c r="AB2740" s="926"/>
      <c r="AC2740" s="926"/>
      <c r="AD2740" s="926"/>
      <c r="AE2740" s="926"/>
    </row>
    <row r="2741" spans="1:31" ht="15" customHeight="1" x14ac:dyDescent="0.2">
      <c r="A2741" s="943"/>
      <c r="B2741" s="938"/>
      <c r="C2741" s="891"/>
      <c r="D2741" s="891"/>
      <c r="E2741" s="984">
        <f t="shared" si="244"/>
        <v>0</v>
      </c>
      <c r="F2741" s="890">
        <f>IF(A2741=0,0,ROUND(E2741/VLOOKUP(A2741,'Teaching Areas'!$A$18:$B$86,2,FALSE),0))</f>
        <v>0</v>
      </c>
      <c r="G2741" s="891"/>
      <c r="H2741" s="890" t="str">
        <f t="shared" si="245"/>
        <v/>
      </c>
      <c r="I2741" s="983"/>
      <c r="J2741" s="923"/>
      <c r="K2741" s="922"/>
      <c r="L2741" s="922"/>
      <c r="M2741" s="922"/>
      <c r="N2741" s="924"/>
      <c r="O2741" s="1096" t="str">
        <f t="shared" si="246"/>
        <v/>
      </c>
      <c r="P2741" s="926"/>
      <c r="Q2741" s="926"/>
      <c r="R2741" s="926"/>
      <c r="S2741" s="926"/>
      <c r="T2741" s="926"/>
      <c r="U2741" s="926"/>
      <c r="V2741" s="926"/>
      <c r="W2741" s="926"/>
      <c r="X2741" s="926"/>
      <c r="Y2741" s="926"/>
      <c r="Z2741" s="926"/>
      <c r="AA2741" s="926"/>
      <c r="AB2741" s="926"/>
      <c r="AC2741" s="926"/>
      <c r="AD2741" s="926"/>
      <c r="AE2741" s="926"/>
    </row>
    <row r="2742" spans="1:31" ht="15" customHeight="1" x14ac:dyDescent="0.2">
      <c r="A2742" s="943"/>
      <c r="B2742" s="938"/>
      <c r="C2742" s="891"/>
      <c r="D2742" s="891"/>
      <c r="E2742" s="984">
        <f t="shared" si="244"/>
        <v>0</v>
      </c>
      <c r="F2742" s="890">
        <f>IF(A2742=0,0,ROUND(E2742/VLOOKUP(A2742,'Teaching Areas'!$A$18:$B$86,2,FALSE),0))</f>
        <v>0</v>
      </c>
      <c r="G2742" s="891"/>
      <c r="H2742" s="890" t="str">
        <f t="shared" si="245"/>
        <v/>
      </c>
      <c r="I2742" s="983"/>
      <c r="J2742" s="923"/>
      <c r="K2742" s="922"/>
      <c r="L2742" s="922"/>
      <c r="M2742" s="922"/>
      <c r="N2742" s="924"/>
      <c r="O2742" s="1096" t="str">
        <f t="shared" si="246"/>
        <v/>
      </c>
      <c r="P2742" s="926"/>
      <c r="Q2742" s="926"/>
      <c r="R2742" s="926"/>
      <c r="S2742" s="926"/>
      <c r="T2742" s="926"/>
      <c r="U2742" s="926"/>
      <c r="V2742" s="926"/>
      <c r="W2742" s="926"/>
      <c r="X2742" s="926"/>
      <c r="Y2742" s="926"/>
      <c r="Z2742" s="926"/>
      <c r="AA2742" s="926"/>
      <c r="AB2742" s="926"/>
      <c r="AC2742" s="926"/>
      <c r="AD2742" s="926"/>
      <c r="AE2742" s="926"/>
    </row>
    <row r="2743" spans="1:31" ht="15" customHeight="1" x14ac:dyDescent="0.2">
      <c r="A2743" s="943"/>
      <c r="B2743" s="938"/>
      <c r="C2743" s="891"/>
      <c r="D2743" s="891"/>
      <c r="E2743" s="984">
        <f t="shared" si="244"/>
        <v>0</v>
      </c>
      <c r="F2743" s="890">
        <f>IF(A2743=0,0,ROUND(E2743/VLOOKUP(A2743,'Teaching Areas'!$A$18:$B$86,2,FALSE),0))</f>
        <v>0</v>
      </c>
      <c r="G2743" s="891"/>
      <c r="H2743" s="890" t="str">
        <f t="shared" si="245"/>
        <v/>
      </c>
      <c r="I2743" s="983"/>
      <c r="J2743" s="923"/>
      <c r="K2743" s="922"/>
      <c r="L2743" s="922"/>
      <c r="M2743" s="922"/>
      <c r="N2743" s="924"/>
      <c r="O2743" s="1096" t="str">
        <f t="shared" si="246"/>
        <v/>
      </c>
      <c r="P2743" s="926"/>
      <c r="Q2743" s="926"/>
      <c r="R2743" s="926"/>
      <c r="S2743" s="926"/>
      <c r="T2743" s="926"/>
      <c r="U2743" s="926"/>
      <c r="V2743" s="926"/>
      <c r="W2743" s="926"/>
      <c r="X2743" s="926"/>
      <c r="Y2743" s="926"/>
      <c r="Z2743" s="926"/>
      <c r="AA2743" s="926"/>
      <c r="AB2743" s="926"/>
      <c r="AC2743" s="926"/>
      <c r="AD2743" s="926"/>
      <c r="AE2743" s="926"/>
    </row>
    <row r="2744" spans="1:31" ht="15" customHeight="1" x14ac:dyDescent="0.2">
      <c r="A2744" s="943"/>
      <c r="B2744" s="938"/>
      <c r="C2744" s="891"/>
      <c r="D2744" s="891"/>
      <c r="E2744" s="984">
        <f t="shared" si="244"/>
        <v>0</v>
      </c>
      <c r="F2744" s="890">
        <f>IF(A2744=0,0,ROUND(E2744/VLOOKUP(A2744,'Teaching Areas'!$A$18:$B$86,2,FALSE),0))</f>
        <v>0</v>
      </c>
      <c r="G2744" s="891"/>
      <c r="H2744" s="890" t="str">
        <f t="shared" si="245"/>
        <v/>
      </c>
      <c r="I2744" s="983"/>
      <c r="J2744" s="923"/>
      <c r="K2744" s="922"/>
      <c r="L2744" s="922"/>
      <c r="M2744" s="922"/>
      <c r="N2744" s="924"/>
      <c r="O2744" s="1096" t="str">
        <f t="shared" si="246"/>
        <v/>
      </c>
      <c r="P2744" s="926"/>
      <c r="Q2744" s="926"/>
      <c r="R2744" s="926"/>
      <c r="S2744" s="926"/>
      <c r="T2744" s="926"/>
      <c r="U2744" s="926"/>
      <c r="V2744" s="926"/>
      <c r="W2744" s="926"/>
      <c r="X2744" s="926"/>
      <c r="Y2744" s="926"/>
      <c r="Z2744" s="926"/>
      <c r="AA2744" s="926"/>
      <c r="AB2744" s="926"/>
      <c r="AC2744" s="926"/>
      <c r="AD2744" s="926"/>
      <c r="AE2744" s="926"/>
    </row>
    <row r="2745" spans="1:31" ht="15" customHeight="1" x14ac:dyDescent="0.2">
      <c r="A2745" s="943"/>
      <c r="B2745" s="939"/>
      <c r="C2745" s="891"/>
      <c r="D2745" s="891"/>
      <c r="E2745" s="984">
        <f t="shared" si="244"/>
        <v>0</v>
      </c>
      <c r="F2745" s="890">
        <f>IF(A2745=0,0,ROUND(E2745/VLOOKUP(A2745,'Teaching Areas'!$A$18:$B$86,2,FALSE),0))</f>
        <v>0</v>
      </c>
      <c r="G2745" s="892"/>
      <c r="H2745" s="890" t="str">
        <f t="shared" si="245"/>
        <v/>
      </c>
      <c r="I2745" s="985"/>
      <c r="J2745" s="923"/>
      <c r="K2745" s="922"/>
      <c r="L2745" s="922"/>
      <c r="M2745" s="922"/>
      <c r="N2745" s="924"/>
      <c r="O2745" s="1096" t="str">
        <f t="shared" si="246"/>
        <v/>
      </c>
      <c r="P2745" s="926"/>
      <c r="Q2745" s="926"/>
      <c r="R2745" s="926"/>
      <c r="S2745" s="926"/>
      <c r="T2745" s="926"/>
      <c r="U2745" s="926"/>
      <c r="V2745" s="926"/>
      <c r="W2745" s="926"/>
      <c r="X2745" s="926"/>
      <c r="Y2745" s="926"/>
      <c r="Z2745" s="926"/>
      <c r="AA2745" s="926"/>
      <c r="AB2745" s="926"/>
      <c r="AC2745" s="926"/>
      <c r="AD2745" s="926"/>
      <c r="AE2745" s="926"/>
    </row>
    <row r="2746" spans="1:31" ht="15" customHeight="1" x14ac:dyDescent="0.2">
      <c r="A2746" s="943"/>
      <c r="B2746" s="939"/>
      <c r="C2746" s="891"/>
      <c r="D2746" s="891"/>
      <c r="E2746" s="984">
        <f t="shared" si="244"/>
        <v>0</v>
      </c>
      <c r="F2746" s="890">
        <f>IF(A2746=0,0,ROUND(E2746/VLOOKUP(A2746,'Teaching Areas'!$A$18:$B$86,2,FALSE),0))</f>
        <v>0</v>
      </c>
      <c r="G2746" s="892"/>
      <c r="H2746" s="890" t="str">
        <f t="shared" si="245"/>
        <v/>
      </c>
      <c r="I2746" s="985"/>
      <c r="J2746" s="923"/>
      <c r="K2746" s="922"/>
      <c r="L2746" s="922"/>
      <c r="M2746" s="922"/>
      <c r="N2746" s="924"/>
      <c r="O2746" s="1096" t="str">
        <f t="shared" si="246"/>
        <v/>
      </c>
      <c r="P2746" s="926"/>
      <c r="Q2746" s="926"/>
      <c r="R2746" s="926"/>
      <c r="S2746" s="926"/>
      <c r="T2746" s="926"/>
      <c r="U2746" s="926"/>
      <c r="V2746" s="926"/>
      <c r="W2746" s="926"/>
      <c r="X2746" s="926"/>
      <c r="Y2746" s="926"/>
      <c r="Z2746" s="926"/>
      <c r="AA2746" s="926"/>
      <c r="AB2746" s="926"/>
      <c r="AC2746" s="926"/>
      <c r="AD2746" s="926"/>
      <c r="AE2746" s="926"/>
    </row>
    <row r="2747" spans="1:31" ht="15" customHeight="1" x14ac:dyDescent="0.2">
      <c r="A2747" s="943"/>
      <c r="B2747" s="938"/>
      <c r="C2747" s="891"/>
      <c r="D2747" s="891"/>
      <c r="E2747" s="984">
        <f t="shared" si="244"/>
        <v>0</v>
      </c>
      <c r="F2747" s="890">
        <f>IF(A2747=0,0,ROUND(E2747/VLOOKUP(A2747,'Teaching Areas'!$A$18:$B$86,2,FALSE),0))</f>
        <v>0</v>
      </c>
      <c r="G2747" s="891"/>
      <c r="H2747" s="890" t="str">
        <f t="shared" si="245"/>
        <v/>
      </c>
      <c r="I2747" s="983"/>
      <c r="J2747" s="923"/>
      <c r="K2747" s="922"/>
      <c r="L2747" s="922"/>
      <c r="M2747" s="922"/>
      <c r="N2747" s="924"/>
      <c r="O2747" s="1096" t="str">
        <f t="shared" si="246"/>
        <v/>
      </c>
      <c r="P2747" s="926"/>
      <c r="Q2747" s="926"/>
      <c r="R2747" s="926"/>
      <c r="S2747" s="926"/>
      <c r="T2747" s="926"/>
      <c r="U2747" s="926"/>
      <c r="V2747" s="926"/>
      <c r="W2747" s="926"/>
      <c r="X2747" s="926"/>
      <c r="Y2747" s="926"/>
      <c r="Z2747" s="926"/>
      <c r="AA2747" s="926"/>
      <c r="AB2747" s="926"/>
      <c r="AC2747" s="926"/>
      <c r="AD2747" s="926"/>
      <c r="AE2747" s="926"/>
    </row>
    <row r="2748" spans="1:31" ht="15" customHeight="1" x14ac:dyDescent="0.2">
      <c r="A2748" s="943"/>
      <c r="B2748" s="938"/>
      <c r="C2748" s="891"/>
      <c r="D2748" s="891"/>
      <c r="E2748" s="984">
        <f t="shared" si="244"/>
        <v>0</v>
      </c>
      <c r="F2748" s="890">
        <f>IF(A2748=0,0,ROUND(E2748/VLOOKUP(A2748,'Teaching Areas'!$A$18:$B$86,2,FALSE),0))</f>
        <v>0</v>
      </c>
      <c r="G2748" s="891"/>
      <c r="H2748" s="890" t="str">
        <f t="shared" si="245"/>
        <v/>
      </c>
      <c r="I2748" s="983"/>
      <c r="J2748" s="923"/>
      <c r="K2748" s="922"/>
      <c r="L2748" s="922"/>
      <c r="M2748" s="922"/>
      <c r="N2748" s="924"/>
      <c r="O2748" s="1096" t="str">
        <f t="shared" si="246"/>
        <v/>
      </c>
      <c r="P2748" s="926"/>
      <c r="Q2748" s="926"/>
      <c r="R2748" s="926"/>
      <c r="S2748" s="926"/>
      <c r="T2748" s="926"/>
      <c r="U2748" s="926"/>
      <c r="V2748" s="926"/>
      <c r="W2748" s="926"/>
      <c r="X2748" s="926"/>
      <c r="Y2748" s="926"/>
      <c r="Z2748" s="926"/>
      <c r="AA2748" s="926"/>
      <c r="AB2748" s="926"/>
      <c r="AC2748" s="926"/>
      <c r="AD2748" s="926"/>
      <c r="AE2748" s="926"/>
    </row>
    <row r="2749" spans="1:31" ht="15" customHeight="1" x14ac:dyDescent="0.2">
      <c r="A2749" s="943"/>
      <c r="B2749" s="937"/>
      <c r="C2749" s="893"/>
      <c r="D2749" s="893"/>
      <c r="E2749" s="984">
        <f t="shared" si="244"/>
        <v>0</v>
      </c>
      <c r="F2749" s="890">
        <f>IF(A2749=0,0,ROUND(E2749/VLOOKUP(A2749,'Teaching Areas'!$A$18:$B$86,2,FALSE),0))</f>
        <v>0</v>
      </c>
      <c r="G2749" s="891"/>
      <c r="H2749" s="890" t="str">
        <f t="shared" si="245"/>
        <v/>
      </c>
      <c r="I2749" s="983"/>
      <c r="J2749" s="923"/>
      <c r="K2749" s="922"/>
      <c r="L2749" s="922"/>
      <c r="M2749" s="922"/>
      <c r="N2749" s="924"/>
      <c r="O2749" s="1096" t="str">
        <f t="shared" si="246"/>
        <v/>
      </c>
      <c r="P2749" s="926"/>
      <c r="Q2749" s="926"/>
      <c r="R2749" s="926"/>
      <c r="S2749" s="926"/>
      <c r="T2749" s="926"/>
      <c r="U2749" s="926"/>
      <c r="V2749" s="926"/>
      <c r="W2749" s="926"/>
      <c r="X2749" s="926"/>
      <c r="Y2749" s="926"/>
      <c r="Z2749" s="926"/>
      <c r="AA2749" s="926"/>
      <c r="AB2749" s="926"/>
      <c r="AC2749" s="926"/>
      <c r="AD2749" s="926"/>
      <c r="AE2749" s="926"/>
    </row>
    <row r="2750" spans="1:31" ht="15" customHeight="1" x14ac:dyDescent="0.2">
      <c r="A2750" s="943"/>
      <c r="B2750" s="938"/>
      <c r="C2750" s="891"/>
      <c r="D2750" s="891"/>
      <c r="E2750" s="984">
        <f t="shared" si="244"/>
        <v>0</v>
      </c>
      <c r="F2750" s="890">
        <f>IF(A2750=0,0,ROUND(E2750/VLOOKUP(A2750,'Teaching Areas'!$A$18:$B$86,2,FALSE),0))</f>
        <v>0</v>
      </c>
      <c r="G2750" s="891"/>
      <c r="H2750" s="890" t="str">
        <f t="shared" si="245"/>
        <v/>
      </c>
      <c r="I2750" s="983"/>
      <c r="J2750" s="923"/>
      <c r="K2750" s="922"/>
      <c r="L2750" s="922"/>
      <c r="M2750" s="922"/>
      <c r="N2750" s="924"/>
      <c r="O2750" s="1096" t="str">
        <f t="shared" si="246"/>
        <v/>
      </c>
      <c r="P2750" s="926"/>
      <c r="Q2750" s="926"/>
      <c r="R2750" s="926"/>
      <c r="S2750" s="926"/>
      <c r="T2750" s="926"/>
      <c r="U2750" s="926"/>
      <c r="V2750" s="926"/>
      <c r="W2750" s="926"/>
      <c r="X2750" s="926"/>
      <c r="Y2750" s="926"/>
      <c r="Z2750" s="926"/>
      <c r="AA2750" s="926"/>
      <c r="AB2750" s="926"/>
      <c r="AC2750" s="926"/>
      <c r="AD2750" s="926"/>
      <c r="AE2750" s="926"/>
    </row>
    <row r="2751" spans="1:31" ht="15" customHeight="1" x14ac:dyDescent="0.2">
      <c r="A2751" s="943"/>
      <c r="B2751" s="938"/>
      <c r="C2751" s="891"/>
      <c r="D2751" s="891"/>
      <c r="E2751" s="984">
        <f t="shared" si="244"/>
        <v>0</v>
      </c>
      <c r="F2751" s="890">
        <f>IF(A2751=0,0,ROUND(E2751/VLOOKUP(A2751,'Teaching Areas'!$A$18:$B$86,2,FALSE),0))</f>
        <v>0</v>
      </c>
      <c r="G2751" s="891"/>
      <c r="H2751" s="890" t="str">
        <f t="shared" si="245"/>
        <v/>
      </c>
      <c r="I2751" s="983"/>
      <c r="J2751" s="923"/>
      <c r="K2751" s="922"/>
      <c r="L2751" s="922"/>
      <c r="M2751" s="922"/>
      <c r="N2751" s="924"/>
      <c r="O2751" s="1096" t="str">
        <f t="shared" si="246"/>
        <v/>
      </c>
      <c r="P2751" s="926"/>
      <c r="Q2751" s="926"/>
      <c r="R2751" s="926"/>
      <c r="S2751" s="926"/>
      <c r="T2751" s="926"/>
      <c r="U2751" s="926"/>
      <c r="V2751" s="926"/>
      <c r="W2751" s="926"/>
      <c r="X2751" s="926"/>
      <c r="Y2751" s="926"/>
      <c r="Z2751" s="926"/>
      <c r="AA2751" s="926"/>
      <c r="AB2751" s="926"/>
      <c r="AC2751" s="926"/>
      <c r="AD2751" s="926"/>
      <c r="AE2751" s="926"/>
    </row>
    <row r="2752" spans="1:31" ht="15" customHeight="1" x14ac:dyDescent="0.2">
      <c r="A2752" s="943"/>
      <c r="B2752" s="938"/>
      <c r="C2752" s="891"/>
      <c r="D2752" s="891"/>
      <c r="E2752" s="984">
        <f t="shared" si="244"/>
        <v>0</v>
      </c>
      <c r="F2752" s="890">
        <f>IF(A2752=0,0,ROUND(E2752/VLOOKUP(A2752,'Teaching Areas'!$A$18:$B$86,2,FALSE),0))</f>
        <v>0</v>
      </c>
      <c r="G2752" s="891"/>
      <c r="H2752" s="890" t="str">
        <f t="shared" si="245"/>
        <v/>
      </c>
      <c r="I2752" s="983"/>
      <c r="J2752" s="923"/>
      <c r="K2752" s="922"/>
      <c r="L2752" s="922"/>
      <c r="M2752" s="922"/>
      <c r="N2752" s="924"/>
      <c r="O2752" s="1096" t="str">
        <f t="shared" si="246"/>
        <v/>
      </c>
      <c r="P2752" s="926"/>
      <c r="Q2752" s="926"/>
      <c r="R2752" s="926"/>
      <c r="S2752" s="926"/>
      <c r="T2752" s="926"/>
      <c r="U2752" s="926"/>
      <c r="V2752" s="926"/>
      <c r="W2752" s="926"/>
      <c r="X2752" s="926"/>
      <c r="Y2752" s="926"/>
      <c r="Z2752" s="926"/>
      <c r="AA2752" s="926"/>
      <c r="AB2752" s="926"/>
      <c r="AC2752" s="926"/>
      <c r="AD2752" s="926"/>
      <c r="AE2752" s="926"/>
    </row>
    <row r="2753" spans="1:31" ht="15" customHeight="1" x14ac:dyDescent="0.2">
      <c r="A2753" s="943"/>
      <c r="B2753" s="938"/>
      <c r="C2753" s="891"/>
      <c r="D2753" s="891"/>
      <c r="E2753" s="984">
        <f t="shared" si="244"/>
        <v>0</v>
      </c>
      <c r="F2753" s="890">
        <f>IF(A2753=0,0,ROUND(E2753/VLOOKUP(A2753,'Teaching Areas'!$A$18:$B$86,2,FALSE),0))</f>
        <v>0</v>
      </c>
      <c r="G2753" s="891"/>
      <c r="H2753" s="890" t="str">
        <f t="shared" si="245"/>
        <v/>
      </c>
      <c r="I2753" s="983"/>
      <c r="J2753" s="923"/>
      <c r="K2753" s="922"/>
      <c r="L2753" s="922"/>
      <c r="M2753" s="922"/>
      <c r="N2753" s="924"/>
      <c r="O2753" s="1096" t="str">
        <f t="shared" si="246"/>
        <v/>
      </c>
      <c r="P2753" s="926"/>
      <c r="Q2753" s="926"/>
      <c r="R2753" s="926"/>
      <c r="S2753" s="926"/>
      <c r="T2753" s="926"/>
      <c r="U2753" s="926"/>
      <c r="V2753" s="926"/>
      <c r="W2753" s="926"/>
      <c r="X2753" s="926"/>
      <c r="Y2753" s="926"/>
      <c r="Z2753" s="926"/>
      <c r="AA2753" s="926"/>
      <c r="AB2753" s="926"/>
      <c r="AC2753" s="926"/>
      <c r="AD2753" s="926"/>
      <c r="AE2753" s="926"/>
    </row>
    <row r="2754" spans="1:31" ht="15" customHeight="1" x14ac:dyDescent="0.2">
      <c r="A2754" s="943"/>
      <c r="B2754" s="938"/>
      <c r="C2754" s="891"/>
      <c r="D2754" s="891"/>
      <c r="E2754" s="984">
        <f t="shared" si="244"/>
        <v>0</v>
      </c>
      <c r="F2754" s="890">
        <f>IF(A2754=0,0,ROUND(E2754/VLOOKUP(A2754,'Teaching Areas'!$A$18:$B$86,2,FALSE),0))</f>
        <v>0</v>
      </c>
      <c r="G2754" s="891"/>
      <c r="H2754" s="890" t="str">
        <f t="shared" si="245"/>
        <v/>
      </c>
      <c r="I2754" s="983"/>
      <c r="J2754" s="923"/>
      <c r="K2754" s="922"/>
      <c r="L2754" s="922"/>
      <c r="M2754" s="922"/>
      <c r="N2754" s="924"/>
      <c r="O2754" s="1096" t="str">
        <f t="shared" si="246"/>
        <v/>
      </c>
      <c r="P2754" s="926"/>
      <c r="Q2754" s="926"/>
      <c r="R2754" s="926"/>
      <c r="S2754" s="926"/>
      <c r="T2754" s="926"/>
      <c r="U2754" s="926"/>
      <c r="V2754" s="926"/>
      <c r="W2754" s="926"/>
      <c r="X2754" s="926"/>
      <c r="Y2754" s="926"/>
      <c r="Z2754" s="926"/>
      <c r="AA2754" s="926"/>
      <c r="AB2754" s="926"/>
      <c r="AC2754" s="926"/>
      <c r="AD2754" s="926"/>
      <c r="AE2754" s="926"/>
    </row>
    <row r="2755" spans="1:31" ht="15" customHeight="1" x14ac:dyDescent="0.2">
      <c r="A2755" s="943"/>
      <c r="B2755" s="938"/>
      <c r="C2755" s="891"/>
      <c r="D2755" s="891"/>
      <c r="E2755" s="984">
        <f t="shared" si="244"/>
        <v>0</v>
      </c>
      <c r="F2755" s="890">
        <f>IF(A2755=0,0,ROUND(E2755/VLOOKUP(A2755,'Teaching Areas'!$A$18:$B$86,2,FALSE),0))</f>
        <v>0</v>
      </c>
      <c r="G2755" s="891"/>
      <c r="H2755" s="890" t="str">
        <f t="shared" si="245"/>
        <v/>
      </c>
      <c r="I2755" s="983"/>
      <c r="J2755" s="923"/>
      <c r="K2755" s="922"/>
      <c r="L2755" s="922"/>
      <c r="M2755" s="922"/>
      <c r="N2755" s="924"/>
      <c r="O2755" s="1096" t="str">
        <f t="shared" si="246"/>
        <v/>
      </c>
      <c r="P2755" s="926"/>
      <c r="Q2755" s="926"/>
      <c r="R2755" s="926"/>
      <c r="S2755" s="926"/>
      <c r="T2755" s="926"/>
      <c r="U2755" s="926"/>
      <c r="V2755" s="926"/>
      <c r="W2755" s="926"/>
      <c r="X2755" s="926"/>
      <c r="Y2755" s="926"/>
      <c r="Z2755" s="926"/>
      <c r="AA2755" s="926"/>
      <c r="AB2755" s="926"/>
      <c r="AC2755" s="926"/>
      <c r="AD2755" s="926"/>
      <c r="AE2755" s="926"/>
    </row>
    <row r="2756" spans="1:31" ht="15" customHeight="1" x14ac:dyDescent="0.2">
      <c r="A2756" s="943"/>
      <c r="B2756" s="938"/>
      <c r="C2756" s="891"/>
      <c r="D2756" s="891"/>
      <c r="E2756" s="984">
        <f t="shared" si="244"/>
        <v>0</v>
      </c>
      <c r="F2756" s="890">
        <f>IF(A2756=0,0,ROUND(E2756/VLOOKUP(A2756,'Teaching Areas'!$A$18:$B$86,2,FALSE),0))</f>
        <v>0</v>
      </c>
      <c r="G2756" s="891"/>
      <c r="H2756" s="890" t="str">
        <f t="shared" si="245"/>
        <v/>
      </c>
      <c r="I2756" s="983"/>
      <c r="J2756" s="923"/>
      <c r="K2756" s="922"/>
      <c r="L2756" s="922"/>
      <c r="M2756" s="922"/>
      <c r="N2756" s="924"/>
      <c r="O2756" s="1096" t="str">
        <f t="shared" si="246"/>
        <v/>
      </c>
      <c r="P2756" s="926"/>
      <c r="Q2756" s="926"/>
      <c r="R2756" s="926"/>
      <c r="S2756" s="926"/>
      <c r="T2756" s="926"/>
      <c r="U2756" s="926"/>
      <c r="V2756" s="926"/>
      <c r="W2756" s="926"/>
      <c r="X2756" s="926"/>
      <c r="Y2756" s="926"/>
      <c r="Z2756" s="926"/>
      <c r="AA2756" s="926"/>
      <c r="AB2756" s="926"/>
      <c r="AC2756" s="926"/>
      <c r="AD2756" s="926"/>
      <c r="AE2756" s="926"/>
    </row>
    <row r="2757" spans="1:31" ht="15" customHeight="1" x14ac:dyDescent="0.2">
      <c r="A2757" s="943"/>
      <c r="B2757" s="938"/>
      <c r="C2757" s="891"/>
      <c r="D2757" s="891"/>
      <c r="E2757" s="984">
        <f t="shared" si="244"/>
        <v>0</v>
      </c>
      <c r="F2757" s="890">
        <f>IF(A2757=0,0,ROUND(E2757/VLOOKUP(A2757,'Teaching Areas'!$A$18:$B$86,2,FALSE),0))</f>
        <v>0</v>
      </c>
      <c r="G2757" s="891"/>
      <c r="H2757" s="890" t="str">
        <f t="shared" si="245"/>
        <v/>
      </c>
      <c r="I2757" s="983"/>
      <c r="J2757" s="923"/>
      <c r="K2757" s="922"/>
      <c r="L2757" s="922"/>
      <c r="M2757" s="922"/>
      <c r="N2757" s="924"/>
      <c r="O2757" s="1096" t="str">
        <f t="shared" si="246"/>
        <v/>
      </c>
      <c r="P2757" s="926"/>
      <c r="Q2757" s="926"/>
      <c r="R2757" s="926"/>
      <c r="S2757" s="926"/>
      <c r="T2757" s="926"/>
      <c r="U2757" s="926"/>
      <c r="V2757" s="926"/>
      <c r="W2757" s="926"/>
      <c r="X2757" s="926"/>
      <c r="Y2757" s="926"/>
      <c r="Z2757" s="926"/>
      <c r="AA2757" s="926"/>
      <c r="AB2757" s="926"/>
      <c r="AC2757" s="926"/>
      <c r="AD2757" s="926"/>
      <c r="AE2757" s="926"/>
    </row>
    <row r="2758" spans="1:31" ht="15" customHeight="1" x14ac:dyDescent="0.2">
      <c r="A2758" s="943"/>
      <c r="B2758" s="938"/>
      <c r="C2758" s="891"/>
      <c r="D2758" s="891"/>
      <c r="E2758" s="984">
        <f t="shared" si="244"/>
        <v>0</v>
      </c>
      <c r="F2758" s="890">
        <f>IF(A2758=0,0,ROUND(E2758/VLOOKUP(A2758,'Teaching Areas'!$A$18:$B$86,2,FALSE),0))</f>
        <v>0</v>
      </c>
      <c r="G2758" s="891"/>
      <c r="H2758" s="890" t="str">
        <f t="shared" si="245"/>
        <v/>
      </c>
      <c r="I2758" s="983"/>
      <c r="J2758" s="923"/>
      <c r="K2758" s="922"/>
      <c r="L2758" s="922"/>
      <c r="M2758" s="922"/>
      <c r="N2758" s="924"/>
      <c r="O2758" s="1096" t="str">
        <f t="shared" si="246"/>
        <v/>
      </c>
      <c r="P2758" s="926"/>
      <c r="Q2758" s="926"/>
      <c r="R2758" s="926"/>
      <c r="S2758" s="926"/>
      <c r="T2758" s="926"/>
      <c r="U2758" s="926"/>
      <c r="V2758" s="926"/>
      <c r="W2758" s="926"/>
      <c r="X2758" s="926"/>
      <c r="Y2758" s="926"/>
      <c r="Z2758" s="926"/>
      <c r="AA2758" s="926"/>
      <c r="AB2758" s="926"/>
      <c r="AC2758" s="926"/>
      <c r="AD2758" s="926"/>
      <c r="AE2758" s="926"/>
    </row>
    <row r="2759" spans="1:31" ht="15" customHeight="1" x14ac:dyDescent="0.2">
      <c r="A2759" s="943"/>
      <c r="B2759" s="938"/>
      <c r="C2759" s="891"/>
      <c r="D2759" s="891"/>
      <c r="E2759" s="984">
        <f t="shared" si="244"/>
        <v>0</v>
      </c>
      <c r="F2759" s="890">
        <f>IF(A2759=0,0,ROUND(E2759/VLOOKUP(A2759,'Teaching Areas'!$A$18:$B$86,2,FALSE),0))</f>
        <v>0</v>
      </c>
      <c r="G2759" s="891"/>
      <c r="H2759" s="890" t="str">
        <f t="shared" si="245"/>
        <v/>
      </c>
      <c r="I2759" s="983"/>
      <c r="J2759" s="923"/>
      <c r="K2759" s="922"/>
      <c r="L2759" s="922"/>
      <c r="M2759" s="922"/>
      <c r="N2759" s="924"/>
      <c r="O2759" s="1096" t="str">
        <f t="shared" si="246"/>
        <v/>
      </c>
      <c r="P2759" s="926"/>
      <c r="Q2759" s="926"/>
      <c r="R2759" s="926"/>
      <c r="S2759" s="926"/>
      <c r="T2759" s="926"/>
      <c r="U2759" s="926"/>
      <c r="V2759" s="926"/>
      <c r="W2759" s="926"/>
      <c r="X2759" s="926"/>
      <c r="Y2759" s="926"/>
      <c r="Z2759" s="926"/>
      <c r="AA2759" s="926"/>
      <c r="AB2759" s="926"/>
      <c r="AC2759" s="926"/>
      <c r="AD2759" s="926"/>
      <c r="AE2759" s="926"/>
    </row>
    <row r="2760" spans="1:31" ht="15" customHeight="1" x14ac:dyDescent="0.2">
      <c r="A2760" s="943"/>
      <c r="B2760" s="938"/>
      <c r="C2760" s="891"/>
      <c r="D2760" s="891"/>
      <c r="E2760" s="984">
        <f t="shared" si="244"/>
        <v>0</v>
      </c>
      <c r="F2760" s="890">
        <f>IF(A2760=0,0,ROUND(E2760/VLOOKUP(A2760,'Teaching Areas'!$A$18:$B$86,2,FALSE),0))</f>
        <v>0</v>
      </c>
      <c r="G2760" s="891"/>
      <c r="H2760" s="890" t="str">
        <f t="shared" si="245"/>
        <v/>
      </c>
      <c r="I2760" s="983"/>
      <c r="J2760" s="923"/>
      <c r="K2760" s="922"/>
      <c r="L2760" s="922"/>
      <c r="M2760" s="922"/>
      <c r="N2760" s="924"/>
      <c r="O2760" s="1096" t="str">
        <f t="shared" si="246"/>
        <v/>
      </c>
      <c r="P2760" s="926"/>
      <c r="Q2760" s="926"/>
      <c r="R2760" s="926"/>
      <c r="S2760" s="926"/>
      <c r="T2760" s="926"/>
      <c r="U2760" s="926"/>
      <c r="V2760" s="926"/>
      <c r="W2760" s="926"/>
      <c r="X2760" s="926"/>
      <c r="Y2760" s="926"/>
      <c r="Z2760" s="926"/>
      <c r="AA2760" s="926"/>
      <c r="AB2760" s="926"/>
      <c r="AC2760" s="926"/>
      <c r="AD2760" s="926"/>
      <c r="AE2760" s="926"/>
    </row>
    <row r="2761" spans="1:31" ht="15" customHeight="1" x14ac:dyDescent="0.2">
      <c r="A2761" s="943"/>
      <c r="B2761" s="938"/>
      <c r="C2761" s="891"/>
      <c r="D2761" s="891"/>
      <c r="E2761" s="984">
        <f t="shared" si="244"/>
        <v>0</v>
      </c>
      <c r="F2761" s="890">
        <f>IF(A2761=0,0,ROUND(E2761/VLOOKUP(A2761,'Teaching Areas'!$A$18:$B$86,2,FALSE),0))</f>
        <v>0</v>
      </c>
      <c r="G2761" s="891"/>
      <c r="H2761" s="890" t="str">
        <f t="shared" si="245"/>
        <v/>
      </c>
      <c r="I2761" s="983"/>
      <c r="J2761" s="923"/>
      <c r="K2761" s="922"/>
      <c r="L2761" s="922"/>
      <c r="M2761" s="922"/>
      <c r="N2761" s="924"/>
      <c r="O2761" s="1096" t="str">
        <f t="shared" si="246"/>
        <v/>
      </c>
      <c r="P2761" s="926"/>
      <c r="Q2761" s="926"/>
      <c r="R2761" s="926"/>
      <c r="S2761" s="926"/>
      <c r="T2761" s="926"/>
      <c r="U2761" s="926"/>
      <c r="V2761" s="926"/>
      <c r="W2761" s="926"/>
      <c r="X2761" s="926"/>
      <c r="Y2761" s="926"/>
      <c r="Z2761" s="926"/>
      <c r="AA2761" s="926"/>
      <c r="AB2761" s="926"/>
      <c r="AC2761" s="926"/>
      <c r="AD2761" s="926"/>
      <c r="AE2761" s="926"/>
    </row>
    <row r="2762" spans="1:31" ht="15" customHeight="1" x14ac:dyDescent="0.2">
      <c r="A2762" s="943"/>
      <c r="B2762" s="938"/>
      <c r="C2762" s="891"/>
      <c r="D2762" s="891"/>
      <c r="E2762" s="984">
        <f t="shared" si="244"/>
        <v>0</v>
      </c>
      <c r="F2762" s="890">
        <f>IF(A2762=0,0,ROUND(E2762/VLOOKUP(A2762,'Teaching Areas'!$A$18:$B$86,2,FALSE),0))</f>
        <v>0</v>
      </c>
      <c r="G2762" s="891"/>
      <c r="H2762" s="890" t="str">
        <f t="shared" si="245"/>
        <v/>
      </c>
      <c r="I2762" s="983"/>
      <c r="J2762" s="923"/>
      <c r="K2762" s="922"/>
      <c r="L2762" s="922"/>
      <c r="M2762" s="922"/>
      <c r="N2762" s="924"/>
      <c r="O2762" s="1096" t="str">
        <f t="shared" si="246"/>
        <v/>
      </c>
      <c r="P2762" s="926"/>
      <c r="Q2762" s="926"/>
      <c r="R2762" s="926"/>
      <c r="S2762" s="926"/>
      <c r="T2762" s="926"/>
      <c r="U2762" s="926"/>
      <c r="V2762" s="926"/>
      <c r="W2762" s="926"/>
      <c r="X2762" s="926"/>
      <c r="Y2762" s="926"/>
      <c r="Z2762" s="926"/>
      <c r="AA2762" s="926"/>
      <c r="AB2762" s="926"/>
      <c r="AC2762" s="926"/>
      <c r="AD2762" s="926"/>
      <c r="AE2762" s="926"/>
    </row>
    <row r="2763" spans="1:31" ht="15" customHeight="1" x14ac:dyDescent="0.2">
      <c r="A2763" s="943"/>
      <c r="B2763" s="938"/>
      <c r="C2763" s="891"/>
      <c r="D2763" s="891"/>
      <c r="E2763" s="984">
        <f t="shared" si="244"/>
        <v>0</v>
      </c>
      <c r="F2763" s="890">
        <f>IF(A2763=0,0,ROUND(E2763/VLOOKUP(A2763,'Teaching Areas'!$A$18:$B$86,2,FALSE),0))</f>
        <v>0</v>
      </c>
      <c r="G2763" s="891"/>
      <c r="H2763" s="890" t="str">
        <f t="shared" si="245"/>
        <v/>
      </c>
      <c r="I2763" s="983"/>
      <c r="J2763" s="923"/>
      <c r="K2763" s="922"/>
      <c r="L2763" s="922"/>
      <c r="M2763" s="922"/>
      <c r="N2763" s="924"/>
      <c r="O2763" s="1096" t="str">
        <f t="shared" si="246"/>
        <v/>
      </c>
      <c r="P2763" s="926"/>
      <c r="Q2763" s="926"/>
      <c r="R2763" s="926"/>
      <c r="S2763" s="926"/>
      <c r="T2763" s="926"/>
      <c r="U2763" s="926"/>
      <c r="V2763" s="926"/>
      <c r="W2763" s="926"/>
      <c r="X2763" s="926"/>
      <c r="Y2763" s="926"/>
      <c r="Z2763" s="926"/>
      <c r="AA2763" s="926"/>
      <c r="AB2763" s="926"/>
      <c r="AC2763" s="926"/>
      <c r="AD2763" s="926"/>
      <c r="AE2763" s="926"/>
    </row>
    <row r="2764" spans="1:31" ht="15" customHeight="1" x14ac:dyDescent="0.2">
      <c r="A2764" s="943"/>
      <c r="B2764" s="938"/>
      <c r="C2764" s="891"/>
      <c r="D2764" s="891"/>
      <c r="E2764" s="984">
        <f t="shared" si="244"/>
        <v>0</v>
      </c>
      <c r="F2764" s="890">
        <f>IF(A2764=0,0,ROUND(E2764/VLOOKUP(A2764,'Teaching Areas'!$A$18:$B$86,2,FALSE),0))</f>
        <v>0</v>
      </c>
      <c r="G2764" s="891"/>
      <c r="H2764" s="890" t="str">
        <f t="shared" si="245"/>
        <v/>
      </c>
      <c r="I2764" s="983"/>
      <c r="J2764" s="923"/>
      <c r="K2764" s="922"/>
      <c r="L2764" s="922"/>
      <c r="M2764" s="922"/>
      <c r="N2764" s="924"/>
      <c r="O2764" s="1096" t="str">
        <f t="shared" si="246"/>
        <v/>
      </c>
      <c r="P2764" s="926"/>
      <c r="Q2764" s="926"/>
      <c r="R2764" s="926"/>
      <c r="S2764" s="926"/>
      <c r="T2764" s="926"/>
      <c r="U2764" s="926"/>
      <c r="V2764" s="926"/>
      <c r="W2764" s="926"/>
      <c r="X2764" s="926"/>
      <c r="Y2764" s="926"/>
      <c r="Z2764" s="926"/>
      <c r="AA2764" s="926"/>
      <c r="AB2764" s="926"/>
      <c r="AC2764" s="926"/>
      <c r="AD2764" s="926"/>
      <c r="AE2764" s="926"/>
    </row>
    <row r="2765" spans="1:31" ht="15" customHeight="1" x14ac:dyDescent="0.2">
      <c r="A2765" s="943"/>
      <c r="B2765" s="939"/>
      <c r="C2765" s="891"/>
      <c r="D2765" s="891"/>
      <c r="E2765" s="984">
        <f t="shared" si="244"/>
        <v>0</v>
      </c>
      <c r="F2765" s="890">
        <f>IF(A2765=0,0,ROUND(E2765/VLOOKUP(A2765,'Teaching Areas'!$A$18:$B$86,2,FALSE),0))</f>
        <v>0</v>
      </c>
      <c r="G2765" s="892"/>
      <c r="H2765" s="890" t="str">
        <f t="shared" si="245"/>
        <v/>
      </c>
      <c r="I2765" s="985"/>
      <c r="J2765" s="923"/>
      <c r="K2765" s="922"/>
      <c r="L2765" s="922"/>
      <c r="M2765" s="922"/>
      <c r="N2765" s="924"/>
      <c r="O2765" s="1096" t="str">
        <f t="shared" si="246"/>
        <v/>
      </c>
      <c r="P2765" s="926"/>
      <c r="Q2765" s="926"/>
      <c r="R2765" s="926"/>
      <c r="S2765" s="926"/>
      <c r="T2765" s="926"/>
      <c r="U2765" s="926"/>
      <c r="V2765" s="926"/>
      <c r="W2765" s="926"/>
      <c r="X2765" s="926"/>
      <c r="Y2765" s="926"/>
      <c r="Z2765" s="926"/>
      <c r="AA2765" s="926"/>
      <c r="AB2765" s="926"/>
      <c r="AC2765" s="926"/>
      <c r="AD2765" s="926"/>
      <c r="AE2765" s="926"/>
    </row>
    <row r="2766" spans="1:31" ht="15" customHeight="1" x14ac:dyDescent="0.2">
      <c r="A2766" s="943"/>
      <c r="B2766" s="939"/>
      <c r="C2766" s="891"/>
      <c r="D2766" s="891"/>
      <c r="E2766" s="984">
        <f t="shared" si="244"/>
        <v>0</v>
      </c>
      <c r="F2766" s="890">
        <f>IF(A2766=0,0,ROUND(E2766/VLOOKUP(A2766,'Teaching Areas'!$A$18:$B$86,2,FALSE),0))</f>
        <v>0</v>
      </c>
      <c r="G2766" s="892"/>
      <c r="H2766" s="890" t="str">
        <f t="shared" si="245"/>
        <v/>
      </c>
      <c r="I2766" s="985"/>
      <c r="J2766" s="923"/>
      <c r="K2766" s="922"/>
      <c r="L2766" s="922"/>
      <c r="M2766" s="922"/>
      <c r="N2766" s="924"/>
      <c r="O2766" s="1096" t="str">
        <f t="shared" si="246"/>
        <v/>
      </c>
      <c r="P2766" s="926"/>
      <c r="Q2766" s="926"/>
      <c r="R2766" s="926"/>
      <c r="S2766" s="926"/>
      <c r="T2766" s="926"/>
      <c r="U2766" s="926"/>
      <c r="V2766" s="926"/>
      <c r="W2766" s="926"/>
      <c r="X2766" s="926"/>
      <c r="Y2766" s="926"/>
      <c r="Z2766" s="926"/>
      <c r="AA2766" s="926"/>
      <c r="AB2766" s="926"/>
      <c r="AC2766" s="926"/>
      <c r="AD2766" s="926"/>
      <c r="AE2766" s="926"/>
    </row>
    <row r="2767" spans="1:31" ht="15" customHeight="1" x14ac:dyDescent="0.2">
      <c r="A2767" s="943"/>
      <c r="B2767" s="938"/>
      <c r="C2767" s="891"/>
      <c r="D2767" s="891"/>
      <c r="E2767" s="984">
        <f t="shared" si="244"/>
        <v>0</v>
      </c>
      <c r="F2767" s="890">
        <f>IF(A2767=0,0,ROUND(E2767/VLOOKUP(A2767,'Teaching Areas'!$A$18:$B$86,2,FALSE),0))</f>
        <v>0</v>
      </c>
      <c r="G2767" s="891"/>
      <c r="H2767" s="890" t="str">
        <f t="shared" si="245"/>
        <v/>
      </c>
      <c r="I2767" s="983"/>
      <c r="J2767" s="923"/>
      <c r="K2767" s="922"/>
      <c r="L2767" s="922"/>
      <c r="M2767" s="922"/>
      <c r="N2767" s="924"/>
      <c r="O2767" s="1096" t="str">
        <f t="shared" si="246"/>
        <v/>
      </c>
      <c r="P2767" s="926"/>
      <c r="Q2767" s="926"/>
      <c r="R2767" s="926"/>
      <c r="S2767" s="926"/>
      <c r="T2767" s="926"/>
      <c r="U2767" s="926"/>
      <c r="V2767" s="926"/>
      <c r="W2767" s="926"/>
      <c r="X2767" s="926"/>
      <c r="Y2767" s="926"/>
      <c r="Z2767" s="926"/>
      <c r="AA2767" s="926"/>
      <c r="AB2767" s="926"/>
      <c r="AC2767" s="926"/>
      <c r="AD2767" s="926"/>
      <c r="AE2767" s="926"/>
    </row>
    <row r="2768" spans="1:31" ht="15" customHeight="1" x14ac:dyDescent="0.2">
      <c r="A2768" s="943"/>
      <c r="B2768" s="938"/>
      <c r="C2768" s="891"/>
      <c r="D2768" s="891"/>
      <c r="E2768" s="984">
        <f t="shared" si="244"/>
        <v>0</v>
      </c>
      <c r="F2768" s="890">
        <f>IF(A2768=0,0,ROUND(E2768/VLOOKUP(A2768,'Teaching Areas'!$A$18:$B$86,2,FALSE),0))</f>
        <v>0</v>
      </c>
      <c r="G2768" s="891"/>
      <c r="H2768" s="890" t="str">
        <f t="shared" si="245"/>
        <v/>
      </c>
      <c r="I2768" s="983"/>
      <c r="J2768" s="923"/>
      <c r="K2768" s="922"/>
      <c r="L2768" s="922"/>
      <c r="M2768" s="922"/>
      <c r="N2768" s="924"/>
      <c r="O2768" s="1096" t="str">
        <f t="shared" si="246"/>
        <v/>
      </c>
      <c r="P2768" s="926"/>
      <c r="Q2768" s="926"/>
      <c r="R2768" s="926"/>
      <c r="S2768" s="926"/>
      <c r="T2768" s="926"/>
      <c r="U2768" s="926"/>
      <c r="V2768" s="926"/>
      <c r="W2768" s="926"/>
      <c r="X2768" s="926"/>
      <c r="Y2768" s="926"/>
      <c r="Z2768" s="926"/>
      <c r="AA2768" s="926"/>
      <c r="AB2768" s="926"/>
      <c r="AC2768" s="926"/>
      <c r="AD2768" s="926"/>
      <c r="AE2768" s="926"/>
    </row>
    <row r="2769" spans="1:31" ht="15" customHeight="1" x14ac:dyDescent="0.2">
      <c r="A2769" s="943"/>
      <c r="B2769" s="937"/>
      <c r="C2769" s="893"/>
      <c r="D2769" s="893"/>
      <c r="E2769" s="984">
        <f t="shared" si="244"/>
        <v>0</v>
      </c>
      <c r="F2769" s="890">
        <f>IF(A2769=0,0,ROUND(E2769/VLOOKUP(A2769,'Teaching Areas'!$A$18:$B$86,2,FALSE),0))</f>
        <v>0</v>
      </c>
      <c r="G2769" s="891"/>
      <c r="H2769" s="890" t="str">
        <f t="shared" si="245"/>
        <v/>
      </c>
      <c r="I2769" s="983"/>
      <c r="J2769" s="923"/>
      <c r="K2769" s="922"/>
      <c r="L2769" s="922"/>
      <c r="M2769" s="922"/>
      <c r="N2769" s="924"/>
      <c r="O2769" s="1096" t="str">
        <f t="shared" si="246"/>
        <v/>
      </c>
      <c r="P2769" s="926"/>
      <c r="Q2769" s="926"/>
      <c r="R2769" s="926"/>
      <c r="S2769" s="926"/>
      <c r="T2769" s="926"/>
      <c r="U2769" s="926"/>
      <c r="V2769" s="926"/>
      <c r="W2769" s="926"/>
      <c r="X2769" s="926"/>
      <c r="Y2769" s="926"/>
      <c r="Z2769" s="926"/>
      <c r="AA2769" s="926"/>
      <c r="AB2769" s="926"/>
      <c r="AC2769" s="926"/>
      <c r="AD2769" s="926"/>
      <c r="AE2769" s="926"/>
    </row>
    <row r="2770" spans="1:31" ht="15" customHeight="1" x14ac:dyDescent="0.2">
      <c r="A2770" s="943"/>
      <c r="B2770" s="938"/>
      <c r="C2770" s="891"/>
      <c r="D2770" s="891"/>
      <c r="E2770" s="984">
        <f t="shared" si="244"/>
        <v>0</v>
      </c>
      <c r="F2770" s="890">
        <f>IF(A2770=0,0,ROUND(E2770/VLOOKUP(A2770,'Teaching Areas'!$A$18:$B$86,2,FALSE),0))</f>
        <v>0</v>
      </c>
      <c r="G2770" s="891"/>
      <c r="H2770" s="890" t="str">
        <f t="shared" si="245"/>
        <v/>
      </c>
      <c r="I2770" s="983"/>
      <c r="J2770" s="923"/>
      <c r="K2770" s="922"/>
      <c r="L2770" s="922"/>
      <c r="M2770" s="922"/>
      <c r="N2770" s="924"/>
      <c r="O2770" s="1096" t="str">
        <f t="shared" si="246"/>
        <v/>
      </c>
      <c r="P2770" s="926"/>
      <c r="Q2770" s="926"/>
      <c r="R2770" s="926"/>
      <c r="S2770" s="926"/>
      <c r="T2770" s="926"/>
      <c r="U2770" s="926"/>
      <c r="V2770" s="926"/>
      <c r="W2770" s="926"/>
      <c r="X2770" s="926"/>
      <c r="Y2770" s="926"/>
      <c r="Z2770" s="926"/>
      <c r="AA2770" s="926"/>
      <c r="AB2770" s="926"/>
      <c r="AC2770" s="926"/>
      <c r="AD2770" s="926"/>
      <c r="AE2770" s="926"/>
    </row>
    <row r="2771" spans="1:31" ht="15" customHeight="1" x14ac:dyDescent="0.2">
      <c r="A2771" s="943"/>
      <c r="B2771" s="938"/>
      <c r="C2771" s="891"/>
      <c r="D2771" s="891"/>
      <c r="E2771" s="984">
        <f t="shared" si="244"/>
        <v>0</v>
      </c>
      <c r="F2771" s="890">
        <f>IF(A2771=0,0,ROUND(E2771/VLOOKUP(A2771,'Teaching Areas'!$A$18:$B$86,2,FALSE),0))</f>
        <v>0</v>
      </c>
      <c r="G2771" s="891"/>
      <c r="H2771" s="890" t="str">
        <f t="shared" si="245"/>
        <v/>
      </c>
      <c r="I2771" s="983"/>
      <c r="J2771" s="923"/>
      <c r="K2771" s="922"/>
      <c r="L2771" s="922"/>
      <c r="M2771" s="922"/>
      <c r="N2771" s="924"/>
      <c r="O2771" s="1096" t="str">
        <f t="shared" si="246"/>
        <v/>
      </c>
      <c r="P2771" s="926"/>
      <c r="Q2771" s="926"/>
      <c r="R2771" s="926"/>
      <c r="S2771" s="926"/>
      <c r="T2771" s="926"/>
      <c r="U2771" s="926"/>
      <c r="V2771" s="926"/>
      <c r="W2771" s="926"/>
      <c r="X2771" s="926"/>
      <c r="Y2771" s="926"/>
      <c r="Z2771" s="926"/>
      <c r="AA2771" s="926"/>
      <c r="AB2771" s="926"/>
      <c r="AC2771" s="926"/>
      <c r="AD2771" s="926"/>
      <c r="AE2771" s="926"/>
    </row>
    <row r="2772" spans="1:31" ht="15" hidden="1" customHeight="1" thickBot="1" x14ac:dyDescent="0.25">
      <c r="A2772" s="943"/>
      <c r="B2772" s="938"/>
      <c r="C2772" s="891"/>
      <c r="D2772" s="891"/>
      <c r="E2772" s="984">
        <f t="shared" si="244"/>
        <v>0</v>
      </c>
      <c r="F2772" s="890">
        <f>IF(A2772=0,0,ROUND(E2772/VLOOKUP(A2772,'Teaching Areas'!$A$18:$B$86,2,FALSE),0))</f>
        <v>0</v>
      </c>
      <c r="G2772" s="891"/>
      <c r="H2772" s="890" t="str">
        <f t="shared" si="245"/>
        <v/>
      </c>
      <c r="I2772" s="983"/>
      <c r="J2772" s="923"/>
      <c r="K2772" s="922"/>
      <c r="L2772" s="922"/>
      <c r="M2772" s="922"/>
      <c r="N2772" s="924"/>
      <c r="O2772" s="1096" t="str">
        <f t="shared" si="246"/>
        <v/>
      </c>
      <c r="P2772" s="926"/>
      <c r="Q2772" s="926"/>
      <c r="R2772" s="926"/>
      <c r="S2772" s="926"/>
      <c r="T2772" s="926"/>
      <c r="U2772" s="926"/>
      <c r="V2772" s="926"/>
      <c r="W2772" s="926"/>
      <c r="X2772" s="926"/>
      <c r="Y2772" s="926"/>
      <c r="Z2772" s="926"/>
      <c r="AA2772" s="926"/>
      <c r="AB2772" s="926"/>
      <c r="AC2772" s="926"/>
      <c r="AD2772" s="926"/>
      <c r="AE2772" s="926"/>
    </row>
    <row r="2773" spans="1:31" ht="15" hidden="1" customHeight="1" thickBot="1" x14ac:dyDescent="0.25">
      <c r="A2773" s="943"/>
      <c r="B2773" s="938"/>
      <c r="C2773" s="891"/>
      <c r="D2773" s="891"/>
      <c r="E2773" s="984">
        <f t="shared" si="244"/>
        <v>0</v>
      </c>
      <c r="F2773" s="890">
        <f>IF(A2773=0,0,ROUND(E2773/VLOOKUP(A2773,'Teaching Areas'!$A$18:$B$86,2,FALSE),0))</f>
        <v>0</v>
      </c>
      <c r="G2773" s="891"/>
      <c r="H2773" s="890" t="str">
        <f t="shared" si="245"/>
        <v/>
      </c>
      <c r="I2773" s="983"/>
      <c r="J2773" s="923"/>
      <c r="K2773" s="922"/>
      <c r="L2773" s="922"/>
      <c r="M2773" s="922"/>
      <c r="N2773" s="924"/>
      <c r="O2773" s="1096" t="str">
        <f t="shared" si="246"/>
        <v/>
      </c>
      <c r="P2773" s="926"/>
      <c r="Q2773" s="926"/>
      <c r="R2773" s="926"/>
      <c r="S2773" s="926"/>
      <c r="T2773" s="926"/>
      <c r="U2773" s="926"/>
      <c r="V2773" s="926"/>
      <c r="W2773" s="926"/>
      <c r="X2773" s="926"/>
      <c r="Y2773" s="926"/>
      <c r="Z2773" s="926"/>
      <c r="AA2773" s="926"/>
      <c r="AB2773" s="926"/>
      <c r="AC2773" s="926"/>
      <c r="AD2773" s="926"/>
      <c r="AE2773" s="926"/>
    </row>
    <row r="2774" spans="1:31" ht="15" hidden="1" customHeight="1" thickBot="1" x14ac:dyDescent="0.25">
      <c r="A2774" s="943"/>
      <c r="B2774" s="938"/>
      <c r="C2774" s="891"/>
      <c r="D2774" s="891"/>
      <c r="E2774" s="984">
        <f t="shared" si="244"/>
        <v>0</v>
      </c>
      <c r="F2774" s="890">
        <f>IF(A2774=0,0,ROUND(E2774/VLOOKUP(A2774,'Teaching Areas'!$A$18:$B$86,2,FALSE),0))</f>
        <v>0</v>
      </c>
      <c r="G2774" s="891"/>
      <c r="H2774" s="890" t="str">
        <f t="shared" si="245"/>
        <v/>
      </c>
      <c r="I2774" s="983"/>
      <c r="J2774" s="923"/>
      <c r="K2774" s="922"/>
      <c r="L2774" s="922"/>
      <c r="M2774" s="922"/>
      <c r="N2774" s="924"/>
      <c r="O2774" s="1096" t="str">
        <f t="shared" si="246"/>
        <v/>
      </c>
      <c r="P2774" s="926"/>
      <c r="Q2774" s="926"/>
      <c r="R2774" s="926"/>
      <c r="S2774" s="926"/>
      <c r="T2774" s="926"/>
      <c r="U2774" s="926"/>
      <c r="V2774" s="926"/>
      <c r="W2774" s="926"/>
      <c r="X2774" s="926"/>
      <c r="Y2774" s="926"/>
      <c r="Z2774" s="926"/>
      <c r="AA2774" s="926"/>
      <c r="AB2774" s="926"/>
      <c r="AC2774" s="926"/>
      <c r="AD2774" s="926"/>
      <c r="AE2774" s="926"/>
    </row>
    <row r="2775" spans="1:31" ht="15" hidden="1" customHeight="1" thickBot="1" x14ac:dyDescent="0.25">
      <c r="A2775" s="943"/>
      <c r="B2775" s="938"/>
      <c r="C2775" s="891"/>
      <c r="D2775" s="891"/>
      <c r="E2775" s="984">
        <f t="shared" si="244"/>
        <v>0</v>
      </c>
      <c r="F2775" s="890">
        <f>IF(A2775=0,0,ROUND(E2775/VLOOKUP(A2775,'Teaching Areas'!$A$18:$B$86,2,FALSE),0))</f>
        <v>0</v>
      </c>
      <c r="G2775" s="891"/>
      <c r="H2775" s="890" t="str">
        <f t="shared" si="245"/>
        <v/>
      </c>
      <c r="I2775" s="983"/>
      <c r="J2775" s="923"/>
      <c r="K2775" s="922"/>
      <c r="L2775" s="922"/>
      <c r="M2775" s="922"/>
      <c r="N2775" s="924"/>
      <c r="O2775" s="1096" t="str">
        <f t="shared" si="246"/>
        <v/>
      </c>
      <c r="P2775" s="926"/>
      <c r="Q2775" s="926"/>
      <c r="R2775" s="926"/>
      <c r="S2775" s="926"/>
      <c r="T2775" s="926"/>
      <c r="U2775" s="926"/>
      <c r="V2775" s="926"/>
      <c r="W2775" s="926"/>
      <c r="X2775" s="926"/>
      <c r="Y2775" s="926"/>
      <c r="Z2775" s="926"/>
      <c r="AA2775" s="926"/>
      <c r="AB2775" s="926"/>
      <c r="AC2775" s="926"/>
      <c r="AD2775" s="926"/>
      <c r="AE2775" s="926"/>
    </row>
    <row r="2776" spans="1:31" ht="15" hidden="1" customHeight="1" thickBot="1" x14ac:dyDescent="0.25">
      <c r="A2776" s="943"/>
      <c r="B2776" s="938"/>
      <c r="C2776" s="891"/>
      <c r="D2776" s="891"/>
      <c r="E2776" s="984">
        <f t="shared" si="244"/>
        <v>0</v>
      </c>
      <c r="F2776" s="890">
        <f>IF(A2776=0,0,ROUND(E2776/VLOOKUP(A2776,'Teaching Areas'!$A$18:$B$86,2,FALSE),0))</f>
        <v>0</v>
      </c>
      <c r="G2776" s="891"/>
      <c r="H2776" s="890" t="str">
        <f t="shared" si="245"/>
        <v/>
      </c>
      <c r="I2776" s="983"/>
      <c r="J2776" s="923"/>
      <c r="K2776" s="922"/>
      <c r="L2776" s="922"/>
      <c r="M2776" s="922"/>
      <c r="N2776" s="924"/>
      <c r="O2776" s="1096" t="str">
        <f t="shared" si="246"/>
        <v/>
      </c>
      <c r="P2776" s="926"/>
      <c r="Q2776" s="926"/>
      <c r="R2776" s="926"/>
      <c r="S2776" s="926"/>
      <c r="T2776" s="926"/>
      <c r="U2776" s="926"/>
      <c r="V2776" s="926"/>
      <c r="W2776" s="926"/>
      <c r="X2776" s="926"/>
      <c r="Y2776" s="926"/>
      <c r="Z2776" s="926"/>
      <c r="AA2776" s="926"/>
      <c r="AB2776" s="926"/>
      <c r="AC2776" s="926"/>
      <c r="AD2776" s="926"/>
      <c r="AE2776" s="926"/>
    </row>
    <row r="2777" spans="1:31" ht="15" hidden="1" customHeight="1" thickBot="1" x14ac:dyDescent="0.25">
      <c r="A2777" s="943"/>
      <c r="B2777" s="938"/>
      <c r="C2777" s="891"/>
      <c r="D2777" s="891"/>
      <c r="E2777" s="984">
        <f t="shared" si="244"/>
        <v>0</v>
      </c>
      <c r="F2777" s="890">
        <f>IF(A2777=0,0,ROUND(E2777/VLOOKUP(A2777,'Teaching Areas'!$A$18:$B$86,2,FALSE),0))</f>
        <v>0</v>
      </c>
      <c r="G2777" s="891"/>
      <c r="H2777" s="890" t="str">
        <f t="shared" si="245"/>
        <v/>
      </c>
      <c r="I2777" s="983"/>
      <c r="J2777" s="923"/>
      <c r="K2777" s="922"/>
      <c r="L2777" s="922"/>
      <c r="M2777" s="922"/>
      <c r="N2777" s="924"/>
      <c r="O2777" s="1096" t="str">
        <f t="shared" si="246"/>
        <v/>
      </c>
      <c r="P2777" s="926"/>
      <c r="Q2777" s="926"/>
      <c r="R2777" s="926"/>
      <c r="S2777" s="926"/>
      <c r="T2777" s="926"/>
      <c r="U2777" s="926"/>
      <c r="V2777" s="926"/>
      <c r="W2777" s="926"/>
      <c r="X2777" s="926"/>
      <c r="Y2777" s="926"/>
      <c r="Z2777" s="926"/>
      <c r="AA2777" s="926"/>
      <c r="AB2777" s="926"/>
      <c r="AC2777" s="926"/>
      <c r="AD2777" s="926"/>
      <c r="AE2777" s="926"/>
    </row>
    <row r="2778" spans="1:31" ht="15" hidden="1" customHeight="1" thickBot="1" x14ac:dyDescent="0.25">
      <c r="A2778" s="943"/>
      <c r="B2778" s="938"/>
      <c r="C2778" s="891"/>
      <c r="D2778" s="891"/>
      <c r="E2778" s="984">
        <f t="shared" si="244"/>
        <v>0</v>
      </c>
      <c r="F2778" s="890">
        <f>IF(A2778=0,0,ROUND(E2778/VLOOKUP(A2778,'Teaching Areas'!$A$18:$B$86,2,FALSE),0))</f>
        <v>0</v>
      </c>
      <c r="G2778" s="891"/>
      <c r="H2778" s="890" t="str">
        <f t="shared" si="245"/>
        <v/>
      </c>
      <c r="I2778" s="983"/>
      <c r="J2778" s="923"/>
      <c r="K2778" s="922"/>
      <c r="L2778" s="922"/>
      <c r="M2778" s="922"/>
      <c r="N2778" s="924"/>
      <c r="O2778" s="1096" t="str">
        <f t="shared" si="246"/>
        <v/>
      </c>
      <c r="P2778" s="926"/>
      <c r="Q2778" s="926"/>
      <c r="R2778" s="926"/>
      <c r="S2778" s="926"/>
      <c r="T2778" s="926"/>
      <c r="U2778" s="926"/>
      <c r="V2778" s="926"/>
      <c r="W2778" s="926"/>
      <c r="X2778" s="926"/>
      <c r="Y2778" s="926"/>
      <c r="Z2778" s="926"/>
      <c r="AA2778" s="926"/>
      <c r="AB2778" s="926"/>
      <c r="AC2778" s="926"/>
      <c r="AD2778" s="926"/>
      <c r="AE2778" s="926"/>
    </row>
    <row r="2779" spans="1:31" ht="15" hidden="1" customHeight="1" thickBot="1" x14ac:dyDescent="0.25">
      <c r="A2779" s="943"/>
      <c r="B2779" s="938"/>
      <c r="C2779" s="891"/>
      <c r="D2779" s="891"/>
      <c r="E2779" s="984">
        <f t="shared" si="244"/>
        <v>0</v>
      </c>
      <c r="F2779" s="890">
        <f>IF(A2779=0,0,ROUND(E2779/VLOOKUP(A2779,'Teaching Areas'!$A$18:$B$86,2,FALSE),0))</f>
        <v>0</v>
      </c>
      <c r="G2779" s="891"/>
      <c r="H2779" s="890" t="str">
        <f t="shared" si="245"/>
        <v/>
      </c>
      <c r="I2779" s="983"/>
      <c r="J2779" s="923"/>
      <c r="K2779" s="922"/>
      <c r="L2779" s="922"/>
      <c r="M2779" s="922"/>
      <c r="N2779" s="924"/>
      <c r="O2779" s="1096" t="str">
        <f t="shared" si="246"/>
        <v/>
      </c>
      <c r="P2779" s="926"/>
      <c r="Q2779" s="926"/>
      <c r="R2779" s="926"/>
      <c r="S2779" s="926"/>
      <c r="T2779" s="926"/>
      <c r="U2779" s="926"/>
      <c r="V2779" s="926"/>
      <c r="W2779" s="926"/>
      <c r="X2779" s="926"/>
      <c r="Y2779" s="926"/>
      <c r="Z2779" s="926"/>
      <c r="AA2779" s="926"/>
      <c r="AB2779" s="926"/>
      <c r="AC2779" s="926"/>
      <c r="AD2779" s="926"/>
      <c r="AE2779" s="926"/>
    </row>
    <row r="2780" spans="1:31" ht="15" hidden="1" customHeight="1" thickBot="1" x14ac:dyDescent="0.25">
      <c r="A2780" s="943"/>
      <c r="B2780" s="938"/>
      <c r="C2780" s="891"/>
      <c r="D2780" s="891"/>
      <c r="E2780" s="984">
        <f t="shared" si="244"/>
        <v>0</v>
      </c>
      <c r="F2780" s="890">
        <f>IF(A2780=0,0,ROUND(E2780/VLOOKUP(A2780,'Teaching Areas'!$A$18:$B$86,2,FALSE),0))</f>
        <v>0</v>
      </c>
      <c r="G2780" s="891"/>
      <c r="H2780" s="890" t="str">
        <f t="shared" si="245"/>
        <v/>
      </c>
      <c r="I2780" s="983"/>
      <c r="J2780" s="923"/>
      <c r="K2780" s="922"/>
      <c r="L2780" s="922"/>
      <c r="M2780" s="922"/>
      <c r="N2780" s="924"/>
      <c r="O2780" s="1096" t="str">
        <f t="shared" si="246"/>
        <v/>
      </c>
      <c r="P2780" s="926"/>
      <c r="Q2780" s="926"/>
      <c r="R2780" s="926"/>
      <c r="S2780" s="926"/>
      <c r="T2780" s="926"/>
      <c r="U2780" s="926"/>
      <c r="V2780" s="926"/>
      <c r="W2780" s="926"/>
      <c r="X2780" s="926"/>
      <c r="Y2780" s="926"/>
      <c r="Z2780" s="926"/>
      <c r="AA2780" s="926"/>
      <c r="AB2780" s="926"/>
      <c r="AC2780" s="926"/>
      <c r="AD2780" s="926"/>
      <c r="AE2780" s="926"/>
    </row>
    <row r="2781" spans="1:31" ht="15" hidden="1" customHeight="1" thickBot="1" x14ac:dyDescent="0.25">
      <c r="A2781" s="943"/>
      <c r="B2781" s="938"/>
      <c r="C2781" s="891"/>
      <c r="D2781" s="891"/>
      <c r="E2781" s="984">
        <f t="shared" si="244"/>
        <v>0</v>
      </c>
      <c r="F2781" s="890">
        <f>IF(A2781=0,0,ROUND(E2781/VLOOKUP(A2781,'Teaching Areas'!$A$18:$B$86,2,FALSE),0))</f>
        <v>0</v>
      </c>
      <c r="G2781" s="891"/>
      <c r="H2781" s="890" t="str">
        <f t="shared" si="245"/>
        <v/>
      </c>
      <c r="I2781" s="983"/>
      <c r="J2781" s="923"/>
      <c r="K2781" s="922"/>
      <c r="L2781" s="922"/>
      <c r="M2781" s="922"/>
      <c r="N2781" s="924"/>
      <c r="O2781" s="1096" t="str">
        <f t="shared" si="246"/>
        <v/>
      </c>
      <c r="P2781" s="926"/>
      <c r="Q2781" s="926"/>
      <c r="R2781" s="926"/>
      <c r="S2781" s="926"/>
      <c r="T2781" s="926"/>
      <c r="U2781" s="926"/>
      <c r="V2781" s="926"/>
      <c r="W2781" s="926"/>
      <c r="X2781" s="926"/>
      <c r="Y2781" s="926"/>
      <c r="Z2781" s="926"/>
      <c r="AA2781" s="926"/>
      <c r="AB2781" s="926"/>
      <c r="AC2781" s="926"/>
      <c r="AD2781" s="926"/>
      <c r="AE2781" s="926"/>
    </row>
    <row r="2782" spans="1:31" ht="15" hidden="1" customHeight="1" thickBot="1" x14ac:dyDescent="0.25">
      <c r="A2782" s="943"/>
      <c r="B2782" s="938"/>
      <c r="C2782" s="891"/>
      <c r="D2782" s="891"/>
      <c r="E2782" s="984">
        <f t="shared" si="244"/>
        <v>0</v>
      </c>
      <c r="F2782" s="890">
        <f>IF(A2782=0,0,ROUND(E2782/VLOOKUP(A2782,'Teaching Areas'!$A$18:$B$86,2,FALSE),0))</f>
        <v>0</v>
      </c>
      <c r="G2782" s="891"/>
      <c r="H2782" s="890" t="str">
        <f t="shared" si="245"/>
        <v/>
      </c>
      <c r="I2782" s="983"/>
      <c r="J2782" s="923"/>
      <c r="K2782" s="922"/>
      <c r="L2782" s="922"/>
      <c r="M2782" s="922"/>
      <c r="N2782" s="924"/>
      <c r="O2782" s="1096" t="str">
        <f t="shared" si="246"/>
        <v/>
      </c>
      <c r="P2782" s="926"/>
      <c r="Q2782" s="926"/>
      <c r="R2782" s="926"/>
      <c r="S2782" s="926"/>
      <c r="T2782" s="926"/>
      <c r="U2782" s="926"/>
      <c r="V2782" s="926"/>
      <c r="W2782" s="926"/>
      <c r="X2782" s="926"/>
      <c r="Y2782" s="926"/>
      <c r="Z2782" s="926"/>
      <c r="AA2782" s="926"/>
      <c r="AB2782" s="926"/>
      <c r="AC2782" s="926"/>
      <c r="AD2782" s="926"/>
      <c r="AE2782" s="926"/>
    </row>
    <row r="2783" spans="1:31" ht="15" hidden="1" customHeight="1" thickBot="1" x14ac:dyDescent="0.25">
      <c r="A2783" s="943"/>
      <c r="B2783" s="938"/>
      <c r="C2783" s="891"/>
      <c r="D2783" s="891"/>
      <c r="E2783" s="984">
        <f t="shared" si="244"/>
        <v>0</v>
      </c>
      <c r="F2783" s="890">
        <f>IF(A2783=0,0,ROUND(E2783/VLOOKUP(A2783,'Teaching Areas'!$A$18:$B$86,2,FALSE),0))</f>
        <v>0</v>
      </c>
      <c r="G2783" s="891"/>
      <c r="H2783" s="890" t="str">
        <f t="shared" si="245"/>
        <v/>
      </c>
      <c r="I2783" s="983"/>
      <c r="J2783" s="923"/>
      <c r="K2783" s="922"/>
      <c r="L2783" s="922"/>
      <c r="M2783" s="922"/>
      <c r="N2783" s="924"/>
      <c r="O2783" s="1096" t="str">
        <f t="shared" si="246"/>
        <v/>
      </c>
      <c r="P2783" s="926"/>
      <c r="Q2783" s="926"/>
      <c r="R2783" s="926"/>
      <c r="S2783" s="926"/>
      <c r="T2783" s="926"/>
      <c r="U2783" s="926"/>
      <c r="V2783" s="926"/>
      <c r="W2783" s="926"/>
      <c r="X2783" s="926"/>
      <c r="Y2783" s="926"/>
      <c r="Z2783" s="926"/>
      <c r="AA2783" s="926"/>
      <c r="AB2783" s="926"/>
      <c r="AC2783" s="926"/>
      <c r="AD2783" s="926"/>
      <c r="AE2783" s="926"/>
    </row>
    <row r="2784" spans="1:31" ht="15" hidden="1" customHeight="1" thickBot="1" x14ac:dyDescent="0.25">
      <c r="A2784" s="943"/>
      <c r="B2784" s="938"/>
      <c r="C2784" s="891"/>
      <c r="D2784" s="891"/>
      <c r="E2784" s="984">
        <f t="shared" si="244"/>
        <v>0</v>
      </c>
      <c r="F2784" s="890">
        <f>IF(A2784=0,0,ROUND(E2784/VLOOKUP(A2784,'Teaching Areas'!$A$18:$B$86,2,FALSE),0))</f>
        <v>0</v>
      </c>
      <c r="G2784" s="891"/>
      <c r="H2784" s="890" t="str">
        <f t="shared" si="245"/>
        <v/>
      </c>
      <c r="I2784" s="983"/>
      <c r="J2784" s="923"/>
      <c r="K2784" s="922"/>
      <c r="L2784" s="922"/>
      <c r="M2784" s="922"/>
      <c r="N2784" s="924"/>
      <c r="O2784" s="1096" t="str">
        <f t="shared" si="246"/>
        <v/>
      </c>
      <c r="P2784" s="926"/>
      <c r="Q2784" s="926"/>
      <c r="R2784" s="926"/>
      <c r="S2784" s="926"/>
      <c r="T2784" s="926"/>
      <c r="U2784" s="926"/>
      <c r="V2784" s="926"/>
      <c r="W2784" s="926"/>
      <c r="X2784" s="926"/>
      <c r="Y2784" s="926"/>
      <c r="Z2784" s="926"/>
      <c r="AA2784" s="926"/>
      <c r="AB2784" s="926"/>
      <c r="AC2784" s="926"/>
      <c r="AD2784" s="926"/>
      <c r="AE2784" s="926"/>
    </row>
    <row r="2785" spans="1:31" ht="15" hidden="1" customHeight="1" thickBot="1" x14ac:dyDescent="0.25">
      <c r="A2785" s="943"/>
      <c r="B2785" s="939"/>
      <c r="C2785" s="891"/>
      <c r="D2785" s="891"/>
      <c r="E2785" s="984">
        <f t="shared" si="244"/>
        <v>0</v>
      </c>
      <c r="F2785" s="890">
        <f>IF(A2785=0,0,ROUND(E2785/VLOOKUP(A2785,'Teaching Areas'!$A$18:$B$86,2,FALSE),0))</f>
        <v>0</v>
      </c>
      <c r="G2785" s="892"/>
      <c r="H2785" s="890" t="str">
        <f t="shared" si="245"/>
        <v/>
      </c>
      <c r="I2785" s="985"/>
      <c r="J2785" s="923"/>
      <c r="K2785" s="922"/>
      <c r="L2785" s="922"/>
      <c r="M2785" s="922"/>
      <c r="N2785" s="924"/>
      <c r="O2785" s="1096" t="str">
        <f t="shared" si="246"/>
        <v/>
      </c>
      <c r="P2785" s="926"/>
      <c r="Q2785" s="926"/>
      <c r="R2785" s="926"/>
      <c r="S2785" s="926"/>
      <c r="T2785" s="926"/>
      <c r="U2785" s="926"/>
      <c r="V2785" s="926"/>
      <c r="W2785" s="926"/>
      <c r="X2785" s="926"/>
      <c r="Y2785" s="926"/>
      <c r="Z2785" s="926"/>
      <c r="AA2785" s="926"/>
      <c r="AB2785" s="926"/>
      <c r="AC2785" s="926"/>
      <c r="AD2785" s="926"/>
      <c r="AE2785" s="926"/>
    </row>
    <row r="2786" spans="1:31" ht="15" hidden="1" customHeight="1" thickBot="1" x14ac:dyDescent="0.25">
      <c r="A2786" s="943"/>
      <c r="B2786" s="939"/>
      <c r="C2786" s="891"/>
      <c r="D2786" s="891"/>
      <c r="E2786" s="984">
        <f t="shared" si="244"/>
        <v>0</v>
      </c>
      <c r="F2786" s="890">
        <f>IF(A2786=0,0,ROUND(E2786/VLOOKUP(A2786,'Teaching Areas'!$A$18:$B$86,2,FALSE),0))</f>
        <v>0</v>
      </c>
      <c r="G2786" s="892"/>
      <c r="H2786" s="890" t="str">
        <f t="shared" si="245"/>
        <v/>
      </c>
      <c r="I2786" s="985"/>
      <c r="J2786" s="923"/>
      <c r="K2786" s="922"/>
      <c r="L2786" s="922"/>
      <c r="M2786" s="922"/>
      <c r="N2786" s="924"/>
      <c r="O2786" s="1096" t="str">
        <f t="shared" si="246"/>
        <v/>
      </c>
      <c r="P2786" s="926"/>
      <c r="Q2786" s="926"/>
      <c r="R2786" s="926"/>
      <c r="S2786" s="926"/>
      <c r="T2786" s="926"/>
      <c r="U2786" s="926"/>
      <c r="V2786" s="926"/>
      <c r="W2786" s="926"/>
      <c r="X2786" s="926"/>
      <c r="Y2786" s="926"/>
      <c r="Z2786" s="926"/>
      <c r="AA2786" s="926"/>
      <c r="AB2786" s="926"/>
      <c r="AC2786" s="926"/>
      <c r="AD2786" s="926"/>
      <c r="AE2786" s="926"/>
    </row>
    <row r="2787" spans="1:31" ht="15" hidden="1" customHeight="1" thickBot="1" x14ac:dyDescent="0.25">
      <c r="A2787" s="943"/>
      <c r="B2787" s="938"/>
      <c r="C2787" s="891"/>
      <c r="D2787" s="891"/>
      <c r="E2787" s="984">
        <f t="shared" si="244"/>
        <v>0</v>
      </c>
      <c r="F2787" s="890">
        <f>IF(A2787=0,0,ROUND(E2787/VLOOKUP(A2787,'Teaching Areas'!$A$18:$B$86,2,FALSE),0))</f>
        <v>0</v>
      </c>
      <c r="G2787" s="891"/>
      <c r="H2787" s="890" t="str">
        <f t="shared" si="245"/>
        <v/>
      </c>
      <c r="I2787" s="983"/>
      <c r="J2787" s="923"/>
      <c r="K2787" s="922"/>
      <c r="L2787" s="922"/>
      <c r="M2787" s="922"/>
      <c r="N2787" s="924"/>
      <c r="O2787" s="1096" t="str">
        <f t="shared" si="246"/>
        <v/>
      </c>
      <c r="P2787" s="926"/>
      <c r="Q2787" s="926"/>
      <c r="R2787" s="926"/>
      <c r="S2787" s="926"/>
      <c r="T2787" s="926"/>
      <c r="U2787" s="926"/>
      <c r="V2787" s="926"/>
      <c r="W2787" s="926"/>
      <c r="X2787" s="926"/>
      <c r="Y2787" s="926"/>
      <c r="Z2787" s="926"/>
      <c r="AA2787" s="926"/>
      <c r="AB2787" s="926"/>
      <c r="AC2787" s="926"/>
      <c r="AD2787" s="926"/>
      <c r="AE2787" s="926"/>
    </row>
    <row r="2788" spans="1:31" ht="15" hidden="1" customHeight="1" thickBot="1" x14ac:dyDescent="0.25">
      <c r="A2788" s="943"/>
      <c r="B2788" s="938"/>
      <c r="C2788" s="891"/>
      <c r="D2788" s="891"/>
      <c r="E2788" s="984">
        <f t="shared" si="244"/>
        <v>0</v>
      </c>
      <c r="F2788" s="890">
        <f>IF(A2788=0,0,ROUND(E2788/VLOOKUP(A2788,'Teaching Areas'!$A$18:$B$86,2,FALSE),0))</f>
        <v>0</v>
      </c>
      <c r="G2788" s="891"/>
      <c r="H2788" s="890" t="str">
        <f t="shared" si="245"/>
        <v/>
      </c>
      <c r="I2788" s="983"/>
      <c r="J2788" s="923"/>
      <c r="K2788" s="922"/>
      <c r="L2788" s="922"/>
      <c r="M2788" s="922"/>
      <c r="N2788" s="924"/>
      <c r="O2788" s="1096" t="str">
        <f t="shared" ref="O2788:O2822" si="247">IF(A2788=0,"",LEFT(A2788,FIND(" ",A2788)-1))</f>
        <v/>
      </c>
      <c r="P2788" s="926"/>
      <c r="Q2788" s="926"/>
      <c r="R2788" s="926"/>
      <c r="S2788" s="926"/>
      <c r="T2788" s="926"/>
      <c r="U2788" s="926"/>
      <c r="V2788" s="926"/>
      <c r="W2788" s="926"/>
      <c r="X2788" s="926"/>
      <c r="Y2788" s="926"/>
      <c r="Z2788" s="926"/>
      <c r="AA2788" s="926"/>
      <c r="AB2788" s="926"/>
      <c r="AC2788" s="926"/>
      <c r="AD2788" s="926"/>
      <c r="AE2788" s="926"/>
    </row>
    <row r="2789" spans="1:31" ht="15" hidden="1" customHeight="1" thickBot="1" x14ac:dyDescent="0.25">
      <c r="A2789" s="943"/>
      <c r="B2789" s="937"/>
      <c r="C2789" s="893"/>
      <c r="D2789" s="893"/>
      <c r="E2789" s="984">
        <f t="shared" si="244"/>
        <v>0</v>
      </c>
      <c r="F2789" s="890">
        <f>IF(A2789=0,0,ROUND(E2789/VLOOKUP(A2789,'Teaching Areas'!$A$18:$B$86,2,FALSE),0))</f>
        <v>0</v>
      </c>
      <c r="G2789" s="891"/>
      <c r="H2789" s="890" t="str">
        <f t="shared" si="245"/>
        <v/>
      </c>
      <c r="I2789" s="983"/>
      <c r="J2789" s="923"/>
      <c r="K2789" s="922"/>
      <c r="L2789" s="922"/>
      <c r="M2789" s="922"/>
      <c r="N2789" s="924"/>
      <c r="O2789" s="1096" t="str">
        <f t="shared" si="247"/>
        <v/>
      </c>
      <c r="P2789" s="926"/>
      <c r="Q2789" s="926"/>
      <c r="R2789" s="926"/>
      <c r="S2789" s="926"/>
      <c r="T2789" s="926"/>
      <c r="U2789" s="926"/>
      <c r="V2789" s="926"/>
      <c r="W2789" s="926"/>
      <c r="X2789" s="926"/>
      <c r="Y2789" s="926"/>
      <c r="Z2789" s="926"/>
      <c r="AA2789" s="926"/>
      <c r="AB2789" s="926"/>
      <c r="AC2789" s="926"/>
      <c r="AD2789" s="926"/>
      <c r="AE2789" s="926"/>
    </row>
    <row r="2790" spans="1:31" ht="15" hidden="1" customHeight="1" thickBot="1" x14ac:dyDescent="0.25">
      <c r="A2790" s="943"/>
      <c r="B2790" s="938"/>
      <c r="C2790" s="891"/>
      <c r="D2790" s="891"/>
      <c r="E2790" s="984">
        <f t="shared" si="244"/>
        <v>0</v>
      </c>
      <c r="F2790" s="890">
        <f>IF(A2790=0,0,ROUND(E2790/VLOOKUP(A2790,'Teaching Areas'!$A$18:$B$86,2,FALSE),0))</f>
        <v>0</v>
      </c>
      <c r="G2790" s="891"/>
      <c r="H2790" s="890" t="str">
        <f t="shared" si="245"/>
        <v/>
      </c>
      <c r="I2790" s="983"/>
      <c r="J2790" s="923"/>
      <c r="K2790" s="922"/>
      <c r="L2790" s="922"/>
      <c r="M2790" s="922"/>
      <c r="N2790" s="924"/>
      <c r="O2790" s="1096" t="str">
        <f t="shared" si="247"/>
        <v/>
      </c>
      <c r="P2790" s="926"/>
      <c r="Q2790" s="926"/>
      <c r="R2790" s="926"/>
      <c r="S2790" s="926"/>
      <c r="T2790" s="926"/>
      <c r="U2790" s="926"/>
      <c r="V2790" s="926"/>
      <c r="W2790" s="926"/>
      <c r="X2790" s="926"/>
      <c r="Y2790" s="926"/>
      <c r="Z2790" s="926"/>
      <c r="AA2790" s="926"/>
      <c r="AB2790" s="926"/>
      <c r="AC2790" s="926"/>
      <c r="AD2790" s="926"/>
      <c r="AE2790" s="926"/>
    </row>
    <row r="2791" spans="1:31" ht="15" hidden="1" customHeight="1" thickBot="1" x14ac:dyDescent="0.25">
      <c r="A2791" s="943"/>
      <c r="B2791" s="938"/>
      <c r="C2791" s="891"/>
      <c r="D2791" s="891"/>
      <c r="E2791" s="984">
        <f t="shared" si="244"/>
        <v>0</v>
      </c>
      <c r="F2791" s="890">
        <f>IF(A2791=0,0,ROUND(E2791/VLOOKUP(A2791,'Teaching Areas'!$A$18:$B$86,2,FALSE),0))</f>
        <v>0</v>
      </c>
      <c r="G2791" s="891"/>
      <c r="H2791" s="890" t="str">
        <f t="shared" si="245"/>
        <v/>
      </c>
      <c r="I2791" s="983"/>
      <c r="J2791" s="923"/>
      <c r="K2791" s="922"/>
      <c r="L2791" s="922"/>
      <c r="M2791" s="922"/>
      <c r="N2791" s="924"/>
      <c r="O2791" s="1096" t="str">
        <f t="shared" si="247"/>
        <v/>
      </c>
      <c r="P2791" s="926"/>
      <c r="Q2791" s="926"/>
      <c r="R2791" s="926"/>
      <c r="S2791" s="926"/>
      <c r="T2791" s="926"/>
      <c r="U2791" s="926"/>
      <c r="V2791" s="926"/>
      <c r="W2791" s="926"/>
      <c r="X2791" s="926"/>
      <c r="Y2791" s="926"/>
      <c r="Z2791" s="926"/>
      <c r="AA2791" s="926"/>
      <c r="AB2791" s="926"/>
      <c r="AC2791" s="926"/>
      <c r="AD2791" s="926"/>
      <c r="AE2791" s="926"/>
    </row>
    <row r="2792" spans="1:31" ht="15" hidden="1" customHeight="1" thickBot="1" x14ac:dyDescent="0.25">
      <c r="A2792" s="943"/>
      <c r="B2792" s="938"/>
      <c r="C2792" s="891"/>
      <c r="D2792" s="891"/>
      <c r="E2792" s="984">
        <f t="shared" si="244"/>
        <v>0</v>
      </c>
      <c r="F2792" s="890">
        <f>IF(A2792=0,0,ROUND(E2792/VLOOKUP(A2792,'Teaching Areas'!$A$18:$B$86,2,FALSE),0))</f>
        <v>0</v>
      </c>
      <c r="G2792" s="891"/>
      <c r="H2792" s="890" t="str">
        <f t="shared" si="245"/>
        <v/>
      </c>
      <c r="I2792" s="983"/>
      <c r="J2792" s="923"/>
      <c r="K2792" s="922"/>
      <c r="L2792" s="922"/>
      <c r="M2792" s="922"/>
      <c r="N2792" s="924"/>
      <c r="O2792" s="1096" t="str">
        <f t="shared" si="247"/>
        <v/>
      </c>
      <c r="P2792" s="926"/>
      <c r="Q2792" s="926"/>
      <c r="R2792" s="926"/>
      <c r="S2792" s="926"/>
      <c r="T2792" s="926"/>
      <c r="U2792" s="926"/>
      <c r="V2792" s="926"/>
      <c r="W2792" s="926"/>
      <c r="X2792" s="926"/>
      <c r="Y2792" s="926"/>
      <c r="Z2792" s="926"/>
      <c r="AA2792" s="926"/>
      <c r="AB2792" s="926"/>
      <c r="AC2792" s="926"/>
      <c r="AD2792" s="926"/>
      <c r="AE2792" s="926"/>
    </row>
    <row r="2793" spans="1:31" ht="15" hidden="1" customHeight="1" thickBot="1" x14ac:dyDescent="0.25">
      <c r="A2793" s="943"/>
      <c r="B2793" s="938"/>
      <c r="C2793" s="891"/>
      <c r="D2793" s="891"/>
      <c r="E2793" s="984">
        <f t="shared" si="244"/>
        <v>0</v>
      </c>
      <c r="F2793" s="890">
        <f>IF(A2793=0,0,ROUND(E2793/VLOOKUP(A2793,'Teaching Areas'!$A$18:$B$86,2,FALSE),0))</f>
        <v>0</v>
      </c>
      <c r="G2793" s="891"/>
      <c r="H2793" s="890" t="str">
        <f t="shared" si="245"/>
        <v/>
      </c>
      <c r="I2793" s="983"/>
      <c r="J2793" s="923"/>
      <c r="K2793" s="922"/>
      <c r="L2793" s="922"/>
      <c r="M2793" s="922"/>
      <c r="N2793" s="924"/>
      <c r="O2793" s="1096" t="str">
        <f t="shared" si="247"/>
        <v/>
      </c>
      <c r="P2793" s="926"/>
      <c r="Q2793" s="926"/>
      <c r="R2793" s="926"/>
      <c r="S2793" s="926"/>
      <c r="T2793" s="926"/>
      <c r="U2793" s="926"/>
      <c r="V2793" s="926"/>
      <c r="W2793" s="926"/>
      <c r="X2793" s="926"/>
      <c r="Y2793" s="926"/>
      <c r="Z2793" s="926"/>
      <c r="AA2793" s="926"/>
      <c r="AB2793" s="926"/>
      <c r="AC2793" s="926"/>
      <c r="AD2793" s="926"/>
      <c r="AE2793" s="926"/>
    </row>
    <row r="2794" spans="1:31" ht="15" hidden="1" customHeight="1" thickBot="1" x14ac:dyDescent="0.25">
      <c r="A2794" s="943"/>
      <c r="B2794" s="938"/>
      <c r="C2794" s="891"/>
      <c r="D2794" s="891"/>
      <c r="E2794" s="984">
        <f t="shared" si="244"/>
        <v>0</v>
      </c>
      <c r="F2794" s="890">
        <f>IF(A2794=0,0,ROUND(E2794/VLOOKUP(A2794,'Teaching Areas'!$A$18:$B$86,2,FALSE),0))</f>
        <v>0</v>
      </c>
      <c r="G2794" s="891"/>
      <c r="H2794" s="890" t="str">
        <f t="shared" si="245"/>
        <v/>
      </c>
      <c r="I2794" s="983"/>
      <c r="J2794" s="923"/>
      <c r="K2794" s="922"/>
      <c r="L2794" s="922"/>
      <c r="M2794" s="922"/>
      <c r="N2794" s="924"/>
      <c r="O2794" s="1096" t="str">
        <f t="shared" si="247"/>
        <v/>
      </c>
      <c r="P2794" s="926"/>
      <c r="Q2794" s="926"/>
      <c r="R2794" s="926"/>
      <c r="S2794" s="926"/>
      <c r="T2794" s="926"/>
      <c r="U2794" s="926"/>
      <c r="V2794" s="926"/>
      <c r="W2794" s="926"/>
      <c r="X2794" s="926"/>
      <c r="Y2794" s="926"/>
      <c r="Z2794" s="926"/>
      <c r="AA2794" s="926"/>
      <c r="AB2794" s="926"/>
      <c r="AC2794" s="926"/>
      <c r="AD2794" s="926"/>
      <c r="AE2794" s="926"/>
    </row>
    <row r="2795" spans="1:31" ht="15" hidden="1" customHeight="1" thickBot="1" x14ac:dyDescent="0.25">
      <c r="A2795" s="943"/>
      <c r="B2795" s="938"/>
      <c r="C2795" s="891"/>
      <c r="D2795" s="891"/>
      <c r="E2795" s="984">
        <f t="shared" si="244"/>
        <v>0</v>
      </c>
      <c r="F2795" s="890">
        <f>IF(A2795=0,0,ROUND(E2795/VLOOKUP(A2795,'Teaching Areas'!$A$18:$B$86,2,FALSE),0))</f>
        <v>0</v>
      </c>
      <c r="G2795" s="891"/>
      <c r="H2795" s="890" t="str">
        <f t="shared" si="245"/>
        <v/>
      </c>
      <c r="I2795" s="983"/>
      <c r="J2795" s="923"/>
      <c r="K2795" s="922"/>
      <c r="L2795" s="922"/>
      <c r="M2795" s="922"/>
      <c r="N2795" s="924"/>
      <c r="O2795" s="1096" t="str">
        <f t="shared" si="247"/>
        <v/>
      </c>
      <c r="P2795" s="926"/>
      <c r="Q2795" s="926"/>
      <c r="R2795" s="926"/>
      <c r="S2795" s="926"/>
      <c r="T2795" s="926"/>
      <c r="U2795" s="926"/>
      <c r="V2795" s="926"/>
      <c r="W2795" s="926"/>
      <c r="X2795" s="926"/>
      <c r="Y2795" s="926"/>
      <c r="Z2795" s="926"/>
      <c r="AA2795" s="926"/>
      <c r="AB2795" s="926"/>
      <c r="AC2795" s="926"/>
      <c r="AD2795" s="926"/>
      <c r="AE2795" s="926"/>
    </row>
    <row r="2796" spans="1:31" ht="15" hidden="1" customHeight="1" thickBot="1" x14ac:dyDescent="0.25">
      <c r="A2796" s="943"/>
      <c r="B2796" s="938"/>
      <c r="C2796" s="891"/>
      <c r="D2796" s="891"/>
      <c r="E2796" s="984">
        <f t="shared" si="244"/>
        <v>0</v>
      </c>
      <c r="F2796" s="890">
        <f>IF(A2796=0,0,ROUND(E2796/VLOOKUP(A2796,'Teaching Areas'!$A$18:$B$86,2,FALSE),0))</f>
        <v>0</v>
      </c>
      <c r="G2796" s="891"/>
      <c r="H2796" s="890" t="str">
        <f t="shared" si="245"/>
        <v/>
      </c>
      <c r="I2796" s="983"/>
      <c r="J2796" s="923"/>
      <c r="K2796" s="922"/>
      <c r="L2796" s="922"/>
      <c r="M2796" s="922"/>
      <c r="N2796" s="924"/>
      <c r="O2796" s="1096" t="str">
        <f t="shared" si="247"/>
        <v/>
      </c>
      <c r="P2796" s="926"/>
      <c r="Q2796" s="926"/>
      <c r="R2796" s="926"/>
      <c r="S2796" s="926"/>
      <c r="T2796" s="926"/>
      <c r="U2796" s="926"/>
      <c r="V2796" s="926"/>
      <c r="W2796" s="926"/>
      <c r="X2796" s="926"/>
      <c r="Y2796" s="926"/>
      <c r="Z2796" s="926"/>
      <c r="AA2796" s="926"/>
      <c r="AB2796" s="926"/>
      <c r="AC2796" s="926"/>
      <c r="AD2796" s="926"/>
      <c r="AE2796" s="926"/>
    </row>
    <row r="2797" spans="1:31" ht="15" hidden="1" customHeight="1" thickBot="1" x14ac:dyDescent="0.25">
      <c r="A2797" s="943"/>
      <c r="B2797" s="938"/>
      <c r="C2797" s="891"/>
      <c r="D2797" s="891"/>
      <c r="E2797" s="984">
        <f t="shared" si="244"/>
        <v>0</v>
      </c>
      <c r="F2797" s="890">
        <f>IF(A2797=0,0,ROUND(E2797/VLOOKUP(A2797,'Teaching Areas'!$A$18:$B$86,2,FALSE),0))</f>
        <v>0</v>
      </c>
      <c r="G2797" s="891"/>
      <c r="H2797" s="890" t="str">
        <f t="shared" si="245"/>
        <v/>
      </c>
      <c r="I2797" s="983"/>
      <c r="J2797" s="923"/>
      <c r="K2797" s="922"/>
      <c r="L2797" s="922"/>
      <c r="M2797" s="922"/>
      <c r="N2797" s="924"/>
      <c r="O2797" s="1096" t="str">
        <f t="shared" si="247"/>
        <v/>
      </c>
      <c r="P2797" s="926"/>
      <c r="Q2797" s="926"/>
      <c r="R2797" s="926"/>
      <c r="S2797" s="926"/>
      <c r="T2797" s="926"/>
      <c r="U2797" s="926"/>
      <c r="V2797" s="926"/>
      <c r="W2797" s="926"/>
      <c r="X2797" s="926"/>
      <c r="Y2797" s="926"/>
      <c r="Z2797" s="926"/>
      <c r="AA2797" s="926"/>
      <c r="AB2797" s="926"/>
      <c r="AC2797" s="926"/>
      <c r="AD2797" s="926"/>
      <c r="AE2797" s="926"/>
    </row>
    <row r="2798" spans="1:31" ht="15" hidden="1" customHeight="1" thickBot="1" x14ac:dyDescent="0.25">
      <c r="A2798" s="943"/>
      <c r="B2798" s="938"/>
      <c r="C2798" s="891"/>
      <c r="D2798" s="891"/>
      <c r="E2798" s="984">
        <f t="shared" si="244"/>
        <v>0</v>
      </c>
      <c r="F2798" s="890">
        <f>IF(A2798=0,0,ROUND(E2798/VLOOKUP(A2798,'Teaching Areas'!$A$18:$B$86,2,FALSE),0))</f>
        <v>0</v>
      </c>
      <c r="G2798" s="891"/>
      <c r="H2798" s="890" t="str">
        <f t="shared" si="245"/>
        <v/>
      </c>
      <c r="I2798" s="983"/>
      <c r="J2798" s="923"/>
      <c r="K2798" s="922"/>
      <c r="L2798" s="922"/>
      <c r="M2798" s="922"/>
      <c r="N2798" s="924"/>
      <c r="O2798" s="1096" t="str">
        <f t="shared" si="247"/>
        <v/>
      </c>
      <c r="P2798" s="926"/>
      <c r="Q2798" s="926"/>
      <c r="R2798" s="926"/>
      <c r="S2798" s="926"/>
      <c r="T2798" s="926"/>
      <c r="U2798" s="926"/>
      <c r="V2798" s="926"/>
      <c r="W2798" s="926"/>
      <c r="X2798" s="926"/>
      <c r="Y2798" s="926"/>
      <c r="Z2798" s="926"/>
      <c r="AA2798" s="926"/>
      <c r="AB2798" s="926"/>
      <c r="AC2798" s="926"/>
      <c r="AD2798" s="926"/>
      <c r="AE2798" s="926"/>
    </row>
    <row r="2799" spans="1:31" ht="15" hidden="1" customHeight="1" thickBot="1" x14ac:dyDescent="0.25">
      <c r="A2799" s="943"/>
      <c r="B2799" s="938"/>
      <c r="C2799" s="891"/>
      <c r="D2799" s="891"/>
      <c r="E2799" s="984">
        <f t="shared" si="244"/>
        <v>0</v>
      </c>
      <c r="F2799" s="890">
        <f>IF(A2799=0,0,ROUND(E2799/VLOOKUP(A2799,'Teaching Areas'!$A$18:$B$86,2,FALSE),0))</f>
        <v>0</v>
      </c>
      <c r="G2799" s="891"/>
      <c r="H2799" s="890" t="str">
        <f t="shared" si="245"/>
        <v/>
      </c>
      <c r="I2799" s="983"/>
      <c r="J2799" s="923"/>
      <c r="K2799" s="922"/>
      <c r="L2799" s="922"/>
      <c r="M2799" s="922"/>
      <c r="N2799" s="924"/>
      <c r="O2799" s="1096" t="str">
        <f t="shared" si="247"/>
        <v/>
      </c>
      <c r="P2799" s="926"/>
      <c r="Q2799" s="926"/>
      <c r="R2799" s="926"/>
      <c r="S2799" s="926"/>
      <c r="T2799" s="926"/>
      <c r="U2799" s="926"/>
      <c r="V2799" s="926"/>
      <c r="W2799" s="926"/>
      <c r="X2799" s="926"/>
      <c r="Y2799" s="926"/>
      <c r="Z2799" s="926"/>
      <c r="AA2799" s="926"/>
      <c r="AB2799" s="926"/>
      <c r="AC2799" s="926"/>
      <c r="AD2799" s="926"/>
      <c r="AE2799" s="926"/>
    </row>
    <row r="2800" spans="1:31" ht="15" hidden="1" customHeight="1" thickBot="1" x14ac:dyDescent="0.25">
      <c r="A2800" s="943"/>
      <c r="B2800" s="938"/>
      <c r="C2800" s="891"/>
      <c r="D2800" s="891"/>
      <c r="E2800" s="984">
        <f t="shared" si="244"/>
        <v>0</v>
      </c>
      <c r="F2800" s="890">
        <f>IF(A2800=0,0,ROUND(E2800/VLOOKUP(A2800,'Teaching Areas'!$A$18:$B$86,2,FALSE),0))</f>
        <v>0</v>
      </c>
      <c r="G2800" s="891"/>
      <c r="H2800" s="890" t="str">
        <f t="shared" si="245"/>
        <v/>
      </c>
      <c r="I2800" s="983"/>
      <c r="J2800" s="923"/>
      <c r="K2800" s="922"/>
      <c r="L2800" s="922"/>
      <c r="M2800" s="922"/>
      <c r="N2800" s="924"/>
      <c r="O2800" s="1096" t="str">
        <f t="shared" si="247"/>
        <v/>
      </c>
      <c r="P2800" s="926"/>
      <c r="Q2800" s="926"/>
      <c r="R2800" s="926"/>
      <c r="S2800" s="926"/>
      <c r="T2800" s="926"/>
      <c r="U2800" s="926"/>
      <c r="V2800" s="926"/>
      <c r="W2800" s="926"/>
      <c r="X2800" s="926"/>
      <c r="Y2800" s="926"/>
      <c r="Z2800" s="926"/>
      <c r="AA2800" s="926"/>
      <c r="AB2800" s="926"/>
      <c r="AC2800" s="926"/>
      <c r="AD2800" s="926"/>
      <c r="AE2800" s="926"/>
    </row>
    <row r="2801" spans="1:31" ht="15" hidden="1" customHeight="1" thickBot="1" x14ac:dyDescent="0.25">
      <c r="A2801" s="943"/>
      <c r="B2801" s="938"/>
      <c r="C2801" s="891"/>
      <c r="D2801" s="891"/>
      <c r="E2801" s="984">
        <f t="shared" si="244"/>
        <v>0</v>
      </c>
      <c r="F2801" s="890">
        <f>IF(A2801=0,0,ROUND(E2801/VLOOKUP(A2801,'Teaching Areas'!$A$18:$B$86,2,FALSE),0))</f>
        <v>0</v>
      </c>
      <c r="G2801" s="891"/>
      <c r="H2801" s="890" t="str">
        <f t="shared" si="245"/>
        <v/>
      </c>
      <c r="I2801" s="983"/>
      <c r="J2801" s="923"/>
      <c r="K2801" s="922"/>
      <c r="L2801" s="922"/>
      <c r="M2801" s="922"/>
      <c r="N2801" s="924"/>
      <c r="O2801" s="1096" t="str">
        <f t="shared" si="247"/>
        <v/>
      </c>
      <c r="P2801" s="926"/>
      <c r="Q2801" s="926"/>
      <c r="R2801" s="926"/>
      <c r="S2801" s="926"/>
      <c r="T2801" s="926"/>
      <c r="U2801" s="926"/>
      <c r="V2801" s="926"/>
      <c r="W2801" s="926"/>
      <c r="X2801" s="926"/>
      <c r="Y2801" s="926"/>
      <c r="Z2801" s="926"/>
      <c r="AA2801" s="926"/>
      <c r="AB2801" s="926"/>
      <c r="AC2801" s="926"/>
      <c r="AD2801" s="926"/>
      <c r="AE2801" s="926"/>
    </row>
    <row r="2802" spans="1:31" ht="15" hidden="1" customHeight="1" thickBot="1" x14ac:dyDescent="0.25">
      <c r="A2802" s="943"/>
      <c r="B2802" s="938"/>
      <c r="C2802" s="891"/>
      <c r="D2802" s="891"/>
      <c r="E2802" s="984">
        <f t="shared" si="244"/>
        <v>0</v>
      </c>
      <c r="F2802" s="890">
        <f>IF(A2802=0,0,ROUND(E2802/VLOOKUP(A2802,'Teaching Areas'!$A$18:$B$86,2,FALSE),0))</f>
        <v>0</v>
      </c>
      <c r="G2802" s="891"/>
      <c r="H2802" s="890" t="str">
        <f t="shared" si="245"/>
        <v/>
      </c>
      <c r="I2802" s="983"/>
      <c r="J2802" s="923"/>
      <c r="K2802" s="922"/>
      <c r="L2802" s="922"/>
      <c r="M2802" s="922"/>
      <c r="N2802" s="924"/>
      <c r="O2802" s="1096" t="str">
        <f t="shared" si="247"/>
        <v/>
      </c>
      <c r="P2802" s="926"/>
      <c r="Q2802" s="926"/>
      <c r="R2802" s="926"/>
      <c r="S2802" s="926"/>
      <c r="T2802" s="926"/>
      <c r="U2802" s="926"/>
      <c r="V2802" s="926"/>
      <c r="W2802" s="926"/>
      <c r="X2802" s="926"/>
      <c r="Y2802" s="926"/>
      <c r="Z2802" s="926"/>
      <c r="AA2802" s="926"/>
      <c r="AB2802" s="926"/>
      <c r="AC2802" s="926"/>
      <c r="AD2802" s="926"/>
      <c r="AE2802" s="926"/>
    </row>
    <row r="2803" spans="1:31" ht="15" hidden="1" customHeight="1" thickBot="1" x14ac:dyDescent="0.25">
      <c r="A2803" s="943"/>
      <c r="B2803" s="938"/>
      <c r="C2803" s="891"/>
      <c r="D2803" s="891"/>
      <c r="E2803" s="984">
        <f t="shared" si="244"/>
        <v>0</v>
      </c>
      <c r="F2803" s="890">
        <f>IF(A2803=0,0,ROUND(E2803/VLOOKUP(A2803,'Teaching Areas'!$A$18:$B$86,2,FALSE),0))</f>
        <v>0</v>
      </c>
      <c r="G2803" s="891"/>
      <c r="H2803" s="890" t="str">
        <f t="shared" si="245"/>
        <v/>
      </c>
      <c r="I2803" s="983"/>
      <c r="J2803" s="923"/>
      <c r="K2803" s="922"/>
      <c r="L2803" s="922"/>
      <c r="M2803" s="922"/>
      <c r="N2803" s="924"/>
      <c r="O2803" s="1096" t="str">
        <f t="shared" si="247"/>
        <v/>
      </c>
      <c r="P2803" s="926"/>
      <c r="Q2803" s="926"/>
      <c r="R2803" s="926"/>
      <c r="S2803" s="926"/>
      <c r="T2803" s="926"/>
      <c r="U2803" s="926"/>
      <c r="V2803" s="926"/>
      <c r="W2803" s="926"/>
      <c r="X2803" s="926"/>
      <c r="Y2803" s="926"/>
      <c r="Z2803" s="926"/>
      <c r="AA2803" s="926"/>
      <c r="AB2803" s="926"/>
      <c r="AC2803" s="926"/>
      <c r="AD2803" s="926"/>
      <c r="AE2803" s="926"/>
    </row>
    <row r="2804" spans="1:31" ht="15" hidden="1" customHeight="1" thickBot="1" x14ac:dyDescent="0.25">
      <c r="A2804" s="943"/>
      <c r="B2804" s="939"/>
      <c r="C2804" s="891"/>
      <c r="D2804" s="891"/>
      <c r="E2804" s="984">
        <f t="shared" si="244"/>
        <v>0</v>
      </c>
      <c r="F2804" s="890">
        <f>IF(A2804=0,0,ROUND(E2804/VLOOKUP(A2804,'Teaching Areas'!$A$18:$B$86,2,FALSE),0))</f>
        <v>0</v>
      </c>
      <c r="G2804" s="892"/>
      <c r="H2804" s="890" t="str">
        <f t="shared" si="245"/>
        <v/>
      </c>
      <c r="I2804" s="985"/>
      <c r="J2804" s="923"/>
      <c r="K2804" s="922"/>
      <c r="L2804" s="922"/>
      <c r="M2804" s="922"/>
      <c r="N2804" s="924"/>
      <c r="O2804" s="1096" t="str">
        <f t="shared" si="247"/>
        <v/>
      </c>
      <c r="P2804" s="926"/>
      <c r="Q2804" s="926"/>
      <c r="R2804" s="926"/>
      <c r="S2804" s="926"/>
      <c r="T2804" s="926"/>
      <c r="U2804" s="926"/>
      <c r="V2804" s="926"/>
      <c r="W2804" s="926"/>
      <c r="X2804" s="926"/>
      <c r="Y2804" s="926"/>
      <c r="Z2804" s="926"/>
      <c r="AA2804" s="926"/>
      <c r="AB2804" s="926"/>
      <c r="AC2804" s="926"/>
      <c r="AD2804" s="926"/>
      <c r="AE2804" s="926"/>
    </row>
    <row r="2805" spans="1:31" ht="15" hidden="1" customHeight="1" thickBot="1" x14ac:dyDescent="0.25">
      <c r="A2805" s="943"/>
      <c r="B2805" s="939"/>
      <c r="C2805" s="891"/>
      <c r="D2805" s="891"/>
      <c r="E2805" s="984">
        <f t="shared" si="244"/>
        <v>0</v>
      </c>
      <c r="F2805" s="890">
        <f>IF(A2805=0,0,ROUND(E2805/VLOOKUP(A2805,'Teaching Areas'!$A$18:$B$86,2,FALSE),0))</f>
        <v>0</v>
      </c>
      <c r="G2805" s="892"/>
      <c r="H2805" s="890" t="str">
        <f t="shared" si="245"/>
        <v/>
      </c>
      <c r="I2805" s="985"/>
      <c r="J2805" s="923"/>
      <c r="K2805" s="922"/>
      <c r="L2805" s="922"/>
      <c r="M2805" s="922"/>
      <c r="N2805" s="924"/>
      <c r="O2805" s="1096" t="str">
        <f t="shared" si="247"/>
        <v/>
      </c>
      <c r="P2805" s="926"/>
      <c r="Q2805" s="926"/>
      <c r="R2805" s="926"/>
      <c r="S2805" s="926"/>
      <c r="T2805" s="926"/>
      <c r="U2805" s="926"/>
      <c r="V2805" s="926"/>
      <c r="W2805" s="926"/>
      <c r="X2805" s="926"/>
      <c r="Y2805" s="926"/>
      <c r="Z2805" s="926"/>
      <c r="AA2805" s="926"/>
      <c r="AB2805" s="926"/>
      <c r="AC2805" s="926"/>
      <c r="AD2805" s="926"/>
      <c r="AE2805" s="926"/>
    </row>
    <row r="2806" spans="1:31" ht="15" hidden="1" customHeight="1" thickBot="1" x14ac:dyDescent="0.25">
      <c r="A2806" s="943"/>
      <c r="B2806" s="938"/>
      <c r="C2806" s="891"/>
      <c r="D2806" s="891"/>
      <c r="E2806" s="984">
        <f t="shared" si="244"/>
        <v>0</v>
      </c>
      <c r="F2806" s="890">
        <f>IF(A2806=0,0,ROUND(E2806/VLOOKUP(A2806,'Teaching Areas'!$A$18:$B$86,2,FALSE),0))</f>
        <v>0</v>
      </c>
      <c r="G2806" s="891"/>
      <c r="H2806" s="890" t="str">
        <f t="shared" si="245"/>
        <v/>
      </c>
      <c r="I2806" s="983"/>
      <c r="J2806" s="923"/>
      <c r="K2806" s="922"/>
      <c r="L2806" s="922"/>
      <c r="M2806" s="922"/>
      <c r="N2806" s="924"/>
      <c r="O2806" s="1096" t="str">
        <f t="shared" si="247"/>
        <v/>
      </c>
      <c r="P2806" s="926"/>
      <c r="Q2806" s="926"/>
      <c r="R2806" s="926"/>
      <c r="S2806" s="926"/>
      <c r="T2806" s="926"/>
      <c r="U2806" s="926"/>
      <c r="V2806" s="926"/>
      <c r="W2806" s="926"/>
      <c r="X2806" s="926"/>
      <c r="Y2806" s="926"/>
      <c r="Z2806" s="926"/>
      <c r="AA2806" s="926"/>
      <c r="AB2806" s="926"/>
      <c r="AC2806" s="926"/>
      <c r="AD2806" s="926"/>
      <c r="AE2806" s="926"/>
    </row>
    <row r="2807" spans="1:31" ht="15" hidden="1" customHeight="1" thickBot="1" x14ac:dyDescent="0.25">
      <c r="A2807" s="943"/>
      <c r="B2807" s="938"/>
      <c r="C2807" s="891"/>
      <c r="D2807" s="891"/>
      <c r="E2807" s="984">
        <f t="shared" si="244"/>
        <v>0</v>
      </c>
      <c r="F2807" s="890">
        <f>IF(A2807=0,0,ROUND(E2807/VLOOKUP(A2807,'Teaching Areas'!$A$18:$B$86,2,FALSE),0))</f>
        <v>0</v>
      </c>
      <c r="G2807" s="891"/>
      <c r="H2807" s="890" t="str">
        <f t="shared" si="245"/>
        <v/>
      </c>
      <c r="I2807" s="983"/>
      <c r="J2807" s="923"/>
      <c r="K2807" s="922"/>
      <c r="L2807" s="922"/>
      <c r="M2807" s="922"/>
      <c r="N2807" s="924"/>
      <c r="O2807" s="1096" t="str">
        <f t="shared" si="247"/>
        <v/>
      </c>
      <c r="P2807" s="926"/>
      <c r="Q2807" s="926"/>
      <c r="R2807" s="926"/>
      <c r="S2807" s="926"/>
      <c r="T2807" s="926"/>
      <c r="U2807" s="926"/>
      <c r="V2807" s="926"/>
      <c r="W2807" s="926"/>
      <c r="X2807" s="926"/>
      <c r="Y2807" s="926"/>
      <c r="Z2807" s="926"/>
      <c r="AA2807" s="926"/>
      <c r="AB2807" s="926"/>
      <c r="AC2807" s="926"/>
      <c r="AD2807" s="926"/>
      <c r="AE2807" s="926"/>
    </row>
    <row r="2808" spans="1:31" ht="15" hidden="1" customHeight="1" thickBot="1" x14ac:dyDescent="0.25">
      <c r="A2808" s="943"/>
      <c r="B2808" s="938"/>
      <c r="C2808" s="891"/>
      <c r="D2808" s="891"/>
      <c r="E2808" s="984">
        <f t="shared" si="244"/>
        <v>0</v>
      </c>
      <c r="F2808" s="890">
        <f>IF(A2808=0,0,ROUND(E2808/VLOOKUP(A2808,'Teaching Areas'!$A$18:$B$86,2,FALSE),0))</f>
        <v>0</v>
      </c>
      <c r="G2808" s="891"/>
      <c r="H2808" s="890" t="str">
        <f t="shared" si="245"/>
        <v/>
      </c>
      <c r="I2808" s="983"/>
      <c r="J2808" s="923"/>
      <c r="K2808" s="922"/>
      <c r="L2808" s="922"/>
      <c r="M2808" s="922"/>
      <c r="N2808" s="924"/>
      <c r="O2808" s="1096" t="str">
        <f t="shared" si="247"/>
        <v/>
      </c>
      <c r="P2808" s="926"/>
      <c r="Q2808" s="926"/>
      <c r="R2808" s="926"/>
      <c r="S2808" s="926"/>
      <c r="T2808" s="926"/>
      <c r="U2808" s="926"/>
      <c r="V2808" s="926"/>
      <c r="W2808" s="926"/>
      <c r="X2808" s="926"/>
      <c r="Y2808" s="926"/>
      <c r="Z2808" s="926"/>
      <c r="AA2808" s="926"/>
      <c r="AB2808" s="926"/>
      <c r="AC2808" s="926"/>
      <c r="AD2808" s="926"/>
      <c r="AE2808" s="926"/>
    </row>
    <row r="2809" spans="1:31" ht="15" hidden="1" customHeight="1" thickBot="1" x14ac:dyDescent="0.25">
      <c r="A2809" s="943"/>
      <c r="B2809" s="938"/>
      <c r="C2809" s="891"/>
      <c r="D2809" s="891"/>
      <c r="E2809" s="984">
        <f t="shared" si="244"/>
        <v>0</v>
      </c>
      <c r="F2809" s="890">
        <f>IF(A2809=0,0,ROUND(E2809/VLOOKUP(A2809,'Teaching Areas'!$A$18:$B$86,2,FALSE),0))</f>
        <v>0</v>
      </c>
      <c r="G2809" s="891"/>
      <c r="H2809" s="890" t="str">
        <f t="shared" si="245"/>
        <v/>
      </c>
      <c r="I2809" s="983"/>
      <c r="J2809" s="923"/>
      <c r="K2809" s="922"/>
      <c r="L2809" s="922"/>
      <c r="M2809" s="922"/>
      <c r="N2809" s="924"/>
      <c r="O2809" s="1096" t="str">
        <f t="shared" si="247"/>
        <v/>
      </c>
      <c r="P2809" s="926"/>
      <c r="Q2809" s="926"/>
      <c r="R2809" s="926"/>
      <c r="S2809" s="926"/>
      <c r="T2809" s="926"/>
      <c r="U2809" s="926"/>
      <c r="V2809" s="926"/>
      <c r="W2809" s="926"/>
      <c r="X2809" s="926"/>
      <c r="Y2809" s="926"/>
      <c r="Z2809" s="926"/>
      <c r="AA2809" s="926"/>
      <c r="AB2809" s="926"/>
      <c r="AC2809" s="926"/>
      <c r="AD2809" s="926"/>
      <c r="AE2809" s="926"/>
    </row>
    <row r="2810" spans="1:31" ht="15" hidden="1" customHeight="1" thickBot="1" x14ac:dyDescent="0.25">
      <c r="A2810" s="943"/>
      <c r="B2810" s="938"/>
      <c r="C2810" s="891"/>
      <c r="D2810" s="891"/>
      <c r="E2810" s="984">
        <f t="shared" si="244"/>
        <v>0</v>
      </c>
      <c r="F2810" s="890">
        <f>IF(A2810=0,0,ROUND(E2810/VLOOKUP(A2810,'Teaching Areas'!$A$18:$B$86,2,FALSE),0))</f>
        <v>0</v>
      </c>
      <c r="G2810" s="891"/>
      <c r="H2810" s="890" t="str">
        <f t="shared" si="245"/>
        <v/>
      </c>
      <c r="I2810" s="983"/>
      <c r="J2810" s="923"/>
      <c r="K2810" s="922"/>
      <c r="L2810" s="922"/>
      <c r="M2810" s="922"/>
      <c r="N2810" s="924"/>
      <c r="O2810" s="1096" t="str">
        <f t="shared" si="247"/>
        <v/>
      </c>
      <c r="P2810" s="926"/>
      <c r="Q2810" s="926"/>
      <c r="R2810" s="926"/>
      <c r="S2810" s="926"/>
      <c r="T2810" s="926"/>
      <c r="U2810" s="926"/>
      <c r="V2810" s="926"/>
      <c r="W2810" s="926"/>
      <c r="X2810" s="926"/>
      <c r="Y2810" s="926"/>
      <c r="Z2810" s="926"/>
      <c r="AA2810" s="926"/>
      <c r="AB2810" s="926"/>
      <c r="AC2810" s="926"/>
      <c r="AD2810" s="926"/>
      <c r="AE2810" s="926"/>
    </row>
    <row r="2811" spans="1:31" ht="15" hidden="1" customHeight="1" thickBot="1" x14ac:dyDescent="0.25">
      <c r="A2811" s="943"/>
      <c r="B2811" s="938"/>
      <c r="C2811" s="891"/>
      <c r="D2811" s="891"/>
      <c r="E2811" s="984">
        <f t="shared" si="244"/>
        <v>0</v>
      </c>
      <c r="F2811" s="890">
        <f>IF(A2811=0,0,ROUND(E2811/VLOOKUP(A2811,'Teaching Areas'!$A$18:$B$86,2,FALSE),0))</f>
        <v>0</v>
      </c>
      <c r="G2811" s="891"/>
      <c r="H2811" s="890" t="str">
        <f t="shared" si="245"/>
        <v/>
      </c>
      <c r="I2811" s="983"/>
      <c r="J2811" s="923"/>
      <c r="K2811" s="922"/>
      <c r="L2811" s="922"/>
      <c r="M2811" s="922"/>
      <c r="N2811" s="924"/>
      <c r="O2811" s="1096" t="str">
        <f t="shared" si="247"/>
        <v/>
      </c>
      <c r="P2811" s="926"/>
      <c r="Q2811" s="926"/>
      <c r="R2811" s="926"/>
      <c r="S2811" s="926"/>
      <c r="T2811" s="926"/>
      <c r="U2811" s="926"/>
      <c r="V2811" s="926"/>
      <c r="W2811" s="926"/>
      <c r="X2811" s="926"/>
      <c r="Y2811" s="926"/>
      <c r="Z2811" s="926"/>
      <c r="AA2811" s="926"/>
      <c r="AB2811" s="926"/>
      <c r="AC2811" s="926"/>
      <c r="AD2811" s="926"/>
      <c r="AE2811" s="926"/>
    </row>
    <row r="2812" spans="1:31" ht="15" hidden="1" customHeight="1" thickBot="1" x14ac:dyDescent="0.25">
      <c r="A2812" s="943"/>
      <c r="B2812" s="938"/>
      <c r="C2812" s="891"/>
      <c r="D2812" s="891"/>
      <c r="E2812" s="984">
        <f t="shared" si="244"/>
        <v>0</v>
      </c>
      <c r="F2812" s="890">
        <f>IF(A2812=0,0,ROUND(E2812/VLOOKUP(A2812,'Teaching Areas'!$A$18:$B$86,2,FALSE),0))</f>
        <v>0</v>
      </c>
      <c r="G2812" s="891"/>
      <c r="H2812" s="890" t="str">
        <f t="shared" si="245"/>
        <v/>
      </c>
      <c r="I2812" s="983"/>
      <c r="J2812" s="923"/>
      <c r="K2812" s="922"/>
      <c r="L2812" s="922"/>
      <c r="M2812" s="922"/>
      <c r="N2812" s="924"/>
      <c r="O2812" s="1096" t="str">
        <f t="shared" si="247"/>
        <v/>
      </c>
      <c r="P2812" s="926"/>
      <c r="Q2812" s="926"/>
      <c r="R2812" s="926"/>
      <c r="S2812" s="926"/>
      <c r="T2812" s="926"/>
      <c r="U2812" s="926"/>
      <c r="V2812" s="926"/>
      <c r="W2812" s="926"/>
      <c r="X2812" s="926"/>
      <c r="Y2812" s="926"/>
      <c r="Z2812" s="926"/>
      <c r="AA2812" s="926"/>
      <c r="AB2812" s="926"/>
      <c r="AC2812" s="926"/>
      <c r="AD2812" s="926"/>
      <c r="AE2812" s="926"/>
    </row>
    <row r="2813" spans="1:31" ht="15" hidden="1" customHeight="1" thickBot="1" x14ac:dyDescent="0.25">
      <c r="A2813" s="943"/>
      <c r="B2813" s="938"/>
      <c r="C2813" s="891"/>
      <c r="D2813" s="891"/>
      <c r="E2813" s="984">
        <f t="shared" si="244"/>
        <v>0</v>
      </c>
      <c r="F2813" s="890">
        <f>IF(A2813=0,0,ROUND(E2813/VLOOKUP(A2813,'Teaching Areas'!$A$18:$B$86,2,FALSE),0))</f>
        <v>0</v>
      </c>
      <c r="G2813" s="891"/>
      <c r="H2813" s="890" t="str">
        <f t="shared" si="245"/>
        <v/>
      </c>
      <c r="I2813" s="983"/>
      <c r="J2813" s="923"/>
      <c r="K2813" s="922"/>
      <c r="L2813" s="922"/>
      <c r="M2813" s="922"/>
      <c r="N2813" s="924"/>
      <c r="O2813" s="1096" t="str">
        <f t="shared" si="247"/>
        <v/>
      </c>
      <c r="P2813" s="926"/>
      <c r="Q2813" s="926"/>
      <c r="R2813" s="926"/>
      <c r="S2813" s="926"/>
      <c r="T2813" s="926"/>
      <c r="U2813" s="926"/>
      <c r="V2813" s="926"/>
      <c r="W2813" s="926"/>
      <c r="X2813" s="926"/>
      <c r="Y2813" s="926"/>
      <c r="Z2813" s="926"/>
      <c r="AA2813" s="926"/>
      <c r="AB2813" s="926"/>
      <c r="AC2813" s="926"/>
      <c r="AD2813" s="926"/>
      <c r="AE2813" s="926"/>
    </row>
    <row r="2814" spans="1:31" ht="15" hidden="1" customHeight="1" thickBot="1" x14ac:dyDescent="0.25">
      <c r="A2814" s="943"/>
      <c r="B2814" s="938"/>
      <c r="C2814" s="891"/>
      <c r="D2814" s="891"/>
      <c r="E2814" s="984">
        <f t="shared" si="244"/>
        <v>0</v>
      </c>
      <c r="F2814" s="890">
        <f>IF(A2814=0,0,ROUND(E2814/VLOOKUP(A2814,'Teaching Areas'!$A$18:$B$86,2,FALSE),0))</f>
        <v>0</v>
      </c>
      <c r="G2814" s="891"/>
      <c r="H2814" s="890" t="str">
        <f t="shared" si="245"/>
        <v/>
      </c>
      <c r="I2814" s="983"/>
      <c r="J2814" s="923"/>
      <c r="K2814" s="922"/>
      <c r="L2814" s="922"/>
      <c r="M2814" s="922"/>
      <c r="N2814" s="924"/>
      <c r="O2814" s="1096" t="str">
        <f t="shared" si="247"/>
        <v/>
      </c>
      <c r="P2814" s="926"/>
      <c r="Q2814" s="926"/>
      <c r="R2814" s="926"/>
      <c r="S2814" s="926"/>
      <c r="T2814" s="926"/>
      <c r="U2814" s="926"/>
      <c r="V2814" s="926"/>
      <c r="W2814" s="926"/>
      <c r="X2814" s="926"/>
      <c r="Y2814" s="926"/>
      <c r="Z2814" s="926"/>
      <c r="AA2814" s="926"/>
      <c r="AB2814" s="926"/>
      <c r="AC2814" s="926"/>
      <c r="AD2814" s="926"/>
      <c r="AE2814" s="926"/>
    </row>
    <row r="2815" spans="1:31" ht="15" hidden="1" customHeight="1" thickBot="1" x14ac:dyDescent="0.25">
      <c r="A2815" s="943"/>
      <c r="B2815" s="938"/>
      <c r="C2815" s="891"/>
      <c r="D2815" s="891"/>
      <c r="E2815" s="984">
        <f t="shared" si="244"/>
        <v>0</v>
      </c>
      <c r="F2815" s="890">
        <f>IF(A2815=0,0,ROUND(E2815/VLOOKUP(A2815,'Teaching Areas'!$A$18:$B$86,2,FALSE),0))</f>
        <v>0</v>
      </c>
      <c r="G2815" s="891"/>
      <c r="H2815" s="890" t="str">
        <f t="shared" si="245"/>
        <v/>
      </c>
      <c r="I2815" s="983"/>
      <c r="J2815" s="923"/>
      <c r="K2815" s="922"/>
      <c r="L2815" s="922"/>
      <c r="M2815" s="922"/>
      <c r="N2815" s="924"/>
      <c r="O2815" s="1096" t="str">
        <f t="shared" si="247"/>
        <v/>
      </c>
      <c r="P2815" s="926"/>
      <c r="Q2815" s="926"/>
      <c r="R2815" s="926"/>
      <c r="S2815" s="926"/>
      <c r="T2815" s="926"/>
      <c r="U2815" s="926"/>
      <c r="V2815" s="926"/>
      <c r="W2815" s="926"/>
      <c r="X2815" s="926"/>
      <c r="Y2815" s="926"/>
      <c r="Z2815" s="926"/>
      <c r="AA2815" s="926"/>
      <c r="AB2815" s="926"/>
      <c r="AC2815" s="926"/>
      <c r="AD2815" s="926"/>
      <c r="AE2815" s="926"/>
    </row>
    <row r="2816" spans="1:31" ht="15" hidden="1" customHeight="1" thickBot="1" x14ac:dyDescent="0.25">
      <c r="A2816" s="943"/>
      <c r="B2816" s="938"/>
      <c r="C2816" s="891"/>
      <c r="D2816" s="891"/>
      <c r="E2816" s="984">
        <f t="shared" si="244"/>
        <v>0</v>
      </c>
      <c r="F2816" s="890">
        <f>IF(A2816=0,0,ROUND(E2816/VLOOKUP(A2816,'Teaching Areas'!$A$18:$B$86,2,FALSE),0))</f>
        <v>0</v>
      </c>
      <c r="G2816" s="891"/>
      <c r="H2816" s="890" t="str">
        <f t="shared" si="245"/>
        <v/>
      </c>
      <c r="I2816" s="983"/>
      <c r="J2816" s="923"/>
      <c r="K2816" s="922"/>
      <c r="L2816" s="922"/>
      <c r="M2816" s="922"/>
      <c r="N2816" s="924"/>
      <c r="O2816" s="1096" t="str">
        <f t="shared" si="247"/>
        <v/>
      </c>
      <c r="P2816" s="926"/>
      <c r="Q2816" s="926"/>
      <c r="R2816" s="926"/>
      <c r="S2816" s="926"/>
      <c r="T2816" s="926"/>
      <c r="U2816" s="926"/>
      <c r="V2816" s="926"/>
      <c r="W2816" s="926"/>
      <c r="X2816" s="926"/>
      <c r="Y2816" s="926"/>
      <c r="Z2816" s="926"/>
      <c r="AA2816" s="926"/>
      <c r="AB2816" s="926"/>
      <c r="AC2816" s="926"/>
      <c r="AD2816" s="926"/>
      <c r="AE2816" s="926"/>
    </row>
    <row r="2817" spans="1:31" ht="15" hidden="1" customHeight="1" thickBot="1" x14ac:dyDescent="0.25">
      <c r="A2817" s="943"/>
      <c r="B2817" s="938"/>
      <c r="C2817" s="891"/>
      <c r="D2817" s="891"/>
      <c r="E2817" s="984">
        <f t="shared" si="244"/>
        <v>0</v>
      </c>
      <c r="F2817" s="890">
        <f>IF(A2817=0,0,ROUND(E2817/VLOOKUP(A2817,'Teaching Areas'!$A$18:$B$86,2,FALSE),0))</f>
        <v>0</v>
      </c>
      <c r="G2817" s="891"/>
      <c r="H2817" s="890" t="str">
        <f t="shared" si="245"/>
        <v/>
      </c>
      <c r="I2817" s="983"/>
      <c r="J2817" s="923"/>
      <c r="K2817" s="922"/>
      <c r="L2817" s="922"/>
      <c r="M2817" s="922"/>
      <c r="N2817" s="924"/>
      <c r="O2817" s="1096" t="str">
        <f t="shared" si="247"/>
        <v/>
      </c>
      <c r="P2817" s="926"/>
      <c r="Q2817" s="926"/>
      <c r="R2817" s="926"/>
      <c r="S2817" s="926"/>
      <c r="T2817" s="926"/>
      <c r="U2817" s="926"/>
      <c r="V2817" s="926"/>
      <c r="W2817" s="926"/>
      <c r="X2817" s="926"/>
      <c r="Y2817" s="926"/>
      <c r="Z2817" s="926"/>
      <c r="AA2817" s="926"/>
      <c r="AB2817" s="926"/>
      <c r="AC2817" s="926"/>
      <c r="AD2817" s="926"/>
      <c r="AE2817" s="926"/>
    </row>
    <row r="2818" spans="1:31" ht="15" hidden="1" customHeight="1" thickBot="1" x14ac:dyDescent="0.25">
      <c r="A2818" s="943"/>
      <c r="B2818" s="938"/>
      <c r="C2818" s="891"/>
      <c r="D2818" s="891"/>
      <c r="E2818" s="984">
        <f t="shared" si="244"/>
        <v>0</v>
      </c>
      <c r="F2818" s="890">
        <f>IF(A2818=0,0,ROUND(E2818/VLOOKUP(A2818,'Teaching Areas'!$A$18:$B$86,2,FALSE),0))</f>
        <v>0</v>
      </c>
      <c r="G2818" s="891"/>
      <c r="H2818" s="890" t="str">
        <f t="shared" si="245"/>
        <v/>
      </c>
      <c r="I2818" s="983"/>
      <c r="J2818" s="923"/>
      <c r="K2818" s="922"/>
      <c r="L2818" s="922"/>
      <c r="M2818" s="922"/>
      <c r="N2818" s="924"/>
      <c r="O2818" s="1096" t="str">
        <f t="shared" si="247"/>
        <v/>
      </c>
      <c r="P2818" s="926"/>
      <c r="Q2818" s="926"/>
      <c r="R2818" s="926"/>
      <c r="S2818" s="926"/>
      <c r="T2818" s="926"/>
      <c r="U2818" s="926"/>
      <c r="V2818" s="926"/>
      <c r="W2818" s="926"/>
      <c r="X2818" s="926"/>
      <c r="Y2818" s="926"/>
      <c r="Z2818" s="926"/>
      <c r="AA2818" s="926"/>
      <c r="AB2818" s="926"/>
      <c r="AC2818" s="926"/>
      <c r="AD2818" s="926"/>
      <c r="AE2818" s="926"/>
    </row>
    <row r="2819" spans="1:31" ht="15" hidden="1" customHeight="1" thickBot="1" x14ac:dyDescent="0.25">
      <c r="A2819" s="943"/>
      <c r="B2819" s="938"/>
      <c r="C2819" s="891"/>
      <c r="D2819" s="891"/>
      <c r="E2819" s="984">
        <f t="shared" si="244"/>
        <v>0</v>
      </c>
      <c r="F2819" s="890">
        <f>IF(A2819=0,0,ROUND(E2819/VLOOKUP(A2819,'Teaching Areas'!$A$18:$B$86,2,FALSE),0))</f>
        <v>0</v>
      </c>
      <c r="G2819" s="891"/>
      <c r="H2819" s="890" t="str">
        <f t="shared" si="245"/>
        <v/>
      </c>
      <c r="I2819" s="983"/>
      <c r="J2819" s="923"/>
      <c r="K2819" s="922"/>
      <c r="L2819" s="922"/>
      <c r="M2819" s="922"/>
      <c r="N2819" s="924"/>
      <c r="O2819" s="1096" t="str">
        <f t="shared" si="247"/>
        <v/>
      </c>
      <c r="P2819" s="926"/>
      <c r="Q2819" s="926"/>
      <c r="R2819" s="926"/>
      <c r="S2819" s="926"/>
      <c r="T2819" s="926"/>
      <c r="U2819" s="926"/>
      <c r="V2819" s="926"/>
      <c r="W2819" s="926"/>
      <c r="X2819" s="926"/>
      <c r="Y2819" s="926"/>
      <c r="Z2819" s="926"/>
      <c r="AA2819" s="926"/>
      <c r="AB2819" s="926"/>
      <c r="AC2819" s="926"/>
      <c r="AD2819" s="926"/>
      <c r="AE2819" s="926"/>
    </row>
    <row r="2820" spans="1:31" ht="15" hidden="1" customHeight="1" thickBot="1" x14ac:dyDescent="0.25">
      <c r="A2820" s="943"/>
      <c r="B2820" s="939"/>
      <c r="C2820" s="891"/>
      <c r="D2820" s="891"/>
      <c r="E2820" s="984">
        <f t="shared" si="244"/>
        <v>0</v>
      </c>
      <c r="F2820" s="890">
        <f>IF(A2820=0,0,ROUND(E2820/VLOOKUP(A2820,'Teaching Areas'!$A$18:$B$86,2,FALSE),0))</f>
        <v>0</v>
      </c>
      <c r="G2820" s="892"/>
      <c r="H2820" s="890" t="str">
        <f t="shared" si="245"/>
        <v/>
      </c>
      <c r="I2820" s="985"/>
      <c r="J2820" s="923"/>
      <c r="K2820" s="922"/>
      <c r="L2820" s="922"/>
      <c r="M2820" s="922"/>
      <c r="N2820" s="924"/>
      <c r="O2820" s="1096" t="str">
        <f t="shared" si="247"/>
        <v/>
      </c>
      <c r="P2820" s="926"/>
      <c r="Q2820" s="926"/>
      <c r="R2820" s="926"/>
      <c r="S2820" s="926"/>
      <c r="T2820" s="926"/>
      <c r="U2820" s="926"/>
      <c r="V2820" s="926"/>
      <c r="W2820" s="926"/>
      <c r="X2820" s="926"/>
      <c r="Y2820" s="926"/>
      <c r="Z2820" s="926"/>
      <c r="AA2820" s="926"/>
      <c r="AB2820" s="926"/>
      <c r="AC2820" s="926"/>
      <c r="AD2820" s="926"/>
      <c r="AE2820" s="926"/>
    </row>
    <row r="2821" spans="1:31" ht="15" hidden="1" customHeight="1" thickBot="1" x14ac:dyDescent="0.25">
      <c r="A2821" s="943"/>
      <c r="B2821" s="939"/>
      <c r="C2821" s="891"/>
      <c r="D2821" s="891"/>
      <c r="E2821" s="984">
        <f t="shared" si="244"/>
        <v>0</v>
      </c>
      <c r="F2821" s="890">
        <f>IF(A2821=0,0,ROUND(E2821/VLOOKUP(A2821,'Teaching Areas'!$A$18:$B$86,2,FALSE),0))</f>
        <v>0</v>
      </c>
      <c r="G2821" s="892"/>
      <c r="H2821" s="890" t="str">
        <f t="shared" si="245"/>
        <v/>
      </c>
      <c r="I2821" s="985"/>
      <c r="J2821" s="923"/>
      <c r="K2821" s="922"/>
      <c r="L2821" s="922"/>
      <c r="M2821" s="922"/>
      <c r="N2821" s="924"/>
      <c r="O2821" s="1096" t="str">
        <f t="shared" si="247"/>
        <v/>
      </c>
      <c r="P2821" s="926"/>
      <c r="Q2821" s="926"/>
      <c r="R2821" s="926"/>
      <c r="S2821" s="926"/>
      <c r="T2821" s="926"/>
      <c r="U2821" s="926"/>
      <c r="V2821" s="926"/>
      <c r="W2821" s="926"/>
      <c r="X2821" s="926"/>
      <c r="Y2821" s="926"/>
      <c r="Z2821" s="926"/>
      <c r="AA2821" s="926"/>
      <c r="AB2821" s="926"/>
      <c r="AC2821" s="926"/>
      <c r="AD2821" s="926"/>
      <c r="AE2821" s="926"/>
    </row>
    <row r="2822" spans="1:31" ht="15" customHeight="1" thickBot="1" x14ac:dyDescent="0.25">
      <c r="A2822" s="944"/>
      <c r="B2822" s="940"/>
      <c r="C2822" s="930"/>
      <c r="D2822" s="930"/>
      <c r="E2822" s="987">
        <f t="shared" si="244"/>
        <v>0</v>
      </c>
      <c r="F2822" s="890">
        <f>IF(A2822=0,0,ROUND(E2822/VLOOKUP(A2822,'Teaching Areas'!$A$18:$B$86,2,FALSE),0))</f>
        <v>0</v>
      </c>
      <c r="G2822" s="930"/>
      <c r="H2822" s="890" t="str">
        <f t="shared" si="245"/>
        <v/>
      </c>
      <c r="I2822" s="986"/>
      <c r="J2822" s="931"/>
      <c r="K2822" s="935"/>
      <c r="L2822" s="935"/>
      <c r="M2822" s="935"/>
      <c r="N2822" s="936"/>
      <c r="O2822" s="1096" t="str">
        <f t="shared" si="247"/>
        <v/>
      </c>
      <c r="P2822" s="926"/>
      <c r="Q2822" s="926"/>
      <c r="R2822" s="926"/>
      <c r="S2822" s="926"/>
      <c r="T2822" s="926"/>
      <c r="U2822" s="926"/>
      <c r="V2822" s="926"/>
      <c r="W2822" s="926"/>
      <c r="X2822" s="926"/>
      <c r="Y2822" s="926"/>
      <c r="Z2822" s="926"/>
      <c r="AA2822" s="926"/>
      <c r="AB2822" s="926"/>
      <c r="AC2822" s="926"/>
      <c r="AD2822" s="926"/>
      <c r="AE2822" s="926"/>
    </row>
    <row r="2823" spans="1:31" ht="18" customHeight="1" thickBot="1" x14ac:dyDescent="0.25">
      <c r="A2823" s="1094" t="s">
        <v>940</v>
      </c>
      <c r="B2823" s="1095">
        <f>(COUNTIF(O2723:O2822,"S:"))+(COUNTIF(O2723:O2822,"P:"))</f>
        <v>0</v>
      </c>
      <c r="C2823" s="956"/>
      <c r="D2823" s="957" t="s">
        <v>4</v>
      </c>
      <c r="E2823" s="140">
        <f>SUM(E2723:E2822)</f>
        <v>0</v>
      </c>
      <c r="F2823" s="141">
        <f>SUM(F2723:F2822)</f>
        <v>0</v>
      </c>
      <c r="G2823" s="141">
        <f>SUM(G2723:G2822)</f>
        <v>0</v>
      </c>
      <c r="H2823" s="204">
        <f>SUM(H2723:H2822)</f>
        <v>0</v>
      </c>
      <c r="I2823" s="957" t="s">
        <v>838</v>
      </c>
      <c r="J2823" s="84">
        <f>IF(SUM(J2723:J2822)=0,0,AVERAGE(J2723:J2822))</f>
        <v>0</v>
      </c>
      <c r="K2823" s="85">
        <f t="shared" ref="K2823:N2823" si="248">IF(SUM(K2723:K2822)=0,0,AVERAGE(K2723:K2822))</f>
        <v>0</v>
      </c>
      <c r="L2823" s="85">
        <f t="shared" si="248"/>
        <v>0</v>
      </c>
      <c r="M2823" s="85">
        <f t="shared" si="248"/>
        <v>0</v>
      </c>
      <c r="N2823" s="86">
        <f t="shared" si="248"/>
        <v>0</v>
      </c>
      <c r="O2823" s="926"/>
      <c r="P2823" s="926"/>
      <c r="Q2823" s="926"/>
      <c r="R2823" s="926"/>
      <c r="S2823" s="926"/>
      <c r="T2823" s="926"/>
      <c r="U2823" s="926"/>
      <c r="V2823" s="926"/>
      <c r="W2823" s="926"/>
      <c r="X2823" s="926"/>
      <c r="Y2823" s="926"/>
      <c r="Z2823" s="926"/>
      <c r="AA2823" s="926"/>
      <c r="AB2823" s="926"/>
      <c r="AC2823" s="926"/>
      <c r="AD2823" s="926"/>
      <c r="AE2823" s="926"/>
    </row>
    <row r="2824" spans="1:31" ht="12" customHeight="1" thickBot="1" x14ac:dyDescent="0.25">
      <c r="A2824" s="1271"/>
      <c r="B2824" s="1272"/>
      <c r="C2824" s="958"/>
      <c r="D2824" s="958"/>
      <c r="E2824" s="958"/>
      <c r="F2824" s="958"/>
      <c r="G2824" s="958"/>
      <c r="H2824" s="958"/>
      <c r="I2824" s="958"/>
      <c r="J2824" s="959"/>
      <c r="K2824" s="959"/>
      <c r="L2824" s="959"/>
      <c r="M2824" s="959"/>
      <c r="N2824" s="960"/>
      <c r="O2824" s="926"/>
      <c r="P2824" s="926"/>
      <c r="Q2824" s="926"/>
      <c r="R2824" s="926"/>
      <c r="S2824" s="926"/>
      <c r="T2824" s="926"/>
      <c r="U2824" s="926"/>
      <c r="V2824" s="926"/>
      <c r="W2824" s="926"/>
      <c r="X2824" s="926"/>
      <c r="Y2824" s="926"/>
      <c r="Z2824" s="926"/>
      <c r="AA2824" s="926"/>
      <c r="AB2824" s="926"/>
      <c r="AC2824" s="926"/>
      <c r="AD2824" s="926"/>
      <c r="AE2824" s="926"/>
    </row>
    <row r="2825" spans="1:31" ht="18" customHeight="1" thickBot="1" x14ac:dyDescent="0.25">
      <c r="A2825" s="1099" t="s">
        <v>946</v>
      </c>
      <c r="B2825" s="1100">
        <f>B2718+B2823</f>
        <v>0</v>
      </c>
      <c r="C2825" s="947"/>
      <c r="D2825" s="948" t="s">
        <v>944</v>
      </c>
      <c r="E2825" s="966">
        <f>E2718+E2823</f>
        <v>0</v>
      </c>
      <c r="F2825" s="967">
        <f t="shared" ref="F2825:H2825" si="249">F2718+F2823</f>
        <v>0</v>
      </c>
      <c r="G2825" s="967">
        <f t="shared" si="249"/>
        <v>0</v>
      </c>
      <c r="H2825" s="968">
        <f t="shared" si="249"/>
        <v>0</v>
      </c>
      <c r="I2825" s="948" t="s">
        <v>945</v>
      </c>
      <c r="J2825" s="963" t="str">
        <f>IF(SUM(J2718+J2823)=0,"",AVERAGE(J2618:J2717,J2723:J2822))</f>
        <v/>
      </c>
      <c r="K2825" s="964" t="str">
        <f t="shared" ref="K2825:N2825" si="250">IF(SUM(K2718+K2823)=0,"",AVERAGE(K2618:K2717,K2723:K2822))</f>
        <v/>
      </c>
      <c r="L2825" s="964" t="str">
        <f t="shared" si="250"/>
        <v/>
      </c>
      <c r="M2825" s="964" t="str">
        <f t="shared" ref="M2825" si="251">IF(SUM(M2718+M2823)=0,"",AVERAGE(M2618:M2717,M2723:M2822))</f>
        <v/>
      </c>
      <c r="N2825" s="965" t="str">
        <f t="shared" si="250"/>
        <v/>
      </c>
      <c r="O2825" s="926"/>
      <c r="P2825" s="926"/>
      <c r="Q2825" s="926"/>
      <c r="R2825" s="926"/>
      <c r="S2825" s="926"/>
      <c r="T2825" s="926"/>
      <c r="U2825" s="926"/>
      <c r="V2825" s="926"/>
      <c r="W2825" s="926"/>
      <c r="X2825" s="926"/>
      <c r="Y2825" s="926"/>
      <c r="Z2825" s="926"/>
      <c r="AA2825" s="926"/>
      <c r="AB2825" s="926"/>
      <c r="AC2825" s="926"/>
      <c r="AD2825" s="926"/>
      <c r="AE2825" s="926"/>
    </row>
    <row r="2826" spans="1:31" ht="12" customHeight="1" thickBot="1" x14ac:dyDescent="0.25">
      <c r="A2826" s="1273"/>
      <c r="B2826" s="1274"/>
      <c r="C2826" s="961"/>
      <c r="D2826" s="961"/>
      <c r="E2826" s="961"/>
      <c r="F2826" s="961"/>
      <c r="G2826" s="961"/>
      <c r="H2826" s="961"/>
      <c r="I2826" s="961"/>
      <c r="J2826" s="962"/>
      <c r="K2826" s="962"/>
      <c r="L2826" s="962"/>
      <c r="M2826" s="962"/>
      <c r="N2826" s="934"/>
      <c r="O2826" s="926"/>
      <c r="P2826" s="926"/>
      <c r="Q2826" s="926"/>
      <c r="R2826" s="926"/>
      <c r="S2826" s="926"/>
      <c r="T2826" s="926"/>
      <c r="U2826" s="926"/>
      <c r="V2826" s="926"/>
      <c r="W2826" s="926"/>
      <c r="X2826" s="926"/>
      <c r="Y2826" s="926"/>
      <c r="Z2826" s="926"/>
      <c r="AA2826" s="926"/>
      <c r="AB2826" s="926"/>
      <c r="AC2826" s="926"/>
      <c r="AD2826" s="926"/>
      <c r="AE2826" s="926"/>
    </row>
    <row r="2827" spans="1:31" ht="13.5" thickBot="1" x14ac:dyDescent="0.25">
      <c r="A2827" s="1275"/>
      <c r="B2827" s="1275"/>
      <c r="C2827" s="925"/>
      <c r="D2827" s="925"/>
      <c r="E2827" s="925"/>
      <c r="F2827" s="925"/>
      <c r="G2827" s="925"/>
      <c r="H2827" s="925"/>
      <c r="I2827" s="925"/>
      <c r="J2827" s="926"/>
      <c r="K2827" s="926"/>
      <c r="L2827" s="926"/>
      <c r="M2827" s="926"/>
      <c r="N2827" s="926"/>
      <c r="O2827" s="926"/>
      <c r="P2827" s="926"/>
      <c r="Q2827" s="926"/>
      <c r="R2827" s="926"/>
      <c r="S2827" s="926"/>
      <c r="T2827" s="926"/>
      <c r="U2827" s="926"/>
      <c r="V2827" s="926"/>
      <c r="W2827" s="926"/>
      <c r="X2827" s="926"/>
      <c r="Y2827" s="926"/>
      <c r="Z2827" s="926"/>
      <c r="AA2827" s="926"/>
      <c r="AB2827" s="926"/>
      <c r="AC2827" s="926"/>
      <c r="AD2827" s="926"/>
      <c r="AE2827" s="926"/>
    </row>
    <row r="2828" spans="1:31" ht="24" customHeight="1" thickBot="1" x14ac:dyDescent="0.25">
      <c r="A2828" s="942" t="s">
        <v>687</v>
      </c>
      <c r="B2828" s="1301">
        <f>'Setup Page'!C21</f>
        <v>0</v>
      </c>
      <c r="C2828" s="1302"/>
      <c r="D2828" s="1303"/>
      <c r="E2828" s="1296" t="s">
        <v>739</v>
      </c>
      <c r="F2828" s="1297"/>
      <c r="G2828" s="1298"/>
      <c r="H2828" s="1299"/>
      <c r="I2828" s="1090" t="s">
        <v>928</v>
      </c>
      <c r="J2828" s="1298"/>
      <c r="K2828" s="1299"/>
      <c r="L2828" s="1299"/>
      <c r="M2828" s="1299"/>
      <c r="N2828" s="1300"/>
      <c r="O2828" s="926"/>
      <c r="P2828" s="926"/>
      <c r="Q2828" s="926"/>
      <c r="R2828" s="926"/>
      <c r="S2828" s="926"/>
      <c r="T2828" s="926"/>
      <c r="U2828" s="926"/>
      <c r="V2828" s="926"/>
      <c r="W2828" s="926"/>
      <c r="X2828" s="926"/>
      <c r="Y2828" s="926"/>
      <c r="Z2828" s="926"/>
      <c r="AA2828" s="926"/>
      <c r="AB2828" s="926"/>
      <c r="AC2828" s="926"/>
      <c r="AD2828" s="926"/>
      <c r="AE2828" s="926"/>
    </row>
    <row r="2829" spans="1:31" ht="12" customHeight="1" thickBot="1" x14ac:dyDescent="0.25">
      <c r="A2829" s="941"/>
      <c r="B2829" s="932"/>
      <c r="C2829" s="932"/>
      <c r="D2829" s="932"/>
      <c r="E2829" s="932"/>
      <c r="F2829" s="932"/>
      <c r="G2829" s="932"/>
      <c r="H2829" s="932"/>
      <c r="I2829" s="932"/>
      <c r="J2829" s="926"/>
      <c r="K2829" s="926"/>
      <c r="L2829" s="926"/>
      <c r="M2829" s="926"/>
      <c r="N2829" s="934"/>
      <c r="O2829" s="926"/>
      <c r="P2829" s="926"/>
      <c r="Q2829" s="926"/>
      <c r="R2829" s="926"/>
      <c r="S2829" s="926"/>
      <c r="T2829" s="926"/>
      <c r="U2829" s="926"/>
      <c r="V2829" s="926"/>
      <c r="W2829" s="926"/>
      <c r="X2829" s="926"/>
      <c r="Y2829" s="926"/>
      <c r="Z2829" s="926"/>
      <c r="AA2829" s="926"/>
      <c r="AB2829" s="926"/>
      <c r="AC2829" s="926"/>
      <c r="AD2829" s="926"/>
      <c r="AE2829" s="926"/>
    </row>
    <row r="2830" spans="1:31" ht="24" customHeight="1" x14ac:dyDescent="0.2">
      <c r="A2830" s="933" t="s">
        <v>684</v>
      </c>
      <c r="B2830" s="1287" t="s">
        <v>933</v>
      </c>
      <c r="C2830" s="1287"/>
      <c r="D2830" s="1287"/>
      <c r="E2830" s="1287"/>
      <c r="F2830" s="1287"/>
      <c r="G2830" s="1287"/>
      <c r="H2830" s="1287"/>
      <c r="I2830" s="1287"/>
      <c r="J2830" s="1287"/>
      <c r="K2830" s="1287"/>
      <c r="L2830" s="1287"/>
      <c r="M2830" s="1288"/>
      <c r="N2830" s="1289"/>
      <c r="O2830" s="926"/>
      <c r="P2830" s="926"/>
      <c r="Q2830" s="926"/>
      <c r="R2830" s="926"/>
      <c r="S2830" s="926"/>
      <c r="T2830" s="926"/>
      <c r="U2830" s="926"/>
      <c r="V2830" s="926"/>
      <c r="W2830" s="926"/>
      <c r="X2830" s="926"/>
      <c r="Y2830" s="926"/>
      <c r="Z2830" s="926"/>
      <c r="AA2830" s="926"/>
      <c r="AB2830" s="926"/>
      <c r="AC2830" s="926"/>
      <c r="AD2830" s="926"/>
      <c r="AE2830" s="926"/>
    </row>
    <row r="2831" spans="1:31" ht="21" customHeight="1" x14ac:dyDescent="0.2">
      <c r="A2831" s="927"/>
      <c r="B2831" s="1087"/>
      <c r="C2831" s="1087"/>
      <c r="D2831" s="1087"/>
      <c r="E2831" s="1292" t="s">
        <v>837</v>
      </c>
      <c r="F2831" s="1292" t="s">
        <v>735</v>
      </c>
      <c r="G2831" s="1292" t="s">
        <v>926</v>
      </c>
      <c r="H2831" s="1292" t="s">
        <v>927</v>
      </c>
      <c r="I2831" s="1087"/>
      <c r="J2831" s="1293" t="s">
        <v>756</v>
      </c>
      <c r="K2831" s="1293"/>
      <c r="L2831" s="1293"/>
      <c r="M2831" s="1294"/>
      <c r="N2831" s="1295"/>
      <c r="O2831" s="945"/>
      <c r="P2831" s="946"/>
      <c r="Q2831" s="926"/>
      <c r="R2831" s="926"/>
      <c r="S2831" s="926"/>
      <c r="T2831" s="926"/>
      <c r="U2831" s="926"/>
      <c r="V2831" s="926"/>
      <c r="W2831" s="926"/>
      <c r="X2831" s="926"/>
      <c r="Y2831" s="926"/>
      <c r="Z2831" s="926"/>
      <c r="AA2831" s="926"/>
      <c r="AB2831" s="926"/>
      <c r="AC2831" s="926"/>
      <c r="AD2831" s="926"/>
      <c r="AE2831" s="926"/>
    </row>
    <row r="2832" spans="1:31" ht="30" customHeight="1" thickBot="1" x14ac:dyDescent="0.25">
      <c r="A2832" s="950" t="s">
        <v>755</v>
      </c>
      <c r="B2832" s="1088" t="s">
        <v>686</v>
      </c>
      <c r="C2832" s="1088" t="s">
        <v>737</v>
      </c>
      <c r="D2832" s="1088" t="s">
        <v>738</v>
      </c>
      <c r="E2832" s="1280"/>
      <c r="F2832" s="1280"/>
      <c r="G2832" s="1280"/>
      <c r="H2832" s="1280"/>
      <c r="I2832" s="1088" t="s">
        <v>736</v>
      </c>
      <c r="J2832" s="1013" t="s">
        <v>757</v>
      </c>
      <c r="K2832" s="1013" t="s">
        <v>758</v>
      </c>
      <c r="L2832" s="1013" t="s">
        <v>759</v>
      </c>
      <c r="M2832" s="1013" t="s">
        <v>760</v>
      </c>
      <c r="N2832" s="1014" t="s">
        <v>857</v>
      </c>
      <c r="O2832" s="945"/>
      <c r="P2832" s="946"/>
      <c r="Q2832" s="926"/>
      <c r="R2832" s="926"/>
      <c r="S2832" s="926"/>
      <c r="T2832" s="926"/>
      <c r="U2832" s="926"/>
      <c r="V2832" s="926"/>
      <c r="W2832" s="926"/>
      <c r="X2832" s="926"/>
      <c r="Y2832" s="926"/>
      <c r="Z2832" s="926"/>
      <c r="AA2832" s="926"/>
      <c r="AB2832" s="926"/>
      <c r="AC2832" s="926"/>
      <c r="AD2832" s="926"/>
      <c r="AE2832" s="926"/>
    </row>
    <row r="2833" spans="1:31" ht="15" customHeight="1" x14ac:dyDescent="0.2">
      <c r="A2833" s="1032" t="str">
        <f>IF(B2833=0,"Insert Room Name First","Class Room")</f>
        <v>Insert Room Name First</v>
      </c>
      <c r="B2833" s="937"/>
      <c r="C2833" s="893"/>
      <c r="D2833" s="893"/>
      <c r="E2833" s="890">
        <f>C2833*D2833</f>
        <v>0</v>
      </c>
      <c r="F2833" s="890">
        <f>IF(A2833="Insert Room Name First",0,ROUND(E2833/VLOOKUP(A2833,'Teaching Areas'!$A$2:$B$15,2,FALSE),0))</f>
        <v>0</v>
      </c>
      <c r="G2833" s="893"/>
      <c r="H2833" s="890" t="str">
        <f>IF(F2833=0,"",G2833-F2833)</f>
        <v/>
      </c>
      <c r="I2833" s="982"/>
      <c r="J2833" s="922"/>
      <c r="K2833" s="922"/>
      <c r="L2833" s="922"/>
      <c r="M2833" s="922"/>
      <c r="N2833" s="924"/>
      <c r="O2833" s="926"/>
      <c r="P2833" s="926"/>
      <c r="Q2833" s="926"/>
      <c r="R2833" s="926"/>
      <c r="S2833" s="926"/>
      <c r="T2833" s="926"/>
      <c r="U2833" s="926"/>
      <c r="V2833" s="926"/>
      <c r="W2833" s="926"/>
      <c r="X2833" s="926"/>
      <c r="Y2833" s="926"/>
      <c r="Z2833" s="926"/>
      <c r="AA2833" s="926"/>
      <c r="AB2833" s="926"/>
      <c r="AC2833" s="926"/>
      <c r="AD2833" s="926"/>
      <c r="AE2833" s="926"/>
    </row>
    <row r="2834" spans="1:31" ht="15" customHeight="1" x14ac:dyDescent="0.2">
      <c r="A2834" s="1032" t="str">
        <f t="shared" ref="A2834:A2897" si="252">IF(B2834=0,"Insert Room Name First","Class Room")</f>
        <v>Insert Room Name First</v>
      </c>
      <c r="B2834" s="938"/>
      <c r="C2834" s="891"/>
      <c r="D2834" s="891"/>
      <c r="E2834" s="984">
        <f t="shared" ref="E2834:E2932" si="253">C2834*D2834</f>
        <v>0</v>
      </c>
      <c r="F2834" s="890">
        <f>IF(A2834="Insert Room Name First",0,ROUND(E2834/VLOOKUP(A2834,'Teaching Areas'!$A$2:$B$15,2,FALSE),0))</f>
        <v>0</v>
      </c>
      <c r="G2834" s="891"/>
      <c r="H2834" s="890" t="str">
        <f t="shared" ref="H2834:H2932" si="254">IF(F2834=0,"",G2834-F2834)</f>
        <v/>
      </c>
      <c r="I2834" s="983"/>
      <c r="J2834" s="923"/>
      <c r="K2834" s="922"/>
      <c r="L2834" s="922"/>
      <c r="M2834" s="922"/>
      <c r="N2834" s="924"/>
      <c r="O2834" s="926"/>
      <c r="P2834" s="926"/>
      <c r="Q2834" s="926"/>
      <c r="R2834" s="926"/>
      <c r="S2834" s="926"/>
      <c r="T2834" s="926"/>
      <c r="U2834" s="926"/>
      <c r="V2834" s="926"/>
      <c r="W2834" s="926"/>
      <c r="X2834" s="926"/>
      <c r="Y2834" s="926"/>
      <c r="Z2834" s="926"/>
      <c r="AA2834" s="926"/>
      <c r="AB2834" s="926"/>
      <c r="AC2834" s="926"/>
      <c r="AD2834" s="926"/>
      <c r="AE2834" s="926"/>
    </row>
    <row r="2835" spans="1:31" ht="15" customHeight="1" x14ac:dyDescent="0.2">
      <c r="A2835" s="1032" t="str">
        <f t="shared" si="252"/>
        <v>Insert Room Name First</v>
      </c>
      <c r="B2835" s="938"/>
      <c r="C2835" s="891"/>
      <c r="D2835" s="891"/>
      <c r="E2835" s="984">
        <f t="shared" si="253"/>
        <v>0</v>
      </c>
      <c r="F2835" s="890">
        <f>IF(A2835="Insert Room Name First",0,ROUND(E2835/VLOOKUP(A2835,'Teaching Areas'!$A$2:$B$15,2,FALSE),0))</f>
        <v>0</v>
      </c>
      <c r="G2835" s="891"/>
      <c r="H2835" s="890" t="str">
        <f t="shared" si="254"/>
        <v/>
      </c>
      <c r="I2835" s="983"/>
      <c r="J2835" s="923"/>
      <c r="K2835" s="922"/>
      <c r="L2835" s="922"/>
      <c r="M2835" s="922"/>
      <c r="N2835" s="924"/>
      <c r="O2835" s="926"/>
      <c r="P2835" s="926"/>
      <c r="Q2835" s="926"/>
      <c r="R2835" s="926"/>
      <c r="S2835" s="926"/>
      <c r="T2835" s="926"/>
      <c r="U2835" s="926"/>
      <c r="V2835" s="926"/>
      <c r="W2835" s="926"/>
      <c r="X2835" s="926"/>
      <c r="Y2835" s="926"/>
      <c r="Z2835" s="926"/>
      <c r="AA2835" s="926"/>
      <c r="AB2835" s="926"/>
      <c r="AC2835" s="926"/>
      <c r="AD2835" s="926"/>
      <c r="AE2835" s="926"/>
    </row>
    <row r="2836" spans="1:31" ht="15" customHeight="1" x14ac:dyDescent="0.2">
      <c r="A2836" s="1032" t="str">
        <f t="shared" si="252"/>
        <v>Insert Room Name First</v>
      </c>
      <c r="B2836" s="938"/>
      <c r="C2836" s="891"/>
      <c r="D2836" s="891"/>
      <c r="E2836" s="984">
        <f t="shared" si="253"/>
        <v>0</v>
      </c>
      <c r="F2836" s="890">
        <f>IF(A2836="Insert Room Name First",0,ROUND(E2836/VLOOKUP(A2836,'Teaching Areas'!$A$2:$B$15,2,FALSE),0))</f>
        <v>0</v>
      </c>
      <c r="G2836" s="891"/>
      <c r="H2836" s="890" t="str">
        <f t="shared" si="254"/>
        <v/>
      </c>
      <c r="I2836" s="983"/>
      <c r="J2836" s="923"/>
      <c r="K2836" s="922"/>
      <c r="L2836" s="922"/>
      <c r="M2836" s="922"/>
      <c r="N2836" s="924"/>
      <c r="O2836" s="926"/>
      <c r="P2836" s="926"/>
      <c r="Q2836" s="926"/>
      <c r="R2836" s="926"/>
      <c r="S2836" s="926"/>
      <c r="T2836" s="926"/>
      <c r="U2836" s="926"/>
      <c r="V2836" s="926"/>
      <c r="W2836" s="926"/>
      <c r="X2836" s="926"/>
      <c r="Y2836" s="926"/>
      <c r="Z2836" s="926"/>
      <c r="AA2836" s="926"/>
      <c r="AB2836" s="926"/>
      <c r="AC2836" s="926"/>
      <c r="AD2836" s="926"/>
      <c r="AE2836" s="926"/>
    </row>
    <row r="2837" spans="1:31" ht="15" customHeight="1" x14ac:dyDescent="0.2">
      <c r="A2837" s="1032" t="str">
        <f t="shared" si="252"/>
        <v>Insert Room Name First</v>
      </c>
      <c r="B2837" s="938"/>
      <c r="C2837" s="891"/>
      <c r="D2837" s="891"/>
      <c r="E2837" s="984">
        <f t="shared" si="253"/>
        <v>0</v>
      </c>
      <c r="F2837" s="890">
        <f>IF(A2837="Insert Room Name First",0,ROUND(E2837/VLOOKUP(A2837,'Teaching Areas'!$A$2:$B$15,2,FALSE),0))</f>
        <v>0</v>
      </c>
      <c r="G2837" s="891"/>
      <c r="H2837" s="890" t="str">
        <f t="shared" si="254"/>
        <v/>
      </c>
      <c r="I2837" s="983"/>
      <c r="J2837" s="923"/>
      <c r="K2837" s="922"/>
      <c r="L2837" s="922"/>
      <c r="M2837" s="922"/>
      <c r="N2837" s="924"/>
      <c r="O2837" s="926"/>
      <c r="P2837" s="926"/>
      <c r="Q2837" s="926"/>
      <c r="R2837" s="926"/>
      <c r="S2837" s="926"/>
      <c r="T2837" s="926"/>
      <c r="U2837" s="926"/>
      <c r="V2837" s="926"/>
      <c r="W2837" s="926"/>
      <c r="X2837" s="926"/>
      <c r="Y2837" s="926"/>
      <c r="Z2837" s="926"/>
      <c r="AA2837" s="926"/>
      <c r="AB2837" s="926"/>
      <c r="AC2837" s="926"/>
      <c r="AD2837" s="926"/>
      <c r="AE2837" s="926"/>
    </row>
    <row r="2838" spans="1:31" ht="15" customHeight="1" x14ac:dyDescent="0.2">
      <c r="A2838" s="1032" t="str">
        <f t="shared" si="252"/>
        <v>Insert Room Name First</v>
      </c>
      <c r="B2838" s="938"/>
      <c r="C2838" s="891"/>
      <c r="D2838" s="891"/>
      <c r="E2838" s="984">
        <f t="shared" si="253"/>
        <v>0</v>
      </c>
      <c r="F2838" s="890">
        <f>IF(A2838="Insert Room Name First",0,ROUND(E2838/VLOOKUP(A2838,'Teaching Areas'!$A$2:$B$15,2,FALSE),0))</f>
        <v>0</v>
      </c>
      <c r="G2838" s="891"/>
      <c r="H2838" s="890" t="str">
        <f t="shared" si="254"/>
        <v/>
      </c>
      <c r="I2838" s="983"/>
      <c r="J2838" s="923"/>
      <c r="K2838" s="922"/>
      <c r="L2838" s="922"/>
      <c r="M2838" s="922"/>
      <c r="N2838" s="924"/>
      <c r="O2838" s="926"/>
      <c r="P2838" s="926"/>
      <c r="Q2838" s="926"/>
      <c r="R2838" s="926"/>
      <c r="S2838" s="926"/>
      <c r="T2838" s="926"/>
      <c r="U2838" s="926"/>
      <c r="V2838" s="926"/>
      <c r="W2838" s="926"/>
      <c r="X2838" s="926"/>
      <c r="Y2838" s="926"/>
      <c r="Z2838" s="926"/>
      <c r="AA2838" s="926"/>
      <c r="AB2838" s="926"/>
      <c r="AC2838" s="926"/>
      <c r="AD2838" s="926"/>
      <c r="AE2838" s="926"/>
    </row>
    <row r="2839" spans="1:31" ht="15" customHeight="1" x14ac:dyDescent="0.2">
      <c r="A2839" s="1032" t="str">
        <f t="shared" si="252"/>
        <v>Insert Room Name First</v>
      </c>
      <c r="B2839" s="938"/>
      <c r="C2839" s="891"/>
      <c r="D2839" s="891"/>
      <c r="E2839" s="984">
        <f t="shared" si="253"/>
        <v>0</v>
      </c>
      <c r="F2839" s="890">
        <f>IF(A2839="Insert Room Name First",0,ROUND(E2839/VLOOKUP(A2839,'Teaching Areas'!$A$2:$B$15,2,FALSE),0))</f>
        <v>0</v>
      </c>
      <c r="G2839" s="891"/>
      <c r="H2839" s="890" t="str">
        <f t="shared" si="254"/>
        <v/>
      </c>
      <c r="I2839" s="983"/>
      <c r="J2839" s="923"/>
      <c r="K2839" s="922"/>
      <c r="L2839" s="922"/>
      <c r="M2839" s="922"/>
      <c r="N2839" s="924"/>
      <c r="O2839" s="926"/>
      <c r="P2839" s="926"/>
      <c r="Q2839" s="926"/>
      <c r="R2839" s="926"/>
      <c r="S2839" s="926"/>
      <c r="T2839" s="926"/>
      <c r="U2839" s="926"/>
      <c r="V2839" s="926"/>
      <c r="W2839" s="926"/>
      <c r="X2839" s="926"/>
      <c r="Y2839" s="926"/>
      <c r="Z2839" s="926"/>
      <c r="AA2839" s="926"/>
      <c r="AB2839" s="926"/>
      <c r="AC2839" s="926"/>
      <c r="AD2839" s="926"/>
      <c r="AE2839" s="926"/>
    </row>
    <row r="2840" spans="1:31" ht="15" customHeight="1" x14ac:dyDescent="0.2">
      <c r="A2840" s="1032" t="str">
        <f t="shared" si="252"/>
        <v>Insert Room Name First</v>
      </c>
      <c r="B2840" s="938"/>
      <c r="C2840" s="891"/>
      <c r="D2840" s="891"/>
      <c r="E2840" s="984">
        <f t="shared" si="253"/>
        <v>0</v>
      </c>
      <c r="F2840" s="890">
        <f>IF(A2840="Insert Room Name First",0,ROUND(E2840/VLOOKUP(A2840,'Teaching Areas'!$A$2:$B$15,2,FALSE),0))</f>
        <v>0</v>
      </c>
      <c r="G2840" s="891"/>
      <c r="H2840" s="890" t="str">
        <f t="shared" si="254"/>
        <v/>
      </c>
      <c r="I2840" s="983"/>
      <c r="J2840" s="923"/>
      <c r="K2840" s="922"/>
      <c r="L2840" s="922"/>
      <c r="M2840" s="922"/>
      <c r="N2840" s="924"/>
      <c r="O2840" s="926"/>
      <c r="P2840" s="926"/>
      <c r="Q2840" s="926"/>
      <c r="R2840" s="926"/>
      <c r="S2840" s="926"/>
      <c r="T2840" s="926"/>
      <c r="U2840" s="926"/>
      <c r="V2840" s="926"/>
      <c r="W2840" s="926"/>
      <c r="X2840" s="926"/>
      <c r="Y2840" s="926"/>
      <c r="Z2840" s="926"/>
      <c r="AA2840" s="926"/>
      <c r="AB2840" s="926"/>
      <c r="AC2840" s="926"/>
      <c r="AD2840" s="926"/>
      <c r="AE2840" s="926"/>
    </row>
    <row r="2841" spans="1:31" ht="15" customHeight="1" x14ac:dyDescent="0.2">
      <c r="A2841" s="1032" t="str">
        <f t="shared" si="252"/>
        <v>Insert Room Name First</v>
      </c>
      <c r="B2841" s="938"/>
      <c r="C2841" s="891"/>
      <c r="D2841" s="891"/>
      <c r="E2841" s="984">
        <f t="shared" si="253"/>
        <v>0</v>
      </c>
      <c r="F2841" s="890">
        <f>IF(A2841="Insert Room Name First",0,ROUND(E2841/VLOOKUP(A2841,'Teaching Areas'!$A$2:$B$15,2,FALSE),0))</f>
        <v>0</v>
      </c>
      <c r="G2841" s="891"/>
      <c r="H2841" s="890" t="str">
        <f t="shared" si="254"/>
        <v/>
      </c>
      <c r="I2841" s="983"/>
      <c r="J2841" s="923"/>
      <c r="K2841" s="922"/>
      <c r="L2841" s="922"/>
      <c r="M2841" s="922"/>
      <c r="N2841" s="924"/>
      <c r="O2841" s="926"/>
      <c r="P2841" s="926"/>
      <c r="Q2841" s="926"/>
      <c r="R2841" s="926"/>
      <c r="S2841" s="926"/>
      <c r="T2841" s="926"/>
      <c r="U2841" s="926"/>
      <c r="V2841" s="926"/>
      <c r="W2841" s="926"/>
      <c r="X2841" s="926"/>
      <c r="Y2841" s="926"/>
      <c r="Z2841" s="926"/>
      <c r="AA2841" s="926"/>
      <c r="AB2841" s="926"/>
      <c r="AC2841" s="926"/>
      <c r="AD2841" s="926"/>
      <c r="AE2841" s="926"/>
    </row>
    <row r="2842" spans="1:31" ht="15" customHeight="1" x14ac:dyDescent="0.2">
      <c r="A2842" s="1032" t="str">
        <f t="shared" si="252"/>
        <v>Insert Room Name First</v>
      </c>
      <c r="B2842" s="938"/>
      <c r="C2842" s="891"/>
      <c r="D2842" s="891"/>
      <c r="E2842" s="984">
        <f t="shared" si="253"/>
        <v>0</v>
      </c>
      <c r="F2842" s="890">
        <f>IF(A2842="Insert Room Name First",0,ROUND(E2842/VLOOKUP(A2842,'Teaching Areas'!$A$2:$B$15,2,FALSE),0))</f>
        <v>0</v>
      </c>
      <c r="G2842" s="891"/>
      <c r="H2842" s="890" t="str">
        <f t="shared" si="254"/>
        <v/>
      </c>
      <c r="I2842" s="983"/>
      <c r="J2842" s="923"/>
      <c r="K2842" s="922"/>
      <c r="L2842" s="922"/>
      <c r="M2842" s="922"/>
      <c r="N2842" s="924"/>
      <c r="O2842" s="926"/>
      <c r="P2842" s="926"/>
      <c r="Q2842" s="926"/>
      <c r="R2842" s="926"/>
      <c r="S2842" s="926"/>
      <c r="T2842" s="926"/>
      <c r="U2842" s="926"/>
      <c r="V2842" s="926"/>
      <c r="W2842" s="926"/>
      <c r="X2842" s="926"/>
      <c r="Y2842" s="926"/>
      <c r="Z2842" s="926"/>
      <c r="AA2842" s="926"/>
      <c r="AB2842" s="926"/>
      <c r="AC2842" s="926"/>
      <c r="AD2842" s="926"/>
      <c r="AE2842" s="926"/>
    </row>
    <row r="2843" spans="1:31" ht="15" customHeight="1" x14ac:dyDescent="0.2">
      <c r="A2843" s="1032" t="str">
        <f t="shared" si="252"/>
        <v>Insert Room Name First</v>
      </c>
      <c r="B2843" s="938"/>
      <c r="C2843" s="891"/>
      <c r="D2843" s="891"/>
      <c r="E2843" s="984">
        <f t="shared" si="253"/>
        <v>0</v>
      </c>
      <c r="F2843" s="890">
        <f>IF(A2843="Insert Room Name First",0,ROUND(E2843/VLOOKUP(A2843,'Teaching Areas'!$A$2:$B$15,2,FALSE),0))</f>
        <v>0</v>
      </c>
      <c r="G2843" s="891"/>
      <c r="H2843" s="890" t="str">
        <f t="shared" si="254"/>
        <v/>
      </c>
      <c r="I2843" s="983"/>
      <c r="J2843" s="923"/>
      <c r="K2843" s="922"/>
      <c r="L2843" s="922"/>
      <c r="M2843" s="922"/>
      <c r="N2843" s="924"/>
      <c r="O2843" s="926"/>
      <c r="P2843" s="926"/>
      <c r="Q2843" s="926"/>
      <c r="R2843" s="926"/>
      <c r="S2843" s="926"/>
      <c r="T2843" s="926"/>
      <c r="U2843" s="926"/>
      <c r="V2843" s="926"/>
      <c r="W2843" s="926"/>
      <c r="X2843" s="926"/>
      <c r="Y2843" s="926"/>
      <c r="Z2843" s="926"/>
      <c r="AA2843" s="926"/>
      <c r="AB2843" s="926"/>
      <c r="AC2843" s="926"/>
      <c r="AD2843" s="926"/>
      <c r="AE2843" s="926"/>
    </row>
    <row r="2844" spans="1:31" ht="15" customHeight="1" x14ac:dyDescent="0.2">
      <c r="A2844" s="1032" t="str">
        <f t="shared" si="252"/>
        <v>Insert Room Name First</v>
      </c>
      <c r="B2844" s="938"/>
      <c r="C2844" s="891"/>
      <c r="D2844" s="891"/>
      <c r="E2844" s="984">
        <f t="shared" si="253"/>
        <v>0</v>
      </c>
      <c r="F2844" s="890">
        <f>IF(A2844="Insert Room Name First",0,ROUND(E2844/VLOOKUP(A2844,'Teaching Areas'!$A$2:$B$15,2,FALSE),0))</f>
        <v>0</v>
      </c>
      <c r="G2844" s="891"/>
      <c r="H2844" s="890" t="str">
        <f t="shared" si="254"/>
        <v/>
      </c>
      <c r="I2844" s="983"/>
      <c r="J2844" s="923"/>
      <c r="K2844" s="922"/>
      <c r="L2844" s="922"/>
      <c r="M2844" s="922"/>
      <c r="N2844" s="924"/>
      <c r="O2844" s="926"/>
      <c r="P2844" s="926"/>
      <c r="Q2844" s="926"/>
      <c r="R2844" s="926"/>
      <c r="S2844" s="926"/>
      <c r="T2844" s="926"/>
      <c r="U2844" s="926"/>
      <c r="V2844" s="926"/>
      <c r="W2844" s="926"/>
      <c r="X2844" s="926"/>
      <c r="Y2844" s="926"/>
      <c r="Z2844" s="926"/>
      <c r="AA2844" s="926"/>
      <c r="AB2844" s="926"/>
      <c r="AC2844" s="926"/>
      <c r="AD2844" s="926"/>
      <c r="AE2844" s="926"/>
    </row>
    <row r="2845" spans="1:31" ht="15" customHeight="1" x14ac:dyDescent="0.2">
      <c r="A2845" s="1032" t="str">
        <f t="shared" si="252"/>
        <v>Insert Room Name First</v>
      </c>
      <c r="B2845" s="938"/>
      <c r="C2845" s="891"/>
      <c r="D2845" s="891"/>
      <c r="E2845" s="984">
        <f t="shared" si="253"/>
        <v>0</v>
      </c>
      <c r="F2845" s="890">
        <f>IF(A2845="Insert Room Name First",0,ROUND(E2845/VLOOKUP(A2845,'Teaching Areas'!$A$2:$B$15,2,FALSE),0))</f>
        <v>0</v>
      </c>
      <c r="G2845" s="891"/>
      <c r="H2845" s="890" t="str">
        <f t="shared" si="254"/>
        <v/>
      </c>
      <c r="I2845" s="983"/>
      <c r="J2845" s="923"/>
      <c r="K2845" s="922"/>
      <c r="L2845" s="922"/>
      <c r="M2845" s="922"/>
      <c r="N2845" s="924"/>
      <c r="O2845" s="926"/>
      <c r="P2845" s="926"/>
      <c r="Q2845" s="926"/>
      <c r="R2845" s="926"/>
      <c r="S2845" s="926"/>
      <c r="T2845" s="926"/>
      <c r="U2845" s="926"/>
      <c r="V2845" s="926"/>
      <c r="W2845" s="926"/>
      <c r="X2845" s="926"/>
      <c r="Y2845" s="926"/>
      <c r="Z2845" s="926"/>
      <c r="AA2845" s="926"/>
      <c r="AB2845" s="926"/>
      <c r="AC2845" s="926"/>
      <c r="AD2845" s="926"/>
      <c r="AE2845" s="926"/>
    </row>
    <row r="2846" spans="1:31" ht="15" customHeight="1" x14ac:dyDescent="0.2">
      <c r="A2846" s="1032" t="str">
        <f t="shared" si="252"/>
        <v>Insert Room Name First</v>
      </c>
      <c r="B2846" s="938"/>
      <c r="C2846" s="891"/>
      <c r="D2846" s="891"/>
      <c r="E2846" s="984">
        <f t="shared" si="253"/>
        <v>0</v>
      </c>
      <c r="F2846" s="890">
        <f>IF(A2846="Insert Room Name First",0,ROUND(E2846/VLOOKUP(A2846,'Teaching Areas'!$A$2:$B$15,2,FALSE),0))</f>
        <v>0</v>
      </c>
      <c r="G2846" s="891"/>
      <c r="H2846" s="890" t="str">
        <f t="shared" si="254"/>
        <v/>
      </c>
      <c r="I2846" s="983"/>
      <c r="J2846" s="923"/>
      <c r="K2846" s="922"/>
      <c r="L2846" s="922"/>
      <c r="M2846" s="922"/>
      <c r="N2846" s="924"/>
      <c r="O2846" s="926"/>
      <c r="P2846" s="926"/>
      <c r="Q2846" s="926"/>
      <c r="R2846" s="926"/>
      <c r="S2846" s="926"/>
      <c r="T2846" s="926"/>
      <c r="U2846" s="926"/>
      <c r="V2846" s="926"/>
      <c r="W2846" s="926"/>
      <c r="X2846" s="926"/>
      <c r="Y2846" s="926"/>
      <c r="Z2846" s="926"/>
      <c r="AA2846" s="926"/>
      <c r="AB2846" s="926"/>
      <c r="AC2846" s="926"/>
      <c r="AD2846" s="926"/>
      <c r="AE2846" s="926"/>
    </row>
    <row r="2847" spans="1:31" ht="15" customHeight="1" x14ac:dyDescent="0.2">
      <c r="A2847" s="1032" t="str">
        <f t="shared" si="252"/>
        <v>Insert Room Name First</v>
      </c>
      <c r="B2847" s="938"/>
      <c r="C2847" s="891"/>
      <c r="D2847" s="891"/>
      <c r="E2847" s="984">
        <f t="shared" si="253"/>
        <v>0</v>
      </c>
      <c r="F2847" s="890">
        <f>IF(A2847="Insert Room Name First",0,ROUND(E2847/VLOOKUP(A2847,'Teaching Areas'!$A$2:$B$15,2,FALSE),0))</f>
        <v>0</v>
      </c>
      <c r="G2847" s="891"/>
      <c r="H2847" s="890" t="str">
        <f t="shared" si="254"/>
        <v/>
      </c>
      <c r="I2847" s="983"/>
      <c r="J2847" s="923"/>
      <c r="K2847" s="922"/>
      <c r="L2847" s="922"/>
      <c r="M2847" s="922"/>
      <c r="N2847" s="924"/>
      <c r="O2847" s="926"/>
      <c r="P2847" s="926"/>
      <c r="Q2847" s="926"/>
      <c r="R2847" s="926"/>
      <c r="S2847" s="926"/>
      <c r="T2847" s="926"/>
      <c r="U2847" s="926"/>
      <c r="V2847" s="926"/>
      <c r="W2847" s="926"/>
      <c r="X2847" s="926"/>
      <c r="Y2847" s="926"/>
      <c r="Z2847" s="926"/>
      <c r="AA2847" s="926"/>
      <c r="AB2847" s="926"/>
      <c r="AC2847" s="926"/>
      <c r="AD2847" s="926"/>
      <c r="AE2847" s="926"/>
    </row>
    <row r="2848" spans="1:31" ht="15" customHeight="1" x14ac:dyDescent="0.2">
      <c r="A2848" s="1032" t="str">
        <f t="shared" si="252"/>
        <v>Insert Room Name First</v>
      </c>
      <c r="B2848" s="938"/>
      <c r="C2848" s="891"/>
      <c r="D2848" s="891"/>
      <c r="E2848" s="984">
        <f t="shared" si="253"/>
        <v>0</v>
      </c>
      <c r="F2848" s="890">
        <f>IF(A2848="Insert Room Name First",0,ROUND(E2848/VLOOKUP(A2848,'Teaching Areas'!$A$2:$B$15,2,FALSE),0))</f>
        <v>0</v>
      </c>
      <c r="G2848" s="891"/>
      <c r="H2848" s="890" t="str">
        <f t="shared" si="254"/>
        <v/>
      </c>
      <c r="I2848" s="983"/>
      <c r="J2848" s="923"/>
      <c r="K2848" s="922"/>
      <c r="L2848" s="922"/>
      <c r="M2848" s="922"/>
      <c r="N2848" s="924"/>
      <c r="O2848" s="926"/>
      <c r="P2848" s="926"/>
      <c r="Q2848" s="926"/>
      <c r="R2848" s="926"/>
      <c r="S2848" s="926"/>
      <c r="T2848" s="926"/>
      <c r="U2848" s="926"/>
      <c r="V2848" s="926"/>
      <c r="W2848" s="926"/>
      <c r="X2848" s="926"/>
      <c r="Y2848" s="926"/>
      <c r="Z2848" s="926"/>
      <c r="AA2848" s="926"/>
      <c r="AB2848" s="926"/>
      <c r="AC2848" s="926"/>
      <c r="AD2848" s="926"/>
      <c r="AE2848" s="926"/>
    </row>
    <row r="2849" spans="1:31" ht="15" customHeight="1" x14ac:dyDescent="0.2">
      <c r="A2849" s="1032" t="str">
        <f t="shared" si="252"/>
        <v>Insert Room Name First</v>
      </c>
      <c r="B2849" s="938"/>
      <c r="C2849" s="891"/>
      <c r="D2849" s="891"/>
      <c r="E2849" s="984">
        <f t="shared" si="253"/>
        <v>0</v>
      </c>
      <c r="F2849" s="890">
        <f>IF(A2849="Insert Room Name First",0,ROUND(E2849/VLOOKUP(A2849,'Teaching Areas'!$A$2:$B$15,2,FALSE),0))</f>
        <v>0</v>
      </c>
      <c r="G2849" s="891"/>
      <c r="H2849" s="890" t="str">
        <f t="shared" si="254"/>
        <v/>
      </c>
      <c r="I2849" s="983"/>
      <c r="J2849" s="923"/>
      <c r="K2849" s="922"/>
      <c r="L2849" s="922"/>
      <c r="M2849" s="922"/>
      <c r="N2849" s="924"/>
      <c r="O2849" s="926"/>
      <c r="P2849" s="926"/>
      <c r="Q2849" s="926"/>
      <c r="R2849" s="926"/>
      <c r="S2849" s="926"/>
      <c r="T2849" s="926"/>
      <c r="U2849" s="926"/>
      <c r="V2849" s="926"/>
      <c r="W2849" s="926"/>
      <c r="X2849" s="926"/>
      <c r="Y2849" s="926"/>
      <c r="Z2849" s="926"/>
      <c r="AA2849" s="926"/>
      <c r="AB2849" s="926"/>
      <c r="AC2849" s="926"/>
      <c r="AD2849" s="926"/>
      <c r="AE2849" s="926"/>
    </row>
    <row r="2850" spans="1:31" ht="15" customHeight="1" x14ac:dyDescent="0.2">
      <c r="A2850" s="1032" t="str">
        <f t="shared" si="252"/>
        <v>Insert Room Name First</v>
      </c>
      <c r="B2850" s="938"/>
      <c r="C2850" s="891"/>
      <c r="D2850" s="891"/>
      <c r="E2850" s="984">
        <f t="shared" si="253"/>
        <v>0</v>
      </c>
      <c r="F2850" s="890">
        <f>IF(A2850="Insert Room Name First",0,ROUND(E2850/VLOOKUP(A2850,'Teaching Areas'!$A$2:$B$15,2,FALSE),0))</f>
        <v>0</v>
      </c>
      <c r="G2850" s="891"/>
      <c r="H2850" s="890" t="str">
        <f t="shared" si="254"/>
        <v/>
      </c>
      <c r="I2850" s="983"/>
      <c r="J2850" s="923"/>
      <c r="K2850" s="922"/>
      <c r="L2850" s="922"/>
      <c r="M2850" s="922"/>
      <c r="N2850" s="924"/>
      <c r="O2850" s="926"/>
      <c r="P2850" s="926"/>
      <c r="Q2850" s="926"/>
      <c r="R2850" s="926"/>
      <c r="S2850" s="926"/>
      <c r="T2850" s="926"/>
      <c r="U2850" s="926"/>
      <c r="V2850" s="926"/>
      <c r="W2850" s="926"/>
      <c r="X2850" s="926"/>
      <c r="Y2850" s="926"/>
      <c r="Z2850" s="926"/>
      <c r="AA2850" s="926"/>
      <c r="AB2850" s="926"/>
      <c r="AC2850" s="926"/>
      <c r="AD2850" s="926"/>
      <c r="AE2850" s="926"/>
    </row>
    <row r="2851" spans="1:31" ht="15" customHeight="1" x14ac:dyDescent="0.2">
      <c r="A2851" s="1032" t="str">
        <f t="shared" si="252"/>
        <v>Insert Room Name First</v>
      </c>
      <c r="B2851" s="938"/>
      <c r="C2851" s="891"/>
      <c r="D2851" s="891"/>
      <c r="E2851" s="984">
        <f t="shared" si="253"/>
        <v>0</v>
      </c>
      <c r="F2851" s="890">
        <f>IF(A2851="Insert Room Name First",0,ROUND(E2851/VLOOKUP(A2851,'Teaching Areas'!$A$2:$B$15,2,FALSE),0))</f>
        <v>0</v>
      </c>
      <c r="G2851" s="891"/>
      <c r="H2851" s="890" t="str">
        <f t="shared" si="254"/>
        <v/>
      </c>
      <c r="I2851" s="983"/>
      <c r="J2851" s="923"/>
      <c r="K2851" s="922"/>
      <c r="L2851" s="922"/>
      <c r="M2851" s="922"/>
      <c r="N2851" s="924"/>
      <c r="O2851" s="926"/>
      <c r="P2851" s="926"/>
      <c r="Q2851" s="926"/>
      <c r="R2851" s="926"/>
      <c r="S2851" s="926"/>
      <c r="T2851" s="926"/>
      <c r="U2851" s="926"/>
      <c r="V2851" s="926"/>
      <c r="W2851" s="926"/>
      <c r="X2851" s="926"/>
      <c r="Y2851" s="926"/>
      <c r="Z2851" s="926"/>
      <c r="AA2851" s="926"/>
      <c r="AB2851" s="926"/>
      <c r="AC2851" s="926"/>
      <c r="AD2851" s="926"/>
      <c r="AE2851" s="926"/>
    </row>
    <row r="2852" spans="1:31" ht="15" customHeight="1" x14ac:dyDescent="0.2">
      <c r="A2852" s="1032" t="str">
        <f t="shared" si="252"/>
        <v>Insert Room Name First</v>
      </c>
      <c r="B2852" s="938"/>
      <c r="C2852" s="891"/>
      <c r="D2852" s="891"/>
      <c r="E2852" s="984">
        <f t="shared" si="253"/>
        <v>0</v>
      </c>
      <c r="F2852" s="890">
        <f>IF(A2852="Insert Room Name First",0,ROUND(E2852/VLOOKUP(A2852,'Teaching Areas'!$A$2:$B$15,2,FALSE),0))</f>
        <v>0</v>
      </c>
      <c r="G2852" s="891"/>
      <c r="H2852" s="890" t="str">
        <f t="shared" si="254"/>
        <v/>
      </c>
      <c r="I2852" s="983"/>
      <c r="J2852" s="923"/>
      <c r="K2852" s="922"/>
      <c r="L2852" s="922"/>
      <c r="M2852" s="922"/>
      <c r="N2852" s="924"/>
      <c r="O2852" s="926"/>
      <c r="P2852" s="926"/>
      <c r="Q2852" s="926"/>
      <c r="R2852" s="926"/>
      <c r="S2852" s="926"/>
      <c r="T2852" s="926"/>
      <c r="U2852" s="926"/>
      <c r="V2852" s="926"/>
      <c r="W2852" s="926"/>
      <c r="X2852" s="926"/>
      <c r="Y2852" s="926"/>
      <c r="Z2852" s="926"/>
      <c r="AA2852" s="926"/>
      <c r="AB2852" s="926"/>
      <c r="AC2852" s="926"/>
      <c r="AD2852" s="926"/>
      <c r="AE2852" s="926"/>
    </row>
    <row r="2853" spans="1:31" ht="15" customHeight="1" x14ac:dyDescent="0.2">
      <c r="A2853" s="1032" t="str">
        <f t="shared" si="252"/>
        <v>Insert Room Name First</v>
      </c>
      <c r="B2853" s="938"/>
      <c r="C2853" s="891"/>
      <c r="D2853" s="891"/>
      <c r="E2853" s="984">
        <f t="shared" si="253"/>
        <v>0</v>
      </c>
      <c r="F2853" s="890">
        <f>IF(A2853="Insert Room Name First",0,ROUND(E2853/VLOOKUP(A2853,'Teaching Areas'!$A$2:$B$15,2,FALSE),0))</f>
        <v>0</v>
      </c>
      <c r="G2853" s="891"/>
      <c r="H2853" s="890" t="str">
        <f t="shared" si="254"/>
        <v/>
      </c>
      <c r="I2853" s="983"/>
      <c r="J2853" s="923"/>
      <c r="K2853" s="922"/>
      <c r="L2853" s="922"/>
      <c r="M2853" s="922"/>
      <c r="N2853" s="924"/>
      <c r="O2853" s="926"/>
      <c r="P2853" s="926"/>
      <c r="Q2853" s="926"/>
      <c r="R2853" s="926"/>
      <c r="S2853" s="926"/>
      <c r="T2853" s="926"/>
      <c r="U2853" s="926"/>
      <c r="V2853" s="926"/>
      <c r="W2853" s="926"/>
      <c r="X2853" s="926"/>
      <c r="Y2853" s="926"/>
      <c r="Z2853" s="926"/>
      <c r="AA2853" s="926"/>
      <c r="AB2853" s="926"/>
      <c r="AC2853" s="926"/>
      <c r="AD2853" s="926"/>
      <c r="AE2853" s="926"/>
    </row>
    <row r="2854" spans="1:31" ht="15" customHeight="1" x14ac:dyDescent="0.2">
      <c r="A2854" s="1032" t="str">
        <f t="shared" si="252"/>
        <v>Insert Room Name First</v>
      </c>
      <c r="B2854" s="938"/>
      <c r="C2854" s="891"/>
      <c r="D2854" s="891"/>
      <c r="E2854" s="984">
        <f t="shared" si="253"/>
        <v>0</v>
      </c>
      <c r="F2854" s="890">
        <f>IF(A2854="Insert Room Name First",0,ROUND(E2854/VLOOKUP(A2854,'Teaching Areas'!$A$2:$B$15,2,FALSE),0))</f>
        <v>0</v>
      </c>
      <c r="G2854" s="891"/>
      <c r="H2854" s="890" t="str">
        <f t="shared" si="254"/>
        <v/>
      </c>
      <c r="I2854" s="983"/>
      <c r="J2854" s="923"/>
      <c r="K2854" s="922"/>
      <c r="L2854" s="922"/>
      <c r="M2854" s="922"/>
      <c r="N2854" s="924"/>
      <c r="O2854" s="926"/>
      <c r="P2854" s="926"/>
      <c r="Q2854" s="926"/>
      <c r="R2854" s="926"/>
      <c r="S2854" s="926"/>
      <c r="T2854" s="926"/>
      <c r="U2854" s="926"/>
      <c r="V2854" s="926"/>
      <c r="W2854" s="926"/>
      <c r="X2854" s="926"/>
      <c r="Y2854" s="926"/>
      <c r="Z2854" s="926"/>
      <c r="AA2854" s="926"/>
      <c r="AB2854" s="926"/>
      <c r="AC2854" s="926"/>
      <c r="AD2854" s="926"/>
      <c r="AE2854" s="926"/>
    </row>
    <row r="2855" spans="1:31" ht="15" customHeight="1" x14ac:dyDescent="0.2">
      <c r="A2855" s="1032" t="str">
        <f t="shared" si="252"/>
        <v>Insert Room Name First</v>
      </c>
      <c r="B2855" s="939"/>
      <c r="C2855" s="891"/>
      <c r="D2855" s="891"/>
      <c r="E2855" s="984">
        <f t="shared" si="253"/>
        <v>0</v>
      </c>
      <c r="F2855" s="890">
        <f>IF(A2855="Insert Room Name First",0,ROUND(E2855/VLOOKUP(A2855,'Teaching Areas'!$A$2:$B$15,2,FALSE),0))</f>
        <v>0</v>
      </c>
      <c r="G2855" s="892"/>
      <c r="H2855" s="890" t="str">
        <f t="shared" si="254"/>
        <v/>
      </c>
      <c r="I2855" s="985"/>
      <c r="J2855" s="923"/>
      <c r="K2855" s="922"/>
      <c r="L2855" s="922"/>
      <c r="M2855" s="922"/>
      <c r="N2855" s="924"/>
      <c r="O2855" s="926"/>
      <c r="P2855" s="926"/>
      <c r="Q2855" s="926"/>
      <c r="R2855" s="926"/>
      <c r="S2855" s="926"/>
      <c r="T2855" s="926"/>
      <c r="U2855" s="926"/>
      <c r="V2855" s="926"/>
      <c r="W2855" s="926"/>
      <c r="X2855" s="926"/>
      <c r="Y2855" s="926"/>
      <c r="Z2855" s="926"/>
      <c r="AA2855" s="926"/>
      <c r="AB2855" s="926"/>
      <c r="AC2855" s="926"/>
      <c r="AD2855" s="926"/>
      <c r="AE2855" s="926"/>
    </row>
    <row r="2856" spans="1:31" ht="15" customHeight="1" x14ac:dyDescent="0.2">
      <c r="A2856" s="1032" t="str">
        <f t="shared" si="252"/>
        <v>Insert Room Name First</v>
      </c>
      <c r="B2856" s="939"/>
      <c r="C2856" s="891"/>
      <c r="D2856" s="891"/>
      <c r="E2856" s="984">
        <f t="shared" si="253"/>
        <v>0</v>
      </c>
      <c r="F2856" s="890">
        <f>IF(A2856="Insert Room Name First",0,ROUND(E2856/VLOOKUP(A2856,'Teaching Areas'!$A$2:$B$15,2,FALSE),0))</f>
        <v>0</v>
      </c>
      <c r="G2856" s="892"/>
      <c r="H2856" s="890" t="str">
        <f t="shared" si="254"/>
        <v/>
      </c>
      <c r="I2856" s="985"/>
      <c r="J2856" s="923"/>
      <c r="K2856" s="922"/>
      <c r="L2856" s="922"/>
      <c r="M2856" s="922"/>
      <c r="N2856" s="924"/>
      <c r="O2856" s="926"/>
      <c r="P2856" s="926"/>
      <c r="Q2856" s="926"/>
      <c r="R2856" s="926"/>
      <c r="S2856" s="926"/>
      <c r="T2856" s="926"/>
      <c r="U2856" s="926"/>
      <c r="V2856" s="926"/>
      <c r="W2856" s="926"/>
      <c r="X2856" s="926"/>
      <c r="Y2856" s="926"/>
      <c r="Z2856" s="926"/>
      <c r="AA2856" s="926"/>
      <c r="AB2856" s="926"/>
      <c r="AC2856" s="926"/>
      <c r="AD2856" s="926"/>
      <c r="AE2856" s="926"/>
    </row>
    <row r="2857" spans="1:31" ht="15" customHeight="1" x14ac:dyDescent="0.2">
      <c r="A2857" s="1032" t="str">
        <f t="shared" si="252"/>
        <v>Insert Room Name First</v>
      </c>
      <c r="B2857" s="938"/>
      <c r="C2857" s="891"/>
      <c r="D2857" s="891"/>
      <c r="E2857" s="984">
        <f t="shared" si="253"/>
        <v>0</v>
      </c>
      <c r="F2857" s="890">
        <f>IF(A2857="Insert Room Name First",0,ROUND(E2857/VLOOKUP(A2857,'Teaching Areas'!$A$2:$B$15,2,FALSE),0))</f>
        <v>0</v>
      </c>
      <c r="G2857" s="891"/>
      <c r="H2857" s="890" t="str">
        <f t="shared" si="254"/>
        <v/>
      </c>
      <c r="I2857" s="983"/>
      <c r="J2857" s="923"/>
      <c r="K2857" s="922"/>
      <c r="L2857" s="922"/>
      <c r="M2857" s="922"/>
      <c r="N2857" s="924"/>
      <c r="O2857" s="926"/>
      <c r="P2857" s="926"/>
      <c r="Q2857" s="926"/>
      <c r="R2857" s="926"/>
      <c r="S2857" s="926"/>
      <c r="T2857" s="926"/>
      <c r="U2857" s="926"/>
      <c r="V2857" s="926"/>
      <c r="W2857" s="926"/>
      <c r="X2857" s="926"/>
      <c r="Y2857" s="926"/>
      <c r="Z2857" s="926"/>
      <c r="AA2857" s="926"/>
      <c r="AB2857" s="926"/>
      <c r="AC2857" s="926"/>
      <c r="AD2857" s="926"/>
      <c r="AE2857" s="926"/>
    </row>
    <row r="2858" spans="1:31" ht="15" customHeight="1" x14ac:dyDescent="0.2">
      <c r="A2858" s="1032" t="str">
        <f t="shared" si="252"/>
        <v>Insert Room Name First</v>
      </c>
      <c r="B2858" s="938"/>
      <c r="C2858" s="891"/>
      <c r="D2858" s="891"/>
      <c r="E2858" s="984">
        <f t="shared" si="253"/>
        <v>0</v>
      </c>
      <c r="F2858" s="890">
        <f>IF(A2858="Insert Room Name First",0,ROUND(E2858/VLOOKUP(A2858,'Teaching Areas'!$A$2:$B$15,2,FALSE),0))</f>
        <v>0</v>
      </c>
      <c r="G2858" s="891"/>
      <c r="H2858" s="890" t="str">
        <f t="shared" si="254"/>
        <v/>
      </c>
      <c r="I2858" s="983"/>
      <c r="J2858" s="923"/>
      <c r="K2858" s="922"/>
      <c r="L2858" s="922"/>
      <c r="M2858" s="922"/>
      <c r="N2858" s="924"/>
      <c r="O2858" s="926"/>
      <c r="P2858" s="926"/>
      <c r="Q2858" s="926"/>
      <c r="R2858" s="926"/>
      <c r="S2858" s="926"/>
      <c r="T2858" s="926"/>
      <c r="U2858" s="926"/>
      <c r="V2858" s="926"/>
      <c r="W2858" s="926"/>
      <c r="X2858" s="926"/>
      <c r="Y2858" s="926"/>
      <c r="Z2858" s="926"/>
      <c r="AA2858" s="926"/>
      <c r="AB2858" s="926"/>
      <c r="AC2858" s="926"/>
      <c r="AD2858" s="926"/>
      <c r="AE2858" s="926"/>
    </row>
    <row r="2859" spans="1:31" ht="15" customHeight="1" x14ac:dyDescent="0.2">
      <c r="A2859" s="1032" t="str">
        <f t="shared" si="252"/>
        <v>Insert Room Name First</v>
      </c>
      <c r="B2859" s="938"/>
      <c r="C2859" s="891"/>
      <c r="D2859" s="891"/>
      <c r="E2859" s="984">
        <f t="shared" si="253"/>
        <v>0</v>
      </c>
      <c r="F2859" s="890">
        <f>IF(A2859="Insert Room Name First",0,ROUND(E2859/VLOOKUP(A2859,'Teaching Areas'!$A$2:$B$15,2,FALSE),0))</f>
        <v>0</v>
      </c>
      <c r="G2859" s="891"/>
      <c r="H2859" s="890" t="str">
        <f t="shared" si="254"/>
        <v/>
      </c>
      <c r="I2859" s="983"/>
      <c r="J2859" s="923"/>
      <c r="K2859" s="922"/>
      <c r="L2859" s="922"/>
      <c r="M2859" s="922"/>
      <c r="N2859" s="924"/>
      <c r="O2859" s="926"/>
      <c r="P2859" s="926"/>
      <c r="Q2859" s="926"/>
      <c r="R2859" s="926"/>
      <c r="S2859" s="926"/>
      <c r="T2859" s="926"/>
      <c r="U2859" s="926"/>
      <c r="V2859" s="926"/>
      <c r="W2859" s="926"/>
      <c r="X2859" s="926"/>
      <c r="Y2859" s="926"/>
      <c r="Z2859" s="926"/>
      <c r="AA2859" s="926"/>
      <c r="AB2859" s="926"/>
      <c r="AC2859" s="926"/>
      <c r="AD2859" s="926"/>
      <c r="AE2859" s="926"/>
    </row>
    <row r="2860" spans="1:31" ht="15" customHeight="1" x14ac:dyDescent="0.2">
      <c r="A2860" s="1032" t="str">
        <f t="shared" si="252"/>
        <v>Insert Room Name First</v>
      </c>
      <c r="B2860" s="938"/>
      <c r="C2860" s="891"/>
      <c r="D2860" s="891"/>
      <c r="E2860" s="984">
        <f t="shared" si="253"/>
        <v>0</v>
      </c>
      <c r="F2860" s="890">
        <f>IF(A2860="Insert Room Name First",0,ROUND(E2860/VLOOKUP(A2860,'Teaching Areas'!$A$2:$B$15,2,FALSE),0))</f>
        <v>0</v>
      </c>
      <c r="G2860" s="891"/>
      <c r="H2860" s="890" t="str">
        <f t="shared" si="254"/>
        <v/>
      </c>
      <c r="I2860" s="983"/>
      <c r="J2860" s="923"/>
      <c r="K2860" s="922"/>
      <c r="L2860" s="922"/>
      <c r="M2860" s="922"/>
      <c r="N2860" s="924"/>
      <c r="O2860" s="926"/>
      <c r="P2860" s="926"/>
      <c r="Q2860" s="926"/>
      <c r="R2860" s="926"/>
      <c r="S2860" s="926"/>
      <c r="T2860" s="926"/>
      <c r="U2860" s="926"/>
      <c r="V2860" s="926"/>
      <c r="W2860" s="926"/>
      <c r="X2860" s="926"/>
      <c r="Y2860" s="926"/>
      <c r="Z2860" s="926"/>
      <c r="AA2860" s="926"/>
      <c r="AB2860" s="926"/>
      <c r="AC2860" s="926"/>
      <c r="AD2860" s="926"/>
      <c r="AE2860" s="926"/>
    </row>
    <row r="2861" spans="1:31" ht="15" customHeight="1" x14ac:dyDescent="0.2">
      <c r="A2861" s="1032" t="str">
        <f t="shared" si="252"/>
        <v>Insert Room Name First</v>
      </c>
      <c r="B2861" s="938"/>
      <c r="C2861" s="891"/>
      <c r="D2861" s="891"/>
      <c r="E2861" s="984">
        <f t="shared" si="253"/>
        <v>0</v>
      </c>
      <c r="F2861" s="890">
        <f>IF(A2861="Insert Room Name First",0,ROUND(E2861/VLOOKUP(A2861,'Teaching Areas'!$A$2:$B$15,2,FALSE),0))</f>
        <v>0</v>
      </c>
      <c r="G2861" s="891"/>
      <c r="H2861" s="890" t="str">
        <f t="shared" si="254"/>
        <v/>
      </c>
      <c r="I2861" s="983"/>
      <c r="J2861" s="923"/>
      <c r="K2861" s="922"/>
      <c r="L2861" s="922"/>
      <c r="M2861" s="922"/>
      <c r="N2861" s="924"/>
      <c r="O2861" s="926"/>
      <c r="P2861" s="926"/>
      <c r="Q2861" s="926"/>
      <c r="R2861" s="926"/>
      <c r="S2861" s="926"/>
      <c r="T2861" s="926"/>
      <c r="U2861" s="926"/>
      <c r="V2861" s="926"/>
      <c r="W2861" s="926"/>
      <c r="X2861" s="926"/>
      <c r="Y2861" s="926"/>
      <c r="Z2861" s="926"/>
      <c r="AA2861" s="926"/>
      <c r="AB2861" s="926"/>
      <c r="AC2861" s="926"/>
      <c r="AD2861" s="926"/>
      <c r="AE2861" s="926"/>
    </row>
    <row r="2862" spans="1:31" ht="15" customHeight="1" x14ac:dyDescent="0.2">
      <c r="A2862" s="1032" t="str">
        <f t="shared" si="252"/>
        <v>Insert Room Name First</v>
      </c>
      <c r="B2862" s="938"/>
      <c r="C2862" s="891"/>
      <c r="D2862" s="891"/>
      <c r="E2862" s="984">
        <f t="shared" si="253"/>
        <v>0</v>
      </c>
      <c r="F2862" s="890">
        <f>IF(A2862="Insert Room Name First",0,ROUND(E2862/VLOOKUP(A2862,'Teaching Areas'!$A$2:$B$15,2,FALSE),0))</f>
        <v>0</v>
      </c>
      <c r="G2862" s="891"/>
      <c r="H2862" s="890" t="str">
        <f t="shared" si="254"/>
        <v/>
      </c>
      <c r="I2862" s="983"/>
      <c r="J2862" s="923"/>
      <c r="K2862" s="922"/>
      <c r="L2862" s="922"/>
      <c r="M2862" s="922"/>
      <c r="N2862" s="924"/>
      <c r="O2862" s="926"/>
      <c r="P2862" s="926"/>
      <c r="Q2862" s="926"/>
      <c r="R2862" s="926"/>
      <c r="S2862" s="926"/>
      <c r="T2862" s="926"/>
      <c r="U2862" s="926"/>
      <c r="V2862" s="926"/>
      <c r="W2862" s="926"/>
      <c r="X2862" s="926"/>
      <c r="Y2862" s="926"/>
      <c r="Z2862" s="926"/>
      <c r="AA2862" s="926"/>
      <c r="AB2862" s="926"/>
      <c r="AC2862" s="926"/>
      <c r="AD2862" s="926"/>
      <c r="AE2862" s="926"/>
    </row>
    <row r="2863" spans="1:31" ht="15" customHeight="1" x14ac:dyDescent="0.2">
      <c r="A2863" s="1032" t="str">
        <f t="shared" si="252"/>
        <v>Insert Room Name First</v>
      </c>
      <c r="B2863" s="938"/>
      <c r="C2863" s="891"/>
      <c r="D2863" s="891"/>
      <c r="E2863" s="984">
        <f t="shared" si="253"/>
        <v>0</v>
      </c>
      <c r="F2863" s="890">
        <f>IF(A2863="Insert Room Name First",0,ROUND(E2863/VLOOKUP(A2863,'Teaching Areas'!$A$2:$B$15,2,FALSE),0))</f>
        <v>0</v>
      </c>
      <c r="G2863" s="891"/>
      <c r="H2863" s="890" t="str">
        <f t="shared" si="254"/>
        <v/>
      </c>
      <c r="I2863" s="983"/>
      <c r="J2863" s="923"/>
      <c r="K2863" s="922"/>
      <c r="L2863" s="922"/>
      <c r="M2863" s="922"/>
      <c r="N2863" s="924"/>
      <c r="O2863" s="926"/>
      <c r="P2863" s="926"/>
      <c r="Q2863" s="926"/>
      <c r="R2863" s="926"/>
      <c r="S2863" s="926"/>
      <c r="T2863" s="926"/>
      <c r="U2863" s="926"/>
      <c r="V2863" s="926"/>
      <c r="W2863" s="926"/>
      <c r="X2863" s="926"/>
      <c r="Y2863" s="926"/>
      <c r="Z2863" s="926"/>
      <c r="AA2863" s="926"/>
      <c r="AB2863" s="926"/>
      <c r="AC2863" s="926"/>
      <c r="AD2863" s="926"/>
      <c r="AE2863" s="926"/>
    </row>
    <row r="2864" spans="1:31" ht="15" customHeight="1" x14ac:dyDescent="0.2">
      <c r="A2864" s="1032" t="str">
        <f t="shared" si="252"/>
        <v>Insert Room Name First</v>
      </c>
      <c r="B2864" s="938"/>
      <c r="C2864" s="891"/>
      <c r="D2864" s="891"/>
      <c r="E2864" s="984">
        <f t="shared" si="253"/>
        <v>0</v>
      </c>
      <c r="F2864" s="890">
        <f>IF(A2864="Insert Room Name First",0,ROUND(E2864/VLOOKUP(A2864,'Teaching Areas'!$A$2:$B$15,2,FALSE),0))</f>
        <v>0</v>
      </c>
      <c r="G2864" s="891"/>
      <c r="H2864" s="890" t="str">
        <f t="shared" si="254"/>
        <v/>
      </c>
      <c r="I2864" s="983"/>
      <c r="J2864" s="923"/>
      <c r="K2864" s="922"/>
      <c r="L2864" s="922"/>
      <c r="M2864" s="922"/>
      <c r="N2864" s="924"/>
      <c r="O2864" s="926"/>
      <c r="P2864" s="926"/>
      <c r="Q2864" s="926"/>
      <c r="R2864" s="926"/>
      <c r="S2864" s="926"/>
      <c r="T2864" s="926"/>
      <c r="U2864" s="926"/>
      <c r="V2864" s="926"/>
      <c r="W2864" s="926"/>
      <c r="X2864" s="926"/>
      <c r="Y2864" s="926"/>
      <c r="Z2864" s="926"/>
      <c r="AA2864" s="926"/>
      <c r="AB2864" s="926"/>
      <c r="AC2864" s="926"/>
      <c r="AD2864" s="926"/>
      <c r="AE2864" s="926"/>
    </row>
    <row r="2865" spans="1:31" ht="15" customHeight="1" x14ac:dyDescent="0.2">
      <c r="A2865" s="1032" t="str">
        <f t="shared" si="252"/>
        <v>Insert Room Name First</v>
      </c>
      <c r="B2865" s="938"/>
      <c r="C2865" s="891"/>
      <c r="D2865" s="891"/>
      <c r="E2865" s="984">
        <f t="shared" si="253"/>
        <v>0</v>
      </c>
      <c r="F2865" s="890">
        <f>IF(A2865="Insert Room Name First",0,ROUND(E2865/VLOOKUP(A2865,'Teaching Areas'!$A$2:$B$15,2,FALSE),0))</f>
        <v>0</v>
      </c>
      <c r="G2865" s="891"/>
      <c r="H2865" s="890" t="str">
        <f t="shared" si="254"/>
        <v/>
      </c>
      <c r="I2865" s="983"/>
      <c r="J2865" s="923"/>
      <c r="K2865" s="922"/>
      <c r="L2865" s="922"/>
      <c r="M2865" s="922"/>
      <c r="N2865" s="924"/>
      <c r="O2865" s="926"/>
      <c r="P2865" s="926"/>
      <c r="Q2865" s="926"/>
      <c r="R2865" s="926"/>
      <c r="S2865" s="926"/>
      <c r="T2865" s="926"/>
      <c r="U2865" s="926"/>
      <c r="V2865" s="926"/>
      <c r="W2865" s="926"/>
      <c r="X2865" s="926"/>
      <c r="Y2865" s="926"/>
      <c r="Z2865" s="926"/>
      <c r="AA2865" s="926"/>
      <c r="AB2865" s="926"/>
      <c r="AC2865" s="926"/>
      <c r="AD2865" s="926"/>
      <c r="AE2865" s="926"/>
    </row>
    <row r="2866" spans="1:31" ht="15" customHeight="1" x14ac:dyDescent="0.2">
      <c r="A2866" s="1032" t="str">
        <f t="shared" si="252"/>
        <v>Insert Room Name First</v>
      </c>
      <c r="B2866" s="938"/>
      <c r="C2866" s="891"/>
      <c r="D2866" s="891"/>
      <c r="E2866" s="984">
        <f t="shared" si="253"/>
        <v>0</v>
      </c>
      <c r="F2866" s="890">
        <f>IF(A2866="Insert Room Name First",0,ROUND(E2866/VLOOKUP(A2866,'Teaching Areas'!$A$2:$B$15,2,FALSE),0))</f>
        <v>0</v>
      </c>
      <c r="G2866" s="891"/>
      <c r="H2866" s="890" t="str">
        <f t="shared" si="254"/>
        <v/>
      </c>
      <c r="I2866" s="983"/>
      <c r="J2866" s="923"/>
      <c r="K2866" s="922"/>
      <c r="L2866" s="922"/>
      <c r="M2866" s="922"/>
      <c r="N2866" s="924"/>
      <c r="O2866" s="926"/>
      <c r="P2866" s="926"/>
      <c r="Q2866" s="926"/>
      <c r="R2866" s="926"/>
      <c r="S2866" s="926"/>
      <c r="T2866" s="926"/>
      <c r="U2866" s="926"/>
      <c r="V2866" s="926"/>
      <c r="W2866" s="926"/>
      <c r="X2866" s="926"/>
      <c r="Y2866" s="926"/>
      <c r="Z2866" s="926"/>
      <c r="AA2866" s="926"/>
      <c r="AB2866" s="926"/>
      <c r="AC2866" s="926"/>
      <c r="AD2866" s="926"/>
      <c r="AE2866" s="926"/>
    </row>
    <row r="2867" spans="1:31" ht="15" customHeight="1" x14ac:dyDescent="0.2">
      <c r="A2867" s="1032" t="str">
        <f t="shared" si="252"/>
        <v>Insert Room Name First</v>
      </c>
      <c r="B2867" s="938"/>
      <c r="C2867" s="891"/>
      <c r="D2867" s="891"/>
      <c r="E2867" s="984">
        <f t="shared" si="253"/>
        <v>0</v>
      </c>
      <c r="F2867" s="890">
        <f>IF(A2867="Insert Room Name First",0,ROUND(E2867/VLOOKUP(A2867,'Teaching Areas'!$A$2:$B$15,2,FALSE),0))</f>
        <v>0</v>
      </c>
      <c r="G2867" s="891"/>
      <c r="H2867" s="890" t="str">
        <f t="shared" si="254"/>
        <v/>
      </c>
      <c r="I2867" s="983"/>
      <c r="J2867" s="923"/>
      <c r="K2867" s="922"/>
      <c r="L2867" s="922"/>
      <c r="M2867" s="922"/>
      <c r="N2867" s="924"/>
      <c r="O2867" s="926"/>
      <c r="P2867" s="926"/>
      <c r="Q2867" s="926"/>
      <c r="R2867" s="926"/>
      <c r="S2867" s="926"/>
      <c r="T2867" s="926"/>
      <c r="U2867" s="926"/>
      <c r="V2867" s="926"/>
      <c r="W2867" s="926"/>
      <c r="X2867" s="926"/>
      <c r="Y2867" s="926"/>
      <c r="Z2867" s="926"/>
      <c r="AA2867" s="926"/>
      <c r="AB2867" s="926"/>
      <c r="AC2867" s="926"/>
      <c r="AD2867" s="926"/>
      <c r="AE2867" s="926"/>
    </row>
    <row r="2868" spans="1:31" ht="15" customHeight="1" x14ac:dyDescent="0.2">
      <c r="A2868" s="1032" t="str">
        <f t="shared" si="252"/>
        <v>Insert Room Name First</v>
      </c>
      <c r="B2868" s="938"/>
      <c r="C2868" s="891"/>
      <c r="D2868" s="891"/>
      <c r="E2868" s="984">
        <f t="shared" si="253"/>
        <v>0</v>
      </c>
      <c r="F2868" s="890">
        <f>IF(A2868="Insert Room Name First",0,ROUND(E2868/VLOOKUP(A2868,'Teaching Areas'!$A$2:$B$15,2,FALSE),0))</f>
        <v>0</v>
      </c>
      <c r="G2868" s="891"/>
      <c r="H2868" s="890" t="str">
        <f t="shared" si="254"/>
        <v/>
      </c>
      <c r="I2868" s="983"/>
      <c r="J2868" s="923"/>
      <c r="K2868" s="922"/>
      <c r="L2868" s="922"/>
      <c r="M2868" s="922"/>
      <c r="N2868" s="924"/>
      <c r="O2868" s="926"/>
      <c r="P2868" s="926"/>
      <c r="Q2868" s="926"/>
      <c r="R2868" s="926"/>
      <c r="S2868" s="926"/>
      <c r="T2868" s="926"/>
      <c r="U2868" s="926"/>
      <c r="V2868" s="926"/>
      <c r="W2868" s="926"/>
      <c r="X2868" s="926"/>
      <c r="Y2868" s="926"/>
      <c r="Z2868" s="926"/>
      <c r="AA2868" s="926"/>
      <c r="AB2868" s="926"/>
      <c r="AC2868" s="926"/>
      <c r="AD2868" s="926"/>
      <c r="AE2868" s="926"/>
    </row>
    <row r="2869" spans="1:31" ht="15" customHeight="1" x14ac:dyDescent="0.2">
      <c r="A2869" s="1032" t="str">
        <f t="shared" si="252"/>
        <v>Insert Room Name First</v>
      </c>
      <c r="B2869" s="938"/>
      <c r="C2869" s="891"/>
      <c r="D2869" s="891"/>
      <c r="E2869" s="984">
        <f t="shared" si="253"/>
        <v>0</v>
      </c>
      <c r="F2869" s="890">
        <f>IF(A2869="Insert Room Name First",0,ROUND(E2869/VLOOKUP(A2869,'Teaching Areas'!$A$2:$B$15,2,FALSE),0))</f>
        <v>0</v>
      </c>
      <c r="G2869" s="891"/>
      <c r="H2869" s="890" t="str">
        <f t="shared" si="254"/>
        <v/>
      </c>
      <c r="I2869" s="983"/>
      <c r="J2869" s="923"/>
      <c r="K2869" s="922"/>
      <c r="L2869" s="922"/>
      <c r="M2869" s="922"/>
      <c r="N2869" s="924"/>
      <c r="O2869" s="926"/>
      <c r="P2869" s="926"/>
      <c r="Q2869" s="926"/>
      <c r="R2869" s="926"/>
      <c r="S2869" s="926"/>
      <c r="T2869" s="926"/>
      <c r="U2869" s="926"/>
      <c r="V2869" s="926"/>
      <c r="W2869" s="926"/>
      <c r="X2869" s="926"/>
      <c r="Y2869" s="926"/>
      <c r="Z2869" s="926"/>
      <c r="AA2869" s="926"/>
      <c r="AB2869" s="926"/>
      <c r="AC2869" s="926"/>
      <c r="AD2869" s="926"/>
      <c r="AE2869" s="926"/>
    </row>
    <row r="2870" spans="1:31" ht="15" customHeight="1" x14ac:dyDescent="0.2">
      <c r="A2870" s="1032" t="str">
        <f t="shared" si="252"/>
        <v>Insert Room Name First</v>
      </c>
      <c r="B2870" s="939"/>
      <c r="C2870" s="891"/>
      <c r="D2870" s="891"/>
      <c r="E2870" s="984">
        <f t="shared" si="253"/>
        <v>0</v>
      </c>
      <c r="F2870" s="890">
        <f>IF(A2870="Insert Room Name First",0,ROUND(E2870/VLOOKUP(A2870,'Teaching Areas'!$A$2:$B$15,2,FALSE),0))</f>
        <v>0</v>
      </c>
      <c r="G2870" s="892"/>
      <c r="H2870" s="890" t="str">
        <f t="shared" si="254"/>
        <v/>
      </c>
      <c r="I2870" s="985"/>
      <c r="J2870" s="923"/>
      <c r="K2870" s="922"/>
      <c r="L2870" s="922"/>
      <c r="M2870" s="922"/>
      <c r="N2870" s="924"/>
      <c r="O2870" s="926"/>
      <c r="P2870" s="926"/>
      <c r="Q2870" s="926"/>
      <c r="R2870" s="926"/>
      <c r="S2870" s="926"/>
      <c r="T2870" s="926"/>
      <c r="U2870" s="926"/>
      <c r="V2870" s="926"/>
      <c r="W2870" s="926"/>
      <c r="X2870" s="926"/>
      <c r="Y2870" s="926"/>
      <c r="Z2870" s="926"/>
      <c r="AA2870" s="926"/>
      <c r="AB2870" s="926"/>
      <c r="AC2870" s="926"/>
      <c r="AD2870" s="926"/>
      <c r="AE2870" s="926"/>
    </row>
    <row r="2871" spans="1:31" ht="15" customHeight="1" x14ac:dyDescent="0.2">
      <c r="A2871" s="1032" t="str">
        <f t="shared" si="252"/>
        <v>Insert Room Name First</v>
      </c>
      <c r="B2871" s="939"/>
      <c r="C2871" s="891"/>
      <c r="D2871" s="891"/>
      <c r="E2871" s="984">
        <f t="shared" si="253"/>
        <v>0</v>
      </c>
      <c r="F2871" s="890">
        <f>IF(A2871="Insert Room Name First",0,ROUND(E2871/VLOOKUP(A2871,'Teaching Areas'!$A$2:$B$15,2,FALSE),0))</f>
        <v>0</v>
      </c>
      <c r="G2871" s="892"/>
      <c r="H2871" s="890" t="str">
        <f t="shared" si="254"/>
        <v/>
      </c>
      <c r="I2871" s="985"/>
      <c r="J2871" s="923"/>
      <c r="K2871" s="922"/>
      <c r="L2871" s="922"/>
      <c r="M2871" s="922"/>
      <c r="N2871" s="924"/>
      <c r="O2871" s="926"/>
      <c r="P2871" s="926"/>
      <c r="Q2871" s="926"/>
      <c r="R2871" s="926"/>
      <c r="S2871" s="926"/>
      <c r="T2871" s="926"/>
      <c r="U2871" s="926"/>
      <c r="V2871" s="926"/>
      <c r="W2871" s="926"/>
      <c r="X2871" s="926"/>
      <c r="Y2871" s="926"/>
      <c r="Z2871" s="926"/>
      <c r="AA2871" s="926"/>
      <c r="AB2871" s="926"/>
      <c r="AC2871" s="926"/>
      <c r="AD2871" s="926"/>
      <c r="AE2871" s="926"/>
    </row>
    <row r="2872" spans="1:31" ht="15" customHeight="1" x14ac:dyDescent="0.2">
      <c r="A2872" s="1032" t="str">
        <f t="shared" si="252"/>
        <v>Insert Room Name First</v>
      </c>
      <c r="B2872" s="938"/>
      <c r="C2872" s="891"/>
      <c r="D2872" s="891"/>
      <c r="E2872" s="984">
        <f t="shared" si="253"/>
        <v>0</v>
      </c>
      <c r="F2872" s="890">
        <f>IF(A2872="Insert Room Name First",0,ROUND(E2872/VLOOKUP(A2872,'Teaching Areas'!$A$2:$B$15,2,FALSE),0))</f>
        <v>0</v>
      </c>
      <c r="G2872" s="891"/>
      <c r="H2872" s="890" t="str">
        <f t="shared" si="254"/>
        <v/>
      </c>
      <c r="I2872" s="983"/>
      <c r="J2872" s="923"/>
      <c r="K2872" s="922"/>
      <c r="L2872" s="922"/>
      <c r="M2872" s="922"/>
      <c r="N2872" s="924"/>
      <c r="O2872" s="926"/>
      <c r="P2872" s="926"/>
      <c r="Q2872" s="926"/>
      <c r="R2872" s="926"/>
      <c r="S2872" s="926"/>
      <c r="T2872" s="926"/>
      <c r="U2872" s="926"/>
      <c r="V2872" s="926"/>
      <c r="W2872" s="926"/>
      <c r="X2872" s="926"/>
      <c r="Y2872" s="926"/>
      <c r="Z2872" s="926"/>
      <c r="AA2872" s="926"/>
      <c r="AB2872" s="926"/>
      <c r="AC2872" s="926"/>
      <c r="AD2872" s="926"/>
      <c r="AE2872" s="926"/>
    </row>
    <row r="2873" spans="1:31" ht="15" customHeight="1" x14ac:dyDescent="0.2">
      <c r="A2873" s="1032" t="str">
        <f t="shared" si="252"/>
        <v>Insert Room Name First</v>
      </c>
      <c r="B2873" s="938"/>
      <c r="C2873" s="891"/>
      <c r="D2873" s="891"/>
      <c r="E2873" s="984">
        <f t="shared" si="253"/>
        <v>0</v>
      </c>
      <c r="F2873" s="890">
        <f>IF(A2873="Insert Room Name First",0,ROUND(E2873/VLOOKUP(A2873,'Teaching Areas'!$A$2:$B$15,2,FALSE),0))</f>
        <v>0</v>
      </c>
      <c r="G2873" s="891"/>
      <c r="H2873" s="890" t="str">
        <f t="shared" si="254"/>
        <v/>
      </c>
      <c r="I2873" s="983"/>
      <c r="J2873" s="923"/>
      <c r="K2873" s="922"/>
      <c r="L2873" s="922"/>
      <c r="M2873" s="922"/>
      <c r="N2873" s="924"/>
      <c r="O2873" s="926"/>
      <c r="P2873" s="926"/>
      <c r="Q2873" s="926"/>
      <c r="R2873" s="926"/>
      <c r="S2873" s="926"/>
      <c r="T2873" s="926"/>
      <c r="U2873" s="926"/>
      <c r="V2873" s="926"/>
      <c r="W2873" s="926"/>
      <c r="X2873" s="926"/>
      <c r="Y2873" s="926"/>
      <c r="Z2873" s="926"/>
      <c r="AA2873" s="926"/>
      <c r="AB2873" s="926"/>
      <c r="AC2873" s="926"/>
      <c r="AD2873" s="926"/>
      <c r="AE2873" s="926"/>
    </row>
    <row r="2874" spans="1:31" ht="15" customHeight="1" x14ac:dyDescent="0.2">
      <c r="A2874" s="1032" t="str">
        <f t="shared" si="252"/>
        <v>Insert Room Name First</v>
      </c>
      <c r="B2874" s="938"/>
      <c r="C2874" s="891"/>
      <c r="D2874" s="891"/>
      <c r="E2874" s="984">
        <f t="shared" si="253"/>
        <v>0</v>
      </c>
      <c r="F2874" s="890">
        <f>IF(A2874="Insert Room Name First",0,ROUND(E2874/VLOOKUP(A2874,'Teaching Areas'!$A$2:$B$15,2,FALSE),0))</f>
        <v>0</v>
      </c>
      <c r="G2874" s="891"/>
      <c r="H2874" s="890" t="str">
        <f t="shared" si="254"/>
        <v/>
      </c>
      <c r="I2874" s="983"/>
      <c r="J2874" s="923"/>
      <c r="K2874" s="922"/>
      <c r="L2874" s="922"/>
      <c r="M2874" s="922"/>
      <c r="N2874" s="924"/>
      <c r="O2874" s="926"/>
      <c r="P2874" s="926"/>
      <c r="Q2874" s="926"/>
      <c r="R2874" s="926"/>
      <c r="S2874" s="926"/>
      <c r="T2874" s="926"/>
      <c r="U2874" s="926"/>
      <c r="V2874" s="926"/>
      <c r="W2874" s="926"/>
      <c r="X2874" s="926"/>
      <c r="Y2874" s="926"/>
      <c r="Z2874" s="926"/>
      <c r="AA2874" s="926"/>
      <c r="AB2874" s="926"/>
      <c r="AC2874" s="926"/>
      <c r="AD2874" s="926"/>
      <c r="AE2874" s="926"/>
    </row>
    <row r="2875" spans="1:31" ht="15" customHeight="1" x14ac:dyDescent="0.2">
      <c r="A2875" s="1032" t="str">
        <f t="shared" si="252"/>
        <v>Insert Room Name First</v>
      </c>
      <c r="B2875" s="938"/>
      <c r="C2875" s="891"/>
      <c r="D2875" s="891"/>
      <c r="E2875" s="984">
        <f t="shared" si="253"/>
        <v>0</v>
      </c>
      <c r="F2875" s="890">
        <f>IF(A2875="Insert Room Name First",0,ROUND(E2875/VLOOKUP(A2875,'Teaching Areas'!$A$2:$B$15,2,FALSE),0))</f>
        <v>0</v>
      </c>
      <c r="G2875" s="891"/>
      <c r="H2875" s="890" t="str">
        <f t="shared" si="254"/>
        <v/>
      </c>
      <c r="I2875" s="983"/>
      <c r="J2875" s="923"/>
      <c r="K2875" s="922"/>
      <c r="L2875" s="922"/>
      <c r="M2875" s="922"/>
      <c r="N2875" s="924"/>
      <c r="O2875" s="926"/>
      <c r="P2875" s="926"/>
      <c r="Q2875" s="926"/>
      <c r="R2875" s="926"/>
      <c r="S2875" s="926"/>
      <c r="T2875" s="926"/>
      <c r="U2875" s="926"/>
      <c r="V2875" s="926"/>
      <c r="W2875" s="926"/>
      <c r="X2875" s="926"/>
      <c r="Y2875" s="926"/>
      <c r="Z2875" s="926"/>
      <c r="AA2875" s="926"/>
      <c r="AB2875" s="926"/>
      <c r="AC2875" s="926"/>
      <c r="AD2875" s="926"/>
      <c r="AE2875" s="926"/>
    </row>
    <row r="2876" spans="1:31" ht="15" customHeight="1" x14ac:dyDescent="0.2">
      <c r="A2876" s="1032" t="str">
        <f t="shared" si="252"/>
        <v>Insert Room Name First</v>
      </c>
      <c r="B2876" s="938"/>
      <c r="C2876" s="891"/>
      <c r="D2876" s="891"/>
      <c r="E2876" s="984">
        <f t="shared" si="253"/>
        <v>0</v>
      </c>
      <c r="F2876" s="890">
        <f>IF(A2876="Insert Room Name First",0,ROUND(E2876/VLOOKUP(A2876,'Teaching Areas'!$A$2:$B$15,2,FALSE),0))</f>
        <v>0</v>
      </c>
      <c r="G2876" s="891"/>
      <c r="H2876" s="890" t="str">
        <f t="shared" si="254"/>
        <v/>
      </c>
      <c r="I2876" s="983"/>
      <c r="J2876" s="923"/>
      <c r="K2876" s="922"/>
      <c r="L2876" s="922"/>
      <c r="M2876" s="922"/>
      <c r="N2876" s="924"/>
      <c r="O2876" s="926"/>
      <c r="P2876" s="926"/>
      <c r="Q2876" s="926"/>
      <c r="R2876" s="926"/>
      <c r="S2876" s="926"/>
      <c r="T2876" s="926"/>
      <c r="U2876" s="926"/>
      <c r="V2876" s="926"/>
      <c r="W2876" s="926"/>
      <c r="X2876" s="926"/>
      <c r="Y2876" s="926"/>
      <c r="Z2876" s="926"/>
      <c r="AA2876" s="926"/>
      <c r="AB2876" s="926"/>
      <c r="AC2876" s="926"/>
      <c r="AD2876" s="926"/>
      <c r="AE2876" s="926"/>
    </row>
    <row r="2877" spans="1:31" ht="15" customHeight="1" x14ac:dyDescent="0.2">
      <c r="A2877" s="1032" t="str">
        <f t="shared" si="252"/>
        <v>Insert Room Name First</v>
      </c>
      <c r="B2877" s="938"/>
      <c r="C2877" s="891"/>
      <c r="D2877" s="891"/>
      <c r="E2877" s="984">
        <f t="shared" si="253"/>
        <v>0</v>
      </c>
      <c r="F2877" s="890">
        <f>IF(A2877="Insert Room Name First",0,ROUND(E2877/VLOOKUP(A2877,'Teaching Areas'!$A$2:$B$15,2,FALSE),0))</f>
        <v>0</v>
      </c>
      <c r="G2877" s="891"/>
      <c r="H2877" s="890" t="str">
        <f t="shared" si="254"/>
        <v/>
      </c>
      <c r="I2877" s="983"/>
      <c r="J2877" s="923"/>
      <c r="K2877" s="922"/>
      <c r="L2877" s="922"/>
      <c r="M2877" s="922"/>
      <c r="N2877" s="924"/>
      <c r="O2877" s="926"/>
      <c r="P2877" s="926"/>
      <c r="Q2877" s="926"/>
      <c r="R2877" s="926"/>
      <c r="S2877" s="926"/>
      <c r="T2877" s="926"/>
      <c r="U2877" s="926"/>
      <c r="V2877" s="926"/>
      <c r="W2877" s="926"/>
      <c r="X2877" s="926"/>
      <c r="Y2877" s="926"/>
      <c r="Z2877" s="926"/>
      <c r="AA2877" s="926"/>
      <c r="AB2877" s="926"/>
      <c r="AC2877" s="926"/>
      <c r="AD2877" s="926"/>
      <c r="AE2877" s="926"/>
    </row>
    <row r="2878" spans="1:31" ht="15" customHeight="1" x14ac:dyDescent="0.2">
      <c r="A2878" s="1032" t="str">
        <f t="shared" si="252"/>
        <v>Insert Room Name First</v>
      </c>
      <c r="B2878" s="938"/>
      <c r="C2878" s="891"/>
      <c r="D2878" s="891"/>
      <c r="E2878" s="984">
        <f t="shared" si="253"/>
        <v>0</v>
      </c>
      <c r="F2878" s="890">
        <f>IF(A2878="Insert Room Name First",0,ROUND(E2878/VLOOKUP(A2878,'Teaching Areas'!$A$2:$B$15,2,FALSE),0))</f>
        <v>0</v>
      </c>
      <c r="G2878" s="891"/>
      <c r="H2878" s="890" t="str">
        <f t="shared" si="254"/>
        <v/>
      </c>
      <c r="I2878" s="983"/>
      <c r="J2878" s="923"/>
      <c r="K2878" s="922"/>
      <c r="L2878" s="922"/>
      <c r="M2878" s="922"/>
      <c r="N2878" s="924"/>
      <c r="O2878" s="926"/>
      <c r="P2878" s="926"/>
      <c r="Q2878" s="926"/>
      <c r="R2878" s="926"/>
      <c r="S2878" s="926"/>
      <c r="T2878" s="926"/>
      <c r="U2878" s="926"/>
      <c r="V2878" s="926"/>
      <c r="W2878" s="926"/>
      <c r="X2878" s="926"/>
      <c r="Y2878" s="926"/>
      <c r="Z2878" s="926"/>
      <c r="AA2878" s="926"/>
      <c r="AB2878" s="926"/>
      <c r="AC2878" s="926"/>
      <c r="AD2878" s="926"/>
      <c r="AE2878" s="926"/>
    </row>
    <row r="2879" spans="1:31" ht="15" customHeight="1" x14ac:dyDescent="0.2">
      <c r="A2879" s="1032" t="str">
        <f t="shared" si="252"/>
        <v>Insert Room Name First</v>
      </c>
      <c r="B2879" s="938"/>
      <c r="C2879" s="891"/>
      <c r="D2879" s="891"/>
      <c r="E2879" s="984">
        <f t="shared" si="253"/>
        <v>0</v>
      </c>
      <c r="F2879" s="890">
        <f>IF(A2879="Insert Room Name First",0,ROUND(E2879/VLOOKUP(A2879,'Teaching Areas'!$A$2:$B$15,2,FALSE),0))</f>
        <v>0</v>
      </c>
      <c r="G2879" s="891"/>
      <c r="H2879" s="890" t="str">
        <f t="shared" si="254"/>
        <v/>
      </c>
      <c r="I2879" s="983"/>
      <c r="J2879" s="923"/>
      <c r="K2879" s="922"/>
      <c r="L2879" s="922"/>
      <c r="M2879" s="922"/>
      <c r="N2879" s="924"/>
      <c r="O2879" s="926"/>
      <c r="P2879" s="926"/>
      <c r="Q2879" s="926"/>
      <c r="R2879" s="926"/>
      <c r="S2879" s="926"/>
      <c r="T2879" s="926"/>
      <c r="U2879" s="926"/>
      <c r="V2879" s="926"/>
      <c r="W2879" s="926"/>
      <c r="X2879" s="926"/>
      <c r="Y2879" s="926"/>
      <c r="Z2879" s="926"/>
      <c r="AA2879" s="926"/>
      <c r="AB2879" s="926"/>
      <c r="AC2879" s="926"/>
      <c r="AD2879" s="926"/>
      <c r="AE2879" s="926"/>
    </row>
    <row r="2880" spans="1:31" ht="15" customHeight="1" x14ac:dyDescent="0.2">
      <c r="A2880" s="1032" t="str">
        <f t="shared" si="252"/>
        <v>Insert Room Name First</v>
      </c>
      <c r="B2880" s="938"/>
      <c r="C2880" s="891"/>
      <c r="D2880" s="891"/>
      <c r="E2880" s="984">
        <f t="shared" si="253"/>
        <v>0</v>
      </c>
      <c r="F2880" s="890">
        <f>IF(A2880="Insert Room Name First",0,ROUND(E2880/VLOOKUP(A2880,'Teaching Areas'!$A$2:$B$15,2,FALSE),0))</f>
        <v>0</v>
      </c>
      <c r="G2880" s="891"/>
      <c r="H2880" s="890" t="str">
        <f t="shared" si="254"/>
        <v/>
      </c>
      <c r="I2880" s="983"/>
      <c r="J2880" s="923"/>
      <c r="K2880" s="922"/>
      <c r="L2880" s="922"/>
      <c r="M2880" s="922"/>
      <c r="N2880" s="924"/>
      <c r="O2880" s="926"/>
      <c r="P2880" s="926"/>
      <c r="Q2880" s="926"/>
      <c r="R2880" s="926"/>
      <c r="S2880" s="926"/>
      <c r="T2880" s="926"/>
      <c r="U2880" s="926"/>
      <c r="V2880" s="926"/>
      <c r="W2880" s="926"/>
      <c r="X2880" s="926"/>
      <c r="Y2880" s="926"/>
      <c r="Z2880" s="926"/>
      <c r="AA2880" s="926"/>
      <c r="AB2880" s="926"/>
      <c r="AC2880" s="926"/>
      <c r="AD2880" s="926"/>
      <c r="AE2880" s="926"/>
    </row>
    <row r="2881" spans="1:31" ht="15" customHeight="1" x14ac:dyDescent="0.2">
      <c r="A2881" s="1032" t="str">
        <f t="shared" si="252"/>
        <v>Insert Room Name First</v>
      </c>
      <c r="B2881" s="938"/>
      <c r="C2881" s="891"/>
      <c r="D2881" s="891"/>
      <c r="E2881" s="984">
        <f t="shared" si="253"/>
        <v>0</v>
      </c>
      <c r="F2881" s="890">
        <f>IF(A2881="Insert Room Name First",0,ROUND(E2881/VLOOKUP(A2881,'Teaching Areas'!$A$2:$B$15,2,FALSE),0))</f>
        <v>0</v>
      </c>
      <c r="G2881" s="891"/>
      <c r="H2881" s="890" t="str">
        <f t="shared" si="254"/>
        <v/>
      </c>
      <c r="I2881" s="983"/>
      <c r="J2881" s="923"/>
      <c r="K2881" s="922"/>
      <c r="L2881" s="922"/>
      <c r="M2881" s="922"/>
      <c r="N2881" s="924"/>
      <c r="O2881" s="926"/>
      <c r="P2881" s="926"/>
      <c r="Q2881" s="926"/>
      <c r="R2881" s="926"/>
      <c r="S2881" s="926"/>
      <c r="T2881" s="926"/>
      <c r="U2881" s="926"/>
      <c r="V2881" s="926"/>
      <c r="W2881" s="926"/>
      <c r="X2881" s="926"/>
      <c r="Y2881" s="926"/>
      <c r="Z2881" s="926"/>
      <c r="AA2881" s="926"/>
      <c r="AB2881" s="926"/>
      <c r="AC2881" s="926"/>
      <c r="AD2881" s="926"/>
      <c r="AE2881" s="926"/>
    </row>
    <row r="2882" spans="1:31" ht="15" hidden="1" customHeight="1" thickBot="1" x14ac:dyDescent="0.25">
      <c r="A2882" s="1032" t="str">
        <f t="shared" si="252"/>
        <v>Insert Room Name First</v>
      </c>
      <c r="B2882" s="938"/>
      <c r="C2882" s="891"/>
      <c r="D2882" s="891"/>
      <c r="E2882" s="984">
        <f t="shared" si="253"/>
        <v>0</v>
      </c>
      <c r="F2882" s="890">
        <f>IF(A2882="Insert Room Name First",0,ROUND(E2882/VLOOKUP(A2882,'Teaching Areas'!$A$2:$B$15,2,FALSE),0))</f>
        <v>0</v>
      </c>
      <c r="G2882" s="891"/>
      <c r="H2882" s="890" t="str">
        <f t="shared" si="254"/>
        <v/>
      </c>
      <c r="I2882" s="983"/>
      <c r="J2882" s="923"/>
      <c r="K2882" s="922"/>
      <c r="L2882" s="922"/>
      <c r="M2882" s="922"/>
      <c r="N2882" s="924"/>
      <c r="O2882" s="926"/>
      <c r="P2882" s="926"/>
      <c r="Q2882" s="926"/>
      <c r="R2882" s="926"/>
      <c r="S2882" s="926"/>
      <c r="T2882" s="926"/>
      <c r="U2882" s="926"/>
      <c r="V2882" s="926"/>
      <c r="W2882" s="926"/>
      <c r="X2882" s="926"/>
      <c r="Y2882" s="926"/>
      <c r="Z2882" s="926"/>
      <c r="AA2882" s="926"/>
      <c r="AB2882" s="926"/>
      <c r="AC2882" s="926"/>
      <c r="AD2882" s="926"/>
      <c r="AE2882" s="926"/>
    </row>
    <row r="2883" spans="1:31" ht="15" hidden="1" customHeight="1" thickBot="1" x14ac:dyDescent="0.25">
      <c r="A2883" s="1032" t="str">
        <f t="shared" si="252"/>
        <v>Insert Room Name First</v>
      </c>
      <c r="B2883" s="938"/>
      <c r="C2883" s="891"/>
      <c r="D2883" s="891"/>
      <c r="E2883" s="984">
        <f t="shared" si="253"/>
        <v>0</v>
      </c>
      <c r="F2883" s="890">
        <f>IF(A2883="Insert Room Name First",0,ROUND(E2883/VLOOKUP(A2883,'Teaching Areas'!$A$2:$B$15,2,FALSE),0))</f>
        <v>0</v>
      </c>
      <c r="G2883" s="891"/>
      <c r="H2883" s="890" t="str">
        <f t="shared" si="254"/>
        <v/>
      </c>
      <c r="I2883" s="983"/>
      <c r="J2883" s="923"/>
      <c r="K2883" s="922"/>
      <c r="L2883" s="922"/>
      <c r="M2883" s="922"/>
      <c r="N2883" s="924"/>
      <c r="O2883" s="926"/>
      <c r="P2883" s="926"/>
      <c r="Q2883" s="926"/>
      <c r="R2883" s="926"/>
      <c r="S2883" s="926"/>
      <c r="T2883" s="926"/>
      <c r="U2883" s="926"/>
      <c r="V2883" s="926"/>
      <c r="W2883" s="926"/>
      <c r="X2883" s="926"/>
      <c r="Y2883" s="926"/>
      <c r="Z2883" s="926"/>
      <c r="AA2883" s="926"/>
      <c r="AB2883" s="926"/>
      <c r="AC2883" s="926"/>
      <c r="AD2883" s="926"/>
      <c r="AE2883" s="926"/>
    </row>
    <row r="2884" spans="1:31" ht="15" hidden="1" customHeight="1" thickBot="1" x14ac:dyDescent="0.25">
      <c r="A2884" s="1032" t="str">
        <f t="shared" si="252"/>
        <v>Insert Room Name First</v>
      </c>
      <c r="B2884" s="938"/>
      <c r="C2884" s="891"/>
      <c r="D2884" s="891"/>
      <c r="E2884" s="984">
        <f t="shared" si="253"/>
        <v>0</v>
      </c>
      <c r="F2884" s="890">
        <f>IF(A2884="Insert Room Name First",0,ROUND(E2884/VLOOKUP(A2884,'Teaching Areas'!$A$2:$B$15,2,FALSE),0))</f>
        <v>0</v>
      </c>
      <c r="G2884" s="891"/>
      <c r="H2884" s="890" t="str">
        <f t="shared" si="254"/>
        <v/>
      </c>
      <c r="I2884" s="983"/>
      <c r="J2884" s="923"/>
      <c r="K2884" s="922"/>
      <c r="L2884" s="922"/>
      <c r="M2884" s="922"/>
      <c r="N2884" s="924"/>
      <c r="O2884" s="926"/>
      <c r="P2884" s="926"/>
      <c r="Q2884" s="926"/>
      <c r="R2884" s="926"/>
      <c r="S2884" s="926"/>
      <c r="T2884" s="926"/>
      <c r="U2884" s="926"/>
      <c r="V2884" s="926"/>
      <c r="W2884" s="926"/>
      <c r="X2884" s="926"/>
      <c r="Y2884" s="926"/>
      <c r="Z2884" s="926"/>
      <c r="AA2884" s="926"/>
      <c r="AB2884" s="926"/>
      <c r="AC2884" s="926"/>
      <c r="AD2884" s="926"/>
      <c r="AE2884" s="926"/>
    </row>
    <row r="2885" spans="1:31" ht="15" hidden="1" customHeight="1" thickBot="1" x14ac:dyDescent="0.25">
      <c r="A2885" s="1032" t="str">
        <f t="shared" si="252"/>
        <v>Insert Room Name First</v>
      </c>
      <c r="B2885" s="938"/>
      <c r="C2885" s="891"/>
      <c r="D2885" s="891"/>
      <c r="E2885" s="984">
        <f t="shared" si="253"/>
        <v>0</v>
      </c>
      <c r="F2885" s="890">
        <f>IF(A2885="Insert Room Name First",0,ROUND(E2885/VLOOKUP(A2885,'Teaching Areas'!$A$2:$B$15,2,FALSE),0))</f>
        <v>0</v>
      </c>
      <c r="G2885" s="891"/>
      <c r="H2885" s="890" t="str">
        <f t="shared" si="254"/>
        <v/>
      </c>
      <c r="I2885" s="983"/>
      <c r="J2885" s="923"/>
      <c r="K2885" s="922"/>
      <c r="L2885" s="922"/>
      <c r="M2885" s="922"/>
      <c r="N2885" s="924"/>
      <c r="O2885" s="926"/>
      <c r="P2885" s="926"/>
      <c r="Q2885" s="926"/>
      <c r="R2885" s="926"/>
      <c r="S2885" s="926"/>
      <c r="T2885" s="926"/>
      <c r="U2885" s="926"/>
      <c r="V2885" s="926"/>
      <c r="W2885" s="926"/>
      <c r="X2885" s="926"/>
      <c r="Y2885" s="926"/>
      <c r="Z2885" s="926"/>
      <c r="AA2885" s="926"/>
      <c r="AB2885" s="926"/>
      <c r="AC2885" s="926"/>
      <c r="AD2885" s="926"/>
      <c r="AE2885" s="926"/>
    </row>
    <row r="2886" spans="1:31" ht="15" hidden="1" customHeight="1" thickBot="1" x14ac:dyDescent="0.25">
      <c r="A2886" s="1032" t="str">
        <f t="shared" si="252"/>
        <v>Insert Room Name First</v>
      </c>
      <c r="B2886" s="938"/>
      <c r="C2886" s="891"/>
      <c r="D2886" s="891"/>
      <c r="E2886" s="984">
        <f t="shared" si="253"/>
        <v>0</v>
      </c>
      <c r="F2886" s="890">
        <f>IF(A2886="Insert Room Name First",0,ROUND(E2886/VLOOKUP(A2886,'Teaching Areas'!$A$2:$B$15,2,FALSE),0))</f>
        <v>0</v>
      </c>
      <c r="G2886" s="891"/>
      <c r="H2886" s="890" t="str">
        <f t="shared" si="254"/>
        <v/>
      </c>
      <c r="I2886" s="983"/>
      <c r="J2886" s="923"/>
      <c r="K2886" s="922"/>
      <c r="L2886" s="922"/>
      <c r="M2886" s="922"/>
      <c r="N2886" s="924"/>
      <c r="O2886" s="926"/>
      <c r="P2886" s="926"/>
      <c r="Q2886" s="926"/>
      <c r="R2886" s="926"/>
      <c r="S2886" s="926"/>
      <c r="T2886" s="926"/>
      <c r="U2886" s="926"/>
      <c r="V2886" s="926"/>
      <c r="W2886" s="926"/>
      <c r="X2886" s="926"/>
      <c r="Y2886" s="926"/>
      <c r="Z2886" s="926"/>
      <c r="AA2886" s="926"/>
      <c r="AB2886" s="926"/>
      <c r="AC2886" s="926"/>
      <c r="AD2886" s="926"/>
      <c r="AE2886" s="926"/>
    </row>
    <row r="2887" spans="1:31" ht="15" hidden="1" customHeight="1" thickBot="1" x14ac:dyDescent="0.25">
      <c r="A2887" s="1032" t="str">
        <f t="shared" si="252"/>
        <v>Insert Room Name First</v>
      </c>
      <c r="B2887" s="938"/>
      <c r="C2887" s="891"/>
      <c r="D2887" s="891"/>
      <c r="E2887" s="984">
        <f t="shared" si="253"/>
        <v>0</v>
      </c>
      <c r="F2887" s="890">
        <f>IF(A2887="Insert Room Name First",0,ROUND(E2887/VLOOKUP(A2887,'Teaching Areas'!$A$2:$B$15,2,FALSE),0))</f>
        <v>0</v>
      </c>
      <c r="G2887" s="891"/>
      <c r="H2887" s="890" t="str">
        <f t="shared" si="254"/>
        <v/>
      </c>
      <c r="I2887" s="983"/>
      <c r="J2887" s="923"/>
      <c r="K2887" s="922"/>
      <c r="L2887" s="922"/>
      <c r="M2887" s="922"/>
      <c r="N2887" s="924"/>
      <c r="O2887" s="926"/>
      <c r="P2887" s="926"/>
      <c r="Q2887" s="926"/>
      <c r="R2887" s="926"/>
      <c r="S2887" s="926"/>
      <c r="T2887" s="926"/>
      <c r="U2887" s="926"/>
      <c r="V2887" s="926"/>
      <c r="W2887" s="926"/>
      <c r="X2887" s="926"/>
      <c r="Y2887" s="926"/>
      <c r="Z2887" s="926"/>
      <c r="AA2887" s="926"/>
      <c r="AB2887" s="926"/>
      <c r="AC2887" s="926"/>
      <c r="AD2887" s="926"/>
      <c r="AE2887" s="926"/>
    </row>
    <row r="2888" spans="1:31" ht="15" hidden="1" customHeight="1" thickBot="1" x14ac:dyDescent="0.25">
      <c r="A2888" s="1032" t="str">
        <f t="shared" si="252"/>
        <v>Insert Room Name First</v>
      </c>
      <c r="B2888" s="938"/>
      <c r="C2888" s="891"/>
      <c r="D2888" s="891"/>
      <c r="E2888" s="984">
        <f t="shared" si="253"/>
        <v>0</v>
      </c>
      <c r="F2888" s="890">
        <f>IF(A2888="Insert Room Name First",0,ROUND(E2888/VLOOKUP(A2888,'Teaching Areas'!$A$2:$B$15,2,FALSE),0))</f>
        <v>0</v>
      </c>
      <c r="G2888" s="891"/>
      <c r="H2888" s="890" t="str">
        <f t="shared" si="254"/>
        <v/>
      </c>
      <c r="I2888" s="983"/>
      <c r="J2888" s="923"/>
      <c r="K2888" s="922"/>
      <c r="L2888" s="922"/>
      <c r="M2888" s="922"/>
      <c r="N2888" s="924"/>
      <c r="O2888" s="926"/>
      <c r="P2888" s="926"/>
      <c r="Q2888" s="926"/>
      <c r="R2888" s="926"/>
      <c r="S2888" s="926"/>
      <c r="T2888" s="926"/>
      <c r="U2888" s="926"/>
      <c r="V2888" s="926"/>
      <c r="W2888" s="926"/>
      <c r="X2888" s="926"/>
      <c r="Y2888" s="926"/>
      <c r="Z2888" s="926"/>
      <c r="AA2888" s="926"/>
      <c r="AB2888" s="926"/>
      <c r="AC2888" s="926"/>
      <c r="AD2888" s="926"/>
      <c r="AE2888" s="926"/>
    </row>
    <row r="2889" spans="1:31" ht="15" hidden="1" customHeight="1" thickBot="1" x14ac:dyDescent="0.25">
      <c r="A2889" s="1032" t="str">
        <f t="shared" si="252"/>
        <v>Insert Room Name First</v>
      </c>
      <c r="B2889" s="938"/>
      <c r="C2889" s="891"/>
      <c r="D2889" s="891"/>
      <c r="E2889" s="984">
        <f t="shared" si="253"/>
        <v>0</v>
      </c>
      <c r="F2889" s="890">
        <f>IF(A2889="Insert Room Name First",0,ROUND(E2889/VLOOKUP(A2889,'Teaching Areas'!$A$2:$B$15,2,FALSE),0))</f>
        <v>0</v>
      </c>
      <c r="G2889" s="891"/>
      <c r="H2889" s="890" t="str">
        <f t="shared" si="254"/>
        <v/>
      </c>
      <c r="I2889" s="983"/>
      <c r="J2889" s="923"/>
      <c r="K2889" s="922"/>
      <c r="L2889" s="922"/>
      <c r="M2889" s="922"/>
      <c r="N2889" s="924"/>
      <c r="O2889" s="926"/>
      <c r="P2889" s="926"/>
      <c r="Q2889" s="926"/>
      <c r="R2889" s="926"/>
      <c r="S2889" s="926"/>
      <c r="T2889" s="926"/>
      <c r="U2889" s="926"/>
      <c r="V2889" s="926"/>
      <c r="W2889" s="926"/>
      <c r="X2889" s="926"/>
      <c r="Y2889" s="926"/>
      <c r="Z2889" s="926"/>
      <c r="AA2889" s="926"/>
      <c r="AB2889" s="926"/>
      <c r="AC2889" s="926"/>
      <c r="AD2889" s="926"/>
      <c r="AE2889" s="926"/>
    </row>
    <row r="2890" spans="1:31" ht="15" hidden="1" customHeight="1" thickBot="1" x14ac:dyDescent="0.25">
      <c r="A2890" s="1032" t="str">
        <f t="shared" si="252"/>
        <v>Insert Room Name First</v>
      </c>
      <c r="B2890" s="939"/>
      <c r="C2890" s="891"/>
      <c r="D2890" s="891"/>
      <c r="E2890" s="984">
        <f t="shared" si="253"/>
        <v>0</v>
      </c>
      <c r="F2890" s="890">
        <f>IF(A2890="Insert Room Name First",0,ROUND(E2890/VLOOKUP(A2890,'Teaching Areas'!$A$2:$B$15,2,FALSE),0))</f>
        <v>0</v>
      </c>
      <c r="G2890" s="892"/>
      <c r="H2890" s="890" t="str">
        <f t="shared" si="254"/>
        <v/>
      </c>
      <c r="I2890" s="985"/>
      <c r="J2890" s="923"/>
      <c r="K2890" s="922"/>
      <c r="L2890" s="922"/>
      <c r="M2890" s="922"/>
      <c r="N2890" s="924"/>
      <c r="O2890" s="926"/>
      <c r="P2890" s="926"/>
      <c r="Q2890" s="926"/>
      <c r="R2890" s="926"/>
      <c r="S2890" s="926"/>
      <c r="T2890" s="926"/>
      <c r="U2890" s="926"/>
      <c r="V2890" s="926"/>
      <c r="W2890" s="926"/>
      <c r="X2890" s="926"/>
      <c r="Y2890" s="926"/>
      <c r="Z2890" s="926"/>
      <c r="AA2890" s="926"/>
      <c r="AB2890" s="926"/>
      <c r="AC2890" s="926"/>
      <c r="AD2890" s="926"/>
      <c r="AE2890" s="926"/>
    </row>
    <row r="2891" spans="1:31" ht="15" hidden="1" customHeight="1" thickBot="1" x14ac:dyDescent="0.25">
      <c r="A2891" s="1032" t="str">
        <f t="shared" si="252"/>
        <v>Insert Room Name First</v>
      </c>
      <c r="B2891" s="939"/>
      <c r="C2891" s="891"/>
      <c r="D2891" s="891"/>
      <c r="E2891" s="984">
        <f t="shared" si="253"/>
        <v>0</v>
      </c>
      <c r="F2891" s="890">
        <f>IF(A2891="Insert Room Name First",0,ROUND(E2891/VLOOKUP(A2891,'Teaching Areas'!$A$2:$B$15,2,FALSE),0))</f>
        <v>0</v>
      </c>
      <c r="G2891" s="892"/>
      <c r="H2891" s="890" t="str">
        <f t="shared" si="254"/>
        <v/>
      </c>
      <c r="I2891" s="985"/>
      <c r="J2891" s="923"/>
      <c r="K2891" s="922"/>
      <c r="L2891" s="922"/>
      <c r="M2891" s="922"/>
      <c r="N2891" s="924"/>
      <c r="O2891" s="926"/>
      <c r="P2891" s="926"/>
      <c r="Q2891" s="926"/>
      <c r="R2891" s="926"/>
      <c r="S2891" s="926"/>
      <c r="T2891" s="926"/>
      <c r="U2891" s="926"/>
      <c r="V2891" s="926"/>
      <c r="W2891" s="926"/>
      <c r="X2891" s="926"/>
      <c r="Y2891" s="926"/>
      <c r="Z2891" s="926"/>
      <c r="AA2891" s="926"/>
      <c r="AB2891" s="926"/>
      <c r="AC2891" s="926"/>
      <c r="AD2891" s="926"/>
      <c r="AE2891" s="926"/>
    </row>
    <row r="2892" spans="1:31" ht="15" hidden="1" customHeight="1" thickBot="1" x14ac:dyDescent="0.25">
      <c r="A2892" s="1032" t="str">
        <f t="shared" si="252"/>
        <v>Insert Room Name First</v>
      </c>
      <c r="B2892" s="938"/>
      <c r="C2892" s="891"/>
      <c r="D2892" s="891"/>
      <c r="E2892" s="984">
        <f t="shared" si="253"/>
        <v>0</v>
      </c>
      <c r="F2892" s="890">
        <f>IF(A2892="Insert Room Name First",0,ROUND(E2892/VLOOKUP(A2892,'Teaching Areas'!$A$2:$B$15,2,FALSE),0))</f>
        <v>0</v>
      </c>
      <c r="G2892" s="891"/>
      <c r="H2892" s="890" t="str">
        <f t="shared" si="254"/>
        <v/>
      </c>
      <c r="I2892" s="983"/>
      <c r="J2892" s="923"/>
      <c r="K2892" s="922"/>
      <c r="L2892" s="922"/>
      <c r="M2892" s="922"/>
      <c r="N2892" s="924"/>
      <c r="O2892" s="926"/>
      <c r="P2892" s="926"/>
      <c r="Q2892" s="926"/>
      <c r="R2892" s="926"/>
      <c r="S2892" s="926"/>
      <c r="T2892" s="926"/>
      <c r="U2892" s="926"/>
      <c r="V2892" s="926"/>
      <c r="W2892" s="926"/>
      <c r="X2892" s="926"/>
      <c r="Y2892" s="926"/>
      <c r="Z2892" s="926"/>
      <c r="AA2892" s="926"/>
      <c r="AB2892" s="926"/>
      <c r="AC2892" s="926"/>
      <c r="AD2892" s="926"/>
      <c r="AE2892" s="926"/>
    </row>
    <row r="2893" spans="1:31" ht="15" hidden="1" customHeight="1" thickBot="1" x14ac:dyDescent="0.25">
      <c r="A2893" s="1032" t="str">
        <f t="shared" si="252"/>
        <v>Insert Room Name First</v>
      </c>
      <c r="B2893" s="938"/>
      <c r="C2893" s="891"/>
      <c r="D2893" s="891"/>
      <c r="E2893" s="984">
        <f t="shared" si="253"/>
        <v>0</v>
      </c>
      <c r="F2893" s="890">
        <f>IF(A2893="Insert Room Name First",0,ROUND(E2893/VLOOKUP(A2893,'Teaching Areas'!$A$2:$B$15,2,FALSE),0))</f>
        <v>0</v>
      </c>
      <c r="G2893" s="891"/>
      <c r="H2893" s="890" t="str">
        <f t="shared" si="254"/>
        <v/>
      </c>
      <c r="I2893" s="983"/>
      <c r="J2893" s="923"/>
      <c r="K2893" s="922"/>
      <c r="L2893" s="922"/>
      <c r="M2893" s="922"/>
      <c r="N2893" s="924"/>
      <c r="O2893" s="926"/>
      <c r="P2893" s="926"/>
      <c r="Q2893" s="926"/>
      <c r="R2893" s="926"/>
      <c r="S2893" s="926"/>
      <c r="T2893" s="926"/>
      <c r="U2893" s="926"/>
      <c r="V2893" s="926"/>
      <c r="W2893" s="926"/>
      <c r="X2893" s="926"/>
      <c r="Y2893" s="926"/>
      <c r="Z2893" s="926"/>
      <c r="AA2893" s="926"/>
      <c r="AB2893" s="926"/>
      <c r="AC2893" s="926"/>
      <c r="AD2893" s="926"/>
      <c r="AE2893" s="926"/>
    </row>
    <row r="2894" spans="1:31" ht="15" hidden="1" customHeight="1" thickBot="1" x14ac:dyDescent="0.25">
      <c r="A2894" s="1032" t="str">
        <f t="shared" si="252"/>
        <v>Insert Room Name First</v>
      </c>
      <c r="B2894" s="938"/>
      <c r="C2894" s="891"/>
      <c r="D2894" s="891"/>
      <c r="E2894" s="984">
        <f t="shared" si="253"/>
        <v>0</v>
      </c>
      <c r="F2894" s="890">
        <f>IF(A2894="Insert Room Name First",0,ROUND(E2894/VLOOKUP(A2894,'Teaching Areas'!$A$2:$B$15,2,FALSE),0))</f>
        <v>0</v>
      </c>
      <c r="G2894" s="891"/>
      <c r="H2894" s="890" t="str">
        <f t="shared" si="254"/>
        <v/>
      </c>
      <c r="I2894" s="983"/>
      <c r="J2894" s="923"/>
      <c r="K2894" s="922"/>
      <c r="L2894" s="922"/>
      <c r="M2894" s="922"/>
      <c r="N2894" s="924"/>
      <c r="O2894" s="926"/>
      <c r="P2894" s="926"/>
      <c r="Q2894" s="926"/>
      <c r="R2894" s="926"/>
      <c r="S2894" s="926"/>
      <c r="T2894" s="926"/>
      <c r="U2894" s="926"/>
      <c r="V2894" s="926"/>
      <c r="W2894" s="926"/>
      <c r="X2894" s="926"/>
      <c r="Y2894" s="926"/>
      <c r="Z2894" s="926"/>
      <c r="AA2894" s="926"/>
      <c r="AB2894" s="926"/>
      <c r="AC2894" s="926"/>
      <c r="AD2894" s="926"/>
      <c r="AE2894" s="926"/>
    </row>
    <row r="2895" spans="1:31" ht="15" hidden="1" customHeight="1" thickBot="1" x14ac:dyDescent="0.25">
      <c r="A2895" s="1032" t="str">
        <f t="shared" si="252"/>
        <v>Insert Room Name First</v>
      </c>
      <c r="B2895" s="938"/>
      <c r="C2895" s="891"/>
      <c r="D2895" s="891"/>
      <c r="E2895" s="984">
        <f t="shared" si="253"/>
        <v>0</v>
      </c>
      <c r="F2895" s="890">
        <f>IF(A2895="Insert Room Name First",0,ROUND(E2895/VLOOKUP(A2895,'Teaching Areas'!$A$2:$B$15,2,FALSE),0))</f>
        <v>0</v>
      </c>
      <c r="G2895" s="891"/>
      <c r="H2895" s="890" t="str">
        <f t="shared" si="254"/>
        <v/>
      </c>
      <c r="I2895" s="983"/>
      <c r="J2895" s="923"/>
      <c r="K2895" s="922"/>
      <c r="L2895" s="922"/>
      <c r="M2895" s="922"/>
      <c r="N2895" s="924"/>
      <c r="O2895" s="926"/>
      <c r="P2895" s="926"/>
      <c r="Q2895" s="926"/>
      <c r="R2895" s="926"/>
      <c r="S2895" s="926"/>
      <c r="T2895" s="926"/>
      <c r="U2895" s="926"/>
      <c r="V2895" s="926"/>
      <c r="W2895" s="926"/>
      <c r="X2895" s="926"/>
      <c r="Y2895" s="926"/>
      <c r="Z2895" s="926"/>
      <c r="AA2895" s="926"/>
      <c r="AB2895" s="926"/>
      <c r="AC2895" s="926"/>
      <c r="AD2895" s="926"/>
      <c r="AE2895" s="926"/>
    </row>
    <row r="2896" spans="1:31" ht="15" hidden="1" customHeight="1" thickBot="1" x14ac:dyDescent="0.25">
      <c r="A2896" s="1032" t="str">
        <f t="shared" si="252"/>
        <v>Insert Room Name First</v>
      </c>
      <c r="B2896" s="938"/>
      <c r="C2896" s="891"/>
      <c r="D2896" s="891"/>
      <c r="E2896" s="984">
        <f t="shared" si="253"/>
        <v>0</v>
      </c>
      <c r="F2896" s="890">
        <f>IF(A2896="Insert Room Name First",0,ROUND(E2896/VLOOKUP(A2896,'Teaching Areas'!$A$2:$B$15,2,FALSE),0))</f>
        <v>0</v>
      </c>
      <c r="G2896" s="891"/>
      <c r="H2896" s="890" t="str">
        <f t="shared" si="254"/>
        <v/>
      </c>
      <c r="I2896" s="983"/>
      <c r="J2896" s="923"/>
      <c r="K2896" s="922"/>
      <c r="L2896" s="922"/>
      <c r="M2896" s="922"/>
      <c r="N2896" s="924"/>
      <c r="O2896" s="926"/>
      <c r="P2896" s="926"/>
      <c r="Q2896" s="926"/>
      <c r="R2896" s="926"/>
      <c r="S2896" s="926"/>
      <c r="T2896" s="926"/>
      <c r="U2896" s="926"/>
      <c r="V2896" s="926"/>
      <c r="W2896" s="926"/>
      <c r="X2896" s="926"/>
      <c r="Y2896" s="926"/>
      <c r="Z2896" s="926"/>
      <c r="AA2896" s="926"/>
      <c r="AB2896" s="926"/>
      <c r="AC2896" s="926"/>
      <c r="AD2896" s="926"/>
      <c r="AE2896" s="926"/>
    </row>
    <row r="2897" spans="1:31" ht="15" hidden="1" customHeight="1" thickBot="1" x14ac:dyDescent="0.25">
      <c r="A2897" s="1032" t="str">
        <f t="shared" si="252"/>
        <v>Insert Room Name First</v>
      </c>
      <c r="B2897" s="938"/>
      <c r="C2897" s="891"/>
      <c r="D2897" s="891"/>
      <c r="E2897" s="984">
        <f t="shared" si="253"/>
        <v>0</v>
      </c>
      <c r="F2897" s="890">
        <f>IF(A2897="Insert Room Name First",0,ROUND(E2897/VLOOKUP(A2897,'Teaching Areas'!$A$2:$B$15,2,FALSE),0))</f>
        <v>0</v>
      </c>
      <c r="G2897" s="891"/>
      <c r="H2897" s="890" t="str">
        <f t="shared" si="254"/>
        <v/>
      </c>
      <c r="I2897" s="983"/>
      <c r="J2897" s="923"/>
      <c r="K2897" s="922"/>
      <c r="L2897" s="922"/>
      <c r="M2897" s="922"/>
      <c r="N2897" s="924"/>
      <c r="O2897" s="926"/>
      <c r="P2897" s="926"/>
      <c r="Q2897" s="926"/>
      <c r="R2897" s="926"/>
      <c r="S2897" s="926"/>
      <c r="T2897" s="926"/>
      <c r="U2897" s="926"/>
      <c r="V2897" s="926"/>
      <c r="W2897" s="926"/>
      <c r="X2897" s="926"/>
      <c r="Y2897" s="926"/>
      <c r="Z2897" s="926"/>
      <c r="AA2897" s="926"/>
      <c r="AB2897" s="926"/>
      <c r="AC2897" s="926"/>
      <c r="AD2897" s="926"/>
      <c r="AE2897" s="926"/>
    </row>
    <row r="2898" spans="1:31" ht="15" hidden="1" customHeight="1" thickBot="1" x14ac:dyDescent="0.25">
      <c r="A2898" s="1032" t="str">
        <f t="shared" ref="A2898:A2932" si="255">IF(B2898=0,"Insert Room Name First","Class Room")</f>
        <v>Insert Room Name First</v>
      </c>
      <c r="B2898" s="938"/>
      <c r="C2898" s="891"/>
      <c r="D2898" s="891"/>
      <c r="E2898" s="984">
        <f t="shared" si="253"/>
        <v>0</v>
      </c>
      <c r="F2898" s="890">
        <f>IF(A2898="Insert Room Name First",0,ROUND(E2898/VLOOKUP(A2898,'Teaching Areas'!$A$2:$B$15,2,FALSE),0))</f>
        <v>0</v>
      </c>
      <c r="G2898" s="891"/>
      <c r="H2898" s="890" t="str">
        <f t="shared" si="254"/>
        <v/>
      </c>
      <c r="I2898" s="983"/>
      <c r="J2898" s="923"/>
      <c r="K2898" s="922"/>
      <c r="L2898" s="922"/>
      <c r="M2898" s="922"/>
      <c r="N2898" s="924"/>
      <c r="O2898" s="926"/>
      <c r="P2898" s="926"/>
      <c r="Q2898" s="926"/>
      <c r="R2898" s="926"/>
      <c r="S2898" s="926"/>
      <c r="T2898" s="926"/>
      <c r="U2898" s="926"/>
      <c r="V2898" s="926"/>
      <c r="W2898" s="926"/>
      <c r="X2898" s="926"/>
      <c r="Y2898" s="926"/>
      <c r="Z2898" s="926"/>
      <c r="AA2898" s="926"/>
      <c r="AB2898" s="926"/>
      <c r="AC2898" s="926"/>
      <c r="AD2898" s="926"/>
      <c r="AE2898" s="926"/>
    </row>
    <row r="2899" spans="1:31" ht="15" hidden="1" customHeight="1" thickBot="1" x14ac:dyDescent="0.25">
      <c r="A2899" s="1032" t="str">
        <f t="shared" si="255"/>
        <v>Insert Room Name First</v>
      </c>
      <c r="B2899" s="938"/>
      <c r="C2899" s="891"/>
      <c r="D2899" s="891"/>
      <c r="E2899" s="984">
        <f t="shared" si="253"/>
        <v>0</v>
      </c>
      <c r="F2899" s="890">
        <f>IF(A2899="Insert Room Name First",0,ROUND(E2899/VLOOKUP(A2899,'Teaching Areas'!$A$2:$B$15,2,FALSE),0))</f>
        <v>0</v>
      </c>
      <c r="G2899" s="891"/>
      <c r="H2899" s="890" t="str">
        <f t="shared" si="254"/>
        <v/>
      </c>
      <c r="I2899" s="983"/>
      <c r="J2899" s="923"/>
      <c r="K2899" s="922"/>
      <c r="L2899" s="922"/>
      <c r="M2899" s="922"/>
      <c r="N2899" s="924"/>
      <c r="O2899" s="926"/>
      <c r="P2899" s="926"/>
      <c r="Q2899" s="926"/>
      <c r="R2899" s="926"/>
      <c r="S2899" s="926"/>
      <c r="T2899" s="926"/>
      <c r="U2899" s="926"/>
      <c r="V2899" s="926"/>
      <c r="W2899" s="926"/>
      <c r="X2899" s="926"/>
      <c r="Y2899" s="926"/>
      <c r="Z2899" s="926"/>
      <c r="AA2899" s="926"/>
      <c r="AB2899" s="926"/>
      <c r="AC2899" s="926"/>
      <c r="AD2899" s="926"/>
      <c r="AE2899" s="926"/>
    </row>
    <row r="2900" spans="1:31" ht="15" hidden="1" customHeight="1" thickBot="1" x14ac:dyDescent="0.25">
      <c r="A2900" s="1032" t="str">
        <f t="shared" si="255"/>
        <v>Insert Room Name First</v>
      </c>
      <c r="B2900" s="938"/>
      <c r="C2900" s="891"/>
      <c r="D2900" s="891"/>
      <c r="E2900" s="984">
        <f t="shared" si="253"/>
        <v>0</v>
      </c>
      <c r="F2900" s="890">
        <f>IF(A2900="Insert Room Name First",0,ROUND(E2900/VLOOKUP(A2900,'Teaching Areas'!$A$2:$B$15,2,FALSE),0))</f>
        <v>0</v>
      </c>
      <c r="G2900" s="891"/>
      <c r="H2900" s="890" t="str">
        <f t="shared" si="254"/>
        <v/>
      </c>
      <c r="I2900" s="983"/>
      <c r="J2900" s="923"/>
      <c r="K2900" s="922"/>
      <c r="L2900" s="922"/>
      <c r="M2900" s="922"/>
      <c r="N2900" s="924"/>
      <c r="O2900" s="926"/>
      <c r="P2900" s="926"/>
      <c r="Q2900" s="926"/>
      <c r="R2900" s="926"/>
      <c r="S2900" s="926"/>
      <c r="T2900" s="926"/>
      <c r="U2900" s="926"/>
      <c r="V2900" s="926"/>
      <c r="W2900" s="926"/>
      <c r="X2900" s="926"/>
      <c r="Y2900" s="926"/>
      <c r="Z2900" s="926"/>
      <c r="AA2900" s="926"/>
      <c r="AB2900" s="926"/>
      <c r="AC2900" s="926"/>
      <c r="AD2900" s="926"/>
      <c r="AE2900" s="926"/>
    </row>
    <row r="2901" spans="1:31" ht="15" hidden="1" customHeight="1" thickBot="1" x14ac:dyDescent="0.25">
      <c r="A2901" s="1032" t="str">
        <f t="shared" si="255"/>
        <v>Insert Room Name First</v>
      </c>
      <c r="B2901" s="938"/>
      <c r="C2901" s="891"/>
      <c r="D2901" s="891"/>
      <c r="E2901" s="984">
        <f t="shared" si="253"/>
        <v>0</v>
      </c>
      <c r="F2901" s="890">
        <f>IF(A2901="Insert Room Name First",0,ROUND(E2901/VLOOKUP(A2901,'Teaching Areas'!$A$2:$B$15,2,FALSE),0))</f>
        <v>0</v>
      </c>
      <c r="G2901" s="891"/>
      <c r="H2901" s="890" t="str">
        <f t="shared" si="254"/>
        <v/>
      </c>
      <c r="I2901" s="983"/>
      <c r="J2901" s="923"/>
      <c r="K2901" s="922"/>
      <c r="L2901" s="922"/>
      <c r="M2901" s="922"/>
      <c r="N2901" s="924"/>
      <c r="O2901" s="926"/>
      <c r="P2901" s="926"/>
      <c r="Q2901" s="926"/>
      <c r="R2901" s="926"/>
      <c r="S2901" s="926"/>
      <c r="T2901" s="926"/>
      <c r="U2901" s="926"/>
      <c r="V2901" s="926"/>
      <c r="W2901" s="926"/>
      <c r="X2901" s="926"/>
      <c r="Y2901" s="926"/>
      <c r="Z2901" s="926"/>
      <c r="AA2901" s="926"/>
      <c r="AB2901" s="926"/>
      <c r="AC2901" s="926"/>
      <c r="AD2901" s="926"/>
      <c r="AE2901" s="926"/>
    </row>
    <row r="2902" spans="1:31" ht="15" hidden="1" customHeight="1" thickBot="1" x14ac:dyDescent="0.25">
      <c r="A2902" s="1032" t="str">
        <f t="shared" si="255"/>
        <v>Insert Room Name First</v>
      </c>
      <c r="B2902" s="938"/>
      <c r="C2902" s="891"/>
      <c r="D2902" s="891"/>
      <c r="E2902" s="984">
        <f t="shared" si="253"/>
        <v>0</v>
      </c>
      <c r="F2902" s="890">
        <f>IF(A2902="Insert Room Name First",0,ROUND(E2902/VLOOKUP(A2902,'Teaching Areas'!$A$2:$B$15,2,FALSE),0))</f>
        <v>0</v>
      </c>
      <c r="G2902" s="891"/>
      <c r="H2902" s="890" t="str">
        <f t="shared" si="254"/>
        <v/>
      </c>
      <c r="I2902" s="983"/>
      <c r="J2902" s="923"/>
      <c r="K2902" s="922"/>
      <c r="L2902" s="922"/>
      <c r="M2902" s="922"/>
      <c r="N2902" s="924"/>
      <c r="O2902" s="926"/>
      <c r="P2902" s="926"/>
      <c r="Q2902" s="926"/>
      <c r="R2902" s="926"/>
      <c r="S2902" s="926"/>
      <c r="T2902" s="926"/>
      <c r="U2902" s="926"/>
      <c r="V2902" s="926"/>
      <c r="W2902" s="926"/>
      <c r="X2902" s="926"/>
      <c r="Y2902" s="926"/>
      <c r="Z2902" s="926"/>
      <c r="AA2902" s="926"/>
      <c r="AB2902" s="926"/>
      <c r="AC2902" s="926"/>
      <c r="AD2902" s="926"/>
      <c r="AE2902" s="926"/>
    </row>
    <row r="2903" spans="1:31" ht="15" hidden="1" customHeight="1" thickBot="1" x14ac:dyDescent="0.25">
      <c r="A2903" s="1032" t="str">
        <f t="shared" si="255"/>
        <v>Insert Room Name First</v>
      </c>
      <c r="B2903" s="938"/>
      <c r="C2903" s="891"/>
      <c r="D2903" s="891"/>
      <c r="E2903" s="984">
        <f t="shared" si="253"/>
        <v>0</v>
      </c>
      <c r="F2903" s="890">
        <f>IF(A2903="Insert Room Name First",0,ROUND(E2903/VLOOKUP(A2903,'Teaching Areas'!$A$2:$B$15,2,FALSE),0))</f>
        <v>0</v>
      </c>
      <c r="G2903" s="891"/>
      <c r="H2903" s="890" t="str">
        <f t="shared" si="254"/>
        <v/>
      </c>
      <c r="I2903" s="983"/>
      <c r="J2903" s="923"/>
      <c r="K2903" s="922"/>
      <c r="L2903" s="922"/>
      <c r="M2903" s="922"/>
      <c r="N2903" s="924"/>
      <c r="O2903" s="926"/>
      <c r="P2903" s="926"/>
      <c r="Q2903" s="926"/>
      <c r="R2903" s="926"/>
      <c r="S2903" s="926"/>
      <c r="T2903" s="926"/>
      <c r="U2903" s="926"/>
      <c r="V2903" s="926"/>
      <c r="W2903" s="926"/>
      <c r="X2903" s="926"/>
      <c r="Y2903" s="926"/>
      <c r="Z2903" s="926"/>
      <c r="AA2903" s="926"/>
      <c r="AB2903" s="926"/>
      <c r="AC2903" s="926"/>
      <c r="AD2903" s="926"/>
      <c r="AE2903" s="926"/>
    </row>
    <row r="2904" spans="1:31" ht="15" hidden="1" customHeight="1" thickBot="1" x14ac:dyDescent="0.25">
      <c r="A2904" s="1032" t="str">
        <f t="shared" si="255"/>
        <v>Insert Room Name First</v>
      </c>
      <c r="B2904" s="938"/>
      <c r="C2904" s="891"/>
      <c r="D2904" s="891"/>
      <c r="E2904" s="984">
        <f t="shared" si="253"/>
        <v>0</v>
      </c>
      <c r="F2904" s="890">
        <f>IF(A2904="Insert Room Name First",0,ROUND(E2904/VLOOKUP(A2904,'Teaching Areas'!$A$2:$B$15,2,FALSE),0))</f>
        <v>0</v>
      </c>
      <c r="G2904" s="891"/>
      <c r="H2904" s="890" t="str">
        <f t="shared" si="254"/>
        <v/>
      </c>
      <c r="I2904" s="983"/>
      <c r="J2904" s="923"/>
      <c r="K2904" s="922"/>
      <c r="L2904" s="922"/>
      <c r="M2904" s="922"/>
      <c r="N2904" s="924"/>
      <c r="O2904" s="926"/>
      <c r="P2904" s="926"/>
      <c r="Q2904" s="926"/>
      <c r="R2904" s="926"/>
      <c r="S2904" s="926"/>
      <c r="T2904" s="926"/>
      <c r="U2904" s="926"/>
      <c r="V2904" s="926"/>
      <c r="W2904" s="926"/>
      <c r="X2904" s="926"/>
      <c r="Y2904" s="926"/>
      <c r="Z2904" s="926"/>
      <c r="AA2904" s="926"/>
      <c r="AB2904" s="926"/>
      <c r="AC2904" s="926"/>
      <c r="AD2904" s="926"/>
      <c r="AE2904" s="926"/>
    </row>
    <row r="2905" spans="1:31" ht="15" hidden="1" customHeight="1" thickBot="1" x14ac:dyDescent="0.25">
      <c r="A2905" s="1032" t="str">
        <f t="shared" si="255"/>
        <v>Insert Room Name First</v>
      </c>
      <c r="B2905" s="938"/>
      <c r="C2905" s="891"/>
      <c r="D2905" s="891"/>
      <c r="E2905" s="984">
        <f t="shared" si="253"/>
        <v>0</v>
      </c>
      <c r="F2905" s="890">
        <f>IF(A2905="Insert Room Name First",0,ROUND(E2905/VLOOKUP(A2905,'Teaching Areas'!$A$2:$B$15,2,FALSE),0))</f>
        <v>0</v>
      </c>
      <c r="G2905" s="891"/>
      <c r="H2905" s="890" t="str">
        <f t="shared" si="254"/>
        <v/>
      </c>
      <c r="I2905" s="983"/>
      <c r="J2905" s="923"/>
      <c r="K2905" s="922"/>
      <c r="L2905" s="922"/>
      <c r="M2905" s="922"/>
      <c r="N2905" s="924"/>
      <c r="O2905" s="926"/>
      <c r="P2905" s="926"/>
      <c r="Q2905" s="926"/>
      <c r="R2905" s="926"/>
      <c r="S2905" s="926"/>
      <c r="T2905" s="926"/>
      <c r="U2905" s="926"/>
      <c r="V2905" s="926"/>
      <c r="W2905" s="926"/>
      <c r="X2905" s="926"/>
      <c r="Y2905" s="926"/>
      <c r="Z2905" s="926"/>
      <c r="AA2905" s="926"/>
      <c r="AB2905" s="926"/>
      <c r="AC2905" s="926"/>
      <c r="AD2905" s="926"/>
      <c r="AE2905" s="926"/>
    </row>
    <row r="2906" spans="1:31" ht="15" hidden="1" customHeight="1" thickBot="1" x14ac:dyDescent="0.25">
      <c r="A2906" s="1032" t="str">
        <f t="shared" si="255"/>
        <v>Insert Room Name First</v>
      </c>
      <c r="B2906" s="938"/>
      <c r="C2906" s="891"/>
      <c r="D2906" s="891"/>
      <c r="E2906" s="984">
        <f t="shared" si="253"/>
        <v>0</v>
      </c>
      <c r="F2906" s="890">
        <f>IF(A2906="Insert Room Name First",0,ROUND(E2906/VLOOKUP(A2906,'Teaching Areas'!$A$2:$B$15,2,FALSE),0))</f>
        <v>0</v>
      </c>
      <c r="G2906" s="891"/>
      <c r="H2906" s="890" t="str">
        <f t="shared" si="254"/>
        <v/>
      </c>
      <c r="I2906" s="983"/>
      <c r="J2906" s="923"/>
      <c r="K2906" s="922"/>
      <c r="L2906" s="922"/>
      <c r="M2906" s="922"/>
      <c r="N2906" s="924"/>
      <c r="O2906" s="926"/>
      <c r="P2906" s="926"/>
      <c r="Q2906" s="926"/>
      <c r="R2906" s="926"/>
      <c r="S2906" s="926"/>
      <c r="T2906" s="926"/>
      <c r="U2906" s="926"/>
      <c r="V2906" s="926"/>
      <c r="W2906" s="926"/>
      <c r="X2906" s="926"/>
      <c r="Y2906" s="926"/>
      <c r="Z2906" s="926"/>
      <c r="AA2906" s="926"/>
      <c r="AB2906" s="926"/>
      <c r="AC2906" s="926"/>
      <c r="AD2906" s="926"/>
      <c r="AE2906" s="926"/>
    </row>
    <row r="2907" spans="1:31" ht="15" hidden="1" customHeight="1" thickBot="1" x14ac:dyDescent="0.25">
      <c r="A2907" s="1032" t="str">
        <f t="shared" si="255"/>
        <v>Insert Room Name First</v>
      </c>
      <c r="B2907" s="938"/>
      <c r="C2907" s="891"/>
      <c r="D2907" s="891"/>
      <c r="E2907" s="984">
        <f t="shared" si="253"/>
        <v>0</v>
      </c>
      <c r="F2907" s="890">
        <f>IF(A2907="Insert Room Name First",0,ROUND(E2907/VLOOKUP(A2907,'Teaching Areas'!$A$2:$B$15,2,FALSE),0))</f>
        <v>0</v>
      </c>
      <c r="G2907" s="891"/>
      <c r="H2907" s="890" t="str">
        <f t="shared" si="254"/>
        <v/>
      </c>
      <c r="I2907" s="983"/>
      <c r="J2907" s="923"/>
      <c r="K2907" s="922"/>
      <c r="L2907" s="922"/>
      <c r="M2907" s="922"/>
      <c r="N2907" s="924"/>
      <c r="O2907" s="926"/>
      <c r="P2907" s="926"/>
      <c r="Q2907" s="926"/>
      <c r="R2907" s="926"/>
      <c r="S2907" s="926"/>
      <c r="T2907" s="926"/>
      <c r="U2907" s="926"/>
      <c r="V2907" s="926"/>
      <c r="W2907" s="926"/>
      <c r="X2907" s="926"/>
      <c r="Y2907" s="926"/>
      <c r="Z2907" s="926"/>
      <c r="AA2907" s="926"/>
      <c r="AB2907" s="926"/>
      <c r="AC2907" s="926"/>
      <c r="AD2907" s="926"/>
      <c r="AE2907" s="926"/>
    </row>
    <row r="2908" spans="1:31" ht="15" hidden="1" customHeight="1" thickBot="1" x14ac:dyDescent="0.25">
      <c r="A2908" s="1032" t="str">
        <f t="shared" si="255"/>
        <v>Insert Room Name First</v>
      </c>
      <c r="B2908" s="938"/>
      <c r="C2908" s="891"/>
      <c r="D2908" s="891"/>
      <c r="E2908" s="984">
        <f t="shared" si="253"/>
        <v>0</v>
      </c>
      <c r="F2908" s="890">
        <f>IF(A2908="Insert Room Name First",0,ROUND(E2908/VLOOKUP(A2908,'Teaching Areas'!$A$2:$B$15,2,FALSE),0))</f>
        <v>0</v>
      </c>
      <c r="G2908" s="891"/>
      <c r="H2908" s="890" t="str">
        <f t="shared" si="254"/>
        <v/>
      </c>
      <c r="I2908" s="983"/>
      <c r="J2908" s="923"/>
      <c r="K2908" s="922"/>
      <c r="L2908" s="922"/>
      <c r="M2908" s="922"/>
      <c r="N2908" s="924"/>
      <c r="O2908" s="926"/>
      <c r="P2908" s="926"/>
      <c r="Q2908" s="926"/>
      <c r="R2908" s="926"/>
      <c r="S2908" s="926"/>
      <c r="T2908" s="926"/>
      <c r="U2908" s="926"/>
      <c r="V2908" s="926"/>
      <c r="W2908" s="926"/>
      <c r="X2908" s="926"/>
      <c r="Y2908" s="926"/>
      <c r="Z2908" s="926"/>
      <c r="AA2908" s="926"/>
      <c r="AB2908" s="926"/>
      <c r="AC2908" s="926"/>
      <c r="AD2908" s="926"/>
      <c r="AE2908" s="926"/>
    </row>
    <row r="2909" spans="1:31" ht="15" hidden="1" customHeight="1" thickBot="1" x14ac:dyDescent="0.25">
      <c r="A2909" s="1032" t="str">
        <f t="shared" si="255"/>
        <v>Insert Room Name First</v>
      </c>
      <c r="B2909" s="938"/>
      <c r="C2909" s="891"/>
      <c r="D2909" s="891"/>
      <c r="E2909" s="984">
        <f t="shared" si="253"/>
        <v>0</v>
      </c>
      <c r="F2909" s="890">
        <f>IF(A2909="Insert Room Name First",0,ROUND(E2909/VLOOKUP(A2909,'Teaching Areas'!$A$2:$B$15,2,FALSE),0))</f>
        <v>0</v>
      </c>
      <c r="G2909" s="891"/>
      <c r="H2909" s="890" t="str">
        <f t="shared" si="254"/>
        <v/>
      </c>
      <c r="I2909" s="983"/>
      <c r="J2909" s="923"/>
      <c r="K2909" s="922"/>
      <c r="L2909" s="922"/>
      <c r="M2909" s="922"/>
      <c r="N2909" s="924"/>
      <c r="O2909" s="926"/>
      <c r="P2909" s="926"/>
      <c r="Q2909" s="926"/>
      <c r="R2909" s="926"/>
      <c r="S2909" s="926"/>
      <c r="T2909" s="926"/>
      <c r="U2909" s="926"/>
      <c r="V2909" s="926"/>
      <c r="W2909" s="926"/>
      <c r="X2909" s="926"/>
      <c r="Y2909" s="926"/>
      <c r="Z2909" s="926"/>
      <c r="AA2909" s="926"/>
      <c r="AB2909" s="926"/>
      <c r="AC2909" s="926"/>
      <c r="AD2909" s="926"/>
      <c r="AE2909" s="926"/>
    </row>
    <row r="2910" spans="1:31" ht="15" hidden="1" customHeight="1" thickBot="1" x14ac:dyDescent="0.25">
      <c r="A2910" s="1032" t="str">
        <f t="shared" si="255"/>
        <v>Insert Room Name First</v>
      </c>
      <c r="B2910" s="939"/>
      <c r="C2910" s="891"/>
      <c r="D2910" s="891"/>
      <c r="E2910" s="984">
        <f t="shared" si="253"/>
        <v>0</v>
      </c>
      <c r="F2910" s="890">
        <f>IF(A2910="Insert Room Name First",0,ROUND(E2910/VLOOKUP(A2910,'Teaching Areas'!$A$2:$B$15,2,FALSE),0))</f>
        <v>0</v>
      </c>
      <c r="G2910" s="892"/>
      <c r="H2910" s="890" t="str">
        <f t="shared" si="254"/>
        <v/>
      </c>
      <c r="I2910" s="985"/>
      <c r="J2910" s="923"/>
      <c r="K2910" s="922"/>
      <c r="L2910" s="922"/>
      <c r="M2910" s="922"/>
      <c r="N2910" s="924"/>
      <c r="O2910" s="926"/>
      <c r="P2910" s="926"/>
      <c r="Q2910" s="926"/>
      <c r="R2910" s="926"/>
      <c r="S2910" s="926"/>
      <c r="T2910" s="926"/>
      <c r="U2910" s="926"/>
      <c r="V2910" s="926"/>
      <c r="W2910" s="926"/>
      <c r="X2910" s="926"/>
      <c r="Y2910" s="926"/>
      <c r="Z2910" s="926"/>
      <c r="AA2910" s="926"/>
      <c r="AB2910" s="926"/>
      <c r="AC2910" s="926"/>
      <c r="AD2910" s="926"/>
      <c r="AE2910" s="926"/>
    </row>
    <row r="2911" spans="1:31" ht="15" hidden="1" customHeight="1" thickBot="1" x14ac:dyDescent="0.25">
      <c r="A2911" s="1032" t="str">
        <f t="shared" si="255"/>
        <v>Insert Room Name First</v>
      </c>
      <c r="B2911" s="939"/>
      <c r="C2911" s="891"/>
      <c r="D2911" s="891"/>
      <c r="E2911" s="984">
        <f t="shared" si="253"/>
        <v>0</v>
      </c>
      <c r="F2911" s="890">
        <f>IF(A2911="Insert Room Name First",0,ROUND(E2911/VLOOKUP(A2911,'Teaching Areas'!$A$2:$B$15,2,FALSE),0))</f>
        <v>0</v>
      </c>
      <c r="G2911" s="892"/>
      <c r="H2911" s="890" t="str">
        <f t="shared" si="254"/>
        <v/>
      </c>
      <c r="I2911" s="985"/>
      <c r="J2911" s="923"/>
      <c r="K2911" s="922"/>
      <c r="L2911" s="922"/>
      <c r="M2911" s="922"/>
      <c r="N2911" s="924"/>
      <c r="O2911" s="926"/>
      <c r="P2911" s="926"/>
      <c r="Q2911" s="926"/>
      <c r="R2911" s="926"/>
      <c r="S2911" s="926"/>
      <c r="T2911" s="926"/>
      <c r="U2911" s="926"/>
      <c r="V2911" s="926"/>
      <c r="W2911" s="926"/>
      <c r="X2911" s="926"/>
      <c r="Y2911" s="926"/>
      <c r="Z2911" s="926"/>
      <c r="AA2911" s="926"/>
      <c r="AB2911" s="926"/>
      <c r="AC2911" s="926"/>
      <c r="AD2911" s="926"/>
      <c r="AE2911" s="926"/>
    </row>
    <row r="2912" spans="1:31" ht="15" hidden="1" customHeight="1" thickBot="1" x14ac:dyDescent="0.25">
      <c r="A2912" s="1032" t="str">
        <f t="shared" si="255"/>
        <v>Insert Room Name First</v>
      </c>
      <c r="B2912" s="938"/>
      <c r="C2912" s="891"/>
      <c r="D2912" s="891"/>
      <c r="E2912" s="984">
        <f t="shared" si="253"/>
        <v>0</v>
      </c>
      <c r="F2912" s="890">
        <f>IF(A2912="Insert Room Name First",0,ROUND(E2912/VLOOKUP(A2912,'Teaching Areas'!$A$2:$B$15,2,FALSE),0))</f>
        <v>0</v>
      </c>
      <c r="G2912" s="891"/>
      <c r="H2912" s="890" t="str">
        <f t="shared" si="254"/>
        <v/>
      </c>
      <c r="I2912" s="983"/>
      <c r="J2912" s="923"/>
      <c r="K2912" s="922"/>
      <c r="L2912" s="922"/>
      <c r="M2912" s="922"/>
      <c r="N2912" s="924"/>
      <c r="O2912" s="926"/>
      <c r="P2912" s="926"/>
      <c r="Q2912" s="926"/>
      <c r="R2912" s="926"/>
      <c r="S2912" s="926"/>
      <c r="T2912" s="926"/>
      <c r="U2912" s="926"/>
      <c r="V2912" s="926"/>
      <c r="W2912" s="926"/>
      <c r="X2912" s="926"/>
      <c r="Y2912" s="926"/>
      <c r="Z2912" s="926"/>
      <c r="AA2912" s="926"/>
      <c r="AB2912" s="926"/>
      <c r="AC2912" s="926"/>
      <c r="AD2912" s="926"/>
      <c r="AE2912" s="926"/>
    </row>
    <row r="2913" spans="1:31" ht="15" hidden="1" customHeight="1" thickBot="1" x14ac:dyDescent="0.25">
      <c r="A2913" s="1032" t="str">
        <f t="shared" si="255"/>
        <v>Insert Room Name First</v>
      </c>
      <c r="B2913" s="938"/>
      <c r="C2913" s="891"/>
      <c r="D2913" s="891"/>
      <c r="E2913" s="984">
        <f t="shared" si="253"/>
        <v>0</v>
      </c>
      <c r="F2913" s="890">
        <f>IF(A2913="Insert Room Name First",0,ROUND(E2913/VLOOKUP(A2913,'Teaching Areas'!$A$2:$B$15,2,FALSE),0))</f>
        <v>0</v>
      </c>
      <c r="G2913" s="891"/>
      <c r="H2913" s="890" t="str">
        <f t="shared" si="254"/>
        <v/>
      </c>
      <c r="I2913" s="983"/>
      <c r="J2913" s="923"/>
      <c r="K2913" s="922"/>
      <c r="L2913" s="922"/>
      <c r="M2913" s="922"/>
      <c r="N2913" s="924"/>
      <c r="O2913" s="926"/>
      <c r="P2913" s="926"/>
      <c r="Q2913" s="926"/>
      <c r="R2913" s="926"/>
      <c r="S2913" s="926"/>
      <c r="T2913" s="926"/>
      <c r="U2913" s="926"/>
      <c r="V2913" s="926"/>
      <c r="W2913" s="926"/>
      <c r="X2913" s="926"/>
      <c r="Y2913" s="926"/>
      <c r="Z2913" s="926"/>
      <c r="AA2913" s="926"/>
      <c r="AB2913" s="926"/>
      <c r="AC2913" s="926"/>
      <c r="AD2913" s="926"/>
      <c r="AE2913" s="926"/>
    </row>
    <row r="2914" spans="1:31" ht="15" hidden="1" customHeight="1" thickBot="1" x14ac:dyDescent="0.25">
      <c r="A2914" s="1032" t="str">
        <f t="shared" si="255"/>
        <v>Insert Room Name First</v>
      </c>
      <c r="B2914" s="938"/>
      <c r="C2914" s="891"/>
      <c r="D2914" s="891"/>
      <c r="E2914" s="984">
        <f t="shared" si="253"/>
        <v>0</v>
      </c>
      <c r="F2914" s="890">
        <f>IF(A2914="Insert Room Name First",0,ROUND(E2914/VLOOKUP(A2914,'Teaching Areas'!$A$2:$B$15,2,FALSE),0))</f>
        <v>0</v>
      </c>
      <c r="G2914" s="891"/>
      <c r="H2914" s="890" t="str">
        <f t="shared" si="254"/>
        <v/>
      </c>
      <c r="I2914" s="983"/>
      <c r="J2914" s="923"/>
      <c r="K2914" s="922"/>
      <c r="L2914" s="922"/>
      <c r="M2914" s="922"/>
      <c r="N2914" s="924"/>
      <c r="O2914" s="926"/>
      <c r="P2914" s="926"/>
      <c r="Q2914" s="926"/>
      <c r="R2914" s="926"/>
      <c r="S2914" s="926"/>
      <c r="T2914" s="926"/>
      <c r="U2914" s="926"/>
      <c r="V2914" s="926"/>
      <c r="W2914" s="926"/>
      <c r="X2914" s="926"/>
      <c r="Y2914" s="926"/>
      <c r="Z2914" s="926"/>
      <c r="AA2914" s="926"/>
      <c r="AB2914" s="926"/>
      <c r="AC2914" s="926"/>
      <c r="AD2914" s="926"/>
      <c r="AE2914" s="926"/>
    </row>
    <row r="2915" spans="1:31" ht="15" hidden="1" customHeight="1" thickBot="1" x14ac:dyDescent="0.25">
      <c r="A2915" s="1032" t="str">
        <f t="shared" si="255"/>
        <v>Insert Room Name First</v>
      </c>
      <c r="B2915" s="938"/>
      <c r="C2915" s="891"/>
      <c r="D2915" s="891"/>
      <c r="E2915" s="984">
        <f t="shared" si="253"/>
        <v>0</v>
      </c>
      <c r="F2915" s="890">
        <f>IF(A2915="Insert Room Name First",0,ROUND(E2915/VLOOKUP(A2915,'Teaching Areas'!$A$2:$B$15,2,FALSE),0))</f>
        <v>0</v>
      </c>
      <c r="G2915" s="891"/>
      <c r="H2915" s="890" t="str">
        <f t="shared" si="254"/>
        <v/>
      </c>
      <c r="I2915" s="983"/>
      <c r="J2915" s="923"/>
      <c r="K2915" s="922"/>
      <c r="L2915" s="922"/>
      <c r="M2915" s="922"/>
      <c r="N2915" s="924"/>
      <c r="O2915" s="926"/>
      <c r="P2915" s="926"/>
      <c r="Q2915" s="926"/>
      <c r="R2915" s="926"/>
      <c r="S2915" s="926"/>
      <c r="T2915" s="926"/>
      <c r="U2915" s="926"/>
      <c r="V2915" s="926"/>
      <c r="W2915" s="926"/>
      <c r="X2915" s="926"/>
      <c r="Y2915" s="926"/>
      <c r="Z2915" s="926"/>
      <c r="AA2915" s="926"/>
      <c r="AB2915" s="926"/>
      <c r="AC2915" s="926"/>
      <c r="AD2915" s="926"/>
      <c r="AE2915" s="926"/>
    </row>
    <row r="2916" spans="1:31" ht="15" hidden="1" customHeight="1" thickBot="1" x14ac:dyDescent="0.25">
      <c r="A2916" s="1032" t="str">
        <f t="shared" si="255"/>
        <v>Insert Room Name First</v>
      </c>
      <c r="B2916" s="938"/>
      <c r="C2916" s="891"/>
      <c r="D2916" s="891"/>
      <c r="E2916" s="984">
        <f t="shared" si="253"/>
        <v>0</v>
      </c>
      <c r="F2916" s="890">
        <f>IF(A2916="Insert Room Name First",0,ROUND(E2916/VLOOKUP(A2916,'Teaching Areas'!$A$2:$B$15,2,FALSE),0))</f>
        <v>0</v>
      </c>
      <c r="G2916" s="891"/>
      <c r="H2916" s="890" t="str">
        <f t="shared" si="254"/>
        <v/>
      </c>
      <c r="I2916" s="983"/>
      <c r="J2916" s="923"/>
      <c r="K2916" s="922"/>
      <c r="L2916" s="922"/>
      <c r="M2916" s="922"/>
      <c r="N2916" s="924"/>
      <c r="O2916" s="926"/>
      <c r="P2916" s="926"/>
      <c r="Q2916" s="926"/>
      <c r="R2916" s="926"/>
      <c r="S2916" s="926"/>
      <c r="T2916" s="926"/>
      <c r="U2916" s="926"/>
      <c r="V2916" s="926"/>
      <c r="W2916" s="926"/>
      <c r="X2916" s="926"/>
      <c r="Y2916" s="926"/>
      <c r="Z2916" s="926"/>
      <c r="AA2916" s="926"/>
      <c r="AB2916" s="926"/>
      <c r="AC2916" s="926"/>
      <c r="AD2916" s="926"/>
      <c r="AE2916" s="926"/>
    </row>
    <row r="2917" spans="1:31" ht="15" hidden="1" customHeight="1" thickBot="1" x14ac:dyDescent="0.25">
      <c r="A2917" s="1032" t="str">
        <f t="shared" si="255"/>
        <v>Insert Room Name First</v>
      </c>
      <c r="B2917" s="938"/>
      <c r="C2917" s="891"/>
      <c r="D2917" s="891"/>
      <c r="E2917" s="984">
        <f t="shared" si="253"/>
        <v>0</v>
      </c>
      <c r="F2917" s="890">
        <f>IF(A2917="Insert Room Name First",0,ROUND(E2917/VLOOKUP(A2917,'Teaching Areas'!$A$2:$B$15,2,FALSE),0))</f>
        <v>0</v>
      </c>
      <c r="G2917" s="891"/>
      <c r="H2917" s="890" t="str">
        <f t="shared" si="254"/>
        <v/>
      </c>
      <c r="I2917" s="983"/>
      <c r="J2917" s="923"/>
      <c r="K2917" s="922"/>
      <c r="L2917" s="922"/>
      <c r="M2917" s="922"/>
      <c r="N2917" s="924"/>
      <c r="O2917" s="926"/>
      <c r="P2917" s="926"/>
      <c r="Q2917" s="926"/>
      <c r="R2917" s="926"/>
      <c r="S2917" s="926"/>
      <c r="T2917" s="926"/>
      <c r="U2917" s="926"/>
      <c r="V2917" s="926"/>
      <c r="W2917" s="926"/>
      <c r="X2917" s="926"/>
      <c r="Y2917" s="926"/>
      <c r="Z2917" s="926"/>
      <c r="AA2917" s="926"/>
      <c r="AB2917" s="926"/>
      <c r="AC2917" s="926"/>
      <c r="AD2917" s="926"/>
      <c r="AE2917" s="926"/>
    </row>
    <row r="2918" spans="1:31" ht="15" hidden="1" customHeight="1" thickBot="1" x14ac:dyDescent="0.25">
      <c r="A2918" s="1032" t="str">
        <f t="shared" si="255"/>
        <v>Insert Room Name First</v>
      </c>
      <c r="B2918" s="938"/>
      <c r="C2918" s="891"/>
      <c r="D2918" s="891"/>
      <c r="E2918" s="984">
        <f t="shared" si="253"/>
        <v>0</v>
      </c>
      <c r="F2918" s="890">
        <f>IF(A2918="Insert Room Name First",0,ROUND(E2918/VLOOKUP(A2918,'Teaching Areas'!$A$2:$B$15,2,FALSE),0))</f>
        <v>0</v>
      </c>
      <c r="G2918" s="891"/>
      <c r="H2918" s="890" t="str">
        <f t="shared" si="254"/>
        <v/>
      </c>
      <c r="I2918" s="983"/>
      <c r="J2918" s="923"/>
      <c r="K2918" s="922"/>
      <c r="L2918" s="922"/>
      <c r="M2918" s="922"/>
      <c r="N2918" s="924"/>
      <c r="O2918" s="926"/>
      <c r="P2918" s="926"/>
      <c r="Q2918" s="926"/>
      <c r="R2918" s="926"/>
      <c r="S2918" s="926"/>
      <c r="T2918" s="926"/>
      <c r="U2918" s="926"/>
      <c r="V2918" s="926"/>
      <c r="W2918" s="926"/>
      <c r="X2918" s="926"/>
      <c r="Y2918" s="926"/>
      <c r="Z2918" s="926"/>
      <c r="AA2918" s="926"/>
      <c r="AB2918" s="926"/>
      <c r="AC2918" s="926"/>
      <c r="AD2918" s="926"/>
      <c r="AE2918" s="926"/>
    </row>
    <row r="2919" spans="1:31" ht="15" hidden="1" customHeight="1" thickBot="1" x14ac:dyDescent="0.25">
      <c r="A2919" s="1032" t="str">
        <f t="shared" si="255"/>
        <v>Insert Room Name First</v>
      </c>
      <c r="B2919" s="938"/>
      <c r="C2919" s="891"/>
      <c r="D2919" s="891"/>
      <c r="E2919" s="984">
        <f t="shared" si="253"/>
        <v>0</v>
      </c>
      <c r="F2919" s="890">
        <f>IF(A2919="Insert Room Name First",0,ROUND(E2919/VLOOKUP(A2919,'Teaching Areas'!$A$2:$B$15,2,FALSE),0))</f>
        <v>0</v>
      </c>
      <c r="G2919" s="891"/>
      <c r="H2919" s="890" t="str">
        <f t="shared" si="254"/>
        <v/>
      </c>
      <c r="I2919" s="983"/>
      <c r="J2919" s="923"/>
      <c r="K2919" s="922"/>
      <c r="L2919" s="922"/>
      <c r="M2919" s="922"/>
      <c r="N2919" s="924"/>
      <c r="O2919" s="926"/>
      <c r="P2919" s="926"/>
      <c r="Q2919" s="926"/>
      <c r="R2919" s="926"/>
      <c r="S2919" s="926"/>
      <c r="T2919" s="926"/>
      <c r="U2919" s="926"/>
      <c r="V2919" s="926"/>
      <c r="W2919" s="926"/>
      <c r="X2919" s="926"/>
      <c r="Y2919" s="926"/>
      <c r="Z2919" s="926"/>
      <c r="AA2919" s="926"/>
      <c r="AB2919" s="926"/>
      <c r="AC2919" s="926"/>
      <c r="AD2919" s="926"/>
      <c r="AE2919" s="926"/>
    </row>
    <row r="2920" spans="1:31" ht="15" hidden="1" customHeight="1" thickBot="1" x14ac:dyDescent="0.25">
      <c r="A2920" s="1032" t="str">
        <f t="shared" si="255"/>
        <v>Insert Room Name First</v>
      </c>
      <c r="B2920" s="938"/>
      <c r="C2920" s="891"/>
      <c r="D2920" s="891"/>
      <c r="E2920" s="984">
        <f t="shared" si="253"/>
        <v>0</v>
      </c>
      <c r="F2920" s="890">
        <f>IF(A2920="Insert Room Name First",0,ROUND(E2920/VLOOKUP(A2920,'Teaching Areas'!$A$2:$B$15,2,FALSE),0))</f>
        <v>0</v>
      </c>
      <c r="G2920" s="891"/>
      <c r="H2920" s="890" t="str">
        <f t="shared" si="254"/>
        <v/>
      </c>
      <c r="I2920" s="983"/>
      <c r="J2920" s="923"/>
      <c r="K2920" s="922"/>
      <c r="L2920" s="922"/>
      <c r="M2920" s="922"/>
      <c r="N2920" s="924"/>
      <c r="O2920" s="926"/>
      <c r="P2920" s="926"/>
      <c r="Q2920" s="926"/>
      <c r="R2920" s="926"/>
      <c r="S2920" s="926"/>
      <c r="T2920" s="926"/>
      <c r="U2920" s="926"/>
      <c r="V2920" s="926"/>
      <c r="W2920" s="926"/>
      <c r="X2920" s="926"/>
      <c r="Y2920" s="926"/>
      <c r="Z2920" s="926"/>
      <c r="AA2920" s="926"/>
      <c r="AB2920" s="926"/>
      <c r="AC2920" s="926"/>
      <c r="AD2920" s="926"/>
      <c r="AE2920" s="926"/>
    </row>
    <row r="2921" spans="1:31" ht="15" hidden="1" customHeight="1" thickBot="1" x14ac:dyDescent="0.25">
      <c r="A2921" s="1032" t="str">
        <f t="shared" si="255"/>
        <v>Insert Room Name First</v>
      </c>
      <c r="B2921" s="938"/>
      <c r="C2921" s="891"/>
      <c r="D2921" s="891"/>
      <c r="E2921" s="984">
        <f t="shared" si="253"/>
        <v>0</v>
      </c>
      <c r="F2921" s="890">
        <f>IF(A2921="Insert Room Name First",0,ROUND(E2921/VLOOKUP(A2921,'Teaching Areas'!$A$2:$B$15,2,FALSE),0))</f>
        <v>0</v>
      </c>
      <c r="G2921" s="891"/>
      <c r="H2921" s="890" t="str">
        <f t="shared" si="254"/>
        <v/>
      </c>
      <c r="I2921" s="983"/>
      <c r="J2921" s="923"/>
      <c r="K2921" s="922"/>
      <c r="L2921" s="922"/>
      <c r="M2921" s="922"/>
      <c r="N2921" s="924"/>
      <c r="O2921" s="926"/>
      <c r="P2921" s="926"/>
      <c r="Q2921" s="926"/>
      <c r="R2921" s="926"/>
      <c r="S2921" s="926"/>
      <c r="T2921" s="926"/>
      <c r="U2921" s="926"/>
      <c r="V2921" s="926"/>
      <c r="W2921" s="926"/>
      <c r="X2921" s="926"/>
      <c r="Y2921" s="926"/>
      <c r="Z2921" s="926"/>
      <c r="AA2921" s="926"/>
      <c r="AB2921" s="926"/>
      <c r="AC2921" s="926"/>
      <c r="AD2921" s="926"/>
      <c r="AE2921" s="926"/>
    </row>
    <row r="2922" spans="1:31" ht="15" hidden="1" customHeight="1" thickBot="1" x14ac:dyDescent="0.25">
      <c r="A2922" s="1032" t="str">
        <f t="shared" si="255"/>
        <v>Insert Room Name First</v>
      </c>
      <c r="B2922" s="938"/>
      <c r="C2922" s="891"/>
      <c r="D2922" s="891"/>
      <c r="E2922" s="984">
        <f t="shared" si="253"/>
        <v>0</v>
      </c>
      <c r="F2922" s="890">
        <f>IF(A2922="Insert Room Name First",0,ROUND(E2922/VLOOKUP(A2922,'Teaching Areas'!$A$2:$B$15,2,FALSE),0))</f>
        <v>0</v>
      </c>
      <c r="G2922" s="891"/>
      <c r="H2922" s="890" t="str">
        <f t="shared" si="254"/>
        <v/>
      </c>
      <c r="I2922" s="983"/>
      <c r="J2922" s="923"/>
      <c r="K2922" s="922"/>
      <c r="L2922" s="922"/>
      <c r="M2922" s="922"/>
      <c r="N2922" s="924"/>
      <c r="O2922" s="926"/>
      <c r="P2922" s="926"/>
      <c r="Q2922" s="926"/>
      <c r="R2922" s="926"/>
      <c r="S2922" s="926"/>
      <c r="T2922" s="926"/>
      <c r="U2922" s="926"/>
      <c r="V2922" s="926"/>
      <c r="W2922" s="926"/>
      <c r="X2922" s="926"/>
      <c r="Y2922" s="926"/>
      <c r="Z2922" s="926"/>
      <c r="AA2922" s="926"/>
      <c r="AB2922" s="926"/>
      <c r="AC2922" s="926"/>
      <c r="AD2922" s="926"/>
      <c r="AE2922" s="926"/>
    </row>
    <row r="2923" spans="1:31" ht="15" hidden="1" customHeight="1" thickBot="1" x14ac:dyDescent="0.25">
      <c r="A2923" s="1032" t="str">
        <f t="shared" si="255"/>
        <v>Insert Room Name First</v>
      </c>
      <c r="B2923" s="938"/>
      <c r="C2923" s="891"/>
      <c r="D2923" s="891"/>
      <c r="E2923" s="984">
        <f t="shared" si="253"/>
        <v>0</v>
      </c>
      <c r="F2923" s="890">
        <f>IF(A2923="Insert Room Name First",0,ROUND(E2923/VLOOKUP(A2923,'Teaching Areas'!$A$2:$B$15,2,FALSE),0))</f>
        <v>0</v>
      </c>
      <c r="G2923" s="891"/>
      <c r="H2923" s="890" t="str">
        <f t="shared" si="254"/>
        <v/>
      </c>
      <c r="I2923" s="983"/>
      <c r="J2923" s="923"/>
      <c r="K2923" s="922"/>
      <c r="L2923" s="922"/>
      <c r="M2923" s="922"/>
      <c r="N2923" s="924"/>
      <c r="O2923" s="926"/>
      <c r="P2923" s="926"/>
      <c r="Q2923" s="926"/>
      <c r="R2923" s="926"/>
      <c r="S2923" s="926"/>
      <c r="T2923" s="926"/>
      <c r="U2923" s="926"/>
      <c r="V2923" s="926"/>
      <c r="W2923" s="926"/>
      <c r="X2923" s="926"/>
      <c r="Y2923" s="926"/>
      <c r="Z2923" s="926"/>
      <c r="AA2923" s="926"/>
      <c r="AB2923" s="926"/>
      <c r="AC2923" s="926"/>
      <c r="AD2923" s="926"/>
      <c r="AE2923" s="926"/>
    </row>
    <row r="2924" spans="1:31" ht="15" hidden="1" customHeight="1" thickBot="1" x14ac:dyDescent="0.25">
      <c r="A2924" s="1032" t="str">
        <f t="shared" si="255"/>
        <v>Insert Room Name First</v>
      </c>
      <c r="B2924" s="938"/>
      <c r="C2924" s="891"/>
      <c r="D2924" s="891"/>
      <c r="E2924" s="984">
        <f t="shared" si="253"/>
        <v>0</v>
      </c>
      <c r="F2924" s="890">
        <f>IF(A2924="Insert Room Name First",0,ROUND(E2924/VLOOKUP(A2924,'Teaching Areas'!$A$2:$B$15,2,FALSE),0))</f>
        <v>0</v>
      </c>
      <c r="G2924" s="891"/>
      <c r="H2924" s="890" t="str">
        <f t="shared" si="254"/>
        <v/>
      </c>
      <c r="I2924" s="983"/>
      <c r="J2924" s="923"/>
      <c r="K2924" s="922"/>
      <c r="L2924" s="922"/>
      <c r="M2924" s="922"/>
      <c r="N2924" s="924"/>
      <c r="O2924" s="926"/>
      <c r="P2924" s="926"/>
      <c r="Q2924" s="926"/>
      <c r="R2924" s="926"/>
      <c r="S2924" s="926"/>
      <c r="T2924" s="926"/>
      <c r="U2924" s="926"/>
      <c r="V2924" s="926"/>
      <c r="W2924" s="926"/>
      <c r="X2924" s="926"/>
      <c r="Y2924" s="926"/>
      <c r="Z2924" s="926"/>
      <c r="AA2924" s="926"/>
      <c r="AB2924" s="926"/>
      <c r="AC2924" s="926"/>
      <c r="AD2924" s="926"/>
      <c r="AE2924" s="926"/>
    </row>
    <row r="2925" spans="1:31" ht="15" hidden="1" customHeight="1" thickBot="1" x14ac:dyDescent="0.25">
      <c r="A2925" s="1032" t="str">
        <f t="shared" si="255"/>
        <v>Insert Room Name First</v>
      </c>
      <c r="B2925" s="938"/>
      <c r="C2925" s="891"/>
      <c r="D2925" s="891"/>
      <c r="E2925" s="984">
        <f t="shared" si="253"/>
        <v>0</v>
      </c>
      <c r="F2925" s="890">
        <f>IF(A2925="Insert Room Name First",0,ROUND(E2925/VLOOKUP(A2925,'Teaching Areas'!$A$2:$B$15,2,FALSE),0))</f>
        <v>0</v>
      </c>
      <c r="G2925" s="891"/>
      <c r="H2925" s="890" t="str">
        <f t="shared" si="254"/>
        <v/>
      </c>
      <c r="I2925" s="983"/>
      <c r="J2925" s="923"/>
      <c r="K2925" s="922"/>
      <c r="L2925" s="922"/>
      <c r="M2925" s="922"/>
      <c r="N2925" s="924"/>
      <c r="O2925" s="926"/>
      <c r="P2925" s="926"/>
      <c r="Q2925" s="926"/>
      <c r="R2925" s="926"/>
      <c r="S2925" s="926"/>
      <c r="T2925" s="926"/>
      <c r="U2925" s="926"/>
      <c r="V2925" s="926"/>
      <c r="W2925" s="926"/>
      <c r="X2925" s="926"/>
      <c r="Y2925" s="926"/>
      <c r="Z2925" s="926"/>
      <c r="AA2925" s="926"/>
      <c r="AB2925" s="926"/>
      <c r="AC2925" s="926"/>
      <c r="AD2925" s="926"/>
      <c r="AE2925" s="926"/>
    </row>
    <row r="2926" spans="1:31" ht="15" hidden="1" customHeight="1" thickBot="1" x14ac:dyDescent="0.25">
      <c r="A2926" s="1032" t="str">
        <f t="shared" si="255"/>
        <v>Insert Room Name First</v>
      </c>
      <c r="B2926" s="938"/>
      <c r="C2926" s="891"/>
      <c r="D2926" s="891"/>
      <c r="E2926" s="984">
        <f t="shared" si="253"/>
        <v>0</v>
      </c>
      <c r="F2926" s="890">
        <f>IF(A2926="Insert Room Name First",0,ROUND(E2926/VLOOKUP(A2926,'Teaching Areas'!$A$2:$B$15,2,FALSE),0))</f>
        <v>0</v>
      </c>
      <c r="G2926" s="891"/>
      <c r="H2926" s="890" t="str">
        <f t="shared" si="254"/>
        <v/>
      </c>
      <c r="I2926" s="983"/>
      <c r="J2926" s="923"/>
      <c r="K2926" s="922"/>
      <c r="L2926" s="922"/>
      <c r="M2926" s="922"/>
      <c r="N2926" s="924"/>
      <c r="O2926" s="926"/>
      <c r="P2926" s="926"/>
      <c r="Q2926" s="926"/>
      <c r="R2926" s="926"/>
      <c r="S2926" s="926"/>
      <c r="T2926" s="926"/>
      <c r="U2926" s="926"/>
      <c r="V2926" s="926"/>
      <c r="W2926" s="926"/>
      <c r="X2926" s="926"/>
      <c r="Y2926" s="926"/>
      <c r="Z2926" s="926"/>
      <c r="AA2926" s="926"/>
      <c r="AB2926" s="926"/>
      <c r="AC2926" s="926"/>
      <c r="AD2926" s="926"/>
      <c r="AE2926" s="926"/>
    </row>
    <row r="2927" spans="1:31" ht="15" hidden="1" customHeight="1" thickBot="1" x14ac:dyDescent="0.25">
      <c r="A2927" s="1032" t="str">
        <f t="shared" si="255"/>
        <v>Insert Room Name First</v>
      </c>
      <c r="B2927" s="938"/>
      <c r="C2927" s="891"/>
      <c r="D2927" s="891"/>
      <c r="E2927" s="984">
        <f t="shared" si="253"/>
        <v>0</v>
      </c>
      <c r="F2927" s="890">
        <f>IF(A2927="Insert Room Name First",0,ROUND(E2927/VLOOKUP(A2927,'Teaching Areas'!$A$2:$B$15,2,FALSE),0))</f>
        <v>0</v>
      </c>
      <c r="G2927" s="891"/>
      <c r="H2927" s="890" t="str">
        <f t="shared" si="254"/>
        <v/>
      </c>
      <c r="I2927" s="983"/>
      <c r="J2927" s="923"/>
      <c r="K2927" s="922"/>
      <c r="L2927" s="922"/>
      <c r="M2927" s="922"/>
      <c r="N2927" s="924"/>
      <c r="O2927" s="926"/>
      <c r="P2927" s="926"/>
      <c r="Q2927" s="926"/>
      <c r="R2927" s="926"/>
      <c r="S2927" s="926"/>
      <c r="T2927" s="926"/>
      <c r="U2927" s="926"/>
      <c r="V2927" s="926"/>
      <c r="W2927" s="926"/>
      <c r="X2927" s="926"/>
      <c r="Y2927" s="926"/>
      <c r="Z2927" s="926"/>
      <c r="AA2927" s="926"/>
      <c r="AB2927" s="926"/>
      <c r="AC2927" s="926"/>
      <c r="AD2927" s="926"/>
      <c r="AE2927" s="926"/>
    </row>
    <row r="2928" spans="1:31" ht="15" hidden="1" customHeight="1" thickBot="1" x14ac:dyDescent="0.25">
      <c r="A2928" s="1032" t="str">
        <f t="shared" si="255"/>
        <v>Insert Room Name First</v>
      </c>
      <c r="B2928" s="938"/>
      <c r="C2928" s="891"/>
      <c r="D2928" s="891"/>
      <c r="E2928" s="984">
        <f t="shared" si="253"/>
        <v>0</v>
      </c>
      <c r="F2928" s="890">
        <f>IF(A2928="Insert Room Name First",0,ROUND(E2928/VLOOKUP(A2928,'Teaching Areas'!$A$2:$B$15,2,FALSE),0))</f>
        <v>0</v>
      </c>
      <c r="G2928" s="891"/>
      <c r="H2928" s="890" t="str">
        <f t="shared" si="254"/>
        <v/>
      </c>
      <c r="I2928" s="983"/>
      <c r="J2928" s="923"/>
      <c r="K2928" s="922"/>
      <c r="L2928" s="922"/>
      <c r="M2928" s="922"/>
      <c r="N2928" s="924"/>
      <c r="O2928" s="926"/>
      <c r="P2928" s="926"/>
      <c r="Q2928" s="926"/>
      <c r="R2928" s="926"/>
      <c r="S2928" s="926"/>
      <c r="T2928" s="926"/>
      <c r="U2928" s="926"/>
      <c r="V2928" s="926"/>
      <c r="W2928" s="926"/>
      <c r="X2928" s="926"/>
      <c r="Y2928" s="926"/>
      <c r="Z2928" s="926"/>
      <c r="AA2928" s="926"/>
      <c r="AB2928" s="926"/>
      <c r="AC2928" s="926"/>
      <c r="AD2928" s="926"/>
      <c r="AE2928" s="926"/>
    </row>
    <row r="2929" spans="1:31" ht="15" hidden="1" customHeight="1" thickBot="1" x14ac:dyDescent="0.25">
      <c r="A2929" s="1032" t="str">
        <f t="shared" si="255"/>
        <v>Insert Room Name First</v>
      </c>
      <c r="B2929" s="938"/>
      <c r="C2929" s="891"/>
      <c r="D2929" s="891"/>
      <c r="E2929" s="984">
        <f t="shared" si="253"/>
        <v>0</v>
      </c>
      <c r="F2929" s="890">
        <f>IF(A2929="Insert Room Name First",0,ROUND(E2929/VLOOKUP(A2929,'Teaching Areas'!$A$2:$B$15,2,FALSE),0))</f>
        <v>0</v>
      </c>
      <c r="G2929" s="891"/>
      <c r="H2929" s="890" t="str">
        <f t="shared" si="254"/>
        <v/>
      </c>
      <c r="I2929" s="983"/>
      <c r="J2929" s="923"/>
      <c r="K2929" s="922"/>
      <c r="L2929" s="922"/>
      <c r="M2929" s="922"/>
      <c r="N2929" s="924"/>
      <c r="O2929" s="926"/>
      <c r="P2929" s="926"/>
      <c r="Q2929" s="926"/>
      <c r="R2929" s="926"/>
      <c r="S2929" s="926"/>
      <c r="T2929" s="926"/>
      <c r="U2929" s="926"/>
      <c r="V2929" s="926"/>
      <c r="W2929" s="926"/>
      <c r="X2929" s="926"/>
      <c r="Y2929" s="926"/>
      <c r="Z2929" s="926"/>
      <c r="AA2929" s="926"/>
      <c r="AB2929" s="926"/>
      <c r="AC2929" s="926"/>
      <c r="AD2929" s="926"/>
      <c r="AE2929" s="926"/>
    </row>
    <row r="2930" spans="1:31" ht="15" hidden="1" customHeight="1" thickBot="1" x14ac:dyDescent="0.25">
      <c r="A2930" s="1032" t="str">
        <f t="shared" si="255"/>
        <v>Insert Room Name First</v>
      </c>
      <c r="B2930" s="939"/>
      <c r="C2930" s="891"/>
      <c r="D2930" s="891"/>
      <c r="E2930" s="984">
        <f t="shared" si="253"/>
        <v>0</v>
      </c>
      <c r="F2930" s="890">
        <f>IF(A2930="Insert Room Name First",0,ROUND(E2930/VLOOKUP(A2930,'Teaching Areas'!$A$2:$B$15,2,FALSE),0))</f>
        <v>0</v>
      </c>
      <c r="G2930" s="892"/>
      <c r="H2930" s="890" t="str">
        <f t="shared" si="254"/>
        <v/>
      </c>
      <c r="I2930" s="985"/>
      <c r="J2930" s="923"/>
      <c r="K2930" s="922"/>
      <c r="L2930" s="922"/>
      <c r="M2930" s="922"/>
      <c r="N2930" s="924"/>
      <c r="O2930" s="926"/>
      <c r="P2930" s="926"/>
      <c r="Q2930" s="926"/>
      <c r="R2930" s="926"/>
      <c r="S2930" s="926"/>
      <c r="T2930" s="926"/>
      <c r="U2930" s="926"/>
      <c r="V2930" s="926"/>
      <c r="W2930" s="926"/>
      <c r="X2930" s="926"/>
      <c r="Y2930" s="926"/>
      <c r="Z2930" s="926"/>
      <c r="AA2930" s="926"/>
      <c r="AB2930" s="926"/>
      <c r="AC2930" s="926"/>
      <c r="AD2930" s="926"/>
      <c r="AE2930" s="926"/>
    </row>
    <row r="2931" spans="1:31" ht="15" hidden="1" customHeight="1" thickBot="1" x14ac:dyDescent="0.25">
      <c r="A2931" s="1032" t="str">
        <f t="shared" si="255"/>
        <v>Insert Room Name First</v>
      </c>
      <c r="B2931" s="939"/>
      <c r="C2931" s="891"/>
      <c r="D2931" s="891"/>
      <c r="E2931" s="984">
        <f t="shared" si="253"/>
        <v>0</v>
      </c>
      <c r="F2931" s="890">
        <f>IF(A2931="Insert Room Name First",0,ROUND(E2931/VLOOKUP(A2931,'Teaching Areas'!$A$2:$B$15,2,FALSE),0))</f>
        <v>0</v>
      </c>
      <c r="G2931" s="892"/>
      <c r="H2931" s="890" t="str">
        <f t="shared" si="254"/>
        <v/>
      </c>
      <c r="I2931" s="985"/>
      <c r="J2931" s="923"/>
      <c r="K2931" s="922"/>
      <c r="L2931" s="922"/>
      <c r="M2931" s="922"/>
      <c r="N2931" s="924"/>
      <c r="O2931" s="926"/>
      <c r="P2931" s="926"/>
      <c r="Q2931" s="926"/>
      <c r="R2931" s="926"/>
      <c r="S2931" s="926"/>
      <c r="T2931" s="926"/>
      <c r="U2931" s="926"/>
      <c r="V2931" s="926"/>
      <c r="W2931" s="926"/>
      <c r="X2931" s="926"/>
      <c r="Y2931" s="926"/>
      <c r="Z2931" s="926"/>
      <c r="AA2931" s="926"/>
      <c r="AB2931" s="926"/>
      <c r="AC2931" s="926"/>
      <c r="AD2931" s="926"/>
      <c r="AE2931" s="926"/>
    </row>
    <row r="2932" spans="1:31" ht="15" customHeight="1" thickBot="1" x14ac:dyDescent="0.25">
      <c r="A2932" s="1093" t="str">
        <f t="shared" si="255"/>
        <v>Insert Room Name First</v>
      </c>
      <c r="B2932" s="940"/>
      <c r="C2932" s="930"/>
      <c r="D2932" s="930"/>
      <c r="E2932" s="987">
        <f t="shared" si="253"/>
        <v>0</v>
      </c>
      <c r="F2932" s="890">
        <f>IF(A2932="Insert Room Name First",0,ROUND(E2932/VLOOKUP(A2932,'Teaching Areas'!$A$2:$B$15,2,FALSE),0))</f>
        <v>0</v>
      </c>
      <c r="G2932" s="930"/>
      <c r="H2932" s="890" t="str">
        <f t="shared" si="254"/>
        <v/>
      </c>
      <c r="I2932" s="986"/>
      <c r="J2932" s="931"/>
      <c r="K2932" s="935"/>
      <c r="L2932" s="935"/>
      <c r="M2932" s="935"/>
      <c r="N2932" s="936"/>
      <c r="O2932" s="926"/>
      <c r="P2932" s="926"/>
      <c r="Q2932" s="926"/>
      <c r="R2932" s="926"/>
      <c r="S2932" s="926"/>
      <c r="T2932" s="926"/>
      <c r="U2932" s="926"/>
      <c r="V2932" s="926"/>
      <c r="W2932" s="926"/>
      <c r="X2932" s="926"/>
      <c r="Y2932" s="926"/>
      <c r="Z2932" s="926"/>
      <c r="AA2932" s="926"/>
      <c r="AB2932" s="926"/>
      <c r="AC2932" s="926"/>
      <c r="AD2932" s="926"/>
      <c r="AE2932" s="926"/>
    </row>
    <row r="2933" spans="1:31" ht="18" customHeight="1" thickBot="1" x14ac:dyDescent="0.25">
      <c r="A2933" s="1094" t="s">
        <v>939</v>
      </c>
      <c r="B2933" s="1095">
        <f>COUNTA(B2833:B2932)</f>
        <v>0</v>
      </c>
      <c r="C2933" s="947"/>
      <c r="D2933" s="948" t="s">
        <v>4</v>
      </c>
      <c r="E2933" s="140">
        <f>SUM(E2833:E2932)</f>
        <v>0</v>
      </c>
      <c r="F2933" s="141">
        <f>SUM(F2833:F2932)</f>
        <v>0</v>
      </c>
      <c r="G2933" s="141">
        <f>SUM(G2833:G2932)</f>
        <v>0</v>
      </c>
      <c r="H2933" s="204">
        <f>SUM(H2833:H2932)</f>
        <v>0</v>
      </c>
      <c r="I2933" s="957" t="s">
        <v>838</v>
      </c>
      <c r="J2933" s="84">
        <f>IF(SUM(J2833:J2932)=0,0,AVERAGE(J2833:J2932))</f>
        <v>0</v>
      </c>
      <c r="K2933" s="85">
        <f t="shared" ref="K2933:N2933" si="256">IF(SUM(K2833:K2932)=0,0,AVERAGE(K2833:K2932))</f>
        <v>0</v>
      </c>
      <c r="L2933" s="85">
        <f t="shared" si="256"/>
        <v>0</v>
      </c>
      <c r="M2933" s="85">
        <f t="shared" si="256"/>
        <v>0</v>
      </c>
      <c r="N2933" s="86">
        <f t="shared" si="256"/>
        <v>0</v>
      </c>
      <c r="O2933" s="926"/>
      <c r="P2933" s="926"/>
      <c r="Q2933" s="926"/>
      <c r="R2933" s="926"/>
      <c r="S2933" s="926"/>
      <c r="T2933" s="926"/>
      <c r="U2933" s="926"/>
      <c r="V2933" s="926"/>
      <c r="W2933" s="926"/>
      <c r="X2933" s="926"/>
      <c r="Y2933" s="926"/>
      <c r="Z2933" s="926"/>
      <c r="AA2933" s="926"/>
      <c r="AB2933" s="926"/>
      <c r="AC2933" s="926"/>
      <c r="AD2933" s="926"/>
      <c r="AE2933" s="926"/>
    </row>
    <row r="2934" spans="1:31" ht="12" customHeight="1" thickBot="1" x14ac:dyDescent="0.25">
      <c r="A2934" s="941"/>
      <c r="B2934" s="932"/>
      <c r="C2934" s="932"/>
      <c r="D2934" s="932"/>
      <c r="E2934" s="932"/>
      <c r="F2934" s="932"/>
      <c r="G2934" s="932"/>
      <c r="H2934" s="932"/>
      <c r="I2934" s="932"/>
      <c r="J2934" s="926"/>
      <c r="K2934" s="926"/>
      <c r="L2934" s="926"/>
      <c r="M2934" s="926"/>
      <c r="N2934" s="934"/>
      <c r="O2934" s="926"/>
      <c r="P2934" s="926"/>
      <c r="Q2934" s="926"/>
      <c r="R2934" s="926"/>
      <c r="S2934" s="926"/>
      <c r="T2934" s="926"/>
      <c r="U2934" s="926"/>
      <c r="V2934" s="926"/>
      <c r="W2934" s="926"/>
      <c r="X2934" s="926"/>
      <c r="Y2934" s="926"/>
      <c r="Z2934" s="926"/>
      <c r="AA2934" s="926"/>
      <c r="AB2934" s="926"/>
      <c r="AC2934" s="926"/>
      <c r="AD2934" s="926"/>
      <c r="AE2934" s="926"/>
    </row>
    <row r="2935" spans="1:31" ht="24" customHeight="1" x14ac:dyDescent="0.2">
      <c r="A2935" s="933" t="s">
        <v>685</v>
      </c>
      <c r="B2935" s="1287" t="s">
        <v>934</v>
      </c>
      <c r="C2935" s="1287"/>
      <c r="D2935" s="1287"/>
      <c r="E2935" s="1287"/>
      <c r="F2935" s="1287"/>
      <c r="G2935" s="1287"/>
      <c r="H2935" s="1287"/>
      <c r="I2935" s="1287"/>
      <c r="J2935" s="1287"/>
      <c r="K2935" s="1287"/>
      <c r="L2935" s="1287"/>
      <c r="M2935" s="1288"/>
      <c r="N2935" s="1289"/>
      <c r="O2935" s="926"/>
      <c r="P2935" s="926"/>
      <c r="Q2935" s="926"/>
      <c r="R2935" s="926"/>
      <c r="S2935" s="926"/>
      <c r="T2935" s="926"/>
      <c r="U2935" s="926"/>
      <c r="V2935" s="926"/>
      <c r="W2935" s="926"/>
      <c r="X2935" s="926"/>
      <c r="Y2935" s="926"/>
      <c r="Z2935" s="926"/>
      <c r="AA2935" s="926"/>
      <c r="AB2935" s="926"/>
      <c r="AC2935" s="926"/>
      <c r="AD2935" s="926"/>
      <c r="AE2935" s="926"/>
    </row>
    <row r="2936" spans="1:31" ht="21" customHeight="1" x14ac:dyDescent="0.2">
      <c r="A2936" s="1290" t="s">
        <v>770</v>
      </c>
      <c r="B2936" s="953" t="s">
        <v>836</v>
      </c>
      <c r="C2936" s="929"/>
      <c r="D2936" s="929"/>
      <c r="E2936" s="1292" t="s">
        <v>837</v>
      </c>
      <c r="F2936" s="1292" t="s">
        <v>735</v>
      </c>
      <c r="G2936" s="1292" t="s">
        <v>926</v>
      </c>
      <c r="H2936" s="1292" t="s">
        <v>927</v>
      </c>
      <c r="I2936" s="929"/>
      <c r="J2936" s="1293" t="s">
        <v>756</v>
      </c>
      <c r="K2936" s="1293"/>
      <c r="L2936" s="1293"/>
      <c r="M2936" s="1294"/>
      <c r="N2936" s="1295"/>
      <c r="O2936" s="945"/>
      <c r="P2936" s="946"/>
      <c r="Q2936" s="926"/>
      <c r="R2936" s="926"/>
      <c r="S2936" s="926"/>
      <c r="T2936" s="926"/>
      <c r="U2936" s="926"/>
      <c r="V2936" s="926"/>
      <c r="W2936" s="926"/>
      <c r="X2936" s="926"/>
      <c r="Y2936" s="926"/>
      <c r="Z2936" s="926"/>
      <c r="AA2936" s="926"/>
      <c r="AB2936" s="926"/>
      <c r="AC2936" s="926"/>
      <c r="AD2936" s="926"/>
      <c r="AE2936" s="926"/>
    </row>
    <row r="2937" spans="1:31" ht="30" customHeight="1" thickBot="1" x14ac:dyDescent="0.25">
      <c r="A2937" s="1291"/>
      <c r="B2937" s="952" t="s">
        <v>835</v>
      </c>
      <c r="C2937" s="928" t="s">
        <v>737</v>
      </c>
      <c r="D2937" s="928" t="s">
        <v>738</v>
      </c>
      <c r="E2937" s="1280"/>
      <c r="F2937" s="1280"/>
      <c r="G2937" s="1280"/>
      <c r="H2937" s="1280"/>
      <c r="I2937" s="928" t="s">
        <v>736</v>
      </c>
      <c r="J2937" s="1013" t="s">
        <v>757</v>
      </c>
      <c r="K2937" s="1013" t="s">
        <v>758</v>
      </c>
      <c r="L2937" s="1013" t="s">
        <v>759</v>
      </c>
      <c r="M2937" s="1013" t="s">
        <v>760</v>
      </c>
      <c r="N2937" s="1014" t="s">
        <v>857</v>
      </c>
      <c r="O2937" s="945"/>
      <c r="P2937" s="946"/>
      <c r="Q2937" s="926"/>
      <c r="R2937" s="926"/>
      <c r="S2937" s="926"/>
      <c r="T2937" s="926"/>
      <c r="U2937" s="926"/>
      <c r="V2937" s="926"/>
      <c r="W2937" s="926"/>
      <c r="X2937" s="926"/>
      <c r="Y2937" s="926"/>
      <c r="Z2937" s="926"/>
      <c r="AA2937" s="926"/>
      <c r="AB2937" s="926"/>
      <c r="AC2937" s="926"/>
      <c r="AD2937" s="926"/>
      <c r="AE2937" s="926"/>
    </row>
    <row r="2938" spans="1:31" ht="15" customHeight="1" x14ac:dyDescent="0.2">
      <c r="A2938" s="943"/>
      <c r="B2938" s="937"/>
      <c r="C2938" s="893"/>
      <c r="D2938" s="893"/>
      <c r="E2938" s="890">
        <f>C2938*D2938</f>
        <v>0</v>
      </c>
      <c r="F2938" s="890">
        <f>IF(A2938=0,0,ROUND(E2938/VLOOKUP(A2938,'Teaching Areas'!$A$18:$B$86,2,FALSE),0))</f>
        <v>0</v>
      </c>
      <c r="G2938" s="893"/>
      <c r="H2938" s="890" t="str">
        <f>IF(F2938=0,"",G2938-F2938)</f>
        <v/>
      </c>
      <c r="I2938" s="982"/>
      <c r="J2938" s="922"/>
      <c r="K2938" s="922"/>
      <c r="L2938" s="922"/>
      <c r="M2938" s="922"/>
      <c r="N2938" s="924"/>
      <c r="O2938" s="1096" t="str">
        <f>IF(A2938=0,"",LEFT(A2938,FIND(" ",A2938)-1))</f>
        <v/>
      </c>
      <c r="P2938" s="926"/>
      <c r="Q2938" s="926"/>
      <c r="R2938" s="926"/>
      <c r="S2938" s="926"/>
      <c r="T2938" s="926"/>
      <c r="U2938" s="926"/>
      <c r="V2938" s="926"/>
      <c r="W2938" s="926"/>
      <c r="X2938" s="926"/>
      <c r="Y2938" s="926"/>
      <c r="Z2938" s="926"/>
      <c r="AA2938" s="926"/>
      <c r="AB2938" s="926"/>
      <c r="AC2938" s="926"/>
      <c r="AD2938" s="926"/>
      <c r="AE2938" s="926"/>
    </row>
    <row r="2939" spans="1:31" ht="15" customHeight="1" x14ac:dyDescent="0.2">
      <c r="A2939" s="943"/>
      <c r="B2939" s="938"/>
      <c r="C2939" s="891"/>
      <c r="D2939" s="891"/>
      <c r="E2939" s="984">
        <f t="shared" ref="E2939:E3037" si="257">C2939*D2939</f>
        <v>0</v>
      </c>
      <c r="F2939" s="890">
        <f>IF(A2939=0,0,ROUND(E2939/VLOOKUP(A2939,'Teaching Areas'!$A$18:$B$86,2,FALSE),0))</f>
        <v>0</v>
      </c>
      <c r="G2939" s="891"/>
      <c r="H2939" s="890" t="str">
        <f t="shared" ref="H2939:H3037" si="258">IF(F2939=0,"",G2939-F2939)</f>
        <v/>
      </c>
      <c r="I2939" s="983"/>
      <c r="J2939" s="923"/>
      <c r="K2939" s="922"/>
      <c r="L2939" s="922"/>
      <c r="M2939" s="922"/>
      <c r="N2939" s="924"/>
      <c r="O2939" s="1096" t="str">
        <f t="shared" ref="O2939:O3002" si="259">IF(A2939=0,"",LEFT(A2939,FIND(" ",A2939)-1))</f>
        <v/>
      </c>
      <c r="P2939" s="926"/>
      <c r="Q2939" s="926"/>
      <c r="R2939" s="926"/>
      <c r="S2939" s="926"/>
      <c r="T2939" s="926"/>
      <c r="U2939" s="926"/>
      <c r="V2939" s="926"/>
      <c r="W2939" s="926"/>
      <c r="X2939" s="926"/>
      <c r="Y2939" s="926"/>
      <c r="Z2939" s="926"/>
      <c r="AA2939" s="926"/>
      <c r="AB2939" s="926"/>
      <c r="AC2939" s="926"/>
      <c r="AD2939" s="926"/>
      <c r="AE2939" s="926"/>
    </row>
    <row r="2940" spans="1:31" ht="15" customHeight="1" x14ac:dyDescent="0.2">
      <c r="A2940" s="943"/>
      <c r="B2940" s="938"/>
      <c r="C2940" s="891"/>
      <c r="D2940" s="891"/>
      <c r="E2940" s="984">
        <f t="shared" si="257"/>
        <v>0</v>
      </c>
      <c r="F2940" s="890">
        <f>IF(A2940=0,0,ROUND(E2940/VLOOKUP(A2940,'Teaching Areas'!$A$18:$B$86,2,FALSE),0))</f>
        <v>0</v>
      </c>
      <c r="G2940" s="891"/>
      <c r="H2940" s="890" t="str">
        <f t="shared" si="258"/>
        <v/>
      </c>
      <c r="I2940" s="983"/>
      <c r="J2940" s="923"/>
      <c r="K2940" s="922"/>
      <c r="L2940" s="922"/>
      <c r="M2940" s="922"/>
      <c r="N2940" s="924"/>
      <c r="O2940" s="1096" t="str">
        <f t="shared" si="259"/>
        <v/>
      </c>
      <c r="P2940" s="926"/>
      <c r="Q2940" s="926"/>
      <c r="R2940" s="926"/>
      <c r="S2940" s="926"/>
      <c r="T2940" s="926"/>
      <c r="U2940" s="926"/>
      <c r="V2940" s="926"/>
      <c r="W2940" s="926"/>
      <c r="X2940" s="926"/>
      <c r="Y2940" s="926"/>
      <c r="Z2940" s="926"/>
      <c r="AA2940" s="926"/>
      <c r="AB2940" s="926"/>
      <c r="AC2940" s="926"/>
      <c r="AD2940" s="926"/>
      <c r="AE2940" s="926"/>
    </row>
    <row r="2941" spans="1:31" ht="15" customHeight="1" x14ac:dyDescent="0.2">
      <c r="A2941" s="943"/>
      <c r="B2941" s="938"/>
      <c r="C2941" s="891"/>
      <c r="D2941" s="891"/>
      <c r="E2941" s="984">
        <f t="shared" si="257"/>
        <v>0</v>
      </c>
      <c r="F2941" s="890">
        <f>IF(A2941=0,0,ROUND(E2941/VLOOKUP(A2941,'Teaching Areas'!$A$18:$B$86,2,FALSE),0))</f>
        <v>0</v>
      </c>
      <c r="G2941" s="891"/>
      <c r="H2941" s="890" t="str">
        <f t="shared" si="258"/>
        <v/>
      </c>
      <c r="I2941" s="983"/>
      <c r="J2941" s="923"/>
      <c r="K2941" s="922"/>
      <c r="L2941" s="922"/>
      <c r="M2941" s="922"/>
      <c r="N2941" s="924"/>
      <c r="O2941" s="1096" t="str">
        <f t="shared" si="259"/>
        <v/>
      </c>
      <c r="P2941" s="926"/>
      <c r="Q2941" s="926"/>
      <c r="R2941" s="926"/>
      <c r="S2941" s="926"/>
      <c r="T2941" s="926"/>
      <c r="U2941" s="926"/>
      <c r="V2941" s="926"/>
      <c r="W2941" s="926"/>
      <c r="X2941" s="926"/>
      <c r="Y2941" s="926"/>
      <c r="Z2941" s="926"/>
      <c r="AA2941" s="926"/>
      <c r="AB2941" s="926"/>
      <c r="AC2941" s="926"/>
      <c r="AD2941" s="926"/>
      <c r="AE2941" s="926"/>
    </row>
    <row r="2942" spans="1:31" ht="15" customHeight="1" x14ac:dyDescent="0.2">
      <c r="A2942" s="943"/>
      <c r="B2942" s="938"/>
      <c r="C2942" s="891"/>
      <c r="D2942" s="891"/>
      <c r="E2942" s="984">
        <f t="shared" si="257"/>
        <v>0</v>
      </c>
      <c r="F2942" s="890">
        <f>IF(A2942=0,0,ROUND(E2942/VLOOKUP(A2942,'Teaching Areas'!$A$18:$B$86,2,FALSE),0))</f>
        <v>0</v>
      </c>
      <c r="G2942" s="891"/>
      <c r="H2942" s="890" t="str">
        <f t="shared" si="258"/>
        <v/>
      </c>
      <c r="I2942" s="983"/>
      <c r="J2942" s="923"/>
      <c r="K2942" s="922"/>
      <c r="L2942" s="922"/>
      <c r="M2942" s="922"/>
      <c r="N2942" s="924"/>
      <c r="O2942" s="1096" t="str">
        <f t="shared" si="259"/>
        <v/>
      </c>
      <c r="P2942" s="926"/>
      <c r="Q2942" s="926"/>
      <c r="R2942" s="926"/>
      <c r="S2942" s="926"/>
      <c r="T2942" s="926"/>
      <c r="U2942" s="926"/>
      <c r="V2942" s="926"/>
      <c r="W2942" s="926"/>
      <c r="X2942" s="926"/>
      <c r="Y2942" s="926"/>
      <c r="Z2942" s="926"/>
      <c r="AA2942" s="926"/>
      <c r="AB2942" s="926"/>
      <c r="AC2942" s="926"/>
      <c r="AD2942" s="926"/>
      <c r="AE2942" s="926"/>
    </row>
    <row r="2943" spans="1:31" ht="15" customHeight="1" x14ac:dyDescent="0.2">
      <c r="A2943" s="943"/>
      <c r="B2943" s="938"/>
      <c r="C2943" s="891"/>
      <c r="D2943" s="891"/>
      <c r="E2943" s="984">
        <f t="shared" si="257"/>
        <v>0</v>
      </c>
      <c r="F2943" s="890">
        <f>IF(A2943=0,0,ROUND(E2943/VLOOKUP(A2943,'Teaching Areas'!$A$18:$B$86,2,FALSE),0))</f>
        <v>0</v>
      </c>
      <c r="G2943" s="891"/>
      <c r="H2943" s="890" t="str">
        <f t="shared" si="258"/>
        <v/>
      </c>
      <c r="I2943" s="983"/>
      <c r="J2943" s="923"/>
      <c r="K2943" s="922"/>
      <c r="L2943" s="922"/>
      <c r="M2943" s="922"/>
      <c r="N2943" s="924"/>
      <c r="O2943" s="1096" t="str">
        <f t="shared" si="259"/>
        <v/>
      </c>
      <c r="P2943" s="926"/>
      <c r="Q2943" s="926"/>
      <c r="R2943" s="926"/>
      <c r="S2943" s="926"/>
      <c r="T2943" s="926"/>
      <c r="U2943" s="926"/>
      <c r="V2943" s="926"/>
      <c r="W2943" s="926"/>
      <c r="X2943" s="926"/>
      <c r="Y2943" s="926"/>
      <c r="Z2943" s="926"/>
      <c r="AA2943" s="926"/>
      <c r="AB2943" s="926"/>
      <c r="AC2943" s="926"/>
      <c r="AD2943" s="926"/>
      <c r="AE2943" s="926"/>
    </row>
    <row r="2944" spans="1:31" ht="15" customHeight="1" x14ac:dyDescent="0.2">
      <c r="A2944" s="943"/>
      <c r="B2944" s="937"/>
      <c r="C2944" s="893"/>
      <c r="D2944" s="893"/>
      <c r="E2944" s="984">
        <f t="shared" si="257"/>
        <v>0</v>
      </c>
      <c r="F2944" s="890">
        <f>IF(A2944=0,0,ROUND(E2944/VLOOKUP(A2944,'Teaching Areas'!$A$18:$B$86,2,FALSE),0))</f>
        <v>0</v>
      </c>
      <c r="G2944" s="891"/>
      <c r="H2944" s="890" t="str">
        <f t="shared" si="258"/>
        <v/>
      </c>
      <c r="I2944" s="983"/>
      <c r="J2944" s="923"/>
      <c r="K2944" s="922"/>
      <c r="L2944" s="922"/>
      <c r="M2944" s="922"/>
      <c r="N2944" s="924"/>
      <c r="O2944" s="1096" t="str">
        <f t="shared" si="259"/>
        <v/>
      </c>
      <c r="P2944" s="926"/>
      <c r="Q2944" s="926"/>
      <c r="R2944" s="926"/>
      <c r="S2944" s="926"/>
      <c r="T2944" s="926"/>
      <c r="U2944" s="926"/>
      <c r="V2944" s="926"/>
      <c r="W2944" s="926"/>
      <c r="X2944" s="926"/>
      <c r="Y2944" s="926"/>
      <c r="Z2944" s="926"/>
      <c r="AA2944" s="926"/>
      <c r="AB2944" s="926"/>
      <c r="AC2944" s="926"/>
      <c r="AD2944" s="926"/>
      <c r="AE2944" s="926"/>
    </row>
    <row r="2945" spans="1:31" ht="15" customHeight="1" x14ac:dyDescent="0.2">
      <c r="A2945" s="943"/>
      <c r="B2945" s="938"/>
      <c r="C2945" s="891"/>
      <c r="D2945" s="891"/>
      <c r="E2945" s="984">
        <f t="shared" si="257"/>
        <v>0</v>
      </c>
      <c r="F2945" s="890">
        <f>IF(A2945=0,0,ROUND(E2945/VLOOKUP(A2945,'Teaching Areas'!$A$18:$B$86,2,FALSE),0))</f>
        <v>0</v>
      </c>
      <c r="G2945" s="891"/>
      <c r="H2945" s="890" t="str">
        <f t="shared" si="258"/>
        <v/>
      </c>
      <c r="I2945" s="983"/>
      <c r="J2945" s="923"/>
      <c r="K2945" s="922"/>
      <c r="L2945" s="922"/>
      <c r="M2945" s="922"/>
      <c r="N2945" s="924"/>
      <c r="O2945" s="1096" t="str">
        <f t="shared" si="259"/>
        <v/>
      </c>
      <c r="P2945" s="926"/>
      <c r="Q2945" s="926"/>
      <c r="R2945" s="926"/>
      <c r="S2945" s="926"/>
      <c r="T2945" s="926"/>
      <c r="U2945" s="926"/>
      <c r="V2945" s="926"/>
      <c r="W2945" s="926"/>
      <c r="X2945" s="926"/>
      <c r="Y2945" s="926"/>
      <c r="Z2945" s="926"/>
      <c r="AA2945" s="926"/>
      <c r="AB2945" s="926"/>
      <c r="AC2945" s="926"/>
      <c r="AD2945" s="926"/>
      <c r="AE2945" s="926"/>
    </row>
    <row r="2946" spans="1:31" ht="15" customHeight="1" x14ac:dyDescent="0.2">
      <c r="A2946" s="943"/>
      <c r="B2946" s="938"/>
      <c r="C2946" s="891"/>
      <c r="D2946" s="891"/>
      <c r="E2946" s="984">
        <f t="shared" si="257"/>
        <v>0</v>
      </c>
      <c r="F2946" s="890">
        <f>IF(A2946=0,0,ROUND(E2946/VLOOKUP(A2946,'Teaching Areas'!$A$18:$B$86,2,FALSE),0))</f>
        <v>0</v>
      </c>
      <c r="G2946" s="891"/>
      <c r="H2946" s="890" t="str">
        <f t="shared" si="258"/>
        <v/>
      </c>
      <c r="I2946" s="983"/>
      <c r="J2946" s="923"/>
      <c r="K2946" s="922"/>
      <c r="L2946" s="922"/>
      <c r="M2946" s="922"/>
      <c r="N2946" s="924"/>
      <c r="O2946" s="1096" t="str">
        <f t="shared" si="259"/>
        <v/>
      </c>
      <c r="P2946" s="926"/>
      <c r="Q2946" s="926"/>
      <c r="R2946" s="926"/>
      <c r="S2946" s="926"/>
      <c r="T2946" s="926"/>
      <c r="U2946" s="926"/>
      <c r="V2946" s="926"/>
      <c r="W2946" s="926"/>
      <c r="X2946" s="926"/>
      <c r="Y2946" s="926"/>
      <c r="Z2946" s="926"/>
      <c r="AA2946" s="926"/>
      <c r="AB2946" s="926"/>
      <c r="AC2946" s="926"/>
      <c r="AD2946" s="926"/>
      <c r="AE2946" s="926"/>
    </row>
    <row r="2947" spans="1:31" ht="15" customHeight="1" x14ac:dyDescent="0.2">
      <c r="A2947" s="943"/>
      <c r="B2947" s="938"/>
      <c r="C2947" s="891"/>
      <c r="D2947" s="891"/>
      <c r="E2947" s="984">
        <f t="shared" si="257"/>
        <v>0</v>
      </c>
      <c r="F2947" s="890">
        <f>IF(A2947=0,0,ROUND(E2947/VLOOKUP(A2947,'Teaching Areas'!$A$18:$B$86,2,FALSE),0))</f>
        <v>0</v>
      </c>
      <c r="G2947" s="891"/>
      <c r="H2947" s="890" t="str">
        <f t="shared" si="258"/>
        <v/>
      </c>
      <c r="I2947" s="983"/>
      <c r="J2947" s="923"/>
      <c r="K2947" s="922"/>
      <c r="L2947" s="922"/>
      <c r="M2947" s="922"/>
      <c r="N2947" s="924"/>
      <c r="O2947" s="1096" t="str">
        <f t="shared" si="259"/>
        <v/>
      </c>
      <c r="P2947" s="926"/>
      <c r="Q2947" s="926"/>
      <c r="R2947" s="926"/>
      <c r="S2947" s="926"/>
      <c r="T2947" s="926"/>
      <c r="U2947" s="926"/>
      <c r="V2947" s="926"/>
      <c r="W2947" s="926"/>
      <c r="X2947" s="926"/>
      <c r="Y2947" s="926"/>
      <c r="Z2947" s="926"/>
      <c r="AA2947" s="926"/>
      <c r="AB2947" s="926"/>
      <c r="AC2947" s="926"/>
      <c r="AD2947" s="926"/>
      <c r="AE2947" s="926"/>
    </row>
    <row r="2948" spans="1:31" ht="15" customHeight="1" x14ac:dyDescent="0.2">
      <c r="A2948" s="943"/>
      <c r="B2948" s="938"/>
      <c r="C2948" s="891"/>
      <c r="D2948" s="891"/>
      <c r="E2948" s="984">
        <f t="shared" si="257"/>
        <v>0</v>
      </c>
      <c r="F2948" s="890">
        <f>IF(A2948=0,0,ROUND(E2948/VLOOKUP(A2948,'Teaching Areas'!$A$18:$B$86,2,FALSE),0))</f>
        <v>0</v>
      </c>
      <c r="G2948" s="891"/>
      <c r="H2948" s="890" t="str">
        <f t="shared" si="258"/>
        <v/>
      </c>
      <c r="I2948" s="983"/>
      <c r="J2948" s="923"/>
      <c r="K2948" s="922"/>
      <c r="L2948" s="922"/>
      <c r="M2948" s="922"/>
      <c r="N2948" s="924"/>
      <c r="O2948" s="1096" t="str">
        <f t="shared" si="259"/>
        <v/>
      </c>
      <c r="P2948" s="926"/>
      <c r="Q2948" s="926"/>
      <c r="R2948" s="926"/>
      <c r="S2948" s="926"/>
      <c r="T2948" s="926"/>
      <c r="U2948" s="926"/>
      <c r="V2948" s="926"/>
      <c r="W2948" s="926"/>
      <c r="X2948" s="926"/>
      <c r="Y2948" s="926"/>
      <c r="Z2948" s="926"/>
      <c r="AA2948" s="926"/>
      <c r="AB2948" s="926"/>
      <c r="AC2948" s="926"/>
      <c r="AD2948" s="926"/>
      <c r="AE2948" s="926"/>
    </row>
    <row r="2949" spans="1:31" ht="15" customHeight="1" x14ac:dyDescent="0.2">
      <c r="A2949" s="943"/>
      <c r="B2949" s="938"/>
      <c r="C2949" s="891"/>
      <c r="D2949" s="891"/>
      <c r="E2949" s="984">
        <f t="shared" si="257"/>
        <v>0</v>
      </c>
      <c r="F2949" s="890">
        <f>IF(A2949=0,0,ROUND(E2949/VLOOKUP(A2949,'Teaching Areas'!$A$18:$B$86,2,FALSE),0))</f>
        <v>0</v>
      </c>
      <c r="G2949" s="891"/>
      <c r="H2949" s="890" t="str">
        <f t="shared" si="258"/>
        <v/>
      </c>
      <c r="I2949" s="983"/>
      <c r="J2949" s="923"/>
      <c r="K2949" s="922"/>
      <c r="L2949" s="922"/>
      <c r="M2949" s="922"/>
      <c r="N2949" s="924"/>
      <c r="O2949" s="1096" t="str">
        <f t="shared" si="259"/>
        <v/>
      </c>
      <c r="P2949" s="926"/>
      <c r="Q2949" s="926"/>
      <c r="R2949" s="926"/>
      <c r="S2949" s="926"/>
      <c r="T2949" s="926"/>
      <c r="U2949" s="926"/>
      <c r="V2949" s="926"/>
      <c r="W2949" s="926"/>
      <c r="X2949" s="926"/>
      <c r="Y2949" s="926"/>
      <c r="Z2949" s="926"/>
      <c r="AA2949" s="926"/>
      <c r="AB2949" s="926"/>
      <c r="AC2949" s="926"/>
      <c r="AD2949" s="926"/>
      <c r="AE2949" s="926"/>
    </row>
    <row r="2950" spans="1:31" ht="15" customHeight="1" x14ac:dyDescent="0.2">
      <c r="A2950" s="943"/>
      <c r="B2950" s="938"/>
      <c r="C2950" s="891"/>
      <c r="D2950" s="891"/>
      <c r="E2950" s="984">
        <f t="shared" si="257"/>
        <v>0</v>
      </c>
      <c r="F2950" s="890">
        <f>IF(A2950=0,0,ROUND(E2950/VLOOKUP(A2950,'Teaching Areas'!$A$18:$B$86,2,FALSE),0))</f>
        <v>0</v>
      </c>
      <c r="G2950" s="891"/>
      <c r="H2950" s="890" t="str">
        <f t="shared" si="258"/>
        <v/>
      </c>
      <c r="I2950" s="983"/>
      <c r="J2950" s="923"/>
      <c r="K2950" s="922"/>
      <c r="L2950" s="922"/>
      <c r="M2950" s="922"/>
      <c r="N2950" s="924"/>
      <c r="O2950" s="1096" t="str">
        <f t="shared" si="259"/>
        <v/>
      </c>
      <c r="P2950" s="926"/>
      <c r="Q2950" s="926"/>
      <c r="R2950" s="926"/>
      <c r="S2950" s="926"/>
      <c r="T2950" s="926"/>
      <c r="U2950" s="926"/>
      <c r="V2950" s="926"/>
      <c r="W2950" s="926"/>
      <c r="X2950" s="926"/>
      <c r="Y2950" s="926"/>
      <c r="Z2950" s="926"/>
      <c r="AA2950" s="926"/>
      <c r="AB2950" s="926"/>
      <c r="AC2950" s="926"/>
      <c r="AD2950" s="926"/>
      <c r="AE2950" s="926"/>
    </row>
    <row r="2951" spans="1:31" ht="15" customHeight="1" x14ac:dyDescent="0.2">
      <c r="A2951" s="943"/>
      <c r="B2951" s="938"/>
      <c r="C2951" s="891"/>
      <c r="D2951" s="891"/>
      <c r="E2951" s="984">
        <f t="shared" si="257"/>
        <v>0</v>
      </c>
      <c r="F2951" s="890">
        <f>IF(A2951=0,0,ROUND(E2951/VLOOKUP(A2951,'Teaching Areas'!$A$18:$B$86,2,FALSE),0))</f>
        <v>0</v>
      </c>
      <c r="G2951" s="891"/>
      <c r="H2951" s="890" t="str">
        <f t="shared" si="258"/>
        <v/>
      </c>
      <c r="I2951" s="983"/>
      <c r="J2951" s="923"/>
      <c r="K2951" s="922"/>
      <c r="L2951" s="922"/>
      <c r="M2951" s="922"/>
      <c r="N2951" s="924"/>
      <c r="O2951" s="1096" t="str">
        <f t="shared" si="259"/>
        <v/>
      </c>
      <c r="P2951" s="926"/>
      <c r="Q2951" s="926"/>
      <c r="R2951" s="926"/>
      <c r="S2951" s="926"/>
      <c r="T2951" s="926"/>
      <c r="U2951" s="926"/>
      <c r="V2951" s="926"/>
      <c r="W2951" s="926"/>
      <c r="X2951" s="926"/>
      <c r="Y2951" s="926"/>
      <c r="Z2951" s="926"/>
      <c r="AA2951" s="926"/>
      <c r="AB2951" s="926"/>
      <c r="AC2951" s="926"/>
      <c r="AD2951" s="926"/>
      <c r="AE2951" s="926"/>
    </row>
    <row r="2952" spans="1:31" ht="15" customHeight="1" x14ac:dyDescent="0.2">
      <c r="A2952" s="943"/>
      <c r="B2952" s="938"/>
      <c r="C2952" s="891"/>
      <c r="D2952" s="891"/>
      <c r="E2952" s="984">
        <f t="shared" si="257"/>
        <v>0</v>
      </c>
      <c r="F2952" s="890">
        <f>IF(A2952=0,0,ROUND(E2952/VLOOKUP(A2952,'Teaching Areas'!$A$18:$B$86,2,FALSE),0))</f>
        <v>0</v>
      </c>
      <c r="G2952" s="891"/>
      <c r="H2952" s="890" t="str">
        <f t="shared" si="258"/>
        <v/>
      </c>
      <c r="I2952" s="983"/>
      <c r="J2952" s="923"/>
      <c r="K2952" s="922"/>
      <c r="L2952" s="922"/>
      <c r="M2952" s="922"/>
      <c r="N2952" s="924"/>
      <c r="O2952" s="1096" t="str">
        <f t="shared" si="259"/>
        <v/>
      </c>
      <c r="P2952" s="926"/>
      <c r="Q2952" s="926"/>
      <c r="R2952" s="926"/>
      <c r="S2952" s="926"/>
      <c r="T2952" s="926"/>
      <c r="U2952" s="926"/>
      <c r="V2952" s="926"/>
      <c r="W2952" s="926"/>
      <c r="X2952" s="926"/>
      <c r="Y2952" s="926"/>
      <c r="Z2952" s="926"/>
      <c r="AA2952" s="926"/>
      <c r="AB2952" s="926"/>
      <c r="AC2952" s="926"/>
      <c r="AD2952" s="926"/>
      <c r="AE2952" s="926"/>
    </row>
    <row r="2953" spans="1:31" ht="15" customHeight="1" x14ac:dyDescent="0.2">
      <c r="A2953" s="943"/>
      <c r="B2953" s="938"/>
      <c r="C2953" s="891"/>
      <c r="D2953" s="891"/>
      <c r="E2953" s="984">
        <f t="shared" si="257"/>
        <v>0</v>
      </c>
      <c r="F2953" s="890">
        <f>IF(A2953=0,0,ROUND(E2953/VLOOKUP(A2953,'Teaching Areas'!$A$18:$B$86,2,FALSE),0))</f>
        <v>0</v>
      </c>
      <c r="G2953" s="891"/>
      <c r="H2953" s="890" t="str">
        <f t="shared" si="258"/>
        <v/>
      </c>
      <c r="I2953" s="983"/>
      <c r="J2953" s="923"/>
      <c r="K2953" s="922"/>
      <c r="L2953" s="922"/>
      <c r="M2953" s="922"/>
      <c r="N2953" s="924"/>
      <c r="O2953" s="1096" t="str">
        <f t="shared" si="259"/>
        <v/>
      </c>
      <c r="P2953" s="926"/>
      <c r="Q2953" s="926"/>
      <c r="R2953" s="926"/>
      <c r="S2953" s="926"/>
      <c r="T2953" s="926"/>
      <c r="U2953" s="926"/>
      <c r="V2953" s="926"/>
      <c r="W2953" s="926"/>
      <c r="X2953" s="926"/>
      <c r="Y2953" s="926"/>
      <c r="Z2953" s="926"/>
      <c r="AA2953" s="926"/>
      <c r="AB2953" s="926"/>
      <c r="AC2953" s="926"/>
      <c r="AD2953" s="926"/>
      <c r="AE2953" s="926"/>
    </row>
    <row r="2954" spans="1:31" ht="15" customHeight="1" x14ac:dyDescent="0.2">
      <c r="A2954" s="943"/>
      <c r="B2954" s="938"/>
      <c r="C2954" s="891"/>
      <c r="D2954" s="891"/>
      <c r="E2954" s="984">
        <f t="shared" si="257"/>
        <v>0</v>
      </c>
      <c r="F2954" s="890">
        <f>IF(A2954=0,0,ROUND(E2954/VLOOKUP(A2954,'Teaching Areas'!$A$18:$B$86,2,FALSE),0))</f>
        <v>0</v>
      </c>
      <c r="G2954" s="891"/>
      <c r="H2954" s="890" t="str">
        <f t="shared" si="258"/>
        <v/>
      </c>
      <c r="I2954" s="983"/>
      <c r="J2954" s="923"/>
      <c r="K2954" s="922"/>
      <c r="L2954" s="922"/>
      <c r="M2954" s="922"/>
      <c r="N2954" s="924"/>
      <c r="O2954" s="1096" t="str">
        <f t="shared" si="259"/>
        <v/>
      </c>
      <c r="P2954" s="926"/>
      <c r="Q2954" s="926"/>
      <c r="R2954" s="926"/>
      <c r="S2954" s="926"/>
      <c r="T2954" s="926"/>
      <c r="U2954" s="926"/>
      <c r="V2954" s="926"/>
      <c r="W2954" s="926"/>
      <c r="X2954" s="926"/>
      <c r="Y2954" s="926"/>
      <c r="Z2954" s="926"/>
      <c r="AA2954" s="926"/>
      <c r="AB2954" s="926"/>
      <c r="AC2954" s="926"/>
      <c r="AD2954" s="926"/>
      <c r="AE2954" s="926"/>
    </row>
    <row r="2955" spans="1:31" ht="15" customHeight="1" x14ac:dyDescent="0.2">
      <c r="A2955" s="943"/>
      <c r="B2955" s="938"/>
      <c r="C2955" s="891"/>
      <c r="D2955" s="891"/>
      <c r="E2955" s="984">
        <f t="shared" si="257"/>
        <v>0</v>
      </c>
      <c r="F2955" s="890">
        <f>IF(A2955=0,0,ROUND(E2955/VLOOKUP(A2955,'Teaching Areas'!$A$18:$B$86,2,FALSE),0))</f>
        <v>0</v>
      </c>
      <c r="G2955" s="891"/>
      <c r="H2955" s="890" t="str">
        <f t="shared" si="258"/>
        <v/>
      </c>
      <c r="I2955" s="983"/>
      <c r="J2955" s="923"/>
      <c r="K2955" s="922"/>
      <c r="L2955" s="922"/>
      <c r="M2955" s="922"/>
      <c r="N2955" s="924"/>
      <c r="O2955" s="1096" t="str">
        <f t="shared" si="259"/>
        <v/>
      </c>
      <c r="P2955" s="926"/>
      <c r="Q2955" s="926"/>
      <c r="R2955" s="926"/>
      <c r="S2955" s="926"/>
      <c r="T2955" s="926"/>
      <c r="U2955" s="926"/>
      <c r="V2955" s="926"/>
      <c r="W2955" s="926"/>
      <c r="X2955" s="926"/>
      <c r="Y2955" s="926"/>
      <c r="Z2955" s="926"/>
      <c r="AA2955" s="926"/>
      <c r="AB2955" s="926"/>
      <c r="AC2955" s="926"/>
      <c r="AD2955" s="926"/>
      <c r="AE2955" s="926"/>
    </row>
    <row r="2956" spans="1:31" ht="15" customHeight="1" x14ac:dyDescent="0.2">
      <c r="A2956" s="943"/>
      <c r="B2956" s="938"/>
      <c r="C2956" s="891"/>
      <c r="D2956" s="891"/>
      <c r="E2956" s="984">
        <f t="shared" si="257"/>
        <v>0</v>
      </c>
      <c r="F2956" s="890">
        <f>IF(A2956=0,0,ROUND(E2956/VLOOKUP(A2956,'Teaching Areas'!$A$18:$B$86,2,FALSE),0))</f>
        <v>0</v>
      </c>
      <c r="G2956" s="891"/>
      <c r="H2956" s="890" t="str">
        <f t="shared" si="258"/>
        <v/>
      </c>
      <c r="I2956" s="983"/>
      <c r="J2956" s="923"/>
      <c r="K2956" s="922"/>
      <c r="L2956" s="922"/>
      <c r="M2956" s="922"/>
      <c r="N2956" s="924"/>
      <c r="O2956" s="1096" t="str">
        <f t="shared" si="259"/>
        <v/>
      </c>
      <c r="P2956" s="926"/>
      <c r="Q2956" s="926"/>
      <c r="R2956" s="926"/>
      <c r="S2956" s="926"/>
      <c r="T2956" s="926"/>
      <c r="U2956" s="926"/>
      <c r="V2956" s="926"/>
      <c r="W2956" s="926"/>
      <c r="X2956" s="926"/>
      <c r="Y2956" s="926"/>
      <c r="Z2956" s="926"/>
      <c r="AA2956" s="926"/>
      <c r="AB2956" s="926"/>
      <c r="AC2956" s="926"/>
      <c r="AD2956" s="926"/>
      <c r="AE2956" s="926"/>
    </row>
    <row r="2957" spans="1:31" ht="15" customHeight="1" x14ac:dyDescent="0.2">
      <c r="A2957" s="943"/>
      <c r="B2957" s="938"/>
      <c r="C2957" s="891"/>
      <c r="D2957" s="891"/>
      <c r="E2957" s="984">
        <f t="shared" si="257"/>
        <v>0</v>
      </c>
      <c r="F2957" s="890">
        <f>IF(A2957=0,0,ROUND(E2957/VLOOKUP(A2957,'Teaching Areas'!$A$18:$B$86,2,FALSE),0))</f>
        <v>0</v>
      </c>
      <c r="G2957" s="891"/>
      <c r="H2957" s="890" t="str">
        <f t="shared" si="258"/>
        <v/>
      </c>
      <c r="I2957" s="983"/>
      <c r="J2957" s="923"/>
      <c r="K2957" s="922"/>
      <c r="L2957" s="922"/>
      <c r="M2957" s="922"/>
      <c r="N2957" s="924"/>
      <c r="O2957" s="1096" t="str">
        <f t="shared" si="259"/>
        <v/>
      </c>
      <c r="P2957" s="926"/>
      <c r="Q2957" s="926"/>
      <c r="R2957" s="926"/>
      <c r="S2957" s="926"/>
      <c r="T2957" s="926"/>
      <c r="U2957" s="926"/>
      <c r="V2957" s="926"/>
      <c r="W2957" s="926"/>
      <c r="X2957" s="926"/>
      <c r="Y2957" s="926"/>
      <c r="Z2957" s="926"/>
      <c r="AA2957" s="926"/>
      <c r="AB2957" s="926"/>
      <c r="AC2957" s="926"/>
      <c r="AD2957" s="926"/>
      <c r="AE2957" s="926"/>
    </row>
    <row r="2958" spans="1:31" ht="15" customHeight="1" x14ac:dyDescent="0.2">
      <c r="A2958" s="943"/>
      <c r="B2958" s="938"/>
      <c r="C2958" s="891"/>
      <c r="D2958" s="891"/>
      <c r="E2958" s="984">
        <f t="shared" si="257"/>
        <v>0</v>
      </c>
      <c r="F2958" s="890">
        <f>IF(A2958=0,0,ROUND(E2958/VLOOKUP(A2958,'Teaching Areas'!$A$18:$B$86,2,FALSE),0))</f>
        <v>0</v>
      </c>
      <c r="G2958" s="891"/>
      <c r="H2958" s="890" t="str">
        <f t="shared" si="258"/>
        <v/>
      </c>
      <c r="I2958" s="983"/>
      <c r="J2958" s="923"/>
      <c r="K2958" s="922"/>
      <c r="L2958" s="922"/>
      <c r="M2958" s="922"/>
      <c r="N2958" s="924"/>
      <c r="O2958" s="1096" t="str">
        <f t="shared" si="259"/>
        <v/>
      </c>
      <c r="P2958" s="926"/>
      <c r="Q2958" s="926"/>
      <c r="R2958" s="926"/>
      <c r="S2958" s="926"/>
      <c r="T2958" s="926"/>
      <c r="U2958" s="926"/>
      <c r="V2958" s="926"/>
      <c r="W2958" s="926"/>
      <c r="X2958" s="926"/>
      <c r="Y2958" s="926"/>
      <c r="Z2958" s="926"/>
      <c r="AA2958" s="926"/>
      <c r="AB2958" s="926"/>
      <c r="AC2958" s="926"/>
      <c r="AD2958" s="926"/>
      <c r="AE2958" s="926"/>
    </row>
    <row r="2959" spans="1:31" ht="15" customHeight="1" x14ac:dyDescent="0.2">
      <c r="A2959" s="943"/>
      <c r="B2959" s="938"/>
      <c r="C2959" s="891"/>
      <c r="D2959" s="891"/>
      <c r="E2959" s="984">
        <f t="shared" si="257"/>
        <v>0</v>
      </c>
      <c r="F2959" s="890">
        <f>IF(A2959=0,0,ROUND(E2959/VLOOKUP(A2959,'Teaching Areas'!$A$18:$B$86,2,FALSE),0))</f>
        <v>0</v>
      </c>
      <c r="G2959" s="891"/>
      <c r="H2959" s="890" t="str">
        <f t="shared" si="258"/>
        <v/>
      </c>
      <c r="I2959" s="983"/>
      <c r="J2959" s="923"/>
      <c r="K2959" s="922"/>
      <c r="L2959" s="922"/>
      <c r="M2959" s="922"/>
      <c r="N2959" s="924"/>
      <c r="O2959" s="1096" t="str">
        <f t="shared" si="259"/>
        <v/>
      </c>
      <c r="P2959" s="926"/>
      <c r="Q2959" s="926"/>
      <c r="R2959" s="926"/>
      <c r="S2959" s="926"/>
      <c r="T2959" s="926"/>
      <c r="U2959" s="926"/>
      <c r="V2959" s="926"/>
      <c r="W2959" s="926"/>
      <c r="X2959" s="926"/>
      <c r="Y2959" s="926"/>
      <c r="Z2959" s="926"/>
      <c r="AA2959" s="926"/>
      <c r="AB2959" s="926"/>
      <c r="AC2959" s="926"/>
      <c r="AD2959" s="926"/>
      <c r="AE2959" s="926"/>
    </row>
    <row r="2960" spans="1:31" ht="15" customHeight="1" x14ac:dyDescent="0.2">
      <c r="A2960" s="943"/>
      <c r="B2960" s="939"/>
      <c r="C2960" s="891"/>
      <c r="D2960" s="891"/>
      <c r="E2960" s="984">
        <f t="shared" si="257"/>
        <v>0</v>
      </c>
      <c r="F2960" s="890">
        <f>IF(A2960=0,0,ROUND(E2960/VLOOKUP(A2960,'Teaching Areas'!$A$18:$B$86,2,FALSE),0))</f>
        <v>0</v>
      </c>
      <c r="G2960" s="892"/>
      <c r="H2960" s="890" t="str">
        <f t="shared" si="258"/>
        <v/>
      </c>
      <c r="I2960" s="985"/>
      <c r="J2960" s="923"/>
      <c r="K2960" s="922"/>
      <c r="L2960" s="922"/>
      <c r="M2960" s="922"/>
      <c r="N2960" s="924"/>
      <c r="O2960" s="1096" t="str">
        <f t="shared" si="259"/>
        <v/>
      </c>
      <c r="P2960" s="926"/>
      <c r="Q2960" s="926"/>
      <c r="R2960" s="926"/>
      <c r="S2960" s="926"/>
      <c r="T2960" s="926"/>
      <c r="U2960" s="926"/>
      <c r="V2960" s="926"/>
      <c r="W2960" s="926"/>
      <c r="X2960" s="926"/>
      <c r="Y2960" s="926"/>
      <c r="Z2960" s="926"/>
      <c r="AA2960" s="926"/>
      <c r="AB2960" s="926"/>
      <c r="AC2960" s="926"/>
      <c r="AD2960" s="926"/>
      <c r="AE2960" s="926"/>
    </row>
    <row r="2961" spans="1:31" ht="15" customHeight="1" x14ac:dyDescent="0.2">
      <c r="A2961" s="943"/>
      <c r="B2961" s="939"/>
      <c r="C2961" s="891"/>
      <c r="D2961" s="891"/>
      <c r="E2961" s="984">
        <f t="shared" si="257"/>
        <v>0</v>
      </c>
      <c r="F2961" s="890">
        <f>IF(A2961=0,0,ROUND(E2961/VLOOKUP(A2961,'Teaching Areas'!$A$18:$B$86,2,FALSE),0))</f>
        <v>0</v>
      </c>
      <c r="G2961" s="892"/>
      <c r="H2961" s="890" t="str">
        <f t="shared" si="258"/>
        <v/>
      </c>
      <c r="I2961" s="985"/>
      <c r="J2961" s="923"/>
      <c r="K2961" s="922"/>
      <c r="L2961" s="922"/>
      <c r="M2961" s="922"/>
      <c r="N2961" s="924"/>
      <c r="O2961" s="1096" t="str">
        <f t="shared" si="259"/>
        <v/>
      </c>
      <c r="P2961" s="926"/>
      <c r="Q2961" s="926"/>
      <c r="R2961" s="926"/>
      <c r="S2961" s="926"/>
      <c r="T2961" s="926"/>
      <c r="U2961" s="926"/>
      <c r="V2961" s="926"/>
      <c r="W2961" s="926"/>
      <c r="X2961" s="926"/>
      <c r="Y2961" s="926"/>
      <c r="Z2961" s="926"/>
      <c r="AA2961" s="926"/>
      <c r="AB2961" s="926"/>
      <c r="AC2961" s="926"/>
      <c r="AD2961" s="926"/>
      <c r="AE2961" s="926"/>
    </row>
    <row r="2962" spans="1:31" ht="15" customHeight="1" x14ac:dyDescent="0.2">
      <c r="A2962" s="943"/>
      <c r="B2962" s="938"/>
      <c r="C2962" s="891"/>
      <c r="D2962" s="891"/>
      <c r="E2962" s="984">
        <f t="shared" si="257"/>
        <v>0</v>
      </c>
      <c r="F2962" s="890">
        <f>IF(A2962=0,0,ROUND(E2962/VLOOKUP(A2962,'Teaching Areas'!$A$18:$B$86,2,FALSE),0))</f>
        <v>0</v>
      </c>
      <c r="G2962" s="891"/>
      <c r="H2962" s="890" t="str">
        <f t="shared" si="258"/>
        <v/>
      </c>
      <c r="I2962" s="983"/>
      <c r="J2962" s="923"/>
      <c r="K2962" s="922"/>
      <c r="L2962" s="922"/>
      <c r="M2962" s="922"/>
      <c r="N2962" s="924"/>
      <c r="O2962" s="1096" t="str">
        <f t="shared" si="259"/>
        <v/>
      </c>
      <c r="P2962" s="926"/>
      <c r="Q2962" s="926"/>
      <c r="R2962" s="926"/>
      <c r="S2962" s="926"/>
      <c r="T2962" s="926"/>
      <c r="U2962" s="926"/>
      <c r="V2962" s="926"/>
      <c r="W2962" s="926"/>
      <c r="X2962" s="926"/>
      <c r="Y2962" s="926"/>
      <c r="Z2962" s="926"/>
      <c r="AA2962" s="926"/>
      <c r="AB2962" s="926"/>
      <c r="AC2962" s="926"/>
      <c r="AD2962" s="926"/>
      <c r="AE2962" s="926"/>
    </row>
    <row r="2963" spans="1:31" ht="15" customHeight="1" x14ac:dyDescent="0.2">
      <c r="A2963" s="943"/>
      <c r="B2963" s="938"/>
      <c r="C2963" s="891"/>
      <c r="D2963" s="891"/>
      <c r="E2963" s="984">
        <f t="shared" si="257"/>
        <v>0</v>
      </c>
      <c r="F2963" s="890">
        <f>IF(A2963=0,0,ROUND(E2963/VLOOKUP(A2963,'Teaching Areas'!$A$18:$B$86,2,FALSE),0))</f>
        <v>0</v>
      </c>
      <c r="G2963" s="891"/>
      <c r="H2963" s="890" t="str">
        <f t="shared" si="258"/>
        <v/>
      </c>
      <c r="I2963" s="983"/>
      <c r="J2963" s="923"/>
      <c r="K2963" s="922"/>
      <c r="L2963" s="922"/>
      <c r="M2963" s="922"/>
      <c r="N2963" s="924"/>
      <c r="O2963" s="1096" t="str">
        <f t="shared" si="259"/>
        <v/>
      </c>
      <c r="P2963" s="926"/>
      <c r="Q2963" s="926"/>
      <c r="R2963" s="926"/>
      <c r="S2963" s="926"/>
      <c r="T2963" s="926"/>
      <c r="U2963" s="926"/>
      <c r="V2963" s="926"/>
      <c r="W2963" s="926"/>
      <c r="X2963" s="926"/>
      <c r="Y2963" s="926"/>
      <c r="Z2963" s="926"/>
      <c r="AA2963" s="926"/>
      <c r="AB2963" s="926"/>
      <c r="AC2963" s="926"/>
      <c r="AD2963" s="926"/>
      <c r="AE2963" s="926"/>
    </row>
    <row r="2964" spans="1:31" ht="15" customHeight="1" x14ac:dyDescent="0.2">
      <c r="A2964" s="943"/>
      <c r="B2964" s="937"/>
      <c r="C2964" s="893"/>
      <c r="D2964" s="893"/>
      <c r="E2964" s="984">
        <f t="shared" si="257"/>
        <v>0</v>
      </c>
      <c r="F2964" s="890">
        <f>IF(A2964=0,0,ROUND(E2964/VLOOKUP(A2964,'Teaching Areas'!$A$18:$B$86,2,FALSE),0))</f>
        <v>0</v>
      </c>
      <c r="G2964" s="891"/>
      <c r="H2964" s="890" t="str">
        <f t="shared" si="258"/>
        <v/>
      </c>
      <c r="I2964" s="983"/>
      <c r="J2964" s="923"/>
      <c r="K2964" s="922"/>
      <c r="L2964" s="922"/>
      <c r="M2964" s="922"/>
      <c r="N2964" s="924"/>
      <c r="O2964" s="1096" t="str">
        <f t="shared" si="259"/>
        <v/>
      </c>
      <c r="P2964" s="926"/>
      <c r="Q2964" s="926"/>
      <c r="R2964" s="926"/>
      <c r="S2964" s="926"/>
      <c r="T2964" s="926"/>
      <c r="U2964" s="926"/>
      <c r="V2964" s="926"/>
      <c r="W2964" s="926"/>
      <c r="X2964" s="926"/>
      <c r="Y2964" s="926"/>
      <c r="Z2964" s="926"/>
      <c r="AA2964" s="926"/>
      <c r="AB2964" s="926"/>
      <c r="AC2964" s="926"/>
      <c r="AD2964" s="926"/>
      <c r="AE2964" s="926"/>
    </row>
    <row r="2965" spans="1:31" ht="15" customHeight="1" x14ac:dyDescent="0.2">
      <c r="A2965" s="943"/>
      <c r="B2965" s="938"/>
      <c r="C2965" s="891"/>
      <c r="D2965" s="891"/>
      <c r="E2965" s="984">
        <f t="shared" si="257"/>
        <v>0</v>
      </c>
      <c r="F2965" s="890">
        <f>IF(A2965=0,0,ROUND(E2965/VLOOKUP(A2965,'Teaching Areas'!$A$18:$B$86,2,FALSE),0))</f>
        <v>0</v>
      </c>
      <c r="G2965" s="891"/>
      <c r="H2965" s="890" t="str">
        <f t="shared" si="258"/>
        <v/>
      </c>
      <c r="I2965" s="983"/>
      <c r="J2965" s="923"/>
      <c r="K2965" s="922"/>
      <c r="L2965" s="922"/>
      <c r="M2965" s="922"/>
      <c r="N2965" s="924"/>
      <c r="O2965" s="1096" t="str">
        <f t="shared" si="259"/>
        <v/>
      </c>
      <c r="P2965" s="926"/>
      <c r="Q2965" s="926"/>
      <c r="R2965" s="926"/>
      <c r="S2965" s="926"/>
      <c r="T2965" s="926"/>
      <c r="U2965" s="926"/>
      <c r="V2965" s="926"/>
      <c r="W2965" s="926"/>
      <c r="X2965" s="926"/>
      <c r="Y2965" s="926"/>
      <c r="Z2965" s="926"/>
      <c r="AA2965" s="926"/>
      <c r="AB2965" s="926"/>
      <c r="AC2965" s="926"/>
      <c r="AD2965" s="926"/>
      <c r="AE2965" s="926"/>
    </row>
    <row r="2966" spans="1:31" ht="15" customHeight="1" x14ac:dyDescent="0.2">
      <c r="A2966" s="943"/>
      <c r="B2966" s="938"/>
      <c r="C2966" s="891"/>
      <c r="D2966" s="891"/>
      <c r="E2966" s="984">
        <f t="shared" si="257"/>
        <v>0</v>
      </c>
      <c r="F2966" s="890">
        <f>IF(A2966=0,0,ROUND(E2966/VLOOKUP(A2966,'Teaching Areas'!$A$18:$B$86,2,FALSE),0))</f>
        <v>0</v>
      </c>
      <c r="G2966" s="891"/>
      <c r="H2966" s="890" t="str">
        <f t="shared" si="258"/>
        <v/>
      </c>
      <c r="I2966" s="983"/>
      <c r="J2966" s="923"/>
      <c r="K2966" s="922"/>
      <c r="L2966" s="922"/>
      <c r="M2966" s="922"/>
      <c r="N2966" s="924"/>
      <c r="O2966" s="1096" t="str">
        <f t="shared" si="259"/>
        <v/>
      </c>
      <c r="P2966" s="926"/>
      <c r="Q2966" s="926"/>
      <c r="R2966" s="926"/>
      <c r="S2966" s="926"/>
      <c r="T2966" s="926"/>
      <c r="U2966" s="926"/>
      <c r="V2966" s="926"/>
      <c r="W2966" s="926"/>
      <c r="X2966" s="926"/>
      <c r="Y2966" s="926"/>
      <c r="Z2966" s="926"/>
      <c r="AA2966" s="926"/>
      <c r="AB2966" s="926"/>
      <c r="AC2966" s="926"/>
      <c r="AD2966" s="926"/>
      <c r="AE2966" s="926"/>
    </row>
    <row r="2967" spans="1:31" ht="15" customHeight="1" x14ac:dyDescent="0.2">
      <c r="A2967" s="943"/>
      <c r="B2967" s="938"/>
      <c r="C2967" s="891"/>
      <c r="D2967" s="891"/>
      <c r="E2967" s="984">
        <f t="shared" si="257"/>
        <v>0</v>
      </c>
      <c r="F2967" s="890">
        <f>IF(A2967=0,0,ROUND(E2967/VLOOKUP(A2967,'Teaching Areas'!$A$18:$B$86,2,FALSE),0))</f>
        <v>0</v>
      </c>
      <c r="G2967" s="891"/>
      <c r="H2967" s="890" t="str">
        <f t="shared" si="258"/>
        <v/>
      </c>
      <c r="I2967" s="983"/>
      <c r="J2967" s="923"/>
      <c r="K2967" s="922"/>
      <c r="L2967" s="922"/>
      <c r="M2967" s="922"/>
      <c r="N2967" s="924"/>
      <c r="O2967" s="1096" t="str">
        <f t="shared" si="259"/>
        <v/>
      </c>
      <c r="P2967" s="926"/>
      <c r="Q2967" s="926"/>
      <c r="R2967" s="926"/>
      <c r="S2967" s="926"/>
      <c r="T2967" s="926"/>
      <c r="U2967" s="926"/>
      <c r="V2967" s="926"/>
      <c r="W2967" s="926"/>
      <c r="X2967" s="926"/>
      <c r="Y2967" s="926"/>
      <c r="Z2967" s="926"/>
      <c r="AA2967" s="926"/>
      <c r="AB2967" s="926"/>
      <c r="AC2967" s="926"/>
      <c r="AD2967" s="926"/>
      <c r="AE2967" s="926"/>
    </row>
    <row r="2968" spans="1:31" ht="15" customHeight="1" x14ac:dyDescent="0.2">
      <c r="A2968" s="943"/>
      <c r="B2968" s="938"/>
      <c r="C2968" s="891"/>
      <c r="D2968" s="891"/>
      <c r="E2968" s="984">
        <f t="shared" si="257"/>
        <v>0</v>
      </c>
      <c r="F2968" s="890">
        <f>IF(A2968=0,0,ROUND(E2968/VLOOKUP(A2968,'Teaching Areas'!$A$18:$B$86,2,FALSE),0))</f>
        <v>0</v>
      </c>
      <c r="G2968" s="891"/>
      <c r="H2968" s="890" t="str">
        <f t="shared" si="258"/>
        <v/>
      </c>
      <c r="I2968" s="983"/>
      <c r="J2968" s="923"/>
      <c r="K2968" s="922"/>
      <c r="L2968" s="922"/>
      <c r="M2968" s="922"/>
      <c r="N2968" s="924"/>
      <c r="O2968" s="1096" t="str">
        <f t="shared" si="259"/>
        <v/>
      </c>
      <c r="P2968" s="926"/>
      <c r="Q2968" s="926"/>
      <c r="R2968" s="926"/>
      <c r="S2968" s="926"/>
      <c r="T2968" s="926"/>
      <c r="U2968" s="926"/>
      <c r="V2968" s="926"/>
      <c r="W2968" s="926"/>
      <c r="X2968" s="926"/>
      <c r="Y2968" s="926"/>
      <c r="Z2968" s="926"/>
      <c r="AA2968" s="926"/>
      <c r="AB2968" s="926"/>
      <c r="AC2968" s="926"/>
      <c r="AD2968" s="926"/>
      <c r="AE2968" s="926"/>
    </row>
    <row r="2969" spans="1:31" ht="15" customHeight="1" x14ac:dyDescent="0.2">
      <c r="A2969" s="943"/>
      <c r="B2969" s="938"/>
      <c r="C2969" s="891"/>
      <c r="D2969" s="891"/>
      <c r="E2969" s="984">
        <f t="shared" si="257"/>
        <v>0</v>
      </c>
      <c r="F2969" s="890">
        <f>IF(A2969=0,0,ROUND(E2969/VLOOKUP(A2969,'Teaching Areas'!$A$18:$B$86,2,FALSE),0))</f>
        <v>0</v>
      </c>
      <c r="G2969" s="891"/>
      <c r="H2969" s="890" t="str">
        <f t="shared" si="258"/>
        <v/>
      </c>
      <c r="I2969" s="983"/>
      <c r="J2969" s="923"/>
      <c r="K2969" s="922"/>
      <c r="L2969" s="922"/>
      <c r="M2969" s="922"/>
      <c r="N2969" s="924"/>
      <c r="O2969" s="1096" t="str">
        <f t="shared" si="259"/>
        <v/>
      </c>
      <c r="P2969" s="926"/>
      <c r="Q2969" s="926"/>
      <c r="R2969" s="926"/>
      <c r="S2969" s="926"/>
      <c r="T2969" s="926"/>
      <c r="U2969" s="926"/>
      <c r="V2969" s="926"/>
      <c r="W2969" s="926"/>
      <c r="X2969" s="926"/>
      <c r="Y2969" s="926"/>
      <c r="Z2969" s="926"/>
      <c r="AA2969" s="926"/>
      <c r="AB2969" s="926"/>
      <c r="AC2969" s="926"/>
      <c r="AD2969" s="926"/>
      <c r="AE2969" s="926"/>
    </row>
    <row r="2970" spans="1:31" ht="15" customHeight="1" x14ac:dyDescent="0.2">
      <c r="A2970" s="943"/>
      <c r="B2970" s="938"/>
      <c r="C2970" s="891"/>
      <c r="D2970" s="891"/>
      <c r="E2970" s="984">
        <f t="shared" si="257"/>
        <v>0</v>
      </c>
      <c r="F2970" s="890">
        <f>IF(A2970=0,0,ROUND(E2970/VLOOKUP(A2970,'Teaching Areas'!$A$18:$B$86,2,FALSE),0))</f>
        <v>0</v>
      </c>
      <c r="G2970" s="891"/>
      <c r="H2970" s="890" t="str">
        <f t="shared" si="258"/>
        <v/>
      </c>
      <c r="I2970" s="983"/>
      <c r="J2970" s="923"/>
      <c r="K2970" s="922"/>
      <c r="L2970" s="922"/>
      <c r="M2970" s="922"/>
      <c r="N2970" s="924"/>
      <c r="O2970" s="1096" t="str">
        <f t="shared" si="259"/>
        <v/>
      </c>
      <c r="P2970" s="926"/>
      <c r="Q2970" s="926"/>
      <c r="R2970" s="926"/>
      <c r="S2970" s="926"/>
      <c r="T2970" s="926"/>
      <c r="U2970" s="926"/>
      <c r="V2970" s="926"/>
      <c r="W2970" s="926"/>
      <c r="X2970" s="926"/>
      <c r="Y2970" s="926"/>
      <c r="Z2970" s="926"/>
      <c r="AA2970" s="926"/>
      <c r="AB2970" s="926"/>
      <c r="AC2970" s="926"/>
      <c r="AD2970" s="926"/>
      <c r="AE2970" s="926"/>
    </row>
    <row r="2971" spans="1:31" ht="15" customHeight="1" x14ac:dyDescent="0.2">
      <c r="A2971" s="943"/>
      <c r="B2971" s="938"/>
      <c r="C2971" s="891"/>
      <c r="D2971" s="891"/>
      <c r="E2971" s="984">
        <f t="shared" si="257"/>
        <v>0</v>
      </c>
      <c r="F2971" s="890">
        <f>IF(A2971=0,0,ROUND(E2971/VLOOKUP(A2971,'Teaching Areas'!$A$18:$B$86,2,FALSE),0))</f>
        <v>0</v>
      </c>
      <c r="G2971" s="891"/>
      <c r="H2971" s="890" t="str">
        <f t="shared" si="258"/>
        <v/>
      </c>
      <c r="I2971" s="983"/>
      <c r="J2971" s="923"/>
      <c r="K2971" s="922"/>
      <c r="L2971" s="922"/>
      <c r="M2971" s="922"/>
      <c r="N2971" s="924"/>
      <c r="O2971" s="1096" t="str">
        <f t="shared" si="259"/>
        <v/>
      </c>
      <c r="P2971" s="926"/>
      <c r="Q2971" s="926"/>
      <c r="R2971" s="926"/>
      <c r="S2971" s="926"/>
      <c r="T2971" s="926"/>
      <c r="U2971" s="926"/>
      <c r="V2971" s="926"/>
      <c r="W2971" s="926"/>
      <c r="X2971" s="926"/>
      <c r="Y2971" s="926"/>
      <c r="Z2971" s="926"/>
      <c r="AA2971" s="926"/>
      <c r="AB2971" s="926"/>
      <c r="AC2971" s="926"/>
      <c r="AD2971" s="926"/>
      <c r="AE2971" s="926"/>
    </row>
    <row r="2972" spans="1:31" ht="15" customHeight="1" x14ac:dyDescent="0.2">
      <c r="A2972" s="943"/>
      <c r="B2972" s="938"/>
      <c r="C2972" s="891"/>
      <c r="D2972" s="891"/>
      <c r="E2972" s="984">
        <f t="shared" si="257"/>
        <v>0</v>
      </c>
      <c r="F2972" s="890">
        <f>IF(A2972=0,0,ROUND(E2972/VLOOKUP(A2972,'Teaching Areas'!$A$18:$B$86,2,FALSE),0))</f>
        <v>0</v>
      </c>
      <c r="G2972" s="891"/>
      <c r="H2972" s="890" t="str">
        <f t="shared" si="258"/>
        <v/>
      </c>
      <c r="I2972" s="983"/>
      <c r="J2972" s="923"/>
      <c r="K2972" s="922"/>
      <c r="L2972" s="922"/>
      <c r="M2972" s="922"/>
      <c r="N2972" s="924"/>
      <c r="O2972" s="1096" t="str">
        <f t="shared" si="259"/>
        <v/>
      </c>
      <c r="P2972" s="926"/>
      <c r="Q2972" s="926"/>
      <c r="R2972" s="926"/>
      <c r="S2972" s="926"/>
      <c r="T2972" s="926"/>
      <c r="U2972" s="926"/>
      <c r="V2972" s="926"/>
      <c r="W2972" s="926"/>
      <c r="X2972" s="926"/>
      <c r="Y2972" s="926"/>
      <c r="Z2972" s="926"/>
      <c r="AA2972" s="926"/>
      <c r="AB2972" s="926"/>
      <c r="AC2972" s="926"/>
      <c r="AD2972" s="926"/>
      <c r="AE2972" s="926"/>
    </row>
    <row r="2973" spans="1:31" ht="15" customHeight="1" x14ac:dyDescent="0.2">
      <c r="A2973" s="943"/>
      <c r="B2973" s="938"/>
      <c r="C2973" s="891"/>
      <c r="D2973" s="891"/>
      <c r="E2973" s="984">
        <f t="shared" si="257"/>
        <v>0</v>
      </c>
      <c r="F2973" s="890">
        <f>IF(A2973=0,0,ROUND(E2973/VLOOKUP(A2973,'Teaching Areas'!$A$18:$B$86,2,FALSE),0))</f>
        <v>0</v>
      </c>
      <c r="G2973" s="891"/>
      <c r="H2973" s="890" t="str">
        <f t="shared" si="258"/>
        <v/>
      </c>
      <c r="I2973" s="983"/>
      <c r="J2973" s="923"/>
      <c r="K2973" s="922"/>
      <c r="L2973" s="922"/>
      <c r="M2973" s="922"/>
      <c r="N2973" s="924"/>
      <c r="O2973" s="1096" t="str">
        <f t="shared" si="259"/>
        <v/>
      </c>
      <c r="P2973" s="926"/>
      <c r="Q2973" s="926"/>
      <c r="R2973" s="926"/>
      <c r="S2973" s="926"/>
      <c r="T2973" s="926"/>
      <c r="U2973" s="926"/>
      <c r="V2973" s="926"/>
      <c r="W2973" s="926"/>
      <c r="X2973" s="926"/>
      <c r="Y2973" s="926"/>
      <c r="Z2973" s="926"/>
      <c r="AA2973" s="926"/>
      <c r="AB2973" s="926"/>
      <c r="AC2973" s="926"/>
      <c r="AD2973" s="926"/>
      <c r="AE2973" s="926"/>
    </row>
    <row r="2974" spans="1:31" ht="15" customHeight="1" x14ac:dyDescent="0.2">
      <c r="A2974" s="943"/>
      <c r="B2974" s="938"/>
      <c r="C2974" s="891"/>
      <c r="D2974" s="891"/>
      <c r="E2974" s="984">
        <f t="shared" si="257"/>
        <v>0</v>
      </c>
      <c r="F2974" s="890">
        <f>IF(A2974=0,0,ROUND(E2974/VLOOKUP(A2974,'Teaching Areas'!$A$18:$B$86,2,FALSE),0))</f>
        <v>0</v>
      </c>
      <c r="G2974" s="891"/>
      <c r="H2974" s="890" t="str">
        <f t="shared" si="258"/>
        <v/>
      </c>
      <c r="I2974" s="983"/>
      <c r="J2974" s="923"/>
      <c r="K2974" s="922"/>
      <c r="L2974" s="922"/>
      <c r="M2974" s="922"/>
      <c r="N2974" s="924"/>
      <c r="O2974" s="1096" t="str">
        <f t="shared" si="259"/>
        <v/>
      </c>
      <c r="P2974" s="926"/>
      <c r="Q2974" s="926"/>
      <c r="R2974" s="926"/>
      <c r="S2974" s="926"/>
      <c r="T2974" s="926"/>
      <c r="U2974" s="926"/>
      <c r="V2974" s="926"/>
      <c r="W2974" s="926"/>
      <c r="X2974" s="926"/>
      <c r="Y2974" s="926"/>
      <c r="Z2974" s="926"/>
      <c r="AA2974" s="926"/>
      <c r="AB2974" s="926"/>
      <c r="AC2974" s="926"/>
      <c r="AD2974" s="926"/>
      <c r="AE2974" s="926"/>
    </row>
    <row r="2975" spans="1:31" ht="15" customHeight="1" x14ac:dyDescent="0.2">
      <c r="A2975" s="943"/>
      <c r="B2975" s="938"/>
      <c r="C2975" s="891"/>
      <c r="D2975" s="891"/>
      <c r="E2975" s="984">
        <f t="shared" si="257"/>
        <v>0</v>
      </c>
      <c r="F2975" s="890">
        <f>IF(A2975=0,0,ROUND(E2975/VLOOKUP(A2975,'Teaching Areas'!$A$18:$B$86,2,FALSE),0))</f>
        <v>0</v>
      </c>
      <c r="G2975" s="891"/>
      <c r="H2975" s="890" t="str">
        <f t="shared" si="258"/>
        <v/>
      </c>
      <c r="I2975" s="983"/>
      <c r="J2975" s="923"/>
      <c r="K2975" s="922"/>
      <c r="L2975" s="922"/>
      <c r="M2975" s="922"/>
      <c r="N2975" s="924"/>
      <c r="O2975" s="1096" t="str">
        <f t="shared" si="259"/>
        <v/>
      </c>
      <c r="P2975" s="926"/>
      <c r="Q2975" s="926"/>
      <c r="R2975" s="926"/>
      <c r="S2975" s="926"/>
      <c r="T2975" s="926"/>
      <c r="U2975" s="926"/>
      <c r="V2975" s="926"/>
      <c r="W2975" s="926"/>
      <c r="X2975" s="926"/>
      <c r="Y2975" s="926"/>
      <c r="Z2975" s="926"/>
      <c r="AA2975" s="926"/>
      <c r="AB2975" s="926"/>
      <c r="AC2975" s="926"/>
      <c r="AD2975" s="926"/>
      <c r="AE2975" s="926"/>
    </row>
    <row r="2976" spans="1:31" ht="15" customHeight="1" x14ac:dyDescent="0.2">
      <c r="A2976" s="943"/>
      <c r="B2976" s="938"/>
      <c r="C2976" s="891"/>
      <c r="D2976" s="891"/>
      <c r="E2976" s="984">
        <f t="shared" si="257"/>
        <v>0</v>
      </c>
      <c r="F2976" s="890">
        <f>IF(A2976=0,0,ROUND(E2976/VLOOKUP(A2976,'Teaching Areas'!$A$18:$B$86,2,FALSE),0))</f>
        <v>0</v>
      </c>
      <c r="G2976" s="891"/>
      <c r="H2976" s="890" t="str">
        <f t="shared" si="258"/>
        <v/>
      </c>
      <c r="I2976" s="983"/>
      <c r="J2976" s="923"/>
      <c r="K2976" s="922"/>
      <c r="L2976" s="922"/>
      <c r="M2976" s="922"/>
      <c r="N2976" s="924"/>
      <c r="O2976" s="1096" t="str">
        <f t="shared" si="259"/>
        <v/>
      </c>
      <c r="P2976" s="926"/>
      <c r="Q2976" s="926"/>
      <c r="R2976" s="926"/>
      <c r="S2976" s="926"/>
      <c r="T2976" s="926"/>
      <c r="U2976" s="926"/>
      <c r="V2976" s="926"/>
      <c r="W2976" s="926"/>
      <c r="X2976" s="926"/>
      <c r="Y2976" s="926"/>
      <c r="Z2976" s="926"/>
      <c r="AA2976" s="926"/>
      <c r="AB2976" s="926"/>
      <c r="AC2976" s="926"/>
      <c r="AD2976" s="926"/>
      <c r="AE2976" s="926"/>
    </row>
    <row r="2977" spans="1:31" ht="15" customHeight="1" x14ac:dyDescent="0.2">
      <c r="A2977" s="943"/>
      <c r="B2977" s="938"/>
      <c r="C2977" s="891"/>
      <c r="D2977" s="891"/>
      <c r="E2977" s="984">
        <f t="shared" si="257"/>
        <v>0</v>
      </c>
      <c r="F2977" s="890">
        <f>IF(A2977=0,0,ROUND(E2977/VLOOKUP(A2977,'Teaching Areas'!$A$18:$B$86,2,FALSE),0))</f>
        <v>0</v>
      </c>
      <c r="G2977" s="891"/>
      <c r="H2977" s="890" t="str">
        <f t="shared" si="258"/>
        <v/>
      </c>
      <c r="I2977" s="983"/>
      <c r="J2977" s="923"/>
      <c r="K2977" s="922"/>
      <c r="L2977" s="922"/>
      <c r="M2977" s="922"/>
      <c r="N2977" s="924"/>
      <c r="O2977" s="1096" t="str">
        <f t="shared" si="259"/>
        <v/>
      </c>
      <c r="P2977" s="926"/>
      <c r="Q2977" s="926"/>
      <c r="R2977" s="926"/>
      <c r="S2977" s="926"/>
      <c r="T2977" s="926"/>
      <c r="U2977" s="926"/>
      <c r="V2977" s="926"/>
      <c r="W2977" s="926"/>
      <c r="X2977" s="926"/>
      <c r="Y2977" s="926"/>
      <c r="Z2977" s="926"/>
      <c r="AA2977" s="926"/>
      <c r="AB2977" s="926"/>
      <c r="AC2977" s="926"/>
      <c r="AD2977" s="926"/>
      <c r="AE2977" s="926"/>
    </row>
    <row r="2978" spans="1:31" ht="15" customHeight="1" x14ac:dyDescent="0.2">
      <c r="A2978" s="943"/>
      <c r="B2978" s="938"/>
      <c r="C2978" s="891"/>
      <c r="D2978" s="891"/>
      <c r="E2978" s="984">
        <f t="shared" si="257"/>
        <v>0</v>
      </c>
      <c r="F2978" s="890">
        <f>IF(A2978=0,0,ROUND(E2978/VLOOKUP(A2978,'Teaching Areas'!$A$18:$B$86,2,FALSE),0))</f>
        <v>0</v>
      </c>
      <c r="G2978" s="891"/>
      <c r="H2978" s="890" t="str">
        <f t="shared" si="258"/>
        <v/>
      </c>
      <c r="I2978" s="983"/>
      <c r="J2978" s="923"/>
      <c r="K2978" s="922"/>
      <c r="L2978" s="922"/>
      <c r="M2978" s="922"/>
      <c r="N2978" s="924"/>
      <c r="O2978" s="1096" t="str">
        <f t="shared" si="259"/>
        <v/>
      </c>
      <c r="P2978" s="926"/>
      <c r="Q2978" s="926"/>
      <c r="R2978" s="926"/>
      <c r="S2978" s="926"/>
      <c r="T2978" s="926"/>
      <c r="U2978" s="926"/>
      <c r="V2978" s="926"/>
      <c r="W2978" s="926"/>
      <c r="X2978" s="926"/>
      <c r="Y2978" s="926"/>
      <c r="Z2978" s="926"/>
      <c r="AA2978" s="926"/>
      <c r="AB2978" s="926"/>
      <c r="AC2978" s="926"/>
      <c r="AD2978" s="926"/>
      <c r="AE2978" s="926"/>
    </row>
    <row r="2979" spans="1:31" ht="15" customHeight="1" x14ac:dyDescent="0.2">
      <c r="A2979" s="943"/>
      <c r="B2979" s="938"/>
      <c r="C2979" s="891"/>
      <c r="D2979" s="891"/>
      <c r="E2979" s="984">
        <f t="shared" si="257"/>
        <v>0</v>
      </c>
      <c r="F2979" s="890">
        <f>IF(A2979=0,0,ROUND(E2979/VLOOKUP(A2979,'Teaching Areas'!$A$18:$B$86,2,FALSE),0))</f>
        <v>0</v>
      </c>
      <c r="G2979" s="891"/>
      <c r="H2979" s="890" t="str">
        <f t="shared" si="258"/>
        <v/>
      </c>
      <c r="I2979" s="983"/>
      <c r="J2979" s="923"/>
      <c r="K2979" s="922"/>
      <c r="L2979" s="922"/>
      <c r="M2979" s="922"/>
      <c r="N2979" s="924"/>
      <c r="O2979" s="1096" t="str">
        <f t="shared" si="259"/>
        <v/>
      </c>
      <c r="P2979" s="926"/>
      <c r="Q2979" s="926"/>
      <c r="R2979" s="926"/>
      <c r="S2979" s="926"/>
      <c r="T2979" s="926"/>
      <c r="U2979" s="926"/>
      <c r="V2979" s="926"/>
      <c r="W2979" s="926"/>
      <c r="X2979" s="926"/>
      <c r="Y2979" s="926"/>
      <c r="Z2979" s="926"/>
      <c r="AA2979" s="926"/>
      <c r="AB2979" s="926"/>
      <c r="AC2979" s="926"/>
      <c r="AD2979" s="926"/>
      <c r="AE2979" s="926"/>
    </row>
    <row r="2980" spans="1:31" ht="15" customHeight="1" x14ac:dyDescent="0.2">
      <c r="A2980" s="943"/>
      <c r="B2980" s="939"/>
      <c r="C2980" s="891"/>
      <c r="D2980" s="891"/>
      <c r="E2980" s="984">
        <f t="shared" si="257"/>
        <v>0</v>
      </c>
      <c r="F2980" s="890">
        <f>IF(A2980=0,0,ROUND(E2980/VLOOKUP(A2980,'Teaching Areas'!$A$18:$B$86,2,FALSE),0))</f>
        <v>0</v>
      </c>
      <c r="G2980" s="892"/>
      <c r="H2980" s="890" t="str">
        <f t="shared" si="258"/>
        <v/>
      </c>
      <c r="I2980" s="985"/>
      <c r="J2980" s="923"/>
      <c r="K2980" s="922"/>
      <c r="L2980" s="922"/>
      <c r="M2980" s="922"/>
      <c r="N2980" s="924"/>
      <c r="O2980" s="1096" t="str">
        <f t="shared" si="259"/>
        <v/>
      </c>
      <c r="P2980" s="926"/>
      <c r="Q2980" s="926"/>
      <c r="R2980" s="926"/>
      <c r="S2980" s="926"/>
      <c r="T2980" s="926"/>
      <c r="U2980" s="926"/>
      <c r="V2980" s="926"/>
      <c r="W2980" s="926"/>
      <c r="X2980" s="926"/>
      <c r="Y2980" s="926"/>
      <c r="Z2980" s="926"/>
      <c r="AA2980" s="926"/>
      <c r="AB2980" s="926"/>
      <c r="AC2980" s="926"/>
      <c r="AD2980" s="926"/>
      <c r="AE2980" s="926"/>
    </row>
    <row r="2981" spans="1:31" ht="15" customHeight="1" x14ac:dyDescent="0.2">
      <c r="A2981" s="943"/>
      <c r="B2981" s="939"/>
      <c r="C2981" s="891"/>
      <c r="D2981" s="891"/>
      <c r="E2981" s="984">
        <f t="shared" si="257"/>
        <v>0</v>
      </c>
      <c r="F2981" s="890">
        <f>IF(A2981=0,0,ROUND(E2981/VLOOKUP(A2981,'Teaching Areas'!$A$18:$B$86,2,FALSE),0))</f>
        <v>0</v>
      </c>
      <c r="G2981" s="892"/>
      <c r="H2981" s="890" t="str">
        <f t="shared" si="258"/>
        <v/>
      </c>
      <c r="I2981" s="985"/>
      <c r="J2981" s="923"/>
      <c r="K2981" s="922"/>
      <c r="L2981" s="922"/>
      <c r="M2981" s="922"/>
      <c r="N2981" s="924"/>
      <c r="O2981" s="1096" t="str">
        <f t="shared" si="259"/>
        <v/>
      </c>
      <c r="P2981" s="926"/>
      <c r="Q2981" s="926"/>
      <c r="R2981" s="926"/>
      <c r="S2981" s="926"/>
      <c r="T2981" s="926"/>
      <c r="U2981" s="926"/>
      <c r="V2981" s="926"/>
      <c r="W2981" s="926"/>
      <c r="X2981" s="926"/>
      <c r="Y2981" s="926"/>
      <c r="Z2981" s="926"/>
      <c r="AA2981" s="926"/>
      <c r="AB2981" s="926"/>
      <c r="AC2981" s="926"/>
      <c r="AD2981" s="926"/>
      <c r="AE2981" s="926"/>
    </row>
    <row r="2982" spans="1:31" ht="15" customHeight="1" x14ac:dyDescent="0.2">
      <c r="A2982" s="943"/>
      <c r="B2982" s="938"/>
      <c r="C2982" s="891"/>
      <c r="D2982" s="891"/>
      <c r="E2982" s="984">
        <f t="shared" si="257"/>
        <v>0</v>
      </c>
      <c r="F2982" s="890">
        <f>IF(A2982=0,0,ROUND(E2982/VLOOKUP(A2982,'Teaching Areas'!$A$18:$B$86,2,FALSE),0))</f>
        <v>0</v>
      </c>
      <c r="G2982" s="891"/>
      <c r="H2982" s="890" t="str">
        <f t="shared" si="258"/>
        <v/>
      </c>
      <c r="I2982" s="983"/>
      <c r="J2982" s="923"/>
      <c r="K2982" s="922"/>
      <c r="L2982" s="922"/>
      <c r="M2982" s="922"/>
      <c r="N2982" s="924"/>
      <c r="O2982" s="1096" t="str">
        <f t="shared" si="259"/>
        <v/>
      </c>
      <c r="P2982" s="926"/>
      <c r="Q2982" s="926"/>
      <c r="R2982" s="926"/>
      <c r="S2982" s="926"/>
      <c r="T2982" s="926"/>
      <c r="U2982" s="926"/>
      <c r="V2982" s="926"/>
      <c r="W2982" s="926"/>
      <c r="X2982" s="926"/>
      <c r="Y2982" s="926"/>
      <c r="Z2982" s="926"/>
      <c r="AA2982" s="926"/>
      <c r="AB2982" s="926"/>
      <c r="AC2982" s="926"/>
      <c r="AD2982" s="926"/>
      <c r="AE2982" s="926"/>
    </row>
    <row r="2983" spans="1:31" ht="15" customHeight="1" x14ac:dyDescent="0.2">
      <c r="A2983" s="943"/>
      <c r="B2983" s="938"/>
      <c r="C2983" s="891"/>
      <c r="D2983" s="891"/>
      <c r="E2983" s="984">
        <f t="shared" si="257"/>
        <v>0</v>
      </c>
      <c r="F2983" s="890">
        <f>IF(A2983=0,0,ROUND(E2983/VLOOKUP(A2983,'Teaching Areas'!$A$18:$B$86,2,FALSE),0))</f>
        <v>0</v>
      </c>
      <c r="G2983" s="891"/>
      <c r="H2983" s="890" t="str">
        <f t="shared" si="258"/>
        <v/>
      </c>
      <c r="I2983" s="983"/>
      <c r="J2983" s="923"/>
      <c r="K2983" s="922"/>
      <c r="L2983" s="922"/>
      <c r="M2983" s="922"/>
      <c r="N2983" s="924"/>
      <c r="O2983" s="1096" t="str">
        <f t="shared" si="259"/>
        <v/>
      </c>
      <c r="P2983" s="926"/>
      <c r="Q2983" s="926"/>
      <c r="R2983" s="926"/>
      <c r="S2983" s="926"/>
      <c r="T2983" s="926"/>
      <c r="U2983" s="926"/>
      <c r="V2983" s="926"/>
      <c r="W2983" s="926"/>
      <c r="X2983" s="926"/>
      <c r="Y2983" s="926"/>
      <c r="Z2983" s="926"/>
      <c r="AA2983" s="926"/>
      <c r="AB2983" s="926"/>
      <c r="AC2983" s="926"/>
      <c r="AD2983" s="926"/>
      <c r="AE2983" s="926"/>
    </row>
    <row r="2984" spans="1:31" ht="15" customHeight="1" x14ac:dyDescent="0.2">
      <c r="A2984" s="943"/>
      <c r="B2984" s="937"/>
      <c r="C2984" s="893"/>
      <c r="D2984" s="893"/>
      <c r="E2984" s="984">
        <f t="shared" si="257"/>
        <v>0</v>
      </c>
      <c r="F2984" s="890">
        <f>IF(A2984=0,0,ROUND(E2984/VLOOKUP(A2984,'Teaching Areas'!$A$18:$B$86,2,FALSE),0))</f>
        <v>0</v>
      </c>
      <c r="G2984" s="891"/>
      <c r="H2984" s="890" t="str">
        <f t="shared" si="258"/>
        <v/>
      </c>
      <c r="I2984" s="983"/>
      <c r="J2984" s="923"/>
      <c r="K2984" s="922"/>
      <c r="L2984" s="922"/>
      <c r="M2984" s="922"/>
      <c r="N2984" s="924"/>
      <c r="O2984" s="1096" t="str">
        <f t="shared" si="259"/>
        <v/>
      </c>
      <c r="P2984" s="926"/>
      <c r="Q2984" s="926"/>
      <c r="R2984" s="926"/>
      <c r="S2984" s="926"/>
      <c r="T2984" s="926"/>
      <c r="U2984" s="926"/>
      <c r="V2984" s="926"/>
      <c r="W2984" s="926"/>
      <c r="X2984" s="926"/>
      <c r="Y2984" s="926"/>
      <c r="Z2984" s="926"/>
      <c r="AA2984" s="926"/>
      <c r="AB2984" s="926"/>
      <c r="AC2984" s="926"/>
      <c r="AD2984" s="926"/>
      <c r="AE2984" s="926"/>
    </row>
    <row r="2985" spans="1:31" ht="15" customHeight="1" x14ac:dyDescent="0.2">
      <c r="A2985" s="943"/>
      <c r="B2985" s="938"/>
      <c r="C2985" s="891"/>
      <c r="D2985" s="891"/>
      <c r="E2985" s="984">
        <f t="shared" si="257"/>
        <v>0</v>
      </c>
      <c r="F2985" s="890">
        <f>IF(A2985=0,0,ROUND(E2985/VLOOKUP(A2985,'Teaching Areas'!$A$18:$B$86,2,FALSE),0))</f>
        <v>0</v>
      </c>
      <c r="G2985" s="891"/>
      <c r="H2985" s="890" t="str">
        <f t="shared" si="258"/>
        <v/>
      </c>
      <c r="I2985" s="983"/>
      <c r="J2985" s="923"/>
      <c r="K2985" s="922"/>
      <c r="L2985" s="922"/>
      <c r="M2985" s="922"/>
      <c r="N2985" s="924"/>
      <c r="O2985" s="1096" t="str">
        <f t="shared" si="259"/>
        <v/>
      </c>
      <c r="P2985" s="926"/>
      <c r="Q2985" s="926"/>
      <c r="R2985" s="926"/>
      <c r="S2985" s="926"/>
      <c r="T2985" s="926"/>
      <c r="U2985" s="926"/>
      <c r="V2985" s="926"/>
      <c r="W2985" s="926"/>
      <c r="X2985" s="926"/>
      <c r="Y2985" s="926"/>
      <c r="Z2985" s="926"/>
      <c r="AA2985" s="926"/>
      <c r="AB2985" s="926"/>
      <c r="AC2985" s="926"/>
      <c r="AD2985" s="926"/>
      <c r="AE2985" s="926"/>
    </row>
    <row r="2986" spans="1:31" ht="15" customHeight="1" x14ac:dyDescent="0.2">
      <c r="A2986" s="943"/>
      <c r="B2986" s="938"/>
      <c r="C2986" s="891"/>
      <c r="D2986" s="891"/>
      <c r="E2986" s="984">
        <f t="shared" si="257"/>
        <v>0</v>
      </c>
      <c r="F2986" s="890">
        <f>IF(A2986=0,0,ROUND(E2986/VLOOKUP(A2986,'Teaching Areas'!$A$18:$B$86,2,FALSE),0))</f>
        <v>0</v>
      </c>
      <c r="G2986" s="891"/>
      <c r="H2986" s="890" t="str">
        <f t="shared" si="258"/>
        <v/>
      </c>
      <c r="I2986" s="983"/>
      <c r="J2986" s="923"/>
      <c r="K2986" s="922"/>
      <c r="L2986" s="922"/>
      <c r="M2986" s="922"/>
      <c r="N2986" s="924"/>
      <c r="O2986" s="1096" t="str">
        <f t="shared" si="259"/>
        <v/>
      </c>
      <c r="P2986" s="926"/>
      <c r="Q2986" s="926"/>
      <c r="R2986" s="926"/>
      <c r="S2986" s="926"/>
      <c r="T2986" s="926"/>
      <c r="U2986" s="926"/>
      <c r="V2986" s="926"/>
      <c r="W2986" s="926"/>
      <c r="X2986" s="926"/>
      <c r="Y2986" s="926"/>
      <c r="Z2986" s="926"/>
      <c r="AA2986" s="926"/>
      <c r="AB2986" s="926"/>
      <c r="AC2986" s="926"/>
      <c r="AD2986" s="926"/>
      <c r="AE2986" s="926"/>
    </row>
    <row r="2987" spans="1:31" ht="15" hidden="1" customHeight="1" thickBot="1" x14ac:dyDescent="0.25">
      <c r="A2987" s="943"/>
      <c r="B2987" s="938"/>
      <c r="C2987" s="891"/>
      <c r="D2987" s="891"/>
      <c r="E2987" s="984">
        <f t="shared" si="257"/>
        <v>0</v>
      </c>
      <c r="F2987" s="890">
        <f>IF(A2987=0,0,ROUND(E2987/VLOOKUP(A2987,'Teaching Areas'!$A$18:$B$86,2,FALSE),0))</f>
        <v>0</v>
      </c>
      <c r="G2987" s="891"/>
      <c r="H2987" s="890" t="str">
        <f t="shared" si="258"/>
        <v/>
      </c>
      <c r="I2987" s="983"/>
      <c r="J2987" s="923"/>
      <c r="K2987" s="922"/>
      <c r="L2987" s="922"/>
      <c r="M2987" s="922"/>
      <c r="N2987" s="924"/>
      <c r="O2987" s="1096" t="str">
        <f t="shared" si="259"/>
        <v/>
      </c>
      <c r="P2987" s="926"/>
      <c r="Q2987" s="926"/>
      <c r="R2987" s="926"/>
      <c r="S2987" s="926"/>
      <c r="T2987" s="926"/>
      <c r="U2987" s="926"/>
      <c r="V2987" s="926"/>
      <c r="W2987" s="926"/>
      <c r="X2987" s="926"/>
      <c r="Y2987" s="926"/>
      <c r="Z2987" s="926"/>
      <c r="AA2987" s="926"/>
      <c r="AB2987" s="926"/>
      <c r="AC2987" s="926"/>
      <c r="AD2987" s="926"/>
      <c r="AE2987" s="926"/>
    </row>
    <row r="2988" spans="1:31" ht="15" hidden="1" customHeight="1" thickBot="1" x14ac:dyDescent="0.25">
      <c r="A2988" s="943"/>
      <c r="B2988" s="938"/>
      <c r="C2988" s="891"/>
      <c r="D2988" s="891"/>
      <c r="E2988" s="984">
        <f t="shared" si="257"/>
        <v>0</v>
      </c>
      <c r="F2988" s="890">
        <f>IF(A2988=0,0,ROUND(E2988/VLOOKUP(A2988,'Teaching Areas'!$A$18:$B$86,2,FALSE),0))</f>
        <v>0</v>
      </c>
      <c r="G2988" s="891"/>
      <c r="H2988" s="890" t="str">
        <f t="shared" si="258"/>
        <v/>
      </c>
      <c r="I2988" s="983"/>
      <c r="J2988" s="923"/>
      <c r="K2988" s="922"/>
      <c r="L2988" s="922"/>
      <c r="M2988" s="922"/>
      <c r="N2988" s="924"/>
      <c r="O2988" s="1096" t="str">
        <f t="shared" si="259"/>
        <v/>
      </c>
      <c r="P2988" s="926"/>
      <c r="Q2988" s="926"/>
      <c r="R2988" s="926"/>
      <c r="S2988" s="926"/>
      <c r="T2988" s="926"/>
      <c r="U2988" s="926"/>
      <c r="V2988" s="926"/>
      <c r="W2988" s="926"/>
      <c r="X2988" s="926"/>
      <c r="Y2988" s="926"/>
      <c r="Z2988" s="926"/>
      <c r="AA2988" s="926"/>
      <c r="AB2988" s="926"/>
      <c r="AC2988" s="926"/>
      <c r="AD2988" s="926"/>
      <c r="AE2988" s="926"/>
    </row>
    <row r="2989" spans="1:31" ht="15" hidden="1" customHeight="1" thickBot="1" x14ac:dyDescent="0.25">
      <c r="A2989" s="943"/>
      <c r="B2989" s="938"/>
      <c r="C2989" s="891"/>
      <c r="D2989" s="891"/>
      <c r="E2989" s="984">
        <f t="shared" si="257"/>
        <v>0</v>
      </c>
      <c r="F2989" s="890">
        <f>IF(A2989=0,0,ROUND(E2989/VLOOKUP(A2989,'Teaching Areas'!$A$18:$B$86,2,FALSE),0))</f>
        <v>0</v>
      </c>
      <c r="G2989" s="891"/>
      <c r="H2989" s="890" t="str">
        <f t="shared" si="258"/>
        <v/>
      </c>
      <c r="I2989" s="983"/>
      <c r="J2989" s="923"/>
      <c r="K2989" s="922"/>
      <c r="L2989" s="922"/>
      <c r="M2989" s="922"/>
      <c r="N2989" s="924"/>
      <c r="O2989" s="1096" t="str">
        <f t="shared" si="259"/>
        <v/>
      </c>
      <c r="P2989" s="926"/>
      <c r="Q2989" s="926"/>
      <c r="R2989" s="926"/>
      <c r="S2989" s="926"/>
      <c r="T2989" s="926"/>
      <c r="U2989" s="926"/>
      <c r="V2989" s="926"/>
      <c r="W2989" s="926"/>
      <c r="X2989" s="926"/>
      <c r="Y2989" s="926"/>
      <c r="Z2989" s="926"/>
      <c r="AA2989" s="926"/>
      <c r="AB2989" s="926"/>
      <c r="AC2989" s="926"/>
      <c r="AD2989" s="926"/>
      <c r="AE2989" s="926"/>
    </row>
    <row r="2990" spans="1:31" ht="15" hidden="1" customHeight="1" thickBot="1" x14ac:dyDescent="0.25">
      <c r="A2990" s="943"/>
      <c r="B2990" s="938"/>
      <c r="C2990" s="891"/>
      <c r="D2990" s="891"/>
      <c r="E2990" s="984">
        <f t="shared" si="257"/>
        <v>0</v>
      </c>
      <c r="F2990" s="890">
        <f>IF(A2990=0,0,ROUND(E2990/VLOOKUP(A2990,'Teaching Areas'!$A$18:$B$86,2,FALSE),0))</f>
        <v>0</v>
      </c>
      <c r="G2990" s="891"/>
      <c r="H2990" s="890" t="str">
        <f t="shared" si="258"/>
        <v/>
      </c>
      <c r="I2990" s="983"/>
      <c r="J2990" s="923"/>
      <c r="K2990" s="922"/>
      <c r="L2990" s="922"/>
      <c r="M2990" s="922"/>
      <c r="N2990" s="924"/>
      <c r="O2990" s="1096" t="str">
        <f t="shared" si="259"/>
        <v/>
      </c>
      <c r="P2990" s="926"/>
      <c r="Q2990" s="926"/>
      <c r="R2990" s="926"/>
      <c r="S2990" s="926"/>
      <c r="T2990" s="926"/>
      <c r="U2990" s="926"/>
      <c r="V2990" s="926"/>
      <c r="W2990" s="926"/>
      <c r="X2990" s="926"/>
      <c r="Y2990" s="926"/>
      <c r="Z2990" s="926"/>
      <c r="AA2990" s="926"/>
      <c r="AB2990" s="926"/>
      <c r="AC2990" s="926"/>
      <c r="AD2990" s="926"/>
      <c r="AE2990" s="926"/>
    </row>
    <row r="2991" spans="1:31" ht="15" hidden="1" customHeight="1" thickBot="1" x14ac:dyDescent="0.25">
      <c r="A2991" s="943"/>
      <c r="B2991" s="938"/>
      <c r="C2991" s="891"/>
      <c r="D2991" s="891"/>
      <c r="E2991" s="984">
        <f t="shared" si="257"/>
        <v>0</v>
      </c>
      <c r="F2991" s="890">
        <f>IF(A2991=0,0,ROUND(E2991/VLOOKUP(A2991,'Teaching Areas'!$A$18:$B$86,2,FALSE),0))</f>
        <v>0</v>
      </c>
      <c r="G2991" s="891"/>
      <c r="H2991" s="890" t="str">
        <f t="shared" si="258"/>
        <v/>
      </c>
      <c r="I2991" s="983"/>
      <c r="J2991" s="923"/>
      <c r="K2991" s="922"/>
      <c r="L2991" s="922"/>
      <c r="M2991" s="922"/>
      <c r="N2991" s="924"/>
      <c r="O2991" s="1096" t="str">
        <f t="shared" si="259"/>
        <v/>
      </c>
      <c r="P2991" s="926"/>
      <c r="Q2991" s="926"/>
      <c r="R2991" s="926"/>
      <c r="S2991" s="926"/>
      <c r="T2991" s="926"/>
      <c r="U2991" s="926"/>
      <c r="V2991" s="926"/>
      <c r="W2991" s="926"/>
      <c r="X2991" s="926"/>
      <c r="Y2991" s="926"/>
      <c r="Z2991" s="926"/>
      <c r="AA2991" s="926"/>
      <c r="AB2991" s="926"/>
      <c r="AC2991" s="926"/>
      <c r="AD2991" s="926"/>
      <c r="AE2991" s="926"/>
    </row>
    <row r="2992" spans="1:31" ht="15" hidden="1" customHeight="1" thickBot="1" x14ac:dyDescent="0.25">
      <c r="A2992" s="943"/>
      <c r="B2992" s="938"/>
      <c r="C2992" s="891"/>
      <c r="D2992" s="891"/>
      <c r="E2992" s="984">
        <f t="shared" si="257"/>
        <v>0</v>
      </c>
      <c r="F2992" s="890">
        <f>IF(A2992=0,0,ROUND(E2992/VLOOKUP(A2992,'Teaching Areas'!$A$18:$B$86,2,FALSE),0))</f>
        <v>0</v>
      </c>
      <c r="G2992" s="891"/>
      <c r="H2992" s="890" t="str">
        <f t="shared" si="258"/>
        <v/>
      </c>
      <c r="I2992" s="983"/>
      <c r="J2992" s="923"/>
      <c r="K2992" s="922"/>
      <c r="L2992" s="922"/>
      <c r="M2992" s="922"/>
      <c r="N2992" s="924"/>
      <c r="O2992" s="1096" t="str">
        <f t="shared" si="259"/>
        <v/>
      </c>
      <c r="P2992" s="926"/>
      <c r="Q2992" s="926"/>
      <c r="R2992" s="926"/>
      <c r="S2992" s="926"/>
      <c r="T2992" s="926"/>
      <c r="U2992" s="926"/>
      <c r="V2992" s="926"/>
      <c r="W2992" s="926"/>
      <c r="X2992" s="926"/>
      <c r="Y2992" s="926"/>
      <c r="Z2992" s="926"/>
      <c r="AA2992" s="926"/>
      <c r="AB2992" s="926"/>
      <c r="AC2992" s="926"/>
      <c r="AD2992" s="926"/>
      <c r="AE2992" s="926"/>
    </row>
    <row r="2993" spans="1:31" ht="15" hidden="1" customHeight="1" thickBot="1" x14ac:dyDescent="0.25">
      <c r="A2993" s="943"/>
      <c r="B2993" s="938"/>
      <c r="C2993" s="891"/>
      <c r="D2993" s="891"/>
      <c r="E2993" s="984">
        <f t="shared" si="257"/>
        <v>0</v>
      </c>
      <c r="F2993" s="890">
        <f>IF(A2993=0,0,ROUND(E2993/VLOOKUP(A2993,'Teaching Areas'!$A$18:$B$86,2,FALSE),0))</f>
        <v>0</v>
      </c>
      <c r="G2993" s="891"/>
      <c r="H2993" s="890" t="str">
        <f t="shared" si="258"/>
        <v/>
      </c>
      <c r="I2993" s="983"/>
      <c r="J2993" s="923"/>
      <c r="K2993" s="922"/>
      <c r="L2993" s="922"/>
      <c r="M2993" s="922"/>
      <c r="N2993" s="924"/>
      <c r="O2993" s="1096" t="str">
        <f t="shared" si="259"/>
        <v/>
      </c>
      <c r="P2993" s="926"/>
      <c r="Q2993" s="926"/>
      <c r="R2993" s="926"/>
      <c r="S2993" s="926"/>
      <c r="T2993" s="926"/>
      <c r="U2993" s="926"/>
      <c r="V2993" s="926"/>
      <c r="W2993" s="926"/>
      <c r="X2993" s="926"/>
      <c r="Y2993" s="926"/>
      <c r="Z2993" s="926"/>
      <c r="AA2993" s="926"/>
      <c r="AB2993" s="926"/>
      <c r="AC2993" s="926"/>
      <c r="AD2993" s="926"/>
      <c r="AE2993" s="926"/>
    </row>
    <row r="2994" spans="1:31" ht="15" hidden="1" customHeight="1" thickBot="1" x14ac:dyDescent="0.25">
      <c r="A2994" s="943"/>
      <c r="B2994" s="938"/>
      <c r="C2994" s="891"/>
      <c r="D2994" s="891"/>
      <c r="E2994" s="984">
        <f t="shared" si="257"/>
        <v>0</v>
      </c>
      <c r="F2994" s="890">
        <f>IF(A2994=0,0,ROUND(E2994/VLOOKUP(A2994,'Teaching Areas'!$A$18:$B$86,2,FALSE),0))</f>
        <v>0</v>
      </c>
      <c r="G2994" s="891"/>
      <c r="H2994" s="890" t="str">
        <f t="shared" si="258"/>
        <v/>
      </c>
      <c r="I2994" s="983"/>
      <c r="J2994" s="923"/>
      <c r="K2994" s="922"/>
      <c r="L2994" s="922"/>
      <c r="M2994" s="922"/>
      <c r="N2994" s="924"/>
      <c r="O2994" s="1096" t="str">
        <f t="shared" si="259"/>
        <v/>
      </c>
      <c r="P2994" s="926"/>
      <c r="Q2994" s="926"/>
      <c r="R2994" s="926"/>
      <c r="S2994" s="926"/>
      <c r="T2994" s="926"/>
      <c r="U2994" s="926"/>
      <c r="V2994" s="926"/>
      <c r="W2994" s="926"/>
      <c r="X2994" s="926"/>
      <c r="Y2994" s="926"/>
      <c r="Z2994" s="926"/>
      <c r="AA2994" s="926"/>
      <c r="AB2994" s="926"/>
      <c r="AC2994" s="926"/>
      <c r="AD2994" s="926"/>
      <c r="AE2994" s="926"/>
    </row>
    <row r="2995" spans="1:31" ht="15" hidden="1" customHeight="1" thickBot="1" x14ac:dyDescent="0.25">
      <c r="A2995" s="943"/>
      <c r="B2995" s="938"/>
      <c r="C2995" s="891"/>
      <c r="D2995" s="891"/>
      <c r="E2995" s="984">
        <f t="shared" si="257"/>
        <v>0</v>
      </c>
      <c r="F2995" s="890">
        <f>IF(A2995=0,0,ROUND(E2995/VLOOKUP(A2995,'Teaching Areas'!$A$18:$B$86,2,FALSE),0))</f>
        <v>0</v>
      </c>
      <c r="G2995" s="891"/>
      <c r="H2995" s="890" t="str">
        <f t="shared" si="258"/>
        <v/>
      </c>
      <c r="I2995" s="983"/>
      <c r="J2995" s="923"/>
      <c r="K2995" s="922"/>
      <c r="L2995" s="922"/>
      <c r="M2995" s="922"/>
      <c r="N2995" s="924"/>
      <c r="O2995" s="1096" t="str">
        <f t="shared" si="259"/>
        <v/>
      </c>
      <c r="P2995" s="926"/>
      <c r="Q2995" s="926"/>
      <c r="R2995" s="926"/>
      <c r="S2995" s="926"/>
      <c r="T2995" s="926"/>
      <c r="U2995" s="926"/>
      <c r="V2995" s="926"/>
      <c r="W2995" s="926"/>
      <c r="X2995" s="926"/>
      <c r="Y2995" s="926"/>
      <c r="Z2995" s="926"/>
      <c r="AA2995" s="926"/>
      <c r="AB2995" s="926"/>
      <c r="AC2995" s="926"/>
      <c r="AD2995" s="926"/>
      <c r="AE2995" s="926"/>
    </row>
    <row r="2996" spans="1:31" ht="15" hidden="1" customHeight="1" thickBot="1" x14ac:dyDescent="0.25">
      <c r="A2996" s="943"/>
      <c r="B2996" s="938"/>
      <c r="C2996" s="891"/>
      <c r="D2996" s="891"/>
      <c r="E2996" s="984">
        <f t="shared" si="257"/>
        <v>0</v>
      </c>
      <c r="F2996" s="890">
        <f>IF(A2996=0,0,ROUND(E2996/VLOOKUP(A2996,'Teaching Areas'!$A$18:$B$86,2,FALSE),0))</f>
        <v>0</v>
      </c>
      <c r="G2996" s="891"/>
      <c r="H2996" s="890" t="str">
        <f t="shared" si="258"/>
        <v/>
      </c>
      <c r="I2996" s="983"/>
      <c r="J2996" s="923"/>
      <c r="K2996" s="922"/>
      <c r="L2996" s="922"/>
      <c r="M2996" s="922"/>
      <c r="N2996" s="924"/>
      <c r="O2996" s="1096" t="str">
        <f t="shared" si="259"/>
        <v/>
      </c>
      <c r="P2996" s="926"/>
      <c r="Q2996" s="926"/>
      <c r="R2996" s="926"/>
      <c r="S2996" s="926"/>
      <c r="T2996" s="926"/>
      <c r="U2996" s="926"/>
      <c r="V2996" s="926"/>
      <c r="W2996" s="926"/>
      <c r="X2996" s="926"/>
      <c r="Y2996" s="926"/>
      <c r="Z2996" s="926"/>
      <c r="AA2996" s="926"/>
      <c r="AB2996" s="926"/>
      <c r="AC2996" s="926"/>
      <c r="AD2996" s="926"/>
      <c r="AE2996" s="926"/>
    </row>
    <row r="2997" spans="1:31" ht="15" hidden="1" customHeight="1" thickBot="1" x14ac:dyDescent="0.25">
      <c r="A2997" s="943"/>
      <c r="B2997" s="938"/>
      <c r="C2997" s="891"/>
      <c r="D2997" s="891"/>
      <c r="E2997" s="984">
        <f t="shared" si="257"/>
        <v>0</v>
      </c>
      <c r="F2997" s="890">
        <f>IF(A2997=0,0,ROUND(E2997/VLOOKUP(A2997,'Teaching Areas'!$A$18:$B$86,2,FALSE),0))</f>
        <v>0</v>
      </c>
      <c r="G2997" s="891"/>
      <c r="H2997" s="890" t="str">
        <f t="shared" si="258"/>
        <v/>
      </c>
      <c r="I2997" s="983"/>
      <c r="J2997" s="923"/>
      <c r="K2997" s="922"/>
      <c r="L2997" s="922"/>
      <c r="M2997" s="922"/>
      <c r="N2997" s="924"/>
      <c r="O2997" s="1096" t="str">
        <f t="shared" si="259"/>
        <v/>
      </c>
      <c r="P2997" s="926"/>
      <c r="Q2997" s="926"/>
      <c r="R2997" s="926"/>
      <c r="S2997" s="926"/>
      <c r="T2997" s="926"/>
      <c r="U2997" s="926"/>
      <c r="V2997" s="926"/>
      <c r="W2997" s="926"/>
      <c r="X2997" s="926"/>
      <c r="Y2997" s="926"/>
      <c r="Z2997" s="926"/>
      <c r="AA2997" s="926"/>
      <c r="AB2997" s="926"/>
      <c r="AC2997" s="926"/>
      <c r="AD2997" s="926"/>
      <c r="AE2997" s="926"/>
    </row>
    <row r="2998" spans="1:31" ht="15" hidden="1" customHeight="1" thickBot="1" x14ac:dyDescent="0.25">
      <c r="A2998" s="943"/>
      <c r="B2998" s="938"/>
      <c r="C2998" s="891"/>
      <c r="D2998" s="891"/>
      <c r="E2998" s="984">
        <f t="shared" si="257"/>
        <v>0</v>
      </c>
      <c r="F2998" s="890">
        <f>IF(A2998=0,0,ROUND(E2998/VLOOKUP(A2998,'Teaching Areas'!$A$18:$B$86,2,FALSE),0))</f>
        <v>0</v>
      </c>
      <c r="G2998" s="891"/>
      <c r="H2998" s="890" t="str">
        <f t="shared" si="258"/>
        <v/>
      </c>
      <c r="I2998" s="983"/>
      <c r="J2998" s="923"/>
      <c r="K2998" s="922"/>
      <c r="L2998" s="922"/>
      <c r="M2998" s="922"/>
      <c r="N2998" s="924"/>
      <c r="O2998" s="1096" t="str">
        <f t="shared" si="259"/>
        <v/>
      </c>
      <c r="P2998" s="926"/>
      <c r="Q2998" s="926"/>
      <c r="R2998" s="926"/>
      <c r="S2998" s="926"/>
      <c r="T2998" s="926"/>
      <c r="U2998" s="926"/>
      <c r="V2998" s="926"/>
      <c r="W2998" s="926"/>
      <c r="X2998" s="926"/>
      <c r="Y2998" s="926"/>
      <c r="Z2998" s="926"/>
      <c r="AA2998" s="926"/>
      <c r="AB2998" s="926"/>
      <c r="AC2998" s="926"/>
      <c r="AD2998" s="926"/>
      <c r="AE2998" s="926"/>
    </row>
    <row r="2999" spans="1:31" ht="15" hidden="1" customHeight="1" thickBot="1" x14ac:dyDescent="0.25">
      <c r="A2999" s="943"/>
      <c r="B2999" s="938"/>
      <c r="C2999" s="891"/>
      <c r="D2999" s="891"/>
      <c r="E2999" s="984">
        <f t="shared" si="257"/>
        <v>0</v>
      </c>
      <c r="F2999" s="890">
        <f>IF(A2999=0,0,ROUND(E2999/VLOOKUP(A2999,'Teaching Areas'!$A$18:$B$86,2,FALSE),0))</f>
        <v>0</v>
      </c>
      <c r="G2999" s="891"/>
      <c r="H2999" s="890" t="str">
        <f t="shared" si="258"/>
        <v/>
      </c>
      <c r="I2999" s="983"/>
      <c r="J2999" s="923"/>
      <c r="K2999" s="922"/>
      <c r="L2999" s="922"/>
      <c r="M2999" s="922"/>
      <c r="N2999" s="924"/>
      <c r="O2999" s="1096" t="str">
        <f t="shared" si="259"/>
        <v/>
      </c>
      <c r="P2999" s="926"/>
      <c r="Q2999" s="926"/>
      <c r="R2999" s="926"/>
      <c r="S2999" s="926"/>
      <c r="T2999" s="926"/>
      <c r="U2999" s="926"/>
      <c r="V2999" s="926"/>
      <c r="W2999" s="926"/>
      <c r="X2999" s="926"/>
      <c r="Y2999" s="926"/>
      <c r="Z2999" s="926"/>
      <c r="AA2999" s="926"/>
      <c r="AB2999" s="926"/>
      <c r="AC2999" s="926"/>
      <c r="AD2999" s="926"/>
      <c r="AE2999" s="926"/>
    </row>
    <row r="3000" spans="1:31" ht="15" hidden="1" customHeight="1" thickBot="1" x14ac:dyDescent="0.25">
      <c r="A3000" s="943"/>
      <c r="B3000" s="939"/>
      <c r="C3000" s="891"/>
      <c r="D3000" s="891"/>
      <c r="E3000" s="984">
        <f t="shared" si="257"/>
        <v>0</v>
      </c>
      <c r="F3000" s="890">
        <f>IF(A3000=0,0,ROUND(E3000/VLOOKUP(A3000,'Teaching Areas'!$A$18:$B$86,2,FALSE),0))</f>
        <v>0</v>
      </c>
      <c r="G3000" s="892"/>
      <c r="H3000" s="890" t="str">
        <f t="shared" si="258"/>
        <v/>
      </c>
      <c r="I3000" s="985"/>
      <c r="J3000" s="923"/>
      <c r="K3000" s="922"/>
      <c r="L3000" s="922"/>
      <c r="M3000" s="922"/>
      <c r="N3000" s="924"/>
      <c r="O3000" s="1096" t="str">
        <f t="shared" si="259"/>
        <v/>
      </c>
      <c r="P3000" s="926"/>
      <c r="Q3000" s="926"/>
      <c r="R3000" s="926"/>
      <c r="S3000" s="926"/>
      <c r="T3000" s="926"/>
      <c r="U3000" s="926"/>
      <c r="V3000" s="926"/>
      <c r="W3000" s="926"/>
      <c r="X3000" s="926"/>
      <c r="Y3000" s="926"/>
      <c r="Z3000" s="926"/>
      <c r="AA3000" s="926"/>
      <c r="AB3000" s="926"/>
      <c r="AC3000" s="926"/>
      <c r="AD3000" s="926"/>
      <c r="AE3000" s="926"/>
    </row>
    <row r="3001" spans="1:31" ht="15" hidden="1" customHeight="1" thickBot="1" x14ac:dyDescent="0.25">
      <c r="A3001" s="943"/>
      <c r="B3001" s="939"/>
      <c r="C3001" s="891"/>
      <c r="D3001" s="891"/>
      <c r="E3001" s="984">
        <f t="shared" si="257"/>
        <v>0</v>
      </c>
      <c r="F3001" s="890">
        <f>IF(A3001=0,0,ROUND(E3001/VLOOKUP(A3001,'Teaching Areas'!$A$18:$B$86,2,FALSE),0))</f>
        <v>0</v>
      </c>
      <c r="G3001" s="892"/>
      <c r="H3001" s="890" t="str">
        <f t="shared" si="258"/>
        <v/>
      </c>
      <c r="I3001" s="985"/>
      <c r="J3001" s="923"/>
      <c r="K3001" s="922"/>
      <c r="L3001" s="922"/>
      <c r="M3001" s="922"/>
      <c r="N3001" s="924"/>
      <c r="O3001" s="1096" t="str">
        <f t="shared" si="259"/>
        <v/>
      </c>
      <c r="P3001" s="926"/>
      <c r="Q3001" s="926"/>
      <c r="R3001" s="926"/>
      <c r="S3001" s="926"/>
      <c r="T3001" s="926"/>
      <c r="U3001" s="926"/>
      <c r="V3001" s="926"/>
      <c r="W3001" s="926"/>
      <c r="X3001" s="926"/>
      <c r="Y3001" s="926"/>
      <c r="Z3001" s="926"/>
      <c r="AA3001" s="926"/>
      <c r="AB3001" s="926"/>
      <c r="AC3001" s="926"/>
      <c r="AD3001" s="926"/>
      <c r="AE3001" s="926"/>
    </row>
    <row r="3002" spans="1:31" ht="15" hidden="1" customHeight="1" thickBot="1" x14ac:dyDescent="0.25">
      <c r="A3002" s="943"/>
      <c r="B3002" s="938"/>
      <c r="C3002" s="891"/>
      <c r="D3002" s="891"/>
      <c r="E3002" s="984">
        <f t="shared" si="257"/>
        <v>0</v>
      </c>
      <c r="F3002" s="890">
        <f>IF(A3002=0,0,ROUND(E3002/VLOOKUP(A3002,'Teaching Areas'!$A$18:$B$86,2,FALSE),0))</f>
        <v>0</v>
      </c>
      <c r="G3002" s="891"/>
      <c r="H3002" s="890" t="str">
        <f t="shared" si="258"/>
        <v/>
      </c>
      <c r="I3002" s="983"/>
      <c r="J3002" s="923"/>
      <c r="K3002" s="922"/>
      <c r="L3002" s="922"/>
      <c r="M3002" s="922"/>
      <c r="N3002" s="924"/>
      <c r="O3002" s="1096" t="str">
        <f t="shared" si="259"/>
        <v/>
      </c>
      <c r="P3002" s="926"/>
      <c r="Q3002" s="926"/>
      <c r="R3002" s="926"/>
      <c r="S3002" s="926"/>
      <c r="T3002" s="926"/>
      <c r="U3002" s="926"/>
      <c r="V3002" s="926"/>
      <c r="W3002" s="926"/>
      <c r="X3002" s="926"/>
      <c r="Y3002" s="926"/>
      <c r="Z3002" s="926"/>
      <c r="AA3002" s="926"/>
      <c r="AB3002" s="926"/>
      <c r="AC3002" s="926"/>
      <c r="AD3002" s="926"/>
      <c r="AE3002" s="926"/>
    </row>
    <row r="3003" spans="1:31" ht="15" hidden="1" customHeight="1" thickBot="1" x14ac:dyDescent="0.25">
      <c r="A3003" s="943"/>
      <c r="B3003" s="938"/>
      <c r="C3003" s="891"/>
      <c r="D3003" s="891"/>
      <c r="E3003" s="984">
        <f t="shared" si="257"/>
        <v>0</v>
      </c>
      <c r="F3003" s="890">
        <f>IF(A3003=0,0,ROUND(E3003/VLOOKUP(A3003,'Teaching Areas'!$A$18:$B$86,2,FALSE),0))</f>
        <v>0</v>
      </c>
      <c r="G3003" s="891"/>
      <c r="H3003" s="890" t="str">
        <f t="shared" si="258"/>
        <v/>
      </c>
      <c r="I3003" s="983"/>
      <c r="J3003" s="923"/>
      <c r="K3003" s="922"/>
      <c r="L3003" s="922"/>
      <c r="M3003" s="922"/>
      <c r="N3003" s="924"/>
      <c r="O3003" s="1096" t="str">
        <f t="shared" ref="O3003:O3037" si="260">IF(A3003=0,"",LEFT(A3003,FIND(" ",A3003)-1))</f>
        <v/>
      </c>
      <c r="P3003" s="926"/>
      <c r="Q3003" s="926"/>
      <c r="R3003" s="926"/>
      <c r="S3003" s="926"/>
      <c r="T3003" s="926"/>
      <c r="U3003" s="926"/>
      <c r="V3003" s="926"/>
      <c r="W3003" s="926"/>
      <c r="X3003" s="926"/>
      <c r="Y3003" s="926"/>
      <c r="Z3003" s="926"/>
      <c r="AA3003" s="926"/>
      <c r="AB3003" s="926"/>
      <c r="AC3003" s="926"/>
      <c r="AD3003" s="926"/>
      <c r="AE3003" s="926"/>
    </row>
    <row r="3004" spans="1:31" ht="15" hidden="1" customHeight="1" thickBot="1" x14ac:dyDescent="0.25">
      <c r="A3004" s="943"/>
      <c r="B3004" s="937"/>
      <c r="C3004" s="893"/>
      <c r="D3004" s="893"/>
      <c r="E3004" s="984">
        <f t="shared" si="257"/>
        <v>0</v>
      </c>
      <c r="F3004" s="890">
        <f>IF(A3004=0,0,ROUND(E3004/VLOOKUP(A3004,'Teaching Areas'!$A$18:$B$86,2,FALSE),0))</f>
        <v>0</v>
      </c>
      <c r="G3004" s="891"/>
      <c r="H3004" s="890" t="str">
        <f t="shared" si="258"/>
        <v/>
      </c>
      <c r="I3004" s="983"/>
      <c r="J3004" s="923"/>
      <c r="K3004" s="922"/>
      <c r="L3004" s="922"/>
      <c r="M3004" s="922"/>
      <c r="N3004" s="924"/>
      <c r="O3004" s="1096" t="str">
        <f t="shared" si="260"/>
        <v/>
      </c>
      <c r="P3004" s="926"/>
      <c r="Q3004" s="926"/>
      <c r="R3004" s="926"/>
      <c r="S3004" s="926"/>
      <c r="T3004" s="926"/>
      <c r="U3004" s="926"/>
      <c r="V3004" s="926"/>
      <c r="W3004" s="926"/>
      <c r="X3004" s="926"/>
      <c r="Y3004" s="926"/>
      <c r="Z3004" s="926"/>
      <c r="AA3004" s="926"/>
      <c r="AB3004" s="926"/>
      <c r="AC3004" s="926"/>
      <c r="AD3004" s="926"/>
      <c r="AE3004" s="926"/>
    </row>
    <row r="3005" spans="1:31" ht="15" hidden="1" customHeight="1" thickBot="1" x14ac:dyDescent="0.25">
      <c r="A3005" s="943"/>
      <c r="B3005" s="938"/>
      <c r="C3005" s="891"/>
      <c r="D3005" s="891"/>
      <c r="E3005" s="984">
        <f t="shared" si="257"/>
        <v>0</v>
      </c>
      <c r="F3005" s="890">
        <f>IF(A3005=0,0,ROUND(E3005/VLOOKUP(A3005,'Teaching Areas'!$A$18:$B$86,2,FALSE),0))</f>
        <v>0</v>
      </c>
      <c r="G3005" s="891"/>
      <c r="H3005" s="890" t="str">
        <f t="shared" si="258"/>
        <v/>
      </c>
      <c r="I3005" s="983"/>
      <c r="J3005" s="923"/>
      <c r="K3005" s="922"/>
      <c r="L3005" s="922"/>
      <c r="M3005" s="922"/>
      <c r="N3005" s="924"/>
      <c r="O3005" s="1096" t="str">
        <f t="shared" si="260"/>
        <v/>
      </c>
      <c r="P3005" s="926"/>
      <c r="Q3005" s="926"/>
      <c r="R3005" s="926"/>
      <c r="S3005" s="926"/>
      <c r="T3005" s="926"/>
      <c r="U3005" s="926"/>
      <c r="V3005" s="926"/>
      <c r="W3005" s="926"/>
      <c r="X3005" s="926"/>
      <c r="Y3005" s="926"/>
      <c r="Z3005" s="926"/>
      <c r="AA3005" s="926"/>
      <c r="AB3005" s="926"/>
      <c r="AC3005" s="926"/>
      <c r="AD3005" s="926"/>
      <c r="AE3005" s="926"/>
    </row>
    <row r="3006" spans="1:31" ht="15" hidden="1" customHeight="1" thickBot="1" x14ac:dyDescent="0.25">
      <c r="A3006" s="943"/>
      <c r="B3006" s="938"/>
      <c r="C3006" s="891"/>
      <c r="D3006" s="891"/>
      <c r="E3006" s="984">
        <f t="shared" si="257"/>
        <v>0</v>
      </c>
      <c r="F3006" s="890">
        <f>IF(A3006=0,0,ROUND(E3006/VLOOKUP(A3006,'Teaching Areas'!$A$18:$B$86,2,FALSE),0))</f>
        <v>0</v>
      </c>
      <c r="G3006" s="891"/>
      <c r="H3006" s="890" t="str">
        <f t="shared" si="258"/>
        <v/>
      </c>
      <c r="I3006" s="983"/>
      <c r="J3006" s="923"/>
      <c r="K3006" s="922"/>
      <c r="L3006" s="922"/>
      <c r="M3006" s="922"/>
      <c r="N3006" s="924"/>
      <c r="O3006" s="1096" t="str">
        <f t="shared" si="260"/>
        <v/>
      </c>
      <c r="P3006" s="926"/>
      <c r="Q3006" s="926"/>
      <c r="R3006" s="926"/>
      <c r="S3006" s="926"/>
      <c r="T3006" s="926"/>
      <c r="U3006" s="926"/>
      <c r="V3006" s="926"/>
      <c r="W3006" s="926"/>
      <c r="X3006" s="926"/>
      <c r="Y3006" s="926"/>
      <c r="Z3006" s="926"/>
      <c r="AA3006" s="926"/>
      <c r="AB3006" s="926"/>
      <c r="AC3006" s="926"/>
      <c r="AD3006" s="926"/>
      <c r="AE3006" s="926"/>
    </row>
    <row r="3007" spans="1:31" ht="15" hidden="1" customHeight="1" thickBot="1" x14ac:dyDescent="0.25">
      <c r="A3007" s="943"/>
      <c r="B3007" s="938"/>
      <c r="C3007" s="891"/>
      <c r="D3007" s="891"/>
      <c r="E3007" s="984">
        <f t="shared" si="257"/>
        <v>0</v>
      </c>
      <c r="F3007" s="890">
        <f>IF(A3007=0,0,ROUND(E3007/VLOOKUP(A3007,'Teaching Areas'!$A$18:$B$86,2,FALSE),0))</f>
        <v>0</v>
      </c>
      <c r="G3007" s="891"/>
      <c r="H3007" s="890" t="str">
        <f t="shared" si="258"/>
        <v/>
      </c>
      <c r="I3007" s="983"/>
      <c r="J3007" s="923"/>
      <c r="K3007" s="922"/>
      <c r="L3007" s="922"/>
      <c r="M3007" s="922"/>
      <c r="N3007" s="924"/>
      <c r="O3007" s="1096" t="str">
        <f t="shared" si="260"/>
        <v/>
      </c>
      <c r="P3007" s="926"/>
      <c r="Q3007" s="926"/>
      <c r="R3007" s="926"/>
      <c r="S3007" s="926"/>
      <c r="T3007" s="926"/>
      <c r="U3007" s="926"/>
      <c r="V3007" s="926"/>
      <c r="W3007" s="926"/>
      <c r="X3007" s="926"/>
      <c r="Y3007" s="926"/>
      <c r="Z3007" s="926"/>
      <c r="AA3007" s="926"/>
      <c r="AB3007" s="926"/>
      <c r="AC3007" s="926"/>
      <c r="AD3007" s="926"/>
      <c r="AE3007" s="926"/>
    </row>
    <row r="3008" spans="1:31" ht="15" hidden="1" customHeight="1" thickBot="1" x14ac:dyDescent="0.25">
      <c r="A3008" s="943"/>
      <c r="B3008" s="938"/>
      <c r="C3008" s="891"/>
      <c r="D3008" s="891"/>
      <c r="E3008" s="984">
        <f t="shared" si="257"/>
        <v>0</v>
      </c>
      <c r="F3008" s="890">
        <f>IF(A3008=0,0,ROUND(E3008/VLOOKUP(A3008,'Teaching Areas'!$A$18:$B$86,2,FALSE),0))</f>
        <v>0</v>
      </c>
      <c r="G3008" s="891"/>
      <c r="H3008" s="890" t="str">
        <f t="shared" si="258"/>
        <v/>
      </c>
      <c r="I3008" s="983"/>
      <c r="J3008" s="923"/>
      <c r="K3008" s="922"/>
      <c r="L3008" s="922"/>
      <c r="M3008" s="922"/>
      <c r="N3008" s="924"/>
      <c r="O3008" s="1096" t="str">
        <f t="shared" si="260"/>
        <v/>
      </c>
      <c r="P3008" s="926"/>
      <c r="Q3008" s="926"/>
      <c r="R3008" s="926"/>
      <c r="S3008" s="926"/>
      <c r="T3008" s="926"/>
      <c r="U3008" s="926"/>
      <c r="V3008" s="926"/>
      <c r="W3008" s="926"/>
      <c r="X3008" s="926"/>
      <c r="Y3008" s="926"/>
      <c r="Z3008" s="926"/>
      <c r="AA3008" s="926"/>
      <c r="AB3008" s="926"/>
      <c r="AC3008" s="926"/>
      <c r="AD3008" s="926"/>
      <c r="AE3008" s="926"/>
    </row>
    <row r="3009" spans="1:31" ht="15" hidden="1" customHeight="1" thickBot="1" x14ac:dyDescent="0.25">
      <c r="A3009" s="943"/>
      <c r="B3009" s="938"/>
      <c r="C3009" s="891"/>
      <c r="D3009" s="891"/>
      <c r="E3009" s="984">
        <f t="shared" si="257"/>
        <v>0</v>
      </c>
      <c r="F3009" s="890">
        <f>IF(A3009=0,0,ROUND(E3009/VLOOKUP(A3009,'Teaching Areas'!$A$18:$B$86,2,FALSE),0))</f>
        <v>0</v>
      </c>
      <c r="G3009" s="891"/>
      <c r="H3009" s="890" t="str">
        <f t="shared" si="258"/>
        <v/>
      </c>
      <c r="I3009" s="983"/>
      <c r="J3009" s="923"/>
      <c r="K3009" s="922"/>
      <c r="L3009" s="922"/>
      <c r="M3009" s="922"/>
      <c r="N3009" s="924"/>
      <c r="O3009" s="1096" t="str">
        <f t="shared" si="260"/>
        <v/>
      </c>
      <c r="P3009" s="926"/>
      <c r="Q3009" s="926"/>
      <c r="R3009" s="926"/>
      <c r="S3009" s="926"/>
      <c r="T3009" s="926"/>
      <c r="U3009" s="926"/>
      <c r="V3009" s="926"/>
      <c r="W3009" s="926"/>
      <c r="X3009" s="926"/>
      <c r="Y3009" s="926"/>
      <c r="Z3009" s="926"/>
      <c r="AA3009" s="926"/>
      <c r="AB3009" s="926"/>
      <c r="AC3009" s="926"/>
      <c r="AD3009" s="926"/>
      <c r="AE3009" s="926"/>
    </row>
    <row r="3010" spans="1:31" ht="15" hidden="1" customHeight="1" thickBot="1" x14ac:dyDescent="0.25">
      <c r="A3010" s="943"/>
      <c r="B3010" s="938"/>
      <c r="C3010" s="891"/>
      <c r="D3010" s="891"/>
      <c r="E3010" s="984">
        <f t="shared" si="257"/>
        <v>0</v>
      </c>
      <c r="F3010" s="890">
        <f>IF(A3010=0,0,ROUND(E3010/VLOOKUP(A3010,'Teaching Areas'!$A$18:$B$86,2,FALSE),0))</f>
        <v>0</v>
      </c>
      <c r="G3010" s="891"/>
      <c r="H3010" s="890" t="str">
        <f t="shared" si="258"/>
        <v/>
      </c>
      <c r="I3010" s="983"/>
      <c r="J3010" s="923"/>
      <c r="K3010" s="922"/>
      <c r="L3010" s="922"/>
      <c r="M3010" s="922"/>
      <c r="N3010" s="924"/>
      <c r="O3010" s="1096" t="str">
        <f t="shared" si="260"/>
        <v/>
      </c>
      <c r="P3010" s="926"/>
      <c r="Q3010" s="926"/>
      <c r="R3010" s="926"/>
      <c r="S3010" s="926"/>
      <c r="T3010" s="926"/>
      <c r="U3010" s="926"/>
      <c r="V3010" s="926"/>
      <c r="W3010" s="926"/>
      <c r="X3010" s="926"/>
      <c r="Y3010" s="926"/>
      <c r="Z3010" s="926"/>
      <c r="AA3010" s="926"/>
      <c r="AB3010" s="926"/>
      <c r="AC3010" s="926"/>
      <c r="AD3010" s="926"/>
      <c r="AE3010" s="926"/>
    </row>
    <row r="3011" spans="1:31" ht="15" hidden="1" customHeight="1" thickBot="1" x14ac:dyDescent="0.25">
      <c r="A3011" s="943"/>
      <c r="B3011" s="938"/>
      <c r="C3011" s="891"/>
      <c r="D3011" s="891"/>
      <c r="E3011" s="984">
        <f t="shared" si="257"/>
        <v>0</v>
      </c>
      <c r="F3011" s="890">
        <f>IF(A3011=0,0,ROUND(E3011/VLOOKUP(A3011,'Teaching Areas'!$A$18:$B$86,2,FALSE),0))</f>
        <v>0</v>
      </c>
      <c r="G3011" s="891"/>
      <c r="H3011" s="890" t="str">
        <f t="shared" si="258"/>
        <v/>
      </c>
      <c r="I3011" s="983"/>
      <c r="J3011" s="923"/>
      <c r="K3011" s="922"/>
      <c r="L3011" s="922"/>
      <c r="M3011" s="922"/>
      <c r="N3011" s="924"/>
      <c r="O3011" s="1096" t="str">
        <f t="shared" si="260"/>
        <v/>
      </c>
      <c r="P3011" s="926"/>
      <c r="Q3011" s="926"/>
      <c r="R3011" s="926"/>
      <c r="S3011" s="926"/>
      <c r="T3011" s="926"/>
      <c r="U3011" s="926"/>
      <c r="V3011" s="926"/>
      <c r="W3011" s="926"/>
      <c r="X3011" s="926"/>
      <c r="Y3011" s="926"/>
      <c r="Z3011" s="926"/>
      <c r="AA3011" s="926"/>
      <c r="AB3011" s="926"/>
      <c r="AC3011" s="926"/>
      <c r="AD3011" s="926"/>
      <c r="AE3011" s="926"/>
    </row>
    <row r="3012" spans="1:31" ht="15" hidden="1" customHeight="1" thickBot="1" x14ac:dyDescent="0.25">
      <c r="A3012" s="943"/>
      <c r="B3012" s="938"/>
      <c r="C3012" s="891"/>
      <c r="D3012" s="891"/>
      <c r="E3012" s="984">
        <f t="shared" si="257"/>
        <v>0</v>
      </c>
      <c r="F3012" s="890">
        <f>IF(A3012=0,0,ROUND(E3012/VLOOKUP(A3012,'Teaching Areas'!$A$18:$B$86,2,FALSE),0))</f>
        <v>0</v>
      </c>
      <c r="G3012" s="891"/>
      <c r="H3012" s="890" t="str">
        <f t="shared" si="258"/>
        <v/>
      </c>
      <c r="I3012" s="983"/>
      <c r="J3012" s="923"/>
      <c r="K3012" s="922"/>
      <c r="L3012" s="922"/>
      <c r="M3012" s="922"/>
      <c r="N3012" s="924"/>
      <c r="O3012" s="1096" t="str">
        <f t="shared" si="260"/>
        <v/>
      </c>
      <c r="P3012" s="926"/>
      <c r="Q3012" s="926"/>
      <c r="R3012" s="926"/>
      <c r="S3012" s="926"/>
      <c r="T3012" s="926"/>
      <c r="U3012" s="926"/>
      <c r="V3012" s="926"/>
      <c r="W3012" s="926"/>
      <c r="X3012" s="926"/>
      <c r="Y3012" s="926"/>
      <c r="Z3012" s="926"/>
      <c r="AA3012" s="926"/>
      <c r="AB3012" s="926"/>
      <c r="AC3012" s="926"/>
      <c r="AD3012" s="926"/>
      <c r="AE3012" s="926"/>
    </row>
    <row r="3013" spans="1:31" ht="15" hidden="1" customHeight="1" thickBot="1" x14ac:dyDescent="0.25">
      <c r="A3013" s="943"/>
      <c r="B3013" s="938"/>
      <c r="C3013" s="891"/>
      <c r="D3013" s="891"/>
      <c r="E3013" s="984">
        <f t="shared" si="257"/>
        <v>0</v>
      </c>
      <c r="F3013" s="890">
        <f>IF(A3013=0,0,ROUND(E3013/VLOOKUP(A3013,'Teaching Areas'!$A$18:$B$86,2,FALSE),0))</f>
        <v>0</v>
      </c>
      <c r="G3013" s="891"/>
      <c r="H3013" s="890" t="str">
        <f t="shared" si="258"/>
        <v/>
      </c>
      <c r="I3013" s="983"/>
      <c r="J3013" s="923"/>
      <c r="K3013" s="922"/>
      <c r="L3013" s="922"/>
      <c r="M3013" s="922"/>
      <c r="N3013" s="924"/>
      <c r="O3013" s="1096" t="str">
        <f t="shared" si="260"/>
        <v/>
      </c>
      <c r="P3013" s="926"/>
      <c r="Q3013" s="926"/>
      <c r="R3013" s="926"/>
      <c r="S3013" s="926"/>
      <c r="T3013" s="926"/>
      <c r="U3013" s="926"/>
      <c r="V3013" s="926"/>
      <c r="W3013" s="926"/>
      <c r="X3013" s="926"/>
      <c r="Y3013" s="926"/>
      <c r="Z3013" s="926"/>
      <c r="AA3013" s="926"/>
      <c r="AB3013" s="926"/>
      <c r="AC3013" s="926"/>
      <c r="AD3013" s="926"/>
      <c r="AE3013" s="926"/>
    </row>
    <row r="3014" spans="1:31" ht="15" hidden="1" customHeight="1" thickBot="1" x14ac:dyDescent="0.25">
      <c r="A3014" s="943"/>
      <c r="B3014" s="938"/>
      <c r="C3014" s="891"/>
      <c r="D3014" s="891"/>
      <c r="E3014" s="984">
        <f t="shared" si="257"/>
        <v>0</v>
      </c>
      <c r="F3014" s="890">
        <f>IF(A3014=0,0,ROUND(E3014/VLOOKUP(A3014,'Teaching Areas'!$A$18:$B$86,2,FALSE),0))</f>
        <v>0</v>
      </c>
      <c r="G3014" s="891"/>
      <c r="H3014" s="890" t="str">
        <f t="shared" si="258"/>
        <v/>
      </c>
      <c r="I3014" s="983"/>
      <c r="J3014" s="923"/>
      <c r="K3014" s="922"/>
      <c r="L3014" s="922"/>
      <c r="M3014" s="922"/>
      <c r="N3014" s="924"/>
      <c r="O3014" s="1096" t="str">
        <f t="shared" si="260"/>
        <v/>
      </c>
      <c r="P3014" s="926"/>
      <c r="Q3014" s="926"/>
      <c r="R3014" s="926"/>
      <c r="S3014" s="926"/>
      <c r="T3014" s="926"/>
      <c r="U3014" s="926"/>
      <c r="V3014" s="926"/>
      <c r="W3014" s="926"/>
      <c r="X3014" s="926"/>
      <c r="Y3014" s="926"/>
      <c r="Z3014" s="926"/>
      <c r="AA3014" s="926"/>
      <c r="AB3014" s="926"/>
      <c r="AC3014" s="926"/>
      <c r="AD3014" s="926"/>
      <c r="AE3014" s="926"/>
    </row>
    <row r="3015" spans="1:31" ht="15" hidden="1" customHeight="1" thickBot="1" x14ac:dyDescent="0.25">
      <c r="A3015" s="943"/>
      <c r="B3015" s="938"/>
      <c r="C3015" s="891"/>
      <c r="D3015" s="891"/>
      <c r="E3015" s="984">
        <f t="shared" si="257"/>
        <v>0</v>
      </c>
      <c r="F3015" s="890">
        <f>IF(A3015=0,0,ROUND(E3015/VLOOKUP(A3015,'Teaching Areas'!$A$18:$B$86,2,FALSE),0))</f>
        <v>0</v>
      </c>
      <c r="G3015" s="891"/>
      <c r="H3015" s="890" t="str">
        <f t="shared" si="258"/>
        <v/>
      </c>
      <c r="I3015" s="983"/>
      <c r="J3015" s="923"/>
      <c r="K3015" s="922"/>
      <c r="L3015" s="922"/>
      <c r="M3015" s="922"/>
      <c r="N3015" s="924"/>
      <c r="O3015" s="1096" t="str">
        <f t="shared" si="260"/>
        <v/>
      </c>
      <c r="P3015" s="926"/>
      <c r="Q3015" s="926"/>
      <c r="R3015" s="926"/>
      <c r="S3015" s="926"/>
      <c r="T3015" s="926"/>
      <c r="U3015" s="926"/>
      <c r="V3015" s="926"/>
      <c r="W3015" s="926"/>
      <c r="X3015" s="926"/>
      <c r="Y3015" s="926"/>
      <c r="Z3015" s="926"/>
      <c r="AA3015" s="926"/>
      <c r="AB3015" s="926"/>
      <c r="AC3015" s="926"/>
      <c r="AD3015" s="926"/>
      <c r="AE3015" s="926"/>
    </row>
    <row r="3016" spans="1:31" ht="15" hidden="1" customHeight="1" thickBot="1" x14ac:dyDescent="0.25">
      <c r="A3016" s="943"/>
      <c r="B3016" s="938"/>
      <c r="C3016" s="891"/>
      <c r="D3016" s="891"/>
      <c r="E3016" s="984">
        <f t="shared" si="257"/>
        <v>0</v>
      </c>
      <c r="F3016" s="890">
        <f>IF(A3016=0,0,ROUND(E3016/VLOOKUP(A3016,'Teaching Areas'!$A$18:$B$86,2,FALSE),0))</f>
        <v>0</v>
      </c>
      <c r="G3016" s="891"/>
      <c r="H3016" s="890" t="str">
        <f t="shared" si="258"/>
        <v/>
      </c>
      <c r="I3016" s="983"/>
      <c r="J3016" s="923"/>
      <c r="K3016" s="922"/>
      <c r="L3016" s="922"/>
      <c r="M3016" s="922"/>
      <c r="N3016" s="924"/>
      <c r="O3016" s="1096" t="str">
        <f t="shared" si="260"/>
        <v/>
      </c>
      <c r="P3016" s="926"/>
      <c r="Q3016" s="926"/>
      <c r="R3016" s="926"/>
      <c r="S3016" s="926"/>
      <c r="T3016" s="926"/>
      <c r="U3016" s="926"/>
      <c r="V3016" s="926"/>
      <c r="W3016" s="926"/>
      <c r="X3016" s="926"/>
      <c r="Y3016" s="926"/>
      <c r="Z3016" s="926"/>
      <c r="AA3016" s="926"/>
      <c r="AB3016" s="926"/>
      <c r="AC3016" s="926"/>
      <c r="AD3016" s="926"/>
      <c r="AE3016" s="926"/>
    </row>
    <row r="3017" spans="1:31" ht="15" hidden="1" customHeight="1" thickBot="1" x14ac:dyDescent="0.25">
      <c r="A3017" s="943"/>
      <c r="B3017" s="938"/>
      <c r="C3017" s="891"/>
      <c r="D3017" s="891"/>
      <c r="E3017" s="984">
        <f t="shared" si="257"/>
        <v>0</v>
      </c>
      <c r="F3017" s="890">
        <f>IF(A3017=0,0,ROUND(E3017/VLOOKUP(A3017,'Teaching Areas'!$A$18:$B$86,2,FALSE),0))</f>
        <v>0</v>
      </c>
      <c r="G3017" s="891"/>
      <c r="H3017" s="890" t="str">
        <f t="shared" si="258"/>
        <v/>
      </c>
      <c r="I3017" s="983"/>
      <c r="J3017" s="923"/>
      <c r="K3017" s="922"/>
      <c r="L3017" s="922"/>
      <c r="M3017" s="922"/>
      <c r="N3017" s="924"/>
      <c r="O3017" s="1096" t="str">
        <f t="shared" si="260"/>
        <v/>
      </c>
      <c r="P3017" s="926"/>
      <c r="Q3017" s="926"/>
      <c r="R3017" s="926"/>
      <c r="S3017" s="926"/>
      <c r="T3017" s="926"/>
      <c r="U3017" s="926"/>
      <c r="V3017" s="926"/>
      <c r="W3017" s="926"/>
      <c r="X3017" s="926"/>
      <c r="Y3017" s="926"/>
      <c r="Z3017" s="926"/>
      <c r="AA3017" s="926"/>
      <c r="AB3017" s="926"/>
      <c r="AC3017" s="926"/>
      <c r="AD3017" s="926"/>
      <c r="AE3017" s="926"/>
    </row>
    <row r="3018" spans="1:31" ht="15" hidden="1" customHeight="1" thickBot="1" x14ac:dyDescent="0.25">
      <c r="A3018" s="943"/>
      <c r="B3018" s="938"/>
      <c r="C3018" s="891"/>
      <c r="D3018" s="891"/>
      <c r="E3018" s="984">
        <f t="shared" si="257"/>
        <v>0</v>
      </c>
      <c r="F3018" s="890">
        <f>IF(A3018=0,0,ROUND(E3018/VLOOKUP(A3018,'Teaching Areas'!$A$18:$B$86,2,FALSE),0))</f>
        <v>0</v>
      </c>
      <c r="G3018" s="891"/>
      <c r="H3018" s="890" t="str">
        <f t="shared" si="258"/>
        <v/>
      </c>
      <c r="I3018" s="983"/>
      <c r="J3018" s="923"/>
      <c r="K3018" s="922"/>
      <c r="L3018" s="922"/>
      <c r="M3018" s="922"/>
      <c r="N3018" s="924"/>
      <c r="O3018" s="1096" t="str">
        <f t="shared" si="260"/>
        <v/>
      </c>
      <c r="P3018" s="926"/>
      <c r="Q3018" s="926"/>
      <c r="R3018" s="926"/>
      <c r="S3018" s="926"/>
      <c r="T3018" s="926"/>
      <c r="U3018" s="926"/>
      <c r="V3018" s="926"/>
      <c r="W3018" s="926"/>
      <c r="X3018" s="926"/>
      <c r="Y3018" s="926"/>
      <c r="Z3018" s="926"/>
      <c r="AA3018" s="926"/>
      <c r="AB3018" s="926"/>
      <c r="AC3018" s="926"/>
      <c r="AD3018" s="926"/>
      <c r="AE3018" s="926"/>
    </row>
    <row r="3019" spans="1:31" ht="15" hidden="1" customHeight="1" thickBot="1" x14ac:dyDescent="0.25">
      <c r="A3019" s="943"/>
      <c r="B3019" s="939"/>
      <c r="C3019" s="891"/>
      <c r="D3019" s="891"/>
      <c r="E3019" s="984">
        <f t="shared" si="257"/>
        <v>0</v>
      </c>
      <c r="F3019" s="890">
        <f>IF(A3019=0,0,ROUND(E3019/VLOOKUP(A3019,'Teaching Areas'!$A$18:$B$86,2,FALSE),0))</f>
        <v>0</v>
      </c>
      <c r="G3019" s="892"/>
      <c r="H3019" s="890" t="str">
        <f t="shared" si="258"/>
        <v/>
      </c>
      <c r="I3019" s="985"/>
      <c r="J3019" s="923"/>
      <c r="K3019" s="922"/>
      <c r="L3019" s="922"/>
      <c r="M3019" s="922"/>
      <c r="N3019" s="924"/>
      <c r="O3019" s="1096" t="str">
        <f t="shared" si="260"/>
        <v/>
      </c>
      <c r="P3019" s="926"/>
      <c r="Q3019" s="926"/>
      <c r="R3019" s="926"/>
      <c r="S3019" s="926"/>
      <c r="T3019" s="926"/>
      <c r="U3019" s="926"/>
      <c r="V3019" s="926"/>
      <c r="W3019" s="926"/>
      <c r="X3019" s="926"/>
      <c r="Y3019" s="926"/>
      <c r="Z3019" s="926"/>
      <c r="AA3019" s="926"/>
      <c r="AB3019" s="926"/>
      <c r="AC3019" s="926"/>
      <c r="AD3019" s="926"/>
      <c r="AE3019" s="926"/>
    </row>
    <row r="3020" spans="1:31" ht="15" hidden="1" customHeight="1" thickBot="1" x14ac:dyDescent="0.25">
      <c r="A3020" s="943"/>
      <c r="B3020" s="939"/>
      <c r="C3020" s="891"/>
      <c r="D3020" s="891"/>
      <c r="E3020" s="984">
        <f t="shared" si="257"/>
        <v>0</v>
      </c>
      <c r="F3020" s="890">
        <f>IF(A3020=0,0,ROUND(E3020/VLOOKUP(A3020,'Teaching Areas'!$A$18:$B$86,2,FALSE),0))</f>
        <v>0</v>
      </c>
      <c r="G3020" s="892"/>
      <c r="H3020" s="890" t="str">
        <f t="shared" si="258"/>
        <v/>
      </c>
      <c r="I3020" s="985"/>
      <c r="J3020" s="923"/>
      <c r="K3020" s="922"/>
      <c r="L3020" s="922"/>
      <c r="M3020" s="922"/>
      <c r="N3020" s="924"/>
      <c r="O3020" s="1096" t="str">
        <f t="shared" si="260"/>
        <v/>
      </c>
      <c r="P3020" s="926"/>
      <c r="Q3020" s="926"/>
      <c r="R3020" s="926"/>
      <c r="S3020" s="926"/>
      <c r="T3020" s="926"/>
      <c r="U3020" s="926"/>
      <c r="V3020" s="926"/>
      <c r="W3020" s="926"/>
      <c r="X3020" s="926"/>
      <c r="Y3020" s="926"/>
      <c r="Z3020" s="926"/>
      <c r="AA3020" s="926"/>
      <c r="AB3020" s="926"/>
      <c r="AC3020" s="926"/>
      <c r="AD3020" s="926"/>
      <c r="AE3020" s="926"/>
    </row>
    <row r="3021" spans="1:31" ht="15" hidden="1" customHeight="1" thickBot="1" x14ac:dyDescent="0.25">
      <c r="A3021" s="943"/>
      <c r="B3021" s="938"/>
      <c r="C3021" s="891"/>
      <c r="D3021" s="891"/>
      <c r="E3021" s="984">
        <f t="shared" si="257"/>
        <v>0</v>
      </c>
      <c r="F3021" s="890">
        <f>IF(A3021=0,0,ROUND(E3021/VLOOKUP(A3021,'Teaching Areas'!$A$18:$B$86,2,FALSE),0))</f>
        <v>0</v>
      </c>
      <c r="G3021" s="891"/>
      <c r="H3021" s="890" t="str">
        <f t="shared" si="258"/>
        <v/>
      </c>
      <c r="I3021" s="983"/>
      <c r="J3021" s="923"/>
      <c r="K3021" s="922"/>
      <c r="L3021" s="922"/>
      <c r="M3021" s="922"/>
      <c r="N3021" s="924"/>
      <c r="O3021" s="1096" t="str">
        <f t="shared" si="260"/>
        <v/>
      </c>
      <c r="P3021" s="926"/>
      <c r="Q3021" s="926"/>
      <c r="R3021" s="926"/>
      <c r="S3021" s="926"/>
      <c r="T3021" s="926"/>
      <c r="U3021" s="926"/>
      <c r="V3021" s="926"/>
      <c r="W3021" s="926"/>
      <c r="X3021" s="926"/>
      <c r="Y3021" s="926"/>
      <c r="Z3021" s="926"/>
      <c r="AA3021" s="926"/>
      <c r="AB3021" s="926"/>
      <c r="AC3021" s="926"/>
      <c r="AD3021" s="926"/>
      <c r="AE3021" s="926"/>
    </row>
    <row r="3022" spans="1:31" ht="15" hidden="1" customHeight="1" thickBot="1" x14ac:dyDescent="0.25">
      <c r="A3022" s="943"/>
      <c r="B3022" s="938"/>
      <c r="C3022" s="891"/>
      <c r="D3022" s="891"/>
      <c r="E3022" s="984">
        <f t="shared" si="257"/>
        <v>0</v>
      </c>
      <c r="F3022" s="890">
        <f>IF(A3022=0,0,ROUND(E3022/VLOOKUP(A3022,'Teaching Areas'!$A$18:$B$86,2,FALSE),0))</f>
        <v>0</v>
      </c>
      <c r="G3022" s="891"/>
      <c r="H3022" s="890" t="str">
        <f t="shared" si="258"/>
        <v/>
      </c>
      <c r="I3022" s="983"/>
      <c r="J3022" s="923"/>
      <c r="K3022" s="922"/>
      <c r="L3022" s="922"/>
      <c r="M3022" s="922"/>
      <c r="N3022" s="924"/>
      <c r="O3022" s="1096" t="str">
        <f t="shared" si="260"/>
        <v/>
      </c>
      <c r="P3022" s="926"/>
      <c r="Q3022" s="926"/>
      <c r="R3022" s="926"/>
      <c r="S3022" s="926"/>
      <c r="T3022" s="926"/>
      <c r="U3022" s="926"/>
      <c r="V3022" s="926"/>
      <c r="W3022" s="926"/>
      <c r="X3022" s="926"/>
      <c r="Y3022" s="926"/>
      <c r="Z3022" s="926"/>
      <c r="AA3022" s="926"/>
      <c r="AB3022" s="926"/>
      <c r="AC3022" s="926"/>
      <c r="AD3022" s="926"/>
      <c r="AE3022" s="926"/>
    </row>
    <row r="3023" spans="1:31" ht="15" hidden="1" customHeight="1" thickBot="1" x14ac:dyDescent="0.25">
      <c r="A3023" s="943"/>
      <c r="B3023" s="938"/>
      <c r="C3023" s="891"/>
      <c r="D3023" s="891"/>
      <c r="E3023" s="984">
        <f t="shared" si="257"/>
        <v>0</v>
      </c>
      <c r="F3023" s="890">
        <f>IF(A3023=0,0,ROUND(E3023/VLOOKUP(A3023,'Teaching Areas'!$A$18:$B$86,2,FALSE),0))</f>
        <v>0</v>
      </c>
      <c r="G3023" s="891"/>
      <c r="H3023" s="890" t="str">
        <f t="shared" si="258"/>
        <v/>
      </c>
      <c r="I3023" s="983"/>
      <c r="J3023" s="923"/>
      <c r="K3023" s="922"/>
      <c r="L3023" s="922"/>
      <c r="M3023" s="922"/>
      <c r="N3023" s="924"/>
      <c r="O3023" s="1096" t="str">
        <f t="shared" si="260"/>
        <v/>
      </c>
      <c r="P3023" s="926"/>
      <c r="Q3023" s="926"/>
      <c r="R3023" s="926"/>
      <c r="S3023" s="926"/>
      <c r="T3023" s="926"/>
      <c r="U3023" s="926"/>
      <c r="V3023" s="926"/>
      <c r="W3023" s="926"/>
      <c r="X3023" s="926"/>
      <c r="Y3023" s="926"/>
      <c r="Z3023" s="926"/>
      <c r="AA3023" s="926"/>
      <c r="AB3023" s="926"/>
      <c r="AC3023" s="926"/>
      <c r="AD3023" s="926"/>
      <c r="AE3023" s="926"/>
    </row>
    <row r="3024" spans="1:31" ht="15" hidden="1" customHeight="1" thickBot="1" x14ac:dyDescent="0.25">
      <c r="A3024" s="943"/>
      <c r="B3024" s="938"/>
      <c r="C3024" s="891"/>
      <c r="D3024" s="891"/>
      <c r="E3024" s="984">
        <f t="shared" si="257"/>
        <v>0</v>
      </c>
      <c r="F3024" s="890">
        <f>IF(A3024=0,0,ROUND(E3024/VLOOKUP(A3024,'Teaching Areas'!$A$18:$B$86,2,FALSE),0))</f>
        <v>0</v>
      </c>
      <c r="G3024" s="891"/>
      <c r="H3024" s="890" t="str">
        <f t="shared" si="258"/>
        <v/>
      </c>
      <c r="I3024" s="983"/>
      <c r="J3024" s="923"/>
      <c r="K3024" s="922"/>
      <c r="L3024" s="922"/>
      <c r="M3024" s="922"/>
      <c r="N3024" s="924"/>
      <c r="O3024" s="1096" t="str">
        <f t="shared" si="260"/>
        <v/>
      </c>
      <c r="P3024" s="926"/>
      <c r="Q3024" s="926"/>
      <c r="R3024" s="926"/>
      <c r="S3024" s="926"/>
      <c r="T3024" s="926"/>
      <c r="U3024" s="926"/>
      <c r="V3024" s="926"/>
      <c r="W3024" s="926"/>
      <c r="X3024" s="926"/>
      <c r="Y3024" s="926"/>
      <c r="Z3024" s="926"/>
      <c r="AA3024" s="926"/>
      <c r="AB3024" s="926"/>
      <c r="AC3024" s="926"/>
      <c r="AD3024" s="926"/>
      <c r="AE3024" s="926"/>
    </row>
    <row r="3025" spans="1:31" ht="15" hidden="1" customHeight="1" thickBot="1" x14ac:dyDescent="0.25">
      <c r="A3025" s="943"/>
      <c r="B3025" s="938"/>
      <c r="C3025" s="891"/>
      <c r="D3025" s="891"/>
      <c r="E3025" s="984">
        <f t="shared" si="257"/>
        <v>0</v>
      </c>
      <c r="F3025" s="890">
        <f>IF(A3025=0,0,ROUND(E3025/VLOOKUP(A3025,'Teaching Areas'!$A$18:$B$86,2,FALSE),0))</f>
        <v>0</v>
      </c>
      <c r="G3025" s="891"/>
      <c r="H3025" s="890" t="str">
        <f t="shared" si="258"/>
        <v/>
      </c>
      <c r="I3025" s="983"/>
      <c r="J3025" s="923"/>
      <c r="K3025" s="922"/>
      <c r="L3025" s="922"/>
      <c r="M3025" s="922"/>
      <c r="N3025" s="924"/>
      <c r="O3025" s="1096" t="str">
        <f t="shared" si="260"/>
        <v/>
      </c>
      <c r="P3025" s="926"/>
      <c r="Q3025" s="926"/>
      <c r="R3025" s="926"/>
      <c r="S3025" s="926"/>
      <c r="T3025" s="926"/>
      <c r="U3025" s="926"/>
      <c r="V3025" s="926"/>
      <c r="W3025" s="926"/>
      <c r="X3025" s="926"/>
      <c r="Y3025" s="926"/>
      <c r="Z3025" s="926"/>
      <c r="AA3025" s="926"/>
      <c r="AB3025" s="926"/>
      <c r="AC3025" s="926"/>
      <c r="AD3025" s="926"/>
      <c r="AE3025" s="926"/>
    </row>
    <row r="3026" spans="1:31" ht="15" hidden="1" customHeight="1" thickBot="1" x14ac:dyDescent="0.25">
      <c r="A3026" s="943"/>
      <c r="B3026" s="938"/>
      <c r="C3026" s="891"/>
      <c r="D3026" s="891"/>
      <c r="E3026" s="984">
        <f t="shared" si="257"/>
        <v>0</v>
      </c>
      <c r="F3026" s="890">
        <f>IF(A3026=0,0,ROUND(E3026/VLOOKUP(A3026,'Teaching Areas'!$A$18:$B$86,2,FALSE),0))</f>
        <v>0</v>
      </c>
      <c r="G3026" s="891"/>
      <c r="H3026" s="890" t="str">
        <f t="shared" si="258"/>
        <v/>
      </c>
      <c r="I3026" s="983"/>
      <c r="J3026" s="923"/>
      <c r="K3026" s="922"/>
      <c r="L3026" s="922"/>
      <c r="M3026" s="922"/>
      <c r="N3026" s="924"/>
      <c r="O3026" s="1096" t="str">
        <f t="shared" si="260"/>
        <v/>
      </c>
      <c r="P3026" s="926"/>
      <c r="Q3026" s="926"/>
      <c r="R3026" s="926"/>
      <c r="S3026" s="926"/>
      <c r="T3026" s="926"/>
      <c r="U3026" s="926"/>
      <c r="V3026" s="926"/>
      <c r="W3026" s="926"/>
      <c r="X3026" s="926"/>
      <c r="Y3026" s="926"/>
      <c r="Z3026" s="926"/>
      <c r="AA3026" s="926"/>
      <c r="AB3026" s="926"/>
      <c r="AC3026" s="926"/>
      <c r="AD3026" s="926"/>
      <c r="AE3026" s="926"/>
    </row>
    <row r="3027" spans="1:31" ht="15" hidden="1" customHeight="1" thickBot="1" x14ac:dyDescent="0.25">
      <c r="A3027" s="943"/>
      <c r="B3027" s="938"/>
      <c r="C3027" s="891"/>
      <c r="D3027" s="891"/>
      <c r="E3027" s="984">
        <f t="shared" si="257"/>
        <v>0</v>
      </c>
      <c r="F3027" s="890">
        <f>IF(A3027=0,0,ROUND(E3027/VLOOKUP(A3027,'Teaching Areas'!$A$18:$B$86,2,FALSE),0))</f>
        <v>0</v>
      </c>
      <c r="G3027" s="891"/>
      <c r="H3027" s="890" t="str">
        <f t="shared" si="258"/>
        <v/>
      </c>
      <c r="I3027" s="983"/>
      <c r="J3027" s="923"/>
      <c r="K3027" s="922"/>
      <c r="L3027" s="922"/>
      <c r="M3027" s="922"/>
      <c r="N3027" s="924"/>
      <c r="O3027" s="1096" t="str">
        <f t="shared" si="260"/>
        <v/>
      </c>
      <c r="P3027" s="926"/>
      <c r="Q3027" s="926"/>
      <c r="R3027" s="926"/>
      <c r="S3027" s="926"/>
      <c r="T3027" s="926"/>
      <c r="U3027" s="926"/>
      <c r="V3027" s="926"/>
      <c r="W3027" s="926"/>
      <c r="X3027" s="926"/>
      <c r="Y3027" s="926"/>
      <c r="Z3027" s="926"/>
      <c r="AA3027" s="926"/>
      <c r="AB3027" s="926"/>
      <c r="AC3027" s="926"/>
      <c r="AD3027" s="926"/>
      <c r="AE3027" s="926"/>
    </row>
    <row r="3028" spans="1:31" ht="15" hidden="1" customHeight="1" thickBot="1" x14ac:dyDescent="0.25">
      <c r="A3028" s="943"/>
      <c r="B3028" s="938"/>
      <c r="C3028" s="891"/>
      <c r="D3028" s="891"/>
      <c r="E3028" s="984">
        <f t="shared" si="257"/>
        <v>0</v>
      </c>
      <c r="F3028" s="890">
        <f>IF(A3028=0,0,ROUND(E3028/VLOOKUP(A3028,'Teaching Areas'!$A$18:$B$86,2,FALSE),0))</f>
        <v>0</v>
      </c>
      <c r="G3028" s="891"/>
      <c r="H3028" s="890" t="str">
        <f t="shared" si="258"/>
        <v/>
      </c>
      <c r="I3028" s="983"/>
      <c r="J3028" s="923"/>
      <c r="K3028" s="922"/>
      <c r="L3028" s="922"/>
      <c r="M3028" s="922"/>
      <c r="N3028" s="924"/>
      <c r="O3028" s="1096" t="str">
        <f t="shared" si="260"/>
        <v/>
      </c>
      <c r="P3028" s="926"/>
      <c r="Q3028" s="926"/>
      <c r="R3028" s="926"/>
      <c r="S3028" s="926"/>
      <c r="T3028" s="926"/>
      <c r="U3028" s="926"/>
      <c r="V3028" s="926"/>
      <c r="W3028" s="926"/>
      <c r="X3028" s="926"/>
      <c r="Y3028" s="926"/>
      <c r="Z3028" s="926"/>
      <c r="AA3028" s="926"/>
      <c r="AB3028" s="926"/>
      <c r="AC3028" s="926"/>
      <c r="AD3028" s="926"/>
      <c r="AE3028" s="926"/>
    </row>
    <row r="3029" spans="1:31" ht="15" hidden="1" customHeight="1" thickBot="1" x14ac:dyDescent="0.25">
      <c r="A3029" s="943"/>
      <c r="B3029" s="938"/>
      <c r="C3029" s="891"/>
      <c r="D3029" s="891"/>
      <c r="E3029" s="984">
        <f t="shared" si="257"/>
        <v>0</v>
      </c>
      <c r="F3029" s="890">
        <f>IF(A3029=0,0,ROUND(E3029/VLOOKUP(A3029,'Teaching Areas'!$A$18:$B$86,2,FALSE),0))</f>
        <v>0</v>
      </c>
      <c r="G3029" s="891"/>
      <c r="H3029" s="890" t="str">
        <f t="shared" si="258"/>
        <v/>
      </c>
      <c r="I3029" s="983"/>
      <c r="J3029" s="923"/>
      <c r="K3029" s="922"/>
      <c r="L3029" s="922"/>
      <c r="M3029" s="922"/>
      <c r="N3029" s="924"/>
      <c r="O3029" s="1096" t="str">
        <f t="shared" si="260"/>
        <v/>
      </c>
      <c r="P3029" s="926"/>
      <c r="Q3029" s="926"/>
      <c r="R3029" s="926"/>
      <c r="S3029" s="926"/>
      <c r="T3029" s="926"/>
      <c r="U3029" s="926"/>
      <c r="V3029" s="926"/>
      <c r="W3029" s="926"/>
      <c r="X3029" s="926"/>
      <c r="Y3029" s="926"/>
      <c r="Z3029" s="926"/>
      <c r="AA3029" s="926"/>
      <c r="AB3029" s="926"/>
      <c r="AC3029" s="926"/>
      <c r="AD3029" s="926"/>
      <c r="AE3029" s="926"/>
    </row>
    <row r="3030" spans="1:31" ht="15" hidden="1" customHeight="1" thickBot="1" x14ac:dyDescent="0.25">
      <c r="A3030" s="943"/>
      <c r="B3030" s="938"/>
      <c r="C3030" s="891"/>
      <c r="D3030" s="891"/>
      <c r="E3030" s="984">
        <f t="shared" si="257"/>
        <v>0</v>
      </c>
      <c r="F3030" s="890">
        <f>IF(A3030=0,0,ROUND(E3030/VLOOKUP(A3030,'Teaching Areas'!$A$18:$B$86,2,FALSE),0))</f>
        <v>0</v>
      </c>
      <c r="G3030" s="891"/>
      <c r="H3030" s="890" t="str">
        <f t="shared" si="258"/>
        <v/>
      </c>
      <c r="I3030" s="983"/>
      <c r="J3030" s="923"/>
      <c r="K3030" s="922"/>
      <c r="L3030" s="922"/>
      <c r="M3030" s="922"/>
      <c r="N3030" s="924"/>
      <c r="O3030" s="1096" t="str">
        <f t="shared" si="260"/>
        <v/>
      </c>
      <c r="P3030" s="926"/>
      <c r="Q3030" s="926"/>
      <c r="R3030" s="926"/>
      <c r="S3030" s="926"/>
      <c r="T3030" s="926"/>
      <c r="U3030" s="926"/>
      <c r="V3030" s="926"/>
      <c r="W3030" s="926"/>
      <c r="X3030" s="926"/>
      <c r="Y3030" s="926"/>
      <c r="Z3030" s="926"/>
      <c r="AA3030" s="926"/>
      <c r="AB3030" s="926"/>
      <c r="AC3030" s="926"/>
      <c r="AD3030" s="926"/>
      <c r="AE3030" s="926"/>
    </row>
    <row r="3031" spans="1:31" ht="15" hidden="1" customHeight="1" thickBot="1" x14ac:dyDescent="0.25">
      <c r="A3031" s="943"/>
      <c r="B3031" s="938"/>
      <c r="C3031" s="891"/>
      <c r="D3031" s="891"/>
      <c r="E3031" s="984">
        <f t="shared" si="257"/>
        <v>0</v>
      </c>
      <c r="F3031" s="890">
        <f>IF(A3031=0,0,ROUND(E3031/VLOOKUP(A3031,'Teaching Areas'!$A$18:$B$86,2,FALSE),0))</f>
        <v>0</v>
      </c>
      <c r="G3031" s="891"/>
      <c r="H3031" s="890" t="str">
        <f t="shared" si="258"/>
        <v/>
      </c>
      <c r="I3031" s="983"/>
      <c r="J3031" s="923"/>
      <c r="K3031" s="922"/>
      <c r="L3031" s="922"/>
      <c r="M3031" s="922"/>
      <c r="N3031" s="924"/>
      <c r="O3031" s="1096" t="str">
        <f t="shared" si="260"/>
        <v/>
      </c>
      <c r="P3031" s="926"/>
      <c r="Q3031" s="926"/>
      <c r="R3031" s="926"/>
      <c r="S3031" s="926"/>
      <c r="T3031" s="926"/>
      <c r="U3031" s="926"/>
      <c r="V3031" s="926"/>
      <c r="W3031" s="926"/>
      <c r="X3031" s="926"/>
      <c r="Y3031" s="926"/>
      <c r="Z3031" s="926"/>
      <c r="AA3031" s="926"/>
      <c r="AB3031" s="926"/>
      <c r="AC3031" s="926"/>
      <c r="AD3031" s="926"/>
      <c r="AE3031" s="926"/>
    </row>
    <row r="3032" spans="1:31" ht="15" hidden="1" customHeight="1" thickBot="1" x14ac:dyDescent="0.25">
      <c r="A3032" s="943"/>
      <c r="B3032" s="938"/>
      <c r="C3032" s="891"/>
      <c r="D3032" s="891"/>
      <c r="E3032" s="984">
        <f t="shared" si="257"/>
        <v>0</v>
      </c>
      <c r="F3032" s="890">
        <f>IF(A3032=0,0,ROUND(E3032/VLOOKUP(A3032,'Teaching Areas'!$A$18:$B$86,2,FALSE),0))</f>
        <v>0</v>
      </c>
      <c r="G3032" s="891"/>
      <c r="H3032" s="890" t="str">
        <f t="shared" si="258"/>
        <v/>
      </c>
      <c r="I3032" s="983"/>
      <c r="J3032" s="923"/>
      <c r="K3032" s="922"/>
      <c r="L3032" s="922"/>
      <c r="M3032" s="922"/>
      <c r="N3032" s="924"/>
      <c r="O3032" s="1096" t="str">
        <f t="shared" si="260"/>
        <v/>
      </c>
      <c r="P3032" s="926"/>
      <c r="Q3032" s="926"/>
      <c r="R3032" s="926"/>
      <c r="S3032" s="926"/>
      <c r="T3032" s="926"/>
      <c r="U3032" s="926"/>
      <c r="V3032" s="926"/>
      <c r="W3032" s="926"/>
      <c r="X3032" s="926"/>
      <c r="Y3032" s="926"/>
      <c r="Z3032" s="926"/>
      <c r="AA3032" s="926"/>
      <c r="AB3032" s="926"/>
      <c r="AC3032" s="926"/>
      <c r="AD3032" s="926"/>
      <c r="AE3032" s="926"/>
    </row>
    <row r="3033" spans="1:31" ht="15" hidden="1" customHeight="1" thickBot="1" x14ac:dyDescent="0.25">
      <c r="A3033" s="943"/>
      <c r="B3033" s="938"/>
      <c r="C3033" s="891"/>
      <c r="D3033" s="891"/>
      <c r="E3033" s="984">
        <f t="shared" si="257"/>
        <v>0</v>
      </c>
      <c r="F3033" s="890">
        <f>IF(A3033=0,0,ROUND(E3033/VLOOKUP(A3033,'Teaching Areas'!$A$18:$B$86,2,FALSE),0))</f>
        <v>0</v>
      </c>
      <c r="G3033" s="891"/>
      <c r="H3033" s="890" t="str">
        <f t="shared" si="258"/>
        <v/>
      </c>
      <c r="I3033" s="983"/>
      <c r="J3033" s="923"/>
      <c r="K3033" s="922"/>
      <c r="L3033" s="922"/>
      <c r="M3033" s="922"/>
      <c r="N3033" s="924"/>
      <c r="O3033" s="1096" t="str">
        <f t="shared" si="260"/>
        <v/>
      </c>
      <c r="P3033" s="926"/>
      <c r="Q3033" s="926"/>
      <c r="R3033" s="926"/>
      <c r="S3033" s="926"/>
      <c r="T3033" s="926"/>
      <c r="U3033" s="926"/>
      <c r="V3033" s="926"/>
      <c r="W3033" s="926"/>
      <c r="X3033" s="926"/>
      <c r="Y3033" s="926"/>
      <c r="Z3033" s="926"/>
      <c r="AA3033" s="926"/>
      <c r="AB3033" s="926"/>
      <c r="AC3033" s="926"/>
      <c r="AD3033" s="926"/>
      <c r="AE3033" s="926"/>
    </row>
    <row r="3034" spans="1:31" ht="15" hidden="1" customHeight="1" thickBot="1" x14ac:dyDescent="0.25">
      <c r="A3034" s="943"/>
      <c r="B3034" s="938"/>
      <c r="C3034" s="891"/>
      <c r="D3034" s="891"/>
      <c r="E3034" s="984">
        <f t="shared" si="257"/>
        <v>0</v>
      </c>
      <c r="F3034" s="890">
        <f>IF(A3034=0,0,ROUND(E3034/VLOOKUP(A3034,'Teaching Areas'!$A$18:$B$86,2,FALSE),0))</f>
        <v>0</v>
      </c>
      <c r="G3034" s="891"/>
      <c r="H3034" s="890" t="str">
        <f t="shared" si="258"/>
        <v/>
      </c>
      <c r="I3034" s="983"/>
      <c r="J3034" s="923"/>
      <c r="K3034" s="922"/>
      <c r="L3034" s="922"/>
      <c r="M3034" s="922"/>
      <c r="N3034" s="924"/>
      <c r="O3034" s="1096" t="str">
        <f t="shared" si="260"/>
        <v/>
      </c>
      <c r="P3034" s="926"/>
      <c r="Q3034" s="926"/>
      <c r="R3034" s="926"/>
      <c r="S3034" s="926"/>
      <c r="T3034" s="926"/>
      <c r="U3034" s="926"/>
      <c r="V3034" s="926"/>
      <c r="W3034" s="926"/>
      <c r="X3034" s="926"/>
      <c r="Y3034" s="926"/>
      <c r="Z3034" s="926"/>
      <c r="AA3034" s="926"/>
      <c r="AB3034" s="926"/>
      <c r="AC3034" s="926"/>
      <c r="AD3034" s="926"/>
      <c r="AE3034" s="926"/>
    </row>
    <row r="3035" spans="1:31" ht="15" hidden="1" customHeight="1" thickBot="1" x14ac:dyDescent="0.25">
      <c r="A3035" s="943"/>
      <c r="B3035" s="939"/>
      <c r="C3035" s="891"/>
      <c r="D3035" s="891"/>
      <c r="E3035" s="984">
        <f t="shared" si="257"/>
        <v>0</v>
      </c>
      <c r="F3035" s="890">
        <f>IF(A3035=0,0,ROUND(E3035/VLOOKUP(A3035,'Teaching Areas'!$A$18:$B$86,2,FALSE),0))</f>
        <v>0</v>
      </c>
      <c r="G3035" s="892"/>
      <c r="H3035" s="890" t="str">
        <f t="shared" si="258"/>
        <v/>
      </c>
      <c r="I3035" s="985"/>
      <c r="J3035" s="923"/>
      <c r="K3035" s="922"/>
      <c r="L3035" s="922"/>
      <c r="M3035" s="922"/>
      <c r="N3035" s="924"/>
      <c r="O3035" s="1096" t="str">
        <f t="shared" si="260"/>
        <v/>
      </c>
      <c r="P3035" s="926"/>
      <c r="Q3035" s="926"/>
      <c r="R3035" s="926"/>
      <c r="S3035" s="926"/>
      <c r="T3035" s="926"/>
      <c r="U3035" s="926"/>
      <c r="V3035" s="926"/>
      <c r="W3035" s="926"/>
      <c r="X3035" s="926"/>
      <c r="Y3035" s="926"/>
      <c r="Z3035" s="926"/>
      <c r="AA3035" s="926"/>
      <c r="AB3035" s="926"/>
      <c r="AC3035" s="926"/>
      <c r="AD3035" s="926"/>
      <c r="AE3035" s="926"/>
    </row>
    <row r="3036" spans="1:31" ht="15" hidden="1" customHeight="1" thickBot="1" x14ac:dyDescent="0.25">
      <c r="A3036" s="943"/>
      <c r="B3036" s="939"/>
      <c r="C3036" s="891"/>
      <c r="D3036" s="891"/>
      <c r="E3036" s="984">
        <f t="shared" si="257"/>
        <v>0</v>
      </c>
      <c r="F3036" s="890">
        <f>IF(A3036=0,0,ROUND(E3036/VLOOKUP(A3036,'Teaching Areas'!$A$18:$B$86,2,FALSE),0))</f>
        <v>0</v>
      </c>
      <c r="G3036" s="892"/>
      <c r="H3036" s="890" t="str">
        <f t="shared" si="258"/>
        <v/>
      </c>
      <c r="I3036" s="985"/>
      <c r="J3036" s="923"/>
      <c r="K3036" s="922"/>
      <c r="L3036" s="922"/>
      <c r="M3036" s="922"/>
      <c r="N3036" s="924"/>
      <c r="O3036" s="1096" t="str">
        <f t="shared" si="260"/>
        <v/>
      </c>
      <c r="P3036" s="926"/>
      <c r="Q3036" s="926"/>
      <c r="R3036" s="926"/>
      <c r="S3036" s="926"/>
      <c r="T3036" s="926"/>
      <c r="U3036" s="926"/>
      <c r="V3036" s="926"/>
      <c r="W3036" s="926"/>
      <c r="X3036" s="926"/>
      <c r="Y3036" s="926"/>
      <c r="Z3036" s="926"/>
      <c r="AA3036" s="926"/>
      <c r="AB3036" s="926"/>
      <c r="AC3036" s="926"/>
      <c r="AD3036" s="926"/>
      <c r="AE3036" s="926"/>
    </row>
    <row r="3037" spans="1:31" ht="15" customHeight="1" thickBot="1" x14ac:dyDescent="0.25">
      <c r="A3037" s="944"/>
      <c r="B3037" s="940"/>
      <c r="C3037" s="930"/>
      <c r="D3037" s="930"/>
      <c r="E3037" s="987">
        <f t="shared" si="257"/>
        <v>0</v>
      </c>
      <c r="F3037" s="890">
        <f>IF(A3037=0,0,ROUND(E3037/VLOOKUP(A3037,'Teaching Areas'!$A$18:$B$86,2,FALSE),0))</f>
        <v>0</v>
      </c>
      <c r="G3037" s="930"/>
      <c r="H3037" s="890" t="str">
        <f t="shared" si="258"/>
        <v/>
      </c>
      <c r="I3037" s="986"/>
      <c r="J3037" s="931"/>
      <c r="K3037" s="935"/>
      <c r="L3037" s="935"/>
      <c r="M3037" s="935"/>
      <c r="N3037" s="936"/>
      <c r="O3037" s="1096" t="str">
        <f t="shared" si="260"/>
        <v/>
      </c>
      <c r="P3037" s="926"/>
      <c r="Q3037" s="926"/>
      <c r="R3037" s="926"/>
      <c r="S3037" s="926"/>
      <c r="T3037" s="926"/>
      <c r="U3037" s="926"/>
      <c r="V3037" s="926"/>
      <c r="W3037" s="926"/>
      <c r="X3037" s="926"/>
      <c r="Y3037" s="926"/>
      <c r="Z3037" s="926"/>
      <c r="AA3037" s="926"/>
      <c r="AB3037" s="926"/>
      <c r="AC3037" s="926"/>
      <c r="AD3037" s="926"/>
      <c r="AE3037" s="926"/>
    </row>
    <row r="3038" spans="1:31" ht="18" customHeight="1" thickBot="1" x14ac:dyDescent="0.25">
      <c r="A3038" s="1094" t="s">
        <v>940</v>
      </c>
      <c r="B3038" s="1095">
        <f>(COUNTIF(O2938:O3037,"S:"))+(COUNTIF(O2938:O3037,"P:"))</f>
        <v>0</v>
      </c>
      <c r="C3038" s="956"/>
      <c r="D3038" s="957" t="s">
        <v>4</v>
      </c>
      <c r="E3038" s="140">
        <f>SUM(E2938:E3037)</f>
        <v>0</v>
      </c>
      <c r="F3038" s="141">
        <f>SUM(F2938:F3037)</f>
        <v>0</v>
      </c>
      <c r="G3038" s="141">
        <f>SUM(G2938:G3037)</f>
        <v>0</v>
      </c>
      <c r="H3038" s="204">
        <f>SUM(H2938:H3037)</f>
        <v>0</v>
      </c>
      <c r="I3038" s="957" t="s">
        <v>838</v>
      </c>
      <c r="J3038" s="84">
        <f>IF(SUM(J2938:J3037)=0,0,AVERAGE(J2938:J3037))</f>
        <v>0</v>
      </c>
      <c r="K3038" s="85">
        <f t="shared" ref="K3038:N3038" si="261">IF(SUM(K2938:K3037)=0,0,AVERAGE(K2938:K3037))</f>
        <v>0</v>
      </c>
      <c r="L3038" s="85">
        <f t="shared" si="261"/>
        <v>0</v>
      </c>
      <c r="M3038" s="85">
        <f t="shared" si="261"/>
        <v>0</v>
      </c>
      <c r="N3038" s="86">
        <f t="shared" si="261"/>
        <v>0</v>
      </c>
      <c r="O3038" s="926"/>
      <c r="P3038" s="926"/>
      <c r="Q3038" s="926"/>
      <c r="R3038" s="926"/>
      <c r="S3038" s="926"/>
      <c r="T3038" s="926"/>
      <c r="U3038" s="926"/>
      <c r="V3038" s="926"/>
      <c r="W3038" s="926"/>
      <c r="X3038" s="926"/>
      <c r="Y3038" s="926"/>
      <c r="Z3038" s="926"/>
      <c r="AA3038" s="926"/>
      <c r="AB3038" s="926"/>
      <c r="AC3038" s="926"/>
      <c r="AD3038" s="926"/>
      <c r="AE3038" s="926"/>
    </row>
    <row r="3039" spans="1:31" ht="12" customHeight="1" thickBot="1" x14ac:dyDescent="0.25">
      <c r="A3039" s="1271"/>
      <c r="B3039" s="1272"/>
      <c r="C3039" s="958"/>
      <c r="D3039" s="958"/>
      <c r="E3039" s="958"/>
      <c r="F3039" s="958"/>
      <c r="G3039" s="958"/>
      <c r="H3039" s="958"/>
      <c r="I3039" s="958"/>
      <c r="J3039" s="959"/>
      <c r="K3039" s="959"/>
      <c r="L3039" s="959"/>
      <c r="M3039" s="959"/>
      <c r="N3039" s="960"/>
      <c r="O3039" s="926"/>
      <c r="P3039" s="926"/>
      <c r="Q3039" s="926"/>
      <c r="R3039" s="926"/>
      <c r="S3039" s="926"/>
      <c r="T3039" s="926"/>
      <c r="U3039" s="926"/>
      <c r="V3039" s="926"/>
      <c r="W3039" s="926"/>
      <c r="X3039" s="926"/>
      <c r="Y3039" s="926"/>
      <c r="Z3039" s="926"/>
      <c r="AA3039" s="926"/>
      <c r="AB3039" s="926"/>
      <c r="AC3039" s="926"/>
      <c r="AD3039" s="926"/>
      <c r="AE3039" s="926"/>
    </row>
    <row r="3040" spans="1:31" ht="18" customHeight="1" thickBot="1" x14ac:dyDescent="0.25">
      <c r="A3040" s="1099" t="s">
        <v>946</v>
      </c>
      <c r="B3040" s="1100">
        <f>B2933+B3038</f>
        <v>0</v>
      </c>
      <c r="C3040" s="947"/>
      <c r="D3040" s="948" t="s">
        <v>944</v>
      </c>
      <c r="E3040" s="966">
        <f>E2933+E3038</f>
        <v>0</v>
      </c>
      <c r="F3040" s="967">
        <f t="shared" ref="F3040:H3040" si="262">F2933+F3038</f>
        <v>0</v>
      </c>
      <c r="G3040" s="967">
        <f t="shared" si="262"/>
        <v>0</v>
      </c>
      <c r="H3040" s="968">
        <f t="shared" si="262"/>
        <v>0</v>
      </c>
      <c r="I3040" s="948" t="s">
        <v>945</v>
      </c>
      <c r="J3040" s="963" t="str">
        <f>IF(SUM(J2933+J3038)=0,"",AVERAGE(J2833:J2932,J2938:J3037))</f>
        <v/>
      </c>
      <c r="K3040" s="964" t="str">
        <f t="shared" ref="K3040:N3040" si="263">IF(SUM(K2933+K3038)=0,"",AVERAGE(K2833:K2932,K2938:K3037))</f>
        <v/>
      </c>
      <c r="L3040" s="964" t="str">
        <f t="shared" si="263"/>
        <v/>
      </c>
      <c r="M3040" s="964" t="str">
        <f t="shared" ref="M3040" si="264">IF(SUM(M2933+M3038)=0,"",AVERAGE(M2833:M2932,M2938:M3037))</f>
        <v/>
      </c>
      <c r="N3040" s="965" t="str">
        <f t="shared" si="263"/>
        <v/>
      </c>
      <c r="O3040" s="926"/>
      <c r="P3040" s="926"/>
      <c r="Q3040" s="926"/>
      <c r="R3040" s="926"/>
      <c r="S3040" s="926"/>
      <c r="T3040" s="926"/>
      <c r="U3040" s="926"/>
      <c r="V3040" s="926"/>
      <c r="W3040" s="926"/>
      <c r="X3040" s="926"/>
      <c r="Y3040" s="926"/>
      <c r="Z3040" s="926"/>
      <c r="AA3040" s="926"/>
      <c r="AB3040" s="926"/>
      <c r="AC3040" s="926"/>
      <c r="AD3040" s="926"/>
      <c r="AE3040" s="926"/>
    </row>
    <row r="3041" spans="1:31" ht="12" customHeight="1" thickBot="1" x14ac:dyDescent="0.25">
      <c r="A3041" s="1273"/>
      <c r="B3041" s="1274"/>
      <c r="C3041" s="961"/>
      <c r="D3041" s="961"/>
      <c r="E3041" s="961"/>
      <c r="F3041" s="961"/>
      <c r="G3041" s="961"/>
      <c r="H3041" s="961"/>
      <c r="I3041" s="961"/>
      <c r="J3041" s="962"/>
      <c r="K3041" s="962"/>
      <c r="L3041" s="962"/>
      <c r="M3041" s="962"/>
      <c r="N3041" s="934"/>
      <c r="O3041" s="926"/>
      <c r="P3041" s="926"/>
      <c r="Q3041" s="926"/>
      <c r="R3041" s="926"/>
      <c r="S3041" s="926"/>
      <c r="T3041" s="926"/>
      <c r="U3041" s="926"/>
      <c r="V3041" s="926"/>
      <c r="W3041" s="926"/>
      <c r="X3041" s="926"/>
      <c r="Y3041" s="926"/>
      <c r="Z3041" s="926"/>
      <c r="AA3041" s="926"/>
      <c r="AB3041" s="926"/>
      <c r="AC3041" s="926"/>
      <c r="AD3041" s="926"/>
      <c r="AE3041" s="926"/>
    </row>
    <row r="3042" spans="1:31" ht="13.5" thickBot="1" x14ac:dyDescent="0.25">
      <c r="A3042" s="1275"/>
      <c r="B3042" s="1275"/>
      <c r="C3042" s="925"/>
      <c r="D3042" s="925"/>
      <c r="E3042" s="925"/>
      <c r="F3042" s="925"/>
      <c r="G3042" s="925"/>
      <c r="H3042" s="925"/>
      <c r="I3042" s="925"/>
      <c r="J3042" s="926"/>
      <c r="K3042" s="926"/>
      <c r="L3042" s="926"/>
      <c r="M3042" s="926"/>
      <c r="N3042" s="926"/>
      <c r="O3042" s="926"/>
      <c r="P3042" s="926"/>
      <c r="Q3042" s="926"/>
      <c r="R3042" s="926"/>
      <c r="S3042" s="926"/>
      <c r="T3042" s="926"/>
      <c r="U3042" s="926"/>
      <c r="V3042" s="926"/>
      <c r="W3042" s="926"/>
      <c r="X3042" s="926"/>
      <c r="Y3042" s="926"/>
      <c r="Z3042" s="926"/>
      <c r="AA3042" s="926"/>
      <c r="AB3042" s="926"/>
      <c r="AC3042" s="926"/>
      <c r="AD3042" s="926"/>
      <c r="AE3042" s="926"/>
    </row>
    <row r="3043" spans="1:31" ht="24" customHeight="1" thickBot="1" x14ac:dyDescent="0.25">
      <c r="A3043" s="942" t="s">
        <v>687</v>
      </c>
      <c r="B3043" s="1301">
        <f>'Setup Page'!C22</f>
        <v>0</v>
      </c>
      <c r="C3043" s="1302"/>
      <c r="D3043" s="1303"/>
      <c r="E3043" s="1296" t="s">
        <v>739</v>
      </c>
      <c r="F3043" s="1297"/>
      <c r="G3043" s="1298"/>
      <c r="H3043" s="1299"/>
      <c r="I3043" s="1090" t="s">
        <v>928</v>
      </c>
      <c r="J3043" s="1298"/>
      <c r="K3043" s="1299"/>
      <c r="L3043" s="1299"/>
      <c r="M3043" s="1299"/>
      <c r="N3043" s="1300"/>
      <c r="O3043" s="926"/>
      <c r="P3043" s="926"/>
      <c r="Q3043" s="926"/>
      <c r="R3043" s="926"/>
      <c r="S3043" s="926"/>
      <c r="T3043" s="926"/>
      <c r="U3043" s="926"/>
      <c r="V3043" s="926"/>
      <c r="W3043" s="926"/>
      <c r="X3043" s="926"/>
      <c r="Y3043" s="926"/>
      <c r="Z3043" s="926"/>
      <c r="AA3043" s="926"/>
      <c r="AB3043" s="926"/>
      <c r="AC3043" s="926"/>
      <c r="AD3043" s="926"/>
      <c r="AE3043" s="926"/>
    </row>
    <row r="3044" spans="1:31" ht="12" customHeight="1" thickBot="1" x14ac:dyDescent="0.25">
      <c r="A3044" s="941"/>
      <c r="B3044" s="932"/>
      <c r="C3044" s="932"/>
      <c r="D3044" s="932"/>
      <c r="E3044" s="932"/>
      <c r="F3044" s="932"/>
      <c r="G3044" s="932"/>
      <c r="H3044" s="932"/>
      <c r="I3044" s="932"/>
      <c r="J3044" s="926"/>
      <c r="K3044" s="926"/>
      <c r="L3044" s="926"/>
      <c r="M3044" s="926"/>
      <c r="N3044" s="934"/>
      <c r="O3044" s="926"/>
      <c r="P3044" s="926"/>
      <c r="Q3044" s="926"/>
      <c r="R3044" s="926"/>
      <c r="S3044" s="926"/>
      <c r="T3044" s="926"/>
      <c r="U3044" s="926"/>
      <c r="V3044" s="926"/>
      <c r="W3044" s="926"/>
      <c r="X3044" s="926"/>
      <c r="Y3044" s="926"/>
      <c r="Z3044" s="926"/>
      <c r="AA3044" s="926"/>
      <c r="AB3044" s="926"/>
      <c r="AC3044" s="926"/>
      <c r="AD3044" s="926"/>
      <c r="AE3044" s="926"/>
    </row>
    <row r="3045" spans="1:31" ht="24" customHeight="1" x14ac:dyDescent="0.2">
      <c r="A3045" s="933" t="s">
        <v>684</v>
      </c>
      <c r="B3045" s="1287" t="s">
        <v>933</v>
      </c>
      <c r="C3045" s="1287"/>
      <c r="D3045" s="1287"/>
      <c r="E3045" s="1287"/>
      <c r="F3045" s="1287"/>
      <c r="G3045" s="1287"/>
      <c r="H3045" s="1287"/>
      <c r="I3045" s="1287"/>
      <c r="J3045" s="1287"/>
      <c r="K3045" s="1287"/>
      <c r="L3045" s="1287"/>
      <c r="M3045" s="1288"/>
      <c r="N3045" s="1289"/>
      <c r="O3045" s="926"/>
      <c r="P3045" s="926"/>
      <c r="Q3045" s="926"/>
      <c r="R3045" s="926"/>
      <c r="S3045" s="926"/>
      <c r="T3045" s="926"/>
      <c r="U3045" s="926"/>
      <c r="V3045" s="926"/>
      <c r="W3045" s="926"/>
      <c r="X3045" s="926"/>
      <c r="Y3045" s="926"/>
      <c r="Z3045" s="926"/>
      <c r="AA3045" s="926"/>
      <c r="AB3045" s="926"/>
      <c r="AC3045" s="926"/>
      <c r="AD3045" s="926"/>
      <c r="AE3045" s="926"/>
    </row>
    <row r="3046" spans="1:31" ht="21" customHeight="1" x14ac:dyDescent="0.2">
      <c r="A3046" s="927"/>
      <c r="B3046" s="1087"/>
      <c r="C3046" s="1087"/>
      <c r="D3046" s="1087"/>
      <c r="E3046" s="1292" t="s">
        <v>837</v>
      </c>
      <c r="F3046" s="1292" t="s">
        <v>735</v>
      </c>
      <c r="G3046" s="1292" t="s">
        <v>926</v>
      </c>
      <c r="H3046" s="1292" t="s">
        <v>927</v>
      </c>
      <c r="I3046" s="1087"/>
      <c r="J3046" s="1293" t="s">
        <v>756</v>
      </c>
      <c r="K3046" s="1293"/>
      <c r="L3046" s="1293"/>
      <c r="M3046" s="1294"/>
      <c r="N3046" s="1295"/>
      <c r="O3046" s="945"/>
      <c r="P3046" s="946"/>
      <c r="Q3046" s="926"/>
      <c r="R3046" s="926"/>
      <c r="S3046" s="926"/>
      <c r="T3046" s="926"/>
      <c r="U3046" s="926"/>
      <c r="V3046" s="926"/>
      <c r="W3046" s="926"/>
      <c r="X3046" s="926"/>
      <c r="Y3046" s="926"/>
      <c r="Z3046" s="926"/>
      <c r="AA3046" s="926"/>
      <c r="AB3046" s="926"/>
      <c r="AC3046" s="926"/>
      <c r="AD3046" s="926"/>
      <c r="AE3046" s="926"/>
    </row>
    <row r="3047" spans="1:31" ht="30" customHeight="1" thickBot="1" x14ac:dyDescent="0.25">
      <c r="A3047" s="950" t="s">
        <v>755</v>
      </c>
      <c r="B3047" s="1088" t="s">
        <v>686</v>
      </c>
      <c r="C3047" s="1088" t="s">
        <v>737</v>
      </c>
      <c r="D3047" s="1088" t="s">
        <v>738</v>
      </c>
      <c r="E3047" s="1280"/>
      <c r="F3047" s="1280"/>
      <c r="G3047" s="1280"/>
      <c r="H3047" s="1280"/>
      <c r="I3047" s="1088" t="s">
        <v>736</v>
      </c>
      <c r="J3047" s="1013" t="s">
        <v>757</v>
      </c>
      <c r="K3047" s="1013" t="s">
        <v>758</v>
      </c>
      <c r="L3047" s="1013" t="s">
        <v>759</v>
      </c>
      <c r="M3047" s="1013" t="s">
        <v>760</v>
      </c>
      <c r="N3047" s="1014" t="s">
        <v>857</v>
      </c>
      <c r="O3047" s="945"/>
      <c r="P3047" s="946"/>
      <c r="Q3047" s="926"/>
      <c r="R3047" s="926"/>
      <c r="S3047" s="926"/>
      <c r="T3047" s="926"/>
      <c r="U3047" s="926"/>
      <c r="V3047" s="926"/>
      <c r="W3047" s="926"/>
      <c r="X3047" s="926"/>
      <c r="Y3047" s="926"/>
      <c r="Z3047" s="926"/>
      <c r="AA3047" s="926"/>
      <c r="AB3047" s="926"/>
      <c r="AC3047" s="926"/>
      <c r="AD3047" s="926"/>
      <c r="AE3047" s="926"/>
    </row>
    <row r="3048" spans="1:31" ht="15" customHeight="1" x14ac:dyDescent="0.2">
      <c r="A3048" s="1032" t="str">
        <f>IF(B3048=0,"Insert Room Name First","Class Room")</f>
        <v>Insert Room Name First</v>
      </c>
      <c r="B3048" s="937"/>
      <c r="C3048" s="893"/>
      <c r="D3048" s="893"/>
      <c r="E3048" s="890">
        <f>C3048*D3048</f>
        <v>0</v>
      </c>
      <c r="F3048" s="890">
        <f>IF(A3048="Insert Room Name First",0,ROUND(E3048/VLOOKUP(A3048,'Teaching Areas'!$A$2:$B$15,2,FALSE),0))</f>
        <v>0</v>
      </c>
      <c r="G3048" s="893"/>
      <c r="H3048" s="890" t="str">
        <f>IF(F3048=0,"",G3048-F3048)</f>
        <v/>
      </c>
      <c r="I3048" s="982"/>
      <c r="J3048" s="922"/>
      <c r="K3048" s="922"/>
      <c r="L3048" s="922"/>
      <c r="M3048" s="922"/>
      <c r="N3048" s="924"/>
      <c r="O3048" s="926"/>
      <c r="P3048" s="926"/>
      <c r="Q3048" s="926"/>
      <c r="R3048" s="926"/>
      <c r="S3048" s="926"/>
      <c r="T3048" s="926"/>
      <c r="U3048" s="926"/>
      <c r="V3048" s="926"/>
      <c r="W3048" s="926"/>
      <c r="X3048" s="926"/>
      <c r="Y3048" s="926"/>
      <c r="Z3048" s="926"/>
      <c r="AA3048" s="926"/>
      <c r="AB3048" s="926"/>
      <c r="AC3048" s="926"/>
      <c r="AD3048" s="926"/>
      <c r="AE3048" s="926"/>
    </row>
    <row r="3049" spans="1:31" ht="15" customHeight="1" x14ac:dyDescent="0.2">
      <c r="A3049" s="1032" t="str">
        <f t="shared" ref="A3049:A3112" si="265">IF(B3049=0,"Insert Room Name First","Class Room")</f>
        <v>Insert Room Name First</v>
      </c>
      <c r="B3049" s="938"/>
      <c r="C3049" s="891"/>
      <c r="D3049" s="891"/>
      <c r="E3049" s="984">
        <f t="shared" ref="E3049:E3147" si="266">C3049*D3049</f>
        <v>0</v>
      </c>
      <c r="F3049" s="890">
        <f>IF(A3049="Insert Room Name First",0,ROUND(E3049/VLOOKUP(A3049,'Teaching Areas'!$A$2:$B$15,2,FALSE),0))</f>
        <v>0</v>
      </c>
      <c r="G3049" s="891"/>
      <c r="H3049" s="890" t="str">
        <f t="shared" ref="H3049:H3147" si="267">IF(F3049=0,"",G3049-F3049)</f>
        <v/>
      </c>
      <c r="I3049" s="983"/>
      <c r="J3049" s="923"/>
      <c r="K3049" s="922"/>
      <c r="L3049" s="922"/>
      <c r="M3049" s="922"/>
      <c r="N3049" s="924"/>
      <c r="O3049" s="926"/>
      <c r="P3049" s="926"/>
      <c r="Q3049" s="926"/>
      <c r="R3049" s="926"/>
      <c r="S3049" s="926"/>
      <c r="T3049" s="926"/>
      <c r="U3049" s="926"/>
      <c r="V3049" s="926"/>
      <c r="W3049" s="926"/>
      <c r="X3049" s="926"/>
      <c r="Y3049" s="926"/>
      <c r="Z3049" s="926"/>
      <c r="AA3049" s="926"/>
      <c r="AB3049" s="926"/>
      <c r="AC3049" s="926"/>
      <c r="AD3049" s="926"/>
      <c r="AE3049" s="926"/>
    </row>
    <row r="3050" spans="1:31" ht="15" customHeight="1" x14ac:dyDescent="0.2">
      <c r="A3050" s="1032" t="str">
        <f t="shared" si="265"/>
        <v>Insert Room Name First</v>
      </c>
      <c r="B3050" s="938"/>
      <c r="C3050" s="891"/>
      <c r="D3050" s="891"/>
      <c r="E3050" s="984">
        <f t="shared" si="266"/>
        <v>0</v>
      </c>
      <c r="F3050" s="890">
        <f>IF(A3050="Insert Room Name First",0,ROUND(E3050/VLOOKUP(A3050,'Teaching Areas'!$A$2:$B$15,2,FALSE),0))</f>
        <v>0</v>
      </c>
      <c r="G3050" s="891"/>
      <c r="H3050" s="890" t="str">
        <f t="shared" si="267"/>
        <v/>
      </c>
      <c r="I3050" s="983"/>
      <c r="J3050" s="923"/>
      <c r="K3050" s="922"/>
      <c r="L3050" s="922"/>
      <c r="M3050" s="922"/>
      <c r="N3050" s="924"/>
      <c r="O3050" s="926"/>
      <c r="P3050" s="926"/>
      <c r="Q3050" s="926"/>
      <c r="R3050" s="926"/>
      <c r="S3050" s="926"/>
      <c r="T3050" s="926"/>
      <c r="U3050" s="926"/>
      <c r="V3050" s="926"/>
      <c r="W3050" s="926"/>
      <c r="X3050" s="926"/>
      <c r="Y3050" s="926"/>
      <c r="Z3050" s="926"/>
      <c r="AA3050" s="926"/>
      <c r="AB3050" s="926"/>
      <c r="AC3050" s="926"/>
      <c r="AD3050" s="926"/>
      <c r="AE3050" s="926"/>
    </row>
    <row r="3051" spans="1:31" ht="15" customHeight="1" x14ac:dyDescent="0.2">
      <c r="A3051" s="1032" t="str">
        <f t="shared" si="265"/>
        <v>Insert Room Name First</v>
      </c>
      <c r="B3051" s="938"/>
      <c r="C3051" s="891"/>
      <c r="D3051" s="891"/>
      <c r="E3051" s="984">
        <f t="shared" si="266"/>
        <v>0</v>
      </c>
      <c r="F3051" s="890">
        <f>IF(A3051="Insert Room Name First",0,ROUND(E3051/VLOOKUP(A3051,'Teaching Areas'!$A$2:$B$15,2,FALSE),0))</f>
        <v>0</v>
      </c>
      <c r="G3051" s="891"/>
      <c r="H3051" s="890" t="str">
        <f t="shared" si="267"/>
        <v/>
      </c>
      <c r="I3051" s="983"/>
      <c r="J3051" s="923"/>
      <c r="K3051" s="922"/>
      <c r="L3051" s="922"/>
      <c r="M3051" s="922"/>
      <c r="N3051" s="924"/>
      <c r="O3051" s="926"/>
      <c r="P3051" s="926"/>
      <c r="Q3051" s="926"/>
      <c r="R3051" s="926"/>
      <c r="S3051" s="926"/>
      <c r="T3051" s="926"/>
      <c r="U3051" s="926"/>
      <c r="V3051" s="926"/>
      <c r="W3051" s="926"/>
      <c r="X3051" s="926"/>
      <c r="Y3051" s="926"/>
      <c r="Z3051" s="926"/>
      <c r="AA3051" s="926"/>
      <c r="AB3051" s="926"/>
      <c r="AC3051" s="926"/>
      <c r="AD3051" s="926"/>
      <c r="AE3051" s="926"/>
    </row>
    <row r="3052" spans="1:31" ht="15" customHeight="1" x14ac:dyDescent="0.2">
      <c r="A3052" s="1032" t="str">
        <f t="shared" si="265"/>
        <v>Insert Room Name First</v>
      </c>
      <c r="B3052" s="938"/>
      <c r="C3052" s="891"/>
      <c r="D3052" s="891"/>
      <c r="E3052" s="984">
        <f t="shared" si="266"/>
        <v>0</v>
      </c>
      <c r="F3052" s="890">
        <f>IF(A3052="Insert Room Name First",0,ROUND(E3052/VLOOKUP(A3052,'Teaching Areas'!$A$2:$B$15,2,FALSE),0))</f>
        <v>0</v>
      </c>
      <c r="G3052" s="891"/>
      <c r="H3052" s="890" t="str">
        <f t="shared" si="267"/>
        <v/>
      </c>
      <c r="I3052" s="983"/>
      <c r="J3052" s="923"/>
      <c r="K3052" s="922"/>
      <c r="L3052" s="922"/>
      <c r="M3052" s="922"/>
      <c r="N3052" s="924"/>
      <c r="O3052" s="926"/>
      <c r="P3052" s="926"/>
      <c r="Q3052" s="926"/>
      <c r="R3052" s="926"/>
      <c r="S3052" s="926"/>
      <c r="T3052" s="926"/>
      <c r="U3052" s="926"/>
      <c r="V3052" s="926"/>
      <c r="W3052" s="926"/>
      <c r="X3052" s="926"/>
      <c r="Y3052" s="926"/>
      <c r="Z3052" s="926"/>
      <c r="AA3052" s="926"/>
      <c r="AB3052" s="926"/>
      <c r="AC3052" s="926"/>
      <c r="AD3052" s="926"/>
      <c r="AE3052" s="926"/>
    </row>
    <row r="3053" spans="1:31" ht="15" customHeight="1" x14ac:dyDescent="0.2">
      <c r="A3053" s="1032" t="str">
        <f t="shared" si="265"/>
        <v>Insert Room Name First</v>
      </c>
      <c r="B3053" s="938"/>
      <c r="C3053" s="891"/>
      <c r="D3053" s="891"/>
      <c r="E3053" s="984">
        <f t="shared" si="266"/>
        <v>0</v>
      </c>
      <c r="F3053" s="890">
        <f>IF(A3053="Insert Room Name First",0,ROUND(E3053/VLOOKUP(A3053,'Teaching Areas'!$A$2:$B$15,2,FALSE),0))</f>
        <v>0</v>
      </c>
      <c r="G3053" s="891"/>
      <c r="H3053" s="890" t="str">
        <f t="shared" si="267"/>
        <v/>
      </c>
      <c r="I3053" s="983"/>
      <c r="J3053" s="923"/>
      <c r="K3053" s="922"/>
      <c r="L3053" s="922"/>
      <c r="M3053" s="922"/>
      <c r="N3053" s="924"/>
      <c r="O3053" s="926"/>
      <c r="P3053" s="926"/>
      <c r="Q3053" s="926"/>
      <c r="R3053" s="926"/>
      <c r="S3053" s="926"/>
      <c r="T3053" s="926"/>
      <c r="U3053" s="926"/>
      <c r="V3053" s="926"/>
      <c r="W3053" s="926"/>
      <c r="X3053" s="926"/>
      <c r="Y3053" s="926"/>
      <c r="Z3053" s="926"/>
      <c r="AA3053" s="926"/>
      <c r="AB3053" s="926"/>
      <c r="AC3053" s="926"/>
      <c r="AD3053" s="926"/>
      <c r="AE3053" s="926"/>
    </row>
    <row r="3054" spans="1:31" ht="15" customHeight="1" x14ac:dyDescent="0.2">
      <c r="A3054" s="1032" t="str">
        <f t="shared" si="265"/>
        <v>Insert Room Name First</v>
      </c>
      <c r="B3054" s="938"/>
      <c r="C3054" s="891"/>
      <c r="D3054" s="891"/>
      <c r="E3054" s="984">
        <f t="shared" si="266"/>
        <v>0</v>
      </c>
      <c r="F3054" s="890">
        <f>IF(A3054="Insert Room Name First",0,ROUND(E3054/VLOOKUP(A3054,'Teaching Areas'!$A$2:$B$15,2,FALSE),0))</f>
        <v>0</v>
      </c>
      <c r="G3054" s="891"/>
      <c r="H3054" s="890" t="str">
        <f t="shared" si="267"/>
        <v/>
      </c>
      <c r="I3054" s="983"/>
      <c r="J3054" s="923"/>
      <c r="K3054" s="922"/>
      <c r="L3054" s="922"/>
      <c r="M3054" s="922"/>
      <c r="N3054" s="924"/>
      <c r="O3054" s="926"/>
      <c r="P3054" s="926"/>
      <c r="Q3054" s="926"/>
      <c r="R3054" s="926"/>
      <c r="S3054" s="926"/>
      <c r="T3054" s="926"/>
      <c r="U3054" s="926"/>
      <c r="V3054" s="926"/>
      <c r="W3054" s="926"/>
      <c r="X3054" s="926"/>
      <c r="Y3054" s="926"/>
      <c r="Z3054" s="926"/>
      <c r="AA3054" s="926"/>
      <c r="AB3054" s="926"/>
      <c r="AC3054" s="926"/>
      <c r="AD3054" s="926"/>
      <c r="AE3054" s="926"/>
    </row>
    <row r="3055" spans="1:31" ht="15" customHeight="1" x14ac:dyDescent="0.2">
      <c r="A3055" s="1032" t="str">
        <f t="shared" si="265"/>
        <v>Insert Room Name First</v>
      </c>
      <c r="B3055" s="938"/>
      <c r="C3055" s="891"/>
      <c r="D3055" s="891"/>
      <c r="E3055" s="984">
        <f t="shared" si="266"/>
        <v>0</v>
      </c>
      <c r="F3055" s="890">
        <f>IF(A3055="Insert Room Name First",0,ROUND(E3055/VLOOKUP(A3055,'Teaching Areas'!$A$2:$B$15,2,FALSE),0))</f>
        <v>0</v>
      </c>
      <c r="G3055" s="891"/>
      <c r="H3055" s="890" t="str">
        <f t="shared" si="267"/>
        <v/>
      </c>
      <c r="I3055" s="983"/>
      <c r="J3055" s="923"/>
      <c r="K3055" s="922"/>
      <c r="L3055" s="922"/>
      <c r="M3055" s="922"/>
      <c r="N3055" s="924"/>
      <c r="O3055" s="926"/>
      <c r="P3055" s="926"/>
      <c r="Q3055" s="926"/>
      <c r="R3055" s="926"/>
      <c r="S3055" s="926"/>
      <c r="T3055" s="926"/>
      <c r="U3055" s="926"/>
      <c r="V3055" s="926"/>
      <c r="W3055" s="926"/>
      <c r="X3055" s="926"/>
      <c r="Y3055" s="926"/>
      <c r="Z3055" s="926"/>
      <c r="AA3055" s="926"/>
      <c r="AB3055" s="926"/>
      <c r="AC3055" s="926"/>
      <c r="AD3055" s="926"/>
      <c r="AE3055" s="926"/>
    </row>
    <row r="3056" spans="1:31" ht="15" customHeight="1" x14ac:dyDescent="0.2">
      <c r="A3056" s="1032" t="str">
        <f t="shared" si="265"/>
        <v>Insert Room Name First</v>
      </c>
      <c r="B3056" s="938"/>
      <c r="C3056" s="891"/>
      <c r="D3056" s="891"/>
      <c r="E3056" s="984">
        <f t="shared" si="266"/>
        <v>0</v>
      </c>
      <c r="F3056" s="890">
        <f>IF(A3056="Insert Room Name First",0,ROUND(E3056/VLOOKUP(A3056,'Teaching Areas'!$A$2:$B$15,2,FALSE),0))</f>
        <v>0</v>
      </c>
      <c r="G3056" s="891"/>
      <c r="H3056" s="890" t="str">
        <f t="shared" si="267"/>
        <v/>
      </c>
      <c r="I3056" s="983"/>
      <c r="J3056" s="923"/>
      <c r="K3056" s="922"/>
      <c r="L3056" s="922"/>
      <c r="M3056" s="922"/>
      <c r="N3056" s="924"/>
      <c r="O3056" s="926"/>
      <c r="P3056" s="926"/>
      <c r="Q3056" s="926"/>
      <c r="R3056" s="926"/>
      <c r="S3056" s="926"/>
      <c r="T3056" s="926"/>
      <c r="U3056" s="926"/>
      <c r="V3056" s="926"/>
      <c r="W3056" s="926"/>
      <c r="X3056" s="926"/>
      <c r="Y3056" s="926"/>
      <c r="Z3056" s="926"/>
      <c r="AA3056" s="926"/>
      <c r="AB3056" s="926"/>
      <c r="AC3056" s="926"/>
      <c r="AD3056" s="926"/>
      <c r="AE3056" s="926"/>
    </row>
    <row r="3057" spans="1:31" ht="15" customHeight="1" x14ac:dyDescent="0.2">
      <c r="A3057" s="1032" t="str">
        <f t="shared" si="265"/>
        <v>Insert Room Name First</v>
      </c>
      <c r="B3057" s="938"/>
      <c r="C3057" s="891"/>
      <c r="D3057" s="891"/>
      <c r="E3057" s="984">
        <f t="shared" si="266"/>
        <v>0</v>
      </c>
      <c r="F3057" s="890">
        <f>IF(A3057="Insert Room Name First",0,ROUND(E3057/VLOOKUP(A3057,'Teaching Areas'!$A$2:$B$15,2,FALSE),0))</f>
        <v>0</v>
      </c>
      <c r="G3057" s="891"/>
      <c r="H3057" s="890" t="str">
        <f t="shared" si="267"/>
        <v/>
      </c>
      <c r="I3057" s="983"/>
      <c r="J3057" s="923"/>
      <c r="K3057" s="922"/>
      <c r="L3057" s="922"/>
      <c r="M3057" s="922"/>
      <c r="N3057" s="924"/>
      <c r="O3057" s="926"/>
      <c r="P3057" s="926"/>
      <c r="Q3057" s="926"/>
      <c r="R3057" s="926"/>
      <c r="S3057" s="926"/>
      <c r="T3057" s="926"/>
      <c r="U3057" s="926"/>
      <c r="V3057" s="926"/>
      <c r="W3057" s="926"/>
      <c r="X3057" s="926"/>
      <c r="Y3057" s="926"/>
      <c r="Z3057" s="926"/>
      <c r="AA3057" s="926"/>
      <c r="AB3057" s="926"/>
      <c r="AC3057" s="926"/>
      <c r="AD3057" s="926"/>
      <c r="AE3057" s="926"/>
    </row>
    <row r="3058" spans="1:31" ht="15" customHeight="1" x14ac:dyDescent="0.2">
      <c r="A3058" s="1032" t="str">
        <f t="shared" si="265"/>
        <v>Insert Room Name First</v>
      </c>
      <c r="B3058" s="938"/>
      <c r="C3058" s="891"/>
      <c r="D3058" s="891"/>
      <c r="E3058" s="984">
        <f t="shared" si="266"/>
        <v>0</v>
      </c>
      <c r="F3058" s="890">
        <f>IF(A3058="Insert Room Name First",0,ROUND(E3058/VLOOKUP(A3058,'Teaching Areas'!$A$2:$B$15,2,FALSE),0))</f>
        <v>0</v>
      </c>
      <c r="G3058" s="891"/>
      <c r="H3058" s="890" t="str">
        <f t="shared" si="267"/>
        <v/>
      </c>
      <c r="I3058" s="983"/>
      <c r="J3058" s="923"/>
      <c r="K3058" s="922"/>
      <c r="L3058" s="922"/>
      <c r="M3058" s="922"/>
      <c r="N3058" s="924"/>
      <c r="O3058" s="926"/>
      <c r="P3058" s="926"/>
      <c r="Q3058" s="926"/>
      <c r="R3058" s="926"/>
      <c r="S3058" s="926"/>
      <c r="T3058" s="926"/>
      <c r="U3058" s="926"/>
      <c r="V3058" s="926"/>
      <c r="W3058" s="926"/>
      <c r="X3058" s="926"/>
      <c r="Y3058" s="926"/>
      <c r="Z3058" s="926"/>
      <c r="AA3058" s="926"/>
      <c r="AB3058" s="926"/>
      <c r="AC3058" s="926"/>
      <c r="AD3058" s="926"/>
      <c r="AE3058" s="926"/>
    </row>
    <row r="3059" spans="1:31" ht="15" customHeight="1" x14ac:dyDescent="0.2">
      <c r="A3059" s="1032" t="str">
        <f t="shared" si="265"/>
        <v>Insert Room Name First</v>
      </c>
      <c r="B3059" s="938"/>
      <c r="C3059" s="891"/>
      <c r="D3059" s="891"/>
      <c r="E3059" s="984">
        <f t="shared" si="266"/>
        <v>0</v>
      </c>
      <c r="F3059" s="890">
        <f>IF(A3059="Insert Room Name First",0,ROUND(E3059/VLOOKUP(A3059,'Teaching Areas'!$A$2:$B$15,2,FALSE),0))</f>
        <v>0</v>
      </c>
      <c r="G3059" s="891"/>
      <c r="H3059" s="890" t="str">
        <f t="shared" si="267"/>
        <v/>
      </c>
      <c r="I3059" s="983"/>
      <c r="J3059" s="923"/>
      <c r="K3059" s="922"/>
      <c r="L3059" s="922"/>
      <c r="M3059" s="922"/>
      <c r="N3059" s="924"/>
      <c r="O3059" s="926"/>
      <c r="P3059" s="926"/>
      <c r="Q3059" s="926"/>
      <c r="R3059" s="926"/>
      <c r="S3059" s="926"/>
      <c r="T3059" s="926"/>
      <c r="U3059" s="926"/>
      <c r="V3059" s="926"/>
      <c r="W3059" s="926"/>
      <c r="X3059" s="926"/>
      <c r="Y3059" s="926"/>
      <c r="Z3059" s="926"/>
      <c r="AA3059" s="926"/>
      <c r="AB3059" s="926"/>
      <c r="AC3059" s="926"/>
      <c r="AD3059" s="926"/>
      <c r="AE3059" s="926"/>
    </row>
    <row r="3060" spans="1:31" ht="15" customHeight="1" x14ac:dyDescent="0.2">
      <c r="A3060" s="1032" t="str">
        <f t="shared" si="265"/>
        <v>Insert Room Name First</v>
      </c>
      <c r="B3060" s="938"/>
      <c r="C3060" s="891"/>
      <c r="D3060" s="891"/>
      <c r="E3060" s="984">
        <f t="shared" si="266"/>
        <v>0</v>
      </c>
      <c r="F3060" s="890">
        <f>IF(A3060="Insert Room Name First",0,ROUND(E3060/VLOOKUP(A3060,'Teaching Areas'!$A$2:$B$15,2,FALSE),0))</f>
        <v>0</v>
      </c>
      <c r="G3060" s="891"/>
      <c r="H3060" s="890" t="str">
        <f t="shared" si="267"/>
        <v/>
      </c>
      <c r="I3060" s="983"/>
      <c r="J3060" s="923"/>
      <c r="K3060" s="922"/>
      <c r="L3060" s="922"/>
      <c r="M3060" s="922"/>
      <c r="N3060" s="924"/>
      <c r="O3060" s="926"/>
      <c r="P3060" s="926"/>
      <c r="Q3060" s="926"/>
      <c r="R3060" s="926"/>
      <c r="S3060" s="926"/>
      <c r="T3060" s="926"/>
      <c r="U3060" s="926"/>
      <c r="V3060" s="926"/>
      <c r="W3060" s="926"/>
      <c r="X3060" s="926"/>
      <c r="Y3060" s="926"/>
      <c r="Z3060" s="926"/>
      <c r="AA3060" s="926"/>
      <c r="AB3060" s="926"/>
      <c r="AC3060" s="926"/>
      <c r="AD3060" s="926"/>
      <c r="AE3060" s="926"/>
    </row>
    <row r="3061" spans="1:31" ht="15" customHeight="1" x14ac:dyDescent="0.2">
      <c r="A3061" s="1032" t="str">
        <f t="shared" si="265"/>
        <v>Insert Room Name First</v>
      </c>
      <c r="B3061" s="938"/>
      <c r="C3061" s="891"/>
      <c r="D3061" s="891"/>
      <c r="E3061" s="984">
        <f t="shared" si="266"/>
        <v>0</v>
      </c>
      <c r="F3061" s="890">
        <f>IF(A3061="Insert Room Name First",0,ROUND(E3061/VLOOKUP(A3061,'Teaching Areas'!$A$2:$B$15,2,FALSE),0))</f>
        <v>0</v>
      </c>
      <c r="G3061" s="891"/>
      <c r="H3061" s="890" t="str">
        <f t="shared" si="267"/>
        <v/>
      </c>
      <c r="I3061" s="983"/>
      <c r="J3061" s="923"/>
      <c r="K3061" s="922"/>
      <c r="L3061" s="922"/>
      <c r="M3061" s="922"/>
      <c r="N3061" s="924"/>
      <c r="O3061" s="926"/>
      <c r="P3061" s="926"/>
      <c r="Q3061" s="926"/>
      <c r="R3061" s="926"/>
      <c r="S3061" s="926"/>
      <c r="T3061" s="926"/>
      <c r="U3061" s="926"/>
      <c r="V3061" s="926"/>
      <c r="W3061" s="926"/>
      <c r="X3061" s="926"/>
      <c r="Y3061" s="926"/>
      <c r="Z3061" s="926"/>
      <c r="AA3061" s="926"/>
      <c r="AB3061" s="926"/>
      <c r="AC3061" s="926"/>
      <c r="AD3061" s="926"/>
      <c r="AE3061" s="926"/>
    </row>
    <row r="3062" spans="1:31" ht="15" customHeight="1" x14ac:dyDescent="0.2">
      <c r="A3062" s="1032" t="str">
        <f t="shared" si="265"/>
        <v>Insert Room Name First</v>
      </c>
      <c r="B3062" s="938"/>
      <c r="C3062" s="891"/>
      <c r="D3062" s="891"/>
      <c r="E3062" s="984">
        <f t="shared" si="266"/>
        <v>0</v>
      </c>
      <c r="F3062" s="890">
        <f>IF(A3062="Insert Room Name First",0,ROUND(E3062/VLOOKUP(A3062,'Teaching Areas'!$A$2:$B$15,2,FALSE),0))</f>
        <v>0</v>
      </c>
      <c r="G3062" s="891"/>
      <c r="H3062" s="890" t="str">
        <f t="shared" si="267"/>
        <v/>
      </c>
      <c r="I3062" s="983"/>
      <c r="J3062" s="923"/>
      <c r="K3062" s="922"/>
      <c r="L3062" s="922"/>
      <c r="M3062" s="922"/>
      <c r="N3062" s="924"/>
      <c r="O3062" s="926"/>
      <c r="P3062" s="926"/>
      <c r="Q3062" s="926"/>
      <c r="R3062" s="926"/>
      <c r="S3062" s="926"/>
      <c r="T3062" s="926"/>
      <c r="U3062" s="926"/>
      <c r="V3062" s="926"/>
      <c r="W3062" s="926"/>
      <c r="X3062" s="926"/>
      <c r="Y3062" s="926"/>
      <c r="Z3062" s="926"/>
      <c r="AA3062" s="926"/>
      <c r="AB3062" s="926"/>
      <c r="AC3062" s="926"/>
      <c r="AD3062" s="926"/>
      <c r="AE3062" s="926"/>
    </row>
    <row r="3063" spans="1:31" ht="15" customHeight="1" x14ac:dyDescent="0.2">
      <c r="A3063" s="1032" t="str">
        <f t="shared" si="265"/>
        <v>Insert Room Name First</v>
      </c>
      <c r="B3063" s="938"/>
      <c r="C3063" s="891"/>
      <c r="D3063" s="891"/>
      <c r="E3063" s="984">
        <f t="shared" si="266"/>
        <v>0</v>
      </c>
      <c r="F3063" s="890">
        <f>IF(A3063="Insert Room Name First",0,ROUND(E3063/VLOOKUP(A3063,'Teaching Areas'!$A$2:$B$15,2,FALSE),0))</f>
        <v>0</v>
      </c>
      <c r="G3063" s="891"/>
      <c r="H3063" s="890" t="str">
        <f t="shared" si="267"/>
        <v/>
      </c>
      <c r="I3063" s="983"/>
      <c r="J3063" s="923"/>
      <c r="K3063" s="922"/>
      <c r="L3063" s="922"/>
      <c r="M3063" s="922"/>
      <c r="N3063" s="924"/>
      <c r="O3063" s="926"/>
      <c r="P3063" s="926"/>
      <c r="Q3063" s="926"/>
      <c r="R3063" s="926"/>
      <c r="S3063" s="926"/>
      <c r="T3063" s="926"/>
      <c r="U3063" s="926"/>
      <c r="V3063" s="926"/>
      <c r="W3063" s="926"/>
      <c r="X3063" s="926"/>
      <c r="Y3063" s="926"/>
      <c r="Z3063" s="926"/>
      <c r="AA3063" s="926"/>
      <c r="AB3063" s="926"/>
      <c r="AC3063" s="926"/>
      <c r="AD3063" s="926"/>
      <c r="AE3063" s="926"/>
    </row>
    <row r="3064" spans="1:31" ht="15" customHeight="1" x14ac:dyDescent="0.2">
      <c r="A3064" s="1032" t="str">
        <f t="shared" si="265"/>
        <v>Insert Room Name First</v>
      </c>
      <c r="B3064" s="938"/>
      <c r="C3064" s="891"/>
      <c r="D3064" s="891"/>
      <c r="E3064" s="984">
        <f t="shared" si="266"/>
        <v>0</v>
      </c>
      <c r="F3064" s="890">
        <f>IF(A3064="Insert Room Name First",0,ROUND(E3064/VLOOKUP(A3064,'Teaching Areas'!$A$2:$B$15,2,FALSE),0))</f>
        <v>0</v>
      </c>
      <c r="G3064" s="891"/>
      <c r="H3064" s="890" t="str">
        <f t="shared" si="267"/>
        <v/>
      </c>
      <c r="I3064" s="983"/>
      <c r="J3064" s="923"/>
      <c r="K3064" s="922"/>
      <c r="L3064" s="922"/>
      <c r="M3064" s="922"/>
      <c r="N3064" s="924"/>
      <c r="O3064" s="926"/>
      <c r="P3064" s="926"/>
      <c r="Q3064" s="926"/>
      <c r="R3064" s="926"/>
      <c r="S3064" s="926"/>
      <c r="T3064" s="926"/>
      <c r="U3064" s="926"/>
      <c r="V3064" s="926"/>
      <c r="W3064" s="926"/>
      <c r="X3064" s="926"/>
      <c r="Y3064" s="926"/>
      <c r="Z3064" s="926"/>
      <c r="AA3064" s="926"/>
      <c r="AB3064" s="926"/>
      <c r="AC3064" s="926"/>
      <c r="AD3064" s="926"/>
      <c r="AE3064" s="926"/>
    </row>
    <row r="3065" spans="1:31" ht="15" customHeight="1" x14ac:dyDescent="0.2">
      <c r="A3065" s="1032" t="str">
        <f t="shared" si="265"/>
        <v>Insert Room Name First</v>
      </c>
      <c r="B3065" s="938"/>
      <c r="C3065" s="891"/>
      <c r="D3065" s="891"/>
      <c r="E3065" s="984">
        <f t="shared" si="266"/>
        <v>0</v>
      </c>
      <c r="F3065" s="890">
        <f>IF(A3065="Insert Room Name First",0,ROUND(E3065/VLOOKUP(A3065,'Teaching Areas'!$A$2:$B$15,2,FALSE),0))</f>
        <v>0</v>
      </c>
      <c r="G3065" s="891"/>
      <c r="H3065" s="890" t="str">
        <f t="shared" si="267"/>
        <v/>
      </c>
      <c r="I3065" s="983"/>
      <c r="J3065" s="923"/>
      <c r="K3065" s="922"/>
      <c r="L3065" s="922"/>
      <c r="M3065" s="922"/>
      <c r="N3065" s="924"/>
      <c r="O3065" s="926"/>
      <c r="P3065" s="926"/>
      <c r="Q3065" s="926"/>
      <c r="R3065" s="926"/>
      <c r="S3065" s="926"/>
      <c r="T3065" s="926"/>
      <c r="U3065" s="926"/>
      <c r="V3065" s="926"/>
      <c r="W3065" s="926"/>
      <c r="X3065" s="926"/>
      <c r="Y3065" s="926"/>
      <c r="Z3065" s="926"/>
      <c r="AA3065" s="926"/>
      <c r="AB3065" s="926"/>
      <c r="AC3065" s="926"/>
      <c r="AD3065" s="926"/>
      <c r="AE3065" s="926"/>
    </row>
    <row r="3066" spans="1:31" ht="15" customHeight="1" x14ac:dyDescent="0.2">
      <c r="A3066" s="1032" t="str">
        <f t="shared" si="265"/>
        <v>Insert Room Name First</v>
      </c>
      <c r="B3066" s="938"/>
      <c r="C3066" s="891"/>
      <c r="D3066" s="891"/>
      <c r="E3066" s="984">
        <f t="shared" si="266"/>
        <v>0</v>
      </c>
      <c r="F3066" s="890">
        <f>IF(A3066="Insert Room Name First",0,ROUND(E3066/VLOOKUP(A3066,'Teaching Areas'!$A$2:$B$15,2,FALSE),0))</f>
        <v>0</v>
      </c>
      <c r="G3066" s="891"/>
      <c r="H3066" s="890" t="str">
        <f t="shared" si="267"/>
        <v/>
      </c>
      <c r="I3066" s="983"/>
      <c r="J3066" s="923"/>
      <c r="K3066" s="922"/>
      <c r="L3066" s="922"/>
      <c r="M3066" s="922"/>
      <c r="N3066" s="924"/>
      <c r="O3066" s="926"/>
      <c r="P3066" s="926"/>
      <c r="Q3066" s="926"/>
      <c r="R3066" s="926"/>
      <c r="S3066" s="926"/>
      <c r="T3066" s="926"/>
      <c r="U3066" s="926"/>
      <c r="V3066" s="926"/>
      <c r="W3066" s="926"/>
      <c r="X3066" s="926"/>
      <c r="Y3066" s="926"/>
      <c r="Z3066" s="926"/>
      <c r="AA3066" s="926"/>
      <c r="AB3066" s="926"/>
      <c r="AC3066" s="926"/>
      <c r="AD3066" s="926"/>
      <c r="AE3066" s="926"/>
    </row>
    <row r="3067" spans="1:31" ht="15" customHeight="1" x14ac:dyDescent="0.2">
      <c r="A3067" s="1032" t="str">
        <f t="shared" si="265"/>
        <v>Insert Room Name First</v>
      </c>
      <c r="B3067" s="938"/>
      <c r="C3067" s="891"/>
      <c r="D3067" s="891"/>
      <c r="E3067" s="984">
        <f t="shared" si="266"/>
        <v>0</v>
      </c>
      <c r="F3067" s="890">
        <f>IF(A3067="Insert Room Name First",0,ROUND(E3067/VLOOKUP(A3067,'Teaching Areas'!$A$2:$B$15,2,FALSE),0))</f>
        <v>0</v>
      </c>
      <c r="G3067" s="891"/>
      <c r="H3067" s="890" t="str">
        <f t="shared" si="267"/>
        <v/>
      </c>
      <c r="I3067" s="983"/>
      <c r="J3067" s="923"/>
      <c r="K3067" s="922"/>
      <c r="L3067" s="922"/>
      <c r="M3067" s="922"/>
      <c r="N3067" s="924"/>
      <c r="O3067" s="926"/>
      <c r="P3067" s="926"/>
      <c r="Q3067" s="926"/>
      <c r="R3067" s="926"/>
      <c r="S3067" s="926"/>
      <c r="T3067" s="926"/>
      <c r="U3067" s="926"/>
      <c r="V3067" s="926"/>
      <c r="W3067" s="926"/>
      <c r="X3067" s="926"/>
      <c r="Y3067" s="926"/>
      <c r="Z3067" s="926"/>
      <c r="AA3067" s="926"/>
      <c r="AB3067" s="926"/>
      <c r="AC3067" s="926"/>
      <c r="AD3067" s="926"/>
      <c r="AE3067" s="926"/>
    </row>
    <row r="3068" spans="1:31" ht="15" customHeight="1" x14ac:dyDescent="0.2">
      <c r="A3068" s="1032" t="str">
        <f t="shared" si="265"/>
        <v>Insert Room Name First</v>
      </c>
      <c r="B3068" s="938"/>
      <c r="C3068" s="891"/>
      <c r="D3068" s="891"/>
      <c r="E3068" s="984">
        <f t="shared" si="266"/>
        <v>0</v>
      </c>
      <c r="F3068" s="890">
        <f>IF(A3068="Insert Room Name First",0,ROUND(E3068/VLOOKUP(A3068,'Teaching Areas'!$A$2:$B$15,2,FALSE),0))</f>
        <v>0</v>
      </c>
      <c r="G3068" s="891"/>
      <c r="H3068" s="890" t="str">
        <f t="shared" si="267"/>
        <v/>
      </c>
      <c r="I3068" s="983"/>
      <c r="J3068" s="923"/>
      <c r="K3068" s="922"/>
      <c r="L3068" s="922"/>
      <c r="M3068" s="922"/>
      <c r="N3068" s="924"/>
      <c r="O3068" s="926"/>
      <c r="P3068" s="926"/>
      <c r="Q3068" s="926"/>
      <c r="R3068" s="926"/>
      <c r="S3068" s="926"/>
      <c r="T3068" s="926"/>
      <c r="U3068" s="926"/>
      <c r="V3068" s="926"/>
      <c r="W3068" s="926"/>
      <c r="X3068" s="926"/>
      <c r="Y3068" s="926"/>
      <c r="Z3068" s="926"/>
      <c r="AA3068" s="926"/>
      <c r="AB3068" s="926"/>
      <c r="AC3068" s="926"/>
      <c r="AD3068" s="926"/>
      <c r="AE3068" s="926"/>
    </row>
    <row r="3069" spans="1:31" ht="15" customHeight="1" x14ac:dyDescent="0.2">
      <c r="A3069" s="1032" t="str">
        <f t="shared" si="265"/>
        <v>Insert Room Name First</v>
      </c>
      <c r="B3069" s="938"/>
      <c r="C3069" s="891"/>
      <c r="D3069" s="891"/>
      <c r="E3069" s="984">
        <f t="shared" si="266"/>
        <v>0</v>
      </c>
      <c r="F3069" s="890">
        <f>IF(A3069="Insert Room Name First",0,ROUND(E3069/VLOOKUP(A3069,'Teaching Areas'!$A$2:$B$15,2,FALSE),0))</f>
        <v>0</v>
      </c>
      <c r="G3069" s="891"/>
      <c r="H3069" s="890" t="str">
        <f t="shared" si="267"/>
        <v/>
      </c>
      <c r="I3069" s="983"/>
      <c r="J3069" s="923"/>
      <c r="K3069" s="922"/>
      <c r="L3069" s="922"/>
      <c r="M3069" s="922"/>
      <c r="N3069" s="924"/>
      <c r="O3069" s="926"/>
      <c r="P3069" s="926"/>
      <c r="Q3069" s="926"/>
      <c r="R3069" s="926"/>
      <c r="S3069" s="926"/>
      <c r="T3069" s="926"/>
      <c r="U3069" s="926"/>
      <c r="V3069" s="926"/>
      <c r="W3069" s="926"/>
      <c r="X3069" s="926"/>
      <c r="Y3069" s="926"/>
      <c r="Z3069" s="926"/>
      <c r="AA3069" s="926"/>
      <c r="AB3069" s="926"/>
      <c r="AC3069" s="926"/>
      <c r="AD3069" s="926"/>
      <c r="AE3069" s="926"/>
    </row>
    <row r="3070" spans="1:31" ht="15" customHeight="1" x14ac:dyDescent="0.2">
      <c r="A3070" s="1032" t="str">
        <f t="shared" si="265"/>
        <v>Insert Room Name First</v>
      </c>
      <c r="B3070" s="939"/>
      <c r="C3070" s="891"/>
      <c r="D3070" s="891"/>
      <c r="E3070" s="984">
        <f t="shared" si="266"/>
        <v>0</v>
      </c>
      <c r="F3070" s="890">
        <f>IF(A3070="Insert Room Name First",0,ROUND(E3070/VLOOKUP(A3070,'Teaching Areas'!$A$2:$B$15,2,FALSE),0))</f>
        <v>0</v>
      </c>
      <c r="G3070" s="892"/>
      <c r="H3070" s="890" t="str">
        <f t="shared" si="267"/>
        <v/>
      </c>
      <c r="I3070" s="985"/>
      <c r="J3070" s="923"/>
      <c r="K3070" s="922"/>
      <c r="L3070" s="922"/>
      <c r="M3070" s="922"/>
      <c r="N3070" s="924"/>
      <c r="O3070" s="926"/>
      <c r="P3070" s="926"/>
      <c r="Q3070" s="926"/>
      <c r="R3070" s="926"/>
      <c r="S3070" s="926"/>
      <c r="T3070" s="926"/>
      <c r="U3070" s="926"/>
      <c r="V3070" s="926"/>
      <c r="W3070" s="926"/>
      <c r="X3070" s="926"/>
      <c r="Y3070" s="926"/>
      <c r="Z3070" s="926"/>
      <c r="AA3070" s="926"/>
      <c r="AB3070" s="926"/>
      <c r="AC3070" s="926"/>
      <c r="AD3070" s="926"/>
      <c r="AE3070" s="926"/>
    </row>
    <row r="3071" spans="1:31" ht="15" customHeight="1" x14ac:dyDescent="0.2">
      <c r="A3071" s="1032" t="str">
        <f t="shared" si="265"/>
        <v>Insert Room Name First</v>
      </c>
      <c r="B3071" s="939"/>
      <c r="C3071" s="891"/>
      <c r="D3071" s="891"/>
      <c r="E3071" s="984">
        <f t="shared" si="266"/>
        <v>0</v>
      </c>
      <c r="F3071" s="890">
        <f>IF(A3071="Insert Room Name First",0,ROUND(E3071/VLOOKUP(A3071,'Teaching Areas'!$A$2:$B$15,2,FALSE),0))</f>
        <v>0</v>
      </c>
      <c r="G3071" s="892"/>
      <c r="H3071" s="890" t="str">
        <f t="shared" si="267"/>
        <v/>
      </c>
      <c r="I3071" s="985"/>
      <c r="J3071" s="923"/>
      <c r="K3071" s="922"/>
      <c r="L3071" s="922"/>
      <c r="M3071" s="922"/>
      <c r="N3071" s="924"/>
      <c r="O3071" s="926"/>
      <c r="P3071" s="926"/>
      <c r="Q3071" s="926"/>
      <c r="R3071" s="926"/>
      <c r="S3071" s="926"/>
      <c r="T3071" s="926"/>
      <c r="U3071" s="926"/>
      <c r="V3071" s="926"/>
      <c r="W3071" s="926"/>
      <c r="X3071" s="926"/>
      <c r="Y3071" s="926"/>
      <c r="Z3071" s="926"/>
      <c r="AA3071" s="926"/>
      <c r="AB3071" s="926"/>
      <c r="AC3071" s="926"/>
      <c r="AD3071" s="926"/>
      <c r="AE3071" s="926"/>
    </row>
    <row r="3072" spans="1:31" ht="15" customHeight="1" x14ac:dyDescent="0.2">
      <c r="A3072" s="1032" t="str">
        <f t="shared" si="265"/>
        <v>Insert Room Name First</v>
      </c>
      <c r="B3072" s="938"/>
      <c r="C3072" s="891"/>
      <c r="D3072" s="891"/>
      <c r="E3072" s="984">
        <f t="shared" si="266"/>
        <v>0</v>
      </c>
      <c r="F3072" s="890">
        <f>IF(A3072="Insert Room Name First",0,ROUND(E3072/VLOOKUP(A3072,'Teaching Areas'!$A$2:$B$15,2,FALSE),0))</f>
        <v>0</v>
      </c>
      <c r="G3072" s="891"/>
      <c r="H3072" s="890" t="str">
        <f t="shared" si="267"/>
        <v/>
      </c>
      <c r="I3072" s="983"/>
      <c r="J3072" s="923"/>
      <c r="K3072" s="922"/>
      <c r="L3072" s="922"/>
      <c r="M3072" s="922"/>
      <c r="N3072" s="924"/>
      <c r="O3072" s="926"/>
      <c r="P3072" s="926"/>
      <c r="Q3072" s="926"/>
      <c r="R3072" s="926"/>
      <c r="S3072" s="926"/>
      <c r="T3072" s="926"/>
      <c r="U3072" s="926"/>
      <c r="V3072" s="926"/>
      <c r="W3072" s="926"/>
      <c r="X3072" s="926"/>
      <c r="Y3072" s="926"/>
      <c r="Z3072" s="926"/>
      <c r="AA3072" s="926"/>
      <c r="AB3072" s="926"/>
      <c r="AC3072" s="926"/>
      <c r="AD3072" s="926"/>
      <c r="AE3072" s="926"/>
    </row>
    <row r="3073" spans="1:31" ht="15" customHeight="1" x14ac:dyDescent="0.2">
      <c r="A3073" s="1032" t="str">
        <f t="shared" si="265"/>
        <v>Insert Room Name First</v>
      </c>
      <c r="B3073" s="938"/>
      <c r="C3073" s="891"/>
      <c r="D3073" s="891"/>
      <c r="E3073" s="984">
        <f t="shared" si="266"/>
        <v>0</v>
      </c>
      <c r="F3073" s="890">
        <f>IF(A3073="Insert Room Name First",0,ROUND(E3073/VLOOKUP(A3073,'Teaching Areas'!$A$2:$B$15,2,FALSE),0))</f>
        <v>0</v>
      </c>
      <c r="G3073" s="891"/>
      <c r="H3073" s="890" t="str">
        <f t="shared" si="267"/>
        <v/>
      </c>
      <c r="I3073" s="983"/>
      <c r="J3073" s="923"/>
      <c r="K3073" s="922"/>
      <c r="L3073" s="922"/>
      <c r="M3073" s="922"/>
      <c r="N3073" s="924"/>
      <c r="O3073" s="926"/>
      <c r="P3073" s="926"/>
      <c r="Q3073" s="926"/>
      <c r="R3073" s="926"/>
      <c r="S3073" s="926"/>
      <c r="T3073" s="926"/>
      <c r="U3073" s="926"/>
      <c r="V3073" s="926"/>
      <c r="W3073" s="926"/>
      <c r="X3073" s="926"/>
      <c r="Y3073" s="926"/>
      <c r="Z3073" s="926"/>
      <c r="AA3073" s="926"/>
      <c r="AB3073" s="926"/>
      <c r="AC3073" s="926"/>
      <c r="AD3073" s="926"/>
      <c r="AE3073" s="926"/>
    </row>
    <row r="3074" spans="1:31" ht="15" customHeight="1" x14ac:dyDescent="0.2">
      <c r="A3074" s="1032" t="str">
        <f t="shared" si="265"/>
        <v>Insert Room Name First</v>
      </c>
      <c r="B3074" s="938"/>
      <c r="C3074" s="891"/>
      <c r="D3074" s="891"/>
      <c r="E3074" s="984">
        <f t="shared" si="266"/>
        <v>0</v>
      </c>
      <c r="F3074" s="890">
        <f>IF(A3074="Insert Room Name First",0,ROUND(E3074/VLOOKUP(A3074,'Teaching Areas'!$A$2:$B$15,2,FALSE),0))</f>
        <v>0</v>
      </c>
      <c r="G3074" s="891"/>
      <c r="H3074" s="890" t="str">
        <f t="shared" si="267"/>
        <v/>
      </c>
      <c r="I3074" s="983"/>
      <c r="J3074" s="923"/>
      <c r="K3074" s="922"/>
      <c r="L3074" s="922"/>
      <c r="M3074" s="922"/>
      <c r="N3074" s="924"/>
      <c r="O3074" s="926"/>
      <c r="P3074" s="926"/>
      <c r="Q3074" s="926"/>
      <c r="R3074" s="926"/>
      <c r="S3074" s="926"/>
      <c r="T3074" s="926"/>
      <c r="U3074" s="926"/>
      <c r="V3074" s="926"/>
      <c r="W3074" s="926"/>
      <c r="X3074" s="926"/>
      <c r="Y3074" s="926"/>
      <c r="Z3074" s="926"/>
      <c r="AA3074" s="926"/>
      <c r="AB3074" s="926"/>
      <c r="AC3074" s="926"/>
      <c r="AD3074" s="926"/>
      <c r="AE3074" s="926"/>
    </row>
    <row r="3075" spans="1:31" ht="15" customHeight="1" x14ac:dyDescent="0.2">
      <c r="A3075" s="1032" t="str">
        <f t="shared" si="265"/>
        <v>Insert Room Name First</v>
      </c>
      <c r="B3075" s="938"/>
      <c r="C3075" s="891"/>
      <c r="D3075" s="891"/>
      <c r="E3075" s="984">
        <f t="shared" si="266"/>
        <v>0</v>
      </c>
      <c r="F3075" s="890">
        <f>IF(A3075="Insert Room Name First",0,ROUND(E3075/VLOOKUP(A3075,'Teaching Areas'!$A$2:$B$15,2,FALSE),0))</f>
        <v>0</v>
      </c>
      <c r="G3075" s="891"/>
      <c r="H3075" s="890" t="str">
        <f t="shared" si="267"/>
        <v/>
      </c>
      <c r="I3075" s="983"/>
      <c r="J3075" s="923"/>
      <c r="K3075" s="922"/>
      <c r="L3075" s="922"/>
      <c r="M3075" s="922"/>
      <c r="N3075" s="924"/>
      <c r="O3075" s="926"/>
      <c r="P3075" s="926"/>
      <c r="Q3075" s="926"/>
      <c r="R3075" s="926"/>
      <c r="S3075" s="926"/>
      <c r="T3075" s="926"/>
      <c r="U3075" s="926"/>
      <c r="V3075" s="926"/>
      <c r="W3075" s="926"/>
      <c r="X3075" s="926"/>
      <c r="Y3075" s="926"/>
      <c r="Z3075" s="926"/>
      <c r="AA3075" s="926"/>
      <c r="AB3075" s="926"/>
      <c r="AC3075" s="926"/>
      <c r="AD3075" s="926"/>
      <c r="AE3075" s="926"/>
    </row>
    <row r="3076" spans="1:31" ht="15" customHeight="1" x14ac:dyDescent="0.2">
      <c r="A3076" s="1032" t="str">
        <f t="shared" si="265"/>
        <v>Insert Room Name First</v>
      </c>
      <c r="B3076" s="938"/>
      <c r="C3076" s="891"/>
      <c r="D3076" s="891"/>
      <c r="E3076" s="984">
        <f t="shared" si="266"/>
        <v>0</v>
      </c>
      <c r="F3076" s="890">
        <f>IF(A3076="Insert Room Name First",0,ROUND(E3076/VLOOKUP(A3076,'Teaching Areas'!$A$2:$B$15,2,FALSE),0))</f>
        <v>0</v>
      </c>
      <c r="G3076" s="891"/>
      <c r="H3076" s="890" t="str">
        <f t="shared" si="267"/>
        <v/>
      </c>
      <c r="I3076" s="983"/>
      <c r="J3076" s="923"/>
      <c r="K3076" s="922"/>
      <c r="L3076" s="922"/>
      <c r="M3076" s="922"/>
      <c r="N3076" s="924"/>
      <c r="O3076" s="926"/>
      <c r="P3076" s="926"/>
      <c r="Q3076" s="926"/>
      <c r="R3076" s="926"/>
      <c r="S3076" s="926"/>
      <c r="T3076" s="926"/>
      <c r="U3076" s="926"/>
      <c r="V3076" s="926"/>
      <c r="W3076" s="926"/>
      <c r="X3076" s="926"/>
      <c r="Y3076" s="926"/>
      <c r="Z3076" s="926"/>
      <c r="AA3076" s="926"/>
      <c r="AB3076" s="926"/>
      <c r="AC3076" s="926"/>
      <c r="AD3076" s="926"/>
      <c r="AE3076" s="926"/>
    </row>
    <row r="3077" spans="1:31" ht="15" customHeight="1" x14ac:dyDescent="0.2">
      <c r="A3077" s="1032" t="str">
        <f t="shared" si="265"/>
        <v>Insert Room Name First</v>
      </c>
      <c r="B3077" s="938"/>
      <c r="C3077" s="891"/>
      <c r="D3077" s="891"/>
      <c r="E3077" s="984">
        <f t="shared" si="266"/>
        <v>0</v>
      </c>
      <c r="F3077" s="890">
        <f>IF(A3077="Insert Room Name First",0,ROUND(E3077/VLOOKUP(A3077,'Teaching Areas'!$A$2:$B$15,2,FALSE),0))</f>
        <v>0</v>
      </c>
      <c r="G3077" s="891"/>
      <c r="H3077" s="890" t="str">
        <f t="shared" si="267"/>
        <v/>
      </c>
      <c r="I3077" s="983"/>
      <c r="J3077" s="923"/>
      <c r="K3077" s="922"/>
      <c r="L3077" s="922"/>
      <c r="M3077" s="922"/>
      <c r="N3077" s="924"/>
      <c r="O3077" s="926"/>
      <c r="P3077" s="926"/>
      <c r="Q3077" s="926"/>
      <c r="R3077" s="926"/>
      <c r="S3077" s="926"/>
      <c r="T3077" s="926"/>
      <c r="U3077" s="926"/>
      <c r="V3077" s="926"/>
      <c r="W3077" s="926"/>
      <c r="X3077" s="926"/>
      <c r="Y3077" s="926"/>
      <c r="Z3077" s="926"/>
      <c r="AA3077" s="926"/>
      <c r="AB3077" s="926"/>
      <c r="AC3077" s="926"/>
      <c r="AD3077" s="926"/>
      <c r="AE3077" s="926"/>
    </row>
    <row r="3078" spans="1:31" ht="15" customHeight="1" x14ac:dyDescent="0.2">
      <c r="A3078" s="1032" t="str">
        <f t="shared" si="265"/>
        <v>Insert Room Name First</v>
      </c>
      <c r="B3078" s="938"/>
      <c r="C3078" s="891"/>
      <c r="D3078" s="891"/>
      <c r="E3078" s="984">
        <f t="shared" si="266"/>
        <v>0</v>
      </c>
      <c r="F3078" s="890">
        <f>IF(A3078="Insert Room Name First",0,ROUND(E3078/VLOOKUP(A3078,'Teaching Areas'!$A$2:$B$15,2,FALSE),0))</f>
        <v>0</v>
      </c>
      <c r="G3078" s="891"/>
      <c r="H3078" s="890" t="str">
        <f t="shared" si="267"/>
        <v/>
      </c>
      <c r="I3078" s="983"/>
      <c r="J3078" s="923"/>
      <c r="K3078" s="922"/>
      <c r="L3078" s="922"/>
      <c r="M3078" s="922"/>
      <c r="N3078" s="924"/>
      <c r="O3078" s="926"/>
      <c r="P3078" s="926"/>
      <c r="Q3078" s="926"/>
      <c r="R3078" s="926"/>
      <c r="S3078" s="926"/>
      <c r="T3078" s="926"/>
      <c r="U3078" s="926"/>
      <c r="V3078" s="926"/>
      <c r="W3078" s="926"/>
      <c r="X3078" s="926"/>
      <c r="Y3078" s="926"/>
      <c r="Z3078" s="926"/>
      <c r="AA3078" s="926"/>
      <c r="AB3078" s="926"/>
      <c r="AC3078" s="926"/>
      <c r="AD3078" s="926"/>
      <c r="AE3078" s="926"/>
    </row>
    <row r="3079" spans="1:31" ht="15" customHeight="1" x14ac:dyDescent="0.2">
      <c r="A3079" s="1032" t="str">
        <f t="shared" si="265"/>
        <v>Insert Room Name First</v>
      </c>
      <c r="B3079" s="938"/>
      <c r="C3079" s="891"/>
      <c r="D3079" s="891"/>
      <c r="E3079" s="984">
        <f t="shared" si="266"/>
        <v>0</v>
      </c>
      <c r="F3079" s="890">
        <f>IF(A3079="Insert Room Name First",0,ROUND(E3079/VLOOKUP(A3079,'Teaching Areas'!$A$2:$B$15,2,FALSE),0))</f>
        <v>0</v>
      </c>
      <c r="G3079" s="891"/>
      <c r="H3079" s="890" t="str">
        <f t="shared" si="267"/>
        <v/>
      </c>
      <c r="I3079" s="983"/>
      <c r="J3079" s="923"/>
      <c r="K3079" s="922"/>
      <c r="L3079" s="922"/>
      <c r="M3079" s="922"/>
      <c r="N3079" s="924"/>
      <c r="O3079" s="926"/>
      <c r="P3079" s="926"/>
      <c r="Q3079" s="926"/>
      <c r="R3079" s="926"/>
      <c r="S3079" s="926"/>
      <c r="T3079" s="926"/>
      <c r="U3079" s="926"/>
      <c r="V3079" s="926"/>
      <c r="W3079" s="926"/>
      <c r="X3079" s="926"/>
      <c r="Y3079" s="926"/>
      <c r="Z3079" s="926"/>
      <c r="AA3079" s="926"/>
      <c r="AB3079" s="926"/>
      <c r="AC3079" s="926"/>
      <c r="AD3079" s="926"/>
      <c r="AE3079" s="926"/>
    </row>
    <row r="3080" spans="1:31" ht="15" customHeight="1" x14ac:dyDescent="0.2">
      <c r="A3080" s="1032" t="str">
        <f t="shared" si="265"/>
        <v>Insert Room Name First</v>
      </c>
      <c r="B3080" s="938"/>
      <c r="C3080" s="891"/>
      <c r="D3080" s="891"/>
      <c r="E3080" s="984">
        <f t="shared" si="266"/>
        <v>0</v>
      </c>
      <c r="F3080" s="890">
        <f>IF(A3080="Insert Room Name First",0,ROUND(E3080/VLOOKUP(A3080,'Teaching Areas'!$A$2:$B$15,2,FALSE),0))</f>
        <v>0</v>
      </c>
      <c r="G3080" s="891"/>
      <c r="H3080" s="890" t="str">
        <f t="shared" si="267"/>
        <v/>
      </c>
      <c r="I3080" s="983"/>
      <c r="J3080" s="923"/>
      <c r="K3080" s="922"/>
      <c r="L3080" s="922"/>
      <c r="M3080" s="922"/>
      <c r="N3080" s="924"/>
      <c r="O3080" s="926"/>
      <c r="P3080" s="926"/>
      <c r="Q3080" s="926"/>
      <c r="R3080" s="926"/>
      <c r="S3080" s="926"/>
      <c r="T3080" s="926"/>
      <c r="U3080" s="926"/>
      <c r="V3080" s="926"/>
      <c r="W3080" s="926"/>
      <c r="X3080" s="926"/>
      <c r="Y3080" s="926"/>
      <c r="Z3080" s="926"/>
      <c r="AA3080" s="926"/>
      <c r="AB3080" s="926"/>
      <c r="AC3080" s="926"/>
      <c r="AD3080" s="926"/>
      <c r="AE3080" s="926"/>
    </row>
    <row r="3081" spans="1:31" ht="15" customHeight="1" x14ac:dyDescent="0.2">
      <c r="A3081" s="1032" t="str">
        <f t="shared" si="265"/>
        <v>Insert Room Name First</v>
      </c>
      <c r="B3081" s="938"/>
      <c r="C3081" s="891"/>
      <c r="D3081" s="891"/>
      <c r="E3081" s="984">
        <f t="shared" si="266"/>
        <v>0</v>
      </c>
      <c r="F3081" s="890">
        <f>IF(A3081="Insert Room Name First",0,ROUND(E3081/VLOOKUP(A3081,'Teaching Areas'!$A$2:$B$15,2,FALSE),0))</f>
        <v>0</v>
      </c>
      <c r="G3081" s="891"/>
      <c r="H3081" s="890" t="str">
        <f t="shared" si="267"/>
        <v/>
      </c>
      <c r="I3081" s="983"/>
      <c r="J3081" s="923"/>
      <c r="K3081" s="922"/>
      <c r="L3081" s="922"/>
      <c r="M3081" s="922"/>
      <c r="N3081" s="924"/>
      <c r="O3081" s="926"/>
      <c r="P3081" s="926"/>
      <c r="Q3081" s="926"/>
      <c r="R3081" s="926"/>
      <c r="S3081" s="926"/>
      <c r="T3081" s="926"/>
      <c r="U3081" s="926"/>
      <c r="V3081" s="926"/>
      <c r="W3081" s="926"/>
      <c r="X3081" s="926"/>
      <c r="Y3081" s="926"/>
      <c r="Z3081" s="926"/>
      <c r="AA3081" s="926"/>
      <c r="AB3081" s="926"/>
      <c r="AC3081" s="926"/>
      <c r="AD3081" s="926"/>
      <c r="AE3081" s="926"/>
    </row>
    <row r="3082" spans="1:31" ht="15" customHeight="1" x14ac:dyDescent="0.2">
      <c r="A3082" s="1032" t="str">
        <f t="shared" si="265"/>
        <v>Insert Room Name First</v>
      </c>
      <c r="B3082" s="938"/>
      <c r="C3082" s="891"/>
      <c r="D3082" s="891"/>
      <c r="E3082" s="984">
        <f t="shared" si="266"/>
        <v>0</v>
      </c>
      <c r="F3082" s="890">
        <f>IF(A3082="Insert Room Name First",0,ROUND(E3082/VLOOKUP(A3082,'Teaching Areas'!$A$2:$B$15,2,FALSE),0))</f>
        <v>0</v>
      </c>
      <c r="G3082" s="891"/>
      <c r="H3082" s="890" t="str">
        <f t="shared" si="267"/>
        <v/>
      </c>
      <c r="I3082" s="983"/>
      <c r="J3082" s="923"/>
      <c r="K3082" s="922"/>
      <c r="L3082" s="922"/>
      <c r="M3082" s="922"/>
      <c r="N3082" s="924"/>
      <c r="O3082" s="926"/>
      <c r="P3082" s="926"/>
      <c r="Q3082" s="926"/>
      <c r="R3082" s="926"/>
      <c r="S3082" s="926"/>
      <c r="T3082" s="926"/>
      <c r="U3082" s="926"/>
      <c r="V3082" s="926"/>
      <c r="W3082" s="926"/>
      <c r="X3082" s="926"/>
      <c r="Y3082" s="926"/>
      <c r="Z3082" s="926"/>
      <c r="AA3082" s="926"/>
      <c r="AB3082" s="926"/>
      <c r="AC3082" s="926"/>
      <c r="AD3082" s="926"/>
      <c r="AE3082" s="926"/>
    </row>
    <row r="3083" spans="1:31" ht="15" customHeight="1" x14ac:dyDescent="0.2">
      <c r="A3083" s="1032" t="str">
        <f t="shared" si="265"/>
        <v>Insert Room Name First</v>
      </c>
      <c r="B3083" s="938"/>
      <c r="C3083" s="891"/>
      <c r="D3083" s="891"/>
      <c r="E3083" s="984">
        <f t="shared" si="266"/>
        <v>0</v>
      </c>
      <c r="F3083" s="890">
        <f>IF(A3083="Insert Room Name First",0,ROUND(E3083/VLOOKUP(A3083,'Teaching Areas'!$A$2:$B$15,2,FALSE),0))</f>
        <v>0</v>
      </c>
      <c r="G3083" s="891"/>
      <c r="H3083" s="890" t="str">
        <f t="shared" si="267"/>
        <v/>
      </c>
      <c r="I3083" s="983"/>
      <c r="J3083" s="923"/>
      <c r="K3083" s="922"/>
      <c r="L3083" s="922"/>
      <c r="M3083" s="922"/>
      <c r="N3083" s="924"/>
      <c r="O3083" s="926"/>
      <c r="P3083" s="926"/>
      <c r="Q3083" s="926"/>
      <c r="R3083" s="926"/>
      <c r="S3083" s="926"/>
      <c r="T3083" s="926"/>
      <c r="U3083" s="926"/>
      <c r="V3083" s="926"/>
      <c r="W3083" s="926"/>
      <c r="X3083" s="926"/>
      <c r="Y3083" s="926"/>
      <c r="Z3083" s="926"/>
      <c r="AA3083" s="926"/>
      <c r="AB3083" s="926"/>
      <c r="AC3083" s="926"/>
      <c r="AD3083" s="926"/>
      <c r="AE3083" s="926"/>
    </row>
    <row r="3084" spans="1:31" ht="15" customHeight="1" x14ac:dyDescent="0.2">
      <c r="A3084" s="1032" t="str">
        <f t="shared" si="265"/>
        <v>Insert Room Name First</v>
      </c>
      <c r="B3084" s="938"/>
      <c r="C3084" s="891"/>
      <c r="D3084" s="891"/>
      <c r="E3084" s="984">
        <f t="shared" si="266"/>
        <v>0</v>
      </c>
      <c r="F3084" s="890">
        <f>IF(A3084="Insert Room Name First",0,ROUND(E3084/VLOOKUP(A3084,'Teaching Areas'!$A$2:$B$15,2,FALSE),0))</f>
        <v>0</v>
      </c>
      <c r="G3084" s="891"/>
      <c r="H3084" s="890" t="str">
        <f t="shared" si="267"/>
        <v/>
      </c>
      <c r="I3084" s="983"/>
      <c r="J3084" s="923"/>
      <c r="K3084" s="922"/>
      <c r="L3084" s="922"/>
      <c r="M3084" s="922"/>
      <c r="N3084" s="924"/>
      <c r="O3084" s="926"/>
      <c r="P3084" s="926"/>
      <c r="Q3084" s="926"/>
      <c r="R3084" s="926"/>
      <c r="S3084" s="926"/>
      <c r="T3084" s="926"/>
      <c r="U3084" s="926"/>
      <c r="V3084" s="926"/>
      <c r="W3084" s="926"/>
      <c r="X3084" s="926"/>
      <c r="Y3084" s="926"/>
      <c r="Z3084" s="926"/>
      <c r="AA3084" s="926"/>
      <c r="AB3084" s="926"/>
      <c r="AC3084" s="926"/>
      <c r="AD3084" s="926"/>
      <c r="AE3084" s="926"/>
    </row>
    <row r="3085" spans="1:31" ht="15" customHeight="1" x14ac:dyDescent="0.2">
      <c r="A3085" s="1032" t="str">
        <f t="shared" si="265"/>
        <v>Insert Room Name First</v>
      </c>
      <c r="B3085" s="939"/>
      <c r="C3085" s="891"/>
      <c r="D3085" s="891"/>
      <c r="E3085" s="984">
        <f t="shared" si="266"/>
        <v>0</v>
      </c>
      <c r="F3085" s="890">
        <f>IF(A3085="Insert Room Name First",0,ROUND(E3085/VLOOKUP(A3085,'Teaching Areas'!$A$2:$B$15,2,FALSE),0))</f>
        <v>0</v>
      </c>
      <c r="G3085" s="892"/>
      <c r="H3085" s="890" t="str">
        <f t="shared" si="267"/>
        <v/>
      </c>
      <c r="I3085" s="985"/>
      <c r="J3085" s="923"/>
      <c r="K3085" s="922"/>
      <c r="L3085" s="922"/>
      <c r="M3085" s="922"/>
      <c r="N3085" s="924"/>
      <c r="O3085" s="926"/>
      <c r="P3085" s="926"/>
      <c r="Q3085" s="926"/>
      <c r="R3085" s="926"/>
      <c r="S3085" s="926"/>
      <c r="T3085" s="926"/>
      <c r="U3085" s="926"/>
      <c r="V3085" s="926"/>
      <c r="W3085" s="926"/>
      <c r="X3085" s="926"/>
      <c r="Y3085" s="926"/>
      <c r="Z3085" s="926"/>
      <c r="AA3085" s="926"/>
      <c r="AB3085" s="926"/>
      <c r="AC3085" s="926"/>
      <c r="AD3085" s="926"/>
      <c r="AE3085" s="926"/>
    </row>
    <row r="3086" spans="1:31" ht="15" customHeight="1" x14ac:dyDescent="0.2">
      <c r="A3086" s="1032" t="str">
        <f t="shared" si="265"/>
        <v>Insert Room Name First</v>
      </c>
      <c r="B3086" s="939"/>
      <c r="C3086" s="891"/>
      <c r="D3086" s="891"/>
      <c r="E3086" s="984">
        <f t="shared" si="266"/>
        <v>0</v>
      </c>
      <c r="F3086" s="890">
        <f>IF(A3086="Insert Room Name First",0,ROUND(E3086/VLOOKUP(A3086,'Teaching Areas'!$A$2:$B$15,2,FALSE),0))</f>
        <v>0</v>
      </c>
      <c r="G3086" s="892"/>
      <c r="H3086" s="890" t="str">
        <f t="shared" si="267"/>
        <v/>
      </c>
      <c r="I3086" s="985"/>
      <c r="J3086" s="923"/>
      <c r="K3086" s="922"/>
      <c r="L3086" s="922"/>
      <c r="M3086" s="922"/>
      <c r="N3086" s="924"/>
      <c r="O3086" s="926"/>
      <c r="P3086" s="926"/>
      <c r="Q3086" s="926"/>
      <c r="R3086" s="926"/>
      <c r="S3086" s="926"/>
      <c r="T3086" s="926"/>
      <c r="U3086" s="926"/>
      <c r="V3086" s="926"/>
      <c r="W3086" s="926"/>
      <c r="X3086" s="926"/>
      <c r="Y3086" s="926"/>
      <c r="Z3086" s="926"/>
      <c r="AA3086" s="926"/>
      <c r="AB3086" s="926"/>
      <c r="AC3086" s="926"/>
      <c r="AD3086" s="926"/>
      <c r="AE3086" s="926"/>
    </row>
    <row r="3087" spans="1:31" ht="15" customHeight="1" x14ac:dyDescent="0.2">
      <c r="A3087" s="1032" t="str">
        <f t="shared" si="265"/>
        <v>Insert Room Name First</v>
      </c>
      <c r="B3087" s="938"/>
      <c r="C3087" s="891"/>
      <c r="D3087" s="891"/>
      <c r="E3087" s="984">
        <f t="shared" si="266"/>
        <v>0</v>
      </c>
      <c r="F3087" s="890">
        <f>IF(A3087="Insert Room Name First",0,ROUND(E3087/VLOOKUP(A3087,'Teaching Areas'!$A$2:$B$15,2,FALSE),0))</f>
        <v>0</v>
      </c>
      <c r="G3087" s="891"/>
      <c r="H3087" s="890" t="str">
        <f t="shared" si="267"/>
        <v/>
      </c>
      <c r="I3087" s="983"/>
      <c r="J3087" s="923"/>
      <c r="K3087" s="922"/>
      <c r="L3087" s="922"/>
      <c r="M3087" s="922"/>
      <c r="N3087" s="924"/>
      <c r="O3087" s="926"/>
      <c r="P3087" s="926"/>
      <c r="Q3087" s="926"/>
      <c r="R3087" s="926"/>
      <c r="S3087" s="926"/>
      <c r="T3087" s="926"/>
      <c r="U3087" s="926"/>
      <c r="V3087" s="926"/>
      <c r="W3087" s="926"/>
      <c r="X3087" s="926"/>
      <c r="Y3087" s="926"/>
      <c r="Z3087" s="926"/>
      <c r="AA3087" s="926"/>
      <c r="AB3087" s="926"/>
      <c r="AC3087" s="926"/>
      <c r="AD3087" s="926"/>
      <c r="AE3087" s="926"/>
    </row>
    <row r="3088" spans="1:31" ht="15" customHeight="1" x14ac:dyDescent="0.2">
      <c r="A3088" s="1032" t="str">
        <f t="shared" si="265"/>
        <v>Insert Room Name First</v>
      </c>
      <c r="B3088" s="938"/>
      <c r="C3088" s="891"/>
      <c r="D3088" s="891"/>
      <c r="E3088" s="984">
        <f t="shared" si="266"/>
        <v>0</v>
      </c>
      <c r="F3088" s="890">
        <f>IF(A3088="Insert Room Name First",0,ROUND(E3088/VLOOKUP(A3088,'Teaching Areas'!$A$2:$B$15,2,FALSE),0))</f>
        <v>0</v>
      </c>
      <c r="G3088" s="891"/>
      <c r="H3088" s="890" t="str">
        <f t="shared" si="267"/>
        <v/>
      </c>
      <c r="I3088" s="983"/>
      <c r="J3088" s="923"/>
      <c r="K3088" s="922"/>
      <c r="L3088" s="922"/>
      <c r="M3088" s="922"/>
      <c r="N3088" s="924"/>
      <c r="O3088" s="926"/>
      <c r="P3088" s="926"/>
      <c r="Q3088" s="926"/>
      <c r="R3088" s="926"/>
      <c r="S3088" s="926"/>
      <c r="T3088" s="926"/>
      <c r="U3088" s="926"/>
      <c r="V3088" s="926"/>
      <c r="W3088" s="926"/>
      <c r="X3088" s="926"/>
      <c r="Y3088" s="926"/>
      <c r="Z3088" s="926"/>
      <c r="AA3088" s="926"/>
      <c r="AB3088" s="926"/>
      <c r="AC3088" s="926"/>
      <c r="AD3088" s="926"/>
      <c r="AE3088" s="926"/>
    </row>
    <row r="3089" spans="1:31" ht="15" customHeight="1" x14ac:dyDescent="0.2">
      <c r="A3089" s="1032" t="str">
        <f t="shared" si="265"/>
        <v>Insert Room Name First</v>
      </c>
      <c r="B3089" s="938"/>
      <c r="C3089" s="891"/>
      <c r="D3089" s="891"/>
      <c r="E3089" s="984">
        <f t="shared" si="266"/>
        <v>0</v>
      </c>
      <c r="F3089" s="890">
        <f>IF(A3089="Insert Room Name First",0,ROUND(E3089/VLOOKUP(A3089,'Teaching Areas'!$A$2:$B$15,2,FALSE),0))</f>
        <v>0</v>
      </c>
      <c r="G3089" s="891"/>
      <c r="H3089" s="890" t="str">
        <f t="shared" si="267"/>
        <v/>
      </c>
      <c r="I3089" s="983"/>
      <c r="J3089" s="923"/>
      <c r="K3089" s="922"/>
      <c r="L3089" s="922"/>
      <c r="M3089" s="922"/>
      <c r="N3089" s="924"/>
      <c r="O3089" s="926"/>
      <c r="P3089" s="926"/>
      <c r="Q3089" s="926"/>
      <c r="R3089" s="926"/>
      <c r="S3089" s="926"/>
      <c r="T3089" s="926"/>
      <c r="U3089" s="926"/>
      <c r="V3089" s="926"/>
      <c r="W3089" s="926"/>
      <c r="X3089" s="926"/>
      <c r="Y3089" s="926"/>
      <c r="Z3089" s="926"/>
      <c r="AA3089" s="926"/>
      <c r="AB3089" s="926"/>
      <c r="AC3089" s="926"/>
      <c r="AD3089" s="926"/>
      <c r="AE3089" s="926"/>
    </row>
    <row r="3090" spans="1:31" ht="15" customHeight="1" x14ac:dyDescent="0.2">
      <c r="A3090" s="1032" t="str">
        <f t="shared" si="265"/>
        <v>Insert Room Name First</v>
      </c>
      <c r="B3090" s="938"/>
      <c r="C3090" s="891"/>
      <c r="D3090" s="891"/>
      <c r="E3090" s="984">
        <f t="shared" si="266"/>
        <v>0</v>
      </c>
      <c r="F3090" s="890">
        <f>IF(A3090="Insert Room Name First",0,ROUND(E3090/VLOOKUP(A3090,'Teaching Areas'!$A$2:$B$15,2,FALSE),0))</f>
        <v>0</v>
      </c>
      <c r="G3090" s="891"/>
      <c r="H3090" s="890" t="str">
        <f t="shared" si="267"/>
        <v/>
      </c>
      <c r="I3090" s="983"/>
      <c r="J3090" s="923"/>
      <c r="K3090" s="922"/>
      <c r="L3090" s="922"/>
      <c r="M3090" s="922"/>
      <c r="N3090" s="924"/>
      <c r="O3090" s="926"/>
      <c r="P3090" s="926"/>
      <c r="Q3090" s="926"/>
      <c r="R3090" s="926"/>
      <c r="S3090" s="926"/>
      <c r="T3090" s="926"/>
      <c r="U3090" s="926"/>
      <c r="V3090" s="926"/>
      <c r="W3090" s="926"/>
      <c r="X3090" s="926"/>
      <c r="Y3090" s="926"/>
      <c r="Z3090" s="926"/>
      <c r="AA3090" s="926"/>
      <c r="AB3090" s="926"/>
      <c r="AC3090" s="926"/>
      <c r="AD3090" s="926"/>
      <c r="AE3090" s="926"/>
    </row>
    <row r="3091" spans="1:31" ht="15" customHeight="1" x14ac:dyDescent="0.2">
      <c r="A3091" s="1032" t="str">
        <f t="shared" si="265"/>
        <v>Insert Room Name First</v>
      </c>
      <c r="B3091" s="938"/>
      <c r="C3091" s="891"/>
      <c r="D3091" s="891"/>
      <c r="E3091" s="984">
        <f t="shared" si="266"/>
        <v>0</v>
      </c>
      <c r="F3091" s="890">
        <f>IF(A3091="Insert Room Name First",0,ROUND(E3091/VLOOKUP(A3091,'Teaching Areas'!$A$2:$B$15,2,FALSE),0))</f>
        <v>0</v>
      </c>
      <c r="G3091" s="891"/>
      <c r="H3091" s="890" t="str">
        <f t="shared" si="267"/>
        <v/>
      </c>
      <c r="I3091" s="983"/>
      <c r="J3091" s="923"/>
      <c r="K3091" s="922"/>
      <c r="L3091" s="922"/>
      <c r="M3091" s="922"/>
      <c r="N3091" s="924"/>
      <c r="O3091" s="926"/>
      <c r="P3091" s="926"/>
      <c r="Q3091" s="926"/>
      <c r="R3091" s="926"/>
      <c r="S3091" s="926"/>
      <c r="T3091" s="926"/>
      <c r="U3091" s="926"/>
      <c r="V3091" s="926"/>
      <c r="W3091" s="926"/>
      <c r="X3091" s="926"/>
      <c r="Y3091" s="926"/>
      <c r="Z3091" s="926"/>
      <c r="AA3091" s="926"/>
      <c r="AB3091" s="926"/>
      <c r="AC3091" s="926"/>
      <c r="AD3091" s="926"/>
      <c r="AE3091" s="926"/>
    </row>
    <row r="3092" spans="1:31" ht="15" customHeight="1" x14ac:dyDescent="0.2">
      <c r="A3092" s="1032" t="str">
        <f t="shared" si="265"/>
        <v>Insert Room Name First</v>
      </c>
      <c r="B3092" s="938"/>
      <c r="C3092" s="891"/>
      <c r="D3092" s="891"/>
      <c r="E3092" s="984">
        <f t="shared" si="266"/>
        <v>0</v>
      </c>
      <c r="F3092" s="890">
        <f>IF(A3092="Insert Room Name First",0,ROUND(E3092/VLOOKUP(A3092,'Teaching Areas'!$A$2:$B$15,2,FALSE),0))</f>
        <v>0</v>
      </c>
      <c r="G3092" s="891"/>
      <c r="H3092" s="890" t="str">
        <f t="shared" si="267"/>
        <v/>
      </c>
      <c r="I3092" s="983"/>
      <c r="J3092" s="923"/>
      <c r="K3092" s="922"/>
      <c r="L3092" s="922"/>
      <c r="M3092" s="922"/>
      <c r="N3092" s="924"/>
      <c r="O3092" s="926"/>
      <c r="P3092" s="926"/>
      <c r="Q3092" s="926"/>
      <c r="R3092" s="926"/>
      <c r="S3092" s="926"/>
      <c r="T3092" s="926"/>
      <c r="U3092" s="926"/>
      <c r="V3092" s="926"/>
      <c r="W3092" s="926"/>
      <c r="X3092" s="926"/>
      <c r="Y3092" s="926"/>
      <c r="Z3092" s="926"/>
      <c r="AA3092" s="926"/>
      <c r="AB3092" s="926"/>
      <c r="AC3092" s="926"/>
      <c r="AD3092" s="926"/>
      <c r="AE3092" s="926"/>
    </row>
    <row r="3093" spans="1:31" ht="15" customHeight="1" x14ac:dyDescent="0.2">
      <c r="A3093" s="1032" t="str">
        <f t="shared" si="265"/>
        <v>Insert Room Name First</v>
      </c>
      <c r="B3093" s="938"/>
      <c r="C3093" s="891"/>
      <c r="D3093" s="891"/>
      <c r="E3093" s="984">
        <f t="shared" si="266"/>
        <v>0</v>
      </c>
      <c r="F3093" s="890">
        <f>IF(A3093="Insert Room Name First",0,ROUND(E3093/VLOOKUP(A3093,'Teaching Areas'!$A$2:$B$15,2,FALSE),0))</f>
        <v>0</v>
      </c>
      <c r="G3093" s="891"/>
      <c r="H3093" s="890" t="str">
        <f t="shared" si="267"/>
        <v/>
      </c>
      <c r="I3093" s="983"/>
      <c r="J3093" s="923"/>
      <c r="K3093" s="922"/>
      <c r="L3093" s="922"/>
      <c r="M3093" s="922"/>
      <c r="N3093" s="924"/>
      <c r="O3093" s="926"/>
      <c r="P3093" s="926"/>
      <c r="Q3093" s="926"/>
      <c r="R3093" s="926"/>
      <c r="S3093" s="926"/>
      <c r="T3093" s="926"/>
      <c r="U3093" s="926"/>
      <c r="V3093" s="926"/>
      <c r="W3093" s="926"/>
      <c r="X3093" s="926"/>
      <c r="Y3093" s="926"/>
      <c r="Z3093" s="926"/>
      <c r="AA3093" s="926"/>
      <c r="AB3093" s="926"/>
      <c r="AC3093" s="926"/>
      <c r="AD3093" s="926"/>
      <c r="AE3093" s="926"/>
    </row>
    <row r="3094" spans="1:31" ht="15" customHeight="1" x14ac:dyDescent="0.2">
      <c r="A3094" s="1032" t="str">
        <f t="shared" si="265"/>
        <v>Insert Room Name First</v>
      </c>
      <c r="B3094" s="938"/>
      <c r="C3094" s="891"/>
      <c r="D3094" s="891"/>
      <c r="E3094" s="984">
        <f t="shared" si="266"/>
        <v>0</v>
      </c>
      <c r="F3094" s="890">
        <f>IF(A3094="Insert Room Name First",0,ROUND(E3094/VLOOKUP(A3094,'Teaching Areas'!$A$2:$B$15,2,FALSE),0))</f>
        <v>0</v>
      </c>
      <c r="G3094" s="891"/>
      <c r="H3094" s="890" t="str">
        <f t="shared" si="267"/>
        <v/>
      </c>
      <c r="I3094" s="983"/>
      <c r="J3094" s="923"/>
      <c r="K3094" s="922"/>
      <c r="L3094" s="922"/>
      <c r="M3094" s="922"/>
      <c r="N3094" s="924"/>
      <c r="O3094" s="926"/>
      <c r="P3094" s="926"/>
      <c r="Q3094" s="926"/>
      <c r="R3094" s="926"/>
      <c r="S3094" s="926"/>
      <c r="T3094" s="926"/>
      <c r="U3094" s="926"/>
      <c r="V3094" s="926"/>
      <c r="W3094" s="926"/>
      <c r="X3094" s="926"/>
      <c r="Y3094" s="926"/>
      <c r="Z3094" s="926"/>
      <c r="AA3094" s="926"/>
      <c r="AB3094" s="926"/>
      <c r="AC3094" s="926"/>
      <c r="AD3094" s="926"/>
      <c r="AE3094" s="926"/>
    </row>
    <row r="3095" spans="1:31" ht="15" customHeight="1" x14ac:dyDescent="0.2">
      <c r="A3095" s="1032" t="str">
        <f t="shared" si="265"/>
        <v>Insert Room Name First</v>
      </c>
      <c r="B3095" s="938"/>
      <c r="C3095" s="891"/>
      <c r="D3095" s="891"/>
      <c r="E3095" s="984">
        <f t="shared" si="266"/>
        <v>0</v>
      </c>
      <c r="F3095" s="890">
        <f>IF(A3095="Insert Room Name First",0,ROUND(E3095/VLOOKUP(A3095,'Teaching Areas'!$A$2:$B$15,2,FALSE),0))</f>
        <v>0</v>
      </c>
      <c r="G3095" s="891"/>
      <c r="H3095" s="890" t="str">
        <f t="shared" si="267"/>
        <v/>
      </c>
      <c r="I3095" s="983"/>
      <c r="J3095" s="923"/>
      <c r="K3095" s="922"/>
      <c r="L3095" s="922"/>
      <c r="M3095" s="922"/>
      <c r="N3095" s="924"/>
      <c r="O3095" s="926"/>
      <c r="P3095" s="926"/>
      <c r="Q3095" s="926"/>
      <c r="R3095" s="926"/>
      <c r="S3095" s="926"/>
      <c r="T3095" s="926"/>
      <c r="U3095" s="926"/>
      <c r="V3095" s="926"/>
      <c r="W3095" s="926"/>
      <c r="X3095" s="926"/>
      <c r="Y3095" s="926"/>
      <c r="Z3095" s="926"/>
      <c r="AA3095" s="926"/>
      <c r="AB3095" s="926"/>
      <c r="AC3095" s="926"/>
      <c r="AD3095" s="926"/>
      <c r="AE3095" s="926"/>
    </row>
    <row r="3096" spans="1:31" ht="15" customHeight="1" x14ac:dyDescent="0.2">
      <c r="A3096" s="1032" t="str">
        <f t="shared" si="265"/>
        <v>Insert Room Name First</v>
      </c>
      <c r="B3096" s="938"/>
      <c r="C3096" s="891"/>
      <c r="D3096" s="891"/>
      <c r="E3096" s="984">
        <f t="shared" si="266"/>
        <v>0</v>
      </c>
      <c r="F3096" s="890">
        <f>IF(A3096="Insert Room Name First",0,ROUND(E3096/VLOOKUP(A3096,'Teaching Areas'!$A$2:$B$15,2,FALSE),0))</f>
        <v>0</v>
      </c>
      <c r="G3096" s="891"/>
      <c r="H3096" s="890" t="str">
        <f t="shared" si="267"/>
        <v/>
      </c>
      <c r="I3096" s="983"/>
      <c r="J3096" s="923"/>
      <c r="K3096" s="922"/>
      <c r="L3096" s="922"/>
      <c r="M3096" s="922"/>
      <c r="N3096" s="924"/>
      <c r="O3096" s="926"/>
      <c r="P3096" s="926"/>
      <c r="Q3096" s="926"/>
      <c r="R3096" s="926"/>
      <c r="S3096" s="926"/>
      <c r="T3096" s="926"/>
      <c r="U3096" s="926"/>
      <c r="V3096" s="926"/>
      <c r="W3096" s="926"/>
      <c r="X3096" s="926"/>
      <c r="Y3096" s="926"/>
      <c r="Z3096" s="926"/>
      <c r="AA3096" s="926"/>
      <c r="AB3096" s="926"/>
      <c r="AC3096" s="926"/>
      <c r="AD3096" s="926"/>
      <c r="AE3096" s="926"/>
    </row>
    <row r="3097" spans="1:31" ht="15" hidden="1" customHeight="1" x14ac:dyDescent="0.2">
      <c r="A3097" s="1032" t="str">
        <f t="shared" si="265"/>
        <v>Insert Room Name First</v>
      </c>
      <c r="B3097" s="938"/>
      <c r="C3097" s="891"/>
      <c r="D3097" s="891"/>
      <c r="E3097" s="984">
        <f t="shared" si="266"/>
        <v>0</v>
      </c>
      <c r="F3097" s="890">
        <f>IF(A3097="Insert Room Name First",0,ROUND(E3097/VLOOKUP(A3097,'Teaching Areas'!$A$2:$B$15,2,FALSE),0))</f>
        <v>0</v>
      </c>
      <c r="G3097" s="891"/>
      <c r="H3097" s="890" t="str">
        <f t="shared" si="267"/>
        <v/>
      </c>
      <c r="I3097" s="983"/>
      <c r="J3097" s="923"/>
      <c r="K3097" s="922"/>
      <c r="L3097" s="922"/>
      <c r="M3097" s="922"/>
      <c r="N3097" s="924"/>
      <c r="O3097" s="926"/>
      <c r="P3097" s="926"/>
      <c r="Q3097" s="926"/>
      <c r="R3097" s="926"/>
      <c r="S3097" s="926"/>
      <c r="T3097" s="926"/>
      <c r="U3097" s="926"/>
      <c r="V3097" s="926"/>
      <c r="W3097" s="926"/>
      <c r="X3097" s="926"/>
      <c r="Y3097" s="926"/>
      <c r="Z3097" s="926"/>
      <c r="AA3097" s="926"/>
      <c r="AB3097" s="926"/>
      <c r="AC3097" s="926"/>
      <c r="AD3097" s="926"/>
      <c r="AE3097" s="926"/>
    </row>
    <row r="3098" spans="1:31" ht="15" hidden="1" customHeight="1" x14ac:dyDescent="0.2">
      <c r="A3098" s="1032" t="str">
        <f t="shared" si="265"/>
        <v>Insert Room Name First</v>
      </c>
      <c r="B3098" s="938"/>
      <c r="C3098" s="891"/>
      <c r="D3098" s="891"/>
      <c r="E3098" s="984">
        <f t="shared" si="266"/>
        <v>0</v>
      </c>
      <c r="F3098" s="890">
        <f>IF(A3098="Insert Room Name First",0,ROUND(E3098/VLOOKUP(A3098,'Teaching Areas'!$A$2:$B$15,2,FALSE),0))</f>
        <v>0</v>
      </c>
      <c r="G3098" s="891"/>
      <c r="H3098" s="890" t="str">
        <f t="shared" si="267"/>
        <v/>
      </c>
      <c r="I3098" s="983"/>
      <c r="J3098" s="923"/>
      <c r="K3098" s="922"/>
      <c r="L3098" s="922"/>
      <c r="M3098" s="922"/>
      <c r="N3098" s="924"/>
      <c r="O3098" s="926"/>
      <c r="P3098" s="926"/>
      <c r="Q3098" s="926"/>
      <c r="R3098" s="926"/>
      <c r="S3098" s="926"/>
      <c r="T3098" s="926"/>
      <c r="U3098" s="926"/>
      <c r="V3098" s="926"/>
      <c r="W3098" s="926"/>
      <c r="X3098" s="926"/>
      <c r="Y3098" s="926"/>
      <c r="Z3098" s="926"/>
      <c r="AA3098" s="926"/>
      <c r="AB3098" s="926"/>
      <c r="AC3098" s="926"/>
      <c r="AD3098" s="926"/>
      <c r="AE3098" s="926"/>
    </row>
    <row r="3099" spans="1:31" ht="15" hidden="1" customHeight="1" x14ac:dyDescent="0.2">
      <c r="A3099" s="1032" t="str">
        <f t="shared" si="265"/>
        <v>Insert Room Name First</v>
      </c>
      <c r="B3099" s="938"/>
      <c r="C3099" s="891"/>
      <c r="D3099" s="891"/>
      <c r="E3099" s="984">
        <f t="shared" si="266"/>
        <v>0</v>
      </c>
      <c r="F3099" s="890">
        <f>IF(A3099="Insert Room Name First",0,ROUND(E3099/VLOOKUP(A3099,'Teaching Areas'!$A$2:$B$15,2,FALSE),0))</f>
        <v>0</v>
      </c>
      <c r="G3099" s="891"/>
      <c r="H3099" s="890" t="str">
        <f t="shared" si="267"/>
        <v/>
      </c>
      <c r="I3099" s="983"/>
      <c r="J3099" s="923"/>
      <c r="K3099" s="922"/>
      <c r="L3099" s="922"/>
      <c r="M3099" s="922"/>
      <c r="N3099" s="924"/>
      <c r="O3099" s="926"/>
      <c r="P3099" s="926"/>
      <c r="Q3099" s="926"/>
      <c r="R3099" s="926"/>
      <c r="S3099" s="926"/>
      <c r="T3099" s="926"/>
      <c r="U3099" s="926"/>
      <c r="V3099" s="926"/>
      <c r="W3099" s="926"/>
      <c r="X3099" s="926"/>
      <c r="Y3099" s="926"/>
      <c r="Z3099" s="926"/>
      <c r="AA3099" s="926"/>
      <c r="AB3099" s="926"/>
      <c r="AC3099" s="926"/>
      <c r="AD3099" s="926"/>
      <c r="AE3099" s="926"/>
    </row>
    <row r="3100" spans="1:31" ht="15" hidden="1" customHeight="1" x14ac:dyDescent="0.2">
      <c r="A3100" s="1032" t="str">
        <f t="shared" si="265"/>
        <v>Insert Room Name First</v>
      </c>
      <c r="B3100" s="938"/>
      <c r="C3100" s="891"/>
      <c r="D3100" s="891"/>
      <c r="E3100" s="984">
        <f t="shared" si="266"/>
        <v>0</v>
      </c>
      <c r="F3100" s="890">
        <f>IF(A3100="Insert Room Name First",0,ROUND(E3100/VLOOKUP(A3100,'Teaching Areas'!$A$2:$B$15,2,FALSE),0))</f>
        <v>0</v>
      </c>
      <c r="G3100" s="891"/>
      <c r="H3100" s="890" t="str">
        <f t="shared" si="267"/>
        <v/>
      </c>
      <c r="I3100" s="983"/>
      <c r="J3100" s="923"/>
      <c r="K3100" s="922"/>
      <c r="L3100" s="922"/>
      <c r="M3100" s="922"/>
      <c r="N3100" s="924"/>
      <c r="O3100" s="926"/>
      <c r="P3100" s="926"/>
      <c r="Q3100" s="926"/>
      <c r="R3100" s="926"/>
      <c r="S3100" s="926"/>
      <c r="T3100" s="926"/>
      <c r="U3100" s="926"/>
      <c r="V3100" s="926"/>
      <c r="W3100" s="926"/>
      <c r="X3100" s="926"/>
      <c r="Y3100" s="926"/>
      <c r="Z3100" s="926"/>
      <c r="AA3100" s="926"/>
      <c r="AB3100" s="926"/>
      <c r="AC3100" s="926"/>
      <c r="AD3100" s="926"/>
      <c r="AE3100" s="926"/>
    </row>
    <row r="3101" spans="1:31" ht="15" hidden="1" customHeight="1" x14ac:dyDescent="0.2">
      <c r="A3101" s="1032" t="str">
        <f t="shared" si="265"/>
        <v>Insert Room Name First</v>
      </c>
      <c r="B3101" s="938"/>
      <c r="C3101" s="891"/>
      <c r="D3101" s="891"/>
      <c r="E3101" s="984">
        <f t="shared" si="266"/>
        <v>0</v>
      </c>
      <c r="F3101" s="890">
        <f>IF(A3101="Insert Room Name First",0,ROUND(E3101/VLOOKUP(A3101,'Teaching Areas'!$A$2:$B$15,2,FALSE),0))</f>
        <v>0</v>
      </c>
      <c r="G3101" s="891"/>
      <c r="H3101" s="890" t="str">
        <f t="shared" si="267"/>
        <v/>
      </c>
      <c r="I3101" s="983"/>
      <c r="J3101" s="923"/>
      <c r="K3101" s="922"/>
      <c r="L3101" s="922"/>
      <c r="M3101" s="922"/>
      <c r="N3101" s="924"/>
      <c r="O3101" s="926"/>
      <c r="P3101" s="926"/>
      <c r="Q3101" s="926"/>
      <c r="R3101" s="926"/>
      <c r="S3101" s="926"/>
      <c r="T3101" s="926"/>
      <c r="U3101" s="926"/>
      <c r="V3101" s="926"/>
      <c r="W3101" s="926"/>
      <c r="X3101" s="926"/>
      <c r="Y3101" s="926"/>
      <c r="Z3101" s="926"/>
      <c r="AA3101" s="926"/>
      <c r="AB3101" s="926"/>
      <c r="AC3101" s="926"/>
      <c r="AD3101" s="926"/>
      <c r="AE3101" s="926"/>
    </row>
    <row r="3102" spans="1:31" ht="15" hidden="1" customHeight="1" x14ac:dyDescent="0.2">
      <c r="A3102" s="1032" t="str">
        <f t="shared" si="265"/>
        <v>Insert Room Name First</v>
      </c>
      <c r="B3102" s="938"/>
      <c r="C3102" s="891"/>
      <c r="D3102" s="891"/>
      <c r="E3102" s="984">
        <f t="shared" si="266"/>
        <v>0</v>
      </c>
      <c r="F3102" s="890">
        <f>IF(A3102="Insert Room Name First",0,ROUND(E3102/VLOOKUP(A3102,'Teaching Areas'!$A$2:$B$15,2,FALSE),0))</f>
        <v>0</v>
      </c>
      <c r="G3102" s="891"/>
      <c r="H3102" s="890" t="str">
        <f t="shared" si="267"/>
        <v/>
      </c>
      <c r="I3102" s="983"/>
      <c r="J3102" s="923"/>
      <c r="K3102" s="922"/>
      <c r="L3102" s="922"/>
      <c r="M3102" s="922"/>
      <c r="N3102" s="924"/>
      <c r="O3102" s="926"/>
      <c r="P3102" s="926"/>
      <c r="Q3102" s="926"/>
      <c r="R3102" s="926"/>
      <c r="S3102" s="926"/>
      <c r="T3102" s="926"/>
      <c r="U3102" s="926"/>
      <c r="V3102" s="926"/>
      <c r="W3102" s="926"/>
      <c r="X3102" s="926"/>
      <c r="Y3102" s="926"/>
      <c r="Z3102" s="926"/>
      <c r="AA3102" s="926"/>
      <c r="AB3102" s="926"/>
      <c r="AC3102" s="926"/>
      <c r="AD3102" s="926"/>
      <c r="AE3102" s="926"/>
    </row>
    <row r="3103" spans="1:31" ht="15" hidden="1" customHeight="1" x14ac:dyDescent="0.2">
      <c r="A3103" s="1032" t="str">
        <f t="shared" si="265"/>
        <v>Insert Room Name First</v>
      </c>
      <c r="B3103" s="938"/>
      <c r="C3103" s="891"/>
      <c r="D3103" s="891"/>
      <c r="E3103" s="984">
        <f t="shared" si="266"/>
        <v>0</v>
      </c>
      <c r="F3103" s="890">
        <f>IF(A3103="Insert Room Name First",0,ROUND(E3103/VLOOKUP(A3103,'Teaching Areas'!$A$2:$B$15,2,FALSE),0))</f>
        <v>0</v>
      </c>
      <c r="G3103" s="891"/>
      <c r="H3103" s="890" t="str">
        <f t="shared" si="267"/>
        <v/>
      </c>
      <c r="I3103" s="983"/>
      <c r="J3103" s="923"/>
      <c r="K3103" s="922"/>
      <c r="L3103" s="922"/>
      <c r="M3103" s="922"/>
      <c r="N3103" s="924"/>
      <c r="O3103" s="926"/>
      <c r="P3103" s="926"/>
      <c r="Q3103" s="926"/>
      <c r="R3103" s="926"/>
      <c r="S3103" s="926"/>
      <c r="T3103" s="926"/>
      <c r="U3103" s="926"/>
      <c r="V3103" s="926"/>
      <c r="W3103" s="926"/>
      <c r="X3103" s="926"/>
      <c r="Y3103" s="926"/>
      <c r="Z3103" s="926"/>
      <c r="AA3103" s="926"/>
      <c r="AB3103" s="926"/>
      <c r="AC3103" s="926"/>
      <c r="AD3103" s="926"/>
      <c r="AE3103" s="926"/>
    </row>
    <row r="3104" spans="1:31" ht="15" hidden="1" customHeight="1" x14ac:dyDescent="0.2">
      <c r="A3104" s="1032" t="str">
        <f t="shared" si="265"/>
        <v>Insert Room Name First</v>
      </c>
      <c r="B3104" s="938"/>
      <c r="C3104" s="891"/>
      <c r="D3104" s="891"/>
      <c r="E3104" s="984">
        <f t="shared" si="266"/>
        <v>0</v>
      </c>
      <c r="F3104" s="890">
        <f>IF(A3104="Insert Room Name First",0,ROUND(E3104/VLOOKUP(A3104,'Teaching Areas'!$A$2:$B$15,2,FALSE),0))</f>
        <v>0</v>
      </c>
      <c r="G3104" s="891"/>
      <c r="H3104" s="890" t="str">
        <f t="shared" si="267"/>
        <v/>
      </c>
      <c r="I3104" s="983"/>
      <c r="J3104" s="923"/>
      <c r="K3104" s="922"/>
      <c r="L3104" s="922"/>
      <c r="M3104" s="922"/>
      <c r="N3104" s="924"/>
      <c r="O3104" s="926"/>
      <c r="P3104" s="926"/>
      <c r="Q3104" s="926"/>
      <c r="R3104" s="926"/>
      <c r="S3104" s="926"/>
      <c r="T3104" s="926"/>
      <c r="U3104" s="926"/>
      <c r="V3104" s="926"/>
      <c r="W3104" s="926"/>
      <c r="X3104" s="926"/>
      <c r="Y3104" s="926"/>
      <c r="Z3104" s="926"/>
      <c r="AA3104" s="926"/>
      <c r="AB3104" s="926"/>
      <c r="AC3104" s="926"/>
      <c r="AD3104" s="926"/>
      <c r="AE3104" s="926"/>
    </row>
    <row r="3105" spans="1:31" ht="15" hidden="1" customHeight="1" x14ac:dyDescent="0.2">
      <c r="A3105" s="1032" t="str">
        <f t="shared" si="265"/>
        <v>Insert Room Name First</v>
      </c>
      <c r="B3105" s="939"/>
      <c r="C3105" s="891"/>
      <c r="D3105" s="891"/>
      <c r="E3105" s="984">
        <f t="shared" si="266"/>
        <v>0</v>
      </c>
      <c r="F3105" s="890">
        <f>IF(A3105="Insert Room Name First",0,ROUND(E3105/VLOOKUP(A3105,'Teaching Areas'!$A$2:$B$15,2,FALSE),0))</f>
        <v>0</v>
      </c>
      <c r="G3105" s="892"/>
      <c r="H3105" s="890" t="str">
        <f t="shared" si="267"/>
        <v/>
      </c>
      <c r="I3105" s="985"/>
      <c r="J3105" s="923"/>
      <c r="K3105" s="922"/>
      <c r="L3105" s="922"/>
      <c r="M3105" s="922"/>
      <c r="N3105" s="924"/>
      <c r="O3105" s="926"/>
      <c r="P3105" s="926"/>
      <c r="Q3105" s="926"/>
      <c r="R3105" s="926"/>
      <c r="S3105" s="926"/>
      <c r="T3105" s="926"/>
      <c r="U3105" s="926"/>
      <c r="V3105" s="926"/>
      <c r="W3105" s="926"/>
      <c r="X3105" s="926"/>
      <c r="Y3105" s="926"/>
      <c r="Z3105" s="926"/>
      <c r="AA3105" s="926"/>
      <c r="AB3105" s="926"/>
      <c r="AC3105" s="926"/>
      <c r="AD3105" s="926"/>
      <c r="AE3105" s="926"/>
    </row>
    <row r="3106" spans="1:31" ht="15" hidden="1" customHeight="1" x14ac:dyDescent="0.2">
      <c r="A3106" s="1032" t="str">
        <f t="shared" si="265"/>
        <v>Insert Room Name First</v>
      </c>
      <c r="B3106" s="939"/>
      <c r="C3106" s="891"/>
      <c r="D3106" s="891"/>
      <c r="E3106" s="984">
        <f t="shared" si="266"/>
        <v>0</v>
      </c>
      <c r="F3106" s="890">
        <f>IF(A3106="Insert Room Name First",0,ROUND(E3106/VLOOKUP(A3106,'Teaching Areas'!$A$2:$B$15,2,FALSE),0))</f>
        <v>0</v>
      </c>
      <c r="G3106" s="892"/>
      <c r="H3106" s="890" t="str">
        <f t="shared" si="267"/>
        <v/>
      </c>
      <c r="I3106" s="985"/>
      <c r="J3106" s="923"/>
      <c r="K3106" s="922"/>
      <c r="L3106" s="922"/>
      <c r="M3106" s="922"/>
      <c r="N3106" s="924"/>
      <c r="O3106" s="926"/>
      <c r="P3106" s="926"/>
      <c r="Q3106" s="926"/>
      <c r="R3106" s="926"/>
      <c r="S3106" s="926"/>
      <c r="T3106" s="926"/>
      <c r="U3106" s="926"/>
      <c r="V3106" s="926"/>
      <c r="W3106" s="926"/>
      <c r="X3106" s="926"/>
      <c r="Y3106" s="926"/>
      <c r="Z3106" s="926"/>
      <c r="AA3106" s="926"/>
      <c r="AB3106" s="926"/>
      <c r="AC3106" s="926"/>
      <c r="AD3106" s="926"/>
      <c r="AE3106" s="926"/>
    </row>
    <row r="3107" spans="1:31" ht="15" hidden="1" customHeight="1" x14ac:dyDescent="0.2">
      <c r="A3107" s="1032" t="str">
        <f t="shared" si="265"/>
        <v>Insert Room Name First</v>
      </c>
      <c r="B3107" s="938"/>
      <c r="C3107" s="891"/>
      <c r="D3107" s="891"/>
      <c r="E3107" s="984">
        <f t="shared" si="266"/>
        <v>0</v>
      </c>
      <c r="F3107" s="890">
        <f>IF(A3107="Insert Room Name First",0,ROUND(E3107/VLOOKUP(A3107,'Teaching Areas'!$A$2:$B$15,2,FALSE),0))</f>
        <v>0</v>
      </c>
      <c r="G3107" s="891"/>
      <c r="H3107" s="890" t="str">
        <f t="shared" si="267"/>
        <v/>
      </c>
      <c r="I3107" s="983"/>
      <c r="J3107" s="923"/>
      <c r="K3107" s="922"/>
      <c r="L3107" s="922"/>
      <c r="M3107" s="922"/>
      <c r="N3107" s="924"/>
      <c r="O3107" s="926"/>
      <c r="P3107" s="926"/>
      <c r="Q3107" s="926"/>
      <c r="R3107" s="926"/>
      <c r="S3107" s="926"/>
      <c r="T3107" s="926"/>
      <c r="U3107" s="926"/>
      <c r="V3107" s="926"/>
      <c r="W3107" s="926"/>
      <c r="X3107" s="926"/>
      <c r="Y3107" s="926"/>
      <c r="Z3107" s="926"/>
      <c r="AA3107" s="926"/>
      <c r="AB3107" s="926"/>
      <c r="AC3107" s="926"/>
      <c r="AD3107" s="926"/>
      <c r="AE3107" s="926"/>
    </row>
    <row r="3108" spans="1:31" ht="15" hidden="1" customHeight="1" x14ac:dyDescent="0.2">
      <c r="A3108" s="1032" t="str">
        <f t="shared" si="265"/>
        <v>Insert Room Name First</v>
      </c>
      <c r="B3108" s="938"/>
      <c r="C3108" s="891"/>
      <c r="D3108" s="891"/>
      <c r="E3108" s="984">
        <f t="shared" si="266"/>
        <v>0</v>
      </c>
      <c r="F3108" s="890">
        <f>IF(A3108="Insert Room Name First",0,ROUND(E3108/VLOOKUP(A3108,'Teaching Areas'!$A$2:$B$15,2,FALSE),0))</f>
        <v>0</v>
      </c>
      <c r="G3108" s="891"/>
      <c r="H3108" s="890" t="str">
        <f t="shared" si="267"/>
        <v/>
      </c>
      <c r="I3108" s="983"/>
      <c r="J3108" s="923"/>
      <c r="K3108" s="922"/>
      <c r="L3108" s="922"/>
      <c r="M3108" s="922"/>
      <c r="N3108" s="924"/>
      <c r="O3108" s="926"/>
      <c r="P3108" s="926"/>
      <c r="Q3108" s="926"/>
      <c r="R3108" s="926"/>
      <c r="S3108" s="926"/>
      <c r="T3108" s="926"/>
      <c r="U3108" s="926"/>
      <c r="V3108" s="926"/>
      <c r="W3108" s="926"/>
      <c r="X3108" s="926"/>
      <c r="Y3108" s="926"/>
      <c r="Z3108" s="926"/>
      <c r="AA3108" s="926"/>
      <c r="AB3108" s="926"/>
      <c r="AC3108" s="926"/>
      <c r="AD3108" s="926"/>
      <c r="AE3108" s="926"/>
    </row>
    <row r="3109" spans="1:31" ht="15" hidden="1" customHeight="1" x14ac:dyDescent="0.2">
      <c r="A3109" s="1032" t="str">
        <f t="shared" si="265"/>
        <v>Insert Room Name First</v>
      </c>
      <c r="B3109" s="938"/>
      <c r="C3109" s="891"/>
      <c r="D3109" s="891"/>
      <c r="E3109" s="984">
        <f t="shared" si="266"/>
        <v>0</v>
      </c>
      <c r="F3109" s="890">
        <f>IF(A3109="Insert Room Name First",0,ROUND(E3109/VLOOKUP(A3109,'Teaching Areas'!$A$2:$B$15,2,FALSE),0))</f>
        <v>0</v>
      </c>
      <c r="G3109" s="891"/>
      <c r="H3109" s="890" t="str">
        <f t="shared" si="267"/>
        <v/>
      </c>
      <c r="I3109" s="983"/>
      <c r="J3109" s="923"/>
      <c r="K3109" s="922"/>
      <c r="L3109" s="922"/>
      <c r="M3109" s="922"/>
      <c r="N3109" s="924"/>
      <c r="O3109" s="926"/>
      <c r="P3109" s="926"/>
      <c r="Q3109" s="926"/>
      <c r="R3109" s="926"/>
      <c r="S3109" s="926"/>
      <c r="T3109" s="926"/>
      <c r="U3109" s="926"/>
      <c r="V3109" s="926"/>
      <c r="W3109" s="926"/>
      <c r="X3109" s="926"/>
      <c r="Y3109" s="926"/>
      <c r="Z3109" s="926"/>
      <c r="AA3109" s="926"/>
      <c r="AB3109" s="926"/>
      <c r="AC3109" s="926"/>
      <c r="AD3109" s="926"/>
      <c r="AE3109" s="926"/>
    </row>
    <row r="3110" spans="1:31" ht="15" hidden="1" customHeight="1" x14ac:dyDescent="0.2">
      <c r="A3110" s="1032" t="str">
        <f t="shared" si="265"/>
        <v>Insert Room Name First</v>
      </c>
      <c r="B3110" s="938"/>
      <c r="C3110" s="891"/>
      <c r="D3110" s="891"/>
      <c r="E3110" s="984">
        <f t="shared" si="266"/>
        <v>0</v>
      </c>
      <c r="F3110" s="890">
        <f>IF(A3110="Insert Room Name First",0,ROUND(E3110/VLOOKUP(A3110,'Teaching Areas'!$A$2:$B$15,2,FALSE),0))</f>
        <v>0</v>
      </c>
      <c r="G3110" s="891"/>
      <c r="H3110" s="890" t="str">
        <f t="shared" si="267"/>
        <v/>
      </c>
      <c r="I3110" s="983"/>
      <c r="J3110" s="923"/>
      <c r="K3110" s="922"/>
      <c r="L3110" s="922"/>
      <c r="M3110" s="922"/>
      <c r="N3110" s="924"/>
      <c r="O3110" s="926"/>
      <c r="P3110" s="926"/>
      <c r="Q3110" s="926"/>
      <c r="R3110" s="926"/>
      <c r="S3110" s="926"/>
      <c r="T3110" s="926"/>
      <c r="U3110" s="926"/>
      <c r="V3110" s="926"/>
      <c r="W3110" s="926"/>
      <c r="X3110" s="926"/>
      <c r="Y3110" s="926"/>
      <c r="Z3110" s="926"/>
      <c r="AA3110" s="926"/>
      <c r="AB3110" s="926"/>
      <c r="AC3110" s="926"/>
      <c r="AD3110" s="926"/>
      <c r="AE3110" s="926"/>
    </row>
    <row r="3111" spans="1:31" ht="15" hidden="1" customHeight="1" x14ac:dyDescent="0.2">
      <c r="A3111" s="1032" t="str">
        <f t="shared" si="265"/>
        <v>Insert Room Name First</v>
      </c>
      <c r="B3111" s="938"/>
      <c r="C3111" s="891"/>
      <c r="D3111" s="891"/>
      <c r="E3111" s="984">
        <f t="shared" si="266"/>
        <v>0</v>
      </c>
      <c r="F3111" s="890">
        <f>IF(A3111="Insert Room Name First",0,ROUND(E3111/VLOOKUP(A3111,'Teaching Areas'!$A$2:$B$15,2,FALSE),0))</f>
        <v>0</v>
      </c>
      <c r="G3111" s="891"/>
      <c r="H3111" s="890" t="str">
        <f t="shared" si="267"/>
        <v/>
      </c>
      <c r="I3111" s="983"/>
      <c r="J3111" s="923"/>
      <c r="K3111" s="922"/>
      <c r="L3111" s="922"/>
      <c r="M3111" s="922"/>
      <c r="N3111" s="924"/>
      <c r="O3111" s="926"/>
      <c r="P3111" s="926"/>
      <c r="Q3111" s="926"/>
      <c r="R3111" s="926"/>
      <c r="S3111" s="926"/>
      <c r="T3111" s="926"/>
      <c r="U3111" s="926"/>
      <c r="V3111" s="926"/>
      <c r="W3111" s="926"/>
      <c r="X3111" s="926"/>
      <c r="Y3111" s="926"/>
      <c r="Z3111" s="926"/>
      <c r="AA3111" s="926"/>
      <c r="AB3111" s="926"/>
      <c r="AC3111" s="926"/>
      <c r="AD3111" s="926"/>
      <c r="AE3111" s="926"/>
    </row>
    <row r="3112" spans="1:31" ht="15" hidden="1" customHeight="1" x14ac:dyDescent="0.2">
      <c r="A3112" s="1032" t="str">
        <f t="shared" si="265"/>
        <v>Insert Room Name First</v>
      </c>
      <c r="B3112" s="938"/>
      <c r="C3112" s="891"/>
      <c r="D3112" s="891"/>
      <c r="E3112" s="984">
        <f t="shared" si="266"/>
        <v>0</v>
      </c>
      <c r="F3112" s="890">
        <f>IF(A3112="Insert Room Name First",0,ROUND(E3112/VLOOKUP(A3112,'Teaching Areas'!$A$2:$B$15,2,FALSE),0))</f>
        <v>0</v>
      </c>
      <c r="G3112" s="891"/>
      <c r="H3112" s="890" t="str">
        <f t="shared" si="267"/>
        <v/>
      </c>
      <c r="I3112" s="983"/>
      <c r="J3112" s="923"/>
      <c r="K3112" s="922"/>
      <c r="L3112" s="922"/>
      <c r="M3112" s="922"/>
      <c r="N3112" s="924"/>
      <c r="O3112" s="926"/>
      <c r="P3112" s="926"/>
      <c r="Q3112" s="926"/>
      <c r="R3112" s="926"/>
      <c r="S3112" s="926"/>
      <c r="T3112" s="926"/>
      <c r="U3112" s="926"/>
      <c r="V3112" s="926"/>
      <c r="W3112" s="926"/>
      <c r="X3112" s="926"/>
      <c r="Y3112" s="926"/>
      <c r="Z3112" s="926"/>
      <c r="AA3112" s="926"/>
      <c r="AB3112" s="926"/>
      <c r="AC3112" s="926"/>
      <c r="AD3112" s="926"/>
      <c r="AE3112" s="926"/>
    </row>
    <row r="3113" spans="1:31" ht="15" hidden="1" customHeight="1" x14ac:dyDescent="0.2">
      <c r="A3113" s="1032" t="str">
        <f t="shared" ref="A3113:A3147" si="268">IF(B3113=0,"Insert Room Name First","Class Room")</f>
        <v>Insert Room Name First</v>
      </c>
      <c r="B3113" s="938"/>
      <c r="C3113" s="891"/>
      <c r="D3113" s="891"/>
      <c r="E3113" s="984">
        <f t="shared" si="266"/>
        <v>0</v>
      </c>
      <c r="F3113" s="890">
        <f>IF(A3113="Insert Room Name First",0,ROUND(E3113/VLOOKUP(A3113,'Teaching Areas'!$A$2:$B$15,2,FALSE),0))</f>
        <v>0</v>
      </c>
      <c r="G3113" s="891"/>
      <c r="H3113" s="890" t="str">
        <f t="shared" si="267"/>
        <v/>
      </c>
      <c r="I3113" s="983"/>
      <c r="J3113" s="923"/>
      <c r="K3113" s="922"/>
      <c r="L3113" s="922"/>
      <c r="M3113" s="922"/>
      <c r="N3113" s="924"/>
      <c r="O3113" s="926"/>
      <c r="P3113" s="926"/>
      <c r="Q3113" s="926"/>
      <c r="R3113" s="926"/>
      <c r="S3113" s="926"/>
      <c r="T3113" s="926"/>
      <c r="U3113" s="926"/>
      <c r="V3113" s="926"/>
      <c r="W3113" s="926"/>
      <c r="X3113" s="926"/>
      <c r="Y3113" s="926"/>
      <c r="Z3113" s="926"/>
      <c r="AA3113" s="926"/>
      <c r="AB3113" s="926"/>
      <c r="AC3113" s="926"/>
      <c r="AD3113" s="926"/>
      <c r="AE3113" s="926"/>
    </row>
    <row r="3114" spans="1:31" ht="15" hidden="1" customHeight="1" x14ac:dyDescent="0.2">
      <c r="A3114" s="1032" t="str">
        <f t="shared" si="268"/>
        <v>Insert Room Name First</v>
      </c>
      <c r="B3114" s="938"/>
      <c r="C3114" s="891"/>
      <c r="D3114" s="891"/>
      <c r="E3114" s="984">
        <f t="shared" si="266"/>
        <v>0</v>
      </c>
      <c r="F3114" s="890">
        <f>IF(A3114="Insert Room Name First",0,ROUND(E3114/VLOOKUP(A3114,'Teaching Areas'!$A$2:$B$15,2,FALSE),0))</f>
        <v>0</v>
      </c>
      <c r="G3114" s="891"/>
      <c r="H3114" s="890" t="str">
        <f t="shared" si="267"/>
        <v/>
      </c>
      <c r="I3114" s="983"/>
      <c r="J3114" s="923"/>
      <c r="K3114" s="922"/>
      <c r="L3114" s="922"/>
      <c r="M3114" s="922"/>
      <c r="N3114" s="924"/>
      <c r="O3114" s="926"/>
      <c r="P3114" s="926"/>
      <c r="Q3114" s="926"/>
      <c r="R3114" s="926"/>
      <c r="S3114" s="926"/>
      <c r="T3114" s="926"/>
      <c r="U3114" s="926"/>
      <c r="V3114" s="926"/>
      <c r="W3114" s="926"/>
      <c r="X3114" s="926"/>
      <c r="Y3114" s="926"/>
      <c r="Z3114" s="926"/>
      <c r="AA3114" s="926"/>
      <c r="AB3114" s="926"/>
      <c r="AC3114" s="926"/>
      <c r="AD3114" s="926"/>
      <c r="AE3114" s="926"/>
    </row>
    <row r="3115" spans="1:31" ht="15" hidden="1" customHeight="1" x14ac:dyDescent="0.2">
      <c r="A3115" s="1032" t="str">
        <f t="shared" si="268"/>
        <v>Insert Room Name First</v>
      </c>
      <c r="B3115" s="938"/>
      <c r="C3115" s="891"/>
      <c r="D3115" s="891"/>
      <c r="E3115" s="984">
        <f t="shared" si="266"/>
        <v>0</v>
      </c>
      <c r="F3115" s="890">
        <f>IF(A3115="Insert Room Name First",0,ROUND(E3115/VLOOKUP(A3115,'Teaching Areas'!$A$2:$B$15,2,FALSE),0))</f>
        <v>0</v>
      </c>
      <c r="G3115" s="891"/>
      <c r="H3115" s="890" t="str">
        <f t="shared" si="267"/>
        <v/>
      </c>
      <c r="I3115" s="983"/>
      <c r="J3115" s="923"/>
      <c r="K3115" s="922"/>
      <c r="L3115" s="922"/>
      <c r="M3115" s="922"/>
      <c r="N3115" s="924"/>
      <c r="O3115" s="926"/>
      <c r="P3115" s="926"/>
      <c r="Q3115" s="926"/>
      <c r="R3115" s="926"/>
      <c r="S3115" s="926"/>
      <c r="T3115" s="926"/>
      <c r="U3115" s="926"/>
      <c r="V3115" s="926"/>
      <c r="W3115" s="926"/>
      <c r="X3115" s="926"/>
      <c r="Y3115" s="926"/>
      <c r="Z3115" s="926"/>
      <c r="AA3115" s="926"/>
      <c r="AB3115" s="926"/>
      <c r="AC3115" s="926"/>
      <c r="AD3115" s="926"/>
      <c r="AE3115" s="926"/>
    </row>
    <row r="3116" spans="1:31" ht="15" hidden="1" customHeight="1" x14ac:dyDescent="0.2">
      <c r="A3116" s="1032" t="str">
        <f t="shared" si="268"/>
        <v>Insert Room Name First</v>
      </c>
      <c r="B3116" s="938"/>
      <c r="C3116" s="891"/>
      <c r="D3116" s="891"/>
      <c r="E3116" s="984">
        <f t="shared" si="266"/>
        <v>0</v>
      </c>
      <c r="F3116" s="890">
        <f>IF(A3116="Insert Room Name First",0,ROUND(E3116/VLOOKUP(A3116,'Teaching Areas'!$A$2:$B$15,2,FALSE),0))</f>
        <v>0</v>
      </c>
      <c r="G3116" s="891"/>
      <c r="H3116" s="890" t="str">
        <f t="shared" si="267"/>
        <v/>
      </c>
      <c r="I3116" s="983"/>
      <c r="J3116" s="923"/>
      <c r="K3116" s="922"/>
      <c r="L3116" s="922"/>
      <c r="M3116" s="922"/>
      <c r="N3116" s="924"/>
      <c r="O3116" s="926"/>
      <c r="P3116" s="926"/>
      <c r="Q3116" s="926"/>
      <c r="R3116" s="926"/>
      <c r="S3116" s="926"/>
      <c r="T3116" s="926"/>
      <c r="U3116" s="926"/>
      <c r="V3116" s="926"/>
      <c r="W3116" s="926"/>
      <c r="X3116" s="926"/>
      <c r="Y3116" s="926"/>
      <c r="Z3116" s="926"/>
      <c r="AA3116" s="926"/>
      <c r="AB3116" s="926"/>
      <c r="AC3116" s="926"/>
      <c r="AD3116" s="926"/>
      <c r="AE3116" s="926"/>
    </row>
    <row r="3117" spans="1:31" ht="15" hidden="1" customHeight="1" x14ac:dyDescent="0.2">
      <c r="A3117" s="1032" t="str">
        <f t="shared" si="268"/>
        <v>Insert Room Name First</v>
      </c>
      <c r="B3117" s="938"/>
      <c r="C3117" s="891"/>
      <c r="D3117" s="891"/>
      <c r="E3117" s="984">
        <f t="shared" si="266"/>
        <v>0</v>
      </c>
      <c r="F3117" s="890">
        <f>IF(A3117="Insert Room Name First",0,ROUND(E3117/VLOOKUP(A3117,'Teaching Areas'!$A$2:$B$15,2,FALSE),0))</f>
        <v>0</v>
      </c>
      <c r="G3117" s="891"/>
      <c r="H3117" s="890" t="str">
        <f t="shared" si="267"/>
        <v/>
      </c>
      <c r="I3117" s="983"/>
      <c r="J3117" s="923"/>
      <c r="K3117" s="922"/>
      <c r="L3117" s="922"/>
      <c r="M3117" s="922"/>
      <c r="N3117" s="924"/>
      <c r="O3117" s="926"/>
      <c r="P3117" s="926"/>
      <c r="Q3117" s="926"/>
      <c r="R3117" s="926"/>
      <c r="S3117" s="926"/>
      <c r="T3117" s="926"/>
      <c r="U3117" s="926"/>
      <c r="V3117" s="926"/>
      <c r="W3117" s="926"/>
      <c r="X3117" s="926"/>
      <c r="Y3117" s="926"/>
      <c r="Z3117" s="926"/>
      <c r="AA3117" s="926"/>
      <c r="AB3117" s="926"/>
      <c r="AC3117" s="926"/>
      <c r="AD3117" s="926"/>
      <c r="AE3117" s="926"/>
    </row>
    <row r="3118" spans="1:31" ht="15" hidden="1" customHeight="1" x14ac:dyDescent="0.2">
      <c r="A3118" s="1032" t="str">
        <f t="shared" si="268"/>
        <v>Insert Room Name First</v>
      </c>
      <c r="B3118" s="938"/>
      <c r="C3118" s="891"/>
      <c r="D3118" s="891"/>
      <c r="E3118" s="984">
        <f t="shared" si="266"/>
        <v>0</v>
      </c>
      <c r="F3118" s="890">
        <f>IF(A3118="Insert Room Name First",0,ROUND(E3118/VLOOKUP(A3118,'Teaching Areas'!$A$2:$B$15,2,FALSE),0))</f>
        <v>0</v>
      </c>
      <c r="G3118" s="891"/>
      <c r="H3118" s="890" t="str">
        <f t="shared" si="267"/>
        <v/>
      </c>
      <c r="I3118" s="983"/>
      <c r="J3118" s="923"/>
      <c r="K3118" s="922"/>
      <c r="L3118" s="922"/>
      <c r="M3118" s="922"/>
      <c r="N3118" s="924"/>
      <c r="O3118" s="926"/>
      <c r="P3118" s="926"/>
      <c r="Q3118" s="926"/>
      <c r="R3118" s="926"/>
      <c r="S3118" s="926"/>
      <c r="T3118" s="926"/>
      <c r="U3118" s="926"/>
      <c r="V3118" s="926"/>
      <c r="W3118" s="926"/>
      <c r="X3118" s="926"/>
      <c r="Y3118" s="926"/>
      <c r="Z3118" s="926"/>
      <c r="AA3118" s="926"/>
      <c r="AB3118" s="926"/>
      <c r="AC3118" s="926"/>
      <c r="AD3118" s="926"/>
      <c r="AE3118" s="926"/>
    </row>
    <row r="3119" spans="1:31" ht="15" hidden="1" customHeight="1" x14ac:dyDescent="0.2">
      <c r="A3119" s="1032" t="str">
        <f t="shared" si="268"/>
        <v>Insert Room Name First</v>
      </c>
      <c r="B3119" s="938"/>
      <c r="C3119" s="891"/>
      <c r="D3119" s="891"/>
      <c r="E3119" s="984">
        <f t="shared" si="266"/>
        <v>0</v>
      </c>
      <c r="F3119" s="890">
        <f>IF(A3119="Insert Room Name First",0,ROUND(E3119/VLOOKUP(A3119,'Teaching Areas'!$A$2:$B$15,2,FALSE),0))</f>
        <v>0</v>
      </c>
      <c r="G3119" s="891"/>
      <c r="H3119" s="890" t="str">
        <f t="shared" si="267"/>
        <v/>
      </c>
      <c r="I3119" s="983"/>
      <c r="J3119" s="923"/>
      <c r="K3119" s="922"/>
      <c r="L3119" s="922"/>
      <c r="M3119" s="922"/>
      <c r="N3119" s="924"/>
      <c r="O3119" s="926"/>
      <c r="P3119" s="926"/>
      <c r="Q3119" s="926"/>
      <c r="R3119" s="926"/>
      <c r="S3119" s="926"/>
      <c r="T3119" s="926"/>
      <c r="U3119" s="926"/>
      <c r="V3119" s="926"/>
      <c r="W3119" s="926"/>
      <c r="X3119" s="926"/>
      <c r="Y3119" s="926"/>
      <c r="Z3119" s="926"/>
      <c r="AA3119" s="926"/>
      <c r="AB3119" s="926"/>
      <c r="AC3119" s="926"/>
      <c r="AD3119" s="926"/>
      <c r="AE3119" s="926"/>
    </row>
    <row r="3120" spans="1:31" ht="15" hidden="1" customHeight="1" x14ac:dyDescent="0.2">
      <c r="A3120" s="1032" t="str">
        <f t="shared" si="268"/>
        <v>Insert Room Name First</v>
      </c>
      <c r="B3120" s="938"/>
      <c r="C3120" s="891"/>
      <c r="D3120" s="891"/>
      <c r="E3120" s="984">
        <f t="shared" si="266"/>
        <v>0</v>
      </c>
      <c r="F3120" s="890">
        <f>IF(A3120="Insert Room Name First",0,ROUND(E3120/VLOOKUP(A3120,'Teaching Areas'!$A$2:$B$15,2,FALSE),0))</f>
        <v>0</v>
      </c>
      <c r="G3120" s="891"/>
      <c r="H3120" s="890" t="str">
        <f t="shared" si="267"/>
        <v/>
      </c>
      <c r="I3120" s="983"/>
      <c r="J3120" s="923"/>
      <c r="K3120" s="922"/>
      <c r="L3120" s="922"/>
      <c r="M3120" s="922"/>
      <c r="N3120" s="924"/>
      <c r="O3120" s="926"/>
      <c r="P3120" s="926"/>
      <c r="Q3120" s="926"/>
      <c r="R3120" s="926"/>
      <c r="S3120" s="926"/>
      <c r="T3120" s="926"/>
      <c r="U3120" s="926"/>
      <c r="V3120" s="926"/>
      <c r="W3120" s="926"/>
      <c r="X3120" s="926"/>
      <c r="Y3120" s="926"/>
      <c r="Z3120" s="926"/>
      <c r="AA3120" s="926"/>
      <c r="AB3120" s="926"/>
      <c r="AC3120" s="926"/>
      <c r="AD3120" s="926"/>
      <c r="AE3120" s="926"/>
    </row>
    <row r="3121" spans="1:31" ht="15" hidden="1" customHeight="1" x14ac:dyDescent="0.2">
      <c r="A3121" s="1032" t="str">
        <f t="shared" si="268"/>
        <v>Insert Room Name First</v>
      </c>
      <c r="B3121" s="938"/>
      <c r="C3121" s="891"/>
      <c r="D3121" s="891"/>
      <c r="E3121" s="984">
        <f t="shared" si="266"/>
        <v>0</v>
      </c>
      <c r="F3121" s="890">
        <f>IF(A3121="Insert Room Name First",0,ROUND(E3121/VLOOKUP(A3121,'Teaching Areas'!$A$2:$B$15,2,FALSE),0))</f>
        <v>0</v>
      </c>
      <c r="G3121" s="891"/>
      <c r="H3121" s="890" t="str">
        <f t="shared" si="267"/>
        <v/>
      </c>
      <c r="I3121" s="983"/>
      <c r="J3121" s="923"/>
      <c r="K3121" s="922"/>
      <c r="L3121" s="922"/>
      <c r="M3121" s="922"/>
      <c r="N3121" s="924"/>
      <c r="O3121" s="926"/>
      <c r="P3121" s="926"/>
      <c r="Q3121" s="926"/>
      <c r="R3121" s="926"/>
      <c r="S3121" s="926"/>
      <c r="T3121" s="926"/>
      <c r="U3121" s="926"/>
      <c r="V3121" s="926"/>
      <c r="W3121" s="926"/>
      <c r="X3121" s="926"/>
      <c r="Y3121" s="926"/>
      <c r="Z3121" s="926"/>
      <c r="AA3121" s="926"/>
      <c r="AB3121" s="926"/>
      <c r="AC3121" s="926"/>
      <c r="AD3121" s="926"/>
      <c r="AE3121" s="926"/>
    </row>
    <row r="3122" spans="1:31" ht="15" hidden="1" customHeight="1" x14ac:dyDescent="0.2">
      <c r="A3122" s="1032" t="str">
        <f t="shared" si="268"/>
        <v>Insert Room Name First</v>
      </c>
      <c r="B3122" s="938"/>
      <c r="C3122" s="891"/>
      <c r="D3122" s="891"/>
      <c r="E3122" s="984">
        <f t="shared" si="266"/>
        <v>0</v>
      </c>
      <c r="F3122" s="890">
        <f>IF(A3122="Insert Room Name First",0,ROUND(E3122/VLOOKUP(A3122,'Teaching Areas'!$A$2:$B$15,2,FALSE),0))</f>
        <v>0</v>
      </c>
      <c r="G3122" s="891"/>
      <c r="H3122" s="890" t="str">
        <f t="shared" si="267"/>
        <v/>
      </c>
      <c r="I3122" s="983"/>
      <c r="J3122" s="923"/>
      <c r="K3122" s="922"/>
      <c r="L3122" s="922"/>
      <c r="M3122" s="922"/>
      <c r="N3122" s="924"/>
      <c r="O3122" s="926"/>
      <c r="P3122" s="926"/>
      <c r="Q3122" s="926"/>
      <c r="R3122" s="926"/>
      <c r="S3122" s="926"/>
      <c r="T3122" s="926"/>
      <c r="U3122" s="926"/>
      <c r="V3122" s="926"/>
      <c r="W3122" s="926"/>
      <c r="X3122" s="926"/>
      <c r="Y3122" s="926"/>
      <c r="Z3122" s="926"/>
      <c r="AA3122" s="926"/>
      <c r="AB3122" s="926"/>
      <c r="AC3122" s="926"/>
      <c r="AD3122" s="926"/>
      <c r="AE3122" s="926"/>
    </row>
    <row r="3123" spans="1:31" ht="15" hidden="1" customHeight="1" x14ac:dyDescent="0.2">
      <c r="A3123" s="1032" t="str">
        <f t="shared" si="268"/>
        <v>Insert Room Name First</v>
      </c>
      <c r="B3123" s="938"/>
      <c r="C3123" s="891"/>
      <c r="D3123" s="891"/>
      <c r="E3123" s="984">
        <f t="shared" si="266"/>
        <v>0</v>
      </c>
      <c r="F3123" s="890">
        <f>IF(A3123="Insert Room Name First",0,ROUND(E3123/VLOOKUP(A3123,'Teaching Areas'!$A$2:$B$15,2,FALSE),0))</f>
        <v>0</v>
      </c>
      <c r="G3123" s="891"/>
      <c r="H3123" s="890" t="str">
        <f t="shared" si="267"/>
        <v/>
      </c>
      <c r="I3123" s="983"/>
      <c r="J3123" s="923"/>
      <c r="K3123" s="922"/>
      <c r="L3123" s="922"/>
      <c r="M3123" s="922"/>
      <c r="N3123" s="924"/>
      <c r="O3123" s="926"/>
      <c r="P3123" s="926"/>
      <c r="Q3123" s="926"/>
      <c r="R3123" s="926"/>
      <c r="S3123" s="926"/>
      <c r="T3123" s="926"/>
      <c r="U3123" s="926"/>
      <c r="V3123" s="926"/>
      <c r="W3123" s="926"/>
      <c r="X3123" s="926"/>
      <c r="Y3123" s="926"/>
      <c r="Z3123" s="926"/>
      <c r="AA3123" s="926"/>
      <c r="AB3123" s="926"/>
      <c r="AC3123" s="926"/>
      <c r="AD3123" s="926"/>
      <c r="AE3123" s="926"/>
    </row>
    <row r="3124" spans="1:31" ht="15" hidden="1" customHeight="1" x14ac:dyDescent="0.2">
      <c r="A3124" s="1032" t="str">
        <f t="shared" si="268"/>
        <v>Insert Room Name First</v>
      </c>
      <c r="B3124" s="938"/>
      <c r="C3124" s="891"/>
      <c r="D3124" s="891"/>
      <c r="E3124" s="984">
        <f t="shared" si="266"/>
        <v>0</v>
      </c>
      <c r="F3124" s="890">
        <f>IF(A3124="Insert Room Name First",0,ROUND(E3124/VLOOKUP(A3124,'Teaching Areas'!$A$2:$B$15,2,FALSE),0))</f>
        <v>0</v>
      </c>
      <c r="G3124" s="891"/>
      <c r="H3124" s="890" t="str">
        <f t="shared" si="267"/>
        <v/>
      </c>
      <c r="I3124" s="983"/>
      <c r="J3124" s="923"/>
      <c r="K3124" s="922"/>
      <c r="L3124" s="922"/>
      <c r="M3124" s="922"/>
      <c r="N3124" s="924"/>
      <c r="O3124" s="926"/>
      <c r="P3124" s="926"/>
      <c r="Q3124" s="926"/>
      <c r="R3124" s="926"/>
      <c r="S3124" s="926"/>
      <c r="T3124" s="926"/>
      <c r="U3124" s="926"/>
      <c r="V3124" s="926"/>
      <c r="W3124" s="926"/>
      <c r="X3124" s="926"/>
      <c r="Y3124" s="926"/>
      <c r="Z3124" s="926"/>
      <c r="AA3124" s="926"/>
      <c r="AB3124" s="926"/>
      <c r="AC3124" s="926"/>
      <c r="AD3124" s="926"/>
      <c r="AE3124" s="926"/>
    </row>
    <row r="3125" spans="1:31" ht="15" hidden="1" customHeight="1" x14ac:dyDescent="0.2">
      <c r="A3125" s="1032" t="str">
        <f t="shared" si="268"/>
        <v>Insert Room Name First</v>
      </c>
      <c r="B3125" s="939"/>
      <c r="C3125" s="891"/>
      <c r="D3125" s="891"/>
      <c r="E3125" s="984">
        <f t="shared" si="266"/>
        <v>0</v>
      </c>
      <c r="F3125" s="890">
        <f>IF(A3125="Insert Room Name First",0,ROUND(E3125/VLOOKUP(A3125,'Teaching Areas'!$A$2:$B$15,2,FALSE),0))</f>
        <v>0</v>
      </c>
      <c r="G3125" s="892"/>
      <c r="H3125" s="890" t="str">
        <f t="shared" si="267"/>
        <v/>
      </c>
      <c r="I3125" s="985"/>
      <c r="J3125" s="923"/>
      <c r="K3125" s="922"/>
      <c r="L3125" s="922"/>
      <c r="M3125" s="922"/>
      <c r="N3125" s="924"/>
      <c r="O3125" s="926"/>
      <c r="P3125" s="926"/>
      <c r="Q3125" s="926"/>
      <c r="R3125" s="926"/>
      <c r="S3125" s="926"/>
      <c r="T3125" s="926"/>
      <c r="U3125" s="926"/>
      <c r="V3125" s="926"/>
      <c r="W3125" s="926"/>
      <c r="X3125" s="926"/>
      <c r="Y3125" s="926"/>
      <c r="Z3125" s="926"/>
      <c r="AA3125" s="926"/>
      <c r="AB3125" s="926"/>
      <c r="AC3125" s="926"/>
      <c r="AD3125" s="926"/>
      <c r="AE3125" s="926"/>
    </row>
    <row r="3126" spans="1:31" ht="15" hidden="1" customHeight="1" x14ac:dyDescent="0.2">
      <c r="A3126" s="1032" t="str">
        <f t="shared" si="268"/>
        <v>Insert Room Name First</v>
      </c>
      <c r="B3126" s="939"/>
      <c r="C3126" s="891"/>
      <c r="D3126" s="891"/>
      <c r="E3126" s="984">
        <f t="shared" si="266"/>
        <v>0</v>
      </c>
      <c r="F3126" s="890">
        <f>IF(A3126="Insert Room Name First",0,ROUND(E3126/VLOOKUP(A3126,'Teaching Areas'!$A$2:$B$15,2,FALSE),0))</f>
        <v>0</v>
      </c>
      <c r="G3126" s="892"/>
      <c r="H3126" s="890" t="str">
        <f t="shared" si="267"/>
        <v/>
      </c>
      <c r="I3126" s="985"/>
      <c r="J3126" s="923"/>
      <c r="K3126" s="922"/>
      <c r="L3126" s="922"/>
      <c r="M3126" s="922"/>
      <c r="N3126" s="924"/>
      <c r="O3126" s="926"/>
      <c r="P3126" s="926"/>
      <c r="Q3126" s="926"/>
      <c r="R3126" s="926"/>
      <c r="S3126" s="926"/>
      <c r="T3126" s="926"/>
      <c r="U3126" s="926"/>
      <c r="V3126" s="926"/>
      <c r="W3126" s="926"/>
      <c r="X3126" s="926"/>
      <c r="Y3126" s="926"/>
      <c r="Z3126" s="926"/>
      <c r="AA3126" s="926"/>
      <c r="AB3126" s="926"/>
      <c r="AC3126" s="926"/>
      <c r="AD3126" s="926"/>
      <c r="AE3126" s="926"/>
    </row>
    <row r="3127" spans="1:31" ht="15" hidden="1" customHeight="1" x14ac:dyDescent="0.2">
      <c r="A3127" s="1032" t="str">
        <f t="shared" si="268"/>
        <v>Insert Room Name First</v>
      </c>
      <c r="B3127" s="938"/>
      <c r="C3127" s="891"/>
      <c r="D3127" s="891"/>
      <c r="E3127" s="984">
        <f t="shared" si="266"/>
        <v>0</v>
      </c>
      <c r="F3127" s="890">
        <f>IF(A3127="Insert Room Name First",0,ROUND(E3127/VLOOKUP(A3127,'Teaching Areas'!$A$2:$B$15,2,FALSE),0))</f>
        <v>0</v>
      </c>
      <c r="G3127" s="891"/>
      <c r="H3127" s="890" t="str">
        <f t="shared" si="267"/>
        <v/>
      </c>
      <c r="I3127" s="983"/>
      <c r="J3127" s="923"/>
      <c r="K3127" s="922"/>
      <c r="L3127" s="922"/>
      <c r="M3127" s="922"/>
      <c r="N3127" s="924"/>
      <c r="O3127" s="926"/>
      <c r="P3127" s="926"/>
      <c r="Q3127" s="926"/>
      <c r="R3127" s="926"/>
      <c r="S3127" s="926"/>
      <c r="T3127" s="926"/>
      <c r="U3127" s="926"/>
      <c r="V3127" s="926"/>
      <c r="W3127" s="926"/>
      <c r="X3127" s="926"/>
      <c r="Y3127" s="926"/>
      <c r="Z3127" s="926"/>
      <c r="AA3127" s="926"/>
      <c r="AB3127" s="926"/>
      <c r="AC3127" s="926"/>
      <c r="AD3127" s="926"/>
      <c r="AE3127" s="926"/>
    </row>
    <row r="3128" spans="1:31" ht="15" hidden="1" customHeight="1" x14ac:dyDescent="0.2">
      <c r="A3128" s="1032" t="str">
        <f t="shared" si="268"/>
        <v>Insert Room Name First</v>
      </c>
      <c r="B3128" s="938"/>
      <c r="C3128" s="891"/>
      <c r="D3128" s="891"/>
      <c r="E3128" s="984">
        <f t="shared" si="266"/>
        <v>0</v>
      </c>
      <c r="F3128" s="890">
        <f>IF(A3128="Insert Room Name First",0,ROUND(E3128/VLOOKUP(A3128,'Teaching Areas'!$A$2:$B$15,2,FALSE),0))</f>
        <v>0</v>
      </c>
      <c r="G3128" s="891"/>
      <c r="H3128" s="890" t="str">
        <f t="shared" si="267"/>
        <v/>
      </c>
      <c r="I3128" s="983"/>
      <c r="J3128" s="923"/>
      <c r="K3128" s="922"/>
      <c r="L3128" s="922"/>
      <c r="M3128" s="922"/>
      <c r="N3128" s="924"/>
      <c r="O3128" s="926"/>
      <c r="P3128" s="926"/>
      <c r="Q3128" s="926"/>
      <c r="R3128" s="926"/>
      <c r="S3128" s="926"/>
      <c r="T3128" s="926"/>
      <c r="U3128" s="926"/>
      <c r="V3128" s="926"/>
      <c r="W3128" s="926"/>
      <c r="X3128" s="926"/>
      <c r="Y3128" s="926"/>
      <c r="Z3128" s="926"/>
      <c r="AA3128" s="926"/>
      <c r="AB3128" s="926"/>
      <c r="AC3128" s="926"/>
      <c r="AD3128" s="926"/>
      <c r="AE3128" s="926"/>
    </row>
    <row r="3129" spans="1:31" ht="15" hidden="1" customHeight="1" x14ac:dyDescent="0.2">
      <c r="A3129" s="1032" t="str">
        <f t="shared" si="268"/>
        <v>Insert Room Name First</v>
      </c>
      <c r="B3129" s="938"/>
      <c r="C3129" s="891"/>
      <c r="D3129" s="891"/>
      <c r="E3129" s="984">
        <f t="shared" si="266"/>
        <v>0</v>
      </c>
      <c r="F3129" s="890">
        <f>IF(A3129="Insert Room Name First",0,ROUND(E3129/VLOOKUP(A3129,'Teaching Areas'!$A$2:$B$15,2,FALSE),0))</f>
        <v>0</v>
      </c>
      <c r="G3129" s="891"/>
      <c r="H3129" s="890" t="str">
        <f t="shared" si="267"/>
        <v/>
      </c>
      <c r="I3129" s="983"/>
      <c r="J3129" s="923"/>
      <c r="K3129" s="922"/>
      <c r="L3129" s="922"/>
      <c r="M3129" s="922"/>
      <c r="N3129" s="924"/>
      <c r="O3129" s="926"/>
      <c r="P3129" s="926"/>
      <c r="Q3129" s="926"/>
      <c r="R3129" s="926"/>
      <c r="S3129" s="926"/>
      <c r="T3129" s="926"/>
      <c r="U3129" s="926"/>
      <c r="V3129" s="926"/>
      <c r="W3129" s="926"/>
      <c r="X3129" s="926"/>
      <c r="Y3129" s="926"/>
      <c r="Z3129" s="926"/>
      <c r="AA3129" s="926"/>
      <c r="AB3129" s="926"/>
      <c r="AC3129" s="926"/>
      <c r="AD3129" s="926"/>
      <c r="AE3129" s="926"/>
    </row>
    <row r="3130" spans="1:31" ht="15" hidden="1" customHeight="1" x14ac:dyDescent="0.2">
      <c r="A3130" s="1032" t="str">
        <f t="shared" si="268"/>
        <v>Insert Room Name First</v>
      </c>
      <c r="B3130" s="938"/>
      <c r="C3130" s="891"/>
      <c r="D3130" s="891"/>
      <c r="E3130" s="984">
        <f t="shared" si="266"/>
        <v>0</v>
      </c>
      <c r="F3130" s="890">
        <f>IF(A3130="Insert Room Name First",0,ROUND(E3130/VLOOKUP(A3130,'Teaching Areas'!$A$2:$B$15,2,FALSE),0))</f>
        <v>0</v>
      </c>
      <c r="G3130" s="891"/>
      <c r="H3130" s="890" t="str">
        <f t="shared" si="267"/>
        <v/>
      </c>
      <c r="I3130" s="983"/>
      <c r="J3130" s="923"/>
      <c r="K3130" s="922"/>
      <c r="L3130" s="922"/>
      <c r="M3130" s="922"/>
      <c r="N3130" s="924"/>
      <c r="O3130" s="926"/>
      <c r="P3130" s="926"/>
      <c r="Q3130" s="926"/>
      <c r="R3130" s="926"/>
      <c r="S3130" s="926"/>
      <c r="T3130" s="926"/>
      <c r="U3130" s="926"/>
      <c r="V3130" s="926"/>
      <c r="W3130" s="926"/>
      <c r="X3130" s="926"/>
      <c r="Y3130" s="926"/>
      <c r="Z3130" s="926"/>
      <c r="AA3130" s="926"/>
      <c r="AB3130" s="926"/>
      <c r="AC3130" s="926"/>
      <c r="AD3130" s="926"/>
      <c r="AE3130" s="926"/>
    </row>
    <row r="3131" spans="1:31" ht="15" hidden="1" customHeight="1" x14ac:dyDescent="0.2">
      <c r="A3131" s="1032" t="str">
        <f t="shared" si="268"/>
        <v>Insert Room Name First</v>
      </c>
      <c r="B3131" s="938"/>
      <c r="C3131" s="891"/>
      <c r="D3131" s="891"/>
      <c r="E3131" s="984">
        <f t="shared" si="266"/>
        <v>0</v>
      </c>
      <c r="F3131" s="890">
        <f>IF(A3131="Insert Room Name First",0,ROUND(E3131/VLOOKUP(A3131,'Teaching Areas'!$A$2:$B$15,2,FALSE),0))</f>
        <v>0</v>
      </c>
      <c r="G3131" s="891"/>
      <c r="H3131" s="890" t="str">
        <f t="shared" si="267"/>
        <v/>
      </c>
      <c r="I3131" s="983"/>
      <c r="J3131" s="923"/>
      <c r="K3131" s="922"/>
      <c r="L3131" s="922"/>
      <c r="M3131" s="922"/>
      <c r="N3131" s="924"/>
      <c r="O3131" s="926"/>
      <c r="P3131" s="926"/>
      <c r="Q3131" s="926"/>
      <c r="R3131" s="926"/>
      <c r="S3131" s="926"/>
      <c r="T3131" s="926"/>
      <c r="U3131" s="926"/>
      <c r="V3131" s="926"/>
      <c r="W3131" s="926"/>
      <c r="X3131" s="926"/>
      <c r="Y3131" s="926"/>
      <c r="Z3131" s="926"/>
      <c r="AA3131" s="926"/>
      <c r="AB3131" s="926"/>
      <c r="AC3131" s="926"/>
      <c r="AD3131" s="926"/>
      <c r="AE3131" s="926"/>
    </row>
    <row r="3132" spans="1:31" ht="15" hidden="1" customHeight="1" x14ac:dyDescent="0.2">
      <c r="A3132" s="1032" t="str">
        <f t="shared" si="268"/>
        <v>Insert Room Name First</v>
      </c>
      <c r="B3132" s="938"/>
      <c r="C3132" s="891"/>
      <c r="D3132" s="891"/>
      <c r="E3132" s="984">
        <f t="shared" si="266"/>
        <v>0</v>
      </c>
      <c r="F3132" s="890">
        <f>IF(A3132="Insert Room Name First",0,ROUND(E3132/VLOOKUP(A3132,'Teaching Areas'!$A$2:$B$15,2,FALSE),0))</f>
        <v>0</v>
      </c>
      <c r="G3132" s="891"/>
      <c r="H3132" s="890" t="str">
        <f t="shared" si="267"/>
        <v/>
      </c>
      <c r="I3132" s="983"/>
      <c r="J3132" s="923"/>
      <c r="K3132" s="922"/>
      <c r="L3132" s="922"/>
      <c r="M3132" s="922"/>
      <c r="N3132" s="924"/>
      <c r="O3132" s="926"/>
      <c r="P3132" s="926"/>
      <c r="Q3132" s="926"/>
      <c r="R3132" s="926"/>
      <c r="S3132" s="926"/>
      <c r="T3132" s="926"/>
      <c r="U3132" s="926"/>
      <c r="V3132" s="926"/>
      <c r="W3132" s="926"/>
      <c r="X3132" s="926"/>
      <c r="Y3132" s="926"/>
      <c r="Z3132" s="926"/>
      <c r="AA3132" s="926"/>
      <c r="AB3132" s="926"/>
      <c r="AC3132" s="926"/>
      <c r="AD3132" s="926"/>
      <c r="AE3132" s="926"/>
    </row>
    <row r="3133" spans="1:31" ht="15" hidden="1" customHeight="1" x14ac:dyDescent="0.2">
      <c r="A3133" s="1032" t="str">
        <f t="shared" si="268"/>
        <v>Insert Room Name First</v>
      </c>
      <c r="B3133" s="938"/>
      <c r="C3133" s="891"/>
      <c r="D3133" s="891"/>
      <c r="E3133" s="984">
        <f t="shared" si="266"/>
        <v>0</v>
      </c>
      <c r="F3133" s="890">
        <f>IF(A3133="Insert Room Name First",0,ROUND(E3133/VLOOKUP(A3133,'Teaching Areas'!$A$2:$B$15,2,FALSE),0))</f>
        <v>0</v>
      </c>
      <c r="G3133" s="891"/>
      <c r="H3133" s="890" t="str">
        <f t="shared" si="267"/>
        <v/>
      </c>
      <c r="I3133" s="983"/>
      <c r="J3133" s="923"/>
      <c r="K3133" s="922"/>
      <c r="L3133" s="922"/>
      <c r="M3133" s="922"/>
      <c r="N3133" s="924"/>
      <c r="O3133" s="926"/>
      <c r="P3133" s="926"/>
      <c r="Q3133" s="926"/>
      <c r="R3133" s="926"/>
      <c r="S3133" s="926"/>
      <c r="T3133" s="926"/>
      <c r="U3133" s="926"/>
      <c r="V3133" s="926"/>
      <c r="W3133" s="926"/>
      <c r="X3133" s="926"/>
      <c r="Y3133" s="926"/>
      <c r="Z3133" s="926"/>
      <c r="AA3133" s="926"/>
      <c r="AB3133" s="926"/>
      <c r="AC3133" s="926"/>
      <c r="AD3133" s="926"/>
      <c r="AE3133" s="926"/>
    </row>
    <row r="3134" spans="1:31" ht="15" hidden="1" customHeight="1" x14ac:dyDescent="0.2">
      <c r="A3134" s="1032" t="str">
        <f t="shared" si="268"/>
        <v>Insert Room Name First</v>
      </c>
      <c r="B3134" s="938"/>
      <c r="C3134" s="891"/>
      <c r="D3134" s="891"/>
      <c r="E3134" s="984">
        <f t="shared" si="266"/>
        <v>0</v>
      </c>
      <c r="F3134" s="890">
        <f>IF(A3134="Insert Room Name First",0,ROUND(E3134/VLOOKUP(A3134,'Teaching Areas'!$A$2:$B$15,2,FALSE),0))</f>
        <v>0</v>
      </c>
      <c r="G3134" s="891"/>
      <c r="H3134" s="890" t="str">
        <f t="shared" si="267"/>
        <v/>
      </c>
      <c r="I3134" s="983"/>
      <c r="J3134" s="923"/>
      <c r="K3134" s="922"/>
      <c r="L3134" s="922"/>
      <c r="M3134" s="922"/>
      <c r="N3134" s="924"/>
      <c r="O3134" s="926"/>
      <c r="P3134" s="926"/>
      <c r="Q3134" s="926"/>
      <c r="R3134" s="926"/>
      <c r="S3134" s="926"/>
      <c r="T3134" s="926"/>
      <c r="U3134" s="926"/>
      <c r="V3134" s="926"/>
      <c r="W3134" s="926"/>
      <c r="X3134" s="926"/>
      <c r="Y3134" s="926"/>
      <c r="Z3134" s="926"/>
      <c r="AA3134" s="926"/>
      <c r="AB3134" s="926"/>
      <c r="AC3134" s="926"/>
      <c r="AD3134" s="926"/>
      <c r="AE3134" s="926"/>
    </row>
    <row r="3135" spans="1:31" ht="15" hidden="1" customHeight="1" x14ac:dyDescent="0.2">
      <c r="A3135" s="1032" t="str">
        <f t="shared" si="268"/>
        <v>Insert Room Name First</v>
      </c>
      <c r="B3135" s="938"/>
      <c r="C3135" s="891"/>
      <c r="D3135" s="891"/>
      <c r="E3135" s="984">
        <f t="shared" si="266"/>
        <v>0</v>
      </c>
      <c r="F3135" s="890">
        <f>IF(A3135="Insert Room Name First",0,ROUND(E3135/VLOOKUP(A3135,'Teaching Areas'!$A$2:$B$15,2,FALSE),0))</f>
        <v>0</v>
      </c>
      <c r="G3135" s="891"/>
      <c r="H3135" s="890" t="str">
        <f t="shared" si="267"/>
        <v/>
      </c>
      <c r="I3135" s="983"/>
      <c r="J3135" s="923"/>
      <c r="K3135" s="922"/>
      <c r="L3135" s="922"/>
      <c r="M3135" s="922"/>
      <c r="N3135" s="924"/>
      <c r="O3135" s="926"/>
      <c r="P3135" s="926"/>
      <c r="Q3135" s="926"/>
      <c r="R3135" s="926"/>
      <c r="S3135" s="926"/>
      <c r="T3135" s="926"/>
      <c r="U3135" s="926"/>
      <c r="V3135" s="926"/>
      <c r="W3135" s="926"/>
      <c r="X3135" s="926"/>
      <c r="Y3135" s="926"/>
      <c r="Z3135" s="926"/>
      <c r="AA3135" s="926"/>
      <c r="AB3135" s="926"/>
      <c r="AC3135" s="926"/>
      <c r="AD3135" s="926"/>
      <c r="AE3135" s="926"/>
    </row>
    <row r="3136" spans="1:31" ht="15" hidden="1" customHeight="1" x14ac:dyDescent="0.2">
      <c r="A3136" s="1032" t="str">
        <f t="shared" si="268"/>
        <v>Insert Room Name First</v>
      </c>
      <c r="B3136" s="938"/>
      <c r="C3136" s="891"/>
      <c r="D3136" s="891"/>
      <c r="E3136" s="984">
        <f t="shared" si="266"/>
        <v>0</v>
      </c>
      <c r="F3136" s="890">
        <f>IF(A3136="Insert Room Name First",0,ROUND(E3136/VLOOKUP(A3136,'Teaching Areas'!$A$2:$B$15,2,FALSE),0))</f>
        <v>0</v>
      </c>
      <c r="G3136" s="891"/>
      <c r="H3136" s="890" t="str">
        <f t="shared" si="267"/>
        <v/>
      </c>
      <c r="I3136" s="983"/>
      <c r="J3136" s="923"/>
      <c r="K3136" s="922"/>
      <c r="L3136" s="922"/>
      <c r="M3136" s="922"/>
      <c r="N3136" s="924"/>
      <c r="O3136" s="926"/>
      <c r="P3136" s="926"/>
      <c r="Q3136" s="926"/>
      <c r="R3136" s="926"/>
      <c r="S3136" s="926"/>
      <c r="T3136" s="926"/>
      <c r="U3136" s="926"/>
      <c r="V3136" s="926"/>
      <c r="W3136" s="926"/>
      <c r="X3136" s="926"/>
      <c r="Y3136" s="926"/>
      <c r="Z3136" s="926"/>
      <c r="AA3136" s="926"/>
      <c r="AB3136" s="926"/>
      <c r="AC3136" s="926"/>
      <c r="AD3136" s="926"/>
      <c r="AE3136" s="926"/>
    </row>
    <row r="3137" spans="1:31" ht="15" hidden="1" customHeight="1" x14ac:dyDescent="0.2">
      <c r="A3137" s="1032" t="str">
        <f t="shared" si="268"/>
        <v>Insert Room Name First</v>
      </c>
      <c r="B3137" s="938"/>
      <c r="C3137" s="891"/>
      <c r="D3137" s="891"/>
      <c r="E3137" s="984">
        <f t="shared" si="266"/>
        <v>0</v>
      </c>
      <c r="F3137" s="890">
        <f>IF(A3137="Insert Room Name First",0,ROUND(E3137/VLOOKUP(A3137,'Teaching Areas'!$A$2:$B$15,2,FALSE),0))</f>
        <v>0</v>
      </c>
      <c r="G3137" s="891"/>
      <c r="H3137" s="890" t="str">
        <f t="shared" si="267"/>
        <v/>
      </c>
      <c r="I3137" s="983"/>
      <c r="J3137" s="923"/>
      <c r="K3137" s="922"/>
      <c r="L3137" s="922"/>
      <c r="M3137" s="922"/>
      <c r="N3137" s="924"/>
      <c r="O3137" s="926"/>
      <c r="P3137" s="926"/>
      <c r="Q3137" s="926"/>
      <c r="R3137" s="926"/>
      <c r="S3137" s="926"/>
      <c r="T3137" s="926"/>
      <c r="U3137" s="926"/>
      <c r="V3137" s="926"/>
      <c r="W3137" s="926"/>
      <c r="X3137" s="926"/>
      <c r="Y3137" s="926"/>
      <c r="Z3137" s="926"/>
      <c r="AA3137" s="926"/>
      <c r="AB3137" s="926"/>
      <c r="AC3137" s="926"/>
      <c r="AD3137" s="926"/>
      <c r="AE3137" s="926"/>
    </row>
    <row r="3138" spans="1:31" ht="15" hidden="1" customHeight="1" x14ac:dyDescent="0.2">
      <c r="A3138" s="1032" t="str">
        <f t="shared" si="268"/>
        <v>Insert Room Name First</v>
      </c>
      <c r="B3138" s="938"/>
      <c r="C3138" s="891"/>
      <c r="D3138" s="891"/>
      <c r="E3138" s="984">
        <f t="shared" si="266"/>
        <v>0</v>
      </c>
      <c r="F3138" s="890">
        <f>IF(A3138="Insert Room Name First",0,ROUND(E3138/VLOOKUP(A3138,'Teaching Areas'!$A$2:$B$15,2,FALSE),0))</f>
        <v>0</v>
      </c>
      <c r="G3138" s="891"/>
      <c r="H3138" s="890" t="str">
        <f t="shared" si="267"/>
        <v/>
      </c>
      <c r="I3138" s="983"/>
      <c r="J3138" s="923"/>
      <c r="K3138" s="922"/>
      <c r="L3138" s="922"/>
      <c r="M3138" s="922"/>
      <c r="N3138" s="924"/>
      <c r="O3138" s="926"/>
      <c r="P3138" s="926"/>
      <c r="Q3138" s="926"/>
      <c r="R3138" s="926"/>
      <c r="S3138" s="926"/>
      <c r="T3138" s="926"/>
      <c r="U3138" s="926"/>
      <c r="V3138" s="926"/>
      <c r="W3138" s="926"/>
      <c r="X3138" s="926"/>
      <c r="Y3138" s="926"/>
      <c r="Z3138" s="926"/>
      <c r="AA3138" s="926"/>
      <c r="AB3138" s="926"/>
      <c r="AC3138" s="926"/>
      <c r="AD3138" s="926"/>
      <c r="AE3138" s="926"/>
    </row>
    <row r="3139" spans="1:31" ht="15" hidden="1" customHeight="1" x14ac:dyDescent="0.2">
      <c r="A3139" s="1032" t="str">
        <f t="shared" si="268"/>
        <v>Insert Room Name First</v>
      </c>
      <c r="B3139" s="938"/>
      <c r="C3139" s="891"/>
      <c r="D3139" s="891"/>
      <c r="E3139" s="984">
        <f t="shared" si="266"/>
        <v>0</v>
      </c>
      <c r="F3139" s="890">
        <f>IF(A3139="Insert Room Name First",0,ROUND(E3139/VLOOKUP(A3139,'Teaching Areas'!$A$2:$B$15,2,FALSE),0))</f>
        <v>0</v>
      </c>
      <c r="G3139" s="891"/>
      <c r="H3139" s="890" t="str">
        <f t="shared" si="267"/>
        <v/>
      </c>
      <c r="I3139" s="983"/>
      <c r="J3139" s="923"/>
      <c r="K3139" s="922"/>
      <c r="L3139" s="922"/>
      <c r="M3139" s="922"/>
      <c r="N3139" s="924"/>
      <c r="O3139" s="926"/>
      <c r="P3139" s="926"/>
      <c r="Q3139" s="926"/>
      <c r="R3139" s="926"/>
      <c r="S3139" s="926"/>
      <c r="T3139" s="926"/>
      <c r="U3139" s="926"/>
      <c r="V3139" s="926"/>
      <c r="W3139" s="926"/>
      <c r="X3139" s="926"/>
      <c r="Y3139" s="926"/>
      <c r="Z3139" s="926"/>
      <c r="AA3139" s="926"/>
      <c r="AB3139" s="926"/>
      <c r="AC3139" s="926"/>
      <c r="AD3139" s="926"/>
      <c r="AE3139" s="926"/>
    </row>
    <row r="3140" spans="1:31" ht="15" hidden="1" customHeight="1" x14ac:dyDescent="0.2">
      <c r="A3140" s="1032" t="str">
        <f t="shared" si="268"/>
        <v>Insert Room Name First</v>
      </c>
      <c r="B3140" s="938"/>
      <c r="C3140" s="891"/>
      <c r="D3140" s="891"/>
      <c r="E3140" s="984">
        <f t="shared" si="266"/>
        <v>0</v>
      </c>
      <c r="F3140" s="890">
        <f>IF(A3140="Insert Room Name First",0,ROUND(E3140/VLOOKUP(A3140,'Teaching Areas'!$A$2:$B$15,2,FALSE),0))</f>
        <v>0</v>
      </c>
      <c r="G3140" s="891"/>
      <c r="H3140" s="890" t="str">
        <f t="shared" si="267"/>
        <v/>
      </c>
      <c r="I3140" s="983"/>
      <c r="J3140" s="923"/>
      <c r="K3140" s="922"/>
      <c r="L3140" s="922"/>
      <c r="M3140" s="922"/>
      <c r="N3140" s="924"/>
      <c r="O3140" s="926"/>
      <c r="P3140" s="926"/>
      <c r="Q3140" s="926"/>
      <c r="R3140" s="926"/>
      <c r="S3140" s="926"/>
      <c r="T3140" s="926"/>
      <c r="U3140" s="926"/>
      <c r="V3140" s="926"/>
      <c r="W3140" s="926"/>
      <c r="X3140" s="926"/>
      <c r="Y3140" s="926"/>
      <c r="Z3140" s="926"/>
      <c r="AA3140" s="926"/>
      <c r="AB3140" s="926"/>
      <c r="AC3140" s="926"/>
      <c r="AD3140" s="926"/>
      <c r="AE3140" s="926"/>
    </row>
    <row r="3141" spans="1:31" ht="15" hidden="1" customHeight="1" x14ac:dyDescent="0.2">
      <c r="A3141" s="1032" t="str">
        <f t="shared" si="268"/>
        <v>Insert Room Name First</v>
      </c>
      <c r="B3141" s="938"/>
      <c r="C3141" s="891"/>
      <c r="D3141" s="891"/>
      <c r="E3141" s="984">
        <f t="shared" si="266"/>
        <v>0</v>
      </c>
      <c r="F3141" s="890">
        <f>IF(A3141="Insert Room Name First",0,ROUND(E3141/VLOOKUP(A3141,'Teaching Areas'!$A$2:$B$15,2,FALSE),0))</f>
        <v>0</v>
      </c>
      <c r="G3141" s="891"/>
      <c r="H3141" s="890" t="str">
        <f t="shared" si="267"/>
        <v/>
      </c>
      <c r="I3141" s="983"/>
      <c r="J3141" s="923"/>
      <c r="K3141" s="922"/>
      <c r="L3141" s="922"/>
      <c r="M3141" s="922"/>
      <c r="N3141" s="924"/>
      <c r="O3141" s="926"/>
      <c r="P3141" s="926"/>
      <c r="Q3141" s="926"/>
      <c r="R3141" s="926"/>
      <c r="S3141" s="926"/>
      <c r="T3141" s="926"/>
      <c r="U3141" s="926"/>
      <c r="V3141" s="926"/>
      <c r="W3141" s="926"/>
      <c r="X3141" s="926"/>
      <c r="Y3141" s="926"/>
      <c r="Z3141" s="926"/>
      <c r="AA3141" s="926"/>
      <c r="AB3141" s="926"/>
      <c r="AC3141" s="926"/>
      <c r="AD3141" s="926"/>
      <c r="AE3141" s="926"/>
    </row>
    <row r="3142" spans="1:31" ht="15" hidden="1" customHeight="1" x14ac:dyDescent="0.2">
      <c r="A3142" s="1032" t="str">
        <f t="shared" si="268"/>
        <v>Insert Room Name First</v>
      </c>
      <c r="B3142" s="938"/>
      <c r="C3142" s="891"/>
      <c r="D3142" s="891"/>
      <c r="E3142" s="984">
        <f t="shared" si="266"/>
        <v>0</v>
      </c>
      <c r="F3142" s="890">
        <f>IF(A3142="Insert Room Name First",0,ROUND(E3142/VLOOKUP(A3142,'Teaching Areas'!$A$2:$B$15,2,FALSE),0))</f>
        <v>0</v>
      </c>
      <c r="G3142" s="891"/>
      <c r="H3142" s="890" t="str">
        <f t="shared" si="267"/>
        <v/>
      </c>
      <c r="I3142" s="983"/>
      <c r="J3142" s="923"/>
      <c r="K3142" s="922"/>
      <c r="L3142" s="922"/>
      <c r="M3142" s="922"/>
      <c r="N3142" s="924"/>
      <c r="O3142" s="926"/>
      <c r="P3142" s="926"/>
      <c r="Q3142" s="926"/>
      <c r="R3142" s="926"/>
      <c r="S3142" s="926"/>
      <c r="T3142" s="926"/>
      <c r="U3142" s="926"/>
      <c r="V3142" s="926"/>
      <c r="W3142" s="926"/>
      <c r="X3142" s="926"/>
      <c r="Y3142" s="926"/>
      <c r="Z3142" s="926"/>
      <c r="AA3142" s="926"/>
      <c r="AB3142" s="926"/>
      <c r="AC3142" s="926"/>
      <c r="AD3142" s="926"/>
      <c r="AE3142" s="926"/>
    </row>
    <row r="3143" spans="1:31" ht="15" hidden="1" customHeight="1" x14ac:dyDescent="0.2">
      <c r="A3143" s="1032" t="str">
        <f t="shared" si="268"/>
        <v>Insert Room Name First</v>
      </c>
      <c r="B3143" s="938"/>
      <c r="C3143" s="891"/>
      <c r="D3143" s="891"/>
      <c r="E3143" s="984">
        <f t="shared" si="266"/>
        <v>0</v>
      </c>
      <c r="F3143" s="890">
        <f>IF(A3143="Insert Room Name First",0,ROUND(E3143/VLOOKUP(A3143,'Teaching Areas'!$A$2:$B$15,2,FALSE),0))</f>
        <v>0</v>
      </c>
      <c r="G3143" s="891"/>
      <c r="H3143" s="890" t="str">
        <f t="shared" si="267"/>
        <v/>
      </c>
      <c r="I3143" s="983"/>
      <c r="J3143" s="923"/>
      <c r="K3143" s="922"/>
      <c r="L3143" s="922"/>
      <c r="M3143" s="922"/>
      <c r="N3143" s="924"/>
      <c r="O3143" s="926"/>
      <c r="P3143" s="926"/>
      <c r="Q3143" s="926"/>
      <c r="R3143" s="926"/>
      <c r="S3143" s="926"/>
      <c r="T3143" s="926"/>
      <c r="U3143" s="926"/>
      <c r="V3143" s="926"/>
      <c r="W3143" s="926"/>
      <c r="X3143" s="926"/>
      <c r="Y3143" s="926"/>
      <c r="Z3143" s="926"/>
      <c r="AA3143" s="926"/>
      <c r="AB3143" s="926"/>
      <c r="AC3143" s="926"/>
      <c r="AD3143" s="926"/>
      <c r="AE3143" s="926"/>
    </row>
    <row r="3144" spans="1:31" ht="15" hidden="1" customHeight="1" x14ac:dyDescent="0.2">
      <c r="A3144" s="1032" t="str">
        <f t="shared" si="268"/>
        <v>Insert Room Name First</v>
      </c>
      <c r="B3144" s="938"/>
      <c r="C3144" s="891"/>
      <c r="D3144" s="891"/>
      <c r="E3144" s="984">
        <f t="shared" si="266"/>
        <v>0</v>
      </c>
      <c r="F3144" s="890">
        <f>IF(A3144="Insert Room Name First",0,ROUND(E3144/VLOOKUP(A3144,'Teaching Areas'!$A$2:$B$15,2,FALSE),0))</f>
        <v>0</v>
      </c>
      <c r="G3144" s="891"/>
      <c r="H3144" s="890" t="str">
        <f t="shared" si="267"/>
        <v/>
      </c>
      <c r="I3144" s="983"/>
      <c r="J3144" s="923"/>
      <c r="K3144" s="922"/>
      <c r="L3144" s="922"/>
      <c r="M3144" s="922"/>
      <c r="N3144" s="924"/>
      <c r="O3144" s="926"/>
      <c r="P3144" s="926"/>
      <c r="Q3144" s="926"/>
      <c r="R3144" s="926"/>
      <c r="S3144" s="926"/>
      <c r="T3144" s="926"/>
      <c r="U3144" s="926"/>
      <c r="V3144" s="926"/>
      <c r="W3144" s="926"/>
      <c r="X3144" s="926"/>
      <c r="Y3144" s="926"/>
      <c r="Z3144" s="926"/>
      <c r="AA3144" s="926"/>
      <c r="AB3144" s="926"/>
      <c r="AC3144" s="926"/>
      <c r="AD3144" s="926"/>
      <c r="AE3144" s="926"/>
    </row>
    <row r="3145" spans="1:31" ht="15" hidden="1" customHeight="1" x14ac:dyDescent="0.2">
      <c r="A3145" s="1032" t="str">
        <f t="shared" si="268"/>
        <v>Insert Room Name First</v>
      </c>
      <c r="B3145" s="939"/>
      <c r="C3145" s="891"/>
      <c r="D3145" s="891"/>
      <c r="E3145" s="984">
        <f t="shared" si="266"/>
        <v>0</v>
      </c>
      <c r="F3145" s="890">
        <f>IF(A3145="Insert Room Name First",0,ROUND(E3145/VLOOKUP(A3145,'Teaching Areas'!$A$2:$B$15,2,FALSE),0))</f>
        <v>0</v>
      </c>
      <c r="G3145" s="892"/>
      <c r="H3145" s="890" t="str">
        <f t="shared" si="267"/>
        <v/>
      </c>
      <c r="I3145" s="985"/>
      <c r="J3145" s="923"/>
      <c r="K3145" s="922"/>
      <c r="L3145" s="922"/>
      <c r="M3145" s="922"/>
      <c r="N3145" s="924"/>
      <c r="O3145" s="926"/>
      <c r="P3145" s="926"/>
      <c r="Q3145" s="926"/>
      <c r="R3145" s="926"/>
      <c r="S3145" s="926"/>
      <c r="T3145" s="926"/>
      <c r="U3145" s="926"/>
      <c r="V3145" s="926"/>
      <c r="W3145" s="926"/>
      <c r="X3145" s="926"/>
      <c r="Y3145" s="926"/>
      <c r="Z3145" s="926"/>
      <c r="AA3145" s="926"/>
      <c r="AB3145" s="926"/>
      <c r="AC3145" s="926"/>
      <c r="AD3145" s="926"/>
      <c r="AE3145" s="926"/>
    </row>
    <row r="3146" spans="1:31" ht="15" hidden="1" customHeight="1" x14ac:dyDescent="0.2">
      <c r="A3146" s="1032" t="str">
        <f t="shared" si="268"/>
        <v>Insert Room Name First</v>
      </c>
      <c r="B3146" s="939"/>
      <c r="C3146" s="891"/>
      <c r="D3146" s="891"/>
      <c r="E3146" s="984">
        <f t="shared" si="266"/>
        <v>0</v>
      </c>
      <c r="F3146" s="890">
        <f>IF(A3146="Insert Room Name First",0,ROUND(E3146/VLOOKUP(A3146,'Teaching Areas'!$A$2:$B$15,2,FALSE),0))</f>
        <v>0</v>
      </c>
      <c r="G3146" s="892"/>
      <c r="H3146" s="890" t="str">
        <f t="shared" si="267"/>
        <v/>
      </c>
      <c r="I3146" s="985"/>
      <c r="J3146" s="923"/>
      <c r="K3146" s="922"/>
      <c r="L3146" s="922"/>
      <c r="M3146" s="922"/>
      <c r="N3146" s="924"/>
      <c r="O3146" s="926"/>
      <c r="P3146" s="926"/>
      <c r="Q3146" s="926"/>
      <c r="R3146" s="926"/>
      <c r="S3146" s="926"/>
      <c r="T3146" s="926"/>
      <c r="U3146" s="926"/>
      <c r="V3146" s="926"/>
      <c r="W3146" s="926"/>
      <c r="X3146" s="926"/>
      <c r="Y3146" s="926"/>
      <c r="Z3146" s="926"/>
      <c r="AA3146" s="926"/>
      <c r="AB3146" s="926"/>
      <c r="AC3146" s="926"/>
      <c r="AD3146" s="926"/>
      <c r="AE3146" s="926"/>
    </row>
    <row r="3147" spans="1:31" ht="15" customHeight="1" thickBot="1" x14ac:dyDescent="0.25">
      <c r="A3147" s="1093" t="str">
        <f t="shared" si="268"/>
        <v>Insert Room Name First</v>
      </c>
      <c r="B3147" s="940"/>
      <c r="C3147" s="930"/>
      <c r="D3147" s="930"/>
      <c r="E3147" s="987">
        <f t="shared" si="266"/>
        <v>0</v>
      </c>
      <c r="F3147" s="890">
        <f>IF(A3147="Insert Room Name First",0,ROUND(E3147/VLOOKUP(A3147,'Teaching Areas'!$A$2:$B$15,2,FALSE),0))</f>
        <v>0</v>
      </c>
      <c r="G3147" s="930"/>
      <c r="H3147" s="890" t="str">
        <f t="shared" si="267"/>
        <v/>
      </c>
      <c r="I3147" s="986"/>
      <c r="J3147" s="931"/>
      <c r="K3147" s="935"/>
      <c r="L3147" s="935"/>
      <c r="M3147" s="935"/>
      <c r="N3147" s="936"/>
      <c r="O3147" s="926"/>
      <c r="P3147" s="926"/>
      <c r="Q3147" s="926"/>
      <c r="R3147" s="926"/>
      <c r="S3147" s="926"/>
      <c r="T3147" s="926"/>
      <c r="U3147" s="926"/>
      <c r="V3147" s="926"/>
      <c r="W3147" s="926"/>
      <c r="X3147" s="926"/>
      <c r="Y3147" s="926"/>
      <c r="Z3147" s="926"/>
      <c r="AA3147" s="926"/>
      <c r="AB3147" s="926"/>
      <c r="AC3147" s="926"/>
      <c r="AD3147" s="926"/>
      <c r="AE3147" s="926"/>
    </row>
    <row r="3148" spans="1:31" ht="18" customHeight="1" thickBot="1" x14ac:dyDescent="0.25">
      <c r="A3148" s="1094" t="s">
        <v>939</v>
      </c>
      <c r="B3148" s="1095">
        <f>COUNTA(B3048:B3147)</f>
        <v>0</v>
      </c>
      <c r="C3148" s="947"/>
      <c r="D3148" s="948" t="s">
        <v>4</v>
      </c>
      <c r="E3148" s="140">
        <f>SUM(E3048:E3147)</f>
        <v>0</v>
      </c>
      <c r="F3148" s="141">
        <f>SUM(F3048:F3147)</f>
        <v>0</v>
      </c>
      <c r="G3148" s="141">
        <f>SUM(G3048:G3147)</f>
        <v>0</v>
      </c>
      <c r="H3148" s="204">
        <f>SUM(H3048:H3147)</f>
        <v>0</v>
      </c>
      <c r="I3148" s="957" t="s">
        <v>838</v>
      </c>
      <c r="J3148" s="84">
        <f>IF(SUM(J3048:J3147)=0,0,AVERAGE(J3048:J3147))</f>
        <v>0</v>
      </c>
      <c r="K3148" s="85">
        <f t="shared" ref="K3148:N3148" si="269">IF(SUM(K3048:K3147)=0,0,AVERAGE(K3048:K3147))</f>
        <v>0</v>
      </c>
      <c r="L3148" s="85">
        <f t="shared" si="269"/>
        <v>0</v>
      </c>
      <c r="M3148" s="85">
        <f t="shared" si="269"/>
        <v>0</v>
      </c>
      <c r="N3148" s="86">
        <f t="shared" si="269"/>
        <v>0</v>
      </c>
      <c r="O3148" s="926"/>
      <c r="P3148" s="926"/>
      <c r="Q3148" s="926"/>
      <c r="R3148" s="926"/>
      <c r="S3148" s="926"/>
      <c r="T3148" s="926"/>
      <c r="U3148" s="926"/>
      <c r="V3148" s="926"/>
      <c r="W3148" s="926"/>
      <c r="X3148" s="926"/>
      <c r="Y3148" s="926"/>
      <c r="Z3148" s="926"/>
      <c r="AA3148" s="926"/>
      <c r="AB3148" s="926"/>
      <c r="AC3148" s="926"/>
      <c r="AD3148" s="926"/>
      <c r="AE3148" s="926"/>
    </row>
    <row r="3149" spans="1:31" ht="12" customHeight="1" thickBot="1" x14ac:dyDescent="0.25">
      <c r="A3149" s="941"/>
      <c r="B3149" s="932"/>
      <c r="C3149" s="932"/>
      <c r="D3149" s="932"/>
      <c r="E3149" s="932"/>
      <c r="F3149" s="932"/>
      <c r="G3149" s="932"/>
      <c r="H3149" s="932"/>
      <c r="I3149" s="932"/>
      <c r="J3149" s="926"/>
      <c r="K3149" s="926"/>
      <c r="L3149" s="926"/>
      <c r="M3149" s="926"/>
      <c r="N3149" s="934"/>
      <c r="O3149" s="926"/>
      <c r="P3149" s="926"/>
      <c r="Q3149" s="926"/>
      <c r="R3149" s="926"/>
      <c r="S3149" s="926"/>
      <c r="T3149" s="926"/>
      <c r="U3149" s="926"/>
      <c r="V3149" s="926"/>
      <c r="W3149" s="926"/>
      <c r="X3149" s="926"/>
      <c r="Y3149" s="926"/>
      <c r="Z3149" s="926"/>
      <c r="AA3149" s="926"/>
      <c r="AB3149" s="926"/>
      <c r="AC3149" s="926"/>
      <c r="AD3149" s="926"/>
      <c r="AE3149" s="926"/>
    </row>
    <row r="3150" spans="1:31" ht="24" customHeight="1" x14ac:dyDescent="0.2">
      <c r="A3150" s="933" t="s">
        <v>685</v>
      </c>
      <c r="B3150" s="1287" t="s">
        <v>934</v>
      </c>
      <c r="C3150" s="1287"/>
      <c r="D3150" s="1287"/>
      <c r="E3150" s="1287"/>
      <c r="F3150" s="1287"/>
      <c r="G3150" s="1287"/>
      <c r="H3150" s="1287"/>
      <c r="I3150" s="1287"/>
      <c r="J3150" s="1287"/>
      <c r="K3150" s="1287"/>
      <c r="L3150" s="1287"/>
      <c r="M3150" s="1288"/>
      <c r="N3150" s="1289"/>
      <c r="O3150" s="926"/>
      <c r="P3150" s="926"/>
      <c r="Q3150" s="926"/>
      <c r="R3150" s="926"/>
      <c r="S3150" s="926"/>
      <c r="T3150" s="926"/>
      <c r="U3150" s="926"/>
      <c r="V3150" s="926"/>
      <c r="W3150" s="926"/>
      <c r="X3150" s="926"/>
      <c r="Y3150" s="926"/>
      <c r="Z3150" s="926"/>
      <c r="AA3150" s="926"/>
      <c r="AB3150" s="926"/>
      <c r="AC3150" s="926"/>
      <c r="AD3150" s="926"/>
      <c r="AE3150" s="926"/>
    </row>
    <row r="3151" spans="1:31" ht="21" customHeight="1" x14ac:dyDescent="0.2">
      <c r="A3151" s="1290" t="s">
        <v>770</v>
      </c>
      <c r="B3151" s="953" t="s">
        <v>836</v>
      </c>
      <c r="C3151" s="929"/>
      <c r="D3151" s="929"/>
      <c r="E3151" s="1292" t="s">
        <v>837</v>
      </c>
      <c r="F3151" s="1292" t="s">
        <v>735</v>
      </c>
      <c r="G3151" s="1292" t="s">
        <v>926</v>
      </c>
      <c r="H3151" s="1292" t="s">
        <v>927</v>
      </c>
      <c r="I3151" s="929"/>
      <c r="J3151" s="1293" t="s">
        <v>756</v>
      </c>
      <c r="K3151" s="1293"/>
      <c r="L3151" s="1293"/>
      <c r="M3151" s="1294"/>
      <c r="N3151" s="1295"/>
      <c r="O3151" s="945"/>
      <c r="P3151" s="946"/>
      <c r="Q3151" s="926"/>
      <c r="R3151" s="926"/>
      <c r="S3151" s="926"/>
      <c r="T3151" s="926"/>
      <c r="U3151" s="926"/>
      <c r="V3151" s="926"/>
      <c r="W3151" s="926"/>
      <c r="X3151" s="926"/>
      <c r="Y3151" s="926"/>
      <c r="Z3151" s="926"/>
      <c r="AA3151" s="926"/>
      <c r="AB3151" s="926"/>
      <c r="AC3151" s="926"/>
      <c r="AD3151" s="926"/>
      <c r="AE3151" s="926"/>
    </row>
    <row r="3152" spans="1:31" ht="30" customHeight="1" thickBot="1" x14ac:dyDescent="0.25">
      <c r="A3152" s="1291"/>
      <c r="B3152" s="952" t="s">
        <v>835</v>
      </c>
      <c r="C3152" s="928" t="s">
        <v>737</v>
      </c>
      <c r="D3152" s="928" t="s">
        <v>738</v>
      </c>
      <c r="E3152" s="1280"/>
      <c r="F3152" s="1280"/>
      <c r="G3152" s="1280"/>
      <c r="H3152" s="1280"/>
      <c r="I3152" s="928" t="s">
        <v>736</v>
      </c>
      <c r="J3152" s="1013" t="s">
        <v>757</v>
      </c>
      <c r="K3152" s="1013" t="s">
        <v>758</v>
      </c>
      <c r="L3152" s="1013" t="s">
        <v>759</v>
      </c>
      <c r="M3152" s="1013" t="s">
        <v>760</v>
      </c>
      <c r="N3152" s="1014" t="s">
        <v>857</v>
      </c>
      <c r="O3152" s="945"/>
      <c r="P3152" s="946"/>
      <c r="Q3152" s="926"/>
      <c r="R3152" s="926"/>
      <c r="S3152" s="926"/>
      <c r="T3152" s="926"/>
      <c r="U3152" s="926"/>
      <c r="V3152" s="926"/>
      <c r="W3152" s="926"/>
      <c r="X3152" s="926"/>
      <c r="Y3152" s="926"/>
      <c r="Z3152" s="926"/>
      <c r="AA3152" s="926"/>
      <c r="AB3152" s="926"/>
      <c r="AC3152" s="926"/>
      <c r="AD3152" s="926"/>
      <c r="AE3152" s="926"/>
    </row>
    <row r="3153" spans="1:31" ht="15" customHeight="1" x14ac:dyDescent="0.2">
      <c r="A3153" s="943"/>
      <c r="B3153" s="937"/>
      <c r="C3153" s="893"/>
      <c r="D3153" s="893"/>
      <c r="E3153" s="890">
        <f>C3153*D3153</f>
        <v>0</v>
      </c>
      <c r="F3153" s="890">
        <f>IF(A3153=0,0,ROUND(E3153/VLOOKUP(A3153,'Teaching Areas'!$A$18:$B$86,2,FALSE),0))</f>
        <v>0</v>
      </c>
      <c r="G3153" s="893"/>
      <c r="H3153" s="890" t="str">
        <f>IF(F3153=0,"",G3153-F3153)</f>
        <v/>
      </c>
      <c r="I3153" s="982"/>
      <c r="J3153" s="922"/>
      <c r="K3153" s="922"/>
      <c r="L3153" s="922"/>
      <c r="M3153" s="922"/>
      <c r="N3153" s="924"/>
      <c r="O3153" s="1096" t="str">
        <f>IF(A3153=0,"",LEFT(A3153,FIND(" ",A3153)-1))</f>
        <v/>
      </c>
      <c r="P3153" s="926"/>
      <c r="Q3153" s="926"/>
      <c r="R3153" s="926"/>
      <c r="S3153" s="926"/>
      <c r="T3153" s="926"/>
      <c r="U3153" s="926"/>
      <c r="V3153" s="926"/>
      <c r="W3153" s="926"/>
      <c r="X3153" s="926"/>
      <c r="Y3153" s="926"/>
      <c r="Z3153" s="926"/>
      <c r="AA3153" s="926"/>
      <c r="AB3153" s="926"/>
      <c r="AC3153" s="926"/>
      <c r="AD3153" s="926"/>
      <c r="AE3153" s="926"/>
    </row>
    <row r="3154" spans="1:31" ht="15" customHeight="1" x14ac:dyDescent="0.2">
      <c r="A3154" s="943"/>
      <c r="B3154" s="938"/>
      <c r="C3154" s="891"/>
      <c r="D3154" s="891"/>
      <c r="E3154" s="984">
        <f t="shared" ref="E3154:E3252" si="270">C3154*D3154</f>
        <v>0</v>
      </c>
      <c r="F3154" s="890">
        <f>IF(A3154=0,0,ROUND(E3154/VLOOKUP(A3154,'Teaching Areas'!$A$18:$B$86,2,FALSE),0))</f>
        <v>0</v>
      </c>
      <c r="G3154" s="891"/>
      <c r="H3154" s="890" t="str">
        <f t="shared" ref="H3154:H3252" si="271">IF(F3154=0,"",G3154-F3154)</f>
        <v/>
      </c>
      <c r="I3154" s="983"/>
      <c r="J3154" s="923"/>
      <c r="K3154" s="922"/>
      <c r="L3154" s="922"/>
      <c r="M3154" s="922"/>
      <c r="N3154" s="924"/>
      <c r="O3154" s="1096" t="str">
        <f t="shared" ref="O3154:O3217" si="272">IF(A3154=0,"",LEFT(A3154,FIND(" ",A3154)-1))</f>
        <v/>
      </c>
      <c r="P3154" s="926"/>
      <c r="Q3154" s="926"/>
      <c r="R3154" s="926"/>
      <c r="S3154" s="926"/>
      <c r="T3154" s="926"/>
      <c r="U3154" s="926"/>
      <c r="V3154" s="926"/>
      <c r="W3154" s="926"/>
      <c r="X3154" s="926"/>
      <c r="Y3154" s="926"/>
      <c r="Z3154" s="926"/>
      <c r="AA3154" s="926"/>
      <c r="AB3154" s="926"/>
      <c r="AC3154" s="926"/>
      <c r="AD3154" s="926"/>
      <c r="AE3154" s="926"/>
    </row>
    <row r="3155" spans="1:31" ht="15" customHeight="1" x14ac:dyDescent="0.2">
      <c r="A3155" s="943"/>
      <c r="B3155" s="938"/>
      <c r="C3155" s="891"/>
      <c r="D3155" s="891"/>
      <c r="E3155" s="984">
        <f t="shared" si="270"/>
        <v>0</v>
      </c>
      <c r="F3155" s="890">
        <f>IF(A3155=0,0,ROUND(E3155/VLOOKUP(A3155,'Teaching Areas'!$A$18:$B$86,2,FALSE),0))</f>
        <v>0</v>
      </c>
      <c r="G3155" s="891"/>
      <c r="H3155" s="890" t="str">
        <f t="shared" si="271"/>
        <v/>
      </c>
      <c r="I3155" s="983"/>
      <c r="J3155" s="923"/>
      <c r="K3155" s="922"/>
      <c r="L3155" s="922"/>
      <c r="M3155" s="922"/>
      <c r="N3155" s="924"/>
      <c r="O3155" s="1096" t="str">
        <f t="shared" si="272"/>
        <v/>
      </c>
      <c r="P3155" s="926"/>
      <c r="Q3155" s="926"/>
      <c r="R3155" s="926"/>
      <c r="S3155" s="926"/>
      <c r="T3155" s="926"/>
      <c r="U3155" s="926"/>
      <c r="V3155" s="926"/>
      <c r="W3155" s="926"/>
      <c r="X3155" s="926"/>
      <c r="Y3155" s="926"/>
      <c r="Z3155" s="926"/>
      <c r="AA3155" s="926"/>
      <c r="AB3155" s="926"/>
      <c r="AC3155" s="926"/>
      <c r="AD3155" s="926"/>
      <c r="AE3155" s="926"/>
    </row>
    <row r="3156" spans="1:31" ht="15" customHeight="1" x14ac:dyDescent="0.2">
      <c r="A3156" s="943"/>
      <c r="B3156" s="938"/>
      <c r="C3156" s="891"/>
      <c r="D3156" s="891"/>
      <c r="E3156" s="984">
        <f t="shared" si="270"/>
        <v>0</v>
      </c>
      <c r="F3156" s="890">
        <f>IF(A3156=0,0,ROUND(E3156/VLOOKUP(A3156,'Teaching Areas'!$A$18:$B$86,2,FALSE),0))</f>
        <v>0</v>
      </c>
      <c r="G3156" s="891"/>
      <c r="H3156" s="890" t="str">
        <f t="shared" si="271"/>
        <v/>
      </c>
      <c r="I3156" s="983"/>
      <c r="J3156" s="923"/>
      <c r="K3156" s="922"/>
      <c r="L3156" s="922"/>
      <c r="M3156" s="922"/>
      <c r="N3156" s="924"/>
      <c r="O3156" s="1096" t="str">
        <f t="shared" si="272"/>
        <v/>
      </c>
      <c r="P3156" s="926"/>
      <c r="Q3156" s="926"/>
      <c r="R3156" s="926"/>
      <c r="S3156" s="926"/>
      <c r="T3156" s="926"/>
      <c r="U3156" s="926"/>
      <c r="V3156" s="926"/>
      <c r="W3156" s="926"/>
      <c r="X3156" s="926"/>
      <c r="Y3156" s="926"/>
      <c r="Z3156" s="926"/>
      <c r="AA3156" s="926"/>
      <c r="AB3156" s="926"/>
      <c r="AC3156" s="926"/>
      <c r="AD3156" s="926"/>
      <c r="AE3156" s="926"/>
    </row>
    <row r="3157" spans="1:31" ht="15" customHeight="1" x14ac:dyDescent="0.2">
      <c r="A3157" s="943"/>
      <c r="B3157" s="938"/>
      <c r="C3157" s="891"/>
      <c r="D3157" s="891"/>
      <c r="E3157" s="984">
        <f t="shared" si="270"/>
        <v>0</v>
      </c>
      <c r="F3157" s="890">
        <f>IF(A3157=0,0,ROUND(E3157/VLOOKUP(A3157,'Teaching Areas'!$A$18:$B$86,2,FALSE),0))</f>
        <v>0</v>
      </c>
      <c r="G3157" s="891"/>
      <c r="H3157" s="890" t="str">
        <f t="shared" si="271"/>
        <v/>
      </c>
      <c r="I3157" s="983"/>
      <c r="J3157" s="923"/>
      <c r="K3157" s="922"/>
      <c r="L3157" s="922"/>
      <c r="M3157" s="922"/>
      <c r="N3157" s="924"/>
      <c r="O3157" s="1096" t="str">
        <f t="shared" si="272"/>
        <v/>
      </c>
      <c r="P3157" s="926"/>
      <c r="Q3157" s="926"/>
      <c r="R3157" s="926"/>
      <c r="S3157" s="926"/>
      <c r="T3157" s="926"/>
      <c r="U3157" s="926"/>
      <c r="V3157" s="926"/>
      <c r="W3157" s="926"/>
      <c r="X3157" s="926"/>
      <c r="Y3157" s="926"/>
      <c r="Z3157" s="926"/>
      <c r="AA3157" s="926"/>
      <c r="AB3157" s="926"/>
      <c r="AC3157" s="926"/>
      <c r="AD3157" s="926"/>
      <c r="AE3157" s="926"/>
    </row>
    <row r="3158" spans="1:31" ht="15" customHeight="1" x14ac:dyDescent="0.2">
      <c r="A3158" s="943"/>
      <c r="B3158" s="938"/>
      <c r="C3158" s="891"/>
      <c r="D3158" s="891"/>
      <c r="E3158" s="984">
        <f t="shared" si="270"/>
        <v>0</v>
      </c>
      <c r="F3158" s="890">
        <f>IF(A3158=0,0,ROUND(E3158/VLOOKUP(A3158,'Teaching Areas'!$A$18:$B$86,2,FALSE),0))</f>
        <v>0</v>
      </c>
      <c r="G3158" s="891"/>
      <c r="H3158" s="890" t="str">
        <f t="shared" si="271"/>
        <v/>
      </c>
      <c r="I3158" s="983"/>
      <c r="J3158" s="923"/>
      <c r="K3158" s="922"/>
      <c r="L3158" s="922"/>
      <c r="M3158" s="922"/>
      <c r="N3158" s="924"/>
      <c r="O3158" s="1096" t="str">
        <f t="shared" si="272"/>
        <v/>
      </c>
      <c r="P3158" s="926"/>
      <c r="Q3158" s="926"/>
      <c r="R3158" s="926"/>
      <c r="S3158" s="926"/>
      <c r="T3158" s="926"/>
      <c r="U3158" s="926"/>
      <c r="V3158" s="926"/>
      <c r="W3158" s="926"/>
      <c r="X3158" s="926"/>
      <c r="Y3158" s="926"/>
      <c r="Z3158" s="926"/>
      <c r="AA3158" s="926"/>
      <c r="AB3158" s="926"/>
      <c r="AC3158" s="926"/>
      <c r="AD3158" s="926"/>
      <c r="AE3158" s="926"/>
    </row>
    <row r="3159" spans="1:31" ht="15" customHeight="1" x14ac:dyDescent="0.2">
      <c r="A3159" s="943"/>
      <c r="B3159" s="937"/>
      <c r="C3159" s="893"/>
      <c r="D3159" s="893"/>
      <c r="E3159" s="984">
        <f t="shared" si="270"/>
        <v>0</v>
      </c>
      <c r="F3159" s="890">
        <f>IF(A3159=0,0,ROUND(E3159/VLOOKUP(A3159,'Teaching Areas'!$A$18:$B$86,2,FALSE),0))</f>
        <v>0</v>
      </c>
      <c r="G3159" s="891"/>
      <c r="H3159" s="890" t="str">
        <f t="shared" si="271"/>
        <v/>
      </c>
      <c r="I3159" s="983"/>
      <c r="J3159" s="923"/>
      <c r="K3159" s="922"/>
      <c r="L3159" s="922"/>
      <c r="M3159" s="922"/>
      <c r="N3159" s="924"/>
      <c r="O3159" s="1096" t="str">
        <f t="shared" si="272"/>
        <v/>
      </c>
      <c r="P3159" s="926"/>
      <c r="Q3159" s="926"/>
      <c r="R3159" s="926"/>
      <c r="S3159" s="926"/>
      <c r="T3159" s="926"/>
      <c r="U3159" s="926"/>
      <c r="V3159" s="926"/>
      <c r="W3159" s="926"/>
      <c r="X3159" s="926"/>
      <c r="Y3159" s="926"/>
      <c r="Z3159" s="926"/>
      <c r="AA3159" s="926"/>
      <c r="AB3159" s="926"/>
      <c r="AC3159" s="926"/>
      <c r="AD3159" s="926"/>
      <c r="AE3159" s="926"/>
    </row>
    <row r="3160" spans="1:31" ht="15" customHeight="1" x14ac:dyDescent="0.2">
      <c r="A3160" s="943"/>
      <c r="B3160" s="938"/>
      <c r="C3160" s="891"/>
      <c r="D3160" s="891"/>
      <c r="E3160" s="984">
        <f t="shared" si="270"/>
        <v>0</v>
      </c>
      <c r="F3160" s="890">
        <f>IF(A3160=0,0,ROUND(E3160/VLOOKUP(A3160,'Teaching Areas'!$A$18:$B$86,2,FALSE),0))</f>
        <v>0</v>
      </c>
      <c r="G3160" s="891"/>
      <c r="H3160" s="890" t="str">
        <f t="shared" si="271"/>
        <v/>
      </c>
      <c r="I3160" s="983"/>
      <c r="J3160" s="923"/>
      <c r="K3160" s="922"/>
      <c r="L3160" s="922"/>
      <c r="M3160" s="922"/>
      <c r="N3160" s="924"/>
      <c r="O3160" s="1096" t="str">
        <f t="shared" si="272"/>
        <v/>
      </c>
      <c r="P3160" s="926"/>
      <c r="Q3160" s="926"/>
      <c r="R3160" s="926"/>
      <c r="S3160" s="926"/>
      <c r="T3160" s="926"/>
      <c r="U3160" s="926"/>
      <c r="V3160" s="926"/>
      <c r="W3160" s="926"/>
      <c r="X3160" s="926"/>
      <c r="Y3160" s="926"/>
      <c r="Z3160" s="926"/>
      <c r="AA3160" s="926"/>
      <c r="AB3160" s="926"/>
      <c r="AC3160" s="926"/>
      <c r="AD3160" s="926"/>
      <c r="AE3160" s="926"/>
    </row>
    <row r="3161" spans="1:31" ht="15" customHeight="1" x14ac:dyDescent="0.2">
      <c r="A3161" s="943"/>
      <c r="B3161" s="938"/>
      <c r="C3161" s="891"/>
      <c r="D3161" s="891"/>
      <c r="E3161" s="984">
        <f t="shared" si="270"/>
        <v>0</v>
      </c>
      <c r="F3161" s="890">
        <f>IF(A3161=0,0,ROUND(E3161/VLOOKUP(A3161,'Teaching Areas'!$A$18:$B$86,2,FALSE),0))</f>
        <v>0</v>
      </c>
      <c r="G3161" s="891"/>
      <c r="H3161" s="890" t="str">
        <f t="shared" si="271"/>
        <v/>
      </c>
      <c r="I3161" s="983"/>
      <c r="J3161" s="923"/>
      <c r="K3161" s="922"/>
      <c r="L3161" s="922"/>
      <c r="M3161" s="922"/>
      <c r="N3161" s="924"/>
      <c r="O3161" s="1096" t="str">
        <f t="shared" si="272"/>
        <v/>
      </c>
      <c r="P3161" s="926"/>
      <c r="Q3161" s="926"/>
      <c r="R3161" s="926"/>
      <c r="S3161" s="926"/>
      <c r="T3161" s="926"/>
      <c r="U3161" s="926"/>
      <c r="V3161" s="926"/>
      <c r="W3161" s="926"/>
      <c r="X3161" s="926"/>
      <c r="Y3161" s="926"/>
      <c r="Z3161" s="926"/>
      <c r="AA3161" s="926"/>
      <c r="AB3161" s="926"/>
      <c r="AC3161" s="926"/>
      <c r="AD3161" s="926"/>
      <c r="AE3161" s="926"/>
    </row>
    <row r="3162" spans="1:31" ht="15" customHeight="1" x14ac:dyDescent="0.2">
      <c r="A3162" s="943"/>
      <c r="B3162" s="938"/>
      <c r="C3162" s="891"/>
      <c r="D3162" s="891"/>
      <c r="E3162" s="984">
        <f t="shared" si="270"/>
        <v>0</v>
      </c>
      <c r="F3162" s="890">
        <f>IF(A3162=0,0,ROUND(E3162/VLOOKUP(A3162,'Teaching Areas'!$A$18:$B$86,2,FALSE),0))</f>
        <v>0</v>
      </c>
      <c r="G3162" s="891"/>
      <c r="H3162" s="890" t="str">
        <f t="shared" si="271"/>
        <v/>
      </c>
      <c r="I3162" s="983"/>
      <c r="J3162" s="923"/>
      <c r="K3162" s="922"/>
      <c r="L3162" s="922"/>
      <c r="M3162" s="922"/>
      <c r="N3162" s="924"/>
      <c r="O3162" s="1096" t="str">
        <f t="shared" si="272"/>
        <v/>
      </c>
      <c r="P3162" s="926"/>
      <c r="Q3162" s="926"/>
      <c r="R3162" s="926"/>
      <c r="S3162" s="926"/>
      <c r="T3162" s="926"/>
      <c r="U3162" s="926"/>
      <c r="V3162" s="926"/>
      <c r="W3162" s="926"/>
      <c r="X3162" s="926"/>
      <c r="Y3162" s="926"/>
      <c r="Z3162" s="926"/>
      <c r="AA3162" s="926"/>
      <c r="AB3162" s="926"/>
      <c r="AC3162" s="926"/>
      <c r="AD3162" s="926"/>
      <c r="AE3162" s="926"/>
    </row>
    <row r="3163" spans="1:31" ht="15" customHeight="1" x14ac:dyDescent="0.2">
      <c r="A3163" s="943"/>
      <c r="B3163" s="938"/>
      <c r="C3163" s="891"/>
      <c r="D3163" s="891"/>
      <c r="E3163" s="984">
        <f t="shared" si="270"/>
        <v>0</v>
      </c>
      <c r="F3163" s="890">
        <f>IF(A3163=0,0,ROUND(E3163/VLOOKUP(A3163,'Teaching Areas'!$A$18:$B$86,2,FALSE),0))</f>
        <v>0</v>
      </c>
      <c r="G3163" s="891"/>
      <c r="H3163" s="890" t="str">
        <f t="shared" si="271"/>
        <v/>
      </c>
      <c r="I3163" s="983"/>
      <c r="J3163" s="923"/>
      <c r="K3163" s="922"/>
      <c r="L3163" s="922"/>
      <c r="M3163" s="922"/>
      <c r="N3163" s="924"/>
      <c r="O3163" s="1096" t="str">
        <f t="shared" si="272"/>
        <v/>
      </c>
      <c r="P3163" s="926"/>
      <c r="Q3163" s="926"/>
      <c r="R3163" s="926"/>
      <c r="S3163" s="926"/>
      <c r="T3163" s="926"/>
      <c r="U3163" s="926"/>
      <c r="V3163" s="926"/>
      <c r="W3163" s="926"/>
      <c r="X3163" s="926"/>
      <c r="Y3163" s="926"/>
      <c r="Z3163" s="926"/>
      <c r="AA3163" s="926"/>
      <c r="AB3163" s="926"/>
      <c r="AC3163" s="926"/>
      <c r="AD3163" s="926"/>
      <c r="AE3163" s="926"/>
    </row>
    <row r="3164" spans="1:31" ht="15" customHeight="1" x14ac:dyDescent="0.2">
      <c r="A3164" s="943"/>
      <c r="B3164" s="938"/>
      <c r="C3164" s="891"/>
      <c r="D3164" s="891"/>
      <c r="E3164" s="984">
        <f t="shared" si="270"/>
        <v>0</v>
      </c>
      <c r="F3164" s="890">
        <f>IF(A3164=0,0,ROUND(E3164/VLOOKUP(A3164,'Teaching Areas'!$A$18:$B$86,2,FALSE),0))</f>
        <v>0</v>
      </c>
      <c r="G3164" s="891"/>
      <c r="H3164" s="890" t="str">
        <f t="shared" si="271"/>
        <v/>
      </c>
      <c r="I3164" s="983"/>
      <c r="J3164" s="923"/>
      <c r="K3164" s="922"/>
      <c r="L3164" s="922"/>
      <c r="M3164" s="922"/>
      <c r="N3164" s="924"/>
      <c r="O3164" s="1096" t="str">
        <f t="shared" si="272"/>
        <v/>
      </c>
      <c r="P3164" s="926"/>
      <c r="Q3164" s="926"/>
      <c r="R3164" s="926"/>
      <c r="S3164" s="926"/>
      <c r="T3164" s="926"/>
      <c r="U3164" s="926"/>
      <c r="V3164" s="926"/>
      <c r="W3164" s="926"/>
      <c r="X3164" s="926"/>
      <c r="Y3164" s="926"/>
      <c r="Z3164" s="926"/>
      <c r="AA3164" s="926"/>
      <c r="AB3164" s="926"/>
      <c r="AC3164" s="926"/>
      <c r="AD3164" s="926"/>
      <c r="AE3164" s="926"/>
    </row>
    <row r="3165" spans="1:31" ht="15" customHeight="1" x14ac:dyDescent="0.2">
      <c r="A3165" s="943"/>
      <c r="B3165" s="938"/>
      <c r="C3165" s="891"/>
      <c r="D3165" s="891"/>
      <c r="E3165" s="984">
        <f t="shared" si="270"/>
        <v>0</v>
      </c>
      <c r="F3165" s="890">
        <f>IF(A3165=0,0,ROUND(E3165/VLOOKUP(A3165,'Teaching Areas'!$A$18:$B$86,2,FALSE),0))</f>
        <v>0</v>
      </c>
      <c r="G3165" s="891"/>
      <c r="H3165" s="890" t="str">
        <f t="shared" si="271"/>
        <v/>
      </c>
      <c r="I3165" s="983"/>
      <c r="J3165" s="923"/>
      <c r="K3165" s="922"/>
      <c r="L3165" s="922"/>
      <c r="M3165" s="922"/>
      <c r="N3165" s="924"/>
      <c r="O3165" s="1096" t="str">
        <f t="shared" si="272"/>
        <v/>
      </c>
      <c r="P3165" s="926"/>
      <c r="Q3165" s="926"/>
      <c r="R3165" s="926"/>
      <c r="S3165" s="926"/>
      <c r="T3165" s="926"/>
      <c r="U3165" s="926"/>
      <c r="V3165" s="926"/>
      <c r="W3165" s="926"/>
      <c r="X3165" s="926"/>
      <c r="Y3165" s="926"/>
      <c r="Z3165" s="926"/>
      <c r="AA3165" s="926"/>
      <c r="AB3165" s="926"/>
      <c r="AC3165" s="926"/>
      <c r="AD3165" s="926"/>
      <c r="AE3165" s="926"/>
    </row>
    <row r="3166" spans="1:31" ht="15" customHeight="1" x14ac:dyDescent="0.2">
      <c r="A3166" s="943"/>
      <c r="B3166" s="938"/>
      <c r="C3166" s="891"/>
      <c r="D3166" s="891"/>
      <c r="E3166" s="984">
        <f t="shared" si="270"/>
        <v>0</v>
      </c>
      <c r="F3166" s="890">
        <f>IF(A3166=0,0,ROUND(E3166/VLOOKUP(A3166,'Teaching Areas'!$A$18:$B$86,2,FALSE),0))</f>
        <v>0</v>
      </c>
      <c r="G3166" s="891"/>
      <c r="H3166" s="890" t="str">
        <f t="shared" si="271"/>
        <v/>
      </c>
      <c r="I3166" s="983"/>
      <c r="J3166" s="923"/>
      <c r="K3166" s="922"/>
      <c r="L3166" s="922"/>
      <c r="M3166" s="922"/>
      <c r="N3166" s="924"/>
      <c r="O3166" s="1096" t="str">
        <f t="shared" si="272"/>
        <v/>
      </c>
      <c r="P3166" s="926"/>
      <c r="Q3166" s="926"/>
      <c r="R3166" s="926"/>
      <c r="S3166" s="926"/>
      <c r="T3166" s="926"/>
      <c r="U3166" s="926"/>
      <c r="V3166" s="926"/>
      <c r="W3166" s="926"/>
      <c r="X3166" s="926"/>
      <c r="Y3166" s="926"/>
      <c r="Z3166" s="926"/>
      <c r="AA3166" s="926"/>
      <c r="AB3166" s="926"/>
      <c r="AC3166" s="926"/>
      <c r="AD3166" s="926"/>
      <c r="AE3166" s="926"/>
    </row>
    <row r="3167" spans="1:31" ht="15" customHeight="1" x14ac:dyDescent="0.2">
      <c r="A3167" s="943"/>
      <c r="B3167" s="938"/>
      <c r="C3167" s="891"/>
      <c r="D3167" s="891"/>
      <c r="E3167" s="984">
        <f t="shared" si="270"/>
        <v>0</v>
      </c>
      <c r="F3167" s="890">
        <f>IF(A3167=0,0,ROUND(E3167/VLOOKUP(A3167,'Teaching Areas'!$A$18:$B$86,2,FALSE),0))</f>
        <v>0</v>
      </c>
      <c r="G3167" s="891"/>
      <c r="H3167" s="890" t="str">
        <f t="shared" si="271"/>
        <v/>
      </c>
      <c r="I3167" s="983"/>
      <c r="J3167" s="923"/>
      <c r="K3167" s="922"/>
      <c r="L3167" s="922"/>
      <c r="M3167" s="922"/>
      <c r="N3167" s="924"/>
      <c r="O3167" s="1096" t="str">
        <f t="shared" si="272"/>
        <v/>
      </c>
      <c r="P3167" s="926"/>
      <c r="Q3167" s="926"/>
      <c r="R3167" s="926"/>
      <c r="S3167" s="926"/>
      <c r="T3167" s="926"/>
      <c r="U3167" s="926"/>
      <c r="V3167" s="926"/>
      <c r="W3167" s="926"/>
      <c r="X3167" s="926"/>
      <c r="Y3167" s="926"/>
      <c r="Z3167" s="926"/>
      <c r="AA3167" s="926"/>
      <c r="AB3167" s="926"/>
      <c r="AC3167" s="926"/>
      <c r="AD3167" s="926"/>
      <c r="AE3167" s="926"/>
    </row>
    <row r="3168" spans="1:31" ht="15" customHeight="1" x14ac:dyDescent="0.2">
      <c r="A3168" s="943"/>
      <c r="B3168" s="938"/>
      <c r="C3168" s="891"/>
      <c r="D3168" s="891"/>
      <c r="E3168" s="984">
        <f t="shared" si="270"/>
        <v>0</v>
      </c>
      <c r="F3168" s="890">
        <f>IF(A3168=0,0,ROUND(E3168/VLOOKUP(A3168,'Teaching Areas'!$A$18:$B$86,2,FALSE),0))</f>
        <v>0</v>
      </c>
      <c r="G3168" s="891"/>
      <c r="H3168" s="890" t="str">
        <f t="shared" si="271"/>
        <v/>
      </c>
      <c r="I3168" s="983"/>
      <c r="J3168" s="923"/>
      <c r="K3168" s="922"/>
      <c r="L3168" s="922"/>
      <c r="M3168" s="922"/>
      <c r="N3168" s="924"/>
      <c r="O3168" s="1096" t="str">
        <f t="shared" si="272"/>
        <v/>
      </c>
      <c r="P3168" s="926"/>
      <c r="Q3168" s="926"/>
      <c r="R3168" s="926"/>
      <c r="S3168" s="926"/>
      <c r="T3168" s="926"/>
      <c r="U3168" s="926"/>
      <c r="V3168" s="926"/>
      <c r="W3168" s="926"/>
      <c r="X3168" s="926"/>
      <c r="Y3168" s="926"/>
      <c r="Z3168" s="926"/>
      <c r="AA3168" s="926"/>
      <c r="AB3168" s="926"/>
      <c r="AC3168" s="926"/>
      <c r="AD3168" s="926"/>
      <c r="AE3168" s="926"/>
    </row>
    <row r="3169" spans="1:31" ht="15" customHeight="1" x14ac:dyDescent="0.2">
      <c r="A3169" s="943"/>
      <c r="B3169" s="938"/>
      <c r="C3169" s="891"/>
      <c r="D3169" s="891"/>
      <c r="E3169" s="984">
        <f t="shared" si="270"/>
        <v>0</v>
      </c>
      <c r="F3169" s="890">
        <f>IF(A3169=0,0,ROUND(E3169/VLOOKUP(A3169,'Teaching Areas'!$A$18:$B$86,2,FALSE),0))</f>
        <v>0</v>
      </c>
      <c r="G3169" s="891"/>
      <c r="H3169" s="890" t="str">
        <f t="shared" si="271"/>
        <v/>
      </c>
      <c r="I3169" s="983"/>
      <c r="J3169" s="923"/>
      <c r="K3169" s="922"/>
      <c r="L3169" s="922"/>
      <c r="M3169" s="922"/>
      <c r="N3169" s="924"/>
      <c r="O3169" s="1096" t="str">
        <f t="shared" si="272"/>
        <v/>
      </c>
      <c r="P3169" s="926"/>
      <c r="Q3169" s="926"/>
      <c r="R3169" s="926"/>
      <c r="S3169" s="926"/>
      <c r="T3169" s="926"/>
      <c r="U3169" s="926"/>
      <c r="V3169" s="926"/>
      <c r="W3169" s="926"/>
      <c r="X3169" s="926"/>
      <c r="Y3169" s="926"/>
      <c r="Z3169" s="926"/>
      <c r="AA3169" s="926"/>
      <c r="AB3169" s="926"/>
      <c r="AC3169" s="926"/>
      <c r="AD3169" s="926"/>
      <c r="AE3169" s="926"/>
    </row>
    <row r="3170" spans="1:31" ht="15" customHeight="1" x14ac:dyDescent="0.2">
      <c r="A3170" s="943"/>
      <c r="B3170" s="938"/>
      <c r="C3170" s="891"/>
      <c r="D3170" s="891"/>
      <c r="E3170" s="984">
        <f t="shared" si="270"/>
        <v>0</v>
      </c>
      <c r="F3170" s="890">
        <f>IF(A3170=0,0,ROUND(E3170/VLOOKUP(A3170,'Teaching Areas'!$A$18:$B$86,2,FALSE),0))</f>
        <v>0</v>
      </c>
      <c r="G3170" s="891"/>
      <c r="H3170" s="890" t="str">
        <f t="shared" si="271"/>
        <v/>
      </c>
      <c r="I3170" s="983"/>
      <c r="J3170" s="923"/>
      <c r="K3170" s="922"/>
      <c r="L3170" s="922"/>
      <c r="M3170" s="922"/>
      <c r="N3170" s="924"/>
      <c r="O3170" s="1096" t="str">
        <f t="shared" si="272"/>
        <v/>
      </c>
      <c r="P3170" s="926"/>
      <c r="Q3170" s="926"/>
      <c r="R3170" s="926"/>
      <c r="S3170" s="926"/>
      <c r="T3170" s="926"/>
      <c r="U3170" s="926"/>
      <c r="V3170" s="926"/>
      <c r="W3170" s="926"/>
      <c r="X3170" s="926"/>
      <c r="Y3170" s="926"/>
      <c r="Z3170" s="926"/>
      <c r="AA3170" s="926"/>
      <c r="AB3170" s="926"/>
      <c r="AC3170" s="926"/>
      <c r="AD3170" s="926"/>
      <c r="AE3170" s="926"/>
    </row>
    <row r="3171" spans="1:31" ht="15" customHeight="1" x14ac:dyDescent="0.2">
      <c r="A3171" s="943"/>
      <c r="B3171" s="938"/>
      <c r="C3171" s="891"/>
      <c r="D3171" s="891"/>
      <c r="E3171" s="984">
        <f t="shared" si="270"/>
        <v>0</v>
      </c>
      <c r="F3171" s="890">
        <f>IF(A3171=0,0,ROUND(E3171/VLOOKUP(A3171,'Teaching Areas'!$A$18:$B$86,2,FALSE),0))</f>
        <v>0</v>
      </c>
      <c r="G3171" s="891"/>
      <c r="H3171" s="890" t="str">
        <f t="shared" si="271"/>
        <v/>
      </c>
      <c r="I3171" s="983"/>
      <c r="J3171" s="923"/>
      <c r="K3171" s="922"/>
      <c r="L3171" s="922"/>
      <c r="M3171" s="922"/>
      <c r="N3171" s="924"/>
      <c r="O3171" s="1096" t="str">
        <f t="shared" si="272"/>
        <v/>
      </c>
      <c r="P3171" s="926"/>
      <c r="Q3171" s="926"/>
      <c r="R3171" s="926"/>
      <c r="S3171" s="926"/>
      <c r="T3171" s="926"/>
      <c r="U3171" s="926"/>
      <c r="V3171" s="926"/>
      <c r="W3171" s="926"/>
      <c r="X3171" s="926"/>
      <c r="Y3171" s="926"/>
      <c r="Z3171" s="926"/>
      <c r="AA3171" s="926"/>
      <c r="AB3171" s="926"/>
      <c r="AC3171" s="926"/>
      <c r="AD3171" s="926"/>
      <c r="AE3171" s="926"/>
    </row>
    <row r="3172" spans="1:31" ht="15" customHeight="1" x14ac:dyDescent="0.2">
      <c r="A3172" s="943"/>
      <c r="B3172" s="938"/>
      <c r="C3172" s="891"/>
      <c r="D3172" s="891"/>
      <c r="E3172" s="984">
        <f t="shared" si="270"/>
        <v>0</v>
      </c>
      <c r="F3172" s="890">
        <f>IF(A3172=0,0,ROUND(E3172/VLOOKUP(A3172,'Teaching Areas'!$A$18:$B$86,2,FALSE),0))</f>
        <v>0</v>
      </c>
      <c r="G3172" s="891"/>
      <c r="H3172" s="890" t="str">
        <f t="shared" si="271"/>
        <v/>
      </c>
      <c r="I3172" s="983"/>
      <c r="J3172" s="923"/>
      <c r="K3172" s="922"/>
      <c r="L3172" s="922"/>
      <c r="M3172" s="922"/>
      <c r="N3172" s="924"/>
      <c r="O3172" s="1096" t="str">
        <f t="shared" si="272"/>
        <v/>
      </c>
      <c r="P3172" s="926"/>
      <c r="Q3172" s="926"/>
      <c r="R3172" s="926"/>
      <c r="S3172" s="926"/>
      <c r="T3172" s="926"/>
      <c r="U3172" s="926"/>
      <c r="V3172" s="926"/>
      <c r="W3172" s="926"/>
      <c r="X3172" s="926"/>
      <c r="Y3172" s="926"/>
      <c r="Z3172" s="926"/>
      <c r="AA3172" s="926"/>
      <c r="AB3172" s="926"/>
      <c r="AC3172" s="926"/>
      <c r="AD3172" s="926"/>
      <c r="AE3172" s="926"/>
    </row>
    <row r="3173" spans="1:31" ht="15" customHeight="1" x14ac:dyDescent="0.2">
      <c r="A3173" s="943"/>
      <c r="B3173" s="938"/>
      <c r="C3173" s="891"/>
      <c r="D3173" s="891"/>
      <c r="E3173" s="984">
        <f t="shared" si="270"/>
        <v>0</v>
      </c>
      <c r="F3173" s="890">
        <f>IF(A3173=0,0,ROUND(E3173/VLOOKUP(A3173,'Teaching Areas'!$A$18:$B$86,2,FALSE),0))</f>
        <v>0</v>
      </c>
      <c r="G3173" s="891"/>
      <c r="H3173" s="890" t="str">
        <f t="shared" si="271"/>
        <v/>
      </c>
      <c r="I3173" s="983"/>
      <c r="J3173" s="923"/>
      <c r="K3173" s="922"/>
      <c r="L3173" s="922"/>
      <c r="M3173" s="922"/>
      <c r="N3173" s="924"/>
      <c r="O3173" s="1096" t="str">
        <f t="shared" si="272"/>
        <v/>
      </c>
      <c r="P3173" s="926"/>
      <c r="Q3173" s="926"/>
      <c r="R3173" s="926"/>
      <c r="S3173" s="926"/>
      <c r="T3173" s="926"/>
      <c r="U3173" s="926"/>
      <c r="V3173" s="926"/>
      <c r="W3173" s="926"/>
      <c r="X3173" s="926"/>
      <c r="Y3173" s="926"/>
      <c r="Z3173" s="926"/>
      <c r="AA3173" s="926"/>
      <c r="AB3173" s="926"/>
      <c r="AC3173" s="926"/>
      <c r="AD3173" s="926"/>
      <c r="AE3173" s="926"/>
    </row>
    <row r="3174" spans="1:31" ht="15" customHeight="1" x14ac:dyDescent="0.2">
      <c r="A3174" s="943"/>
      <c r="B3174" s="938"/>
      <c r="C3174" s="891"/>
      <c r="D3174" s="891"/>
      <c r="E3174" s="984">
        <f t="shared" si="270"/>
        <v>0</v>
      </c>
      <c r="F3174" s="890">
        <f>IF(A3174=0,0,ROUND(E3174/VLOOKUP(A3174,'Teaching Areas'!$A$18:$B$86,2,FALSE),0))</f>
        <v>0</v>
      </c>
      <c r="G3174" s="891"/>
      <c r="H3174" s="890" t="str">
        <f t="shared" si="271"/>
        <v/>
      </c>
      <c r="I3174" s="983"/>
      <c r="J3174" s="923"/>
      <c r="K3174" s="922"/>
      <c r="L3174" s="922"/>
      <c r="M3174" s="922"/>
      <c r="N3174" s="924"/>
      <c r="O3174" s="1096" t="str">
        <f t="shared" si="272"/>
        <v/>
      </c>
      <c r="P3174" s="926"/>
      <c r="Q3174" s="926"/>
      <c r="R3174" s="926"/>
      <c r="S3174" s="926"/>
      <c r="T3174" s="926"/>
      <c r="U3174" s="926"/>
      <c r="V3174" s="926"/>
      <c r="W3174" s="926"/>
      <c r="X3174" s="926"/>
      <c r="Y3174" s="926"/>
      <c r="Z3174" s="926"/>
      <c r="AA3174" s="926"/>
      <c r="AB3174" s="926"/>
      <c r="AC3174" s="926"/>
      <c r="AD3174" s="926"/>
      <c r="AE3174" s="926"/>
    </row>
    <row r="3175" spans="1:31" ht="15" customHeight="1" x14ac:dyDescent="0.2">
      <c r="A3175" s="943"/>
      <c r="B3175" s="939"/>
      <c r="C3175" s="891"/>
      <c r="D3175" s="891"/>
      <c r="E3175" s="984">
        <f t="shared" si="270"/>
        <v>0</v>
      </c>
      <c r="F3175" s="890">
        <f>IF(A3175=0,0,ROUND(E3175/VLOOKUP(A3175,'Teaching Areas'!$A$18:$B$86,2,FALSE),0))</f>
        <v>0</v>
      </c>
      <c r="G3175" s="892"/>
      <c r="H3175" s="890" t="str">
        <f t="shared" si="271"/>
        <v/>
      </c>
      <c r="I3175" s="985"/>
      <c r="J3175" s="923"/>
      <c r="K3175" s="922"/>
      <c r="L3175" s="922"/>
      <c r="M3175" s="922"/>
      <c r="N3175" s="924"/>
      <c r="O3175" s="1096" t="str">
        <f t="shared" si="272"/>
        <v/>
      </c>
      <c r="P3175" s="926"/>
      <c r="Q3175" s="926"/>
      <c r="R3175" s="926"/>
      <c r="S3175" s="926"/>
      <c r="T3175" s="926"/>
      <c r="U3175" s="926"/>
      <c r="V3175" s="926"/>
      <c r="W3175" s="926"/>
      <c r="X3175" s="926"/>
      <c r="Y3175" s="926"/>
      <c r="Z3175" s="926"/>
      <c r="AA3175" s="926"/>
      <c r="AB3175" s="926"/>
      <c r="AC3175" s="926"/>
      <c r="AD3175" s="926"/>
      <c r="AE3175" s="926"/>
    </row>
    <row r="3176" spans="1:31" ht="15" customHeight="1" x14ac:dyDescent="0.2">
      <c r="A3176" s="943"/>
      <c r="B3176" s="939"/>
      <c r="C3176" s="891"/>
      <c r="D3176" s="891"/>
      <c r="E3176" s="984">
        <f t="shared" si="270"/>
        <v>0</v>
      </c>
      <c r="F3176" s="890">
        <f>IF(A3176=0,0,ROUND(E3176/VLOOKUP(A3176,'Teaching Areas'!$A$18:$B$86,2,FALSE),0))</f>
        <v>0</v>
      </c>
      <c r="G3176" s="892"/>
      <c r="H3176" s="890" t="str">
        <f t="shared" si="271"/>
        <v/>
      </c>
      <c r="I3176" s="985"/>
      <c r="J3176" s="923"/>
      <c r="K3176" s="922"/>
      <c r="L3176" s="922"/>
      <c r="M3176" s="922"/>
      <c r="N3176" s="924"/>
      <c r="O3176" s="1096" t="str">
        <f t="shared" si="272"/>
        <v/>
      </c>
      <c r="P3176" s="926"/>
      <c r="Q3176" s="926"/>
      <c r="R3176" s="926"/>
      <c r="S3176" s="926"/>
      <c r="T3176" s="926"/>
      <c r="U3176" s="926"/>
      <c r="V3176" s="926"/>
      <c r="W3176" s="926"/>
      <c r="X3176" s="926"/>
      <c r="Y3176" s="926"/>
      <c r="Z3176" s="926"/>
      <c r="AA3176" s="926"/>
      <c r="AB3176" s="926"/>
      <c r="AC3176" s="926"/>
      <c r="AD3176" s="926"/>
      <c r="AE3176" s="926"/>
    </row>
    <row r="3177" spans="1:31" ht="15" customHeight="1" x14ac:dyDescent="0.2">
      <c r="A3177" s="943"/>
      <c r="B3177" s="938"/>
      <c r="C3177" s="891"/>
      <c r="D3177" s="891"/>
      <c r="E3177" s="984">
        <f t="shared" si="270"/>
        <v>0</v>
      </c>
      <c r="F3177" s="890">
        <f>IF(A3177=0,0,ROUND(E3177/VLOOKUP(A3177,'Teaching Areas'!$A$18:$B$86,2,FALSE),0))</f>
        <v>0</v>
      </c>
      <c r="G3177" s="891"/>
      <c r="H3177" s="890" t="str">
        <f t="shared" si="271"/>
        <v/>
      </c>
      <c r="I3177" s="983"/>
      <c r="J3177" s="923"/>
      <c r="K3177" s="922"/>
      <c r="L3177" s="922"/>
      <c r="M3177" s="922"/>
      <c r="N3177" s="924"/>
      <c r="O3177" s="1096" t="str">
        <f t="shared" si="272"/>
        <v/>
      </c>
      <c r="P3177" s="926"/>
      <c r="Q3177" s="926"/>
      <c r="R3177" s="926"/>
      <c r="S3177" s="926"/>
      <c r="T3177" s="926"/>
      <c r="U3177" s="926"/>
      <c r="V3177" s="926"/>
      <c r="W3177" s="926"/>
      <c r="X3177" s="926"/>
      <c r="Y3177" s="926"/>
      <c r="Z3177" s="926"/>
      <c r="AA3177" s="926"/>
      <c r="AB3177" s="926"/>
      <c r="AC3177" s="926"/>
      <c r="AD3177" s="926"/>
      <c r="AE3177" s="926"/>
    </row>
    <row r="3178" spans="1:31" ht="15" customHeight="1" x14ac:dyDescent="0.2">
      <c r="A3178" s="943"/>
      <c r="B3178" s="938"/>
      <c r="C3178" s="891"/>
      <c r="D3178" s="891"/>
      <c r="E3178" s="984">
        <f t="shared" si="270"/>
        <v>0</v>
      </c>
      <c r="F3178" s="890">
        <f>IF(A3178=0,0,ROUND(E3178/VLOOKUP(A3178,'Teaching Areas'!$A$18:$B$86,2,FALSE),0))</f>
        <v>0</v>
      </c>
      <c r="G3178" s="891"/>
      <c r="H3178" s="890" t="str">
        <f t="shared" si="271"/>
        <v/>
      </c>
      <c r="I3178" s="983"/>
      <c r="J3178" s="923"/>
      <c r="K3178" s="922"/>
      <c r="L3178" s="922"/>
      <c r="M3178" s="922"/>
      <c r="N3178" s="924"/>
      <c r="O3178" s="1096" t="str">
        <f t="shared" si="272"/>
        <v/>
      </c>
      <c r="P3178" s="926"/>
      <c r="Q3178" s="926"/>
      <c r="R3178" s="926"/>
      <c r="S3178" s="926"/>
      <c r="T3178" s="926"/>
      <c r="U3178" s="926"/>
      <c r="V3178" s="926"/>
      <c r="W3178" s="926"/>
      <c r="X3178" s="926"/>
      <c r="Y3178" s="926"/>
      <c r="Z3178" s="926"/>
      <c r="AA3178" s="926"/>
      <c r="AB3178" s="926"/>
      <c r="AC3178" s="926"/>
      <c r="AD3178" s="926"/>
      <c r="AE3178" s="926"/>
    </row>
    <row r="3179" spans="1:31" ht="15" customHeight="1" x14ac:dyDescent="0.2">
      <c r="A3179" s="943"/>
      <c r="B3179" s="937"/>
      <c r="C3179" s="893"/>
      <c r="D3179" s="893"/>
      <c r="E3179" s="984">
        <f t="shared" si="270"/>
        <v>0</v>
      </c>
      <c r="F3179" s="890">
        <f>IF(A3179=0,0,ROUND(E3179/VLOOKUP(A3179,'Teaching Areas'!$A$18:$B$86,2,FALSE),0))</f>
        <v>0</v>
      </c>
      <c r="G3179" s="891"/>
      <c r="H3179" s="890" t="str">
        <f t="shared" si="271"/>
        <v/>
      </c>
      <c r="I3179" s="983"/>
      <c r="J3179" s="923"/>
      <c r="K3179" s="922"/>
      <c r="L3179" s="922"/>
      <c r="M3179" s="922"/>
      <c r="N3179" s="924"/>
      <c r="O3179" s="1096" t="str">
        <f t="shared" si="272"/>
        <v/>
      </c>
      <c r="P3179" s="926"/>
      <c r="Q3179" s="926"/>
      <c r="R3179" s="926"/>
      <c r="S3179" s="926"/>
      <c r="T3179" s="926"/>
      <c r="U3179" s="926"/>
      <c r="V3179" s="926"/>
      <c r="W3179" s="926"/>
      <c r="X3179" s="926"/>
      <c r="Y3179" s="926"/>
      <c r="Z3179" s="926"/>
      <c r="AA3179" s="926"/>
      <c r="AB3179" s="926"/>
      <c r="AC3179" s="926"/>
      <c r="AD3179" s="926"/>
      <c r="AE3179" s="926"/>
    </row>
    <row r="3180" spans="1:31" ht="15" customHeight="1" x14ac:dyDescent="0.2">
      <c r="A3180" s="943"/>
      <c r="B3180" s="938"/>
      <c r="C3180" s="891"/>
      <c r="D3180" s="891"/>
      <c r="E3180" s="984">
        <f t="shared" si="270"/>
        <v>0</v>
      </c>
      <c r="F3180" s="890">
        <f>IF(A3180=0,0,ROUND(E3180/VLOOKUP(A3180,'Teaching Areas'!$A$18:$B$86,2,FALSE),0))</f>
        <v>0</v>
      </c>
      <c r="G3180" s="891"/>
      <c r="H3180" s="890" t="str">
        <f t="shared" si="271"/>
        <v/>
      </c>
      <c r="I3180" s="983"/>
      <c r="J3180" s="923"/>
      <c r="K3180" s="922"/>
      <c r="L3180" s="922"/>
      <c r="M3180" s="922"/>
      <c r="N3180" s="924"/>
      <c r="O3180" s="1096" t="str">
        <f t="shared" si="272"/>
        <v/>
      </c>
      <c r="P3180" s="926"/>
      <c r="Q3180" s="926"/>
      <c r="R3180" s="926"/>
      <c r="S3180" s="926"/>
      <c r="T3180" s="926"/>
      <c r="U3180" s="926"/>
      <c r="V3180" s="926"/>
      <c r="W3180" s="926"/>
      <c r="X3180" s="926"/>
      <c r="Y3180" s="926"/>
      <c r="Z3180" s="926"/>
      <c r="AA3180" s="926"/>
      <c r="AB3180" s="926"/>
      <c r="AC3180" s="926"/>
      <c r="AD3180" s="926"/>
      <c r="AE3180" s="926"/>
    </row>
    <row r="3181" spans="1:31" ht="15" customHeight="1" x14ac:dyDescent="0.2">
      <c r="A3181" s="943"/>
      <c r="B3181" s="938"/>
      <c r="C3181" s="891"/>
      <c r="D3181" s="891"/>
      <c r="E3181" s="984">
        <f t="shared" si="270"/>
        <v>0</v>
      </c>
      <c r="F3181" s="890">
        <f>IF(A3181=0,0,ROUND(E3181/VLOOKUP(A3181,'Teaching Areas'!$A$18:$B$86,2,FALSE),0))</f>
        <v>0</v>
      </c>
      <c r="G3181" s="891"/>
      <c r="H3181" s="890" t="str">
        <f t="shared" si="271"/>
        <v/>
      </c>
      <c r="I3181" s="983"/>
      <c r="J3181" s="923"/>
      <c r="K3181" s="922"/>
      <c r="L3181" s="922"/>
      <c r="M3181" s="922"/>
      <c r="N3181" s="924"/>
      <c r="O3181" s="1096" t="str">
        <f t="shared" si="272"/>
        <v/>
      </c>
      <c r="P3181" s="926"/>
      <c r="Q3181" s="926"/>
      <c r="R3181" s="926"/>
      <c r="S3181" s="926"/>
      <c r="T3181" s="926"/>
      <c r="U3181" s="926"/>
      <c r="V3181" s="926"/>
      <c r="W3181" s="926"/>
      <c r="X3181" s="926"/>
      <c r="Y3181" s="926"/>
      <c r="Z3181" s="926"/>
      <c r="AA3181" s="926"/>
      <c r="AB3181" s="926"/>
      <c r="AC3181" s="926"/>
      <c r="AD3181" s="926"/>
      <c r="AE3181" s="926"/>
    </row>
    <row r="3182" spans="1:31" ht="15" customHeight="1" x14ac:dyDescent="0.2">
      <c r="A3182" s="943"/>
      <c r="B3182" s="938"/>
      <c r="C3182" s="891"/>
      <c r="D3182" s="891"/>
      <c r="E3182" s="984">
        <f t="shared" si="270"/>
        <v>0</v>
      </c>
      <c r="F3182" s="890">
        <f>IF(A3182=0,0,ROUND(E3182/VLOOKUP(A3182,'Teaching Areas'!$A$18:$B$86,2,FALSE),0))</f>
        <v>0</v>
      </c>
      <c r="G3182" s="891"/>
      <c r="H3182" s="890" t="str">
        <f t="shared" si="271"/>
        <v/>
      </c>
      <c r="I3182" s="983"/>
      <c r="J3182" s="923"/>
      <c r="K3182" s="922"/>
      <c r="L3182" s="922"/>
      <c r="M3182" s="922"/>
      <c r="N3182" s="924"/>
      <c r="O3182" s="1096" t="str">
        <f t="shared" si="272"/>
        <v/>
      </c>
      <c r="P3182" s="926"/>
      <c r="Q3182" s="926"/>
      <c r="R3182" s="926"/>
      <c r="S3182" s="926"/>
      <c r="T3182" s="926"/>
      <c r="U3182" s="926"/>
      <c r="V3182" s="926"/>
      <c r="W3182" s="926"/>
      <c r="X3182" s="926"/>
      <c r="Y3182" s="926"/>
      <c r="Z3182" s="926"/>
      <c r="AA3182" s="926"/>
      <c r="AB3182" s="926"/>
      <c r="AC3182" s="926"/>
      <c r="AD3182" s="926"/>
      <c r="AE3182" s="926"/>
    </row>
    <row r="3183" spans="1:31" ht="15" customHeight="1" x14ac:dyDescent="0.2">
      <c r="A3183" s="943"/>
      <c r="B3183" s="938"/>
      <c r="C3183" s="891"/>
      <c r="D3183" s="891"/>
      <c r="E3183" s="984">
        <f t="shared" si="270"/>
        <v>0</v>
      </c>
      <c r="F3183" s="890">
        <f>IF(A3183=0,0,ROUND(E3183/VLOOKUP(A3183,'Teaching Areas'!$A$18:$B$86,2,FALSE),0))</f>
        <v>0</v>
      </c>
      <c r="G3183" s="891"/>
      <c r="H3183" s="890" t="str">
        <f t="shared" si="271"/>
        <v/>
      </c>
      <c r="I3183" s="983"/>
      <c r="J3183" s="923"/>
      <c r="K3183" s="922"/>
      <c r="L3183" s="922"/>
      <c r="M3183" s="922"/>
      <c r="N3183" s="924"/>
      <c r="O3183" s="1096" t="str">
        <f t="shared" si="272"/>
        <v/>
      </c>
      <c r="P3183" s="926"/>
      <c r="Q3183" s="926"/>
      <c r="R3183" s="926"/>
      <c r="S3183" s="926"/>
      <c r="T3183" s="926"/>
      <c r="U3183" s="926"/>
      <c r="V3183" s="926"/>
      <c r="W3183" s="926"/>
      <c r="X3183" s="926"/>
      <c r="Y3183" s="926"/>
      <c r="Z3183" s="926"/>
      <c r="AA3183" s="926"/>
      <c r="AB3183" s="926"/>
      <c r="AC3183" s="926"/>
      <c r="AD3183" s="926"/>
      <c r="AE3183" s="926"/>
    </row>
    <row r="3184" spans="1:31" ht="15" customHeight="1" x14ac:dyDescent="0.2">
      <c r="A3184" s="943"/>
      <c r="B3184" s="938"/>
      <c r="C3184" s="891"/>
      <c r="D3184" s="891"/>
      <c r="E3184" s="984">
        <f t="shared" si="270"/>
        <v>0</v>
      </c>
      <c r="F3184" s="890">
        <f>IF(A3184=0,0,ROUND(E3184/VLOOKUP(A3184,'Teaching Areas'!$A$18:$B$86,2,FALSE),0))</f>
        <v>0</v>
      </c>
      <c r="G3184" s="891"/>
      <c r="H3184" s="890" t="str">
        <f t="shared" si="271"/>
        <v/>
      </c>
      <c r="I3184" s="983"/>
      <c r="J3184" s="923"/>
      <c r="K3184" s="922"/>
      <c r="L3184" s="922"/>
      <c r="M3184" s="922"/>
      <c r="N3184" s="924"/>
      <c r="O3184" s="1096" t="str">
        <f t="shared" si="272"/>
        <v/>
      </c>
      <c r="P3184" s="926"/>
      <c r="Q3184" s="926"/>
      <c r="R3184" s="926"/>
      <c r="S3184" s="926"/>
      <c r="T3184" s="926"/>
      <c r="U3184" s="926"/>
      <c r="V3184" s="926"/>
      <c r="W3184" s="926"/>
      <c r="X3184" s="926"/>
      <c r="Y3184" s="926"/>
      <c r="Z3184" s="926"/>
      <c r="AA3184" s="926"/>
      <c r="AB3184" s="926"/>
      <c r="AC3184" s="926"/>
      <c r="AD3184" s="926"/>
      <c r="AE3184" s="926"/>
    </row>
    <row r="3185" spans="1:31" ht="15" customHeight="1" x14ac:dyDescent="0.2">
      <c r="A3185" s="943"/>
      <c r="B3185" s="938"/>
      <c r="C3185" s="891"/>
      <c r="D3185" s="891"/>
      <c r="E3185" s="984">
        <f t="shared" si="270"/>
        <v>0</v>
      </c>
      <c r="F3185" s="890">
        <f>IF(A3185=0,0,ROUND(E3185/VLOOKUP(A3185,'Teaching Areas'!$A$18:$B$86,2,FALSE),0))</f>
        <v>0</v>
      </c>
      <c r="G3185" s="891"/>
      <c r="H3185" s="890" t="str">
        <f t="shared" si="271"/>
        <v/>
      </c>
      <c r="I3185" s="983"/>
      <c r="J3185" s="923"/>
      <c r="K3185" s="922"/>
      <c r="L3185" s="922"/>
      <c r="M3185" s="922"/>
      <c r="N3185" s="924"/>
      <c r="O3185" s="1096" t="str">
        <f t="shared" si="272"/>
        <v/>
      </c>
      <c r="P3185" s="926"/>
      <c r="Q3185" s="926"/>
      <c r="R3185" s="926"/>
      <c r="S3185" s="926"/>
      <c r="T3185" s="926"/>
      <c r="U3185" s="926"/>
      <c r="V3185" s="926"/>
      <c r="W3185" s="926"/>
      <c r="X3185" s="926"/>
      <c r="Y3185" s="926"/>
      <c r="Z3185" s="926"/>
      <c r="AA3185" s="926"/>
      <c r="AB3185" s="926"/>
      <c r="AC3185" s="926"/>
      <c r="AD3185" s="926"/>
      <c r="AE3185" s="926"/>
    </row>
    <row r="3186" spans="1:31" ht="15" customHeight="1" x14ac:dyDescent="0.2">
      <c r="A3186" s="943"/>
      <c r="B3186" s="938"/>
      <c r="C3186" s="891"/>
      <c r="D3186" s="891"/>
      <c r="E3186" s="984">
        <f t="shared" si="270"/>
        <v>0</v>
      </c>
      <c r="F3186" s="890">
        <f>IF(A3186=0,0,ROUND(E3186/VLOOKUP(A3186,'Teaching Areas'!$A$18:$B$86,2,FALSE),0))</f>
        <v>0</v>
      </c>
      <c r="G3186" s="891"/>
      <c r="H3186" s="890" t="str">
        <f t="shared" si="271"/>
        <v/>
      </c>
      <c r="I3186" s="983"/>
      <c r="J3186" s="923"/>
      <c r="K3186" s="922"/>
      <c r="L3186" s="922"/>
      <c r="M3186" s="922"/>
      <c r="N3186" s="924"/>
      <c r="O3186" s="1096" t="str">
        <f t="shared" si="272"/>
        <v/>
      </c>
      <c r="P3186" s="926"/>
      <c r="Q3186" s="926"/>
      <c r="R3186" s="926"/>
      <c r="S3186" s="926"/>
      <c r="T3186" s="926"/>
      <c r="U3186" s="926"/>
      <c r="V3186" s="926"/>
      <c r="W3186" s="926"/>
      <c r="X3186" s="926"/>
      <c r="Y3186" s="926"/>
      <c r="Z3186" s="926"/>
      <c r="AA3186" s="926"/>
      <c r="AB3186" s="926"/>
      <c r="AC3186" s="926"/>
      <c r="AD3186" s="926"/>
      <c r="AE3186" s="926"/>
    </row>
    <row r="3187" spans="1:31" ht="15" customHeight="1" x14ac:dyDescent="0.2">
      <c r="A3187" s="943"/>
      <c r="B3187" s="938"/>
      <c r="C3187" s="891"/>
      <c r="D3187" s="891"/>
      <c r="E3187" s="984">
        <f t="shared" si="270"/>
        <v>0</v>
      </c>
      <c r="F3187" s="890">
        <f>IF(A3187=0,0,ROUND(E3187/VLOOKUP(A3187,'Teaching Areas'!$A$18:$B$86,2,FALSE),0))</f>
        <v>0</v>
      </c>
      <c r="G3187" s="891"/>
      <c r="H3187" s="890" t="str">
        <f t="shared" si="271"/>
        <v/>
      </c>
      <c r="I3187" s="983"/>
      <c r="J3187" s="923"/>
      <c r="K3187" s="922"/>
      <c r="L3187" s="922"/>
      <c r="M3187" s="922"/>
      <c r="N3187" s="924"/>
      <c r="O3187" s="1096" t="str">
        <f t="shared" si="272"/>
        <v/>
      </c>
      <c r="P3187" s="926"/>
      <c r="Q3187" s="926"/>
      <c r="R3187" s="926"/>
      <c r="S3187" s="926"/>
      <c r="T3187" s="926"/>
      <c r="U3187" s="926"/>
      <c r="V3187" s="926"/>
      <c r="W3187" s="926"/>
      <c r="X3187" s="926"/>
      <c r="Y3187" s="926"/>
      <c r="Z3187" s="926"/>
      <c r="AA3187" s="926"/>
      <c r="AB3187" s="926"/>
      <c r="AC3187" s="926"/>
      <c r="AD3187" s="926"/>
      <c r="AE3187" s="926"/>
    </row>
    <row r="3188" spans="1:31" ht="15" customHeight="1" x14ac:dyDescent="0.2">
      <c r="A3188" s="943"/>
      <c r="B3188" s="938"/>
      <c r="C3188" s="891"/>
      <c r="D3188" s="891"/>
      <c r="E3188" s="984">
        <f t="shared" si="270"/>
        <v>0</v>
      </c>
      <c r="F3188" s="890">
        <f>IF(A3188=0,0,ROUND(E3188/VLOOKUP(A3188,'Teaching Areas'!$A$18:$B$86,2,FALSE),0))</f>
        <v>0</v>
      </c>
      <c r="G3188" s="891"/>
      <c r="H3188" s="890" t="str">
        <f t="shared" si="271"/>
        <v/>
      </c>
      <c r="I3188" s="983"/>
      <c r="J3188" s="923"/>
      <c r="K3188" s="922"/>
      <c r="L3188" s="922"/>
      <c r="M3188" s="922"/>
      <c r="N3188" s="924"/>
      <c r="O3188" s="1096" t="str">
        <f t="shared" si="272"/>
        <v/>
      </c>
      <c r="P3188" s="926"/>
      <c r="Q3188" s="926"/>
      <c r="R3188" s="926"/>
      <c r="S3188" s="926"/>
      <c r="T3188" s="926"/>
      <c r="U3188" s="926"/>
      <c r="V3188" s="926"/>
      <c r="W3188" s="926"/>
      <c r="X3188" s="926"/>
      <c r="Y3188" s="926"/>
      <c r="Z3188" s="926"/>
      <c r="AA3188" s="926"/>
      <c r="AB3188" s="926"/>
      <c r="AC3188" s="926"/>
      <c r="AD3188" s="926"/>
      <c r="AE3188" s="926"/>
    </row>
    <row r="3189" spans="1:31" ht="15" customHeight="1" x14ac:dyDescent="0.2">
      <c r="A3189" s="943"/>
      <c r="B3189" s="938"/>
      <c r="C3189" s="891"/>
      <c r="D3189" s="891"/>
      <c r="E3189" s="984">
        <f t="shared" si="270"/>
        <v>0</v>
      </c>
      <c r="F3189" s="890">
        <f>IF(A3189=0,0,ROUND(E3189/VLOOKUP(A3189,'Teaching Areas'!$A$18:$B$86,2,FALSE),0))</f>
        <v>0</v>
      </c>
      <c r="G3189" s="891"/>
      <c r="H3189" s="890" t="str">
        <f t="shared" si="271"/>
        <v/>
      </c>
      <c r="I3189" s="983"/>
      <c r="J3189" s="923"/>
      <c r="K3189" s="922"/>
      <c r="L3189" s="922"/>
      <c r="M3189" s="922"/>
      <c r="N3189" s="924"/>
      <c r="O3189" s="1096" t="str">
        <f t="shared" si="272"/>
        <v/>
      </c>
      <c r="P3189" s="926"/>
      <c r="Q3189" s="926"/>
      <c r="R3189" s="926"/>
      <c r="S3189" s="926"/>
      <c r="T3189" s="926"/>
      <c r="U3189" s="926"/>
      <c r="V3189" s="926"/>
      <c r="W3189" s="926"/>
      <c r="X3189" s="926"/>
      <c r="Y3189" s="926"/>
      <c r="Z3189" s="926"/>
      <c r="AA3189" s="926"/>
      <c r="AB3189" s="926"/>
      <c r="AC3189" s="926"/>
      <c r="AD3189" s="926"/>
      <c r="AE3189" s="926"/>
    </row>
    <row r="3190" spans="1:31" ht="15" customHeight="1" x14ac:dyDescent="0.2">
      <c r="A3190" s="943"/>
      <c r="B3190" s="938"/>
      <c r="C3190" s="891"/>
      <c r="D3190" s="891"/>
      <c r="E3190" s="984">
        <f t="shared" si="270"/>
        <v>0</v>
      </c>
      <c r="F3190" s="890">
        <f>IF(A3190=0,0,ROUND(E3190/VLOOKUP(A3190,'Teaching Areas'!$A$18:$B$86,2,FALSE),0))</f>
        <v>0</v>
      </c>
      <c r="G3190" s="891"/>
      <c r="H3190" s="890" t="str">
        <f t="shared" si="271"/>
        <v/>
      </c>
      <c r="I3190" s="983"/>
      <c r="J3190" s="923"/>
      <c r="K3190" s="922"/>
      <c r="L3190" s="922"/>
      <c r="M3190" s="922"/>
      <c r="N3190" s="924"/>
      <c r="O3190" s="1096" t="str">
        <f t="shared" si="272"/>
        <v/>
      </c>
      <c r="P3190" s="926"/>
      <c r="Q3190" s="926"/>
      <c r="R3190" s="926"/>
      <c r="S3190" s="926"/>
      <c r="T3190" s="926"/>
      <c r="U3190" s="926"/>
      <c r="V3190" s="926"/>
      <c r="W3190" s="926"/>
      <c r="X3190" s="926"/>
      <c r="Y3190" s="926"/>
      <c r="Z3190" s="926"/>
      <c r="AA3190" s="926"/>
      <c r="AB3190" s="926"/>
      <c r="AC3190" s="926"/>
      <c r="AD3190" s="926"/>
      <c r="AE3190" s="926"/>
    </row>
    <row r="3191" spans="1:31" ht="15" customHeight="1" x14ac:dyDescent="0.2">
      <c r="A3191" s="943"/>
      <c r="B3191" s="938"/>
      <c r="C3191" s="891"/>
      <c r="D3191" s="891"/>
      <c r="E3191" s="984">
        <f t="shared" si="270"/>
        <v>0</v>
      </c>
      <c r="F3191" s="890">
        <f>IF(A3191=0,0,ROUND(E3191/VLOOKUP(A3191,'Teaching Areas'!$A$18:$B$86,2,FALSE),0))</f>
        <v>0</v>
      </c>
      <c r="G3191" s="891"/>
      <c r="H3191" s="890" t="str">
        <f t="shared" si="271"/>
        <v/>
      </c>
      <c r="I3191" s="983"/>
      <c r="J3191" s="923"/>
      <c r="K3191" s="922"/>
      <c r="L3191" s="922"/>
      <c r="M3191" s="922"/>
      <c r="N3191" s="924"/>
      <c r="O3191" s="1096" t="str">
        <f t="shared" si="272"/>
        <v/>
      </c>
      <c r="P3191" s="926"/>
      <c r="Q3191" s="926"/>
      <c r="R3191" s="926"/>
      <c r="S3191" s="926"/>
      <c r="T3191" s="926"/>
      <c r="U3191" s="926"/>
      <c r="V3191" s="926"/>
      <c r="W3191" s="926"/>
      <c r="X3191" s="926"/>
      <c r="Y3191" s="926"/>
      <c r="Z3191" s="926"/>
      <c r="AA3191" s="926"/>
      <c r="AB3191" s="926"/>
      <c r="AC3191" s="926"/>
      <c r="AD3191" s="926"/>
      <c r="AE3191" s="926"/>
    </row>
    <row r="3192" spans="1:31" ht="15" customHeight="1" x14ac:dyDescent="0.2">
      <c r="A3192" s="943"/>
      <c r="B3192" s="938"/>
      <c r="C3192" s="891"/>
      <c r="D3192" s="891"/>
      <c r="E3192" s="984">
        <f t="shared" si="270"/>
        <v>0</v>
      </c>
      <c r="F3192" s="890">
        <f>IF(A3192=0,0,ROUND(E3192/VLOOKUP(A3192,'Teaching Areas'!$A$18:$B$86,2,FALSE),0))</f>
        <v>0</v>
      </c>
      <c r="G3192" s="891"/>
      <c r="H3192" s="890" t="str">
        <f t="shared" si="271"/>
        <v/>
      </c>
      <c r="I3192" s="983"/>
      <c r="J3192" s="923"/>
      <c r="K3192" s="922"/>
      <c r="L3192" s="922"/>
      <c r="M3192" s="922"/>
      <c r="N3192" s="924"/>
      <c r="O3192" s="1096" t="str">
        <f t="shared" si="272"/>
        <v/>
      </c>
      <c r="P3192" s="926"/>
      <c r="Q3192" s="926"/>
      <c r="R3192" s="926"/>
      <c r="S3192" s="926"/>
      <c r="T3192" s="926"/>
      <c r="U3192" s="926"/>
      <c r="V3192" s="926"/>
      <c r="W3192" s="926"/>
      <c r="X3192" s="926"/>
      <c r="Y3192" s="926"/>
      <c r="Z3192" s="926"/>
      <c r="AA3192" s="926"/>
      <c r="AB3192" s="926"/>
      <c r="AC3192" s="926"/>
      <c r="AD3192" s="926"/>
      <c r="AE3192" s="926"/>
    </row>
    <row r="3193" spans="1:31" ht="15" customHeight="1" x14ac:dyDescent="0.2">
      <c r="A3193" s="943"/>
      <c r="B3193" s="938"/>
      <c r="C3193" s="891"/>
      <c r="D3193" s="891"/>
      <c r="E3193" s="984">
        <f t="shared" si="270"/>
        <v>0</v>
      </c>
      <c r="F3193" s="890">
        <f>IF(A3193=0,0,ROUND(E3193/VLOOKUP(A3193,'Teaching Areas'!$A$18:$B$86,2,FALSE),0))</f>
        <v>0</v>
      </c>
      <c r="G3193" s="891"/>
      <c r="H3193" s="890" t="str">
        <f t="shared" si="271"/>
        <v/>
      </c>
      <c r="I3193" s="983"/>
      <c r="J3193" s="923"/>
      <c r="K3193" s="922"/>
      <c r="L3193" s="922"/>
      <c r="M3193" s="922"/>
      <c r="N3193" s="924"/>
      <c r="O3193" s="1096" t="str">
        <f t="shared" si="272"/>
        <v/>
      </c>
      <c r="P3193" s="926"/>
      <c r="Q3193" s="926"/>
      <c r="R3193" s="926"/>
      <c r="S3193" s="926"/>
      <c r="T3193" s="926"/>
      <c r="U3193" s="926"/>
      <c r="V3193" s="926"/>
      <c r="W3193" s="926"/>
      <c r="X3193" s="926"/>
      <c r="Y3193" s="926"/>
      <c r="Z3193" s="926"/>
      <c r="AA3193" s="926"/>
      <c r="AB3193" s="926"/>
      <c r="AC3193" s="926"/>
      <c r="AD3193" s="926"/>
      <c r="AE3193" s="926"/>
    </row>
    <row r="3194" spans="1:31" ht="15" customHeight="1" x14ac:dyDescent="0.2">
      <c r="A3194" s="943"/>
      <c r="B3194" s="938"/>
      <c r="C3194" s="891"/>
      <c r="D3194" s="891"/>
      <c r="E3194" s="984">
        <f t="shared" si="270"/>
        <v>0</v>
      </c>
      <c r="F3194" s="890">
        <f>IF(A3194=0,0,ROUND(E3194/VLOOKUP(A3194,'Teaching Areas'!$A$18:$B$86,2,FALSE),0))</f>
        <v>0</v>
      </c>
      <c r="G3194" s="891"/>
      <c r="H3194" s="890" t="str">
        <f t="shared" si="271"/>
        <v/>
      </c>
      <c r="I3194" s="983"/>
      <c r="J3194" s="923"/>
      <c r="K3194" s="922"/>
      <c r="L3194" s="922"/>
      <c r="M3194" s="922"/>
      <c r="N3194" s="924"/>
      <c r="O3194" s="1096" t="str">
        <f t="shared" si="272"/>
        <v/>
      </c>
      <c r="P3194" s="926"/>
      <c r="Q3194" s="926"/>
      <c r="R3194" s="926"/>
      <c r="S3194" s="926"/>
      <c r="T3194" s="926"/>
      <c r="U3194" s="926"/>
      <c r="V3194" s="926"/>
      <c r="W3194" s="926"/>
      <c r="X3194" s="926"/>
      <c r="Y3194" s="926"/>
      <c r="Z3194" s="926"/>
      <c r="AA3194" s="926"/>
      <c r="AB3194" s="926"/>
      <c r="AC3194" s="926"/>
      <c r="AD3194" s="926"/>
      <c r="AE3194" s="926"/>
    </row>
    <row r="3195" spans="1:31" ht="15" customHeight="1" x14ac:dyDescent="0.2">
      <c r="A3195" s="943"/>
      <c r="B3195" s="939"/>
      <c r="C3195" s="891"/>
      <c r="D3195" s="891"/>
      <c r="E3195" s="984">
        <f t="shared" si="270"/>
        <v>0</v>
      </c>
      <c r="F3195" s="890">
        <f>IF(A3195=0,0,ROUND(E3195/VLOOKUP(A3195,'Teaching Areas'!$A$18:$B$86,2,FALSE),0))</f>
        <v>0</v>
      </c>
      <c r="G3195" s="892"/>
      <c r="H3195" s="890" t="str">
        <f t="shared" si="271"/>
        <v/>
      </c>
      <c r="I3195" s="985"/>
      <c r="J3195" s="923"/>
      <c r="K3195" s="922"/>
      <c r="L3195" s="922"/>
      <c r="M3195" s="922"/>
      <c r="N3195" s="924"/>
      <c r="O3195" s="1096" t="str">
        <f t="shared" si="272"/>
        <v/>
      </c>
      <c r="P3195" s="926"/>
      <c r="Q3195" s="926"/>
      <c r="R3195" s="926"/>
      <c r="S3195" s="926"/>
      <c r="T3195" s="926"/>
      <c r="U3195" s="926"/>
      <c r="V3195" s="926"/>
      <c r="W3195" s="926"/>
      <c r="X3195" s="926"/>
      <c r="Y3195" s="926"/>
      <c r="Z3195" s="926"/>
      <c r="AA3195" s="926"/>
      <c r="AB3195" s="926"/>
      <c r="AC3195" s="926"/>
      <c r="AD3195" s="926"/>
      <c r="AE3195" s="926"/>
    </row>
    <row r="3196" spans="1:31" ht="15" customHeight="1" x14ac:dyDescent="0.2">
      <c r="A3196" s="943"/>
      <c r="B3196" s="939"/>
      <c r="C3196" s="891"/>
      <c r="D3196" s="891"/>
      <c r="E3196" s="984">
        <f t="shared" si="270"/>
        <v>0</v>
      </c>
      <c r="F3196" s="890">
        <f>IF(A3196=0,0,ROUND(E3196/VLOOKUP(A3196,'Teaching Areas'!$A$18:$B$86,2,FALSE),0))</f>
        <v>0</v>
      </c>
      <c r="G3196" s="892"/>
      <c r="H3196" s="890" t="str">
        <f t="shared" si="271"/>
        <v/>
      </c>
      <c r="I3196" s="985"/>
      <c r="J3196" s="923"/>
      <c r="K3196" s="922"/>
      <c r="L3196" s="922"/>
      <c r="M3196" s="922"/>
      <c r="N3196" s="924"/>
      <c r="O3196" s="1096" t="str">
        <f t="shared" si="272"/>
        <v/>
      </c>
      <c r="P3196" s="926"/>
      <c r="Q3196" s="926"/>
      <c r="R3196" s="926"/>
      <c r="S3196" s="926"/>
      <c r="T3196" s="926"/>
      <c r="U3196" s="926"/>
      <c r="V3196" s="926"/>
      <c r="W3196" s="926"/>
      <c r="X3196" s="926"/>
      <c r="Y3196" s="926"/>
      <c r="Z3196" s="926"/>
      <c r="AA3196" s="926"/>
      <c r="AB3196" s="926"/>
      <c r="AC3196" s="926"/>
      <c r="AD3196" s="926"/>
      <c r="AE3196" s="926"/>
    </row>
    <row r="3197" spans="1:31" ht="15" customHeight="1" x14ac:dyDescent="0.2">
      <c r="A3197" s="943"/>
      <c r="B3197" s="938"/>
      <c r="C3197" s="891"/>
      <c r="D3197" s="891"/>
      <c r="E3197" s="984">
        <f t="shared" si="270"/>
        <v>0</v>
      </c>
      <c r="F3197" s="890">
        <f>IF(A3197=0,0,ROUND(E3197/VLOOKUP(A3197,'Teaching Areas'!$A$18:$B$86,2,FALSE),0))</f>
        <v>0</v>
      </c>
      <c r="G3197" s="891"/>
      <c r="H3197" s="890" t="str">
        <f t="shared" si="271"/>
        <v/>
      </c>
      <c r="I3197" s="983"/>
      <c r="J3197" s="923"/>
      <c r="K3197" s="922"/>
      <c r="L3197" s="922"/>
      <c r="M3197" s="922"/>
      <c r="N3197" s="924"/>
      <c r="O3197" s="1096" t="str">
        <f t="shared" si="272"/>
        <v/>
      </c>
      <c r="P3197" s="926"/>
      <c r="Q3197" s="926"/>
      <c r="R3197" s="926"/>
      <c r="S3197" s="926"/>
      <c r="T3197" s="926"/>
      <c r="U3197" s="926"/>
      <c r="V3197" s="926"/>
      <c r="W3197" s="926"/>
      <c r="X3197" s="926"/>
      <c r="Y3197" s="926"/>
      <c r="Z3197" s="926"/>
      <c r="AA3197" s="926"/>
      <c r="AB3197" s="926"/>
      <c r="AC3197" s="926"/>
      <c r="AD3197" s="926"/>
      <c r="AE3197" s="926"/>
    </row>
    <row r="3198" spans="1:31" ht="15" customHeight="1" x14ac:dyDescent="0.2">
      <c r="A3198" s="943"/>
      <c r="B3198" s="938"/>
      <c r="C3198" s="891"/>
      <c r="D3198" s="891"/>
      <c r="E3198" s="984">
        <f t="shared" si="270"/>
        <v>0</v>
      </c>
      <c r="F3198" s="890">
        <f>IF(A3198=0,0,ROUND(E3198/VLOOKUP(A3198,'Teaching Areas'!$A$18:$B$86,2,FALSE),0))</f>
        <v>0</v>
      </c>
      <c r="G3198" s="891"/>
      <c r="H3198" s="890" t="str">
        <f t="shared" si="271"/>
        <v/>
      </c>
      <c r="I3198" s="983"/>
      <c r="J3198" s="923"/>
      <c r="K3198" s="922"/>
      <c r="L3198" s="922"/>
      <c r="M3198" s="922"/>
      <c r="N3198" s="924"/>
      <c r="O3198" s="1096" t="str">
        <f t="shared" si="272"/>
        <v/>
      </c>
      <c r="P3198" s="926"/>
      <c r="Q3198" s="926"/>
      <c r="R3198" s="926"/>
      <c r="S3198" s="926"/>
      <c r="T3198" s="926"/>
      <c r="U3198" s="926"/>
      <c r="V3198" s="926"/>
      <c r="W3198" s="926"/>
      <c r="X3198" s="926"/>
      <c r="Y3198" s="926"/>
      <c r="Z3198" s="926"/>
      <c r="AA3198" s="926"/>
      <c r="AB3198" s="926"/>
      <c r="AC3198" s="926"/>
      <c r="AD3198" s="926"/>
      <c r="AE3198" s="926"/>
    </row>
    <row r="3199" spans="1:31" ht="15" customHeight="1" x14ac:dyDescent="0.2">
      <c r="A3199" s="943"/>
      <c r="B3199" s="937"/>
      <c r="C3199" s="893"/>
      <c r="D3199" s="893"/>
      <c r="E3199" s="984">
        <f t="shared" si="270"/>
        <v>0</v>
      </c>
      <c r="F3199" s="890">
        <f>IF(A3199=0,0,ROUND(E3199/VLOOKUP(A3199,'Teaching Areas'!$A$18:$B$86,2,FALSE),0))</f>
        <v>0</v>
      </c>
      <c r="G3199" s="891"/>
      <c r="H3199" s="890" t="str">
        <f t="shared" si="271"/>
        <v/>
      </c>
      <c r="I3199" s="983"/>
      <c r="J3199" s="923"/>
      <c r="K3199" s="922"/>
      <c r="L3199" s="922"/>
      <c r="M3199" s="922"/>
      <c r="N3199" s="924"/>
      <c r="O3199" s="1096" t="str">
        <f t="shared" si="272"/>
        <v/>
      </c>
      <c r="P3199" s="926"/>
      <c r="Q3199" s="926"/>
      <c r="R3199" s="926"/>
      <c r="S3199" s="926"/>
      <c r="T3199" s="926"/>
      <c r="U3199" s="926"/>
      <c r="V3199" s="926"/>
      <c r="W3199" s="926"/>
      <c r="X3199" s="926"/>
      <c r="Y3199" s="926"/>
      <c r="Z3199" s="926"/>
      <c r="AA3199" s="926"/>
      <c r="AB3199" s="926"/>
      <c r="AC3199" s="926"/>
      <c r="AD3199" s="926"/>
      <c r="AE3199" s="926"/>
    </row>
    <row r="3200" spans="1:31" ht="15" customHeight="1" x14ac:dyDescent="0.2">
      <c r="A3200" s="943"/>
      <c r="B3200" s="938"/>
      <c r="C3200" s="891"/>
      <c r="D3200" s="891"/>
      <c r="E3200" s="984">
        <f t="shared" si="270"/>
        <v>0</v>
      </c>
      <c r="F3200" s="890">
        <f>IF(A3200=0,0,ROUND(E3200/VLOOKUP(A3200,'Teaching Areas'!$A$18:$B$86,2,FALSE),0))</f>
        <v>0</v>
      </c>
      <c r="G3200" s="891"/>
      <c r="H3200" s="890" t="str">
        <f t="shared" si="271"/>
        <v/>
      </c>
      <c r="I3200" s="983"/>
      <c r="J3200" s="923"/>
      <c r="K3200" s="922"/>
      <c r="L3200" s="922"/>
      <c r="M3200" s="922"/>
      <c r="N3200" s="924"/>
      <c r="O3200" s="1096" t="str">
        <f t="shared" si="272"/>
        <v/>
      </c>
      <c r="P3200" s="926"/>
      <c r="Q3200" s="926"/>
      <c r="R3200" s="926"/>
      <c r="S3200" s="926"/>
      <c r="T3200" s="926"/>
      <c r="U3200" s="926"/>
      <c r="V3200" s="926"/>
      <c r="W3200" s="926"/>
      <c r="X3200" s="926"/>
      <c r="Y3200" s="926"/>
      <c r="Z3200" s="926"/>
      <c r="AA3200" s="926"/>
      <c r="AB3200" s="926"/>
      <c r="AC3200" s="926"/>
      <c r="AD3200" s="926"/>
      <c r="AE3200" s="926"/>
    </row>
    <row r="3201" spans="1:31" ht="15" customHeight="1" x14ac:dyDescent="0.2">
      <c r="A3201" s="943"/>
      <c r="B3201" s="938"/>
      <c r="C3201" s="891"/>
      <c r="D3201" s="891"/>
      <c r="E3201" s="984">
        <f t="shared" si="270"/>
        <v>0</v>
      </c>
      <c r="F3201" s="890">
        <f>IF(A3201=0,0,ROUND(E3201/VLOOKUP(A3201,'Teaching Areas'!$A$18:$B$86,2,FALSE),0))</f>
        <v>0</v>
      </c>
      <c r="G3201" s="891"/>
      <c r="H3201" s="890" t="str">
        <f t="shared" si="271"/>
        <v/>
      </c>
      <c r="I3201" s="983"/>
      <c r="J3201" s="923"/>
      <c r="K3201" s="922"/>
      <c r="L3201" s="922"/>
      <c r="M3201" s="922"/>
      <c r="N3201" s="924"/>
      <c r="O3201" s="1096" t="str">
        <f t="shared" si="272"/>
        <v/>
      </c>
      <c r="P3201" s="926"/>
      <c r="Q3201" s="926"/>
      <c r="R3201" s="926"/>
      <c r="S3201" s="926"/>
      <c r="T3201" s="926"/>
      <c r="U3201" s="926"/>
      <c r="V3201" s="926"/>
      <c r="W3201" s="926"/>
      <c r="X3201" s="926"/>
      <c r="Y3201" s="926"/>
      <c r="Z3201" s="926"/>
      <c r="AA3201" s="926"/>
      <c r="AB3201" s="926"/>
      <c r="AC3201" s="926"/>
      <c r="AD3201" s="926"/>
      <c r="AE3201" s="926"/>
    </row>
    <row r="3202" spans="1:31" ht="15" hidden="1" customHeight="1" x14ac:dyDescent="0.2">
      <c r="A3202" s="943"/>
      <c r="B3202" s="938"/>
      <c r="C3202" s="891"/>
      <c r="D3202" s="891"/>
      <c r="E3202" s="984">
        <f t="shared" si="270"/>
        <v>0</v>
      </c>
      <c r="F3202" s="890">
        <f>IF(A3202=0,0,ROUND(E3202/VLOOKUP(A3202,'Teaching Areas'!$A$18:$B$86,2,FALSE),0))</f>
        <v>0</v>
      </c>
      <c r="G3202" s="891"/>
      <c r="H3202" s="890" t="str">
        <f t="shared" si="271"/>
        <v/>
      </c>
      <c r="I3202" s="983"/>
      <c r="J3202" s="923"/>
      <c r="K3202" s="922"/>
      <c r="L3202" s="922"/>
      <c r="M3202" s="922"/>
      <c r="N3202" s="924"/>
      <c r="O3202" s="1096" t="str">
        <f t="shared" si="272"/>
        <v/>
      </c>
      <c r="P3202" s="926"/>
      <c r="Q3202" s="926"/>
      <c r="R3202" s="926"/>
      <c r="S3202" s="926"/>
      <c r="T3202" s="926"/>
      <c r="U3202" s="926"/>
      <c r="V3202" s="926"/>
      <c r="W3202" s="926"/>
      <c r="X3202" s="926"/>
      <c r="Y3202" s="926"/>
      <c r="Z3202" s="926"/>
      <c r="AA3202" s="926"/>
      <c r="AB3202" s="926"/>
      <c r="AC3202" s="926"/>
      <c r="AD3202" s="926"/>
      <c r="AE3202" s="926"/>
    </row>
    <row r="3203" spans="1:31" ht="15" hidden="1" customHeight="1" x14ac:dyDescent="0.2">
      <c r="A3203" s="943"/>
      <c r="B3203" s="938"/>
      <c r="C3203" s="891"/>
      <c r="D3203" s="891"/>
      <c r="E3203" s="984">
        <f t="shared" si="270"/>
        <v>0</v>
      </c>
      <c r="F3203" s="890">
        <f>IF(A3203=0,0,ROUND(E3203/VLOOKUP(A3203,'Teaching Areas'!$A$18:$B$86,2,FALSE),0))</f>
        <v>0</v>
      </c>
      <c r="G3203" s="891"/>
      <c r="H3203" s="890" t="str">
        <f t="shared" si="271"/>
        <v/>
      </c>
      <c r="I3203" s="983"/>
      <c r="J3203" s="923"/>
      <c r="K3203" s="922"/>
      <c r="L3203" s="922"/>
      <c r="M3203" s="922"/>
      <c r="N3203" s="924"/>
      <c r="O3203" s="1096" t="str">
        <f t="shared" si="272"/>
        <v/>
      </c>
      <c r="P3203" s="926"/>
      <c r="Q3203" s="926"/>
      <c r="R3203" s="926"/>
      <c r="S3203" s="926"/>
      <c r="T3203" s="926"/>
      <c r="U3203" s="926"/>
      <c r="V3203" s="926"/>
      <c r="W3203" s="926"/>
      <c r="X3203" s="926"/>
      <c r="Y3203" s="926"/>
      <c r="Z3203" s="926"/>
      <c r="AA3203" s="926"/>
      <c r="AB3203" s="926"/>
      <c r="AC3203" s="926"/>
      <c r="AD3203" s="926"/>
      <c r="AE3203" s="926"/>
    </row>
    <row r="3204" spans="1:31" ht="15" hidden="1" customHeight="1" x14ac:dyDescent="0.2">
      <c r="A3204" s="943"/>
      <c r="B3204" s="938"/>
      <c r="C3204" s="891"/>
      <c r="D3204" s="891"/>
      <c r="E3204" s="984">
        <f t="shared" si="270"/>
        <v>0</v>
      </c>
      <c r="F3204" s="890">
        <f>IF(A3204=0,0,ROUND(E3204/VLOOKUP(A3204,'Teaching Areas'!$A$18:$B$86,2,FALSE),0))</f>
        <v>0</v>
      </c>
      <c r="G3204" s="891"/>
      <c r="H3204" s="890" t="str">
        <f t="shared" si="271"/>
        <v/>
      </c>
      <c r="I3204" s="983"/>
      <c r="J3204" s="923"/>
      <c r="K3204" s="922"/>
      <c r="L3204" s="922"/>
      <c r="M3204" s="922"/>
      <c r="N3204" s="924"/>
      <c r="O3204" s="1096" t="str">
        <f t="shared" si="272"/>
        <v/>
      </c>
      <c r="P3204" s="926"/>
      <c r="Q3204" s="926"/>
      <c r="R3204" s="926"/>
      <c r="S3204" s="926"/>
      <c r="T3204" s="926"/>
      <c r="U3204" s="926"/>
      <c r="V3204" s="926"/>
      <c r="W3204" s="926"/>
      <c r="X3204" s="926"/>
      <c r="Y3204" s="926"/>
      <c r="Z3204" s="926"/>
      <c r="AA3204" s="926"/>
      <c r="AB3204" s="926"/>
      <c r="AC3204" s="926"/>
      <c r="AD3204" s="926"/>
      <c r="AE3204" s="926"/>
    </row>
    <row r="3205" spans="1:31" ht="15" hidden="1" customHeight="1" x14ac:dyDescent="0.2">
      <c r="A3205" s="943"/>
      <c r="B3205" s="938"/>
      <c r="C3205" s="891"/>
      <c r="D3205" s="891"/>
      <c r="E3205" s="984">
        <f t="shared" si="270"/>
        <v>0</v>
      </c>
      <c r="F3205" s="890">
        <f>IF(A3205=0,0,ROUND(E3205/VLOOKUP(A3205,'Teaching Areas'!$A$18:$B$86,2,FALSE),0))</f>
        <v>0</v>
      </c>
      <c r="G3205" s="891"/>
      <c r="H3205" s="890" t="str">
        <f t="shared" si="271"/>
        <v/>
      </c>
      <c r="I3205" s="983"/>
      <c r="J3205" s="923"/>
      <c r="K3205" s="922"/>
      <c r="L3205" s="922"/>
      <c r="M3205" s="922"/>
      <c r="N3205" s="924"/>
      <c r="O3205" s="1096" t="str">
        <f t="shared" si="272"/>
        <v/>
      </c>
      <c r="P3205" s="926"/>
      <c r="Q3205" s="926"/>
      <c r="R3205" s="926"/>
      <c r="S3205" s="926"/>
      <c r="T3205" s="926"/>
      <c r="U3205" s="926"/>
      <c r="V3205" s="926"/>
      <c r="W3205" s="926"/>
      <c r="X3205" s="926"/>
      <c r="Y3205" s="926"/>
      <c r="Z3205" s="926"/>
      <c r="AA3205" s="926"/>
      <c r="AB3205" s="926"/>
      <c r="AC3205" s="926"/>
      <c r="AD3205" s="926"/>
      <c r="AE3205" s="926"/>
    </row>
    <row r="3206" spans="1:31" ht="15" hidden="1" customHeight="1" x14ac:dyDescent="0.2">
      <c r="A3206" s="943"/>
      <c r="B3206" s="938"/>
      <c r="C3206" s="891"/>
      <c r="D3206" s="891"/>
      <c r="E3206" s="984">
        <f t="shared" si="270"/>
        <v>0</v>
      </c>
      <c r="F3206" s="890">
        <f>IF(A3206=0,0,ROUND(E3206/VLOOKUP(A3206,'Teaching Areas'!$A$18:$B$86,2,FALSE),0))</f>
        <v>0</v>
      </c>
      <c r="G3206" s="891"/>
      <c r="H3206" s="890" t="str">
        <f t="shared" si="271"/>
        <v/>
      </c>
      <c r="I3206" s="983"/>
      <c r="J3206" s="923"/>
      <c r="K3206" s="922"/>
      <c r="L3206" s="922"/>
      <c r="M3206" s="922"/>
      <c r="N3206" s="924"/>
      <c r="O3206" s="1096" t="str">
        <f t="shared" si="272"/>
        <v/>
      </c>
      <c r="P3206" s="926"/>
      <c r="Q3206" s="926"/>
      <c r="R3206" s="926"/>
      <c r="S3206" s="926"/>
      <c r="T3206" s="926"/>
      <c r="U3206" s="926"/>
      <c r="V3206" s="926"/>
      <c r="W3206" s="926"/>
      <c r="X3206" s="926"/>
      <c r="Y3206" s="926"/>
      <c r="Z3206" s="926"/>
      <c r="AA3206" s="926"/>
      <c r="AB3206" s="926"/>
      <c r="AC3206" s="926"/>
      <c r="AD3206" s="926"/>
      <c r="AE3206" s="926"/>
    </row>
    <row r="3207" spans="1:31" ht="15" hidden="1" customHeight="1" x14ac:dyDescent="0.2">
      <c r="A3207" s="943"/>
      <c r="B3207" s="938"/>
      <c r="C3207" s="891"/>
      <c r="D3207" s="891"/>
      <c r="E3207" s="984">
        <f t="shared" si="270"/>
        <v>0</v>
      </c>
      <c r="F3207" s="890">
        <f>IF(A3207=0,0,ROUND(E3207/VLOOKUP(A3207,'Teaching Areas'!$A$18:$B$86,2,FALSE),0))</f>
        <v>0</v>
      </c>
      <c r="G3207" s="891"/>
      <c r="H3207" s="890" t="str">
        <f t="shared" si="271"/>
        <v/>
      </c>
      <c r="I3207" s="983"/>
      <c r="J3207" s="923"/>
      <c r="K3207" s="922"/>
      <c r="L3207" s="922"/>
      <c r="M3207" s="922"/>
      <c r="N3207" s="924"/>
      <c r="O3207" s="1096" t="str">
        <f t="shared" si="272"/>
        <v/>
      </c>
      <c r="P3207" s="926"/>
      <c r="Q3207" s="926"/>
      <c r="R3207" s="926"/>
      <c r="S3207" s="926"/>
      <c r="T3207" s="926"/>
      <c r="U3207" s="926"/>
      <c r="V3207" s="926"/>
      <c r="W3207" s="926"/>
      <c r="X3207" s="926"/>
      <c r="Y3207" s="926"/>
      <c r="Z3207" s="926"/>
      <c r="AA3207" s="926"/>
      <c r="AB3207" s="926"/>
      <c r="AC3207" s="926"/>
      <c r="AD3207" s="926"/>
      <c r="AE3207" s="926"/>
    </row>
    <row r="3208" spans="1:31" ht="15" hidden="1" customHeight="1" x14ac:dyDescent="0.2">
      <c r="A3208" s="943"/>
      <c r="B3208" s="938"/>
      <c r="C3208" s="891"/>
      <c r="D3208" s="891"/>
      <c r="E3208" s="984">
        <f t="shared" si="270"/>
        <v>0</v>
      </c>
      <c r="F3208" s="890">
        <f>IF(A3208=0,0,ROUND(E3208/VLOOKUP(A3208,'Teaching Areas'!$A$18:$B$86,2,FALSE),0))</f>
        <v>0</v>
      </c>
      <c r="G3208" s="891"/>
      <c r="H3208" s="890" t="str">
        <f t="shared" si="271"/>
        <v/>
      </c>
      <c r="I3208" s="983"/>
      <c r="J3208" s="923"/>
      <c r="K3208" s="922"/>
      <c r="L3208" s="922"/>
      <c r="M3208" s="922"/>
      <c r="N3208" s="924"/>
      <c r="O3208" s="1096" t="str">
        <f t="shared" si="272"/>
        <v/>
      </c>
      <c r="P3208" s="926"/>
      <c r="Q3208" s="926"/>
      <c r="R3208" s="926"/>
      <c r="S3208" s="926"/>
      <c r="T3208" s="926"/>
      <c r="U3208" s="926"/>
      <c r="V3208" s="926"/>
      <c r="W3208" s="926"/>
      <c r="X3208" s="926"/>
      <c r="Y3208" s="926"/>
      <c r="Z3208" s="926"/>
      <c r="AA3208" s="926"/>
      <c r="AB3208" s="926"/>
      <c r="AC3208" s="926"/>
      <c r="AD3208" s="926"/>
      <c r="AE3208" s="926"/>
    </row>
    <row r="3209" spans="1:31" ht="15" hidden="1" customHeight="1" x14ac:dyDescent="0.2">
      <c r="A3209" s="943"/>
      <c r="B3209" s="938"/>
      <c r="C3209" s="891"/>
      <c r="D3209" s="891"/>
      <c r="E3209" s="984">
        <f t="shared" si="270"/>
        <v>0</v>
      </c>
      <c r="F3209" s="890">
        <f>IF(A3209=0,0,ROUND(E3209/VLOOKUP(A3209,'Teaching Areas'!$A$18:$B$86,2,FALSE),0))</f>
        <v>0</v>
      </c>
      <c r="G3209" s="891"/>
      <c r="H3209" s="890" t="str">
        <f t="shared" si="271"/>
        <v/>
      </c>
      <c r="I3209" s="983"/>
      <c r="J3209" s="923"/>
      <c r="K3209" s="922"/>
      <c r="L3209" s="922"/>
      <c r="M3209" s="922"/>
      <c r="N3209" s="924"/>
      <c r="O3209" s="1096" t="str">
        <f t="shared" si="272"/>
        <v/>
      </c>
      <c r="P3209" s="926"/>
      <c r="Q3209" s="926"/>
      <c r="R3209" s="926"/>
      <c r="S3209" s="926"/>
      <c r="T3209" s="926"/>
      <c r="U3209" s="926"/>
      <c r="V3209" s="926"/>
      <c r="W3209" s="926"/>
      <c r="X3209" s="926"/>
      <c r="Y3209" s="926"/>
      <c r="Z3209" s="926"/>
      <c r="AA3209" s="926"/>
      <c r="AB3209" s="926"/>
      <c r="AC3209" s="926"/>
      <c r="AD3209" s="926"/>
      <c r="AE3209" s="926"/>
    </row>
    <row r="3210" spans="1:31" ht="15" hidden="1" customHeight="1" x14ac:dyDescent="0.2">
      <c r="A3210" s="943"/>
      <c r="B3210" s="938"/>
      <c r="C3210" s="891"/>
      <c r="D3210" s="891"/>
      <c r="E3210" s="984">
        <f t="shared" si="270"/>
        <v>0</v>
      </c>
      <c r="F3210" s="890">
        <f>IF(A3210=0,0,ROUND(E3210/VLOOKUP(A3210,'Teaching Areas'!$A$18:$B$86,2,FALSE),0))</f>
        <v>0</v>
      </c>
      <c r="G3210" s="891"/>
      <c r="H3210" s="890" t="str">
        <f t="shared" si="271"/>
        <v/>
      </c>
      <c r="I3210" s="983"/>
      <c r="J3210" s="923"/>
      <c r="K3210" s="922"/>
      <c r="L3210" s="922"/>
      <c r="M3210" s="922"/>
      <c r="N3210" s="924"/>
      <c r="O3210" s="1096" t="str">
        <f t="shared" si="272"/>
        <v/>
      </c>
      <c r="P3210" s="926"/>
      <c r="Q3210" s="926"/>
      <c r="R3210" s="926"/>
      <c r="S3210" s="926"/>
      <c r="T3210" s="926"/>
      <c r="U3210" s="926"/>
      <c r="V3210" s="926"/>
      <c r="W3210" s="926"/>
      <c r="X3210" s="926"/>
      <c r="Y3210" s="926"/>
      <c r="Z3210" s="926"/>
      <c r="AA3210" s="926"/>
      <c r="AB3210" s="926"/>
      <c r="AC3210" s="926"/>
      <c r="AD3210" s="926"/>
      <c r="AE3210" s="926"/>
    </row>
    <row r="3211" spans="1:31" ht="15" hidden="1" customHeight="1" x14ac:dyDescent="0.2">
      <c r="A3211" s="943"/>
      <c r="B3211" s="938"/>
      <c r="C3211" s="891"/>
      <c r="D3211" s="891"/>
      <c r="E3211" s="984">
        <f t="shared" si="270"/>
        <v>0</v>
      </c>
      <c r="F3211" s="890">
        <f>IF(A3211=0,0,ROUND(E3211/VLOOKUP(A3211,'Teaching Areas'!$A$18:$B$86,2,FALSE),0))</f>
        <v>0</v>
      </c>
      <c r="G3211" s="891"/>
      <c r="H3211" s="890" t="str">
        <f t="shared" si="271"/>
        <v/>
      </c>
      <c r="I3211" s="983"/>
      <c r="J3211" s="923"/>
      <c r="K3211" s="922"/>
      <c r="L3211" s="922"/>
      <c r="M3211" s="922"/>
      <c r="N3211" s="924"/>
      <c r="O3211" s="1096" t="str">
        <f t="shared" si="272"/>
        <v/>
      </c>
      <c r="P3211" s="926"/>
      <c r="Q3211" s="926"/>
      <c r="R3211" s="926"/>
      <c r="S3211" s="926"/>
      <c r="T3211" s="926"/>
      <c r="U3211" s="926"/>
      <c r="V3211" s="926"/>
      <c r="W3211" s="926"/>
      <c r="X3211" s="926"/>
      <c r="Y3211" s="926"/>
      <c r="Z3211" s="926"/>
      <c r="AA3211" s="926"/>
      <c r="AB3211" s="926"/>
      <c r="AC3211" s="926"/>
      <c r="AD3211" s="926"/>
      <c r="AE3211" s="926"/>
    </row>
    <row r="3212" spans="1:31" ht="15" hidden="1" customHeight="1" x14ac:dyDescent="0.2">
      <c r="A3212" s="943"/>
      <c r="B3212" s="938"/>
      <c r="C3212" s="891"/>
      <c r="D3212" s="891"/>
      <c r="E3212" s="984">
        <f t="shared" si="270"/>
        <v>0</v>
      </c>
      <c r="F3212" s="890">
        <f>IF(A3212=0,0,ROUND(E3212/VLOOKUP(A3212,'Teaching Areas'!$A$18:$B$86,2,FALSE),0))</f>
        <v>0</v>
      </c>
      <c r="G3212" s="891"/>
      <c r="H3212" s="890" t="str">
        <f t="shared" si="271"/>
        <v/>
      </c>
      <c r="I3212" s="983"/>
      <c r="J3212" s="923"/>
      <c r="K3212" s="922"/>
      <c r="L3212" s="922"/>
      <c r="M3212" s="922"/>
      <c r="N3212" s="924"/>
      <c r="O3212" s="1096" t="str">
        <f t="shared" si="272"/>
        <v/>
      </c>
      <c r="P3212" s="926"/>
      <c r="Q3212" s="926"/>
      <c r="R3212" s="926"/>
      <c r="S3212" s="926"/>
      <c r="T3212" s="926"/>
      <c r="U3212" s="926"/>
      <c r="V3212" s="926"/>
      <c r="W3212" s="926"/>
      <c r="X3212" s="926"/>
      <c r="Y3212" s="926"/>
      <c r="Z3212" s="926"/>
      <c r="AA3212" s="926"/>
      <c r="AB3212" s="926"/>
      <c r="AC3212" s="926"/>
      <c r="AD3212" s="926"/>
      <c r="AE3212" s="926"/>
    </row>
    <row r="3213" spans="1:31" ht="15" hidden="1" customHeight="1" x14ac:dyDescent="0.2">
      <c r="A3213" s="943"/>
      <c r="B3213" s="938"/>
      <c r="C3213" s="891"/>
      <c r="D3213" s="891"/>
      <c r="E3213" s="984">
        <f t="shared" si="270"/>
        <v>0</v>
      </c>
      <c r="F3213" s="890">
        <f>IF(A3213=0,0,ROUND(E3213/VLOOKUP(A3213,'Teaching Areas'!$A$18:$B$86,2,FALSE),0))</f>
        <v>0</v>
      </c>
      <c r="G3213" s="891"/>
      <c r="H3213" s="890" t="str">
        <f t="shared" si="271"/>
        <v/>
      </c>
      <c r="I3213" s="983"/>
      <c r="J3213" s="923"/>
      <c r="K3213" s="922"/>
      <c r="L3213" s="922"/>
      <c r="M3213" s="922"/>
      <c r="N3213" s="924"/>
      <c r="O3213" s="1096" t="str">
        <f t="shared" si="272"/>
        <v/>
      </c>
      <c r="P3213" s="926"/>
      <c r="Q3213" s="926"/>
      <c r="R3213" s="926"/>
      <c r="S3213" s="926"/>
      <c r="T3213" s="926"/>
      <c r="U3213" s="926"/>
      <c r="V3213" s="926"/>
      <c r="W3213" s="926"/>
      <c r="X3213" s="926"/>
      <c r="Y3213" s="926"/>
      <c r="Z3213" s="926"/>
      <c r="AA3213" s="926"/>
      <c r="AB3213" s="926"/>
      <c r="AC3213" s="926"/>
      <c r="AD3213" s="926"/>
      <c r="AE3213" s="926"/>
    </row>
    <row r="3214" spans="1:31" ht="15" hidden="1" customHeight="1" x14ac:dyDescent="0.2">
      <c r="A3214" s="943"/>
      <c r="B3214" s="938"/>
      <c r="C3214" s="891"/>
      <c r="D3214" s="891"/>
      <c r="E3214" s="984">
        <f t="shared" si="270"/>
        <v>0</v>
      </c>
      <c r="F3214" s="890">
        <f>IF(A3214=0,0,ROUND(E3214/VLOOKUP(A3214,'Teaching Areas'!$A$18:$B$86,2,FALSE),0))</f>
        <v>0</v>
      </c>
      <c r="G3214" s="891"/>
      <c r="H3214" s="890" t="str">
        <f t="shared" si="271"/>
        <v/>
      </c>
      <c r="I3214" s="983"/>
      <c r="J3214" s="923"/>
      <c r="K3214" s="922"/>
      <c r="L3214" s="922"/>
      <c r="M3214" s="922"/>
      <c r="N3214" s="924"/>
      <c r="O3214" s="1096" t="str">
        <f t="shared" si="272"/>
        <v/>
      </c>
      <c r="P3214" s="926"/>
      <c r="Q3214" s="926"/>
      <c r="R3214" s="926"/>
      <c r="S3214" s="926"/>
      <c r="T3214" s="926"/>
      <c r="U3214" s="926"/>
      <c r="V3214" s="926"/>
      <c r="W3214" s="926"/>
      <c r="X3214" s="926"/>
      <c r="Y3214" s="926"/>
      <c r="Z3214" s="926"/>
      <c r="AA3214" s="926"/>
      <c r="AB3214" s="926"/>
      <c r="AC3214" s="926"/>
      <c r="AD3214" s="926"/>
      <c r="AE3214" s="926"/>
    </row>
    <row r="3215" spans="1:31" ht="15" hidden="1" customHeight="1" x14ac:dyDescent="0.2">
      <c r="A3215" s="943"/>
      <c r="B3215" s="939"/>
      <c r="C3215" s="891"/>
      <c r="D3215" s="891"/>
      <c r="E3215" s="984">
        <f t="shared" si="270"/>
        <v>0</v>
      </c>
      <c r="F3215" s="890">
        <f>IF(A3215=0,0,ROUND(E3215/VLOOKUP(A3215,'Teaching Areas'!$A$18:$B$86,2,FALSE),0))</f>
        <v>0</v>
      </c>
      <c r="G3215" s="892"/>
      <c r="H3215" s="890" t="str">
        <f t="shared" si="271"/>
        <v/>
      </c>
      <c r="I3215" s="985"/>
      <c r="J3215" s="923"/>
      <c r="K3215" s="922"/>
      <c r="L3215" s="922"/>
      <c r="M3215" s="922"/>
      <c r="N3215" s="924"/>
      <c r="O3215" s="1096" t="str">
        <f t="shared" si="272"/>
        <v/>
      </c>
      <c r="P3215" s="926"/>
      <c r="Q3215" s="926"/>
      <c r="R3215" s="926"/>
      <c r="S3215" s="926"/>
      <c r="T3215" s="926"/>
      <c r="U3215" s="926"/>
      <c r="V3215" s="926"/>
      <c r="W3215" s="926"/>
      <c r="X3215" s="926"/>
      <c r="Y3215" s="926"/>
      <c r="Z3215" s="926"/>
      <c r="AA3215" s="926"/>
      <c r="AB3215" s="926"/>
      <c r="AC3215" s="926"/>
      <c r="AD3215" s="926"/>
      <c r="AE3215" s="926"/>
    </row>
    <row r="3216" spans="1:31" ht="15" hidden="1" customHeight="1" x14ac:dyDescent="0.2">
      <c r="A3216" s="943"/>
      <c r="B3216" s="939"/>
      <c r="C3216" s="891"/>
      <c r="D3216" s="891"/>
      <c r="E3216" s="984">
        <f t="shared" si="270"/>
        <v>0</v>
      </c>
      <c r="F3216" s="890">
        <f>IF(A3216=0,0,ROUND(E3216/VLOOKUP(A3216,'Teaching Areas'!$A$18:$B$86,2,FALSE),0))</f>
        <v>0</v>
      </c>
      <c r="G3216" s="892"/>
      <c r="H3216" s="890" t="str">
        <f t="shared" si="271"/>
        <v/>
      </c>
      <c r="I3216" s="985"/>
      <c r="J3216" s="923"/>
      <c r="K3216" s="922"/>
      <c r="L3216" s="922"/>
      <c r="M3216" s="922"/>
      <c r="N3216" s="924"/>
      <c r="O3216" s="1096" t="str">
        <f t="shared" si="272"/>
        <v/>
      </c>
      <c r="P3216" s="926"/>
      <c r="Q3216" s="926"/>
      <c r="R3216" s="926"/>
      <c r="S3216" s="926"/>
      <c r="T3216" s="926"/>
      <c r="U3216" s="926"/>
      <c r="V3216" s="926"/>
      <c r="W3216" s="926"/>
      <c r="X3216" s="926"/>
      <c r="Y3216" s="926"/>
      <c r="Z3216" s="926"/>
      <c r="AA3216" s="926"/>
      <c r="AB3216" s="926"/>
      <c r="AC3216" s="926"/>
      <c r="AD3216" s="926"/>
      <c r="AE3216" s="926"/>
    </row>
    <row r="3217" spans="1:31" ht="15" hidden="1" customHeight="1" x14ac:dyDescent="0.2">
      <c r="A3217" s="943"/>
      <c r="B3217" s="938"/>
      <c r="C3217" s="891"/>
      <c r="D3217" s="891"/>
      <c r="E3217" s="984">
        <f t="shared" si="270"/>
        <v>0</v>
      </c>
      <c r="F3217" s="890">
        <f>IF(A3217=0,0,ROUND(E3217/VLOOKUP(A3217,'Teaching Areas'!$A$18:$B$86,2,FALSE),0))</f>
        <v>0</v>
      </c>
      <c r="G3217" s="891"/>
      <c r="H3217" s="890" t="str">
        <f t="shared" si="271"/>
        <v/>
      </c>
      <c r="I3217" s="983"/>
      <c r="J3217" s="923"/>
      <c r="K3217" s="922"/>
      <c r="L3217" s="922"/>
      <c r="M3217" s="922"/>
      <c r="N3217" s="924"/>
      <c r="O3217" s="1096" t="str">
        <f t="shared" si="272"/>
        <v/>
      </c>
      <c r="P3217" s="926"/>
      <c r="Q3217" s="926"/>
      <c r="R3217" s="926"/>
      <c r="S3217" s="926"/>
      <c r="T3217" s="926"/>
      <c r="U3217" s="926"/>
      <c r="V3217" s="926"/>
      <c r="W3217" s="926"/>
      <c r="X3217" s="926"/>
      <c r="Y3217" s="926"/>
      <c r="Z3217" s="926"/>
      <c r="AA3217" s="926"/>
      <c r="AB3217" s="926"/>
      <c r="AC3217" s="926"/>
      <c r="AD3217" s="926"/>
      <c r="AE3217" s="926"/>
    </row>
    <row r="3218" spans="1:31" ht="15" hidden="1" customHeight="1" x14ac:dyDescent="0.2">
      <c r="A3218" s="943"/>
      <c r="B3218" s="938"/>
      <c r="C3218" s="891"/>
      <c r="D3218" s="891"/>
      <c r="E3218" s="984">
        <f t="shared" si="270"/>
        <v>0</v>
      </c>
      <c r="F3218" s="890">
        <f>IF(A3218=0,0,ROUND(E3218/VLOOKUP(A3218,'Teaching Areas'!$A$18:$B$86,2,FALSE),0))</f>
        <v>0</v>
      </c>
      <c r="G3218" s="891"/>
      <c r="H3218" s="890" t="str">
        <f t="shared" si="271"/>
        <v/>
      </c>
      <c r="I3218" s="983"/>
      <c r="J3218" s="923"/>
      <c r="K3218" s="922"/>
      <c r="L3218" s="922"/>
      <c r="M3218" s="922"/>
      <c r="N3218" s="924"/>
      <c r="O3218" s="1096" t="str">
        <f t="shared" ref="O3218:O3252" si="273">IF(A3218=0,"",LEFT(A3218,FIND(" ",A3218)-1))</f>
        <v/>
      </c>
      <c r="P3218" s="926"/>
      <c r="Q3218" s="926"/>
      <c r="R3218" s="926"/>
      <c r="S3218" s="926"/>
      <c r="T3218" s="926"/>
      <c r="U3218" s="926"/>
      <c r="V3218" s="926"/>
      <c r="W3218" s="926"/>
      <c r="X3218" s="926"/>
      <c r="Y3218" s="926"/>
      <c r="Z3218" s="926"/>
      <c r="AA3218" s="926"/>
      <c r="AB3218" s="926"/>
      <c r="AC3218" s="926"/>
      <c r="AD3218" s="926"/>
      <c r="AE3218" s="926"/>
    </row>
    <row r="3219" spans="1:31" ht="15" hidden="1" customHeight="1" x14ac:dyDescent="0.2">
      <c r="A3219" s="943"/>
      <c r="B3219" s="937"/>
      <c r="C3219" s="893"/>
      <c r="D3219" s="893"/>
      <c r="E3219" s="984">
        <f t="shared" si="270"/>
        <v>0</v>
      </c>
      <c r="F3219" s="890">
        <f>IF(A3219=0,0,ROUND(E3219/VLOOKUP(A3219,'Teaching Areas'!$A$18:$B$86,2,FALSE),0))</f>
        <v>0</v>
      </c>
      <c r="G3219" s="891"/>
      <c r="H3219" s="890" t="str">
        <f t="shared" si="271"/>
        <v/>
      </c>
      <c r="I3219" s="983"/>
      <c r="J3219" s="923"/>
      <c r="K3219" s="922"/>
      <c r="L3219" s="922"/>
      <c r="M3219" s="922"/>
      <c r="N3219" s="924"/>
      <c r="O3219" s="1096" t="str">
        <f t="shared" si="273"/>
        <v/>
      </c>
      <c r="P3219" s="926"/>
      <c r="Q3219" s="926"/>
      <c r="R3219" s="926"/>
      <c r="S3219" s="926"/>
      <c r="T3219" s="926"/>
      <c r="U3219" s="926"/>
      <c r="V3219" s="926"/>
      <c r="W3219" s="926"/>
      <c r="X3219" s="926"/>
      <c r="Y3219" s="926"/>
      <c r="Z3219" s="926"/>
      <c r="AA3219" s="926"/>
      <c r="AB3219" s="926"/>
      <c r="AC3219" s="926"/>
      <c r="AD3219" s="926"/>
      <c r="AE3219" s="926"/>
    </row>
    <row r="3220" spans="1:31" ht="15" hidden="1" customHeight="1" x14ac:dyDescent="0.2">
      <c r="A3220" s="943"/>
      <c r="B3220" s="938"/>
      <c r="C3220" s="891"/>
      <c r="D3220" s="891"/>
      <c r="E3220" s="984">
        <f t="shared" si="270"/>
        <v>0</v>
      </c>
      <c r="F3220" s="890">
        <f>IF(A3220=0,0,ROUND(E3220/VLOOKUP(A3220,'Teaching Areas'!$A$18:$B$86,2,FALSE),0))</f>
        <v>0</v>
      </c>
      <c r="G3220" s="891"/>
      <c r="H3220" s="890" t="str">
        <f t="shared" si="271"/>
        <v/>
      </c>
      <c r="I3220" s="983"/>
      <c r="J3220" s="923"/>
      <c r="K3220" s="922"/>
      <c r="L3220" s="922"/>
      <c r="M3220" s="922"/>
      <c r="N3220" s="924"/>
      <c r="O3220" s="1096" t="str">
        <f t="shared" si="273"/>
        <v/>
      </c>
      <c r="P3220" s="926"/>
      <c r="Q3220" s="926"/>
      <c r="R3220" s="926"/>
      <c r="S3220" s="926"/>
      <c r="T3220" s="926"/>
      <c r="U3220" s="926"/>
      <c r="V3220" s="926"/>
      <c r="W3220" s="926"/>
      <c r="X3220" s="926"/>
      <c r="Y3220" s="926"/>
      <c r="Z3220" s="926"/>
      <c r="AA3220" s="926"/>
      <c r="AB3220" s="926"/>
      <c r="AC3220" s="926"/>
      <c r="AD3220" s="926"/>
      <c r="AE3220" s="926"/>
    </row>
    <row r="3221" spans="1:31" ht="15" hidden="1" customHeight="1" x14ac:dyDescent="0.2">
      <c r="A3221" s="943"/>
      <c r="B3221" s="938"/>
      <c r="C3221" s="891"/>
      <c r="D3221" s="891"/>
      <c r="E3221" s="984">
        <f t="shared" si="270"/>
        <v>0</v>
      </c>
      <c r="F3221" s="890">
        <f>IF(A3221=0,0,ROUND(E3221/VLOOKUP(A3221,'Teaching Areas'!$A$18:$B$86,2,FALSE),0))</f>
        <v>0</v>
      </c>
      <c r="G3221" s="891"/>
      <c r="H3221" s="890" t="str">
        <f t="shared" si="271"/>
        <v/>
      </c>
      <c r="I3221" s="983"/>
      <c r="J3221" s="923"/>
      <c r="K3221" s="922"/>
      <c r="L3221" s="922"/>
      <c r="M3221" s="922"/>
      <c r="N3221" s="924"/>
      <c r="O3221" s="1096" t="str">
        <f t="shared" si="273"/>
        <v/>
      </c>
      <c r="P3221" s="926"/>
      <c r="Q3221" s="926"/>
      <c r="R3221" s="926"/>
      <c r="S3221" s="926"/>
      <c r="T3221" s="926"/>
      <c r="U3221" s="926"/>
      <c r="V3221" s="926"/>
      <c r="W3221" s="926"/>
      <c r="X3221" s="926"/>
      <c r="Y3221" s="926"/>
      <c r="Z3221" s="926"/>
      <c r="AA3221" s="926"/>
      <c r="AB3221" s="926"/>
      <c r="AC3221" s="926"/>
      <c r="AD3221" s="926"/>
      <c r="AE3221" s="926"/>
    </row>
    <row r="3222" spans="1:31" ht="15" hidden="1" customHeight="1" x14ac:dyDescent="0.2">
      <c r="A3222" s="943"/>
      <c r="B3222" s="938"/>
      <c r="C3222" s="891"/>
      <c r="D3222" s="891"/>
      <c r="E3222" s="984">
        <f t="shared" si="270"/>
        <v>0</v>
      </c>
      <c r="F3222" s="890">
        <f>IF(A3222=0,0,ROUND(E3222/VLOOKUP(A3222,'Teaching Areas'!$A$18:$B$86,2,FALSE),0))</f>
        <v>0</v>
      </c>
      <c r="G3222" s="891"/>
      <c r="H3222" s="890" t="str">
        <f t="shared" si="271"/>
        <v/>
      </c>
      <c r="I3222" s="983"/>
      <c r="J3222" s="923"/>
      <c r="K3222" s="922"/>
      <c r="L3222" s="922"/>
      <c r="M3222" s="922"/>
      <c r="N3222" s="924"/>
      <c r="O3222" s="1096" t="str">
        <f t="shared" si="273"/>
        <v/>
      </c>
      <c r="P3222" s="926"/>
      <c r="Q3222" s="926"/>
      <c r="R3222" s="926"/>
      <c r="S3222" s="926"/>
      <c r="T3222" s="926"/>
      <c r="U3222" s="926"/>
      <c r="V3222" s="926"/>
      <c r="W3222" s="926"/>
      <c r="X3222" s="926"/>
      <c r="Y3222" s="926"/>
      <c r="Z3222" s="926"/>
      <c r="AA3222" s="926"/>
      <c r="AB3222" s="926"/>
      <c r="AC3222" s="926"/>
      <c r="AD3222" s="926"/>
      <c r="AE3222" s="926"/>
    </row>
    <row r="3223" spans="1:31" ht="15" hidden="1" customHeight="1" x14ac:dyDescent="0.2">
      <c r="A3223" s="943"/>
      <c r="B3223" s="938"/>
      <c r="C3223" s="891"/>
      <c r="D3223" s="891"/>
      <c r="E3223" s="984">
        <f t="shared" si="270"/>
        <v>0</v>
      </c>
      <c r="F3223" s="890">
        <f>IF(A3223=0,0,ROUND(E3223/VLOOKUP(A3223,'Teaching Areas'!$A$18:$B$86,2,FALSE),0))</f>
        <v>0</v>
      </c>
      <c r="G3223" s="891"/>
      <c r="H3223" s="890" t="str">
        <f t="shared" si="271"/>
        <v/>
      </c>
      <c r="I3223" s="983"/>
      <c r="J3223" s="923"/>
      <c r="K3223" s="922"/>
      <c r="L3223" s="922"/>
      <c r="M3223" s="922"/>
      <c r="N3223" s="924"/>
      <c r="O3223" s="1096" t="str">
        <f t="shared" si="273"/>
        <v/>
      </c>
      <c r="P3223" s="926"/>
      <c r="Q3223" s="926"/>
      <c r="R3223" s="926"/>
      <c r="S3223" s="926"/>
      <c r="T3223" s="926"/>
      <c r="U3223" s="926"/>
      <c r="V3223" s="926"/>
      <c r="W3223" s="926"/>
      <c r="X3223" s="926"/>
      <c r="Y3223" s="926"/>
      <c r="Z3223" s="926"/>
      <c r="AA3223" s="926"/>
      <c r="AB3223" s="926"/>
      <c r="AC3223" s="926"/>
      <c r="AD3223" s="926"/>
      <c r="AE3223" s="926"/>
    </row>
    <row r="3224" spans="1:31" ht="15" hidden="1" customHeight="1" x14ac:dyDescent="0.2">
      <c r="A3224" s="943"/>
      <c r="B3224" s="938"/>
      <c r="C3224" s="891"/>
      <c r="D3224" s="891"/>
      <c r="E3224" s="984">
        <f t="shared" si="270"/>
        <v>0</v>
      </c>
      <c r="F3224" s="890">
        <f>IF(A3224=0,0,ROUND(E3224/VLOOKUP(A3224,'Teaching Areas'!$A$18:$B$86,2,FALSE),0))</f>
        <v>0</v>
      </c>
      <c r="G3224" s="891"/>
      <c r="H3224" s="890" t="str">
        <f t="shared" si="271"/>
        <v/>
      </c>
      <c r="I3224" s="983"/>
      <c r="J3224" s="923"/>
      <c r="K3224" s="922"/>
      <c r="L3224" s="922"/>
      <c r="M3224" s="922"/>
      <c r="N3224" s="924"/>
      <c r="O3224" s="1096" t="str">
        <f t="shared" si="273"/>
        <v/>
      </c>
      <c r="P3224" s="926"/>
      <c r="Q3224" s="926"/>
      <c r="R3224" s="926"/>
      <c r="S3224" s="926"/>
      <c r="T3224" s="926"/>
      <c r="U3224" s="926"/>
      <c r="V3224" s="926"/>
      <c r="W3224" s="926"/>
      <c r="X3224" s="926"/>
      <c r="Y3224" s="926"/>
      <c r="Z3224" s="926"/>
      <c r="AA3224" s="926"/>
      <c r="AB3224" s="926"/>
      <c r="AC3224" s="926"/>
      <c r="AD3224" s="926"/>
      <c r="AE3224" s="926"/>
    </row>
    <row r="3225" spans="1:31" ht="15" hidden="1" customHeight="1" x14ac:dyDescent="0.2">
      <c r="A3225" s="943"/>
      <c r="B3225" s="938"/>
      <c r="C3225" s="891"/>
      <c r="D3225" s="891"/>
      <c r="E3225" s="984">
        <f t="shared" si="270"/>
        <v>0</v>
      </c>
      <c r="F3225" s="890">
        <f>IF(A3225=0,0,ROUND(E3225/VLOOKUP(A3225,'Teaching Areas'!$A$18:$B$86,2,FALSE),0))</f>
        <v>0</v>
      </c>
      <c r="G3225" s="891"/>
      <c r="H3225" s="890" t="str">
        <f t="shared" si="271"/>
        <v/>
      </c>
      <c r="I3225" s="983"/>
      <c r="J3225" s="923"/>
      <c r="K3225" s="922"/>
      <c r="L3225" s="922"/>
      <c r="M3225" s="922"/>
      <c r="N3225" s="924"/>
      <c r="O3225" s="1096" t="str">
        <f t="shared" si="273"/>
        <v/>
      </c>
      <c r="P3225" s="926"/>
      <c r="Q3225" s="926"/>
      <c r="R3225" s="926"/>
      <c r="S3225" s="926"/>
      <c r="T3225" s="926"/>
      <c r="U3225" s="926"/>
      <c r="V3225" s="926"/>
      <c r="W3225" s="926"/>
      <c r="X3225" s="926"/>
      <c r="Y3225" s="926"/>
      <c r="Z3225" s="926"/>
      <c r="AA3225" s="926"/>
      <c r="AB3225" s="926"/>
      <c r="AC3225" s="926"/>
      <c r="AD3225" s="926"/>
      <c r="AE3225" s="926"/>
    </row>
    <row r="3226" spans="1:31" ht="15" hidden="1" customHeight="1" x14ac:dyDescent="0.2">
      <c r="A3226" s="943"/>
      <c r="B3226" s="938"/>
      <c r="C3226" s="891"/>
      <c r="D3226" s="891"/>
      <c r="E3226" s="984">
        <f t="shared" si="270"/>
        <v>0</v>
      </c>
      <c r="F3226" s="890">
        <f>IF(A3226=0,0,ROUND(E3226/VLOOKUP(A3226,'Teaching Areas'!$A$18:$B$86,2,FALSE),0))</f>
        <v>0</v>
      </c>
      <c r="G3226" s="891"/>
      <c r="H3226" s="890" t="str">
        <f t="shared" si="271"/>
        <v/>
      </c>
      <c r="I3226" s="983"/>
      <c r="J3226" s="923"/>
      <c r="K3226" s="922"/>
      <c r="L3226" s="922"/>
      <c r="M3226" s="922"/>
      <c r="N3226" s="924"/>
      <c r="O3226" s="1096" t="str">
        <f t="shared" si="273"/>
        <v/>
      </c>
      <c r="P3226" s="926"/>
      <c r="Q3226" s="926"/>
      <c r="R3226" s="926"/>
      <c r="S3226" s="926"/>
      <c r="T3226" s="926"/>
      <c r="U3226" s="926"/>
      <c r="V3226" s="926"/>
      <c r="W3226" s="926"/>
      <c r="X3226" s="926"/>
      <c r="Y3226" s="926"/>
      <c r="Z3226" s="926"/>
      <c r="AA3226" s="926"/>
      <c r="AB3226" s="926"/>
      <c r="AC3226" s="926"/>
      <c r="AD3226" s="926"/>
      <c r="AE3226" s="926"/>
    </row>
    <row r="3227" spans="1:31" ht="15" hidden="1" customHeight="1" x14ac:dyDescent="0.2">
      <c r="A3227" s="943"/>
      <c r="B3227" s="938"/>
      <c r="C3227" s="891"/>
      <c r="D3227" s="891"/>
      <c r="E3227" s="984">
        <f t="shared" si="270"/>
        <v>0</v>
      </c>
      <c r="F3227" s="890">
        <f>IF(A3227=0,0,ROUND(E3227/VLOOKUP(A3227,'Teaching Areas'!$A$18:$B$86,2,FALSE),0))</f>
        <v>0</v>
      </c>
      <c r="G3227" s="891"/>
      <c r="H3227" s="890" t="str">
        <f t="shared" si="271"/>
        <v/>
      </c>
      <c r="I3227" s="983"/>
      <c r="J3227" s="923"/>
      <c r="K3227" s="922"/>
      <c r="L3227" s="922"/>
      <c r="M3227" s="922"/>
      <c r="N3227" s="924"/>
      <c r="O3227" s="1096" t="str">
        <f t="shared" si="273"/>
        <v/>
      </c>
      <c r="P3227" s="926"/>
      <c r="Q3227" s="926"/>
      <c r="R3227" s="926"/>
      <c r="S3227" s="926"/>
      <c r="T3227" s="926"/>
      <c r="U3227" s="926"/>
      <c r="V3227" s="926"/>
      <c r="W3227" s="926"/>
      <c r="X3227" s="926"/>
      <c r="Y3227" s="926"/>
      <c r="Z3227" s="926"/>
      <c r="AA3227" s="926"/>
      <c r="AB3227" s="926"/>
      <c r="AC3227" s="926"/>
      <c r="AD3227" s="926"/>
      <c r="AE3227" s="926"/>
    </row>
    <row r="3228" spans="1:31" ht="15" hidden="1" customHeight="1" x14ac:dyDescent="0.2">
      <c r="A3228" s="943"/>
      <c r="B3228" s="938"/>
      <c r="C3228" s="891"/>
      <c r="D3228" s="891"/>
      <c r="E3228" s="984">
        <f t="shared" si="270"/>
        <v>0</v>
      </c>
      <c r="F3228" s="890">
        <f>IF(A3228=0,0,ROUND(E3228/VLOOKUP(A3228,'Teaching Areas'!$A$18:$B$86,2,FALSE),0))</f>
        <v>0</v>
      </c>
      <c r="G3228" s="891"/>
      <c r="H3228" s="890" t="str">
        <f t="shared" si="271"/>
        <v/>
      </c>
      <c r="I3228" s="983"/>
      <c r="J3228" s="923"/>
      <c r="K3228" s="922"/>
      <c r="L3228" s="922"/>
      <c r="M3228" s="922"/>
      <c r="N3228" s="924"/>
      <c r="O3228" s="1096" t="str">
        <f t="shared" si="273"/>
        <v/>
      </c>
      <c r="P3228" s="926"/>
      <c r="Q3228" s="926"/>
      <c r="R3228" s="926"/>
      <c r="S3228" s="926"/>
      <c r="T3228" s="926"/>
      <c r="U3228" s="926"/>
      <c r="V3228" s="926"/>
      <c r="W3228" s="926"/>
      <c r="X3228" s="926"/>
      <c r="Y3228" s="926"/>
      <c r="Z3228" s="926"/>
      <c r="AA3228" s="926"/>
      <c r="AB3228" s="926"/>
      <c r="AC3228" s="926"/>
      <c r="AD3228" s="926"/>
      <c r="AE3228" s="926"/>
    </row>
    <row r="3229" spans="1:31" ht="15" hidden="1" customHeight="1" x14ac:dyDescent="0.2">
      <c r="A3229" s="943"/>
      <c r="B3229" s="938"/>
      <c r="C3229" s="891"/>
      <c r="D3229" s="891"/>
      <c r="E3229" s="984">
        <f t="shared" si="270"/>
        <v>0</v>
      </c>
      <c r="F3229" s="890">
        <f>IF(A3229=0,0,ROUND(E3229/VLOOKUP(A3229,'Teaching Areas'!$A$18:$B$86,2,FALSE),0))</f>
        <v>0</v>
      </c>
      <c r="G3229" s="891"/>
      <c r="H3229" s="890" t="str">
        <f t="shared" si="271"/>
        <v/>
      </c>
      <c r="I3229" s="983"/>
      <c r="J3229" s="923"/>
      <c r="K3229" s="922"/>
      <c r="L3229" s="922"/>
      <c r="M3229" s="922"/>
      <c r="N3229" s="924"/>
      <c r="O3229" s="1096" t="str">
        <f t="shared" si="273"/>
        <v/>
      </c>
      <c r="P3229" s="926"/>
      <c r="Q3229" s="926"/>
      <c r="R3229" s="926"/>
      <c r="S3229" s="926"/>
      <c r="T3229" s="926"/>
      <c r="U3229" s="926"/>
      <c r="V3229" s="926"/>
      <c r="W3229" s="926"/>
      <c r="X3229" s="926"/>
      <c r="Y3229" s="926"/>
      <c r="Z3229" s="926"/>
      <c r="AA3229" s="926"/>
      <c r="AB3229" s="926"/>
      <c r="AC3229" s="926"/>
      <c r="AD3229" s="926"/>
      <c r="AE3229" s="926"/>
    </row>
    <row r="3230" spans="1:31" ht="15" hidden="1" customHeight="1" x14ac:dyDescent="0.2">
      <c r="A3230" s="943"/>
      <c r="B3230" s="938"/>
      <c r="C3230" s="891"/>
      <c r="D3230" s="891"/>
      <c r="E3230" s="984">
        <f t="shared" si="270"/>
        <v>0</v>
      </c>
      <c r="F3230" s="890">
        <f>IF(A3230=0,0,ROUND(E3230/VLOOKUP(A3230,'Teaching Areas'!$A$18:$B$86,2,FALSE),0))</f>
        <v>0</v>
      </c>
      <c r="G3230" s="891"/>
      <c r="H3230" s="890" t="str">
        <f t="shared" si="271"/>
        <v/>
      </c>
      <c r="I3230" s="983"/>
      <c r="J3230" s="923"/>
      <c r="K3230" s="922"/>
      <c r="L3230" s="922"/>
      <c r="M3230" s="922"/>
      <c r="N3230" s="924"/>
      <c r="O3230" s="1096" t="str">
        <f t="shared" si="273"/>
        <v/>
      </c>
      <c r="P3230" s="926"/>
      <c r="Q3230" s="926"/>
      <c r="R3230" s="926"/>
      <c r="S3230" s="926"/>
      <c r="T3230" s="926"/>
      <c r="U3230" s="926"/>
      <c r="V3230" s="926"/>
      <c r="W3230" s="926"/>
      <c r="X3230" s="926"/>
      <c r="Y3230" s="926"/>
      <c r="Z3230" s="926"/>
      <c r="AA3230" s="926"/>
      <c r="AB3230" s="926"/>
      <c r="AC3230" s="926"/>
      <c r="AD3230" s="926"/>
      <c r="AE3230" s="926"/>
    </row>
    <row r="3231" spans="1:31" ht="15" hidden="1" customHeight="1" x14ac:dyDescent="0.2">
      <c r="A3231" s="943"/>
      <c r="B3231" s="938"/>
      <c r="C3231" s="891"/>
      <c r="D3231" s="891"/>
      <c r="E3231" s="984">
        <f t="shared" si="270"/>
        <v>0</v>
      </c>
      <c r="F3231" s="890">
        <f>IF(A3231=0,0,ROUND(E3231/VLOOKUP(A3231,'Teaching Areas'!$A$18:$B$86,2,FALSE),0))</f>
        <v>0</v>
      </c>
      <c r="G3231" s="891"/>
      <c r="H3231" s="890" t="str">
        <f t="shared" si="271"/>
        <v/>
      </c>
      <c r="I3231" s="983"/>
      <c r="J3231" s="923"/>
      <c r="K3231" s="922"/>
      <c r="L3231" s="922"/>
      <c r="M3231" s="922"/>
      <c r="N3231" s="924"/>
      <c r="O3231" s="1096" t="str">
        <f t="shared" si="273"/>
        <v/>
      </c>
      <c r="P3231" s="926"/>
      <c r="Q3231" s="926"/>
      <c r="R3231" s="926"/>
      <c r="S3231" s="926"/>
      <c r="T3231" s="926"/>
      <c r="U3231" s="926"/>
      <c r="V3231" s="926"/>
      <c r="W3231" s="926"/>
      <c r="X3231" s="926"/>
      <c r="Y3231" s="926"/>
      <c r="Z3231" s="926"/>
      <c r="AA3231" s="926"/>
      <c r="AB3231" s="926"/>
      <c r="AC3231" s="926"/>
      <c r="AD3231" s="926"/>
      <c r="AE3231" s="926"/>
    </row>
    <row r="3232" spans="1:31" ht="15" hidden="1" customHeight="1" x14ac:dyDescent="0.2">
      <c r="A3232" s="943"/>
      <c r="B3232" s="938"/>
      <c r="C3232" s="891"/>
      <c r="D3232" s="891"/>
      <c r="E3232" s="984">
        <f t="shared" si="270"/>
        <v>0</v>
      </c>
      <c r="F3232" s="890">
        <f>IF(A3232=0,0,ROUND(E3232/VLOOKUP(A3232,'Teaching Areas'!$A$18:$B$86,2,FALSE),0))</f>
        <v>0</v>
      </c>
      <c r="G3232" s="891"/>
      <c r="H3232" s="890" t="str">
        <f t="shared" si="271"/>
        <v/>
      </c>
      <c r="I3232" s="983"/>
      <c r="J3232" s="923"/>
      <c r="K3232" s="922"/>
      <c r="L3232" s="922"/>
      <c r="M3232" s="922"/>
      <c r="N3232" s="924"/>
      <c r="O3232" s="1096" t="str">
        <f t="shared" si="273"/>
        <v/>
      </c>
      <c r="P3232" s="926"/>
      <c r="Q3232" s="926"/>
      <c r="R3232" s="926"/>
      <c r="S3232" s="926"/>
      <c r="T3232" s="926"/>
      <c r="U3232" s="926"/>
      <c r="V3232" s="926"/>
      <c r="W3232" s="926"/>
      <c r="X3232" s="926"/>
      <c r="Y3232" s="926"/>
      <c r="Z3232" s="926"/>
      <c r="AA3232" s="926"/>
      <c r="AB3232" s="926"/>
      <c r="AC3232" s="926"/>
      <c r="AD3232" s="926"/>
      <c r="AE3232" s="926"/>
    </row>
    <row r="3233" spans="1:31" ht="15" hidden="1" customHeight="1" x14ac:dyDescent="0.2">
      <c r="A3233" s="943"/>
      <c r="B3233" s="938"/>
      <c r="C3233" s="891"/>
      <c r="D3233" s="891"/>
      <c r="E3233" s="984">
        <f t="shared" si="270"/>
        <v>0</v>
      </c>
      <c r="F3233" s="890">
        <f>IF(A3233=0,0,ROUND(E3233/VLOOKUP(A3233,'Teaching Areas'!$A$18:$B$86,2,FALSE),0))</f>
        <v>0</v>
      </c>
      <c r="G3233" s="891"/>
      <c r="H3233" s="890" t="str">
        <f t="shared" si="271"/>
        <v/>
      </c>
      <c r="I3233" s="983"/>
      <c r="J3233" s="923"/>
      <c r="K3233" s="922"/>
      <c r="L3233" s="922"/>
      <c r="M3233" s="922"/>
      <c r="N3233" s="924"/>
      <c r="O3233" s="1096" t="str">
        <f t="shared" si="273"/>
        <v/>
      </c>
      <c r="P3233" s="926"/>
      <c r="Q3233" s="926"/>
      <c r="R3233" s="926"/>
      <c r="S3233" s="926"/>
      <c r="T3233" s="926"/>
      <c r="U3233" s="926"/>
      <c r="V3233" s="926"/>
      <c r="W3233" s="926"/>
      <c r="X3233" s="926"/>
      <c r="Y3233" s="926"/>
      <c r="Z3233" s="926"/>
      <c r="AA3233" s="926"/>
      <c r="AB3233" s="926"/>
      <c r="AC3233" s="926"/>
      <c r="AD3233" s="926"/>
      <c r="AE3233" s="926"/>
    </row>
    <row r="3234" spans="1:31" ht="15" hidden="1" customHeight="1" x14ac:dyDescent="0.2">
      <c r="A3234" s="943"/>
      <c r="B3234" s="939"/>
      <c r="C3234" s="891"/>
      <c r="D3234" s="891"/>
      <c r="E3234" s="984">
        <f t="shared" si="270"/>
        <v>0</v>
      </c>
      <c r="F3234" s="890">
        <f>IF(A3234=0,0,ROUND(E3234/VLOOKUP(A3234,'Teaching Areas'!$A$18:$B$86,2,FALSE),0))</f>
        <v>0</v>
      </c>
      <c r="G3234" s="892"/>
      <c r="H3234" s="890" t="str">
        <f t="shared" si="271"/>
        <v/>
      </c>
      <c r="I3234" s="985"/>
      <c r="J3234" s="923"/>
      <c r="K3234" s="922"/>
      <c r="L3234" s="922"/>
      <c r="M3234" s="922"/>
      <c r="N3234" s="924"/>
      <c r="O3234" s="1096" t="str">
        <f t="shared" si="273"/>
        <v/>
      </c>
      <c r="P3234" s="926"/>
      <c r="Q3234" s="926"/>
      <c r="R3234" s="926"/>
      <c r="S3234" s="926"/>
      <c r="T3234" s="926"/>
      <c r="U3234" s="926"/>
      <c r="V3234" s="926"/>
      <c r="W3234" s="926"/>
      <c r="X3234" s="926"/>
      <c r="Y3234" s="926"/>
      <c r="Z3234" s="926"/>
      <c r="AA3234" s="926"/>
      <c r="AB3234" s="926"/>
      <c r="AC3234" s="926"/>
      <c r="AD3234" s="926"/>
      <c r="AE3234" s="926"/>
    </row>
    <row r="3235" spans="1:31" ht="15" hidden="1" customHeight="1" x14ac:dyDescent="0.2">
      <c r="A3235" s="943"/>
      <c r="B3235" s="939"/>
      <c r="C3235" s="891"/>
      <c r="D3235" s="891"/>
      <c r="E3235" s="984">
        <f t="shared" si="270"/>
        <v>0</v>
      </c>
      <c r="F3235" s="890">
        <f>IF(A3235=0,0,ROUND(E3235/VLOOKUP(A3235,'Teaching Areas'!$A$18:$B$86,2,FALSE),0))</f>
        <v>0</v>
      </c>
      <c r="G3235" s="892"/>
      <c r="H3235" s="890" t="str">
        <f t="shared" si="271"/>
        <v/>
      </c>
      <c r="I3235" s="985"/>
      <c r="J3235" s="923"/>
      <c r="K3235" s="922"/>
      <c r="L3235" s="922"/>
      <c r="M3235" s="922"/>
      <c r="N3235" s="924"/>
      <c r="O3235" s="1096" t="str">
        <f t="shared" si="273"/>
        <v/>
      </c>
      <c r="P3235" s="926"/>
      <c r="Q3235" s="926"/>
      <c r="R3235" s="926"/>
      <c r="S3235" s="926"/>
      <c r="T3235" s="926"/>
      <c r="U3235" s="926"/>
      <c r="V3235" s="926"/>
      <c r="W3235" s="926"/>
      <c r="X3235" s="926"/>
      <c r="Y3235" s="926"/>
      <c r="Z3235" s="926"/>
      <c r="AA3235" s="926"/>
      <c r="AB3235" s="926"/>
      <c r="AC3235" s="926"/>
      <c r="AD3235" s="926"/>
      <c r="AE3235" s="926"/>
    </row>
    <row r="3236" spans="1:31" ht="15" hidden="1" customHeight="1" x14ac:dyDescent="0.2">
      <c r="A3236" s="943"/>
      <c r="B3236" s="938"/>
      <c r="C3236" s="891"/>
      <c r="D3236" s="891"/>
      <c r="E3236" s="984">
        <f t="shared" si="270"/>
        <v>0</v>
      </c>
      <c r="F3236" s="890">
        <f>IF(A3236=0,0,ROUND(E3236/VLOOKUP(A3236,'Teaching Areas'!$A$18:$B$86,2,FALSE),0))</f>
        <v>0</v>
      </c>
      <c r="G3236" s="891"/>
      <c r="H3236" s="890" t="str">
        <f t="shared" si="271"/>
        <v/>
      </c>
      <c r="I3236" s="983"/>
      <c r="J3236" s="923"/>
      <c r="K3236" s="922"/>
      <c r="L3236" s="922"/>
      <c r="M3236" s="922"/>
      <c r="N3236" s="924"/>
      <c r="O3236" s="1096" t="str">
        <f t="shared" si="273"/>
        <v/>
      </c>
      <c r="P3236" s="926"/>
      <c r="Q3236" s="926"/>
      <c r="R3236" s="926"/>
      <c r="S3236" s="926"/>
      <c r="T3236" s="926"/>
      <c r="U3236" s="926"/>
      <c r="V3236" s="926"/>
      <c r="W3236" s="926"/>
      <c r="X3236" s="926"/>
      <c r="Y3236" s="926"/>
      <c r="Z3236" s="926"/>
      <c r="AA3236" s="926"/>
      <c r="AB3236" s="926"/>
      <c r="AC3236" s="926"/>
      <c r="AD3236" s="926"/>
      <c r="AE3236" s="926"/>
    </row>
    <row r="3237" spans="1:31" ht="15" hidden="1" customHeight="1" x14ac:dyDescent="0.2">
      <c r="A3237" s="943"/>
      <c r="B3237" s="938"/>
      <c r="C3237" s="891"/>
      <c r="D3237" s="891"/>
      <c r="E3237" s="984">
        <f t="shared" si="270"/>
        <v>0</v>
      </c>
      <c r="F3237" s="890">
        <f>IF(A3237=0,0,ROUND(E3237/VLOOKUP(A3237,'Teaching Areas'!$A$18:$B$86,2,FALSE),0))</f>
        <v>0</v>
      </c>
      <c r="G3237" s="891"/>
      <c r="H3237" s="890" t="str">
        <f t="shared" si="271"/>
        <v/>
      </c>
      <c r="I3237" s="983"/>
      <c r="J3237" s="923"/>
      <c r="K3237" s="922"/>
      <c r="L3237" s="922"/>
      <c r="M3237" s="922"/>
      <c r="N3237" s="924"/>
      <c r="O3237" s="1096" t="str">
        <f t="shared" si="273"/>
        <v/>
      </c>
      <c r="P3237" s="926"/>
      <c r="Q3237" s="926"/>
      <c r="R3237" s="926"/>
      <c r="S3237" s="926"/>
      <c r="T3237" s="926"/>
      <c r="U3237" s="926"/>
      <c r="V3237" s="926"/>
      <c r="W3237" s="926"/>
      <c r="X3237" s="926"/>
      <c r="Y3237" s="926"/>
      <c r="Z3237" s="926"/>
      <c r="AA3237" s="926"/>
      <c r="AB3237" s="926"/>
      <c r="AC3237" s="926"/>
      <c r="AD3237" s="926"/>
      <c r="AE3237" s="926"/>
    </row>
    <row r="3238" spans="1:31" ht="15" hidden="1" customHeight="1" x14ac:dyDescent="0.2">
      <c r="A3238" s="943"/>
      <c r="B3238" s="938"/>
      <c r="C3238" s="891"/>
      <c r="D3238" s="891"/>
      <c r="E3238" s="984">
        <f t="shared" si="270"/>
        <v>0</v>
      </c>
      <c r="F3238" s="890">
        <f>IF(A3238=0,0,ROUND(E3238/VLOOKUP(A3238,'Teaching Areas'!$A$18:$B$86,2,FALSE),0))</f>
        <v>0</v>
      </c>
      <c r="G3238" s="891"/>
      <c r="H3238" s="890" t="str">
        <f t="shared" si="271"/>
        <v/>
      </c>
      <c r="I3238" s="983"/>
      <c r="J3238" s="923"/>
      <c r="K3238" s="922"/>
      <c r="L3238" s="922"/>
      <c r="M3238" s="922"/>
      <c r="N3238" s="924"/>
      <c r="O3238" s="1096" t="str">
        <f t="shared" si="273"/>
        <v/>
      </c>
      <c r="P3238" s="926"/>
      <c r="Q3238" s="926"/>
      <c r="R3238" s="926"/>
      <c r="S3238" s="926"/>
      <c r="T3238" s="926"/>
      <c r="U3238" s="926"/>
      <c r="V3238" s="926"/>
      <c r="W3238" s="926"/>
      <c r="X3238" s="926"/>
      <c r="Y3238" s="926"/>
      <c r="Z3238" s="926"/>
      <c r="AA3238" s="926"/>
      <c r="AB3238" s="926"/>
      <c r="AC3238" s="926"/>
      <c r="AD3238" s="926"/>
      <c r="AE3238" s="926"/>
    </row>
    <row r="3239" spans="1:31" ht="15" hidden="1" customHeight="1" x14ac:dyDescent="0.2">
      <c r="A3239" s="943"/>
      <c r="B3239" s="938"/>
      <c r="C3239" s="891"/>
      <c r="D3239" s="891"/>
      <c r="E3239" s="984">
        <f t="shared" si="270"/>
        <v>0</v>
      </c>
      <c r="F3239" s="890">
        <f>IF(A3239=0,0,ROUND(E3239/VLOOKUP(A3239,'Teaching Areas'!$A$18:$B$86,2,FALSE),0))</f>
        <v>0</v>
      </c>
      <c r="G3239" s="891"/>
      <c r="H3239" s="890" t="str">
        <f t="shared" si="271"/>
        <v/>
      </c>
      <c r="I3239" s="983"/>
      <c r="J3239" s="923"/>
      <c r="K3239" s="922"/>
      <c r="L3239" s="922"/>
      <c r="M3239" s="922"/>
      <c r="N3239" s="924"/>
      <c r="O3239" s="1096" t="str">
        <f t="shared" si="273"/>
        <v/>
      </c>
      <c r="P3239" s="926"/>
      <c r="Q3239" s="926"/>
      <c r="R3239" s="926"/>
      <c r="S3239" s="926"/>
      <c r="T3239" s="926"/>
      <c r="U3239" s="926"/>
      <c r="V3239" s="926"/>
      <c r="W3239" s="926"/>
      <c r="X3239" s="926"/>
      <c r="Y3239" s="926"/>
      <c r="Z3239" s="926"/>
      <c r="AA3239" s="926"/>
      <c r="AB3239" s="926"/>
      <c r="AC3239" s="926"/>
      <c r="AD3239" s="926"/>
      <c r="AE3239" s="926"/>
    </row>
    <row r="3240" spans="1:31" ht="15" hidden="1" customHeight="1" x14ac:dyDescent="0.2">
      <c r="A3240" s="943"/>
      <c r="B3240" s="938"/>
      <c r="C3240" s="891"/>
      <c r="D3240" s="891"/>
      <c r="E3240" s="984">
        <f t="shared" si="270"/>
        <v>0</v>
      </c>
      <c r="F3240" s="890">
        <f>IF(A3240=0,0,ROUND(E3240/VLOOKUP(A3240,'Teaching Areas'!$A$18:$B$86,2,FALSE),0))</f>
        <v>0</v>
      </c>
      <c r="G3240" s="891"/>
      <c r="H3240" s="890" t="str">
        <f t="shared" si="271"/>
        <v/>
      </c>
      <c r="I3240" s="983"/>
      <c r="J3240" s="923"/>
      <c r="K3240" s="922"/>
      <c r="L3240" s="922"/>
      <c r="M3240" s="922"/>
      <c r="N3240" s="924"/>
      <c r="O3240" s="1096" t="str">
        <f t="shared" si="273"/>
        <v/>
      </c>
      <c r="P3240" s="926"/>
      <c r="Q3240" s="926"/>
      <c r="R3240" s="926"/>
      <c r="S3240" s="926"/>
      <c r="T3240" s="926"/>
      <c r="U3240" s="926"/>
      <c r="V3240" s="926"/>
      <c r="W3240" s="926"/>
      <c r="X3240" s="926"/>
      <c r="Y3240" s="926"/>
      <c r="Z3240" s="926"/>
      <c r="AA3240" s="926"/>
      <c r="AB3240" s="926"/>
      <c r="AC3240" s="926"/>
      <c r="AD3240" s="926"/>
      <c r="AE3240" s="926"/>
    </row>
    <row r="3241" spans="1:31" ht="15" hidden="1" customHeight="1" x14ac:dyDescent="0.2">
      <c r="A3241" s="943"/>
      <c r="B3241" s="938"/>
      <c r="C3241" s="891"/>
      <c r="D3241" s="891"/>
      <c r="E3241" s="984">
        <f t="shared" si="270"/>
        <v>0</v>
      </c>
      <c r="F3241" s="890">
        <f>IF(A3241=0,0,ROUND(E3241/VLOOKUP(A3241,'Teaching Areas'!$A$18:$B$86,2,FALSE),0))</f>
        <v>0</v>
      </c>
      <c r="G3241" s="891"/>
      <c r="H3241" s="890" t="str">
        <f t="shared" si="271"/>
        <v/>
      </c>
      <c r="I3241" s="983"/>
      <c r="J3241" s="923"/>
      <c r="K3241" s="922"/>
      <c r="L3241" s="922"/>
      <c r="M3241" s="922"/>
      <c r="N3241" s="924"/>
      <c r="O3241" s="1096" t="str">
        <f t="shared" si="273"/>
        <v/>
      </c>
      <c r="P3241" s="926"/>
      <c r="Q3241" s="926"/>
      <c r="R3241" s="926"/>
      <c r="S3241" s="926"/>
      <c r="T3241" s="926"/>
      <c r="U3241" s="926"/>
      <c r="V3241" s="926"/>
      <c r="W3241" s="926"/>
      <c r="X3241" s="926"/>
      <c r="Y3241" s="926"/>
      <c r="Z3241" s="926"/>
      <c r="AA3241" s="926"/>
      <c r="AB3241" s="926"/>
      <c r="AC3241" s="926"/>
      <c r="AD3241" s="926"/>
      <c r="AE3241" s="926"/>
    </row>
    <row r="3242" spans="1:31" ht="15" hidden="1" customHeight="1" x14ac:dyDescent="0.2">
      <c r="A3242" s="943"/>
      <c r="B3242" s="938"/>
      <c r="C3242" s="891"/>
      <c r="D3242" s="891"/>
      <c r="E3242" s="984">
        <f t="shared" si="270"/>
        <v>0</v>
      </c>
      <c r="F3242" s="890">
        <f>IF(A3242=0,0,ROUND(E3242/VLOOKUP(A3242,'Teaching Areas'!$A$18:$B$86,2,FALSE),0))</f>
        <v>0</v>
      </c>
      <c r="G3242" s="891"/>
      <c r="H3242" s="890" t="str">
        <f t="shared" si="271"/>
        <v/>
      </c>
      <c r="I3242" s="983"/>
      <c r="J3242" s="923"/>
      <c r="K3242" s="922"/>
      <c r="L3242" s="922"/>
      <c r="M3242" s="922"/>
      <c r="N3242" s="924"/>
      <c r="O3242" s="1096" t="str">
        <f t="shared" si="273"/>
        <v/>
      </c>
      <c r="P3242" s="926"/>
      <c r="Q3242" s="926"/>
      <c r="R3242" s="926"/>
      <c r="S3242" s="926"/>
      <c r="T3242" s="926"/>
      <c r="U3242" s="926"/>
      <c r="V3242" s="926"/>
      <c r="W3242" s="926"/>
      <c r="X3242" s="926"/>
      <c r="Y3242" s="926"/>
      <c r="Z3242" s="926"/>
      <c r="AA3242" s="926"/>
      <c r="AB3242" s="926"/>
      <c r="AC3242" s="926"/>
      <c r="AD3242" s="926"/>
      <c r="AE3242" s="926"/>
    </row>
    <row r="3243" spans="1:31" ht="15" hidden="1" customHeight="1" x14ac:dyDescent="0.2">
      <c r="A3243" s="943"/>
      <c r="B3243" s="938"/>
      <c r="C3243" s="891"/>
      <c r="D3243" s="891"/>
      <c r="E3243" s="984">
        <f t="shared" si="270"/>
        <v>0</v>
      </c>
      <c r="F3243" s="890">
        <f>IF(A3243=0,0,ROUND(E3243/VLOOKUP(A3243,'Teaching Areas'!$A$18:$B$86,2,FALSE),0))</f>
        <v>0</v>
      </c>
      <c r="G3243" s="891"/>
      <c r="H3243" s="890" t="str">
        <f t="shared" si="271"/>
        <v/>
      </c>
      <c r="I3243" s="983"/>
      <c r="J3243" s="923"/>
      <c r="K3243" s="922"/>
      <c r="L3243" s="922"/>
      <c r="M3243" s="922"/>
      <c r="N3243" s="924"/>
      <c r="O3243" s="1096" t="str">
        <f t="shared" si="273"/>
        <v/>
      </c>
      <c r="P3243" s="926"/>
      <c r="Q3243" s="926"/>
      <c r="R3243" s="926"/>
      <c r="S3243" s="926"/>
      <c r="T3243" s="926"/>
      <c r="U3243" s="926"/>
      <c r="V3243" s="926"/>
      <c r="W3243" s="926"/>
      <c r="X3243" s="926"/>
      <c r="Y3243" s="926"/>
      <c r="Z3243" s="926"/>
      <c r="AA3243" s="926"/>
      <c r="AB3243" s="926"/>
      <c r="AC3243" s="926"/>
      <c r="AD3243" s="926"/>
      <c r="AE3243" s="926"/>
    </row>
    <row r="3244" spans="1:31" ht="15" hidden="1" customHeight="1" x14ac:dyDescent="0.2">
      <c r="A3244" s="943"/>
      <c r="B3244" s="938"/>
      <c r="C3244" s="891"/>
      <c r="D3244" s="891"/>
      <c r="E3244" s="984">
        <f t="shared" si="270"/>
        <v>0</v>
      </c>
      <c r="F3244" s="890">
        <f>IF(A3244=0,0,ROUND(E3244/VLOOKUP(A3244,'Teaching Areas'!$A$18:$B$86,2,FALSE),0))</f>
        <v>0</v>
      </c>
      <c r="G3244" s="891"/>
      <c r="H3244" s="890" t="str">
        <f t="shared" si="271"/>
        <v/>
      </c>
      <c r="I3244" s="983"/>
      <c r="J3244" s="923"/>
      <c r="K3244" s="922"/>
      <c r="L3244" s="922"/>
      <c r="M3244" s="922"/>
      <c r="N3244" s="924"/>
      <c r="O3244" s="1096" t="str">
        <f t="shared" si="273"/>
        <v/>
      </c>
      <c r="P3244" s="926"/>
      <c r="Q3244" s="926"/>
      <c r="R3244" s="926"/>
      <c r="S3244" s="926"/>
      <c r="T3244" s="926"/>
      <c r="U3244" s="926"/>
      <c r="V3244" s="926"/>
      <c r="W3244" s="926"/>
      <c r="X3244" s="926"/>
      <c r="Y3244" s="926"/>
      <c r="Z3244" s="926"/>
      <c r="AA3244" s="926"/>
      <c r="AB3244" s="926"/>
      <c r="AC3244" s="926"/>
      <c r="AD3244" s="926"/>
      <c r="AE3244" s="926"/>
    </row>
    <row r="3245" spans="1:31" ht="15" hidden="1" customHeight="1" x14ac:dyDescent="0.2">
      <c r="A3245" s="943"/>
      <c r="B3245" s="938"/>
      <c r="C3245" s="891"/>
      <c r="D3245" s="891"/>
      <c r="E3245" s="984">
        <f t="shared" si="270"/>
        <v>0</v>
      </c>
      <c r="F3245" s="890">
        <f>IF(A3245=0,0,ROUND(E3245/VLOOKUP(A3245,'Teaching Areas'!$A$18:$B$86,2,FALSE),0))</f>
        <v>0</v>
      </c>
      <c r="G3245" s="891"/>
      <c r="H3245" s="890" t="str">
        <f t="shared" si="271"/>
        <v/>
      </c>
      <c r="I3245" s="983"/>
      <c r="J3245" s="923"/>
      <c r="K3245" s="922"/>
      <c r="L3245" s="922"/>
      <c r="M3245" s="922"/>
      <c r="N3245" s="924"/>
      <c r="O3245" s="1096" t="str">
        <f t="shared" si="273"/>
        <v/>
      </c>
      <c r="P3245" s="926"/>
      <c r="Q3245" s="926"/>
      <c r="R3245" s="926"/>
      <c r="S3245" s="926"/>
      <c r="T3245" s="926"/>
      <c r="U3245" s="926"/>
      <c r="V3245" s="926"/>
      <c r="W3245" s="926"/>
      <c r="X3245" s="926"/>
      <c r="Y3245" s="926"/>
      <c r="Z3245" s="926"/>
      <c r="AA3245" s="926"/>
      <c r="AB3245" s="926"/>
      <c r="AC3245" s="926"/>
      <c r="AD3245" s="926"/>
      <c r="AE3245" s="926"/>
    </row>
    <row r="3246" spans="1:31" ht="15" hidden="1" customHeight="1" x14ac:dyDescent="0.2">
      <c r="A3246" s="943"/>
      <c r="B3246" s="938"/>
      <c r="C3246" s="891"/>
      <c r="D3246" s="891"/>
      <c r="E3246" s="984">
        <f t="shared" si="270"/>
        <v>0</v>
      </c>
      <c r="F3246" s="890">
        <f>IF(A3246=0,0,ROUND(E3246/VLOOKUP(A3246,'Teaching Areas'!$A$18:$B$86,2,FALSE),0))</f>
        <v>0</v>
      </c>
      <c r="G3246" s="891"/>
      <c r="H3246" s="890" t="str">
        <f t="shared" si="271"/>
        <v/>
      </c>
      <c r="I3246" s="983"/>
      <c r="J3246" s="923"/>
      <c r="K3246" s="922"/>
      <c r="L3246" s="922"/>
      <c r="M3246" s="922"/>
      <c r="N3246" s="924"/>
      <c r="O3246" s="1096" t="str">
        <f t="shared" si="273"/>
        <v/>
      </c>
      <c r="P3246" s="926"/>
      <c r="Q3246" s="926"/>
      <c r="R3246" s="926"/>
      <c r="S3246" s="926"/>
      <c r="T3246" s="926"/>
      <c r="U3246" s="926"/>
      <c r="V3246" s="926"/>
      <c r="W3246" s="926"/>
      <c r="X3246" s="926"/>
      <c r="Y3246" s="926"/>
      <c r="Z3246" s="926"/>
      <c r="AA3246" s="926"/>
      <c r="AB3246" s="926"/>
      <c r="AC3246" s="926"/>
      <c r="AD3246" s="926"/>
      <c r="AE3246" s="926"/>
    </row>
    <row r="3247" spans="1:31" ht="15" hidden="1" customHeight="1" x14ac:dyDescent="0.2">
      <c r="A3247" s="943"/>
      <c r="B3247" s="938"/>
      <c r="C3247" s="891"/>
      <c r="D3247" s="891"/>
      <c r="E3247" s="984">
        <f t="shared" si="270"/>
        <v>0</v>
      </c>
      <c r="F3247" s="890">
        <f>IF(A3247=0,0,ROUND(E3247/VLOOKUP(A3247,'Teaching Areas'!$A$18:$B$86,2,FALSE),0))</f>
        <v>0</v>
      </c>
      <c r="G3247" s="891"/>
      <c r="H3247" s="890" t="str">
        <f t="shared" si="271"/>
        <v/>
      </c>
      <c r="I3247" s="983"/>
      <c r="J3247" s="923"/>
      <c r="K3247" s="922"/>
      <c r="L3247" s="922"/>
      <c r="M3247" s="922"/>
      <c r="N3247" s="924"/>
      <c r="O3247" s="1096" t="str">
        <f t="shared" si="273"/>
        <v/>
      </c>
      <c r="P3247" s="926"/>
      <c r="Q3247" s="926"/>
      <c r="R3247" s="926"/>
      <c r="S3247" s="926"/>
      <c r="T3247" s="926"/>
      <c r="U3247" s="926"/>
      <c r="V3247" s="926"/>
      <c r="W3247" s="926"/>
      <c r="X3247" s="926"/>
      <c r="Y3247" s="926"/>
      <c r="Z3247" s="926"/>
      <c r="AA3247" s="926"/>
      <c r="AB3247" s="926"/>
      <c r="AC3247" s="926"/>
      <c r="AD3247" s="926"/>
      <c r="AE3247" s="926"/>
    </row>
    <row r="3248" spans="1:31" ht="15" hidden="1" customHeight="1" x14ac:dyDescent="0.2">
      <c r="A3248" s="943"/>
      <c r="B3248" s="938"/>
      <c r="C3248" s="891"/>
      <c r="D3248" s="891"/>
      <c r="E3248" s="984">
        <f t="shared" si="270"/>
        <v>0</v>
      </c>
      <c r="F3248" s="890">
        <f>IF(A3248=0,0,ROUND(E3248/VLOOKUP(A3248,'Teaching Areas'!$A$18:$B$86,2,FALSE),0))</f>
        <v>0</v>
      </c>
      <c r="G3248" s="891"/>
      <c r="H3248" s="890" t="str">
        <f t="shared" si="271"/>
        <v/>
      </c>
      <c r="I3248" s="983"/>
      <c r="J3248" s="923"/>
      <c r="K3248" s="922"/>
      <c r="L3248" s="922"/>
      <c r="M3248" s="922"/>
      <c r="N3248" s="924"/>
      <c r="O3248" s="1096" t="str">
        <f t="shared" si="273"/>
        <v/>
      </c>
      <c r="P3248" s="926"/>
      <c r="Q3248" s="926"/>
      <c r="R3248" s="926"/>
      <c r="S3248" s="926"/>
      <c r="T3248" s="926"/>
      <c r="U3248" s="926"/>
      <c r="V3248" s="926"/>
      <c r="W3248" s="926"/>
      <c r="X3248" s="926"/>
      <c r="Y3248" s="926"/>
      <c r="Z3248" s="926"/>
      <c r="AA3248" s="926"/>
      <c r="AB3248" s="926"/>
      <c r="AC3248" s="926"/>
      <c r="AD3248" s="926"/>
      <c r="AE3248" s="926"/>
    </row>
    <row r="3249" spans="1:31" ht="15" hidden="1" customHeight="1" x14ac:dyDescent="0.2">
      <c r="A3249" s="943"/>
      <c r="B3249" s="938"/>
      <c r="C3249" s="891"/>
      <c r="D3249" s="891"/>
      <c r="E3249" s="984">
        <f t="shared" si="270"/>
        <v>0</v>
      </c>
      <c r="F3249" s="890">
        <f>IF(A3249=0,0,ROUND(E3249/VLOOKUP(A3249,'Teaching Areas'!$A$18:$B$86,2,FALSE),0))</f>
        <v>0</v>
      </c>
      <c r="G3249" s="891"/>
      <c r="H3249" s="890" t="str">
        <f t="shared" si="271"/>
        <v/>
      </c>
      <c r="I3249" s="983"/>
      <c r="J3249" s="923"/>
      <c r="K3249" s="922"/>
      <c r="L3249" s="922"/>
      <c r="M3249" s="922"/>
      <c r="N3249" s="924"/>
      <c r="O3249" s="1096" t="str">
        <f t="shared" si="273"/>
        <v/>
      </c>
      <c r="P3249" s="926"/>
      <c r="Q3249" s="926"/>
      <c r="R3249" s="926"/>
      <c r="S3249" s="926"/>
      <c r="T3249" s="926"/>
      <c r="U3249" s="926"/>
      <c r="V3249" s="926"/>
      <c r="W3249" s="926"/>
      <c r="X3249" s="926"/>
      <c r="Y3249" s="926"/>
      <c r="Z3249" s="926"/>
      <c r="AA3249" s="926"/>
      <c r="AB3249" s="926"/>
      <c r="AC3249" s="926"/>
      <c r="AD3249" s="926"/>
      <c r="AE3249" s="926"/>
    </row>
    <row r="3250" spans="1:31" ht="15" hidden="1" customHeight="1" x14ac:dyDescent="0.2">
      <c r="A3250" s="943"/>
      <c r="B3250" s="939"/>
      <c r="C3250" s="891"/>
      <c r="D3250" s="891"/>
      <c r="E3250" s="984">
        <f t="shared" si="270"/>
        <v>0</v>
      </c>
      <c r="F3250" s="890">
        <f>IF(A3250=0,0,ROUND(E3250/VLOOKUP(A3250,'Teaching Areas'!$A$18:$B$86,2,FALSE),0))</f>
        <v>0</v>
      </c>
      <c r="G3250" s="892"/>
      <c r="H3250" s="890" t="str">
        <f t="shared" si="271"/>
        <v/>
      </c>
      <c r="I3250" s="985"/>
      <c r="J3250" s="923"/>
      <c r="K3250" s="922"/>
      <c r="L3250" s="922"/>
      <c r="M3250" s="922"/>
      <c r="N3250" s="924"/>
      <c r="O3250" s="1096" t="str">
        <f t="shared" si="273"/>
        <v/>
      </c>
      <c r="P3250" s="926"/>
      <c r="Q3250" s="926"/>
      <c r="R3250" s="926"/>
      <c r="S3250" s="926"/>
      <c r="T3250" s="926"/>
      <c r="U3250" s="926"/>
      <c r="V3250" s="926"/>
      <c r="W3250" s="926"/>
      <c r="X3250" s="926"/>
      <c r="Y3250" s="926"/>
      <c r="Z3250" s="926"/>
      <c r="AA3250" s="926"/>
      <c r="AB3250" s="926"/>
      <c r="AC3250" s="926"/>
      <c r="AD3250" s="926"/>
      <c r="AE3250" s="926"/>
    </row>
    <row r="3251" spans="1:31" ht="15" hidden="1" customHeight="1" x14ac:dyDescent="0.2">
      <c r="A3251" s="943"/>
      <c r="B3251" s="939"/>
      <c r="C3251" s="891"/>
      <c r="D3251" s="891"/>
      <c r="E3251" s="984">
        <f t="shared" si="270"/>
        <v>0</v>
      </c>
      <c r="F3251" s="890">
        <f>IF(A3251=0,0,ROUND(E3251/VLOOKUP(A3251,'Teaching Areas'!$A$18:$B$86,2,FALSE),0))</f>
        <v>0</v>
      </c>
      <c r="G3251" s="892"/>
      <c r="H3251" s="890" t="str">
        <f t="shared" si="271"/>
        <v/>
      </c>
      <c r="I3251" s="985"/>
      <c r="J3251" s="923"/>
      <c r="K3251" s="922"/>
      <c r="L3251" s="922"/>
      <c r="M3251" s="922"/>
      <c r="N3251" s="924"/>
      <c r="O3251" s="1096" t="str">
        <f t="shared" si="273"/>
        <v/>
      </c>
      <c r="P3251" s="926"/>
      <c r="Q3251" s="926"/>
      <c r="R3251" s="926"/>
      <c r="S3251" s="926"/>
      <c r="T3251" s="926"/>
      <c r="U3251" s="926"/>
      <c r="V3251" s="926"/>
      <c r="W3251" s="926"/>
      <c r="X3251" s="926"/>
      <c r="Y3251" s="926"/>
      <c r="Z3251" s="926"/>
      <c r="AA3251" s="926"/>
      <c r="AB3251" s="926"/>
      <c r="AC3251" s="926"/>
      <c r="AD3251" s="926"/>
      <c r="AE3251" s="926"/>
    </row>
    <row r="3252" spans="1:31" ht="15" customHeight="1" thickBot="1" x14ac:dyDescent="0.25">
      <c r="A3252" s="944"/>
      <c r="B3252" s="940"/>
      <c r="C3252" s="930"/>
      <c r="D3252" s="930"/>
      <c r="E3252" s="987">
        <f t="shared" si="270"/>
        <v>0</v>
      </c>
      <c r="F3252" s="890">
        <f>IF(A3252=0,0,ROUND(E3252/VLOOKUP(A3252,'Teaching Areas'!$A$18:$B$86,2,FALSE),0))</f>
        <v>0</v>
      </c>
      <c r="G3252" s="930"/>
      <c r="H3252" s="890" t="str">
        <f t="shared" si="271"/>
        <v/>
      </c>
      <c r="I3252" s="986"/>
      <c r="J3252" s="931"/>
      <c r="K3252" s="935"/>
      <c r="L3252" s="935"/>
      <c r="M3252" s="935"/>
      <c r="N3252" s="936"/>
      <c r="O3252" s="1096" t="str">
        <f t="shared" si="273"/>
        <v/>
      </c>
      <c r="P3252" s="926"/>
      <c r="Q3252" s="926"/>
      <c r="R3252" s="926"/>
      <c r="S3252" s="926"/>
      <c r="T3252" s="926"/>
      <c r="U3252" s="926"/>
      <c r="V3252" s="926"/>
      <c r="W3252" s="926"/>
      <c r="X3252" s="926"/>
      <c r="Y3252" s="926"/>
      <c r="Z3252" s="926"/>
      <c r="AA3252" s="926"/>
      <c r="AB3252" s="926"/>
      <c r="AC3252" s="926"/>
      <c r="AD3252" s="926"/>
      <c r="AE3252" s="926"/>
    </row>
    <row r="3253" spans="1:31" ht="18" customHeight="1" thickBot="1" x14ac:dyDescent="0.25">
      <c r="A3253" s="1094" t="s">
        <v>940</v>
      </c>
      <c r="B3253" s="1095">
        <f>(COUNTIF(O3153:O3252,"S:"))+(COUNTIF(O3153:O3252,"P:"))</f>
        <v>0</v>
      </c>
      <c r="C3253" s="956"/>
      <c r="D3253" s="957" t="s">
        <v>4</v>
      </c>
      <c r="E3253" s="140">
        <f>SUM(E3153:E3252)</f>
        <v>0</v>
      </c>
      <c r="F3253" s="141">
        <f>SUM(F3153:F3252)</f>
        <v>0</v>
      </c>
      <c r="G3253" s="141">
        <f>SUM(G3153:G3252)</f>
        <v>0</v>
      </c>
      <c r="H3253" s="204">
        <f>SUM(H3153:H3252)</f>
        <v>0</v>
      </c>
      <c r="I3253" s="957" t="s">
        <v>838</v>
      </c>
      <c r="J3253" s="84">
        <f>IF(SUM(J3153:J3252)=0,0,AVERAGE(J3153:J3252))</f>
        <v>0</v>
      </c>
      <c r="K3253" s="85">
        <f t="shared" ref="K3253:N3253" si="274">IF(SUM(K3153:K3252)=0,0,AVERAGE(K3153:K3252))</f>
        <v>0</v>
      </c>
      <c r="L3253" s="85">
        <f t="shared" si="274"/>
        <v>0</v>
      </c>
      <c r="M3253" s="85">
        <f t="shared" si="274"/>
        <v>0</v>
      </c>
      <c r="N3253" s="86">
        <f t="shared" si="274"/>
        <v>0</v>
      </c>
      <c r="O3253" s="926"/>
      <c r="P3253" s="926"/>
      <c r="Q3253" s="926"/>
      <c r="R3253" s="926"/>
      <c r="S3253" s="926"/>
      <c r="T3253" s="926"/>
      <c r="U3253" s="926"/>
      <c r="V3253" s="926"/>
      <c r="W3253" s="926"/>
      <c r="X3253" s="926"/>
      <c r="Y3253" s="926"/>
      <c r="Z3253" s="926"/>
      <c r="AA3253" s="926"/>
      <c r="AB3253" s="926"/>
      <c r="AC3253" s="926"/>
      <c r="AD3253" s="926"/>
      <c r="AE3253" s="926"/>
    </row>
    <row r="3254" spans="1:31" ht="12" customHeight="1" thickBot="1" x14ac:dyDescent="0.25">
      <c r="A3254" s="1271"/>
      <c r="B3254" s="1272"/>
      <c r="C3254" s="958"/>
      <c r="D3254" s="958"/>
      <c r="E3254" s="958"/>
      <c r="F3254" s="958"/>
      <c r="G3254" s="958"/>
      <c r="H3254" s="958"/>
      <c r="I3254" s="958"/>
      <c r="J3254" s="959"/>
      <c r="K3254" s="959"/>
      <c r="L3254" s="959"/>
      <c r="M3254" s="959"/>
      <c r="N3254" s="960"/>
      <c r="O3254" s="926"/>
      <c r="P3254" s="926"/>
      <c r="Q3254" s="926"/>
      <c r="R3254" s="926"/>
      <c r="S3254" s="926"/>
      <c r="T3254" s="926"/>
      <c r="U3254" s="926"/>
      <c r="V3254" s="926"/>
      <c r="W3254" s="926"/>
      <c r="X3254" s="926"/>
      <c r="Y3254" s="926"/>
      <c r="Z3254" s="926"/>
      <c r="AA3254" s="926"/>
      <c r="AB3254" s="926"/>
      <c r="AC3254" s="926"/>
      <c r="AD3254" s="926"/>
      <c r="AE3254" s="926"/>
    </row>
    <row r="3255" spans="1:31" ht="18" customHeight="1" thickBot="1" x14ac:dyDescent="0.25">
      <c r="A3255" s="1099" t="s">
        <v>946</v>
      </c>
      <c r="B3255" s="1100">
        <f>B3148+B3253</f>
        <v>0</v>
      </c>
      <c r="C3255" s="947"/>
      <c r="D3255" s="948" t="s">
        <v>944</v>
      </c>
      <c r="E3255" s="966">
        <f>E3148+E3253</f>
        <v>0</v>
      </c>
      <c r="F3255" s="967">
        <f t="shared" ref="F3255:H3255" si="275">F3148+F3253</f>
        <v>0</v>
      </c>
      <c r="G3255" s="967">
        <f t="shared" si="275"/>
        <v>0</v>
      </c>
      <c r="H3255" s="968">
        <f t="shared" si="275"/>
        <v>0</v>
      </c>
      <c r="I3255" s="948" t="s">
        <v>945</v>
      </c>
      <c r="J3255" s="963" t="str">
        <f>IF(SUM(J3148+J3253)=0,"",AVERAGE(J3048:J3147,J3153:J3252))</f>
        <v/>
      </c>
      <c r="K3255" s="964" t="str">
        <f t="shared" ref="K3255:N3255" si="276">IF(SUM(K3148+K3253)=0,"",AVERAGE(K3048:K3147,K3153:K3252))</f>
        <v/>
      </c>
      <c r="L3255" s="964" t="str">
        <f t="shared" si="276"/>
        <v/>
      </c>
      <c r="M3255" s="964" t="str">
        <f t="shared" ref="M3255" si="277">IF(SUM(M3148+M3253)=0,"",AVERAGE(M3048:M3147,M3153:M3252))</f>
        <v/>
      </c>
      <c r="N3255" s="965" t="str">
        <f t="shared" si="276"/>
        <v/>
      </c>
      <c r="O3255" s="926"/>
      <c r="P3255" s="926"/>
      <c r="Q3255" s="926"/>
      <c r="R3255" s="926"/>
      <c r="S3255" s="926"/>
      <c r="T3255" s="926"/>
      <c r="U3255" s="926"/>
      <c r="V3255" s="926"/>
      <c r="W3255" s="926"/>
      <c r="X3255" s="926"/>
      <c r="Y3255" s="926"/>
      <c r="Z3255" s="926"/>
      <c r="AA3255" s="926"/>
      <c r="AB3255" s="926"/>
      <c r="AC3255" s="926"/>
      <c r="AD3255" s="926"/>
      <c r="AE3255" s="926"/>
    </row>
    <row r="3256" spans="1:31" ht="12" customHeight="1" thickBot="1" x14ac:dyDescent="0.25">
      <c r="A3256" s="1273"/>
      <c r="B3256" s="1274"/>
      <c r="C3256" s="961"/>
      <c r="D3256" s="961"/>
      <c r="E3256" s="961"/>
      <c r="F3256" s="961"/>
      <c r="G3256" s="961"/>
      <c r="H3256" s="961"/>
      <c r="I3256" s="961"/>
      <c r="J3256" s="962"/>
      <c r="K3256" s="962"/>
      <c r="L3256" s="962"/>
      <c r="M3256" s="962"/>
      <c r="N3256" s="934"/>
      <c r="O3256" s="926"/>
      <c r="P3256" s="926"/>
      <c r="Q3256" s="926"/>
      <c r="R3256" s="926"/>
      <c r="S3256" s="926"/>
      <c r="T3256" s="926"/>
      <c r="U3256" s="926"/>
      <c r="V3256" s="926"/>
      <c r="W3256" s="926"/>
      <c r="X3256" s="926"/>
      <c r="Y3256" s="926"/>
      <c r="Z3256" s="926"/>
      <c r="AA3256" s="926"/>
      <c r="AB3256" s="926"/>
      <c r="AC3256" s="926"/>
      <c r="AD3256" s="926"/>
      <c r="AE3256" s="926"/>
    </row>
    <row r="3257" spans="1:31" x14ac:dyDescent="0.2">
      <c r="A3257" s="1275"/>
      <c r="B3257" s="1275"/>
      <c r="C3257" s="925"/>
      <c r="D3257" s="925"/>
      <c r="E3257" s="925"/>
      <c r="F3257" s="925"/>
      <c r="G3257" s="925"/>
      <c r="H3257" s="925"/>
      <c r="I3257" s="925"/>
      <c r="J3257" s="926"/>
      <c r="K3257" s="926"/>
      <c r="L3257" s="926"/>
      <c r="M3257" s="926"/>
      <c r="N3257" s="926"/>
      <c r="O3257" s="926"/>
      <c r="P3257" s="926"/>
      <c r="Q3257" s="926"/>
      <c r="R3257" s="926"/>
      <c r="S3257" s="926"/>
      <c r="T3257" s="926"/>
      <c r="U3257" s="926"/>
      <c r="V3257" s="926"/>
      <c r="W3257" s="926"/>
      <c r="X3257" s="926"/>
      <c r="Y3257" s="926"/>
      <c r="Z3257" s="926"/>
      <c r="AA3257" s="926"/>
      <c r="AB3257" s="926"/>
      <c r="AC3257" s="926"/>
      <c r="AD3257" s="926"/>
      <c r="AE3257" s="926"/>
    </row>
    <row r="3258" spans="1:31" x14ac:dyDescent="0.2">
      <c r="A3258" s="954"/>
      <c r="B3258" s="932"/>
      <c r="C3258" s="932"/>
      <c r="D3258" s="932"/>
      <c r="E3258" s="932"/>
      <c r="F3258" s="932"/>
      <c r="G3258" s="932"/>
      <c r="H3258" s="932"/>
      <c r="I3258" s="932"/>
      <c r="J3258" s="926"/>
      <c r="K3258" s="926"/>
      <c r="L3258" s="926"/>
      <c r="M3258" s="926"/>
      <c r="N3258" s="926"/>
      <c r="O3258" s="926"/>
      <c r="P3258" s="926"/>
      <c r="Q3258" s="926"/>
      <c r="R3258" s="926"/>
      <c r="S3258" s="926"/>
      <c r="T3258" s="926"/>
      <c r="U3258" s="926"/>
      <c r="V3258" s="926"/>
      <c r="W3258" s="926"/>
      <c r="X3258" s="926"/>
      <c r="Y3258" s="926"/>
      <c r="Z3258" s="926"/>
      <c r="AA3258" s="926"/>
      <c r="AB3258" s="926"/>
      <c r="AC3258" s="926"/>
      <c r="AD3258" s="926"/>
      <c r="AE3258" s="926"/>
    </row>
    <row r="3259" spans="1:31" x14ac:dyDescent="0.2">
      <c r="A3259" s="954"/>
      <c r="B3259" s="932"/>
      <c r="C3259" s="932"/>
      <c r="D3259" s="932"/>
      <c r="E3259" s="932"/>
      <c r="F3259" s="932"/>
      <c r="G3259" s="932"/>
      <c r="H3259" s="932"/>
      <c r="I3259" s="932"/>
      <c r="J3259" s="926"/>
      <c r="K3259" s="926"/>
      <c r="L3259" s="926"/>
      <c r="M3259" s="926"/>
      <c r="N3259" s="926"/>
      <c r="O3259" s="926"/>
      <c r="P3259" s="926"/>
      <c r="Q3259" s="926"/>
      <c r="R3259" s="926"/>
      <c r="S3259" s="926"/>
      <c r="T3259" s="926"/>
      <c r="U3259" s="926"/>
      <c r="V3259" s="926"/>
      <c r="W3259" s="926"/>
      <c r="X3259" s="926"/>
      <c r="Y3259" s="926"/>
      <c r="Z3259" s="926"/>
      <c r="AA3259" s="926"/>
      <c r="AB3259" s="926"/>
      <c r="AC3259" s="926"/>
      <c r="AD3259" s="926"/>
      <c r="AE3259" s="926"/>
    </row>
    <row r="3260" spans="1:31" x14ac:dyDescent="0.2">
      <c r="A3260" s="954"/>
      <c r="B3260" s="932"/>
      <c r="C3260" s="932"/>
      <c r="D3260" s="932"/>
      <c r="E3260" s="932"/>
      <c r="F3260" s="932"/>
      <c r="G3260" s="932"/>
      <c r="H3260" s="932"/>
      <c r="I3260" s="932"/>
      <c r="J3260" s="926"/>
      <c r="K3260" s="926"/>
      <c r="L3260" s="926"/>
      <c r="M3260" s="926"/>
      <c r="N3260" s="926"/>
      <c r="O3260" s="926"/>
      <c r="P3260" s="926"/>
      <c r="Q3260" s="926"/>
      <c r="R3260" s="926"/>
      <c r="S3260" s="926"/>
      <c r="T3260" s="926"/>
      <c r="U3260" s="926"/>
      <c r="V3260" s="926"/>
      <c r="W3260" s="926"/>
      <c r="X3260" s="926"/>
      <c r="Y3260" s="926"/>
      <c r="Z3260" s="926"/>
      <c r="AA3260" s="926"/>
      <c r="AB3260" s="926"/>
      <c r="AC3260" s="926"/>
      <c r="AD3260" s="926"/>
      <c r="AE3260" s="926"/>
    </row>
    <row r="3261" spans="1:31" x14ac:dyDescent="0.2">
      <c r="A3261" s="954"/>
      <c r="B3261" s="932"/>
      <c r="C3261" s="932"/>
      <c r="D3261" s="932"/>
      <c r="E3261" s="932"/>
      <c r="F3261" s="932"/>
      <c r="G3261" s="932"/>
      <c r="H3261" s="932"/>
      <c r="I3261" s="932"/>
      <c r="J3261" s="926"/>
      <c r="K3261" s="926"/>
      <c r="L3261" s="926"/>
      <c r="M3261" s="926"/>
      <c r="N3261" s="926"/>
      <c r="O3261" s="926"/>
      <c r="P3261" s="926"/>
      <c r="Q3261" s="926"/>
      <c r="R3261" s="926"/>
      <c r="S3261" s="926"/>
      <c r="T3261" s="926"/>
      <c r="U3261" s="926"/>
      <c r="V3261" s="926"/>
      <c r="W3261" s="926"/>
      <c r="X3261" s="926"/>
      <c r="Y3261" s="926"/>
      <c r="Z3261" s="926"/>
      <c r="AA3261" s="926"/>
      <c r="AB3261" s="926"/>
      <c r="AC3261" s="926"/>
      <c r="AD3261" s="926"/>
      <c r="AE3261" s="926"/>
    </row>
    <row r="3262" spans="1:31" x14ac:dyDescent="0.2">
      <c r="A3262" s="954"/>
      <c r="B3262" s="932"/>
      <c r="C3262" s="932"/>
      <c r="D3262" s="932"/>
      <c r="E3262" s="932"/>
      <c r="F3262" s="932"/>
      <c r="G3262" s="932"/>
      <c r="H3262" s="932"/>
      <c r="I3262" s="932"/>
      <c r="J3262" s="926"/>
      <c r="K3262" s="926"/>
      <c r="L3262" s="926"/>
      <c r="M3262" s="926"/>
      <c r="N3262" s="926"/>
      <c r="O3262" s="926"/>
      <c r="P3262" s="926"/>
      <c r="Q3262" s="926"/>
      <c r="R3262" s="926"/>
      <c r="S3262" s="926"/>
      <c r="T3262" s="926"/>
      <c r="U3262" s="926"/>
      <c r="V3262" s="926"/>
      <c r="W3262" s="926"/>
      <c r="X3262" s="926"/>
      <c r="Y3262" s="926"/>
      <c r="Z3262" s="926"/>
      <c r="AA3262" s="926"/>
      <c r="AB3262" s="926"/>
      <c r="AC3262" s="926"/>
      <c r="AD3262" s="926"/>
      <c r="AE3262" s="926"/>
    </row>
    <row r="3263" spans="1:31" x14ac:dyDescent="0.2">
      <c r="A3263" s="954"/>
      <c r="B3263" s="932"/>
      <c r="C3263" s="932"/>
      <c r="D3263" s="932"/>
      <c r="E3263" s="932"/>
      <c r="F3263" s="932"/>
      <c r="G3263" s="932"/>
      <c r="H3263" s="932"/>
      <c r="I3263" s="932"/>
      <c r="J3263" s="926"/>
      <c r="K3263" s="926"/>
      <c r="L3263" s="926"/>
      <c r="M3263" s="926"/>
      <c r="N3263" s="926"/>
      <c r="O3263" s="926"/>
      <c r="P3263" s="926"/>
      <c r="Q3263" s="926"/>
      <c r="R3263" s="926"/>
      <c r="S3263" s="926"/>
      <c r="T3263" s="926"/>
      <c r="U3263" s="926"/>
      <c r="V3263" s="926"/>
      <c r="W3263" s="926"/>
      <c r="X3263" s="926"/>
      <c r="Y3263" s="926"/>
      <c r="Z3263" s="926"/>
      <c r="AA3263" s="926"/>
      <c r="AB3263" s="926"/>
      <c r="AC3263" s="926"/>
      <c r="AD3263" s="926"/>
      <c r="AE3263" s="926"/>
    </row>
    <row r="3264" spans="1:31" x14ac:dyDescent="0.2">
      <c r="A3264" s="954"/>
      <c r="B3264" s="932"/>
      <c r="C3264" s="932"/>
      <c r="D3264" s="932"/>
      <c r="E3264" s="932"/>
      <c r="F3264" s="932"/>
      <c r="G3264" s="932"/>
      <c r="H3264" s="932"/>
      <c r="I3264" s="932"/>
      <c r="J3264" s="926"/>
      <c r="K3264" s="926"/>
      <c r="L3264" s="926"/>
      <c r="M3264" s="926"/>
      <c r="N3264" s="926"/>
      <c r="O3264" s="926"/>
      <c r="P3264" s="926"/>
      <c r="Q3264" s="926"/>
      <c r="R3264" s="926"/>
      <c r="S3264" s="926"/>
      <c r="T3264" s="926"/>
      <c r="U3264" s="926"/>
      <c r="V3264" s="926"/>
      <c r="W3264" s="926"/>
      <c r="X3264" s="926"/>
      <c r="Y3264" s="926"/>
      <c r="Z3264" s="926"/>
      <c r="AA3264" s="926"/>
      <c r="AB3264" s="926"/>
      <c r="AC3264" s="926"/>
      <c r="AD3264" s="926"/>
      <c r="AE3264" s="926"/>
    </row>
    <row r="3265" spans="1:31" x14ac:dyDescent="0.2">
      <c r="A3265" s="954"/>
      <c r="B3265" s="932"/>
      <c r="C3265" s="932"/>
      <c r="D3265" s="932"/>
      <c r="E3265" s="932"/>
      <c r="F3265" s="932"/>
      <c r="G3265" s="932"/>
      <c r="H3265" s="932"/>
      <c r="I3265" s="932"/>
      <c r="J3265" s="926"/>
      <c r="K3265" s="926"/>
      <c r="L3265" s="926"/>
      <c r="M3265" s="926"/>
      <c r="N3265" s="926"/>
      <c r="O3265" s="926"/>
      <c r="P3265" s="926"/>
      <c r="Q3265" s="926"/>
      <c r="R3265" s="926"/>
      <c r="S3265" s="926"/>
      <c r="T3265" s="926"/>
      <c r="U3265" s="926"/>
      <c r="V3265" s="926"/>
      <c r="W3265" s="926"/>
      <c r="X3265" s="926"/>
      <c r="Y3265" s="926"/>
      <c r="Z3265" s="926"/>
      <c r="AA3265" s="926"/>
      <c r="AB3265" s="926"/>
      <c r="AC3265" s="926"/>
      <c r="AD3265" s="926"/>
      <c r="AE3265" s="926"/>
    </row>
    <row r="3266" spans="1:31" x14ac:dyDescent="0.2">
      <c r="A3266" s="954"/>
      <c r="B3266" s="932"/>
      <c r="C3266" s="932"/>
      <c r="D3266" s="932"/>
      <c r="E3266" s="932"/>
      <c r="F3266" s="932"/>
      <c r="G3266" s="932"/>
      <c r="H3266" s="932"/>
      <c r="I3266" s="932"/>
      <c r="J3266" s="926"/>
      <c r="K3266" s="926"/>
      <c r="L3266" s="926"/>
      <c r="M3266" s="926"/>
      <c r="N3266" s="926"/>
      <c r="O3266" s="926"/>
      <c r="P3266" s="926"/>
      <c r="Q3266" s="926"/>
      <c r="R3266" s="926"/>
      <c r="S3266" s="926"/>
      <c r="T3266" s="926"/>
      <c r="U3266" s="926"/>
      <c r="V3266" s="926"/>
      <c r="W3266" s="926"/>
      <c r="X3266" s="926"/>
      <c r="Y3266" s="926"/>
      <c r="Z3266" s="926"/>
      <c r="AA3266" s="926"/>
      <c r="AB3266" s="926"/>
      <c r="AC3266" s="926"/>
      <c r="AD3266" s="926"/>
      <c r="AE3266" s="926"/>
    </row>
    <row r="3267" spans="1:31" x14ac:dyDescent="0.2">
      <c r="A3267" s="954"/>
      <c r="B3267" s="932"/>
      <c r="C3267" s="932"/>
      <c r="D3267" s="932"/>
      <c r="E3267" s="932"/>
      <c r="F3267" s="932"/>
      <c r="G3267" s="932"/>
      <c r="H3267" s="932"/>
      <c r="I3267" s="932"/>
      <c r="J3267" s="926"/>
      <c r="K3267" s="926"/>
      <c r="L3267" s="926"/>
      <c r="M3267" s="926"/>
      <c r="N3267" s="926"/>
      <c r="O3267" s="926"/>
      <c r="P3267" s="926"/>
      <c r="Q3267" s="926"/>
      <c r="R3267" s="926"/>
      <c r="S3267" s="926"/>
      <c r="T3267" s="926"/>
      <c r="U3267" s="926"/>
      <c r="V3267" s="926"/>
      <c r="W3267" s="926"/>
      <c r="X3267" s="926"/>
      <c r="Y3267" s="926"/>
      <c r="Z3267" s="926"/>
      <c r="AA3267" s="926"/>
      <c r="AB3267" s="926"/>
      <c r="AC3267" s="926"/>
      <c r="AD3267" s="926"/>
      <c r="AE3267" s="926"/>
    </row>
    <row r="3268" spans="1:31" x14ac:dyDescent="0.2">
      <c r="A3268" s="954"/>
      <c r="B3268" s="932"/>
      <c r="C3268" s="932"/>
      <c r="D3268" s="932"/>
      <c r="E3268" s="932"/>
      <c r="F3268" s="932"/>
      <c r="G3268" s="932"/>
      <c r="H3268" s="932"/>
      <c r="I3268" s="932"/>
      <c r="J3268" s="926"/>
      <c r="K3268" s="926"/>
      <c r="L3268" s="926"/>
      <c r="M3268" s="926"/>
      <c r="N3268" s="926"/>
      <c r="O3268" s="926"/>
      <c r="P3268" s="926"/>
      <c r="Q3268" s="926"/>
      <c r="R3268" s="926"/>
      <c r="S3268" s="926"/>
      <c r="T3268" s="926"/>
      <c r="U3268" s="926"/>
      <c r="V3268" s="926"/>
      <c r="W3268" s="926"/>
      <c r="X3268" s="926"/>
      <c r="Y3268" s="926"/>
      <c r="Z3268" s="926"/>
      <c r="AA3268" s="926"/>
      <c r="AB3268" s="926"/>
      <c r="AC3268" s="926"/>
      <c r="AD3268" s="926"/>
      <c r="AE3268" s="926"/>
    </row>
    <row r="3269" spans="1:31" x14ac:dyDescent="0.2">
      <c r="A3269" s="954"/>
      <c r="B3269" s="932"/>
      <c r="C3269" s="932"/>
      <c r="D3269" s="932"/>
      <c r="E3269" s="932"/>
      <c r="F3269" s="932"/>
      <c r="G3269" s="932"/>
      <c r="H3269" s="932"/>
      <c r="I3269" s="932"/>
      <c r="J3269" s="926"/>
      <c r="K3269" s="926"/>
      <c r="L3269" s="926"/>
      <c r="M3269" s="926"/>
      <c r="N3269" s="926"/>
      <c r="O3269" s="926"/>
      <c r="P3269" s="926"/>
      <c r="Q3269" s="926"/>
      <c r="R3269" s="926"/>
      <c r="S3269" s="926"/>
      <c r="T3269" s="926"/>
      <c r="U3269" s="926"/>
      <c r="V3269" s="926"/>
      <c r="W3269" s="926"/>
      <c r="X3269" s="926"/>
      <c r="Y3269" s="926"/>
      <c r="Z3269" s="926"/>
      <c r="AA3269" s="926"/>
      <c r="AB3269" s="926"/>
      <c r="AC3269" s="926"/>
      <c r="AD3269" s="926"/>
      <c r="AE3269" s="926"/>
    </row>
    <row r="3270" spans="1:31" x14ac:dyDescent="0.2">
      <c r="A3270" s="954"/>
      <c r="B3270" s="932"/>
      <c r="C3270" s="932"/>
      <c r="D3270" s="932"/>
      <c r="E3270" s="932"/>
      <c r="F3270" s="932"/>
      <c r="G3270" s="932"/>
      <c r="H3270" s="932"/>
      <c r="I3270" s="932"/>
      <c r="J3270" s="926"/>
      <c r="K3270" s="926"/>
      <c r="L3270" s="926"/>
      <c r="M3270" s="926"/>
      <c r="N3270" s="926"/>
      <c r="O3270" s="926"/>
      <c r="P3270" s="926"/>
      <c r="Q3270" s="926"/>
      <c r="R3270" s="926"/>
      <c r="S3270" s="926"/>
      <c r="T3270" s="926"/>
      <c r="U3270" s="926"/>
      <c r="V3270" s="926"/>
      <c r="W3270" s="926"/>
      <c r="X3270" s="926"/>
      <c r="Y3270" s="926"/>
      <c r="Z3270" s="926"/>
      <c r="AA3270" s="926"/>
      <c r="AB3270" s="926"/>
      <c r="AC3270" s="926"/>
      <c r="AD3270" s="926"/>
      <c r="AE3270" s="926"/>
    </row>
    <row r="3271" spans="1:31" x14ac:dyDescent="0.2">
      <c r="A3271" s="954"/>
      <c r="B3271" s="932"/>
      <c r="C3271" s="932"/>
      <c r="D3271" s="932"/>
      <c r="E3271" s="932"/>
      <c r="F3271" s="932"/>
      <c r="G3271" s="932"/>
      <c r="H3271" s="932"/>
      <c r="I3271" s="932"/>
      <c r="J3271" s="926"/>
      <c r="K3271" s="926"/>
      <c r="L3271" s="926"/>
      <c r="M3271" s="926"/>
      <c r="N3271" s="926"/>
      <c r="O3271" s="926"/>
      <c r="P3271" s="926"/>
      <c r="Q3271" s="926"/>
      <c r="R3271" s="926"/>
      <c r="S3271" s="926"/>
      <c r="T3271" s="926"/>
      <c r="U3271" s="926"/>
      <c r="V3271" s="926"/>
      <c r="W3271" s="926"/>
      <c r="X3271" s="926"/>
      <c r="Y3271" s="926"/>
      <c r="Z3271" s="926"/>
      <c r="AA3271" s="926"/>
      <c r="AB3271" s="926"/>
      <c r="AC3271" s="926"/>
      <c r="AD3271" s="926"/>
      <c r="AE3271" s="926"/>
    </row>
    <row r="3272" spans="1:31" x14ac:dyDescent="0.2">
      <c r="A3272" s="954"/>
      <c r="B3272" s="932"/>
      <c r="C3272" s="932"/>
      <c r="D3272" s="932"/>
      <c r="E3272" s="932"/>
      <c r="F3272" s="932"/>
      <c r="G3272" s="932"/>
      <c r="H3272" s="932"/>
      <c r="I3272" s="932"/>
      <c r="J3272" s="926"/>
      <c r="K3272" s="926"/>
      <c r="L3272" s="926"/>
      <c r="M3272" s="926"/>
      <c r="N3272" s="926"/>
      <c r="O3272" s="926"/>
      <c r="P3272" s="926"/>
      <c r="Q3272" s="926"/>
      <c r="R3272" s="926"/>
      <c r="S3272" s="926"/>
      <c r="T3272" s="926"/>
      <c r="U3272" s="926"/>
      <c r="V3272" s="926"/>
      <c r="W3272" s="926"/>
      <c r="X3272" s="926"/>
      <c r="Y3272" s="926"/>
      <c r="Z3272" s="926"/>
      <c r="AA3272" s="926"/>
      <c r="AB3272" s="926"/>
      <c r="AC3272" s="926"/>
      <c r="AD3272" s="926"/>
      <c r="AE3272" s="926"/>
    </row>
    <row r="3273" spans="1:31" x14ac:dyDescent="0.2">
      <c r="A3273" s="954"/>
      <c r="B3273" s="932"/>
      <c r="C3273" s="932"/>
      <c r="D3273" s="932"/>
      <c r="E3273" s="932"/>
      <c r="F3273" s="932"/>
      <c r="G3273" s="932"/>
      <c r="H3273" s="932"/>
      <c r="I3273" s="932"/>
      <c r="J3273" s="926"/>
      <c r="K3273" s="926"/>
      <c r="L3273" s="926"/>
      <c r="M3273" s="926"/>
      <c r="N3273" s="926"/>
      <c r="O3273" s="926"/>
      <c r="P3273" s="926"/>
      <c r="Q3273" s="926"/>
      <c r="R3273" s="926"/>
      <c r="S3273" s="926"/>
      <c r="T3273" s="926"/>
      <c r="U3273" s="926"/>
      <c r="V3273" s="926"/>
      <c r="W3273" s="926"/>
      <c r="X3273" s="926"/>
      <c r="Y3273" s="926"/>
      <c r="Z3273" s="926"/>
      <c r="AA3273" s="926"/>
      <c r="AB3273" s="926"/>
      <c r="AC3273" s="926"/>
      <c r="AD3273" s="926"/>
      <c r="AE3273" s="926"/>
    </row>
    <row r="3274" spans="1:31" x14ac:dyDescent="0.2">
      <c r="A3274" s="954"/>
      <c r="B3274" s="932"/>
      <c r="C3274" s="932"/>
      <c r="D3274" s="932"/>
      <c r="E3274" s="932"/>
      <c r="F3274" s="932"/>
      <c r="G3274" s="932"/>
      <c r="H3274" s="932"/>
      <c r="I3274" s="932"/>
      <c r="J3274" s="926"/>
      <c r="K3274" s="926"/>
      <c r="L3274" s="926"/>
      <c r="M3274" s="926"/>
      <c r="N3274" s="926"/>
      <c r="O3274" s="926"/>
      <c r="P3274" s="926"/>
      <c r="Q3274" s="926"/>
      <c r="R3274" s="926"/>
      <c r="S3274" s="926"/>
      <c r="T3274" s="926"/>
      <c r="U3274" s="926"/>
      <c r="V3274" s="926"/>
      <c r="W3274" s="926"/>
      <c r="X3274" s="926"/>
      <c r="Y3274" s="926"/>
      <c r="Z3274" s="926"/>
      <c r="AA3274" s="926"/>
      <c r="AB3274" s="926"/>
      <c r="AC3274" s="926"/>
      <c r="AD3274" s="926"/>
      <c r="AE3274" s="926"/>
    </row>
    <row r="3275" spans="1:31" x14ac:dyDescent="0.2">
      <c r="A3275" s="954"/>
      <c r="B3275" s="932"/>
      <c r="C3275" s="932"/>
      <c r="D3275" s="932"/>
      <c r="E3275" s="932"/>
      <c r="F3275" s="932"/>
      <c r="G3275" s="932"/>
      <c r="H3275" s="932"/>
      <c r="I3275" s="932"/>
      <c r="J3275" s="926"/>
      <c r="K3275" s="926"/>
      <c r="L3275" s="926"/>
      <c r="M3275" s="926"/>
      <c r="N3275" s="926"/>
      <c r="O3275" s="926"/>
      <c r="P3275" s="926"/>
      <c r="Q3275" s="926"/>
      <c r="R3275" s="926"/>
      <c r="S3275" s="926"/>
      <c r="T3275" s="926"/>
      <c r="U3275" s="926"/>
      <c r="V3275" s="926"/>
      <c r="W3275" s="926"/>
      <c r="X3275" s="926"/>
      <c r="Y3275" s="926"/>
      <c r="Z3275" s="926"/>
      <c r="AA3275" s="926"/>
      <c r="AB3275" s="926"/>
      <c r="AC3275" s="926"/>
      <c r="AD3275" s="926"/>
      <c r="AE3275" s="926"/>
    </row>
    <row r="3276" spans="1:31" x14ac:dyDescent="0.2">
      <c r="A3276" s="954"/>
      <c r="B3276" s="932"/>
      <c r="C3276" s="932"/>
      <c r="D3276" s="932"/>
      <c r="E3276" s="932"/>
      <c r="F3276" s="932"/>
      <c r="G3276" s="932"/>
      <c r="H3276" s="932"/>
      <c r="I3276" s="932"/>
      <c r="J3276" s="926"/>
      <c r="K3276" s="926"/>
      <c r="L3276" s="926"/>
      <c r="M3276" s="926"/>
      <c r="N3276" s="926"/>
      <c r="O3276" s="926"/>
      <c r="P3276" s="926"/>
      <c r="Q3276" s="926"/>
      <c r="R3276" s="926"/>
      <c r="S3276" s="926"/>
      <c r="T3276" s="926"/>
      <c r="U3276" s="926"/>
      <c r="V3276" s="926"/>
      <c r="W3276" s="926"/>
      <c r="X3276" s="926"/>
      <c r="Y3276" s="926"/>
      <c r="Z3276" s="926"/>
      <c r="AA3276" s="926"/>
      <c r="AB3276" s="926"/>
      <c r="AC3276" s="926"/>
      <c r="AD3276" s="926"/>
      <c r="AE3276" s="926"/>
    </row>
    <row r="3277" spans="1:31" x14ac:dyDescent="0.2">
      <c r="A3277" s="954"/>
      <c r="B3277" s="932"/>
      <c r="C3277" s="932"/>
      <c r="D3277" s="932"/>
      <c r="E3277" s="932"/>
      <c r="F3277" s="932"/>
      <c r="G3277" s="932"/>
      <c r="H3277" s="932"/>
      <c r="I3277" s="932"/>
      <c r="J3277" s="926"/>
      <c r="K3277" s="926"/>
      <c r="L3277" s="926"/>
      <c r="M3277" s="926"/>
      <c r="N3277" s="926"/>
      <c r="O3277" s="926"/>
      <c r="P3277" s="926"/>
      <c r="Q3277" s="926"/>
      <c r="R3277" s="926"/>
      <c r="S3277" s="926"/>
      <c r="T3277" s="926"/>
      <c r="U3277" s="926"/>
      <c r="V3277" s="926"/>
      <c r="W3277" s="926"/>
      <c r="X3277" s="926"/>
      <c r="Y3277" s="926"/>
      <c r="Z3277" s="926"/>
      <c r="AA3277" s="926"/>
      <c r="AB3277" s="926"/>
      <c r="AC3277" s="926"/>
      <c r="AD3277" s="926"/>
      <c r="AE3277" s="926"/>
    </row>
    <row r="3278" spans="1:31" x14ac:dyDescent="0.2">
      <c r="A3278" s="926"/>
      <c r="B3278" s="926"/>
      <c r="C3278" s="926"/>
      <c r="D3278" s="926"/>
      <c r="E3278" s="926"/>
      <c r="F3278" s="926"/>
      <c r="G3278" s="926"/>
      <c r="H3278" s="926"/>
      <c r="I3278" s="926"/>
      <c r="J3278" s="926"/>
      <c r="K3278" s="926"/>
      <c r="L3278" s="926"/>
      <c r="M3278" s="926"/>
      <c r="N3278" s="926"/>
      <c r="O3278" s="926"/>
      <c r="P3278" s="926"/>
      <c r="Q3278" s="926"/>
      <c r="R3278" s="926"/>
      <c r="S3278" s="926"/>
      <c r="T3278" s="926"/>
      <c r="U3278" s="926"/>
      <c r="V3278" s="926"/>
      <c r="W3278" s="926"/>
      <c r="X3278" s="926"/>
      <c r="Y3278" s="926"/>
      <c r="Z3278" s="926"/>
      <c r="AA3278" s="926"/>
      <c r="AB3278" s="926"/>
      <c r="AC3278" s="926"/>
      <c r="AD3278" s="926"/>
      <c r="AE3278" s="926"/>
    </row>
    <row r="3279" spans="1:31" x14ac:dyDescent="0.2">
      <c r="A3279" s="926"/>
      <c r="B3279" s="926"/>
      <c r="C3279" s="926"/>
      <c r="D3279" s="926"/>
      <c r="E3279" s="926"/>
      <c r="F3279" s="926"/>
      <c r="G3279" s="926"/>
      <c r="H3279" s="926"/>
      <c r="I3279" s="926"/>
      <c r="J3279" s="926"/>
      <c r="K3279" s="926"/>
      <c r="L3279" s="926"/>
      <c r="M3279" s="926"/>
      <c r="N3279" s="926"/>
      <c r="O3279" s="926"/>
      <c r="P3279" s="926"/>
      <c r="Q3279" s="926"/>
      <c r="R3279" s="926"/>
      <c r="S3279" s="926"/>
      <c r="T3279" s="926"/>
      <c r="U3279" s="926"/>
      <c r="V3279" s="926"/>
      <c r="W3279" s="926"/>
      <c r="X3279" s="926"/>
      <c r="Y3279" s="926"/>
      <c r="Z3279" s="926"/>
      <c r="AA3279" s="926"/>
      <c r="AB3279" s="926"/>
      <c r="AC3279" s="926"/>
      <c r="AD3279" s="926"/>
      <c r="AE3279" s="926"/>
    </row>
    <row r="3280" spans="1:31" x14ac:dyDescent="0.2">
      <c r="A3280" s="926"/>
      <c r="B3280" s="926"/>
      <c r="C3280" s="926"/>
      <c r="D3280" s="926"/>
      <c r="E3280" s="926"/>
      <c r="F3280" s="926"/>
      <c r="G3280" s="926"/>
      <c r="H3280" s="926"/>
      <c r="I3280" s="926"/>
      <c r="J3280" s="926"/>
      <c r="K3280" s="926"/>
      <c r="L3280" s="926"/>
      <c r="M3280" s="926"/>
      <c r="N3280" s="926"/>
      <c r="O3280" s="926"/>
      <c r="P3280" s="926"/>
      <c r="Q3280" s="926"/>
      <c r="R3280" s="926"/>
      <c r="S3280" s="926"/>
      <c r="T3280" s="926"/>
      <c r="U3280" s="926"/>
      <c r="V3280" s="926"/>
      <c r="W3280" s="926"/>
      <c r="X3280" s="926"/>
      <c r="Y3280" s="926"/>
      <c r="Z3280" s="926"/>
      <c r="AA3280" s="926"/>
      <c r="AB3280" s="926"/>
      <c r="AC3280" s="926"/>
      <c r="AD3280" s="926"/>
      <c r="AE3280" s="926"/>
    </row>
    <row r="3281" spans="1:31" x14ac:dyDescent="0.2">
      <c r="A3281" s="926"/>
      <c r="B3281" s="926"/>
      <c r="C3281" s="926"/>
      <c r="D3281" s="926"/>
      <c r="E3281" s="926"/>
      <c r="F3281" s="926"/>
      <c r="G3281" s="926"/>
      <c r="H3281" s="926"/>
      <c r="I3281" s="926"/>
      <c r="J3281" s="926"/>
      <c r="K3281" s="926"/>
      <c r="L3281" s="926"/>
      <c r="M3281" s="926"/>
      <c r="N3281" s="926"/>
      <c r="O3281" s="926"/>
      <c r="P3281" s="926"/>
      <c r="Q3281" s="926"/>
      <c r="R3281" s="926"/>
      <c r="S3281" s="926"/>
      <c r="T3281" s="926"/>
      <c r="U3281" s="926"/>
      <c r="V3281" s="926"/>
      <c r="W3281" s="926"/>
      <c r="X3281" s="926"/>
      <c r="Y3281" s="926"/>
      <c r="Z3281" s="926"/>
      <c r="AA3281" s="926"/>
      <c r="AB3281" s="926"/>
      <c r="AC3281" s="926"/>
      <c r="AD3281" s="926"/>
      <c r="AE3281" s="926"/>
    </row>
    <row r="3282" spans="1:31" x14ac:dyDescent="0.2">
      <c r="A3282" s="926"/>
      <c r="B3282" s="926"/>
      <c r="C3282" s="926"/>
      <c r="D3282" s="926"/>
      <c r="E3282" s="926"/>
      <c r="F3282" s="926"/>
      <c r="G3282" s="926"/>
      <c r="H3282" s="926"/>
      <c r="I3282" s="926"/>
      <c r="J3282" s="926"/>
      <c r="K3282" s="926"/>
      <c r="L3282" s="926"/>
      <c r="M3282" s="926"/>
      <c r="N3282" s="926"/>
      <c r="O3282" s="926"/>
      <c r="P3282" s="926"/>
      <c r="Q3282" s="926"/>
      <c r="R3282" s="926"/>
      <c r="S3282" s="926"/>
      <c r="T3282" s="926"/>
      <c r="U3282" s="926"/>
      <c r="V3282" s="926"/>
      <c r="W3282" s="926"/>
      <c r="X3282" s="926"/>
      <c r="Y3282" s="926"/>
      <c r="Z3282" s="926"/>
      <c r="AA3282" s="926"/>
      <c r="AB3282" s="926"/>
      <c r="AC3282" s="926"/>
      <c r="AD3282" s="926"/>
      <c r="AE3282" s="926"/>
    </row>
    <row r="3283" spans="1:31" x14ac:dyDescent="0.2">
      <c r="A3283" s="926"/>
      <c r="B3283" s="926"/>
      <c r="C3283" s="926"/>
      <c r="D3283" s="926"/>
      <c r="E3283" s="926"/>
      <c r="F3283" s="926"/>
      <c r="G3283" s="926"/>
      <c r="H3283" s="926"/>
      <c r="I3283" s="926"/>
      <c r="J3283" s="926"/>
      <c r="K3283" s="926"/>
      <c r="L3283" s="926"/>
      <c r="M3283" s="926"/>
      <c r="N3283" s="926"/>
      <c r="O3283" s="926"/>
      <c r="P3283" s="926"/>
      <c r="Q3283" s="926"/>
      <c r="R3283" s="926"/>
      <c r="S3283" s="926"/>
      <c r="T3283" s="926"/>
      <c r="U3283" s="926"/>
      <c r="V3283" s="926"/>
      <c r="W3283" s="926"/>
      <c r="X3283" s="926"/>
      <c r="Y3283" s="926"/>
      <c r="Z3283" s="926"/>
      <c r="AA3283" s="926"/>
      <c r="AB3283" s="926"/>
      <c r="AC3283" s="926"/>
      <c r="AD3283" s="926"/>
      <c r="AE3283" s="926"/>
    </row>
    <row r="3284" spans="1:31" x14ac:dyDescent="0.2">
      <c r="A3284" s="926"/>
      <c r="B3284" s="926"/>
      <c r="C3284" s="926"/>
      <c r="D3284" s="926"/>
      <c r="E3284" s="926"/>
      <c r="F3284" s="926"/>
      <c r="G3284" s="926"/>
      <c r="H3284" s="926"/>
      <c r="I3284" s="926"/>
      <c r="J3284" s="926"/>
      <c r="K3284" s="926"/>
      <c r="L3284" s="926"/>
      <c r="M3284" s="926"/>
      <c r="N3284" s="926"/>
      <c r="O3284" s="926"/>
      <c r="P3284" s="926"/>
      <c r="Q3284" s="926"/>
      <c r="R3284" s="926"/>
      <c r="S3284" s="926"/>
      <c r="T3284" s="926"/>
      <c r="U3284" s="926"/>
      <c r="V3284" s="926"/>
      <c r="W3284" s="926"/>
      <c r="X3284" s="926"/>
      <c r="Y3284" s="926"/>
      <c r="Z3284" s="926"/>
      <c r="AA3284" s="926"/>
      <c r="AB3284" s="926"/>
      <c r="AC3284" s="926"/>
      <c r="AD3284" s="926"/>
      <c r="AE3284" s="926"/>
    </row>
  </sheetData>
  <sheetProtection algorithmName="SHA-512" hashValue="KNI5t5KlujxQ3LIoUJ+ZCgzNJm6ShBA7VoAbzsZwMuAtKn1eFIVx4PP5Uj7gZ5LJnjL3vIgiluOGw5v8mziuyQ==" saltValue="EpsKQKGuM5D1UYhKR8V88g==" spinCount="100000" sheet="1" objects="1" scenarios="1" formatRows="0"/>
  <sortState ref="B77:B88">
    <sortCondition ref="B77:B88"/>
  </sortState>
  <mergeCells count="320">
    <mergeCell ref="F571:F572"/>
    <mergeCell ref="J356:N356"/>
    <mergeCell ref="A459:B459"/>
    <mergeCell ref="A461:B461"/>
    <mergeCell ref="A462:B462"/>
    <mergeCell ref="B465:N465"/>
    <mergeCell ref="E466:E467"/>
    <mergeCell ref="E681:E682"/>
    <mergeCell ref="F681:F682"/>
    <mergeCell ref="G681:G682"/>
    <mergeCell ref="H681:H682"/>
    <mergeCell ref="J681:N681"/>
    <mergeCell ref="A677:B677"/>
    <mergeCell ref="B785:N785"/>
    <mergeCell ref="J893:N893"/>
    <mergeCell ref="B250:N250"/>
    <mergeCell ref="E251:E252"/>
    <mergeCell ref="F251:F252"/>
    <mergeCell ref="G251:G252"/>
    <mergeCell ref="H251:H252"/>
    <mergeCell ref="J251:N251"/>
    <mergeCell ref="B355:N355"/>
    <mergeCell ref="G356:G357"/>
    <mergeCell ref="A674:B674"/>
    <mergeCell ref="B463:D463"/>
    <mergeCell ref="A356:A357"/>
    <mergeCell ref="E356:E357"/>
    <mergeCell ref="F356:F357"/>
    <mergeCell ref="B570:N570"/>
    <mergeCell ref="J571:N571"/>
    <mergeCell ref="A571:A572"/>
    <mergeCell ref="E571:E572"/>
    <mergeCell ref="F466:F467"/>
    <mergeCell ref="G571:G572"/>
    <mergeCell ref="H571:H572"/>
    <mergeCell ref="A891:B891"/>
    <mergeCell ref="A676:B676"/>
    <mergeCell ref="A1104:B1104"/>
    <mergeCell ref="A892:B892"/>
    <mergeCell ref="B895:N895"/>
    <mergeCell ref="A786:A787"/>
    <mergeCell ref="E786:E787"/>
    <mergeCell ref="F786:F787"/>
    <mergeCell ref="G786:G787"/>
    <mergeCell ref="H786:H787"/>
    <mergeCell ref="A1106:B1106"/>
    <mergeCell ref="B893:D893"/>
    <mergeCell ref="B1000:N1000"/>
    <mergeCell ref="A1001:A1002"/>
    <mergeCell ref="E1001:E1002"/>
    <mergeCell ref="F1001:F1002"/>
    <mergeCell ref="G1001:G1002"/>
    <mergeCell ref="H1001:H1002"/>
    <mergeCell ref="J1001:N1001"/>
    <mergeCell ref="E896:E897"/>
    <mergeCell ref="F896:F897"/>
    <mergeCell ref="G896:G897"/>
    <mergeCell ref="H896:H897"/>
    <mergeCell ref="J896:N896"/>
    <mergeCell ref="J786:N786"/>
    <mergeCell ref="A889:B889"/>
    <mergeCell ref="J1108:N1108"/>
    <mergeCell ref="E1323:F1323"/>
    <mergeCell ref="G1323:H1323"/>
    <mergeCell ref="J1323:N1323"/>
    <mergeCell ref="B1215:N1215"/>
    <mergeCell ref="J1216:N1216"/>
    <mergeCell ref="A1319:B1319"/>
    <mergeCell ref="A1321:B1321"/>
    <mergeCell ref="A1322:B1322"/>
    <mergeCell ref="B1110:N1110"/>
    <mergeCell ref="E1111:E1112"/>
    <mergeCell ref="F1111:F1112"/>
    <mergeCell ref="G1111:G1112"/>
    <mergeCell ref="H1111:H1112"/>
    <mergeCell ref="J1111:N1111"/>
    <mergeCell ref="B1108:D1108"/>
    <mergeCell ref="B1323:D1323"/>
    <mergeCell ref="E1108:F1108"/>
    <mergeCell ref="G1108:H1108"/>
    <mergeCell ref="B1:N1"/>
    <mergeCell ref="A244:B244"/>
    <mergeCell ref="A247:B247"/>
    <mergeCell ref="A246:B246"/>
    <mergeCell ref="J13:N13"/>
    <mergeCell ref="B35:N35"/>
    <mergeCell ref="A32:B32"/>
    <mergeCell ref="J36:N36"/>
    <mergeCell ref="E36:E37"/>
    <mergeCell ref="F36:F37"/>
    <mergeCell ref="G36:G37"/>
    <mergeCell ref="H36:H37"/>
    <mergeCell ref="E141:E142"/>
    <mergeCell ref="A141:A142"/>
    <mergeCell ref="B140:N140"/>
    <mergeCell ref="F141:F142"/>
    <mergeCell ref="G141:G142"/>
    <mergeCell ref="H141:H142"/>
    <mergeCell ref="C10:D10"/>
    <mergeCell ref="B248:D248"/>
    <mergeCell ref="H356:H357"/>
    <mergeCell ref="J141:N141"/>
    <mergeCell ref="B33:D33"/>
    <mergeCell ref="C7:D7"/>
    <mergeCell ref="C6:D6"/>
    <mergeCell ref="C8:D8"/>
    <mergeCell ref="C9:D9"/>
    <mergeCell ref="A1107:B1107"/>
    <mergeCell ref="E33:F33"/>
    <mergeCell ref="G33:H33"/>
    <mergeCell ref="J33:N33"/>
    <mergeCell ref="E248:F248"/>
    <mergeCell ref="G248:H248"/>
    <mergeCell ref="J248:N248"/>
    <mergeCell ref="E463:F463"/>
    <mergeCell ref="G463:H463"/>
    <mergeCell ref="J463:N463"/>
    <mergeCell ref="E678:F678"/>
    <mergeCell ref="G678:H678"/>
    <mergeCell ref="J678:N678"/>
    <mergeCell ref="G466:G467"/>
    <mergeCell ref="H466:H467"/>
    <mergeCell ref="J466:N466"/>
    <mergeCell ref="B1860:N1860"/>
    <mergeCell ref="J1861:N1861"/>
    <mergeCell ref="A1964:B1964"/>
    <mergeCell ref="A1966:B1966"/>
    <mergeCell ref="A1967:B1967"/>
    <mergeCell ref="B1970:N1970"/>
    <mergeCell ref="E1971:E1972"/>
    <mergeCell ref="F1971:F1972"/>
    <mergeCell ref="G1971:G1972"/>
    <mergeCell ref="H1971:H1972"/>
    <mergeCell ref="J1971:N1971"/>
    <mergeCell ref="E1968:F1968"/>
    <mergeCell ref="G1968:H1968"/>
    <mergeCell ref="J1968:N1968"/>
    <mergeCell ref="B1968:D1968"/>
    <mergeCell ref="B1430:N1430"/>
    <mergeCell ref="A1431:A1432"/>
    <mergeCell ref="E1431:E1432"/>
    <mergeCell ref="F1431:F1432"/>
    <mergeCell ref="G1431:G1432"/>
    <mergeCell ref="H1431:H1432"/>
    <mergeCell ref="J1431:N1431"/>
    <mergeCell ref="A1216:A1217"/>
    <mergeCell ref="E1216:E1217"/>
    <mergeCell ref="F1216:F1217"/>
    <mergeCell ref="G1216:G1217"/>
    <mergeCell ref="H1216:H1217"/>
    <mergeCell ref="J1326:N1326"/>
    <mergeCell ref="H1326:H1327"/>
    <mergeCell ref="B1325:N1325"/>
    <mergeCell ref="E1326:E1327"/>
    <mergeCell ref="F1326:F1327"/>
    <mergeCell ref="G1326:G1327"/>
    <mergeCell ref="B2505:N2505"/>
    <mergeCell ref="J2506:N2506"/>
    <mergeCell ref="A2609:B2609"/>
    <mergeCell ref="A2611:B2611"/>
    <mergeCell ref="A2612:B2612"/>
    <mergeCell ref="B2615:N2615"/>
    <mergeCell ref="E2616:E2617"/>
    <mergeCell ref="F2616:F2617"/>
    <mergeCell ref="G2616:G2617"/>
    <mergeCell ref="H2616:H2617"/>
    <mergeCell ref="J2616:N2616"/>
    <mergeCell ref="E2613:F2613"/>
    <mergeCell ref="G2613:H2613"/>
    <mergeCell ref="J2613:N2613"/>
    <mergeCell ref="B2613:D2613"/>
    <mergeCell ref="E893:F893"/>
    <mergeCell ref="G893:H893"/>
    <mergeCell ref="B678:D678"/>
    <mergeCell ref="B680:N680"/>
    <mergeCell ref="B1645:N1645"/>
    <mergeCell ref="A1646:A1647"/>
    <mergeCell ref="E1646:E1647"/>
    <mergeCell ref="F1646:F1647"/>
    <mergeCell ref="G1646:G1647"/>
    <mergeCell ref="H1646:H1647"/>
    <mergeCell ref="J1646:N1646"/>
    <mergeCell ref="A1534:B1534"/>
    <mergeCell ref="A1536:B1536"/>
    <mergeCell ref="A1537:B1537"/>
    <mergeCell ref="B1540:N1540"/>
    <mergeCell ref="E1541:E1542"/>
    <mergeCell ref="F1541:F1542"/>
    <mergeCell ref="G1541:G1542"/>
    <mergeCell ref="H1541:H1542"/>
    <mergeCell ref="J1541:N1541"/>
    <mergeCell ref="E1538:F1538"/>
    <mergeCell ref="G1538:H1538"/>
    <mergeCell ref="J1538:N1538"/>
    <mergeCell ref="B1538:D1538"/>
    <mergeCell ref="A1749:B1749"/>
    <mergeCell ref="A1751:B1751"/>
    <mergeCell ref="A1752:B1752"/>
    <mergeCell ref="B1755:N1755"/>
    <mergeCell ref="E1756:E1757"/>
    <mergeCell ref="F1756:F1757"/>
    <mergeCell ref="G1756:G1757"/>
    <mergeCell ref="H1756:H1757"/>
    <mergeCell ref="J1756:N1756"/>
    <mergeCell ref="E1753:F1753"/>
    <mergeCell ref="G1753:H1753"/>
    <mergeCell ref="J1753:N1753"/>
    <mergeCell ref="B1753:D1753"/>
    <mergeCell ref="B2075:N2075"/>
    <mergeCell ref="A2076:A2077"/>
    <mergeCell ref="E2076:E2077"/>
    <mergeCell ref="F2076:F2077"/>
    <mergeCell ref="G2076:G2077"/>
    <mergeCell ref="H2076:H2077"/>
    <mergeCell ref="J2076:N2076"/>
    <mergeCell ref="A1861:A1862"/>
    <mergeCell ref="E1861:E1862"/>
    <mergeCell ref="F1861:F1862"/>
    <mergeCell ref="G1861:G1862"/>
    <mergeCell ref="H1861:H1862"/>
    <mergeCell ref="B2290:N2290"/>
    <mergeCell ref="A2291:A2292"/>
    <mergeCell ref="E2291:E2292"/>
    <mergeCell ref="F2291:F2292"/>
    <mergeCell ref="G2291:G2292"/>
    <mergeCell ref="H2291:H2292"/>
    <mergeCell ref="J2291:N2291"/>
    <mergeCell ref="A2179:B2179"/>
    <mergeCell ref="A2181:B2181"/>
    <mergeCell ref="A2182:B2182"/>
    <mergeCell ref="B2185:N2185"/>
    <mergeCell ref="E2186:E2187"/>
    <mergeCell ref="F2186:F2187"/>
    <mergeCell ref="G2186:G2187"/>
    <mergeCell ref="H2186:H2187"/>
    <mergeCell ref="J2186:N2186"/>
    <mergeCell ref="E2183:F2183"/>
    <mergeCell ref="G2183:H2183"/>
    <mergeCell ref="J2183:N2183"/>
    <mergeCell ref="B2183:D2183"/>
    <mergeCell ref="A2394:B2394"/>
    <mergeCell ref="A2396:B2396"/>
    <mergeCell ref="A2397:B2397"/>
    <mergeCell ref="B2400:N2400"/>
    <mergeCell ref="E2401:E2402"/>
    <mergeCell ref="F2401:F2402"/>
    <mergeCell ref="G2401:G2402"/>
    <mergeCell ref="H2401:H2402"/>
    <mergeCell ref="J2401:N2401"/>
    <mergeCell ref="E2398:F2398"/>
    <mergeCell ref="G2398:H2398"/>
    <mergeCell ref="J2398:N2398"/>
    <mergeCell ref="B2398:D2398"/>
    <mergeCell ref="B2720:N2720"/>
    <mergeCell ref="A2721:A2722"/>
    <mergeCell ref="E2721:E2722"/>
    <mergeCell ref="F2721:F2722"/>
    <mergeCell ref="G2721:G2722"/>
    <mergeCell ref="H2721:H2722"/>
    <mergeCell ref="J2721:N2721"/>
    <mergeCell ref="A2506:A2507"/>
    <mergeCell ref="E2506:E2507"/>
    <mergeCell ref="F2506:F2507"/>
    <mergeCell ref="G2506:G2507"/>
    <mergeCell ref="H2506:H2507"/>
    <mergeCell ref="A2824:B2824"/>
    <mergeCell ref="A2826:B2826"/>
    <mergeCell ref="A2827:B2827"/>
    <mergeCell ref="B2830:N2830"/>
    <mergeCell ref="E2831:E2832"/>
    <mergeCell ref="F2831:F2832"/>
    <mergeCell ref="G2831:G2832"/>
    <mergeCell ref="H2831:H2832"/>
    <mergeCell ref="J2831:N2831"/>
    <mergeCell ref="E2828:F2828"/>
    <mergeCell ref="G2828:H2828"/>
    <mergeCell ref="J2828:N2828"/>
    <mergeCell ref="B2828:D2828"/>
    <mergeCell ref="A3042:B3042"/>
    <mergeCell ref="B3045:N3045"/>
    <mergeCell ref="E3046:E3047"/>
    <mergeCell ref="F3046:F3047"/>
    <mergeCell ref="G3046:G3047"/>
    <mergeCell ref="H3046:H3047"/>
    <mergeCell ref="J3046:N3046"/>
    <mergeCell ref="B2935:N2935"/>
    <mergeCell ref="A2936:A2937"/>
    <mergeCell ref="E2936:E2937"/>
    <mergeCell ref="F2936:F2937"/>
    <mergeCell ref="G2936:G2937"/>
    <mergeCell ref="H2936:H2937"/>
    <mergeCell ref="J2936:N2936"/>
    <mergeCell ref="E3043:F3043"/>
    <mergeCell ref="G3043:H3043"/>
    <mergeCell ref="J3043:N3043"/>
    <mergeCell ref="B3043:D3043"/>
    <mergeCell ref="A3254:B3254"/>
    <mergeCell ref="A3256:B3256"/>
    <mergeCell ref="A3257:B3257"/>
    <mergeCell ref="A3:N3"/>
    <mergeCell ref="E6:E7"/>
    <mergeCell ref="F6:F7"/>
    <mergeCell ref="G6:G7"/>
    <mergeCell ref="H6:H7"/>
    <mergeCell ref="J6:N6"/>
    <mergeCell ref="A5:D5"/>
    <mergeCell ref="A12:D12"/>
    <mergeCell ref="E13:E14"/>
    <mergeCell ref="F13:F14"/>
    <mergeCell ref="G13:G14"/>
    <mergeCell ref="H13:H14"/>
    <mergeCell ref="B3150:N3150"/>
    <mergeCell ref="A3151:A3152"/>
    <mergeCell ref="E3151:E3152"/>
    <mergeCell ref="F3151:F3152"/>
    <mergeCell ref="G3151:G3152"/>
    <mergeCell ref="H3151:H3152"/>
    <mergeCell ref="J3151:N3151"/>
    <mergeCell ref="A3039:B3039"/>
    <mergeCell ref="A3041:B3041"/>
  </mergeCells>
  <conditionalFormatting sqref="H38:H57 H59:H61 H137">
    <cfRule type="cellIs" dxfId="2424" priority="1483" operator="lessThan">
      <formula>0</formula>
    </cfRule>
  </conditionalFormatting>
  <conditionalFormatting sqref="B33">
    <cfRule type="cellIs" dxfId="2423" priority="1482" operator="equal">
      <formula>0</formula>
    </cfRule>
  </conditionalFormatting>
  <conditionalFormatting sqref="H138">
    <cfRule type="cellIs" dxfId="2422" priority="1481" operator="lessThan">
      <formula>0</formula>
    </cfRule>
  </conditionalFormatting>
  <conditionalFormatting sqref="E38:F38 E59:E61 E39:E57 E137 F39:F137">
    <cfRule type="cellIs" dxfId="2421" priority="1480" operator="equal">
      <formula>0</formula>
    </cfRule>
  </conditionalFormatting>
  <conditionalFormatting sqref="H58">
    <cfRule type="cellIs" dxfId="2420" priority="1479" operator="lessThan">
      <formula>0</formula>
    </cfRule>
  </conditionalFormatting>
  <conditionalFormatting sqref="E58">
    <cfRule type="cellIs" dxfId="2419" priority="1478" operator="equal">
      <formula>0</formula>
    </cfRule>
  </conditionalFormatting>
  <conditionalFormatting sqref="H187:H202 H204:H206">
    <cfRule type="cellIs" dxfId="2418" priority="1444" operator="lessThan">
      <formula>0</formula>
    </cfRule>
  </conditionalFormatting>
  <conditionalFormatting sqref="E94:E96 E77:E92">
    <cfRule type="cellIs" dxfId="2417" priority="1463" operator="equal">
      <formula>0</formula>
    </cfRule>
  </conditionalFormatting>
  <conditionalFormatting sqref="H143:H162 H164:H166 H242">
    <cfRule type="cellIs" dxfId="2416" priority="1470" operator="lessThan">
      <formula>0</formula>
    </cfRule>
  </conditionalFormatting>
  <conditionalFormatting sqref="E93">
    <cfRule type="cellIs" dxfId="2415" priority="1461" operator="equal">
      <formula>0</formula>
    </cfRule>
  </conditionalFormatting>
  <conditionalFormatting sqref="J138:L138 N138">
    <cfRule type="cellIs" dxfId="2414" priority="1472" operator="equal">
      <formula>0</formula>
    </cfRule>
  </conditionalFormatting>
  <conditionalFormatting sqref="H93">
    <cfRule type="cellIs" dxfId="2413" priority="1462" operator="lessThan">
      <formula>0</formula>
    </cfRule>
  </conditionalFormatting>
  <conditionalFormatting sqref="H243">
    <cfRule type="cellIs" dxfId="2412" priority="1469" operator="lessThan">
      <formula>0</formula>
    </cfRule>
  </conditionalFormatting>
  <conditionalFormatting sqref="E143:F143 E164:E166 E144:E162 F144:F166 E242:F242">
    <cfRule type="cellIs" dxfId="2411" priority="1468" operator="equal">
      <formula>0</formula>
    </cfRule>
  </conditionalFormatting>
  <conditionalFormatting sqref="H163">
    <cfRule type="cellIs" dxfId="2410" priority="1467" operator="lessThan">
      <formula>0</formula>
    </cfRule>
  </conditionalFormatting>
  <conditionalFormatting sqref="E163">
    <cfRule type="cellIs" dxfId="2409" priority="1466" operator="equal">
      <formula>0</formula>
    </cfRule>
  </conditionalFormatting>
  <conditionalFormatting sqref="H77:H92 H94:H96">
    <cfRule type="cellIs" dxfId="2408" priority="1464" operator="lessThan">
      <formula>0</formula>
    </cfRule>
  </conditionalFormatting>
  <conditionalFormatting sqref="E114:E116 E97:E112">
    <cfRule type="cellIs" dxfId="2407" priority="1459" operator="equal">
      <formula>0</formula>
    </cfRule>
  </conditionalFormatting>
  <conditionalFormatting sqref="H113">
    <cfRule type="cellIs" dxfId="2406" priority="1458" operator="lessThan">
      <formula>0</formula>
    </cfRule>
  </conditionalFormatting>
  <conditionalFormatting sqref="E113">
    <cfRule type="cellIs" dxfId="2405" priority="1457" operator="equal">
      <formula>0</formula>
    </cfRule>
  </conditionalFormatting>
  <conditionalFormatting sqref="H97:H112 H114:H116">
    <cfRule type="cellIs" dxfId="2404" priority="1460" operator="lessThan">
      <formula>0</formula>
    </cfRule>
  </conditionalFormatting>
  <conditionalFormatting sqref="E134:E136 E117:E132">
    <cfRule type="cellIs" dxfId="2403" priority="1455" operator="equal">
      <formula>0</formula>
    </cfRule>
  </conditionalFormatting>
  <conditionalFormatting sqref="H133">
    <cfRule type="cellIs" dxfId="2402" priority="1454" operator="lessThan">
      <formula>0</formula>
    </cfRule>
  </conditionalFormatting>
  <conditionalFormatting sqref="E133">
    <cfRule type="cellIs" dxfId="2401" priority="1453" operator="equal">
      <formula>0</formula>
    </cfRule>
  </conditionalFormatting>
  <conditionalFormatting sqref="H117:H132 H134:H136">
    <cfRule type="cellIs" dxfId="2400" priority="1456" operator="lessThan">
      <formula>0</formula>
    </cfRule>
  </conditionalFormatting>
  <conditionalFormatting sqref="E74:E76 E62:E72">
    <cfRule type="cellIs" dxfId="2399" priority="1451" operator="equal">
      <formula>0</formula>
    </cfRule>
  </conditionalFormatting>
  <conditionalFormatting sqref="H73">
    <cfRule type="cellIs" dxfId="2398" priority="1450" operator="lessThan">
      <formula>0</formula>
    </cfRule>
  </conditionalFormatting>
  <conditionalFormatting sqref="E73">
    <cfRule type="cellIs" dxfId="2397" priority="1449" operator="equal">
      <formula>0</formula>
    </cfRule>
  </conditionalFormatting>
  <conditionalFormatting sqref="H62:H72 H74:H76">
    <cfRule type="cellIs" dxfId="2396" priority="1452" operator="lessThan">
      <formula>0</formula>
    </cfRule>
  </conditionalFormatting>
  <conditionalFormatting sqref="E184:E186 E167:E182 F167:F186">
    <cfRule type="cellIs" dxfId="2395" priority="1447" operator="equal">
      <formula>0</formula>
    </cfRule>
  </conditionalFormatting>
  <conditionalFormatting sqref="H183">
    <cfRule type="cellIs" dxfId="2394" priority="1446" operator="lessThan">
      <formula>0</formula>
    </cfRule>
  </conditionalFormatting>
  <conditionalFormatting sqref="E183">
    <cfRule type="cellIs" dxfId="2393" priority="1445" operator="equal">
      <formula>0</formula>
    </cfRule>
  </conditionalFormatting>
  <conditionalFormatting sqref="H167:H182 H184:H186">
    <cfRule type="cellIs" dxfId="2392" priority="1448" operator="lessThan">
      <formula>0</formula>
    </cfRule>
  </conditionalFormatting>
  <conditionalFormatting sqref="E204:E206 E187:E202 F187:F206">
    <cfRule type="cellIs" dxfId="2391" priority="1443" operator="equal">
      <formula>0</formula>
    </cfRule>
  </conditionalFormatting>
  <conditionalFormatting sqref="H203">
    <cfRule type="cellIs" dxfId="2390" priority="1442" operator="lessThan">
      <formula>0</formula>
    </cfRule>
  </conditionalFormatting>
  <conditionalFormatting sqref="E203">
    <cfRule type="cellIs" dxfId="2389" priority="1441" operator="equal">
      <formula>0</formula>
    </cfRule>
  </conditionalFormatting>
  <conditionalFormatting sqref="H207:H210 H239:H241 H226:H237">
    <cfRule type="cellIs" dxfId="2388" priority="1440" operator="lessThan">
      <formula>0</formula>
    </cfRule>
  </conditionalFormatting>
  <conditionalFormatting sqref="E239:E241 E207:F210 F226:F241 E226:E237">
    <cfRule type="cellIs" dxfId="2387" priority="1439" operator="equal">
      <formula>0</formula>
    </cfRule>
  </conditionalFormatting>
  <conditionalFormatting sqref="H238">
    <cfRule type="cellIs" dxfId="2386" priority="1438" operator="lessThan">
      <formula>0</formula>
    </cfRule>
  </conditionalFormatting>
  <conditionalFormatting sqref="E238">
    <cfRule type="cellIs" dxfId="2385" priority="1437" operator="equal">
      <formula>0</formula>
    </cfRule>
  </conditionalFormatting>
  <conditionalFormatting sqref="H223:H225 H211:H221">
    <cfRule type="cellIs" dxfId="2384" priority="1436" operator="lessThan">
      <formula>0</formula>
    </cfRule>
  </conditionalFormatting>
  <conditionalFormatting sqref="E223:E225 F211:F225 E211:E221">
    <cfRule type="cellIs" dxfId="2383" priority="1435" operator="equal">
      <formula>0</formula>
    </cfRule>
  </conditionalFormatting>
  <conditionalFormatting sqref="H222">
    <cfRule type="cellIs" dxfId="2382" priority="1434" operator="lessThan">
      <formula>0</formula>
    </cfRule>
  </conditionalFormatting>
  <conditionalFormatting sqref="E222">
    <cfRule type="cellIs" dxfId="2381" priority="1433" operator="equal">
      <formula>0</formula>
    </cfRule>
  </conditionalFormatting>
  <conditionalFormatting sqref="H245">
    <cfRule type="cellIs" dxfId="2380" priority="1431" operator="lessThan">
      <formula>0</formula>
    </cfRule>
  </conditionalFormatting>
  <conditionalFormatting sqref="J245:L245 N245">
    <cfRule type="cellIs" dxfId="2379" priority="1430" operator="equal">
      <formula>0</formula>
    </cfRule>
  </conditionalFormatting>
  <conditionalFormatting sqref="C16:D16">
    <cfRule type="cellIs" dxfId="2378" priority="766" operator="equal">
      <formula>0</formula>
    </cfRule>
  </conditionalFormatting>
  <conditionalFormatting sqref="H16">
    <cfRule type="cellIs" dxfId="2377" priority="765" operator="lessThan">
      <formula>0</formula>
    </cfRule>
  </conditionalFormatting>
  <conditionalFormatting sqref="E17:H28">
    <cfRule type="cellIs" dxfId="2376" priority="764" operator="equal">
      <formula>0</formula>
    </cfRule>
  </conditionalFormatting>
  <conditionalFormatting sqref="A15:A29">
    <cfRule type="cellIs" dxfId="2375" priority="755" operator="equal">
      <formula>0</formula>
    </cfRule>
  </conditionalFormatting>
  <conditionalFormatting sqref="J2610:L2610 N2610">
    <cfRule type="cellIs" dxfId="2374" priority="741" operator="equal">
      <formula>0</formula>
    </cfRule>
  </conditionalFormatting>
  <conditionalFormatting sqref="B248">
    <cfRule type="cellIs" dxfId="2373" priority="689" operator="equal">
      <formula>0</formula>
    </cfRule>
  </conditionalFormatting>
  <conditionalFormatting sqref="B678">
    <cfRule type="cellIs" dxfId="2372" priority="687" operator="equal">
      <formula>0</formula>
    </cfRule>
  </conditionalFormatting>
  <conditionalFormatting sqref="M1965">
    <cfRule type="cellIs" dxfId="2371" priority="697" operator="equal">
      <formula>0</formula>
    </cfRule>
  </conditionalFormatting>
  <conditionalFormatting sqref="B1108">
    <cfRule type="cellIs" dxfId="2370" priority="685" operator="equal">
      <formula>0</formula>
    </cfRule>
  </conditionalFormatting>
  <conditionalFormatting sqref="B1538">
    <cfRule type="cellIs" dxfId="2369" priority="683" operator="equal">
      <formula>0</formula>
    </cfRule>
  </conditionalFormatting>
  <conditionalFormatting sqref="B1968">
    <cfRule type="cellIs" dxfId="2368" priority="681" operator="equal">
      <formula>0</formula>
    </cfRule>
  </conditionalFormatting>
  <conditionalFormatting sqref="B2398">
    <cfRule type="cellIs" dxfId="2367" priority="679" operator="equal">
      <formula>0</formula>
    </cfRule>
  </conditionalFormatting>
  <conditionalFormatting sqref="B2828">
    <cfRule type="cellIs" dxfId="2366" priority="677" operator="equal">
      <formula>0</formula>
    </cfRule>
  </conditionalFormatting>
  <conditionalFormatting sqref="B2613">
    <cfRule type="cellIs" dxfId="2365" priority="678" operator="equal">
      <formula>0</formula>
    </cfRule>
  </conditionalFormatting>
  <conditionalFormatting sqref="B3043">
    <cfRule type="cellIs" dxfId="2364" priority="676" operator="equal">
      <formula>0</formula>
    </cfRule>
  </conditionalFormatting>
  <conditionalFormatting sqref="E309:E311 E292:E307">
    <cfRule type="cellIs" dxfId="2363" priority="667" operator="equal">
      <formula>0</formula>
    </cfRule>
  </conditionalFormatting>
  <conditionalFormatting sqref="E308">
    <cfRule type="cellIs" dxfId="2362" priority="665" operator="equal">
      <formula>0</formula>
    </cfRule>
  </conditionalFormatting>
  <conditionalFormatting sqref="H308">
    <cfRule type="cellIs" dxfId="2361" priority="666" operator="lessThan">
      <formula>0</formula>
    </cfRule>
  </conditionalFormatting>
  <conditionalFormatting sqref="H292:H307 H309:H311">
    <cfRule type="cellIs" dxfId="2360" priority="668" operator="lessThan">
      <formula>0</formula>
    </cfRule>
  </conditionalFormatting>
  <conditionalFormatting sqref="E329:E331 E312:E327">
    <cfRule type="cellIs" dxfId="2359" priority="663" operator="equal">
      <formula>0</formula>
    </cfRule>
  </conditionalFormatting>
  <conditionalFormatting sqref="H328">
    <cfRule type="cellIs" dxfId="2358" priority="662" operator="lessThan">
      <formula>0</formula>
    </cfRule>
  </conditionalFormatting>
  <conditionalFormatting sqref="E328">
    <cfRule type="cellIs" dxfId="2357" priority="661" operator="equal">
      <formula>0</formula>
    </cfRule>
  </conditionalFormatting>
  <conditionalFormatting sqref="H312:H327 H329:H331">
    <cfRule type="cellIs" dxfId="2356" priority="664" operator="lessThan">
      <formula>0</formula>
    </cfRule>
  </conditionalFormatting>
  <conditionalFormatting sqref="E349:E351 E332:E347">
    <cfRule type="cellIs" dxfId="2355" priority="659" operator="equal">
      <formula>0</formula>
    </cfRule>
  </conditionalFormatting>
  <conditionalFormatting sqref="H348">
    <cfRule type="cellIs" dxfId="2354" priority="658" operator="lessThan">
      <formula>0</formula>
    </cfRule>
  </conditionalFormatting>
  <conditionalFormatting sqref="E348">
    <cfRule type="cellIs" dxfId="2353" priority="657" operator="equal">
      <formula>0</formula>
    </cfRule>
  </conditionalFormatting>
  <conditionalFormatting sqref="H332:H347 H349:H351">
    <cfRule type="cellIs" dxfId="2352" priority="660" operator="lessThan">
      <formula>0</formula>
    </cfRule>
  </conditionalFormatting>
  <conditionalFormatting sqref="E289:E291 E277:E287">
    <cfRule type="cellIs" dxfId="2351" priority="655" operator="equal">
      <formula>0</formula>
    </cfRule>
  </conditionalFormatting>
  <conditionalFormatting sqref="H288">
    <cfRule type="cellIs" dxfId="2350" priority="654" operator="lessThan">
      <formula>0</formula>
    </cfRule>
  </conditionalFormatting>
  <conditionalFormatting sqref="E288">
    <cfRule type="cellIs" dxfId="2349" priority="653" operator="equal">
      <formula>0</formula>
    </cfRule>
  </conditionalFormatting>
  <conditionalFormatting sqref="H277:H287 H289:H291">
    <cfRule type="cellIs" dxfId="2348" priority="656" operator="lessThan">
      <formula>0</formula>
    </cfRule>
  </conditionalFormatting>
  <conditionalFormatting sqref="E524:E526 E507:E522">
    <cfRule type="cellIs" dxfId="2347" priority="643" operator="equal">
      <formula>0</formula>
    </cfRule>
  </conditionalFormatting>
  <conditionalFormatting sqref="H507:H522 H524:H526">
    <cfRule type="cellIs" dxfId="2346" priority="644" operator="lessThan">
      <formula>0</formula>
    </cfRule>
  </conditionalFormatting>
  <conditionalFormatting sqref="E523">
    <cfRule type="cellIs" dxfId="2345" priority="641" operator="equal">
      <formula>0</formula>
    </cfRule>
  </conditionalFormatting>
  <conditionalFormatting sqref="H527:H542 H544:H546">
    <cfRule type="cellIs" dxfId="2344" priority="640" operator="lessThan">
      <formula>0</formula>
    </cfRule>
  </conditionalFormatting>
  <conditionalFormatting sqref="E544:E546 E527:E542">
    <cfRule type="cellIs" dxfId="2343" priority="639" operator="equal">
      <formula>0</formula>
    </cfRule>
  </conditionalFormatting>
  <conditionalFormatting sqref="H523">
    <cfRule type="cellIs" dxfId="2342" priority="642" operator="lessThan">
      <formula>0</formula>
    </cfRule>
  </conditionalFormatting>
  <conditionalFormatting sqref="E543">
    <cfRule type="cellIs" dxfId="2341" priority="637" operator="equal">
      <formula>0</formula>
    </cfRule>
  </conditionalFormatting>
  <conditionalFormatting sqref="H547:H562 H564:H566">
    <cfRule type="cellIs" dxfId="2340" priority="636" operator="lessThan">
      <formula>0</formula>
    </cfRule>
  </conditionalFormatting>
  <conditionalFormatting sqref="E564:E566 E547:E562">
    <cfRule type="cellIs" dxfId="2339" priority="635" operator="equal">
      <formula>0</formula>
    </cfRule>
  </conditionalFormatting>
  <conditionalFormatting sqref="H543">
    <cfRule type="cellIs" dxfId="2338" priority="638" operator="lessThan">
      <formula>0</formula>
    </cfRule>
  </conditionalFormatting>
  <conditionalFormatting sqref="E563">
    <cfRule type="cellIs" dxfId="2337" priority="633" operator="equal">
      <formula>0</formula>
    </cfRule>
  </conditionalFormatting>
  <conditionalFormatting sqref="H492:H502 H504:H506">
    <cfRule type="cellIs" dxfId="2336" priority="632" operator="lessThan">
      <formula>0</formula>
    </cfRule>
  </conditionalFormatting>
  <conditionalFormatting sqref="E504:E506 E492:E502">
    <cfRule type="cellIs" dxfId="2335" priority="631" operator="equal">
      <formula>0</formula>
    </cfRule>
  </conditionalFormatting>
  <conditionalFormatting sqref="H563">
    <cfRule type="cellIs" dxfId="2334" priority="634" operator="lessThan">
      <formula>0</formula>
    </cfRule>
  </conditionalFormatting>
  <conditionalFormatting sqref="E739:E741 E722:E737">
    <cfRule type="cellIs" dxfId="2333" priority="619" operator="equal">
      <formula>0</formula>
    </cfRule>
  </conditionalFormatting>
  <conditionalFormatting sqref="H738">
    <cfRule type="cellIs" dxfId="2332" priority="618" operator="lessThan">
      <formula>0</formula>
    </cfRule>
  </conditionalFormatting>
  <conditionalFormatting sqref="E738">
    <cfRule type="cellIs" dxfId="2331" priority="617" operator="equal">
      <formula>0</formula>
    </cfRule>
  </conditionalFormatting>
  <conditionalFormatting sqref="H722:H737 H739:H741">
    <cfRule type="cellIs" dxfId="2330" priority="620" operator="lessThan">
      <formula>0</formula>
    </cfRule>
  </conditionalFormatting>
  <conditionalFormatting sqref="E759:E761 E742:E757">
    <cfRule type="cellIs" dxfId="2329" priority="615" operator="equal">
      <formula>0</formula>
    </cfRule>
  </conditionalFormatting>
  <conditionalFormatting sqref="H758">
    <cfRule type="cellIs" dxfId="2328" priority="614" operator="lessThan">
      <formula>0</formula>
    </cfRule>
  </conditionalFormatting>
  <conditionalFormatting sqref="E758">
    <cfRule type="cellIs" dxfId="2327" priority="613" operator="equal">
      <formula>0</formula>
    </cfRule>
  </conditionalFormatting>
  <conditionalFormatting sqref="H742:H757 H759:H761">
    <cfRule type="cellIs" dxfId="2326" priority="616" operator="lessThan">
      <formula>0</formula>
    </cfRule>
  </conditionalFormatting>
  <conditionalFormatting sqref="E779:E781 E762:E777">
    <cfRule type="cellIs" dxfId="2325" priority="611" operator="equal">
      <formula>0</formula>
    </cfRule>
  </conditionalFormatting>
  <conditionalFormatting sqref="H778">
    <cfRule type="cellIs" dxfId="2324" priority="610" operator="lessThan">
      <formula>0</formula>
    </cfRule>
  </conditionalFormatting>
  <conditionalFormatting sqref="E778">
    <cfRule type="cellIs" dxfId="2323" priority="609" operator="equal">
      <formula>0</formula>
    </cfRule>
  </conditionalFormatting>
  <conditionalFormatting sqref="H762:H777 H779:H781">
    <cfRule type="cellIs" dxfId="2322" priority="612" operator="lessThan">
      <formula>0</formula>
    </cfRule>
  </conditionalFormatting>
  <conditionalFormatting sqref="H898:H917 H919:H921 H997">
    <cfRule type="cellIs" dxfId="2321" priority="602" operator="lessThan">
      <formula>0</formula>
    </cfRule>
  </conditionalFormatting>
  <conditionalFormatting sqref="H937:H952 H954:H956">
    <cfRule type="cellIs" dxfId="2320" priority="596" operator="lessThan">
      <formula>0</formula>
    </cfRule>
  </conditionalFormatting>
  <conditionalFormatting sqref="E954:E956 E937:E952">
    <cfRule type="cellIs" dxfId="2319" priority="595" operator="equal">
      <formula>0</formula>
    </cfRule>
  </conditionalFormatting>
  <conditionalFormatting sqref="E953">
    <cfRule type="cellIs" dxfId="2318" priority="593" operator="equal">
      <formula>0</formula>
    </cfRule>
  </conditionalFormatting>
  <conditionalFormatting sqref="H957:H972 H974:H976">
    <cfRule type="cellIs" dxfId="2317" priority="592" operator="lessThan">
      <formula>0</formula>
    </cfRule>
  </conditionalFormatting>
  <conditionalFormatting sqref="E974:E976 E957:E972">
    <cfRule type="cellIs" dxfId="2316" priority="591" operator="equal">
      <formula>0</formula>
    </cfRule>
  </conditionalFormatting>
  <conditionalFormatting sqref="H953">
    <cfRule type="cellIs" dxfId="2315" priority="594" operator="lessThan">
      <formula>0</formula>
    </cfRule>
  </conditionalFormatting>
  <conditionalFormatting sqref="E973">
    <cfRule type="cellIs" dxfId="2314" priority="589" operator="equal">
      <formula>0</formula>
    </cfRule>
  </conditionalFormatting>
  <conditionalFormatting sqref="H977:H992 H994:H996">
    <cfRule type="cellIs" dxfId="2313" priority="588" operator="lessThan">
      <formula>0</formula>
    </cfRule>
  </conditionalFormatting>
  <conditionalFormatting sqref="E994:E996 E977:E992">
    <cfRule type="cellIs" dxfId="2312" priority="587" operator="equal">
      <formula>0</formula>
    </cfRule>
  </conditionalFormatting>
  <conditionalFormatting sqref="H973">
    <cfRule type="cellIs" dxfId="2311" priority="590" operator="lessThan">
      <formula>0</formula>
    </cfRule>
  </conditionalFormatting>
  <conditionalFormatting sqref="H1113:H1132 H1134:H1136 H1212">
    <cfRule type="cellIs" dxfId="2310" priority="578" operator="lessThan">
      <formula>0</formula>
    </cfRule>
  </conditionalFormatting>
  <conditionalFormatting sqref="E1169:E1171 E1152:E1167">
    <cfRule type="cellIs" dxfId="2309" priority="571" operator="equal">
      <formula>0</formula>
    </cfRule>
  </conditionalFormatting>
  <conditionalFormatting sqref="H1168">
    <cfRule type="cellIs" dxfId="2308" priority="570" operator="lessThan">
      <formula>0</formula>
    </cfRule>
  </conditionalFormatting>
  <conditionalFormatting sqref="E1168">
    <cfRule type="cellIs" dxfId="2307" priority="569" operator="equal">
      <formula>0</formula>
    </cfRule>
  </conditionalFormatting>
  <conditionalFormatting sqref="H1152:H1167 H1169:H1171">
    <cfRule type="cellIs" dxfId="2306" priority="572" operator="lessThan">
      <formula>0</formula>
    </cfRule>
  </conditionalFormatting>
  <conditionalFormatting sqref="E1189:E1191 E1172:E1187">
    <cfRule type="cellIs" dxfId="2305" priority="567" operator="equal">
      <formula>0</formula>
    </cfRule>
  </conditionalFormatting>
  <conditionalFormatting sqref="H1188">
    <cfRule type="cellIs" dxfId="2304" priority="566" operator="lessThan">
      <formula>0</formula>
    </cfRule>
  </conditionalFormatting>
  <conditionalFormatting sqref="E1188">
    <cfRule type="cellIs" dxfId="2303" priority="565" operator="equal">
      <formula>0</formula>
    </cfRule>
  </conditionalFormatting>
  <conditionalFormatting sqref="H1172:H1187 H1189:H1191">
    <cfRule type="cellIs" dxfId="2302" priority="568" operator="lessThan">
      <formula>0</formula>
    </cfRule>
  </conditionalFormatting>
  <conditionalFormatting sqref="E1148">
    <cfRule type="cellIs" dxfId="2301" priority="557" operator="equal">
      <formula>0</formula>
    </cfRule>
  </conditionalFormatting>
  <conditionalFormatting sqref="H1148">
    <cfRule type="cellIs" dxfId="2300" priority="558" operator="lessThan">
      <formula>0</formula>
    </cfRule>
  </conditionalFormatting>
  <conditionalFormatting sqref="H1328:H1347 H1349:H1351 H1427">
    <cfRule type="cellIs" dxfId="2299" priority="554" operator="lessThan">
      <formula>0</formula>
    </cfRule>
  </conditionalFormatting>
  <conditionalFormatting sqref="H1367:H1382 H1384:H1386">
    <cfRule type="cellIs" dxfId="2298" priority="548" operator="lessThan">
      <formula>0</formula>
    </cfRule>
  </conditionalFormatting>
  <conditionalFormatting sqref="E1384:E1386 E1367:E1382">
    <cfRule type="cellIs" dxfId="2297" priority="547" operator="equal">
      <formula>0</formula>
    </cfRule>
  </conditionalFormatting>
  <conditionalFormatting sqref="E1383">
    <cfRule type="cellIs" dxfId="2296" priority="545" operator="equal">
      <formula>0</formula>
    </cfRule>
  </conditionalFormatting>
  <conditionalFormatting sqref="H1387:H1402 H1404:H1406">
    <cfRule type="cellIs" dxfId="2295" priority="544" operator="lessThan">
      <formula>0</formula>
    </cfRule>
  </conditionalFormatting>
  <conditionalFormatting sqref="E1404:E1406 E1387:E1402">
    <cfRule type="cellIs" dxfId="2294" priority="543" operator="equal">
      <formula>0</formula>
    </cfRule>
  </conditionalFormatting>
  <conditionalFormatting sqref="H1383">
    <cfRule type="cellIs" dxfId="2293" priority="546" operator="lessThan">
      <formula>0</formula>
    </cfRule>
  </conditionalFormatting>
  <conditionalFormatting sqref="E1364:E1366 E1352:E1362">
    <cfRule type="cellIs" dxfId="2292" priority="535" operator="equal">
      <formula>0</formula>
    </cfRule>
  </conditionalFormatting>
  <conditionalFormatting sqref="E1363">
    <cfRule type="cellIs" dxfId="2291" priority="533" operator="equal">
      <formula>0</formula>
    </cfRule>
  </conditionalFormatting>
  <conditionalFormatting sqref="H1363">
    <cfRule type="cellIs" dxfId="2290" priority="534" operator="lessThan">
      <formula>0</formula>
    </cfRule>
  </conditionalFormatting>
  <conditionalFormatting sqref="H1352:H1362 H1364:H1366">
    <cfRule type="cellIs" dxfId="2289" priority="536" operator="lessThan">
      <formula>0</formula>
    </cfRule>
  </conditionalFormatting>
  <conditionalFormatting sqref="H1543:H1562 H1564:H1566 H1642">
    <cfRule type="cellIs" dxfId="2288" priority="530" operator="lessThan">
      <formula>0</formula>
    </cfRule>
  </conditionalFormatting>
  <conditionalFormatting sqref="E1599:E1601 E1582:E1597">
    <cfRule type="cellIs" dxfId="2287" priority="523" operator="equal">
      <formula>0</formula>
    </cfRule>
  </conditionalFormatting>
  <conditionalFormatting sqref="H1598">
    <cfRule type="cellIs" dxfId="2286" priority="522" operator="lessThan">
      <formula>0</formula>
    </cfRule>
  </conditionalFormatting>
  <conditionalFormatting sqref="E1598">
    <cfRule type="cellIs" dxfId="2285" priority="521" operator="equal">
      <formula>0</formula>
    </cfRule>
  </conditionalFormatting>
  <conditionalFormatting sqref="H1582:H1597 H1599:H1601">
    <cfRule type="cellIs" dxfId="2284" priority="524" operator="lessThan">
      <formula>0</formula>
    </cfRule>
  </conditionalFormatting>
  <conditionalFormatting sqref="E1638">
    <cfRule type="cellIs" dxfId="2283" priority="513" operator="equal">
      <formula>0</formula>
    </cfRule>
  </conditionalFormatting>
  <conditionalFormatting sqref="E1579:E1581 E1567:E1577">
    <cfRule type="cellIs" dxfId="2282" priority="511" operator="equal">
      <formula>0</formula>
    </cfRule>
  </conditionalFormatting>
  <conditionalFormatting sqref="H1567:H1577 H1579:H1581">
    <cfRule type="cellIs" dxfId="2281" priority="512" operator="lessThan">
      <formula>0</formula>
    </cfRule>
  </conditionalFormatting>
  <conditionalFormatting sqref="H1638">
    <cfRule type="cellIs" dxfId="2280" priority="514" operator="lessThan">
      <formula>0</formula>
    </cfRule>
  </conditionalFormatting>
  <conditionalFormatting sqref="E1578">
    <cfRule type="cellIs" dxfId="2279" priority="509" operator="equal">
      <formula>0</formula>
    </cfRule>
  </conditionalFormatting>
  <conditionalFormatting sqref="H1578">
    <cfRule type="cellIs" dxfId="2278" priority="510" operator="lessThan">
      <formula>0</formula>
    </cfRule>
  </conditionalFormatting>
  <conditionalFormatting sqref="H1758:H1777 H1779:H1781 H1857">
    <cfRule type="cellIs" dxfId="2277" priority="506" operator="lessThan">
      <formula>0</formula>
    </cfRule>
  </conditionalFormatting>
  <conditionalFormatting sqref="H1797:H1812 H1814:H1816">
    <cfRule type="cellIs" dxfId="2276" priority="500" operator="lessThan">
      <formula>0</formula>
    </cfRule>
  </conditionalFormatting>
  <conditionalFormatting sqref="E1814:E1816 E1797:E1812">
    <cfRule type="cellIs" dxfId="2275" priority="499" operator="equal">
      <formula>0</formula>
    </cfRule>
  </conditionalFormatting>
  <conditionalFormatting sqref="E1778">
    <cfRule type="cellIs" dxfId="2274" priority="502" operator="equal">
      <formula>0</formula>
    </cfRule>
  </conditionalFormatting>
  <conditionalFormatting sqref="E1854:E1856 E1837:E1852">
    <cfRule type="cellIs" dxfId="2273" priority="491" operator="equal">
      <formula>0</formula>
    </cfRule>
  </conditionalFormatting>
  <conditionalFormatting sqref="E1853">
    <cfRule type="cellIs" dxfId="2272" priority="489" operator="equal">
      <formula>0</formula>
    </cfRule>
  </conditionalFormatting>
  <conditionalFormatting sqref="H1853">
    <cfRule type="cellIs" dxfId="2271" priority="490" operator="lessThan">
      <formula>0</formula>
    </cfRule>
  </conditionalFormatting>
  <conditionalFormatting sqref="H1837:H1852 H1854:H1856">
    <cfRule type="cellIs" dxfId="2270" priority="492" operator="lessThan">
      <formula>0</formula>
    </cfRule>
  </conditionalFormatting>
  <conditionalFormatting sqref="E1794:E1796 E1782:E1792">
    <cfRule type="cellIs" dxfId="2269" priority="487" operator="equal">
      <formula>0</formula>
    </cfRule>
  </conditionalFormatting>
  <conditionalFormatting sqref="H1793">
    <cfRule type="cellIs" dxfId="2268" priority="486" operator="lessThan">
      <formula>0</formula>
    </cfRule>
  </conditionalFormatting>
  <conditionalFormatting sqref="E1793">
    <cfRule type="cellIs" dxfId="2267" priority="485" operator="equal">
      <formula>0</formula>
    </cfRule>
  </conditionalFormatting>
  <conditionalFormatting sqref="H1782:H1792 H1794:H1796">
    <cfRule type="cellIs" dxfId="2266" priority="488" operator="lessThan">
      <formula>0</formula>
    </cfRule>
  </conditionalFormatting>
  <conditionalFormatting sqref="H1973:H1992 H1994:H1996 H2072">
    <cfRule type="cellIs" dxfId="2265" priority="482" operator="lessThan">
      <formula>0</formula>
    </cfRule>
  </conditionalFormatting>
  <conditionalFormatting sqref="H2073">
    <cfRule type="cellIs" dxfId="2264" priority="481" operator="lessThan">
      <formula>0</formula>
    </cfRule>
  </conditionalFormatting>
  <conditionalFormatting sqref="E1973:F1973 E1994:E1996 E1974:E1992 E2072 F1974:F2072">
    <cfRule type="cellIs" dxfId="2263" priority="480" operator="equal">
      <formula>0</formula>
    </cfRule>
  </conditionalFormatting>
  <conditionalFormatting sqref="H1993">
    <cfRule type="cellIs" dxfId="2262" priority="479" operator="lessThan">
      <formula>0</formula>
    </cfRule>
  </conditionalFormatting>
  <conditionalFormatting sqref="E1993">
    <cfRule type="cellIs" dxfId="2261" priority="478" operator="equal">
      <formula>0</formula>
    </cfRule>
  </conditionalFormatting>
  <conditionalFormatting sqref="E2048">
    <cfRule type="cellIs" dxfId="2260" priority="469" operator="equal">
      <formula>0</formula>
    </cfRule>
  </conditionalFormatting>
  <conditionalFormatting sqref="E2069:E2071 E2052:E2067">
    <cfRule type="cellIs" dxfId="2259" priority="467" operator="equal">
      <formula>0</formula>
    </cfRule>
  </conditionalFormatting>
  <conditionalFormatting sqref="J2073:L2073 N2073">
    <cfRule type="cellIs" dxfId="2258" priority="477" operator="equal">
      <formula>0</formula>
    </cfRule>
  </conditionalFormatting>
  <conditionalFormatting sqref="H2052:H2067 H2069:H2071">
    <cfRule type="cellIs" dxfId="2257" priority="468" operator="lessThan">
      <formula>0</formula>
    </cfRule>
  </conditionalFormatting>
  <conditionalFormatting sqref="H2048">
    <cfRule type="cellIs" dxfId="2256" priority="470" operator="lessThan">
      <formula>0</formula>
    </cfRule>
  </conditionalFormatting>
  <conditionalFormatting sqref="E2068">
    <cfRule type="cellIs" dxfId="2255" priority="465" operator="equal">
      <formula>0</formula>
    </cfRule>
  </conditionalFormatting>
  <conditionalFormatting sqref="H1997:H2007 H2009:H2011">
    <cfRule type="cellIs" dxfId="2254" priority="464" operator="lessThan">
      <formula>0</formula>
    </cfRule>
  </conditionalFormatting>
  <conditionalFormatting sqref="E2009:E2011 E1997:E2007">
    <cfRule type="cellIs" dxfId="2253" priority="463" operator="equal">
      <formula>0</formula>
    </cfRule>
  </conditionalFormatting>
  <conditionalFormatting sqref="H2068">
    <cfRule type="cellIs" dxfId="2252" priority="466" operator="lessThan">
      <formula>0</formula>
    </cfRule>
  </conditionalFormatting>
  <conditionalFormatting sqref="E2008">
    <cfRule type="cellIs" dxfId="2251" priority="461" operator="equal">
      <formula>0</formula>
    </cfRule>
  </conditionalFormatting>
  <conditionalFormatting sqref="H2008">
    <cfRule type="cellIs" dxfId="2250" priority="462" operator="lessThan">
      <formula>0</formula>
    </cfRule>
  </conditionalFormatting>
  <conditionalFormatting sqref="H2188:H2207 H2209:H2211 H2287">
    <cfRule type="cellIs" dxfId="2249" priority="458" operator="lessThan">
      <formula>0</formula>
    </cfRule>
  </conditionalFormatting>
  <conditionalFormatting sqref="E15:H15 E29:H29">
    <cfRule type="cellIs" dxfId="2248" priority="772" operator="equal">
      <formula>0</formula>
    </cfRule>
  </conditionalFormatting>
  <conditionalFormatting sqref="E8:H9">
    <cfRule type="cellIs" dxfId="2247" priority="783" operator="equal">
      <formula>0</formula>
    </cfRule>
  </conditionalFormatting>
  <conditionalFormatting sqref="H8:H9">
    <cfRule type="cellIs" dxfId="2246" priority="780" operator="lessThan">
      <formula>0</formula>
    </cfRule>
  </conditionalFormatting>
  <conditionalFormatting sqref="H10">
    <cfRule type="cellIs" dxfId="2245" priority="778" operator="lessThan">
      <formula>0</formula>
    </cfRule>
  </conditionalFormatting>
  <conditionalFormatting sqref="J10:L10 N10">
    <cfRule type="cellIs" dxfId="2244" priority="777" operator="equal">
      <formula>0</formula>
    </cfRule>
  </conditionalFormatting>
  <conditionalFormatting sqref="C17:D28">
    <cfRule type="cellIs" dxfId="2243" priority="763" operator="equal">
      <formula>0</formula>
    </cfRule>
  </conditionalFormatting>
  <conditionalFormatting sqref="H17:H28">
    <cfRule type="cellIs" dxfId="2242" priority="762" operator="lessThan">
      <formula>0</formula>
    </cfRule>
  </conditionalFormatting>
  <conditionalFormatting sqref="C15:D15 C29:D29">
    <cfRule type="cellIs" dxfId="2241" priority="771" operator="equal">
      <formula>0</formula>
    </cfRule>
  </conditionalFormatting>
  <conditionalFormatting sqref="H15 H29">
    <cfRule type="cellIs" dxfId="2240" priority="770" operator="lessThan">
      <formula>0</formula>
    </cfRule>
  </conditionalFormatting>
  <conditionalFormatting sqref="H30">
    <cfRule type="cellIs" dxfId="2239" priority="769" operator="lessThan">
      <formula>0</formula>
    </cfRule>
  </conditionalFormatting>
  <conditionalFormatting sqref="J30:L30 N30">
    <cfRule type="cellIs" dxfId="2238" priority="768" operator="equal">
      <formula>0</formula>
    </cfRule>
  </conditionalFormatting>
  <conditionalFormatting sqref="E16:H16">
    <cfRule type="cellIs" dxfId="2237" priority="767" operator="equal">
      <formula>0</formula>
    </cfRule>
  </conditionalFormatting>
  <conditionalFormatting sqref="J243:L243 N243">
    <cfRule type="cellIs" dxfId="2236" priority="753" operator="equal">
      <formula>0</formula>
    </cfRule>
  </conditionalFormatting>
  <conditionalFormatting sqref="J460:L460 N460">
    <cfRule type="cellIs" dxfId="2235" priority="751" operator="equal">
      <formula>0</formula>
    </cfRule>
  </conditionalFormatting>
  <conditionalFormatting sqref="J675:L675 N675">
    <cfRule type="cellIs" dxfId="2234" priority="750" operator="equal">
      <formula>0</formula>
    </cfRule>
  </conditionalFormatting>
  <conditionalFormatting sqref="J890:L890 N890">
    <cfRule type="cellIs" dxfId="2233" priority="749" operator="equal">
      <formula>0</formula>
    </cfRule>
  </conditionalFormatting>
  <conditionalFormatting sqref="J1105:L1105 N1105">
    <cfRule type="cellIs" dxfId="2232" priority="748" operator="equal">
      <formula>0</formula>
    </cfRule>
  </conditionalFormatting>
  <conditionalFormatting sqref="J1320:L1320 N1320">
    <cfRule type="cellIs" dxfId="2231" priority="747" operator="equal">
      <formula>0</formula>
    </cfRule>
  </conditionalFormatting>
  <conditionalFormatting sqref="J1535:L1535 N1535">
    <cfRule type="cellIs" dxfId="2230" priority="746" operator="equal">
      <formula>0</formula>
    </cfRule>
  </conditionalFormatting>
  <conditionalFormatting sqref="J1750:L1750 N1750">
    <cfRule type="cellIs" dxfId="2229" priority="745" operator="equal">
      <formula>0</formula>
    </cfRule>
  </conditionalFormatting>
  <conditionalFormatting sqref="J1965:L1965 N1965">
    <cfRule type="cellIs" dxfId="2228" priority="744" operator="equal">
      <formula>0</formula>
    </cfRule>
  </conditionalFormatting>
  <conditionalFormatting sqref="J2180:L2180 N2180">
    <cfRule type="cellIs" dxfId="2227" priority="743" operator="equal">
      <formula>0</formula>
    </cfRule>
  </conditionalFormatting>
  <conditionalFormatting sqref="J2395:L2395 N2395">
    <cfRule type="cellIs" dxfId="2226" priority="742" operator="equal">
      <formula>0</formula>
    </cfRule>
  </conditionalFormatting>
  <conditionalFormatting sqref="J2825:L2825 N2825">
    <cfRule type="cellIs" dxfId="2225" priority="740" operator="equal">
      <formula>0</formula>
    </cfRule>
  </conditionalFormatting>
  <conditionalFormatting sqref="J3040:L3040 N3040">
    <cfRule type="cellIs" dxfId="2224" priority="739" operator="equal">
      <formula>0</formula>
    </cfRule>
  </conditionalFormatting>
  <conditionalFormatting sqref="J3255:L3255 N3255">
    <cfRule type="cellIs" dxfId="2223" priority="738" operator="equal">
      <formula>0</formula>
    </cfRule>
  </conditionalFormatting>
  <conditionalFormatting sqref="M138">
    <cfRule type="cellIs" dxfId="2222" priority="737" operator="equal">
      <formula>0</formula>
    </cfRule>
  </conditionalFormatting>
  <conditionalFormatting sqref="M245">
    <cfRule type="cellIs" dxfId="2221" priority="736" operator="equal">
      <formula>0</formula>
    </cfRule>
  </conditionalFormatting>
  <conditionalFormatting sqref="J458:L458 N458">
    <cfRule type="cellIs" dxfId="2220" priority="317" operator="equal">
      <formula>0</formula>
    </cfRule>
  </conditionalFormatting>
  <conditionalFormatting sqref="M10">
    <cfRule type="cellIs" dxfId="2219" priority="707" operator="equal">
      <formula>0</formula>
    </cfRule>
  </conditionalFormatting>
  <conditionalFormatting sqref="M30">
    <cfRule type="cellIs" dxfId="2218" priority="706" operator="equal">
      <formula>0</formula>
    </cfRule>
  </conditionalFormatting>
  <conditionalFormatting sqref="M243">
    <cfRule type="cellIs" dxfId="2217" priority="705" operator="equal">
      <formula>0</formula>
    </cfRule>
  </conditionalFormatting>
  <conditionalFormatting sqref="M460">
    <cfRule type="cellIs" dxfId="2216" priority="704" operator="equal">
      <formula>0</formula>
    </cfRule>
  </conditionalFormatting>
  <conditionalFormatting sqref="M675">
    <cfRule type="cellIs" dxfId="2215" priority="703" operator="equal">
      <formula>0</formula>
    </cfRule>
  </conditionalFormatting>
  <conditionalFormatting sqref="M890">
    <cfRule type="cellIs" dxfId="2214" priority="702" operator="equal">
      <formula>0</formula>
    </cfRule>
  </conditionalFormatting>
  <conditionalFormatting sqref="M1105">
    <cfRule type="cellIs" dxfId="2213" priority="701" operator="equal">
      <formula>0</formula>
    </cfRule>
  </conditionalFormatting>
  <conditionalFormatting sqref="M1320">
    <cfRule type="cellIs" dxfId="2212" priority="700" operator="equal">
      <formula>0</formula>
    </cfRule>
  </conditionalFormatting>
  <conditionalFormatting sqref="M1535">
    <cfRule type="cellIs" dxfId="2211" priority="699" operator="equal">
      <formula>0</formula>
    </cfRule>
  </conditionalFormatting>
  <conditionalFormatting sqref="M1750">
    <cfRule type="cellIs" dxfId="2210" priority="698" operator="equal">
      <formula>0</formula>
    </cfRule>
  </conditionalFormatting>
  <conditionalFormatting sqref="M2180">
    <cfRule type="cellIs" dxfId="2209" priority="696" operator="equal">
      <formula>0</formula>
    </cfRule>
  </conditionalFormatting>
  <conditionalFormatting sqref="M2395">
    <cfRule type="cellIs" dxfId="2208" priority="695" operator="equal">
      <formula>0</formula>
    </cfRule>
  </conditionalFormatting>
  <conditionalFormatting sqref="M2610">
    <cfRule type="cellIs" dxfId="2207" priority="694" operator="equal">
      <formula>0</formula>
    </cfRule>
  </conditionalFormatting>
  <conditionalFormatting sqref="M2825">
    <cfRule type="cellIs" dxfId="2206" priority="693" operator="equal">
      <formula>0</formula>
    </cfRule>
  </conditionalFormatting>
  <conditionalFormatting sqref="M3040">
    <cfRule type="cellIs" dxfId="2205" priority="692" operator="equal">
      <formula>0</formula>
    </cfRule>
  </conditionalFormatting>
  <conditionalFormatting sqref="M3255">
    <cfRule type="cellIs" dxfId="2204" priority="691" operator="equal">
      <formula>0</formula>
    </cfRule>
  </conditionalFormatting>
  <conditionalFormatting sqref="Q15:Q29">
    <cfRule type="cellIs" dxfId="2203" priority="690" operator="equal">
      <formula>"No Campus Listed"</formula>
    </cfRule>
  </conditionalFormatting>
  <conditionalFormatting sqref="B463">
    <cfRule type="cellIs" dxfId="2202" priority="688" operator="equal">
      <formula>0</formula>
    </cfRule>
  </conditionalFormatting>
  <conditionalFormatting sqref="B893">
    <cfRule type="cellIs" dxfId="2201" priority="686" operator="equal">
      <formula>0</formula>
    </cfRule>
  </conditionalFormatting>
  <conditionalFormatting sqref="B1323">
    <cfRule type="cellIs" dxfId="2200" priority="684" operator="equal">
      <formula>0</formula>
    </cfRule>
  </conditionalFormatting>
  <conditionalFormatting sqref="B1753">
    <cfRule type="cellIs" dxfId="2199" priority="682" operator="equal">
      <formula>0</formula>
    </cfRule>
  </conditionalFormatting>
  <conditionalFormatting sqref="B2183">
    <cfRule type="cellIs" dxfId="2198" priority="680" operator="equal">
      <formula>0</formula>
    </cfRule>
  </conditionalFormatting>
  <conditionalFormatting sqref="A38:A137">
    <cfRule type="cellIs" dxfId="2197" priority="675" operator="equal">
      <formula>"Insert Room Name First"</formula>
    </cfRule>
  </conditionalFormatting>
  <conditionalFormatting sqref="H253:H272 H274:H276 H352">
    <cfRule type="cellIs" dxfId="2196" priority="674" operator="lessThan">
      <formula>0</formula>
    </cfRule>
  </conditionalFormatting>
  <conditionalFormatting sqref="H353">
    <cfRule type="cellIs" dxfId="2195" priority="673" operator="lessThan">
      <formula>0</formula>
    </cfRule>
  </conditionalFormatting>
  <conditionalFormatting sqref="E253:F253 E274:E276 E254:E272 E352 F254:F352">
    <cfRule type="cellIs" dxfId="2194" priority="672" operator="equal">
      <formula>0</formula>
    </cfRule>
  </conditionalFormatting>
  <conditionalFormatting sqref="H273">
    <cfRule type="cellIs" dxfId="2193" priority="671" operator="lessThan">
      <formula>0</formula>
    </cfRule>
  </conditionalFormatting>
  <conditionalFormatting sqref="E273">
    <cfRule type="cellIs" dxfId="2192" priority="670" operator="equal">
      <formula>0</formula>
    </cfRule>
  </conditionalFormatting>
  <conditionalFormatting sqref="J353:L353 N353">
    <cfRule type="cellIs" dxfId="2191" priority="669" operator="equal">
      <formula>0</formula>
    </cfRule>
  </conditionalFormatting>
  <conditionalFormatting sqref="M353">
    <cfRule type="cellIs" dxfId="2190" priority="652" operator="equal">
      <formula>0</formula>
    </cfRule>
  </conditionalFormatting>
  <conditionalFormatting sqref="A253:A352">
    <cfRule type="cellIs" dxfId="2189" priority="651" operator="equal">
      <formula>"Insert Room Name First"</formula>
    </cfRule>
  </conditionalFormatting>
  <conditionalFormatting sqref="H468:H487 H489:H491 H567">
    <cfRule type="cellIs" dxfId="2188" priority="650" operator="lessThan">
      <formula>0</formula>
    </cfRule>
  </conditionalFormatting>
  <conditionalFormatting sqref="H568">
    <cfRule type="cellIs" dxfId="2187" priority="649" operator="lessThan">
      <formula>0</formula>
    </cfRule>
  </conditionalFormatting>
  <conditionalFormatting sqref="E468:F468 E489:E491 E469:E487 E567 F469:F567">
    <cfRule type="cellIs" dxfId="2186" priority="648" operator="equal">
      <formula>0</formula>
    </cfRule>
  </conditionalFormatting>
  <conditionalFormatting sqref="H488">
    <cfRule type="cellIs" dxfId="2185" priority="647" operator="lessThan">
      <formula>0</formula>
    </cfRule>
  </conditionalFormatting>
  <conditionalFormatting sqref="E488">
    <cfRule type="cellIs" dxfId="2184" priority="646" operator="equal">
      <formula>0</formula>
    </cfRule>
  </conditionalFormatting>
  <conditionalFormatting sqref="J568:L568 N568">
    <cfRule type="cellIs" dxfId="2183" priority="645" operator="equal">
      <formula>0</formula>
    </cfRule>
  </conditionalFormatting>
  <conditionalFormatting sqref="H503">
    <cfRule type="cellIs" dxfId="2182" priority="630" operator="lessThan">
      <formula>0</formula>
    </cfRule>
  </conditionalFormatting>
  <conditionalFormatting sqref="E503">
    <cfRule type="cellIs" dxfId="2181" priority="629" operator="equal">
      <formula>0</formula>
    </cfRule>
  </conditionalFormatting>
  <conditionalFormatting sqref="M568">
    <cfRule type="cellIs" dxfId="2180" priority="628" operator="equal">
      <formula>0</formula>
    </cfRule>
  </conditionalFormatting>
  <conditionalFormatting sqref="A468:A567">
    <cfRule type="cellIs" dxfId="2179" priority="627" operator="equal">
      <formula>"Insert Room Name First"</formula>
    </cfRule>
  </conditionalFormatting>
  <conditionalFormatting sqref="H683:H702 H704:H706 H782">
    <cfRule type="cellIs" dxfId="2178" priority="626" operator="lessThan">
      <formula>0</formula>
    </cfRule>
  </conditionalFormatting>
  <conditionalFormatting sqref="H783">
    <cfRule type="cellIs" dxfId="2177" priority="625" operator="lessThan">
      <formula>0</formula>
    </cfRule>
  </conditionalFormatting>
  <conditionalFormatting sqref="E683:F683 E704:E706 E684:E702 E782 F684:F782">
    <cfRule type="cellIs" dxfId="2176" priority="624" operator="equal">
      <formula>0</formula>
    </cfRule>
  </conditionalFormatting>
  <conditionalFormatting sqref="H703">
    <cfRule type="cellIs" dxfId="2175" priority="623" operator="lessThan">
      <formula>0</formula>
    </cfRule>
  </conditionalFormatting>
  <conditionalFormatting sqref="E703">
    <cfRule type="cellIs" dxfId="2174" priority="622" operator="equal">
      <formula>0</formula>
    </cfRule>
  </conditionalFormatting>
  <conditionalFormatting sqref="J783:L783 N783">
    <cfRule type="cellIs" dxfId="2173" priority="621" operator="equal">
      <formula>0</formula>
    </cfRule>
  </conditionalFormatting>
  <conditionalFormatting sqref="E719:E721 E707:E717">
    <cfRule type="cellIs" dxfId="2172" priority="607" operator="equal">
      <formula>0</formula>
    </cfRule>
  </conditionalFormatting>
  <conditionalFormatting sqref="H718">
    <cfRule type="cellIs" dxfId="2171" priority="606" operator="lessThan">
      <formula>0</formula>
    </cfRule>
  </conditionalFormatting>
  <conditionalFormatting sqref="E718">
    <cfRule type="cellIs" dxfId="2170" priority="605" operator="equal">
      <formula>0</formula>
    </cfRule>
  </conditionalFormatting>
  <conditionalFormatting sqref="H707:H717 H719:H721">
    <cfRule type="cellIs" dxfId="2169" priority="608" operator="lessThan">
      <formula>0</formula>
    </cfRule>
  </conditionalFormatting>
  <conditionalFormatting sqref="M783">
    <cfRule type="cellIs" dxfId="2168" priority="604" operator="equal">
      <formula>0</formula>
    </cfRule>
  </conditionalFormatting>
  <conditionalFormatting sqref="A683:A782">
    <cfRule type="cellIs" dxfId="2167" priority="603" operator="equal">
      <formula>"Insert Room Name First"</formula>
    </cfRule>
  </conditionalFormatting>
  <conditionalFormatting sqref="H998">
    <cfRule type="cellIs" dxfId="2166" priority="601" operator="lessThan">
      <formula>0</formula>
    </cfRule>
  </conditionalFormatting>
  <conditionalFormatting sqref="E898:F898 E919:E921 E899:E917 E997 F899:F997">
    <cfRule type="cellIs" dxfId="2165" priority="600" operator="equal">
      <formula>0</formula>
    </cfRule>
  </conditionalFormatting>
  <conditionalFormatting sqref="H918">
    <cfRule type="cellIs" dxfId="2164" priority="599" operator="lessThan">
      <formula>0</formula>
    </cfRule>
  </conditionalFormatting>
  <conditionalFormatting sqref="E918">
    <cfRule type="cellIs" dxfId="2163" priority="598" operator="equal">
      <formula>0</formula>
    </cfRule>
  </conditionalFormatting>
  <conditionalFormatting sqref="J998:L998 N998">
    <cfRule type="cellIs" dxfId="2162" priority="597" operator="equal">
      <formula>0</formula>
    </cfRule>
  </conditionalFormatting>
  <conditionalFormatting sqref="H993">
    <cfRule type="cellIs" dxfId="2161" priority="586" operator="lessThan">
      <formula>0</formula>
    </cfRule>
  </conditionalFormatting>
  <conditionalFormatting sqref="E993">
    <cfRule type="cellIs" dxfId="2160" priority="585" operator="equal">
      <formula>0</formula>
    </cfRule>
  </conditionalFormatting>
  <conditionalFormatting sqref="E934:E936 E922:E932">
    <cfRule type="cellIs" dxfId="2159" priority="583" operator="equal">
      <formula>0</formula>
    </cfRule>
  </conditionalFormatting>
  <conditionalFormatting sqref="H933">
    <cfRule type="cellIs" dxfId="2158" priority="582" operator="lessThan">
      <formula>0</formula>
    </cfRule>
  </conditionalFormatting>
  <conditionalFormatting sqref="E933">
    <cfRule type="cellIs" dxfId="2157" priority="581" operator="equal">
      <formula>0</formula>
    </cfRule>
  </conditionalFormatting>
  <conditionalFormatting sqref="H922:H932 H934:H936">
    <cfRule type="cellIs" dxfId="2156" priority="584" operator="lessThan">
      <formula>0</formula>
    </cfRule>
  </conditionalFormatting>
  <conditionalFormatting sqref="M998">
    <cfRule type="cellIs" dxfId="2155" priority="580" operator="equal">
      <formula>0</formula>
    </cfRule>
  </conditionalFormatting>
  <conditionalFormatting sqref="A898:A997">
    <cfRule type="cellIs" dxfId="2154" priority="579" operator="equal">
      <formula>"Insert Room Name First"</formula>
    </cfRule>
  </conditionalFormatting>
  <conditionalFormatting sqref="H1213">
    <cfRule type="cellIs" dxfId="2153" priority="577" operator="lessThan">
      <formula>0</formula>
    </cfRule>
  </conditionalFormatting>
  <conditionalFormatting sqref="E1113:F1113 E1134:E1136 E1114:E1132 E1212 F1114:F1212">
    <cfRule type="cellIs" dxfId="2152" priority="576" operator="equal">
      <formula>0</formula>
    </cfRule>
  </conditionalFormatting>
  <conditionalFormatting sqref="H1133">
    <cfRule type="cellIs" dxfId="2151" priority="575" operator="lessThan">
      <formula>0</formula>
    </cfRule>
  </conditionalFormatting>
  <conditionalFormatting sqref="E1133">
    <cfRule type="cellIs" dxfId="2150" priority="574" operator="equal">
      <formula>0</formula>
    </cfRule>
  </conditionalFormatting>
  <conditionalFormatting sqref="J1213:L1213 N1213">
    <cfRule type="cellIs" dxfId="2149" priority="573" operator="equal">
      <formula>0</formula>
    </cfRule>
  </conditionalFormatting>
  <conditionalFormatting sqref="E1209:E1211 E1192:E1207">
    <cfRule type="cellIs" dxfId="2148" priority="563" operator="equal">
      <formula>0</formula>
    </cfRule>
  </conditionalFormatting>
  <conditionalFormatting sqref="H1208">
    <cfRule type="cellIs" dxfId="2147" priority="562" operator="lessThan">
      <formula>0</formula>
    </cfRule>
  </conditionalFormatting>
  <conditionalFormatting sqref="E1208">
    <cfRule type="cellIs" dxfId="2146" priority="561" operator="equal">
      <formula>0</formula>
    </cfRule>
  </conditionalFormatting>
  <conditionalFormatting sqref="H1192:H1207 H1209:H1211">
    <cfRule type="cellIs" dxfId="2145" priority="564" operator="lessThan">
      <formula>0</formula>
    </cfRule>
  </conditionalFormatting>
  <conditionalFormatting sqref="E1149:E1151 E1137:E1147">
    <cfRule type="cellIs" dxfId="2144" priority="559" operator="equal">
      <formula>0</formula>
    </cfRule>
  </conditionalFormatting>
  <conditionalFormatting sqref="H1137:H1147 H1149:H1151">
    <cfRule type="cellIs" dxfId="2143" priority="560" operator="lessThan">
      <formula>0</formula>
    </cfRule>
  </conditionalFormatting>
  <conditionalFormatting sqref="M1213">
    <cfRule type="cellIs" dxfId="2142" priority="556" operator="equal">
      <formula>0</formula>
    </cfRule>
  </conditionalFormatting>
  <conditionalFormatting sqref="A1113:A1212">
    <cfRule type="cellIs" dxfId="2141" priority="555" operator="equal">
      <formula>"Insert Room Name First"</formula>
    </cfRule>
  </conditionalFormatting>
  <conditionalFormatting sqref="H1428">
    <cfRule type="cellIs" dxfId="2140" priority="553" operator="lessThan">
      <formula>0</formula>
    </cfRule>
  </conditionalFormatting>
  <conditionalFormatting sqref="E1328:F1328 E1349:E1351 E1329:E1347 E1427 F1329:F1427">
    <cfRule type="cellIs" dxfId="2139" priority="552" operator="equal">
      <formula>0</formula>
    </cfRule>
  </conditionalFormatting>
  <conditionalFormatting sqref="H1348">
    <cfRule type="cellIs" dxfId="2138" priority="551" operator="lessThan">
      <formula>0</formula>
    </cfRule>
  </conditionalFormatting>
  <conditionalFormatting sqref="E1348">
    <cfRule type="cellIs" dxfId="2137" priority="550" operator="equal">
      <formula>0</formula>
    </cfRule>
  </conditionalFormatting>
  <conditionalFormatting sqref="J1428:L1428 N1428">
    <cfRule type="cellIs" dxfId="2136" priority="549" operator="equal">
      <formula>0</formula>
    </cfRule>
  </conditionalFormatting>
  <conditionalFormatting sqref="H1403">
    <cfRule type="cellIs" dxfId="2135" priority="542" operator="lessThan">
      <formula>0</formula>
    </cfRule>
  </conditionalFormatting>
  <conditionalFormatting sqref="E1403">
    <cfRule type="cellIs" dxfId="2134" priority="541" operator="equal">
      <formula>0</formula>
    </cfRule>
  </conditionalFormatting>
  <conditionalFormatting sqref="E1424:E1426 E1407:E1422">
    <cfRule type="cellIs" dxfId="2133" priority="539" operator="equal">
      <formula>0</formula>
    </cfRule>
  </conditionalFormatting>
  <conditionalFormatting sqref="H1423">
    <cfRule type="cellIs" dxfId="2132" priority="538" operator="lessThan">
      <formula>0</formula>
    </cfRule>
  </conditionalFormatting>
  <conditionalFormatting sqref="E1423">
    <cfRule type="cellIs" dxfId="2131" priority="537" operator="equal">
      <formula>0</formula>
    </cfRule>
  </conditionalFormatting>
  <conditionalFormatting sqref="H1407:H1422 H1424:H1426">
    <cfRule type="cellIs" dxfId="2130" priority="540" operator="lessThan">
      <formula>0</formula>
    </cfRule>
  </conditionalFormatting>
  <conditionalFormatting sqref="M1428">
    <cfRule type="cellIs" dxfId="2129" priority="532" operator="equal">
      <formula>0</formula>
    </cfRule>
  </conditionalFormatting>
  <conditionalFormatting sqref="A1328:A1427">
    <cfRule type="cellIs" dxfId="2128" priority="531" operator="equal">
      <formula>"Insert Room Name First"</formula>
    </cfRule>
  </conditionalFormatting>
  <conditionalFormatting sqref="H1643">
    <cfRule type="cellIs" dxfId="2127" priority="529" operator="lessThan">
      <formula>0</formula>
    </cfRule>
  </conditionalFormatting>
  <conditionalFormatting sqref="E1543:F1543 E1564:E1566 E1544:E1562 E1642 F1544:F1642">
    <cfRule type="cellIs" dxfId="2126" priority="528" operator="equal">
      <formula>0</formula>
    </cfRule>
  </conditionalFormatting>
  <conditionalFormatting sqref="H1563">
    <cfRule type="cellIs" dxfId="2125" priority="527" operator="lessThan">
      <formula>0</formula>
    </cfRule>
  </conditionalFormatting>
  <conditionalFormatting sqref="E1563">
    <cfRule type="cellIs" dxfId="2124" priority="526" operator="equal">
      <formula>0</formula>
    </cfRule>
  </conditionalFormatting>
  <conditionalFormatting sqref="J1643:L1643 N1643">
    <cfRule type="cellIs" dxfId="2123" priority="525" operator="equal">
      <formula>0</formula>
    </cfRule>
  </conditionalFormatting>
  <conditionalFormatting sqref="E1619:E1621 E1602:E1617">
    <cfRule type="cellIs" dxfId="2122" priority="519" operator="equal">
      <formula>0</formula>
    </cfRule>
  </conditionalFormatting>
  <conditionalFormatting sqref="H1618">
    <cfRule type="cellIs" dxfId="2121" priority="518" operator="lessThan">
      <formula>0</formula>
    </cfRule>
  </conditionalFormatting>
  <conditionalFormatting sqref="E1618">
    <cfRule type="cellIs" dxfId="2120" priority="517" operator="equal">
      <formula>0</formula>
    </cfRule>
  </conditionalFormatting>
  <conditionalFormatting sqref="H1602:H1617 H1619:H1621">
    <cfRule type="cellIs" dxfId="2119" priority="520" operator="lessThan">
      <formula>0</formula>
    </cfRule>
  </conditionalFormatting>
  <conditionalFormatting sqref="E1639:E1641 E1622:E1637">
    <cfRule type="cellIs" dxfId="2118" priority="515" operator="equal">
      <formula>0</formula>
    </cfRule>
  </conditionalFormatting>
  <conditionalFormatting sqref="H1622:H1637 H1639:H1641">
    <cfRule type="cellIs" dxfId="2117" priority="516" operator="lessThan">
      <formula>0</formula>
    </cfRule>
  </conditionalFormatting>
  <conditionalFormatting sqref="M1643">
    <cfRule type="cellIs" dxfId="2116" priority="508" operator="equal">
      <formula>0</formula>
    </cfRule>
  </conditionalFormatting>
  <conditionalFormatting sqref="A1543:A1642">
    <cfRule type="cellIs" dxfId="2115" priority="507" operator="equal">
      <formula>"Insert Room Name First"</formula>
    </cfRule>
  </conditionalFormatting>
  <conditionalFormatting sqref="H1858">
    <cfRule type="cellIs" dxfId="2114" priority="505" operator="lessThan">
      <formula>0</formula>
    </cfRule>
  </conditionalFormatting>
  <conditionalFormatting sqref="E1758:F1758 E1779:E1781 E1759:E1777 E1857 F1759:F1857">
    <cfRule type="cellIs" dxfId="2113" priority="504" operator="equal">
      <formula>0</formula>
    </cfRule>
  </conditionalFormatting>
  <conditionalFormatting sqref="H1778">
    <cfRule type="cellIs" dxfId="2112" priority="503" operator="lessThan">
      <formula>0</formula>
    </cfRule>
  </conditionalFormatting>
  <conditionalFormatting sqref="E1813">
    <cfRule type="cellIs" dxfId="2111" priority="497" operator="equal">
      <formula>0</formula>
    </cfRule>
  </conditionalFormatting>
  <conditionalFormatting sqref="J1858:L1858 N1858">
    <cfRule type="cellIs" dxfId="2110" priority="501" operator="equal">
      <formula>0</formula>
    </cfRule>
  </conditionalFormatting>
  <conditionalFormatting sqref="H1813">
    <cfRule type="cellIs" dxfId="2109" priority="498" operator="lessThan">
      <formula>0</formula>
    </cfRule>
  </conditionalFormatting>
  <conditionalFormatting sqref="E1834:E1836 E1817:E1832">
    <cfRule type="cellIs" dxfId="2108" priority="495" operator="equal">
      <formula>0</formula>
    </cfRule>
  </conditionalFormatting>
  <conditionalFormatting sqref="H1833">
    <cfRule type="cellIs" dxfId="2107" priority="494" operator="lessThan">
      <formula>0</formula>
    </cfRule>
  </conditionalFormatting>
  <conditionalFormatting sqref="E1833">
    <cfRule type="cellIs" dxfId="2106" priority="493" operator="equal">
      <formula>0</formula>
    </cfRule>
  </conditionalFormatting>
  <conditionalFormatting sqref="H1817:H1832 H1834:H1836">
    <cfRule type="cellIs" dxfId="2105" priority="496" operator="lessThan">
      <formula>0</formula>
    </cfRule>
  </conditionalFormatting>
  <conditionalFormatting sqref="M1858">
    <cfRule type="cellIs" dxfId="2104" priority="484" operator="equal">
      <formula>0</formula>
    </cfRule>
  </conditionalFormatting>
  <conditionalFormatting sqref="A1758:A1857">
    <cfRule type="cellIs" dxfId="2103" priority="483" operator="equal">
      <formula>"Insert Room Name First"</formula>
    </cfRule>
  </conditionalFormatting>
  <conditionalFormatting sqref="E2029:E2031 E2012:E2027">
    <cfRule type="cellIs" dxfId="2102" priority="475" operator="equal">
      <formula>0</formula>
    </cfRule>
  </conditionalFormatting>
  <conditionalFormatting sqref="E2028">
    <cfRule type="cellIs" dxfId="2101" priority="473" operator="equal">
      <formula>0</formula>
    </cfRule>
  </conditionalFormatting>
  <conditionalFormatting sqref="H2028">
    <cfRule type="cellIs" dxfId="2100" priority="474" operator="lessThan">
      <formula>0</formula>
    </cfRule>
  </conditionalFormatting>
  <conditionalFormatting sqref="H2012:H2027 H2029:H2031">
    <cfRule type="cellIs" dxfId="2099" priority="476" operator="lessThan">
      <formula>0</formula>
    </cfRule>
  </conditionalFormatting>
  <conditionalFormatting sqref="E2049:E2051 E2032:E2047">
    <cfRule type="cellIs" dxfId="2098" priority="471" operator="equal">
      <formula>0</formula>
    </cfRule>
  </conditionalFormatting>
  <conditionalFormatting sqref="H2032:H2047 H2049:H2051">
    <cfRule type="cellIs" dxfId="2097" priority="472" operator="lessThan">
      <formula>0</formula>
    </cfRule>
  </conditionalFormatting>
  <conditionalFormatting sqref="M2073">
    <cfRule type="cellIs" dxfId="2096" priority="460" operator="equal">
      <formula>0</formula>
    </cfRule>
  </conditionalFormatting>
  <conditionalFormatting sqref="A1973:A2072">
    <cfRule type="cellIs" dxfId="2095" priority="459" operator="equal">
      <formula>"Insert Room Name First"</formula>
    </cfRule>
  </conditionalFormatting>
  <conditionalFormatting sqref="H2288">
    <cfRule type="cellIs" dxfId="2094" priority="457" operator="lessThan">
      <formula>0</formula>
    </cfRule>
  </conditionalFormatting>
  <conditionalFormatting sqref="E2188:F2188 E2209:E2211 E2189:E2207 E2287 F2189:F2287">
    <cfRule type="cellIs" dxfId="2093" priority="456" operator="equal">
      <formula>0</formula>
    </cfRule>
  </conditionalFormatting>
  <conditionalFormatting sqref="H2208">
    <cfRule type="cellIs" dxfId="2092" priority="455" operator="lessThan">
      <formula>0</formula>
    </cfRule>
  </conditionalFormatting>
  <conditionalFormatting sqref="E2208">
    <cfRule type="cellIs" dxfId="2091" priority="454" operator="equal">
      <formula>0</formula>
    </cfRule>
  </conditionalFormatting>
  <conditionalFormatting sqref="E2244:E2246 E2227:E2242">
    <cfRule type="cellIs" dxfId="2090" priority="451" operator="equal">
      <formula>0</formula>
    </cfRule>
  </conditionalFormatting>
  <conditionalFormatting sqref="E2243">
    <cfRule type="cellIs" dxfId="2089" priority="449" operator="equal">
      <formula>0</formula>
    </cfRule>
  </conditionalFormatting>
  <conditionalFormatting sqref="J2288:L2288 N2288">
    <cfRule type="cellIs" dxfId="2088" priority="453" operator="equal">
      <formula>0</formula>
    </cfRule>
  </conditionalFormatting>
  <conditionalFormatting sqref="H2243">
    <cfRule type="cellIs" dxfId="2087" priority="450" operator="lessThan">
      <formula>0</formula>
    </cfRule>
  </conditionalFormatting>
  <conditionalFormatting sqref="H2227:H2242 H2244:H2246">
    <cfRule type="cellIs" dxfId="2086" priority="452" operator="lessThan">
      <formula>0</formula>
    </cfRule>
  </conditionalFormatting>
  <conditionalFormatting sqref="E2264:E2266 E2247:E2262">
    <cfRule type="cellIs" dxfId="2085" priority="447" operator="equal">
      <formula>0</formula>
    </cfRule>
  </conditionalFormatting>
  <conditionalFormatting sqref="H2263">
    <cfRule type="cellIs" dxfId="2084" priority="446" operator="lessThan">
      <formula>0</formula>
    </cfRule>
  </conditionalFormatting>
  <conditionalFormatting sqref="E2263">
    <cfRule type="cellIs" dxfId="2083" priority="445" operator="equal">
      <formula>0</formula>
    </cfRule>
  </conditionalFormatting>
  <conditionalFormatting sqref="H2247:H2262 H2264:H2266">
    <cfRule type="cellIs" dxfId="2082" priority="448" operator="lessThan">
      <formula>0</formula>
    </cfRule>
  </conditionalFormatting>
  <conditionalFormatting sqref="E2284:E2286 E2267:E2282">
    <cfRule type="cellIs" dxfId="2081" priority="443" operator="equal">
      <formula>0</formula>
    </cfRule>
  </conditionalFormatting>
  <conditionalFormatting sqref="H2283">
    <cfRule type="cellIs" dxfId="2080" priority="442" operator="lessThan">
      <formula>0</formula>
    </cfRule>
  </conditionalFormatting>
  <conditionalFormatting sqref="E2283">
    <cfRule type="cellIs" dxfId="2079" priority="441" operator="equal">
      <formula>0</formula>
    </cfRule>
  </conditionalFormatting>
  <conditionalFormatting sqref="H2267:H2282 H2284:H2286">
    <cfRule type="cellIs" dxfId="2078" priority="444" operator="lessThan">
      <formula>0</formula>
    </cfRule>
  </conditionalFormatting>
  <conditionalFormatting sqref="E2224:E2226 E2212:E2222">
    <cfRule type="cellIs" dxfId="2077" priority="439" operator="equal">
      <formula>0</formula>
    </cfRule>
  </conditionalFormatting>
  <conditionalFormatting sqref="H2223">
    <cfRule type="cellIs" dxfId="2076" priority="438" operator="lessThan">
      <formula>0</formula>
    </cfRule>
  </conditionalFormatting>
  <conditionalFormatting sqref="E2223">
    <cfRule type="cellIs" dxfId="2075" priority="437" operator="equal">
      <formula>0</formula>
    </cfRule>
  </conditionalFormatting>
  <conditionalFormatting sqref="H2212:H2222 H2224:H2226">
    <cfRule type="cellIs" dxfId="2074" priority="440" operator="lessThan">
      <formula>0</formula>
    </cfRule>
  </conditionalFormatting>
  <conditionalFormatting sqref="M2288">
    <cfRule type="cellIs" dxfId="2073" priority="436" operator="equal">
      <formula>0</formula>
    </cfRule>
  </conditionalFormatting>
  <conditionalFormatting sqref="A2188:A2287">
    <cfRule type="cellIs" dxfId="2072" priority="435" operator="equal">
      <formula>"Insert Room Name First"</formula>
    </cfRule>
  </conditionalFormatting>
  <conditionalFormatting sqref="H2403:H2422 H2424:H2426 H2502">
    <cfRule type="cellIs" dxfId="2071" priority="434" operator="lessThan">
      <formula>0</formula>
    </cfRule>
  </conditionalFormatting>
  <conditionalFormatting sqref="H2503">
    <cfRule type="cellIs" dxfId="2070" priority="433" operator="lessThan">
      <formula>0</formula>
    </cfRule>
  </conditionalFormatting>
  <conditionalFormatting sqref="E2403:F2403 E2424:E2426 E2404:E2422 E2502 F2404:F2502">
    <cfRule type="cellIs" dxfId="2069" priority="432" operator="equal">
      <formula>0</formula>
    </cfRule>
  </conditionalFormatting>
  <conditionalFormatting sqref="H2423">
    <cfRule type="cellIs" dxfId="2068" priority="431" operator="lessThan">
      <formula>0</formula>
    </cfRule>
  </conditionalFormatting>
  <conditionalFormatting sqref="E2423">
    <cfRule type="cellIs" dxfId="2067" priority="430" operator="equal">
      <formula>0</formula>
    </cfRule>
  </conditionalFormatting>
  <conditionalFormatting sqref="E2459:E2461 E2442:E2457">
    <cfRule type="cellIs" dxfId="2066" priority="427" operator="equal">
      <formula>0</formula>
    </cfRule>
  </conditionalFormatting>
  <conditionalFormatting sqref="E2458">
    <cfRule type="cellIs" dxfId="2065" priority="425" operator="equal">
      <formula>0</formula>
    </cfRule>
  </conditionalFormatting>
  <conditionalFormatting sqref="J2503:L2503 N2503">
    <cfRule type="cellIs" dxfId="2064" priority="429" operator="equal">
      <formula>0</formula>
    </cfRule>
  </conditionalFormatting>
  <conditionalFormatting sqref="H2458">
    <cfRule type="cellIs" dxfId="2063" priority="426" operator="lessThan">
      <formula>0</formula>
    </cfRule>
  </conditionalFormatting>
  <conditionalFormatting sqref="H2442:H2457 H2459:H2461">
    <cfRule type="cellIs" dxfId="2062" priority="428" operator="lessThan">
      <formula>0</formula>
    </cfRule>
  </conditionalFormatting>
  <conditionalFormatting sqref="E2479:E2481 E2462:E2477">
    <cfRule type="cellIs" dxfId="2061" priority="423" operator="equal">
      <formula>0</formula>
    </cfRule>
  </conditionalFormatting>
  <conditionalFormatting sqref="H2478">
    <cfRule type="cellIs" dxfId="2060" priority="422" operator="lessThan">
      <formula>0</formula>
    </cfRule>
  </conditionalFormatting>
  <conditionalFormatting sqref="E2478">
    <cfRule type="cellIs" dxfId="2059" priority="421" operator="equal">
      <formula>0</formula>
    </cfRule>
  </conditionalFormatting>
  <conditionalFormatting sqref="H2462:H2477 H2479:H2481">
    <cfRule type="cellIs" dxfId="2058" priority="424" operator="lessThan">
      <formula>0</formula>
    </cfRule>
  </conditionalFormatting>
  <conditionalFormatting sqref="E2499:E2501 E2482:E2497">
    <cfRule type="cellIs" dxfId="2057" priority="419" operator="equal">
      <formula>0</formula>
    </cfRule>
  </conditionalFormatting>
  <conditionalFormatting sqref="H2498">
    <cfRule type="cellIs" dxfId="2056" priority="418" operator="lessThan">
      <formula>0</formula>
    </cfRule>
  </conditionalFormatting>
  <conditionalFormatting sqref="E2498">
    <cfRule type="cellIs" dxfId="2055" priority="417" operator="equal">
      <formula>0</formula>
    </cfRule>
  </conditionalFormatting>
  <conditionalFormatting sqref="H2482:H2497 H2499:H2501">
    <cfRule type="cellIs" dxfId="2054" priority="420" operator="lessThan">
      <formula>0</formula>
    </cfRule>
  </conditionalFormatting>
  <conditionalFormatting sqref="E2439:E2441 E2427:E2437">
    <cfRule type="cellIs" dxfId="2053" priority="415" operator="equal">
      <formula>0</formula>
    </cfRule>
  </conditionalFormatting>
  <conditionalFormatting sqref="H2438">
    <cfRule type="cellIs" dxfId="2052" priority="414" operator="lessThan">
      <formula>0</formula>
    </cfRule>
  </conditionalFormatting>
  <conditionalFormatting sqref="E2438">
    <cfRule type="cellIs" dxfId="2051" priority="413" operator="equal">
      <formula>0</formula>
    </cfRule>
  </conditionalFormatting>
  <conditionalFormatting sqref="H2427:H2437 H2439:H2441">
    <cfRule type="cellIs" dxfId="2050" priority="416" operator="lessThan">
      <formula>0</formula>
    </cfRule>
  </conditionalFormatting>
  <conditionalFormatting sqref="M2503">
    <cfRule type="cellIs" dxfId="2049" priority="412" operator="equal">
      <formula>0</formula>
    </cfRule>
  </conditionalFormatting>
  <conditionalFormatting sqref="A2403:A2502">
    <cfRule type="cellIs" dxfId="2048" priority="411" operator="equal">
      <formula>"Insert Room Name First"</formula>
    </cfRule>
  </conditionalFormatting>
  <conditionalFormatting sqref="H2618:H2637 H2639:H2641 H2717">
    <cfRule type="cellIs" dxfId="2047" priority="410" operator="lessThan">
      <formula>0</formula>
    </cfRule>
  </conditionalFormatting>
  <conditionalFormatting sqref="H2718">
    <cfRule type="cellIs" dxfId="2046" priority="409" operator="lessThan">
      <formula>0</formula>
    </cfRule>
  </conditionalFormatting>
  <conditionalFormatting sqref="E2618:F2618 E2639:E2641 E2619:E2637 E2717 F2619:F2717">
    <cfRule type="cellIs" dxfId="2045" priority="408" operator="equal">
      <formula>0</formula>
    </cfRule>
  </conditionalFormatting>
  <conditionalFormatting sqref="H2638">
    <cfRule type="cellIs" dxfId="2044" priority="407" operator="lessThan">
      <formula>0</formula>
    </cfRule>
  </conditionalFormatting>
  <conditionalFormatting sqref="E2638">
    <cfRule type="cellIs" dxfId="2043" priority="406" operator="equal">
      <formula>0</formula>
    </cfRule>
  </conditionalFormatting>
  <conditionalFormatting sqref="E2674:E2676 E2657:E2672">
    <cfRule type="cellIs" dxfId="2042" priority="403" operator="equal">
      <formula>0</formula>
    </cfRule>
  </conditionalFormatting>
  <conditionalFormatting sqref="E2673">
    <cfRule type="cellIs" dxfId="2041" priority="401" operator="equal">
      <formula>0</formula>
    </cfRule>
  </conditionalFormatting>
  <conditionalFormatting sqref="J2718:L2718 N2718">
    <cfRule type="cellIs" dxfId="2040" priority="405" operator="equal">
      <formula>0</formula>
    </cfRule>
  </conditionalFormatting>
  <conditionalFormatting sqref="H2673">
    <cfRule type="cellIs" dxfId="2039" priority="402" operator="lessThan">
      <formula>0</formula>
    </cfRule>
  </conditionalFormatting>
  <conditionalFormatting sqref="H2657:H2672 H2674:H2676">
    <cfRule type="cellIs" dxfId="2038" priority="404" operator="lessThan">
      <formula>0</formula>
    </cfRule>
  </conditionalFormatting>
  <conditionalFormatting sqref="E2694:E2696 E2677:E2692">
    <cfRule type="cellIs" dxfId="2037" priority="399" operator="equal">
      <formula>0</formula>
    </cfRule>
  </conditionalFormatting>
  <conditionalFormatting sqref="H2693">
    <cfRule type="cellIs" dxfId="2036" priority="398" operator="lessThan">
      <formula>0</formula>
    </cfRule>
  </conditionalFormatting>
  <conditionalFormatting sqref="E2693">
    <cfRule type="cellIs" dxfId="2035" priority="397" operator="equal">
      <formula>0</formula>
    </cfRule>
  </conditionalFormatting>
  <conditionalFormatting sqref="H2677:H2692 H2694:H2696">
    <cfRule type="cellIs" dxfId="2034" priority="400" operator="lessThan">
      <formula>0</formula>
    </cfRule>
  </conditionalFormatting>
  <conditionalFormatting sqref="E2714:E2716 E2697:E2712">
    <cfRule type="cellIs" dxfId="2033" priority="395" operator="equal">
      <formula>0</formula>
    </cfRule>
  </conditionalFormatting>
  <conditionalFormatting sqref="H2713">
    <cfRule type="cellIs" dxfId="2032" priority="394" operator="lessThan">
      <formula>0</formula>
    </cfRule>
  </conditionalFormatting>
  <conditionalFormatting sqref="E2713">
    <cfRule type="cellIs" dxfId="2031" priority="393" operator="equal">
      <formula>0</formula>
    </cfRule>
  </conditionalFormatting>
  <conditionalFormatting sqref="H2697:H2712 H2714:H2716">
    <cfRule type="cellIs" dxfId="2030" priority="396" operator="lessThan">
      <formula>0</formula>
    </cfRule>
  </conditionalFormatting>
  <conditionalFormatting sqref="E2654:E2656 E2642:E2652">
    <cfRule type="cellIs" dxfId="2029" priority="391" operator="equal">
      <formula>0</formula>
    </cfRule>
  </conditionalFormatting>
  <conditionalFormatting sqref="H2653">
    <cfRule type="cellIs" dxfId="2028" priority="390" operator="lessThan">
      <formula>0</formula>
    </cfRule>
  </conditionalFormatting>
  <conditionalFormatting sqref="E2653">
    <cfRule type="cellIs" dxfId="2027" priority="389" operator="equal">
      <formula>0</formula>
    </cfRule>
  </conditionalFormatting>
  <conditionalFormatting sqref="H2642:H2652 H2654:H2656">
    <cfRule type="cellIs" dxfId="2026" priority="392" operator="lessThan">
      <formula>0</formula>
    </cfRule>
  </conditionalFormatting>
  <conditionalFormatting sqref="M2718">
    <cfRule type="cellIs" dxfId="2025" priority="388" operator="equal">
      <formula>0</formula>
    </cfRule>
  </conditionalFormatting>
  <conditionalFormatting sqref="A2618:A2717">
    <cfRule type="cellIs" dxfId="2024" priority="387" operator="equal">
      <formula>"Insert Room Name First"</formula>
    </cfRule>
  </conditionalFormatting>
  <conditionalFormatting sqref="H2833:H2852 H2854:H2856 H2932">
    <cfRule type="cellIs" dxfId="2023" priority="386" operator="lessThan">
      <formula>0</formula>
    </cfRule>
  </conditionalFormatting>
  <conditionalFormatting sqref="H2933">
    <cfRule type="cellIs" dxfId="2022" priority="385" operator="lessThan">
      <formula>0</formula>
    </cfRule>
  </conditionalFormatting>
  <conditionalFormatting sqref="E2833:F2833 E2854:E2856 E2834:E2852 E2932 F2834:F2932">
    <cfRule type="cellIs" dxfId="2021" priority="384" operator="equal">
      <formula>0</formula>
    </cfRule>
  </conditionalFormatting>
  <conditionalFormatting sqref="H2853">
    <cfRule type="cellIs" dxfId="2020" priority="383" operator="lessThan">
      <formula>0</formula>
    </cfRule>
  </conditionalFormatting>
  <conditionalFormatting sqref="E2853">
    <cfRule type="cellIs" dxfId="2019" priority="382" operator="equal">
      <formula>0</formula>
    </cfRule>
  </conditionalFormatting>
  <conditionalFormatting sqref="E2889:E2891 E2872:E2887">
    <cfRule type="cellIs" dxfId="2018" priority="379" operator="equal">
      <formula>0</formula>
    </cfRule>
  </conditionalFormatting>
  <conditionalFormatting sqref="E2888">
    <cfRule type="cellIs" dxfId="2017" priority="377" operator="equal">
      <formula>0</formula>
    </cfRule>
  </conditionalFormatting>
  <conditionalFormatting sqref="J2933:L2933 N2933">
    <cfRule type="cellIs" dxfId="2016" priority="381" operator="equal">
      <formula>0</formula>
    </cfRule>
  </conditionalFormatting>
  <conditionalFormatting sqref="H2888">
    <cfRule type="cellIs" dxfId="2015" priority="378" operator="lessThan">
      <formula>0</formula>
    </cfRule>
  </conditionalFormatting>
  <conditionalFormatting sqref="H2872:H2887 H2889:H2891">
    <cfRule type="cellIs" dxfId="2014" priority="380" operator="lessThan">
      <formula>0</formula>
    </cfRule>
  </conditionalFormatting>
  <conditionalFormatting sqref="E2909:E2911 E2892:E2907">
    <cfRule type="cellIs" dxfId="2013" priority="375" operator="equal">
      <formula>0</formula>
    </cfRule>
  </conditionalFormatting>
  <conditionalFormatting sqref="H2908">
    <cfRule type="cellIs" dxfId="2012" priority="374" operator="lessThan">
      <formula>0</formula>
    </cfRule>
  </conditionalFormatting>
  <conditionalFormatting sqref="E2908">
    <cfRule type="cellIs" dxfId="2011" priority="373" operator="equal">
      <formula>0</formula>
    </cfRule>
  </conditionalFormatting>
  <conditionalFormatting sqref="H2892:H2907 H2909:H2911">
    <cfRule type="cellIs" dxfId="2010" priority="376" operator="lessThan">
      <formula>0</formula>
    </cfRule>
  </conditionalFormatting>
  <conditionalFormatting sqref="E2929:E2931 E2912:E2927">
    <cfRule type="cellIs" dxfId="2009" priority="371" operator="equal">
      <formula>0</formula>
    </cfRule>
  </conditionalFormatting>
  <conditionalFormatting sqref="H2928">
    <cfRule type="cellIs" dxfId="2008" priority="370" operator="lessThan">
      <formula>0</formula>
    </cfRule>
  </conditionalFormatting>
  <conditionalFormatting sqref="E2928">
    <cfRule type="cellIs" dxfId="2007" priority="369" operator="equal">
      <formula>0</formula>
    </cfRule>
  </conditionalFormatting>
  <conditionalFormatting sqref="H2912:H2927 H2929:H2931">
    <cfRule type="cellIs" dxfId="2006" priority="372" operator="lessThan">
      <formula>0</formula>
    </cfRule>
  </conditionalFormatting>
  <conditionalFormatting sqref="E2869:E2871 E2857:E2867">
    <cfRule type="cellIs" dxfId="2005" priority="367" operator="equal">
      <formula>0</formula>
    </cfRule>
  </conditionalFormatting>
  <conditionalFormatting sqref="H2868">
    <cfRule type="cellIs" dxfId="2004" priority="366" operator="lessThan">
      <formula>0</formula>
    </cfRule>
  </conditionalFormatting>
  <conditionalFormatting sqref="E2868">
    <cfRule type="cellIs" dxfId="2003" priority="365" operator="equal">
      <formula>0</formula>
    </cfRule>
  </conditionalFormatting>
  <conditionalFormatting sqref="H2857:H2867 H2869:H2871">
    <cfRule type="cellIs" dxfId="2002" priority="368" operator="lessThan">
      <formula>0</formula>
    </cfRule>
  </conditionalFormatting>
  <conditionalFormatting sqref="M2933">
    <cfRule type="cellIs" dxfId="2001" priority="364" operator="equal">
      <formula>0</formula>
    </cfRule>
  </conditionalFormatting>
  <conditionalFormatting sqref="A2833:A2932">
    <cfRule type="cellIs" dxfId="2000" priority="363" operator="equal">
      <formula>"Insert Room Name First"</formula>
    </cfRule>
  </conditionalFormatting>
  <conditionalFormatting sqref="H3048:H3067 H3069:H3071 H3147">
    <cfRule type="cellIs" dxfId="1999" priority="362" operator="lessThan">
      <formula>0</formula>
    </cfRule>
  </conditionalFormatting>
  <conditionalFormatting sqref="H3148">
    <cfRule type="cellIs" dxfId="1998" priority="361" operator="lessThan">
      <formula>0</formula>
    </cfRule>
  </conditionalFormatting>
  <conditionalFormatting sqref="E3048:F3048 E3069:E3071 E3049:E3067 E3147 F3049:F3147">
    <cfRule type="cellIs" dxfId="1997" priority="360" operator="equal">
      <formula>0</formula>
    </cfRule>
  </conditionalFormatting>
  <conditionalFormatting sqref="H3068">
    <cfRule type="cellIs" dxfId="1996" priority="359" operator="lessThan">
      <formula>0</formula>
    </cfRule>
  </conditionalFormatting>
  <conditionalFormatting sqref="E3068">
    <cfRule type="cellIs" dxfId="1995" priority="358" operator="equal">
      <formula>0</formula>
    </cfRule>
  </conditionalFormatting>
  <conditionalFormatting sqref="E3104:E3106 E3087:E3102">
    <cfRule type="cellIs" dxfId="1994" priority="355" operator="equal">
      <formula>0</formula>
    </cfRule>
  </conditionalFormatting>
  <conditionalFormatting sqref="E3103">
    <cfRule type="cellIs" dxfId="1993" priority="353" operator="equal">
      <formula>0</formula>
    </cfRule>
  </conditionalFormatting>
  <conditionalFormatting sqref="J3148:L3148 N3148">
    <cfRule type="cellIs" dxfId="1992" priority="357" operator="equal">
      <formula>0</formula>
    </cfRule>
  </conditionalFormatting>
  <conditionalFormatting sqref="H3103">
    <cfRule type="cellIs" dxfId="1991" priority="354" operator="lessThan">
      <formula>0</formula>
    </cfRule>
  </conditionalFormatting>
  <conditionalFormatting sqref="H3087:H3102 H3104:H3106">
    <cfRule type="cellIs" dxfId="1990" priority="356" operator="lessThan">
      <formula>0</formula>
    </cfRule>
  </conditionalFormatting>
  <conditionalFormatting sqref="E3124:E3126 E3107:E3122">
    <cfRule type="cellIs" dxfId="1989" priority="351" operator="equal">
      <formula>0</formula>
    </cfRule>
  </conditionalFormatting>
  <conditionalFormatting sqref="H3123">
    <cfRule type="cellIs" dxfId="1988" priority="350" operator="lessThan">
      <formula>0</formula>
    </cfRule>
  </conditionalFormatting>
  <conditionalFormatting sqref="E3123">
    <cfRule type="cellIs" dxfId="1987" priority="349" operator="equal">
      <formula>0</formula>
    </cfRule>
  </conditionalFormatting>
  <conditionalFormatting sqref="H3107:H3122 H3124:H3126">
    <cfRule type="cellIs" dxfId="1986" priority="352" operator="lessThan">
      <formula>0</formula>
    </cfRule>
  </conditionalFormatting>
  <conditionalFormatting sqref="E3144:E3146 E3127:E3142">
    <cfRule type="cellIs" dxfId="1985" priority="347" operator="equal">
      <formula>0</formula>
    </cfRule>
  </conditionalFormatting>
  <conditionalFormatting sqref="H3143">
    <cfRule type="cellIs" dxfId="1984" priority="346" operator="lessThan">
      <formula>0</formula>
    </cfRule>
  </conditionalFormatting>
  <conditionalFormatting sqref="E3143">
    <cfRule type="cellIs" dxfId="1983" priority="345" operator="equal">
      <formula>0</formula>
    </cfRule>
  </conditionalFormatting>
  <conditionalFormatting sqref="H3127:H3142 H3144:H3146">
    <cfRule type="cellIs" dxfId="1982" priority="348" operator="lessThan">
      <formula>0</formula>
    </cfRule>
  </conditionalFormatting>
  <conditionalFormatting sqref="E3084:E3086 E3072:E3082">
    <cfRule type="cellIs" dxfId="1981" priority="343" operator="equal">
      <formula>0</formula>
    </cfRule>
  </conditionalFormatting>
  <conditionalFormatting sqref="H3083">
    <cfRule type="cellIs" dxfId="1980" priority="342" operator="lessThan">
      <formula>0</formula>
    </cfRule>
  </conditionalFormatting>
  <conditionalFormatting sqref="E3083">
    <cfRule type="cellIs" dxfId="1979" priority="341" operator="equal">
      <formula>0</formula>
    </cfRule>
  </conditionalFormatting>
  <conditionalFormatting sqref="H3072:H3082 H3084:H3086">
    <cfRule type="cellIs" dxfId="1978" priority="344" operator="lessThan">
      <formula>0</formula>
    </cfRule>
  </conditionalFormatting>
  <conditionalFormatting sqref="M3148">
    <cfRule type="cellIs" dxfId="1977" priority="340" operator="equal">
      <formula>0</formula>
    </cfRule>
  </conditionalFormatting>
  <conditionalFormatting sqref="A3048:A3147">
    <cfRule type="cellIs" dxfId="1976" priority="339" operator="equal">
      <formula>"Insert Room Name First"</formula>
    </cfRule>
  </conditionalFormatting>
  <conditionalFormatting sqref="H402:H417 H419:H421">
    <cfRule type="cellIs" dxfId="1975" priority="329" operator="lessThan">
      <formula>0</formula>
    </cfRule>
  </conditionalFormatting>
  <conditionalFormatting sqref="H358:H377 H379:H381 H457">
    <cfRule type="cellIs" dxfId="1974" priority="338" operator="lessThan">
      <formula>0</formula>
    </cfRule>
  </conditionalFormatting>
  <conditionalFormatting sqref="H458">
    <cfRule type="cellIs" dxfId="1973" priority="337" operator="lessThan">
      <formula>0</formula>
    </cfRule>
  </conditionalFormatting>
  <conditionalFormatting sqref="E358:F358 E379:E381 E359:E377 F359:F381 E457:F457">
    <cfRule type="cellIs" dxfId="1972" priority="336" operator="equal">
      <formula>0</formula>
    </cfRule>
  </conditionalFormatting>
  <conditionalFormatting sqref="H378">
    <cfRule type="cellIs" dxfId="1971" priority="335" operator="lessThan">
      <formula>0</formula>
    </cfRule>
  </conditionalFormatting>
  <conditionalFormatting sqref="E378">
    <cfRule type="cellIs" dxfId="1970" priority="334" operator="equal">
      <formula>0</formula>
    </cfRule>
  </conditionalFormatting>
  <conditionalFormatting sqref="E399:E401 E382:E397 F382:F401">
    <cfRule type="cellIs" dxfId="1969" priority="332" operator="equal">
      <formula>0</formula>
    </cfRule>
  </conditionalFormatting>
  <conditionalFormatting sqref="H398">
    <cfRule type="cellIs" dxfId="1968" priority="331" operator="lessThan">
      <formula>0</formula>
    </cfRule>
  </conditionalFormatting>
  <conditionalFormatting sqref="E398">
    <cfRule type="cellIs" dxfId="1967" priority="330" operator="equal">
      <formula>0</formula>
    </cfRule>
  </conditionalFormatting>
  <conditionalFormatting sqref="H382:H397 H399:H401">
    <cfRule type="cellIs" dxfId="1966" priority="333" operator="lessThan">
      <formula>0</formula>
    </cfRule>
  </conditionalFormatting>
  <conditionalFormatting sqref="E419:E421 E402:E417 F402:F421">
    <cfRule type="cellIs" dxfId="1965" priority="328" operator="equal">
      <formula>0</formula>
    </cfRule>
  </conditionalFormatting>
  <conditionalFormatting sqref="H418">
    <cfRule type="cellIs" dxfId="1964" priority="327" operator="lessThan">
      <formula>0</formula>
    </cfRule>
  </conditionalFormatting>
  <conditionalFormatting sqref="E418">
    <cfRule type="cellIs" dxfId="1963" priority="326" operator="equal">
      <formula>0</formula>
    </cfRule>
  </conditionalFormatting>
  <conditionalFormatting sqref="H422:H425 H454:H456 H441:H452">
    <cfRule type="cellIs" dxfId="1962" priority="325" operator="lessThan">
      <formula>0</formula>
    </cfRule>
  </conditionalFormatting>
  <conditionalFormatting sqref="E454:E456 E422:F425 F441:F456 E441:E452">
    <cfRule type="cellIs" dxfId="1961" priority="324" operator="equal">
      <formula>0</formula>
    </cfRule>
  </conditionalFormatting>
  <conditionalFormatting sqref="H453">
    <cfRule type="cellIs" dxfId="1960" priority="323" operator="lessThan">
      <formula>0</formula>
    </cfRule>
  </conditionalFormatting>
  <conditionalFormatting sqref="E453">
    <cfRule type="cellIs" dxfId="1959" priority="322" operator="equal">
      <formula>0</formula>
    </cfRule>
  </conditionalFormatting>
  <conditionalFormatting sqref="H438:H440 H426:H436">
    <cfRule type="cellIs" dxfId="1958" priority="321" operator="lessThan">
      <formula>0</formula>
    </cfRule>
  </conditionalFormatting>
  <conditionalFormatting sqref="E438:E440 F426:F440 E426:E436">
    <cfRule type="cellIs" dxfId="1957" priority="320" operator="equal">
      <formula>0</formula>
    </cfRule>
  </conditionalFormatting>
  <conditionalFormatting sqref="H437">
    <cfRule type="cellIs" dxfId="1956" priority="319" operator="lessThan">
      <formula>0</formula>
    </cfRule>
  </conditionalFormatting>
  <conditionalFormatting sqref="E437">
    <cfRule type="cellIs" dxfId="1955" priority="318" operator="equal">
      <formula>0</formula>
    </cfRule>
  </conditionalFormatting>
  <conditionalFormatting sqref="M458">
    <cfRule type="cellIs" dxfId="1954" priority="316" operator="equal">
      <formula>0</formula>
    </cfRule>
  </conditionalFormatting>
  <conditionalFormatting sqref="H617:H632 H634:H636">
    <cfRule type="cellIs" dxfId="1953" priority="306" operator="lessThan">
      <formula>0</formula>
    </cfRule>
  </conditionalFormatting>
  <conditionalFormatting sqref="H573:H592 H594:H596 H672">
    <cfRule type="cellIs" dxfId="1952" priority="315" operator="lessThan">
      <formula>0</formula>
    </cfRule>
  </conditionalFormatting>
  <conditionalFormatting sqref="H673">
    <cfRule type="cellIs" dxfId="1951" priority="314" operator="lessThan">
      <formula>0</formula>
    </cfRule>
  </conditionalFormatting>
  <conditionalFormatting sqref="E573:F573 E594:E596 E574:E592 F574:F596 E672:F672">
    <cfRule type="cellIs" dxfId="1950" priority="313" operator="equal">
      <formula>0</formula>
    </cfRule>
  </conditionalFormatting>
  <conditionalFormatting sqref="H593">
    <cfRule type="cellIs" dxfId="1949" priority="312" operator="lessThan">
      <formula>0</formula>
    </cfRule>
  </conditionalFormatting>
  <conditionalFormatting sqref="E593">
    <cfRule type="cellIs" dxfId="1948" priority="311" operator="equal">
      <formula>0</formula>
    </cfRule>
  </conditionalFormatting>
  <conditionalFormatting sqref="E614:E616 E597:E612 F597:F616">
    <cfRule type="cellIs" dxfId="1947" priority="309" operator="equal">
      <formula>0</formula>
    </cfRule>
  </conditionalFormatting>
  <conditionalFormatting sqref="H613">
    <cfRule type="cellIs" dxfId="1946" priority="308" operator="lessThan">
      <formula>0</formula>
    </cfRule>
  </conditionalFormatting>
  <conditionalFormatting sqref="E613">
    <cfRule type="cellIs" dxfId="1945" priority="307" operator="equal">
      <formula>0</formula>
    </cfRule>
  </conditionalFormatting>
  <conditionalFormatting sqref="H597:H612 H614:H616">
    <cfRule type="cellIs" dxfId="1944" priority="310" operator="lessThan">
      <formula>0</formula>
    </cfRule>
  </conditionalFormatting>
  <conditionalFormatting sqref="E634:E636 E617:E632 F617:F636">
    <cfRule type="cellIs" dxfId="1943" priority="305" operator="equal">
      <formula>0</formula>
    </cfRule>
  </conditionalFormatting>
  <conditionalFormatting sqref="H633">
    <cfRule type="cellIs" dxfId="1942" priority="304" operator="lessThan">
      <formula>0</formula>
    </cfRule>
  </conditionalFormatting>
  <conditionalFormatting sqref="E633">
    <cfRule type="cellIs" dxfId="1941" priority="303" operator="equal">
      <formula>0</formula>
    </cfRule>
  </conditionalFormatting>
  <conditionalFormatting sqref="H637:H640 H669:H671 H656:H667">
    <cfRule type="cellIs" dxfId="1940" priority="302" operator="lessThan">
      <formula>0</formula>
    </cfRule>
  </conditionalFormatting>
  <conditionalFormatting sqref="E669:E671 E637:F640 F656:F671 E656:E667">
    <cfRule type="cellIs" dxfId="1939" priority="301" operator="equal">
      <formula>0</formula>
    </cfRule>
  </conditionalFormatting>
  <conditionalFormatting sqref="H668">
    <cfRule type="cellIs" dxfId="1938" priority="300" operator="lessThan">
      <formula>0</formula>
    </cfRule>
  </conditionalFormatting>
  <conditionalFormatting sqref="E668">
    <cfRule type="cellIs" dxfId="1937" priority="299" operator="equal">
      <formula>0</formula>
    </cfRule>
  </conditionalFormatting>
  <conditionalFormatting sqref="H653:H655 H641:H651">
    <cfRule type="cellIs" dxfId="1936" priority="298" operator="lessThan">
      <formula>0</formula>
    </cfRule>
  </conditionalFormatting>
  <conditionalFormatting sqref="E653:E655 F641:F655 E641:E651">
    <cfRule type="cellIs" dxfId="1935" priority="297" operator="equal">
      <formula>0</formula>
    </cfRule>
  </conditionalFormatting>
  <conditionalFormatting sqref="H652">
    <cfRule type="cellIs" dxfId="1934" priority="296" operator="lessThan">
      <formula>0</formula>
    </cfRule>
  </conditionalFormatting>
  <conditionalFormatting sqref="E652">
    <cfRule type="cellIs" dxfId="1933" priority="295" operator="equal">
      <formula>0</formula>
    </cfRule>
  </conditionalFormatting>
  <conditionalFormatting sqref="J673:L673 N673">
    <cfRule type="cellIs" dxfId="1932" priority="294" operator="equal">
      <formula>0</formula>
    </cfRule>
  </conditionalFormatting>
  <conditionalFormatting sqref="M673">
    <cfRule type="cellIs" dxfId="1931" priority="293" operator="equal">
      <formula>0</formula>
    </cfRule>
  </conditionalFormatting>
  <conditionalFormatting sqref="H832:H847 H849:H851">
    <cfRule type="cellIs" dxfId="1930" priority="283" operator="lessThan">
      <formula>0</formula>
    </cfRule>
  </conditionalFormatting>
  <conditionalFormatting sqref="H788:H807 H809:H811 H887">
    <cfRule type="cellIs" dxfId="1929" priority="292" operator="lessThan">
      <formula>0</formula>
    </cfRule>
  </conditionalFormatting>
  <conditionalFormatting sqref="H888">
    <cfRule type="cellIs" dxfId="1928" priority="291" operator="lessThan">
      <formula>0</formula>
    </cfRule>
  </conditionalFormatting>
  <conditionalFormatting sqref="E788:F788 E809:E811 E789:E807 F789:F811 E887:F887">
    <cfRule type="cellIs" dxfId="1927" priority="290" operator="equal">
      <formula>0</formula>
    </cfRule>
  </conditionalFormatting>
  <conditionalFormatting sqref="H808">
    <cfRule type="cellIs" dxfId="1926" priority="289" operator="lessThan">
      <formula>0</formula>
    </cfRule>
  </conditionalFormatting>
  <conditionalFormatting sqref="E808">
    <cfRule type="cellIs" dxfId="1925" priority="288" operator="equal">
      <formula>0</formula>
    </cfRule>
  </conditionalFormatting>
  <conditionalFormatting sqref="E829:E831 E812:E827 F812:F831">
    <cfRule type="cellIs" dxfId="1924" priority="286" operator="equal">
      <formula>0</formula>
    </cfRule>
  </conditionalFormatting>
  <conditionalFormatting sqref="H828">
    <cfRule type="cellIs" dxfId="1923" priority="285" operator="lessThan">
      <formula>0</formula>
    </cfRule>
  </conditionalFormatting>
  <conditionalFormatting sqref="E828">
    <cfRule type="cellIs" dxfId="1922" priority="284" operator="equal">
      <formula>0</formula>
    </cfRule>
  </conditionalFormatting>
  <conditionalFormatting sqref="H812:H827 H829:H831">
    <cfRule type="cellIs" dxfId="1921" priority="287" operator="lessThan">
      <formula>0</formula>
    </cfRule>
  </conditionalFormatting>
  <conditionalFormatting sqref="E849:E851 E832:E847 F832:F851">
    <cfRule type="cellIs" dxfId="1920" priority="282" operator="equal">
      <formula>0</formula>
    </cfRule>
  </conditionalFormatting>
  <conditionalFormatting sqref="H848">
    <cfRule type="cellIs" dxfId="1919" priority="281" operator="lessThan">
      <formula>0</formula>
    </cfRule>
  </conditionalFormatting>
  <conditionalFormatting sqref="E848">
    <cfRule type="cellIs" dxfId="1918" priority="280" operator="equal">
      <formula>0</formula>
    </cfRule>
  </conditionalFormatting>
  <conditionalFormatting sqref="H852:H855 H884:H886 H871:H882">
    <cfRule type="cellIs" dxfId="1917" priority="279" operator="lessThan">
      <formula>0</formula>
    </cfRule>
  </conditionalFormatting>
  <conditionalFormatting sqref="E884:E886 E852:F855 F871:F886 E871:E882">
    <cfRule type="cellIs" dxfId="1916" priority="278" operator="equal">
      <formula>0</formula>
    </cfRule>
  </conditionalFormatting>
  <conditionalFormatting sqref="H883">
    <cfRule type="cellIs" dxfId="1915" priority="277" operator="lessThan">
      <formula>0</formula>
    </cfRule>
  </conditionalFormatting>
  <conditionalFormatting sqref="E883">
    <cfRule type="cellIs" dxfId="1914" priority="276" operator="equal">
      <formula>0</formula>
    </cfRule>
  </conditionalFormatting>
  <conditionalFormatting sqref="H868:H870 H856:H866">
    <cfRule type="cellIs" dxfId="1913" priority="275" operator="lessThan">
      <formula>0</formula>
    </cfRule>
  </conditionalFormatting>
  <conditionalFormatting sqref="E868:E870 F856:F870 E856:E866">
    <cfRule type="cellIs" dxfId="1912" priority="274" operator="equal">
      <formula>0</formula>
    </cfRule>
  </conditionalFormatting>
  <conditionalFormatting sqref="H867">
    <cfRule type="cellIs" dxfId="1911" priority="273" operator="lessThan">
      <formula>0</formula>
    </cfRule>
  </conditionalFormatting>
  <conditionalFormatting sqref="E867">
    <cfRule type="cellIs" dxfId="1910" priority="272" operator="equal">
      <formula>0</formula>
    </cfRule>
  </conditionalFormatting>
  <conditionalFormatting sqref="J888:L888 N888">
    <cfRule type="cellIs" dxfId="1909" priority="271" operator="equal">
      <formula>0</formula>
    </cfRule>
  </conditionalFormatting>
  <conditionalFormatting sqref="M888">
    <cfRule type="cellIs" dxfId="1908" priority="270" operator="equal">
      <formula>0</formula>
    </cfRule>
  </conditionalFormatting>
  <conditionalFormatting sqref="H1047:H1062 H1064:H1066">
    <cfRule type="cellIs" dxfId="1907" priority="260" operator="lessThan">
      <formula>0</formula>
    </cfRule>
  </conditionalFormatting>
  <conditionalFormatting sqref="H1003:H1022 H1024:H1026 H1102">
    <cfRule type="cellIs" dxfId="1906" priority="269" operator="lessThan">
      <formula>0</formula>
    </cfRule>
  </conditionalFormatting>
  <conditionalFormatting sqref="H1103">
    <cfRule type="cellIs" dxfId="1905" priority="268" operator="lessThan">
      <formula>0</formula>
    </cfRule>
  </conditionalFormatting>
  <conditionalFormatting sqref="E1003:F1003 E1024:E1026 E1004:E1022 F1004:F1026 E1102:F1102">
    <cfRule type="cellIs" dxfId="1904" priority="267" operator="equal">
      <formula>0</formula>
    </cfRule>
  </conditionalFormatting>
  <conditionalFormatting sqref="H1023">
    <cfRule type="cellIs" dxfId="1903" priority="266" operator="lessThan">
      <formula>0</formula>
    </cfRule>
  </conditionalFormatting>
  <conditionalFormatting sqref="E1023">
    <cfRule type="cellIs" dxfId="1902" priority="265" operator="equal">
      <formula>0</formula>
    </cfRule>
  </conditionalFormatting>
  <conditionalFormatting sqref="E1044:E1046 E1027:E1042 F1027:F1046">
    <cfRule type="cellIs" dxfId="1901" priority="263" operator="equal">
      <formula>0</formula>
    </cfRule>
  </conditionalFormatting>
  <conditionalFormatting sqref="H1043">
    <cfRule type="cellIs" dxfId="1900" priority="262" operator="lessThan">
      <formula>0</formula>
    </cfRule>
  </conditionalFormatting>
  <conditionalFormatting sqref="E1043">
    <cfRule type="cellIs" dxfId="1899" priority="261" operator="equal">
      <formula>0</formula>
    </cfRule>
  </conditionalFormatting>
  <conditionalFormatting sqref="H1027:H1042 H1044:H1046">
    <cfRule type="cellIs" dxfId="1898" priority="264" operator="lessThan">
      <formula>0</formula>
    </cfRule>
  </conditionalFormatting>
  <conditionalFormatting sqref="E1064:E1066 E1047:E1062 F1047:F1066">
    <cfRule type="cellIs" dxfId="1897" priority="259" operator="equal">
      <formula>0</formula>
    </cfRule>
  </conditionalFormatting>
  <conditionalFormatting sqref="H1063">
    <cfRule type="cellIs" dxfId="1896" priority="258" operator="lessThan">
      <formula>0</formula>
    </cfRule>
  </conditionalFormatting>
  <conditionalFormatting sqref="E1063">
    <cfRule type="cellIs" dxfId="1895" priority="257" operator="equal">
      <formula>0</formula>
    </cfRule>
  </conditionalFormatting>
  <conditionalFormatting sqref="H1067:H1070 H1099:H1101 H1086:H1097">
    <cfRule type="cellIs" dxfId="1894" priority="256" operator="lessThan">
      <formula>0</formula>
    </cfRule>
  </conditionalFormatting>
  <conditionalFormatting sqref="E1099:E1101 E1067:F1070 F1086:F1101 E1086:E1097">
    <cfRule type="cellIs" dxfId="1893" priority="255" operator="equal">
      <formula>0</formula>
    </cfRule>
  </conditionalFormatting>
  <conditionalFormatting sqref="H1098">
    <cfRule type="cellIs" dxfId="1892" priority="254" operator="lessThan">
      <formula>0</formula>
    </cfRule>
  </conditionalFormatting>
  <conditionalFormatting sqref="E1098">
    <cfRule type="cellIs" dxfId="1891" priority="253" operator="equal">
      <formula>0</formula>
    </cfRule>
  </conditionalFormatting>
  <conditionalFormatting sqref="H1083:H1085 H1071:H1081">
    <cfRule type="cellIs" dxfId="1890" priority="252" operator="lessThan">
      <formula>0</formula>
    </cfRule>
  </conditionalFormatting>
  <conditionalFormatting sqref="E1083:E1085 F1071:F1085 E1071:E1081">
    <cfRule type="cellIs" dxfId="1889" priority="251" operator="equal">
      <formula>0</formula>
    </cfRule>
  </conditionalFormatting>
  <conditionalFormatting sqref="H1082">
    <cfRule type="cellIs" dxfId="1888" priority="250" operator="lessThan">
      <formula>0</formula>
    </cfRule>
  </conditionalFormatting>
  <conditionalFormatting sqref="E1082">
    <cfRule type="cellIs" dxfId="1887" priority="249" operator="equal">
      <formula>0</formula>
    </cfRule>
  </conditionalFormatting>
  <conditionalFormatting sqref="J1103:L1103 N1103">
    <cfRule type="cellIs" dxfId="1886" priority="248" operator="equal">
      <formula>0</formula>
    </cfRule>
  </conditionalFormatting>
  <conditionalFormatting sqref="M1103">
    <cfRule type="cellIs" dxfId="1885" priority="247" operator="equal">
      <formula>0</formula>
    </cfRule>
  </conditionalFormatting>
  <conditionalFormatting sqref="H1262:H1277 H1279:H1281">
    <cfRule type="cellIs" dxfId="1884" priority="237" operator="lessThan">
      <formula>0</formula>
    </cfRule>
  </conditionalFormatting>
  <conditionalFormatting sqref="H1218:H1237 H1239:H1241 H1317">
    <cfRule type="cellIs" dxfId="1883" priority="246" operator="lessThan">
      <formula>0</formula>
    </cfRule>
  </conditionalFormatting>
  <conditionalFormatting sqref="H1318">
    <cfRule type="cellIs" dxfId="1882" priority="245" operator="lessThan">
      <formula>0</formula>
    </cfRule>
  </conditionalFormatting>
  <conditionalFormatting sqref="E1218:F1218 E1239:E1241 E1219:E1237 F1219:F1241 E1317:F1317">
    <cfRule type="cellIs" dxfId="1881" priority="244" operator="equal">
      <formula>0</formula>
    </cfRule>
  </conditionalFormatting>
  <conditionalFormatting sqref="H1238">
    <cfRule type="cellIs" dxfId="1880" priority="243" operator="lessThan">
      <formula>0</formula>
    </cfRule>
  </conditionalFormatting>
  <conditionalFormatting sqref="E1238">
    <cfRule type="cellIs" dxfId="1879" priority="242" operator="equal">
      <formula>0</formula>
    </cfRule>
  </conditionalFormatting>
  <conditionalFormatting sqref="E1259:E1261 E1242:E1257 F1242:F1261">
    <cfRule type="cellIs" dxfId="1878" priority="240" operator="equal">
      <formula>0</formula>
    </cfRule>
  </conditionalFormatting>
  <conditionalFormatting sqref="H1258">
    <cfRule type="cellIs" dxfId="1877" priority="239" operator="lessThan">
      <formula>0</formula>
    </cfRule>
  </conditionalFormatting>
  <conditionalFormatting sqref="E1258">
    <cfRule type="cellIs" dxfId="1876" priority="238" operator="equal">
      <formula>0</formula>
    </cfRule>
  </conditionalFormatting>
  <conditionalFormatting sqref="H1242:H1257 H1259:H1261">
    <cfRule type="cellIs" dxfId="1875" priority="241" operator="lessThan">
      <formula>0</formula>
    </cfRule>
  </conditionalFormatting>
  <conditionalFormatting sqref="E1279:E1281 E1262:E1277 F1262:F1281">
    <cfRule type="cellIs" dxfId="1874" priority="236" operator="equal">
      <formula>0</formula>
    </cfRule>
  </conditionalFormatting>
  <conditionalFormatting sqref="H1278">
    <cfRule type="cellIs" dxfId="1873" priority="235" operator="lessThan">
      <formula>0</formula>
    </cfRule>
  </conditionalFormatting>
  <conditionalFormatting sqref="E1278">
    <cfRule type="cellIs" dxfId="1872" priority="234" operator="equal">
      <formula>0</formula>
    </cfRule>
  </conditionalFormatting>
  <conditionalFormatting sqref="H1282:H1285 H1314:H1316 H1301:H1312">
    <cfRule type="cellIs" dxfId="1871" priority="233" operator="lessThan">
      <formula>0</formula>
    </cfRule>
  </conditionalFormatting>
  <conditionalFormatting sqref="E1314:E1316 E1282:F1285 F1301:F1316 E1301:E1312">
    <cfRule type="cellIs" dxfId="1870" priority="232" operator="equal">
      <formula>0</formula>
    </cfRule>
  </conditionalFormatting>
  <conditionalFormatting sqref="H1313">
    <cfRule type="cellIs" dxfId="1869" priority="231" operator="lessThan">
      <formula>0</formula>
    </cfRule>
  </conditionalFormatting>
  <conditionalFormatting sqref="E1313">
    <cfRule type="cellIs" dxfId="1868" priority="230" operator="equal">
      <formula>0</formula>
    </cfRule>
  </conditionalFormatting>
  <conditionalFormatting sqref="H1298:H1300 H1286:H1296">
    <cfRule type="cellIs" dxfId="1867" priority="229" operator="lessThan">
      <formula>0</formula>
    </cfRule>
  </conditionalFormatting>
  <conditionalFormatting sqref="E1298:E1300 F1286:F1300 E1286:E1296">
    <cfRule type="cellIs" dxfId="1866" priority="228" operator="equal">
      <formula>0</formula>
    </cfRule>
  </conditionalFormatting>
  <conditionalFormatting sqref="H1297">
    <cfRule type="cellIs" dxfId="1865" priority="227" operator="lessThan">
      <formula>0</formula>
    </cfRule>
  </conditionalFormatting>
  <conditionalFormatting sqref="E1297">
    <cfRule type="cellIs" dxfId="1864" priority="226" operator="equal">
      <formula>0</formula>
    </cfRule>
  </conditionalFormatting>
  <conditionalFormatting sqref="J1318:L1318 N1318">
    <cfRule type="cellIs" dxfId="1863" priority="225" operator="equal">
      <formula>0</formula>
    </cfRule>
  </conditionalFormatting>
  <conditionalFormatting sqref="M1318">
    <cfRule type="cellIs" dxfId="1862" priority="224" operator="equal">
      <formula>0</formula>
    </cfRule>
  </conditionalFormatting>
  <conditionalFormatting sqref="H1477:H1492 H1494:H1496">
    <cfRule type="cellIs" dxfId="1861" priority="214" operator="lessThan">
      <formula>0</formula>
    </cfRule>
  </conditionalFormatting>
  <conditionalFormatting sqref="H1433:H1452 H1454:H1456 H1532">
    <cfRule type="cellIs" dxfId="1860" priority="223" operator="lessThan">
      <formula>0</formula>
    </cfRule>
  </conditionalFormatting>
  <conditionalFormatting sqref="H1533">
    <cfRule type="cellIs" dxfId="1859" priority="222" operator="lessThan">
      <formula>0</formula>
    </cfRule>
  </conditionalFormatting>
  <conditionalFormatting sqref="E1433:F1433 E1454:E1456 E1434:E1452 F1434:F1456 E1532:F1532">
    <cfRule type="cellIs" dxfId="1858" priority="221" operator="equal">
      <formula>0</formula>
    </cfRule>
  </conditionalFormatting>
  <conditionalFormatting sqref="H1453">
    <cfRule type="cellIs" dxfId="1857" priority="220" operator="lessThan">
      <formula>0</formula>
    </cfRule>
  </conditionalFormatting>
  <conditionalFormatting sqref="E1453">
    <cfRule type="cellIs" dxfId="1856" priority="219" operator="equal">
      <formula>0</formula>
    </cfRule>
  </conditionalFormatting>
  <conditionalFormatting sqref="E1474:E1476 E1457:E1472 F1457:F1476">
    <cfRule type="cellIs" dxfId="1855" priority="217" operator="equal">
      <formula>0</formula>
    </cfRule>
  </conditionalFormatting>
  <conditionalFormatting sqref="H1473">
    <cfRule type="cellIs" dxfId="1854" priority="216" operator="lessThan">
      <formula>0</formula>
    </cfRule>
  </conditionalFormatting>
  <conditionalFormatting sqref="E1473">
    <cfRule type="cellIs" dxfId="1853" priority="215" operator="equal">
      <formula>0</formula>
    </cfRule>
  </conditionalFormatting>
  <conditionalFormatting sqref="H1457:H1472 H1474:H1476">
    <cfRule type="cellIs" dxfId="1852" priority="218" operator="lessThan">
      <formula>0</formula>
    </cfRule>
  </conditionalFormatting>
  <conditionalFormatting sqref="E1494:E1496 E1477:E1492 F1477:F1496">
    <cfRule type="cellIs" dxfId="1851" priority="213" operator="equal">
      <formula>0</formula>
    </cfRule>
  </conditionalFormatting>
  <conditionalFormatting sqref="H1493">
    <cfRule type="cellIs" dxfId="1850" priority="212" operator="lessThan">
      <formula>0</formula>
    </cfRule>
  </conditionalFormatting>
  <conditionalFormatting sqref="E1493">
    <cfRule type="cellIs" dxfId="1849" priority="211" operator="equal">
      <formula>0</formula>
    </cfRule>
  </conditionalFormatting>
  <conditionalFormatting sqref="H1497:H1500 H1529:H1531 H1516:H1527">
    <cfRule type="cellIs" dxfId="1848" priority="210" operator="lessThan">
      <formula>0</formula>
    </cfRule>
  </conditionalFormatting>
  <conditionalFormatting sqref="E1529:E1531 E1497:F1500 F1516:F1531 E1516:E1527">
    <cfRule type="cellIs" dxfId="1847" priority="209" operator="equal">
      <formula>0</formula>
    </cfRule>
  </conditionalFormatting>
  <conditionalFormatting sqref="H1528">
    <cfRule type="cellIs" dxfId="1846" priority="208" operator="lessThan">
      <formula>0</formula>
    </cfRule>
  </conditionalFormatting>
  <conditionalFormatting sqref="E1528">
    <cfRule type="cellIs" dxfId="1845" priority="207" operator="equal">
      <formula>0</formula>
    </cfRule>
  </conditionalFormatting>
  <conditionalFormatting sqref="H1513:H1515 H1501:H1511">
    <cfRule type="cellIs" dxfId="1844" priority="206" operator="lessThan">
      <formula>0</formula>
    </cfRule>
  </conditionalFormatting>
  <conditionalFormatting sqref="E1513:E1515 F1501:F1515 E1501:E1511">
    <cfRule type="cellIs" dxfId="1843" priority="205" operator="equal">
      <formula>0</formula>
    </cfRule>
  </conditionalFormatting>
  <conditionalFormatting sqref="H1512">
    <cfRule type="cellIs" dxfId="1842" priority="204" operator="lessThan">
      <formula>0</formula>
    </cfRule>
  </conditionalFormatting>
  <conditionalFormatting sqref="E1512">
    <cfRule type="cellIs" dxfId="1841" priority="203" operator="equal">
      <formula>0</formula>
    </cfRule>
  </conditionalFormatting>
  <conditionalFormatting sqref="J1533:L1533 N1533">
    <cfRule type="cellIs" dxfId="1840" priority="202" operator="equal">
      <formula>0</formula>
    </cfRule>
  </conditionalFormatting>
  <conditionalFormatting sqref="M1533">
    <cfRule type="cellIs" dxfId="1839" priority="201" operator="equal">
      <formula>0</formula>
    </cfRule>
  </conditionalFormatting>
  <conditionalFormatting sqref="H1692:H1707 H1709:H1711">
    <cfRule type="cellIs" dxfId="1838" priority="191" operator="lessThan">
      <formula>0</formula>
    </cfRule>
  </conditionalFormatting>
  <conditionalFormatting sqref="H1648:H1667 H1669:H1671 H1747">
    <cfRule type="cellIs" dxfId="1837" priority="200" operator="lessThan">
      <formula>0</formula>
    </cfRule>
  </conditionalFormatting>
  <conditionalFormatting sqref="H1748">
    <cfRule type="cellIs" dxfId="1836" priority="199" operator="lessThan">
      <formula>0</formula>
    </cfRule>
  </conditionalFormatting>
  <conditionalFormatting sqref="E1648:F1648 E1669:E1671 E1649:E1667 F1649:F1671 E1747:F1747">
    <cfRule type="cellIs" dxfId="1835" priority="198" operator="equal">
      <formula>0</formula>
    </cfRule>
  </conditionalFormatting>
  <conditionalFormatting sqref="H1668">
    <cfRule type="cellIs" dxfId="1834" priority="197" operator="lessThan">
      <formula>0</formula>
    </cfRule>
  </conditionalFormatting>
  <conditionalFormatting sqref="E1668">
    <cfRule type="cellIs" dxfId="1833" priority="196" operator="equal">
      <formula>0</formula>
    </cfRule>
  </conditionalFormatting>
  <conditionalFormatting sqref="E1689:E1691 E1672:E1687 F1672:F1691">
    <cfRule type="cellIs" dxfId="1832" priority="194" operator="equal">
      <formula>0</formula>
    </cfRule>
  </conditionalFormatting>
  <conditionalFormatting sqref="H1688">
    <cfRule type="cellIs" dxfId="1831" priority="193" operator="lessThan">
      <formula>0</formula>
    </cfRule>
  </conditionalFormatting>
  <conditionalFormatting sqref="E1688">
    <cfRule type="cellIs" dxfId="1830" priority="192" operator="equal">
      <formula>0</formula>
    </cfRule>
  </conditionalFormatting>
  <conditionalFormatting sqref="H1672:H1687 H1689:H1691">
    <cfRule type="cellIs" dxfId="1829" priority="195" operator="lessThan">
      <formula>0</formula>
    </cfRule>
  </conditionalFormatting>
  <conditionalFormatting sqref="E1709:E1711 E1692:E1707 F1692:F1711">
    <cfRule type="cellIs" dxfId="1828" priority="190" operator="equal">
      <formula>0</formula>
    </cfRule>
  </conditionalFormatting>
  <conditionalFormatting sqref="H1708">
    <cfRule type="cellIs" dxfId="1827" priority="189" operator="lessThan">
      <formula>0</formula>
    </cfRule>
  </conditionalFormatting>
  <conditionalFormatting sqref="E1708">
    <cfRule type="cellIs" dxfId="1826" priority="188" operator="equal">
      <formula>0</formula>
    </cfRule>
  </conditionalFormatting>
  <conditionalFormatting sqref="H1712:H1715 H1744:H1746 H1731:H1742">
    <cfRule type="cellIs" dxfId="1825" priority="187" operator="lessThan">
      <formula>0</formula>
    </cfRule>
  </conditionalFormatting>
  <conditionalFormatting sqref="E1744:E1746 E1712:F1715 F1731:F1746 E1731:E1742">
    <cfRule type="cellIs" dxfId="1824" priority="186" operator="equal">
      <formula>0</formula>
    </cfRule>
  </conditionalFormatting>
  <conditionalFormatting sqref="H1743">
    <cfRule type="cellIs" dxfId="1823" priority="185" operator="lessThan">
      <formula>0</formula>
    </cfRule>
  </conditionalFormatting>
  <conditionalFormatting sqref="E1743">
    <cfRule type="cellIs" dxfId="1822" priority="184" operator="equal">
      <formula>0</formula>
    </cfRule>
  </conditionalFormatting>
  <conditionalFormatting sqref="H1728:H1730 H1716:H1726">
    <cfRule type="cellIs" dxfId="1821" priority="183" operator="lessThan">
      <formula>0</formula>
    </cfRule>
  </conditionalFormatting>
  <conditionalFormatting sqref="E1728:E1730 F1716:F1730 E1716:E1726">
    <cfRule type="cellIs" dxfId="1820" priority="182" operator="equal">
      <formula>0</formula>
    </cfRule>
  </conditionalFormatting>
  <conditionalFormatting sqref="H1727">
    <cfRule type="cellIs" dxfId="1819" priority="181" operator="lessThan">
      <formula>0</formula>
    </cfRule>
  </conditionalFormatting>
  <conditionalFormatting sqref="E1727">
    <cfRule type="cellIs" dxfId="1818" priority="180" operator="equal">
      <formula>0</formula>
    </cfRule>
  </conditionalFormatting>
  <conditionalFormatting sqref="J1748:L1748 N1748">
    <cfRule type="cellIs" dxfId="1817" priority="179" operator="equal">
      <formula>0</formula>
    </cfRule>
  </conditionalFormatting>
  <conditionalFormatting sqref="M1748">
    <cfRule type="cellIs" dxfId="1816" priority="178" operator="equal">
      <formula>0</formula>
    </cfRule>
  </conditionalFormatting>
  <conditionalFormatting sqref="H1907:H1922 H1924:H1926">
    <cfRule type="cellIs" dxfId="1815" priority="168" operator="lessThan">
      <formula>0</formula>
    </cfRule>
  </conditionalFormatting>
  <conditionalFormatting sqref="H1863:H1882 H1884:H1886 H1962">
    <cfRule type="cellIs" dxfId="1814" priority="177" operator="lessThan">
      <formula>0</formula>
    </cfRule>
  </conditionalFormatting>
  <conditionalFormatting sqref="H1963">
    <cfRule type="cellIs" dxfId="1813" priority="176" operator="lessThan">
      <formula>0</formula>
    </cfRule>
  </conditionalFormatting>
  <conditionalFormatting sqref="E1863:F1863 E1884:E1886 E1864:E1882 F1864:F1886 E1962:F1962">
    <cfRule type="cellIs" dxfId="1812" priority="175" operator="equal">
      <formula>0</formula>
    </cfRule>
  </conditionalFormatting>
  <conditionalFormatting sqref="H1883">
    <cfRule type="cellIs" dxfId="1811" priority="174" operator="lessThan">
      <formula>0</formula>
    </cfRule>
  </conditionalFormatting>
  <conditionalFormatting sqref="E1883">
    <cfRule type="cellIs" dxfId="1810" priority="173" operator="equal">
      <formula>0</formula>
    </cfRule>
  </conditionalFormatting>
  <conditionalFormatting sqref="E1904:E1906 E1887:E1902 F1887:F1906">
    <cfRule type="cellIs" dxfId="1809" priority="171" operator="equal">
      <formula>0</formula>
    </cfRule>
  </conditionalFormatting>
  <conditionalFormatting sqref="H1903">
    <cfRule type="cellIs" dxfId="1808" priority="170" operator="lessThan">
      <formula>0</formula>
    </cfRule>
  </conditionalFormatting>
  <conditionalFormatting sqref="E1903">
    <cfRule type="cellIs" dxfId="1807" priority="169" operator="equal">
      <formula>0</formula>
    </cfRule>
  </conditionalFormatting>
  <conditionalFormatting sqref="H1887:H1902 H1904:H1906">
    <cfRule type="cellIs" dxfId="1806" priority="172" operator="lessThan">
      <formula>0</formula>
    </cfRule>
  </conditionalFormatting>
  <conditionalFormatting sqref="E1924:E1926 E1907:E1922 F1907:F1926">
    <cfRule type="cellIs" dxfId="1805" priority="167" operator="equal">
      <formula>0</formula>
    </cfRule>
  </conditionalFormatting>
  <conditionalFormatting sqref="H1923">
    <cfRule type="cellIs" dxfId="1804" priority="166" operator="lessThan">
      <formula>0</formula>
    </cfRule>
  </conditionalFormatting>
  <conditionalFormatting sqref="E1923">
    <cfRule type="cellIs" dxfId="1803" priority="165" operator="equal">
      <formula>0</formula>
    </cfRule>
  </conditionalFormatting>
  <conditionalFormatting sqref="H1927:H1930 H1959:H1961 H1946:H1957">
    <cfRule type="cellIs" dxfId="1802" priority="164" operator="lessThan">
      <formula>0</formula>
    </cfRule>
  </conditionalFormatting>
  <conditionalFormatting sqref="E1959:E1961 E1927:F1930 F1946:F1961 E1946:E1957">
    <cfRule type="cellIs" dxfId="1801" priority="163" operator="equal">
      <formula>0</formula>
    </cfRule>
  </conditionalFormatting>
  <conditionalFormatting sqref="H1958">
    <cfRule type="cellIs" dxfId="1800" priority="162" operator="lessThan">
      <formula>0</formula>
    </cfRule>
  </conditionalFormatting>
  <conditionalFormatting sqref="E1958">
    <cfRule type="cellIs" dxfId="1799" priority="161" operator="equal">
      <formula>0</formula>
    </cfRule>
  </conditionalFormatting>
  <conditionalFormatting sqref="H1943:H1945 H1931:H1941">
    <cfRule type="cellIs" dxfId="1798" priority="160" operator="lessThan">
      <formula>0</formula>
    </cfRule>
  </conditionalFormatting>
  <conditionalFormatting sqref="E1943:E1945 F1931:F1945 E1931:E1941">
    <cfRule type="cellIs" dxfId="1797" priority="159" operator="equal">
      <formula>0</formula>
    </cfRule>
  </conditionalFormatting>
  <conditionalFormatting sqref="H1942">
    <cfRule type="cellIs" dxfId="1796" priority="158" operator="lessThan">
      <formula>0</formula>
    </cfRule>
  </conditionalFormatting>
  <conditionalFormatting sqref="E1942">
    <cfRule type="cellIs" dxfId="1795" priority="157" operator="equal">
      <formula>0</formula>
    </cfRule>
  </conditionalFormatting>
  <conditionalFormatting sqref="J1963:L1963 N1963">
    <cfRule type="cellIs" dxfId="1794" priority="156" operator="equal">
      <formula>0</formula>
    </cfRule>
  </conditionalFormatting>
  <conditionalFormatting sqref="M1963">
    <cfRule type="cellIs" dxfId="1793" priority="155" operator="equal">
      <formula>0</formula>
    </cfRule>
  </conditionalFormatting>
  <conditionalFormatting sqref="H2122:H2137 H2139:H2141">
    <cfRule type="cellIs" dxfId="1792" priority="145" operator="lessThan">
      <formula>0</formula>
    </cfRule>
  </conditionalFormatting>
  <conditionalFormatting sqref="H2078:H2097 H2099:H2101 H2177">
    <cfRule type="cellIs" dxfId="1791" priority="154" operator="lessThan">
      <formula>0</formula>
    </cfRule>
  </conditionalFormatting>
  <conditionalFormatting sqref="H2178">
    <cfRule type="cellIs" dxfId="1790" priority="153" operator="lessThan">
      <formula>0</formula>
    </cfRule>
  </conditionalFormatting>
  <conditionalFormatting sqref="E2078:F2078 E2099:E2101 E2079:E2097 F2079:F2101 E2177:F2177">
    <cfRule type="cellIs" dxfId="1789" priority="152" operator="equal">
      <formula>0</formula>
    </cfRule>
  </conditionalFormatting>
  <conditionalFormatting sqref="H2098">
    <cfRule type="cellIs" dxfId="1788" priority="151" operator="lessThan">
      <formula>0</formula>
    </cfRule>
  </conditionalFormatting>
  <conditionalFormatting sqref="E2098">
    <cfRule type="cellIs" dxfId="1787" priority="150" operator="equal">
      <formula>0</formula>
    </cfRule>
  </conditionalFormatting>
  <conditionalFormatting sqref="E2119:E2121 E2102:E2117 F2102:F2121">
    <cfRule type="cellIs" dxfId="1786" priority="148" operator="equal">
      <formula>0</formula>
    </cfRule>
  </conditionalFormatting>
  <conditionalFormatting sqref="H2118">
    <cfRule type="cellIs" dxfId="1785" priority="147" operator="lessThan">
      <formula>0</formula>
    </cfRule>
  </conditionalFormatting>
  <conditionalFormatting sqref="E2118">
    <cfRule type="cellIs" dxfId="1784" priority="146" operator="equal">
      <formula>0</formula>
    </cfRule>
  </conditionalFormatting>
  <conditionalFormatting sqref="H2102:H2117 H2119:H2121">
    <cfRule type="cellIs" dxfId="1783" priority="149" operator="lessThan">
      <formula>0</formula>
    </cfRule>
  </conditionalFormatting>
  <conditionalFormatting sqref="E2139:E2141 E2122:E2137 F2122:F2141">
    <cfRule type="cellIs" dxfId="1782" priority="144" operator="equal">
      <formula>0</formula>
    </cfRule>
  </conditionalFormatting>
  <conditionalFormatting sqref="H2138">
    <cfRule type="cellIs" dxfId="1781" priority="143" operator="lessThan">
      <formula>0</formula>
    </cfRule>
  </conditionalFormatting>
  <conditionalFormatting sqref="E2138">
    <cfRule type="cellIs" dxfId="1780" priority="142" operator="equal">
      <formula>0</formula>
    </cfRule>
  </conditionalFormatting>
  <conditionalFormatting sqref="H2142:H2145 H2174:H2176 H2161:H2172">
    <cfRule type="cellIs" dxfId="1779" priority="141" operator="lessThan">
      <formula>0</formula>
    </cfRule>
  </conditionalFormatting>
  <conditionalFormatting sqref="E2174:E2176 E2142:F2145 F2161:F2176 E2161:E2172">
    <cfRule type="cellIs" dxfId="1778" priority="140" operator="equal">
      <formula>0</formula>
    </cfRule>
  </conditionalFormatting>
  <conditionalFormatting sqref="H2173">
    <cfRule type="cellIs" dxfId="1777" priority="139" operator="lessThan">
      <formula>0</formula>
    </cfRule>
  </conditionalFormatting>
  <conditionalFormatting sqref="E2173">
    <cfRule type="cellIs" dxfId="1776" priority="138" operator="equal">
      <formula>0</formula>
    </cfRule>
  </conditionalFormatting>
  <conditionalFormatting sqref="H2158:H2160 H2146:H2156">
    <cfRule type="cellIs" dxfId="1775" priority="137" operator="lessThan">
      <formula>0</formula>
    </cfRule>
  </conditionalFormatting>
  <conditionalFormatting sqref="E2158:E2160 F2146:F2160 E2146:E2156">
    <cfRule type="cellIs" dxfId="1774" priority="136" operator="equal">
      <formula>0</formula>
    </cfRule>
  </conditionalFormatting>
  <conditionalFormatting sqref="H2157">
    <cfRule type="cellIs" dxfId="1773" priority="135" operator="lessThan">
      <formula>0</formula>
    </cfRule>
  </conditionalFormatting>
  <conditionalFormatting sqref="E2157">
    <cfRule type="cellIs" dxfId="1772" priority="134" operator="equal">
      <formula>0</formula>
    </cfRule>
  </conditionalFormatting>
  <conditionalFormatting sqref="J2178:L2178 N2178">
    <cfRule type="cellIs" dxfId="1771" priority="133" operator="equal">
      <formula>0</formula>
    </cfRule>
  </conditionalFormatting>
  <conditionalFormatting sqref="M2178">
    <cfRule type="cellIs" dxfId="1770" priority="132" operator="equal">
      <formula>0</formula>
    </cfRule>
  </conditionalFormatting>
  <conditionalFormatting sqref="H2337:H2352 H2354:H2356">
    <cfRule type="cellIs" dxfId="1769" priority="122" operator="lessThan">
      <formula>0</formula>
    </cfRule>
  </conditionalFormatting>
  <conditionalFormatting sqref="H2293:H2312 H2314:H2316 H2392">
    <cfRule type="cellIs" dxfId="1768" priority="131" operator="lessThan">
      <formula>0</formula>
    </cfRule>
  </conditionalFormatting>
  <conditionalFormatting sqref="H2393">
    <cfRule type="cellIs" dxfId="1767" priority="130" operator="lessThan">
      <formula>0</formula>
    </cfRule>
  </conditionalFormatting>
  <conditionalFormatting sqref="E2293:F2293 E2314:E2316 E2294:E2312 F2294:F2316 E2392:F2392">
    <cfRule type="cellIs" dxfId="1766" priority="129" operator="equal">
      <formula>0</formula>
    </cfRule>
  </conditionalFormatting>
  <conditionalFormatting sqref="H2313">
    <cfRule type="cellIs" dxfId="1765" priority="128" operator="lessThan">
      <formula>0</formula>
    </cfRule>
  </conditionalFormatting>
  <conditionalFormatting sqref="E2313">
    <cfRule type="cellIs" dxfId="1764" priority="127" operator="equal">
      <formula>0</formula>
    </cfRule>
  </conditionalFormatting>
  <conditionalFormatting sqref="E2334:E2336 E2317:E2332 F2317:F2336">
    <cfRule type="cellIs" dxfId="1763" priority="125" operator="equal">
      <formula>0</formula>
    </cfRule>
  </conditionalFormatting>
  <conditionalFormatting sqref="H2333">
    <cfRule type="cellIs" dxfId="1762" priority="124" operator="lessThan">
      <formula>0</formula>
    </cfRule>
  </conditionalFormatting>
  <conditionalFormatting sqref="E2333">
    <cfRule type="cellIs" dxfId="1761" priority="123" operator="equal">
      <formula>0</formula>
    </cfRule>
  </conditionalFormatting>
  <conditionalFormatting sqref="H2317:H2332 H2334:H2336">
    <cfRule type="cellIs" dxfId="1760" priority="126" operator="lessThan">
      <formula>0</formula>
    </cfRule>
  </conditionalFormatting>
  <conditionalFormatting sqref="E2354:E2356 E2337:E2352 F2337:F2356">
    <cfRule type="cellIs" dxfId="1759" priority="121" operator="equal">
      <formula>0</formula>
    </cfRule>
  </conditionalFormatting>
  <conditionalFormatting sqref="H2353">
    <cfRule type="cellIs" dxfId="1758" priority="120" operator="lessThan">
      <formula>0</formula>
    </cfRule>
  </conditionalFormatting>
  <conditionalFormatting sqref="E2353">
    <cfRule type="cellIs" dxfId="1757" priority="119" operator="equal">
      <formula>0</formula>
    </cfRule>
  </conditionalFormatting>
  <conditionalFormatting sqref="H2357:H2360 H2389:H2391 H2376:H2387">
    <cfRule type="cellIs" dxfId="1756" priority="118" operator="lessThan">
      <formula>0</formula>
    </cfRule>
  </conditionalFormatting>
  <conditionalFormatting sqref="E2389:E2391 E2357:F2360 F2376:F2391 E2376:E2387">
    <cfRule type="cellIs" dxfId="1755" priority="117" operator="equal">
      <formula>0</formula>
    </cfRule>
  </conditionalFormatting>
  <conditionalFormatting sqref="H2388">
    <cfRule type="cellIs" dxfId="1754" priority="116" operator="lessThan">
      <formula>0</formula>
    </cfRule>
  </conditionalFormatting>
  <conditionalFormatting sqref="E2388">
    <cfRule type="cellIs" dxfId="1753" priority="115" operator="equal">
      <formula>0</formula>
    </cfRule>
  </conditionalFormatting>
  <conditionalFormatting sqref="H2373:H2375 H2361:H2371">
    <cfRule type="cellIs" dxfId="1752" priority="114" operator="lessThan">
      <formula>0</formula>
    </cfRule>
  </conditionalFormatting>
  <conditionalFormatting sqref="E2373:E2375 F2361:F2375 E2361:E2371">
    <cfRule type="cellIs" dxfId="1751" priority="113" operator="equal">
      <formula>0</formula>
    </cfRule>
  </conditionalFormatting>
  <conditionalFormatting sqref="H2372">
    <cfRule type="cellIs" dxfId="1750" priority="112" operator="lessThan">
      <formula>0</formula>
    </cfRule>
  </conditionalFormatting>
  <conditionalFormatting sqref="E2372">
    <cfRule type="cellIs" dxfId="1749" priority="111" operator="equal">
      <formula>0</formula>
    </cfRule>
  </conditionalFormatting>
  <conditionalFormatting sqref="J2393:L2393 N2393">
    <cfRule type="cellIs" dxfId="1748" priority="110" operator="equal">
      <formula>0</formula>
    </cfRule>
  </conditionalFormatting>
  <conditionalFormatting sqref="M2393">
    <cfRule type="cellIs" dxfId="1747" priority="109" operator="equal">
      <formula>0</formula>
    </cfRule>
  </conditionalFormatting>
  <conditionalFormatting sqref="H2552:H2567 H2569:H2571">
    <cfRule type="cellIs" dxfId="1746" priority="99" operator="lessThan">
      <formula>0</formula>
    </cfRule>
  </conditionalFormatting>
  <conditionalFormatting sqref="H2508:H2527 H2529:H2531 H2607">
    <cfRule type="cellIs" dxfId="1745" priority="108" operator="lessThan">
      <formula>0</formula>
    </cfRule>
  </conditionalFormatting>
  <conditionalFormatting sqref="H2608">
    <cfRule type="cellIs" dxfId="1744" priority="107" operator="lessThan">
      <formula>0</formula>
    </cfRule>
  </conditionalFormatting>
  <conditionalFormatting sqref="E2508:F2508 E2529:E2531 E2509:E2527 F2509:F2531 E2607:F2607">
    <cfRule type="cellIs" dxfId="1743" priority="106" operator="equal">
      <formula>0</formula>
    </cfRule>
  </conditionalFormatting>
  <conditionalFormatting sqref="H2528">
    <cfRule type="cellIs" dxfId="1742" priority="105" operator="lessThan">
      <formula>0</formula>
    </cfRule>
  </conditionalFormatting>
  <conditionalFormatting sqref="E2528">
    <cfRule type="cellIs" dxfId="1741" priority="104" operator="equal">
      <formula>0</formula>
    </cfRule>
  </conditionalFormatting>
  <conditionalFormatting sqref="E2549:E2551 E2532:E2547 F2532:F2551">
    <cfRule type="cellIs" dxfId="1740" priority="102" operator="equal">
      <formula>0</formula>
    </cfRule>
  </conditionalFormatting>
  <conditionalFormatting sqref="H2548">
    <cfRule type="cellIs" dxfId="1739" priority="101" operator="lessThan">
      <formula>0</formula>
    </cfRule>
  </conditionalFormatting>
  <conditionalFormatting sqref="E2548">
    <cfRule type="cellIs" dxfId="1738" priority="100" operator="equal">
      <formula>0</formula>
    </cfRule>
  </conditionalFormatting>
  <conditionalFormatting sqref="H2532:H2547 H2549:H2551">
    <cfRule type="cellIs" dxfId="1737" priority="103" operator="lessThan">
      <formula>0</formula>
    </cfRule>
  </conditionalFormatting>
  <conditionalFormatting sqref="E2569:E2571 E2552:E2567 F2552:F2571">
    <cfRule type="cellIs" dxfId="1736" priority="98" operator="equal">
      <formula>0</formula>
    </cfRule>
  </conditionalFormatting>
  <conditionalFormatting sqref="H2568">
    <cfRule type="cellIs" dxfId="1735" priority="97" operator="lessThan">
      <formula>0</formula>
    </cfRule>
  </conditionalFormatting>
  <conditionalFormatting sqref="E2568">
    <cfRule type="cellIs" dxfId="1734" priority="96" operator="equal">
      <formula>0</formula>
    </cfRule>
  </conditionalFormatting>
  <conditionalFormatting sqref="H2572:H2575 H2604:H2606 H2591:H2602">
    <cfRule type="cellIs" dxfId="1733" priority="95" operator="lessThan">
      <formula>0</formula>
    </cfRule>
  </conditionalFormatting>
  <conditionalFormatting sqref="E2604:E2606 E2572:F2575 F2591:F2606 E2591:E2602">
    <cfRule type="cellIs" dxfId="1732" priority="94" operator="equal">
      <formula>0</formula>
    </cfRule>
  </conditionalFormatting>
  <conditionalFormatting sqref="H2603">
    <cfRule type="cellIs" dxfId="1731" priority="93" operator="lessThan">
      <formula>0</formula>
    </cfRule>
  </conditionalFormatting>
  <conditionalFormatting sqref="E2603">
    <cfRule type="cellIs" dxfId="1730" priority="92" operator="equal">
      <formula>0</formula>
    </cfRule>
  </conditionalFormatting>
  <conditionalFormatting sqref="H2588:H2590 H2576:H2586">
    <cfRule type="cellIs" dxfId="1729" priority="91" operator="lessThan">
      <formula>0</formula>
    </cfRule>
  </conditionalFormatting>
  <conditionalFormatting sqref="E2588:E2590 F2576:F2590 E2576:E2586">
    <cfRule type="cellIs" dxfId="1728" priority="90" operator="equal">
      <formula>0</formula>
    </cfRule>
  </conditionalFormatting>
  <conditionalFormatting sqref="H2587">
    <cfRule type="cellIs" dxfId="1727" priority="89" operator="lessThan">
      <formula>0</formula>
    </cfRule>
  </conditionalFormatting>
  <conditionalFormatting sqref="E2587">
    <cfRule type="cellIs" dxfId="1726" priority="88" operator="equal">
      <formula>0</formula>
    </cfRule>
  </conditionalFormatting>
  <conditionalFormatting sqref="J2608:L2608 N2608">
    <cfRule type="cellIs" dxfId="1725" priority="87" operator="equal">
      <formula>0</formula>
    </cfRule>
  </conditionalFormatting>
  <conditionalFormatting sqref="M2608">
    <cfRule type="cellIs" dxfId="1724" priority="86" operator="equal">
      <formula>0</formula>
    </cfRule>
  </conditionalFormatting>
  <conditionalFormatting sqref="H2767:H2782 H2784:H2786">
    <cfRule type="cellIs" dxfId="1723" priority="76" operator="lessThan">
      <formula>0</formula>
    </cfRule>
  </conditionalFormatting>
  <conditionalFormatting sqref="H2723:H2742 H2744:H2746 H2822">
    <cfRule type="cellIs" dxfId="1722" priority="85" operator="lessThan">
      <formula>0</formula>
    </cfRule>
  </conditionalFormatting>
  <conditionalFormatting sqref="H2823">
    <cfRule type="cellIs" dxfId="1721" priority="84" operator="lessThan">
      <formula>0</formula>
    </cfRule>
  </conditionalFormatting>
  <conditionalFormatting sqref="E2723:F2723 E2744:E2746 E2724:E2742 F2724:F2746 E2822:F2822">
    <cfRule type="cellIs" dxfId="1720" priority="83" operator="equal">
      <formula>0</formula>
    </cfRule>
  </conditionalFormatting>
  <conditionalFormatting sqref="H2743">
    <cfRule type="cellIs" dxfId="1719" priority="82" operator="lessThan">
      <formula>0</formula>
    </cfRule>
  </conditionalFormatting>
  <conditionalFormatting sqref="E2743">
    <cfRule type="cellIs" dxfId="1718" priority="81" operator="equal">
      <formula>0</formula>
    </cfRule>
  </conditionalFormatting>
  <conditionalFormatting sqref="E2764:E2766 E2747:E2762 F2747:F2766">
    <cfRule type="cellIs" dxfId="1717" priority="79" operator="equal">
      <formula>0</formula>
    </cfRule>
  </conditionalFormatting>
  <conditionalFormatting sqref="H2763">
    <cfRule type="cellIs" dxfId="1716" priority="78" operator="lessThan">
      <formula>0</formula>
    </cfRule>
  </conditionalFormatting>
  <conditionalFormatting sqref="E2763">
    <cfRule type="cellIs" dxfId="1715" priority="77" operator="equal">
      <formula>0</formula>
    </cfRule>
  </conditionalFormatting>
  <conditionalFormatting sqref="H2747:H2762 H2764:H2766">
    <cfRule type="cellIs" dxfId="1714" priority="80" operator="lessThan">
      <formula>0</formula>
    </cfRule>
  </conditionalFormatting>
  <conditionalFormatting sqref="E2784:E2786 E2767:E2782 F2767:F2786">
    <cfRule type="cellIs" dxfId="1713" priority="75" operator="equal">
      <formula>0</formula>
    </cfRule>
  </conditionalFormatting>
  <conditionalFormatting sqref="H2783">
    <cfRule type="cellIs" dxfId="1712" priority="74" operator="lessThan">
      <formula>0</formula>
    </cfRule>
  </conditionalFormatting>
  <conditionalFormatting sqref="E2783">
    <cfRule type="cellIs" dxfId="1711" priority="73" operator="equal">
      <formula>0</formula>
    </cfRule>
  </conditionalFormatting>
  <conditionalFormatting sqref="H2787:H2790 H2819:H2821 H2806:H2817">
    <cfRule type="cellIs" dxfId="1710" priority="72" operator="lessThan">
      <formula>0</formula>
    </cfRule>
  </conditionalFormatting>
  <conditionalFormatting sqref="E2819:E2821 E2787:F2790 F2806:F2821 E2806:E2817">
    <cfRule type="cellIs" dxfId="1709" priority="71" operator="equal">
      <formula>0</formula>
    </cfRule>
  </conditionalFormatting>
  <conditionalFormatting sqref="H2818">
    <cfRule type="cellIs" dxfId="1708" priority="70" operator="lessThan">
      <formula>0</formula>
    </cfRule>
  </conditionalFormatting>
  <conditionalFormatting sqref="E2818">
    <cfRule type="cellIs" dxfId="1707" priority="69" operator="equal">
      <formula>0</formula>
    </cfRule>
  </conditionalFormatting>
  <conditionalFormatting sqref="H2803:H2805 H2791:H2801">
    <cfRule type="cellIs" dxfId="1706" priority="68" operator="lessThan">
      <formula>0</formula>
    </cfRule>
  </conditionalFormatting>
  <conditionalFormatting sqref="E2803:E2805 F2791:F2805 E2791:E2801">
    <cfRule type="cellIs" dxfId="1705" priority="67" operator="equal">
      <formula>0</formula>
    </cfRule>
  </conditionalFormatting>
  <conditionalFormatting sqref="H2802">
    <cfRule type="cellIs" dxfId="1704" priority="66" operator="lessThan">
      <formula>0</formula>
    </cfRule>
  </conditionalFormatting>
  <conditionalFormatting sqref="E2802">
    <cfRule type="cellIs" dxfId="1703" priority="65" operator="equal">
      <formula>0</formula>
    </cfRule>
  </conditionalFormatting>
  <conditionalFormatting sqref="J2823:L2823 N2823">
    <cfRule type="cellIs" dxfId="1702" priority="64" operator="equal">
      <formula>0</formula>
    </cfRule>
  </conditionalFormatting>
  <conditionalFormatting sqref="M2823">
    <cfRule type="cellIs" dxfId="1701" priority="63" operator="equal">
      <formula>0</formula>
    </cfRule>
  </conditionalFormatting>
  <conditionalFormatting sqref="H2982:H2997 H2999:H3001">
    <cfRule type="cellIs" dxfId="1700" priority="53" operator="lessThan">
      <formula>0</formula>
    </cfRule>
  </conditionalFormatting>
  <conditionalFormatting sqref="H2938:H2957 H2959:H2961 H3037">
    <cfRule type="cellIs" dxfId="1699" priority="62" operator="lessThan">
      <formula>0</formula>
    </cfRule>
  </conditionalFormatting>
  <conditionalFormatting sqref="H3038">
    <cfRule type="cellIs" dxfId="1698" priority="61" operator="lessThan">
      <formula>0</formula>
    </cfRule>
  </conditionalFormatting>
  <conditionalFormatting sqref="E2938:F2938 E2959:E2961 E2939:E2957 F2939:F2961 E3037:F3037">
    <cfRule type="cellIs" dxfId="1697" priority="60" operator="equal">
      <formula>0</formula>
    </cfRule>
  </conditionalFormatting>
  <conditionalFormatting sqref="H2958">
    <cfRule type="cellIs" dxfId="1696" priority="59" operator="lessThan">
      <formula>0</formula>
    </cfRule>
  </conditionalFormatting>
  <conditionalFormatting sqref="E2958">
    <cfRule type="cellIs" dxfId="1695" priority="58" operator="equal">
      <formula>0</formula>
    </cfRule>
  </conditionalFormatting>
  <conditionalFormatting sqref="E2979:E2981 E2962:E2977 F2962:F2981">
    <cfRule type="cellIs" dxfId="1694" priority="56" operator="equal">
      <formula>0</formula>
    </cfRule>
  </conditionalFormatting>
  <conditionalFormatting sqref="H2978">
    <cfRule type="cellIs" dxfId="1693" priority="55" operator="lessThan">
      <formula>0</formula>
    </cfRule>
  </conditionalFormatting>
  <conditionalFormatting sqref="E2978">
    <cfRule type="cellIs" dxfId="1692" priority="54" operator="equal">
      <formula>0</formula>
    </cfRule>
  </conditionalFormatting>
  <conditionalFormatting sqref="H2962:H2977 H2979:H2981">
    <cfRule type="cellIs" dxfId="1691" priority="57" operator="lessThan">
      <formula>0</formula>
    </cfRule>
  </conditionalFormatting>
  <conditionalFormatting sqref="E2999:E3001 E2982:E2997 F2982:F3001">
    <cfRule type="cellIs" dxfId="1690" priority="52" operator="equal">
      <formula>0</formula>
    </cfRule>
  </conditionalFormatting>
  <conditionalFormatting sqref="H2998">
    <cfRule type="cellIs" dxfId="1689" priority="51" operator="lessThan">
      <formula>0</formula>
    </cfRule>
  </conditionalFormatting>
  <conditionalFormatting sqref="E2998">
    <cfRule type="cellIs" dxfId="1688" priority="50" operator="equal">
      <formula>0</formula>
    </cfRule>
  </conditionalFormatting>
  <conditionalFormatting sqref="H3002:H3005 H3034:H3036 H3021:H3032">
    <cfRule type="cellIs" dxfId="1687" priority="49" operator="lessThan">
      <formula>0</formula>
    </cfRule>
  </conditionalFormatting>
  <conditionalFormatting sqref="E3034:E3036 E3002:F3005 F3021:F3036 E3021:E3032">
    <cfRule type="cellIs" dxfId="1686" priority="48" operator="equal">
      <formula>0</formula>
    </cfRule>
  </conditionalFormatting>
  <conditionalFormatting sqref="H3033">
    <cfRule type="cellIs" dxfId="1685" priority="47" operator="lessThan">
      <formula>0</formula>
    </cfRule>
  </conditionalFormatting>
  <conditionalFormatting sqref="E3033">
    <cfRule type="cellIs" dxfId="1684" priority="46" operator="equal">
      <formula>0</formula>
    </cfRule>
  </conditionalFormatting>
  <conditionalFormatting sqref="H3018:H3020 H3006:H3016">
    <cfRule type="cellIs" dxfId="1683" priority="45" operator="lessThan">
      <formula>0</formula>
    </cfRule>
  </conditionalFormatting>
  <conditionalFormatting sqref="E3018:E3020 F3006:F3020 E3006:E3016">
    <cfRule type="cellIs" dxfId="1682" priority="44" operator="equal">
      <formula>0</formula>
    </cfRule>
  </conditionalFormatting>
  <conditionalFormatting sqref="H3017">
    <cfRule type="cellIs" dxfId="1681" priority="43" operator="lessThan">
      <formula>0</formula>
    </cfRule>
  </conditionalFormatting>
  <conditionalFormatting sqref="E3017">
    <cfRule type="cellIs" dxfId="1680" priority="42" operator="equal">
      <formula>0</formula>
    </cfRule>
  </conditionalFormatting>
  <conditionalFormatting sqref="J3038:L3038 N3038">
    <cfRule type="cellIs" dxfId="1679" priority="41" operator="equal">
      <formula>0</formula>
    </cfRule>
  </conditionalFormatting>
  <conditionalFormatting sqref="M3038">
    <cfRule type="cellIs" dxfId="1678" priority="40" operator="equal">
      <formula>0</formula>
    </cfRule>
  </conditionalFormatting>
  <conditionalFormatting sqref="H3197:H3212 H3214:H3216">
    <cfRule type="cellIs" dxfId="1677" priority="30" operator="lessThan">
      <formula>0</formula>
    </cfRule>
  </conditionalFormatting>
  <conditionalFormatting sqref="H3153:H3172 H3174:H3176 H3252">
    <cfRule type="cellIs" dxfId="1676" priority="39" operator="lessThan">
      <formula>0</formula>
    </cfRule>
  </conditionalFormatting>
  <conditionalFormatting sqref="H3253">
    <cfRule type="cellIs" dxfId="1675" priority="38" operator="lessThan">
      <formula>0</formula>
    </cfRule>
  </conditionalFormatting>
  <conditionalFormatting sqref="E3153:F3153 E3174:E3176 E3154:E3172 F3154:F3176 E3252:F3252">
    <cfRule type="cellIs" dxfId="1674" priority="37" operator="equal">
      <formula>0</formula>
    </cfRule>
  </conditionalFormatting>
  <conditionalFormatting sqref="H3173">
    <cfRule type="cellIs" dxfId="1673" priority="36" operator="lessThan">
      <formula>0</formula>
    </cfRule>
  </conditionalFormatting>
  <conditionalFormatting sqref="E3173">
    <cfRule type="cellIs" dxfId="1672" priority="35" operator="equal">
      <formula>0</formula>
    </cfRule>
  </conditionalFormatting>
  <conditionalFormatting sqref="E3194:E3196 E3177:E3192 F3177:F3196">
    <cfRule type="cellIs" dxfId="1671" priority="33" operator="equal">
      <formula>0</formula>
    </cfRule>
  </conditionalFormatting>
  <conditionalFormatting sqref="H3193">
    <cfRule type="cellIs" dxfId="1670" priority="32" operator="lessThan">
      <formula>0</formula>
    </cfRule>
  </conditionalFormatting>
  <conditionalFormatting sqref="E3193">
    <cfRule type="cellIs" dxfId="1669" priority="31" operator="equal">
      <formula>0</formula>
    </cfRule>
  </conditionalFormatting>
  <conditionalFormatting sqref="H3177:H3192 H3194:H3196">
    <cfRule type="cellIs" dxfId="1668" priority="34" operator="lessThan">
      <formula>0</formula>
    </cfRule>
  </conditionalFormatting>
  <conditionalFormatting sqref="E3214:E3216 E3197:E3212 F3197:F3216">
    <cfRule type="cellIs" dxfId="1667" priority="29" operator="equal">
      <formula>0</formula>
    </cfRule>
  </conditionalFormatting>
  <conditionalFormatting sqref="H3213">
    <cfRule type="cellIs" dxfId="1666" priority="28" operator="lessThan">
      <formula>0</formula>
    </cfRule>
  </conditionalFormatting>
  <conditionalFormatting sqref="E3213">
    <cfRule type="cellIs" dxfId="1665" priority="27" operator="equal">
      <formula>0</formula>
    </cfRule>
  </conditionalFormatting>
  <conditionalFormatting sqref="H3217:H3220 H3249:H3251 H3236:H3247">
    <cfRule type="cellIs" dxfId="1664" priority="26" operator="lessThan">
      <formula>0</formula>
    </cfRule>
  </conditionalFormatting>
  <conditionalFormatting sqref="E3249:E3251 E3217:F3220 F3236:F3251 E3236:E3247">
    <cfRule type="cellIs" dxfId="1663" priority="25" operator="equal">
      <formula>0</formula>
    </cfRule>
  </conditionalFormatting>
  <conditionalFormatting sqref="H3248">
    <cfRule type="cellIs" dxfId="1662" priority="24" operator="lessThan">
      <formula>0</formula>
    </cfRule>
  </conditionalFormatting>
  <conditionalFormatting sqref="E3248">
    <cfRule type="cellIs" dxfId="1661" priority="23" operator="equal">
      <formula>0</formula>
    </cfRule>
  </conditionalFormatting>
  <conditionalFormatting sqref="H3233:H3235 H3221:H3231">
    <cfRule type="cellIs" dxfId="1660" priority="22" operator="lessThan">
      <formula>0</formula>
    </cfRule>
  </conditionalFormatting>
  <conditionalFormatting sqref="E3233:E3235 F3221:F3235 E3221:E3231">
    <cfRule type="cellIs" dxfId="1659" priority="21" operator="equal">
      <formula>0</formula>
    </cfRule>
  </conditionalFormatting>
  <conditionalFormatting sqref="H3232">
    <cfRule type="cellIs" dxfId="1658" priority="20" operator="lessThan">
      <formula>0</formula>
    </cfRule>
  </conditionalFormatting>
  <conditionalFormatting sqref="E3232">
    <cfRule type="cellIs" dxfId="1657" priority="19" operator="equal">
      <formula>0</formula>
    </cfRule>
  </conditionalFormatting>
  <conditionalFormatting sqref="J3253:L3253 N3253">
    <cfRule type="cellIs" dxfId="1656" priority="18" operator="equal">
      <formula>0</formula>
    </cfRule>
  </conditionalFormatting>
  <conditionalFormatting sqref="M3253">
    <cfRule type="cellIs" dxfId="1655" priority="17" operator="equal">
      <formula>0</formula>
    </cfRule>
  </conditionalFormatting>
  <conditionalFormatting sqref="C8">
    <cfRule type="cellIs" dxfId="1654" priority="16" operator="equal">
      <formula>0</formula>
    </cfRule>
  </conditionalFormatting>
  <conditionalFormatting sqref="C9">
    <cfRule type="cellIs" dxfId="1653" priority="15" operator="equal">
      <formula>0</formula>
    </cfRule>
  </conditionalFormatting>
  <conditionalFormatting sqref="H460">
    <cfRule type="cellIs" dxfId="1652" priority="14" operator="lessThan">
      <formula>0</formula>
    </cfRule>
  </conditionalFormatting>
  <conditionalFormatting sqref="H675">
    <cfRule type="cellIs" dxfId="1651" priority="13" operator="lessThan">
      <formula>0</formula>
    </cfRule>
  </conditionalFormatting>
  <conditionalFormatting sqref="H890">
    <cfRule type="cellIs" dxfId="1650" priority="12" operator="lessThan">
      <formula>0</formula>
    </cfRule>
  </conditionalFormatting>
  <conditionalFormatting sqref="H1105">
    <cfRule type="cellIs" dxfId="1649" priority="11" operator="lessThan">
      <formula>0</formula>
    </cfRule>
  </conditionalFormatting>
  <conditionalFormatting sqref="H1320">
    <cfRule type="cellIs" dxfId="1648" priority="10" operator="lessThan">
      <formula>0</formula>
    </cfRule>
  </conditionalFormatting>
  <conditionalFormatting sqref="H1535">
    <cfRule type="cellIs" dxfId="1647" priority="9" operator="lessThan">
      <formula>0</formula>
    </cfRule>
  </conditionalFormatting>
  <conditionalFormatting sqref="H1750">
    <cfRule type="cellIs" dxfId="1646" priority="8" operator="lessThan">
      <formula>0</formula>
    </cfRule>
  </conditionalFormatting>
  <conditionalFormatting sqref="H1965">
    <cfRule type="cellIs" dxfId="1645" priority="7" operator="lessThan">
      <formula>0</formula>
    </cfRule>
  </conditionalFormatting>
  <conditionalFormatting sqref="H2180">
    <cfRule type="cellIs" dxfId="1644" priority="6" operator="lessThan">
      <formula>0</formula>
    </cfRule>
  </conditionalFormatting>
  <conditionalFormatting sqref="H2395">
    <cfRule type="cellIs" dxfId="1643" priority="5" operator="lessThan">
      <formula>0</formula>
    </cfRule>
  </conditionalFormatting>
  <conditionalFormatting sqref="H2610">
    <cfRule type="cellIs" dxfId="1642" priority="4" operator="lessThan">
      <formula>0</formula>
    </cfRule>
  </conditionalFormatting>
  <conditionalFormatting sqref="H2825">
    <cfRule type="cellIs" dxfId="1641" priority="3" operator="lessThan">
      <formula>0</formula>
    </cfRule>
  </conditionalFormatting>
  <conditionalFormatting sqref="H3040">
    <cfRule type="cellIs" dxfId="1640" priority="2" operator="lessThan">
      <formula>0</formula>
    </cfRule>
  </conditionalFormatting>
  <conditionalFormatting sqref="H3255">
    <cfRule type="cellIs" dxfId="1639" priority="1" operator="lessThan">
      <formula>0</formula>
    </cfRule>
  </conditionalFormatting>
  <dataValidations count="2">
    <dataValidation type="list" allowBlank="1" showInputMessage="1" showErrorMessage="1" sqref="G33 G2828 G248 G463 G678 G893 G1108 G1323 G1538 G1753 G1968 G2183 G2398 G2613 G3043">
      <formula1>Prop_Owner</formula1>
    </dataValidation>
    <dataValidation type="list" allowBlank="1" showInputMessage="1" showErrorMessage="1" sqref="A143:A242 A2938:A3037 A358:A457 A573:A672 A788:A887 A1003:A1102 A1218:A1317 A1433:A1532 A1648:A1747 A1863:A1962 A2078:A2177 A2293:A2392 A2508:A2607 A2723:A2822 A3153:A3252">
      <formula1>Special_Area</formula1>
    </dataValidation>
  </dataValidations>
  <printOptions horizontalCentered="1"/>
  <pageMargins left="0.31496062992125984" right="0.31496062992125984" top="0.35433070866141736" bottom="0.35433070866141736" header="0.31496062992125984" footer="0.31496062992125984"/>
  <pageSetup paperSize="8" fitToHeight="100"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G229"/>
  <sheetViews>
    <sheetView topLeftCell="B38" zoomScaleNormal="100" zoomScaleSheetLayoutView="100" workbookViewId="0">
      <selection activeCell="F8" sqref="F8"/>
    </sheetView>
  </sheetViews>
  <sheetFormatPr defaultColWidth="9.140625" defaultRowHeight="12.75" x14ac:dyDescent="0.2"/>
  <cols>
    <col min="1" max="1" width="20.7109375" style="271" customWidth="1"/>
    <col min="2" max="2" width="60.7109375" style="271" customWidth="1"/>
    <col min="3" max="6" width="20.7109375" style="271" customWidth="1"/>
    <col min="7" max="16384" width="9.140625" style="271"/>
  </cols>
  <sheetData>
    <row r="1" spans="1:33" s="57" customFormat="1" ht="30" customHeight="1" x14ac:dyDescent="0.2">
      <c r="A1" s="132" t="s">
        <v>267</v>
      </c>
      <c r="B1" s="1245" t="s">
        <v>293</v>
      </c>
      <c r="C1" s="1246"/>
      <c r="D1" s="1246"/>
      <c r="E1" s="1246"/>
      <c r="F1" s="1247"/>
      <c r="G1" s="59"/>
      <c r="H1" s="59"/>
      <c r="I1" s="59"/>
      <c r="J1" s="59"/>
      <c r="K1" s="59"/>
      <c r="L1" s="59"/>
      <c r="M1" s="59"/>
      <c r="N1" s="59"/>
      <c r="O1" s="59"/>
      <c r="P1" s="56"/>
      <c r="Q1" s="56"/>
      <c r="R1" s="56"/>
      <c r="S1" s="56"/>
      <c r="T1" s="56"/>
      <c r="U1" s="56"/>
      <c r="V1" s="56"/>
      <c r="W1" s="56"/>
      <c r="X1" s="56"/>
      <c r="Y1" s="56"/>
      <c r="Z1" s="56"/>
      <c r="AA1" s="56"/>
      <c r="AB1" s="56"/>
      <c r="AC1" s="56"/>
      <c r="AD1" s="56"/>
      <c r="AE1" s="56"/>
      <c r="AF1" s="56"/>
      <c r="AG1" s="56"/>
    </row>
    <row r="2" spans="1:33" s="59" customFormat="1" ht="30.75" customHeight="1" thickBot="1" x14ac:dyDescent="0.25">
      <c r="A2" s="90" t="s">
        <v>160</v>
      </c>
      <c r="B2" s="58"/>
      <c r="C2" s="58"/>
    </row>
    <row r="3" spans="1:33" ht="24" customHeight="1" thickBot="1" x14ac:dyDescent="0.25">
      <c r="A3" s="1259" t="s">
        <v>706</v>
      </c>
      <c r="B3" s="1324"/>
      <c r="C3" s="1324"/>
      <c r="D3" s="1324"/>
      <c r="E3" s="1324"/>
      <c r="F3" s="1325"/>
      <c r="G3" s="16"/>
      <c r="H3" s="16"/>
      <c r="I3" s="16"/>
      <c r="J3" s="16"/>
      <c r="K3" s="16"/>
      <c r="L3" s="16"/>
      <c r="M3" s="16"/>
      <c r="N3" s="16"/>
      <c r="O3" s="16"/>
      <c r="P3" s="16"/>
      <c r="Q3" s="16"/>
      <c r="R3" s="16"/>
      <c r="S3" s="16"/>
      <c r="T3" s="16"/>
      <c r="U3" s="16"/>
      <c r="V3" s="16"/>
      <c r="W3" s="16"/>
      <c r="X3" s="16"/>
      <c r="Y3" s="16"/>
      <c r="Z3" s="16"/>
      <c r="AA3" s="16"/>
      <c r="AB3" s="16"/>
      <c r="AC3" s="16"/>
      <c r="AD3" s="16"/>
      <c r="AE3" s="16"/>
      <c r="AF3" s="16"/>
      <c r="AG3" s="16"/>
    </row>
    <row r="4" spans="1:33" ht="15" customHeight="1" x14ac:dyDescent="0.2">
      <c r="A4" s="362"/>
      <c r="B4" s="385"/>
      <c r="C4" s="1326" t="s">
        <v>297</v>
      </c>
      <c r="D4" s="1326" t="s">
        <v>298</v>
      </c>
      <c r="E4" s="363"/>
      <c r="F4" s="364"/>
      <c r="G4" s="16"/>
      <c r="H4" s="16"/>
      <c r="I4" s="16"/>
      <c r="J4" s="16"/>
      <c r="K4" s="16"/>
      <c r="L4" s="16"/>
      <c r="M4" s="16"/>
      <c r="N4" s="16"/>
      <c r="O4" s="16"/>
      <c r="P4" s="16"/>
      <c r="Q4" s="16"/>
      <c r="R4" s="16"/>
      <c r="S4" s="16"/>
      <c r="T4" s="16"/>
      <c r="U4" s="16"/>
      <c r="V4" s="16"/>
      <c r="W4" s="16"/>
      <c r="X4" s="16"/>
      <c r="Y4" s="16"/>
      <c r="Z4" s="16"/>
      <c r="AA4" s="16"/>
      <c r="AB4" s="16"/>
      <c r="AC4" s="16"/>
      <c r="AD4" s="16"/>
      <c r="AE4" s="16"/>
      <c r="AF4" s="16"/>
      <c r="AG4" s="16"/>
    </row>
    <row r="5" spans="1:33" ht="12.75" customHeight="1" x14ac:dyDescent="0.2">
      <c r="A5" s="365"/>
      <c r="B5" s="386"/>
      <c r="C5" s="1314"/>
      <c r="D5" s="1314"/>
      <c r="E5" s="1314" t="s">
        <v>295</v>
      </c>
      <c r="F5" s="1316" t="s">
        <v>296</v>
      </c>
      <c r="G5" s="16"/>
      <c r="H5" s="16"/>
      <c r="I5" s="16"/>
      <c r="J5" s="16"/>
      <c r="K5" s="16"/>
      <c r="L5" s="16"/>
      <c r="M5" s="16"/>
      <c r="N5" s="16"/>
      <c r="O5" s="16"/>
      <c r="P5" s="16"/>
      <c r="Q5" s="16"/>
      <c r="R5" s="16"/>
      <c r="S5" s="16"/>
      <c r="T5" s="16"/>
      <c r="U5" s="16"/>
      <c r="V5" s="16"/>
      <c r="W5" s="16"/>
      <c r="X5" s="16"/>
      <c r="Y5" s="16"/>
      <c r="Z5" s="16"/>
      <c r="AA5" s="16"/>
      <c r="AB5" s="16"/>
      <c r="AC5" s="16"/>
      <c r="AD5" s="16"/>
      <c r="AE5" s="16"/>
      <c r="AF5" s="16"/>
      <c r="AG5" s="16"/>
    </row>
    <row r="6" spans="1:33" ht="35.450000000000003" customHeight="1" thickBot="1" x14ac:dyDescent="0.25">
      <c r="A6" s="366" t="s">
        <v>287</v>
      </c>
      <c r="B6" s="387" t="s">
        <v>288</v>
      </c>
      <c r="C6" s="1315"/>
      <c r="D6" s="1315"/>
      <c r="E6" s="1315"/>
      <c r="F6" s="1317"/>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13.5" thickBot="1" x14ac:dyDescent="0.25">
      <c r="A7" s="389"/>
      <c r="B7" s="384"/>
      <c r="C7" s="390"/>
      <c r="D7" s="391"/>
      <c r="E7" s="392"/>
      <c r="F7" s="393"/>
      <c r="G7" s="273"/>
      <c r="H7" s="16"/>
      <c r="I7" s="16"/>
      <c r="J7" s="16"/>
      <c r="K7" s="16"/>
      <c r="L7" s="16"/>
      <c r="M7" s="16"/>
      <c r="N7" s="16"/>
      <c r="O7" s="16"/>
      <c r="P7" s="16"/>
      <c r="Q7" s="16"/>
      <c r="R7" s="16"/>
      <c r="S7" s="16"/>
      <c r="T7" s="16"/>
      <c r="U7" s="16"/>
      <c r="V7" s="16"/>
      <c r="W7" s="16"/>
      <c r="X7" s="16"/>
      <c r="Y7" s="16"/>
      <c r="Z7" s="16"/>
      <c r="AA7" s="16"/>
      <c r="AB7" s="16"/>
      <c r="AC7" s="16"/>
      <c r="AD7" s="16"/>
      <c r="AE7" s="16"/>
      <c r="AF7" s="16"/>
    </row>
    <row r="8" spans="1:33" ht="30" customHeight="1" thickBot="1" x14ac:dyDescent="0.25">
      <c r="A8" s="1321" t="s">
        <v>464</v>
      </c>
      <c r="B8" s="367" t="s">
        <v>81</v>
      </c>
      <c r="C8" s="378"/>
      <c r="D8" s="377">
        <v>16</v>
      </c>
      <c r="E8" s="368">
        <f>SUM(C8:D8)</f>
        <v>16</v>
      </c>
      <c r="F8" s="381">
        <v>15000</v>
      </c>
      <c r="G8" s="16"/>
      <c r="H8" s="16"/>
      <c r="I8" s="16"/>
      <c r="J8" s="16"/>
      <c r="K8" s="16"/>
      <c r="L8" s="16"/>
      <c r="M8" s="16"/>
      <c r="N8" s="16"/>
      <c r="O8" s="16"/>
      <c r="P8" s="16"/>
      <c r="Q8" s="16"/>
      <c r="R8" s="16"/>
      <c r="S8" s="16"/>
      <c r="T8" s="16"/>
      <c r="U8" s="16"/>
      <c r="V8" s="16"/>
      <c r="W8" s="16"/>
      <c r="X8" s="16"/>
      <c r="Y8" s="16"/>
      <c r="Z8" s="16"/>
      <c r="AA8" s="16"/>
      <c r="AB8" s="16"/>
      <c r="AC8" s="16"/>
      <c r="AD8" s="16"/>
      <c r="AE8" s="16"/>
      <c r="AF8" s="16"/>
      <c r="AG8" s="16"/>
    </row>
    <row r="9" spans="1:33" ht="30" customHeight="1" thickBot="1" x14ac:dyDescent="0.25">
      <c r="A9" s="1322"/>
      <c r="B9" s="369" t="s">
        <v>290</v>
      </c>
      <c r="C9" s="379"/>
      <c r="D9" s="95">
        <v>5</v>
      </c>
      <c r="E9" s="370">
        <f t="shared" ref="E9:E14" si="0">SUM(C9:D9)</f>
        <v>5</v>
      </c>
      <c r="F9" s="381">
        <v>5000</v>
      </c>
      <c r="G9" s="16"/>
      <c r="H9" s="796"/>
      <c r="I9" s="16"/>
      <c r="J9" s="16"/>
      <c r="K9" s="16"/>
      <c r="L9" s="16"/>
      <c r="M9" s="16"/>
      <c r="N9" s="16"/>
      <c r="O9" s="16"/>
      <c r="P9" s="16"/>
      <c r="Q9" s="16"/>
      <c r="R9" s="16"/>
      <c r="S9" s="16"/>
      <c r="T9" s="16"/>
      <c r="U9" s="16"/>
      <c r="V9" s="16"/>
      <c r="W9" s="16"/>
      <c r="X9" s="16"/>
      <c r="Y9" s="16"/>
      <c r="Z9" s="16"/>
      <c r="AA9" s="16"/>
      <c r="AB9" s="16"/>
      <c r="AC9" s="16"/>
      <c r="AD9" s="16"/>
      <c r="AE9" s="16"/>
      <c r="AF9" s="16"/>
      <c r="AG9" s="16"/>
    </row>
    <row r="10" spans="1:33" ht="30" customHeight="1" thickBot="1" x14ac:dyDescent="0.25">
      <c r="A10" s="1322"/>
      <c r="B10" s="369" t="s">
        <v>420</v>
      </c>
      <c r="C10" s="379"/>
      <c r="D10" s="95">
        <v>5</v>
      </c>
      <c r="E10" s="370">
        <f t="shared" si="0"/>
        <v>5</v>
      </c>
      <c r="F10" s="381">
        <v>5000</v>
      </c>
      <c r="G10" s="16"/>
      <c r="H10" s="79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0" customHeight="1" thickBot="1" x14ac:dyDescent="0.25">
      <c r="A11" s="1322"/>
      <c r="B11" s="369" t="s">
        <v>80</v>
      </c>
      <c r="C11" s="379"/>
      <c r="D11" s="95">
        <v>3</v>
      </c>
      <c r="E11" s="370">
        <f t="shared" si="0"/>
        <v>3</v>
      </c>
      <c r="F11" s="381">
        <v>5000</v>
      </c>
      <c r="G11" s="16"/>
      <c r="H11" s="79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0" customHeight="1" thickBot="1" x14ac:dyDescent="0.25">
      <c r="A12" s="1322"/>
      <c r="B12" s="369" t="s">
        <v>425</v>
      </c>
      <c r="C12" s="379"/>
      <c r="D12" s="379"/>
      <c r="E12" s="370">
        <f t="shared" ref="E12" si="1">SUM(C12:D12)</f>
        <v>0</v>
      </c>
      <c r="F12" s="381"/>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ht="30" customHeight="1" x14ac:dyDescent="0.2">
      <c r="A13" s="1322"/>
      <c r="B13" s="369" t="s">
        <v>421</v>
      </c>
      <c r="C13" s="379"/>
      <c r="D13" s="379"/>
      <c r="E13" s="370">
        <f t="shared" si="0"/>
        <v>0</v>
      </c>
      <c r="F13" s="381"/>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ht="30" customHeight="1" thickBot="1" x14ac:dyDescent="0.25">
      <c r="A14" s="1323"/>
      <c r="B14" s="371" t="s">
        <v>7</v>
      </c>
      <c r="C14" s="380"/>
      <c r="D14" s="380"/>
      <c r="E14" s="372">
        <f t="shared" si="0"/>
        <v>0</v>
      </c>
      <c r="F14" s="383"/>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ht="18.75" customHeight="1" thickBot="1" x14ac:dyDescent="0.25">
      <c r="A15" s="394"/>
      <c r="B15" s="373" t="s">
        <v>294</v>
      </c>
      <c r="C15" s="374">
        <f>SUM(C8:C14)</f>
        <v>0</v>
      </c>
      <c r="D15" s="375">
        <f>SUM(D8:D14)</f>
        <v>29</v>
      </c>
      <c r="E15" s="375">
        <f>SUM(E8:E14)</f>
        <v>29</v>
      </c>
      <c r="F15" s="376">
        <f>SUM(F8:F14)</f>
        <v>30000</v>
      </c>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ht="13.5" thickBot="1" x14ac:dyDescent="0.25">
      <c r="A16" s="389"/>
      <c r="B16" s="384"/>
      <c r="C16" s="390"/>
      <c r="D16" s="391"/>
      <c r="E16" s="392"/>
      <c r="F16" s="393"/>
      <c r="G16" s="273"/>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row>
    <row r="17" spans="1:33" ht="30" customHeight="1" x14ac:dyDescent="0.2">
      <c r="A17" s="1318" t="s">
        <v>465</v>
      </c>
      <c r="B17" s="367" t="s">
        <v>675</v>
      </c>
      <c r="C17" s="378"/>
      <c r="D17" s="377"/>
      <c r="E17" s="368">
        <f>SUM(C17:D17)</f>
        <v>0</v>
      </c>
      <c r="F17" s="381"/>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30" customHeight="1" x14ac:dyDescent="0.2">
      <c r="A18" s="1319"/>
      <c r="B18" s="369" t="s">
        <v>676</v>
      </c>
      <c r="C18" s="379"/>
      <c r="D18" s="95"/>
      <c r="E18" s="370">
        <f t="shared" ref="E18:E23" si="2">SUM(C18:D18)</f>
        <v>0</v>
      </c>
      <c r="F18" s="382"/>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ht="30" customHeight="1" x14ac:dyDescent="0.2">
      <c r="A19" s="1319"/>
      <c r="B19" s="369" t="s">
        <v>422</v>
      </c>
      <c r="C19" s="379"/>
      <c r="D19" s="95"/>
      <c r="E19" s="370">
        <f t="shared" ref="E19" si="3">SUM(C19:D19)</f>
        <v>0</v>
      </c>
      <c r="F19" s="382"/>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ht="30" customHeight="1" x14ac:dyDescent="0.2">
      <c r="A20" s="1319"/>
      <c r="B20" s="369" t="s">
        <v>424</v>
      </c>
      <c r="C20" s="379"/>
      <c r="D20" s="95"/>
      <c r="E20" s="370">
        <f t="shared" ref="E20:E21" si="4">SUM(C20:D20)</f>
        <v>0</v>
      </c>
      <c r="F20" s="382"/>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0" customHeight="1" x14ac:dyDescent="0.2">
      <c r="A21" s="1319"/>
      <c r="B21" s="369" t="s">
        <v>486</v>
      </c>
      <c r="C21" s="379"/>
      <c r="D21" s="379"/>
      <c r="E21" s="370">
        <f t="shared" si="4"/>
        <v>0</v>
      </c>
      <c r="F21" s="382"/>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30" customHeight="1" x14ac:dyDescent="0.2">
      <c r="A22" s="1319"/>
      <c r="B22" s="654" t="s">
        <v>487</v>
      </c>
      <c r="C22" s="379">
        <v>12</v>
      </c>
      <c r="D22" s="379"/>
      <c r="E22" s="370">
        <f t="shared" ref="E22" si="5">SUM(C22:D22)</f>
        <v>12</v>
      </c>
      <c r="F22" s="382">
        <v>150000</v>
      </c>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ht="30" customHeight="1" thickBot="1" x14ac:dyDescent="0.25">
      <c r="A23" s="1320"/>
      <c r="B23" s="371" t="s">
        <v>7</v>
      </c>
      <c r="C23" s="380"/>
      <c r="D23" s="380"/>
      <c r="E23" s="372">
        <f t="shared" si="2"/>
        <v>0</v>
      </c>
      <c r="F23" s="383"/>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8.75" customHeight="1" thickBot="1" x14ac:dyDescent="0.25">
      <c r="A24" s="394"/>
      <c r="B24" s="373" t="s">
        <v>294</v>
      </c>
      <c r="C24" s="374">
        <f>SUM(C17:C23)</f>
        <v>12</v>
      </c>
      <c r="D24" s="375">
        <f>SUM(D17:D23)</f>
        <v>0</v>
      </c>
      <c r="E24" s="375">
        <f>SUM(E17:E23)</f>
        <v>12</v>
      </c>
      <c r="F24" s="376">
        <f>SUM(F17:F23)</f>
        <v>150000</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3.5" thickBot="1" x14ac:dyDescent="0.25">
      <c r="A25" s="389"/>
      <c r="B25" s="384"/>
      <c r="C25" s="390"/>
      <c r="D25" s="391"/>
      <c r="E25" s="392"/>
      <c r="F25" s="393"/>
      <c r="G25" s="273"/>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row>
    <row r="26" spans="1:33" ht="30" customHeight="1" x14ac:dyDescent="0.2">
      <c r="A26" s="1318" t="s">
        <v>466</v>
      </c>
      <c r="B26" s="367" t="s">
        <v>289</v>
      </c>
      <c r="C26" s="378">
        <v>10</v>
      </c>
      <c r="D26" s="377"/>
      <c r="E26" s="368">
        <f>SUM(C26:D26)</f>
        <v>10</v>
      </c>
      <c r="F26" s="381">
        <v>45000</v>
      </c>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ht="30" customHeight="1" x14ac:dyDescent="0.2">
      <c r="A27" s="1319"/>
      <c r="B27" s="369" t="s">
        <v>290</v>
      </c>
      <c r="C27" s="379">
        <v>15</v>
      </c>
      <c r="D27" s="95"/>
      <c r="E27" s="370">
        <f t="shared" ref="E27:E36" si="6">SUM(C27:D27)</f>
        <v>15</v>
      </c>
      <c r="F27" s="382">
        <v>65000</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ht="30" customHeight="1" x14ac:dyDescent="0.2">
      <c r="A28" s="1319"/>
      <c r="B28" s="369" t="s">
        <v>420</v>
      </c>
      <c r="C28" s="379"/>
      <c r="D28" s="95">
        <v>278</v>
      </c>
      <c r="E28" s="370">
        <f t="shared" ref="E28:E35" si="7">SUM(C28:D28)</f>
        <v>278</v>
      </c>
      <c r="F28" s="382">
        <v>5000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30" customHeight="1" x14ac:dyDescent="0.2">
      <c r="A29" s="1319"/>
      <c r="B29" s="369" t="s">
        <v>80</v>
      </c>
      <c r="C29" s="379">
        <v>5</v>
      </c>
      <c r="D29" s="95"/>
      <c r="E29" s="370">
        <f t="shared" si="7"/>
        <v>5</v>
      </c>
      <c r="F29" s="382">
        <v>30000</v>
      </c>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30" customHeight="1" x14ac:dyDescent="0.2">
      <c r="A30" s="1319"/>
      <c r="B30" s="369" t="s">
        <v>421</v>
      </c>
      <c r="C30" s="379"/>
      <c r="D30" s="379">
        <v>1</v>
      </c>
      <c r="E30" s="370">
        <f t="shared" si="7"/>
        <v>1</v>
      </c>
      <c r="F30" s="382">
        <v>20000</v>
      </c>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ht="30" customHeight="1" x14ac:dyDescent="0.2">
      <c r="A31" s="1319"/>
      <c r="B31" s="369" t="s">
        <v>426</v>
      </c>
      <c r="C31" s="379">
        <v>14</v>
      </c>
      <c r="D31" s="379"/>
      <c r="E31" s="370">
        <f t="shared" si="7"/>
        <v>14</v>
      </c>
      <c r="F31" s="382">
        <v>130000</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30" customHeight="1" x14ac:dyDescent="0.2">
      <c r="A32" s="1319"/>
      <c r="B32" s="369" t="s">
        <v>425</v>
      </c>
      <c r="C32" s="379">
        <v>3</v>
      </c>
      <c r="D32" s="95"/>
      <c r="E32" s="370">
        <f t="shared" ref="E32" si="8">SUM(C32:D32)</f>
        <v>3</v>
      </c>
      <c r="F32" s="382">
        <v>90000</v>
      </c>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30" customHeight="1" x14ac:dyDescent="0.2">
      <c r="A33" s="1319"/>
      <c r="B33" s="369" t="s">
        <v>488</v>
      </c>
      <c r="C33" s="379"/>
      <c r="D33" s="379"/>
      <c r="E33" s="370">
        <f t="shared" ref="E33" si="9">SUM(C33:D33)</f>
        <v>0</v>
      </c>
      <c r="F33" s="382"/>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30" customHeight="1" x14ac:dyDescent="0.2">
      <c r="A34" s="1319"/>
      <c r="B34" s="369" t="s">
        <v>489</v>
      </c>
      <c r="C34" s="379">
        <v>3</v>
      </c>
      <c r="D34" s="379"/>
      <c r="E34" s="370">
        <f t="shared" ref="E34" si="10">SUM(C34:D34)</f>
        <v>3</v>
      </c>
      <c r="F34" s="382">
        <v>15000</v>
      </c>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30" customHeight="1" x14ac:dyDescent="0.2">
      <c r="A35" s="1319"/>
      <c r="B35" s="369" t="s">
        <v>423</v>
      </c>
      <c r="C35" s="379"/>
      <c r="D35" s="95">
        <v>7</v>
      </c>
      <c r="E35" s="370">
        <f t="shared" si="7"/>
        <v>7</v>
      </c>
      <c r="F35" s="382">
        <v>15000</v>
      </c>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30" customHeight="1" thickBot="1" x14ac:dyDescent="0.25">
      <c r="A36" s="1320"/>
      <c r="B36" s="371" t="s">
        <v>7</v>
      </c>
      <c r="C36" s="380">
        <v>2</v>
      </c>
      <c r="D36" s="380"/>
      <c r="E36" s="372">
        <f t="shared" si="6"/>
        <v>2</v>
      </c>
      <c r="F36" s="383">
        <v>50000</v>
      </c>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ht="18.75" customHeight="1" thickBot="1" x14ac:dyDescent="0.25">
      <c r="A37" s="394"/>
      <c r="B37" s="373" t="s">
        <v>294</v>
      </c>
      <c r="C37" s="374">
        <f>SUM(C26:C36)</f>
        <v>52</v>
      </c>
      <c r="D37" s="375">
        <f>SUM(D26:D36)</f>
        <v>286</v>
      </c>
      <c r="E37" s="375">
        <f>SUM(E26:E36)</f>
        <v>338</v>
      </c>
      <c r="F37" s="376">
        <f>SUM(F26:F36)</f>
        <v>465000</v>
      </c>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3.5" thickBot="1" x14ac:dyDescent="0.25">
      <c r="A38" s="389"/>
      <c r="B38" s="384"/>
      <c r="C38" s="390"/>
      <c r="D38" s="391"/>
      <c r="E38" s="392"/>
      <c r="F38" s="393"/>
      <c r="G38" s="273"/>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1:33" ht="18.75" customHeight="1" thickBot="1" x14ac:dyDescent="0.25">
      <c r="A39" s="394"/>
      <c r="B39" s="388" t="s">
        <v>303</v>
      </c>
      <c r="C39" s="398">
        <f>SUM(C15+C24+C37)</f>
        <v>64</v>
      </c>
      <c r="D39" s="399">
        <f t="shared" ref="D39:F39" si="11">SUM(D15+D24+D37)</f>
        <v>315</v>
      </c>
      <c r="E39" s="399">
        <f t="shared" si="11"/>
        <v>379</v>
      </c>
      <c r="F39" s="335">
        <f t="shared" si="11"/>
        <v>645000</v>
      </c>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45" customHeight="1" x14ac:dyDescent="0.2">
      <c r="A40" s="389"/>
      <c r="B40" s="384"/>
      <c r="C40" s="390"/>
      <c r="D40" s="391"/>
      <c r="E40" s="392"/>
      <c r="F40" s="528" t="s">
        <v>304</v>
      </c>
      <c r="G40" s="273"/>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row r="41" spans="1:33" ht="13.5" thickBot="1" x14ac:dyDescent="0.25">
      <c r="A41" s="395"/>
      <c r="B41" s="396"/>
      <c r="C41" s="396"/>
      <c r="D41" s="396"/>
      <c r="E41" s="396"/>
      <c r="F41" s="397"/>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row>
    <row r="49" spans="1:33"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row>
    <row r="50" spans="1:33"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row>
    <row r="51" spans="1:33"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row>
    <row r="52" spans="1:33"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row>
    <row r="53" spans="1:33"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row>
    <row r="54" spans="1:33"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row>
    <row r="55" spans="1:33"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row>
    <row r="56" spans="1:33"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row>
    <row r="57" spans="1:33"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row>
    <row r="58" spans="1:33"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row>
    <row r="59" spans="1:33"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row>
    <row r="60" spans="1:33"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row>
    <row r="61" spans="1:33"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row>
    <row r="62" spans="1:33"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row>
    <row r="63" spans="1:33"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row>
    <row r="64" spans="1:33"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row>
    <row r="65" spans="1:33"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row>
    <row r="66" spans="1:33"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row>
    <row r="67" spans="1:33"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row>
    <row r="68" spans="1:33"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row>
    <row r="69" spans="1:33"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row>
    <row r="70" spans="1:33"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row>
    <row r="71" spans="1:33"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row>
    <row r="72" spans="1:33"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row>
    <row r="73" spans="1:33"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row>
    <row r="74" spans="1:33"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row>
    <row r="75" spans="1:33"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row>
    <row r="76" spans="1:33"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row>
    <row r="77" spans="1:33"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row>
    <row r="78" spans="1:33"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row>
    <row r="79" spans="1:33"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row>
    <row r="80" spans="1:33"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row>
    <row r="81" spans="1:33"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row>
    <row r="82" spans="1:33"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row>
    <row r="83" spans="1:33"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row>
    <row r="84" spans="1:33"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row>
    <row r="85" spans="1:33"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row>
    <row r="86" spans="1:33"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row>
    <row r="87" spans="1:33"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row>
    <row r="88" spans="1:33"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row>
    <row r="89" spans="1:33"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row>
    <row r="90" spans="1:33"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row>
    <row r="91" spans="1:33"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row>
    <row r="92" spans="1:33"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row>
    <row r="93" spans="1:33"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row>
    <row r="94" spans="1:33"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row>
    <row r="95" spans="1:33"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row>
    <row r="96" spans="1:33"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row>
    <row r="97" spans="1:33"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row>
    <row r="98" spans="1:33"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row>
    <row r="99" spans="1:33"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row>
    <row r="100" spans="1:33"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row>
    <row r="101" spans="1:33"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row>
    <row r="102" spans="1:33"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row>
    <row r="103" spans="1:33"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row>
    <row r="104" spans="1:33"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row>
    <row r="105" spans="1:33"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row>
    <row r="106" spans="1:33"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row>
    <row r="107" spans="1:33"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row>
    <row r="108" spans="1:33"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row>
    <row r="109" spans="1:33"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row>
    <row r="110" spans="1:33"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row>
    <row r="111" spans="1:33"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row>
    <row r="112" spans="1:33"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row>
    <row r="113" spans="1:33"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row>
    <row r="114" spans="1:33"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row>
    <row r="115" spans="1:33"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row>
    <row r="116" spans="1:33"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row>
    <row r="117" spans="1:33"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row>
    <row r="118" spans="1:33"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row>
    <row r="119" spans="1:33"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row>
    <row r="120" spans="1:33"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row>
    <row r="121" spans="1:33"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row>
    <row r="122" spans="1:33"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row>
    <row r="123" spans="1:33"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row>
    <row r="124" spans="1:33"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row>
    <row r="125" spans="1:33"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row>
    <row r="126" spans="1:33"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row>
    <row r="127" spans="1:33"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row>
    <row r="128" spans="1:33"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row>
    <row r="129" spans="1:33"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row>
    <row r="130" spans="1:33"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row>
    <row r="131" spans="1:33"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row>
    <row r="132" spans="1:33"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row>
    <row r="133" spans="1:33"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row>
    <row r="134" spans="1:33"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row>
    <row r="135" spans="1:33"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row>
    <row r="136" spans="1:33"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row>
    <row r="137" spans="1:33"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row>
    <row r="138" spans="1:33"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row>
    <row r="139" spans="1:33"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row>
    <row r="140" spans="1:33"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row>
    <row r="141" spans="1:33"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row>
    <row r="142" spans="1:33"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row>
    <row r="143" spans="1:33"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row>
    <row r="144" spans="1:33"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row>
    <row r="145" spans="1:33"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row>
    <row r="146" spans="1:33"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row>
    <row r="147" spans="1:33"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row>
    <row r="148" spans="1:33"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row>
    <row r="149" spans="1:33"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row>
    <row r="150" spans="1:33"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row>
    <row r="151" spans="1:33"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row>
    <row r="152" spans="1:33"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row>
    <row r="153" spans="1:33"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row>
    <row r="154" spans="1:33"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row>
    <row r="155" spans="1:33"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row>
    <row r="156" spans="1:33"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row>
    <row r="157" spans="1:33"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row>
    <row r="158" spans="1:33"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row>
    <row r="159" spans="1:33"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row>
    <row r="160" spans="1:33"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row>
    <row r="161" spans="1:33"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row>
    <row r="162" spans="1:33"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row>
    <row r="163" spans="1:33"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row>
    <row r="164" spans="1:33"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row>
    <row r="165" spans="1:33"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row>
    <row r="166" spans="1:33"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row>
    <row r="167" spans="1:33"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row>
    <row r="168" spans="1:33"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row>
    <row r="169" spans="1:33"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row>
    <row r="170" spans="1:33"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row>
    <row r="171" spans="1:33"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row>
    <row r="172" spans="1:33"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row>
    <row r="173" spans="1:33"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row>
    <row r="174" spans="1:33"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row>
    <row r="175" spans="1:33"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row>
    <row r="176" spans="1:33"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row>
    <row r="177" spans="1:33"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row>
    <row r="178" spans="1:33"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row>
    <row r="179" spans="1:33"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row>
    <row r="180" spans="1:33"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row>
    <row r="181" spans="1:33"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row>
    <row r="182" spans="1:33"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row>
    <row r="183" spans="1:33"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row>
    <row r="184" spans="1:33"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row>
    <row r="185" spans="1:33"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row>
    <row r="186" spans="1:33"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row>
    <row r="187" spans="1:33"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row>
    <row r="188" spans="1:33"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row>
    <row r="189" spans="1:33"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row>
    <row r="190" spans="1:33"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row>
    <row r="191" spans="1:33"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row>
    <row r="192" spans="1:33"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row>
    <row r="193" spans="1:33"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row>
    <row r="194" spans="1:33"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row>
    <row r="195" spans="1:33"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row>
    <row r="196" spans="1:33"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row>
    <row r="197" spans="1:33"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row>
    <row r="198" spans="1:33"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row>
    <row r="199" spans="1:33"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row>
    <row r="200" spans="1:33"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row>
    <row r="201" spans="1:33"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row>
    <row r="202" spans="1:33"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row>
    <row r="203" spans="1:33"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row>
    <row r="204" spans="1:33"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row>
    <row r="205" spans="1:33"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row>
    <row r="206" spans="1:33"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row>
    <row r="207" spans="1:33"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row>
    <row r="208" spans="1:33"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row>
    <row r="209" spans="1:33"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row>
    <row r="210" spans="1:33"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row>
    <row r="211" spans="1:33"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row>
    <row r="212" spans="1:33"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row>
    <row r="213" spans="1:33"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row>
    <row r="214" spans="1:33"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row>
    <row r="215" spans="1:33"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row>
    <row r="216" spans="1:33"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row>
    <row r="217" spans="1:33"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row>
    <row r="218" spans="1:33"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row>
    <row r="219" spans="1:33"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row>
    <row r="220" spans="1:33"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row>
    <row r="221" spans="1:33"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row>
    <row r="222" spans="1:33"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row>
    <row r="223" spans="1:33"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row>
    <row r="224" spans="1:33"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row>
    <row r="225" spans="1:33"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row>
    <row r="226" spans="1:33"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row>
    <row r="227" spans="1:33"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row>
    <row r="228" spans="1:33"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row>
    <row r="229" spans="1:33"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row>
  </sheetData>
  <sheetProtection algorithmName="SHA-512" hashValue="3OoG3sQJc3bCTJN4WQX2034WpSV6KHeSWrTpUFeaBHT2ReW8zpXNEdDz6/I6DksU1gsJCsRWbC8id0LFjxEBHw==" saltValue="maLDHsAqQwaJ7OLQ3DjWXA==" spinCount="100000" sheet="1" objects="1" scenarios="1" formatRows="0"/>
  <mergeCells count="9">
    <mergeCell ref="B1:F1"/>
    <mergeCell ref="E5:E6"/>
    <mergeCell ref="F5:F6"/>
    <mergeCell ref="A26:A36"/>
    <mergeCell ref="A17:A23"/>
    <mergeCell ref="A8:A14"/>
    <mergeCell ref="A3:F3"/>
    <mergeCell ref="D4:D6"/>
    <mergeCell ref="C4:C6"/>
  </mergeCells>
  <conditionalFormatting sqref="E17:E18 E26:E27 E23 E36 E13:E14 E8:E11">
    <cfRule type="cellIs" dxfId="1638" priority="15" operator="equal">
      <formula>0</formula>
    </cfRule>
  </conditionalFormatting>
  <conditionalFormatting sqref="E19">
    <cfRule type="cellIs" dxfId="1637" priority="13" operator="equal">
      <formula>0</formula>
    </cfRule>
  </conditionalFormatting>
  <conditionalFormatting sqref="E20">
    <cfRule type="cellIs" dxfId="1636" priority="12" operator="equal">
      <formula>0</formula>
    </cfRule>
  </conditionalFormatting>
  <conditionalFormatting sqref="E28:E29">
    <cfRule type="cellIs" dxfId="1635" priority="11" operator="equal">
      <formula>0</formula>
    </cfRule>
  </conditionalFormatting>
  <conditionalFormatting sqref="E30">
    <cfRule type="cellIs" dxfId="1634" priority="10" operator="equal">
      <formula>0</formula>
    </cfRule>
  </conditionalFormatting>
  <conditionalFormatting sqref="E35">
    <cfRule type="cellIs" dxfId="1633" priority="8" operator="equal">
      <formula>0</formula>
    </cfRule>
  </conditionalFormatting>
  <conditionalFormatting sqref="E33">
    <cfRule type="cellIs" dxfId="1632" priority="7" operator="equal">
      <formula>0</formula>
    </cfRule>
  </conditionalFormatting>
  <conditionalFormatting sqref="E34">
    <cfRule type="cellIs" dxfId="1631" priority="6" operator="equal">
      <formula>0</formula>
    </cfRule>
  </conditionalFormatting>
  <conditionalFormatting sqref="E21">
    <cfRule type="cellIs" dxfId="1630" priority="5" operator="equal">
      <formula>0</formula>
    </cfRule>
  </conditionalFormatting>
  <conditionalFormatting sqref="E12">
    <cfRule type="cellIs" dxfId="1629" priority="4" operator="equal">
      <formula>0</formula>
    </cfRule>
  </conditionalFormatting>
  <conditionalFormatting sqref="E22">
    <cfRule type="cellIs" dxfId="1628" priority="3" operator="equal">
      <formula>0</formula>
    </cfRule>
  </conditionalFormatting>
  <conditionalFormatting sqref="E32">
    <cfRule type="cellIs" dxfId="1627" priority="2" operator="equal">
      <formula>0</formula>
    </cfRule>
  </conditionalFormatting>
  <conditionalFormatting sqref="E31">
    <cfRule type="cellIs" dxfId="1626" priority="1" operator="equal">
      <formula>0</formula>
    </cfRule>
  </conditionalFormatting>
  <printOptions horizontalCentered="1"/>
  <pageMargins left="0.51181102362204722" right="0.51181102362204722" top="0.55118110236220474" bottom="0.55118110236220474" header="0.31496062992125984" footer="0.31496062992125984"/>
  <pageSetup paperSize="9" scale="80" fitToHeight="2" orientation="landscape" r:id="rId1"/>
  <rowBreaks count="1" manualBreakCount="1">
    <brk id="24"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AC1160"/>
  <sheetViews>
    <sheetView tabSelected="1" zoomScaleNormal="100" zoomScaleSheetLayoutView="100" workbookViewId="0">
      <pane xSplit="1" ySplit="1" topLeftCell="B73" activePane="bottomRight" state="frozen"/>
      <selection pane="topRight" activeCell="B1" sqref="B1"/>
      <selection pane="bottomLeft" activeCell="A2" sqref="A2"/>
      <selection pane="bottomRight" activeCell="D101" sqref="D101"/>
    </sheetView>
  </sheetViews>
  <sheetFormatPr defaultColWidth="8.85546875" defaultRowHeight="12.75" x14ac:dyDescent="0.2"/>
  <cols>
    <col min="1" max="1" width="19.7109375" style="266" customWidth="1"/>
    <col min="2" max="2" width="33.7109375" style="266" customWidth="1"/>
    <col min="3" max="4" width="9.7109375" style="266" customWidth="1"/>
    <col min="5" max="5" width="14.7109375" style="266" customWidth="1"/>
    <col min="6" max="6" width="9.7109375" style="266" customWidth="1"/>
    <col min="7" max="7" width="14.7109375" style="266" customWidth="1"/>
    <col min="8" max="8" width="9.7109375" style="266" customWidth="1"/>
    <col min="9" max="9" width="14.7109375" style="266" customWidth="1"/>
    <col min="10" max="10" width="9.7109375" style="266" customWidth="1"/>
    <col min="11" max="11" width="14.7109375" style="266" customWidth="1"/>
    <col min="12" max="12" width="10.7109375" style="266" customWidth="1"/>
    <col min="13" max="13" width="14.7109375" style="266" customWidth="1"/>
    <col min="14" max="16384" width="8.85546875" style="266"/>
  </cols>
  <sheetData>
    <row r="1" spans="1:29" s="57" customFormat="1" ht="30" customHeight="1" x14ac:dyDescent="0.2">
      <c r="A1" s="451" t="s">
        <v>268</v>
      </c>
      <c r="B1" s="1245" t="s">
        <v>847</v>
      </c>
      <c r="C1" s="1246"/>
      <c r="D1" s="1246"/>
      <c r="E1" s="1246"/>
      <c r="F1" s="1246"/>
      <c r="G1" s="1246"/>
      <c r="H1" s="1246"/>
      <c r="I1" s="1246"/>
      <c r="J1" s="1246"/>
      <c r="K1" s="1246"/>
      <c r="L1" s="1246"/>
      <c r="M1" s="1247"/>
      <c r="N1" s="56"/>
      <c r="O1" s="56"/>
      <c r="P1" s="56"/>
      <c r="Q1" s="955"/>
      <c r="R1" s="56"/>
      <c r="S1" s="56"/>
      <c r="T1" s="56"/>
      <c r="U1" s="56"/>
      <c r="V1" s="56"/>
      <c r="W1" s="56"/>
      <c r="X1" s="56"/>
      <c r="Y1" s="56"/>
      <c r="Z1" s="56"/>
      <c r="AA1" s="56"/>
      <c r="AB1" s="56"/>
      <c r="AC1" s="56"/>
    </row>
    <row r="2" spans="1:29" s="1070" customFormat="1" ht="30.75" customHeight="1" thickBot="1" x14ac:dyDescent="0.25">
      <c r="A2" s="90" t="s">
        <v>160</v>
      </c>
      <c r="B2" s="58"/>
      <c r="C2" s="58"/>
      <c r="D2" s="59"/>
      <c r="E2" s="59"/>
      <c r="F2" s="467"/>
      <c r="G2" s="59"/>
      <c r="H2" s="59"/>
      <c r="I2" s="59"/>
      <c r="J2" s="59"/>
      <c r="K2" s="59"/>
      <c r="L2" s="59"/>
      <c r="M2" s="59"/>
      <c r="N2" s="265"/>
      <c r="O2" s="1016" t="s">
        <v>925</v>
      </c>
      <c r="P2" s="59"/>
      <c r="Q2" s="59"/>
      <c r="R2" s="59"/>
      <c r="S2" s="955"/>
      <c r="T2" s="59"/>
      <c r="U2" s="59"/>
      <c r="V2" s="59"/>
      <c r="W2" s="59"/>
      <c r="X2" s="59"/>
      <c r="Y2" s="59"/>
      <c r="Z2" s="59"/>
      <c r="AA2" s="59"/>
      <c r="AB2" s="59"/>
      <c r="AC2" s="59"/>
    </row>
    <row r="3" spans="1:29" s="1072" customFormat="1" ht="24" customHeight="1" thickBot="1" x14ac:dyDescent="0.25">
      <c r="A3" s="1276" t="s">
        <v>921</v>
      </c>
      <c r="B3" s="1277"/>
      <c r="C3" s="1277"/>
      <c r="D3" s="1277"/>
      <c r="E3" s="1277"/>
      <c r="F3" s="1277"/>
      <c r="G3" s="1277"/>
      <c r="H3" s="1277"/>
      <c r="I3" s="1277"/>
      <c r="J3" s="1277"/>
      <c r="K3" s="1277"/>
      <c r="L3" s="1277"/>
      <c r="M3" s="1278"/>
      <c r="N3" s="265"/>
      <c r="O3" s="1016"/>
      <c r="P3" s="1015" t="str">
        <f>'5. T&amp;L Infrastructure'!Q15</f>
        <v>Babanango</v>
      </c>
      <c r="Q3" s="547"/>
      <c r="R3" s="547"/>
      <c r="S3" s="547"/>
      <c r="T3" s="547"/>
      <c r="U3" s="1015" t="str">
        <f>'5. T&amp;L Infrastructure'!Q20</f>
        <v>Nquthu</v>
      </c>
      <c r="V3" s="547"/>
      <c r="W3" s="547"/>
      <c r="X3" s="547"/>
      <c r="Y3" s="547"/>
      <c r="Z3" s="1015" t="str">
        <f>'5. T&amp;L Infrastructure'!Q25</f>
        <v>No Campus Listed</v>
      </c>
      <c r="AA3" s="547"/>
      <c r="AB3" s="547"/>
      <c r="AC3" s="547"/>
    </row>
    <row r="4" spans="1:29" s="1073" customFormat="1" ht="12" customHeight="1" thickBot="1" x14ac:dyDescent="0.25">
      <c r="A4" s="941"/>
      <c r="B4" s="932"/>
      <c r="C4" s="932"/>
      <c r="D4" s="932"/>
      <c r="E4" s="932"/>
      <c r="F4" s="932"/>
      <c r="G4" s="932"/>
      <c r="H4" s="932"/>
      <c r="I4" s="932"/>
      <c r="J4" s="926"/>
      <c r="K4" s="926"/>
      <c r="L4" s="926"/>
      <c r="M4" s="960"/>
      <c r="N4" s="265"/>
      <c r="O4" s="59"/>
      <c r="P4" s="1015" t="str">
        <f>'5. T&amp;L Infrastructure'!Q16</f>
        <v>Emandleni</v>
      </c>
      <c r="Q4" s="926"/>
      <c r="R4" s="926"/>
      <c r="S4" s="926"/>
      <c r="T4" s="926"/>
      <c r="U4" s="1015" t="str">
        <f>'5. T&amp;L Infrastructure'!Q21</f>
        <v>Vryheid Business</v>
      </c>
      <c r="V4" s="926"/>
      <c r="W4" s="926"/>
      <c r="X4" s="926"/>
      <c r="Y4" s="926"/>
      <c r="Z4" s="1015" t="str">
        <f>'5. T&amp;L Infrastructure'!Q26</f>
        <v>No Campus Listed</v>
      </c>
      <c r="AA4" s="926"/>
      <c r="AB4" s="926"/>
      <c r="AC4" s="926"/>
    </row>
    <row r="5" spans="1:29" ht="24" customHeight="1" x14ac:dyDescent="0.2">
      <c r="A5" s="1390" t="s">
        <v>923</v>
      </c>
      <c r="B5" s="1391"/>
      <c r="C5" s="1011" t="s">
        <v>897</v>
      </c>
      <c r="D5" s="1022"/>
      <c r="E5" s="1022"/>
      <c r="F5" s="1022"/>
      <c r="G5" s="1022"/>
      <c r="H5" s="1022"/>
      <c r="I5" s="1022"/>
      <c r="J5" s="1022"/>
      <c r="K5" s="1022"/>
      <c r="L5" s="1022"/>
      <c r="M5" s="1023"/>
      <c r="N5" s="265"/>
      <c r="O5" s="265"/>
      <c r="P5" s="1015" t="str">
        <f>'5. T&amp;L Infrastructure'!Q17</f>
        <v>No Campus Listed</v>
      </c>
      <c r="Q5" s="265"/>
      <c r="R5" s="265"/>
      <c r="S5" s="265"/>
      <c r="T5" s="265"/>
      <c r="U5" s="1015" t="str">
        <f>'5. T&amp;L Infrastructure'!Q22</f>
        <v>Vryheid Engineering</v>
      </c>
      <c r="V5" s="265"/>
      <c r="W5" s="265"/>
      <c r="X5" s="265"/>
      <c r="Y5" s="265"/>
      <c r="Z5" s="1015" t="str">
        <f>'5. T&amp;L Infrastructure'!Q27</f>
        <v>No Campus Listed</v>
      </c>
      <c r="AA5" s="265"/>
      <c r="AB5" s="265"/>
      <c r="AC5" s="265"/>
    </row>
    <row r="6" spans="1:29" ht="18" customHeight="1" x14ac:dyDescent="0.2">
      <c r="A6" s="1353" t="s">
        <v>903</v>
      </c>
      <c r="B6" s="1037"/>
      <c r="C6" s="1355" t="s">
        <v>895</v>
      </c>
      <c r="D6" s="1374" t="s">
        <v>869</v>
      </c>
      <c r="E6" s="1338"/>
      <c r="F6" s="1375" t="s">
        <v>896</v>
      </c>
      <c r="G6" s="1376"/>
      <c r="H6" s="1339" t="s">
        <v>870</v>
      </c>
      <c r="I6" s="1338"/>
      <c r="J6" s="1377" t="s">
        <v>888</v>
      </c>
      <c r="K6" s="1378"/>
      <c r="L6" s="1379" t="s">
        <v>889</v>
      </c>
      <c r="M6" s="1378"/>
      <c r="N6" s="265"/>
      <c r="O6" s="265"/>
      <c r="P6" s="1085" t="str">
        <f>'5. T&amp;L Infrastructure'!Q18</f>
        <v>Nongoma Engineering</v>
      </c>
      <c r="Q6" s="1064"/>
      <c r="R6" s="1064"/>
      <c r="S6" s="1064"/>
      <c r="T6" s="1064"/>
      <c r="U6" s="1085" t="str">
        <f>'5. T&amp;L Infrastructure'!Q23</f>
        <v>No Campus Listed</v>
      </c>
      <c r="V6" s="1064"/>
      <c r="W6" s="1064"/>
      <c r="X6" s="1064"/>
      <c r="Y6" s="1064"/>
      <c r="Z6" s="1085" t="str">
        <f>'5. T&amp;L Infrastructure'!Q28</f>
        <v>No Campus Listed</v>
      </c>
      <c r="AA6" s="1064"/>
      <c r="AB6" s="265"/>
      <c r="AC6" s="265"/>
    </row>
    <row r="7" spans="1:29" ht="18" customHeight="1" x14ac:dyDescent="0.2">
      <c r="A7" s="1354"/>
      <c r="B7" s="1038" t="s">
        <v>885</v>
      </c>
      <c r="C7" s="1356"/>
      <c r="D7" s="1010" t="s">
        <v>902</v>
      </c>
      <c r="E7" s="1057" t="s">
        <v>359</v>
      </c>
      <c r="F7" s="1056" t="s">
        <v>902</v>
      </c>
      <c r="G7" s="1057" t="s">
        <v>359</v>
      </c>
      <c r="H7" s="1039" t="s">
        <v>902</v>
      </c>
      <c r="I7" s="1012" t="s">
        <v>359</v>
      </c>
      <c r="J7" s="1058" t="s">
        <v>910</v>
      </c>
      <c r="K7" s="1059" t="s">
        <v>359</v>
      </c>
      <c r="L7" s="1058" t="s">
        <v>910</v>
      </c>
      <c r="M7" s="1059" t="s">
        <v>359</v>
      </c>
      <c r="N7" s="265"/>
      <c r="O7" s="265"/>
      <c r="P7" s="1085" t="str">
        <f>'5. T&amp;L Infrastructure'!Q19</f>
        <v>Nongoma KwaGqikazi</v>
      </c>
      <c r="Q7" s="1064"/>
      <c r="R7" s="1064"/>
      <c r="S7" s="1064"/>
      <c r="T7" s="1064"/>
      <c r="U7" s="1085" t="str">
        <f>'5. T&amp;L Infrastructure'!Q24</f>
        <v>No Campus Listed</v>
      </c>
      <c r="V7" s="1064"/>
      <c r="W7" s="1086"/>
      <c r="X7" s="1064"/>
      <c r="Y7" s="1064"/>
      <c r="Z7" s="1085" t="str">
        <f>'5. T&amp;L Infrastructure'!Q29</f>
        <v>No Campus Listed</v>
      </c>
      <c r="AA7" s="1064"/>
      <c r="AB7" s="265"/>
      <c r="AC7" s="265"/>
    </row>
    <row r="8" spans="1:29" ht="15" customHeight="1" x14ac:dyDescent="0.2">
      <c r="A8" s="1032" t="s">
        <v>871</v>
      </c>
      <c r="B8" s="1033" t="s">
        <v>899</v>
      </c>
      <c r="C8" s="890" t="s">
        <v>872</v>
      </c>
      <c r="D8" s="1075">
        <f>D32+D101+D170+D239+D308+D377+D446+D515+D584+D653+D722+D791+D860+D929+D998+D1067</f>
        <v>0</v>
      </c>
      <c r="E8" s="900">
        <f t="shared" ref="E8:I8" si="0">E32+E101+E170+E239+E308+E377+E446+E515+E584+E653+E722+E791+E860+E929+E998+E1067</f>
        <v>0</v>
      </c>
      <c r="F8" s="1076">
        <f t="shared" si="0"/>
        <v>0</v>
      </c>
      <c r="G8" s="1055">
        <f t="shared" si="0"/>
        <v>0</v>
      </c>
      <c r="H8" s="1077">
        <f t="shared" si="0"/>
        <v>0</v>
      </c>
      <c r="I8" s="900">
        <f t="shared" si="0"/>
        <v>0</v>
      </c>
      <c r="J8" s="1048" t="str">
        <f>IF(D8=0,"",(F8/D8)-1)</f>
        <v/>
      </c>
      <c r="K8" s="1052" t="str">
        <f>IF(E8=0,"",G8-E8)</f>
        <v/>
      </c>
      <c r="L8" s="1046" t="str">
        <f>IF(F8=0,"",(H8/F8)-1)</f>
        <v/>
      </c>
      <c r="M8" s="1052" t="str">
        <f>IF(G8=0,"",I8-G8)</f>
        <v/>
      </c>
      <c r="N8" s="265"/>
      <c r="O8" s="265"/>
      <c r="P8" s="265"/>
      <c r="Q8" s="265"/>
      <c r="R8" s="265"/>
      <c r="S8" s="265"/>
      <c r="T8" s="265"/>
      <c r="U8" s="265"/>
      <c r="V8" s="265"/>
      <c r="W8" s="265"/>
      <c r="X8" s="265"/>
      <c r="Y8" s="265"/>
      <c r="Z8" s="1085" t="s">
        <v>500</v>
      </c>
      <c r="AA8" s="265"/>
      <c r="AB8" s="265"/>
      <c r="AC8" s="265"/>
    </row>
    <row r="9" spans="1:29" ht="15" customHeight="1" x14ac:dyDescent="0.2">
      <c r="A9" s="1032" t="s">
        <v>873</v>
      </c>
      <c r="B9" s="1034" t="s">
        <v>886</v>
      </c>
      <c r="C9" s="984" t="s">
        <v>875</v>
      </c>
      <c r="D9" s="1075">
        <f t="shared" ref="D9:D16" si="1">D33+D102+D171+D240+D309+D378+D447+D516+D585+D654+D723+D792+D861+D930+D999+D1068</f>
        <v>0</v>
      </c>
      <c r="E9" s="900">
        <f t="shared" ref="E9:I9" si="2">E33+E102+E171+E240+E309+E378+E447+E516+E585+E654+E723+E792+E861+E930+E999+E1068</f>
        <v>0</v>
      </c>
      <c r="F9" s="1076">
        <f t="shared" si="2"/>
        <v>0</v>
      </c>
      <c r="G9" s="1055">
        <f t="shared" si="2"/>
        <v>0</v>
      </c>
      <c r="H9" s="1077">
        <f t="shared" si="2"/>
        <v>0</v>
      </c>
      <c r="I9" s="900">
        <f t="shared" si="2"/>
        <v>0</v>
      </c>
      <c r="J9" s="1048" t="str">
        <f t="shared" ref="J9:J16" si="3">IF(D9=0,"",(F9/D9)-1)</f>
        <v/>
      </c>
      <c r="K9" s="1052" t="str">
        <f t="shared" ref="K9:K16" si="4">IF(E9=0,"",G9-E9)</f>
        <v/>
      </c>
      <c r="L9" s="1046" t="str">
        <f t="shared" ref="L9:L16" si="5">IF(F9=0,"",(H9/F9)-1)</f>
        <v/>
      </c>
      <c r="M9" s="1052" t="str">
        <f t="shared" ref="M9:M16" si="6">IF(G9=0,"",I9-G9)</f>
        <v/>
      </c>
      <c r="N9" s="265"/>
      <c r="O9" s="265"/>
      <c r="P9" s="265"/>
      <c r="Q9" s="265"/>
      <c r="R9" s="265"/>
      <c r="S9" s="265"/>
      <c r="T9" s="265"/>
      <c r="U9" s="265"/>
      <c r="V9" s="265"/>
      <c r="W9" s="265"/>
      <c r="X9" s="265"/>
      <c r="Y9" s="265"/>
      <c r="Z9" s="265"/>
      <c r="AA9" s="265"/>
      <c r="AB9" s="265"/>
      <c r="AC9" s="265"/>
    </row>
    <row r="10" spans="1:29" ht="15" customHeight="1" x14ac:dyDescent="0.2">
      <c r="A10" s="1032" t="s">
        <v>874</v>
      </c>
      <c r="B10" s="1034" t="s">
        <v>886</v>
      </c>
      <c r="C10" s="984" t="s">
        <v>875</v>
      </c>
      <c r="D10" s="1078">
        <f t="shared" si="1"/>
        <v>0</v>
      </c>
      <c r="E10" s="900">
        <f t="shared" ref="E10:I10" si="7">E34+E103+E172+E241+E310+E379+E448+E517+E586+E655+E724+E793+E862+E931+E1000+E1069</f>
        <v>0</v>
      </c>
      <c r="F10" s="1079">
        <f t="shared" si="7"/>
        <v>0</v>
      </c>
      <c r="G10" s="1055">
        <f t="shared" si="7"/>
        <v>0</v>
      </c>
      <c r="H10" s="1080">
        <f t="shared" si="7"/>
        <v>0</v>
      </c>
      <c r="I10" s="900">
        <f t="shared" si="7"/>
        <v>0</v>
      </c>
      <c r="J10" s="1048" t="str">
        <f t="shared" si="3"/>
        <v/>
      </c>
      <c r="K10" s="1052" t="str">
        <f t="shared" si="4"/>
        <v/>
      </c>
      <c r="L10" s="1046" t="str">
        <f t="shared" si="5"/>
        <v/>
      </c>
      <c r="M10" s="1052" t="str">
        <f t="shared" si="6"/>
        <v/>
      </c>
      <c r="N10" s="265"/>
      <c r="O10" s="265"/>
      <c r="P10" s="265"/>
      <c r="Q10" s="265"/>
      <c r="R10" s="265"/>
      <c r="S10" s="265"/>
      <c r="T10" s="265"/>
      <c r="U10" s="265"/>
      <c r="V10" s="265"/>
      <c r="W10" s="265"/>
      <c r="X10" s="265"/>
      <c r="Y10" s="265"/>
      <c r="Z10" s="265"/>
      <c r="AA10" s="265"/>
      <c r="AB10" s="265"/>
      <c r="AC10" s="265"/>
    </row>
    <row r="11" spans="1:29" ht="15" customHeight="1" x14ac:dyDescent="0.2">
      <c r="A11" s="1032" t="s">
        <v>877</v>
      </c>
      <c r="B11" s="1034" t="s">
        <v>880</v>
      </c>
      <c r="C11" s="984" t="s">
        <v>879</v>
      </c>
      <c r="D11" s="1078">
        <f t="shared" si="1"/>
        <v>0</v>
      </c>
      <c r="E11" s="900">
        <f t="shared" ref="E11:I11" si="8">E35+E104+E173+E242+E311+E380+E449+E518+E587+E656+E725+E794+E863+E932+E1001+E1070</f>
        <v>0</v>
      </c>
      <c r="F11" s="1079">
        <f t="shared" si="8"/>
        <v>0</v>
      </c>
      <c r="G11" s="1055">
        <f t="shared" si="8"/>
        <v>0</v>
      </c>
      <c r="H11" s="1080">
        <f t="shared" si="8"/>
        <v>0</v>
      </c>
      <c r="I11" s="900">
        <f t="shared" si="8"/>
        <v>0</v>
      </c>
      <c r="J11" s="1048" t="str">
        <f t="shared" si="3"/>
        <v/>
      </c>
      <c r="K11" s="1052" t="str">
        <f t="shared" si="4"/>
        <v/>
      </c>
      <c r="L11" s="1046" t="str">
        <f t="shared" si="5"/>
        <v/>
      </c>
      <c r="M11" s="1052" t="str">
        <f t="shared" si="6"/>
        <v/>
      </c>
      <c r="N11" s="265"/>
      <c r="O11" s="265"/>
      <c r="P11" s="265"/>
      <c r="Q11" s="265"/>
      <c r="R11" s="265"/>
      <c r="S11" s="265"/>
      <c r="T11" s="265"/>
      <c r="U11" s="265"/>
      <c r="V11" s="265"/>
      <c r="W11" s="265"/>
      <c r="X11" s="265"/>
      <c r="Y11" s="265"/>
      <c r="Z11" s="265"/>
      <c r="AA11" s="265"/>
      <c r="AB11" s="265"/>
      <c r="AC11" s="265"/>
    </row>
    <row r="12" spans="1:29" ht="15" customHeight="1" x14ac:dyDescent="0.2">
      <c r="A12" s="1032" t="s">
        <v>878</v>
      </c>
      <c r="B12" s="1034" t="s">
        <v>880</v>
      </c>
      <c r="C12" s="984" t="s">
        <v>879</v>
      </c>
      <c r="D12" s="1078">
        <f t="shared" si="1"/>
        <v>0</v>
      </c>
      <c r="E12" s="900">
        <f t="shared" ref="E12:I12" si="9">E36+E105+E174+E243+E312+E381+E450+E519+E588+E657+E726+E795+E864+E933+E1002+E1071</f>
        <v>0</v>
      </c>
      <c r="F12" s="1079">
        <f t="shared" si="9"/>
        <v>0</v>
      </c>
      <c r="G12" s="1055">
        <f t="shared" si="9"/>
        <v>0</v>
      </c>
      <c r="H12" s="1080">
        <f t="shared" si="9"/>
        <v>0</v>
      </c>
      <c r="I12" s="900">
        <f t="shared" si="9"/>
        <v>0</v>
      </c>
      <c r="J12" s="1048" t="str">
        <f t="shared" si="3"/>
        <v/>
      </c>
      <c r="K12" s="1052" t="str">
        <f t="shared" si="4"/>
        <v/>
      </c>
      <c r="L12" s="1046" t="str">
        <f t="shared" si="5"/>
        <v/>
      </c>
      <c r="M12" s="1052" t="str">
        <f t="shared" si="6"/>
        <v/>
      </c>
      <c r="N12" s="265"/>
      <c r="O12" s="265"/>
      <c r="P12" s="265"/>
      <c r="Q12" s="265"/>
      <c r="R12" s="265"/>
      <c r="S12" s="265"/>
      <c r="T12" s="265"/>
      <c r="U12" s="265"/>
      <c r="V12" s="265"/>
      <c r="W12" s="265"/>
      <c r="X12" s="265"/>
      <c r="Y12" s="265"/>
      <c r="Z12" s="265"/>
      <c r="AA12" s="265"/>
      <c r="AB12" s="265"/>
      <c r="AC12" s="265"/>
    </row>
    <row r="13" spans="1:29" ht="15" customHeight="1" x14ac:dyDescent="0.2">
      <c r="A13" s="1032" t="s">
        <v>882</v>
      </c>
      <c r="B13" s="1034" t="s">
        <v>900</v>
      </c>
      <c r="C13" s="984" t="s">
        <v>887</v>
      </c>
      <c r="D13" s="1078">
        <f t="shared" si="1"/>
        <v>0</v>
      </c>
      <c r="E13" s="900">
        <f t="shared" ref="E13:I13" si="10">E37+E106+E175+E244+E313+E382+E451+E520+E589+E658+E727+E796+E865+E934+E1003+E1072</f>
        <v>0</v>
      </c>
      <c r="F13" s="1079">
        <f t="shared" si="10"/>
        <v>0</v>
      </c>
      <c r="G13" s="1055">
        <f t="shared" si="10"/>
        <v>0</v>
      </c>
      <c r="H13" s="1080">
        <f t="shared" si="10"/>
        <v>0</v>
      </c>
      <c r="I13" s="900">
        <f t="shared" si="10"/>
        <v>0</v>
      </c>
      <c r="J13" s="1048" t="str">
        <f t="shared" si="3"/>
        <v/>
      </c>
      <c r="K13" s="1052" t="str">
        <f t="shared" si="4"/>
        <v/>
      </c>
      <c r="L13" s="1046" t="str">
        <f t="shared" si="5"/>
        <v/>
      </c>
      <c r="M13" s="1052" t="str">
        <f t="shared" si="6"/>
        <v/>
      </c>
      <c r="N13" s="265"/>
      <c r="O13" s="265"/>
      <c r="P13" s="265"/>
      <c r="Q13" s="265"/>
      <c r="R13" s="265"/>
      <c r="S13" s="265"/>
      <c r="T13" s="265"/>
      <c r="U13" s="265"/>
      <c r="V13" s="265"/>
      <c r="W13" s="265"/>
      <c r="X13" s="265"/>
      <c r="Y13" s="265"/>
      <c r="Z13" s="265"/>
      <c r="AA13" s="265"/>
      <c r="AB13" s="265"/>
      <c r="AC13" s="265"/>
    </row>
    <row r="14" spans="1:29" ht="15" customHeight="1" x14ac:dyDescent="0.2">
      <c r="A14" s="1032" t="s">
        <v>883</v>
      </c>
      <c r="B14" s="1034" t="s">
        <v>899</v>
      </c>
      <c r="C14" s="984" t="s">
        <v>887</v>
      </c>
      <c r="D14" s="1078">
        <f t="shared" si="1"/>
        <v>0</v>
      </c>
      <c r="E14" s="900">
        <f t="shared" ref="E14:I14" si="11">E38+E107+E176+E245+E314+E383+E452+E521+E590+E659+E728+E797+E866+E935+E1004+E1073</f>
        <v>0</v>
      </c>
      <c r="F14" s="1079">
        <f t="shared" si="11"/>
        <v>0</v>
      </c>
      <c r="G14" s="1055">
        <f t="shared" si="11"/>
        <v>0</v>
      </c>
      <c r="H14" s="1080">
        <f t="shared" si="11"/>
        <v>0</v>
      </c>
      <c r="I14" s="900">
        <f t="shared" si="11"/>
        <v>0</v>
      </c>
      <c r="J14" s="1048" t="str">
        <f t="shared" si="3"/>
        <v/>
      </c>
      <c r="K14" s="1052" t="str">
        <f t="shared" si="4"/>
        <v/>
      </c>
      <c r="L14" s="1046" t="str">
        <f t="shared" si="5"/>
        <v/>
      </c>
      <c r="M14" s="1052" t="str">
        <f t="shared" si="6"/>
        <v/>
      </c>
      <c r="N14" s="265"/>
      <c r="O14" s="265"/>
      <c r="P14" s="265"/>
      <c r="Q14" s="265"/>
      <c r="R14" s="265"/>
      <c r="S14" s="265"/>
      <c r="T14" s="265"/>
      <c r="U14" s="265"/>
      <c r="V14" s="265"/>
      <c r="W14" s="265"/>
      <c r="X14" s="265"/>
      <c r="Y14" s="265"/>
      <c r="Z14" s="265"/>
      <c r="AA14" s="265"/>
      <c r="AB14" s="265"/>
      <c r="AC14" s="265"/>
    </row>
    <row r="15" spans="1:29" ht="15" customHeight="1" x14ac:dyDescent="0.2">
      <c r="A15" s="1032" t="s">
        <v>884</v>
      </c>
      <c r="B15" s="1034" t="s">
        <v>922</v>
      </c>
      <c r="C15" s="984" t="s">
        <v>887</v>
      </c>
      <c r="D15" s="1078">
        <f t="shared" si="1"/>
        <v>0</v>
      </c>
      <c r="E15" s="900">
        <f t="shared" ref="E15:I15" si="12">E39+E108+E177+E246+E315+E384+E453+E522+E591+E660+E729+E798+E867+E936+E1005+E1074</f>
        <v>0</v>
      </c>
      <c r="F15" s="1079">
        <f t="shared" si="12"/>
        <v>0</v>
      </c>
      <c r="G15" s="1055">
        <f t="shared" si="12"/>
        <v>0</v>
      </c>
      <c r="H15" s="1080">
        <f t="shared" si="12"/>
        <v>0</v>
      </c>
      <c r="I15" s="900">
        <f t="shared" si="12"/>
        <v>0</v>
      </c>
      <c r="J15" s="1048" t="str">
        <f t="shared" si="3"/>
        <v/>
      </c>
      <c r="K15" s="1052" t="str">
        <f t="shared" si="4"/>
        <v/>
      </c>
      <c r="L15" s="1046" t="str">
        <f t="shared" si="5"/>
        <v/>
      </c>
      <c r="M15" s="1052" t="str">
        <f t="shared" si="6"/>
        <v/>
      </c>
      <c r="N15" s="265"/>
      <c r="O15" s="265"/>
      <c r="P15" s="265"/>
      <c r="Q15" s="265"/>
      <c r="R15" s="265"/>
      <c r="S15" s="265"/>
      <c r="T15" s="265"/>
      <c r="U15" s="265"/>
      <c r="V15" s="265"/>
      <c r="W15" s="265"/>
      <c r="X15" s="265"/>
      <c r="Y15" s="265"/>
      <c r="Z15" s="265"/>
      <c r="AA15" s="265"/>
      <c r="AB15" s="265"/>
      <c r="AC15" s="265"/>
    </row>
    <row r="16" spans="1:29" ht="15" customHeight="1" thickBot="1" x14ac:dyDescent="0.25">
      <c r="A16" s="1035" t="s">
        <v>881</v>
      </c>
      <c r="B16" s="1036" t="s">
        <v>901</v>
      </c>
      <c r="C16" s="987" t="s">
        <v>875</v>
      </c>
      <c r="D16" s="1081">
        <f t="shared" si="1"/>
        <v>0</v>
      </c>
      <c r="E16" s="1082">
        <f t="shared" ref="E16:I16" si="13">E40+E109+E178+E247+E316+E385+E454+E523+E592+E661+E730+E799+E868+E937+E1006+E1075</f>
        <v>0</v>
      </c>
      <c r="F16" s="1083">
        <f t="shared" si="13"/>
        <v>0</v>
      </c>
      <c r="G16" s="1051">
        <f t="shared" si="13"/>
        <v>0</v>
      </c>
      <c r="H16" s="1084">
        <f t="shared" si="13"/>
        <v>0</v>
      </c>
      <c r="I16" s="1082">
        <f t="shared" si="13"/>
        <v>0</v>
      </c>
      <c r="J16" s="1049" t="str">
        <f t="shared" si="3"/>
        <v/>
      </c>
      <c r="K16" s="1053" t="str">
        <f t="shared" si="4"/>
        <v/>
      </c>
      <c r="L16" s="1047" t="str">
        <f t="shared" si="5"/>
        <v/>
      </c>
      <c r="M16" s="1053" t="str">
        <f t="shared" si="6"/>
        <v/>
      </c>
      <c r="N16" s="265"/>
      <c r="O16" s="265"/>
      <c r="P16" s="265"/>
      <c r="Q16" s="265"/>
      <c r="R16" s="265"/>
      <c r="S16" s="265"/>
      <c r="T16" s="265"/>
      <c r="U16" s="265"/>
      <c r="V16" s="265"/>
      <c r="W16" s="265"/>
      <c r="X16" s="265"/>
      <c r="Y16" s="265"/>
      <c r="Z16" s="265"/>
      <c r="AA16" s="265"/>
      <c r="AB16" s="265"/>
      <c r="AC16" s="265"/>
    </row>
    <row r="17" spans="1:29" s="889" customFormat="1" ht="18" customHeight="1" thickBot="1" x14ac:dyDescent="0.25">
      <c r="A17" s="1060"/>
      <c r="B17" s="956"/>
      <c r="C17" s="947"/>
      <c r="D17" s="926"/>
      <c r="E17" s="926"/>
      <c r="F17" s="265"/>
      <c r="G17" s="265"/>
      <c r="H17" s="265"/>
      <c r="I17" s="265"/>
      <c r="J17" s="948" t="s">
        <v>62</v>
      </c>
      <c r="K17" s="851">
        <f>SUM(K8:K16)</f>
        <v>0</v>
      </c>
      <c r="L17" s="948" t="s">
        <v>62</v>
      </c>
      <c r="M17" s="851">
        <f>SUM(M8:M16)</f>
        <v>0</v>
      </c>
      <c r="N17" s="265"/>
      <c r="O17" s="926"/>
      <c r="P17" s="926"/>
      <c r="Q17" s="926"/>
      <c r="R17" s="926"/>
      <c r="S17" s="926"/>
      <c r="T17" s="926"/>
      <c r="U17" s="926"/>
      <c r="V17" s="926"/>
      <c r="W17" s="926"/>
      <c r="X17" s="265"/>
      <c r="Y17" s="926"/>
      <c r="Z17" s="926"/>
      <c r="AA17" s="926"/>
      <c r="AB17" s="926"/>
      <c r="AC17" s="926"/>
    </row>
    <row r="18" spans="1:29" ht="13.5" thickBot="1" x14ac:dyDescent="0.25">
      <c r="A18" s="941"/>
      <c r="B18" s="932"/>
      <c r="C18" s="932"/>
      <c r="D18" s="932"/>
      <c r="E18" s="932"/>
      <c r="F18" s="932"/>
      <c r="G18" s="932"/>
      <c r="H18" s="932"/>
      <c r="I18" s="932"/>
      <c r="J18" s="932"/>
      <c r="K18" s="932"/>
      <c r="L18" s="932"/>
      <c r="M18" s="1030"/>
      <c r="N18" s="265"/>
      <c r="O18" s="265"/>
      <c r="P18" s="265"/>
      <c r="Q18" s="265"/>
      <c r="R18" s="265"/>
      <c r="S18" s="265"/>
      <c r="T18" s="265"/>
      <c r="U18" s="265"/>
      <c r="V18" s="265"/>
      <c r="W18" s="265"/>
      <c r="X18" s="265"/>
      <c r="Y18" s="265"/>
      <c r="Z18" s="265"/>
      <c r="AA18" s="265"/>
      <c r="AB18" s="265"/>
      <c r="AC18" s="265"/>
    </row>
    <row r="19" spans="1:29" ht="24" customHeight="1" x14ac:dyDescent="0.2">
      <c r="A19" s="1390" t="s">
        <v>924</v>
      </c>
      <c r="B19" s="1391"/>
      <c r="C19" s="1011" t="s">
        <v>898</v>
      </c>
      <c r="D19" s="1022"/>
      <c r="E19" s="1022"/>
      <c r="F19" s="1022"/>
      <c r="G19" s="1022"/>
      <c r="H19" s="1022"/>
      <c r="I19" s="1022"/>
      <c r="J19" s="1022"/>
      <c r="K19" s="1022"/>
      <c r="L19" s="1022"/>
      <c r="M19" s="1023"/>
      <c r="N19" s="265"/>
      <c r="O19" s="265"/>
      <c r="P19" s="265"/>
      <c r="Q19" s="265"/>
      <c r="R19" s="265"/>
      <c r="S19" s="265"/>
      <c r="T19" s="265"/>
      <c r="U19" s="265"/>
      <c r="V19" s="265"/>
      <c r="W19" s="265"/>
      <c r="X19" s="265"/>
      <c r="Y19" s="265"/>
      <c r="Z19" s="265"/>
      <c r="AA19" s="265"/>
      <c r="AB19" s="265"/>
      <c r="AC19" s="265"/>
    </row>
    <row r="20" spans="1:29" ht="15" customHeight="1" x14ac:dyDescent="0.2">
      <c r="A20" s="1353" t="s">
        <v>903</v>
      </c>
      <c r="B20" s="1037"/>
      <c r="C20" s="1355" t="s">
        <v>895</v>
      </c>
      <c r="D20" s="1357" t="s">
        <v>869</v>
      </c>
      <c r="E20" s="1358"/>
      <c r="F20" s="1359" t="s">
        <v>896</v>
      </c>
      <c r="G20" s="1360"/>
      <c r="H20" s="1361" t="s">
        <v>870</v>
      </c>
      <c r="I20" s="1358"/>
      <c r="J20" s="1362" t="s">
        <v>888</v>
      </c>
      <c r="K20" s="1363"/>
      <c r="L20" s="1364" t="s">
        <v>889</v>
      </c>
      <c r="M20" s="1363"/>
      <c r="N20" s="265"/>
      <c r="O20" s="265"/>
      <c r="P20" s="265"/>
      <c r="Q20" s="265"/>
      <c r="R20" s="265"/>
      <c r="S20" s="265"/>
      <c r="T20" s="265"/>
      <c r="U20" s="265"/>
      <c r="V20" s="265"/>
      <c r="W20" s="265"/>
      <c r="X20" s="265"/>
      <c r="Y20" s="265"/>
      <c r="Z20" s="265"/>
      <c r="AA20" s="265"/>
      <c r="AB20" s="265"/>
      <c r="AC20" s="265"/>
    </row>
    <row r="21" spans="1:29" ht="15" customHeight="1" x14ac:dyDescent="0.2">
      <c r="A21" s="1354"/>
      <c r="B21" s="1038" t="s">
        <v>885</v>
      </c>
      <c r="C21" s="1356"/>
      <c r="D21" s="1294" t="s">
        <v>902</v>
      </c>
      <c r="E21" s="1365"/>
      <c r="F21" s="1366" t="s">
        <v>902</v>
      </c>
      <c r="G21" s="1365"/>
      <c r="H21" s="1366" t="s">
        <v>902</v>
      </c>
      <c r="I21" s="1367"/>
      <c r="J21" s="1368" t="s">
        <v>910</v>
      </c>
      <c r="K21" s="1369"/>
      <c r="L21" s="1368" t="s">
        <v>910</v>
      </c>
      <c r="M21" s="1369"/>
      <c r="N21" s="265"/>
      <c r="O21" s="265"/>
      <c r="P21" s="265"/>
      <c r="Q21" s="265"/>
      <c r="R21" s="265"/>
      <c r="S21" s="265"/>
      <c r="T21" s="265"/>
      <c r="U21" s="265"/>
      <c r="V21" s="265"/>
      <c r="W21" s="265"/>
      <c r="X21" s="265"/>
      <c r="Y21" s="265"/>
      <c r="Z21" s="265"/>
      <c r="AA21" s="265"/>
      <c r="AB21" s="265"/>
      <c r="AC21" s="265"/>
    </row>
    <row r="22" spans="1:29" ht="15" customHeight="1" x14ac:dyDescent="0.2">
      <c r="A22" s="1032" t="s">
        <v>892</v>
      </c>
      <c r="B22" s="1033" t="s">
        <v>899</v>
      </c>
      <c r="C22" s="890" t="s">
        <v>887</v>
      </c>
      <c r="D22" s="1380">
        <f>D68+D137+D206+D275+D344+D413+D482+D551+D620+D689+D758+D827+D896+D965+D1034+D1103</f>
        <v>0</v>
      </c>
      <c r="E22" s="1381"/>
      <c r="F22" s="1382">
        <f t="shared" ref="F22" si="14">F68+F137+F206+F275+F344+F413+F482+F551+F620+F689+F758+F827+F896+F965+F1034+F1103</f>
        <v>0</v>
      </c>
      <c r="G22" s="1381"/>
      <c r="H22" s="1382">
        <f t="shared" ref="H22" si="15">H68+H137+H206+H275+H344+H413+H482+H551+H620+H689+H758+H827+H896+H965+H1034+H1103</f>
        <v>0</v>
      </c>
      <c r="I22" s="1383"/>
      <c r="J22" s="1351" t="str">
        <f t="shared" ref="J22:J25" si="16">IF(D22=0,"",(F22/D22)-1)</f>
        <v/>
      </c>
      <c r="K22" s="1352"/>
      <c r="L22" s="1351" t="str">
        <f t="shared" ref="L22:L25" si="17">IF(F22=0,"",(H22/F22)-1)</f>
        <v/>
      </c>
      <c r="M22" s="1352"/>
      <c r="N22" s="265"/>
      <c r="O22" s="265"/>
      <c r="P22" s="265"/>
      <c r="Q22" s="265"/>
      <c r="R22" s="265"/>
      <c r="S22" s="265"/>
      <c r="T22" s="265"/>
      <c r="U22" s="265"/>
      <c r="V22" s="265"/>
      <c r="W22" s="265"/>
      <c r="X22" s="265"/>
      <c r="Y22" s="265"/>
      <c r="Z22" s="265"/>
      <c r="AA22" s="265"/>
      <c r="AB22" s="265"/>
      <c r="AC22" s="265"/>
    </row>
    <row r="23" spans="1:29" ht="15" customHeight="1" x14ac:dyDescent="0.2">
      <c r="A23" s="1032" t="s">
        <v>876</v>
      </c>
      <c r="B23" s="1034" t="s">
        <v>899</v>
      </c>
      <c r="C23" s="984" t="s">
        <v>887</v>
      </c>
      <c r="D23" s="1380">
        <f t="shared" ref="D23:D25" si="18">D69+D138+D207+D276+D345+D414+D483+D552+D621+D690+D759+D828+D897+D966+D1035+D1104</f>
        <v>0</v>
      </c>
      <c r="E23" s="1381"/>
      <c r="F23" s="1382">
        <f t="shared" ref="F23" si="19">F69+F138+F207+F276+F345+F414+F483+F552+F621+F690+F759+F828+F897+F966+F1035+F1104</f>
        <v>0</v>
      </c>
      <c r="G23" s="1381"/>
      <c r="H23" s="1382">
        <f t="shared" ref="H23" si="20">H69+H138+H207+H276+H345+H414+H483+H552+H621+H690+H759+H828+H897+H966+H1035+H1104</f>
        <v>0</v>
      </c>
      <c r="I23" s="1383"/>
      <c r="J23" s="1351" t="str">
        <f t="shared" si="16"/>
        <v/>
      </c>
      <c r="K23" s="1352"/>
      <c r="L23" s="1351" t="str">
        <f t="shared" si="17"/>
        <v/>
      </c>
      <c r="M23" s="1352"/>
      <c r="N23" s="265"/>
      <c r="O23" s="265"/>
      <c r="P23" s="265"/>
      <c r="Q23" s="265"/>
      <c r="R23" s="265"/>
      <c r="S23" s="265"/>
      <c r="T23" s="265"/>
      <c r="U23" s="265"/>
      <c r="V23" s="265"/>
      <c r="W23" s="265"/>
      <c r="X23" s="265"/>
      <c r="Y23" s="265"/>
      <c r="Z23" s="265"/>
      <c r="AA23" s="265"/>
      <c r="AB23" s="265"/>
      <c r="AC23" s="265"/>
    </row>
    <row r="24" spans="1:29" ht="15" customHeight="1" x14ac:dyDescent="0.2">
      <c r="A24" s="1032" t="s">
        <v>893</v>
      </c>
      <c r="B24" s="1034" t="s">
        <v>899</v>
      </c>
      <c r="C24" s="984" t="s">
        <v>887</v>
      </c>
      <c r="D24" s="1380">
        <f t="shared" si="18"/>
        <v>0</v>
      </c>
      <c r="E24" s="1381"/>
      <c r="F24" s="1382">
        <f t="shared" ref="F24" si="21">F70+F139+F208+F277+F346+F415+F484+F553+F622+F691+F760+F829+F898+F967+F1036+F1105</f>
        <v>0</v>
      </c>
      <c r="G24" s="1381"/>
      <c r="H24" s="1382">
        <f t="shared" ref="H24" si="22">H70+H139+H208+H277+H346+H415+H484+H553+H622+H691+H760+H829+H898+H967+H1036+H1105</f>
        <v>0</v>
      </c>
      <c r="I24" s="1383"/>
      <c r="J24" s="1351" t="str">
        <f t="shared" si="16"/>
        <v/>
      </c>
      <c r="K24" s="1352"/>
      <c r="L24" s="1351" t="str">
        <f t="shared" si="17"/>
        <v/>
      </c>
      <c r="M24" s="1352"/>
      <c r="N24" s="265"/>
      <c r="O24" s="265"/>
      <c r="P24" s="265"/>
      <c r="Q24" s="265"/>
      <c r="R24" s="265"/>
      <c r="S24" s="265"/>
      <c r="T24" s="265"/>
      <c r="U24" s="265"/>
      <c r="V24" s="265"/>
      <c r="W24" s="265"/>
      <c r="X24" s="265"/>
      <c r="Y24" s="265"/>
      <c r="Z24" s="265"/>
      <c r="AA24" s="265"/>
      <c r="AB24" s="265"/>
      <c r="AC24" s="265"/>
    </row>
    <row r="25" spans="1:29" ht="15" customHeight="1" thickBot="1" x14ac:dyDescent="0.25">
      <c r="A25" s="1035" t="s">
        <v>894</v>
      </c>
      <c r="B25" s="1036" t="s">
        <v>899</v>
      </c>
      <c r="C25" s="987" t="s">
        <v>887</v>
      </c>
      <c r="D25" s="1384">
        <f t="shared" si="18"/>
        <v>0</v>
      </c>
      <c r="E25" s="1385"/>
      <c r="F25" s="1386">
        <f t="shared" ref="F25" si="23">F71+F140+F209+F278+F347+F416+F485+F554+F623+F692+F761+F830+F899+F968+F1037+F1106</f>
        <v>0</v>
      </c>
      <c r="G25" s="1385"/>
      <c r="H25" s="1386">
        <f t="shared" ref="H25" si="24">H71+H140+H209+H278+H347+H416+H485+H554+H623+H692+H761+H830+H899+H968+H1037+H1106</f>
        <v>0</v>
      </c>
      <c r="I25" s="1387"/>
      <c r="J25" s="1388" t="str">
        <f t="shared" si="16"/>
        <v/>
      </c>
      <c r="K25" s="1389"/>
      <c r="L25" s="1388" t="str">
        <f t="shared" si="17"/>
        <v/>
      </c>
      <c r="M25" s="1389"/>
      <c r="N25" s="265"/>
      <c r="O25" s="265"/>
      <c r="P25" s="265"/>
      <c r="Q25" s="265"/>
      <c r="R25" s="265"/>
      <c r="S25" s="265"/>
      <c r="T25" s="265"/>
      <c r="U25" s="265"/>
      <c r="V25" s="265"/>
      <c r="W25" s="265"/>
      <c r="X25" s="265"/>
      <c r="Y25" s="265"/>
      <c r="Z25" s="265"/>
      <c r="AA25" s="265"/>
      <c r="AB25" s="265"/>
      <c r="AC25" s="265"/>
    </row>
    <row r="26" spans="1:29" ht="24" customHeight="1" thickBot="1" x14ac:dyDescent="0.25">
      <c r="A26" s="265"/>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row>
    <row r="27" spans="1:29" ht="24" customHeight="1" thickBot="1" x14ac:dyDescent="0.25">
      <c r="A27" s="1025" t="s">
        <v>687</v>
      </c>
      <c r="B27" s="1370" t="str">
        <f>'Setup Page'!C8</f>
        <v>Babanango</v>
      </c>
      <c r="C27" s="1371"/>
      <c r="D27" s="1371"/>
      <c r="E27" s="1371"/>
      <c r="F27" s="1371"/>
      <c r="G27" s="1371"/>
      <c r="H27" s="1371"/>
      <c r="I27" s="1371"/>
      <c r="J27" s="1371"/>
      <c r="K27" s="1372"/>
      <c r="L27" s="1372"/>
      <c r="M27" s="1373"/>
      <c r="N27" s="265"/>
      <c r="O27" s="265"/>
      <c r="P27" s="265"/>
      <c r="Q27" s="265"/>
      <c r="R27" s="265"/>
      <c r="S27" s="265"/>
      <c r="T27" s="265"/>
      <c r="U27" s="265"/>
      <c r="V27" s="265"/>
      <c r="W27" s="265"/>
      <c r="X27" s="265"/>
      <c r="Y27" s="265"/>
      <c r="Z27" s="265"/>
      <c r="AA27" s="265"/>
      <c r="AB27" s="265"/>
      <c r="AC27" s="265"/>
    </row>
    <row r="28" spans="1:29" ht="13.5" thickBot="1" x14ac:dyDescent="0.25">
      <c r="A28" s="1028"/>
      <c r="B28" s="1029"/>
      <c r="C28" s="1026"/>
      <c r="D28" s="1026"/>
      <c r="E28" s="1026"/>
      <c r="F28" s="1026"/>
      <c r="G28" s="1026"/>
      <c r="H28" s="1026"/>
      <c r="I28" s="1026"/>
      <c r="J28" s="1026"/>
      <c r="K28" s="1026"/>
      <c r="L28" s="1026"/>
      <c r="M28" s="1027"/>
      <c r="N28" s="265"/>
      <c r="O28" s="265"/>
      <c r="P28" s="265"/>
      <c r="Q28" s="265"/>
      <c r="R28" s="265"/>
      <c r="S28" s="265"/>
      <c r="T28" s="265"/>
      <c r="U28" s="265"/>
      <c r="V28" s="265"/>
      <c r="W28" s="265"/>
      <c r="X28" s="265"/>
      <c r="Y28" s="265"/>
      <c r="Z28" s="265"/>
      <c r="AA28" s="265"/>
      <c r="AB28" s="265"/>
      <c r="AC28" s="265"/>
    </row>
    <row r="29" spans="1:29" ht="24" customHeight="1" x14ac:dyDescent="0.2">
      <c r="A29" s="933" t="s">
        <v>890</v>
      </c>
      <c r="B29" s="1011" t="s">
        <v>897</v>
      </c>
      <c r="C29" s="1022"/>
      <c r="D29" s="1022"/>
      <c r="E29" s="1022"/>
      <c r="F29" s="1022"/>
      <c r="G29" s="1022"/>
      <c r="H29" s="1022"/>
      <c r="I29" s="1022"/>
      <c r="J29" s="1022"/>
      <c r="K29" s="1022"/>
      <c r="L29" s="1022"/>
      <c r="M29" s="1023"/>
      <c r="N29" s="265"/>
      <c r="O29" s="265"/>
      <c r="P29" s="265"/>
      <c r="Q29" s="265"/>
      <c r="R29" s="265"/>
      <c r="S29" s="265"/>
      <c r="T29" s="265"/>
      <c r="U29" s="265"/>
      <c r="V29" s="265"/>
      <c r="W29" s="265"/>
      <c r="X29" s="265"/>
      <c r="Y29" s="265"/>
      <c r="Z29" s="265"/>
      <c r="AA29" s="265"/>
      <c r="AB29" s="265"/>
      <c r="AC29" s="265"/>
    </row>
    <row r="30" spans="1:29" ht="18" customHeight="1" x14ac:dyDescent="0.2">
      <c r="A30" s="1353" t="s">
        <v>903</v>
      </c>
      <c r="B30" s="1037"/>
      <c r="C30" s="1355" t="s">
        <v>895</v>
      </c>
      <c r="D30" s="1374" t="s">
        <v>869</v>
      </c>
      <c r="E30" s="1338"/>
      <c r="F30" s="1375" t="s">
        <v>896</v>
      </c>
      <c r="G30" s="1376"/>
      <c r="H30" s="1339" t="s">
        <v>870</v>
      </c>
      <c r="I30" s="1338"/>
      <c r="J30" s="1377" t="s">
        <v>888</v>
      </c>
      <c r="K30" s="1378"/>
      <c r="L30" s="1379" t="s">
        <v>889</v>
      </c>
      <c r="M30" s="1378"/>
      <c r="N30" s="265"/>
      <c r="O30" s="265"/>
      <c r="P30" s="265"/>
      <c r="Q30" s="265"/>
      <c r="R30" s="265"/>
      <c r="S30" s="265"/>
      <c r="T30" s="265"/>
      <c r="U30" s="265"/>
      <c r="V30" s="265"/>
      <c r="W30" s="265"/>
      <c r="X30" s="265"/>
      <c r="Y30" s="265"/>
      <c r="Z30" s="265"/>
      <c r="AA30" s="265"/>
      <c r="AB30" s="265"/>
      <c r="AC30" s="265"/>
    </row>
    <row r="31" spans="1:29" ht="18" customHeight="1" x14ac:dyDescent="0.2">
      <c r="A31" s="1354"/>
      <c r="B31" s="1038" t="s">
        <v>885</v>
      </c>
      <c r="C31" s="1356"/>
      <c r="D31" s="1010" t="s">
        <v>902</v>
      </c>
      <c r="E31" s="1057" t="s">
        <v>359</v>
      </c>
      <c r="F31" s="1056" t="s">
        <v>902</v>
      </c>
      <c r="G31" s="1057" t="s">
        <v>359</v>
      </c>
      <c r="H31" s="1039" t="s">
        <v>902</v>
      </c>
      <c r="I31" s="1012" t="s">
        <v>359</v>
      </c>
      <c r="J31" s="1058" t="s">
        <v>910</v>
      </c>
      <c r="K31" s="1059" t="s">
        <v>359</v>
      </c>
      <c r="L31" s="1058" t="s">
        <v>910</v>
      </c>
      <c r="M31" s="1059" t="s">
        <v>359</v>
      </c>
      <c r="N31" s="265"/>
      <c r="O31" s="265"/>
      <c r="P31" s="265"/>
      <c r="Q31" s="265"/>
      <c r="R31" s="265"/>
      <c r="S31" s="265"/>
      <c r="T31" s="265"/>
      <c r="U31" s="265"/>
      <c r="V31" s="265"/>
      <c r="W31" s="265"/>
      <c r="X31" s="265"/>
      <c r="Y31" s="265"/>
      <c r="Z31" s="265"/>
      <c r="AA31" s="265"/>
      <c r="AB31" s="265"/>
      <c r="AC31" s="265"/>
    </row>
    <row r="32" spans="1:29" ht="15" customHeight="1" x14ac:dyDescent="0.2">
      <c r="A32" s="1032" t="s">
        <v>871</v>
      </c>
      <c r="B32" s="1033" t="s">
        <v>899</v>
      </c>
      <c r="C32" s="890" t="s">
        <v>872</v>
      </c>
      <c r="D32" s="1020"/>
      <c r="E32" s="541"/>
      <c r="F32" s="1043"/>
      <c r="G32" s="1054"/>
      <c r="H32" s="1040"/>
      <c r="I32" s="541"/>
      <c r="J32" s="1048" t="str">
        <f>IF(D32=0,"",(F32/D32)-1)</f>
        <v/>
      </c>
      <c r="K32" s="1052" t="str">
        <f>IF(E32=0,"",G32-E32)</f>
        <v/>
      </c>
      <c r="L32" s="1046" t="str">
        <f>IF(F32=0,"",(H32/F32)-1)</f>
        <v/>
      </c>
      <c r="M32" s="1052" t="str">
        <f>IF(G32=0,"",I32-G32)</f>
        <v/>
      </c>
      <c r="N32" s="265"/>
      <c r="O32" s="265"/>
      <c r="P32" s="265"/>
      <c r="Q32" s="265"/>
      <c r="R32" s="265"/>
      <c r="S32" s="265"/>
      <c r="T32" s="265"/>
      <c r="U32" s="265"/>
      <c r="V32" s="265"/>
      <c r="W32" s="265"/>
      <c r="X32" s="265"/>
      <c r="Y32" s="265"/>
      <c r="Z32" s="265"/>
      <c r="AA32" s="265"/>
      <c r="AB32" s="265"/>
      <c r="AC32" s="265"/>
    </row>
    <row r="33" spans="1:29" ht="15" customHeight="1" x14ac:dyDescent="0.2">
      <c r="A33" s="1032" t="s">
        <v>873</v>
      </c>
      <c r="B33" s="1034" t="s">
        <v>886</v>
      </c>
      <c r="C33" s="984" t="s">
        <v>875</v>
      </c>
      <c r="D33" s="1020"/>
      <c r="E33" s="541"/>
      <c r="F33" s="1043"/>
      <c r="G33" s="1054"/>
      <c r="H33" s="1040"/>
      <c r="I33" s="541"/>
      <c r="J33" s="1048" t="str">
        <f t="shared" ref="J33:J40" si="25">IF(D33=0,"",(F33/D33)-1)</f>
        <v/>
      </c>
      <c r="K33" s="1052" t="str">
        <f t="shared" ref="K33:K40" si="26">IF(E33=0,"",G33-E33)</f>
        <v/>
      </c>
      <c r="L33" s="1046" t="str">
        <f t="shared" ref="L33:L40" si="27">IF(F33=0,"",(H33/F33)-1)</f>
        <v/>
      </c>
      <c r="M33" s="1052" t="str">
        <f t="shared" ref="M33:M40" si="28">IF(G33=0,"",I33-G33)</f>
        <v/>
      </c>
      <c r="N33" s="265"/>
      <c r="O33" s="265"/>
      <c r="P33" s="265"/>
      <c r="Q33" s="265"/>
      <c r="R33" s="265"/>
      <c r="S33" s="265"/>
      <c r="T33" s="265"/>
      <c r="U33" s="265"/>
      <c r="V33" s="265"/>
      <c r="W33" s="265"/>
      <c r="X33" s="265"/>
      <c r="Y33" s="265"/>
      <c r="Z33" s="265"/>
      <c r="AA33" s="265"/>
      <c r="AB33" s="265"/>
      <c r="AC33" s="265"/>
    </row>
    <row r="34" spans="1:29" ht="15" customHeight="1" x14ac:dyDescent="0.2">
      <c r="A34" s="1032" t="s">
        <v>874</v>
      </c>
      <c r="B34" s="1034" t="s">
        <v>886</v>
      </c>
      <c r="C34" s="984" t="s">
        <v>875</v>
      </c>
      <c r="D34" s="1021"/>
      <c r="E34" s="541"/>
      <c r="F34" s="1044"/>
      <c r="G34" s="1054"/>
      <c r="H34" s="1041"/>
      <c r="I34" s="541"/>
      <c r="J34" s="1048" t="str">
        <f t="shared" si="25"/>
        <v/>
      </c>
      <c r="K34" s="1052" t="str">
        <f t="shared" si="26"/>
        <v/>
      </c>
      <c r="L34" s="1046" t="str">
        <f t="shared" si="27"/>
        <v/>
      </c>
      <c r="M34" s="1052" t="str">
        <f t="shared" si="28"/>
        <v/>
      </c>
      <c r="N34" s="265"/>
      <c r="O34" s="265"/>
      <c r="P34" s="265"/>
      <c r="Q34" s="265"/>
      <c r="R34" s="265"/>
      <c r="S34" s="265"/>
      <c r="T34" s="265"/>
      <c r="U34" s="265"/>
      <c r="V34" s="265"/>
      <c r="W34" s="265"/>
      <c r="X34" s="265"/>
      <c r="Y34" s="265"/>
      <c r="Z34" s="265"/>
      <c r="AA34" s="265"/>
      <c r="AB34" s="265"/>
      <c r="AC34" s="265"/>
    </row>
    <row r="35" spans="1:29" ht="15" customHeight="1" x14ac:dyDescent="0.2">
      <c r="A35" s="1032" t="s">
        <v>877</v>
      </c>
      <c r="B35" s="1034" t="s">
        <v>880</v>
      </c>
      <c r="C35" s="984" t="s">
        <v>879</v>
      </c>
      <c r="D35" s="1021"/>
      <c r="E35" s="541"/>
      <c r="F35" s="1044"/>
      <c r="G35" s="1054"/>
      <c r="H35" s="1041"/>
      <c r="I35" s="541"/>
      <c r="J35" s="1048" t="str">
        <f t="shared" si="25"/>
        <v/>
      </c>
      <c r="K35" s="1052" t="str">
        <f t="shared" si="26"/>
        <v/>
      </c>
      <c r="L35" s="1046" t="str">
        <f t="shared" si="27"/>
        <v/>
      </c>
      <c r="M35" s="1052" t="str">
        <f t="shared" si="28"/>
        <v/>
      </c>
      <c r="N35" s="265"/>
      <c r="O35" s="265"/>
      <c r="P35" s="265"/>
      <c r="Q35" s="265"/>
      <c r="R35" s="265"/>
      <c r="S35" s="265"/>
      <c r="T35" s="265"/>
      <c r="U35" s="265"/>
      <c r="V35" s="265"/>
      <c r="W35" s="265"/>
      <c r="X35" s="265"/>
      <c r="Y35" s="265"/>
      <c r="Z35" s="265"/>
      <c r="AA35" s="265"/>
      <c r="AB35" s="265"/>
      <c r="AC35" s="265"/>
    </row>
    <row r="36" spans="1:29" ht="15" customHeight="1" x14ac:dyDescent="0.2">
      <c r="A36" s="1032" t="s">
        <v>878</v>
      </c>
      <c r="B36" s="1034" t="s">
        <v>880</v>
      </c>
      <c r="C36" s="984" t="s">
        <v>879</v>
      </c>
      <c r="D36" s="1021"/>
      <c r="E36" s="541"/>
      <c r="F36" s="1044"/>
      <c r="G36" s="1054"/>
      <c r="H36" s="1041"/>
      <c r="I36" s="541"/>
      <c r="J36" s="1048" t="str">
        <f t="shared" si="25"/>
        <v/>
      </c>
      <c r="K36" s="1052" t="str">
        <f t="shared" si="26"/>
        <v/>
      </c>
      <c r="L36" s="1046" t="str">
        <f t="shared" si="27"/>
        <v/>
      </c>
      <c r="M36" s="1052" t="str">
        <f t="shared" si="28"/>
        <v/>
      </c>
      <c r="N36" s="265"/>
      <c r="O36" s="265"/>
      <c r="P36" s="265"/>
      <c r="Q36" s="265"/>
      <c r="R36" s="265"/>
      <c r="S36" s="265"/>
      <c r="T36" s="265"/>
      <c r="U36" s="265"/>
      <c r="V36" s="265"/>
      <c r="W36" s="265"/>
      <c r="X36" s="265"/>
      <c r="Y36" s="265"/>
      <c r="Z36" s="265"/>
      <c r="AA36" s="265"/>
      <c r="AB36" s="265"/>
      <c r="AC36" s="265"/>
    </row>
    <row r="37" spans="1:29" ht="15" customHeight="1" x14ac:dyDescent="0.2">
      <c r="A37" s="1032" t="s">
        <v>882</v>
      </c>
      <c r="B37" s="1034" t="s">
        <v>900</v>
      </c>
      <c r="C37" s="984" t="s">
        <v>887</v>
      </c>
      <c r="D37" s="1021"/>
      <c r="E37" s="541"/>
      <c r="F37" s="1044"/>
      <c r="G37" s="1054"/>
      <c r="H37" s="1041"/>
      <c r="I37" s="541"/>
      <c r="J37" s="1048" t="str">
        <f t="shared" si="25"/>
        <v/>
      </c>
      <c r="K37" s="1052" t="str">
        <f t="shared" si="26"/>
        <v/>
      </c>
      <c r="L37" s="1046" t="str">
        <f t="shared" si="27"/>
        <v/>
      </c>
      <c r="M37" s="1052" t="str">
        <f t="shared" si="28"/>
        <v/>
      </c>
      <c r="N37" s="265"/>
      <c r="O37" s="265"/>
      <c r="P37" s="265"/>
      <c r="Q37" s="265"/>
      <c r="R37" s="265"/>
      <c r="S37" s="265"/>
      <c r="T37" s="265"/>
      <c r="U37" s="265"/>
      <c r="V37" s="265"/>
      <c r="W37" s="265"/>
      <c r="X37" s="265"/>
      <c r="Y37" s="265"/>
      <c r="Z37" s="265"/>
      <c r="AA37" s="265"/>
      <c r="AB37" s="265"/>
      <c r="AC37" s="265"/>
    </row>
    <row r="38" spans="1:29" ht="15" customHeight="1" x14ac:dyDescent="0.2">
      <c r="A38" s="1032" t="s">
        <v>883</v>
      </c>
      <c r="B38" s="1034" t="s">
        <v>899</v>
      </c>
      <c r="C38" s="984" t="s">
        <v>887</v>
      </c>
      <c r="D38" s="1021"/>
      <c r="E38" s="541"/>
      <c r="F38" s="1044"/>
      <c r="G38" s="1054"/>
      <c r="H38" s="1041"/>
      <c r="I38" s="541"/>
      <c r="J38" s="1048" t="str">
        <f t="shared" si="25"/>
        <v/>
      </c>
      <c r="K38" s="1052" t="str">
        <f t="shared" si="26"/>
        <v/>
      </c>
      <c r="L38" s="1046" t="str">
        <f t="shared" si="27"/>
        <v/>
      </c>
      <c r="M38" s="1052" t="str">
        <f t="shared" si="28"/>
        <v/>
      </c>
      <c r="N38" s="265"/>
      <c r="O38" s="265"/>
      <c r="P38" s="265"/>
      <c r="Q38" s="265"/>
      <c r="R38" s="265"/>
      <c r="S38" s="265"/>
      <c r="T38" s="265"/>
      <c r="U38" s="265"/>
      <c r="V38" s="265"/>
      <c r="W38" s="265"/>
      <c r="X38" s="265"/>
      <c r="Y38" s="265"/>
      <c r="Z38" s="265"/>
      <c r="AA38" s="265"/>
      <c r="AB38" s="265"/>
      <c r="AC38" s="265"/>
    </row>
    <row r="39" spans="1:29" ht="15" customHeight="1" x14ac:dyDescent="0.2">
      <c r="A39" s="1032" t="s">
        <v>884</v>
      </c>
      <c r="B39" s="1034" t="s">
        <v>922</v>
      </c>
      <c r="C39" s="984" t="s">
        <v>887</v>
      </c>
      <c r="D39" s="1021"/>
      <c r="E39" s="541"/>
      <c r="F39" s="1044"/>
      <c r="G39" s="1054"/>
      <c r="H39" s="1041"/>
      <c r="I39" s="541"/>
      <c r="J39" s="1048" t="str">
        <f t="shared" si="25"/>
        <v/>
      </c>
      <c r="K39" s="1052" t="str">
        <f t="shared" si="26"/>
        <v/>
      </c>
      <c r="L39" s="1046" t="str">
        <f t="shared" si="27"/>
        <v/>
      </c>
      <c r="M39" s="1052" t="str">
        <f t="shared" si="28"/>
        <v/>
      </c>
      <c r="N39" s="265"/>
      <c r="O39" s="265"/>
      <c r="P39" s="265"/>
      <c r="Q39" s="265"/>
      <c r="R39" s="265"/>
      <c r="S39" s="265"/>
      <c r="T39" s="265"/>
      <c r="U39" s="265"/>
      <c r="V39" s="265"/>
      <c r="W39" s="265"/>
      <c r="X39" s="265"/>
      <c r="Y39" s="265"/>
      <c r="Z39" s="265"/>
      <c r="AA39" s="265"/>
      <c r="AB39" s="265"/>
      <c r="AC39" s="265"/>
    </row>
    <row r="40" spans="1:29" ht="15" customHeight="1" thickBot="1" x14ac:dyDescent="0.25">
      <c r="A40" s="1035" t="s">
        <v>881</v>
      </c>
      <c r="B40" s="1036" t="s">
        <v>901</v>
      </c>
      <c r="C40" s="987" t="s">
        <v>875</v>
      </c>
      <c r="D40" s="1024"/>
      <c r="E40" s="544"/>
      <c r="F40" s="1045"/>
      <c r="G40" s="1050"/>
      <c r="H40" s="1042"/>
      <c r="I40" s="544"/>
      <c r="J40" s="1049" t="str">
        <f t="shared" si="25"/>
        <v/>
      </c>
      <c r="K40" s="1053" t="str">
        <f t="shared" si="26"/>
        <v/>
      </c>
      <c r="L40" s="1047" t="str">
        <f t="shared" si="27"/>
        <v/>
      </c>
      <c r="M40" s="1053" t="str">
        <f t="shared" si="28"/>
        <v/>
      </c>
      <c r="N40" s="265"/>
      <c r="O40" s="265"/>
      <c r="P40" s="265"/>
      <c r="Q40" s="265"/>
      <c r="R40" s="265"/>
      <c r="S40" s="265"/>
      <c r="T40" s="265"/>
      <c r="U40" s="265"/>
      <c r="V40" s="265"/>
      <c r="W40" s="265"/>
      <c r="X40" s="265"/>
      <c r="Y40" s="265"/>
      <c r="Z40" s="265"/>
      <c r="AA40" s="265"/>
      <c r="AB40" s="265"/>
      <c r="AC40" s="265"/>
    </row>
    <row r="41" spans="1:29" s="889" customFormat="1" ht="18" customHeight="1" thickBot="1" x14ac:dyDescent="0.25">
      <c r="A41" s="1060"/>
      <c r="B41" s="956"/>
      <c r="C41" s="947"/>
      <c r="D41" s="926"/>
      <c r="E41" s="926"/>
      <c r="F41" s="265"/>
      <c r="G41" s="265"/>
      <c r="H41" s="265"/>
      <c r="I41" s="265"/>
      <c r="J41" s="948" t="s">
        <v>62</v>
      </c>
      <c r="K41" s="851">
        <f>SUM(K32:K40)</f>
        <v>0</v>
      </c>
      <c r="L41" s="948" t="s">
        <v>62</v>
      </c>
      <c r="M41" s="851">
        <f>SUM(M32:M40)</f>
        <v>0</v>
      </c>
      <c r="N41" s="265"/>
      <c r="O41" s="926"/>
      <c r="P41" s="926"/>
      <c r="Q41" s="926"/>
      <c r="R41" s="926"/>
      <c r="S41" s="926"/>
      <c r="T41" s="926"/>
      <c r="U41" s="926"/>
      <c r="V41" s="926"/>
      <c r="W41" s="926"/>
      <c r="X41" s="926"/>
      <c r="Y41" s="926"/>
      <c r="Z41" s="926"/>
      <c r="AA41" s="926"/>
      <c r="AB41" s="926"/>
      <c r="AC41" s="926"/>
    </row>
    <row r="42" spans="1:29" ht="21" customHeight="1" x14ac:dyDescent="0.2">
      <c r="A42" s="1335" t="s">
        <v>908</v>
      </c>
      <c r="B42" s="1336"/>
      <c r="C42" s="1337"/>
      <c r="D42" s="1031"/>
      <c r="E42" s="1031"/>
      <c r="F42" s="1031"/>
      <c r="G42" s="1031"/>
      <c r="H42" s="1031"/>
      <c r="I42" s="1031"/>
      <c r="J42" s="1031"/>
      <c r="K42" s="1031"/>
      <c r="L42" s="1031"/>
      <c r="M42" s="1063"/>
      <c r="N42" s="265"/>
      <c r="O42" s="265"/>
      <c r="P42" s="265"/>
      <c r="Q42" s="265"/>
      <c r="R42" s="265"/>
      <c r="S42" s="265"/>
      <c r="T42" s="265"/>
      <c r="U42" s="265"/>
      <c r="V42" s="265"/>
      <c r="W42" s="265"/>
      <c r="X42" s="265"/>
      <c r="Y42" s="265"/>
      <c r="Z42" s="265"/>
      <c r="AA42" s="265"/>
      <c r="AB42" s="265"/>
      <c r="AC42" s="265"/>
    </row>
    <row r="43" spans="1:29" ht="18" customHeight="1" x14ac:dyDescent="0.2">
      <c r="A43" s="1068" t="s">
        <v>907</v>
      </c>
      <c r="B43" s="1338" t="s">
        <v>904</v>
      </c>
      <c r="C43" s="1339"/>
      <c r="D43" s="1338" t="s">
        <v>905</v>
      </c>
      <c r="E43" s="1340"/>
      <c r="F43" s="1340"/>
      <c r="G43" s="1340"/>
      <c r="H43" s="1340"/>
      <c r="I43" s="1339"/>
      <c r="J43" s="1338" t="s">
        <v>906</v>
      </c>
      <c r="K43" s="1340"/>
      <c r="L43" s="1340"/>
      <c r="M43" s="1341"/>
      <c r="N43" s="265"/>
      <c r="O43" s="265"/>
      <c r="P43" s="265"/>
      <c r="Q43" s="265"/>
      <c r="R43" s="265"/>
      <c r="S43" s="265"/>
      <c r="T43" s="265"/>
      <c r="U43" s="265"/>
      <c r="V43" s="265"/>
      <c r="W43" s="265"/>
      <c r="X43" s="265"/>
      <c r="Y43" s="265"/>
      <c r="Z43" s="265"/>
      <c r="AA43" s="265"/>
      <c r="AB43" s="265"/>
      <c r="AC43" s="265"/>
    </row>
    <row r="44" spans="1:29" ht="30" customHeight="1" x14ac:dyDescent="0.2">
      <c r="A44" s="1065"/>
      <c r="B44" s="1342"/>
      <c r="C44" s="1343"/>
      <c r="D44" s="1344"/>
      <c r="E44" s="1345"/>
      <c r="F44" s="1345"/>
      <c r="G44" s="1345"/>
      <c r="H44" s="1345"/>
      <c r="I44" s="1346"/>
      <c r="J44" s="1328"/>
      <c r="K44" s="1329"/>
      <c r="L44" s="1329"/>
      <c r="M44" s="1330"/>
      <c r="N44" s="265"/>
      <c r="O44" s="265"/>
      <c r="P44" s="265"/>
      <c r="Q44" s="265"/>
      <c r="R44" s="265"/>
      <c r="S44" s="265"/>
      <c r="T44" s="265"/>
      <c r="U44" s="265"/>
      <c r="V44" s="265"/>
      <c r="W44" s="265"/>
      <c r="X44" s="265"/>
      <c r="Y44" s="265"/>
      <c r="Z44" s="265"/>
      <c r="AA44" s="265"/>
      <c r="AB44" s="265"/>
      <c r="AC44" s="265"/>
    </row>
    <row r="45" spans="1:29" ht="30" customHeight="1" x14ac:dyDescent="0.2">
      <c r="A45" s="1065"/>
      <c r="B45" s="1327"/>
      <c r="C45" s="1327"/>
      <c r="D45" s="1327"/>
      <c r="E45" s="1327"/>
      <c r="F45" s="1327"/>
      <c r="G45" s="1327"/>
      <c r="H45" s="1327"/>
      <c r="I45" s="1327"/>
      <c r="J45" s="1328"/>
      <c r="K45" s="1329"/>
      <c r="L45" s="1329"/>
      <c r="M45" s="1330"/>
      <c r="N45" s="265"/>
      <c r="O45" s="265"/>
      <c r="P45" s="265"/>
      <c r="Q45" s="265"/>
      <c r="R45" s="265"/>
      <c r="S45" s="265"/>
      <c r="T45" s="265"/>
      <c r="U45" s="265"/>
      <c r="V45" s="265"/>
      <c r="W45" s="265"/>
      <c r="X45" s="265"/>
      <c r="Y45" s="265"/>
      <c r="Z45" s="265"/>
      <c r="AA45" s="265"/>
      <c r="AB45" s="265"/>
      <c r="AC45" s="265"/>
    </row>
    <row r="46" spans="1:29" ht="30" customHeight="1" x14ac:dyDescent="0.2">
      <c r="A46" s="1065"/>
      <c r="B46" s="1327"/>
      <c r="C46" s="1327"/>
      <c r="D46" s="1327"/>
      <c r="E46" s="1327"/>
      <c r="F46" s="1327"/>
      <c r="G46" s="1327"/>
      <c r="H46" s="1327"/>
      <c r="I46" s="1327"/>
      <c r="J46" s="1328"/>
      <c r="K46" s="1329"/>
      <c r="L46" s="1329"/>
      <c r="M46" s="1330"/>
      <c r="N46" s="265"/>
      <c r="O46" s="265"/>
      <c r="P46" s="265"/>
      <c r="Q46" s="265"/>
      <c r="R46" s="265"/>
      <c r="S46" s="265"/>
      <c r="T46" s="265"/>
      <c r="U46" s="265"/>
      <c r="V46" s="265"/>
      <c r="W46" s="265"/>
      <c r="X46" s="265"/>
      <c r="Y46" s="265"/>
      <c r="Z46" s="265"/>
      <c r="AA46" s="265"/>
      <c r="AB46" s="265"/>
      <c r="AC46" s="265"/>
    </row>
    <row r="47" spans="1:29" ht="30" customHeight="1" x14ac:dyDescent="0.2">
      <c r="A47" s="1065"/>
      <c r="B47" s="1327"/>
      <c r="C47" s="1327"/>
      <c r="D47" s="1327"/>
      <c r="E47" s="1327"/>
      <c r="F47" s="1327"/>
      <c r="G47" s="1327"/>
      <c r="H47" s="1327"/>
      <c r="I47" s="1327"/>
      <c r="J47" s="1328"/>
      <c r="K47" s="1329"/>
      <c r="L47" s="1329"/>
      <c r="M47" s="1330"/>
      <c r="N47" s="265"/>
      <c r="O47" s="796"/>
      <c r="P47" s="265"/>
      <c r="Q47" s="265"/>
      <c r="R47" s="265"/>
      <c r="S47" s="265"/>
      <c r="T47" s="265"/>
      <c r="U47" s="265"/>
      <c r="V47" s="265"/>
      <c r="W47" s="265"/>
      <c r="X47" s="265"/>
      <c r="Y47" s="265"/>
      <c r="Z47" s="265"/>
      <c r="AA47" s="265"/>
      <c r="AB47" s="265"/>
      <c r="AC47" s="265"/>
    </row>
    <row r="48" spans="1:29" ht="30" hidden="1" customHeight="1" thickBot="1" x14ac:dyDescent="0.25">
      <c r="A48" s="1066"/>
      <c r="B48" s="1327"/>
      <c r="C48" s="1327"/>
      <c r="D48" s="1327"/>
      <c r="E48" s="1327"/>
      <c r="F48" s="1327"/>
      <c r="G48" s="1327"/>
      <c r="H48" s="1327"/>
      <c r="I48" s="1327"/>
      <c r="J48" s="1328"/>
      <c r="K48" s="1329"/>
      <c r="L48" s="1329"/>
      <c r="M48" s="1330"/>
      <c r="N48" s="265"/>
      <c r="O48" s="265"/>
      <c r="P48" s="265"/>
      <c r="Q48" s="265"/>
      <c r="R48" s="265"/>
      <c r="S48" s="265"/>
      <c r="T48" s="265"/>
      <c r="U48" s="265"/>
      <c r="V48" s="265"/>
      <c r="W48" s="265"/>
      <c r="X48" s="265"/>
      <c r="Y48" s="265"/>
      <c r="Z48" s="265"/>
      <c r="AA48" s="265"/>
      <c r="AB48" s="265"/>
      <c r="AC48" s="265"/>
    </row>
    <row r="49" spans="1:29" ht="30" hidden="1" customHeight="1" thickBot="1" x14ac:dyDescent="0.25">
      <c r="A49" s="1065"/>
      <c r="B49" s="1327"/>
      <c r="C49" s="1327"/>
      <c r="D49" s="1327"/>
      <c r="E49" s="1327"/>
      <c r="F49" s="1327"/>
      <c r="G49" s="1327"/>
      <c r="H49" s="1327"/>
      <c r="I49" s="1327"/>
      <c r="J49" s="1328"/>
      <c r="K49" s="1329"/>
      <c r="L49" s="1329"/>
      <c r="M49" s="1330"/>
      <c r="N49" s="265"/>
      <c r="O49" s="265"/>
      <c r="P49" s="265"/>
      <c r="Q49" s="265"/>
      <c r="R49" s="265"/>
      <c r="S49" s="265"/>
      <c r="T49" s="265"/>
      <c r="U49" s="265"/>
      <c r="V49" s="265"/>
      <c r="W49" s="265"/>
      <c r="X49" s="265"/>
      <c r="Y49" s="265"/>
      <c r="Z49" s="265"/>
      <c r="AA49" s="265"/>
      <c r="AB49" s="265"/>
      <c r="AC49" s="265"/>
    </row>
    <row r="50" spans="1:29" ht="30" hidden="1" customHeight="1" thickBot="1" x14ac:dyDescent="0.25">
      <c r="A50" s="1065"/>
      <c r="B50" s="1327"/>
      <c r="C50" s="1327"/>
      <c r="D50" s="1327"/>
      <c r="E50" s="1327"/>
      <c r="F50" s="1327"/>
      <c r="G50" s="1327"/>
      <c r="H50" s="1327"/>
      <c r="I50" s="1327"/>
      <c r="J50" s="1328"/>
      <c r="K50" s="1329"/>
      <c r="L50" s="1329"/>
      <c r="M50" s="1330"/>
      <c r="N50" s="265"/>
      <c r="O50" s="265"/>
      <c r="P50" s="265"/>
      <c r="Q50" s="265"/>
      <c r="R50" s="265"/>
      <c r="S50" s="265"/>
      <c r="T50" s="265"/>
      <c r="U50" s="265"/>
      <c r="V50" s="265"/>
      <c r="W50" s="265"/>
      <c r="X50" s="265"/>
      <c r="Y50" s="265"/>
      <c r="Z50" s="265"/>
      <c r="AA50" s="265"/>
      <c r="AB50" s="265"/>
      <c r="AC50" s="265"/>
    </row>
    <row r="51" spans="1:29" ht="30" hidden="1" customHeight="1" thickBot="1" x14ac:dyDescent="0.25">
      <c r="A51" s="1065"/>
      <c r="B51" s="1327"/>
      <c r="C51" s="1327"/>
      <c r="D51" s="1327"/>
      <c r="E51" s="1327"/>
      <c r="F51" s="1327"/>
      <c r="G51" s="1327"/>
      <c r="H51" s="1327"/>
      <c r="I51" s="1327"/>
      <c r="J51" s="1328"/>
      <c r="K51" s="1329"/>
      <c r="L51" s="1329"/>
      <c r="M51" s="1330"/>
      <c r="N51" s="265"/>
      <c r="O51" s="265"/>
      <c r="P51" s="265"/>
      <c r="Q51" s="265"/>
      <c r="R51" s="265"/>
      <c r="S51" s="265"/>
      <c r="T51" s="265"/>
      <c r="U51" s="265"/>
      <c r="V51" s="265"/>
      <c r="W51" s="265"/>
      <c r="X51" s="265"/>
      <c r="Y51" s="265"/>
      <c r="Z51" s="265"/>
      <c r="AA51" s="265"/>
      <c r="AB51" s="265"/>
      <c r="AC51" s="265"/>
    </row>
    <row r="52" spans="1:29" ht="30" hidden="1" customHeight="1" thickBot="1" x14ac:dyDescent="0.25">
      <c r="A52" s="1065"/>
      <c r="B52" s="1327"/>
      <c r="C52" s="1327"/>
      <c r="D52" s="1327"/>
      <c r="E52" s="1327"/>
      <c r="F52" s="1327"/>
      <c r="G52" s="1327"/>
      <c r="H52" s="1327"/>
      <c r="I52" s="1327"/>
      <c r="J52" s="1328"/>
      <c r="K52" s="1329"/>
      <c r="L52" s="1329"/>
      <c r="M52" s="1330"/>
      <c r="N52" s="265"/>
      <c r="O52" s="265"/>
      <c r="P52" s="265"/>
      <c r="Q52" s="265"/>
      <c r="R52" s="265"/>
      <c r="S52" s="265"/>
      <c r="T52" s="265"/>
      <c r="U52" s="265"/>
      <c r="V52" s="265"/>
      <c r="W52" s="265"/>
      <c r="X52" s="265"/>
      <c r="Y52" s="265"/>
      <c r="Z52" s="265"/>
      <c r="AA52" s="265"/>
      <c r="AB52" s="265"/>
      <c r="AC52" s="265"/>
    </row>
    <row r="53" spans="1:29" ht="30" hidden="1" customHeight="1" thickBot="1" x14ac:dyDescent="0.25">
      <c r="A53" s="1065"/>
      <c r="B53" s="1327"/>
      <c r="C53" s="1327"/>
      <c r="D53" s="1327"/>
      <c r="E53" s="1327"/>
      <c r="F53" s="1327"/>
      <c r="G53" s="1327"/>
      <c r="H53" s="1327"/>
      <c r="I53" s="1327"/>
      <c r="J53" s="1328"/>
      <c r="K53" s="1329"/>
      <c r="L53" s="1329"/>
      <c r="M53" s="1330"/>
      <c r="N53" s="265"/>
      <c r="O53" s="265"/>
      <c r="P53" s="265"/>
      <c r="Q53" s="265"/>
      <c r="R53" s="265"/>
      <c r="S53" s="265"/>
      <c r="T53" s="265"/>
      <c r="U53" s="265"/>
      <c r="V53" s="265"/>
      <c r="W53" s="265"/>
      <c r="X53" s="265"/>
      <c r="Y53" s="265"/>
      <c r="Z53" s="265"/>
      <c r="AA53" s="265"/>
      <c r="AB53" s="265"/>
      <c r="AC53" s="265"/>
    </row>
    <row r="54" spans="1:29" ht="30" hidden="1" customHeight="1" thickBot="1" x14ac:dyDescent="0.25">
      <c r="A54" s="1065"/>
      <c r="B54" s="1327"/>
      <c r="C54" s="1327"/>
      <c r="D54" s="1327"/>
      <c r="E54" s="1327"/>
      <c r="F54" s="1327"/>
      <c r="G54" s="1327"/>
      <c r="H54" s="1327"/>
      <c r="I54" s="1327"/>
      <c r="J54" s="1328"/>
      <c r="K54" s="1329"/>
      <c r="L54" s="1329"/>
      <c r="M54" s="1330"/>
      <c r="N54" s="265"/>
      <c r="O54" s="265"/>
      <c r="P54" s="265"/>
      <c r="Q54" s="265"/>
      <c r="R54" s="265"/>
      <c r="S54" s="265"/>
      <c r="T54" s="265"/>
      <c r="U54" s="265"/>
      <c r="V54" s="265"/>
      <c r="W54" s="265"/>
      <c r="X54" s="265"/>
      <c r="Y54" s="265"/>
      <c r="Z54" s="265"/>
      <c r="AA54" s="265"/>
      <c r="AB54" s="265"/>
      <c r="AC54" s="265"/>
    </row>
    <row r="55" spans="1:29" ht="30" hidden="1" customHeight="1" thickBot="1" x14ac:dyDescent="0.25">
      <c r="A55" s="1065"/>
      <c r="B55" s="1327"/>
      <c r="C55" s="1327"/>
      <c r="D55" s="1327"/>
      <c r="E55" s="1327"/>
      <c r="F55" s="1327"/>
      <c r="G55" s="1327"/>
      <c r="H55" s="1327"/>
      <c r="I55" s="1327"/>
      <c r="J55" s="1328"/>
      <c r="K55" s="1329"/>
      <c r="L55" s="1329"/>
      <c r="M55" s="1330"/>
      <c r="N55" s="265"/>
      <c r="O55" s="265"/>
      <c r="P55" s="265"/>
      <c r="Q55" s="265"/>
      <c r="R55" s="265"/>
      <c r="S55" s="265"/>
      <c r="T55" s="265"/>
      <c r="U55" s="265"/>
      <c r="V55" s="265"/>
      <c r="W55" s="265"/>
      <c r="X55" s="265"/>
      <c r="Y55" s="265"/>
      <c r="Z55" s="265"/>
      <c r="AA55" s="265"/>
      <c r="AB55" s="265"/>
      <c r="AC55" s="265"/>
    </row>
    <row r="56" spans="1:29" ht="30" hidden="1" customHeight="1" thickBot="1" x14ac:dyDescent="0.25">
      <c r="A56" s="1065"/>
      <c r="B56" s="1327"/>
      <c r="C56" s="1327"/>
      <c r="D56" s="1327"/>
      <c r="E56" s="1327"/>
      <c r="F56" s="1327"/>
      <c r="G56" s="1327"/>
      <c r="H56" s="1327"/>
      <c r="I56" s="1327"/>
      <c r="J56" s="1328"/>
      <c r="K56" s="1329"/>
      <c r="L56" s="1329"/>
      <c r="M56" s="1330"/>
      <c r="N56" s="265"/>
      <c r="O56" s="265"/>
      <c r="P56" s="265"/>
      <c r="Q56" s="265"/>
      <c r="R56" s="265"/>
      <c r="S56" s="265"/>
      <c r="T56" s="265"/>
      <c r="U56" s="265"/>
      <c r="V56" s="265"/>
      <c r="W56" s="265"/>
      <c r="X56" s="265"/>
      <c r="Y56" s="265"/>
      <c r="Z56" s="265"/>
      <c r="AA56" s="265"/>
      <c r="AB56" s="265"/>
      <c r="AC56" s="265"/>
    </row>
    <row r="57" spans="1:29" ht="30" hidden="1" customHeight="1" thickBot="1" x14ac:dyDescent="0.25">
      <c r="A57" s="1065"/>
      <c r="B57" s="1327"/>
      <c r="C57" s="1327"/>
      <c r="D57" s="1327"/>
      <c r="E57" s="1327"/>
      <c r="F57" s="1327"/>
      <c r="G57" s="1327"/>
      <c r="H57" s="1327"/>
      <c r="I57" s="1327"/>
      <c r="J57" s="1328"/>
      <c r="K57" s="1329"/>
      <c r="L57" s="1329"/>
      <c r="M57" s="1330"/>
      <c r="N57" s="265"/>
      <c r="O57" s="265"/>
      <c r="P57" s="265"/>
      <c r="Q57" s="265"/>
      <c r="R57" s="265"/>
      <c r="S57" s="265"/>
      <c r="T57" s="265"/>
      <c r="U57" s="265"/>
      <c r="V57" s="265"/>
      <c r="W57" s="265"/>
      <c r="X57" s="265"/>
      <c r="Y57" s="265"/>
      <c r="Z57" s="265"/>
      <c r="AA57" s="265"/>
      <c r="AB57" s="265"/>
      <c r="AC57" s="265"/>
    </row>
    <row r="58" spans="1:29" ht="30" hidden="1" customHeight="1" thickBot="1" x14ac:dyDescent="0.25">
      <c r="A58" s="1065"/>
      <c r="B58" s="1327"/>
      <c r="C58" s="1327"/>
      <c r="D58" s="1327"/>
      <c r="E58" s="1327"/>
      <c r="F58" s="1327"/>
      <c r="G58" s="1327"/>
      <c r="H58" s="1327"/>
      <c r="I58" s="1327"/>
      <c r="J58" s="1328"/>
      <c r="K58" s="1329"/>
      <c r="L58" s="1329"/>
      <c r="M58" s="1330"/>
      <c r="N58" s="265"/>
      <c r="O58" s="265"/>
      <c r="P58" s="265"/>
      <c r="Q58" s="265"/>
      <c r="R58" s="265"/>
      <c r="S58" s="265"/>
      <c r="T58" s="265"/>
      <c r="U58" s="265"/>
      <c r="V58" s="265"/>
      <c r="W58" s="265"/>
      <c r="X58" s="265"/>
      <c r="Y58" s="265"/>
      <c r="Z58" s="265"/>
      <c r="AA58" s="265"/>
      <c r="AB58" s="265"/>
      <c r="AC58" s="265"/>
    </row>
    <row r="59" spans="1:29" ht="30" hidden="1" customHeight="1" thickBot="1" x14ac:dyDescent="0.25">
      <c r="A59" s="1065"/>
      <c r="B59" s="1327"/>
      <c r="C59" s="1327"/>
      <c r="D59" s="1327"/>
      <c r="E59" s="1327"/>
      <c r="F59" s="1327"/>
      <c r="G59" s="1327"/>
      <c r="H59" s="1327"/>
      <c r="I59" s="1327"/>
      <c r="J59" s="1328"/>
      <c r="K59" s="1329"/>
      <c r="L59" s="1329"/>
      <c r="M59" s="1330"/>
      <c r="N59" s="265"/>
      <c r="O59" s="265"/>
      <c r="P59" s="265"/>
      <c r="Q59" s="265"/>
      <c r="R59" s="265"/>
      <c r="S59" s="265"/>
      <c r="T59" s="265"/>
      <c r="U59" s="265"/>
      <c r="V59" s="265"/>
      <c r="W59" s="265"/>
      <c r="X59" s="265"/>
      <c r="Y59" s="265"/>
      <c r="Z59" s="265"/>
      <c r="AA59" s="265"/>
      <c r="AB59" s="265"/>
      <c r="AC59" s="265"/>
    </row>
    <row r="60" spans="1:29" ht="30" hidden="1" customHeight="1" thickBot="1" x14ac:dyDescent="0.25">
      <c r="A60" s="1065"/>
      <c r="B60" s="1327"/>
      <c r="C60" s="1327"/>
      <c r="D60" s="1327"/>
      <c r="E60" s="1327"/>
      <c r="F60" s="1327"/>
      <c r="G60" s="1327"/>
      <c r="H60" s="1327"/>
      <c r="I60" s="1327"/>
      <c r="J60" s="1328"/>
      <c r="K60" s="1329"/>
      <c r="L60" s="1329"/>
      <c r="M60" s="1330"/>
      <c r="N60" s="265"/>
      <c r="O60" s="265"/>
      <c r="P60" s="265"/>
      <c r="Q60" s="265"/>
      <c r="R60" s="265"/>
      <c r="S60" s="265"/>
      <c r="T60" s="265"/>
      <c r="U60" s="265"/>
      <c r="V60" s="265"/>
      <c r="W60" s="265"/>
      <c r="X60" s="265"/>
      <c r="Y60" s="265"/>
      <c r="Z60" s="265"/>
      <c r="AA60" s="265"/>
      <c r="AB60" s="265"/>
      <c r="AC60" s="265"/>
    </row>
    <row r="61" spans="1:29" ht="30" hidden="1" customHeight="1" thickBot="1" x14ac:dyDescent="0.25">
      <c r="A61" s="1065"/>
      <c r="B61" s="1327"/>
      <c r="C61" s="1327"/>
      <c r="D61" s="1327"/>
      <c r="E61" s="1327"/>
      <c r="F61" s="1327"/>
      <c r="G61" s="1327"/>
      <c r="H61" s="1327"/>
      <c r="I61" s="1327"/>
      <c r="J61" s="1328"/>
      <c r="K61" s="1329"/>
      <c r="L61" s="1329"/>
      <c r="M61" s="1330"/>
      <c r="N61" s="265"/>
      <c r="O61" s="265"/>
      <c r="P61" s="265"/>
      <c r="Q61" s="265"/>
      <c r="R61" s="265"/>
      <c r="S61" s="265"/>
      <c r="T61" s="265"/>
      <c r="U61" s="265"/>
      <c r="V61" s="265"/>
      <c r="W61" s="265"/>
      <c r="X61" s="265"/>
      <c r="Y61" s="265"/>
      <c r="Z61" s="265"/>
      <c r="AA61" s="265"/>
      <c r="AB61" s="265"/>
      <c r="AC61" s="265"/>
    </row>
    <row r="62" spans="1:29" ht="30" hidden="1" customHeight="1" thickBot="1" x14ac:dyDescent="0.25">
      <c r="A62" s="1065"/>
      <c r="B62" s="1327"/>
      <c r="C62" s="1327"/>
      <c r="D62" s="1327"/>
      <c r="E62" s="1327"/>
      <c r="F62" s="1327"/>
      <c r="G62" s="1327"/>
      <c r="H62" s="1327"/>
      <c r="I62" s="1327"/>
      <c r="J62" s="1328"/>
      <c r="K62" s="1329"/>
      <c r="L62" s="1329"/>
      <c r="M62" s="1330"/>
      <c r="N62" s="265"/>
      <c r="O62" s="265"/>
      <c r="P62" s="265"/>
      <c r="Q62" s="265"/>
      <c r="R62" s="265"/>
      <c r="S62" s="265"/>
      <c r="T62" s="265"/>
      <c r="U62" s="265"/>
      <c r="V62" s="265"/>
      <c r="W62" s="265"/>
      <c r="X62" s="265"/>
      <c r="Y62" s="265"/>
      <c r="Z62" s="265"/>
      <c r="AA62" s="265"/>
      <c r="AB62" s="265"/>
      <c r="AC62" s="265"/>
    </row>
    <row r="63" spans="1:29" ht="30" customHeight="1" thickBot="1" x14ac:dyDescent="0.25">
      <c r="A63" s="1067"/>
      <c r="B63" s="1331"/>
      <c r="C63" s="1331"/>
      <c r="D63" s="1331"/>
      <c r="E63" s="1331"/>
      <c r="F63" s="1331"/>
      <c r="G63" s="1331"/>
      <c r="H63" s="1331"/>
      <c r="I63" s="1331"/>
      <c r="J63" s="1332"/>
      <c r="K63" s="1333"/>
      <c r="L63" s="1333"/>
      <c r="M63" s="1334"/>
      <c r="N63" s="265"/>
      <c r="O63" s="265"/>
      <c r="P63" s="265"/>
      <c r="Q63" s="265"/>
      <c r="R63" s="265"/>
      <c r="S63" s="265"/>
      <c r="T63" s="265"/>
      <c r="U63" s="265"/>
      <c r="V63" s="265"/>
      <c r="W63" s="265"/>
      <c r="X63" s="265"/>
      <c r="Y63" s="265"/>
      <c r="Z63" s="265"/>
      <c r="AA63" s="265"/>
      <c r="AB63" s="265"/>
      <c r="AC63" s="265"/>
    </row>
    <row r="64" spans="1:29" ht="13.5" thickBot="1" x14ac:dyDescent="0.25">
      <c r="A64" s="941"/>
      <c r="B64" s="932"/>
      <c r="C64" s="932"/>
      <c r="D64" s="932"/>
      <c r="E64" s="932"/>
      <c r="F64" s="932"/>
      <c r="G64" s="932"/>
      <c r="H64" s="932"/>
      <c r="I64" s="932"/>
      <c r="J64" s="932"/>
      <c r="K64" s="932"/>
      <c r="L64" s="932"/>
      <c r="M64" s="1030"/>
      <c r="N64" s="265"/>
      <c r="O64" s="265"/>
      <c r="P64" s="265"/>
      <c r="Q64" s="265"/>
      <c r="R64" s="265"/>
      <c r="S64" s="265"/>
      <c r="T64" s="265"/>
      <c r="U64" s="265"/>
      <c r="V64" s="265"/>
      <c r="W64" s="265"/>
      <c r="X64" s="265"/>
      <c r="Y64" s="265"/>
      <c r="Z64" s="265"/>
      <c r="AA64" s="265"/>
      <c r="AB64" s="265"/>
      <c r="AC64" s="265"/>
    </row>
    <row r="65" spans="1:29" ht="24" customHeight="1" x14ac:dyDescent="0.2">
      <c r="A65" s="933" t="s">
        <v>891</v>
      </c>
      <c r="B65" s="1011" t="s">
        <v>898</v>
      </c>
      <c r="C65" s="1022"/>
      <c r="D65" s="1022"/>
      <c r="E65" s="1022"/>
      <c r="F65" s="1022"/>
      <c r="G65" s="1022"/>
      <c r="H65" s="1022"/>
      <c r="I65" s="1022"/>
      <c r="J65" s="1022"/>
      <c r="K65" s="1022"/>
      <c r="L65" s="1022"/>
      <c r="M65" s="1023"/>
      <c r="N65" s="265"/>
      <c r="O65" s="265"/>
      <c r="P65" s="265"/>
      <c r="Q65" s="265"/>
      <c r="R65" s="265"/>
      <c r="S65" s="265"/>
      <c r="T65" s="265"/>
      <c r="U65" s="265"/>
      <c r="V65" s="265"/>
      <c r="W65" s="265"/>
      <c r="X65" s="265"/>
      <c r="Y65" s="265"/>
      <c r="Z65" s="265"/>
      <c r="AA65" s="265"/>
      <c r="AB65" s="265"/>
      <c r="AC65" s="265"/>
    </row>
    <row r="66" spans="1:29" ht="15" customHeight="1" x14ac:dyDescent="0.2">
      <c r="A66" s="1353" t="s">
        <v>903</v>
      </c>
      <c r="B66" s="1037"/>
      <c r="C66" s="1355" t="s">
        <v>895</v>
      </c>
      <c r="D66" s="1357" t="s">
        <v>869</v>
      </c>
      <c r="E66" s="1358"/>
      <c r="F66" s="1359" t="s">
        <v>896</v>
      </c>
      <c r="G66" s="1360"/>
      <c r="H66" s="1361" t="s">
        <v>870</v>
      </c>
      <c r="I66" s="1358"/>
      <c r="J66" s="1362" t="s">
        <v>888</v>
      </c>
      <c r="K66" s="1363"/>
      <c r="L66" s="1364" t="s">
        <v>889</v>
      </c>
      <c r="M66" s="1363"/>
      <c r="N66" s="265"/>
      <c r="O66" s="265"/>
      <c r="P66" s="265"/>
      <c r="Q66" s="265"/>
      <c r="R66" s="265"/>
      <c r="S66" s="265"/>
      <c r="T66" s="265"/>
      <c r="U66" s="265"/>
      <c r="V66" s="265"/>
      <c r="W66" s="265"/>
      <c r="X66" s="265"/>
      <c r="Y66" s="265"/>
      <c r="Z66" s="265"/>
      <c r="AA66" s="265"/>
      <c r="AB66" s="265"/>
      <c r="AC66" s="265"/>
    </row>
    <row r="67" spans="1:29" ht="15" customHeight="1" x14ac:dyDescent="0.2">
      <c r="A67" s="1354"/>
      <c r="B67" s="1038" t="s">
        <v>885</v>
      </c>
      <c r="C67" s="1356"/>
      <c r="D67" s="1294" t="s">
        <v>902</v>
      </c>
      <c r="E67" s="1365"/>
      <c r="F67" s="1366" t="s">
        <v>902</v>
      </c>
      <c r="G67" s="1365"/>
      <c r="H67" s="1366" t="s">
        <v>902</v>
      </c>
      <c r="I67" s="1367"/>
      <c r="J67" s="1368" t="s">
        <v>910</v>
      </c>
      <c r="K67" s="1369"/>
      <c r="L67" s="1368" t="s">
        <v>910</v>
      </c>
      <c r="M67" s="1369"/>
      <c r="N67" s="265"/>
      <c r="O67" s="265"/>
      <c r="P67" s="265"/>
      <c r="Q67" s="265"/>
      <c r="R67" s="265"/>
      <c r="S67" s="265"/>
      <c r="T67" s="265"/>
      <c r="U67" s="265"/>
      <c r="V67" s="265"/>
      <c r="W67" s="265"/>
      <c r="X67" s="265"/>
      <c r="Y67" s="265"/>
      <c r="Z67" s="265"/>
      <c r="AA67" s="265"/>
      <c r="AB67" s="265"/>
      <c r="AC67" s="265"/>
    </row>
    <row r="68" spans="1:29" ht="15" customHeight="1" x14ac:dyDescent="0.2">
      <c r="A68" s="1032" t="s">
        <v>892</v>
      </c>
      <c r="B68" s="1033" t="s">
        <v>899</v>
      </c>
      <c r="C68" s="890" t="s">
        <v>887</v>
      </c>
      <c r="D68" s="1347"/>
      <c r="E68" s="1348"/>
      <c r="F68" s="1349"/>
      <c r="G68" s="1348"/>
      <c r="H68" s="1349"/>
      <c r="I68" s="1350"/>
      <c r="J68" s="1351" t="str">
        <f t="shared" ref="J68:J71" si="29">IF(D68=0,"",(F68/D68)-1)</f>
        <v/>
      </c>
      <c r="K68" s="1352"/>
      <c r="L68" s="1351" t="str">
        <f t="shared" ref="L68:L71" si="30">IF(F68=0,"",(H68/F68)-1)</f>
        <v/>
      </c>
      <c r="M68" s="1352"/>
      <c r="N68" s="265"/>
      <c r="O68" s="265"/>
      <c r="P68" s="265"/>
      <c r="Q68" s="265"/>
      <c r="R68" s="265"/>
      <c r="S68" s="265"/>
      <c r="T68" s="265"/>
      <c r="U68" s="265"/>
      <c r="V68" s="265"/>
      <c r="W68" s="265"/>
      <c r="X68" s="265"/>
      <c r="Y68" s="265"/>
      <c r="Z68" s="265"/>
      <c r="AA68" s="265"/>
      <c r="AB68" s="265"/>
      <c r="AC68" s="265"/>
    </row>
    <row r="69" spans="1:29" ht="15" customHeight="1" x14ac:dyDescent="0.2">
      <c r="A69" s="1032" t="s">
        <v>876</v>
      </c>
      <c r="B69" s="1034" t="s">
        <v>899</v>
      </c>
      <c r="C69" s="984" t="s">
        <v>887</v>
      </c>
      <c r="D69" s="1347"/>
      <c r="E69" s="1348"/>
      <c r="F69" s="1349"/>
      <c r="G69" s="1348"/>
      <c r="H69" s="1349"/>
      <c r="I69" s="1350"/>
      <c r="J69" s="1351" t="str">
        <f t="shared" si="29"/>
        <v/>
      </c>
      <c r="K69" s="1352"/>
      <c r="L69" s="1351" t="str">
        <f t="shared" si="30"/>
        <v/>
      </c>
      <c r="M69" s="1352"/>
      <c r="N69" s="265"/>
      <c r="O69" s="265"/>
      <c r="P69" s="265"/>
      <c r="Q69" s="265"/>
      <c r="R69" s="265"/>
      <c r="S69" s="265"/>
      <c r="T69" s="265"/>
      <c r="U69" s="265"/>
      <c r="V69" s="265"/>
      <c r="W69" s="265"/>
      <c r="X69" s="265"/>
      <c r="Y69" s="265"/>
      <c r="Z69" s="265"/>
      <c r="AA69" s="265"/>
      <c r="AB69" s="265"/>
      <c r="AC69" s="265"/>
    </row>
    <row r="70" spans="1:29" ht="15" customHeight="1" x14ac:dyDescent="0.2">
      <c r="A70" s="1032" t="s">
        <v>893</v>
      </c>
      <c r="B70" s="1034" t="s">
        <v>899</v>
      </c>
      <c r="C70" s="984" t="s">
        <v>887</v>
      </c>
      <c r="D70" s="1347"/>
      <c r="E70" s="1348"/>
      <c r="F70" s="1349"/>
      <c r="G70" s="1348"/>
      <c r="H70" s="1349"/>
      <c r="I70" s="1350"/>
      <c r="J70" s="1351" t="str">
        <f t="shared" si="29"/>
        <v/>
      </c>
      <c r="K70" s="1352"/>
      <c r="L70" s="1351" t="str">
        <f t="shared" si="30"/>
        <v/>
      </c>
      <c r="M70" s="1352"/>
      <c r="N70" s="265"/>
      <c r="O70" s="265"/>
      <c r="P70" s="265"/>
      <c r="Q70" s="265"/>
      <c r="R70" s="265"/>
      <c r="S70" s="265"/>
      <c r="T70" s="265"/>
      <c r="U70" s="265"/>
      <c r="V70" s="265"/>
      <c r="W70" s="265"/>
      <c r="X70" s="265"/>
      <c r="Y70" s="265"/>
      <c r="Z70" s="265"/>
      <c r="AA70" s="265"/>
      <c r="AB70" s="265"/>
      <c r="AC70" s="265"/>
    </row>
    <row r="71" spans="1:29" ht="15" customHeight="1" thickBot="1" x14ac:dyDescent="0.25">
      <c r="A71" s="1035" t="s">
        <v>894</v>
      </c>
      <c r="B71" s="1036" t="s">
        <v>899</v>
      </c>
      <c r="C71" s="987" t="s">
        <v>887</v>
      </c>
      <c r="D71" s="1347"/>
      <c r="E71" s="1348"/>
      <c r="F71" s="1349"/>
      <c r="G71" s="1348"/>
      <c r="H71" s="1349"/>
      <c r="I71" s="1350"/>
      <c r="J71" s="1351" t="str">
        <f t="shared" si="29"/>
        <v/>
      </c>
      <c r="K71" s="1352"/>
      <c r="L71" s="1351" t="str">
        <f t="shared" si="30"/>
        <v/>
      </c>
      <c r="M71" s="1352"/>
      <c r="N71" s="265"/>
      <c r="O71" s="265"/>
      <c r="P71" s="265"/>
      <c r="Q71" s="265"/>
      <c r="R71" s="265"/>
      <c r="S71" s="265"/>
      <c r="T71" s="265"/>
      <c r="U71" s="265"/>
      <c r="V71" s="265"/>
      <c r="W71" s="265"/>
      <c r="X71" s="265"/>
      <c r="Y71" s="265"/>
      <c r="Z71" s="265"/>
      <c r="AA71" s="265"/>
      <c r="AB71" s="265"/>
      <c r="AC71" s="265"/>
    </row>
    <row r="72" spans="1:29" s="889" customFormat="1" ht="18" customHeight="1" x14ac:dyDescent="0.2">
      <c r="A72" s="1060"/>
      <c r="B72" s="956"/>
      <c r="C72" s="956"/>
      <c r="D72" s="1061"/>
      <c r="E72" s="1061"/>
      <c r="F72" s="1062"/>
      <c r="G72" s="1062"/>
      <c r="H72" s="1062"/>
      <c r="I72" s="1062"/>
      <c r="J72" s="1062"/>
      <c r="K72" s="1062"/>
      <c r="L72" s="1062"/>
      <c r="M72" s="1069"/>
      <c r="N72" s="265"/>
      <c r="O72" s="926"/>
      <c r="P72" s="926"/>
      <c r="Q72" s="926"/>
      <c r="R72" s="926"/>
      <c r="S72" s="926"/>
      <c r="T72" s="926"/>
      <c r="U72" s="926"/>
      <c r="V72" s="926"/>
      <c r="W72" s="926"/>
      <c r="X72" s="926"/>
      <c r="Y72" s="926"/>
      <c r="Z72" s="926"/>
      <c r="AA72" s="926"/>
      <c r="AB72" s="926"/>
      <c r="AC72" s="926"/>
    </row>
    <row r="73" spans="1:29" ht="21" customHeight="1" x14ac:dyDescent="0.2">
      <c r="A73" s="1335" t="s">
        <v>909</v>
      </c>
      <c r="B73" s="1336"/>
      <c r="C73" s="1337"/>
      <c r="D73" s="1031"/>
      <c r="E73" s="1031"/>
      <c r="F73" s="1031"/>
      <c r="G73" s="1031"/>
      <c r="H73" s="1031"/>
      <c r="I73" s="1031"/>
      <c r="J73" s="1031"/>
      <c r="K73" s="1031"/>
      <c r="L73" s="1031"/>
      <c r="M73" s="1063"/>
      <c r="N73" s="265"/>
      <c r="O73" s="265"/>
      <c r="P73" s="265"/>
      <c r="Q73" s="265"/>
      <c r="R73" s="265"/>
      <c r="S73" s="265"/>
      <c r="T73" s="265"/>
      <c r="U73" s="265"/>
      <c r="V73" s="265"/>
      <c r="W73" s="265"/>
      <c r="X73" s="265"/>
      <c r="Y73" s="265"/>
      <c r="Z73" s="265"/>
      <c r="AA73" s="265"/>
      <c r="AB73" s="265"/>
      <c r="AC73" s="265"/>
    </row>
    <row r="74" spans="1:29" ht="18" customHeight="1" x14ac:dyDescent="0.2">
      <c r="A74" s="1068" t="s">
        <v>907</v>
      </c>
      <c r="B74" s="1338" t="s">
        <v>904</v>
      </c>
      <c r="C74" s="1339"/>
      <c r="D74" s="1338" t="s">
        <v>905</v>
      </c>
      <c r="E74" s="1340"/>
      <c r="F74" s="1340"/>
      <c r="G74" s="1340"/>
      <c r="H74" s="1340"/>
      <c r="I74" s="1339"/>
      <c r="J74" s="1338" t="s">
        <v>906</v>
      </c>
      <c r="K74" s="1340"/>
      <c r="L74" s="1340"/>
      <c r="M74" s="1341"/>
      <c r="N74" s="265"/>
      <c r="O74" s="265"/>
      <c r="P74" s="265"/>
      <c r="Q74" s="265"/>
      <c r="R74" s="265"/>
      <c r="S74" s="265"/>
      <c r="T74" s="265"/>
      <c r="U74" s="265"/>
      <c r="V74" s="265"/>
      <c r="W74" s="265"/>
      <c r="X74" s="265"/>
      <c r="Y74" s="265"/>
      <c r="Z74" s="265"/>
      <c r="AA74" s="265"/>
      <c r="AB74" s="265"/>
      <c r="AC74" s="265"/>
    </row>
    <row r="75" spans="1:29" ht="30" customHeight="1" x14ac:dyDescent="0.2">
      <c r="A75" s="1065" t="s">
        <v>1162</v>
      </c>
      <c r="B75" s="1342" t="s">
        <v>1163</v>
      </c>
      <c r="C75" s="1343"/>
      <c r="D75" s="1344" t="s">
        <v>1164</v>
      </c>
      <c r="E75" s="1345"/>
      <c r="F75" s="1345"/>
      <c r="G75" s="1345"/>
      <c r="H75" s="1345"/>
      <c r="I75" s="1346"/>
      <c r="J75" s="1328" t="s">
        <v>1032</v>
      </c>
      <c r="K75" s="1329"/>
      <c r="L75" s="1329"/>
      <c r="M75" s="1330"/>
      <c r="N75" s="265"/>
      <c r="O75" s="265"/>
      <c r="P75" s="265"/>
      <c r="Q75" s="265"/>
      <c r="R75" s="265"/>
      <c r="S75" s="265"/>
      <c r="T75" s="265"/>
      <c r="U75" s="265"/>
      <c r="V75" s="265"/>
      <c r="W75" s="265"/>
      <c r="X75" s="265"/>
      <c r="Y75" s="265"/>
      <c r="Z75" s="265"/>
      <c r="AA75" s="265"/>
      <c r="AB75" s="265"/>
      <c r="AC75" s="265"/>
    </row>
    <row r="76" spans="1:29" ht="30" customHeight="1" x14ac:dyDescent="0.2">
      <c r="A76" s="1065"/>
      <c r="B76" s="1327"/>
      <c r="C76" s="1327"/>
      <c r="D76" s="1327"/>
      <c r="E76" s="1327"/>
      <c r="F76" s="1327"/>
      <c r="G76" s="1327"/>
      <c r="H76" s="1327"/>
      <c r="I76" s="1327"/>
      <c r="J76" s="1328"/>
      <c r="K76" s="1329"/>
      <c r="L76" s="1329"/>
      <c r="M76" s="1330"/>
      <c r="N76" s="265"/>
      <c r="O76" s="265"/>
      <c r="P76" s="265"/>
      <c r="Q76" s="265"/>
      <c r="R76" s="265"/>
      <c r="S76" s="265"/>
      <c r="T76" s="265"/>
      <c r="U76" s="265"/>
      <c r="V76" s="265"/>
      <c r="W76" s="265"/>
      <c r="X76" s="265"/>
      <c r="Y76" s="265"/>
      <c r="Z76" s="265"/>
      <c r="AA76" s="265"/>
      <c r="AB76" s="265"/>
      <c r="AC76" s="265"/>
    </row>
    <row r="77" spans="1:29" ht="30" customHeight="1" x14ac:dyDescent="0.2">
      <c r="A77" s="1065"/>
      <c r="B77" s="1327"/>
      <c r="C77" s="1327"/>
      <c r="D77" s="1327"/>
      <c r="E77" s="1327"/>
      <c r="F77" s="1327"/>
      <c r="G77" s="1327"/>
      <c r="H77" s="1327"/>
      <c r="I77" s="1327"/>
      <c r="J77" s="1328"/>
      <c r="K77" s="1329"/>
      <c r="L77" s="1329"/>
      <c r="M77" s="1330"/>
      <c r="N77" s="265"/>
      <c r="O77" s="265"/>
      <c r="P77" s="265"/>
      <c r="Q77" s="265"/>
      <c r="R77" s="265"/>
      <c r="S77" s="265"/>
      <c r="T77" s="265"/>
      <c r="U77" s="265"/>
      <c r="V77" s="265"/>
      <c r="W77" s="265"/>
      <c r="X77" s="265"/>
      <c r="Y77" s="265"/>
      <c r="Z77" s="265"/>
      <c r="AA77" s="265"/>
      <c r="AB77" s="265"/>
      <c r="AC77" s="265"/>
    </row>
    <row r="78" spans="1:29" ht="30" customHeight="1" x14ac:dyDescent="0.2">
      <c r="A78" s="1065"/>
      <c r="B78" s="1327"/>
      <c r="C78" s="1327"/>
      <c r="D78" s="1327"/>
      <c r="E78" s="1327"/>
      <c r="F78" s="1327"/>
      <c r="G78" s="1327"/>
      <c r="H78" s="1327"/>
      <c r="I78" s="1327"/>
      <c r="J78" s="1328"/>
      <c r="K78" s="1329"/>
      <c r="L78" s="1329"/>
      <c r="M78" s="1330"/>
      <c r="N78" s="265"/>
      <c r="O78" s="796"/>
      <c r="P78" s="265"/>
      <c r="Q78" s="265"/>
      <c r="R78" s="265"/>
      <c r="S78" s="265"/>
      <c r="T78" s="265"/>
      <c r="U78" s="265"/>
      <c r="V78" s="265"/>
      <c r="W78" s="265"/>
      <c r="X78" s="265"/>
      <c r="Y78" s="265"/>
      <c r="Z78" s="265"/>
      <c r="AA78" s="265"/>
      <c r="AB78" s="265"/>
      <c r="AC78" s="265"/>
    </row>
    <row r="79" spans="1:29" ht="30" hidden="1" customHeight="1" thickBot="1" x14ac:dyDescent="0.25">
      <c r="A79" s="1066"/>
      <c r="B79" s="1327"/>
      <c r="C79" s="1327"/>
      <c r="D79" s="1327"/>
      <c r="E79" s="1327"/>
      <c r="F79" s="1327"/>
      <c r="G79" s="1327"/>
      <c r="H79" s="1327"/>
      <c r="I79" s="1327"/>
      <c r="J79" s="1328"/>
      <c r="K79" s="1329"/>
      <c r="L79" s="1329"/>
      <c r="M79" s="1330"/>
      <c r="N79" s="265"/>
      <c r="O79" s="265"/>
      <c r="P79" s="265"/>
      <c r="Q79" s="265"/>
      <c r="R79" s="265"/>
      <c r="S79" s="265"/>
      <c r="T79" s="265"/>
      <c r="U79" s="265"/>
      <c r="V79" s="265"/>
      <c r="W79" s="265"/>
      <c r="X79" s="265"/>
      <c r="Y79" s="265"/>
      <c r="Z79" s="265"/>
      <c r="AA79" s="265"/>
      <c r="AB79" s="265"/>
      <c r="AC79" s="265"/>
    </row>
    <row r="80" spans="1:29" ht="30" hidden="1" customHeight="1" thickBot="1" x14ac:dyDescent="0.25">
      <c r="A80" s="1065"/>
      <c r="B80" s="1327"/>
      <c r="C80" s="1327"/>
      <c r="D80" s="1327"/>
      <c r="E80" s="1327"/>
      <c r="F80" s="1327"/>
      <c r="G80" s="1327"/>
      <c r="H80" s="1327"/>
      <c r="I80" s="1327"/>
      <c r="J80" s="1328"/>
      <c r="K80" s="1329"/>
      <c r="L80" s="1329"/>
      <c r="M80" s="1330"/>
      <c r="N80" s="265"/>
      <c r="O80" s="265"/>
      <c r="P80" s="265"/>
      <c r="Q80" s="265"/>
      <c r="R80" s="265"/>
      <c r="S80" s="265"/>
      <c r="T80" s="265"/>
      <c r="U80" s="265"/>
      <c r="V80" s="265"/>
      <c r="W80" s="265"/>
      <c r="X80" s="265"/>
      <c r="Y80" s="265"/>
      <c r="Z80" s="265"/>
      <c r="AA80" s="265"/>
      <c r="AB80" s="265"/>
      <c r="AC80" s="265"/>
    </row>
    <row r="81" spans="1:29" ht="30" hidden="1" customHeight="1" thickBot="1" x14ac:dyDescent="0.25">
      <c r="A81" s="1065"/>
      <c r="B81" s="1327"/>
      <c r="C81" s="1327"/>
      <c r="D81" s="1327"/>
      <c r="E81" s="1327"/>
      <c r="F81" s="1327"/>
      <c r="G81" s="1327"/>
      <c r="H81" s="1327"/>
      <c r="I81" s="1327"/>
      <c r="J81" s="1328"/>
      <c r="K81" s="1329"/>
      <c r="L81" s="1329"/>
      <c r="M81" s="1330"/>
      <c r="N81" s="265"/>
      <c r="O81" s="265"/>
      <c r="P81" s="265"/>
      <c r="Q81" s="265"/>
      <c r="R81" s="265"/>
      <c r="S81" s="265"/>
      <c r="T81" s="265"/>
      <c r="U81" s="265"/>
      <c r="V81" s="265"/>
      <c r="W81" s="265"/>
      <c r="X81" s="265"/>
      <c r="Y81" s="265"/>
      <c r="Z81" s="265"/>
      <c r="AA81" s="265"/>
      <c r="AB81" s="265"/>
      <c r="AC81" s="265"/>
    </row>
    <row r="82" spans="1:29" ht="30" hidden="1" customHeight="1" thickBot="1" x14ac:dyDescent="0.25">
      <c r="A82" s="1065"/>
      <c r="B82" s="1327"/>
      <c r="C82" s="1327"/>
      <c r="D82" s="1327"/>
      <c r="E82" s="1327"/>
      <c r="F82" s="1327"/>
      <c r="G82" s="1327"/>
      <c r="H82" s="1327"/>
      <c r="I82" s="1327"/>
      <c r="J82" s="1328"/>
      <c r="K82" s="1329"/>
      <c r="L82" s="1329"/>
      <c r="M82" s="1330"/>
      <c r="N82" s="265"/>
      <c r="O82" s="265"/>
      <c r="P82" s="265"/>
      <c r="Q82" s="265"/>
      <c r="R82" s="265"/>
      <c r="S82" s="265"/>
      <c r="T82" s="265"/>
      <c r="U82" s="265"/>
      <c r="V82" s="265"/>
      <c r="W82" s="265"/>
      <c r="X82" s="265"/>
      <c r="Y82" s="265"/>
      <c r="Z82" s="265"/>
      <c r="AA82" s="265"/>
      <c r="AB82" s="265"/>
      <c r="AC82" s="265"/>
    </row>
    <row r="83" spans="1:29" ht="30" hidden="1" customHeight="1" thickBot="1" x14ac:dyDescent="0.25">
      <c r="A83" s="1065"/>
      <c r="B83" s="1327"/>
      <c r="C83" s="1327"/>
      <c r="D83" s="1327"/>
      <c r="E83" s="1327"/>
      <c r="F83" s="1327"/>
      <c r="G83" s="1327"/>
      <c r="H83" s="1327"/>
      <c r="I83" s="1327"/>
      <c r="J83" s="1328"/>
      <c r="K83" s="1329"/>
      <c r="L83" s="1329"/>
      <c r="M83" s="1330"/>
      <c r="N83" s="265"/>
      <c r="O83" s="265"/>
      <c r="P83" s="265"/>
      <c r="Q83" s="265"/>
      <c r="R83" s="265"/>
      <c r="S83" s="265"/>
      <c r="T83" s="265"/>
      <c r="U83" s="265"/>
      <c r="V83" s="265"/>
      <c r="W83" s="265"/>
      <c r="X83" s="265"/>
      <c r="Y83" s="265"/>
      <c r="Z83" s="265"/>
      <c r="AA83" s="265"/>
      <c r="AB83" s="265"/>
      <c r="AC83" s="265"/>
    </row>
    <row r="84" spans="1:29" ht="30" hidden="1" customHeight="1" thickBot="1" x14ac:dyDescent="0.25">
      <c r="A84" s="1065"/>
      <c r="B84" s="1327"/>
      <c r="C84" s="1327"/>
      <c r="D84" s="1327"/>
      <c r="E84" s="1327"/>
      <c r="F84" s="1327"/>
      <c r="G84" s="1327"/>
      <c r="H84" s="1327"/>
      <c r="I84" s="1327"/>
      <c r="J84" s="1328"/>
      <c r="K84" s="1329"/>
      <c r="L84" s="1329"/>
      <c r="M84" s="1330"/>
      <c r="N84" s="265"/>
      <c r="O84" s="265"/>
      <c r="P84" s="265"/>
      <c r="Q84" s="265"/>
      <c r="R84" s="265"/>
      <c r="S84" s="265"/>
      <c r="T84" s="265"/>
      <c r="U84" s="265"/>
      <c r="V84" s="265"/>
      <c r="W84" s="265"/>
      <c r="X84" s="265"/>
      <c r="Y84" s="265"/>
      <c r="Z84" s="265"/>
      <c r="AA84" s="265"/>
      <c r="AB84" s="265"/>
      <c r="AC84" s="265"/>
    </row>
    <row r="85" spans="1:29" ht="30" hidden="1" customHeight="1" thickBot="1" x14ac:dyDescent="0.25">
      <c r="A85" s="1065"/>
      <c r="B85" s="1327"/>
      <c r="C85" s="1327"/>
      <c r="D85" s="1327"/>
      <c r="E85" s="1327"/>
      <c r="F85" s="1327"/>
      <c r="G85" s="1327"/>
      <c r="H85" s="1327"/>
      <c r="I85" s="1327"/>
      <c r="J85" s="1328"/>
      <c r="K85" s="1329"/>
      <c r="L85" s="1329"/>
      <c r="M85" s="1330"/>
      <c r="N85" s="265"/>
      <c r="O85" s="265"/>
      <c r="P85" s="265"/>
      <c r="Q85" s="265"/>
      <c r="R85" s="265"/>
      <c r="S85" s="265"/>
      <c r="T85" s="265"/>
      <c r="U85" s="265"/>
      <c r="V85" s="265"/>
      <c r="W85" s="265"/>
      <c r="X85" s="265"/>
      <c r="Y85" s="265"/>
      <c r="Z85" s="265"/>
      <c r="AA85" s="265"/>
      <c r="AB85" s="265"/>
      <c r="AC85" s="265"/>
    </row>
    <row r="86" spans="1:29" ht="30" hidden="1" customHeight="1" thickBot="1" x14ac:dyDescent="0.25">
      <c r="A86" s="1065"/>
      <c r="B86" s="1327"/>
      <c r="C86" s="1327"/>
      <c r="D86" s="1327"/>
      <c r="E86" s="1327"/>
      <c r="F86" s="1327"/>
      <c r="G86" s="1327"/>
      <c r="H86" s="1327"/>
      <c r="I86" s="1327"/>
      <c r="J86" s="1328"/>
      <c r="K86" s="1329"/>
      <c r="L86" s="1329"/>
      <c r="M86" s="1330"/>
      <c r="N86" s="265"/>
      <c r="O86" s="265"/>
      <c r="P86" s="265"/>
      <c r="Q86" s="265"/>
      <c r="R86" s="265"/>
      <c r="S86" s="265"/>
      <c r="T86" s="265"/>
      <c r="U86" s="265"/>
      <c r="V86" s="265"/>
      <c r="W86" s="265"/>
      <c r="X86" s="265"/>
      <c r="Y86" s="265"/>
      <c r="Z86" s="265"/>
      <c r="AA86" s="265"/>
      <c r="AB86" s="265"/>
      <c r="AC86" s="265"/>
    </row>
    <row r="87" spans="1:29" ht="30" hidden="1" customHeight="1" thickBot="1" x14ac:dyDescent="0.25">
      <c r="A87" s="1065"/>
      <c r="B87" s="1327"/>
      <c r="C87" s="1327"/>
      <c r="D87" s="1327"/>
      <c r="E87" s="1327"/>
      <c r="F87" s="1327"/>
      <c r="G87" s="1327"/>
      <c r="H87" s="1327"/>
      <c r="I87" s="1327"/>
      <c r="J87" s="1328"/>
      <c r="K87" s="1329"/>
      <c r="L87" s="1329"/>
      <c r="M87" s="1330"/>
      <c r="N87" s="265"/>
      <c r="O87" s="265"/>
      <c r="P87" s="265"/>
      <c r="Q87" s="265"/>
      <c r="R87" s="265"/>
      <c r="S87" s="265"/>
      <c r="T87" s="265"/>
      <c r="U87" s="265"/>
      <c r="V87" s="265"/>
      <c r="W87" s="265"/>
      <c r="X87" s="265"/>
      <c r="Y87" s="265"/>
      <c r="Z87" s="265"/>
      <c r="AA87" s="265"/>
      <c r="AB87" s="265"/>
      <c r="AC87" s="265"/>
    </row>
    <row r="88" spans="1:29" ht="30" hidden="1" customHeight="1" thickBot="1" x14ac:dyDescent="0.25">
      <c r="A88" s="1065"/>
      <c r="B88" s="1327"/>
      <c r="C88" s="1327"/>
      <c r="D88" s="1327"/>
      <c r="E88" s="1327"/>
      <c r="F88" s="1327"/>
      <c r="G88" s="1327"/>
      <c r="H88" s="1327"/>
      <c r="I88" s="1327"/>
      <c r="J88" s="1328"/>
      <c r="K88" s="1329"/>
      <c r="L88" s="1329"/>
      <c r="M88" s="1330"/>
      <c r="N88" s="265"/>
      <c r="O88" s="265"/>
      <c r="P88" s="265"/>
      <c r="Q88" s="265"/>
      <c r="R88" s="265"/>
      <c r="S88" s="265"/>
      <c r="T88" s="265"/>
      <c r="U88" s="265"/>
      <c r="V88" s="265"/>
      <c r="W88" s="265"/>
      <c r="X88" s="265"/>
      <c r="Y88" s="265"/>
      <c r="Z88" s="265"/>
      <c r="AA88" s="265"/>
      <c r="AB88" s="265"/>
      <c r="AC88" s="265"/>
    </row>
    <row r="89" spans="1:29" ht="30" hidden="1" customHeight="1" thickBot="1" x14ac:dyDescent="0.25">
      <c r="A89" s="1065"/>
      <c r="B89" s="1327"/>
      <c r="C89" s="1327"/>
      <c r="D89" s="1327"/>
      <c r="E89" s="1327"/>
      <c r="F89" s="1327"/>
      <c r="G89" s="1327"/>
      <c r="H89" s="1327"/>
      <c r="I89" s="1327"/>
      <c r="J89" s="1328"/>
      <c r="K89" s="1329"/>
      <c r="L89" s="1329"/>
      <c r="M89" s="1330"/>
      <c r="N89" s="265"/>
      <c r="O89" s="265"/>
      <c r="P89" s="265"/>
      <c r="Q89" s="265"/>
      <c r="R89" s="265"/>
      <c r="S89" s="265"/>
      <c r="T89" s="265"/>
      <c r="U89" s="265"/>
      <c r="V89" s="265"/>
      <c r="W89" s="265"/>
      <c r="X89" s="265"/>
      <c r="Y89" s="265"/>
      <c r="Z89" s="265"/>
      <c r="AA89" s="265"/>
      <c r="AB89" s="265"/>
      <c r="AC89" s="265"/>
    </row>
    <row r="90" spans="1:29" ht="30" hidden="1" customHeight="1" thickBot="1" x14ac:dyDescent="0.25">
      <c r="A90" s="1065"/>
      <c r="B90" s="1327"/>
      <c r="C90" s="1327"/>
      <c r="D90" s="1327"/>
      <c r="E90" s="1327"/>
      <c r="F90" s="1327"/>
      <c r="G90" s="1327"/>
      <c r="H90" s="1327"/>
      <c r="I90" s="1327"/>
      <c r="J90" s="1328"/>
      <c r="K90" s="1329"/>
      <c r="L90" s="1329"/>
      <c r="M90" s="1330"/>
      <c r="N90" s="265"/>
      <c r="O90" s="265"/>
      <c r="P90" s="265"/>
      <c r="Q90" s="265"/>
      <c r="R90" s="265"/>
      <c r="S90" s="265"/>
      <c r="T90" s="265"/>
      <c r="U90" s="265"/>
      <c r="V90" s="265"/>
      <c r="W90" s="265"/>
      <c r="X90" s="265"/>
      <c r="Y90" s="265"/>
      <c r="Z90" s="265"/>
      <c r="AA90" s="265"/>
      <c r="AB90" s="265"/>
      <c r="AC90" s="265"/>
    </row>
    <row r="91" spans="1:29" ht="30" hidden="1" customHeight="1" thickBot="1" x14ac:dyDescent="0.25">
      <c r="A91" s="1065"/>
      <c r="B91" s="1327"/>
      <c r="C91" s="1327"/>
      <c r="D91" s="1327"/>
      <c r="E91" s="1327"/>
      <c r="F91" s="1327"/>
      <c r="G91" s="1327"/>
      <c r="H91" s="1327"/>
      <c r="I91" s="1327"/>
      <c r="J91" s="1328"/>
      <c r="K91" s="1329"/>
      <c r="L91" s="1329"/>
      <c r="M91" s="1330"/>
      <c r="N91" s="265"/>
      <c r="O91" s="265"/>
      <c r="P91" s="265"/>
      <c r="Q91" s="265"/>
      <c r="R91" s="265"/>
      <c r="S91" s="265"/>
      <c r="T91" s="265"/>
      <c r="U91" s="265"/>
      <c r="V91" s="265"/>
      <c r="W91" s="265"/>
      <c r="X91" s="265"/>
      <c r="Y91" s="265"/>
      <c r="Z91" s="265"/>
      <c r="AA91" s="265"/>
      <c r="AB91" s="265"/>
      <c r="AC91" s="265"/>
    </row>
    <row r="92" spans="1:29" ht="30" hidden="1" customHeight="1" thickBot="1" x14ac:dyDescent="0.25">
      <c r="A92" s="1065"/>
      <c r="B92" s="1327"/>
      <c r="C92" s="1327"/>
      <c r="D92" s="1327"/>
      <c r="E92" s="1327"/>
      <c r="F92" s="1327"/>
      <c r="G92" s="1327"/>
      <c r="H92" s="1327"/>
      <c r="I92" s="1327"/>
      <c r="J92" s="1328"/>
      <c r="K92" s="1329"/>
      <c r="L92" s="1329"/>
      <c r="M92" s="1330"/>
      <c r="N92" s="265"/>
      <c r="O92" s="265"/>
      <c r="P92" s="265"/>
      <c r="Q92" s="265"/>
      <c r="R92" s="265"/>
      <c r="S92" s="265"/>
      <c r="T92" s="265"/>
      <c r="U92" s="265"/>
      <c r="V92" s="265"/>
      <c r="W92" s="265"/>
      <c r="X92" s="265"/>
      <c r="Y92" s="265"/>
      <c r="Z92" s="265"/>
      <c r="AA92" s="265"/>
      <c r="AB92" s="265"/>
      <c r="AC92" s="265"/>
    </row>
    <row r="93" spans="1:29" ht="30" hidden="1" customHeight="1" thickBot="1" x14ac:dyDescent="0.25">
      <c r="A93" s="1065"/>
      <c r="B93" s="1327"/>
      <c r="C93" s="1327"/>
      <c r="D93" s="1327"/>
      <c r="E93" s="1327"/>
      <c r="F93" s="1327"/>
      <c r="G93" s="1327"/>
      <c r="H93" s="1327"/>
      <c r="I93" s="1327"/>
      <c r="J93" s="1328"/>
      <c r="K93" s="1329"/>
      <c r="L93" s="1329"/>
      <c r="M93" s="1330"/>
      <c r="N93" s="265"/>
      <c r="O93" s="265"/>
      <c r="P93" s="265"/>
      <c r="Q93" s="265"/>
      <c r="R93" s="265"/>
      <c r="S93" s="265"/>
      <c r="T93" s="265"/>
      <c r="U93" s="265"/>
      <c r="V93" s="265"/>
      <c r="W93" s="265"/>
      <c r="X93" s="265"/>
      <c r="Y93" s="265"/>
      <c r="Z93" s="265"/>
      <c r="AA93" s="265"/>
      <c r="AB93" s="265"/>
      <c r="AC93" s="265"/>
    </row>
    <row r="94" spans="1:29" ht="30" customHeight="1" thickBot="1" x14ac:dyDescent="0.25">
      <c r="A94" s="1067"/>
      <c r="B94" s="1331"/>
      <c r="C94" s="1331"/>
      <c r="D94" s="1331"/>
      <c r="E94" s="1331"/>
      <c r="F94" s="1331"/>
      <c r="G94" s="1331"/>
      <c r="H94" s="1331"/>
      <c r="I94" s="1331"/>
      <c r="J94" s="1332"/>
      <c r="K94" s="1333"/>
      <c r="L94" s="1333"/>
      <c r="M94" s="1334"/>
      <c r="N94" s="265"/>
      <c r="O94" s="265"/>
      <c r="P94" s="265"/>
      <c r="Q94" s="265"/>
      <c r="R94" s="265"/>
      <c r="S94" s="265"/>
      <c r="T94" s="265"/>
      <c r="U94" s="265"/>
      <c r="V94" s="265"/>
      <c r="W94" s="265"/>
      <c r="X94" s="265"/>
      <c r="Y94" s="265"/>
      <c r="Z94" s="265"/>
      <c r="AA94" s="265"/>
      <c r="AB94" s="265"/>
      <c r="AC94" s="265"/>
    </row>
    <row r="95" spans="1:29" ht="13.9" customHeight="1" thickBot="1" x14ac:dyDescent="0.25">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row>
    <row r="96" spans="1:29" ht="24" customHeight="1" thickBot="1" x14ac:dyDescent="0.25">
      <c r="A96" s="1025" t="s">
        <v>687</v>
      </c>
      <c r="B96" s="1370" t="str">
        <f>'Setup Page'!C9</f>
        <v>Emandleni</v>
      </c>
      <c r="C96" s="1371"/>
      <c r="D96" s="1371"/>
      <c r="E96" s="1371"/>
      <c r="F96" s="1371"/>
      <c r="G96" s="1371"/>
      <c r="H96" s="1371"/>
      <c r="I96" s="1371"/>
      <c r="J96" s="1371"/>
      <c r="K96" s="1372"/>
      <c r="L96" s="1372"/>
      <c r="M96" s="1373"/>
      <c r="N96" s="265"/>
      <c r="O96" s="265"/>
      <c r="P96" s="265"/>
      <c r="Q96" s="265"/>
      <c r="R96" s="265"/>
      <c r="S96" s="265"/>
      <c r="T96" s="265"/>
      <c r="U96" s="265"/>
      <c r="V96" s="265"/>
      <c r="W96" s="265"/>
      <c r="X96" s="265"/>
      <c r="Y96" s="265"/>
      <c r="Z96" s="265"/>
      <c r="AA96" s="265"/>
      <c r="AB96" s="265"/>
      <c r="AC96" s="265"/>
    </row>
    <row r="97" spans="1:29" ht="13.5" thickBot="1" x14ac:dyDescent="0.25">
      <c r="A97" s="1028"/>
      <c r="B97" s="1029"/>
      <c r="C97" s="1026"/>
      <c r="D97" s="1026"/>
      <c r="E97" s="1026"/>
      <c r="F97" s="1026"/>
      <c r="G97" s="1026"/>
      <c r="H97" s="1026"/>
      <c r="I97" s="1026"/>
      <c r="J97" s="1026"/>
      <c r="K97" s="1026"/>
      <c r="L97" s="1026"/>
      <c r="M97" s="1027"/>
      <c r="N97" s="265"/>
      <c r="O97" s="265"/>
      <c r="P97" s="265"/>
      <c r="Q97" s="265"/>
      <c r="R97" s="265"/>
      <c r="S97" s="265"/>
      <c r="T97" s="265"/>
      <c r="U97" s="265"/>
      <c r="V97" s="265"/>
      <c r="W97" s="265"/>
      <c r="X97" s="265"/>
      <c r="Y97" s="265"/>
      <c r="Z97" s="265"/>
      <c r="AA97" s="265"/>
      <c r="AB97" s="265"/>
      <c r="AC97" s="265"/>
    </row>
    <row r="98" spans="1:29" ht="24" customHeight="1" x14ac:dyDescent="0.2">
      <c r="A98" s="933" t="s">
        <v>890</v>
      </c>
      <c r="B98" s="1011" t="s">
        <v>897</v>
      </c>
      <c r="C98" s="1022"/>
      <c r="D98" s="1022"/>
      <c r="E98" s="1022"/>
      <c r="F98" s="1022"/>
      <c r="G98" s="1022"/>
      <c r="H98" s="1022"/>
      <c r="I98" s="1022"/>
      <c r="J98" s="1022"/>
      <c r="K98" s="1022"/>
      <c r="L98" s="1022"/>
      <c r="M98" s="1023"/>
      <c r="N98" s="265"/>
      <c r="O98" s="265"/>
      <c r="P98" s="265"/>
      <c r="Q98" s="265"/>
      <c r="R98" s="265"/>
      <c r="S98" s="265"/>
      <c r="T98" s="265"/>
      <c r="U98" s="265"/>
      <c r="V98" s="265"/>
      <c r="W98" s="265"/>
      <c r="X98" s="265"/>
      <c r="Y98" s="265"/>
      <c r="Z98" s="265"/>
      <c r="AA98" s="265"/>
      <c r="AB98" s="265"/>
      <c r="AC98" s="265"/>
    </row>
    <row r="99" spans="1:29" ht="18" customHeight="1" x14ac:dyDescent="0.2">
      <c r="A99" s="1353" t="s">
        <v>903</v>
      </c>
      <c r="B99" s="1037"/>
      <c r="C99" s="1355" t="s">
        <v>895</v>
      </c>
      <c r="D99" s="1374" t="s">
        <v>869</v>
      </c>
      <c r="E99" s="1338"/>
      <c r="F99" s="1375" t="s">
        <v>896</v>
      </c>
      <c r="G99" s="1376"/>
      <c r="H99" s="1339" t="s">
        <v>870</v>
      </c>
      <c r="I99" s="1338"/>
      <c r="J99" s="1377" t="s">
        <v>888</v>
      </c>
      <c r="K99" s="1378"/>
      <c r="L99" s="1379" t="s">
        <v>889</v>
      </c>
      <c r="M99" s="1378"/>
      <c r="N99" s="265"/>
      <c r="O99" s="265"/>
      <c r="P99" s="265"/>
      <c r="Q99" s="265"/>
      <c r="R99" s="265"/>
      <c r="S99" s="265"/>
      <c r="T99" s="265"/>
      <c r="U99" s="265"/>
      <c r="V99" s="265"/>
      <c r="W99" s="265"/>
      <c r="X99" s="265"/>
      <c r="Y99" s="265"/>
      <c r="Z99" s="265"/>
      <c r="AA99" s="265"/>
      <c r="AB99" s="265"/>
      <c r="AC99" s="265"/>
    </row>
    <row r="100" spans="1:29" ht="18" customHeight="1" x14ac:dyDescent="0.2">
      <c r="A100" s="1354"/>
      <c r="B100" s="1038" t="s">
        <v>885</v>
      </c>
      <c r="C100" s="1356"/>
      <c r="D100" s="1010" t="s">
        <v>902</v>
      </c>
      <c r="E100" s="1057" t="s">
        <v>359</v>
      </c>
      <c r="F100" s="1056" t="s">
        <v>902</v>
      </c>
      <c r="G100" s="1057" t="s">
        <v>359</v>
      </c>
      <c r="H100" s="1039" t="s">
        <v>902</v>
      </c>
      <c r="I100" s="1012" t="s">
        <v>359</v>
      </c>
      <c r="J100" s="1058" t="s">
        <v>910</v>
      </c>
      <c r="K100" s="1059" t="s">
        <v>359</v>
      </c>
      <c r="L100" s="1058" t="s">
        <v>910</v>
      </c>
      <c r="M100" s="1059" t="s">
        <v>359</v>
      </c>
      <c r="N100" s="265"/>
      <c r="O100" s="265"/>
      <c r="P100" s="265"/>
      <c r="Q100" s="265"/>
      <c r="R100" s="265"/>
      <c r="S100" s="265"/>
      <c r="T100" s="265"/>
      <c r="U100" s="265"/>
      <c r="V100" s="265"/>
      <c r="W100" s="265"/>
      <c r="X100" s="265"/>
      <c r="Y100" s="265"/>
      <c r="Z100" s="265"/>
      <c r="AA100" s="265"/>
      <c r="AB100" s="265"/>
      <c r="AC100" s="265"/>
    </row>
    <row r="101" spans="1:29" ht="15" customHeight="1" x14ac:dyDescent="0.2">
      <c r="A101" s="1032" t="s">
        <v>871</v>
      </c>
      <c r="B101" s="1033" t="s">
        <v>899</v>
      </c>
      <c r="C101" s="890" t="s">
        <v>872</v>
      </c>
      <c r="D101" s="1020"/>
      <c r="E101" s="541"/>
      <c r="F101" s="1043"/>
      <c r="G101" s="1054"/>
      <c r="H101" s="1040"/>
      <c r="I101" s="541"/>
      <c r="J101" s="1048" t="str">
        <f>IF(D101=0,"",(F101/D101)-1)</f>
        <v/>
      </c>
      <c r="K101" s="1052" t="str">
        <f>IF(E101=0,"",G101-E101)</f>
        <v/>
      </c>
      <c r="L101" s="1046" t="str">
        <f>IF(F101=0,"",(H101/F101)-1)</f>
        <v/>
      </c>
      <c r="M101" s="1052" t="str">
        <f>IF(G101=0,"",I101-G101)</f>
        <v/>
      </c>
      <c r="N101" s="265"/>
      <c r="O101" s="265"/>
      <c r="P101" s="265"/>
      <c r="Q101" s="265"/>
      <c r="R101" s="265"/>
      <c r="S101" s="265"/>
      <c r="T101" s="265"/>
      <c r="U101" s="265"/>
      <c r="V101" s="265"/>
      <c r="W101" s="265"/>
      <c r="X101" s="265"/>
      <c r="Y101" s="265"/>
      <c r="Z101" s="265"/>
      <c r="AA101" s="265"/>
      <c r="AB101" s="265"/>
      <c r="AC101" s="265"/>
    </row>
    <row r="102" spans="1:29" ht="15" customHeight="1" x14ac:dyDescent="0.2">
      <c r="A102" s="1032" t="s">
        <v>873</v>
      </c>
      <c r="B102" s="1034" t="s">
        <v>886</v>
      </c>
      <c r="C102" s="984" t="s">
        <v>875</v>
      </c>
      <c r="D102" s="1020"/>
      <c r="E102" s="541"/>
      <c r="F102" s="1043"/>
      <c r="G102" s="1054"/>
      <c r="H102" s="1040"/>
      <c r="I102" s="541"/>
      <c r="J102" s="1048" t="str">
        <f t="shared" ref="J102:J109" si="31">IF(D102=0,"",(F102/D102)-1)</f>
        <v/>
      </c>
      <c r="K102" s="1052" t="str">
        <f t="shared" ref="K102:K109" si="32">IF(E102=0,"",G102-E102)</f>
        <v/>
      </c>
      <c r="L102" s="1046" t="str">
        <f t="shared" ref="L102:L109" si="33">IF(F102=0,"",(H102/F102)-1)</f>
        <v/>
      </c>
      <c r="M102" s="1052" t="str">
        <f t="shared" ref="M102:M109" si="34">IF(G102=0,"",I102-G102)</f>
        <v/>
      </c>
      <c r="N102" s="265"/>
      <c r="O102" s="265"/>
      <c r="P102" s="265"/>
      <c r="Q102" s="265"/>
      <c r="R102" s="265"/>
      <c r="S102" s="265"/>
      <c r="T102" s="265"/>
      <c r="U102" s="265"/>
      <c r="V102" s="265"/>
      <c r="W102" s="265"/>
      <c r="X102" s="265"/>
      <c r="Y102" s="265"/>
      <c r="Z102" s="265"/>
      <c r="AA102" s="265"/>
      <c r="AB102" s="265"/>
      <c r="AC102" s="265"/>
    </row>
    <row r="103" spans="1:29" ht="15" customHeight="1" x14ac:dyDescent="0.2">
      <c r="A103" s="1032" t="s">
        <v>874</v>
      </c>
      <c r="B103" s="1034" t="s">
        <v>886</v>
      </c>
      <c r="C103" s="984" t="s">
        <v>875</v>
      </c>
      <c r="D103" s="1021"/>
      <c r="E103" s="541"/>
      <c r="F103" s="1044"/>
      <c r="G103" s="1054"/>
      <c r="H103" s="1041"/>
      <c r="I103" s="541"/>
      <c r="J103" s="1048" t="str">
        <f t="shared" si="31"/>
        <v/>
      </c>
      <c r="K103" s="1052" t="str">
        <f t="shared" si="32"/>
        <v/>
      </c>
      <c r="L103" s="1046" t="str">
        <f t="shared" si="33"/>
        <v/>
      </c>
      <c r="M103" s="1052" t="str">
        <f t="shared" si="34"/>
        <v/>
      </c>
      <c r="N103" s="265"/>
      <c r="O103" s="265"/>
      <c r="P103" s="265"/>
      <c r="Q103" s="265"/>
      <c r="R103" s="265"/>
      <c r="S103" s="265"/>
      <c r="T103" s="265"/>
      <c r="U103" s="265"/>
      <c r="V103" s="265"/>
      <c r="W103" s="265"/>
      <c r="X103" s="265"/>
      <c r="Y103" s="265"/>
      <c r="Z103" s="265"/>
      <c r="AA103" s="265"/>
      <c r="AB103" s="265"/>
      <c r="AC103" s="265"/>
    </row>
    <row r="104" spans="1:29" ht="15" customHeight="1" x14ac:dyDescent="0.2">
      <c r="A104" s="1032" t="s">
        <v>877</v>
      </c>
      <c r="B104" s="1034" t="s">
        <v>880</v>
      </c>
      <c r="C104" s="984" t="s">
        <v>879</v>
      </c>
      <c r="D104" s="1021"/>
      <c r="E104" s="541"/>
      <c r="F104" s="1044"/>
      <c r="G104" s="1054"/>
      <c r="H104" s="1041"/>
      <c r="I104" s="541"/>
      <c r="J104" s="1048" t="str">
        <f t="shared" si="31"/>
        <v/>
      </c>
      <c r="K104" s="1052" t="str">
        <f t="shared" si="32"/>
        <v/>
      </c>
      <c r="L104" s="1046" t="str">
        <f t="shared" si="33"/>
        <v/>
      </c>
      <c r="M104" s="1052" t="str">
        <f t="shared" si="34"/>
        <v/>
      </c>
      <c r="N104" s="265"/>
      <c r="O104" s="265"/>
      <c r="P104" s="265"/>
      <c r="Q104" s="265"/>
      <c r="R104" s="265"/>
      <c r="S104" s="265"/>
      <c r="T104" s="265"/>
      <c r="U104" s="265"/>
      <c r="V104" s="265"/>
      <c r="W104" s="265"/>
      <c r="X104" s="265"/>
      <c r="Y104" s="265"/>
      <c r="Z104" s="265"/>
      <c r="AA104" s="265"/>
      <c r="AB104" s="265"/>
      <c r="AC104" s="265"/>
    </row>
    <row r="105" spans="1:29" ht="15" customHeight="1" x14ac:dyDescent="0.2">
      <c r="A105" s="1032" t="s">
        <v>878</v>
      </c>
      <c r="B105" s="1034" t="s">
        <v>880</v>
      </c>
      <c r="C105" s="984" t="s">
        <v>879</v>
      </c>
      <c r="D105" s="1021"/>
      <c r="E105" s="541"/>
      <c r="F105" s="1044"/>
      <c r="G105" s="1054"/>
      <c r="H105" s="1041"/>
      <c r="I105" s="541"/>
      <c r="J105" s="1048" t="str">
        <f t="shared" si="31"/>
        <v/>
      </c>
      <c r="K105" s="1052" t="str">
        <f t="shared" si="32"/>
        <v/>
      </c>
      <c r="L105" s="1046" t="str">
        <f t="shared" si="33"/>
        <v/>
      </c>
      <c r="M105" s="1052" t="str">
        <f t="shared" si="34"/>
        <v/>
      </c>
      <c r="N105" s="265"/>
      <c r="O105" s="265"/>
      <c r="P105" s="265"/>
      <c r="Q105" s="265"/>
      <c r="R105" s="265"/>
      <c r="S105" s="265"/>
      <c r="T105" s="265"/>
      <c r="U105" s="265"/>
      <c r="V105" s="265"/>
      <c r="W105" s="265"/>
      <c r="X105" s="265"/>
      <c r="Y105" s="265"/>
      <c r="Z105" s="265"/>
      <c r="AA105" s="265"/>
      <c r="AB105" s="265"/>
      <c r="AC105" s="265"/>
    </row>
    <row r="106" spans="1:29" ht="15" customHeight="1" x14ac:dyDescent="0.2">
      <c r="A106" s="1032" t="s">
        <v>882</v>
      </c>
      <c r="B106" s="1034" t="s">
        <v>900</v>
      </c>
      <c r="C106" s="984" t="s">
        <v>887</v>
      </c>
      <c r="D106" s="1021"/>
      <c r="E106" s="541"/>
      <c r="F106" s="1044"/>
      <c r="G106" s="1054"/>
      <c r="H106" s="1041"/>
      <c r="I106" s="541"/>
      <c r="J106" s="1048" t="str">
        <f t="shared" si="31"/>
        <v/>
      </c>
      <c r="K106" s="1052" t="str">
        <f t="shared" si="32"/>
        <v/>
      </c>
      <c r="L106" s="1046" t="str">
        <f t="shared" si="33"/>
        <v/>
      </c>
      <c r="M106" s="1052" t="str">
        <f t="shared" si="34"/>
        <v/>
      </c>
      <c r="N106" s="265"/>
      <c r="O106" s="265"/>
      <c r="P106" s="265"/>
      <c r="Q106" s="265"/>
      <c r="R106" s="265"/>
      <c r="S106" s="265"/>
      <c r="T106" s="265"/>
      <c r="U106" s="265"/>
      <c r="V106" s="265"/>
      <c r="W106" s="265"/>
      <c r="X106" s="265"/>
      <c r="Y106" s="265"/>
      <c r="Z106" s="265"/>
      <c r="AA106" s="265"/>
      <c r="AB106" s="265"/>
      <c r="AC106" s="265"/>
    </row>
    <row r="107" spans="1:29" ht="15" customHeight="1" x14ac:dyDescent="0.2">
      <c r="A107" s="1032" t="s">
        <v>883</v>
      </c>
      <c r="B107" s="1034" t="s">
        <v>899</v>
      </c>
      <c r="C107" s="984" t="s">
        <v>887</v>
      </c>
      <c r="D107" s="1021"/>
      <c r="E107" s="541"/>
      <c r="F107" s="1044"/>
      <c r="G107" s="1054"/>
      <c r="H107" s="1041"/>
      <c r="I107" s="541"/>
      <c r="J107" s="1048" t="str">
        <f t="shared" si="31"/>
        <v/>
      </c>
      <c r="K107" s="1052" t="str">
        <f t="shared" si="32"/>
        <v/>
      </c>
      <c r="L107" s="1046" t="str">
        <f t="shared" si="33"/>
        <v/>
      </c>
      <c r="M107" s="1052" t="str">
        <f t="shared" si="34"/>
        <v/>
      </c>
      <c r="N107" s="265"/>
      <c r="O107" s="265"/>
      <c r="P107" s="265"/>
      <c r="Q107" s="265"/>
      <c r="R107" s="265"/>
      <c r="S107" s="265"/>
      <c r="T107" s="265"/>
      <c r="U107" s="265"/>
      <c r="V107" s="265"/>
      <c r="W107" s="265"/>
      <c r="X107" s="265"/>
      <c r="Y107" s="265"/>
      <c r="Z107" s="265"/>
      <c r="AA107" s="265"/>
      <c r="AB107" s="265"/>
      <c r="AC107" s="265"/>
    </row>
    <row r="108" spans="1:29" ht="15" customHeight="1" x14ac:dyDescent="0.2">
      <c r="A108" s="1032" t="s">
        <v>884</v>
      </c>
      <c r="B108" s="1034" t="s">
        <v>922</v>
      </c>
      <c r="C108" s="984" t="s">
        <v>887</v>
      </c>
      <c r="D108" s="1021"/>
      <c r="E108" s="541"/>
      <c r="F108" s="1044"/>
      <c r="G108" s="1054"/>
      <c r="H108" s="1041"/>
      <c r="I108" s="541"/>
      <c r="J108" s="1048" t="str">
        <f t="shared" si="31"/>
        <v/>
      </c>
      <c r="K108" s="1052" t="str">
        <f t="shared" si="32"/>
        <v/>
      </c>
      <c r="L108" s="1046" t="str">
        <f t="shared" si="33"/>
        <v/>
      </c>
      <c r="M108" s="1052" t="str">
        <f t="shared" si="34"/>
        <v/>
      </c>
      <c r="N108" s="265"/>
      <c r="O108" s="265"/>
      <c r="P108" s="265"/>
      <c r="Q108" s="265"/>
      <c r="R108" s="265"/>
      <c r="S108" s="265"/>
      <c r="T108" s="265"/>
      <c r="U108" s="265"/>
      <c r="V108" s="265"/>
      <c r="W108" s="265"/>
      <c r="X108" s="265"/>
      <c r="Y108" s="265"/>
      <c r="Z108" s="265"/>
      <c r="AA108" s="265"/>
      <c r="AB108" s="265"/>
      <c r="AC108" s="265"/>
    </row>
    <row r="109" spans="1:29" ht="15" customHeight="1" thickBot="1" x14ac:dyDescent="0.25">
      <c r="A109" s="1035" t="s">
        <v>881</v>
      </c>
      <c r="B109" s="1036" t="s">
        <v>901</v>
      </c>
      <c r="C109" s="987" t="s">
        <v>875</v>
      </c>
      <c r="D109" s="1024"/>
      <c r="E109" s="544"/>
      <c r="F109" s="1045"/>
      <c r="G109" s="1050"/>
      <c r="H109" s="1042"/>
      <c r="I109" s="544"/>
      <c r="J109" s="1049" t="str">
        <f t="shared" si="31"/>
        <v/>
      </c>
      <c r="K109" s="1053" t="str">
        <f t="shared" si="32"/>
        <v/>
      </c>
      <c r="L109" s="1047" t="str">
        <f t="shared" si="33"/>
        <v/>
      </c>
      <c r="M109" s="1053" t="str">
        <f t="shared" si="34"/>
        <v/>
      </c>
      <c r="N109" s="265"/>
      <c r="O109" s="265"/>
      <c r="P109" s="265"/>
      <c r="Q109" s="265"/>
      <c r="R109" s="265"/>
      <c r="S109" s="265"/>
      <c r="T109" s="265"/>
      <c r="U109" s="265"/>
      <c r="V109" s="265"/>
      <c r="W109" s="265"/>
      <c r="X109" s="265"/>
      <c r="Y109" s="265"/>
      <c r="Z109" s="265"/>
      <c r="AA109" s="265"/>
      <c r="AB109" s="265"/>
      <c r="AC109" s="265"/>
    </row>
    <row r="110" spans="1:29" s="889" customFormat="1" ht="18" customHeight="1" thickBot="1" x14ac:dyDescent="0.25">
      <c r="A110" s="1060"/>
      <c r="B110" s="956"/>
      <c r="C110" s="947"/>
      <c r="D110" s="926"/>
      <c r="E110" s="926"/>
      <c r="F110" s="265"/>
      <c r="G110" s="265"/>
      <c r="H110" s="265"/>
      <c r="I110" s="265"/>
      <c r="J110" s="948" t="s">
        <v>62</v>
      </c>
      <c r="K110" s="851">
        <f>SUM(K101:K109)</f>
        <v>0</v>
      </c>
      <c r="L110" s="948" t="s">
        <v>62</v>
      </c>
      <c r="M110" s="851">
        <f>SUM(M101:M109)</f>
        <v>0</v>
      </c>
      <c r="N110" s="265"/>
      <c r="O110" s="926"/>
      <c r="P110" s="926"/>
      <c r="Q110" s="926"/>
      <c r="R110" s="926"/>
      <c r="S110" s="926"/>
      <c r="T110" s="926"/>
      <c r="U110" s="926"/>
      <c r="V110" s="926"/>
      <c r="W110" s="926"/>
      <c r="X110" s="926"/>
      <c r="Y110" s="926"/>
      <c r="Z110" s="926"/>
      <c r="AA110" s="926"/>
      <c r="AB110" s="926"/>
      <c r="AC110" s="926"/>
    </row>
    <row r="111" spans="1:29" ht="21" customHeight="1" x14ac:dyDescent="0.2">
      <c r="A111" s="1335" t="s">
        <v>908</v>
      </c>
      <c r="B111" s="1336"/>
      <c r="C111" s="1337"/>
      <c r="D111" s="1031"/>
      <c r="E111" s="1031"/>
      <c r="F111" s="1031"/>
      <c r="G111" s="1031"/>
      <c r="H111" s="1031"/>
      <c r="I111" s="1031"/>
      <c r="J111" s="1031"/>
      <c r="K111" s="1031"/>
      <c r="L111" s="1031"/>
      <c r="M111" s="1063"/>
      <c r="N111" s="265"/>
      <c r="O111" s="265"/>
      <c r="P111" s="265"/>
      <c r="Q111" s="265"/>
      <c r="R111" s="265"/>
      <c r="S111" s="265"/>
      <c r="T111" s="265"/>
      <c r="U111" s="265"/>
      <c r="V111" s="265"/>
      <c r="W111" s="265"/>
      <c r="X111" s="265"/>
      <c r="Y111" s="265"/>
      <c r="Z111" s="265"/>
      <c r="AA111" s="265"/>
      <c r="AB111" s="265"/>
      <c r="AC111" s="265"/>
    </row>
    <row r="112" spans="1:29" ht="18" customHeight="1" x14ac:dyDescent="0.2">
      <c r="A112" s="1068" t="s">
        <v>907</v>
      </c>
      <c r="B112" s="1338" t="s">
        <v>904</v>
      </c>
      <c r="C112" s="1339"/>
      <c r="D112" s="1338" t="s">
        <v>905</v>
      </c>
      <c r="E112" s="1340"/>
      <c r="F112" s="1340"/>
      <c r="G112" s="1340"/>
      <c r="H112" s="1340"/>
      <c r="I112" s="1339"/>
      <c r="J112" s="1338" t="s">
        <v>906</v>
      </c>
      <c r="K112" s="1340"/>
      <c r="L112" s="1340"/>
      <c r="M112" s="1341"/>
      <c r="N112" s="265"/>
      <c r="O112" s="265"/>
      <c r="P112" s="265"/>
      <c r="Q112" s="265"/>
      <c r="R112" s="265"/>
      <c r="S112" s="265"/>
      <c r="T112" s="265"/>
      <c r="U112" s="265"/>
      <c r="V112" s="265"/>
      <c r="W112" s="265"/>
      <c r="X112" s="265"/>
      <c r="Y112" s="265"/>
      <c r="Z112" s="265"/>
      <c r="AA112" s="265"/>
      <c r="AB112" s="265"/>
      <c r="AC112" s="265"/>
    </row>
    <row r="113" spans="1:29" ht="30" customHeight="1" x14ac:dyDescent="0.2">
      <c r="A113" s="1065"/>
      <c r="B113" s="1342"/>
      <c r="C113" s="1343"/>
      <c r="D113" s="1344"/>
      <c r="E113" s="1345"/>
      <c r="F113" s="1345"/>
      <c r="G113" s="1345"/>
      <c r="H113" s="1345"/>
      <c r="I113" s="1346"/>
      <c r="J113" s="1328"/>
      <c r="K113" s="1329"/>
      <c r="L113" s="1329"/>
      <c r="M113" s="1330"/>
      <c r="N113" s="265"/>
      <c r="O113" s="265"/>
      <c r="P113" s="265"/>
      <c r="Q113" s="265"/>
      <c r="R113" s="265"/>
      <c r="S113" s="265"/>
      <c r="T113" s="265"/>
      <c r="U113" s="265"/>
      <c r="V113" s="265"/>
      <c r="W113" s="265"/>
      <c r="X113" s="265"/>
      <c r="Y113" s="265"/>
      <c r="Z113" s="265"/>
      <c r="AA113" s="265"/>
      <c r="AB113" s="265"/>
      <c r="AC113" s="265"/>
    </row>
    <row r="114" spans="1:29" ht="30" customHeight="1" x14ac:dyDescent="0.2">
      <c r="A114" s="1065"/>
      <c r="B114" s="1327"/>
      <c r="C114" s="1327"/>
      <c r="D114" s="1327"/>
      <c r="E114" s="1327"/>
      <c r="F114" s="1327"/>
      <c r="G114" s="1327"/>
      <c r="H114" s="1327"/>
      <c r="I114" s="1327"/>
      <c r="J114" s="1328"/>
      <c r="K114" s="1329"/>
      <c r="L114" s="1329"/>
      <c r="M114" s="1330"/>
      <c r="N114" s="265"/>
      <c r="O114" s="265"/>
      <c r="P114" s="265"/>
      <c r="Q114" s="265"/>
      <c r="R114" s="265"/>
      <c r="S114" s="265"/>
      <c r="T114" s="265"/>
      <c r="U114" s="265"/>
      <c r="V114" s="265"/>
      <c r="W114" s="265"/>
      <c r="X114" s="265"/>
      <c r="Y114" s="265"/>
      <c r="Z114" s="265"/>
      <c r="AA114" s="265"/>
      <c r="AB114" s="265"/>
      <c r="AC114" s="265"/>
    </row>
    <row r="115" spans="1:29" ht="30" customHeight="1" x14ac:dyDescent="0.2">
      <c r="A115" s="1065"/>
      <c r="B115" s="1327"/>
      <c r="C115" s="1327"/>
      <c r="D115" s="1327"/>
      <c r="E115" s="1327"/>
      <c r="F115" s="1327"/>
      <c r="G115" s="1327"/>
      <c r="H115" s="1327"/>
      <c r="I115" s="1327"/>
      <c r="J115" s="1328"/>
      <c r="K115" s="1329"/>
      <c r="L115" s="1329"/>
      <c r="M115" s="1330"/>
      <c r="N115" s="265"/>
      <c r="O115" s="265"/>
      <c r="P115" s="265"/>
      <c r="Q115" s="265"/>
      <c r="R115" s="265"/>
      <c r="S115" s="265"/>
      <c r="T115" s="265"/>
      <c r="U115" s="265"/>
      <c r="V115" s="265"/>
      <c r="W115" s="265"/>
      <c r="X115" s="265"/>
      <c r="Y115" s="265"/>
      <c r="Z115" s="265"/>
      <c r="AA115" s="265"/>
      <c r="AB115" s="265"/>
      <c r="AC115" s="265"/>
    </row>
    <row r="116" spans="1:29" ht="30" customHeight="1" x14ac:dyDescent="0.2">
      <c r="A116" s="1065"/>
      <c r="B116" s="1327"/>
      <c r="C116" s="1327"/>
      <c r="D116" s="1327"/>
      <c r="E116" s="1327"/>
      <c r="F116" s="1327"/>
      <c r="G116" s="1327"/>
      <c r="H116" s="1327"/>
      <c r="I116" s="1327"/>
      <c r="J116" s="1328"/>
      <c r="K116" s="1329"/>
      <c r="L116" s="1329"/>
      <c r="M116" s="1330"/>
      <c r="N116" s="265"/>
      <c r="O116" s="796"/>
      <c r="P116" s="265"/>
      <c r="Q116" s="265"/>
      <c r="R116" s="265"/>
      <c r="S116" s="265"/>
      <c r="T116" s="265"/>
      <c r="U116" s="265"/>
      <c r="V116" s="265"/>
      <c r="W116" s="265"/>
      <c r="X116" s="265"/>
      <c r="Y116" s="265"/>
      <c r="Z116" s="265"/>
      <c r="AA116" s="265"/>
      <c r="AB116" s="265"/>
      <c r="AC116" s="265"/>
    </row>
    <row r="117" spans="1:29" ht="30" hidden="1" customHeight="1" thickBot="1" x14ac:dyDescent="0.25">
      <c r="A117" s="1066"/>
      <c r="B117" s="1327"/>
      <c r="C117" s="1327"/>
      <c r="D117" s="1327"/>
      <c r="E117" s="1327"/>
      <c r="F117" s="1327"/>
      <c r="G117" s="1327"/>
      <c r="H117" s="1327"/>
      <c r="I117" s="1327"/>
      <c r="J117" s="1328"/>
      <c r="K117" s="1329"/>
      <c r="L117" s="1329"/>
      <c r="M117" s="1330"/>
      <c r="N117" s="265"/>
      <c r="O117" s="265"/>
      <c r="P117" s="265"/>
      <c r="Q117" s="265"/>
      <c r="R117" s="265"/>
      <c r="S117" s="265"/>
      <c r="T117" s="265"/>
      <c r="U117" s="265"/>
      <c r="V117" s="265"/>
      <c r="W117" s="265"/>
      <c r="X117" s="265"/>
      <c r="Y117" s="265"/>
      <c r="Z117" s="265"/>
      <c r="AA117" s="265"/>
      <c r="AB117" s="265"/>
      <c r="AC117" s="265"/>
    </row>
    <row r="118" spans="1:29" ht="30" hidden="1" customHeight="1" thickBot="1" x14ac:dyDescent="0.25">
      <c r="A118" s="1065"/>
      <c r="B118" s="1327"/>
      <c r="C118" s="1327"/>
      <c r="D118" s="1327"/>
      <c r="E118" s="1327"/>
      <c r="F118" s="1327"/>
      <c r="G118" s="1327"/>
      <c r="H118" s="1327"/>
      <c r="I118" s="1327"/>
      <c r="J118" s="1328"/>
      <c r="K118" s="1329"/>
      <c r="L118" s="1329"/>
      <c r="M118" s="1330"/>
      <c r="N118" s="265"/>
      <c r="O118" s="265"/>
      <c r="P118" s="265"/>
      <c r="Q118" s="265"/>
      <c r="R118" s="265"/>
      <c r="S118" s="265"/>
      <c r="T118" s="265"/>
      <c r="U118" s="265"/>
      <c r="V118" s="265"/>
      <c r="W118" s="265"/>
      <c r="X118" s="265"/>
      <c r="Y118" s="265"/>
      <c r="Z118" s="265"/>
      <c r="AA118" s="265"/>
      <c r="AB118" s="265"/>
      <c r="AC118" s="265"/>
    </row>
    <row r="119" spans="1:29" ht="30" hidden="1" customHeight="1" thickBot="1" x14ac:dyDescent="0.25">
      <c r="A119" s="1065"/>
      <c r="B119" s="1327"/>
      <c r="C119" s="1327"/>
      <c r="D119" s="1327"/>
      <c r="E119" s="1327"/>
      <c r="F119" s="1327"/>
      <c r="G119" s="1327"/>
      <c r="H119" s="1327"/>
      <c r="I119" s="1327"/>
      <c r="J119" s="1328"/>
      <c r="K119" s="1329"/>
      <c r="L119" s="1329"/>
      <c r="M119" s="1330"/>
      <c r="N119" s="265"/>
      <c r="O119" s="265"/>
      <c r="P119" s="265"/>
      <c r="Q119" s="265"/>
      <c r="R119" s="265"/>
      <c r="S119" s="265"/>
      <c r="T119" s="265"/>
      <c r="U119" s="265"/>
      <c r="V119" s="265"/>
      <c r="W119" s="265"/>
      <c r="X119" s="265"/>
      <c r="Y119" s="265"/>
      <c r="Z119" s="265"/>
      <c r="AA119" s="265"/>
      <c r="AB119" s="265"/>
      <c r="AC119" s="265"/>
    </row>
    <row r="120" spans="1:29" ht="30" hidden="1" customHeight="1" thickBot="1" x14ac:dyDescent="0.25">
      <c r="A120" s="1065"/>
      <c r="B120" s="1327"/>
      <c r="C120" s="1327"/>
      <c r="D120" s="1327"/>
      <c r="E120" s="1327"/>
      <c r="F120" s="1327"/>
      <c r="G120" s="1327"/>
      <c r="H120" s="1327"/>
      <c r="I120" s="1327"/>
      <c r="J120" s="1328"/>
      <c r="K120" s="1329"/>
      <c r="L120" s="1329"/>
      <c r="M120" s="1330"/>
      <c r="N120" s="265"/>
      <c r="O120" s="265"/>
      <c r="P120" s="265"/>
      <c r="Q120" s="265"/>
      <c r="R120" s="265"/>
      <c r="S120" s="265"/>
      <c r="T120" s="265"/>
      <c r="U120" s="265"/>
      <c r="V120" s="265"/>
      <c r="W120" s="265"/>
      <c r="X120" s="265"/>
      <c r="Y120" s="265"/>
      <c r="Z120" s="265"/>
      <c r="AA120" s="265"/>
      <c r="AB120" s="265"/>
      <c r="AC120" s="265"/>
    </row>
    <row r="121" spans="1:29" ht="30" hidden="1" customHeight="1" thickBot="1" x14ac:dyDescent="0.25">
      <c r="A121" s="1065"/>
      <c r="B121" s="1327"/>
      <c r="C121" s="1327"/>
      <c r="D121" s="1327"/>
      <c r="E121" s="1327"/>
      <c r="F121" s="1327"/>
      <c r="G121" s="1327"/>
      <c r="H121" s="1327"/>
      <c r="I121" s="1327"/>
      <c r="J121" s="1328"/>
      <c r="K121" s="1329"/>
      <c r="L121" s="1329"/>
      <c r="M121" s="1330"/>
      <c r="N121" s="265"/>
      <c r="O121" s="265"/>
      <c r="P121" s="265"/>
      <c r="Q121" s="265"/>
      <c r="R121" s="265"/>
      <c r="S121" s="265"/>
      <c r="T121" s="265"/>
      <c r="U121" s="265"/>
      <c r="V121" s="265"/>
      <c r="W121" s="265"/>
      <c r="X121" s="265"/>
      <c r="Y121" s="265"/>
      <c r="Z121" s="265"/>
      <c r="AA121" s="265"/>
      <c r="AB121" s="265"/>
      <c r="AC121" s="265"/>
    </row>
    <row r="122" spans="1:29" ht="30" hidden="1" customHeight="1" thickBot="1" x14ac:dyDescent="0.25">
      <c r="A122" s="1065"/>
      <c r="B122" s="1327"/>
      <c r="C122" s="1327"/>
      <c r="D122" s="1327"/>
      <c r="E122" s="1327"/>
      <c r="F122" s="1327"/>
      <c r="G122" s="1327"/>
      <c r="H122" s="1327"/>
      <c r="I122" s="1327"/>
      <c r="J122" s="1328"/>
      <c r="K122" s="1329"/>
      <c r="L122" s="1329"/>
      <c r="M122" s="1330"/>
      <c r="N122" s="265"/>
      <c r="O122" s="265"/>
      <c r="P122" s="265"/>
      <c r="Q122" s="265"/>
      <c r="R122" s="265"/>
      <c r="S122" s="265"/>
      <c r="T122" s="265"/>
      <c r="U122" s="265"/>
      <c r="V122" s="265"/>
      <c r="W122" s="265"/>
      <c r="X122" s="265"/>
      <c r="Y122" s="265"/>
      <c r="Z122" s="265"/>
      <c r="AA122" s="265"/>
      <c r="AB122" s="265"/>
      <c r="AC122" s="265"/>
    </row>
    <row r="123" spans="1:29" ht="30" hidden="1" customHeight="1" thickBot="1" x14ac:dyDescent="0.25">
      <c r="A123" s="1065"/>
      <c r="B123" s="1327"/>
      <c r="C123" s="1327"/>
      <c r="D123" s="1327"/>
      <c r="E123" s="1327"/>
      <c r="F123" s="1327"/>
      <c r="G123" s="1327"/>
      <c r="H123" s="1327"/>
      <c r="I123" s="1327"/>
      <c r="J123" s="1328"/>
      <c r="K123" s="1329"/>
      <c r="L123" s="1329"/>
      <c r="M123" s="1330"/>
      <c r="N123" s="265"/>
      <c r="O123" s="265"/>
      <c r="P123" s="265"/>
      <c r="Q123" s="265"/>
      <c r="R123" s="265"/>
      <c r="S123" s="265"/>
      <c r="T123" s="265"/>
      <c r="U123" s="265"/>
      <c r="V123" s="265"/>
      <c r="W123" s="265"/>
      <c r="X123" s="265"/>
      <c r="Y123" s="265"/>
      <c r="Z123" s="265"/>
      <c r="AA123" s="265"/>
      <c r="AB123" s="265"/>
      <c r="AC123" s="265"/>
    </row>
    <row r="124" spans="1:29" ht="30" hidden="1" customHeight="1" thickBot="1" x14ac:dyDescent="0.25">
      <c r="A124" s="1065"/>
      <c r="B124" s="1327"/>
      <c r="C124" s="1327"/>
      <c r="D124" s="1327"/>
      <c r="E124" s="1327"/>
      <c r="F124" s="1327"/>
      <c r="G124" s="1327"/>
      <c r="H124" s="1327"/>
      <c r="I124" s="1327"/>
      <c r="J124" s="1328"/>
      <c r="K124" s="1329"/>
      <c r="L124" s="1329"/>
      <c r="M124" s="1330"/>
      <c r="N124" s="265"/>
      <c r="O124" s="265"/>
      <c r="P124" s="265"/>
      <c r="Q124" s="265"/>
      <c r="R124" s="265"/>
      <c r="S124" s="265"/>
      <c r="T124" s="265"/>
      <c r="U124" s="265"/>
      <c r="V124" s="265"/>
      <c r="W124" s="265"/>
      <c r="X124" s="265"/>
      <c r="Y124" s="265"/>
      <c r="Z124" s="265"/>
      <c r="AA124" s="265"/>
      <c r="AB124" s="265"/>
      <c r="AC124" s="265"/>
    </row>
    <row r="125" spans="1:29" ht="30" hidden="1" customHeight="1" thickBot="1" x14ac:dyDescent="0.25">
      <c r="A125" s="1065"/>
      <c r="B125" s="1327"/>
      <c r="C125" s="1327"/>
      <c r="D125" s="1327"/>
      <c r="E125" s="1327"/>
      <c r="F125" s="1327"/>
      <c r="G125" s="1327"/>
      <c r="H125" s="1327"/>
      <c r="I125" s="1327"/>
      <c r="J125" s="1328"/>
      <c r="K125" s="1329"/>
      <c r="L125" s="1329"/>
      <c r="M125" s="1330"/>
      <c r="N125" s="265"/>
      <c r="O125" s="265"/>
      <c r="P125" s="265"/>
      <c r="Q125" s="265"/>
      <c r="R125" s="265"/>
      <c r="S125" s="265"/>
      <c r="T125" s="265"/>
      <c r="U125" s="265"/>
      <c r="V125" s="265"/>
      <c r="W125" s="265"/>
      <c r="X125" s="265"/>
      <c r="Y125" s="265"/>
      <c r="Z125" s="265"/>
      <c r="AA125" s="265"/>
      <c r="AB125" s="265"/>
      <c r="AC125" s="265"/>
    </row>
    <row r="126" spans="1:29" ht="30" hidden="1" customHeight="1" thickBot="1" x14ac:dyDescent="0.25">
      <c r="A126" s="1065"/>
      <c r="B126" s="1327"/>
      <c r="C126" s="1327"/>
      <c r="D126" s="1327"/>
      <c r="E126" s="1327"/>
      <c r="F126" s="1327"/>
      <c r="G126" s="1327"/>
      <c r="H126" s="1327"/>
      <c r="I126" s="1327"/>
      <c r="J126" s="1328"/>
      <c r="K126" s="1329"/>
      <c r="L126" s="1329"/>
      <c r="M126" s="1330"/>
      <c r="N126" s="265"/>
      <c r="O126" s="265"/>
      <c r="P126" s="265"/>
      <c r="Q126" s="265"/>
      <c r="R126" s="265"/>
      <c r="S126" s="265"/>
      <c r="T126" s="265"/>
      <c r="U126" s="265"/>
      <c r="V126" s="265"/>
      <c r="W126" s="265"/>
      <c r="X126" s="265"/>
      <c r="Y126" s="265"/>
      <c r="Z126" s="265"/>
      <c r="AA126" s="265"/>
      <c r="AB126" s="265"/>
      <c r="AC126" s="265"/>
    </row>
    <row r="127" spans="1:29" ht="30" hidden="1" customHeight="1" thickBot="1" x14ac:dyDescent="0.25">
      <c r="A127" s="1065"/>
      <c r="B127" s="1327"/>
      <c r="C127" s="1327"/>
      <c r="D127" s="1327"/>
      <c r="E127" s="1327"/>
      <c r="F127" s="1327"/>
      <c r="G127" s="1327"/>
      <c r="H127" s="1327"/>
      <c r="I127" s="1327"/>
      <c r="J127" s="1328"/>
      <c r="K127" s="1329"/>
      <c r="L127" s="1329"/>
      <c r="M127" s="1330"/>
      <c r="N127" s="265"/>
      <c r="O127" s="265"/>
      <c r="P127" s="265"/>
      <c r="Q127" s="265"/>
      <c r="R127" s="265"/>
      <c r="S127" s="265"/>
      <c r="T127" s="265"/>
      <c r="U127" s="265"/>
      <c r="V127" s="265"/>
      <c r="W127" s="265"/>
      <c r="X127" s="265"/>
      <c r="Y127" s="265"/>
      <c r="Z127" s="265"/>
      <c r="AA127" s="265"/>
      <c r="AB127" s="265"/>
      <c r="AC127" s="265"/>
    </row>
    <row r="128" spans="1:29" ht="30" hidden="1" customHeight="1" thickBot="1" x14ac:dyDescent="0.25">
      <c r="A128" s="1065"/>
      <c r="B128" s="1327"/>
      <c r="C128" s="1327"/>
      <c r="D128" s="1327"/>
      <c r="E128" s="1327"/>
      <c r="F128" s="1327"/>
      <c r="G128" s="1327"/>
      <c r="H128" s="1327"/>
      <c r="I128" s="1327"/>
      <c r="J128" s="1328"/>
      <c r="K128" s="1329"/>
      <c r="L128" s="1329"/>
      <c r="M128" s="1330"/>
      <c r="N128" s="265"/>
      <c r="O128" s="265"/>
      <c r="P128" s="265"/>
      <c r="Q128" s="265"/>
      <c r="R128" s="265"/>
      <c r="S128" s="265"/>
      <c r="T128" s="265"/>
      <c r="U128" s="265"/>
      <c r="V128" s="265"/>
      <c r="W128" s="265"/>
      <c r="X128" s="265"/>
      <c r="Y128" s="265"/>
      <c r="Z128" s="265"/>
      <c r="AA128" s="265"/>
      <c r="AB128" s="265"/>
      <c r="AC128" s="265"/>
    </row>
    <row r="129" spans="1:29" ht="30" hidden="1" customHeight="1" thickBot="1" x14ac:dyDescent="0.25">
      <c r="A129" s="1065"/>
      <c r="B129" s="1327"/>
      <c r="C129" s="1327"/>
      <c r="D129" s="1327"/>
      <c r="E129" s="1327"/>
      <c r="F129" s="1327"/>
      <c r="G129" s="1327"/>
      <c r="H129" s="1327"/>
      <c r="I129" s="1327"/>
      <c r="J129" s="1328"/>
      <c r="K129" s="1329"/>
      <c r="L129" s="1329"/>
      <c r="M129" s="1330"/>
      <c r="N129" s="265"/>
      <c r="O129" s="265"/>
      <c r="P129" s="265"/>
      <c r="Q129" s="265"/>
      <c r="R129" s="265"/>
      <c r="S129" s="265"/>
      <c r="T129" s="265"/>
      <c r="U129" s="265"/>
      <c r="V129" s="265"/>
      <c r="W129" s="265"/>
      <c r="X129" s="265"/>
      <c r="Y129" s="265"/>
      <c r="Z129" s="265"/>
      <c r="AA129" s="265"/>
      <c r="AB129" s="265"/>
      <c r="AC129" s="265"/>
    </row>
    <row r="130" spans="1:29" ht="30" hidden="1" customHeight="1" thickBot="1" x14ac:dyDescent="0.25">
      <c r="A130" s="1065"/>
      <c r="B130" s="1327"/>
      <c r="C130" s="1327"/>
      <c r="D130" s="1327"/>
      <c r="E130" s="1327"/>
      <c r="F130" s="1327"/>
      <c r="G130" s="1327"/>
      <c r="H130" s="1327"/>
      <c r="I130" s="1327"/>
      <c r="J130" s="1328"/>
      <c r="K130" s="1329"/>
      <c r="L130" s="1329"/>
      <c r="M130" s="1330"/>
      <c r="N130" s="265"/>
      <c r="O130" s="265"/>
      <c r="P130" s="265"/>
      <c r="Q130" s="265"/>
      <c r="R130" s="265"/>
      <c r="S130" s="265"/>
      <c r="T130" s="265"/>
      <c r="U130" s="265"/>
      <c r="V130" s="265"/>
      <c r="W130" s="265"/>
      <c r="X130" s="265"/>
      <c r="Y130" s="265"/>
      <c r="Z130" s="265"/>
      <c r="AA130" s="265"/>
      <c r="AB130" s="265"/>
      <c r="AC130" s="265"/>
    </row>
    <row r="131" spans="1:29" ht="30" hidden="1" customHeight="1" thickBot="1" x14ac:dyDescent="0.25">
      <c r="A131" s="1065"/>
      <c r="B131" s="1327"/>
      <c r="C131" s="1327"/>
      <c r="D131" s="1327"/>
      <c r="E131" s="1327"/>
      <c r="F131" s="1327"/>
      <c r="G131" s="1327"/>
      <c r="H131" s="1327"/>
      <c r="I131" s="1327"/>
      <c r="J131" s="1328"/>
      <c r="K131" s="1329"/>
      <c r="L131" s="1329"/>
      <c r="M131" s="1330"/>
      <c r="N131" s="265"/>
      <c r="O131" s="265"/>
      <c r="P131" s="265"/>
      <c r="Q131" s="265"/>
      <c r="R131" s="265"/>
      <c r="S131" s="265"/>
      <c r="T131" s="265"/>
      <c r="U131" s="265"/>
      <c r="V131" s="265"/>
      <c r="W131" s="265"/>
      <c r="X131" s="265"/>
      <c r="Y131" s="265"/>
      <c r="Z131" s="265"/>
      <c r="AA131" s="265"/>
      <c r="AB131" s="265"/>
      <c r="AC131" s="265"/>
    </row>
    <row r="132" spans="1:29" ht="30" customHeight="1" thickBot="1" x14ac:dyDescent="0.25">
      <c r="A132" s="1067"/>
      <c r="B132" s="1331"/>
      <c r="C132" s="1331"/>
      <c r="D132" s="1331"/>
      <c r="E132" s="1331"/>
      <c r="F132" s="1331"/>
      <c r="G132" s="1331"/>
      <c r="H132" s="1331"/>
      <c r="I132" s="1331"/>
      <c r="J132" s="1332"/>
      <c r="K132" s="1333"/>
      <c r="L132" s="1333"/>
      <c r="M132" s="1334"/>
      <c r="N132" s="265"/>
      <c r="O132" s="265"/>
      <c r="P132" s="265"/>
      <c r="Q132" s="265"/>
      <c r="R132" s="265"/>
      <c r="S132" s="265"/>
      <c r="T132" s="265"/>
      <c r="U132" s="265"/>
      <c r="V132" s="265"/>
      <c r="W132" s="265"/>
      <c r="X132" s="265"/>
      <c r="Y132" s="265"/>
      <c r="Z132" s="265"/>
      <c r="AA132" s="265"/>
      <c r="AB132" s="265"/>
      <c r="AC132" s="265"/>
    </row>
    <row r="133" spans="1:29" ht="13.5" thickBot="1" x14ac:dyDescent="0.25">
      <c r="A133" s="941"/>
      <c r="B133" s="932"/>
      <c r="C133" s="932"/>
      <c r="D133" s="932"/>
      <c r="E133" s="932"/>
      <c r="F133" s="932"/>
      <c r="G133" s="932"/>
      <c r="H133" s="932"/>
      <c r="I133" s="932"/>
      <c r="J133" s="932"/>
      <c r="K133" s="932"/>
      <c r="L133" s="932"/>
      <c r="M133" s="1030"/>
      <c r="N133" s="265"/>
      <c r="O133" s="265"/>
      <c r="P133" s="265"/>
      <c r="Q133" s="265"/>
      <c r="R133" s="265"/>
      <c r="S133" s="265"/>
      <c r="T133" s="265"/>
      <c r="U133" s="265"/>
      <c r="V133" s="265"/>
      <c r="W133" s="265"/>
      <c r="X133" s="265"/>
      <c r="Y133" s="265"/>
      <c r="Z133" s="265"/>
      <c r="AA133" s="265"/>
      <c r="AB133" s="265"/>
      <c r="AC133" s="265"/>
    </row>
    <row r="134" spans="1:29" ht="24" customHeight="1" x14ac:dyDescent="0.2">
      <c r="A134" s="933" t="s">
        <v>891</v>
      </c>
      <c r="B134" s="1011" t="s">
        <v>898</v>
      </c>
      <c r="C134" s="1022"/>
      <c r="D134" s="1022"/>
      <c r="E134" s="1022"/>
      <c r="F134" s="1022"/>
      <c r="G134" s="1022"/>
      <c r="H134" s="1022"/>
      <c r="I134" s="1022"/>
      <c r="J134" s="1022"/>
      <c r="K134" s="1022"/>
      <c r="L134" s="1022"/>
      <c r="M134" s="1023"/>
      <c r="N134" s="265"/>
      <c r="O134" s="265"/>
      <c r="P134" s="265"/>
      <c r="Q134" s="265"/>
      <c r="R134" s="265"/>
      <c r="S134" s="265"/>
      <c r="T134" s="265"/>
      <c r="U134" s="265"/>
      <c r="V134" s="265"/>
      <c r="W134" s="265"/>
      <c r="X134" s="265"/>
      <c r="Y134" s="265"/>
      <c r="Z134" s="265"/>
      <c r="AA134" s="265"/>
      <c r="AB134" s="265"/>
      <c r="AC134" s="265"/>
    </row>
    <row r="135" spans="1:29" ht="15" customHeight="1" x14ac:dyDescent="0.2">
      <c r="A135" s="1353" t="s">
        <v>903</v>
      </c>
      <c r="B135" s="1037"/>
      <c r="C135" s="1355" t="s">
        <v>895</v>
      </c>
      <c r="D135" s="1357" t="s">
        <v>869</v>
      </c>
      <c r="E135" s="1358"/>
      <c r="F135" s="1359" t="s">
        <v>896</v>
      </c>
      <c r="G135" s="1360"/>
      <c r="H135" s="1361" t="s">
        <v>870</v>
      </c>
      <c r="I135" s="1358"/>
      <c r="J135" s="1362" t="s">
        <v>888</v>
      </c>
      <c r="K135" s="1363"/>
      <c r="L135" s="1364" t="s">
        <v>889</v>
      </c>
      <c r="M135" s="1363"/>
      <c r="N135" s="265"/>
      <c r="O135" s="265"/>
      <c r="P135" s="265"/>
      <c r="Q135" s="265"/>
      <c r="R135" s="265"/>
      <c r="S135" s="265"/>
      <c r="T135" s="265"/>
      <c r="U135" s="265"/>
      <c r="V135" s="265"/>
      <c r="W135" s="265"/>
      <c r="X135" s="265"/>
      <c r="Y135" s="265"/>
      <c r="Z135" s="265"/>
      <c r="AA135" s="265"/>
      <c r="AB135" s="265"/>
      <c r="AC135" s="265"/>
    </row>
    <row r="136" spans="1:29" ht="15" customHeight="1" x14ac:dyDescent="0.2">
      <c r="A136" s="1354"/>
      <c r="B136" s="1038" t="s">
        <v>885</v>
      </c>
      <c r="C136" s="1356"/>
      <c r="D136" s="1294" t="s">
        <v>902</v>
      </c>
      <c r="E136" s="1365"/>
      <c r="F136" s="1366" t="s">
        <v>902</v>
      </c>
      <c r="G136" s="1365"/>
      <c r="H136" s="1366" t="s">
        <v>902</v>
      </c>
      <c r="I136" s="1367"/>
      <c r="J136" s="1368" t="s">
        <v>910</v>
      </c>
      <c r="K136" s="1369"/>
      <c r="L136" s="1368" t="s">
        <v>910</v>
      </c>
      <c r="M136" s="1369"/>
      <c r="N136" s="265"/>
      <c r="O136" s="265"/>
      <c r="P136" s="265"/>
      <c r="Q136" s="265"/>
      <c r="R136" s="265"/>
      <c r="S136" s="265"/>
      <c r="T136" s="265"/>
      <c r="U136" s="265"/>
      <c r="V136" s="265"/>
      <c r="W136" s="265"/>
      <c r="X136" s="265"/>
      <c r="Y136" s="265"/>
      <c r="Z136" s="265"/>
      <c r="AA136" s="265"/>
      <c r="AB136" s="265"/>
      <c r="AC136" s="265"/>
    </row>
    <row r="137" spans="1:29" ht="15" customHeight="1" x14ac:dyDescent="0.2">
      <c r="A137" s="1032" t="s">
        <v>892</v>
      </c>
      <c r="B137" s="1033" t="s">
        <v>899</v>
      </c>
      <c r="C137" s="890" t="s">
        <v>887</v>
      </c>
      <c r="D137" s="1347"/>
      <c r="E137" s="1348"/>
      <c r="F137" s="1349"/>
      <c r="G137" s="1348"/>
      <c r="H137" s="1349"/>
      <c r="I137" s="1350"/>
      <c r="J137" s="1351" t="str">
        <f t="shared" ref="J137:J140" si="35">IF(D137=0,"",(F137/D137)-1)</f>
        <v/>
      </c>
      <c r="K137" s="1352"/>
      <c r="L137" s="1351" t="str">
        <f t="shared" ref="L137:L140" si="36">IF(F137=0,"",(H137/F137)-1)</f>
        <v/>
      </c>
      <c r="M137" s="1352"/>
      <c r="N137" s="265"/>
      <c r="O137" s="265"/>
      <c r="P137" s="265"/>
      <c r="Q137" s="265"/>
      <c r="R137" s="265"/>
      <c r="S137" s="265"/>
      <c r="T137" s="265"/>
      <c r="U137" s="265"/>
      <c r="V137" s="265"/>
      <c r="W137" s="265"/>
      <c r="X137" s="265"/>
      <c r="Y137" s="265"/>
      <c r="Z137" s="265"/>
      <c r="AA137" s="265"/>
      <c r="AB137" s="265"/>
      <c r="AC137" s="265"/>
    </row>
    <row r="138" spans="1:29" ht="15" customHeight="1" x14ac:dyDescent="0.2">
      <c r="A138" s="1032" t="s">
        <v>876</v>
      </c>
      <c r="B138" s="1034" t="s">
        <v>899</v>
      </c>
      <c r="C138" s="984" t="s">
        <v>887</v>
      </c>
      <c r="D138" s="1347"/>
      <c r="E138" s="1348"/>
      <c r="F138" s="1349"/>
      <c r="G138" s="1348"/>
      <c r="H138" s="1349"/>
      <c r="I138" s="1350"/>
      <c r="J138" s="1351" t="str">
        <f t="shared" si="35"/>
        <v/>
      </c>
      <c r="K138" s="1352"/>
      <c r="L138" s="1351" t="str">
        <f t="shared" si="36"/>
        <v/>
      </c>
      <c r="M138" s="1352"/>
      <c r="N138" s="265"/>
      <c r="O138" s="265"/>
      <c r="P138" s="265"/>
      <c r="Q138" s="265"/>
      <c r="R138" s="265"/>
      <c r="S138" s="265"/>
      <c r="T138" s="265"/>
      <c r="U138" s="265"/>
      <c r="V138" s="265"/>
      <c r="W138" s="265"/>
      <c r="X138" s="265"/>
      <c r="Y138" s="265"/>
      <c r="Z138" s="265"/>
      <c r="AA138" s="265"/>
      <c r="AB138" s="265"/>
      <c r="AC138" s="265"/>
    </row>
    <row r="139" spans="1:29" ht="15" customHeight="1" x14ac:dyDescent="0.2">
      <c r="A139" s="1032" t="s">
        <v>893</v>
      </c>
      <c r="B139" s="1034" t="s">
        <v>899</v>
      </c>
      <c r="C139" s="984" t="s">
        <v>887</v>
      </c>
      <c r="D139" s="1347"/>
      <c r="E139" s="1348"/>
      <c r="F139" s="1349"/>
      <c r="G139" s="1348"/>
      <c r="H139" s="1349"/>
      <c r="I139" s="1350"/>
      <c r="J139" s="1351" t="str">
        <f t="shared" si="35"/>
        <v/>
      </c>
      <c r="K139" s="1352"/>
      <c r="L139" s="1351" t="str">
        <f t="shared" si="36"/>
        <v/>
      </c>
      <c r="M139" s="1352"/>
      <c r="N139" s="265"/>
      <c r="O139" s="265"/>
      <c r="P139" s="265"/>
      <c r="Q139" s="265"/>
      <c r="R139" s="265"/>
      <c r="S139" s="265"/>
      <c r="T139" s="265"/>
      <c r="U139" s="265"/>
      <c r="V139" s="265"/>
      <c r="W139" s="265"/>
      <c r="X139" s="265"/>
      <c r="Y139" s="265"/>
      <c r="Z139" s="265"/>
      <c r="AA139" s="265"/>
      <c r="AB139" s="265"/>
      <c r="AC139" s="265"/>
    </row>
    <row r="140" spans="1:29" ht="15" customHeight="1" thickBot="1" x14ac:dyDescent="0.25">
      <c r="A140" s="1035" t="s">
        <v>894</v>
      </c>
      <c r="B140" s="1036" t="s">
        <v>899</v>
      </c>
      <c r="C140" s="987" t="s">
        <v>887</v>
      </c>
      <c r="D140" s="1347"/>
      <c r="E140" s="1348"/>
      <c r="F140" s="1349"/>
      <c r="G140" s="1348"/>
      <c r="H140" s="1349"/>
      <c r="I140" s="1350"/>
      <c r="J140" s="1351" t="str">
        <f t="shared" si="35"/>
        <v/>
      </c>
      <c r="K140" s="1352"/>
      <c r="L140" s="1351" t="str">
        <f t="shared" si="36"/>
        <v/>
      </c>
      <c r="M140" s="1352"/>
      <c r="N140" s="265"/>
      <c r="O140" s="265"/>
      <c r="P140" s="265"/>
      <c r="Q140" s="265"/>
      <c r="R140" s="265"/>
      <c r="S140" s="265"/>
      <c r="T140" s="265"/>
      <c r="U140" s="265"/>
      <c r="V140" s="265"/>
      <c r="W140" s="265"/>
      <c r="X140" s="265"/>
      <c r="Y140" s="265"/>
      <c r="Z140" s="265"/>
      <c r="AA140" s="265"/>
      <c r="AB140" s="265"/>
      <c r="AC140" s="265"/>
    </row>
    <row r="141" spans="1:29" s="889" customFormat="1" ht="18" customHeight="1" x14ac:dyDescent="0.2">
      <c r="A141" s="1060"/>
      <c r="B141" s="956"/>
      <c r="C141" s="956"/>
      <c r="D141" s="1061"/>
      <c r="E141" s="1061"/>
      <c r="F141" s="1062"/>
      <c r="G141" s="1062"/>
      <c r="H141" s="1062"/>
      <c r="I141" s="1062"/>
      <c r="J141" s="1062"/>
      <c r="K141" s="1062"/>
      <c r="L141" s="1062"/>
      <c r="M141" s="1069"/>
      <c r="N141" s="265"/>
      <c r="O141" s="926"/>
      <c r="P141" s="926"/>
      <c r="Q141" s="926"/>
      <c r="R141" s="926"/>
      <c r="S141" s="926"/>
      <c r="T141" s="926"/>
      <c r="U141" s="926"/>
      <c r="V141" s="926"/>
      <c r="W141" s="926"/>
      <c r="X141" s="926"/>
      <c r="Y141" s="926"/>
      <c r="Z141" s="926"/>
      <c r="AA141" s="926"/>
      <c r="AB141" s="926"/>
      <c r="AC141" s="926"/>
    </row>
    <row r="142" spans="1:29" ht="21" customHeight="1" x14ac:dyDescent="0.2">
      <c r="A142" s="1335" t="s">
        <v>909</v>
      </c>
      <c r="B142" s="1336"/>
      <c r="C142" s="1337"/>
      <c r="D142" s="1031"/>
      <c r="E142" s="1031"/>
      <c r="F142" s="1031"/>
      <c r="G142" s="1031"/>
      <c r="H142" s="1031"/>
      <c r="I142" s="1031"/>
      <c r="J142" s="1031"/>
      <c r="K142" s="1031"/>
      <c r="L142" s="1031"/>
      <c r="M142" s="1063"/>
      <c r="N142" s="265"/>
      <c r="O142" s="265"/>
      <c r="P142" s="265"/>
      <c r="Q142" s="265"/>
      <c r="R142" s="265"/>
      <c r="S142" s="265"/>
      <c r="T142" s="265"/>
      <c r="U142" s="265"/>
      <c r="V142" s="265"/>
      <c r="W142" s="265"/>
      <c r="X142" s="265"/>
      <c r="Y142" s="265"/>
      <c r="Z142" s="265"/>
      <c r="AA142" s="265"/>
      <c r="AB142" s="265"/>
      <c r="AC142" s="265"/>
    </row>
    <row r="143" spans="1:29" ht="18" customHeight="1" x14ac:dyDescent="0.2">
      <c r="A143" s="1068" t="s">
        <v>907</v>
      </c>
      <c r="B143" s="1338" t="s">
        <v>904</v>
      </c>
      <c r="C143" s="1339"/>
      <c r="D143" s="1338" t="s">
        <v>905</v>
      </c>
      <c r="E143" s="1340"/>
      <c r="F143" s="1340"/>
      <c r="G143" s="1340"/>
      <c r="H143" s="1340"/>
      <c r="I143" s="1339"/>
      <c r="J143" s="1338" t="s">
        <v>906</v>
      </c>
      <c r="K143" s="1340"/>
      <c r="L143" s="1340"/>
      <c r="M143" s="1341"/>
      <c r="N143" s="265"/>
      <c r="O143" s="265"/>
      <c r="P143" s="265"/>
      <c r="Q143" s="265"/>
      <c r="R143" s="265"/>
      <c r="S143" s="265"/>
      <c r="T143" s="265"/>
      <c r="U143" s="265"/>
      <c r="V143" s="265"/>
      <c r="W143" s="265"/>
      <c r="X143" s="265"/>
      <c r="Y143" s="265"/>
      <c r="Z143" s="265"/>
      <c r="AA143" s="265"/>
      <c r="AB143" s="265"/>
      <c r="AC143" s="265"/>
    </row>
    <row r="144" spans="1:29" ht="30" customHeight="1" x14ac:dyDescent="0.2">
      <c r="A144" s="1065"/>
      <c r="B144" s="1342"/>
      <c r="C144" s="1343"/>
      <c r="D144" s="1344"/>
      <c r="E144" s="1345"/>
      <c r="F144" s="1345"/>
      <c r="G144" s="1345"/>
      <c r="H144" s="1345"/>
      <c r="I144" s="1346"/>
      <c r="J144" s="1328"/>
      <c r="K144" s="1329"/>
      <c r="L144" s="1329"/>
      <c r="M144" s="1330"/>
      <c r="N144" s="265"/>
      <c r="O144" s="265"/>
      <c r="P144" s="265"/>
      <c r="Q144" s="265"/>
      <c r="R144" s="265"/>
      <c r="S144" s="265"/>
      <c r="T144" s="265"/>
      <c r="U144" s="265"/>
      <c r="V144" s="265"/>
      <c r="W144" s="265"/>
      <c r="X144" s="265"/>
      <c r="Y144" s="265"/>
      <c r="Z144" s="265"/>
      <c r="AA144" s="265"/>
      <c r="AB144" s="265"/>
      <c r="AC144" s="265"/>
    </row>
    <row r="145" spans="1:29" ht="30" customHeight="1" x14ac:dyDescent="0.2">
      <c r="A145" s="1065"/>
      <c r="B145" s="1327"/>
      <c r="C145" s="1327"/>
      <c r="D145" s="1327"/>
      <c r="E145" s="1327"/>
      <c r="F145" s="1327"/>
      <c r="G145" s="1327"/>
      <c r="H145" s="1327"/>
      <c r="I145" s="1327"/>
      <c r="J145" s="1328"/>
      <c r="K145" s="1329"/>
      <c r="L145" s="1329"/>
      <c r="M145" s="1330"/>
      <c r="N145" s="265"/>
      <c r="O145" s="265"/>
      <c r="P145" s="265"/>
      <c r="Q145" s="265"/>
      <c r="R145" s="265"/>
      <c r="S145" s="265"/>
      <c r="T145" s="265"/>
      <c r="U145" s="265"/>
      <c r="V145" s="265"/>
      <c r="W145" s="265"/>
      <c r="X145" s="265"/>
      <c r="Y145" s="265"/>
      <c r="Z145" s="265"/>
      <c r="AA145" s="265"/>
      <c r="AB145" s="265"/>
      <c r="AC145" s="265"/>
    </row>
    <row r="146" spans="1:29" ht="30" customHeight="1" x14ac:dyDescent="0.2">
      <c r="A146" s="1065"/>
      <c r="B146" s="1327"/>
      <c r="C146" s="1327"/>
      <c r="D146" s="1327"/>
      <c r="E146" s="1327"/>
      <c r="F146" s="1327"/>
      <c r="G146" s="1327"/>
      <c r="H146" s="1327"/>
      <c r="I146" s="1327"/>
      <c r="J146" s="1328"/>
      <c r="K146" s="1329"/>
      <c r="L146" s="1329"/>
      <c r="M146" s="1330"/>
      <c r="N146" s="265"/>
      <c r="O146" s="265"/>
      <c r="P146" s="265"/>
      <c r="Q146" s="265"/>
      <c r="R146" s="265"/>
      <c r="S146" s="265"/>
      <c r="T146" s="265"/>
      <c r="U146" s="265"/>
      <c r="V146" s="265"/>
      <c r="W146" s="265"/>
      <c r="X146" s="265"/>
      <c r="Y146" s="265"/>
      <c r="Z146" s="265"/>
      <c r="AA146" s="265"/>
      <c r="AB146" s="265"/>
      <c r="AC146" s="265"/>
    </row>
    <row r="147" spans="1:29" ht="30" customHeight="1" x14ac:dyDescent="0.2">
      <c r="A147" s="1065"/>
      <c r="B147" s="1327"/>
      <c r="C147" s="1327"/>
      <c r="D147" s="1327"/>
      <c r="E147" s="1327"/>
      <c r="F147" s="1327"/>
      <c r="G147" s="1327"/>
      <c r="H147" s="1327"/>
      <c r="I147" s="1327"/>
      <c r="J147" s="1328"/>
      <c r="K147" s="1329"/>
      <c r="L147" s="1329"/>
      <c r="M147" s="1330"/>
      <c r="N147" s="265"/>
      <c r="O147" s="796"/>
      <c r="P147" s="265"/>
      <c r="Q147" s="265"/>
      <c r="R147" s="265"/>
      <c r="S147" s="265"/>
      <c r="T147" s="265"/>
      <c r="U147" s="265"/>
      <c r="V147" s="265"/>
      <c r="W147" s="265"/>
      <c r="X147" s="265"/>
      <c r="Y147" s="265"/>
      <c r="Z147" s="265"/>
      <c r="AA147" s="265"/>
      <c r="AB147" s="265"/>
      <c r="AC147" s="265"/>
    </row>
    <row r="148" spans="1:29" ht="30" hidden="1" customHeight="1" thickBot="1" x14ac:dyDescent="0.25">
      <c r="A148" s="1066"/>
      <c r="B148" s="1327"/>
      <c r="C148" s="1327"/>
      <c r="D148" s="1327"/>
      <c r="E148" s="1327"/>
      <c r="F148" s="1327"/>
      <c r="G148" s="1327"/>
      <c r="H148" s="1327"/>
      <c r="I148" s="1327"/>
      <c r="J148" s="1328"/>
      <c r="K148" s="1329"/>
      <c r="L148" s="1329"/>
      <c r="M148" s="1330"/>
      <c r="N148" s="265"/>
      <c r="O148" s="265"/>
      <c r="P148" s="265"/>
      <c r="Q148" s="265"/>
      <c r="R148" s="265"/>
      <c r="S148" s="265"/>
      <c r="T148" s="265"/>
      <c r="U148" s="265"/>
      <c r="V148" s="265"/>
      <c r="W148" s="265"/>
      <c r="X148" s="265"/>
      <c r="Y148" s="265"/>
      <c r="Z148" s="265"/>
      <c r="AA148" s="265"/>
      <c r="AB148" s="265"/>
      <c r="AC148" s="265"/>
    </row>
    <row r="149" spans="1:29" ht="30" hidden="1" customHeight="1" thickBot="1" x14ac:dyDescent="0.25">
      <c r="A149" s="1065"/>
      <c r="B149" s="1327"/>
      <c r="C149" s="1327"/>
      <c r="D149" s="1327"/>
      <c r="E149" s="1327"/>
      <c r="F149" s="1327"/>
      <c r="G149" s="1327"/>
      <c r="H149" s="1327"/>
      <c r="I149" s="1327"/>
      <c r="J149" s="1328"/>
      <c r="K149" s="1329"/>
      <c r="L149" s="1329"/>
      <c r="M149" s="1330"/>
      <c r="N149" s="265"/>
      <c r="O149" s="265"/>
      <c r="P149" s="265"/>
      <c r="Q149" s="265"/>
      <c r="R149" s="265"/>
      <c r="S149" s="265"/>
      <c r="T149" s="265"/>
      <c r="U149" s="265"/>
      <c r="V149" s="265"/>
      <c r="W149" s="265"/>
      <c r="X149" s="265"/>
      <c r="Y149" s="265"/>
      <c r="Z149" s="265"/>
      <c r="AA149" s="265"/>
      <c r="AB149" s="265"/>
      <c r="AC149" s="265"/>
    </row>
    <row r="150" spans="1:29" ht="30" hidden="1" customHeight="1" thickBot="1" x14ac:dyDescent="0.25">
      <c r="A150" s="1065"/>
      <c r="B150" s="1327"/>
      <c r="C150" s="1327"/>
      <c r="D150" s="1327"/>
      <c r="E150" s="1327"/>
      <c r="F150" s="1327"/>
      <c r="G150" s="1327"/>
      <c r="H150" s="1327"/>
      <c r="I150" s="1327"/>
      <c r="J150" s="1328"/>
      <c r="K150" s="1329"/>
      <c r="L150" s="1329"/>
      <c r="M150" s="1330"/>
      <c r="N150" s="265"/>
      <c r="O150" s="265"/>
      <c r="P150" s="265"/>
      <c r="Q150" s="265"/>
      <c r="R150" s="265"/>
      <c r="S150" s="265"/>
      <c r="T150" s="265"/>
      <c r="U150" s="265"/>
      <c r="V150" s="265"/>
      <c r="W150" s="265"/>
      <c r="X150" s="265"/>
      <c r="Y150" s="265"/>
      <c r="Z150" s="265"/>
      <c r="AA150" s="265"/>
      <c r="AB150" s="265"/>
      <c r="AC150" s="265"/>
    </row>
    <row r="151" spans="1:29" ht="30" hidden="1" customHeight="1" thickBot="1" x14ac:dyDescent="0.25">
      <c r="A151" s="1065"/>
      <c r="B151" s="1327"/>
      <c r="C151" s="1327"/>
      <c r="D151" s="1327"/>
      <c r="E151" s="1327"/>
      <c r="F151" s="1327"/>
      <c r="G151" s="1327"/>
      <c r="H151" s="1327"/>
      <c r="I151" s="1327"/>
      <c r="J151" s="1328"/>
      <c r="K151" s="1329"/>
      <c r="L151" s="1329"/>
      <c r="M151" s="1330"/>
      <c r="N151" s="265"/>
      <c r="O151" s="265"/>
      <c r="P151" s="265"/>
      <c r="Q151" s="265"/>
      <c r="R151" s="265"/>
      <c r="S151" s="265"/>
      <c r="T151" s="265"/>
      <c r="U151" s="265"/>
      <c r="V151" s="265"/>
      <c r="W151" s="265"/>
      <c r="X151" s="265"/>
      <c r="Y151" s="265"/>
      <c r="Z151" s="265"/>
      <c r="AA151" s="265"/>
      <c r="AB151" s="265"/>
      <c r="AC151" s="265"/>
    </row>
    <row r="152" spans="1:29" ht="30" hidden="1" customHeight="1" thickBot="1" x14ac:dyDescent="0.25">
      <c r="A152" s="1065"/>
      <c r="B152" s="1327"/>
      <c r="C152" s="1327"/>
      <c r="D152" s="1327"/>
      <c r="E152" s="1327"/>
      <c r="F152" s="1327"/>
      <c r="G152" s="1327"/>
      <c r="H152" s="1327"/>
      <c r="I152" s="1327"/>
      <c r="J152" s="1328"/>
      <c r="K152" s="1329"/>
      <c r="L152" s="1329"/>
      <c r="M152" s="1330"/>
      <c r="N152" s="265"/>
      <c r="O152" s="265"/>
      <c r="P152" s="265"/>
      <c r="Q152" s="265"/>
      <c r="R152" s="265"/>
      <c r="S152" s="265"/>
      <c r="T152" s="265"/>
      <c r="U152" s="265"/>
      <c r="V152" s="265"/>
      <c r="W152" s="265"/>
      <c r="X152" s="265"/>
      <c r="Y152" s="265"/>
      <c r="Z152" s="265"/>
      <c r="AA152" s="265"/>
      <c r="AB152" s="265"/>
      <c r="AC152" s="265"/>
    </row>
    <row r="153" spans="1:29" ht="30" hidden="1" customHeight="1" thickBot="1" x14ac:dyDescent="0.25">
      <c r="A153" s="1065"/>
      <c r="B153" s="1327"/>
      <c r="C153" s="1327"/>
      <c r="D153" s="1327"/>
      <c r="E153" s="1327"/>
      <c r="F153" s="1327"/>
      <c r="G153" s="1327"/>
      <c r="H153" s="1327"/>
      <c r="I153" s="1327"/>
      <c r="J153" s="1328"/>
      <c r="K153" s="1329"/>
      <c r="L153" s="1329"/>
      <c r="M153" s="1330"/>
      <c r="N153" s="265"/>
      <c r="O153" s="265"/>
      <c r="P153" s="265"/>
      <c r="Q153" s="265"/>
      <c r="R153" s="265"/>
      <c r="S153" s="265"/>
      <c r="T153" s="265"/>
      <c r="U153" s="265"/>
      <c r="V153" s="265"/>
      <c r="W153" s="265"/>
      <c r="X153" s="265"/>
      <c r="Y153" s="265"/>
      <c r="Z153" s="265"/>
      <c r="AA153" s="265"/>
      <c r="AB153" s="265"/>
      <c r="AC153" s="265"/>
    </row>
    <row r="154" spans="1:29" ht="30" hidden="1" customHeight="1" thickBot="1" x14ac:dyDescent="0.25">
      <c r="A154" s="1065"/>
      <c r="B154" s="1327"/>
      <c r="C154" s="1327"/>
      <c r="D154" s="1327"/>
      <c r="E154" s="1327"/>
      <c r="F154" s="1327"/>
      <c r="G154" s="1327"/>
      <c r="H154" s="1327"/>
      <c r="I154" s="1327"/>
      <c r="J154" s="1328"/>
      <c r="K154" s="1329"/>
      <c r="L154" s="1329"/>
      <c r="M154" s="1330"/>
      <c r="N154" s="265"/>
      <c r="O154" s="265"/>
      <c r="P154" s="265"/>
      <c r="Q154" s="265"/>
      <c r="R154" s="265"/>
      <c r="S154" s="265"/>
      <c r="T154" s="265"/>
      <c r="U154" s="265"/>
      <c r="V154" s="265"/>
      <c r="W154" s="265"/>
      <c r="X154" s="265"/>
      <c r="Y154" s="265"/>
      <c r="Z154" s="265"/>
      <c r="AA154" s="265"/>
      <c r="AB154" s="265"/>
      <c r="AC154" s="265"/>
    </row>
    <row r="155" spans="1:29" ht="30" hidden="1" customHeight="1" thickBot="1" x14ac:dyDescent="0.25">
      <c r="A155" s="1065"/>
      <c r="B155" s="1327"/>
      <c r="C155" s="1327"/>
      <c r="D155" s="1327"/>
      <c r="E155" s="1327"/>
      <c r="F155" s="1327"/>
      <c r="G155" s="1327"/>
      <c r="H155" s="1327"/>
      <c r="I155" s="1327"/>
      <c r="J155" s="1328"/>
      <c r="K155" s="1329"/>
      <c r="L155" s="1329"/>
      <c r="M155" s="1330"/>
      <c r="N155" s="265"/>
      <c r="O155" s="265"/>
      <c r="P155" s="265"/>
      <c r="Q155" s="265"/>
      <c r="R155" s="265"/>
      <c r="S155" s="265"/>
      <c r="T155" s="265"/>
      <c r="U155" s="265"/>
      <c r="V155" s="265"/>
      <c r="W155" s="265"/>
      <c r="X155" s="265"/>
      <c r="Y155" s="265"/>
      <c r="Z155" s="265"/>
      <c r="AA155" s="265"/>
      <c r="AB155" s="265"/>
      <c r="AC155" s="265"/>
    </row>
    <row r="156" spans="1:29" ht="30" hidden="1" customHeight="1" thickBot="1" x14ac:dyDescent="0.25">
      <c r="A156" s="1065"/>
      <c r="B156" s="1327"/>
      <c r="C156" s="1327"/>
      <c r="D156" s="1327"/>
      <c r="E156" s="1327"/>
      <c r="F156" s="1327"/>
      <c r="G156" s="1327"/>
      <c r="H156" s="1327"/>
      <c r="I156" s="1327"/>
      <c r="J156" s="1328"/>
      <c r="K156" s="1329"/>
      <c r="L156" s="1329"/>
      <c r="M156" s="1330"/>
      <c r="N156" s="265"/>
      <c r="O156" s="265"/>
      <c r="P156" s="265"/>
      <c r="Q156" s="265"/>
      <c r="R156" s="265"/>
      <c r="S156" s="265"/>
      <c r="T156" s="265"/>
      <c r="U156" s="265"/>
      <c r="V156" s="265"/>
      <c r="W156" s="265"/>
      <c r="X156" s="265"/>
      <c r="Y156" s="265"/>
      <c r="Z156" s="265"/>
      <c r="AA156" s="265"/>
      <c r="AB156" s="265"/>
      <c r="AC156" s="265"/>
    </row>
    <row r="157" spans="1:29" ht="30" hidden="1" customHeight="1" thickBot="1" x14ac:dyDescent="0.25">
      <c r="A157" s="1065"/>
      <c r="B157" s="1327"/>
      <c r="C157" s="1327"/>
      <c r="D157" s="1327"/>
      <c r="E157" s="1327"/>
      <c r="F157" s="1327"/>
      <c r="G157" s="1327"/>
      <c r="H157" s="1327"/>
      <c r="I157" s="1327"/>
      <c r="J157" s="1328"/>
      <c r="K157" s="1329"/>
      <c r="L157" s="1329"/>
      <c r="M157" s="1330"/>
      <c r="N157" s="265"/>
      <c r="O157" s="265"/>
      <c r="P157" s="265"/>
      <c r="Q157" s="265"/>
      <c r="R157" s="265"/>
      <c r="S157" s="265"/>
      <c r="T157" s="265"/>
      <c r="U157" s="265"/>
      <c r="V157" s="265"/>
      <c r="W157" s="265"/>
      <c r="X157" s="265"/>
      <c r="Y157" s="265"/>
      <c r="Z157" s="265"/>
      <c r="AA157" s="265"/>
      <c r="AB157" s="265"/>
      <c r="AC157" s="265"/>
    </row>
    <row r="158" spans="1:29" ht="30" hidden="1" customHeight="1" thickBot="1" x14ac:dyDescent="0.25">
      <c r="A158" s="1065"/>
      <c r="B158" s="1327"/>
      <c r="C158" s="1327"/>
      <c r="D158" s="1327"/>
      <c r="E158" s="1327"/>
      <c r="F158" s="1327"/>
      <c r="G158" s="1327"/>
      <c r="H158" s="1327"/>
      <c r="I158" s="1327"/>
      <c r="J158" s="1328"/>
      <c r="K158" s="1329"/>
      <c r="L158" s="1329"/>
      <c r="M158" s="1330"/>
      <c r="N158" s="265"/>
      <c r="O158" s="265"/>
      <c r="P158" s="265"/>
      <c r="Q158" s="265"/>
      <c r="R158" s="265"/>
      <c r="S158" s="265"/>
      <c r="T158" s="265"/>
      <c r="U158" s="265"/>
      <c r="V158" s="265"/>
      <c r="W158" s="265"/>
      <c r="X158" s="265"/>
      <c r="Y158" s="265"/>
      <c r="Z158" s="265"/>
      <c r="AA158" s="265"/>
      <c r="AB158" s="265"/>
      <c r="AC158" s="265"/>
    </row>
    <row r="159" spans="1:29" ht="30" hidden="1" customHeight="1" thickBot="1" x14ac:dyDescent="0.25">
      <c r="A159" s="1065"/>
      <c r="B159" s="1327"/>
      <c r="C159" s="1327"/>
      <c r="D159" s="1327"/>
      <c r="E159" s="1327"/>
      <c r="F159" s="1327"/>
      <c r="G159" s="1327"/>
      <c r="H159" s="1327"/>
      <c r="I159" s="1327"/>
      <c r="J159" s="1328"/>
      <c r="K159" s="1329"/>
      <c r="L159" s="1329"/>
      <c r="M159" s="1330"/>
      <c r="N159" s="265"/>
      <c r="O159" s="265"/>
      <c r="P159" s="265"/>
      <c r="Q159" s="265"/>
      <c r="R159" s="265"/>
      <c r="S159" s="265"/>
      <c r="T159" s="265"/>
      <c r="U159" s="265"/>
      <c r="V159" s="265"/>
      <c r="W159" s="265"/>
      <c r="X159" s="265"/>
      <c r="Y159" s="265"/>
      <c r="Z159" s="265"/>
      <c r="AA159" s="265"/>
      <c r="AB159" s="265"/>
      <c r="AC159" s="265"/>
    </row>
    <row r="160" spans="1:29" ht="30" hidden="1" customHeight="1" thickBot="1" x14ac:dyDescent="0.25">
      <c r="A160" s="1065"/>
      <c r="B160" s="1327"/>
      <c r="C160" s="1327"/>
      <c r="D160" s="1327"/>
      <c r="E160" s="1327"/>
      <c r="F160" s="1327"/>
      <c r="G160" s="1327"/>
      <c r="H160" s="1327"/>
      <c r="I160" s="1327"/>
      <c r="J160" s="1328"/>
      <c r="K160" s="1329"/>
      <c r="L160" s="1329"/>
      <c r="M160" s="1330"/>
      <c r="N160" s="265"/>
      <c r="O160" s="265"/>
      <c r="P160" s="265"/>
      <c r="Q160" s="265"/>
      <c r="R160" s="265"/>
      <c r="S160" s="265"/>
      <c r="T160" s="265"/>
      <c r="U160" s="265"/>
      <c r="V160" s="265"/>
      <c r="W160" s="265"/>
      <c r="X160" s="265"/>
      <c r="Y160" s="265"/>
      <c r="Z160" s="265"/>
      <c r="AA160" s="265"/>
      <c r="AB160" s="265"/>
      <c r="AC160" s="265"/>
    </row>
    <row r="161" spans="1:29" ht="30" hidden="1" customHeight="1" thickBot="1" x14ac:dyDescent="0.25">
      <c r="A161" s="1065"/>
      <c r="B161" s="1327"/>
      <c r="C161" s="1327"/>
      <c r="D161" s="1327"/>
      <c r="E161" s="1327"/>
      <c r="F161" s="1327"/>
      <c r="G161" s="1327"/>
      <c r="H161" s="1327"/>
      <c r="I161" s="1327"/>
      <c r="J161" s="1328"/>
      <c r="K161" s="1329"/>
      <c r="L161" s="1329"/>
      <c r="M161" s="1330"/>
      <c r="N161" s="265"/>
      <c r="O161" s="265"/>
      <c r="P161" s="265"/>
      <c r="Q161" s="265"/>
      <c r="R161" s="265"/>
      <c r="S161" s="265"/>
      <c r="T161" s="265"/>
      <c r="U161" s="265"/>
      <c r="V161" s="265"/>
      <c r="W161" s="265"/>
      <c r="X161" s="265"/>
      <c r="Y161" s="265"/>
      <c r="Z161" s="265"/>
      <c r="AA161" s="265"/>
      <c r="AB161" s="265"/>
      <c r="AC161" s="265"/>
    </row>
    <row r="162" spans="1:29" ht="30" hidden="1" customHeight="1" thickBot="1" x14ac:dyDescent="0.25">
      <c r="A162" s="1065"/>
      <c r="B162" s="1327"/>
      <c r="C162" s="1327"/>
      <c r="D162" s="1327"/>
      <c r="E162" s="1327"/>
      <c r="F162" s="1327"/>
      <c r="G162" s="1327"/>
      <c r="H162" s="1327"/>
      <c r="I162" s="1327"/>
      <c r="J162" s="1328"/>
      <c r="K162" s="1329"/>
      <c r="L162" s="1329"/>
      <c r="M162" s="1330"/>
      <c r="N162" s="265"/>
      <c r="O162" s="265"/>
      <c r="P162" s="265"/>
      <c r="Q162" s="265"/>
      <c r="R162" s="265"/>
      <c r="S162" s="265"/>
      <c r="T162" s="265"/>
      <c r="U162" s="265"/>
      <c r="V162" s="265"/>
      <c r="W162" s="265"/>
      <c r="X162" s="265"/>
      <c r="Y162" s="265"/>
      <c r="Z162" s="265"/>
      <c r="AA162" s="265"/>
      <c r="AB162" s="265"/>
      <c r="AC162" s="265"/>
    </row>
    <row r="163" spans="1:29" ht="30" customHeight="1" thickBot="1" x14ac:dyDescent="0.25">
      <c r="A163" s="1067"/>
      <c r="B163" s="1331"/>
      <c r="C163" s="1331"/>
      <c r="D163" s="1331"/>
      <c r="E163" s="1331"/>
      <c r="F163" s="1331"/>
      <c r="G163" s="1331"/>
      <c r="H163" s="1331"/>
      <c r="I163" s="1331"/>
      <c r="J163" s="1332"/>
      <c r="K163" s="1333"/>
      <c r="L163" s="1333"/>
      <c r="M163" s="1334"/>
      <c r="N163" s="265"/>
      <c r="O163" s="265"/>
      <c r="P163" s="265"/>
      <c r="Q163" s="265"/>
      <c r="R163" s="265"/>
      <c r="S163" s="265"/>
      <c r="T163" s="265"/>
      <c r="U163" s="265"/>
      <c r="V163" s="265"/>
      <c r="W163" s="265"/>
      <c r="X163" s="265"/>
      <c r="Y163" s="265"/>
      <c r="Z163" s="265"/>
      <c r="AA163" s="265"/>
      <c r="AB163" s="265"/>
      <c r="AC163" s="265"/>
    </row>
    <row r="164" spans="1:29" ht="13.9" customHeight="1" thickBot="1" x14ac:dyDescent="0.25">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row>
    <row r="165" spans="1:29" ht="24" customHeight="1" thickBot="1" x14ac:dyDescent="0.25">
      <c r="A165" s="1025" t="s">
        <v>687</v>
      </c>
      <c r="B165" s="1370">
        <f>'Setup Page'!C10</f>
        <v>0</v>
      </c>
      <c r="C165" s="1371"/>
      <c r="D165" s="1371"/>
      <c r="E165" s="1371"/>
      <c r="F165" s="1371"/>
      <c r="G165" s="1371"/>
      <c r="H165" s="1371"/>
      <c r="I165" s="1371"/>
      <c r="J165" s="1371"/>
      <c r="K165" s="1372"/>
      <c r="L165" s="1372"/>
      <c r="M165" s="1373"/>
      <c r="N165" s="265"/>
      <c r="O165" s="265"/>
      <c r="P165" s="265"/>
      <c r="Q165" s="265"/>
      <c r="R165" s="265"/>
      <c r="S165" s="265"/>
      <c r="T165" s="265"/>
      <c r="U165" s="265"/>
      <c r="V165" s="265"/>
      <c r="W165" s="265"/>
      <c r="X165" s="265"/>
      <c r="Y165" s="265"/>
      <c r="Z165" s="265"/>
      <c r="AA165" s="265"/>
      <c r="AB165" s="265"/>
      <c r="AC165" s="265"/>
    </row>
    <row r="166" spans="1:29" ht="13.5" thickBot="1" x14ac:dyDescent="0.25">
      <c r="A166" s="1028"/>
      <c r="B166" s="1029"/>
      <c r="C166" s="1026"/>
      <c r="D166" s="1026"/>
      <c r="E166" s="1026"/>
      <c r="F166" s="1026"/>
      <c r="G166" s="1026"/>
      <c r="H166" s="1026"/>
      <c r="I166" s="1026"/>
      <c r="J166" s="1026"/>
      <c r="K166" s="1026"/>
      <c r="L166" s="1026"/>
      <c r="M166" s="1027"/>
      <c r="N166" s="265"/>
      <c r="O166" s="265"/>
      <c r="P166" s="265"/>
      <c r="Q166" s="265"/>
      <c r="R166" s="265"/>
      <c r="S166" s="265"/>
      <c r="T166" s="265"/>
      <c r="U166" s="265"/>
      <c r="V166" s="265"/>
      <c r="W166" s="265"/>
      <c r="X166" s="265"/>
      <c r="Y166" s="265"/>
      <c r="Z166" s="265"/>
      <c r="AA166" s="265"/>
      <c r="AB166" s="265"/>
      <c r="AC166" s="265"/>
    </row>
    <row r="167" spans="1:29" ht="24" customHeight="1" x14ac:dyDescent="0.2">
      <c r="A167" s="933" t="s">
        <v>890</v>
      </c>
      <c r="B167" s="1011" t="s">
        <v>897</v>
      </c>
      <c r="C167" s="1022"/>
      <c r="D167" s="1022"/>
      <c r="E167" s="1022"/>
      <c r="F167" s="1022"/>
      <c r="G167" s="1022"/>
      <c r="H167" s="1022"/>
      <c r="I167" s="1022"/>
      <c r="J167" s="1022"/>
      <c r="K167" s="1022"/>
      <c r="L167" s="1022"/>
      <c r="M167" s="1023"/>
      <c r="N167" s="265"/>
      <c r="O167" s="265"/>
      <c r="P167" s="265"/>
      <c r="Q167" s="265"/>
      <c r="R167" s="265"/>
      <c r="S167" s="265"/>
      <c r="T167" s="265"/>
      <c r="U167" s="265"/>
      <c r="V167" s="265"/>
      <c r="W167" s="265"/>
      <c r="X167" s="265"/>
      <c r="Y167" s="265"/>
      <c r="Z167" s="265"/>
      <c r="AA167" s="265"/>
      <c r="AB167" s="265"/>
      <c r="AC167" s="265"/>
    </row>
    <row r="168" spans="1:29" ht="18" customHeight="1" x14ac:dyDescent="0.2">
      <c r="A168" s="1353" t="s">
        <v>903</v>
      </c>
      <c r="B168" s="1037"/>
      <c r="C168" s="1355" t="s">
        <v>895</v>
      </c>
      <c r="D168" s="1374" t="s">
        <v>869</v>
      </c>
      <c r="E168" s="1338"/>
      <c r="F168" s="1375" t="s">
        <v>896</v>
      </c>
      <c r="G168" s="1376"/>
      <c r="H168" s="1339" t="s">
        <v>870</v>
      </c>
      <c r="I168" s="1338"/>
      <c r="J168" s="1377" t="s">
        <v>888</v>
      </c>
      <c r="K168" s="1378"/>
      <c r="L168" s="1379" t="s">
        <v>889</v>
      </c>
      <c r="M168" s="1378"/>
      <c r="N168" s="265"/>
      <c r="O168" s="265"/>
      <c r="P168" s="265"/>
      <c r="Q168" s="265"/>
      <c r="R168" s="265"/>
      <c r="S168" s="265"/>
      <c r="T168" s="265"/>
      <c r="U168" s="265"/>
      <c r="V168" s="265"/>
      <c r="W168" s="265"/>
      <c r="X168" s="265"/>
      <c r="Y168" s="265"/>
      <c r="Z168" s="265"/>
      <c r="AA168" s="265"/>
      <c r="AB168" s="265"/>
      <c r="AC168" s="265"/>
    </row>
    <row r="169" spans="1:29" ht="18" customHeight="1" x14ac:dyDescent="0.2">
      <c r="A169" s="1354"/>
      <c r="B169" s="1038" t="s">
        <v>885</v>
      </c>
      <c r="C169" s="1356"/>
      <c r="D169" s="1010" t="s">
        <v>902</v>
      </c>
      <c r="E169" s="1057" t="s">
        <v>359</v>
      </c>
      <c r="F169" s="1056" t="s">
        <v>902</v>
      </c>
      <c r="G169" s="1057" t="s">
        <v>359</v>
      </c>
      <c r="H169" s="1039" t="s">
        <v>902</v>
      </c>
      <c r="I169" s="1012" t="s">
        <v>359</v>
      </c>
      <c r="J169" s="1058" t="s">
        <v>910</v>
      </c>
      <c r="K169" s="1059" t="s">
        <v>359</v>
      </c>
      <c r="L169" s="1058" t="s">
        <v>910</v>
      </c>
      <c r="M169" s="1059" t="s">
        <v>359</v>
      </c>
      <c r="N169" s="265"/>
      <c r="O169" s="265"/>
      <c r="P169" s="265"/>
      <c r="Q169" s="265"/>
      <c r="R169" s="265"/>
      <c r="S169" s="265"/>
      <c r="T169" s="265"/>
      <c r="U169" s="265"/>
      <c r="V169" s="265"/>
      <c r="W169" s="265"/>
      <c r="X169" s="265"/>
      <c r="Y169" s="265"/>
      <c r="Z169" s="265"/>
      <c r="AA169" s="265"/>
      <c r="AB169" s="265"/>
      <c r="AC169" s="265"/>
    </row>
    <row r="170" spans="1:29" ht="15" customHeight="1" x14ac:dyDescent="0.2">
      <c r="A170" s="1032" t="s">
        <v>871</v>
      </c>
      <c r="B170" s="1033" t="s">
        <v>899</v>
      </c>
      <c r="C170" s="890" t="s">
        <v>872</v>
      </c>
      <c r="D170" s="1020"/>
      <c r="E170" s="541"/>
      <c r="F170" s="1043"/>
      <c r="G170" s="1054"/>
      <c r="H170" s="1040"/>
      <c r="I170" s="541"/>
      <c r="J170" s="1048" t="str">
        <f>IF(D170=0,"",(F170/D170)-1)</f>
        <v/>
      </c>
      <c r="K170" s="1052" t="str">
        <f>IF(E170=0,"",G170-E170)</f>
        <v/>
      </c>
      <c r="L170" s="1046" t="str">
        <f>IF(F170=0,"",(H170/F170)-1)</f>
        <v/>
      </c>
      <c r="M170" s="1052" t="str">
        <f>IF(G170=0,"",I170-G170)</f>
        <v/>
      </c>
      <c r="N170" s="265"/>
      <c r="O170" s="265"/>
      <c r="P170" s="265"/>
      <c r="Q170" s="265"/>
      <c r="R170" s="265"/>
      <c r="S170" s="265"/>
      <c r="T170" s="265"/>
      <c r="U170" s="265"/>
      <c r="V170" s="265"/>
      <c r="W170" s="265"/>
      <c r="X170" s="265"/>
      <c r="Y170" s="265"/>
      <c r="Z170" s="265"/>
      <c r="AA170" s="265"/>
      <c r="AB170" s="265"/>
      <c r="AC170" s="265"/>
    </row>
    <row r="171" spans="1:29" ht="15" customHeight="1" x14ac:dyDescent="0.2">
      <c r="A171" s="1032" t="s">
        <v>873</v>
      </c>
      <c r="B171" s="1034" t="s">
        <v>886</v>
      </c>
      <c r="C171" s="984" t="s">
        <v>875</v>
      </c>
      <c r="D171" s="1020"/>
      <c r="E171" s="541"/>
      <c r="F171" s="1043"/>
      <c r="G171" s="1054"/>
      <c r="H171" s="1040"/>
      <c r="I171" s="541"/>
      <c r="J171" s="1048" t="str">
        <f t="shared" ref="J171:J178" si="37">IF(D171=0,"",(F171/D171)-1)</f>
        <v/>
      </c>
      <c r="K171" s="1052" t="str">
        <f t="shared" ref="K171:K178" si="38">IF(E171=0,"",G171-E171)</f>
        <v/>
      </c>
      <c r="L171" s="1046" t="str">
        <f t="shared" ref="L171:L178" si="39">IF(F171=0,"",(H171/F171)-1)</f>
        <v/>
      </c>
      <c r="M171" s="1052" t="str">
        <f t="shared" ref="M171:M178" si="40">IF(G171=0,"",I171-G171)</f>
        <v/>
      </c>
      <c r="N171" s="265"/>
      <c r="O171" s="265"/>
      <c r="P171" s="265"/>
      <c r="Q171" s="265"/>
      <c r="R171" s="265"/>
      <c r="S171" s="265"/>
      <c r="T171" s="265"/>
      <c r="U171" s="265"/>
      <c r="V171" s="265"/>
      <c r="W171" s="265"/>
      <c r="X171" s="265"/>
      <c r="Y171" s="265"/>
      <c r="Z171" s="265"/>
      <c r="AA171" s="265"/>
      <c r="AB171" s="265"/>
      <c r="AC171" s="265"/>
    </row>
    <row r="172" spans="1:29" ht="15" customHeight="1" x14ac:dyDescent="0.2">
      <c r="A172" s="1032" t="s">
        <v>874</v>
      </c>
      <c r="B172" s="1034" t="s">
        <v>886</v>
      </c>
      <c r="C172" s="984" t="s">
        <v>875</v>
      </c>
      <c r="D172" s="1021"/>
      <c r="E172" s="541"/>
      <c r="F172" s="1044"/>
      <c r="G172" s="1054"/>
      <c r="H172" s="1041"/>
      <c r="I172" s="541"/>
      <c r="J172" s="1048" t="str">
        <f t="shared" si="37"/>
        <v/>
      </c>
      <c r="K172" s="1052" t="str">
        <f t="shared" si="38"/>
        <v/>
      </c>
      <c r="L172" s="1046" t="str">
        <f t="shared" si="39"/>
        <v/>
      </c>
      <c r="M172" s="1052" t="str">
        <f t="shared" si="40"/>
        <v/>
      </c>
      <c r="N172" s="265"/>
      <c r="O172" s="265"/>
      <c r="P172" s="265"/>
      <c r="Q172" s="265"/>
      <c r="R172" s="265"/>
      <c r="S172" s="265"/>
      <c r="T172" s="265"/>
      <c r="U172" s="265"/>
      <c r="V172" s="265"/>
      <c r="W172" s="265"/>
      <c r="X172" s="265"/>
      <c r="Y172" s="265"/>
      <c r="Z172" s="265"/>
      <c r="AA172" s="265"/>
      <c r="AB172" s="265"/>
      <c r="AC172" s="265"/>
    </row>
    <row r="173" spans="1:29" ht="15" customHeight="1" x14ac:dyDescent="0.2">
      <c r="A173" s="1032" t="s">
        <v>877</v>
      </c>
      <c r="B173" s="1034" t="s">
        <v>880</v>
      </c>
      <c r="C173" s="984" t="s">
        <v>879</v>
      </c>
      <c r="D173" s="1021"/>
      <c r="E173" s="541"/>
      <c r="F173" s="1044"/>
      <c r="G173" s="1054"/>
      <c r="H173" s="1041"/>
      <c r="I173" s="541"/>
      <c r="J173" s="1048" t="str">
        <f t="shared" si="37"/>
        <v/>
      </c>
      <c r="K173" s="1052" t="str">
        <f t="shared" si="38"/>
        <v/>
      </c>
      <c r="L173" s="1046" t="str">
        <f t="shared" si="39"/>
        <v/>
      </c>
      <c r="M173" s="1052" t="str">
        <f t="shared" si="40"/>
        <v/>
      </c>
      <c r="N173" s="265"/>
      <c r="O173" s="265"/>
      <c r="P173" s="265"/>
      <c r="Q173" s="265"/>
      <c r="R173" s="265"/>
      <c r="S173" s="265"/>
      <c r="T173" s="265"/>
      <c r="U173" s="265"/>
      <c r="V173" s="265"/>
      <c r="W173" s="265"/>
      <c r="X173" s="265"/>
      <c r="Y173" s="265"/>
      <c r="Z173" s="265"/>
      <c r="AA173" s="265"/>
      <c r="AB173" s="265"/>
      <c r="AC173" s="265"/>
    </row>
    <row r="174" spans="1:29" ht="15" customHeight="1" x14ac:dyDescent="0.2">
      <c r="A174" s="1032" t="s">
        <v>878</v>
      </c>
      <c r="B174" s="1034" t="s">
        <v>880</v>
      </c>
      <c r="C174" s="984" t="s">
        <v>879</v>
      </c>
      <c r="D174" s="1021"/>
      <c r="E174" s="541"/>
      <c r="F174" s="1044"/>
      <c r="G174" s="1054"/>
      <c r="H174" s="1041"/>
      <c r="I174" s="541"/>
      <c r="J174" s="1048" t="str">
        <f t="shared" si="37"/>
        <v/>
      </c>
      <c r="K174" s="1052" t="str">
        <f t="shared" si="38"/>
        <v/>
      </c>
      <c r="L174" s="1046" t="str">
        <f t="shared" si="39"/>
        <v/>
      </c>
      <c r="M174" s="1052" t="str">
        <f t="shared" si="40"/>
        <v/>
      </c>
      <c r="N174" s="265"/>
      <c r="O174" s="265"/>
      <c r="P174" s="265"/>
      <c r="Q174" s="265"/>
      <c r="R174" s="265"/>
      <c r="S174" s="265"/>
      <c r="T174" s="265"/>
      <c r="U174" s="265"/>
      <c r="V174" s="265"/>
      <c r="W174" s="265"/>
      <c r="X174" s="265"/>
      <c r="Y174" s="265"/>
      <c r="Z174" s="265"/>
      <c r="AA174" s="265"/>
      <c r="AB174" s="265"/>
      <c r="AC174" s="265"/>
    </row>
    <row r="175" spans="1:29" ht="15" customHeight="1" x14ac:dyDescent="0.2">
      <c r="A175" s="1032" t="s">
        <v>882</v>
      </c>
      <c r="B175" s="1034" t="s">
        <v>900</v>
      </c>
      <c r="C175" s="984" t="s">
        <v>887</v>
      </c>
      <c r="D175" s="1021"/>
      <c r="E175" s="541"/>
      <c r="F175" s="1044"/>
      <c r="G175" s="1054"/>
      <c r="H175" s="1041"/>
      <c r="I175" s="541"/>
      <c r="J175" s="1048" t="str">
        <f t="shared" si="37"/>
        <v/>
      </c>
      <c r="K175" s="1052" t="str">
        <f t="shared" si="38"/>
        <v/>
      </c>
      <c r="L175" s="1046" t="str">
        <f t="shared" si="39"/>
        <v/>
      </c>
      <c r="M175" s="1052" t="str">
        <f t="shared" si="40"/>
        <v/>
      </c>
      <c r="N175" s="265"/>
      <c r="O175" s="265"/>
      <c r="P175" s="265"/>
      <c r="Q175" s="265"/>
      <c r="R175" s="265"/>
      <c r="S175" s="265"/>
      <c r="T175" s="265"/>
      <c r="U175" s="265"/>
      <c r="V175" s="265"/>
      <c r="W175" s="265"/>
      <c r="X175" s="265"/>
      <c r="Y175" s="265"/>
      <c r="Z175" s="265"/>
      <c r="AA175" s="265"/>
      <c r="AB175" s="265"/>
      <c r="AC175" s="265"/>
    </row>
    <row r="176" spans="1:29" ht="15" customHeight="1" x14ac:dyDescent="0.2">
      <c r="A176" s="1032" t="s">
        <v>883</v>
      </c>
      <c r="B176" s="1034" t="s">
        <v>899</v>
      </c>
      <c r="C176" s="984" t="s">
        <v>887</v>
      </c>
      <c r="D176" s="1021"/>
      <c r="E176" s="541"/>
      <c r="F176" s="1044"/>
      <c r="G176" s="1054"/>
      <c r="H176" s="1041"/>
      <c r="I176" s="541"/>
      <c r="J176" s="1048" t="str">
        <f t="shared" si="37"/>
        <v/>
      </c>
      <c r="K176" s="1052" t="str">
        <f t="shared" si="38"/>
        <v/>
      </c>
      <c r="L176" s="1046" t="str">
        <f t="shared" si="39"/>
        <v/>
      </c>
      <c r="M176" s="1052" t="str">
        <f t="shared" si="40"/>
        <v/>
      </c>
      <c r="N176" s="265"/>
      <c r="O176" s="265"/>
      <c r="P176" s="265"/>
      <c r="Q176" s="265"/>
      <c r="R176" s="265"/>
      <c r="S176" s="265"/>
      <c r="T176" s="265"/>
      <c r="U176" s="265"/>
      <c r="V176" s="265"/>
      <c r="W176" s="265"/>
      <c r="X176" s="265"/>
      <c r="Y176" s="265"/>
      <c r="Z176" s="265"/>
      <c r="AA176" s="265"/>
      <c r="AB176" s="265"/>
      <c r="AC176" s="265"/>
    </row>
    <row r="177" spans="1:29" ht="15" customHeight="1" x14ac:dyDescent="0.2">
      <c r="A177" s="1032" t="s">
        <v>884</v>
      </c>
      <c r="B177" s="1034" t="s">
        <v>922</v>
      </c>
      <c r="C177" s="984" t="s">
        <v>887</v>
      </c>
      <c r="D177" s="1021"/>
      <c r="E177" s="541"/>
      <c r="F177" s="1044"/>
      <c r="G177" s="1054"/>
      <c r="H177" s="1041"/>
      <c r="I177" s="541"/>
      <c r="J177" s="1048" t="str">
        <f t="shared" si="37"/>
        <v/>
      </c>
      <c r="K177" s="1052" t="str">
        <f t="shared" si="38"/>
        <v/>
      </c>
      <c r="L177" s="1046" t="str">
        <f t="shared" si="39"/>
        <v/>
      </c>
      <c r="M177" s="1052" t="str">
        <f t="shared" si="40"/>
        <v/>
      </c>
      <c r="N177" s="265"/>
      <c r="O177" s="265"/>
      <c r="P177" s="265"/>
      <c r="Q177" s="265"/>
      <c r="R177" s="265"/>
      <c r="S177" s="265"/>
      <c r="T177" s="265"/>
      <c r="U177" s="265"/>
      <c r="V177" s="265"/>
      <c r="W177" s="265"/>
      <c r="X177" s="265"/>
      <c r="Y177" s="265"/>
      <c r="Z177" s="265"/>
      <c r="AA177" s="265"/>
      <c r="AB177" s="265"/>
      <c r="AC177" s="265"/>
    </row>
    <row r="178" spans="1:29" ht="15" customHeight="1" thickBot="1" x14ac:dyDescent="0.25">
      <c r="A178" s="1035" t="s">
        <v>881</v>
      </c>
      <c r="B178" s="1036" t="s">
        <v>901</v>
      </c>
      <c r="C178" s="987" t="s">
        <v>875</v>
      </c>
      <c r="D178" s="1024"/>
      <c r="E178" s="544"/>
      <c r="F178" s="1045"/>
      <c r="G178" s="1050"/>
      <c r="H178" s="1042"/>
      <c r="I178" s="544"/>
      <c r="J178" s="1049" t="str">
        <f t="shared" si="37"/>
        <v/>
      </c>
      <c r="K178" s="1053" t="str">
        <f t="shared" si="38"/>
        <v/>
      </c>
      <c r="L178" s="1047" t="str">
        <f t="shared" si="39"/>
        <v/>
      </c>
      <c r="M178" s="1053" t="str">
        <f t="shared" si="40"/>
        <v/>
      </c>
      <c r="N178" s="265"/>
      <c r="O178" s="265"/>
      <c r="P178" s="265"/>
      <c r="Q178" s="265"/>
      <c r="R178" s="265"/>
      <c r="S178" s="265"/>
      <c r="T178" s="265"/>
      <c r="U178" s="265"/>
      <c r="V178" s="265"/>
      <c r="W178" s="265"/>
      <c r="X178" s="265"/>
      <c r="Y178" s="265"/>
      <c r="Z178" s="265"/>
      <c r="AA178" s="265"/>
      <c r="AB178" s="265"/>
      <c r="AC178" s="265"/>
    </row>
    <row r="179" spans="1:29" s="889" customFormat="1" ht="18" customHeight="1" thickBot="1" x14ac:dyDescent="0.25">
      <c r="A179" s="1060"/>
      <c r="B179" s="956"/>
      <c r="C179" s="947"/>
      <c r="D179" s="926"/>
      <c r="E179" s="926"/>
      <c r="F179" s="265"/>
      <c r="G179" s="265"/>
      <c r="H179" s="265"/>
      <c r="I179" s="265"/>
      <c r="J179" s="948" t="s">
        <v>62</v>
      </c>
      <c r="K179" s="851">
        <f>SUM(K170:K178)</f>
        <v>0</v>
      </c>
      <c r="L179" s="948" t="s">
        <v>62</v>
      </c>
      <c r="M179" s="851">
        <f>SUM(M170:M178)</f>
        <v>0</v>
      </c>
      <c r="N179" s="265"/>
      <c r="O179" s="926"/>
      <c r="P179" s="926"/>
      <c r="Q179" s="926"/>
      <c r="R179" s="926"/>
      <c r="S179" s="926"/>
      <c r="T179" s="926"/>
      <c r="U179" s="926"/>
      <c r="V179" s="926"/>
      <c r="W179" s="926"/>
      <c r="X179" s="926"/>
      <c r="Y179" s="926"/>
      <c r="Z179" s="926"/>
      <c r="AA179" s="926"/>
      <c r="AB179" s="926"/>
      <c r="AC179" s="926"/>
    </row>
    <row r="180" spans="1:29" ht="21" customHeight="1" x14ac:dyDescent="0.2">
      <c r="A180" s="1335" t="s">
        <v>908</v>
      </c>
      <c r="B180" s="1336"/>
      <c r="C180" s="1337"/>
      <c r="D180" s="1031"/>
      <c r="E180" s="1031"/>
      <c r="F180" s="1031"/>
      <c r="G180" s="1031"/>
      <c r="H180" s="1031"/>
      <c r="I180" s="1031"/>
      <c r="J180" s="1031"/>
      <c r="K180" s="1031"/>
      <c r="L180" s="1031"/>
      <c r="M180" s="1063"/>
      <c r="N180" s="265"/>
      <c r="O180" s="265"/>
      <c r="P180" s="265"/>
      <c r="Q180" s="265"/>
      <c r="R180" s="265"/>
      <c r="S180" s="265"/>
      <c r="T180" s="265"/>
      <c r="U180" s="265"/>
      <c r="V180" s="265"/>
      <c r="W180" s="265"/>
      <c r="X180" s="265"/>
      <c r="Y180" s="265"/>
      <c r="Z180" s="265"/>
      <c r="AA180" s="265"/>
      <c r="AB180" s="265"/>
      <c r="AC180" s="265"/>
    </row>
    <row r="181" spans="1:29" ht="18" customHeight="1" x14ac:dyDescent="0.2">
      <c r="A181" s="1068" t="s">
        <v>907</v>
      </c>
      <c r="B181" s="1338" t="s">
        <v>904</v>
      </c>
      <c r="C181" s="1339"/>
      <c r="D181" s="1338" t="s">
        <v>905</v>
      </c>
      <c r="E181" s="1340"/>
      <c r="F181" s="1340"/>
      <c r="G181" s="1340"/>
      <c r="H181" s="1340"/>
      <c r="I181" s="1339"/>
      <c r="J181" s="1338" t="s">
        <v>906</v>
      </c>
      <c r="K181" s="1340"/>
      <c r="L181" s="1340"/>
      <c r="M181" s="1341"/>
      <c r="N181" s="265"/>
      <c r="O181" s="265"/>
      <c r="P181" s="265"/>
      <c r="Q181" s="265"/>
      <c r="R181" s="265"/>
      <c r="S181" s="265"/>
      <c r="T181" s="265"/>
      <c r="U181" s="265"/>
      <c r="V181" s="265"/>
      <c r="W181" s="265"/>
      <c r="X181" s="265"/>
      <c r="Y181" s="265"/>
      <c r="Z181" s="265"/>
      <c r="AA181" s="265"/>
      <c r="AB181" s="265"/>
      <c r="AC181" s="265"/>
    </row>
    <row r="182" spans="1:29" ht="30" customHeight="1" x14ac:dyDescent="0.2">
      <c r="A182" s="1065"/>
      <c r="B182" s="1342"/>
      <c r="C182" s="1343"/>
      <c r="D182" s="1344"/>
      <c r="E182" s="1345"/>
      <c r="F182" s="1345"/>
      <c r="G182" s="1345"/>
      <c r="H182" s="1345"/>
      <c r="I182" s="1346"/>
      <c r="J182" s="1328"/>
      <c r="K182" s="1329"/>
      <c r="L182" s="1329"/>
      <c r="M182" s="1330"/>
      <c r="N182" s="265"/>
      <c r="O182" s="265"/>
      <c r="P182" s="265"/>
      <c r="Q182" s="265"/>
      <c r="R182" s="265"/>
      <c r="S182" s="265"/>
      <c r="T182" s="265"/>
      <c r="U182" s="265"/>
      <c r="V182" s="265"/>
      <c r="W182" s="265"/>
      <c r="X182" s="265"/>
      <c r="Y182" s="265"/>
      <c r="Z182" s="265"/>
      <c r="AA182" s="265"/>
      <c r="AB182" s="265"/>
      <c r="AC182" s="265"/>
    </row>
    <row r="183" spans="1:29" ht="30" customHeight="1" x14ac:dyDescent="0.2">
      <c r="A183" s="1065"/>
      <c r="B183" s="1327"/>
      <c r="C183" s="1327"/>
      <c r="D183" s="1327"/>
      <c r="E183" s="1327"/>
      <c r="F183" s="1327"/>
      <c r="G183" s="1327"/>
      <c r="H183" s="1327"/>
      <c r="I183" s="1327"/>
      <c r="J183" s="1328"/>
      <c r="K183" s="1329"/>
      <c r="L183" s="1329"/>
      <c r="M183" s="1330"/>
      <c r="N183" s="265"/>
      <c r="O183" s="265"/>
      <c r="P183" s="265"/>
      <c r="Q183" s="265"/>
      <c r="R183" s="265"/>
      <c r="S183" s="265"/>
      <c r="T183" s="265"/>
      <c r="U183" s="265"/>
      <c r="V183" s="265"/>
      <c r="W183" s="265"/>
      <c r="X183" s="265"/>
      <c r="Y183" s="265"/>
      <c r="Z183" s="265"/>
      <c r="AA183" s="265"/>
      <c r="AB183" s="265"/>
      <c r="AC183" s="265"/>
    </row>
    <row r="184" spans="1:29" ht="30" customHeight="1" x14ac:dyDescent="0.2">
      <c r="A184" s="1065"/>
      <c r="B184" s="1327"/>
      <c r="C184" s="1327"/>
      <c r="D184" s="1327"/>
      <c r="E184" s="1327"/>
      <c r="F184" s="1327"/>
      <c r="G184" s="1327"/>
      <c r="H184" s="1327"/>
      <c r="I184" s="1327"/>
      <c r="J184" s="1328"/>
      <c r="K184" s="1329"/>
      <c r="L184" s="1329"/>
      <c r="M184" s="1330"/>
      <c r="N184" s="265"/>
      <c r="O184" s="265"/>
      <c r="P184" s="265"/>
      <c r="Q184" s="265"/>
      <c r="R184" s="265"/>
      <c r="S184" s="265"/>
      <c r="T184" s="265"/>
      <c r="U184" s="265"/>
      <c r="V184" s="265"/>
      <c r="W184" s="265"/>
      <c r="X184" s="265"/>
      <c r="Y184" s="265"/>
      <c r="Z184" s="265"/>
      <c r="AA184" s="265"/>
      <c r="AB184" s="265"/>
      <c r="AC184" s="265"/>
    </row>
    <row r="185" spans="1:29" ht="30" customHeight="1" x14ac:dyDescent="0.2">
      <c r="A185" s="1065"/>
      <c r="B185" s="1327"/>
      <c r="C185" s="1327"/>
      <c r="D185" s="1327"/>
      <c r="E185" s="1327"/>
      <c r="F185" s="1327"/>
      <c r="G185" s="1327"/>
      <c r="H185" s="1327"/>
      <c r="I185" s="1327"/>
      <c r="J185" s="1328"/>
      <c r="K185" s="1329"/>
      <c r="L185" s="1329"/>
      <c r="M185" s="1330"/>
      <c r="N185" s="265"/>
      <c r="O185" s="796"/>
      <c r="P185" s="265"/>
      <c r="Q185" s="265"/>
      <c r="R185" s="265"/>
      <c r="S185" s="265"/>
      <c r="T185" s="265"/>
      <c r="U185" s="265"/>
      <c r="V185" s="265"/>
      <c r="W185" s="265"/>
      <c r="X185" s="265"/>
      <c r="Y185" s="265"/>
      <c r="Z185" s="265"/>
      <c r="AA185" s="265"/>
      <c r="AB185" s="265"/>
      <c r="AC185" s="265"/>
    </row>
    <row r="186" spans="1:29" ht="30" hidden="1" customHeight="1" thickBot="1" x14ac:dyDescent="0.25">
      <c r="A186" s="1066"/>
      <c r="B186" s="1327"/>
      <c r="C186" s="1327"/>
      <c r="D186" s="1327"/>
      <c r="E186" s="1327"/>
      <c r="F186" s="1327"/>
      <c r="G186" s="1327"/>
      <c r="H186" s="1327"/>
      <c r="I186" s="1327"/>
      <c r="J186" s="1328"/>
      <c r="K186" s="1329"/>
      <c r="L186" s="1329"/>
      <c r="M186" s="1330"/>
      <c r="N186" s="265"/>
      <c r="O186" s="265"/>
      <c r="P186" s="265"/>
      <c r="Q186" s="265"/>
      <c r="R186" s="265"/>
      <c r="S186" s="265"/>
      <c r="T186" s="265"/>
      <c r="U186" s="265"/>
      <c r="V186" s="265"/>
      <c r="W186" s="265"/>
      <c r="X186" s="265"/>
      <c r="Y186" s="265"/>
      <c r="Z186" s="265"/>
      <c r="AA186" s="265"/>
      <c r="AB186" s="265"/>
      <c r="AC186" s="265"/>
    </row>
    <row r="187" spans="1:29" ht="30" hidden="1" customHeight="1" thickBot="1" x14ac:dyDescent="0.25">
      <c r="A187" s="1065"/>
      <c r="B187" s="1327"/>
      <c r="C187" s="1327"/>
      <c r="D187" s="1327"/>
      <c r="E187" s="1327"/>
      <c r="F187" s="1327"/>
      <c r="G187" s="1327"/>
      <c r="H187" s="1327"/>
      <c r="I187" s="1327"/>
      <c r="J187" s="1328"/>
      <c r="K187" s="1329"/>
      <c r="L187" s="1329"/>
      <c r="M187" s="1330"/>
      <c r="N187" s="265"/>
      <c r="O187" s="265"/>
      <c r="P187" s="265"/>
      <c r="Q187" s="265"/>
      <c r="R187" s="265"/>
      <c r="S187" s="265"/>
      <c r="T187" s="265"/>
      <c r="U187" s="265"/>
      <c r="V187" s="265"/>
      <c r="W187" s="265"/>
      <c r="X187" s="265"/>
      <c r="Y187" s="265"/>
      <c r="Z187" s="265"/>
      <c r="AA187" s="265"/>
      <c r="AB187" s="265"/>
      <c r="AC187" s="265"/>
    </row>
    <row r="188" spans="1:29" ht="30" hidden="1" customHeight="1" thickBot="1" x14ac:dyDescent="0.25">
      <c r="A188" s="1065"/>
      <c r="B188" s="1327"/>
      <c r="C188" s="1327"/>
      <c r="D188" s="1327"/>
      <c r="E188" s="1327"/>
      <c r="F188" s="1327"/>
      <c r="G188" s="1327"/>
      <c r="H188" s="1327"/>
      <c r="I188" s="1327"/>
      <c r="J188" s="1328"/>
      <c r="K188" s="1329"/>
      <c r="L188" s="1329"/>
      <c r="M188" s="1330"/>
      <c r="N188" s="265"/>
      <c r="O188" s="265"/>
      <c r="P188" s="265"/>
      <c r="Q188" s="265"/>
      <c r="R188" s="265"/>
      <c r="S188" s="265"/>
      <c r="T188" s="265"/>
      <c r="U188" s="265"/>
      <c r="V188" s="265"/>
      <c r="W188" s="265"/>
      <c r="X188" s="265"/>
      <c r="Y188" s="265"/>
      <c r="Z188" s="265"/>
      <c r="AA188" s="265"/>
      <c r="AB188" s="265"/>
      <c r="AC188" s="265"/>
    </row>
    <row r="189" spans="1:29" ht="30" hidden="1" customHeight="1" thickBot="1" x14ac:dyDescent="0.25">
      <c r="A189" s="1065"/>
      <c r="B189" s="1327"/>
      <c r="C189" s="1327"/>
      <c r="D189" s="1327"/>
      <c r="E189" s="1327"/>
      <c r="F189" s="1327"/>
      <c r="G189" s="1327"/>
      <c r="H189" s="1327"/>
      <c r="I189" s="1327"/>
      <c r="J189" s="1328"/>
      <c r="K189" s="1329"/>
      <c r="L189" s="1329"/>
      <c r="M189" s="1330"/>
      <c r="N189" s="265"/>
      <c r="O189" s="265"/>
      <c r="P189" s="265"/>
      <c r="Q189" s="265"/>
      <c r="R189" s="265"/>
      <c r="S189" s="265"/>
      <c r="T189" s="265"/>
      <c r="U189" s="265"/>
      <c r="V189" s="265"/>
      <c r="W189" s="265"/>
      <c r="X189" s="265"/>
      <c r="Y189" s="265"/>
      <c r="Z189" s="265"/>
      <c r="AA189" s="265"/>
      <c r="AB189" s="265"/>
      <c r="AC189" s="265"/>
    </row>
    <row r="190" spans="1:29" ht="30" hidden="1" customHeight="1" thickBot="1" x14ac:dyDescent="0.25">
      <c r="A190" s="1065"/>
      <c r="B190" s="1327"/>
      <c r="C190" s="1327"/>
      <c r="D190" s="1327"/>
      <c r="E190" s="1327"/>
      <c r="F190" s="1327"/>
      <c r="G190" s="1327"/>
      <c r="H190" s="1327"/>
      <c r="I190" s="1327"/>
      <c r="J190" s="1328"/>
      <c r="K190" s="1329"/>
      <c r="L190" s="1329"/>
      <c r="M190" s="1330"/>
      <c r="N190" s="265"/>
      <c r="O190" s="265"/>
      <c r="P190" s="265"/>
      <c r="Q190" s="265"/>
      <c r="R190" s="265"/>
      <c r="S190" s="265"/>
      <c r="T190" s="265"/>
      <c r="U190" s="265"/>
      <c r="V190" s="265"/>
      <c r="W190" s="265"/>
      <c r="X190" s="265"/>
      <c r="Y190" s="265"/>
      <c r="Z190" s="265"/>
      <c r="AA190" s="265"/>
      <c r="AB190" s="265"/>
      <c r="AC190" s="265"/>
    </row>
    <row r="191" spans="1:29" ht="30" hidden="1" customHeight="1" thickBot="1" x14ac:dyDescent="0.25">
      <c r="A191" s="1065"/>
      <c r="B191" s="1327"/>
      <c r="C191" s="1327"/>
      <c r="D191" s="1327"/>
      <c r="E191" s="1327"/>
      <c r="F191" s="1327"/>
      <c r="G191" s="1327"/>
      <c r="H191" s="1327"/>
      <c r="I191" s="1327"/>
      <c r="J191" s="1328"/>
      <c r="K191" s="1329"/>
      <c r="L191" s="1329"/>
      <c r="M191" s="1330"/>
      <c r="N191" s="265"/>
      <c r="O191" s="265"/>
      <c r="P191" s="265"/>
      <c r="Q191" s="265"/>
      <c r="R191" s="265"/>
      <c r="S191" s="265"/>
      <c r="T191" s="265"/>
      <c r="U191" s="265"/>
      <c r="V191" s="265"/>
      <c r="W191" s="265"/>
      <c r="X191" s="265"/>
      <c r="Y191" s="265"/>
      <c r="Z191" s="265"/>
      <c r="AA191" s="265"/>
      <c r="AB191" s="265"/>
      <c r="AC191" s="265"/>
    </row>
    <row r="192" spans="1:29" ht="30" hidden="1" customHeight="1" thickBot="1" x14ac:dyDescent="0.25">
      <c r="A192" s="1065"/>
      <c r="B192" s="1327"/>
      <c r="C192" s="1327"/>
      <c r="D192" s="1327"/>
      <c r="E192" s="1327"/>
      <c r="F192" s="1327"/>
      <c r="G192" s="1327"/>
      <c r="H192" s="1327"/>
      <c r="I192" s="1327"/>
      <c r="J192" s="1328"/>
      <c r="K192" s="1329"/>
      <c r="L192" s="1329"/>
      <c r="M192" s="1330"/>
      <c r="N192" s="265"/>
      <c r="O192" s="265"/>
      <c r="P192" s="265"/>
      <c r="Q192" s="265"/>
      <c r="R192" s="265"/>
      <c r="S192" s="265"/>
      <c r="T192" s="265"/>
      <c r="U192" s="265"/>
      <c r="V192" s="265"/>
      <c r="W192" s="265"/>
      <c r="X192" s="265"/>
      <c r="Y192" s="265"/>
      <c r="Z192" s="265"/>
      <c r="AA192" s="265"/>
      <c r="AB192" s="265"/>
      <c r="AC192" s="265"/>
    </row>
    <row r="193" spans="1:29" ht="30" hidden="1" customHeight="1" thickBot="1" x14ac:dyDescent="0.25">
      <c r="A193" s="1065"/>
      <c r="B193" s="1327"/>
      <c r="C193" s="1327"/>
      <c r="D193" s="1327"/>
      <c r="E193" s="1327"/>
      <c r="F193" s="1327"/>
      <c r="G193" s="1327"/>
      <c r="H193" s="1327"/>
      <c r="I193" s="1327"/>
      <c r="J193" s="1328"/>
      <c r="K193" s="1329"/>
      <c r="L193" s="1329"/>
      <c r="M193" s="1330"/>
      <c r="N193" s="265"/>
      <c r="O193" s="265"/>
      <c r="P193" s="265"/>
      <c r="Q193" s="265"/>
      <c r="R193" s="265"/>
      <c r="S193" s="265"/>
      <c r="T193" s="265"/>
      <c r="U193" s="265"/>
      <c r="V193" s="265"/>
      <c r="W193" s="265"/>
      <c r="X193" s="265"/>
      <c r="Y193" s="265"/>
      <c r="Z193" s="265"/>
      <c r="AA193" s="265"/>
      <c r="AB193" s="265"/>
      <c r="AC193" s="265"/>
    </row>
    <row r="194" spans="1:29" ht="30" hidden="1" customHeight="1" thickBot="1" x14ac:dyDescent="0.25">
      <c r="A194" s="1065"/>
      <c r="B194" s="1327"/>
      <c r="C194" s="1327"/>
      <c r="D194" s="1327"/>
      <c r="E194" s="1327"/>
      <c r="F194" s="1327"/>
      <c r="G194" s="1327"/>
      <c r="H194" s="1327"/>
      <c r="I194" s="1327"/>
      <c r="J194" s="1328"/>
      <c r="K194" s="1329"/>
      <c r="L194" s="1329"/>
      <c r="M194" s="1330"/>
      <c r="N194" s="265"/>
      <c r="O194" s="265"/>
      <c r="P194" s="265"/>
      <c r="Q194" s="265"/>
      <c r="R194" s="265"/>
      <c r="S194" s="265"/>
      <c r="T194" s="265"/>
      <c r="U194" s="265"/>
      <c r="V194" s="265"/>
      <c r="W194" s="265"/>
      <c r="X194" s="265"/>
      <c r="Y194" s="265"/>
      <c r="Z194" s="265"/>
      <c r="AA194" s="265"/>
      <c r="AB194" s="265"/>
      <c r="AC194" s="265"/>
    </row>
    <row r="195" spans="1:29" ht="30" hidden="1" customHeight="1" thickBot="1" x14ac:dyDescent="0.25">
      <c r="A195" s="1065"/>
      <c r="B195" s="1327"/>
      <c r="C195" s="1327"/>
      <c r="D195" s="1327"/>
      <c r="E195" s="1327"/>
      <c r="F195" s="1327"/>
      <c r="G195" s="1327"/>
      <c r="H195" s="1327"/>
      <c r="I195" s="1327"/>
      <c r="J195" s="1328"/>
      <c r="K195" s="1329"/>
      <c r="L195" s="1329"/>
      <c r="M195" s="1330"/>
      <c r="N195" s="265"/>
      <c r="O195" s="265"/>
      <c r="P195" s="265"/>
      <c r="Q195" s="265"/>
      <c r="R195" s="265"/>
      <c r="S195" s="265"/>
      <c r="T195" s="265"/>
      <c r="U195" s="265"/>
      <c r="V195" s="265"/>
      <c r="W195" s="265"/>
      <c r="X195" s="265"/>
      <c r="Y195" s="265"/>
      <c r="Z195" s="265"/>
      <c r="AA195" s="265"/>
      <c r="AB195" s="265"/>
      <c r="AC195" s="265"/>
    </row>
    <row r="196" spans="1:29" ht="30" hidden="1" customHeight="1" thickBot="1" x14ac:dyDescent="0.25">
      <c r="A196" s="1065"/>
      <c r="B196" s="1327"/>
      <c r="C196" s="1327"/>
      <c r="D196" s="1327"/>
      <c r="E196" s="1327"/>
      <c r="F196" s="1327"/>
      <c r="G196" s="1327"/>
      <c r="H196" s="1327"/>
      <c r="I196" s="1327"/>
      <c r="J196" s="1328"/>
      <c r="K196" s="1329"/>
      <c r="L196" s="1329"/>
      <c r="M196" s="1330"/>
      <c r="N196" s="265"/>
      <c r="O196" s="265"/>
      <c r="P196" s="265"/>
      <c r="Q196" s="265"/>
      <c r="R196" s="265"/>
      <c r="S196" s="265"/>
      <c r="T196" s="265"/>
      <c r="U196" s="265"/>
      <c r="V196" s="265"/>
      <c r="W196" s="265"/>
      <c r="X196" s="265"/>
      <c r="Y196" s="265"/>
      <c r="Z196" s="265"/>
      <c r="AA196" s="265"/>
      <c r="AB196" s="265"/>
      <c r="AC196" s="265"/>
    </row>
    <row r="197" spans="1:29" ht="30" hidden="1" customHeight="1" thickBot="1" x14ac:dyDescent="0.25">
      <c r="A197" s="1065"/>
      <c r="B197" s="1327"/>
      <c r="C197" s="1327"/>
      <c r="D197" s="1327"/>
      <c r="E197" s="1327"/>
      <c r="F197" s="1327"/>
      <c r="G197" s="1327"/>
      <c r="H197" s="1327"/>
      <c r="I197" s="1327"/>
      <c r="J197" s="1328"/>
      <c r="K197" s="1329"/>
      <c r="L197" s="1329"/>
      <c r="M197" s="1330"/>
      <c r="N197" s="265"/>
      <c r="O197" s="265"/>
      <c r="P197" s="265"/>
      <c r="Q197" s="265"/>
      <c r="R197" s="265"/>
      <c r="S197" s="265"/>
      <c r="T197" s="265"/>
      <c r="U197" s="265"/>
      <c r="V197" s="265"/>
      <c r="W197" s="265"/>
      <c r="X197" s="265"/>
      <c r="Y197" s="265"/>
      <c r="Z197" s="265"/>
      <c r="AA197" s="265"/>
      <c r="AB197" s="265"/>
      <c r="AC197" s="265"/>
    </row>
    <row r="198" spans="1:29" ht="30" hidden="1" customHeight="1" thickBot="1" x14ac:dyDescent="0.25">
      <c r="A198" s="1065"/>
      <c r="B198" s="1327"/>
      <c r="C198" s="1327"/>
      <c r="D198" s="1327"/>
      <c r="E198" s="1327"/>
      <c r="F198" s="1327"/>
      <c r="G198" s="1327"/>
      <c r="H198" s="1327"/>
      <c r="I198" s="1327"/>
      <c r="J198" s="1328"/>
      <c r="K198" s="1329"/>
      <c r="L198" s="1329"/>
      <c r="M198" s="1330"/>
      <c r="N198" s="265"/>
      <c r="O198" s="265"/>
      <c r="P198" s="265"/>
      <c r="Q198" s="265"/>
      <c r="R198" s="265"/>
      <c r="S198" s="265"/>
      <c r="T198" s="265"/>
      <c r="U198" s="265"/>
      <c r="V198" s="265"/>
      <c r="W198" s="265"/>
      <c r="X198" s="265"/>
      <c r="Y198" s="265"/>
      <c r="Z198" s="265"/>
      <c r="AA198" s="265"/>
      <c r="AB198" s="265"/>
      <c r="AC198" s="265"/>
    </row>
    <row r="199" spans="1:29" ht="30" hidden="1" customHeight="1" thickBot="1" x14ac:dyDescent="0.25">
      <c r="A199" s="1065"/>
      <c r="B199" s="1327"/>
      <c r="C199" s="1327"/>
      <c r="D199" s="1327"/>
      <c r="E199" s="1327"/>
      <c r="F199" s="1327"/>
      <c r="G199" s="1327"/>
      <c r="H199" s="1327"/>
      <c r="I199" s="1327"/>
      <c r="J199" s="1328"/>
      <c r="K199" s="1329"/>
      <c r="L199" s="1329"/>
      <c r="M199" s="1330"/>
      <c r="N199" s="265"/>
      <c r="O199" s="265"/>
      <c r="P199" s="265"/>
      <c r="Q199" s="265"/>
      <c r="R199" s="265"/>
      <c r="S199" s="265"/>
      <c r="T199" s="265"/>
      <c r="U199" s="265"/>
      <c r="V199" s="265"/>
      <c r="W199" s="265"/>
      <c r="X199" s="265"/>
      <c r="Y199" s="265"/>
      <c r="Z199" s="265"/>
      <c r="AA199" s="265"/>
      <c r="AB199" s="265"/>
      <c r="AC199" s="265"/>
    </row>
    <row r="200" spans="1:29" ht="30" hidden="1" customHeight="1" thickBot="1" x14ac:dyDescent="0.25">
      <c r="A200" s="1065"/>
      <c r="B200" s="1327"/>
      <c r="C200" s="1327"/>
      <c r="D200" s="1327"/>
      <c r="E200" s="1327"/>
      <c r="F200" s="1327"/>
      <c r="G200" s="1327"/>
      <c r="H200" s="1327"/>
      <c r="I200" s="1327"/>
      <c r="J200" s="1328"/>
      <c r="K200" s="1329"/>
      <c r="L200" s="1329"/>
      <c r="M200" s="1330"/>
      <c r="N200" s="265"/>
      <c r="O200" s="265"/>
      <c r="P200" s="265"/>
      <c r="Q200" s="265"/>
      <c r="R200" s="265"/>
      <c r="S200" s="265"/>
      <c r="T200" s="265"/>
      <c r="U200" s="265"/>
      <c r="V200" s="265"/>
      <c r="W200" s="265"/>
      <c r="X200" s="265"/>
      <c r="Y200" s="265"/>
      <c r="Z200" s="265"/>
      <c r="AA200" s="265"/>
      <c r="AB200" s="265"/>
      <c r="AC200" s="265"/>
    </row>
    <row r="201" spans="1:29" ht="30" customHeight="1" thickBot="1" x14ac:dyDescent="0.25">
      <c r="A201" s="1067"/>
      <c r="B201" s="1331"/>
      <c r="C201" s="1331"/>
      <c r="D201" s="1331"/>
      <c r="E201" s="1331"/>
      <c r="F201" s="1331"/>
      <c r="G201" s="1331"/>
      <c r="H201" s="1331"/>
      <c r="I201" s="1331"/>
      <c r="J201" s="1332"/>
      <c r="K201" s="1333"/>
      <c r="L201" s="1333"/>
      <c r="M201" s="1334"/>
      <c r="N201" s="265"/>
      <c r="O201" s="265"/>
      <c r="P201" s="265"/>
      <c r="Q201" s="265"/>
      <c r="R201" s="265"/>
      <c r="S201" s="265"/>
      <c r="T201" s="265"/>
      <c r="U201" s="265"/>
      <c r="V201" s="265"/>
      <c r="W201" s="265"/>
      <c r="X201" s="265"/>
      <c r="Y201" s="265"/>
      <c r="Z201" s="265"/>
      <c r="AA201" s="265"/>
      <c r="AB201" s="265"/>
      <c r="AC201" s="265"/>
    </row>
    <row r="202" spans="1:29" ht="13.5" thickBot="1" x14ac:dyDescent="0.25">
      <c r="A202" s="941"/>
      <c r="B202" s="932"/>
      <c r="C202" s="932"/>
      <c r="D202" s="932"/>
      <c r="E202" s="932"/>
      <c r="F202" s="932"/>
      <c r="G202" s="932"/>
      <c r="H202" s="932"/>
      <c r="I202" s="932"/>
      <c r="J202" s="932"/>
      <c r="K202" s="932"/>
      <c r="L202" s="932"/>
      <c r="M202" s="1030"/>
      <c r="N202" s="265"/>
      <c r="O202" s="265"/>
      <c r="P202" s="265"/>
      <c r="Q202" s="265"/>
      <c r="R202" s="265"/>
      <c r="S202" s="265"/>
      <c r="T202" s="265"/>
      <c r="U202" s="265"/>
      <c r="V202" s="265"/>
      <c r="W202" s="265"/>
      <c r="X202" s="265"/>
      <c r="Y202" s="265"/>
      <c r="Z202" s="265"/>
      <c r="AA202" s="265"/>
      <c r="AB202" s="265"/>
      <c r="AC202" s="265"/>
    </row>
    <row r="203" spans="1:29" ht="24" customHeight="1" x14ac:dyDescent="0.2">
      <c r="A203" s="933" t="s">
        <v>891</v>
      </c>
      <c r="B203" s="1011" t="s">
        <v>898</v>
      </c>
      <c r="C203" s="1022"/>
      <c r="D203" s="1022"/>
      <c r="E203" s="1022"/>
      <c r="F203" s="1022"/>
      <c r="G203" s="1022"/>
      <c r="H203" s="1022"/>
      <c r="I203" s="1022"/>
      <c r="J203" s="1022"/>
      <c r="K203" s="1022"/>
      <c r="L203" s="1022"/>
      <c r="M203" s="1023"/>
      <c r="N203" s="265"/>
      <c r="O203" s="265"/>
      <c r="P203" s="265"/>
      <c r="Q203" s="265"/>
      <c r="R203" s="265"/>
      <c r="S203" s="265"/>
      <c r="T203" s="265"/>
      <c r="U203" s="265"/>
      <c r="V203" s="265"/>
      <c r="W203" s="265"/>
      <c r="X203" s="265"/>
      <c r="Y203" s="265"/>
      <c r="Z203" s="265"/>
      <c r="AA203" s="265"/>
      <c r="AB203" s="265"/>
      <c r="AC203" s="265"/>
    </row>
    <row r="204" spans="1:29" ht="15" customHeight="1" x14ac:dyDescent="0.2">
      <c r="A204" s="1353" t="s">
        <v>903</v>
      </c>
      <c r="B204" s="1037"/>
      <c r="C204" s="1355" t="s">
        <v>895</v>
      </c>
      <c r="D204" s="1357" t="s">
        <v>869</v>
      </c>
      <c r="E204" s="1358"/>
      <c r="F204" s="1359" t="s">
        <v>896</v>
      </c>
      <c r="G204" s="1360"/>
      <c r="H204" s="1361" t="s">
        <v>870</v>
      </c>
      <c r="I204" s="1358"/>
      <c r="J204" s="1362" t="s">
        <v>888</v>
      </c>
      <c r="K204" s="1363"/>
      <c r="L204" s="1364" t="s">
        <v>889</v>
      </c>
      <c r="M204" s="1363"/>
      <c r="N204" s="265"/>
      <c r="O204" s="265"/>
      <c r="P204" s="265"/>
      <c r="Q204" s="265"/>
      <c r="R204" s="265"/>
      <c r="S204" s="265"/>
      <c r="T204" s="265"/>
      <c r="U204" s="265"/>
      <c r="V204" s="265"/>
      <c r="W204" s="265"/>
      <c r="X204" s="265"/>
      <c r="Y204" s="265"/>
      <c r="Z204" s="265"/>
      <c r="AA204" s="265"/>
      <c r="AB204" s="265"/>
      <c r="AC204" s="265"/>
    </row>
    <row r="205" spans="1:29" ht="15" customHeight="1" x14ac:dyDescent="0.2">
      <c r="A205" s="1354"/>
      <c r="B205" s="1038" t="s">
        <v>885</v>
      </c>
      <c r="C205" s="1356"/>
      <c r="D205" s="1294" t="s">
        <v>902</v>
      </c>
      <c r="E205" s="1365"/>
      <c r="F205" s="1366" t="s">
        <v>902</v>
      </c>
      <c r="G205" s="1365"/>
      <c r="H205" s="1366" t="s">
        <v>902</v>
      </c>
      <c r="I205" s="1367"/>
      <c r="J205" s="1368" t="s">
        <v>910</v>
      </c>
      <c r="K205" s="1369"/>
      <c r="L205" s="1368" t="s">
        <v>910</v>
      </c>
      <c r="M205" s="1369"/>
      <c r="N205" s="265"/>
      <c r="O205" s="265"/>
      <c r="P205" s="265"/>
      <c r="Q205" s="265"/>
      <c r="R205" s="265"/>
      <c r="S205" s="265"/>
      <c r="T205" s="265"/>
      <c r="U205" s="265"/>
      <c r="V205" s="265"/>
      <c r="W205" s="265"/>
      <c r="X205" s="265"/>
      <c r="Y205" s="265"/>
      <c r="Z205" s="265"/>
      <c r="AA205" s="265"/>
      <c r="AB205" s="265"/>
      <c r="AC205" s="265"/>
    </row>
    <row r="206" spans="1:29" ht="15" customHeight="1" x14ac:dyDescent="0.2">
      <c r="A206" s="1032" t="s">
        <v>892</v>
      </c>
      <c r="B206" s="1033" t="s">
        <v>899</v>
      </c>
      <c r="C206" s="890" t="s">
        <v>887</v>
      </c>
      <c r="D206" s="1347"/>
      <c r="E206" s="1348"/>
      <c r="F206" s="1349"/>
      <c r="G206" s="1348"/>
      <c r="H206" s="1349"/>
      <c r="I206" s="1350"/>
      <c r="J206" s="1351" t="str">
        <f t="shared" ref="J206:J209" si="41">IF(D206=0,"",(F206/D206)-1)</f>
        <v/>
      </c>
      <c r="K206" s="1352"/>
      <c r="L206" s="1351" t="str">
        <f t="shared" ref="L206:L209" si="42">IF(F206=0,"",(H206/F206)-1)</f>
        <v/>
      </c>
      <c r="M206" s="1352"/>
      <c r="N206" s="265"/>
      <c r="O206" s="265"/>
      <c r="P206" s="265"/>
      <c r="Q206" s="265"/>
      <c r="R206" s="265"/>
      <c r="S206" s="265"/>
      <c r="T206" s="265"/>
      <c r="U206" s="265"/>
      <c r="V206" s="265"/>
      <c r="W206" s="265"/>
      <c r="X206" s="265"/>
      <c r="Y206" s="265"/>
      <c r="Z206" s="265"/>
      <c r="AA206" s="265"/>
      <c r="AB206" s="265"/>
      <c r="AC206" s="265"/>
    </row>
    <row r="207" spans="1:29" ht="15" customHeight="1" x14ac:dyDescent="0.2">
      <c r="A207" s="1032" t="s">
        <v>876</v>
      </c>
      <c r="B207" s="1034" t="s">
        <v>899</v>
      </c>
      <c r="C207" s="984" t="s">
        <v>887</v>
      </c>
      <c r="D207" s="1347"/>
      <c r="E207" s="1348"/>
      <c r="F207" s="1349"/>
      <c r="G207" s="1348"/>
      <c r="H207" s="1349"/>
      <c r="I207" s="1350"/>
      <c r="J207" s="1351" t="str">
        <f t="shared" si="41"/>
        <v/>
      </c>
      <c r="K207" s="1352"/>
      <c r="L207" s="1351" t="str">
        <f t="shared" si="42"/>
        <v/>
      </c>
      <c r="M207" s="1352"/>
      <c r="N207" s="265"/>
      <c r="O207" s="265"/>
      <c r="P207" s="265"/>
      <c r="Q207" s="265"/>
      <c r="R207" s="265"/>
      <c r="S207" s="265"/>
      <c r="T207" s="265"/>
      <c r="U207" s="265"/>
      <c r="V207" s="265"/>
      <c r="W207" s="265"/>
      <c r="X207" s="265"/>
      <c r="Y207" s="265"/>
      <c r="Z207" s="265"/>
      <c r="AA207" s="265"/>
      <c r="AB207" s="265"/>
      <c r="AC207" s="265"/>
    </row>
    <row r="208" spans="1:29" ht="15" customHeight="1" x14ac:dyDescent="0.2">
      <c r="A208" s="1032" t="s">
        <v>893</v>
      </c>
      <c r="B208" s="1034" t="s">
        <v>899</v>
      </c>
      <c r="C208" s="984" t="s">
        <v>887</v>
      </c>
      <c r="D208" s="1347"/>
      <c r="E208" s="1348"/>
      <c r="F208" s="1349"/>
      <c r="G208" s="1348"/>
      <c r="H208" s="1349"/>
      <c r="I208" s="1350"/>
      <c r="J208" s="1351" t="str">
        <f t="shared" si="41"/>
        <v/>
      </c>
      <c r="K208" s="1352"/>
      <c r="L208" s="1351" t="str">
        <f t="shared" si="42"/>
        <v/>
      </c>
      <c r="M208" s="1352"/>
      <c r="N208" s="265"/>
      <c r="O208" s="265"/>
      <c r="P208" s="265"/>
      <c r="Q208" s="265"/>
      <c r="R208" s="265"/>
      <c r="S208" s="265"/>
      <c r="T208" s="265"/>
      <c r="U208" s="265"/>
      <c r="V208" s="265"/>
      <c r="W208" s="265"/>
      <c r="X208" s="265"/>
      <c r="Y208" s="265"/>
      <c r="Z208" s="265"/>
      <c r="AA208" s="265"/>
      <c r="AB208" s="265"/>
      <c r="AC208" s="265"/>
    </row>
    <row r="209" spans="1:29" ht="15" customHeight="1" thickBot="1" x14ac:dyDescent="0.25">
      <c r="A209" s="1035" t="s">
        <v>894</v>
      </c>
      <c r="B209" s="1036" t="s">
        <v>899</v>
      </c>
      <c r="C209" s="987" t="s">
        <v>887</v>
      </c>
      <c r="D209" s="1347"/>
      <c r="E209" s="1348"/>
      <c r="F209" s="1349"/>
      <c r="G209" s="1348"/>
      <c r="H209" s="1349"/>
      <c r="I209" s="1350"/>
      <c r="J209" s="1351" t="str">
        <f t="shared" si="41"/>
        <v/>
      </c>
      <c r="K209" s="1352"/>
      <c r="L209" s="1351" t="str">
        <f t="shared" si="42"/>
        <v/>
      </c>
      <c r="M209" s="1352"/>
      <c r="N209" s="265"/>
      <c r="O209" s="265"/>
      <c r="P209" s="265"/>
      <c r="Q209" s="265"/>
      <c r="R209" s="265"/>
      <c r="S209" s="265"/>
      <c r="T209" s="265"/>
      <c r="U209" s="265"/>
      <c r="V209" s="265"/>
      <c r="W209" s="265"/>
      <c r="X209" s="265"/>
      <c r="Y209" s="265"/>
      <c r="Z209" s="265"/>
      <c r="AA209" s="265"/>
      <c r="AB209" s="265"/>
      <c r="AC209" s="265"/>
    </row>
    <row r="210" spans="1:29" s="889" customFormat="1" ht="18" customHeight="1" x14ac:dyDescent="0.2">
      <c r="A210" s="1060"/>
      <c r="B210" s="956"/>
      <c r="C210" s="956"/>
      <c r="D210" s="1061"/>
      <c r="E210" s="1061"/>
      <c r="F210" s="1062"/>
      <c r="G210" s="1062"/>
      <c r="H210" s="1062"/>
      <c r="I210" s="1062"/>
      <c r="J210" s="1062"/>
      <c r="K210" s="1062"/>
      <c r="L210" s="1062"/>
      <c r="M210" s="1069"/>
      <c r="N210" s="265"/>
      <c r="O210" s="926"/>
      <c r="P210" s="926"/>
      <c r="Q210" s="926"/>
      <c r="R210" s="926"/>
      <c r="S210" s="926"/>
      <c r="T210" s="926"/>
      <c r="U210" s="926"/>
      <c r="V210" s="926"/>
      <c r="W210" s="926"/>
      <c r="X210" s="926"/>
      <c r="Y210" s="926"/>
      <c r="Z210" s="926"/>
      <c r="AA210" s="926"/>
      <c r="AB210" s="926"/>
      <c r="AC210" s="926"/>
    </row>
    <row r="211" spans="1:29" ht="21" customHeight="1" x14ac:dyDescent="0.2">
      <c r="A211" s="1335" t="s">
        <v>909</v>
      </c>
      <c r="B211" s="1336"/>
      <c r="C211" s="1337"/>
      <c r="D211" s="1031"/>
      <c r="E211" s="1031"/>
      <c r="F211" s="1031"/>
      <c r="G211" s="1031"/>
      <c r="H211" s="1031"/>
      <c r="I211" s="1031"/>
      <c r="J211" s="1031"/>
      <c r="K211" s="1031"/>
      <c r="L211" s="1031"/>
      <c r="M211" s="1063"/>
      <c r="N211" s="265"/>
      <c r="O211" s="265"/>
      <c r="P211" s="265"/>
      <c r="Q211" s="265"/>
      <c r="R211" s="265"/>
      <c r="S211" s="265"/>
      <c r="T211" s="265"/>
      <c r="U211" s="265"/>
      <c r="V211" s="265"/>
      <c r="W211" s="265"/>
      <c r="X211" s="265"/>
      <c r="Y211" s="265"/>
      <c r="Z211" s="265"/>
      <c r="AA211" s="265"/>
      <c r="AB211" s="265"/>
      <c r="AC211" s="265"/>
    </row>
    <row r="212" spans="1:29" ht="18" customHeight="1" x14ac:dyDescent="0.2">
      <c r="A212" s="1068" t="s">
        <v>907</v>
      </c>
      <c r="B212" s="1338" t="s">
        <v>904</v>
      </c>
      <c r="C212" s="1339"/>
      <c r="D212" s="1338" t="s">
        <v>905</v>
      </c>
      <c r="E212" s="1340"/>
      <c r="F212" s="1340"/>
      <c r="G212" s="1340"/>
      <c r="H212" s="1340"/>
      <c r="I212" s="1339"/>
      <c r="J212" s="1338" t="s">
        <v>906</v>
      </c>
      <c r="K212" s="1340"/>
      <c r="L212" s="1340"/>
      <c r="M212" s="1341"/>
      <c r="N212" s="265"/>
      <c r="O212" s="265"/>
      <c r="P212" s="265"/>
      <c r="Q212" s="265"/>
      <c r="R212" s="265"/>
      <c r="S212" s="265"/>
      <c r="T212" s="265"/>
      <c r="U212" s="265"/>
      <c r="V212" s="265"/>
      <c r="W212" s="265"/>
      <c r="X212" s="265"/>
      <c r="Y212" s="265"/>
      <c r="Z212" s="265"/>
      <c r="AA212" s="265"/>
      <c r="AB212" s="265"/>
      <c r="AC212" s="265"/>
    </row>
    <row r="213" spans="1:29" ht="30" customHeight="1" x14ac:dyDescent="0.2">
      <c r="A213" s="1065"/>
      <c r="B213" s="1342"/>
      <c r="C213" s="1343"/>
      <c r="D213" s="1344"/>
      <c r="E213" s="1345"/>
      <c r="F213" s="1345"/>
      <c r="G213" s="1345"/>
      <c r="H213" s="1345"/>
      <c r="I213" s="1346"/>
      <c r="J213" s="1328"/>
      <c r="K213" s="1329"/>
      <c r="L213" s="1329"/>
      <c r="M213" s="1330"/>
      <c r="N213" s="265"/>
      <c r="O213" s="265"/>
      <c r="P213" s="265"/>
      <c r="Q213" s="265"/>
      <c r="R213" s="265"/>
      <c r="S213" s="265"/>
      <c r="T213" s="265"/>
      <c r="U213" s="265"/>
      <c r="V213" s="265"/>
      <c r="W213" s="265"/>
      <c r="X213" s="265"/>
      <c r="Y213" s="265"/>
      <c r="Z213" s="265"/>
      <c r="AA213" s="265"/>
      <c r="AB213" s="265"/>
      <c r="AC213" s="265"/>
    </row>
    <row r="214" spans="1:29" ht="30" customHeight="1" x14ac:dyDescent="0.2">
      <c r="A214" s="1065"/>
      <c r="B214" s="1327"/>
      <c r="C214" s="1327"/>
      <c r="D214" s="1327"/>
      <c r="E214" s="1327"/>
      <c r="F214" s="1327"/>
      <c r="G214" s="1327"/>
      <c r="H214" s="1327"/>
      <c r="I214" s="1327"/>
      <c r="J214" s="1328"/>
      <c r="K214" s="1329"/>
      <c r="L214" s="1329"/>
      <c r="M214" s="1330"/>
      <c r="N214" s="265"/>
      <c r="O214" s="265"/>
      <c r="P214" s="265"/>
      <c r="Q214" s="265"/>
      <c r="R214" s="265"/>
      <c r="S214" s="265"/>
      <c r="T214" s="265"/>
      <c r="U214" s="265"/>
      <c r="V214" s="265"/>
      <c r="W214" s="265"/>
      <c r="X214" s="265"/>
      <c r="Y214" s="265"/>
      <c r="Z214" s="265"/>
      <c r="AA214" s="265"/>
      <c r="AB214" s="265"/>
      <c r="AC214" s="265"/>
    </row>
    <row r="215" spans="1:29" ht="30" customHeight="1" x14ac:dyDescent="0.2">
      <c r="A215" s="1065"/>
      <c r="B215" s="1327"/>
      <c r="C215" s="1327"/>
      <c r="D215" s="1327"/>
      <c r="E215" s="1327"/>
      <c r="F215" s="1327"/>
      <c r="G215" s="1327"/>
      <c r="H215" s="1327"/>
      <c r="I215" s="1327"/>
      <c r="J215" s="1328"/>
      <c r="K215" s="1329"/>
      <c r="L215" s="1329"/>
      <c r="M215" s="1330"/>
      <c r="N215" s="265"/>
      <c r="O215" s="265"/>
      <c r="P215" s="265"/>
      <c r="Q215" s="265"/>
      <c r="R215" s="265"/>
      <c r="S215" s="265"/>
      <c r="T215" s="265"/>
      <c r="U215" s="265"/>
      <c r="V215" s="265"/>
      <c r="W215" s="265"/>
      <c r="X215" s="265"/>
      <c r="Y215" s="265"/>
      <c r="Z215" s="265"/>
      <c r="AA215" s="265"/>
      <c r="AB215" s="265"/>
      <c r="AC215" s="265"/>
    </row>
    <row r="216" spans="1:29" ht="30" customHeight="1" x14ac:dyDescent="0.2">
      <c r="A216" s="1065"/>
      <c r="B216" s="1327"/>
      <c r="C216" s="1327"/>
      <c r="D216" s="1327"/>
      <c r="E216" s="1327"/>
      <c r="F216" s="1327"/>
      <c r="G216" s="1327"/>
      <c r="H216" s="1327"/>
      <c r="I216" s="1327"/>
      <c r="J216" s="1328"/>
      <c r="K216" s="1329"/>
      <c r="L216" s="1329"/>
      <c r="M216" s="1330"/>
      <c r="N216" s="265"/>
      <c r="O216" s="796"/>
      <c r="P216" s="265"/>
      <c r="Q216" s="265"/>
      <c r="R216" s="265"/>
      <c r="S216" s="265"/>
      <c r="T216" s="265"/>
      <c r="U216" s="265"/>
      <c r="V216" s="265"/>
      <c r="W216" s="265"/>
      <c r="X216" s="265"/>
      <c r="Y216" s="265"/>
      <c r="Z216" s="265"/>
      <c r="AA216" s="265"/>
      <c r="AB216" s="265"/>
      <c r="AC216" s="265"/>
    </row>
    <row r="217" spans="1:29" ht="30" hidden="1" customHeight="1" thickBot="1" x14ac:dyDescent="0.25">
      <c r="A217" s="1066"/>
      <c r="B217" s="1327"/>
      <c r="C217" s="1327"/>
      <c r="D217" s="1327"/>
      <c r="E217" s="1327"/>
      <c r="F217" s="1327"/>
      <c r="G217" s="1327"/>
      <c r="H217" s="1327"/>
      <c r="I217" s="1327"/>
      <c r="J217" s="1328"/>
      <c r="K217" s="1329"/>
      <c r="L217" s="1329"/>
      <c r="M217" s="1330"/>
      <c r="N217" s="265"/>
      <c r="O217" s="265"/>
      <c r="P217" s="265"/>
      <c r="Q217" s="265"/>
      <c r="R217" s="265"/>
      <c r="S217" s="265"/>
      <c r="T217" s="265"/>
      <c r="U217" s="265"/>
      <c r="V217" s="265"/>
      <c r="W217" s="265"/>
      <c r="X217" s="265"/>
      <c r="Y217" s="265"/>
      <c r="Z217" s="265"/>
      <c r="AA217" s="265"/>
      <c r="AB217" s="265"/>
      <c r="AC217" s="265"/>
    </row>
    <row r="218" spans="1:29" ht="30" hidden="1" customHeight="1" thickBot="1" x14ac:dyDescent="0.25">
      <c r="A218" s="1065"/>
      <c r="B218" s="1327"/>
      <c r="C218" s="1327"/>
      <c r="D218" s="1327"/>
      <c r="E218" s="1327"/>
      <c r="F218" s="1327"/>
      <c r="G218" s="1327"/>
      <c r="H218" s="1327"/>
      <c r="I218" s="1327"/>
      <c r="J218" s="1328"/>
      <c r="K218" s="1329"/>
      <c r="L218" s="1329"/>
      <c r="M218" s="1330"/>
      <c r="N218" s="265"/>
      <c r="O218" s="265"/>
      <c r="P218" s="265"/>
      <c r="Q218" s="265"/>
      <c r="R218" s="265"/>
      <c r="S218" s="265"/>
      <c r="T218" s="265"/>
      <c r="U218" s="265"/>
      <c r="V218" s="265"/>
      <c r="W218" s="265"/>
      <c r="X218" s="265"/>
      <c r="Y218" s="265"/>
      <c r="Z218" s="265"/>
      <c r="AA218" s="265"/>
      <c r="AB218" s="265"/>
      <c r="AC218" s="265"/>
    </row>
    <row r="219" spans="1:29" ht="30" hidden="1" customHeight="1" thickBot="1" x14ac:dyDescent="0.25">
      <c r="A219" s="1065"/>
      <c r="B219" s="1327"/>
      <c r="C219" s="1327"/>
      <c r="D219" s="1327"/>
      <c r="E219" s="1327"/>
      <c r="F219" s="1327"/>
      <c r="G219" s="1327"/>
      <c r="H219" s="1327"/>
      <c r="I219" s="1327"/>
      <c r="J219" s="1328"/>
      <c r="K219" s="1329"/>
      <c r="L219" s="1329"/>
      <c r="M219" s="1330"/>
      <c r="N219" s="265"/>
      <c r="O219" s="265"/>
      <c r="P219" s="265"/>
      <c r="Q219" s="265"/>
      <c r="R219" s="265"/>
      <c r="S219" s="265"/>
      <c r="T219" s="265"/>
      <c r="U219" s="265"/>
      <c r="V219" s="265"/>
      <c r="W219" s="265"/>
      <c r="X219" s="265"/>
      <c r="Y219" s="265"/>
      <c r="Z219" s="265"/>
      <c r="AA219" s="265"/>
      <c r="AB219" s="265"/>
      <c r="AC219" s="265"/>
    </row>
    <row r="220" spans="1:29" ht="30" hidden="1" customHeight="1" thickBot="1" x14ac:dyDescent="0.25">
      <c r="A220" s="1065"/>
      <c r="B220" s="1327"/>
      <c r="C220" s="1327"/>
      <c r="D220" s="1327"/>
      <c r="E220" s="1327"/>
      <c r="F220" s="1327"/>
      <c r="G220" s="1327"/>
      <c r="H220" s="1327"/>
      <c r="I220" s="1327"/>
      <c r="J220" s="1328"/>
      <c r="K220" s="1329"/>
      <c r="L220" s="1329"/>
      <c r="M220" s="1330"/>
      <c r="N220" s="265"/>
      <c r="O220" s="265"/>
      <c r="P220" s="265"/>
      <c r="Q220" s="265"/>
      <c r="R220" s="265"/>
      <c r="S220" s="265"/>
      <c r="T220" s="265"/>
      <c r="U220" s="265"/>
      <c r="V220" s="265"/>
      <c r="W220" s="265"/>
      <c r="X220" s="265"/>
      <c r="Y220" s="265"/>
      <c r="Z220" s="265"/>
      <c r="AA220" s="265"/>
      <c r="AB220" s="265"/>
      <c r="AC220" s="265"/>
    </row>
    <row r="221" spans="1:29" ht="30" hidden="1" customHeight="1" thickBot="1" x14ac:dyDescent="0.25">
      <c r="A221" s="1065"/>
      <c r="B221" s="1327"/>
      <c r="C221" s="1327"/>
      <c r="D221" s="1327"/>
      <c r="E221" s="1327"/>
      <c r="F221" s="1327"/>
      <c r="G221" s="1327"/>
      <c r="H221" s="1327"/>
      <c r="I221" s="1327"/>
      <c r="J221" s="1328"/>
      <c r="K221" s="1329"/>
      <c r="L221" s="1329"/>
      <c r="M221" s="1330"/>
      <c r="N221" s="265"/>
      <c r="O221" s="265"/>
      <c r="P221" s="265"/>
      <c r="Q221" s="265"/>
      <c r="R221" s="265"/>
      <c r="S221" s="265"/>
      <c r="T221" s="265"/>
      <c r="U221" s="265"/>
      <c r="V221" s="265"/>
      <c r="W221" s="265"/>
      <c r="X221" s="265"/>
      <c r="Y221" s="265"/>
      <c r="Z221" s="265"/>
      <c r="AA221" s="265"/>
      <c r="AB221" s="265"/>
      <c r="AC221" s="265"/>
    </row>
    <row r="222" spans="1:29" ht="30" hidden="1" customHeight="1" thickBot="1" x14ac:dyDescent="0.25">
      <c r="A222" s="1065"/>
      <c r="B222" s="1327"/>
      <c r="C222" s="1327"/>
      <c r="D222" s="1327"/>
      <c r="E222" s="1327"/>
      <c r="F222" s="1327"/>
      <c r="G222" s="1327"/>
      <c r="H222" s="1327"/>
      <c r="I222" s="1327"/>
      <c r="J222" s="1328"/>
      <c r="K222" s="1329"/>
      <c r="L222" s="1329"/>
      <c r="M222" s="1330"/>
      <c r="N222" s="265"/>
      <c r="O222" s="265"/>
      <c r="P222" s="265"/>
      <c r="Q222" s="265"/>
      <c r="R222" s="265"/>
      <c r="S222" s="265"/>
      <c r="T222" s="265"/>
      <c r="U222" s="265"/>
      <c r="V222" s="265"/>
      <c r="W222" s="265"/>
      <c r="X222" s="265"/>
      <c r="Y222" s="265"/>
      <c r="Z222" s="265"/>
      <c r="AA222" s="265"/>
      <c r="AB222" s="265"/>
      <c r="AC222" s="265"/>
    </row>
    <row r="223" spans="1:29" ht="30" hidden="1" customHeight="1" thickBot="1" x14ac:dyDescent="0.25">
      <c r="A223" s="1065"/>
      <c r="B223" s="1327"/>
      <c r="C223" s="1327"/>
      <c r="D223" s="1327"/>
      <c r="E223" s="1327"/>
      <c r="F223" s="1327"/>
      <c r="G223" s="1327"/>
      <c r="H223" s="1327"/>
      <c r="I223" s="1327"/>
      <c r="J223" s="1328"/>
      <c r="K223" s="1329"/>
      <c r="L223" s="1329"/>
      <c r="M223" s="1330"/>
      <c r="N223" s="265"/>
      <c r="O223" s="265"/>
      <c r="P223" s="265"/>
      <c r="Q223" s="265"/>
      <c r="R223" s="265"/>
      <c r="S223" s="265"/>
      <c r="T223" s="265"/>
      <c r="U223" s="265"/>
      <c r="V223" s="265"/>
      <c r="W223" s="265"/>
      <c r="X223" s="265"/>
      <c r="Y223" s="265"/>
      <c r="Z223" s="265"/>
      <c r="AA223" s="265"/>
      <c r="AB223" s="265"/>
      <c r="AC223" s="265"/>
    </row>
    <row r="224" spans="1:29" ht="30" hidden="1" customHeight="1" thickBot="1" x14ac:dyDescent="0.25">
      <c r="A224" s="1065"/>
      <c r="B224" s="1327"/>
      <c r="C224" s="1327"/>
      <c r="D224" s="1327"/>
      <c r="E224" s="1327"/>
      <c r="F224" s="1327"/>
      <c r="G224" s="1327"/>
      <c r="H224" s="1327"/>
      <c r="I224" s="1327"/>
      <c r="J224" s="1328"/>
      <c r="K224" s="1329"/>
      <c r="L224" s="1329"/>
      <c r="M224" s="1330"/>
      <c r="N224" s="265"/>
      <c r="O224" s="265"/>
      <c r="P224" s="265"/>
      <c r="Q224" s="265"/>
      <c r="R224" s="265"/>
      <c r="S224" s="265"/>
      <c r="T224" s="265"/>
      <c r="U224" s="265"/>
      <c r="V224" s="265"/>
      <c r="W224" s="265"/>
      <c r="X224" s="265"/>
      <c r="Y224" s="265"/>
      <c r="Z224" s="265"/>
      <c r="AA224" s="265"/>
      <c r="AB224" s="265"/>
      <c r="AC224" s="265"/>
    </row>
    <row r="225" spans="1:29" ht="30" hidden="1" customHeight="1" thickBot="1" x14ac:dyDescent="0.25">
      <c r="A225" s="1065"/>
      <c r="B225" s="1327"/>
      <c r="C225" s="1327"/>
      <c r="D225" s="1327"/>
      <c r="E225" s="1327"/>
      <c r="F225" s="1327"/>
      <c r="G225" s="1327"/>
      <c r="H225" s="1327"/>
      <c r="I225" s="1327"/>
      <c r="J225" s="1328"/>
      <c r="K225" s="1329"/>
      <c r="L225" s="1329"/>
      <c r="M225" s="1330"/>
      <c r="N225" s="265"/>
      <c r="O225" s="265"/>
      <c r="P225" s="265"/>
      <c r="Q225" s="265"/>
      <c r="R225" s="265"/>
      <c r="S225" s="265"/>
      <c r="T225" s="265"/>
      <c r="U225" s="265"/>
      <c r="V225" s="265"/>
      <c r="W225" s="265"/>
      <c r="X225" s="265"/>
      <c r="Y225" s="265"/>
      <c r="Z225" s="265"/>
      <c r="AA225" s="265"/>
      <c r="AB225" s="265"/>
      <c r="AC225" s="265"/>
    </row>
    <row r="226" spans="1:29" ht="30" hidden="1" customHeight="1" thickBot="1" x14ac:dyDescent="0.25">
      <c r="A226" s="1065"/>
      <c r="B226" s="1327"/>
      <c r="C226" s="1327"/>
      <c r="D226" s="1327"/>
      <c r="E226" s="1327"/>
      <c r="F226" s="1327"/>
      <c r="G226" s="1327"/>
      <c r="H226" s="1327"/>
      <c r="I226" s="1327"/>
      <c r="J226" s="1328"/>
      <c r="K226" s="1329"/>
      <c r="L226" s="1329"/>
      <c r="M226" s="1330"/>
      <c r="N226" s="265"/>
      <c r="O226" s="265"/>
      <c r="P226" s="265"/>
      <c r="Q226" s="265"/>
      <c r="R226" s="265"/>
      <c r="S226" s="265"/>
      <c r="T226" s="265"/>
      <c r="U226" s="265"/>
      <c r="V226" s="265"/>
      <c r="W226" s="265"/>
      <c r="X226" s="265"/>
      <c r="Y226" s="265"/>
      <c r="Z226" s="265"/>
      <c r="AA226" s="265"/>
      <c r="AB226" s="265"/>
      <c r="AC226" s="265"/>
    </row>
    <row r="227" spans="1:29" ht="30" hidden="1" customHeight="1" thickBot="1" x14ac:dyDescent="0.25">
      <c r="A227" s="1065"/>
      <c r="B227" s="1327"/>
      <c r="C227" s="1327"/>
      <c r="D227" s="1327"/>
      <c r="E227" s="1327"/>
      <c r="F227" s="1327"/>
      <c r="G227" s="1327"/>
      <c r="H227" s="1327"/>
      <c r="I227" s="1327"/>
      <c r="J227" s="1328"/>
      <c r="K227" s="1329"/>
      <c r="L227" s="1329"/>
      <c r="M227" s="1330"/>
      <c r="N227" s="265"/>
      <c r="O227" s="265"/>
      <c r="P227" s="265"/>
      <c r="Q227" s="265"/>
      <c r="R227" s="265"/>
      <c r="S227" s="265"/>
      <c r="T227" s="265"/>
      <c r="U227" s="265"/>
      <c r="V227" s="265"/>
      <c r="W227" s="265"/>
      <c r="X227" s="265"/>
      <c r="Y227" s="265"/>
      <c r="Z227" s="265"/>
      <c r="AA227" s="265"/>
      <c r="AB227" s="265"/>
      <c r="AC227" s="265"/>
    </row>
    <row r="228" spans="1:29" ht="30" hidden="1" customHeight="1" thickBot="1" x14ac:dyDescent="0.25">
      <c r="A228" s="1065"/>
      <c r="B228" s="1327"/>
      <c r="C228" s="1327"/>
      <c r="D228" s="1327"/>
      <c r="E228" s="1327"/>
      <c r="F228" s="1327"/>
      <c r="G228" s="1327"/>
      <c r="H228" s="1327"/>
      <c r="I228" s="1327"/>
      <c r="J228" s="1328"/>
      <c r="K228" s="1329"/>
      <c r="L228" s="1329"/>
      <c r="M228" s="1330"/>
      <c r="N228" s="265"/>
      <c r="O228" s="265"/>
      <c r="P228" s="265"/>
      <c r="Q228" s="265"/>
      <c r="R228" s="265"/>
      <c r="S228" s="265"/>
      <c r="T228" s="265"/>
      <c r="U228" s="265"/>
      <c r="V228" s="265"/>
      <c r="W228" s="265"/>
      <c r="X228" s="265"/>
      <c r="Y228" s="265"/>
      <c r="Z228" s="265"/>
      <c r="AA228" s="265"/>
      <c r="AB228" s="265"/>
      <c r="AC228" s="265"/>
    </row>
    <row r="229" spans="1:29" ht="30" hidden="1" customHeight="1" thickBot="1" x14ac:dyDescent="0.25">
      <c r="A229" s="1065"/>
      <c r="B229" s="1327"/>
      <c r="C229" s="1327"/>
      <c r="D229" s="1327"/>
      <c r="E229" s="1327"/>
      <c r="F229" s="1327"/>
      <c r="G229" s="1327"/>
      <c r="H229" s="1327"/>
      <c r="I229" s="1327"/>
      <c r="J229" s="1328"/>
      <c r="K229" s="1329"/>
      <c r="L229" s="1329"/>
      <c r="M229" s="1330"/>
      <c r="N229" s="265"/>
      <c r="O229" s="265"/>
      <c r="P229" s="265"/>
      <c r="Q229" s="265"/>
      <c r="R229" s="265"/>
      <c r="S229" s="265"/>
      <c r="T229" s="265"/>
      <c r="U229" s="265"/>
      <c r="V229" s="265"/>
      <c r="W229" s="265"/>
      <c r="X229" s="265"/>
      <c r="Y229" s="265"/>
      <c r="Z229" s="265"/>
      <c r="AA229" s="265"/>
      <c r="AB229" s="265"/>
      <c r="AC229" s="265"/>
    </row>
    <row r="230" spans="1:29" ht="30" hidden="1" customHeight="1" thickBot="1" x14ac:dyDescent="0.25">
      <c r="A230" s="1065"/>
      <c r="B230" s="1327"/>
      <c r="C230" s="1327"/>
      <c r="D230" s="1327"/>
      <c r="E230" s="1327"/>
      <c r="F230" s="1327"/>
      <c r="G230" s="1327"/>
      <c r="H230" s="1327"/>
      <c r="I230" s="1327"/>
      <c r="J230" s="1328"/>
      <c r="K230" s="1329"/>
      <c r="L230" s="1329"/>
      <c r="M230" s="1330"/>
      <c r="N230" s="265"/>
      <c r="O230" s="265"/>
      <c r="P230" s="265"/>
      <c r="Q230" s="265"/>
      <c r="R230" s="265"/>
      <c r="S230" s="265"/>
      <c r="T230" s="265"/>
      <c r="U230" s="265"/>
      <c r="V230" s="265"/>
      <c r="W230" s="265"/>
      <c r="X230" s="265"/>
      <c r="Y230" s="265"/>
      <c r="Z230" s="265"/>
      <c r="AA230" s="265"/>
      <c r="AB230" s="265"/>
      <c r="AC230" s="265"/>
    </row>
    <row r="231" spans="1:29" ht="30" hidden="1" customHeight="1" thickBot="1" x14ac:dyDescent="0.25">
      <c r="A231" s="1065"/>
      <c r="B231" s="1327"/>
      <c r="C231" s="1327"/>
      <c r="D231" s="1327"/>
      <c r="E231" s="1327"/>
      <c r="F231" s="1327"/>
      <c r="G231" s="1327"/>
      <c r="H231" s="1327"/>
      <c r="I231" s="1327"/>
      <c r="J231" s="1328"/>
      <c r="K231" s="1329"/>
      <c r="L231" s="1329"/>
      <c r="M231" s="1330"/>
      <c r="N231" s="265"/>
      <c r="O231" s="265"/>
      <c r="P231" s="265"/>
      <c r="Q231" s="265"/>
      <c r="R231" s="265"/>
      <c r="S231" s="265"/>
      <c r="T231" s="265"/>
      <c r="U231" s="265"/>
      <c r="V231" s="265"/>
      <c r="W231" s="265"/>
      <c r="X231" s="265"/>
      <c r="Y231" s="265"/>
      <c r="Z231" s="265"/>
      <c r="AA231" s="265"/>
      <c r="AB231" s="265"/>
      <c r="AC231" s="265"/>
    </row>
    <row r="232" spans="1:29" ht="30" customHeight="1" thickBot="1" x14ac:dyDescent="0.25">
      <c r="A232" s="1067"/>
      <c r="B232" s="1331"/>
      <c r="C232" s="1331"/>
      <c r="D232" s="1331"/>
      <c r="E232" s="1331"/>
      <c r="F232" s="1331"/>
      <c r="G232" s="1331"/>
      <c r="H232" s="1331"/>
      <c r="I232" s="1331"/>
      <c r="J232" s="1332"/>
      <c r="K232" s="1333"/>
      <c r="L232" s="1333"/>
      <c r="M232" s="1334"/>
      <c r="N232" s="265"/>
      <c r="O232" s="265"/>
      <c r="P232" s="265"/>
      <c r="Q232" s="265"/>
      <c r="R232" s="265"/>
      <c r="S232" s="265"/>
      <c r="T232" s="265"/>
      <c r="U232" s="265"/>
      <c r="V232" s="265"/>
      <c r="W232" s="265"/>
      <c r="X232" s="265"/>
      <c r="Y232" s="265"/>
      <c r="Z232" s="265"/>
      <c r="AA232" s="265"/>
      <c r="AB232" s="265"/>
      <c r="AC232" s="265"/>
    </row>
    <row r="233" spans="1:29" ht="13.9" customHeight="1" thickBot="1" x14ac:dyDescent="0.25">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5"/>
      <c r="AB233" s="265"/>
      <c r="AC233" s="265"/>
    </row>
    <row r="234" spans="1:29" ht="24" customHeight="1" thickBot="1" x14ac:dyDescent="0.25">
      <c r="A234" s="1025" t="s">
        <v>687</v>
      </c>
      <c r="B234" s="1370" t="str">
        <f>'Setup Page'!C11</f>
        <v>Nongoma Engineering</v>
      </c>
      <c r="C234" s="1371"/>
      <c r="D234" s="1371"/>
      <c r="E234" s="1371"/>
      <c r="F234" s="1371"/>
      <c r="G234" s="1371"/>
      <c r="H234" s="1371"/>
      <c r="I234" s="1371"/>
      <c r="J234" s="1371"/>
      <c r="K234" s="1372"/>
      <c r="L234" s="1372"/>
      <c r="M234" s="1373"/>
      <c r="N234" s="265"/>
      <c r="O234" s="265"/>
      <c r="P234" s="265"/>
      <c r="Q234" s="265"/>
      <c r="R234" s="265"/>
      <c r="S234" s="265"/>
      <c r="T234" s="265"/>
      <c r="U234" s="265"/>
      <c r="V234" s="265"/>
      <c r="W234" s="265"/>
      <c r="X234" s="265"/>
      <c r="Y234" s="265"/>
      <c r="Z234" s="265"/>
      <c r="AA234" s="265"/>
      <c r="AB234" s="265"/>
      <c r="AC234" s="265"/>
    </row>
    <row r="235" spans="1:29" ht="13.5" thickBot="1" x14ac:dyDescent="0.25">
      <c r="A235" s="1028"/>
      <c r="B235" s="1029"/>
      <c r="C235" s="1026"/>
      <c r="D235" s="1026"/>
      <c r="E235" s="1026"/>
      <c r="F235" s="1026"/>
      <c r="G235" s="1026"/>
      <c r="H235" s="1026"/>
      <c r="I235" s="1026"/>
      <c r="J235" s="1026"/>
      <c r="K235" s="1026"/>
      <c r="L235" s="1026"/>
      <c r="M235" s="1027"/>
      <c r="N235" s="265"/>
      <c r="O235" s="265"/>
      <c r="P235" s="265"/>
      <c r="Q235" s="265"/>
      <c r="R235" s="265"/>
      <c r="S235" s="265"/>
      <c r="T235" s="265"/>
      <c r="U235" s="265"/>
      <c r="V235" s="265"/>
      <c r="W235" s="265"/>
      <c r="X235" s="265"/>
      <c r="Y235" s="265"/>
      <c r="Z235" s="265"/>
      <c r="AA235" s="265"/>
      <c r="AB235" s="265"/>
      <c r="AC235" s="265"/>
    </row>
    <row r="236" spans="1:29" ht="24" customHeight="1" x14ac:dyDescent="0.2">
      <c r="A236" s="933" t="s">
        <v>890</v>
      </c>
      <c r="B236" s="1011" t="s">
        <v>897</v>
      </c>
      <c r="C236" s="1022"/>
      <c r="D236" s="1022"/>
      <c r="E236" s="1022"/>
      <c r="F236" s="1022"/>
      <c r="G236" s="1022"/>
      <c r="H236" s="1022"/>
      <c r="I236" s="1022"/>
      <c r="J236" s="1022"/>
      <c r="K236" s="1022"/>
      <c r="L236" s="1022"/>
      <c r="M236" s="1023"/>
      <c r="N236" s="265"/>
      <c r="O236" s="265"/>
      <c r="P236" s="265"/>
      <c r="Q236" s="265"/>
      <c r="R236" s="265"/>
      <c r="S236" s="265"/>
      <c r="T236" s="265"/>
      <c r="U236" s="265"/>
      <c r="V236" s="265"/>
      <c r="W236" s="265"/>
      <c r="X236" s="265"/>
      <c r="Y236" s="265"/>
      <c r="Z236" s="265"/>
      <c r="AA236" s="265"/>
      <c r="AB236" s="265"/>
      <c r="AC236" s="265"/>
    </row>
    <row r="237" spans="1:29" ht="18" customHeight="1" x14ac:dyDescent="0.2">
      <c r="A237" s="1353" t="s">
        <v>903</v>
      </c>
      <c r="B237" s="1037"/>
      <c r="C237" s="1355" t="s">
        <v>895</v>
      </c>
      <c r="D237" s="1374" t="s">
        <v>869</v>
      </c>
      <c r="E237" s="1338"/>
      <c r="F237" s="1375" t="s">
        <v>896</v>
      </c>
      <c r="G237" s="1376"/>
      <c r="H237" s="1339" t="s">
        <v>870</v>
      </c>
      <c r="I237" s="1338"/>
      <c r="J237" s="1377" t="s">
        <v>888</v>
      </c>
      <c r="K237" s="1378"/>
      <c r="L237" s="1379" t="s">
        <v>889</v>
      </c>
      <c r="M237" s="1378"/>
      <c r="N237" s="265"/>
      <c r="O237" s="265"/>
      <c r="P237" s="265"/>
      <c r="Q237" s="265"/>
      <c r="R237" s="265"/>
      <c r="S237" s="265"/>
      <c r="T237" s="265"/>
      <c r="U237" s="265"/>
      <c r="V237" s="265"/>
      <c r="W237" s="265"/>
      <c r="X237" s="265"/>
      <c r="Y237" s="265"/>
      <c r="Z237" s="265"/>
      <c r="AA237" s="265"/>
      <c r="AB237" s="265"/>
      <c r="AC237" s="265"/>
    </row>
    <row r="238" spans="1:29" ht="18" customHeight="1" x14ac:dyDescent="0.2">
      <c r="A238" s="1354"/>
      <c r="B238" s="1038" t="s">
        <v>885</v>
      </c>
      <c r="C238" s="1356"/>
      <c r="D238" s="1010" t="s">
        <v>902</v>
      </c>
      <c r="E238" s="1057" t="s">
        <v>359</v>
      </c>
      <c r="F238" s="1056" t="s">
        <v>902</v>
      </c>
      <c r="G238" s="1057" t="s">
        <v>359</v>
      </c>
      <c r="H238" s="1039" t="s">
        <v>902</v>
      </c>
      <c r="I238" s="1012" t="s">
        <v>359</v>
      </c>
      <c r="J238" s="1058" t="s">
        <v>910</v>
      </c>
      <c r="K238" s="1059" t="s">
        <v>359</v>
      </c>
      <c r="L238" s="1058" t="s">
        <v>910</v>
      </c>
      <c r="M238" s="1059" t="s">
        <v>359</v>
      </c>
      <c r="N238" s="265"/>
      <c r="O238" s="265"/>
      <c r="P238" s="265"/>
      <c r="Q238" s="265"/>
      <c r="R238" s="265"/>
      <c r="S238" s="265"/>
      <c r="T238" s="265"/>
      <c r="U238" s="265"/>
      <c r="V238" s="265"/>
      <c r="W238" s="265"/>
      <c r="X238" s="265"/>
      <c r="Y238" s="265"/>
      <c r="Z238" s="265"/>
      <c r="AA238" s="265"/>
      <c r="AB238" s="265"/>
      <c r="AC238" s="265"/>
    </row>
    <row r="239" spans="1:29" ht="15" customHeight="1" x14ac:dyDescent="0.2">
      <c r="A239" s="1032" t="s">
        <v>871</v>
      </c>
      <c r="B239" s="1033" t="s">
        <v>899</v>
      </c>
      <c r="C239" s="890" t="s">
        <v>872</v>
      </c>
      <c r="D239" s="1020"/>
      <c r="E239" s="541"/>
      <c r="F239" s="1043"/>
      <c r="G239" s="1054"/>
      <c r="H239" s="1040"/>
      <c r="I239" s="541"/>
      <c r="J239" s="1048" t="str">
        <f>IF(D239=0,"",(F239/D239)-1)</f>
        <v/>
      </c>
      <c r="K239" s="1052" t="str">
        <f>IF(E239=0,"",G239-E239)</f>
        <v/>
      </c>
      <c r="L239" s="1046" t="str">
        <f>IF(F239=0,"",(H239/F239)-1)</f>
        <v/>
      </c>
      <c r="M239" s="1052" t="str">
        <f>IF(G239=0,"",I239-G239)</f>
        <v/>
      </c>
      <c r="N239" s="265"/>
      <c r="O239" s="265"/>
      <c r="P239" s="265"/>
      <c r="Q239" s="265"/>
      <c r="R239" s="265"/>
      <c r="S239" s="265"/>
      <c r="T239" s="265"/>
      <c r="U239" s="265"/>
      <c r="V239" s="265"/>
      <c r="W239" s="265"/>
      <c r="X239" s="265"/>
      <c r="Y239" s="265"/>
      <c r="Z239" s="265"/>
      <c r="AA239" s="265"/>
      <c r="AB239" s="265"/>
      <c r="AC239" s="265"/>
    </row>
    <row r="240" spans="1:29" ht="15" customHeight="1" x14ac:dyDescent="0.2">
      <c r="A240" s="1032" t="s">
        <v>873</v>
      </c>
      <c r="B240" s="1034" t="s">
        <v>886</v>
      </c>
      <c r="C240" s="984" t="s">
        <v>875</v>
      </c>
      <c r="D240" s="1020"/>
      <c r="E240" s="541"/>
      <c r="F240" s="1043"/>
      <c r="G240" s="1054"/>
      <c r="H240" s="1040"/>
      <c r="I240" s="541"/>
      <c r="J240" s="1048" t="str">
        <f t="shared" ref="J240:J247" si="43">IF(D240=0,"",(F240/D240)-1)</f>
        <v/>
      </c>
      <c r="K240" s="1052" t="str">
        <f t="shared" ref="K240:K247" si="44">IF(E240=0,"",G240-E240)</f>
        <v/>
      </c>
      <c r="L240" s="1046" t="str">
        <f t="shared" ref="L240:L247" si="45">IF(F240=0,"",(H240/F240)-1)</f>
        <v/>
      </c>
      <c r="M240" s="1052" t="str">
        <f t="shared" ref="M240:M247" si="46">IF(G240=0,"",I240-G240)</f>
        <v/>
      </c>
      <c r="N240" s="265"/>
      <c r="O240" s="265"/>
      <c r="P240" s="265"/>
      <c r="Q240" s="265"/>
      <c r="R240" s="265"/>
      <c r="S240" s="265"/>
      <c r="T240" s="265"/>
      <c r="U240" s="265"/>
      <c r="V240" s="265"/>
      <c r="W240" s="265"/>
      <c r="X240" s="265"/>
      <c r="Y240" s="265"/>
      <c r="Z240" s="265"/>
      <c r="AA240" s="265"/>
      <c r="AB240" s="265"/>
      <c r="AC240" s="265"/>
    </row>
    <row r="241" spans="1:29" ht="15" customHeight="1" x14ac:dyDescent="0.2">
      <c r="A241" s="1032" t="s">
        <v>874</v>
      </c>
      <c r="B241" s="1034" t="s">
        <v>886</v>
      </c>
      <c r="C241" s="984" t="s">
        <v>875</v>
      </c>
      <c r="D241" s="1021"/>
      <c r="E241" s="541"/>
      <c r="F241" s="1044"/>
      <c r="G241" s="1054"/>
      <c r="H241" s="1041"/>
      <c r="I241" s="541"/>
      <c r="J241" s="1048" t="str">
        <f t="shared" si="43"/>
        <v/>
      </c>
      <c r="K241" s="1052" t="str">
        <f t="shared" si="44"/>
        <v/>
      </c>
      <c r="L241" s="1046" t="str">
        <f t="shared" si="45"/>
        <v/>
      </c>
      <c r="M241" s="1052" t="str">
        <f t="shared" si="46"/>
        <v/>
      </c>
      <c r="N241" s="265"/>
      <c r="O241" s="265"/>
      <c r="P241" s="265"/>
      <c r="Q241" s="265"/>
      <c r="R241" s="265"/>
      <c r="S241" s="265"/>
      <c r="T241" s="265"/>
      <c r="U241" s="265"/>
      <c r="V241" s="265"/>
      <c r="W241" s="265"/>
      <c r="X241" s="265"/>
      <c r="Y241" s="265"/>
      <c r="Z241" s="265"/>
      <c r="AA241" s="265"/>
      <c r="AB241" s="265"/>
      <c r="AC241" s="265"/>
    </row>
    <row r="242" spans="1:29" ht="15" customHeight="1" x14ac:dyDescent="0.2">
      <c r="A242" s="1032" t="s">
        <v>877</v>
      </c>
      <c r="B242" s="1034" t="s">
        <v>880</v>
      </c>
      <c r="C242" s="984" t="s">
        <v>879</v>
      </c>
      <c r="D242" s="1021"/>
      <c r="E242" s="541"/>
      <c r="F242" s="1044"/>
      <c r="G242" s="1054"/>
      <c r="H242" s="1041"/>
      <c r="I242" s="541"/>
      <c r="J242" s="1048" t="str">
        <f t="shared" si="43"/>
        <v/>
      </c>
      <c r="K242" s="1052" t="str">
        <f t="shared" si="44"/>
        <v/>
      </c>
      <c r="L242" s="1046" t="str">
        <f t="shared" si="45"/>
        <v/>
      </c>
      <c r="M242" s="1052" t="str">
        <f t="shared" si="46"/>
        <v/>
      </c>
      <c r="N242" s="265"/>
      <c r="O242" s="265"/>
      <c r="P242" s="265"/>
      <c r="Q242" s="265"/>
      <c r="R242" s="265"/>
      <c r="S242" s="265"/>
      <c r="T242" s="265"/>
      <c r="U242" s="265"/>
      <c r="V242" s="265"/>
      <c r="W242" s="265"/>
      <c r="X242" s="265"/>
      <c r="Y242" s="265"/>
      <c r="Z242" s="265"/>
      <c r="AA242" s="265"/>
      <c r="AB242" s="265"/>
      <c r="AC242" s="265"/>
    </row>
    <row r="243" spans="1:29" ht="15" customHeight="1" x14ac:dyDescent="0.2">
      <c r="A243" s="1032" t="s">
        <v>878</v>
      </c>
      <c r="B243" s="1034" t="s">
        <v>880</v>
      </c>
      <c r="C243" s="984" t="s">
        <v>879</v>
      </c>
      <c r="D243" s="1021"/>
      <c r="E243" s="541"/>
      <c r="F243" s="1044"/>
      <c r="G243" s="1054"/>
      <c r="H243" s="1041"/>
      <c r="I243" s="541"/>
      <c r="J243" s="1048" t="str">
        <f t="shared" si="43"/>
        <v/>
      </c>
      <c r="K243" s="1052" t="str">
        <f t="shared" si="44"/>
        <v/>
      </c>
      <c r="L243" s="1046" t="str">
        <f t="shared" si="45"/>
        <v/>
      </c>
      <c r="M243" s="1052" t="str">
        <f t="shared" si="46"/>
        <v/>
      </c>
      <c r="N243" s="265"/>
      <c r="O243" s="265"/>
      <c r="P243" s="265"/>
      <c r="Q243" s="265"/>
      <c r="R243" s="265"/>
      <c r="S243" s="265"/>
      <c r="T243" s="265"/>
      <c r="U243" s="265"/>
      <c r="V243" s="265"/>
      <c r="W243" s="265"/>
      <c r="X243" s="265"/>
      <c r="Y243" s="265"/>
      <c r="Z243" s="265"/>
      <c r="AA243" s="265"/>
      <c r="AB243" s="265"/>
      <c r="AC243" s="265"/>
    </row>
    <row r="244" spans="1:29" ht="15" customHeight="1" x14ac:dyDescent="0.2">
      <c r="A244" s="1032" t="s">
        <v>882</v>
      </c>
      <c r="B244" s="1034" t="s">
        <v>900</v>
      </c>
      <c r="C244" s="984" t="s">
        <v>887</v>
      </c>
      <c r="D244" s="1021"/>
      <c r="E244" s="541"/>
      <c r="F244" s="1044"/>
      <c r="G244" s="1054"/>
      <c r="H244" s="1041"/>
      <c r="I244" s="541"/>
      <c r="J244" s="1048" t="str">
        <f t="shared" si="43"/>
        <v/>
      </c>
      <c r="K244" s="1052" t="str">
        <f t="shared" si="44"/>
        <v/>
      </c>
      <c r="L244" s="1046" t="str">
        <f t="shared" si="45"/>
        <v/>
      </c>
      <c r="M244" s="1052" t="str">
        <f t="shared" si="46"/>
        <v/>
      </c>
      <c r="N244" s="265"/>
      <c r="O244" s="265"/>
      <c r="P244" s="265"/>
      <c r="Q244" s="265"/>
      <c r="R244" s="265"/>
      <c r="S244" s="265"/>
      <c r="T244" s="265"/>
      <c r="U244" s="265"/>
      <c r="V244" s="265"/>
      <c r="W244" s="265"/>
      <c r="X244" s="265"/>
      <c r="Y244" s="265"/>
      <c r="Z244" s="265"/>
      <c r="AA244" s="265"/>
      <c r="AB244" s="265"/>
      <c r="AC244" s="265"/>
    </row>
    <row r="245" spans="1:29" ht="15" customHeight="1" x14ac:dyDescent="0.2">
      <c r="A245" s="1032" t="s">
        <v>883</v>
      </c>
      <c r="B245" s="1034" t="s">
        <v>899</v>
      </c>
      <c r="C245" s="984" t="s">
        <v>887</v>
      </c>
      <c r="D245" s="1021"/>
      <c r="E245" s="541"/>
      <c r="F245" s="1044"/>
      <c r="G245" s="1054"/>
      <c r="H245" s="1041"/>
      <c r="I245" s="541"/>
      <c r="J245" s="1048" t="str">
        <f t="shared" si="43"/>
        <v/>
      </c>
      <c r="K245" s="1052" t="str">
        <f t="shared" si="44"/>
        <v/>
      </c>
      <c r="L245" s="1046" t="str">
        <f t="shared" si="45"/>
        <v/>
      </c>
      <c r="M245" s="1052" t="str">
        <f t="shared" si="46"/>
        <v/>
      </c>
      <c r="N245" s="265"/>
      <c r="O245" s="265"/>
      <c r="P245" s="265"/>
      <c r="Q245" s="265"/>
      <c r="R245" s="265"/>
      <c r="S245" s="265"/>
      <c r="T245" s="265"/>
      <c r="U245" s="265"/>
      <c r="V245" s="265"/>
      <c r="W245" s="265"/>
      <c r="X245" s="265"/>
      <c r="Y245" s="265"/>
      <c r="Z245" s="265"/>
      <c r="AA245" s="265"/>
      <c r="AB245" s="265"/>
      <c r="AC245" s="265"/>
    </row>
    <row r="246" spans="1:29" ht="15" customHeight="1" x14ac:dyDescent="0.2">
      <c r="A246" s="1032" t="s">
        <v>884</v>
      </c>
      <c r="B246" s="1034" t="s">
        <v>922</v>
      </c>
      <c r="C246" s="984" t="s">
        <v>887</v>
      </c>
      <c r="D246" s="1021"/>
      <c r="E246" s="541"/>
      <c r="F246" s="1044"/>
      <c r="G246" s="1054"/>
      <c r="H246" s="1041"/>
      <c r="I246" s="541"/>
      <c r="J246" s="1048" t="str">
        <f t="shared" si="43"/>
        <v/>
      </c>
      <c r="K246" s="1052" t="str">
        <f t="shared" si="44"/>
        <v/>
      </c>
      <c r="L246" s="1046" t="str">
        <f t="shared" si="45"/>
        <v/>
      </c>
      <c r="M246" s="1052" t="str">
        <f t="shared" si="46"/>
        <v/>
      </c>
      <c r="N246" s="265"/>
      <c r="O246" s="265"/>
      <c r="P246" s="265"/>
      <c r="Q246" s="265"/>
      <c r="R246" s="265"/>
      <c r="S246" s="265"/>
      <c r="T246" s="265"/>
      <c r="U246" s="265"/>
      <c r="V246" s="265"/>
      <c r="W246" s="265"/>
      <c r="X246" s="265"/>
      <c r="Y246" s="265"/>
      <c r="Z246" s="265"/>
      <c r="AA246" s="265"/>
      <c r="AB246" s="265"/>
      <c r="AC246" s="265"/>
    </row>
    <row r="247" spans="1:29" ht="15" customHeight="1" thickBot="1" x14ac:dyDescent="0.25">
      <c r="A247" s="1035" t="s">
        <v>881</v>
      </c>
      <c r="B247" s="1036" t="s">
        <v>901</v>
      </c>
      <c r="C247" s="987" t="s">
        <v>875</v>
      </c>
      <c r="D247" s="1024"/>
      <c r="E247" s="544"/>
      <c r="F247" s="1045"/>
      <c r="G247" s="1050"/>
      <c r="H247" s="1042"/>
      <c r="I247" s="544"/>
      <c r="J247" s="1049" t="str">
        <f t="shared" si="43"/>
        <v/>
      </c>
      <c r="K247" s="1053" t="str">
        <f t="shared" si="44"/>
        <v/>
      </c>
      <c r="L247" s="1047" t="str">
        <f t="shared" si="45"/>
        <v/>
      </c>
      <c r="M247" s="1053" t="str">
        <f t="shared" si="46"/>
        <v/>
      </c>
      <c r="N247" s="265"/>
      <c r="O247" s="265"/>
      <c r="P247" s="265"/>
      <c r="Q247" s="265"/>
      <c r="R247" s="265"/>
      <c r="S247" s="265"/>
      <c r="T247" s="265"/>
      <c r="U247" s="265"/>
      <c r="V247" s="265"/>
      <c r="W247" s="265"/>
      <c r="X247" s="265"/>
      <c r="Y247" s="265"/>
      <c r="Z247" s="265"/>
      <c r="AA247" s="265"/>
      <c r="AB247" s="265"/>
      <c r="AC247" s="265"/>
    </row>
    <row r="248" spans="1:29" s="889" customFormat="1" ht="18" customHeight="1" thickBot="1" x14ac:dyDescent="0.25">
      <c r="A248" s="1060"/>
      <c r="B248" s="956"/>
      <c r="C248" s="947"/>
      <c r="D248" s="926"/>
      <c r="E248" s="926"/>
      <c r="F248" s="265"/>
      <c r="G248" s="265"/>
      <c r="H248" s="265"/>
      <c r="I248" s="265"/>
      <c r="J248" s="948" t="s">
        <v>62</v>
      </c>
      <c r="K248" s="851">
        <f>SUM(K239:K247)</f>
        <v>0</v>
      </c>
      <c r="L248" s="948" t="s">
        <v>62</v>
      </c>
      <c r="M248" s="851">
        <f>SUM(M239:M247)</f>
        <v>0</v>
      </c>
      <c r="N248" s="265"/>
      <c r="O248" s="926"/>
      <c r="P248" s="926"/>
      <c r="Q248" s="926"/>
      <c r="R248" s="926"/>
      <c r="S248" s="926"/>
      <c r="T248" s="926"/>
      <c r="U248" s="926"/>
      <c r="V248" s="926"/>
      <c r="W248" s="926"/>
      <c r="X248" s="926"/>
      <c r="Y248" s="926"/>
      <c r="Z248" s="926"/>
      <c r="AA248" s="926"/>
      <c r="AB248" s="926"/>
      <c r="AC248" s="926"/>
    </row>
    <row r="249" spans="1:29" ht="21" customHeight="1" x14ac:dyDescent="0.2">
      <c r="A249" s="1335" t="s">
        <v>908</v>
      </c>
      <c r="B249" s="1336"/>
      <c r="C249" s="1337"/>
      <c r="D249" s="1031"/>
      <c r="E249" s="1031"/>
      <c r="F249" s="1031"/>
      <c r="G249" s="1031"/>
      <c r="H249" s="1031"/>
      <c r="I249" s="1031"/>
      <c r="J249" s="1031"/>
      <c r="K249" s="1031"/>
      <c r="L249" s="1031"/>
      <c r="M249" s="1063"/>
      <c r="N249" s="265"/>
      <c r="O249" s="265"/>
      <c r="P249" s="265"/>
      <c r="Q249" s="265"/>
      <c r="R249" s="265"/>
      <c r="S249" s="265"/>
      <c r="T249" s="265"/>
      <c r="U249" s="265"/>
      <c r="V249" s="265"/>
      <c r="W249" s="265"/>
      <c r="X249" s="265"/>
      <c r="Y249" s="265"/>
      <c r="Z249" s="265"/>
      <c r="AA249" s="265"/>
      <c r="AB249" s="265"/>
      <c r="AC249" s="265"/>
    </row>
    <row r="250" spans="1:29" ht="18" customHeight="1" x14ac:dyDescent="0.2">
      <c r="A250" s="1068" t="s">
        <v>907</v>
      </c>
      <c r="B250" s="1338" t="s">
        <v>904</v>
      </c>
      <c r="C250" s="1339"/>
      <c r="D250" s="1338" t="s">
        <v>905</v>
      </c>
      <c r="E250" s="1340"/>
      <c r="F250" s="1340"/>
      <c r="G250" s="1340"/>
      <c r="H250" s="1340"/>
      <c r="I250" s="1339"/>
      <c r="J250" s="1338" t="s">
        <v>906</v>
      </c>
      <c r="K250" s="1340"/>
      <c r="L250" s="1340"/>
      <c r="M250" s="1341"/>
      <c r="N250" s="265"/>
      <c r="O250" s="265"/>
      <c r="P250" s="265"/>
      <c r="Q250" s="265"/>
      <c r="R250" s="265"/>
      <c r="S250" s="265"/>
      <c r="T250" s="265"/>
      <c r="U250" s="265"/>
      <c r="V250" s="265"/>
      <c r="W250" s="265"/>
      <c r="X250" s="265"/>
      <c r="Y250" s="265"/>
      <c r="Z250" s="265"/>
      <c r="AA250" s="265"/>
      <c r="AB250" s="265"/>
      <c r="AC250" s="265"/>
    </row>
    <row r="251" spans="1:29" ht="30" customHeight="1" x14ac:dyDescent="0.2">
      <c r="A251" s="1065"/>
      <c r="B251" s="1342"/>
      <c r="C251" s="1343"/>
      <c r="D251" s="1344"/>
      <c r="E251" s="1345"/>
      <c r="F251" s="1345"/>
      <c r="G251" s="1345"/>
      <c r="H251" s="1345"/>
      <c r="I251" s="1346"/>
      <c r="J251" s="1328"/>
      <c r="K251" s="1329"/>
      <c r="L251" s="1329"/>
      <c r="M251" s="1330"/>
      <c r="N251" s="265"/>
      <c r="O251" s="265"/>
      <c r="P251" s="265"/>
      <c r="Q251" s="265"/>
      <c r="R251" s="265"/>
      <c r="S251" s="265"/>
      <c r="T251" s="265"/>
      <c r="U251" s="265"/>
      <c r="V251" s="265"/>
      <c r="W251" s="265"/>
      <c r="X251" s="265"/>
      <c r="Y251" s="265"/>
      <c r="Z251" s="265"/>
      <c r="AA251" s="265"/>
      <c r="AB251" s="265"/>
      <c r="AC251" s="265"/>
    </row>
    <row r="252" spans="1:29" ht="30" customHeight="1" x14ac:dyDescent="0.2">
      <c r="A252" s="1065"/>
      <c r="B252" s="1327"/>
      <c r="C252" s="1327"/>
      <c r="D252" s="1327"/>
      <c r="E252" s="1327"/>
      <c r="F252" s="1327"/>
      <c r="G252" s="1327"/>
      <c r="H252" s="1327"/>
      <c r="I252" s="1327"/>
      <c r="J252" s="1328"/>
      <c r="K252" s="1329"/>
      <c r="L252" s="1329"/>
      <c r="M252" s="1330"/>
      <c r="N252" s="265"/>
      <c r="O252" s="265"/>
      <c r="P252" s="265"/>
      <c r="Q252" s="265"/>
      <c r="R252" s="265"/>
      <c r="S252" s="265"/>
      <c r="T252" s="265"/>
      <c r="U252" s="265"/>
      <c r="V252" s="265"/>
      <c r="W252" s="265"/>
      <c r="X252" s="265"/>
      <c r="Y252" s="265"/>
      <c r="Z252" s="265"/>
      <c r="AA252" s="265"/>
      <c r="AB252" s="265"/>
      <c r="AC252" s="265"/>
    </row>
    <row r="253" spans="1:29" ht="30" customHeight="1" x14ac:dyDescent="0.2">
      <c r="A253" s="1065"/>
      <c r="B253" s="1327"/>
      <c r="C253" s="1327"/>
      <c r="D253" s="1327"/>
      <c r="E253" s="1327"/>
      <c r="F253" s="1327"/>
      <c r="G253" s="1327"/>
      <c r="H253" s="1327"/>
      <c r="I253" s="1327"/>
      <c r="J253" s="1328"/>
      <c r="K253" s="1329"/>
      <c r="L253" s="1329"/>
      <c r="M253" s="1330"/>
      <c r="N253" s="265"/>
      <c r="O253" s="265"/>
      <c r="P253" s="265"/>
      <c r="Q253" s="265"/>
      <c r="R253" s="265"/>
      <c r="S253" s="265"/>
      <c r="T253" s="265"/>
      <c r="U253" s="265"/>
      <c r="V253" s="265"/>
      <c r="W253" s="265"/>
      <c r="X253" s="265"/>
      <c r="Y253" s="265"/>
      <c r="Z253" s="265"/>
      <c r="AA253" s="265"/>
      <c r="AB253" s="265"/>
      <c r="AC253" s="265"/>
    </row>
    <row r="254" spans="1:29" ht="30" customHeight="1" x14ac:dyDescent="0.2">
      <c r="A254" s="1065"/>
      <c r="B254" s="1327"/>
      <c r="C254" s="1327"/>
      <c r="D254" s="1327"/>
      <c r="E254" s="1327"/>
      <c r="F254" s="1327"/>
      <c r="G254" s="1327"/>
      <c r="H254" s="1327"/>
      <c r="I254" s="1327"/>
      <c r="J254" s="1328"/>
      <c r="K254" s="1329"/>
      <c r="L254" s="1329"/>
      <c r="M254" s="1330"/>
      <c r="N254" s="265"/>
      <c r="O254" s="796"/>
      <c r="P254" s="265"/>
      <c r="Q254" s="265"/>
      <c r="R254" s="265"/>
      <c r="S254" s="265"/>
      <c r="T254" s="265"/>
      <c r="U254" s="265"/>
      <c r="V254" s="265"/>
      <c r="W254" s="265"/>
      <c r="X254" s="265"/>
      <c r="Y254" s="265"/>
      <c r="Z254" s="265"/>
      <c r="AA254" s="265"/>
      <c r="AB254" s="265"/>
      <c r="AC254" s="265"/>
    </row>
    <row r="255" spans="1:29" ht="30" hidden="1" customHeight="1" thickBot="1" x14ac:dyDescent="0.25">
      <c r="A255" s="1066"/>
      <c r="B255" s="1327"/>
      <c r="C255" s="1327"/>
      <c r="D255" s="1327"/>
      <c r="E255" s="1327"/>
      <c r="F255" s="1327"/>
      <c r="G255" s="1327"/>
      <c r="H255" s="1327"/>
      <c r="I255" s="1327"/>
      <c r="J255" s="1328"/>
      <c r="K255" s="1329"/>
      <c r="L255" s="1329"/>
      <c r="M255" s="1330"/>
      <c r="N255" s="265"/>
      <c r="O255" s="265"/>
      <c r="P255" s="265"/>
      <c r="Q255" s="265"/>
      <c r="R255" s="265"/>
      <c r="S255" s="265"/>
      <c r="T255" s="265"/>
      <c r="U255" s="265"/>
      <c r="V255" s="265"/>
      <c r="W255" s="265"/>
      <c r="X255" s="265"/>
      <c r="Y255" s="265"/>
      <c r="Z255" s="265"/>
      <c r="AA255" s="265"/>
      <c r="AB255" s="265"/>
      <c r="AC255" s="265"/>
    </row>
    <row r="256" spans="1:29" ht="30" hidden="1" customHeight="1" thickBot="1" x14ac:dyDescent="0.25">
      <c r="A256" s="1065"/>
      <c r="B256" s="1327"/>
      <c r="C256" s="1327"/>
      <c r="D256" s="1327"/>
      <c r="E256" s="1327"/>
      <c r="F256" s="1327"/>
      <c r="G256" s="1327"/>
      <c r="H256" s="1327"/>
      <c r="I256" s="1327"/>
      <c r="J256" s="1328"/>
      <c r="K256" s="1329"/>
      <c r="L256" s="1329"/>
      <c r="M256" s="1330"/>
      <c r="N256" s="265"/>
      <c r="O256" s="265"/>
      <c r="P256" s="265"/>
      <c r="Q256" s="265"/>
      <c r="R256" s="265"/>
      <c r="S256" s="265"/>
      <c r="T256" s="265"/>
      <c r="U256" s="265"/>
      <c r="V256" s="265"/>
      <c r="W256" s="265"/>
      <c r="X256" s="265"/>
      <c r="Y256" s="265"/>
      <c r="Z256" s="265"/>
      <c r="AA256" s="265"/>
      <c r="AB256" s="265"/>
      <c r="AC256" s="265"/>
    </row>
    <row r="257" spans="1:29" ht="30" hidden="1" customHeight="1" thickBot="1" x14ac:dyDescent="0.25">
      <c r="A257" s="1065"/>
      <c r="B257" s="1327"/>
      <c r="C257" s="1327"/>
      <c r="D257" s="1327"/>
      <c r="E257" s="1327"/>
      <c r="F257" s="1327"/>
      <c r="G257" s="1327"/>
      <c r="H257" s="1327"/>
      <c r="I257" s="1327"/>
      <c r="J257" s="1328"/>
      <c r="K257" s="1329"/>
      <c r="L257" s="1329"/>
      <c r="M257" s="1330"/>
      <c r="N257" s="265"/>
      <c r="O257" s="265"/>
      <c r="P257" s="265"/>
      <c r="Q257" s="265"/>
      <c r="R257" s="265"/>
      <c r="S257" s="265"/>
      <c r="T257" s="265"/>
      <c r="U257" s="265"/>
      <c r="V257" s="265"/>
      <c r="W257" s="265"/>
      <c r="X257" s="265"/>
      <c r="Y257" s="265"/>
      <c r="Z257" s="265"/>
      <c r="AA257" s="265"/>
      <c r="AB257" s="265"/>
      <c r="AC257" s="265"/>
    </row>
    <row r="258" spans="1:29" ht="30" hidden="1" customHeight="1" thickBot="1" x14ac:dyDescent="0.25">
      <c r="A258" s="1065"/>
      <c r="B258" s="1327"/>
      <c r="C258" s="1327"/>
      <c r="D258" s="1327"/>
      <c r="E258" s="1327"/>
      <c r="F258" s="1327"/>
      <c r="G258" s="1327"/>
      <c r="H258" s="1327"/>
      <c r="I258" s="1327"/>
      <c r="J258" s="1328"/>
      <c r="K258" s="1329"/>
      <c r="L258" s="1329"/>
      <c r="M258" s="1330"/>
      <c r="N258" s="265"/>
      <c r="O258" s="265"/>
      <c r="P258" s="265"/>
      <c r="Q258" s="265"/>
      <c r="R258" s="265"/>
      <c r="S258" s="265"/>
      <c r="T258" s="265"/>
      <c r="U258" s="265"/>
      <c r="V258" s="265"/>
      <c r="W258" s="265"/>
      <c r="X258" s="265"/>
      <c r="Y258" s="265"/>
      <c r="Z258" s="265"/>
      <c r="AA258" s="265"/>
      <c r="AB258" s="265"/>
      <c r="AC258" s="265"/>
    </row>
    <row r="259" spans="1:29" ht="30" hidden="1" customHeight="1" thickBot="1" x14ac:dyDescent="0.25">
      <c r="A259" s="1065"/>
      <c r="B259" s="1327"/>
      <c r="C259" s="1327"/>
      <c r="D259" s="1327"/>
      <c r="E259" s="1327"/>
      <c r="F259" s="1327"/>
      <c r="G259" s="1327"/>
      <c r="H259" s="1327"/>
      <c r="I259" s="1327"/>
      <c r="J259" s="1328"/>
      <c r="K259" s="1329"/>
      <c r="L259" s="1329"/>
      <c r="M259" s="1330"/>
      <c r="N259" s="265"/>
      <c r="O259" s="265"/>
      <c r="P259" s="265"/>
      <c r="Q259" s="265"/>
      <c r="R259" s="265"/>
      <c r="S259" s="265"/>
      <c r="T259" s="265"/>
      <c r="U259" s="265"/>
      <c r="V259" s="265"/>
      <c r="W259" s="265"/>
      <c r="X259" s="265"/>
      <c r="Y259" s="265"/>
      <c r="Z259" s="265"/>
      <c r="AA259" s="265"/>
      <c r="AB259" s="265"/>
      <c r="AC259" s="265"/>
    </row>
    <row r="260" spans="1:29" ht="30" hidden="1" customHeight="1" thickBot="1" x14ac:dyDescent="0.25">
      <c r="A260" s="1065"/>
      <c r="B260" s="1327"/>
      <c r="C260" s="1327"/>
      <c r="D260" s="1327"/>
      <c r="E260" s="1327"/>
      <c r="F260" s="1327"/>
      <c r="G260" s="1327"/>
      <c r="H260" s="1327"/>
      <c r="I260" s="1327"/>
      <c r="J260" s="1328"/>
      <c r="K260" s="1329"/>
      <c r="L260" s="1329"/>
      <c r="M260" s="1330"/>
      <c r="N260" s="265"/>
      <c r="O260" s="265"/>
      <c r="P260" s="265"/>
      <c r="Q260" s="265"/>
      <c r="R260" s="265"/>
      <c r="S260" s="265"/>
      <c r="T260" s="265"/>
      <c r="U260" s="265"/>
      <c r="V260" s="265"/>
      <c r="W260" s="265"/>
      <c r="X260" s="265"/>
      <c r="Y260" s="265"/>
      <c r="Z260" s="265"/>
      <c r="AA260" s="265"/>
      <c r="AB260" s="265"/>
      <c r="AC260" s="265"/>
    </row>
    <row r="261" spans="1:29" ht="30" hidden="1" customHeight="1" thickBot="1" x14ac:dyDescent="0.25">
      <c r="A261" s="1065"/>
      <c r="B261" s="1327"/>
      <c r="C261" s="1327"/>
      <c r="D261" s="1327"/>
      <c r="E261" s="1327"/>
      <c r="F261" s="1327"/>
      <c r="G261" s="1327"/>
      <c r="H261" s="1327"/>
      <c r="I261" s="1327"/>
      <c r="J261" s="1328"/>
      <c r="K261" s="1329"/>
      <c r="L261" s="1329"/>
      <c r="M261" s="1330"/>
      <c r="N261" s="265"/>
      <c r="O261" s="265"/>
      <c r="P261" s="265"/>
      <c r="Q261" s="265"/>
      <c r="R261" s="265"/>
      <c r="S261" s="265"/>
      <c r="T261" s="265"/>
      <c r="U261" s="265"/>
      <c r="V261" s="265"/>
      <c r="W261" s="265"/>
      <c r="X261" s="265"/>
      <c r="Y261" s="265"/>
      <c r="Z261" s="265"/>
      <c r="AA261" s="265"/>
      <c r="AB261" s="265"/>
      <c r="AC261" s="265"/>
    </row>
    <row r="262" spans="1:29" ht="30" hidden="1" customHeight="1" thickBot="1" x14ac:dyDescent="0.25">
      <c r="A262" s="1065"/>
      <c r="B262" s="1327"/>
      <c r="C262" s="1327"/>
      <c r="D262" s="1327"/>
      <c r="E262" s="1327"/>
      <c r="F262" s="1327"/>
      <c r="G262" s="1327"/>
      <c r="H262" s="1327"/>
      <c r="I262" s="1327"/>
      <c r="J262" s="1328"/>
      <c r="K262" s="1329"/>
      <c r="L262" s="1329"/>
      <c r="M262" s="1330"/>
      <c r="N262" s="265"/>
      <c r="O262" s="265"/>
      <c r="P262" s="265"/>
      <c r="Q262" s="265"/>
      <c r="R262" s="265"/>
      <c r="S262" s="265"/>
      <c r="T262" s="265"/>
      <c r="U262" s="265"/>
      <c r="V262" s="265"/>
      <c r="W262" s="265"/>
      <c r="X262" s="265"/>
      <c r="Y262" s="265"/>
      <c r="Z262" s="265"/>
      <c r="AA262" s="265"/>
      <c r="AB262" s="265"/>
      <c r="AC262" s="265"/>
    </row>
    <row r="263" spans="1:29" ht="30" hidden="1" customHeight="1" thickBot="1" x14ac:dyDescent="0.25">
      <c r="A263" s="1065"/>
      <c r="B263" s="1327"/>
      <c r="C263" s="1327"/>
      <c r="D263" s="1327"/>
      <c r="E263" s="1327"/>
      <c r="F263" s="1327"/>
      <c r="G263" s="1327"/>
      <c r="H263" s="1327"/>
      <c r="I263" s="1327"/>
      <c r="J263" s="1328"/>
      <c r="K263" s="1329"/>
      <c r="L263" s="1329"/>
      <c r="M263" s="1330"/>
      <c r="N263" s="265"/>
      <c r="O263" s="265"/>
      <c r="P263" s="265"/>
      <c r="Q263" s="265"/>
      <c r="R263" s="265"/>
      <c r="S263" s="265"/>
      <c r="T263" s="265"/>
      <c r="U263" s="265"/>
      <c r="V263" s="265"/>
      <c r="W263" s="265"/>
      <c r="X263" s="265"/>
      <c r="Y263" s="265"/>
      <c r="Z263" s="265"/>
      <c r="AA263" s="265"/>
      <c r="AB263" s="265"/>
      <c r="AC263" s="265"/>
    </row>
    <row r="264" spans="1:29" ht="30" hidden="1" customHeight="1" thickBot="1" x14ac:dyDescent="0.25">
      <c r="A264" s="1065"/>
      <c r="B264" s="1327"/>
      <c r="C264" s="1327"/>
      <c r="D264" s="1327"/>
      <c r="E264" s="1327"/>
      <c r="F264" s="1327"/>
      <c r="G264" s="1327"/>
      <c r="H264" s="1327"/>
      <c r="I264" s="1327"/>
      <c r="J264" s="1328"/>
      <c r="K264" s="1329"/>
      <c r="L264" s="1329"/>
      <c r="M264" s="1330"/>
      <c r="N264" s="265"/>
      <c r="O264" s="265"/>
      <c r="P264" s="265"/>
      <c r="Q264" s="265"/>
      <c r="R264" s="265"/>
      <c r="S264" s="265"/>
      <c r="T264" s="265"/>
      <c r="U264" s="265"/>
      <c r="V264" s="265"/>
      <c r="W264" s="265"/>
      <c r="X264" s="265"/>
      <c r="Y264" s="265"/>
      <c r="Z264" s="265"/>
      <c r="AA264" s="265"/>
      <c r="AB264" s="265"/>
      <c r="AC264" s="265"/>
    </row>
    <row r="265" spans="1:29" ht="30" hidden="1" customHeight="1" thickBot="1" x14ac:dyDescent="0.25">
      <c r="A265" s="1065"/>
      <c r="B265" s="1327"/>
      <c r="C265" s="1327"/>
      <c r="D265" s="1327"/>
      <c r="E265" s="1327"/>
      <c r="F265" s="1327"/>
      <c r="G265" s="1327"/>
      <c r="H265" s="1327"/>
      <c r="I265" s="1327"/>
      <c r="J265" s="1328"/>
      <c r="K265" s="1329"/>
      <c r="L265" s="1329"/>
      <c r="M265" s="1330"/>
      <c r="N265" s="265"/>
      <c r="O265" s="265"/>
      <c r="P265" s="265"/>
      <c r="Q265" s="265"/>
      <c r="R265" s="265"/>
      <c r="S265" s="265"/>
      <c r="T265" s="265"/>
      <c r="U265" s="265"/>
      <c r="V265" s="265"/>
      <c r="W265" s="265"/>
      <c r="X265" s="265"/>
      <c r="Y265" s="265"/>
      <c r="Z265" s="265"/>
      <c r="AA265" s="265"/>
      <c r="AB265" s="265"/>
      <c r="AC265" s="265"/>
    </row>
    <row r="266" spans="1:29" ht="30" hidden="1" customHeight="1" thickBot="1" x14ac:dyDescent="0.25">
      <c r="A266" s="1065"/>
      <c r="B266" s="1327"/>
      <c r="C266" s="1327"/>
      <c r="D266" s="1327"/>
      <c r="E266" s="1327"/>
      <c r="F266" s="1327"/>
      <c r="G266" s="1327"/>
      <c r="H266" s="1327"/>
      <c r="I266" s="1327"/>
      <c r="J266" s="1328"/>
      <c r="K266" s="1329"/>
      <c r="L266" s="1329"/>
      <c r="M266" s="1330"/>
      <c r="N266" s="265"/>
      <c r="O266" s="265"/>
      <c r="P266" s="265"/>
      <c r="Q266" s="265"/>
      <c r="R266" s="265"/>
      <c r="S266" s="265"/>
      <c r="T266" s="265"/>
      <c r="U266" s="265"/>
      <c r="V266" s="265"/>
      <c r="W266" s="265"/>
      <c r="X266" s="265"/>
      <c r="Y266" s="265"/>
      <c r="Z266" s="265"/>
      <c r="AA266" s="265"/>
      <c r="AB266" s="265"/>
      <c r="AC266" s="265"/>
    </row>
    <row r="267" spans="1:29" ht="30" hidden="1" customHeight="1" thickBot="1" x14ac:dyDescent="0.25">
      <c r="A267" s="1065"/>
      <c r="B267" s="1327"/>
      <c r="C267" s="1327"/>
      <c r="D267" s="1327"/>
      <c r="E267" s="1327"/>
      <c r="F267" s="1327"/>
      <c r="G267" s="1327"/>
      <c r="H267" s="1327"/>
      <c r="I267" s="1327"/>
      <c r="J267" s="1328"/>
      <c r="K267" s="1329"/>
      <c r="L267" s="1329"/>
      <c r="M267" s="1330"/>
      <c r="N267" s="265"/>
      <c r="O267" s="265"/>
      <c r="P267" s="265"/>
      <c r="Q267" s="265"/>
      <c r="R267" s="265"/>
      <c r="S267" s="265"/>
      <c r="T267" s="265"/>
      <c r="U267" s="265"/>
      <c r="V267" s="265"/>
      <c r="W267" s="265"/>
      <c r="X267" s="265"/>
      <c r="Y267" s="265"/>
      <c r="Z267" s="265"/>
      <c r="AA267" s="265"/>
      <c r="AB267" s="265"/>
      <c r="AC267" s="265"/>
    </row>
    <row r="268" spans="1:29" ht="30" hidden="1" customHeight="1" thickBot="1" x14ac:dyDescent="0.25">
      <c r="A268" s="1065"/>
      <c r="B268" s="1327"/>
      <c r="C268" s="1327"/>
      <c r="D268" s="1327"/>
      <c r="E268" s="1327"/>
      <c r="F268" s="1327"/>
      <c r="G268" s="1327"/>
      <c r="H268" s="1327"/>
      <c r="I268" s="1327"/>
      <c r="J268" s="1328"/>
      <c r="K268" s="1329"/>
      <c r="L268" s="1329"/>
      <c r="M268" s="1330"/>
      <c r="N268" s="265"/>
      <c r="O268" s="265"/>
      <c r="P268" s="265"/>
      <c r="Q268" s="265"/>
      <c r="R268" s="265"/>
      <c r="S268" s="265"/>
      <c r="T268" s="265"/>
      <c r="U268" s="265"/>
      <c r="V268" s="265"/>
      <c r="W268" s="265"/>
      <c r="X268" s="265"/>
      <c r="Y268" s="265"/>
      <c r="Z268" s="265"/>
      <c r="AA268" s="265"/>
      <c r="AB268" s="265"/>
      <c r="AC268" s="265"/>
    </row>
    <row r="269" spans="1:29" ht="30" hidden="1" customHeight="1" thickBot="1" x14ac:dyDescent="0.25">
      <c r="A269" s="1065"/>
      <c r="B269" s="1327"/>
      <c r="C269" s="1327"/>
      <c r="D269" s="1327"/>
      <c r="E269" s="1327"/>
      <c r="F269" s="1327"/>
      <c r="G269" s="1327"/>
      <c r="H269" s="1327"/>
      <c r="I269" s="1327"/>
      <c r="J269" s="1328"/>
      <c r="K269" s="1329"/>
      <c r="L269" s="1329"/>
      <c r="M269" s="1330"/>
      <c r="N269" s="265"/>
      <c r="O269" s="265"/>
      <c r="P269" s="265"/>
      <c r="Q269" s="265"/>
      <c r="R269" s="265"/>
      <c r="S269" s="265"/>
      <c r="T269" s="265"/>
      <c r="U269" s="265"/>
      <c r="V269" s="265"/>
      <c r="W269" s="265"/>
      <c r="X269" s="265"/>
      <c r="Y269" s="265"/>
      <c r="Z269" s="265"/>
      <c r="AA269" s="265"/>
      <c r="AB269" s="265"/>
      <c r="AC269" s="265"/>
    </row>
    <row r="270" spans="1:29" ht="30" customHeight="1" thickBot="1" x14ac:dyDescent="0.25">
      <c r="A270" s="1067"/>
      <c r="B270" s="1331"/>
      <c r="C270" s="1331"/>
      <c r="D270" s="1331"/>
      <c r="E270" s="1331"/>
      <c r="F270" s="1331"/>
      <c r="G270" s="1331"/>
      <c r="H270" s="1331"/>
      <c r="I270" s="1331"/>
      <c r="J270" s="1332"/>
      <c r="K270" s="1333"/>
      <c r="L270" s="1333"/>
      <c r="M270" s="1334"/>
      <c r="N270" s="265"/>
      <c r="O270" s="265"/>
      <c r="P270" s="265"/>
      <c r="Q270" s="265"/>
      <c r="R270" s="265"/>
      <c r="S270" s="265"/>
      <c r="T270" s="265"/>
      <c r="U270" s="265"/>
      <c r="V270" s="265"/>
      <c r="W270" s="265"/>
      <c r="X270" s="265"/>
      <c r="Y270" s="265"/>
      <c r="Z270" s="265"/>
      <c r="AA270" s="265"/>
      <c r="AB270" s="265"/>
      <c r="AC270" s="265"/>
    </row>
    <row r="271" spans="1:29" ht="13.5" thickBot="1" x14ac:dyDescent="0.25">
      <c r="A271" s="941"/>
      <c r="B271" s="932"/>
      <c r="C271" s="932"/>
      <c r="D271" s="932"/>
      <c r="E271" s="932"/>
      <c r="F271" s="932"/>
      <c r="G271" s="932"/>
      <c r="H271" s="932"/>
      <c r="I271" s="932"/>
      <c r="J271" s="932"/>
      <c r="K271" s="932"/>
      <c r="L271" s="932"/>
      <c r="M271" s="1030"/>
      <c r="N271" s="265"/>
      <c r="O271" s="265"/>
      <c r="P271" s="265"/>
      <c r="Q271" s="265"/>
      <c r="R271" s="265"/>
      <c r="S271" s="265"/>
      <c r="T271" s="265"/>
      <c r="U271" s="265"/>
      <c r="V271" s="265"/>
      <c r="W271" s="265"/>
      <c r="X271" s="265"/>
      <c r="Y271" s="265"/>
      <c r="Z271" s="265"/>
      <c r="AA271" s="265"/>
      <c r="AB271" s="265"/>
      <c r="AC271" s="265"/>
    </row>
    <row r="272" spans="1:29" ht="24" customHeight="1" x14ac:dyDescent="0.2">
      <c r="A272" s="933" t="s">
        <v>891</v>
      </c>
      <c r="B272" s="1011" t="s">
        <v>898</v>
      </c>
      <c r="C272" s="1022"/>
      <c r="D272" s="1022"/>
      <c r="E272" s="1022"/>
      <c r="F272" s="1022"/>
      <c r="G272" s="1022"/>
      <c r="H272" s="1022"/>
      <c r="I272" s="1022"/>
      <c r="J272" s="1022"/>
      <c r="K272" s="1022"/>
      <c r="L272" s="1022"/>
      <c r="M272" s="1023"/>
      <c r="N272" s="265"/>
      <c r="O272" s="265"/>
      <c r="P272" s="265"/>
      <c r="Q272" s="265"/>
      <c r="R272" s="265"/>
      <c r="S272" s="265"/>
      <c r="T272" s="265"/>
      <c r="U272" s="265"/>
      <c r="V272" s="265"/>
      <c r="W272" s="265"/>
      <c r="X272" s="265"/>
      <c r="Y272" s="265"/>
      <c r="Z272" s="265"/>
      <c r="AA272" s="265"/>
      <c r="AB272" s="265"/>
      <c r="AC272" s="265"/>
    </row>
    <row r="273" spans="1:29" ht="15" customHeight="1" x14ac:dyDescent="0.2">
      <c r="A273" s="1353" t="s">
        <v>903</v>
      </c>
      <c r="B273" s="1037"/>
      <c r="C273" s="1355" t="s">
        <v>895</v>
      </c>
      <c r="D273" s="1357" t="s">
        <v>869</v>
      </c>
      <c r="E273" s="1358"/>
      <c r="F273" s="1359" t="s">
        <v>896</v>
      </c>
      <c r="G273" s="1360"/>
      <c r="H273" s="1361" t="s">
        <v>870</v>
      </c>
      <c r="I273" s="1358"/>
      <c r="J273" s="1362" t="s">
        <v>888</v>
      </c>
      <c r="K273" s="1363"/>
      <c r="L273" s="1364" t="s">
        <v>889</v>
      </c>
      <c r="M273" s="1363"/>
      <c r="N273" s="265"/>
      <c r="O273" s="265"/>
      <c r="P273" s="265"/>
      <c r="Q273" s="265"/>
      <c r="R273" s="265"/>
      <c r="S273" s="265"/>
      <c r="T273" s="265"/>
      <c r="U273" s="265"/>
      <c r="V273" s="265"/>
      <c r="W273" s="265"/>
      <c r="X273" s="265"/>
      <c r="Y273" s="265"/>
      <c r="Z273" s="265"/>
      <c r="AA273" s="265"/>
      <c r="AB273" s="265"/>
      <c r="AC273" s="265"/>
    </row>
    <row r="274" spans="1:29" ht="15" customHeight="1" x14ac:dyDescent="0.2">
      <c r="A274" s="1354"/>
      <c r="B274" s="1038" t="s">
        <v>885</v>
      </c>
      <c r="C274" s="1356"/>
      <c r="D274" s="1294" t="s">
        <v>902</v>
      </c>
      <c r="E274" s="1365"/>
      <c r="F274" s="1366" t="s">
        <v>902</v>
      </c>
      <c r="G274" s="1365"/>
      <c r="H274" s="1366" t="s">
        <v>902</v>
      </c>
      <c r="I274" s="1367"/>
      <c r="J274" s="1368" t="s">
        <v>910</v>
      </c>
      <c r="K274" s="1369"/>
      <c r="L274" s="1368" t="s">
        <v>910</v>
      </c>
      <c r="M274" s="1369"/>
      <c r="N274" s="265"/>
      <c r="O274" s="265"/>
      <c r="P274" s="265"/>
      <c r="Q274" s="265"/>
      <c r="R274" s="265"/>
      <c r="S274" s="265"/>
      <c r="T274" s="265"/>
      <c r="U274" s="265"/>
      <c r="V274" s="265"/>
      <c r="W274" s="265"/>
      <c r="X274" s="265"/>
      <c r="Y274" s="265"/>
      <c r="Z274" s="265"/>
      <c r="AA274" s="265"/>
      <c r="AB274" s="265"/>
      <c r="AC274" s="265"/>
    </row>
    <row r="275" spans="1:29" ht="15" customHeight="1" x14ac:dyDescent="0.2">
      <c r="A275" s="1032" t="s">
        <v>892</v>
      </c>
      <c r="B275" s="1033" t="s">
        <v>899</v>
      </c>
      <c r="C275" s="890" t="s">
        <v>887</v>
      </c>
      <c r="D275" s="1347"/>
      <c r="E275" s="1348"/>
      <c r="F275" s="1349"/>
      <c r="G275" s="1348"/>
      <c r="H275" s="1349"/>
      <c r="I275" s="1350"/>
      <c r="J275" s="1351" t="str">
        <f t="shared" ref="J275:J278" si="47">IF(D275=0,"",(F275/D275)-1)</f>
        <v/>
      </c>
      <c r="K275" s="1352"/>
      <c r="L275" s="1351" t="str">
        <f t="shared" ref="L275:L278" si="48">IF(F275=0,"",(H275/F275)-1)</f>
        <v/>
      </c>
      <c r="M275" s="1352"/>
      <c r="N275" s="265"/>
      <c r="O275" s="265"/>
      <c r="P275" s="265"/>
      <c r="Q275" s="265"/>
      <c r="R275" s="265"/>
      <c r="S275" s="265"/>
      <c r="T275" s="265"/>
      <c r="U275" s="265"/>
      <c r="V275" s="265"/>
      <c r="W275" s="265"/>
      <c r="X275" s="265"/>
      <c r="Y275" s="265"/>
      <c r="Z275" s="265"/>
      <c r="AA275" s="265"/>
      <c r="AB275" s="265"/>
      <c r="AC275" s="265"/>
    </row>
    <row r="276" spans="1:29" ht="15" customHeight="1" x14ac:dyDescent="0.2">
      <c r="A276" s="1032" t="s">
        <v>876</v>
      </c>
      <c r="B276" s="1034" t="s">
        <v>899</v>
      </c>
      <c r="C276" s="984" t="s">
        <v>887</v>
      </c>
      <c r="D276" s="1347"/>
      <c r="E276" s="1348"/>
      <c r="F276" s="1349"/>
      <c r="G276" s="1348"/>
      <c r="H276" s="1349"/>
      <c r="I276" s="1350"/>
      <c r="J276" s="1351" t="str">
        <f t="shared" si="47"/>
        <v/>
      </c>
      <c r="K276" s="1352"/>
      <c r="L276" s="1351" t="str">
        <f t="shared" si="48"/>
        <v/>
      </c>
      <c r="M276" s="1352"/>
      <c r="N276" s="265"/>
      <c r="O276" s="265"/>
      <c r="P276" s="265"/>
      <c r="Q276" s="265"/>
      <c r="R276" s="265"/>
      <c r="S276" s="265"/>
      <c r="T276" s="265"/>
      <c r="U276" s="265"/>
      <c r="V276" s="265"/>
      <c r="W276" s="265"/>
      <c r="X276" s="265"/>
      <c r="Y276" s="265"/>
      <c r="Z276" s="265"/>
      <c r="AA276" s="265"/>
      <c r="AB276" s="265"/>
      <c r="AC276" s="265"/>
    </row>
    <row r="277" spans="1:29" ht="15" customHeight="1" x14ac:dyDescent="0.2">
      <c r="A277" s="1032" t="s">
        <v>893</v>
      </c>
      <c r="B277" s="1034" t="s">
        <v>899</v>
      </c>
      <c r="C277" s="984" t="s">
        <v>887</v>
      </c>
      <c r="D277" s="1347"/>
      <c r="E277" s="1348"/>
      <c r="F277" s="1349"/>
      <c r="G277" s="1348"/>
      <c r="H277" s="1349"/>
      <c r="I277" s="1350"/>
      <c r="J277" s="1351" t="str">
        <f t="shared" si="47"/>
        <v/>
      </c>
      <c r="K277" s="1352"/>
      <c r="L277" s="1351" t="str">
        <f t="shared" si="48"/>
        <v/>
      </c>
      <c r="M277" s="1352"/>
      <c r="N277" s="265"/>
      <c r="O277" s="265"/>
      <c r="P277" s="265"/>
      <c r="Q277" s="265"/>
      <c r="R277" s="265"/>
      <c r="S277" s="265"/>
      <c r="T277" s="265"/>
      <c r="U277" s="265"/>
      <c r="V277" s="265"/>
      <c r="W277" s="265"/>
      <c r="X277" s="265"/>
      <c r="Y277" s="265"/>
      <c r="Z277" s="265"/>
      <c r="AA277" s="265"/>
      <c r="AB277" s="265"/>
      <c r="AC277" s="265"/>
    </row>
    <row r="278" spans="1:29" ht="15" customHeight="1" thickBot="1" x14ac:dyDescent="0.25">
      <c r="A278" s="1035" t="s">
        <v>894</v>
      </c>
      <c r="B278" s="1036" t="s">
        <v>899</v>
      </c>
      <c r="C278" s="987" t="s">
        <v>887</v>
      </c>
      <c r="D278" s="1347"/>
      <c r="E278" s="1348"/>
      <c r="F278" s="1349"/>
      <c r="G278" s="1348"/>
      <c r="H278" s="1349"/>
      <c r="I278" s="1350"/>
      <c r="J278" s="1351" t="str">
        <f t="shared" si="47"/>
        <v/>
      </c>
      <c r="K278" s="1352"/>
      <c r="L278" s="1351" t="str">
        <f t="shared" si="48"/>
        <v/>
      </c>
      <c r="M278" s="1352"/>
      <c r="N278" s="265"/>
      <c r="O278" s="265"/>
      <c r="P278" s="265"/>
      <c r="Q278" s="265"/>
      <c r="R278" s="265"/>
      <c r="S278" s="265"/>
      <c r="T278" s="265"/>
      <c r="U278" s="265"/>
      <c r="V278" s="265"/>
      <c r="W278" s="265"/>
      <c r="X278" s="265"/>
      <c r="Y278" s="265"/>
      <c r="Z278" s="265"/>
      <c r="AA278" s="265"/>
      <c r="AB278" s="265"/>
      <c r="AC278" s="265"/>
    </row>
    <row r="279" spans="1:29" s="889" customFormat="1" ht="18" customHeight="1" x14ac:dyDescent="0.2">
      <c r="A279" s="1060"/>
      <c r="B279" s="956"/>
      <c r="C279" s="956"/>
      <c r="D279" s="1061"/>
      <c r="E279" s="1061"/>
      <c r="F279" s="1062"/>
      <c r="G279" s="1062"/>
      <c r="H279" s="1062"/>
      <c r="I279" s="1062"/>
      <c r="J279" s="1062"/>
      <c r="K279" s="1062"/>
      <c r="L279" s="1062"/>
      <c r="M279" s="1069"/>
      <c r="N279" s="265"/>
      <c r="O279" s="926"/>
      <c r="P279" s="926"/>
      <c r="Q279" s="926"/>
      <c r="R279" s="926"/>
      <c r="S279" s="926"/>
      <c r="T279" s="926"/>
      <c r="U279" s="926"/>
      <c r="V279" s="926"/>
      <c r="W279" s="926"/>
      <c r="X279" s="926"/>
      <c r="Y279" s="926"/>
      <c r="Z279" s="926"/>
      <c r="AA279" s="926"/>
      <c r="AB279" s="926"/>
      <c r="AC279" s="926"/>
    </row>
    <row r="280" spans="1:29" ht="21" customHeight="1" x14ac:dyDescent="0.2">
      <c r="A280" s="1335" t="s">
        <v>909</v>
      </c>
      <c r="B280" s="1336"/>
      <c r="C280" s="1337"/>
      <c r="D280" s="1031"/>
      <c r="E280" s="1031"/>
      <c r="F280" s="1031"/>
      <c r="G280" s="1031"/>
      <c r="H280" s="1031"/>
      <c r="I280" s="1031"/>
      <c r="J280" s="1031"/>
      <c r="K280" s="1031"/>
      <c r="L280" s="1031"/>
      <c r="M280" s="1063"/>
      <c r="N280" s="265"/>
      <c r="O280" s="265"/>
      <c r="P280" s="265"/>
      <c r="Q280" s="265"/>
      <c r="R280" s="265"/>
      <c r="S280" s="265"/>
      <c r="T280" s="265"/>
      <c r="U280" s="265"/>
      <c r="V280" s="265"/>
      <c r="W280" s="265"/>
      <c r="X280" s="265"/>
      <c r="Y280" s="265"/>
      <c r="Z280" s="265"/>
      <c r="AA280" s="265"/>
      <c r="AB280" s="265"/>
      <c r="AC280" s="265"/>
    </row>
    <row r="281" spans="1:29" ht="18" customHeight="1" x14ac:dyDescent="0.2">
      <c r="A281" s="1068" t="s">
        <v>907</v>
      </c>
      <c r="B281" s="1338" t="s">
        <v>904</v>
      </c>
      <c r="C281" s="1339"/>
      <c r="D281" s="1338" t="s">
        <v>905</v>
      </c>
      <c r="E281" s="1340"/>
      <c r="F281" s="1340"/>
      <c r="G281" s="1340"/>
      <c r="H281" s="1340"/>
      <c r="I281" s="1339"/>
      <c r="J281" s="1338" t="s">
        <v>906</v>
      </c>
      <c r="K281" s="1340"/>
      <c r="L281" s="1340"/>
      <c r="M281" s="1341"/>
      <c r="N281" s="265"/>
      <c r="O281" s="265"/>
      <c r="P281" s="265"/>
      <c r="Q281" s="265"/>
      <c r="R281" s="265"/>
      <c r="S281" s="265"/>
      <c r="T281" s="265"/>
      <c r="U281" s="265"/>
      <c r="V281" s="265"/>
      <c r="W281" s="265"/>
      <c r="X281" s="265"/>
      <c r="Y281" s="265"/>
      <c r="Z281" s="265"/>
      <c r="AA281" s="265"/>
      <c r="AB281" s="265"/>
      <c r="AC281" s="265"/>
    </row>
    <row r="282" spans="1:29" ht="30" customHeight="1" x14ac:dyDescent="0.2">
      <c r="A282" s="1065"/>
      <c r="B282" s="1342"/>
      <c r="C282" s="1343"/>
      <c r="D282" s="1344"/>
      <c r="E282" s="1345"/>
      <c r="F282" s="1345"/>
      <c r="G282" s="1345"/>
      <c r="H282" s="1345"/>
      <c r="I282" s="1346"/>
      <c r="J282" s="1328"/>
      <c r="K282" s="1329"/>
      <c r="L282" s="1329"/>
      <c r="M282" s="1330"/>
      <c r="N282" s="265"/>
      <c r="O282" s="265"/>
      <c r="P282" s="265"/>
      <c r="Q282" s="265"/>
      <c r="R282" s="265"/>
      <c r="S282" s="265"/>
      <c r="T282" s="265"/>
      <c r="U282" s="265"/>
      <c r="V282" s="265"/>
      <c r="W282" s="265"/>
      <c r="X282" s="265"/>
      <c r="Y282" s="265"/>
      <c r="Z282" s="265"/>
      <c r="AA282" s="265"/>
      <c r="AB282" s="265"/>
      <c r="AC282" s="265"/>
    </row>
    <row r="283" spans="1:29" ht="30" customHeight="1" x14ac:dyDescent="0.2">
      <c r="A283" s="1065"/>
      <c r="B283" s="1327"/>
      <c r="C283" s="1327"/>
      <c r="D283" s="1327"/>
      <c r="E283" s="1327"/>
      <c r="F283" s="1327"/>
      <c r="G283" s="1327"/>
      <c r="H283" s="1327"/>
      <c r="I283" s="1327"/>
      <c r="J283" s="1328"/>
      <c r="K283" s="1329"/>
      <c r="L283" s="1329"/>
      <c r="M283" s="1330"/>
      <c r="N283" s="265"/>
      <c r="O283" s="265"/>
      <c r="P283" s="265"/>
      <c r="Q283" s="265"/>
      <c r="R283" s="265"/>
      <c r="S283" s="265"/>
      <c r="T283" s="265"/>
      <c r="U283" s="265"/>
      <c r="V283" s="265"/>
      <c r="W283" s="265"/>
      <c r="X283" s="265"/>
      <c r="Y283" s="265"/>
      <c r="Z283" s="265"/>
      <c r="AA283" s="265"/>
      <c r="AB283" s="265"/>
      <c r="AC283" s="265"/>
    </row>
    <row r="284" spans="1:29" ht="30" customHeight="1" x14ac:dyDescent="0.2">
      <c r="A284" s="1065"/>
      <c r="B284" s="1327"/>
      <c r="C284" s="1327"/>
      <c r="D284" s="1327"/>
      <c r="E284" s="1327"/>
      <c r="F284" s="1327"/>
      <c r="G284" s="1327"/>
      <c r="H284" s="1327"/>
      <c r="I284" s="1327"/>
      <c r="J284" s="1328"/>
      <c r="K284" s="1329"/>
      <c r="L284" s="1329"/>
      <c r="M284" s="1330"/>
      <c r="N284" s="265"/>
      <c r="O284" s="265"/>
      <c r="P284" s="265"/>
      <c r="Q284" s="265"/>
      <c r="R284" s="265"/>
      <c r="S284" s="265"/>
      <c r="T284" s="265"/>
      <c r="U284" s="265"/>
      <c r="V284" s="265"/>
      <c r="W284" s="265"/>
      <c r="X284" s="265"/>
      <c r="Y284" s="265"/>
      <c r="Z284" s="265"/>
      <c r="AA284" s="265"/>
      <c r="AB284" s="265"/>
      <c r="AC284" s="265"/>
    </row>
    <row r="285" spans="1:29" ht="30" customHeight="1" x14ac:dyDescent="0.2">
      <c r="A285" s="1065"/>
      <c r="B285" s="1327"/>
      <c r="C285" s="1327"/>
      <c r="D285" s="1327"/>
      <c r="E285" s="1327"/>
      <c r="F285" s="1327"/>
      <c r="G285" s="1327"/>
      <c r="H285" s="1327"/>
      <c r="I285" s="1327"/>
      <c r="J285" s="1328"/>
      <c r="K285" s="1329"/>
      <c r="L285" s="1329"/>
      <c r="M285" s="1330"/>
      <c r="N285" s="265"/>
      <c r="O285" s="796"/>
      <c r="P285" s="265"/>
      <c r="Q285" s="265"/>
      <c r="R285" s="265"/>
      <c r="S285" s="265"/>
      <c r="T285" s="265"/>
      <c r="U285" s="265"/>
      <c r="V285" s="265"/>
      <c r="W285" s="265"/>
      <c r="X285" s="265"/>
      <c r="Y285" s="265"/>
      <c r="Z285" s="265"/>
      <c r="AA285" s="265"/>
      <c r="AB285" s="265"/>
      <c r="AC285" s="265"/>
    </row>
    <row r="286" spans="1:29" ht="30" hidden="1" customHeight="1" thickBot="1" x14ac:dyDescent="0.25">
      <c r="A286" s="1066"/>
      <c r="B286" s="1327"/>
      <c r="C286" s="1327"/>
      <c r="D286" s="1327"/>
      <c r="E286" s="1327"/>
      <c r="F286" s="1327"/>
      <c r="G286" s="1327"/>
      <c r="H286" s="1327"/>
      <c r="I286" s="1327"/>
      <c r="J286" s="1328"/>
      <c r="K286" s="1329"/>
      <c r="L286" s="1329"/>
      <c r="M286" s="1330"/>
      <c r="N286" s="265"/>
      <c r="O286" s="265"/>
      <c r="P286" s="265"/>
      <c r="Q286" s="265"/>
      <c r="R286" s="265"/>
      <c r="S286" s="265"/>
      <c r="T286" s="265"/>
      <c r="U286" s="265"/>
      <c r="V286" s="265"/>
      <c r="W286" s="265"/>
      <c r="X286" s="265"/>
      <c r="Y286" s="265"/>
      <c r="Z286" s="265"/>
      <c r="AA286" s="265"/>
      <c r="AB286" s="265"/>
      <c r="AC286" s="265"/>
    </row>
    <row r="287" spans="1:29" ht="30" hidden="1" customHeight="1" thickBot="1" x14ac:dyDescent="0.25">
      <c r="A287" s="1065"/>
      <c r="B287" s="1327"/>
      <c r="C287" s="1327"/>
      <c r="D287" s="1327"/>
      <c r="E287" s="1327"/>
      <c r="F287" s="1327"/>
      <c r="G287" s="1327"/>
      <c r="H287" s="1327"/>
      <c r="I287" s="1327"/>
      <c r="J287" s="1328"/>
      <c r="K287" s="1329"/>
      <c r="L287" s="1329"/>
      <c r="M287" s="1330"/>
      <c r="N287" s="265"/>
      <c r="O287" s="265"/>
      <c r="P287" s="265"/>
      <c r="Q287" s="265"/>
      <c r="R287" s="265"/>
      <c r="S287" s="265"/>
      <c r="T287" s="265"/>
      <c r="U287" s="265"/>
      <c r="V287" s="265"/>
      <c r="W287" s="265"/>
      <c r="X287" s="265"/>
      <c r="Y287" s="265"/>
      <c r="Z287" s="265"/>
      <c r="AA287" s="265"/>
      <c r="AB287" s="265"/>
      <c r="AC287" s="265"/>
    </row>
    <row r="288" spans="1:29" ht="30" hidden="1" customHeight="1" thickBot="1" x14ac:dyDescent="0.25">
      <c r="A288" s="1065"/>
      <c r="B288" s="1327"/>
      <c r="C288" s="1327"/>
      <c r="D288" s="1327"/>
      <c r="E288" s="1327"/>
      <c r="F288" s="1327"/>
      <c r="G288" s="1327"/>
      <c r="H288" s="1327"/>
      <c r="I288" s="1327"/>
      <c r="J288" s="1328"/>
      <c r="K288" s="1329"/>
      <c r="L288" s="1329"/>
      <c r="M288" s="1330"/>
      <c r="N288" s="265"/>
      <c r="O288" s="265"/>
      <c r="P288" s="265"/>
      <c r="Q288" s="265"/>
      <c r="R288" s="265"/>
      <c r="S288" s="265"/>
      <c r="T288" s="265"/>
      <c r="U288" s="265"/>
      <c r="V288" s="265"/>
      <c r="W288" s="265"/>
      <c r="X288" s="265"/>
      <c r="Y288" s="265"/>
      <c r="Z288" s="265"/>
      <c r="AA288" s="265"/>
      <c r="AB288" s="265"/>
      <c r="AC288" s="265"/>
    </row>
    <row r="289" spans="1:29" ht="30" hidden="1" customHeight="1" thickBot="1" x14ac:dyDescent="0.25">
      <c r="A289" s="1065"/>
      <c r="B289" s="1327"/>
      <c r="C289" s="1327"/>
      <c r="D289" s="1327"/>
      <c r="E289" s="1327"/>
      <c r="F289" s="1327"/>
      <c r="G289" s="1327"/>
      <c r="H289" s="1327"/>
      <c r="I289" s="1327"/>
      <c r="J289" s="1328"/>
      <c r="K289" s="1329"/>
      <c r="L289" s="1329"/>
      <c r="M289" s="1330"/>
      <c r="N289" s="265"/>
      <c r="O289" s="265"/>
      <c r="P289" s="265"/>
      <c r="Q289" s="265"/>
      <c r="R289" s="265"/>
      <c r="S289" s="265"/>
      <c r="T289" s="265"/>
      <c r="U289" s="265"/>
      <c r="V289" s="265"/>
      <c r="W289" s="265"/>
      <c r="X289" s="265"/>
      <c r="Y289" s="265"/>
      <c r="Z289" s="265"/>
      <c r="AA289" s="265"/>
      <c r="AB289" s="265"/>
      <c r="AC289" s="265"/>
    </row>
    <row r="290" spans="1:29" ht="30" hidden="1" customHeight="1" thickBot="1" x14ac:dyDescent="0.25">
      <c r="A290" s="1065"/>
      <c r="B290" s="1327"/>
      <c r="C290" s="1327"/>
      <c r="D290" s="1327"/>
      <c r="E290" s="1327"/>
      <c r="F290" s="1327"/>
      <c r="G290" s="1327"/>
      <c r="H290" s="1327"/>
      <c r="I290" s="1327"/>
      <c r="J290" s="1328"/>
      <c r="K290" s="1329"/>
      <c r="L290" s="1329"/>
      <c r="M290" s="1330"/>
      <c r="N290" s="265"/>
      <c r="O290" s="265"/>
      <c r="P290" s="265"/>
      <c r="Q290" s="265"/>
      <c r="R290" s="265"/>
      <c r="S290" s="265"/>
      <c r="T290" s="265"/>
      <c r="U290" s="265"/>
      <c r="V290" s="265"/>
      <c r="W290" s="265"/>
      <c r="X290" s="265"/>
      <c r="Y290" s="265"/>
      <c r="Z290" s="265"/>
      <c r="AA290" s="265"/>
      <c r="AB290" s="265"/>
      <c r="AC290" s="265"/>
    </row>
    <row r="291" spans="1:29" ht="30" hidden="1" customHeight="1" thickBot="1" x14ac:dyDescent="0.25">
      <c r="A291" s="1065"/>
      <c r="B291" s="1327"/>
      <c r="C291" s="1327"/>
      <c r="D291" s="1327"/>
      <c r="E291" s="1327"/>
      <c r="F291" s="1327"/>
      <c r="G291" s="1327"/>
      <c r="H291" s="1327"/>
      <c r="I291" s="1327"/>
      <c r="J291" s="1328"/>
      <c r="K291" s="1329"/>
      <c r="L291" s="1329"/>
      <c r="M291" s="1330"/>
      <c r="N291" s="265"/>
      <c r="O291" s="265"/>
      <c r="P291" s="265"/>
      <c r="Q291" s="265"/>
      <c r="R291" s="265"/>
      <c r="S291" s="265"/>
      <c r="T291" s="265"/>
      <c r="U291" s="265"/>
      <c r="V291" s="265"/>
      <c r="W291" s="265"/>
      <c r="X291" s="265"/>
      <c r="Y291" s="265"/>
      <c r="Z291" s="265"/>
      <c r="AA291" s="265"/>
      <c r="AB291" s="265"/>
      <c r="AC291" s="265"/>
    </row>
    <row r="292" spans="1:29" ht="30" hidden="1" customHeight="1" thickBot="1" x14ac:dyDescent="0.25">
      <c r="A292" s="1065"/>
      <c r="B292" s="1327"/>
      <c r="C292" s="1327"/>
      <c r="D292" s="1327"/>
      <c r="E292" s="1327"/>
      <c r="F292" s="1327"/>
      <c r="G292" s="1327"/>
      <c r="H292" s="1327"/>
      <c r="I292" s="1327"/>
      <c r="J292" s="1328"/>
      <c r="K292" s="1329"/>
      <c r="L292" s="1329"/>
      <c r="M292" s="1330"/>
      <c r="N292" s="265"/>
      <c r="O292" s="265"/>
      <c r="P292" s="265"/>
      <c r="Q292" s="265"/>
      <c r="R292" s="265"/>
      <c r="S292" s="265"/>
      <c r="T292" s="265"/>
      <c r="U292" s="265"/>
      <c r="V292" s="265"/>
      <c r="W292" s="265"/>
      <c r="X292" s="265"/>
      <c r="Y292" s="265"/>
      <c r="Z292" s="265"/>
      <c r="AA292" s="265"/>
      <c r="AB292" s="265"/>
      <c r="AC292" s="265"/>
    </row>
    <row r="293" spans="1:29" ht="30" hidden="1" customHeight="1" thickBot="1" x14ac:dyDescent="0.25">
      <c r="A293" s="1065"/>
      <c r="B293" s="1327"/>
      <c r="C293" s="1327"/>
      <c r="D293" s="1327"/>
      <c r="E293" s="1327"/>
      <c r="F293" s="1327"/>
      <c r="G293" s="1327"/>
      <c r="H293" s="1327"/>
      <c r="I293" s="1327"/>
      <c r="J293" s="1328"/>
      <c r="K293" s="1329"/>
      <c r="L293" s="1329"/>
      <c r="M293" s="1330"/>
      <c r="N293" s="265"/>
      <c r="O293" s="265"/>
      <c r="P293" s="265"/>
      <c r="Q293" s="265"/>
      <c r="R293" s="265"/>
      <c r="S293" s="265"/>
      <c r="T293" s="265"/>
      <c r="U293" s="265"/>
      <c r="V293" s="265"/>
      <c r="W293" s="265"/>
      <c r="X293" s="265"/>
      <c r="Y293" s="265"/>
      <c r="Z293" s="265"/>
      <c r="AA293" s="265"/>
      <c r="AB293" s="265"/>
      <c r="AC293" s="265"/>
    </row>
    <row r="294" spans="1:29" ht="30" hidden="1" customHeight="1" thickBot="1" x14ac:dyDescent="0.25">
      <c r="A294" s="1065"/>
      <c r="B294" s="1327"/>
      <c r="C294" s="1327"/>
      <c r="D294" s="1327"/>
      <c r="E294" s="1327"/>
      <c r="F294" s="1327"/>
      <c r="G294" s="1327"/>
      <c r="H294" s="1327"/>
      <c r="I294" s="1327"/>
      <c r="J294" s="1328"/>
      <c r="K294" s="1329"/>
      <c r="L294" s="1329"/>
      <c r="M294" s="1330"/>
      <c r="N294" s="265"/>
      <c r="O294" s="265"/>
      <c r="P294" s="265"/>
      <c r="Q294" s="265"/>
      <c r="R294" s="265"/>
      <c r="S294" s="265"/>
      <c r="T294" s="265"/>
      <c r="U294" s="265"/>
      <c r="V294" s="265"/>
      <c r="W294" s="265"/>
      <c r="X294" s="265"/>
      <c r="Y294" s="265"/>
      <c r="Z294" s="265"/>
      <c r="AA294" s="265"/>
      <c r="AB294" s="265"/>
      <c r="AC294" s="265"/>
    </row>
    <row r="295" spans="1:29" ht="30" hidden="1" customHeight="1" thickBot="1" x14ac:dyDescent="0.25">
      <c r="A295" s="1065"/>
      <c r="B295" s="1327"/>
      <c r="C295" s="1327"/>
      <c r="D295" s="1327"/>
      <c r="E295" s="1327"/>
      <c r="F295" s="1327"/>
      <c r="G295" s="1327"/>
      <c r="H295" s="1327"/>
      <c r="I295" s="1327"/>
      <c r="J295" s="1328"/>
      <c r="K295" s="1329"/>
      <c r="L295" s="1329"/>
      <c r="M295" s="1330"/>
      <c r="N295" s="265"/>
      <c r="O295" s="265"/>
      <c r="P295" s="265"/>
      <c r="Q295" s="265"/>
      <c r="R295" s="265"/>
      <c r="S295" s="265"/>
      <c r="T295" s="265"/>
      <c r="U295" s="265"/>
      <c r="V295" s="265"/>
      <c r="W295" s="265"/>
      <c r="X295" s="265"/>
      <c r="Y295" s="265"/>
      <c r="Z295" s="265"/>
      <c r="AA295" s="265"/>
      <c r="AB295" s="265"/>
      <c r="AC295" s="265"/>
    </row>
    <row r="296" spans="1:29" ht="30" hidden="1" customHeight="1" thickBot="1" x14ac:dyDescent="0.25">
      <c r="A296" s="1065"/>
      <c r="B296" s="1327"/>
      <c r="C296" s="1327"/>
      <c r="D296" s="1327"/>
      <c r="E296" s="1327"/>
      <c r="F296" s="1327"/>
      <c r="G296" s="1327"/>
      <c r="H296" s="1327"/>
      <c r="I296" s="1327"/>
      <c r="J296" s="1328"/>
      <c r="K296" s="1329"/>
      <c r="L296" s="1329"/>
      <c r="M296" s="1330"/>
      <c r="N296" s="265"/>
      <c r="O296" s="265"/>
      <c r="P296" s="265"/>
      <c r="Q296" s="265"/>
      <c r="R296" s="265"/>
      <c r="S296" s="265"/>
      <c r="T296" s="265"/>
      <c r="U296" s="265"/>
      <c r="V296" s="265"/>
      <c r="W296" s="265"/>
      <c r="X296" s="265"/>
      <c r="Y296" s="265"/>
      <c r="Z296" s="265"/>
      <c r="AA296" s="265"/>
      <c r="AB296" s="265"/>
      <c r="AC296" s="265"/>
    </row>
    <row r="297" spans="1:29" ht="30" hidden="1" customHeight="1" thickBot="1" x14ac:dyDescent="0.25">
      <c r="A297" s="1065"/>
      <c r="B297" s="1327"/>
      <c r="C297" s="1327"/>
      <c r="D297" s="1327"/>
      <c r="E297" s="1327"/>
      <c r="F297" s="1327"/>
      <c r="G297" s="1327"/>
      <c r="H297" s="1327"/>
      <c r="I297" s="1327"/>
      <c r="J297" s="1328"/>
      <c r="K297" s="1329"/>
      <c r="L297" s="1329"/>
      <c r="M297" s="1330"/>
      <c r="N297" s="265"/>
      <c r="O297" s="265"/>
      <c r="P297" s="265"/>
      <c r="Q297" s="265"/>
      <c r="R297" s="265"/>
      <c r="S297" s="265"/>
      <c r="T297" s="265"/>
      <c r="U297" s="265"/>
      <c r="V297" s="265"/>
      <c r="W297" s="265"/>
      <c r="X297" s="265"/>
      <c r="Y297" s="265"/>
      <c r="Z297" s="265"/>
      <c r="AA297" s="265"/>
      <c r="AB297" s="265"/>
      <c r="AC297" s="265"/>
    </row>
    <row r="298" spans="1:29" ht="30" hidden="1" customHeight="1" thickBot="1" x14ac:dyDescent="0.25">
      <c r="A298" s="1065"/>
      <c r="B298" s="1327"/>
      <c r="C298" s="1327"/>
      <c r="D298" s="1327"/>
      <c r="E298" s="1327"/>
      <c r="F298" s="1327"/>
      <c r="G298" s="1327"/>
      <c r="H298" s="1327"/>
      <c r="I298" s="1327"/>
      <c r="J298" s="1328"/>
      <c r="K298" s="1329"/>
      <c r="L298" s="1329"/>
      <c r="M298" s="1330"/>
      <c r="N298" s="265"/>
      <c r="O298" s="265"/>
      <c r="P298" s="265"/>
      <c r="Q298" s="265"/>
      <c r="R298" s="265"/>
      <c r="S298" s="265"/>
      <c r="T298" s="265"/>
      <c r="U298" s="265"/>
      <c r="V298" s="265"/>
      <c r="W298" s="265"/>
      <c r="X298" s="265"/>
      <c r="Y298" s="265"/>
      <c r="Z298" s="265"/>
      <c r="AA298" s="265"/>
      <c r="AB298" s="265"/>
      <c r="AC298" s="265"/>
    </row>
    <row r="299" spans="1:29" ht="30" hidden="1" customHeight="1" thickBot="1" x14ac:dyDescent="0.25">
      <c r="A299" s="1065"/>
      <c r="B299" s="1327"/>
      <c r="C299" s="1327"/>
      <c r="D299" s="1327"/>
      <c r="E299" s="1327"/>
      <c r="F299" s="1327"/>
      <c r="G299" s="1327"/>
      <c r="H299" s="1327"/>
      <c r="I299" s="1327"/>
      <c r="J299" s="1328"/>
      <c r="K299" s="1329"/>
      <c r="L299" s="1329"/>
      <c r="M299" s="1330"/>
      <c r="N299" s="265"/>
      <c r="O299" s="265"/>
      <c r="P299" s="265"/>
      <c r="Q299" s="265"/>
      <c r="R299" s="265"/>
      <c r="S299" s="265"/>
      <c r="T299" s="265"/>
      <c r="U299" s="265"/>
      <c r="V299" s="265"/>
      <c r="W299" s="265"/>
      <c r="X299" s="265"/>
      <c r="Y299" s="265"/>
      <c r="Z299" s="265"/>
      <c r="AA299" s="265"/>
      <c r="AB299" s="265"/>
      <c r="AC299" s="265"/>
    </row>
    <row r="300" spans="1:29" ht="30" hidden="1" customHeight="1" thickBot="1" x14ac:dyDescent="0.25">
      <c r="A300" s="1065"/>
      <c r="B300" s="1327"/>
      <c r="C300" s="1327"/>
      <c r="D300" s="1327"/>
      <c r="E300" s="1327"/>
      <c r="F300" s="1327"/>
      <c r="G300" s="1327"/>
      <c r="H300" s="1327"/>
      <c r="I300" s="1327"/>
      <c r="J300" s="1328"/>
      <c r="K300" s="1329"/>
      <c r="L300" s="1329"/>
      <c r="M300" s="1330"/>
      <c r="N300" s="265"/>
      <c r="O300" s="265"/>
      <c r="P300" s="265"/>
      <c r="Q300" s="265"/>
      <c r="R300" s="265"/>
      <c r="S300" s="265"/>
      <c r="T300" s="265"/>
      <c r="U300" s="265"/>
      <c r="V300" s="265"/>
      <c r="W300" s="265"/>
      <c r="X300" s="265"/>
      <c r="Y300" s="265"/>
      <c r="Z300" s="265"/>
      <c r="AA300" s="265"/>
      <c r="AB300" s="265"/>
      <c r="AC300" s="265"/>
    </row>
    <row r="301" spans="1:29" ht="30" customHeight="1" thickBot="1" x14ac:dyDescent="0.25">
      <c r="A301" s="1067"/>
      <c r="B301" s="1331"/>
      <c r="C301" s="1331"/>
      <c r="D301" s="1331"/>
      <c r="E301" s="1331"/>
      <c r="F301" s="1331"/>
      <c r="G301" s="1331"/>
      <c r="H301" s="1331"/>
      <c r="I301" s="1331"/>
      <c r="J301" s="1332"/>
      <c r="K301" s="1333"/>
      <c r="L301" s="1333"/>
      <c r="M301" s="1334"/>
      <c r="N301" s="265"/>
      <c r="O301" s="265"/>
      <c r="P301" s="265"/>
      <c r="Q301" s="265"/>
      <c r="R301" s="265"/>
      <c r="S301" s="265"/>
      <c r="T301" s="265"/>
      <c r="U301" s="265"/>
      <c r="V301" s="265"/>
      <c r="W301" s="265"/>
      <c r="X301" s="265"/>
      <c r="Y301" s="265"/>
      <c r="Z301" s="265"/>
      <c r="AA301" s="265"/>
      <c r="AB301" s="265"/>
      <c r="AC301" s="265"/>
    </row>
    <row r="302" spans="1:29" ht="13.9" customHeight="1" thickBot="1" x14ac:dyDescent="0.25">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5"/>
      <c r="AB302" s="265"/>
      <c r="AC302" s="265"/>
    </row>
    <row r="303" spans="1:29" ht="24" customHeight="1" thickBot="1" x14ac:dyDescent="0.25">
      <c r="A303" s="1025" t="s">
        <v>687</v>
      </c>
      <c r="B303" s="1370" t="str">
        <f>'Setup Page'!C12</f>
        <v>Nongoma KwaGqikazi</v>
      </c>
      <c r="C303" s="1371"/>
      <c r="D303" s="1371"/>
      <c r="E303" s="1371"/>
      <c r="F303" s="1371"/>
      <c r="G303" s="1371"/>
      <c r="H303" s="1371"/>
      <c r="I303" s="1371"/>
      <c r="J303" s="1371"/>
      <c r="K303" s="1372"/>
      <c r="L303" s="1372"/>
      <c r="M303" s="1373"/>
      <c r="N303" s="265"/>
      <c r="O303" s="265"/>
      <c r="P303" s="265"/>
      <c r="Q303" s="265"/>
      <c r="R303" s="265"/>
      <c r="S303" s="265"/>
      <c r="T303" s="265"/>
      <c r="U303" s="265"/>
      <c r="V303" s="265"/>
      <c r="W303" s="265"/>
      <c r="X303" s="265"/>
      <c r="Y303" s="265"/>
      <c r="Z303" s="265"/>
      <c r="AA303" s="265"/>
      <c r="AB303" s="265"/>
      <c r="AC303" s="265"/>
    </row>
    <row r="304" spans="1:29" ht="13.5" thickBot="1" x14ac:dyDescent="0.25">
      <c r="A304" s="1028"/>
      <c r="B304" s="1029"/>
      <c r="C304" s="1026"/>
      <c r="D304" s="1026"/>
      <c r="E304" s="1026"/>
      <c r="F304" s="1026"/>
      <c r="G304" s="1026"/>
      <c r="H304" s="1026"/>
      <c r="I304" s="1026"/>
      <c r="J304" s="1026"/>
      <c r="K304" s="1026"/>
      <c r="L304" s="1026"/>
      <c r="M304" s="1027"/>
      <c r="N304" s="265"/>
      <c r="O304" s="265"/>
      <c r="P304" s="265"/>
      <c r="Q304" s="265"/>
      <c r="R304" s="265"/>
      <c r="S304" s="265"/>
      <c r="T304" s="265"/>
      <c r="U304" s="265"/>
      <c r="V304" s="265"/>
      <c r="W304" s="265"/>
      <c r="X304" s="265"/>
      <c r="Y304" s="265"/>
      <c r="Z304" s="265"/>
      <c r="AA304" s="265"/>
      <c r="AB304" s="265"/>
      <c r="AC304" s="265"/>
    </row>
    <row r="305" spans="1:29" ht="24" customHeight="1" x14ac:dyDescent="0.2">
      <c r="A305" s="933" t="s">
        <v>890</v>
      </c>
      <c r="B305" s="1011" t="s">
        <v>897</v>
      </c>
      <c r="C305" s="1022"/>
      <c r="D305" s="1022"/>
      <c r="E305" s="1022"/>
      <c r="F305" s="1022"/>
      <c r="G305" s="1022"/>
      <c r="H305" s="1022"/>
      <c r="I305" s="1022"/>
      <c r="J305" s="1022"/>
      <c r="K305" s="1022"/>
      <c r="L305" s="1022"/>
      <c r="M305" s="1023"/>
      <c r="N305" s="265"/>
      <c r="O305" s="265"/>
      <c r="P305" s="265"/>
      <c r="Q305" s="265"/>
      <c r="R305" s="265"/>
      <c r="S305" s="265"/>
      <c r="T305" s="265"/>
      <c r="U305" s="265"/>
      <c r="V305" s="265"/>
      <c r="W305" s="265"/>
      <c r="X305" s="265"/>
      <c r="Y305" s="265"/>
      <c r="Z305" s="265"/>
      <c r="AA305" s="265"/>
      <c r="AB305" s="265"/>
      <c r="AC305" s="265"/>
    </row>
    <row r="306" spans="1:29" ht="18" customHeight="1" x14ac:dyDescent="0.2">
      <c r="A306" s="1353" t="s">
        <v>903</v>
      </c>
      <c r="B306" s="1037"/>
      <c r="C306" s="1355" t="s">
        <v>895</v>
      </c>
      <c r="D306" s="1374" t="s">
        <v>869</v>
      </c>
      <c r="E306" s="1338"/>
      <c r="F306" s="1375" t="s">
        <v>896</v>
      </c>
      <c r="G306" s="1376"/>
      <c r="H306" s="1339" t="s">
        <v>870</v>
      </c>
      <c r="I306" s="1338"/>
      <c r="J306" s="1377" t="s">
        <v>888</v>
      </c>
      <c r="K306" s="1378"/>
      <c r="L306" s="1379" t="s">
        <v>889</v>
      </c>
      <c r="M306" s="1378"/>
      <c r="N306" s="265"/>
      <c r="O306" s="265"/>
      <c r="P306" s="265"/>
      <c r="Q306" s="265"/>
      <c r="R306" s="265"/>
      <c r="S306" s="265"/>
      <c r="T306" s="265"/>
      <c r="U306" s="265"/>
      <c r="V306" s="265"/>
      <c r="W306" s="265"/>
      <c r="X306" s="265"/>
      <c r="Y306" s="265"/>
      <c r="Z306" s="265"/>
      <c r="AA306" s="265"/>
      <c r="AB306" s="265"/>
      <c r="AC306" s="265"/>
    </row>
    <row r="307" spans="1:29" ht="18" customHeight="1" x14ac:dyDescent="0.2">
      <c r="A307" s="1354"/>
      <c r="B307" s="1038" t="s">
        <v>885</v>
      </c>
      <c r="C307" s="1356"/>
      <c r="D307" s="1010" t="s">
        <v>902</v>
      </c>
      <c r="E307" s="1057" t="s">
        <v>359</v>
      </c>
      <c r="F307" s="1056" t="s">
        <v>902</v>
      </c>
      <c r="G307" s="1057" t="s">
        <v>359</v>
      </c>
      <c r="H307" s="1039" t="s">
        <v>902</v>
      </c>
      <c r="I307" s="1012" t="s">
        <v>359</v>
      </c>
      <c r="J307" s="1058" t="s">
        <v>910</v>
      </c>
      <c r="K307" s="1059" t="s">
        <v>359</v>
      </c>
      <c r="L307" s="1058" t="s">
        <v>910</v>
      </c>
      <c r="M307" s="1059" t="s">
        <v>359</v>
      </c>
      <c r="N307" s="265"/>
      <c r="O307" s="265"/>
      <c r="P307" s="265"/>
      <c r="Q307" s="265"/>
      <c r="R307" s="265"/>
      <c r="S307" s="265"/>
      <c r="T307" s="265"/>
      <c r="U307" s="265"/>
      <c r="V307" s="265"/>
      <c r="W307" s="265"/>
      <c r="X307" s="265"/>
      <c r="Y307" s="265"/>
      <c r="Z307" s="265"/>
      <c r="AA307" s="265"/>
      <c r="AB307" s="265"/>
      <c r="AC307" s="265"/>
    </row>
    <row r="308" spans="1:29" ht="15" customHeight="1" x14ac:dyDescent="0.2">
      <c r="A308" s="1032" t="s">
        <v>871</v>
      </c>
      <c r="B308" s="1033" t="s">
        <v>899</v>
      </c>
      <c r="C308" s="890" t="s">
        <v>872</v>
      </c>
      <c r="D308" s="1020"/>
      <c r="E308" s="541"/>
      <c r="F308" s="1043"/>
      <c r="G308" s="1054"/>
      <c r="H308" s="1040"/>
      <c r="I308" s="541"/>
      <c r="J308" s="1048" t="str">
        <f>IF(D308=0,"",(F308/D308)-1)</f>
        <v/>
      </c>
      <c r="K308" s="1052" t="str">
        <f>IF(E308=0,"",G308-E308)</f>
        <v/>
      </c>
      <c r="L308" s="1046" t="str">
        <f>IF(F308=0,"",(H308/F308)-1)</f>
        <v/>
      </c>
      <c r="M308" s="1052" t="str">
        <f>IF(G308=0,"",I308-G308)</f>
        <v/>
      </c>
      <c r="N308" s="265"/>
      <c r="O308" s="265"/>
      <c r="P308" s="265"/>
      <c r="Q308" s="265"/>
      <c r="R308" s="265"/>
      <c r="S308" s="265"/>
      <c r="T308" s="265"/>
      <c r="U308" s="265"/>
      <c r="V308" s="265"/>
      <c r="W308" s="265"/>
      <c r="X308" s="265"/>
      <c r="Y308" s="265"/>
      <c r="Z308" s="265"/>
      <c r="AA308" s="265"/>
      <c r="AB308" s="265"/>
      <c r="AC308" s="265"/>
    </row>
    <row r="309" spans="1:29" ht="15" customHeight="1" x14ac:dyDescent="0.2">
      <c r="A309" s="1032" t="s">
        <v>873</v>
      </c>
      <c r="B309" s="1034" t="s">
        <v>886</v>
      </c>
      <c r="C309" s="984" t="s">
        <v>875</v>
      </c>
      <c r="D309" s="1020"/>
      <c r="E309" s="541"/>
      <c r="F309" s="1043"/>
      <c r="G309" s="1054"/>
      <c r="H309" s="1040"/>
      <c r="I309" s="541"/>
      <c r="J309" s="1048" t="str">
        <f t="shared" ref="J309:J316" si="49">IF(D309=0,"",(F309/D309)-1)</f>
        <v/>
      </c>
      <c r="K309" s="1052" t="str">
        <f t="shared" ref="K309:K316" si="50">IF(E309=0,"",G309-E309)</f>
        <v/>
      </c>
      <c r="L309" s="1046" t="str">
        <f t="shared" ref="L309:L316" si="51">IF(F309=0,"",(H309/F309)-1)</f>
        <v/>
      </c>
      <c r="M309" s="1052" t="str">
        <f t="shared" ref="M309:M316" si="52">IF(G309=0,"",I309-G309)</f>
        <v/>
      </c>
      <c r="N309" s="265"/>
      <c r="O309" s="265"/>
      <c r="P309" s="265"/>
      <c r="Q309" s="265"/>
      <c r="R309" s="265"/>
      <c r="S309" s="265"/>
      <c r="T309" s="265"/>
      <c r="U309" s="265"/>
      <c r="V309" s="265"/>
      <c r="W309" s="265"/>
      <c r="X309" s="265"/>
      <c r="Y309" s="265"/>
      <c r="Z309" s="265"/>
      <c r="AA309" s="265"/>
      <c r="AB309" s="265"/>
      <c r="AC309" s="265"/>
    </row>
    <row r="310" spans="1:29" ht="15" customHeight="1" x14ac:dyDescent="0.2">
      <c r="A310" s="1032" t="s">
        <v>874</v>
      </c>
      <c r="B310" s="1034" t="s">
        <v>886</v>
      </c>
      <c r="C310" s="984" t="s">
        <v>875</v>
      </c>
      <c r="D310" s="1021"/>
      <c r="E310" s="541"/>
      <c r="F310" s="1044"/>
      <c r="G310" s="1054"/>
      <c r="H310" s="1041"/>
      <c r="I310" s="541"/>
      <c r="J310" s="1048" t="str">
        <f t="shared" si="49"/>
        <v/>
      </c>
      <c r="K310" s="1052" t="str">
        <f t="shared" si="50"/>
        <v/>
      </c>
      <c r="L310" s="1046" t="str">
        <f t="shared" si="51"/>
        <v/>
      </c>
      <c r="M310" s="1052" t="str">
        <f t="shared" si="52"/>
        <v/>
      </c>
      <c r="N310" s="265"/>
      <c r="O310" s="265"/>
      <c r="P310" s="265"/>
      <c r="Q310" s="265"/>
      <c r="R310" s="265"/>
      <c r="S310" s="265"/>
      <c r="T310" s="265"/>
      <c r="U310" s="265"/>
      <c r="V310" s="265"/>
      <c r="W310" s="265"/>
      <c r="X310" s="265"/>
      <c r="Y310" s="265"/>
      <c r="Z310" s="265"/>
      <c r="AA310" s="265"/>
      <c r="AB310" s="265"/>
      <c r="AC310" s="265"/>
    </row>
    <row r="311" spans="1:29" ht="15" customHeight="1" x14ac:dyDescent="0.2">
      <c r="A311" s="1032" t="s">
        <v>877</v>
      </c>
      <c r="B311" s="1034" t="s">
        <v>880</v>
      </c>
      <c r="C311" s="984" t="s">
        <v>879</v>
      </c>
      <c r="D311" s="1021"/>
      <c r="E311" s="541"/>
      <c r="F311" s="1044"/>
      <c r="G311" s="1054"/>
      <c r="H311" s="1041"/>
      <c r="I311" s="541"/>
      <c r="J311" s="1048" t="str">
        <f t="shared" si="49"/>
        <v/>
      </c>
      <c r="K311" s="1052" t="str">
        <f t="shared" si="50"/>
        <v/>
      </c>
      <c r="L311" s="1046" t="str">
        <f t="shared" si="51"/>
        <v/>
      </c>
      <c r="M311" s="1052" t="str">
        <f t="shared" si="52"/>
        <v/>
      </c>
      <c r="N311" s="265"/>
      <c r="O311" s="265"/>
      <c r="P311" s="265"/>
      <c r="Q311" s="265"/>
      <c r="R311" s="265"/>
      <c r="S311" s="265"/>
      <c r="T311" s="265"/>
      <c r="U311" s="265"/>
      <c r="V311" s="265"/>
      <c r="W311" s="265"/>
      <c r="X311" s="265"/>
      <c r="Y311" s="265"/>
      <c r="Z311" s="265"/>
      <c r="AA311" s="265"/>
      <c r="AB311" s="265"/>
      <c r="AC311" s="265"/>
    </row>
    <row r="312" spans="1:29" ht="15" customHeight="1" x14ac:dyDescent="0.2">
      <c r="A312" s="1032" t="s">
        <v>878</v>
      </c>
      <c r="B312" s="1034" t="s">
        <v>880</v>
      </c>
      <c r="C312" s="984" t="s">
        <v>879</v>
      </c>
      <c r="D312" s="1021"/>
      <c r="E312" s="541"/>
      <c r="F312" s="1044"/>
      <c r="G312" s="1054"/>
      <c r="H312" s="1041"/>
      <c r="I312" s="541"/>
      <c r="J312" s="1048" t="str">
        <f t="shared" si="49"/>
        <v/>
      </c>
      <c r="K312" s="1052" t="str">
        <f t="shared" si="50"/>
        <v/>
      </c>
      <c r="L312" s="1046" t="str">
        <f t="shared" si="51"/>
        <v/>
      </c>
      <c r="M312" s="1052" t="str">
        <f t="shared" si="52"/>
        <v/>
      </c>
      <c r="N312" s="265"/>
      <c r="O312" s="265"/>
      <c r="P312" s="265"/>
      <c r="Q312" s="265"/>
      <c r="R312" s="265"/>
      <c r="S312" s="265"/>
      <c r="T312" s="265"/>
      <c r="U312" s="265"/>
      <c r="V312" s="265"/>
      <c r="W312" s="265"/>
      <c r="X312" s="265"/>
      <c r="Y312" s="265"/>
      <c r="Z312" s="265"/>
      <c r="AA312" s="265"/>
      <c r="AB312" s="265"/>
      <c r="AC312" s="265"/>
    </row>
    <row r="313" spans="1:29" ht="15" customHeight="1" x14ac:dyDescent="0.2">
      <c r="A313" s="1032" t="s">
        <v>882</v>
      </c>
      <c r="B313" s="1034" t="s">
        <v>900</v>
      </c>
      <c r="C313" s="984" t="s">
        <v>887</v>
      </c>
      <c r="D313" s="1021"/>
      <c r="E313" s="541"/>
      <c r="F313" s="1044"/>
      <c r="G313" s="1054"/>
      <c r="H313" s="1041"/>
      <c r="I313" s="541"/>
      <c r="J313" s="1048" t="str">
        <f t="shared" si="49"/>
        <v/>
      </c>
      <c r="K313" s="1052" t="str">
        <f t="shared" si="50"/>
        <v/>
      </c>
      <c r="L313" s="1046" t="str">
        <f t="shared" si="51"/>
        <v/>
      </c>
      <c r="M313" s="1052" t="str">
        <f t="shared" si="52"/>
        <v/>
      </c>
      <c r="N313" s="265"/>
      <c r="O313" s="265"/>
      <c r="P313" s="265"/>
      <c r="Q313" s="265"/>
      <c r="R313" s="265"/>
      <c r="S313" s="265"/>
      <c r="T313" s="265"/>
      <c r="U313" s="265"/>
      <c r="V313" s="265"/>
      <c r="W313" s="265"/>
      <c r="X313" s="265"/>
      <c r="Y313" s="265"/>
      <c r="Z313" s="265"/>
      <c r="AA313" s="265"/>
      <c r="AB313" s="265"/>
      <c r="AC313" s="265"/>
    </row>
    <row r="314" spans="1:29" ht="15" customHeight="1" x14ac:dyDescent="0.2">
      <c r="A314" s="1032" t="s">
        <v>883</v>
      </c>
      <c r="B314" s="1034" t="s">
        <v>899</v>
      </c>
      <c r="C314" s="984" t="s">
        <v>887</v>
      </c>
      <c r="D314" s="1021"/>
      <c r="E314" s="541"/>
      <c r="F314" s="1044"/>
      <c r="G314" s="1054"/>
      <c r="H314" s="1041"/>
      <c r="I314" s="541"/>
      <c r="J314" s="1048" t="str">
        <f t="shared" si="49"/>
        <v/>
      </c>
      <c r="K314" s="1052" t="str">
        <f t="shared" si="50"/>
        <v/>
      </c>
      <c r="L314" s="1046" t="str">
        <f t="shared" si="51"/>
        <v/>
      </c>
      <c r="M314" s="1052" t="str">
        <f t="shared" si="52"/>
        <v/>
      </c>
      <c r="N314" s="265"/>
      <c r="O314" s="265"/>
      <c r="P314" s="265"/>
      <c r="Q314" s="265"/>
      <c r="R314" s="265"/>
      <c r="S314" s="265"/>
      <c r="T314" s="265"/>
      <c r="U314" s="265"/>
      <c r="V314" s="265"/>
      <c r="W314" s="265"/>
      <c r="X314" s="265"/>
      <c r="Y314" s="265"/>
      <c r="Z314" s="265"/>
      <c r="AA314" s="265"/>
      <c r="AB314" s="265"/>
      <c r="AC314" s="265"/>
    </row>
    <row r="315" spans="1:29" ht="15" customHeight="1" x14ac:dyDescent="0.2">
      <c r="A315" s="1032" t="s">
        <v>884</v>
      </c>
      <c r="B315" s="1034" t="s">
        <v>922</v>
      </c>
      <c r="C315" s="984" t="s">
        <v>887</v>
      </c>
      <c r="D315" s="1021"/>
      <c r="E315" s="541"/>
      <c r="F315" s="1044"/>
      <c r="G315" s="1054"/>
      <c r="H315" s="1041"/>
      <c r="I315" s="541"/>
      <c r="J315" s="1048" t="str">
        <f t="shared" si="49"/>
        <v/>
      </c>
      <c r="K315" s="1052" t="str">
        <f t="shared" si="50"/>
        <v/>
      </c>
      <c r="L315" s="1046" t="str">
        <f t="shared" si="51"/>
        <v/>
      </c>
      <c r="M315" s="1052" t="str">
        <f t="shared" si="52"/>
        <v/>
      </c>
      <c r="N315" s="265"/>
      <c r="O315" s="265"/>
      <c r="P315" s="265"/>
      <c r="Q315" s="265"/>
      <c r="R315" s="265"/>
      <c r="S315" s="265"/>
      <c r="T315" s="265"/>
      <c r="U315" s="265"/>
      <c r="V315" s="265"/>
      <c r="W315" s="265"/>
      <c r="X315" s="265"/>
      <c r="Y315" s="265"/>
      <c r="Z315" s="265"/>
      <c r="AA315" s="265"/>
      <c r="AB315" s="265"/>
      <c r="AC315" s="265"/>
    </row>
    <row r="316" spans="1:29" ht="15" customHeight="1" thickBot="1" x14ac:dyDescent="0.25">
      <c r="A316" s="1035" t="s">
        <v>881</v>
      </c>
      <c r="B316" s="1036" t="s">
        <v>901</v>
      </c>
      <c r="C316" s="987" t="s">
        <v>875</v>
      </c>
      <c r="D316" s="1024"/>
      <c r="E316" s="544"/>
      <c r="F316" s="1045"/>
      <c r="G316" s="1050"/>
      <c r="H316" s="1042"/>
      <c r="I316" s="544"/>
      <c r="J316" s="1049" t="str">
        <f t="shared" si="49"/>
        <v/>
      </c>
      <c r="K316" s="1053" t="str">
        <f t="shared" si="50"/>
        <v/>
      </c>
      <c r="L316" s="1047" t="str">
        <f t="shared" si="51"/>
        <v/>
      </c>
      <c r="M316" s="1053" t="str">
        <f t="shared" si="52"/>
        <v/>
      </c>
      <c r="N316" s="265"/>
      <c r="O316" s="265"/>
      <c r="P316" s="265"/>
      <c r="Q316" s="265"/>
      <c r="R316" s="265"/>
      <c r="S316" s="265"/>
      <c r="T316" s="265"/>
      <c r="U316" s="265"/>
      <c r="V316" s="265"/>
      <c r="W316" s="265"/>
      <c r="X316" s="265"/>
      <c r="Y316" s="265"/>
      <c r="Z316" s="265"/>
      <c r="AA316" s="265"/>
      <c r="AB316" s="265"/>
      <c r="AC316" s="265"/>
    </row>
    <row r="317" spans="1:29" s="889" customFormat="1" ht="18" customHeight="1" thickBot="1" x14ac:dyDescent="0.25">
      <c r="A317" s="1060"/>
      <c r="B317" s="956"/>
      <c r="C317" s="947"/>
      <c r="D317" s="926"/>
      <c r="E317" s="926"/>
      <c r="F317" s="265"/>
      <c r="G317" s="265"/>
      <c r="H317" s="265"/>
      <c r="I317" s="265"/>
      <c r="J317" s="948" t="s">
        <v>62</v>
      </c>
      <c r="K317" s="851">
        <f>SUM(K308:K316)</f>
        <v>0</v>
      </c>
      <c r="L317" s="948" t="s">
        <v>62</v>
      </c>
      <c r="M317" s="851">
        <f>SUM(M308:M316)</f>
        <v>0</v>
      </c>
      <c r="N317" s="265"/>
      <c r="O317" s="926"/>
      <c r="P317" s="926"/>
      <c r="Q317" s="926"/>
      <c r="R317" s="926"/>
      <c r="S317" s="926"/>
      <c r="T317" s="926"/>
      <c r="U317" s="926"/>
      <c r="V317" s="926"/>
      <c r="W317" s="926"/>
      <c r="X317" s="926"/>
      <c r="Y317" s="926"/>
      <c r="Z317" s="926"/>
      <c r="AA317" s="926"/>
      <c r="AB317" s="926"/>
      <c r="AC317" s="926"/>
    </row>
    <row r="318" spans="1:29" ht="21" customHeight="1" x14ac:dyDescent="0.2">
      <c r="A318" s="1335" t="s">
        <v>908</v>
      </c>
      <c r="B318" s="1336"/>
      <c r="C318" s="1337"/>
      <c r="D318" s="1031"/>
      <c r="E318" s="1031"/>
      <c r="F318" s="1031"/>
      <c r="G318" s="1031"/>
      <c r="H318" s="1031"/>
      <c r="I318" s="1031"/>
      <c r="J318" s="1031"/>
      <c r="K318" s="1031"/>
      <c r="L318" s="1031"/>
      <c r="M318" s="1063"/>
      <c r="N318" s="265"/>
      <c r="O318" s="265"/>
      <c r="P318" s="265"/>
      <c r="Q318" s="265"/>
      <c r="R318" s="265"/>
      <c r="S318" s="265"/>
      <c r="T318" s="265"/>
      <c r="U318" s="265"/>
      <c r="V318" s="265"/>
      <c r="W318" s="265"/>
      <c r="X318" s="265"/>
      <c r="Y318" s="265"/>
      <c r="Z318" s="265"/>
      <c r="AA318" s="265"/>
      <c r="AB318" s="265"/>
      <c r="AC318" s="265"/>
    </row>
    <row r="319" spans="1:29" ht="18" customHeight="1" x14ac:dyDescent="0.2">
      <c r="A319" s="1068" t="s">
        <v>907</v>
      </c>
      <c r="B319" s="1338" t="s">
        <v>904</v>
      </c>
      <c r="C319" s="1339"/>
      <c r="D319" s="1338" t="s">
        <v>905</v>
      </c>
      <c r="E319" s="1340"/>
      <c r="F319" s="1340"/>
      <c r="G319" s="1340"/>
      <c r="H319" s="1340"/>
      <c r="I319" s="1339"/>
      <c r="J319" s="1338" t="s">
        <v>906</v>
      </c>
      <c r="K319" s="1340"/>
      <c r="L319" s="1340"/>
      <c r="M319" s="1341"/>
      <c r="N319" s="265"/>
      <c r="O319" s="265"/>
      <c r="P319" s="265"/>
      <c r="Q319" s="265"/>
      <c r="R319" s="265"/>
      <c r="S319" s="265"/>
      <c r="T319" s="265"/>
      <c r="U319" s="265"/>
      <c r="V319" s="265"/>
      <c r="W319" s="265"/>
      <c r="X319" s="265"/>
      <c r="Y319" s="265"/>
      <c r="Z319" s="265"/>
      <c r="AA319" s="265"/>
      <c r="AB319" s="265"/>
      <c r="AC319" s="265"/>
    </row>
    <row r="320" spans="1:29" ht="30" customHeight="1" x14ac:dyDescent="0.2">
      <c r="A320" s="1065"/>
      <c r="B320" s="1342"/>
      <c r="C320" s="1343"/>
      <c r="D320" s="1344"/>
      <c r="E320" s="1345"/>
      <c r="F320" s="1345"/>
      <c r="G320" s="1345"/>
      <c r="H320" s="1345"/>
      <c r="I320" s="1346"/>
      <c r="J320" s="1328"/>
      <c r="K320" s="1329"/>
      <c r="L320" s="1329"/>
      <c r="M320" s="1330"/>
      <c r="N320" s="265"/>
      <c r="O320" s="265"/>
      <c r="P320" s="265"/>
      <c r="Q320" s="265"/>
      <c r="R320" s="265"/>
      <c r="S320" s="265"/>
      <c r="T320" s="265"/>
      <c r="U320" s="265"/>
      <c r="V320" s="265"/>
      <c r="W320" s="265"/>
      <c r="X320" s="265"/>
      <c r="Y320" s="265"/>
      <c r="Z320" s="265"/>
      <c r="AA320" s="265"/>
      <c r="AB320" s="265"/>
      <c r="AC320" s="265"/>
    </row>
    <row r="321" spans="1:29" ht="30" customHeight="1" x14ac:dyDescent="0.2">
      <c r="A321" s="1065"/>
      <c r="B321" s="1327"/>
      <c r="C321" s="1327"/>
      <c r="D321" s="1327"/>
      <c r="E321" s="1327"/>
      <c r="F321" s="1327"/>
      <c r="G321" s="1327"/>
      <c r="H321" s="1327"/>
      <c r="I321" s="1327"/>
      <c r="J321" s="1328"/>
      <c r="K321" s="1329"/>
      <c r="L321" s="1329"/>
      <c r="M321" s="1330"/>
      <c r="N321" s="265"/>
      <c r="O321" s="265"/>
      <c r="P321" s="265"/>
      <c r="Q321" s="265"/>
      <c r="R321" s="265"/>
      <c r="S321" s="265"/>
      <c r="T321" s="265"/>
      <c r="U321" s="265"/>
      <c r="V321" s="265"/>
      <c r="W321" s="265"/>
      <c r="X321" s="265"/>
      <c r="Y321" s="265"/>
      <c r="Z321" s="265"/>
      <c r="AA321" s="265"/>
      <c r="AB321" s="265"/>
      <c r="AC321" s="265"/>
    </row>
    <row r="322" spans="1:29" ht="30" customHeight="1" x14ac:dyDescent="0.2">
      <c r="A322" s="1065"/>
      <c r="B322" s="1327"/>
      <c r="C322" s="1327"/>
      <c r="D322" s="1327"/>
      <c r="E322" s="1327"/>
      <c r="F322" s="1327"/>
      <c r="G322" s="1327"/>
      <c r="H322" s="1327"/>
      <c r="I322" s="1327"/>
      <c r="J322" s="1328"/>
      <c r="K322" s="1329"/>
      <c r="L322" s="1329"/>
      <c r="M322" s="1330"/>
      <c r="N322" s="265"/>
      <c r="O322" s="265"/>
      <c r="P322" s="265"/>
      <c r="Q322" s="265"/>
      <c r="R322" s="265"/>
      <c r="S322" s="265"/>
      <c r="T322" s="265"/>
      <c r="U322" s="265"/>
      <c r="V322" s="265"/>
      <c r="W322" s="265"/>
      <c r="X322" s="265"/>
      <c r="Y322" s="265"/>
      <c r="Z322" s="265"/>
      <c r="AA322" s="265"/>
      <c r="AB322" s="265"/>
      <c r="AC322" s="265"/>
    </row>
    <row r="323" spans="1:29" ht="30" customHeight="1" x14ac:dyDescent="0.2">
      <c r="A323" s="1065"/>
      <c r="B323" s="1327"/>
      <c r="C323" s="1327"/>
      <c r="D323" s="1327"/>
      <c r="E323" s="1327"/>
      <c r="F323" s="1327"/>
      <c r="G323" s="1327"/>
      <c r="H323" s="1327"/>
      <c r="I323" s="1327"/>
      <c r="J323" s="1328"/>
      <c r="K323" s="1329"/>
      <c r="L323" s="1329"/>
      <c r="M323" s="1330"/>
      <c r="N323" s="265"/>
      <c r="O323" s="796"/>
      <c r="P323" s="265"/>
      <c r="Q323" s="265"/>
      <c r="R323" s="265"/>
      <c r="S323" s="265"/>
      <c r="T323" s="265"/>
      <c r="U323" s="265"/>
      <c r="V323" s="265"/>
      <c r="W323" s="265"/>
      <c r="X323" s="265"/>
      <c r="Y323" s="265"/>
      <c r="Z323" s="265"/>
      <c r="AA323" s="265"/>
      <c r="AB323" s="265"/>
      <c r="AC323" s="265"/>
    </row>
    <row r="324" spans="1:29" ht="30" hidden="1" customHeight="1" thickBot="1" x14ac:dyDescent="0.25">
      <c r="A324" s="1066"/>
      <c r="B324" s="1327"/>
      <c r="C324" s="1327"/>
      <c r="D324" s="1327"/>
      <c r="E324" s="1327"/>
      <c r="F324" s="1327"/>
      <c r="G324" s="1327"/>
      <c r="H324" s="1327"/>
      <c r="I324" s="1327"/>
      <c r="J324" s="1328"/>
      <c r="K324" s="1329"/>
      <c r="L324" s="1329"/>
      <c r="M324" s="1330"/>
      <c r="N324" s="265"/>
      <c r="O324" s="265"/>
      <c r="P324" s="265"/>
      <c r="Q324" s="265"/>
      <c r="R324" s="265"/>
      <c r="S324" s="265"/>
      <c r="T324" s="265"/>
      <c r="U324" s="265"/>
      <c r="V324" s="265"/>
      <c r="W324" s="265"/>
      <c r="X324" s="265"/>
      <c r="Y324" s="265"/>
      <c r="Z324" s="265"/>
      <c r="AA324" s="265"/>
      <c r="AB324" s="265"/>
      <c r="AC324" s="265"/>
    </row>
    <row r="325" spans="1:29" ht="30" hidden="1" customHeight="1" thickBot="1" x14ac:dyDescent="0.25">
      <c r="A325" s="1065"/>
      <c r="B325" s="1327"/>
      <c r="C325" s="1327"/>
      <c r="D325" s="1327"/>
      <c r="E325" s="1327"/>
      <c r="F325" s="1327"/>
      <c r="G325" s="1327"/>
      <c r="H325" s="1327"/>
      <c r="I325" s="1327"/>
      <c r="J325" s="1328"/>
      <c r="K325" s="1329"/>
      <c r="L325" s="1329"/>
      <c r="M325" s="1330"/>
      <c r="N325" s="265"/>
      <c r="O325" s="265"/>
      <c r="P325" s="265"/>
      <c r="Q325" s="265"/>
      <c r="R325" s="265"/>
      <c r="S325" s="265"/>
      <c r="T325" s="265"/>
      <c r="U325" s="265"/>
      <c r="V325" s="265"/>
      <c r="W325" s="265"/>
      <c r="X325" s="265"/>
      <c r="Y325" s="265"/>
      <c r="Z325" s="265"/>
      <c r="AA325" s="265"/>
      <c r="AB325" s="265"/>
      <c r="AC325" s="265"/>
    </row>
    <row r="326" spans="1:29" ht="30" hidden="1" customHeight="1" thickBot="1" x14ac:dyDescent="0.25">
      <c r="A326" s="1065"/>
      <c r="B326" s="1327"/>
      <c r="C326" s="1327"/>
      <c r="D326" s="1327"/>
      <c r="E326" s="1327"/>
      <c r="F326" s="1327"/>
      <c r="G326" s="1327"/>
      <c r="H326" s="1327"/>
      <c r="I326" s="1327"/>
      <c r="J326" s="1328"/>
      <c r="K326" s="1329"/>
      <c r="L326" s="1329"/>
      <c r="M326" s="1330"/>
      <c r="N326" s="265"/>
      <c r="O326" s="265"/>
      <c r="P326" s="265"/>
      <c r="Q326" s="265"/>
      <c r="R326" s="265"/>
      <c r="S326" s="265"/>
      <c r="T326" s="265"/>
      <c r="U326" s="265"/>
      <c r="V326" s="265"/>
      <c r="W326" s="265"/>
      <c r="X326" s="265"/>
      <c r="Y326" s="265"/>
      <c r="Z326" s="265"/>
      <c r="AA326" s="265"/>
      <c r="AB326" s="265"/>
      <c r="AC326" s="265"/>
    </row>
    <row r="327" spans="1:29" ht="30" hidden="1" customHeight="1" thickBot="1" x14ac:dyDescent="0.25">
      <c r="A327" s="1065"/>
      <c r="B327" s="1327"/>
      <c r="C327" s="1327"/>
      <c r="D327" s="1327"/>
      <c r="E327" s="1327"/>
      <c r="F327" s="1327"/>
      <c r="G327" s="1327"/>
      <c r="H327" s="1327"/>
      <c r="I327" s="1327"/>
      <c r="J327" s="1328"/>
      <c r="K327" s="1329"/>
      <c r="L327" s="1329"/>
      <c r="M327" s="1330"/>
      <c r="N327" s="265"/>
      <c r="O327" s="265"/>
      <c r="P327" s="265"/>
      <c r="Q327" s="265"/>
      <c r="R327" s="265"/>
      <c r="S327" s="265"/>
      <c r="T327" s="265"/>
      <c r="U327" s="265"/>
      <c r="V327" s="265"/>
      <c r="W327" s="265"/>
      <c r="X327" s="265"/>
      <c r="Y327" s="265"/>
      <c r="Z327" s="265"/>
      <c r="AA327" s="265"/>
      <c r="AB327" s="265"/>
      <c r="AC327" s="265"/>
    </row>
    <row r="328" spans="1:29" ht="30" hidden="1" customHeight="1" thickBot="1" x14ac:dyDescent="0.25">
      <c r="A328" s="1065"/>
      <c r="B328" s="1327"/>
      <c r="C328" s="1327"/>
      <c r="D328" s="1327"/>
      <c r="E328" s="1327"/>
      <c r="F328" s="1327"/>
      <c r="G328" s="1327"/>
      <c r="H328" s="1327"/>
      <c r="I328" s="1327"/>
      <c r="J328" s="1328"/>
      <c r="K328" s="1329"/>
      <c r="L328" s="1329"/>
      <c r="M328" s="1330"/>
      <c r="N328" s="265"/>
      <c r="O328" s="265"/>
      <c r="P328" s="265"/>
      <c r="Q328" s="265"/>
      <c r="R328" s="265"/>
      <c r="S328" s="265"/>
      <c r="T328" s="265"/>
      <c r="U328" s="265"/>
      <c r="V328" s="265"/>
      <c r="W328" s="265"/>
      <c r="X328" s="265"/>
      <c r="Y328" s="265"/>
      <c r="Z328" s="265"/>
      <c r="AA328" s="265"/>
      <c r="AB328" s="265"/>
      <c r="AC328" s="265"/>
    </row>
    <row r="329" spans="1:29" ht="30" hidden="1" customHeight="1" thickBot="1" x14ac:dyDescent="0.25">
      <c r="A329" s="1065"/>
      <c r="B329" s="1327"/>
      <c r="C329" s="1327"/>
      <c r="D329" s="1327"/>
      <c r="E329" s="1327"/>
      <c r="F329" s="1327"/>
      <c r="G329" s="1327"/>
      <c r="H329" s="1327"/>
      <c r="I329" s="1327"/>
      <c r="J329" s="1328"/>
      <c r="K329" s="1329"/>
      <c r="L329" s="1329"/>
      <c r="M329" s="1330"/>
      <c r="N329" s="265"/>
      <c r="O329" s="265"/>
      <c r="P329" s="265"/>
      <c r="Q329" s="265"/>
      <c r="R329" s="265"/>
      <c r="S329" s="265"/>
      <c r="T329" s="265"/>
      <c r="U329" s="265"/>
      <c r="V329" s="265"/>
      <c r="W329" s="265"/>
      <c r="X329" s="265"/>
      <c r="Y329" s="265"/>
      <c r="Z329" s="265"/>
      <c r="AA329" s="265"/>
      <c r="AB329" s="265"/>
      <c r="AC329" s="265"/>
    </row>
    <row r="330" spans="1:29" ht="30" hidden="1" customHeight="1" thickBot="1" x14ac:dyDescent="0.25">
      <c r="A330" s="1065"/>
      <c r="B330" s="1327"/>
      <c r="C330" s="1327"/>
      <c r="D330" s="1327"/>
      <c r="E330" s="1327"/>
      <c r="F330" s="1327"/>
      <c r="G330" s="1327"/>
      <c r="H330" s="1327"/>
      <c r="I330" s="1327"/>
      <c r="J330" s="1328"/>
      <c r="K330" s="1329"/>
      <c r="L330" s="1329"/>
      <c r="M330" s="1330"/>
      <c r="N330" s="265"/>
      <c r="O330" s="265"/>
      <c r="P330" s="265"/>
      <c r="Q330" s="265"/>
      <c r="R330" s="265"/>
      <c r="S330" s="265"/>
      <c r="T330" s="265"/>
      <c r="U330" s="265"/>
      <c r="V330" s="265"/>
      <c r="W330" s="265"/>
      <c r="X330" s="265"/>
      <c r="Y330" s="265"/>
      <c r="Z330" s="265"/>
      <c r="AA330" s="265"/>
      <c r="AB330" s="265"/>
      <c r="AC330" s="265"/>
    </row>
    <row r="331" spans="1:29" ht="30" hidden="1" customHeight="1" thickBot="1" x14ac:dyDescent="0.25">
      <c r="A331" s="1065"/>
      <c r="B331" s="1327"/>
      <c r="C331" s="1327"/>
      <c r="D331" s="1327"/>
      <c r="E331" s="1327"/>
      <c r="F331" s="1327"/>
      <c r="G331" s="1327"/>
      <c r="H331" s="1327"/>
      <c r="I331" s="1327"/>
      <c r="J331" s="1328"/>
      <c r="K331" s="1329"/>
      <c r="L331" s="1329"/>
      <c r="M331" s="1330"/>
      <c r="N331" s="265"/>
      <c r="O331" s="265"/>
      <c r="P331" s="265"/>
      <c r="Q331" s="265"/>
      <c r="R331" s="265"/>
      <c r="S331" s="265"/>
      <c r="T331" s="265"/>
      <c r="U331" s="265"/>
      <c r="V331" s="265"/>
      <c r="W331" s="265"/>
      <c r="X331" s="265"/>
      <c r="Y331" s="265"/>
      <c r="Z331" s="265"/>
      <c r="AA331" s="265"/>
      <c r="AB331" s="265"/>
      <c r="AC331" s="265"/>
    </row>
    <row r="332" spans="1:29" ht="30" hidden="1" customHeight="1" thickBot="1" x14ac:dyDescent="0.25">
      <c r="A332" s="1065"/>
      <c r="B332" s="1327"/>
      <c r="C332" s="1327"/>
      <c r="D332" s="1327"/>
      <c r="E332" s="1327"/>
      <c r="F332" s="1327"/>
      <c r="G332" s="1327"/>
      <c r="H332" s="1327"/>
      <c r="I332" s="1327"/>
      <c r="J332" s="1328"/>
      <c r="K332" s="1329"/>
      <c r="L332" s="1329"/>
      <c r="M332" s="1330"/>
      <c r="N332" s="265"/>
      <c r="O332" s="265"/>
      <c r="P332" s="265"/>
      <c r="Q332" s="265"/>
      <c r="R332" s="265"/>
      <c r="S332" s="265"/>
      <c r="T332" s="265"/>
      <c r="U332" s="265"/>
      <c r="V332" s="265"/>
      <c r="W332" s="265"/>
      <c r="X332" s="265"/>
      <c r="Y332" s="265"/>
      <c r="Z332" s="265"/>
      <c r="AA332" s="265"/>
      <c r="AB332" s="265"/>
      <c r="AC332" s="265"/>
    </row>
    <row r="333" spans="1:29" ht="30" hidden="1" customHeight="1" thickBot="1" x14ac:dyDescent="0.25">
      <c r="A333" s="1065"/>
      <c r="B333" s="1327"/>
      <c r="C333" s="1327"/>
      <c r="D333" s="1327"/>
      <c r="E333" s="1327"/>
      <c r="F333" s="1327"/>
      <c r="G333" s="1327"/>
      <c r="H333" s="1327"/>
      <c r="I333" s="1327"/>
      <c r="J333" s="1328"/>
      <c r="K333" s="1329"/>
      <c r="L333" s="1329"/>
      <c r="M333" s="1330"/>
      <c r="N333" s="265"/>
      <c r="O333" s="265"/>
      <c r="P333" s="265"/>
      <c r="Q333" s="265"/>
      <c r="R333" s="265"/>
      <c r="S333" s="265"/>
      <c r="T333" s="265"/>
      <c r="U333" s="265"/>
      <c r="V333" s="265"/>
      <c r="W333" s="265"/>
      <c r="X333" s="265"/>
      <c r="Y333" s="265"/>
      <c r="Z333" s="265"/>
      <c r="AA333" s="265"/>
      <c r="AB333" s="265"/>
      <c r="AC333" s="265"/>
    </row>
    <row r="334" spans="1:29" ht="30" hidden="1" customHeight="1" thickBot="1" x14ac:dyDescent="0.25">
      <c r="A334" s="1065"/>
      <c r="B334" s="1327"/>
      <c r="C334" s="1327"/>
      <c r="D334" s="1327"/>
      <c r="E334" s="1327"/>
      <c r="F334" s="1327"/>
      <c r="G334" s="1327"/>
      <c r="H334" s="1327"/>
      <c r="I334" s="1327"/>
      <c r="J334" s="1328"/>
      <c r="K334" s="1329"/>
      <c r="L334" s="1329"/>
      <c r="M334" s="1330"/>
      <c r="N334" s="265"/>
      <c r="O334" s="265"/>
      <c r="P334" s="265"/>
      <c r="Q334" s="265"/>
      <c r="R334" s="265"/>
      <c r="S334" s="265"/>
      <c r="T334" s="265"/>
      <c r="U334" s="265"/>
      <c r="V334" s="265"/>
      <c r="W334" s="265"/>
      <c r="X334" s="265"/>
      <c r="Y334" s="265"/>
      <c r="Z334" s="265"/>
      <c r="AA334" s="265"/>
      <c r="AB334" s="265"/>
      <c r="AC334" s="265"/>
    </row>
    <row r="335" spans="1:29" ht="30" hidden="1" customHeight="1" thickBot="1" x14ac:dyDescent="0.25">
      <c r="A335" s="1065"/>
      <c r="B335" s="1327"/>
      <c r="C335" s="1327"/>
      <c r="D335" s="1327"/>
      <c r="E335" s="1327"/>
      <c r="F335" s="1327"/>
      <c r="G335" s="1327"/>
      <c r="H335" s="1327"/>
      <c r="I335" s="1327"/>
      <c r="J335" s="1328"/>
      <c r="K335" s="1329"/>
      <c r="L335" s="1329"/>
      <c r="M335" s="1330"/>
      <c r="N335" s="265"/>
      <c r="O335" s="265"/>
      <c r="P335" s="265"/>
      <c r="Q335" s="265"/>
      <c r="R335" s="265"/>
      <c r="S335" s="265"/>
      <c r="T335" s="265"/>
      <c r="U335" s="265"/>
      <c r="V335" s="265"/>
      <c r="W335" s="265"/>
      <c r="X335" s="265"/>
      <c r="Y335" s="265"/>
      <c r="Z335" s="265"/>
      <c r="AA335" s="265"/>
      <c r="AB335" s="265"/>
      <c r="AC335" s="265"/>
    </row>
    <row r="336" spans="1:29" ht="30" hidden="1" customHeight="1" thickBot="1" x14ac:dyDescent="0.25">
      <c r="A336" s="1065"/>
      <c r="B336" s="1327"/>
      <c r="C336" s="1327"/>
      <c r="D336" s="1327"/>
      <c r="E336" s="1327"/>
      <c r="F336" s="1327"/>
      <c r="G336" s="1327"/>
      <c r="H336" s="1327"/>
      <c r="I336" s="1327"/>
      <c r="J336" s="1328"/>
      <c r="K336" s="1329"/>
      <c r="L336" s="1329"/>
      <c r="M336" s="1330"/>
      <c r="N336" s="265"/>
      <c r="O336" s="265"/>
      <c r="P336" s="265"/>
      <c r="Q336" s="265"/>
      <c r="R336" s="265"/>
      <c r="S336" s="265"/>
      <c r="T336" s="265"/>
      <c r="U336" s="265"/>
      <c r="V336" s="265"/>
      <c r="W336" s="265"/>
      <c r="X336" s="265"/>
      <c r="Y336" s="265"/>
      <c r="Z336" s="265"/>
      <c r="AA336" s="265"/>
      <c r="AB336" s="265"/>
      <c r="AC336" s="265"/>
    </row>
    <row r="337" spans="1:29" ht="30" hidden="1" customHeight="1" thickBot="1" x14ac:dyDescent="0.25">
      <c r="A337" s="1065"/>
      <c r="B337" s="1327"/>
      <c r="C337" s="1327"/>
      <c r="D337" s="1327"/>
      <c r="E337" s="1327"/>
      <c r="F337" s="1327"/>
      <c r="G337" s="1327"/>
      <c r="H337" s="1327"/>
      <c r="I337" s="1327"/>
      <c r="J337" s="1328"/>
      <c r="K337" s="1329"/>
      <c r="L337" s="1329"/>
      <c r="M337" s="1330"/>
      <c r="N337" s="265"/>
      <c r="O337" s="265"/>
      <c r="P337" s="265"/>
      <c r="Q337" s="265"/>
      <c r="R337" s="265"/>
      <c r="S337" s="265"/>
      <c r="T337" s="265"/>
      <c r="U337" s="265"/>
      <c r="V337" s="265"/>
      <c r="W337" s="265"/>
      <c r="X337" s="265"/>
      <c r="Y337" s="265"/>
      <c r="Z337" s="265"/>
      <c r="AA337" s="265"/>
      <c r="AB337" s="265"/>
      <c r="AC337" s="265"/>
    </row>
    <row r="338" spans="1:29" ht="30" hidden="1" customHeight="1" thickBot="1" x14ac:dyDescent="0.25">
      <c r="A338" s="1065"/>
      <c r="B338" s="1327"/>
      <c r="C338" s="1327"/>
      <c r="D338" s="1327"/>
      <c r="E338" s="1327"/>
      <c r="F338" s="1327"/>
      <c r="G338" s="1327"/>
      <c r="H338" s="1327"/>
      <c r="I338" s="1327"/>
      <c r="J338" s="1328"/>
      <c r="K338" s="1329"/>
      <c r="L338" s="1329"/>
      <c r="M338" s="1330"/>
      <c r="N338" s="265"/>
      <c r="O338" s="265"/>
      <c r="P338" s="265"/>
      <c r="Q338" s="265"/>
      <c r="R338" s="265"/>
      <c r="S338" s="265"/>
      <c r="T338" s="265"/>
      <c r="U338" s="265"/>
      <c r="V338" s="265"/>
      <c r="W338" s="265"/>
      <c r="X338" s="265"/>
      <c r="Y338" s="265"/>
      <c r="Z338" s="265"/>
      <c r="AA338" s="265"/>
      <c r="AB338" s="265"/>
      <c r="AC338" s="265"/>
    </row>
    <row r="339" spans="1:29" ht="30" customHeight="1" thickBot="1" x14ac:dyDescent="0.25">
      <c r="A339" s="1067"/>
      <c r="B339" s="1331"/>
      <c r="C339" s="1331"/>
      <c r="D339" s="1331"/>
      <c r="E339" s="1331"/>
      <c r="F339" s="1331"/>
      <c r="G339" s="1331"/>
      <c r="H339" s="1331"/>
      <c r="I339" s="1331"/>
      <c r="J339" s="1332"/>
      <c r="K339" s="1333"/>
      <c r="L339" s="1333"/>
      <c r="M339" s="1334"/>
      <c r="N339" s="265"/>
      <c r="O339" s="265"/>
      <c r="P339" s="265"/>
      <c r="Q339" s="265"/>
      <c r="R339" s="265"/>
      <c r="S339" s="265"/>
      <c r="T339" s="265"/>
      <c r="U339" s="265"/>
      <c r="V339" s="265"/>
      <c r="W339" s="265"/>
      <c r="X339" s="265"/>
      <c r="Y339" s="265"/>
      <c r="Z339" s="265"/>
      <c r="AA339" s="265"/>
      <c r="AB339" s="265"/>
      <c r="AC339" s="265"/>
    </row>
    <row r="340" spans="1:29" ht="13.5" thickBot="1" x14ac:dyDescent="0.25">
      <c r="A340" s="941"/>
      <c r="B340" s="932"/>
      <c r="C340" s="932"/>
      <c r="D340" s="932"/>
      <c r="E340" s="932"/>
      <c r="F340" s="932"/>
      <c r="G340" s="932"/>
      <c r="H340" s="932"/>
      <c r="I340" s="932"/>
      <c r="J340" s="932"/>
      <c r="K340" s="932"/>
      <c r="L340" s="932"/>
      <c r="M340" s="1030"/>
      <c r="N340" s="265"/>
      <c r="O340" s="265"/>
      <c r="P340" s="265"/>
      <c r="Q340" s="265"/>
      <c r="R340" s="265"/>
      <c r="S340" s="265"/>
      <c r="T340" s="265"/>
      <c r="U340" s="265"/>
      <c r="V340" s="265"/>
      <c r="W340" s="265"/>
      <c r="X340" s="265"/>
      <c r="Y340" s="265"/>
      <c r="Z340" s="265"/>
      <c r="AA340" s="265"/>
      <c r="AB340" s="265"/>
      <c r="AC340" s="265"/>
    </row>
    <row r="341" spans="1:29" ht="24" customHeight="1" x14ac:dyDescent="0.2">
      <c r="A341" s="933" t="s">
        <v>891</v>
      </c>
      <c r="B341" s="1011" t="s">
        <v>898</v>
      </c>
      <c r="C341" s="1022"/>
      <c r="D341" s="1022"/>
      <c r="E341" s="1022"/>
      <c r="F341" s="1022"/>
      <c r="G341" s="1022"/>
      <c r="H341" s="1022"/>
      <c r="I341" s="1022"/>
      <c r="J341" s="1022"/>
      <c r="K341" s="1022"/>
      <c r="L341" s="1022"/>
      <c r="M341" s="1023"/>
      <c r="N341" s="265"/>
      <c r="O341" s="265"/>
      <c r="P341" s="265"/>
      <c r="Q341" s="265"/>
      <c r="R341" s="265"/>
      <c r="S341" s="265"/>
      <c r="T341" s="265"/>
      <c r="U341" s="265"/>
      <c r="V341" s="265"/>
      <c r="W341" s="265"/>
      <c r="X341" s="265"/>
      <c r="Y341" s="265"/>
      <c r="Z341" s="265"/>
      <c r="AA341" s="265"/>
      <c r="AB341" s="265"/>
      <c r="AC341" s="265"/>
    </row>
    <row r="342" spans="1:29" ht="15" customHeight="1" x14ac:dyDescent="0.2">
      <c r="A342" s="1353" t="s">
        <v>903</v>
      </c>
      <c r="B342" s="1037"/>
      <c r="C342" s="1355" t="s">
        <v>895</v>
      </c>
      <c r="D342" s="1357" t="s">
        <v>869</v>
      </c>
      <c r="E342" s="1358"/>
      <c r="F342" s="1359" t="s">
        <v>896</v>
      </c>
      <c r="G342" s="1360"/>
      <c r="H342" s="1361" t="s">
        <v>870</v>
      </c>
      <c r="I342" s="1358"/>
      <c r="J342" s="1362" t="s">
        <v>888</v>
      </c>
      <c r="K342" s="1363"/>
      <c r="L342" s="1364" t="s">
        <v>889</v>
      </c>
      <c r="M342" s="1363"/>
      <c r="N342" s="265"/>
      <c r="O342" s="265"/>
      <c r="P342" s="265"/>
      <c r="Q342" s="265"/>
      <c r="R342" s="265"/>
      <c r="S342" s="265"/>
      <c r="T342" s="265"/>
      <c r="U342" s="265"/>
      <c r="V342" s="265"/>
      <c r="W342" s="265"/>
      <c r="X342" s="265"/>
      <c r="Y342" s="265"/>
      <c r="Z342" s="265"/>
      <c r="AA342" s="265"/>
      <c r="AB342" s="265"/>
      <c r="AC342" s="265"/>
    </row>
    <row r="343" spans="1:29" ht="15" customHeight="1" x14ac:dyDescent="0.2">
      <c r="A343" s="1354"/>
      <c r="B343" s="1038" t="s">
        <v>885</v>
      </c>
      <c r="C343" s="1356"/>
      <c r="D343" s="1294" t="s">
        <v>902</v>
      </c>
      <c r="E343" s="1365"/>
      <c r="F343" s="1366" t="s">
        <v>902</v>
      </c>
      <c r="G343" s="1365"/>
      <c r="H343" s="1366" t="s">
        <v>902</v>
      </c>
      <c r="I343" s="1367"/>
      <c r="J343" s="1368" t="s">
        <v>910</v>
      </c>
      <c r="K343" s="1369"/>
      <c r="L343" s="1368" t="s">
        <v>910</v>
      </c>
      <c r="M343" s="1369"/>
      <c r="N343" s="265"/>
      <c r="O343" s="265"/>
      <c r="P343" s="265"/>
      <c r="Q343" s="265"/>
      <c r="R343" s="265"/>
      <c r="S343" s="265"/>
      <c r="T343" s="265"/>
      <c r="U343" s="265"/>
      <c r="V343" s="265"/>
      <c r="W343" s="265"/>
      <c r="X343" s="265"/>
      <c r="Y343" s="265"/>
      <c r="Z343" s="265"/>
      <c r="AA343" s="265"/>
      <c r="AB343" s="265"/>
      <c r="AC343" s="265"/>
    </row>
    <row r="344" spans="1:29" ht="15" customHeight="1" x14ac:dyDescent="0.2">
      <c r="A344" s="1032" t="s">
        <v>892</v>
      </c>
      <c r="B344" s="1033" t="s">
        <v>899</v>
      </c>
      <c r="C344" s="890" t="s">
        <v>887</v>
      </c>
      <c r="D344" s="1347"/>
      <c r="E344" s="1348"/>
      <c r="F344" s="1349"/>
      <c r="G344" s="1348"/>
      <c r="H344" s="1349"/>
      <c r="I344" s="1350"/>
      <c r="J344" s="1351" t="str">
        <f t="shared" ref="J344:J347" si="53">IF(D344=0,"",(F344/D344)-1)</f>
        <v/>
      </c>
      <c r="K344" s="1352"/>
      <c r="L344" s="1351" t="str">
        <f t="shared" ref="L344:L347" si="54">IF(F344=0,"",(H344/F344)-1)</f>
        <v/>
      </c>
      <c r="M344" s="1352"/>
      <c r="N344" s="265"/>
      <c r="O344" s="265"/>
      <c r="P344" s="265"/>
      <c r="Q344" s="265"/>
      <c r="R344" s="265"/>
      <c r="S344" s="265"/>
      <c r="T344" s="265"/>
      <c r="U344" s="265"/>
      <c r="V344" s="265"/>
      <c r="W344" s="265"/>
      <c r="X344" s="265"/>
      <c r="Y344" s="265"/>
      <c r="Z344" s="265"/>
      <c r="AA344" s="265"/>
      <c r="AB344" s="265"/>
      <c r="AC344" s="265"/>
    </row>
    <row r="345" spans="1:29" ht="15" customHeight="1" x14ac:dyDescent="0.2">
      <c r="A345" s="1032" t="s">
        <v>876</v>
      </c>
      <c r="B345" s="1034" t="s">
        <v>899</v>
      </c>
      <c r="C345" s="984" t="s">
        <v>887</v>
      </c>
      <c r="D345" s="1347"/>
      <c r="E345" s="1348"/>
      <c r="F345" s="1349"/>
      <c r="G345" s="1348"/>
      <c r="H345" s="1349"/>
      <c r="I345" s="1350"/>
      <c r="J345" s="1351" t="str">
        <f t="shared" si="53"/>
        <v/>
      </c>
      <c r="K345" s="1352"/>
      <c r="L345" s="1351" t="str">
        <f t="shared" si="54"/>
        <v/>
      </c>
      <c r="M345" s="1352"/>
      <c r="N345" s="265"/>
      <c r="O345" s="265"/>
      <c r="P345" s="265"/>
      <c r="Q345" s="265"/>
      <c r="R345" s="265"/>
      <c r="S345" s="265"/>
      <c r="T345" s="265"/>
      <c r="U345" s="265"/>
      <c r="V345" s="265"/>
      <c r="W345" s="265"/>
      <c r="X345" s="265"/>
      <c r="Y345" s="265"/>
      <c r="Z345" s="265"/>
      <c r="AA345" s="265"/>
      <c r="AB345" s="265"/>
      <c r="AC345" s="265"/>
    </row>
    <row r="346" spans="1:29" ht="15" customHeight="1" x14ac:dyDescent="0.2">
      <c r="A346" s="1032" t="s">
        <v>893</v>
      </c>
      <c r="B346" s="1034" t="s">
        <v>899</v>
      </c>
      <c r="C346" s="984" t="s">
        <v>887</v>
      </c>
      <c r="D346" s="1347"/>
      <c r="E346" s="1348"/>
      <c r="F346" s="1349"/>
      <c r="G346" s="1348"/>
      <c r="H346" s="1349"/>
      <c r="I346" s="1350"/>
      <c r="J346" s="1351" t="str">
        <f t="shared" si="53"/>
        <v/>
      </c>
      <c r="K346" s="1352"/>
      <c r="L346" s="1351" t="str">
        <f t="shared" si="54"/>
        <v/>
      </c>
      <c r="M346" s="1352"/>
      <c r="N346" s="265"/>
      <c r="O346" s="265"/>
      <c r="P346" s="265"/>
      <c r="Q346" s="265"/>
      <c r="R346" s="265"/>
      <c r="S346" s="265"/>
      <c r="T346" s="265"/>
      <c r="U346" s="265"/>
      <c r="V346" s="265"/>
      <c r="W346" s="265"/>
      <c r="X346" s="265"/>
      <c r="Y346" s="265"/>
      <c r="Z346" s="265"/>
      <c r="AA346" s="265"/>
      <c r="AB346" s="265"/>
      <c r="AC346" s="265"/>
    </row>
    <row r="347" spans="1:29" ht="15" customHeight="1" thickBot="1" x14ac:dyDescent="0.25">
      <c r="A347" s="1035" t="s">
        <v>894</v>
      </c>
      <c r="B347" s="1036" t="s">
        <v>899</v>
      </c>
      <c r="C347" s="987" t="s">
        <v>887</v>
      </c>
      <c r="D347" s="1347"/>
      <c r="E347" s="1348"/>
      <c r="F347" s="1349"/>
      <c r="G347" s="1348"/>
      <c r="H347" s="1349"/>
      <c r="I347" s="1350"/>
      <c r="J347" s="1351" t="str">
        <f t="shared" si="53"/>
        <v/>
      </c>
      <c r="K347" s="1352"/>
      <c r="L347" s="1351" t="str">
        <f t="shared" si="54"/>
        <v/>
      </c>
      <c r="M347" s="1352"/>
      <c r="N347" s="265"/>
      <c r="O347" s="265"/>
      <c r="P347" s="265"/>
      <c r="Q347" s="265"/>
      <c r="R347" s="265"/>
      <c r="S347" s="265"/>
      <c r="T347" s="265"/>
      <c r="U347" s="265"/>
      <c r="V347" s="265"/>
      <c r="W347" s="265"/>
      <c r="X347" s="265"/>
      <c r="Y347" s="265"/>
      <c r="Z347" s="265"/>
      <c r="AA347" s="265"/>
      <c r="AB347" s="265"/>
      <c r="AC347" s="265"/>
    </row>
    <row r="348" spans="1:29" s="889" customFormat="1" ht="18" customHeight="1" x14ac:dyDescent="0.2">
      <c r="A348" s="1060"/>
      <c r="B348" s="956"/>
      <c r="C348" s="956"/>
      <c r="D348" s="1061"/>
      <c r="E348" s="1061"/>
      <c r="F348" s="1062"/>
      <c r="G348" s="1062"/>
      <c r="H348" s="1062"/>
      <c r="I348" s="1062"/>
      <c r="J348" s="1062"/>
      <c r="K348" s="1062"/>
      <c r="L348" s="1062"/>
      <c r="M348" s="1069"/>
      <c r="N348" s="265"/>
      <c r="O348" s="926"/>
      <c r="P348" s="926"/>
      <c r="Q348" s="926"/>
      <c r="R348" s="926"/>
      <c r="S348" s="926"/>
      <c r="T348" s="926"/>
      <c r="U348" s="926"/>
      <c r="V348" s="926"/>
      <c r="W348" s="926"/>
      <c r="X348" s="926"/>
      <c r="Y348" s="926"/>
      <c r="Z348" s="926"/>
      <c r="AA348" s="926"/>
      <c r="AB348" s="926"/>
      <c r="AC348" s="926"/>
    </row>
    <row r="349" spans="1:29" ht="21" customHeight="1" x14ac:dyDescent="0.2">
      <c r="A349" s="1335" t="s">
        <v>909</v>
      </c>
      <c r="B349" s="1336"/>
      <c r="C349" s="1337"/>
      <c r="D349" s="1031"/>
      <c r="E349" s="1031"/>
      <c r="F349" s="1031"/>
      <c r="G349" s="1031"/>
      <c r="H349" s="1031"/>
      <c r="I349" s="1031"/>
      <c r="J349" s="1031"/>
      <c r="K349" s="1031"/>
      <c r="L349" s="1031"/>
      <c r="M349" s="1063"/>
      <c r="N349" s="265"/>
      <c r="O349" s="265"/>
      <c r="P349" s="265"/>
      <c r="Q349" s="265"/>
      <c r="R349" s="265"/>
      <c r="S349" s="265"/>
      <c r="T349" s="265"/>
      <c r="U349" s="265"/>
      <c r="V349" s="265"/>
      <c r="W349" s="265"/>
      <c r="X349" s="265"/>
      <c r="Y349" s="265"/>
      <c r="Z349" s="265"/>
      <c r="AA349" s="265"/>
      <c r="AB349" s="265"/>
      <c r="AC349" s="265"/>
    </row>
    <row r="350" spans="1:29" ht="18" customHeight="1" x14ac:dyDescent="0.2">
      <c r="A350" s="1068" t="s">
        <v>907</v>
      </c>
      <c r="B350" s="1338" t="s">
        <v>904</v>
      </c>
      <c r="C350" s="1339"/>
      <c r="D350" s="1338" t="s">
        <v>905</v>
      </c>
      <c r="E350" s="1340"/>
      <c r="F350" s="1340"/>
      <c r="G350" s="1340"/>
      <c r="H350" s="1340"/>
      <c r="I350" s="1339"/>
      <c r="J350" s="1338" t="s">
        <v>906</v>
      </c>
      <c r="K350" s="1340"/>
      <c r="L350" s="1340"/>
      <c r="M350" s="1341"/>
      <c r="N350" s="265"/>
      <c r="O350" s="265"/>
      <c r="P350" s="265"/>
      <c r="Q350" s="265"/>
      <c r="R350" s="265"/>
      <c r="S350" s="265"/>
      <c r="T350" s="265"/>
      <c r="U350" s="265"/>
      <c r="V350" s="265"/>
      <c r="W350" s="265"/>
      <c r="X350" s="265"/>
      <c r="Y350" s="265"/>
      <c r="Z350" s="265"/>
      <c r="AA350" s="265"/>
      <c r="AB350" s="265"/>
      <c r="AC350" s="265"/>
    </row>
    <row r="351" spans="1:29" ht="30" customHeight="1" x14ac:dyDescent="0.2">
      <c r="A351" s="1065"/>
      <c r="B351" s="1342"/>
      <c r="C351" s="1343"/>
      <c r="D351" s="1344"/>
      <c r="E351" s="1345"/>
      <c r="F351" s="1345"/>
      <c r="G351" s="1345"/>
      <c r="H351" s="1345"/>
      <c r="I351" s="1346"/>
      <c r="J351" s="1328"/>
      <c r="K351" s="1329"/>
      <c r="L351" s="1329"/>
      <c r="M351" s="1330"/>
      <c r="N351" s="265"/>
      <c r="O351" s="265"/>
      <c r="P351" s="265"/>
      <c r="Q351" s="265"/>
      <c r="R351" s="265"/>
      <c r="S351" s="265"/>
      <c r="T351" s="265"/>
      <c r="U351" s="265"/>
      <c r="V351" s="265"/>
      <c r="W351" s="265"/>
      <c r="X351" s="265"/>
      <c r="Y351" s="265"/>
      <c r="Z351" s="265"/>
      <c r="AA351" s="265"/>
      <c r="AB351" s="265"/>
      <c r="AC351" s="265"/>
    </row>
    <row r="352" spans="1:29" ht="30" customHeight="1" x14ac:dyDescent="0.2">
      <c r="A352" s="1065"/>
      <c r="B352" s="1327"/>
      <c r="C352" s="1327"/>
      <c r="D352" s="1327"/>
      <c r="E352" s="1327"/>
      <c r="F352" s="1327"/>
      <c r="G352" s="1327"/>
      <c r="H352" s="1327"/>
      <c r="I352" s="1327"/>
      <c r="J352" s="1328"/>
      <c r="K352" s="1329"/>
      <c r="L352" s="1329"/>
      <c r="M352" s="1330"/>
      <c r="N352" s="265"/>
      <c r="O352" s="265"/>
      <c r="P352" s="265"/>
      <c r="Q352" s="265"/>
      <c r="R352" s="265"/>
      <c r="S352" s="265"/>
      <c r="T352" s="265"/>
      <c r="U352" s="265"/>
      <c r="V352" s="265"/>
      <c r="W352" s="265"/>
      <c r="X352" s="265"/>
      <c r="Y352" s="265"/>
      <c r="Z352" s="265"/>
      <c r="AA352" s="265"/>
      <c r="AB352" s="265"/>
      <c r="AC352" s="265"/>
    </row>
    <row r="353" spans="1:29" ht="30" customHeight="1" x14ac:dyDescent="0.2">
      <c r="A353" s="1065"/>
      <c r="B353" s="1327"/>
      <c r="C353" s="1327"/>
      <c r="D353" s="1327"/>
      <c r="E353" s="1327"/>
      <c r="F353" s="1327"/>
      <c r="G353" s="1327"/>
      <c r="H353" s="1327"/>
      <c r="I353" s="1327"/>
      <c r="J353" s="1328"/>
      <c r="K353" s="1329"/>
      <c r="L353" s="1329"/>
      <c r="M353" s="1330"/>
      <c r="N353" s="265"/>
      <c r="O353" s="265"/>
      <c r="P353" s="265"/>
      <c r="Q353" s="265"/>
      <c r="R353" s="265"/>
      <c r="S353" s="265"/>
      <c r="T353" s="265"/>
      <c r="U353" s="265"/>
      <c r="V353" s="265"/>
      <c r="W353" s="265"/>
      <c r="X353" s="265"/>
      <c r="Y353" s="265"/>
      <c r="Z353" s="265"/>
      <c r="AA353" s="265"/>
      <c r="AB353" s="265"/>
      <c r="AC353" s="265"/>
    </row>
    <row r="354" spans="1:29" ht="30" customHeight="1" x14ac:dyDescent="0.2">
      <c r="A354" s="1065"/>
      <c r="B354" s="1327"/>
      <c r="C354" s="1327"/>
      <c r="D354" s="1327"/>
      <c r="E354" s="1327"/>
      <c r="F354" s="1327"/>
      <c r="G354" s="1327"/>
      <c r="H354" s="1327"/>
      <c r="I354" s="1327"/>
      <c r="J354" s="1328"/>
      <c r="K354" s="1329"/>
      <c r="L354" s="1329"/>
      <c r="M354" s="1330"/>
      <c r="N354" s="265"/>
      <c r="O354" s="796"/>
      <c r="P354" s="265"/>
      <c r="Q354" s="265"/>
      <c r="R354" s="265"/>
      <c r="S354" s="265"/>
      <c r="T354" s="265"/>
      <c r="U354" s="265"/>
      <c r="V354" s="265"/>
      <c r="W354" s="265"/>
      <c r="X354" s="265"/>
      <c r="Y354" s="265"/>
      <c r="Z354" s="265"/>
      <c r="AA354" s="265"/>
      <c r="AB354" s="265"/>
      <c r="AC354" s="265"/>
    </row>
    <row r="355" spans="1:29" ht="30" hidden="1" customHeight="1" thickBot="1" x14ac:dyDescent="0.25">
      <c r="A355" s="1066"/>
      <c r="B355" s="1327"/>
      <c r="C355" s="1327"/>
      <c r="D355" s="1327"/>
      <c r="E355" s="1327"/>
      <c r="F355" s="1327"/>
      <c r="G355" s="1327"/>
      <c r="H355" s="1327"/>
      <c r="I355" s="1327"/>
      <c r="J355" s="1328"/>
      <c r="K355" s="1329"/>
      <c r="L355" s="1329"/>
      <c r="M355" s="1330"/>
      <c r="N355" s="265"/>
      <c r="O355" s="265"/>
      <c r="P355" s="265"/>
      <c r="Q355" s="265"/>
      <c r="R355" s="265"/>
      <c r="S355" s="265"/>
      <c r="T355" s="265"/>
      <c r="U355" s="265"/>
      <c r="V355" s="265"/>
      <c r="W355" s="265"/>
      <c r="X355" s="265"/>
      <c r="Y355" s="265"/>
      <c r="Z355" s="265"/>
      <c r="AA355" s="265"/>
      <c r="AB355" s="265"/>
      <c r="AC355" s="265"/>
    </row>
    <row r="356" spans="1:29" ht="30" hidden="1" customHeight="1" thickBot="1" x14ac:dyDescent="0.25">
      <c r="A356" s="1065"/>
      <c r="B356" s="1327"/>
      <c r="C356" s="1327"/>
      <c r="D356" s="1327"/>
      <c r="E356" s="1327"/>
      <c r="F356" s="1327"/>
      <c r="G356" s="1327"/>
      <c r="H356" s="1327"/>
      <c r="I356" s="1327"/>
      <c r="J356" s="1328"/>
      <c r="K356" s="1329"/>
      <c r="L356" s="1329"/>
      <c r="M356" s="1330"/>
      <c r="N356" s="265"/>
      <c r="O356" s="265"/>
      <c r="P356" s="265"/>
      <c r="Q356" s="265"/>
      <c r="R356" s="265"/>
      <c r="S356" s="265"/>
      <c r="T356" s="265"/>
      <c r="U356" s="265"/>
      <c r="V356" s="265"/>
      <c r="W356" s="265"/>
      <c r="X356" s="265"/>
      <c r="Y356" s="265"/>
      <c r="Z356" s="265"/>
      <c r="AA356" s="265"/>
      <c r="AB356" s="265"/>
      <c r="AC356" s="265"/>
    </row>
    <row r="357" spans="1:29" ht="30" hidden="1" customHeight="1" thickBot="1" x14ac:dyDescent="0.25">
      <c r="A357" s="1065"/>
      <c r="B357" s="1327"/>
      <c r="C357" s="1327"/>
      <c r="D357" s="1327"/>
      <c r="E357" s="1327"/>
      <c r="F357" s="1327"/>
      <c r="G357" s="1327"/>
      <c r="H357" s="1327"/>
      <c r="I357" s="1327"/>
      <c r="J357" s="1328"/>
      <c r="K357" s="1329"/>
      <c r="L357" s="1329"/>
      <c r="M357" s="1330"/>
      <c r="N357" s="265"/>
      <c r="O357" s="265"/>
      <c r="P357" s="265"/>
      <c r="Q357" s="265"/>
      <c r="R357" s="265"/>
      <c r="S357" s="265"/>
      <c r="T357" s="265"/>
      <c r="U357" s="265"/>
      <c r="V357" s="265"/>
      <c r="W357" s="265"/>
      <c r="X357" s="265"/>
      <c r="Y357" s="265"/>
      <c r="Z357" s="265"/>
      <c r="AA357" s="265"/>
      <c r="AB357" s="265"/>
      <c r="AC357" s="265"/>
    </row>
    <row r="358" spans="1:29" ht="30" hidden="1" customHeight="1" thickBot="1" x14ac:dyDescent="0.25">
      <c r="A358" s="1065"/>
      <c r="B358" s="1327"/>
      <c r="C358" s="1327"/>
      <c r="D358" s="1327"/>
      <c r="E358" s="1327"/>
      <c r="F358" s="1327"/>
      <c r="G358" s="1327"/>
      <c r="H358" s="1327"/>
      <c r="I358" s="1327"/>
      <c r="J358" s="1328"/>
      <c r="K358" s="1329"/>
      <c r="L358" s="1329"/>
      <c r="M358" s="1330"/>
      <c r="N358" s="265"/>
      <c r="O358" s="265"/>
      <c r="P358" s="265"/>
      <c r="Q358" s="265"/>
      <c r="R358" s="265"/>
      <c r="S358" s="265"/>
      <c r="T358" s="265"/>
      <c r="U358" s="265"/>
      <c r="V358" s="265"/>
      <c r="W358" s="265"/>
      <c r="X358" s="265"/>
      <c r="Y358" s="265"/>
      <c r="Z358" s="265"/>
      <c r="AA358" s="265"/>
      <c r="AB358" s="265"/>
      <c r="AC358" s="265"/>
    </row>
    <row r="359" spans="1:29" ht="30" hidden="1" customHeight="1" thickBot="1" x14ac:dyDescent="0.25">
      <c r="A359" s="1065"/>
      <c r="B359" s="1327"/>
      <c r="C359" s="1327"/>
      <c r="D359" s="1327"/>
      <c r="E359" s="1327"/>
      <c r="F359" s="1327"/>
      <c r="G359" s="1327"/>
      <c r="H359" s="1327"/>
      <c r="I359" s="1327"/>
      <c r="J359" s="1328"/>
      <c r="K359" s="1329"/>
      <c r="L359" s="1329"/>
      <c r="M359" s="1330"/>
      <c r="N359" s="265"/>
      <c r="O359" s="265"/>
      <c r="P359" s="265"/>
      <c r="Q359" s="265"/>
      <c r="R359" s="265"/>
      <c r="S359" s="265"/>
      <c r="T359" s="265"/>
      <c r="U359" s="265"/>
      <c r="V359" s="265"/>
      <c r="W359" s="265"/>
      <c r="X359" s="265"/>
      <c r="Y359" s="265"/>
      <c r="Z359" s="265"/>
      <c r="AA359" s="265"/>
      <c r="AB359" s="265"/>
      <c r="AC359" s="265"/>
    </row>
    <row r="360" spans="1:29" ht="30" hidden="1" customHeight="1" thickBot="1" x14ac:dyDescent="0.25">
      <c r="A360" s="1065"/>
      <c r="B360" s="1327"/>
      <c r="C360" s="1327"/>
      <c r="D360" s="1327"/>
      <c r="E360" s="1327"/>
      <c r="F360" s="1327"/>
      <c r="G360" s="1327"/>
      <c r="H360" s="1327"/>
      <c r="I360" s="1327"/>
      <c r="J360" s="1328"/>
      <c r="K360" s="1329"/>
      <c r="L360" s="1329"/>
      <c r="M360" s="1330"/>
      <c r="N360" s="265"/>
      <c r="O360" s="265"/>
      <c r="P360" s="265"/>
      <c r="Q360" s="265"/>
      <c r="R360" s="265"/>
      <c r="S360" s="265"/>
      <c r="T360" s="265"/>
      <c r="U360" s="265"/>
      <c r="V360" s="265"/>
      <c r="W360" s="265"/>
      <c r="X360" s="265"/>
      <c r="Y360" s="265"/>
      <c r="Z360" s="265"/>
      <c r="AA360" s="265"/>
      <c r="AB360" s="265"/>
      <c r="AC360" s="265"/>
    </row>
    <row r="361" spans="1:29" ht="30" hidden="1" customHeight="1" thickBot="1" x14ac:dyDescent="0.25">
      <c r="A361" s="1065"/>
      <c r="B361" s="1327"/>
      <c r="C361" s="1327"/>
      <c r="D361" s="1327"/>
      <c r="E361" s="1327"/>
      <c r="F361" s="1327"/>
      <c r="G361" s="1327"/>
      <c r="H361" s="1327"/>
      <c r="I361" s="1327"/>
      <c r="J361" s="1328"/>
      <c r="K361" s="1329"/>
      <c r="L361" s="1329"/>
      <c r="M361" s="1330"/>
      <c r="N361" s="265"/>
      <c r="O361" s="265"/>
      <c r="P361" s="265"/>
      <c r="Q361" s="265"/>
      <c r="R361" s="265"/>
      <c r="S361" s="265"/>
      <c r="T361" s="265"/>
      <c r="U361" s="265"/>
      <c r="V361" s="265"/>
      <c r="W361" s="265"/>
      <c r="X361" s="265"/>
      <c r="Y361" s="265"/>
      <c r="Z361" s="265"/>
      <c r="AA361" s="265"/>
      <c r="AB361" s="265"/>
      <c r="AC361" s="265"/>
    </row>
    <row r="362" spans="1:29" ht="30" hidden="1" customHeight="1" thickBot="1" x14ac:dyDescent="0.25">
      <c r="A362" s="1065"/>
      <c r="B362" s="1327"/>
      <c r="C362" s="1327"/>
      <c r="D362" s="1327"/>
      <c r="E362" s="1327"/>
      <c r="F362" s="1327"/>
      <c r="G362" s="1327"/>
      <c r="H362" s="1327"/>
      <c r="I362" s="1327"/>
      <c r="J362" s="1328"/>
      <c r="K362" s="1329"/>
      <c r="L362" s="1329"/>
      <c r="M362" s="1330"/>
      <c r="N362" s="265"/>
      <c r="O362" s="265"/>
      <c r="P362" s="265"/>
      <c r="Q362" s="265"/>
      <c r="R362" s="265"/>
      <c r="S362" s="265"/>
      <c r="T362" s="265"/>
      <c r="U362" s="265"/>
      <c r="V362" s="265"/>
      <c r="W362" s="265"/>
      <c r="X362" s="265"/>
      <c r="Y362" s="265"/>
      <c r="Z362" s="265"/>
      <c r="AA362" s="265"/>
      <c r="AB362" s="265"/>
      <c r="AC362" s="265"/>
    </row>
    <row r="363" spans="1:29" ht="30" hidden="1" customHeight="1" thickBot="1" x14ac:dyDescent="0.25">
      <c r="A363" s="1065"/>
      <c r="B363" s="1327"/>
      <c r="C363" s="1327"/>
      <c r="D363" s="1327"/>
      <c r="E363" s="1327"/>
      <c r="F363" s="1327"/>
      <c r="G363" s="1327"/>
      <c r="H363" s="1327"/>
      <c r="I363" s="1327"/>
      <c r="J363" s="1328"/>
      <c r="K363" s="1329"/>
      <c r="L363" s="1329"/>
      <c r="M363" s="1330"/>
      <c r="N363" s="265"/>
      <c r="O363" s="265"/>
      <c r="P363" s="265"/>
      <c r="Q363" s="265"/>
      <c r="R363" s="265"/>
      <c r="S363" s="265"/>
      <c r="T363" s="265"/>
      <c r="U363" s="265"/>
      <c r="V363" s="265"/>
      <c r="W363" s="265"/>
      <c r="X363" s="265"/>
      <c r="Y363" s="265"/>
      <c r="Z363" s="265"/>
      <c r="AA363" s="265"/>
      <c r="AB363" s="265"/>
      <c r="AC363" s="265"/>
    </row>
    <row r="364" spans="1:29" ht="30" hidden="1" customHeight="1" thickBot="1" x14ac:dyDescent="0.25">
      <c r="A364" s="1065"/>
      <c r="B364" s="1327"/>
      <c r="C364" s="1327"/>
      <c r="D364" s="1327"/>
      <c r="E364" s="1327"/>
      <c r="F364" s="1327"/>
      <c r="G364" s="1327"/>
      <c r="H364" s="1327"/>
      <c r="I364" s="1327"/>
      <c r="J364" s="1328"/>
      <c r="K364" s="1329"/>
      <c r="L364" s="1329"/>
      <c r="M364" s="1330"/>
      <c r="N364" s="265"/>
      <c r="O364" s="265"/>
      <c r="P364" s="265"/>
      <c r="Q364" s="265"/>
      <c r="R364" s="265"/>
      <c r="S364" s="265"/>
      <c r="T364" s="265"/>
      <c r="U364" s="265"/>
      <c r="V364" s="265"/>
      <c r="W364" s="265"/>
      <c r="X364" s="265"/>
      <c r="Y364" s="265"/>
      <c r="Z364" s="265"/>
      <c r="AA364" s="265"/>
      <c r="AB364" s="265"/>
      <c r="AC364" s="265"/>
    </row>
    <row r="365" spans="1:29" ht="30" hidden="1" customHeight="1" thickBot="1" x14ac:dyDescent="0.25">
      <c r="A365" s="1065"/>
      <c r="B365" s="1327"/>
      <c r="C365" s="1327"/>
      <c r="D365" s="1327"/>
      <c r="E365" s="1327"/>
      <c r="F365" s="1327"/>
      <c r="G365" s="1327"/>
      <c r="H365" s="1327"/>
      <c r="I365" s="1327"/>
      <c r="J365" s="1328"/>
      <c r="K365" s="1329"/>
      <c r="L365" s="1329"/>
      <c r="M365" s="1330"/>
      <c r="N365" s="265"/>
      <c r="O365" s="265"/>
      <c r="P365" s="265"/>
      <c r="Q365" s="265"/>
      <c r="R365" s="265"/>
      <c r="S365" s="265"/>
      <c r="T365" s="265"/>
      <c r="U365" s="265"/>
      <c r="V365" s="265"/>
      <c r="W365" s="265"/>
      <c r="X365" s="265"/>
      <c r="Y365" s="265"/>
      <c r="Z365" s="265"/>
      <c r="AA365" s="265"/>
      <c r="AB365" s="265"/>
      <c r="AC365" s="265"/>
    </row>
    <row r="366" spans="1:29" ht="30" hidden="1" customHeight="1" thickBot="1" x14ac:dyDescent="0.25">
      <c r="A366" s="1065"/>
      <c r="B366" s="1327"/>
      <c r="C366" s="1327"/>
      <c r="D366" s="1327"/>
      <c r="E366" s="1327"/>
      <c r="F366" s="1327"/>
      <c r="G366" s="1327"/>
      <c r="H366" s="1327"/>
      <c r="I366" s="1327"/>
      <c r="J366" s="1328"/>
      <c r="K366" s="1329"/>
      <c r="L366" s="1329"/>
      <c r="M366" s="1330"/>
      <c r="N366" s="265"/>
      <c r="O366" s="265"/>
      <c r="P366" s="265"/>
      <c r="Q366" s="265"/>
      <c r="R366" s="265"/>
      <c r="S366" s="265"/>
      <c r="T366" s="265"/>
      <c r="U366" s="265"/>
      <c r="V366" s="265"/>
      <c r="W366" s="265"/>
      <c r="X366" s="265"/>
      <c r="Y366" s="265"/>
      <c r="Z366" s="265"/>
      <c r="AA366" s="265"/>
      <c r="AB366" s="265"/>
      <c r="AC366" s="265"/>
    </row>
    <row r="367" spans="1:29" ht="30" hidden="1" customHeight="1" thickBot="1" x14ac:dyDescent="0.25">
      <c r="A367" s="1065"/>
      <c r="B367" s="1327"/>
      <c r="C367" s="1327"/>
      <c r="D367" s="1327"/>
      <c r="E367" s="1327"/>
      <c r="F367" s="1327"/>
      <c r="G367" s="1327"/>
      <c r="H367" s="1327"/>
      <c r="I367" s="1327"/>
      <c r="J367" s="1328"/>
      <c r="K367" s="1329"/>
      <c r="L367" s="1329"/>
      <c r="M367" s="1330"/>
      <c r="N367" s="265"/>
      <c r="O367" s="265"/>
      <c r="P367" s="265"/>
      <c r="Q367" s="265"/>
      <c r="R367" s="265"/>
      <c r="S367" s="265"/>
      <c r="T367" s="265"/>
      <c r="U367" s="265"/>
      <c r="V367" s="265"/>
      <c r="W367" s="265"/>
      <c r="X367" s="265"/>
      <c r="Y367" s="265"/>
      <c r="Z367" s="265"/>
      <c r="AA367" s="265"/>
      <c r="AB367" s="265"/>
      <c r="AC367" s="265"/>
    </row>
    <row r="368" spans="1:29" ht="30" hidden="1" customHeight="1" thickBot="1" x14ac:dyDescent="0.25">
      <c r="A368" s="1065"/>
      <c r="B368" s="1327"/>
      <c r="C368" s="1327"/>
      <c r="D368" s="1327"/>
      <c r="E368" s="1327"/>
      <c r="F368" s="1327"/>
      <c r="G368" s="1327"/>
      <c r="H368" s="1327"/>
      <c r="I368" s="1327"/>
      <c r="J368" s="1328"/>
      <c r="K368" s="1329"/>
      <c r="L368" s="1329"/>
      <c r="M368" s="1330"/>
      <c r="N368" s="265"/>
      <c r="O368" s="265"/>
      <c r="P368" s="265"/>
      <c r="Q368" s="265"/>
      <c r="R368" s="265"/>
      <c r="S368" s="265"/>
      <c r="T368" s="265"/>
      <c r="U368" s="265"/>
      <c r="V368" s="265"/>
      <c r="W368" s="265"/>
      <c r="X368" s="265"/>
      <c r="Y368" s="265"/>
      <c r="Z368" s="265"/>
      <c r="AA368" s="265"/>
      <c r="AB368" s="265"/>
      <c r="AC368" s="265"/>
    </row>
    <row r="369" spans="1:29" ht="30" hidden="1" customHeight="1" thickBot="1" x14ac:dyDescent="0.25">
      <c r="A369" s="1065"/>
      <c r="B369" s="1327"/>
      <c r="C369" s="1327"/>
      <c r="D369" s="1327"/>
      <c r="E369" s="1327"/>
      <c r="F369" s="1327"/>
      <c r="G369" s="1327"/>
      <c r="H369" s="1327"/>
      <c r="I369" s="1327"/>
      <c r="J369" s="1328"/>
      <c r="K369" s="1329"/>
      <c r="L369" s="1329"/>
      <c r="M369" s="1330"/>
      <c r="N369" s="265"/>
      <c r="O369" s="265"/>
      <c r="P369" s="265"/>
      <c r="Q369" s="265"/>
      <c r="R369" s="265"/>
      <c r="S369" s="265"/>
      <c r="T369" s="265"/>
      <c r="U369" s="265"/>
      <c r="V369" s="265"/>
      <c r="W369" s="265"/>
      <c r="X369" s="265"/>
      <c r="Y369" s="265"/>
      <c r="Z369" s="265"/>
      <c r="AA369" s="265"/>
      <c r="AB369" s="265"/>
      <c r="AC369" s="265"/>
    </row>
    <row r="370" spans="1:29" ht="30" customHeight="1" thickBot="1" x14ac:dyDescent="0.25">
      <c r="A370" s="1067"/>
      <c r="B370" s="1331"/>
      <c r="C370" s="1331"/>
      <c r="D370" s="1331"/>
      <c r="E370" s="1331"/>
      <c r="F370" s="1331"/>
      <c r="G370" s="1331"/>
      <c r="H370" s="1331"/>
      <c r="I370" s="1331"/>
      <c r="J370" s="1332"/>
      <c r="K370" s="1333"/>
      <c r="L370" s="1333"/>
      <c r="M370" s="1334"/>
      <c r="N370" s="265"/>
      <c r="O370" s="265"/>
      <c r="P370" s="265"/>
      <c r="Q370" s="265"/>
      <c r="R370" s="265"/>
      <c r="S370" s="265"/>
      <c r="T370" s="265"/>
      <c r="U370" s="265"/>
      <c r="V370" s="265"/>
      <c r="W370" s="265"/>
      <c r="X370" s="265"/>
      <c r="Y370" s="265"/>
      <c r="Z370" s="265"/>
      <c r="AA370" s="265"/>
      <c r="AB370" s="265"/>
      <c r="AC370" s="265"/>
    </row>
    <row r="371" spans="1:29" ht="13.9" customHeight="1" thickBot="1" x14ac:dyDescent="0.25">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5"/>
      <c r="AB371" s="265"/>
      <c r="AC371" s="265"/>
    </row>
    <row r="372" spans="1:29" ht="24" customHeight="1" thickBot="1" x14ac:dyDescent="0.25">
      <c r="A372" s="1025" t="s">
        <v>687</v>
      </c>
      <c r="B372" s="1370" t="str">
        <f>'Setup Page'!C13</f>
        <v>Nquthu</v>
      </c>
      <c r="C372" s="1371"/>
      <c r="D372" s="1371"/>
      <c r="E372" s="1371"/>
      <c r="F372" s="1371"/>
      <c r="G372" s="1371"/>
      <c r="H372" s="1371"/>
      <c r="I372" s="1371"/>
      <c r="J372" s="1371"/>
      <c r="K372" s="1372"/>
      <c r="L372" s="1372"/>
      <c r="M372" s="1373"/>
      <c r="N372" s="265"/>
      <c r="O372" s="265"/>
      <c r="P372" s="265"/>
      <c r="Q372" s="265"/>
      <c r="R372" s="265"/>
      <c r="S372" s="265"/>
      <c r="T372" s="265"/>
      <c r="U372" s="265"/>
      <c r="V372" s="265"/>
      <c r="W372" s="265"/>
      <c r="X372" s="265"/>
      <c r="Y372" s="265"/>
      <c r="Z372" s="265"/>
      <c r="AA372" s="265"/>
      <c r="AB372" s="265"/>
      <c r="AC372" s="265"/>
    </row>
    <row r="373" spans="1:29" ht="13.5" thickBot="1" x14ac:dyDescent="0.25">
      <c r="A373" s="1028"/>
      <c r="B373" s="1029"/>
      <c r="C373" s="1026"/>
      <c r="D373" s="1026"/>
      <c r="E373" s="1026"/>
      <c r="F373" s="1026"/>
      <c r="G373" s="1026"/>
      <c r="H373" s="1026"/>
      <c r="I373" s="1026"/>
      <c r="J373" s="1026"/>
      <c r="K373" s="1026"/>
      <c r="L373" s="1026"/>
      <c r="M373" s="1027"/>
      <c r="N373" s="265"/>
      <c r="O373" s="265"/>
      <c r="P373" s="265"/>
      <c r="Q373" s="265"/>
      <c r="R373" s="265"/>
      <c r="S373" s="265"/>
      <c r="T373" s="265"/>
      <c r="U373" s="265"/>
      <c r="V373" s="265"/>
      <c r="W373" s="265"/>
      <c r="X373" s="265"/>
      <c r="Y373" s="265"/>
      <c r="Z373" s="265"/>
      <c r="AA373" s="265"/>
      <c r="AB373" s="265"/>
      <c r="AC373" s="265"/>
    </row>
    <row r="374" spans="1:29" ht="24" customHeight="1" x14ac:dyDescent="0.2">
      <c r="A374" s="933" t="s">
        <v>890</v>
      </c>
      <c r="B374" s="1011" t="s">
        <v>897</v>
      </c>
      <c r="C374" s="1022"/>
      <c r="D374" s="1022"/>
      <c r="E374" s="1022"/>
      <c r="F374" s="1022"/>
      <c r="G374" s="1022"/>
      <c r="H374" s="1022"/>
      <c r="I374" s="1022"/>
      <c r="J374" s="1022"/>
      <c r="K374" s="1022"/>
      <c r="L374" s="1022"/>
      <c r="M374" s="1023"/>
      <c r="N374" s="265"/>
      <c r="O374" s="265"/>
      <c r="P374" s="265"/>
      <c r="Q374" s="265"/>
      <c r="R374" s="265"/>
      <c r="S374" s="265"/>
      <c r="T374" s="265"/>
      <c r="U374" s="265"/>
      <c r="V374" s="265"/>
      <c r="W374" s="265"/>
      <c r="X374" s="265"/>
      <c r="Y374" s="265"/>
      <c r="Z374" s="265"/>
      <c r="AA374" s="265"/>
      <c r="AB374" s="265"/>
      <c r="AC374" s="265"/>
    </row>
    <row r="375" spans="1:29" ht="18" customHeight="1" x14ac:dyDescent="0.2">
      <c r="A375" s="1353" t="s">
        <v>903</v>
      </c>
      <c r="B375" s="1037"/>
      <c r="C375" s="1355" t="s">
        <v>895</v>
      </c>
      <c r="D375" s="1374" t="s">
        <v>869</v>
      </c>
      <c r="E375" s="1338"/>
      <c r="F375" s="1375" t="s">
        <v>896</v>
      </c>
      <c r="G375" s="1376"/>
      <c r="H375" s="1339" t="s">
        <v>870</v>
      </c>
      <c r="I375" s="1338"/>
      <c r="J375" s="1377" t="s">
        <v>888</v>
      </c>
      <c r="K375" s="1378"/>
      <c r="L375" s="1379" t="s">
        <v>889</v>
      </c>
      <c r="M375" s="1378"/>
      <c r="N375" s="265"/>
      <c r="O375" s="265"/>
      <c r="P375" s="265"/>
      <c r="Q375" s="265"/>
      <c r="R375" s="265"/>
      <c r="S375" s="265"/>
      <c r="T375" s="265"/>
      <c r="U375" s="265"/>
      <c r="V375" s="265"/>
      <c r="W375" s="265"/>
      <c r="X375" s="265"/>
      <c r="Y375" s="265"/>
      <c r="Z375" s="265"/>
      <c r="AA375" s="265"/>
      <c r="AB375" s="265"/>
      <c r="AC375" s="265"/>
    </row>
    <row r="376" spans="1:29" ht="18" customHeight="1" x14ac:dyDescent="0.2">
      <c r="A376" s="1354"/>
      <c r="B376" s="1038" t="s">
        <v>885</v>
      </c>
      <c r="C376" s="1356"/>
      <c r="D376" s="1010" t="s">
        <v>902</v>
      </c>
      <c r="E376" s="1057" t="s">
        <v>359</v>
      </c>
      <c r="F376" s="1056" t="s">
        <v>902</v>
      </c>
      <c r="G376" s="1057" t="s">
        <v>359</v>
      </c>
      <c r="H376" s="1039" t="s">
        <v>902</v>
      </c>
      <c r="I376" s="1012" t="s">
        <v>359</v>
      </c>
      <c r="J376" s="1058" t="s">
        <v>910</v>
      </c>
      <c r="K376" s="1059" t="s">
        <v>359</v>
      </c>
      <c r="L376" s="1058" t="s">
        <v>910</v>
      </c>
      <c r="M376" s="1059" t="s">
        <v>359</v>
      </c>
      <c r="N376" s="265"/>
      <c r="O376" s="265"/>
      <c r="P376" s="265"/>
      <c r="Q376" s="265"/>
      <c r="R376" s="265"/>
      <c r="S376" s="265"/>
      <c r="T376" s="265"/>
      <c r="U376" s="265"/>
      <c r="V376" s="265"/>
      <c r="W376" s="265"/>
      <c r="X376" s="265"/>
      <c r="Y376" s="265"/>
      <c r="Z376" s="265"/>
      <c r="AA376" s="265"/>
      <c r="AB376" s="265"/>
      <c r="AC376" s="265"/>
    </row>
    <row r="377" spans="1:29" ht="15" customHeight="1" x14ac:dyDescent="0.2">
      <c r="A377" s="1032" t="s">
        <v>871</v>
      </c>
      <c r="B377" s="1033" t="s">
        <v>899</v>
      </c>
      <c r="C377" s="890" t="s">
        <v>872</v>
      </c>
      <c r="D377" s="1020"/>
      <c r="E377" s="541"/>
      <c r="F377" s="1043"/>
      <c r="G377" s="1054"/>
      <c r="H377" s="1040"/>
      <c r="I377" s="541"/>
      <c r="J377" s="1048" t="str">
        <f>IF(D377=0,"",(F377/D377)-1)</f>
        <v/>
      </c>
      <c r="K377" s="1052" t="str">
        <f>IF(E377=0,"",G377-E377)</f>
        <v/>
      </c>
      <c r="L377" s="1046" t="str">
        <f>IF(F377=0,"",(H377/F377)-1)</f>
        <v/>
      </c>
      <c r="M377" s="1052" t="str">
        <f>IF(G377=0,"",I377-G377)</f>
        <v/>
      </c>
      <c r="N377" s="265"/>
      <c r="O377" s="265"/>
      <c r="P377" s="265"/>
      <c r="Q377" s="265"/>
      <c r="R377" s="265"/>
      <c r="S377" s="265"/>
      <c r="T377" s="265"/>
      <c r="U377" s="265"/>
      <c r="V377" s="265"/>
      <c r="W377" s="265"/>
      <c r="X377" s="265"/>
      <c r="Y377" s="265"/>
      <c r="Z377" s="265"/>
      <c r="AA377" s="265"/>
      <c r="AB377" s="265"/>
      <c r="AC377" s="265"/>
    </row>
    <row r="378" spans="1:29" ht="15" customHeight="1" x14ac:dyDescent="0.2">
      <c r="A378" s="1032" t="s">
        <v>873</v>
      </c>
      <c r="B378" s="1034" t="s">
        <v>886</v>
      </c>
      <c r="C378" s="984" t="s">
        <v>875</v>
      </c>
      <c r="D378" s="1020"/>
      <c r="E378" s="541"/>
      <c r="F378" s="1043"/>
      <c r="G378" s="1054"/>
      <c r="H378" s="1040"/>
      <c r="I378" s="541"/>
      <c r="J378" s="1048" t="str">
        <f t="shared" ref="J378:J385" si="55">IF(D378=0,"",(F378/D378)-1)</f>
        <v/>
      </c>
      <c r="K378" s="1052" t="str">
        <f t="shared" ref="K378:K385" si="56">IF(E378=0,"",G378-E378)</f>
        <v/>
      </c>
      <c r="L378" s="1046" t="str">
        <f t="shared" ref="L378:L385" si="57">IF(F378=0,"",(H378/F378)-1)</f>
        <v/>
      </c>
      <c r="M378" s="1052" t="str">
        <f t="shared" ref="M378:M385" si="58">IF(G378=0,"",I378-G378)</f>
        <v/>
      </c>
      <c r="N378" s="265"/>
      <c r="O378" s="265"/>
      <c r="P378" s="265"/>
      <c r="Q378" s="265"/>
      <c r="R378" s="265"/>
      <c r="S378" s="265"/>
      <c r="T378" s="265"/>
      <c r="U378" s="265"/>
      <c r="V378" s="265"/>
      <c r="W378" s="265"/>
      <c r="X378" s="265"/>
      <c r="Y378" s="265"/>
      <c r="Z378" s="265"/>
      <c r="AA378" s="265"/>
      <c r="AB378" s="265"/>
      <c r="AC378" s="265"/>
    </row>
    <row r="379" spans="1:29" ht="15" customHeight="1" x14ac:dyDescent="0.2">
      <c r="A379" s="1032" t="s">
        <v>874</v>
      </c>
      <c r="B379" s="1034" t="s">
        <v>886</v>
      </c>
      <c r="C379" s="984" t="s">
        <v>875</v>
      </c>
      <c r="D379" s="1021"/>
      <c r="E379" s="541"/>
      <c r="F379" s="1044"/>
      <c r="G379" s="1054"/>
      <c r="H379" s="1041"/>
      <c r="I379" s="541"/>
      <c r="J379" s="1048" t="str">
        <f t="shared" si="55"/>
        <v/>
      </c>
      <c r="K379" s="1052" t="str">
        <f t="shared" si="56"/>
        <v/>
      </c>
      <c r="L379" s="1046" t="str">
        <f t="shared" si="57"/>
        <v/>
      </c>
      <c r="M379" s="1052" t="str">
        <f t="shared" si="58"/>
        <v/>
      </c>
      <c r="N379" s="265"/>
      <c r="O379" s="265"/>
      <c r="P379" s="265"/>
      <c r="Q379" s="265"/>
      <c r="R379" s="265"/>
      <c r="S379" s="265"/>
      <c r="T379" s="265"/>
      <c r="U379" s="265"/>
      <c r="V379" s="265"/>
      <c r="W379" s="265"/>
      <c r="X379" s="265"/>
      <c r="Y379" s="265"/>
      <c r="Z379" s="265"/>
      <c r="AA379" s="265"/>
      <c r="AB379" s="265"/>
      <c r="AC379" s="265"/>
    </row>
    <row r="380" spans="1:29" ht="15" customHeight="1" x14ac:dyDescent="0.2">
      <c r="A380" s="1032" t="s">
        <v>877</v>
      </c>
      <c r="B380" s="1034" t="s">
        <v>880</v>
      </c>
      <c r="C380" s="984" t="s">
        <v>879</v>
      </c>
      <c r="D380" s="1021"/>
      <c r="E380" s="541"/>
      <c r="F380" s="1044"/>
      <c r="G380" s="1054"/>
      <c r="H380" s="1041"/>
      <c r="I380" s="541"/>
      <c r="J380" s="1048" t="str">
        <f t="shared" si="55"/>
        <v/>
      </c>
      <c r="K380" s="1052" t="str">
        <f t="shared" si="56"/>
        <v/>
      </c>
      <c r="L380" s="1046" t="str">
        <f t="shared" si="57"/>
        <v/>
      </c>
      <c r="M380" s="1052" t="str">
        <f t="shared" si="58"/>
        <v/>
      </c>
      <c r="N380" s="265"/>
      <c r="O380" s="265"/>
      <c r="P380" s="265"/>
      <c r="Q380" s="265"/>
      <c r="R380" s="265"/>
      <c r="S380" s="265"/>
      <c r="T380" s="265"/>
      <c r="U380" s="265"/>
      <c r="V380" s="265"/>
      <c r="W380" s="265"/>
      <c r="X380" s="265"/>
      <c r="Y380" s="265"/>
      <c r="Z380" s="265"/>
      <c r="AA380" s="265"/>
      <c r="AB380" s="265"/>
      <c r="AC380" s="265"/>
    </row>
    <row r="381" spans="1:29" ht="15" customHeight="1" x14ac:dyDescent="0.2">
      <c r="A381" s="1032" t="s">
        <v>878</v>
      </c>
      <c r="B381" s="1034" t="s">
        <v>880</v>
      </c>
      <c r="C381" s="984" t="s">
        <v>879</v>
      </c>
      <c r="D381" s="1021"/>
      <c r="E381" s="541"/>
      <c r="F381" s="1044"/>
      <c r="G381" s="1054"/>
      <c r="H381" s="1041"/>
      <c r="I381" s="541"/>
      <c r="J381" s="1048" t="str">
        <f t="shared" si="55"/>
        <v/>
      </c>
      <c r="K381" s="1052" t="str">
        <f t="shared" si="56"/>
        <v/>
      </c>
      <c r="L381" s="1046" t="str">
        <f t="shared" si="57"/>
        <v/>
      </c>
      <c r="M381" s="1052" t="str">
        <f t="shared" si="58"/>
        <v/>
      </c>
      <c r="N381" s="265"/>
      <c r="O381" s="265"/>
      <c r="P381" s="265"/>
      <c r="Q381" s="265"/>
      <c r="R381" s="265"/>
      <c r="S381" s="265"/>
      <c r="T381" s="265"/>
      <c r="U381" s="265"/>
      <c r="V381" s="265"/>
      <c r="W381" s="265"/>
      <c r="X381" s="265"/>
      <c r="Y381" s="265"/>
      <c r="Z381" s="265"/>
      <c r="AA381" s="265"/>
      <c r="AB381" s="265"/>
      <c r="AC381" s="265"/>
    </row>
    <row r="382" spans="1:29" ht="15" customHeight="1" x14ac:dyDescent="0.2">
      <c r="A382" s="1032" t="s">
        <v>882</v>
      </c>
      <c r="B382" s="1034" t="s">
        <v>900</v>
      </c>
      <c r="C382" s="984" t="s">
        <v>887</v>
      </c>
      <c r="D382" s="1021"/>
      <c r="E382" s="541"/>
      <c r="F382" s="1044"/>
      <c r="G382" s="1054"/>
      <c r="H382" s="1041"/>
      <c r="I382" s="541"/>
      <c r="J382" s="1048" t="str">
        <f t="shared" si="55"/>
        <v/>
      </c>
      <c r="K382" s="1052" t="str">
        <f t="shared" si="56"/>
        <v/>
      </c>
      <c r="L382" s="1046" t="str">
        <f t="shared" si="57"/>
        <v/>
      </c>
      <c r="M382" s="1052" t="str">
        <f t="shared" si="58"/>
        <v/>
      </c>
      <c r="N382" s="265"/>
      <c r="O382" s="265"/>
      <c r="P382" s="265"/>
      <c r="Q382" s="265"/>
      <c r="R382" s="265"/>
      <c r="S382" s="265"/>
      <c r="T382" s="265"/>
      <c r="U382" s="265"/>
      <c r="V382" s="265"/>
      <c r="W382" s="265"/>
      <c r="X382" s="265"/>
      <c r="Y382" s="265"/>
      <c r="Z382" s="265"/>
      <c r="AA382" s="265"/>
      <c r="AB382" s="265"/>
      <c r="AC382" s="265"/>
    </row>
    <row r="383" spans="1:29" ht="15" customHeight="1" x14ac:dyDescent="0.2">
      <c r="A383" s="1032" t="s">
        <v>883</v>
      </c>
      <c r="B383" s="1034" t="s">
        <v>899</v>
      </c>
      <c r="C383" s="984" t="s">
        <v>887</v>
      </c>
      <c r="D383" s="1021"/>
      <c r="E383" s="541"/>
      <c r="F383" s="1044"/>
      <c r="G383" s="1054"/>
      <c r="H383" s="1041"/>
      <c r="I383" s="541"/>
      <c r="J383" s="1048" t="str">
        <f t="shared" si="55"/>
        <v/>
      </c>
      <c r="K383" s="1052" t="str">
        <f t="shared" si="56"/>
        <v/>
      </c>
      <c r="L383" s="1046" t="str">
        <f t="shared" si="57"/>
        <v/>
      </c>
      <c r="M383" s="1052" t="str">
        <f t="shared" si="58"/>
        <v/>
      </c>
      <c r="N383" s="265"/>
      <c r="O383" s="265"/>
      <c r="P383" s="265"/>
      <c r="Q383" s="265"/>
      <c r="R383" s="265"/>
      <c r="S383" s="265"/>
      <c r="T383" s="265"/>
      <c r="U383" s="265"/>
      <c r="V383" s="265"/>
      <c r="W383" s="265"/>
      <c r="X383" s="265"/>
      <c r="Y383" s="265"/>
      <c r="Z383" s="265"/>
      <c r="AA383" s="265"/>
      <c r="AB383" s="265"/>
      <c r="AC383" s="265"/>
    </row>
    <row r="384" spans="1:29" ht="15" customHeight="1" x14ac:dyDescent="0.2">
      <c r="A384" s="1032" t="s">
        <v>884</v>
      </c>
      <c r="B384" s="1034" t="s">
        <v>922</v>
      </c>
      <c r="C384" s="984" t="s">
        <v>887</v>
      </c>
      <c r="D384" s="1021"/>
      <c r="E384" s="541"/>
      <c r="F384" s="1044"/>
      <c r="G384" s="1054"/>
      <c r="H384" s="1041"/>
      <c r="I384" s="541"/>
      <c r="J384" s="1048" t="str">
        <f t="shared" si="55"/>
        <v/>
      </c>
      <c r="K384" s="1052" t="str">
        <f t="shared" si="56"/>
        <v/>
      </c>
      <c r="L384" s="1046" t="str">
        <f t="shared" si="57"/>
        <v/>
      </c>
      <c r="M384" s="1052" t="str">
        <f t="shared" si="58"/>
        <v/>
      </c>
      <c r="N384" s="265"/>
      <c r="O384" s="265"/>
      <c r="P384" s="265"/>
      <c r="Q384" s="265"/>
      <c r="R384" s="265"/>
      <c r="S384" s="265"/>
      <c r="T384" s="265"/>
      <c r="U384" s="265"/>
      <c r="V384" s="265"/>
      <c r="W384" s="265"/>
      <c r="X384" s="265"/>
      <c r="Y384" s="265"/>
      <c r="Z384" s="265"/>
      <c r="AA384" s="265"/>
      <c r="AB384" s="265"/>
      <c r="AC384" s="265"/>
    </row>
    <row r="385" spans="1:29" ht="15" customHeight="1" thickBot="1" x14ac:dyDescent="0.25">
      <c r="A385" s="1035" t="s">
        <v>881</v>
      </c>
      <c r="B385" s="1036" t="s">
        <v>901</v>
      </c>
      <c r="C385" s="987" t="s">
        <v>875</v>
      </c>
      <c r="D385" s="1024"/>
      <c r="E385" s="544"/>
      <c r="F385" s="1045"/>
      <c r="G385" s="1050"/>
      <c r="H385" s="1042"/>
      <c r="I385" s="544"/>
      <c r="J385" s="1049" t="str">
        <f t="shared" si="55"/>
        <v/>
      </c>
      <c r="K385" s="1053" t="str">
        <f t="shared" si="56"/>
        <v/>
      </c>
      <c r="L385" s="1047" t="str">
        <f t="shared" si="57"/>
        <v/>
      </c>
      <c r="M385" s="1053" t="str">
        <f t="shared" si="58"/>
        <v/>
      </c>
      <c r="N385" s="265"/>
      <c r="O385" s="265"/>
      <c r="P385" s="265"/>
      <c r="Q385" s="265"/>
      <c r="R385" s="265"/>
      <c r="S385" s="265"/>
      <c r="T385" s="265"/>
      <c r="U385" s="265"/>
      <c r="V385" s="265"/>
      <c r="W385" s="265"/>
      <c r="X385" s="265"/>
      <c r="Y385" s="265"/>
      <c r="Z385" s="265"/>
      <c r="AA385" s="265"/>
      <c r="AB385" s="265"/>
      <c r="AC385" s="265"/>
    </row>
    <row r="386" spans="1:29" s="889" customFormat="1" ht="18" customHeight="1" thickBot="1" x14ac:dyDescent="0.25">
      <c r="A386" s="1060"/>
      <c r="B386" s="956"/>
      <c r="C386" s="947"/>
      <c r="D386" s="926"/>
      <c r="E386" s="926"/>
      <c r="F386" s="265"/>
      <c r="G386" s="265"/>
      <c r="H386" s="265"/>
      <c r="I386" s="265"/>
      <c r="J386" s="948" t="s">
        <v>62</v>
      </c>
      <c r="K386" s="851">
        <f>SUM(K377:K385)</f>
        <v>0</v>
      </c>
      <c r="L386" s="948" t="s">
        <v>62</v>
      </c>
      <c r="M386" s="851">
        <f>SUM(M377:M385)</f>
        <v>0</v>
      </c>
      <c r="N386" s="265"/>
      <c r="O386" s="926"/>
      <c r="P386" s="926"/>
      <c r="Q386" s="926"/>
      <c r="R386" s="926"/>
      <c r="S386" s="926"/>
      <c r="T386" s="926"/>
      <c r="U386" s="926"/>
      <c r="V386" s="926"/>
      <c r="W386" s="926"/>
      <c r="X386" s="926"/>
      <c r="Y386" s="926"/>
      <c r="Z386" s="926"/>
      <c r="AA386" s="926"/>
      <c r="AB386" s="926"/>
      <c r="AC386" s="926"/>
    </row>
    <row r="387" spans="1:29" ht="21" customHeight="1" x14ac:dyDescent="0.2">
      <c r="A387" s="1335" t="s">
        <v>908</v>
      </c>
      <c r="B387" s="1336"/>
      <c r="C387" s="1337"/>
      <c r="D387" s="1031"/>
      <c r="E387" s="1031"/>
      <c r="F387" s="1031"/>
      <c r="G387" s="1031"/>
      <c r="H387" s="1031"/>
      <c r="I387" s="1031"/>
      <c r="J387" s="1031"/>
      <c r="K387" s="1031"/>
      <c r="L387" s="1031"/>
      <c r="M387" s="1063"/>
      <c r="N387" s="265"/>
      <c r="O387" s="265"/>
      <c r="P387" s="265"/>
      <c r="Q387" s="265"/>
      <c r="R387" s="265"/>
      <c r="S387" s="265"/>
      <c r="T387" s="265"/>
      <c r="U387" s="265"/>
      <c r="V387" s="265"/>
      <c r="W387" s="265"/>
      <c r="X387" s="265"/>
      <c r="Y387" s="265"/>
      <c r="Z387" s="265"/>
      <c r="AA387" s="265"/>
      <c r="AB387" s="265"/>
      <c r="AC387" s="265"/>
    </row>
    <row r="388" spans="1:29" ht="18" customHeight="1" x14ac:dyDescent="0.2">
      <c r="A388" s="1068" t="s">
        <v>907</v>
      </c>
      <c r="B388" s="1338" t="s">
        <v>904</v>
      </c>
      <c r="C388" s="1339"/>
      <c r="D388" s="1338" t="s">
        <v>905</v>
      </c>
      <c r="E388" s="1340"/>
      <c r="F388" s="1340"/>
      <c r="G388" s="1340"/>
      <c r="H388" s="1340"/>
      <c r="I388" s="1339"/>
      <c r="J388" s="1338" t="s">
        <v>906</v>
      </c>
      <c r="K388" s="1340"/>
      <c r="L388" s="1340"/>
      <c r="M388" s="1341"/>
      <c r="N388" s="265"/>
      <c r="O388" s="265"/>
      <c r="P388" s="265"/>
      <c r="Q388" s="265"/>
      <c r="R388" s="265"/>
      <c r="S388" s="265"/>
      <c r="T388" s="265"/>
      <c r="U388" s="265"/>
      <c r="V388" s="265"/>
      <c r="W388" s="265"/>
      <c r="X388" s="265"/>
      <c r="Y388" s="265"/>
      <c r="Z388" s="265"/>
      <c r="AA388" s="265"/>
      <c r="AB388" s="265"/>
      <c r="AC388" s="265"/>
    </row>
    <row r="389" spans="1:29" ht="30" customHeight="1" x14ac:dyDescent="0.2">
      <c r="A389" s="1065"/>
      <c r="B389" s="1342"/>
      <c r="C389" s="1343"/>
      <c r="D389" s="1344"/>
      <c r="E389" s="1345"/>
      <c r="F389" s="1345"/>
      <c r="G389" s="1345"/>
      <c r="H389" s="1345"/>
      <c r="I389" s="1346"/>
      <c r="J389" s="1328"/>
      <c r="K389" s="1329"/>
      <c r="L389" s="1329"/>
      <c r="M389" s="1330"/>
      <c r="N389" s="265"/>
      <c r="O389" s="265"/>
      <c r="P389" s="265"/>
      <c r="Q389" s="265"/>
      <c r="R389" s="265"/>
      <c r="S389" s="265"/>
      <c r="T389" s="265"/>
      <c r="U389" s="265"/>
      <c r="V389" s="265"/>
      <c r="W389" s="265"/>
      <c r="X389" s="265"/>
      <c r="Y389" s="265"/>
      <c r="Z389" s="265"/>
      <c r="AA389" s="265"/>
      <c r="AB389" s="265"/>
      <c r="AC389" s="265"/>
    </row>
    <row r="390" spans="1:29" ht="30" customHeight="1" x14ac:dyDescent="0.2">
      <c r="A390" s="1065"/>
      <c r="B390" s="1327"/>
      <c r="C390" s="1327"/>
      <c r="D390" s="1327"/>
      <c r="E390" s="1327"/>
      <c r="F390" s="1327"/>
      <c r="G390" s="1327"/>
      <c r="H390" s="1327"/>
      <c r="I390" s="1327"/>
      <c r="J390" s="1328"/>
      <c r="K390" s="1329"/>
      <c r="L390" s="1329"/>
      <c r="M390" s="1330"/>
      <c r="N390" s="265"/>
      <c r="O390" s="265"/>
      <c r="P390" s="265"/>
      <c r="Q390" s="265"/>
      <c r="R390" s="265"/>
      <c r="S390" s="265"/>
      <c r="T390" s="265"/>
      <c r="U390" s="265"/>
      <c r="V390" s="265"/>
      <c r="W390" s="265"/>
      <c r="X390" s="265"/>
      <c r="Y390" s="265"/>
      <c r="Z390" s="265"/>
      <c r="AA390" s="265"/>
      <c r="AB390" s="265"/>
      <c r="AC390" s="265"/>
    </row>
    <row r="391" spans="1:29" ht="30" customHeight="1" x14ac:dyDescent="0.2">
      <c r="A391" s="1065"/>
      <c r="B391" s="1327"/>
      <c r="C391" s="1327"/>
      <c r="D391" s="1327"/>
      <c r="E391" s="1327"/>
      <c r="F391" s="1327"/>
      <c r="G391" s="1327"/>
      <c r="H391" s="1327"/>
      <c r="I391" s="1327"/>
      <c r="J391" s="1328"/>
      <c r="K391" s="1329"/>
      <c r="L391" s="1329"/>
      <c r="M391" s="1330"/>
      <c r="N391" s="265"/>
      <c r="O391" s="265"/>
      <c r="P391" s="265"/>
      <c r="Q391" s="265"/>
      <c r="R391" s="265"/>
      <c r="S391" s="265"/>
      <c r="T391" s="265"/>
      <c r="U391" s="265"/>
      <c r="V391" s="265"/>
      <c r="W391" s="265"/>
      <c r="X391" s="265"/>
      <c r="Y391" s="265"/>
      <c r="Z391" s="265"/>
      <c r="AA391" s="265"/>
      <c r="AB391" s="265"/>
      <c r="AC391" s="265"/>
    </row>
    <row r="392" spans="1:29" ht="30" customHeight="1" x14ac:dyDescent="0.2">
      <c r="A392" s="1065"/>
      <c r="B392" s="1327"/>
      <c r="C392" s="1327"/>
      <c r="D392" s="1327"/>
      <c r="E392" s="1327"/>
      <c r="F392" s="1327"/>
      <c r="G392" s="1327"/>
      <c r="H392" s="1327"/>
      <c r="I392" s="1327"/>
      <c r="J392" s="1328"/>
      <c r="K392" s="1329"/>
      <c r="L392" s="1329"/>
      <c r="M392" s="1330"/>
      <c r="N392" s="265"/>
      <c r="O392" s="796"/>
      <c r="P392" s="265"/>
      <c r="Q392" s="265"/>
      <c r="R392" s="265"/>
      <c r="S392" s="265"/>
      <c r="T392" s="265"/>
      <c r="U392" s="265"/>
      <c r="V392" s="265"/>
      <c r="W392" s="265"/>
      <c r="X392" s="265"/>
      <c r="Y392" s="265"/>
      <c r="Z392" s="265"/>
      <c r="AA392" s="265"/>
      <c r="AB392" s="265"/>
      <c r="AC392" s="265"/>
    </row>
    <row r="393" spans="1:29" ht="30" hidden="1" customHeight="1" thickBot="1" x14ac:dyDescent="0.25">
      <c r="A393" s="1066"/>
      <c r="B393" s="1327"/>
      <c r="C393" s="1327"/>
      <c r="D393" s="1327"/>
      <c r="E393" s="1327"/>
      <c r="F393" s="1327"/>
      <c r="G393" s="1327"/>
      <c r="H393" s="1327"/>
      <c r="I393" s="1327"/>
      <c r="J393" s="1328"/>
      <c r="K393" s="1329"/>
      <c r="L393" s="1329"/>
      <c r="M393" s="1330"/>
      <c r="N393" s="265"/>
      <c r="O393" s="265"/>
      <c r="P393" s="265"/>
      <c r="Q393" s="265"/>
      <c r="R393" s="265"/>
      <c r="S393" s="265"/>
      <c r="T393" s="265"/>
      <c r="U393" s="265"/>
      <c r="V393" s="265"/>
      <c r="W393" s="265"/>
      <c r="X393" s="265"/>
      <c r="Y393" s="265"/>
      <c r="Z393" s="265"/>
      <c r="AA393" s="265"/>
      <c r="AB393" s="265"/>
      <c r="AC393" s="265"/>
    </row>
    <row r="394" spans="1:29" ht="30" hidden="1" customHeight="1" thickBot="1" x14ac:dyDescent="0.25">
      <c r="A394" s="1065"/>
      <c r="B394" s="1327"/>
      <c r="C394" s="1327"/>
      <c r="D394" s="1327"/>
      <c r="E394" s="1327"/>
      <c r="F394" s="1327"/>
      <c r="G394" s="1327"/>
      <c r="H394" s="1327"/>
      <c r="I394" s="1327"/>
      <c r="J394" s="1328"/>
      <c r="K394" s="1329"/>
      <c r="L394" s="1329"/>
      <c r="M394" s="1330"/>
      <c r="N394" s="265"/>
      <c r="O394" s="265"/>
      <c r="P394" s="265"/>
      <c r="Q394" s="265"/>
      <c r="R394" s="265"/>
      <c r="S394" s="265"/>
      <c r="T394" s="265"/>
      <c r="U394" s="265"/>
      <c r="V394" s="265"/>
      <c r="W394" s="265"/>
      <c r="X394" s="265"/>
      <c r="Y394" s="265"/>
      <c r="Z394" s="265"/>
      <c r="AA394" s="265"/>
      <c r="AB394" s="265"/>
      <c r="AC394" s="265"/>
    </row>
    <row r="395" spans="1:29" ht="30" hidden="1" customHeight="1" thickBot="1" x14ac:dyDescent="0.25">
      <c r="A395" s="1065"/>
      <c r="B395" s="1327"/>
      <c r="C395" s="1327"/>
      <c r="D395" s="1327"/>
      <c r="E395" s="1327"/>
      <c r="F395" s="1327"/>
      <c r="G395" s="1327"/>
      <c r="H395" s="1327"/>
      <c r="I395" s="1327"/>
      <c r="J395" s="1328"/>
      <c r="K395" s="1329"/>
      <c r="L395" s="1329"/>
      <c r="M395" s="1330"/>
      <c r="N395" s="265"/>
      <c r="O395" s="265"/>
      <c r="P395" s="265"/>
      <c r="Q395" s="265"/>
      <c r="R395" s="265"/>
      <c r="S395" s="265"/>
      <c r="T395" s="265"/>
      <c r="U395" s="265"/>
      <c r="V395" s="265"/>
      <c r="W395" s="265"/>
      <c r="X395" s="265"/>
      <c r="Y395" s="265"/>
      <c r="Z395" s="265"/>
      <c r="AA395" s="265"/>
      <c r="AB395" s="265"/>
      <c r="AC395" s="265"/>
    </row>
    <row r="396" spans="1:29" ht="30" hidden="1" customHeight="1" thickBot="1" x14ac:dyDescent="0.25">
      <c r="A396" s="1065"/>
      <c r="B396" s="1327"/>
      <c r="C396" s="1327"/>
      <c r="D396" s="1327"/>
      <c r="E396" s="1327"/>
      <c r="F396" s="1327"/>
      <c r="G396" s="1327"/>
      <c r="H396" s="1327"/>
      <c r="I396" s="1327"/>
      <c r="J396" s="1328"/>
      <c r="K396" s="1329"/>
      <c r="L396" s="1329"/>
      <c r="M396" s="1330"/>
      <c r="N396" s="265"/>
      <c r="O396" s="265"/>
      <c r="P396" s="265"/>
      <c r="Q396" s="265"/>
      <c r="R396" s="265"/>
      <c r="S396" s="265"/>
      <c r="T396" s="265"/>
      <c r="U396" s="265"/>
      <c r="V396" s="265"/>
      <c r="W396" s="265"/>
      <c r="X396" s="265"/>
      <c r="Y396" s="265"/>
      <c r="Z396" s="265"/>
      <c r="AA396" s="265"/>
      <c r="AB396" s="265"/>
      <c r="AC396" s="265"/>
    </row>
    <row r="397" spans="1:29" ht="30" hidden="1" customHeight="1" thickBot="1" x14ac:dyDescent="0.25">
      <c r="A397" s="1065"/>
      <c r="B397" s="1327"/>
      <c r="C397" s="1327"/>
      <c r="D397" s="1327"/>
      <c r="E397" s="1327"/>
      <c r="F397" s="1327"/>
      <c r="G397" s="1327"/>
      <c r="H397" s="1327"/>
      <c r="I397" s="1327"/>
      <c r="J397" s="1328"/>
      <c r="K397" s="1329"/>
      <c r="L397" s="1329"/>
      <c r="M397" s="1330"/>
      <c r="N397" s="265"/>
      <c r="O397" s="265"/>
      <c r="P397" s="265"/>
      <c r="Q397" s="265"/>
      <c r="R397" s="265"/>
      <c r="S397" s="265"/>
      <c r="T397" s="265"/>
      <c r="U397" s="265"/>
      <c r="V397" s="265"/>
      <c r="W397" s="265"/>
      <c r="X397" s="265"/>
      <c r="Y397" s="265"/>
      <c r="Z397" s="265"/>
      <c r="AA397" s="265"/>
      <c r="AB397" s="265"/>
      <c r="AC397" s="265"/>
    </row>
    <row r="398" spans="1:29" ht="30" hidden="1" customHeight="1" thickBot="1" x14ac:dyDescent="0.25">
      <c r="A398" s="1065"/>
      <c r="B398" s="1327"/>
      <c r="C398" s="1327"/>
      <c r="D398" s="1327"/>
      <c r="E398" s="1327"/>
      <c r="F398" s="1327"/>
      <c r="G398" s="1327"/>
      <c r="H398" s="1327"/>
      <c r="I398" s="1327"/>
      <c r="J398" s="1328"/>
      <c r="K398" s="1329"/>
      <c r="L398" s="1329"/>
      <c r="M398" s="1330"/>
      <c r="N398" s="265"/>
      <c r="O398" s="265"/>
      <c r="P398" s="265"/>
      <c r="Q398" s="265"/>
      <c r="R398" s="265"/>
      <c r="S398" s="265"/>
      <c r="T398" s="265"/>
      <c r="U398" s="265"/>
      <c r="V398" s="265"/>
      <c r="W398" s="265"/>
      <c r="X398" s="265"/>
      <c r="Y398" s="265"/>
      <c r="Z398" s="265"/>
      <c r="AA398" s="265"/>
      <c r="AB398" s="265"/>
      <c r="AC398" s="265"/>
    </row>
    <row r="399" spans="1:29" ht="30" hidden="1" customHeight="1" thickBot="1" x14ac:dyDescent="0.25">
      <c r="A399" s="1065"/>
      <c r="B399" s="1327"/>
      <c r="C399" s="1327"/>
      <c r="D399" s="1327"/>
      <c r="E399" s="1327"/>
      <c r="F399" s="1327"/>
      <c r="G399" s="1327"/>
      <c r="H399" s="1327"/>
      <c r="I399" s="1327"/>
      <c r="J399" s="1328"/>
      <c r="K399" s="1329"/>
      <c r="L399" s="1329"/>
      <c r="M399" s="1330"/>
      <c r="N399" s="265"/>
      <c r="O399" s="265"/>
      <c r="P399" s="265"/>
      <c r="Q399" s="265"/>
      <c r="R399" s="265"/>
      <c r="S399" s="265"/>
      <c r="T399" s="265"/>
      <c r="U399" s="265"/>
      <c r="V399" s="265"/>
      <c r="W399" s="265"/>
      <c r="X399" s="265"/>
      <c r="Y399" s="265"/>
      <c r="Z399" s="265"/>
      <c r="AA399" s="265"/>
      <c r="AB399" s="265"/>
      <c r="AC399" s="265"/>
    </row>
    <row r="400" spans="1:29" ht="30" hidden="1" customHeight="1" thickBot="1" x14ac:dyDescent="0.25">
      <c r="A400" s="1065"/>
      <c r="B400" s="1327"/>
      <c r="C400" s="1327"/>
      <c r="D400" s="1327"/>
      <c r="E400" s="1327"/>
      <c r="F400" s="1327"/>
      <c r="G400" s="1327"/>
      <c r="H400" s="1327"/>
      <c r="I400" s="1327"/>
      <c r="J400" s="1328"/>
      <c r="K400" s="1329"/>
      <c r="L400" s="1329"/>
      <c r="M400" s="1330"/>
      <c r="N400" s="265"/>
      <c r="O400" s="265"/>
      <c r="P400" s="265"/>
      <c r="Q400" s="265"/>
      <c r="R400" s="265"/>
      <c r="S400" s="265"/>
      <c r="T400" s="265"/>
      <c r="U400" s="265"/>
      <c r="V400" s="265"/>
      <c r="W400" s="265"/>
      <c r="X400" s="265"/>
      <c r="Y400" s="265"/>
      <c r="Z400" s="265"/>
      <c r="AA400" s="265"/>
      <c r="AB400" s="265"/>
      <c r="AC400" s="265"/>
    </row>
    <row r="401" spans="1:29" ht="30" hidden="1" customHeight="1" thickBot="1" x14ac:dyDescent="0.25">
      <c r="A401" s="1065"/>
      <c r="B401" s="1327"/>
      <c r="C401" s="1327"/>
      <c r="D401" s="1327"/>
      <c r="E401" s="1327"/>
      <c r="F401" s="1327"/>
      <c r="G401" s="1327"/>
      <c r="H401" s="1327"/>
      <c r="I401" s="1327"/>
      <c r="J401" s="1328"/>
      <c r="K401" s="1329"/>
      <c r="L401" s="1329"/>
      <c r="M401" s="1330"/>
      <c r="N401" s="265"/>
      <c r="O401" s="265"/>
      <c r="P401" s="265"/>
      <c r="Q401" s="265"/>
      <c r="R401" s="265"/>
      <c r="S401" s="265"/>
      <c r="T401" s="265"/>
      <c r="U401" s="265"/>
      <c r="V401" s="265"/>
      <c r="W401" s="265"/>
      <c r="X401" s="265"/>
      <c r="Y401" s="265"/>
      <c r="Z401" s="265"/>
      <c r="AA401" s="265"/>
      <c r="AB401" s="265"/>
      <c r="AC401" s="265"/>
    </row>
    <row r="402" spans="1:29" ht="30" hidden="1" customHeight="1" thickBot="1" x14ac:dyDescent="0.25">
      <c r="A402" s="1065"/>
      <c r="B402" s="1327"/>
      <c r="C402" s="1327"/>
      <c r="D402" s="1327"/>
      <c r="E402" s="1327"/>
      <c r="F402" s="1327"/>
      <c r="G402" s="1327"/>
      <c r="H402" s="1327"/>
      <c r="I402" s="1327"/>
      <c r="J402" s="1328"/>
      <c r="K402" s="1329"/>
      <c r="L402" s="1329"/>
      <c r="M402" s="1330"/>
      <c r="N402" s="265"/>
      <c r="O402" s="265"/>
      <c r="P402" s="265"/>
      <c r="Q402" s="265"/>
      <c r="R402" s="265"/>
      <c r="S402" s="265"/>
      <c r="T402" s="265"/>
      <c r="U402" s="265"/>
      <c r="V402" s="265"/>
      <c r="W402" s="265"/>
      <c r="X402" s="265"/>
      <c r="Y402" s="265"/>
      <c r="Z402" s="265"/>
      <c r="AA402" s="265"/>
      <c r="AB402" s="265"/>
      <c r="AC402" s="265"/>
    </row>
    <row r="403" spans="1:29" ht="30" hidden="1" customHeight="1" thickBot="1" x14ac:dyDescent="0.25">
      <c r="A403" s="1065"/>
      <c r="B403" s="1327"/>
      <c r="C403" s="1327"/>
      <c r="D403" s="1327"/>
      <c r="E403" s="1327"/>
      <c r="F403" s="1327"/>
      <c r="G403" s="1327"/>
      <c r="H403" s="1327"/>
      <c r="I403" s="1327"/>
      <c r="J403" s="1328"/>
      <c r="K403" s="1329"/>
      <c r="L403" s="1329"/>
      <c r="M403" s="1330"/>
      <c r="N403" s="265"/>
      <c r="O403" s="265"/>
      <c r="P403" s="265"/>
      <c r="Q403" s="265"/>
      <c r="R403" s="265"/>
      <c r="S403" s="265"/>
      <c r="T403" s="265"/>
      <c r="U403" s="265"/>
      <c r="V403" s="265"/>
      <c r="W403" s="265"/>
      <c r="X403" s="265"/>
      <c r="Y403" s="265"/>
      <c r="Z403" s="265"/>
      <c r="AA403" s="265"/>
      <c r="AB403" s="265"/>
      <c r="AC403" s="265"/>
    </row>
    <row r="404" spans="1:29" ht="30" hidden="1" customHeight="1" thickBot="1" x14ac:dyDescent="0.25">
      <c r="A404" s="1065"/>
      <c r="B404" s="1327"/>
      <c r="C404" s="1327"/>
      <c r="D404" s="1327"/>
      <c r="E404" s="1327"/>
      <c r="F404" s="1327"/>
      <c r="G404" s="1327"/>
      <c r="H404" s="1327"/>
      <c r="I404" s="1327"/>
      <c r="J404" s="1328"/>
      <c r="K404" s="1329"/>
      <c r="L404" s="1329"/>
      <c r="M404" s="1330"/>
      <c r="N404" s="265"/>
      <c r="O404" s="265"/>
      <c r="P404" s="265"/>
      <c r="Q404" s="265"/>
      <c r="R404" s="265"/>
      <c r="S404" s="265"/>
      <c r="T404" s="265"/>
      <c r="U404" s="265"/>
      <c r="V404" s="265"/>
      <c r="W404" s="265"/>
      <c r="X404" s="265"/>
      <c r="Y404" s="265"/>
      <c r="Z404" s="265"/>
      <c r="AA404" s="265"/>
      <c r="AB404" s="265"/>
      <c r="AC404" s="265"/>
    </row>
    <row r="405" spans="1:29" ht="30" hidden="1" customHeight="1" thickBot="1" x14ac:dyDescent="0.25">
      <c r="A405" s="1065"/>
      <c r="B405" s="1327"/>
      <c r="C405" s="1327"/>
      <c r="D405" s="1327"/>
      <c r="E405" s="1327"/>
      <c r="F405" s="1327"/>
      <c r="G405" s="1327"/>
      <c r="H405" s="1327"/>
      <c r="I405" s="1327"/>
      <c r="J405" s="1328"/>
      <c r="K405" s="1329"/>
      <c r="L405" s="1329"/>
      <c r="M405" s="1330"/>
      <c r="N405" s="265"/>
      <c r="O405" s="265"/>
      <c r="P405" s="265"/>
      <c r="Q405" s="265"/>
      <c r="R405" s="265"/>
      <c r="S405" s="265"/>
      <c r="T405" s="265"/>
      <c r="U405" s="265"/>
      <c r="V405" s="265"/>
      <c r="W405" s="265"/>
      <c r="X405" s="265"/>
      <c r="Y405" s="265"/>
      <c r="Z405" s="265"/>
      <c r="AA405" s="265"/>
      <c r="AB405" s="265"/>
      <c r="AC405" s="265"/>
    </row>
    <row r="406" spans="1:29" ht="30" hidden="1" customHeight="1" thickBot="1" x14ac:dyDescent="0.25">
      <c r="A406" s="1065"/>
      <c r="B406" s="1327"/>
      <c r="C406" s="1327"/>
      <c r="D406" s="1327"/>
      <c r="E406" s="1327"/>
      <c r="F406" s="1327"/>
      <c r="G406" s="1327"/>
      <c r="H406" s="1327"/>
      <c r="I406" s="1327"/>
      <c r="J406" s="1328"/>
      <c r="K406" s="1329"/>
      <c r="L406" s="1329"/>
      <c r="M406" s="1330"/>
      <c r="N406" s="265"/>
      <c r="O406" s="265"/>
      <c r="P406" s="265"/>
      <c r="Q406" s="265"/>
      <c r="R406" s="265"/>
      <c r="S406" s="265"/>
      <c r="T406" s="265"/>
      <c r="U406" s="265"/>
      <c r="V406" s="265"/>
      <c r="W406" s="265"/>
      <c r="X406" s="265"/>
      <c r="Y406" s="265"/>
      <c r="Z406" s="265"/>
      <c r="AA406" s="265"/>
      <c r="AB406" s="265"/>
      <c r="AC406" s="265"/>
    </row>
    <row r="407" spans="1:29" ht="30" hidden="1" customHeight="1" thickBot="1" x14ac:dyDescent="0.25">
      <c r="A407" s="1065"/>
      <c r="B407" s="1327"/>
      <c r="C407" s="1327"/>
      <c r="D407" s="1327"/>
      <c r="E407" s="1327"/>
      <c r="F407" s="1327"/>
      <c r="G407" s="1327"/>
      <c r="H407" s="1327"/>
      <c r="I407" s="1327"/>
      <c r="J407" s="1328"/>
      <c r="K407" s="1329"/>
      <c r="L407" s="1329"/>
      <c r="M407" s="1330"/>
      <c r="N407" s="265"/>
      <c r="O407" s="265"/>
      <c r="P407" s="265"/>
      <c r="Q407" s="265"/>
      <c r="R407" s="265"/>
      <c r="S407" s="265"/>
      <c r="T407" s="265"/>
      <c r="U407" s="265"/>
      <c r="V407" s="265"/>
      <c r="W407" s="265"/>
      <c r="X407" s="265"/>
      <c r="Y407" s="265"/>
      <c r="Z407" s="265"/>
      <c r="AA407" s="265"/>
      <c r="AB407" s="265"/>
      <c r="AC407" s="265"/>
    </row>
    <row r="408" spans="1:29" ht="30" customHeight="1" thickBot="1" x14ac:dyDescent="0.25">
      <c r="A408" s="1067"/>
      <c r="B408" s="1331"/>
      <c r="C408" s="1331"/>
      <c r="D408" s="1331"/>
      <c r="E408" s="1331"/>
      <c r="F408" s="1331"/>
      <c r="G408" s="1331"/>
      <c r="H408" s="1331"/>
      <c r="I408" s="1331"/>
      <c r="J408" s="1332"/>
      <c r="K408" s="1333"/>
      <c r="L408" s="1333"/>
      <c r="M408" s="1334"/>
      <c r="N408" s="265"/>
      <c r="O408" s="265"/>
      <c r="P408" s="265"/>
      <c r="Q408" s="265"/>
      <c r="R408" s="265"/>
      <c r="S408" s="265"/>
      <c r="T408" s="265"/>
      <c r="U408" s="265"/>
      <c r="V408" s="265"/>
      <c r="W408" s="265"/>
      <c r="X408" s="265"/>
      <c r="Y408" s="265"/>
      <c r="Z408" s="265"/>
      <c r="AA408" s="265"/>
      <c r="AB408" s="265"/>
      <c r="AC408" s="265"/>
    </row>
    <row r="409" spans="1:29" ht="13.5" thickBot="1" x14ac:dyDescent="0.25">
      <c r="A409" s="941"/>
      <c r="B409" s="932"/>
      <c r="C409" s="932"/>
      <c r="D409" s="932"/>
      <c r="E409" s="932"/>
      <c r="F409" s="932"/>
      <c r="G409" s="932"/>
      <c r="H409" s="932"/>
      <c r="I409" s="932"/>
      <c r="J409" s="932"/>
      <c r="K409" s="932"/>
      <c r="L409" s="932"/>
      <c r="M409" s="1030"/>
      <c r="N409" s="265"/>
      <c r="O409" s="265"/>
      <c r="P409" s="265"/>
      <c r="Q409" s="265"/>
      <c r="R409" s="265"/>
      <c r="S409" s="265"/>
      <c r="T409" s="265"/>
      <c r="U409" s="265"/>
      <c r="V409" s="265"/>
      <c r="W409" s="265"/>
      <c r="X409" s="265"/>
      <c r="Y409" s="265"/>
      <c r="Z409" s="265"/>
      <c r="AA409" s="265"/>
      <c r="AB409" s="265"/>
      <c r="AC409" s="265"/>
    </row>
    <row r="410" spans="1:29" ht="24" customHeight="1" x14ac:dyDescent="0.2">
      <c r="A410" s="933" t="s">
        <v>891</v>
      </c>
      <c r="B410" s="1011" t="s">
        <v>898</v>
      </c>
      <c r="C410" s="1022"/>
      <c r="D410" s="1022"/>
      <c r="E410" s="1022"/>
      <c r="F410" s="1022"/>
      <c r="G410" s="1022"/>
      <c r="H410" s="1022"/>
      <c r="I410" s="1022"/>
      <c r="J410" s="1022"/>
      <c r="K410" s="1022"/>
      <c r="L410" s="1022"/>
      <c r="M410" s="1023"/>
      <c r="N410" s="265"/>
      <c r="O410" s="265"/>
      <c r="P410" s="265"/>
      <c r="Q410" s="265"/>
      <c r="R410" s="265"/>
      <c r="S410" s="265"/>
      <c r="T410" s="265"/>
      <c r="U410" s="265"/>
      <c r="V410" s="265"/>
      <c r="W410" s="265"/>
      <c r="X410" s="265"/>
      <c r="Y410" s="265"/>
      <c r="Z410" s="265"/>
      <c r="AA410" s="265"/>
      <c r="AB410" s="265"/>
      <c r="AC410" s="265"/>
    </row>
    <row r="411" spans="1:29" ht="15" customHeight="1" x14ac:dyDescent="0.2">
      <c r="A411" s="1353" t="s">
        <v>903</v>
      </c>
      <c r="B411" s="1037"/>
      <c r="C411" s="1355" t="s">
        <v>895</v>
      </c>
      <c r="D411" s="1357" t="s">
        <v>869</v>
      </c>
      <c r="E411" s="1358"/>
      <c r="F411" s="1359" t="s">
        <v>896</v>
      </c>
      <c r="G411" s="1360"/>
      <c r="H411" s="1361" t="s">
        <v>870</v>
      </c>
      <c r="I411" s="1358"/>
      <c r="J411" s="1362" t="s">
        <v>888</v>
      </c>
      <c r="K411" s="1363"/>
      <c r="L411" s="1364" t="s">
        <v>889</v>
      </c>
      <c r="M411" s="1363"/>
      <c r="N411" s="265"/>
      <c r="O411" s="265"/>
      <c r="P411" s="265"/>
      <c r="Q411" s="265"/>
      <c r="R411" s="265"/>
      <c r="S411" s="265"/>
      <c r="T411" s="265"/>
      <c r="U411" s="265"/>
      <c r="V411" s="265"/>
      <c r="W411" s="265"/>
      <c r="X411" s="265"/>
      <c r="Y411" s="265"/>
      <c r="Z411" s="265"/>
      <c r="AA411" s="265"/>
      <c r="AB411" s="265"/>
      <c r="AC411" s="265"/>
    </row>
    <row r="412" spans="1:29" ht="15" customHeight="1" x14ac:dyDescent="0.2">
      <c r="A412" s="1354"/>
      <c r="B412" s="1038" t="s">
        <v>885</v>
      </c>
      <c r="C412" s="1356"/>
      <c r="D412" s="1294" t="s">
        <v>902</v>
      </c>
      <c r="E412" s="1365"/>
      <c r="F412" s="1366" t="s">
        <v>902</v>
      </c>
      <c r="G412" s="1365"/>
      <c r="H412" s="1366" t="s">
        <v>902</v>
      </c>
      <c r="I412" s="1367"/>
      <c r="J412" s="1368" t="s">
        <v>910</v>
      </c>
      <c r="K412" s="1369"/>
      <c r="L412" s="1368" t="s">
        <v>910</v>
      </c>
      <c r="M412" s="1369"/>
      <c r="N412" s="265"/>
      <c r="O412" s="265"/>
      <c r="P412" s="265"/>
      <c r="Q412" s="265"/>
      <c r="R412" s="265"/>
      <c r="S412" s="265"/>
      <c r="T412" s="265"/>
      <c r="U412" s="265"/>
      <c r="V412" s="265"/>
      <c r="W412" s="265"/>
      <c r="X412" s="265"/>
      <c r="Y412" s="265"/>
      <c r="Z412" s="265"/>
      <c r="AA412" s="265"/>
      <c r="AB412" s="265"/>
      <c r="AC412" s="265"/>
    </row>
    <row r="413" spans="1:29" ht="15" customHeight="1" x14ac:dyDescent="0.2">
      <c r="A413" s="1032" t="s">
        <v>892</v>
      </c>
      <c r="B413" s="1033" t="s">
        <v>899</v>
      </c>
      <c r="C413" s="890" t="s">
        <v>887</v>
      </c>
      <c r="D413" s="1347"/>
      <c r="E413" s="1348"/>
      <c r="F413" s="1349"/>
      <c r="G413" s="1348"/>
      <c r="H413" s="1349"/>
      <c r="I413" s="1350"/>
      <c r="J413" s="1351" t="str">
        <f t="shared" ref="J413:J416" si="59">IF(D413=0,"",(F413/D413)-1)</f>
        <v/>
      </c>
      <c r="K413" s="1352"/>
      <c r="L413" s="1351" t="str">
        <f t="shared" ref="L413:L416" si="60">IF(F413=0,"",(H413/F413)-1)</f>
        <v/>
      </c>
      <c r="M413" s="1352"/>
      <c r="N413" s="265"/>
      <c r="O413" s="265"/>
      <c r="P413" s="265"/>
      <c r="Q413" s="265"/>
      <c r="R413" s="265"/>
      <c r="S413" s="265"/>
      <c r="T413" s="265"/>
      <c r="U413" s="265"/>
      <c r="V413" s="265"/>
      <c r="W413" s="265"/>
      <c r="X413" s="265"/>
      <c r="Y413" s="265"/>
      <c r="Z413" s="265"/>
      <c r="AA413" s="265"/>
      <c r="AB413" s="265"/>
      <c r="AC413" s="265"/>
    </row>
    <row r="414" spans="1:29" ht="15" customHeight="1" x14ac:dyDescent="0.2">
      <c r="A414" s="1032" t="s">
        <v>876</v>
      </c>
      <c r="B414" s="1034" t="s">
        <v>899</v>
      </c>
      <c r="C414" s="984" t="s">
        <v>887</v>
      </c>
      <c r="D414" s="1347"/>
      <c r="E414" s="1348"/>
      <c r="F414" s="1349"/>
      <c r="G414" s="1348"/>
      <c r="H414" s="1349"/>
      <c r="I414" s="1350"/>
      <c r="J414" s="1351" t="str">
        <f t="shared" si="59"/>
        <v/>
      </c>
      <c r="K414" s="1352"/>
      <c r="L414" s="1351" t="str">
        <f t="shared" si="60"/>
        <v/>
      </c>
      <c r="M414" s="1352"/>
      <c r="N414" s="265"/>
      <c r="O414" s="265"/>
      <c r="P414" s="265"/>
      <c r="Q414" s="265"/>
      <c r="R414" s="265"/>
      <c r="S414" s="265"/>
      <c r="T414" s="265"/>
      <c r="U414" s="265"/>
      <c r="V414" s="265"/>
      <c r="W414" s="265"/>
      <c r="X414" s="265"/>
      <c r="Y414" s="265"/>
      <c r="Z414" s="265"/>
      <c r="AA414" s="265"/>
      <c r="AB414" s="265"/>
      <c r="AC414" s="265"/>
    </row>
    <row r="415" spans="1:29" ht="15" customHeight="1" x14ac:dyDescent="0.2">
      <c r="A415" s="1032" t="s">
        <v>893</v>
      </c>
      <c r="B415" s="1034" t="s">
        <v>899</v>
      </c>
      <c r="C415" s="984" t="s">
        <v>887</v>
      </c>
      <c r="D415" s="1347"/>
      <c r="E415" s="1348"/>
      <c r="F415" s="1349"/>
      <c r="G415" s="1348"/>
      <c r="H415" s="1349"/>
      <c r="I415" s="1350"/>
      <c r="J415" s="1351" t="str">
        <f t="shared" si="59"/>
        <v/>
      </c>
      <c r="K415" s="1352"/>
      <c r="L415" s="1351" t="str">
        <f t="shared" si="60"/>
        <v/>
      </c>
      <c r="M415" s="1352"/>
      <c r="N415" s="265"/>
      <c r="O415" s="265"/>
      <c r="P415" s="265"/>
      <c r="Q415" s="265"/>
      <c r="R415" s="265"/>
      <c r="S415" s="265"/>
      <c r="T415" s="265"/>
      <c r="U415" s="265"/>
      <c r="V415" s="265"/>
      <c r="W415" s="265"/>
      <c r="X415" s="265"/>
      <c r="Y415" s="265"/>
      <c r="Z415" s="265"/>
      <c r="AA415" s="265"/>
      <c r="AB415" s="265"/>
      <c r="AC415" s="265"/>
    </row>
    <row r="416" spans="1:29" ht="15" customHeight="1" thickBot="1" x14ac:dyDescent="0.25">
      <c r="A416" s="1035" t="s">
        <v>894</v>
      </c>
      <c r="B416" s="1036" t="s">
        <v>899</v>
      </c>
      <c r="C416" s="987" t="s">
        <v>887</v>
      </c>
      <c r="D416" s="1347"/>
      <c r="E416" s="1348"/>
      <c r="F416" s="1349"/>
      <c r="G416" s="1348"/>
      <c r="H416" s="1349"/>
      <c r="I416" s="1350"/>
      <c r="J416" s="1351" t="str">
        <f t="shared" si="59"/>
        <v/>
      </c>
      <c r="K416" s="1352"/>
      <c r="L416" s="1351" t="str">
        <f t="shared" si="60"/>
        <v/>
      </c>
      <c r="M416" s="1352"/>
      <c r="N416" s="265"/>
      <c r="O416" s="265"/>
      <c r="P416" s="265"/>
      <c r="Q416" s="265"/>
      <c r="R416" s="265"/>
      <c r="S416" s="265"/>
      <c r="T416" s="265"/>
      <c r="U416" s="265"/>
      <c r="V416" s="265"/>
      <c r="W416" s="265"/>
      <c r="X416" s="265"/>
      <c r="Y416" s="265"/>
      <c r="Z416" s="265"/>
      <c r="AA416" s="265"/>
      <c r="AB416" s="265"/>
      <c r="AC416" s="265"/>
    </row>
    <row r="417" spans="1:29" s="889" customFormat="1" ht="18" customHeight="1" x14ac:dyDescent="0.2">
      <c r="A417" s="1060"/>
      <c r="B417" s="956"/>
      <c r="C417" s="956"/>
      <c r="D417" s="1061"/>
      <c r="E417" s="1061"/>
      <c r="F417" s="1062"/>
      <c r="G417" s="1062"/>
      <c r="H417" s="1062"/>
      <c r="I417" s="1062"/>
      <c r="J417" s="1062"/>
      <c r="K417" s="1062"/>
      <c r="L417" s="1062"/>
      <c r="M417" s="1069"/>
      <c r="N417" s="265"/>
      <c r="O417" s="926"/>
      <c r="P417" s="926"/>
      <c r="Q417" s="926"/>
      <c r="R417" s="926"/>
      <c r="S417" s="926"/>
      <c r="T417" s="926"/>
      <c r="U417" s="926"/>
      <c r="V417" s="926"/>
      <c r="W417" s="926"/>
      <c r="X417" s="926"/>
      <c r="Y417" s="926"/>
      <c r="Z417" s="926"/>
      <c r="AA417" s="926"/>
      <c r="AB417" s="926"/>
      <c r="AC417" s="926"/>
    </row>
    <row r="418" spans="1:29" ht="21" customHeight="1" x14ac:dyDescent="0.2">
      <c r="A418" s="1335" t="s">
        <v>909</v>
      </c>
      <c r="B418" s="1336"/>
      <c r="C418" s="1337"/>
      <c r="D418" s="1031"/>
      <c r="E418" s="1031"/>
      <c r="F418" s="1031"/>
      <c r="G418" s="1031"/>
      <c r="H418" s="1031"/>
      <c r="I418" s="1031"/>
      <c r="J418" s="1031"/>
      <c r="K418" s="1031"/>
      <c r="L418" s="1031"/>
      <c r="M418" s="1063"/>
      <c r="N418" s="265"/>
      <c r="O418" s="265"/>
      <c r="P418" s="265"/>
      <c r="Q418" s="265"/>
      <c r="R418" s="265"/>
      <c r="S418" s="265"/>
      <c r="T418" s="265"/>
      <c r="U418" s="265"/>
      <c r="V418" s="265"/>
      <c r="W418" s="265"/>
      <c r="X418" s="265"/>
      <c r="Y418" s="265"/>
      <c r="Z418" s="265"/>
      <c r="AA418" s="265"/>
      <c r="AB418" s="265"/>
      <c r="AC418" s="265"/>
    </row>
    <row r="419" spans="1:29" ht="18" customHeight="1" x14ac:dyDescent="0.2">
      <c r="A419" s="1068" t="s">
        <v>907</v>
      </c>
      <c r="B419" s="1338" t="s">
        <v>904</v>
      </c>
      <c r="C419" s="1339"/>
      <c r="D419" s="1338" t="s">
        <v>905</v>
      </c>
      <c r="E419" s="1340"/>
      <c r="F419" s="1340"/>
      <c r="G419" s="1340"/>
      <c r="H419" s="1340"/>
      <c r="I419" s="1339"/>
      <c r="J419" s="1338" t="s">
        <v>906</v>
      </c>
      <c r="K419" s="1340"/>
      <c r="L419" s="1340"/>
      <c r="M419" s="1341"/>
      <c r="N419" s="265"/>
      <c r="O419" s="265"/>
      <c r="P419" s="265"/>
      <c r="Q419" s="265"/>
      <c r="R419" s="265"/>
      <c r="S419" s="265"/>
      <c r="T419" s="265"/>
      <c r="U419" s="265"/>
      <c r="V419" s="265"/>
      <c r="W419" s="265"/>
      <c r="X419" s="265"/>
      <c r="Y419" s="265"/>
      <c r="Z419" s="265"/>
      <c r="AA419" s="265"/>
      <c r="AB419" s="265"/>
      <c r="AC419" s="265"/>
    </row>
    <row r="420" spans="1:29" ht="30" customHeight="1" x14ac:dyDescent="0.2">
      <c r="A420" s="1065"/>
      <c r="B420" s="1342"/>
      <c r="C420" s="1343"/>
      <c r="D420" s="1344"/>
      <c r="E420" s="1345"/>
      <c r="F420" s="1345"/>
      <c r="G420" s="1345"/>
      <c r="H420" s="1345"/>
      <c r="I420" s="1346"/>
      <c r="J420" s="1328"/>
      <c r="K420" s="1329"/>
      <c r="L420" s="1329"/>
      <c r="M420" s="1330"/>
      <c r="N420" s="265"/>
      <c r="O420" s="265"/>
      <c r="P420" s="265"/>
      <c r="Q420" s="265"/>
      <c r="R420" s="265"/>
      <c r="S420" s="265"/>
      <c r="T420" s="265"/>
      <c r="U420" s="265"/>
      <c r="V420" s="265"/>
      <c r="W420" s="265"/>
      <c r="X420" s="265"/>
      <c r="Y420" s="265"/>
      <c r="Z420" s="265"/>
      <c r="AA420" s="265"/>
      <c r="AB420" s="265"/>
      <c r="AC420" s="265"/>
    </row>
    <row r="421" spans="1:29" ht="30" customHeight="1" x14ac:dyDescent="0.2">
      <c r="A421" s="1065"/>
      <c r="B421" s="1327"/>
      <c r="C421" s="1327"/>
      <c r="D421" s="1327"/>
      <c r="E421" s="1327"/>
      <c r="F421" s="1327"/>
      <c r="G421" s="1327"/>
      <c r="H421" s="1327"/>
      <c r="I421" s="1327"/>
      <c r="J421" s="1328"/>
      <c r="K421" s="1329"/>
      <c r="L421" s="1329"/>
      <c r="M421" s="1330"/>
      <c r="N421" s="265"/>
      <c r="O421" s="265"/>
      <c r="P421" s="265"/>
      <c r="Q421" s="265"/>
      <c r="R421" s="265"/>
      <c r="S421" s="265"/>
      <c r="T421" s="265"/>
      <c r="U421" s="265"/>
      <c r="V421" s="265"/>
      <c r="W421" s="265"/>
      <c r="X421" s="265"/>
      <c r="Y421" s="265"/>
      <c r="Z421" s="265"/>
      <c r="AA421" s="265"/>
      <c r="AB421" s="265"/>
      <c r="AC421" s="265"/>
    </row>
    <row r="422" spans="1:29" ht="30" customHeight="1" x14ac:dyDescent="0.2">
      <c r="A422" s="1065"/>
      <c r="B422" s="1327"/>
      <c r="C422" s="1327"/>
      <c r="D422" s="1327"/>
      <c r="E422" s="1327"/>
      <c r="F422" s="1327"/>
      <c r="G422" s="1327"/>
      <c r="H422" s="1327"/>
      <c r="I422" s="1327"/>
      <c r="J422" s="1328"/>
      <c r="K422" s="1329"/>
      <c r="L422" s="1329"/>
      <c r="M422" s="1330"/>
      <c r="N422" s="265"/>
      <c r="O422" s="265"/>
      <c r="P422" s="265"/>
      <c r="Q422" s="265"/>
      <c r="R422" s="265"/>
      <c r="S422" s="265"/>
      <c r="T422" s="265"/>
      <c r="U422" s="265"/>
      <c r="V422" s="265"/>
      <c r="W422" s="265"/>
      <c r="X422" s="265"/>
      <c r="Y422" s="265"/>
      <c r="Z422" s="265"/>
      <c r="AA422" s="265"/>
      <c r="AB422" s="265"/>
      <c r="AC422" s="265"/>
    </row>
    <row r="423" spans="1:29" ht="30" customHeight="1" x14ac:dyDescent="0.2">
      <c r="A423" s="1065"/>
      <c r="B423" s="1327"/>
      <c r="C423" s="1327"/>
      <c r="D423" s="1327"/>
      <c r="E423" s="1327"/>
      <c r="F423" s="1327"/>
      <c r="G423" s="1327"/>
      <c r="H423" s="1327"/>
      <c r="I423" s="1327"/>
      <c r="J423" s="1328"/>
      <c r="K423" s="1329"/>
      <c r="L423" s="1329"/>
      <c r="M423" s="1330"/>
      <c r="N423" s="265"/>
      <c r="O423" s="796"/>
      <c r="P423" s="265"/>
      <c r="Q423" s="265"/>
      <c r="R423" s="265"/>
      <c r="S423" s="265"/>
      <c r="T423" s="265"/>
      <c r="U423" s="265"/>
      <c r="V423" s="265"/>
      <c r="W423" s="265"/>
      <c r="X423" s="265"/>
      <c r="Y423" s="265"/>
      <c r="Z423" s="265"/>
      <c r="AA423" s="265"/>
      <c r="AB423" s="265"/>
      <c r="AC423" s="265"/>
    </row>
    <row r="424" spans="1:29" ht="30" hidden="1" customHeight="1" thickBot="1" x14ac:dyDescent="0.25">
      <c r="A424" s="1066"/>
      <c r="B424" s="1327"/>
      <c r="C424" s="1327"/>
      <c r="D424" s="1327"/>
      <c r="E424" s="1327"/>
      <c r="F424" s="1327"/>
      <c r="G424" s="1327"/>
      <c r="H424" s="1327"/>
      <c r="I424" s="1327"/>
      <c r="J424" s="1328"/>
      <c r="K424" s="1329"/>
      <c r="L424" s="1329"/>
      <c r="M424" s="1330"/>
      <c r="N424" s="265"/>
      <c r="O424" s="265"/>
      <c r="P424" s="265"/>
      <c r="Q424" s="265"/>
      <c r="R424" s="265"/>
      <c r="S424" s="265"/>
      <c r="T424" s="265"/>
      <c r="U424" s="265"/>
      <c r="V424" s="265"/>
      <c r="W424" s="265"/>
      <c r="X424" s="265"/>
      <c r="Y424" s="265"/>
      <c r="Z424" s="265"/>
      <c r="AA424" s="265"/>
      <c r="AB424" s="265"/>
      <c r="AC424" s="265"/>
    </row>
    <row r="425" spans="1:29" ht="30" hidden="1" customHeight="1" thickBot="1" x14ac:dyDescent="0.25">
      <c r="A425" s="1065"/>
      <c r="B425" s="1327"/>
      <c r="C425" s="1327"/>
      <c r="D425" s="1327"/>
      <c r="E425" s="1327"/>
      <c r="F425" s="1327"/>
      <c r="G425" s="1327"/>
      <c r="H425" s="1327"/>
      <c r="I425" s="1327"/>
      <c r="J425" s="1328"/>
      <c r="K425" s="1329"/>
      <c r="L425" s="1329"/>
      <c r="M425" s="1330"/>
      <c r="N425" s="265"/>
      <c r="O425" s="265"/>
      <c r="P425" s="265"/>
      <c r="Q425" s="265"/>
      <c r="R425" s="265"/>
      <c r="S425" s="265"/>
      <c r="T425" s="265"/>
      <c r="U425" s="265"/>
      <c r="V425" s="265"/>
      <c r="W425" s="265"/>
      <c r="X425" s="265"/>
      <c r="Y425" s="265"/>
      <c r="Z425" s="265"/>
      <c r="AA425" s="265"/>
      <c r="AB425" s="265"/>
      <c r="AC425" s="265"/>
    </row>
    <row r="426" spans="1:29" ht="30" hidden="1" customHeight="1" thickBot="1" x14ac:dyDescent="0.25">
      <c r="A426" s="1065"/>
      <c r="B426" s="1327"/>
      <c r="C426" s="1327"/>
      <c r="D426" s="1327"/>
      <c r="E426" s="1327"/>
      <c r="F426" s="1327"/>
      <c r="G426" s="1327"/>
      <c r="H426" s="1327"/>
      <c r="I426" s="1327"/>
      <c r="J426" s="1328"/>
      <c r="K426" s="1329"/>
      <c r="L426" s="1329"/>
      <c r="M426" s="1330"/>
      <c r="N426" s="265"/>
      <c r="O426" s="265"/>
      <c r="P426" s="265"/>
      <c r="Q426" s="265"/>
      <c r="R426" s="265"/>
      <c r="S426" s="265"/>
      <c r="T426" s="265"/>
      <c r="U426" s="265"/>
      <c r="V426" s="265"/>
      <c r="W426" s="265"/>
      <c r="X426" s="265"/>
      <c r="Y426" s="265"/>
      <c r="Z426" s="265"/>
      <c r="AA426" s="265"/>
      <c r="AB426" s="265"/>
      <c r="AC426" s="265"/>
    </row>
    <row r="427" spans="1:29" ht="30" hidden="1" customHeight="1" thickBot="1" x14ac:dyDescent="0.25">
      <c r="A427" s="1065"/>
      <c r="B427" s="1327"/>
      <c r="C427" s="1327"/>
      <c r="D427" s="1327"/>
      <c r="E427" s="1327"/>
      <c r="F427" s="1327"/>
      <c r="G427" s="1327"/>
      <c r="H427" s="1327"/>
      <c r="I427" s="1327"/>
      <c r="J427" s="1328"/>
      <c r="K427" s="1329"/>
      <c r="L427" s="1329"/>
      <c r="M427" s="1330"/>
      <c r="N427" s="265"/>
      <c r="O427" s="265"/>
      <c r="P427" s="265"/>
      <c r="Q427" s="265"/>
      <c r="R427" s="265"/>
      <c r="S427" s="265"/>
      <c r="T427" s="265"/>
      <c r="U427" s="265"/>
      <c r="V427" s="265"/>
      <c r="W427" s="265"/>
      <c r="X427" s="265"/>
      <c r="Y427" s="265"/>
      <c r="Z427" s="265"/>
      <c r="AA427" s="265"/>
      <c r="AB427" s="265"/>
      <c r="AC427" s="265"/>
    </row>
    <row r="428" spans="1:29" ht="30" hidden="1" customHeight="1" thickBot="1" x14ac:dyDescent="0.25">
      <c r="A428" s="1065"/>
      <c r="B428" s="1327"/>
      <c r="C428" s="1327"/>
      <c r="D428" s="1327"/>
      <c r="E428" s="1327"/>
      <c r="F428" s="1327"/>
      <c r="G428" s="1327"/>
      <c r="H428" s="1327"/>
      <c r="I428" s="1327"/>
      <c r="J428" s="1328"/>
      <c r="K428" s="1329"/>
      <c r="L428" s="1329"/>
      <c r="M428" s="1330"/>
      <c r="N428" s="265"/>
      <c r="O428" s="265"/>
      <c r="P428" s="265"/>
      <c r="Q428" s="265"/>
      <c r="R428" s="265"/>
      <c r="S428" s="265"/>
      <c r="T428" s="265"/>
      <c r="U428" s="265"/>
      <c r="V428" s="265"/>
      <c r="W428" s="265"/>
      <c r="X428" s="265"/>
      <c r="Y428" s="265"/>
      <c r="Z428" s="265"/>
      <c r="AA428" s="265"/>
      <c r="AB428" s="265"/>
      <c r="AC428" s="265"/>
    </row>
    <row r="429" spans="1:29" ht="30" hidden="1" customHeight="1" thickBot="1" x14ac:dyDescent="0.25">
      <c r="A429" s="1065"/>
      <c r="B429" s="1327"/>
      <c r="C429" s="1327"/>
      <c r="D429" s="1327"/>
      <c r="E429" s="1327"/>
      <c r="F429" s="1327"/>
      <c r="G429" s="1327"/>
      <c r="H429" s="1327"/>
      <c r="I429" s="1327"/>
      <c r="J429" s="1328"/>
      <c r="K429" s="1329"/>
      <c r="L429" s="1329"/>
      <c r="M429" s="1330"/>
      <c r="N429" s="265"/>
      <c r="O429" s="265"/>
      <c r="P429" s="265"/>
      <c r="Q429" s="265"/>
      <c r="R429" s="265"/>
      <c r="S429" s="265"/>
      <c r="T429" s="265"/>
      <c r="U429" s="265"/>
      <c r="V429" s="265"/>
      <c r="W429" s="265"/>
      <c r="X429" s="265"/>
      <c r="Y429" s="265"/>
      <c r="Z429" s="265"/>
      <c r="AA429" s="265"/>
      <c r="AB429" s="265"/>
      <c r="AC429" s="265"/>
    </row>
    <row r="430" spans="1:29" ht="30" hidden="1" customHeight="1" thickBot="1" x14ac:dyDescent="0.25">
      <c r="A430" s="1065"/>
      <c r="B430" s="1327"/>
      <c r="C430" s="1327"/>
      <c r="D430" s="1327"/>
      <c r="E430" s="1327"/>
      <c r="F430" s="1327"/>
      <c r="G430" s="1327"/>
      <c r="H430" s="1327"/>
      <c r="I430" s="1327"/>
      <c r="J430" s="1328"/>
      <c r="K430" s="1329"/>
      <c r="L430" s="1329"/>
      <c r="M430" s="1330"/>
      <c r="N430" s="265"/>
      <c r="O430" s="265"/>
      <c r="P430" s="265"/>
      <c r="Q430" s="265"/>
      <c r="R430" s="265"/>
      <c r="S430" s="265"/>
      <c r="T430" s="265"/>
      <c r="U430" s="265"/>
      <c r="V430" s="265"/>
      <c r="W430" s="265"/>
      <c r="X430" s="265"/>
      <c r="Y430" s="265"/>
      <c r="Z430" s="265"/>
      <c r="AA430" s="265"/>
      <c r="AB430" s="265"/>
      <c r="AC430" s="265"/>
    </row>
    <row r="431" spans="1:29" ht="30" hidden="1" customHeight="1" thickBot="1" x14ac:dyDescent="0.25">
      <c r="A431" s="1065"/>
      <c r="B431" s="1327"/>
      <c r="C431" s="1327"/>
      <c r="D431" s="1327"/>
      <c r="E431" s="1327"/>
      <c r="F431" s="1327"/>
      <c r="G431" s="1327"/>
      <c r="H431" s="1327"/>
      <c r="I431" s="1327"/>
      <c r="J431" s="1328"/>
      <c r="K431" s="1329"/>
      <c r="L431" s="1329"/>
      <c r="M431" s="1330"/>
      <c r="N431" s="265"/>
      <c r="O431" s="265"/>
      <c r="P431" s="265"/>
      <c r="Q431" s="265"/>
      <c r="R431" s="265"/>
      <c r="S431" s="265"/>
      <c r="T431" s="265"/>
      <c r="U431" s="265"/>
      <c r="V431" s="265"/>
      <c r="W431" s="265"/>
      <c r="X431" s="265"/>
      <c r="Y431" s="265"/>
      <c r="Z431" s="265"/>
      <c r="AA431" s="265"/>
      <c r="AB431" s="265"/>
      <c r="AC431" s="265"/>
    </row>
    <row r="432" spans="1:29" ht="30" hidden="1" customHeight="1" thickBot="1" x14ac:dyDescent="0.25">
      <c r="A432" s="1065"/>
      <c r="B432" s="1327"/>
      <c r="C432" s="1327"/>
      <c r="D432" s="1327"/>
      <c r="E432" s="1327"/>
      <c r="F432" s="1327"/>
      <c r="G432" s="1327"/>
      <c r="H432" s="1327"/>
      <c r="I432" s="1327"/>
      <c r="J432" s="1328"/>
      <c r="K432" s="1329"/>
      <c r="L432" s="1329"/>
      <c r="M432" s="1330"/>
      <c r="N432" s="265"/>
      <c r="O432" s="265"/>
      <c r="P432" s="265"/>
      <c r="Q432" s="265"/>
      <c r="R432" s="265"/>
      <c r="S432" s="265"/>
      <c r="T432" s="265"/>
      <c r="U432" s="265"/>
      <c r="V432" s="265"/>
      <c r="W432" s="265"/>
      <c r="X432" s="265"/>
      <c r="Y432" s="265"/>
      <c r="Z432" s="265"/>
      <c r="AA432" s="265"/>
      <c r="AB432" s="265"/>
      <c r="AC432" s="265"/>
    </row>
    <row r="433" spans="1:29" ht="30" hidden="1" customHeight="1" thickBot="1" x14ac:dyDescent="0.25">
      <c r="A433" s="1065"/>
      <c r="B433" s="1327"/>
      <c r="C433" s="1327"/>
      <c r="D433" s="1327"/>
      <c r="E433" s="1327"/>
      <c r="F433" s="1327"/>
      <c r="G433" s="1327"/>
      <c r="H433" s="1327"/>
      <c r="I433" s="1327"/>
      <c r="J433" s="1328"/>
      <c r="K433" s="1329"/>
      <c r="L433" s="1329"/>
      <c r="M433" s="1330"/>
      <c r="N433" s="265"/>
      <c r="O433" s="265"/>
      <c r="P433" s="265"/>
      <c r="Q433" s="265"/>
      <c r="R433" s="265"/>
      <c r="S433" s="265"/>
      <c r="T433" s="265"/>
      <c r="U433" s="265"/>
      <c r="V433" s="265"/>
      <c r="W433" s="265"/>
      <c r="X433" s="265"/>
      <c r="Y433" s="265"/>
      <c r="Z433" s="265"/>
      <c r="AA433" s="265"/>
      <c r="AB433" s="265"/>
      <c r="AC433" s="265"/>
    </row>
    <row r="434" spans="1:29" ht="30" hidden="1" customHeight="1" thickBot="1" x14ac:dyDescent="0.25">
      <c r="A434" s="1065"/>
      <c r="B434" s="1327"/>
      <c r="C434" s="1327"/>
      <c r="D434" s="1327"/>
      <c r="E434" s="1327"/>
      <c r="F434" s="1327"/>
      <c r="G434" s="1327"/>
      <c r="H434" s="1327"/>
      <c r="I434" s="1327"/>
      <c r="J434" s="1328"/>
      <c r="K434" s="1329"/>
      <c r="L434" s="1329"/>
      <c r="M434" s="1330"/>
      <c r="N434" s="265"/>
      <c r="O434" s="265"/>
      <c r="P434" s="265"/>
      <c r="Q434" s="265"/>
      <c r="R434" s="265"/>
      <c r="S434" s="265"/>
      <c r="T434" s="265"/>
      <c r="U434" s="265"/>
      <c r="V434" s="265"/>
      <c r="W434" s="265"/>
      <c r="X434" s="265"/>
      <c r="Y434" s="265"/>
      <c r="Z434" s="265"/>
      <c r="AA434" s="265"/>
      <c r="AB434" s="265"/>
      <c r="AC434" s="265"/>
    </row>
    <row r="435" spans="1:29" ht="30" hidden="1" customHeight="1" thickBot="1" x14ac:dyDescent="0.25">
      <c r="A435" s="1065"/>
      <c r="B435" s="1327"/>
      <c r="C435" s="1327"/>
      <c r="D435" s="1327"/>
      <c r="E435" s="1327"/>
      <c r="F435" s="1327"/>
      <c r="G435" s="1327"/>
      <c r="H435" s="1327"/>
      <c r="I435" s="1327"/>
      <c r="J435" s="1328"/>
      <c r="K435" s="1329"/>
      <c r="L435" s="1329"/>
      <c r="M435" s="1330"/>
      <c r="N435" s="265"/>
      <c r="O435" s="265"/>
      <c r="P435" s="265"/>
      <c r="Q435" s="265"/>
      <c r="R435" s="265"/>
      <c r="S435" s="265"/>
      <c r="T435" s="265"/>
      <c r="U435" s="265"/>
      <c r="V435" s="265"/>
      <c r="W435" s="265"/>
      <c r="X435" s="265"/>
      <c r="Y435" s="265"/>
      <c r="Z435" s="265"/>
      <c r="AA435" s="265"/>
      <c r="AB435" s="265"/>
      <c r="AC435" s="265"/>
    </row>
    <row r="436" spans="1:29" ht="30" hidden="1" customHeight="1" thickBot="1" x14ac:dyDescent="0.25">
      <c r="A436" s="1065"/>
      <c r="B436" s="1327"/>
      <c r="C436" s="1327"/>
      <c r="D436" s="1327"/>
      <c r="E436" s="1327"/>
      <c r="F436" s="1327"/>
      <c r="G436" s="1327"/>
      <c r="H436" s="1327"/>
      <c r="I436" s="1327"/>
      <c r="J436" s="1328"/>
      <c r="K436" s="1329"/>
      <c r="L436" s="1329"/>
      <c r="M436" s="1330"/>
      <c r="N436" s="265"/>
      <c r="O436" s="265"/>
      <c r="P436" s="265"/>
      <c r="Q436" s="265"/>
      <c r="R436" s="265"/>
      <c r="S436" s="265"/>
      <c r="T436" s="265"/>
      <c r="U436" s="265"/>
      <c r="V436" s="265"/>
      <c r="W436" s="265"/>
      <c r="X436" s="265"/>
      <c r="Y436" s="265"/>
      <c r="Z436" s="265"/>
      <c r="AA436" s="265"/>
      <c r="AB436" s="265"/>
      <c r="AC436" s="265"/>
    </row>
    <row r="437" spans="1:29" ht="30" hidden="1" customHeight="1" thickBot="1" x14ac:dyDescent="0.25">
      <c r="A437" s="1065"/>
      <c r="B437" s="1327"/>
      <c r="C437" s="1327"/>
      <c r="D437" s="1327"/>
      <c r="E437" s="1327"/>
      <c r="F437" s="1327"/>
      <c r="G437" s="1327"/>
      <c r="H437" s="1327"/>
      <c r="I437" s="1327"/>
      <c r="J437" s="1328"/>
      <c r="K437" s="1329"/>
      <c r="L437" s="1329"/>
      <c r="M437" s="1330"/>
      <c r="N437" s="265"/>
      <c r="O437" s="265"/>
      <c r="P437" s="265"/>
      <c r="Q437" s="265"/>
      <c r="R437" s="265"/>
      <c r="S437" s="265"/>
      <c r="T437" s="265"/>
      <c r="U437" s="265"/>
      <c r="V437" s="265"/>
      <c r="W437" s="265"/>
      <c r="X437" s="265"/>
      <c r="Y437" s="265"/>
      <c r="Z437" s="265"/>
      <c r="AA437" s="265"/>
      <c r="AB437" s="265"/>
      <c r="AC437" s="265"/>
    </row>
    <row r="438" spans="1:29" ht="30" hidden="1" customHeight="1" thickBot="1" x14ac:dyDescent="0.25">
      <c r="A438" s="1065"/>
      <c r="B438" s="1327"/>
      <c r="C438" s="1327"/>
      <c r="D438" s="1327"/>
      <c r="E438" s="1327"/>
      <c r="F438" s="1327"/>
      <c r="G438" s="1327"/>
      <c r="H438" s="1327"/>
      <c r="I438" s="1327"/>
      <c r="J438" s="1328"/>
      <c r="K438" s="1329"/>
      <c r="L438" s="1329"/>
      <c r="M438" s="1330"/>
      <c r="N438" s="265"/>
      <c r="O438" s="265"/>
      <c r="P438" s="265"/>
      <c r="Q438" s="265"/>
      <c r="R438" s="265"/>
      <c r="S438" s="265"/>
      <c r="T438" s="265"/>
      <c r="U438" s="265"/>
      <c r="V438" s="265"/>
      <c r="W438" s="265"/>
      <c r="X438" s="265"/>
      <c r="Y438" s="265"/>
      <c r="Z438" s="265"/>
      <c r="AA438" s="265"/>
      <c r="AB438" s="265"/>
      <c r="AC438" s="265"/>
    </row>
    <row r="439" spans="1:29" ht="30" customHeight="1" thickBot="1" x14ac:dyDescent="0.25">
      <c r="A439" s="1067"/>
      <c r="B439" s="1331"/>
      <c r="C439" s="1331"/>
      <c r="D439" s="1331"/>
      <c r="E439" s="1331"/>
      <c r="F439" s="1331"/>
      <c r="G439" s="1331"/>
      <c r="H439" s="1331"/>
      <c r="I439" s="1331"/>
      <c r="J439" s="1332"/>
      <c r="K439" s="1333"/>
      <c r="L439" s="1333"/>
      <c r="M439" s="1334"/>
      <c r="N439" s="265"/>
      <c r="O439" s="265"/>
      <c r="P439" s="265"/>
      <c r="Q439" s="265"/>
      <c r="R439" s="265"/>
      <c r="S439" s="265"/>
      <c r="T439" s="265"/>
      <c r="U439" s="265"/>
      <c r="V439" s="265"/>
      <c r="W439" s="265"/>
      <c r="X439" s="265"/>
      <c r="Y439" s="265"/>
      <c r="Z439" s="265"/>
      <c r="AA439" s="265"/>
      <c r="AB439" s="265"/>
      <c r="AC439" s="265"/>
    </row>
    <row r="440" spans="1:29" ht="13.9" customHeight="1" thickBot="1" x14ac:dyDescent="0.25">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5"/>
      <c r="AB440" s="265"/>
      <c r="AC440" s="265"/>
    </row>
    <row r="441" spans="1:29" ht="24" customHeight="1" thickBot="1" x14ac:dyDescent="0.25">
      <c r="A441" s="1025" t="s">
        <v>687</v>
      </c>
      <c r="B441" s="1370" t="str">
        <f>'Setup Page'!C14</f>
        <v>Vryheid Business</v>
      </c>
      <c r="C441" s="1371"/>
      <c r="D441" s="1371"/>
      <c r="E441" s="1371"/>
      <c r="F441" s="1371"/>
      <c r="G441" s="1371"/>
      <c r="H441" s="1371"/>
      <c r="I441" s="1371"/>
      <c r="J441" s="1371"/>
      <c r="K441" s="1372"/>
      <c r="L441" s="1372"/>
      <c r="M441" s="1373"/>
      <c r="N441" s="265"/>
      <c r="O441" s="265"/>
      <c r="P441" s="265"/>
      <c r="Q441" s="265"/>
      <c r="R441" s="265"/>
      <c r="S441" s="265"/>
      <c r="T441" s="265"/>
      <c r="U441" s="265"/>
      <c r="V441" s="265"/>
      <c r="W441" s="265"/>
      <c r="X441" s="265"/>
      <c r="Y441" s="265"/>
      <c r="Z441" s="265"/>
      <c r="AA441" s="265"/>
      <c r="AB441" s="265"/>
      <c r="AC441" s="265"/>
    </row>
    <row r="442" spans="1:29" ht="13.5" thickBot="1" x14ac:dyDescent="0.25">
      <c r="A442" s="1028"/>
      <c r="B442" s="1029"/>
      <c r="C442" s="1026"/>
      <c r="D442" s="1026"/>
      <c r="E442" s="1026"/>
      <c r="F442" s="1026"/>
      <c r="G442" s="1026"/>
      <c r="H442" s="1026"/>
      <c r="I442" s="1026"/>
      <c r="J442" s="1026"/>
      <c r="K442" s="1026"/>
      <c r="L442" s="1026"/>
      <c r="M442" s="1027"/>
      <c r="N442" s="265"/>
      <c r="O442" s="265"/>
      <c r="P442" s="265"/>
      <c r="Q442" s="265"/>
      <c r="R442" s="265"/>
      <c r="S442" s="265"/>
      <c r="T442" s="265"/>
      <c r="U442" s="265"/>
      <c r="V442" s="265"/>
      <c r="W442" s="265"/>
      <c r="X442" s="265"/>
      <c r="Y442" s="265"/>
      <c r="Z442" s="265"/>
      <c r="AA442" s="265"/>
      <c r="AB442" s="265"/>
      <c r="AC442" s="265"/>
    </row>
    <row r="443" spans="1:29" ht="24" customHeight="1" x14ac:dyDescent="0.2">
      <c r="A443" s="933" t="s">
        <v>890</v>
      </c>
      <c r="B443" s="1011" t="s">
        <v>897</v>
      </c>
      <c r="C443" s="1022"/>
      <c r="D443" s="1022"/>
      <c r="E443" s="1022"/>
      <c r="F443" s="1022"/>
      <c r="G443" s="1022"/>
      <c r="H443" s="1022"/>
      <c r="I443" s="1022"/>
      <c r="J443" s="1022"/>
      <c r="K443" s="1022"/>
      <c r="L443" s="1022"/>
      <c r="M443" s="1023"/>
      <c r="N443" s="265"/>
      <c r="O443" s="265"/>
      <c r="P443" s="265"/>
      <c r="Q443" s="265"/>
      <c r="R443" s="265"/>
      <c r="S443" s="265"/>
      <c r="T443" s="265"/>
      <c r="U443" s="265"/>
      <c r="V443" s="265"/>
      <c r="W443" s="265"/>
      <c r="X443" s="265"/>
      <c r="Y443" s="265"/>
      <c r="Z443" s="265"/>
      <c r="AA443" s="265"/>
      <c r="AB443" s="265"/>
      <c r="AC443" s="265"/>
    </row>
    <row r="444" spans="1:29" ht="18" customHeight="1" x14ac:dyDescent="0.2">
      <c r="A444" s="1353" t="s">
        <v>903</v>
      </c>
      <c r="B444" s="1037"/>
      <c r="C444" s="1355" t="s">
        <v>895</v>
      </c>
      <c r="D444" s="1374" t="s">
        <v>869</v>
      </c>
      <c r="E444" s="1338"/>
      <c r="F444" s="1375" t="s">
        <v>896</v>
      </c>
      <c r="G444" s="1376"/>
      <c r="H444" s="1339" t="s">
        <v>870</v>
      </c>
      <c r="I444" s="1338"/>
      <c r="J444" s="1377" t="s">
        <v>888</v>
      </c>
      <c r="K444" s="1378"/>
      <c r="L444" s="1379" t="s">
        <v>889</v>
      </c>
      <c r="M444" s="1378"/>
      <c r="N444" s="265"/>
      <c r="O444" s="265"/>
      <c r="P444" s="265"/>
      <c r="Q444" s="265"/>
      <c r="R444" s="265"/>
      <c r="S444" s="265"/>
      <c r="T444" s="265"/>
      <c r="U444" s="265"/>
      <c r="V444" s="265"/>
      <c r="W444" s="265"/>
      <c r="X444" s="265"/>
      <c r="Y444" s="265"/>
      <c r="Z444" s="265"/>
      <c r="AA444" s="265"/>
      <c r="AB444" s="265"/>
      <c r="AC444" s="265"/>
    </row>
    <row r="445" spans="1:29" ht="18" customHeight="1" x14ac:dyDescent="0.2">
      <c r="A445" s="1354"/>
      <c r="B445" s="1038" t="s">
        <v>885</v>
      </c>
      <c r="C445" s="1356"/>
      <c r="D445" s="1010" t="s">
        <v>902</v>
      </c>
      <c r="E445" s="1057" t="s">
        <v>359</v>
      </c>
      <c r="F445" s="1056" t="s">
        <v>902</v>
      </c>
      <c r="G445" s="1057" t="s">
        <v>359</v>
      </c>
      <c r="H445" s="1039" t="s">
        <v>902</v>
      </c>
      <c r="I445" s="1012" t="s">
        <v>359</v>
      </c>
      <c r="J445" s="1058" t="s">
        <v>910</v>
      </c>
      <c r="K445" s="1059" t="s">
        <v>359</v>
      </c>
      <c r="L445" s="1058" t="s">
        <v>910</v>
      </c>
      <c r="M445" s="1059" t="s">
        <v>359</v>
      </c>
      <c r="N445" s="265"/>
      <c r="O445" s="265"/>
      <c r="P445" s="265"/>
      <c r="Q445" s="265"/>
      <c r="R445" s="265"/>
      <c r="S445" s="265"/>
      <c r="T445" s="265"/>
      <c r="U445" s="265"/>
      <c r="V445" s="265"/>
      <c r="W445" s="265"/>
      <c r="X445" s="265"/>
      <c r="Y445" s="265"/>
      <c r="Z445" s="265"/>
      <c r="AA445" s="265"/>
      <c r="AB445" s="265"/>
      <c r="AC445" s="265"/>
    </row>
    <row r="446" spans="1:29" ht="15" customHeight="1" x14ac:dyDescent="0.2">
      <c r="A446" s="1032" t="s">
        <v>871</v>
      </c>
      <c r="B446" s="1033" t="s">
        <v>899</v>
      </c>
      <c r="C446" s="890" t="s">
        <v>872</v>
      </c>
      <c r="D446" s="1020"/>
      <c r="E446" s="541"/>
      <c r="F446" s="1043"/>
      <c r="G446" s="1054"/>
      <c r="H446" s="1040"/>
      <c r="I446" s="541"/>
      <c r="J446" s="1048" t="str">
        <f>IF(D446=0,"",(F446/D446)-1)</f>
        <v/>
      </c>
      <c r="K446" s="1052" t="str">
        <f>IF(E446=0,"",G446-E446)</f>
        <v/>
      </c>
      <c r="L446" s="1046" t="str">
        <f>IF(F446=0,"",(H446/F446)-1)</f>
        <v/>
      </c>
      <c r="M446" s="1052" t="str">
        <f>IF(G446=0,"",I446-G446)</f>
        <v/>
      </c>
      <c r="N446" s="265"/>
      <c r="O446" s="265"/>
      <c r="P446" s="265"/>
      <c r="Q446" s="265"/>
      <c r="R446" s="265"/>
      <c r="S446" s="265"/>
      <c r="T446" s="265"/>
      <c r="U446" s="265"/>
      <c r="V446" s="265"/>
      <c r="W446" s="265"/>
      <c r="X446" s="265"/>
      <c r="Y446" s="265"/>
      <c r="Z446" s="265"/>
      <c r="AA446" s="265"/>
      <c r="AB446" s="265"/>
      <c r="AC446" s="265"/>
    </row>
    <row r="447" spans="1:29" ht="15" customHeight="1" x14ac:dyDescent="0.2">
      <c r="A447" s="1032" t="s">
        <v>873</v>
      </c>
      <c r="B447" s="1034" t="s">
        <v>886</v>
      </c>
      <c r="C447" s="984" t="s">
        <v>875</v>
      </c>
      <c r="D447" s="1020"/>
      <c r="E447" s="541"/>
      <c r="F447" s="1043"/>
      <c r="G447" s="1054"/>
      <c r="H447" s="1040"/>
      <c r="I447" s="541"/>
      <c r="J447" s="1048" t="str">
        <f t="shared" ref="J447:J454" si="61">IF(D447=0,"",(F447/D447)-1)</f>
        <v/>
      </c>
      <c r="K447" s="1052" t="str">
        <f t="shared" ref="K447:K454" si="62">IF(E447=0,"",G447-E447)</f>
        <v/>
      </c>
      <c r="L447" s="1046" t="str">
        <f t="shared" ref="L447:L454" si="63">IF(F447=0,"",(H447/F447)-1)</f>
        <v/>
      </c>
      <c r="M447" s="1052" t="str">
        <f t="shared" ref="M447:M454" si="64">IF(G447=0,"",I447-G447)</f>
        <v/>
      </c>
      <c r="N447" s="265"/>
      <c r="O447" s="265"/>
      <c r="P447" s="265"/>
      <c r="Q447" s="265"/>
      <c r="R447" s="265"/>
      <c r="S447" s="265"/>
      <c r="T447" s="265"/>
      <c r="U447" s="265"/>
      <c r="V447" s="265"/>
      <c r="W447" s="265"/>
      <c r="X447" s="265"/>
      <c r="Y447" s="265"/>
      <c r="Z447" s="265"/>
      <c r="AA447" s="265"/>
      <c r="AB447" s="265"/>
      <c r="AC447" s="265"/>
    </row>
    <row r="448" spans="1:29" ht="15" customHeight="1" x14ac:dyDescent="0.2">
      <c r="A448" s="1032" t="s">
        <v>874</v>
      </c>
      <c r="B448" s="1034" t="s">
        <v>886</v>
      </c>
      <c r="C448" s="984" t="s">
        <v>875</v>
      </c>
      <c r="D448" s="1021"/>
      <c r="E448" s="541"/>
      <c r="F448" s="1044"/>
      <c r="G448" s="1054"/>
      <c r="H448" s="1041"/>
      <c r="I448" s="541"/>
      <c r="J448" s="1048" t="str">
        <f t="shared" si="61"/>
        <v/>
      </c>
      <c r="K448" s="1052" t="str">
        <f t="shared" si="62"/>
        <v/>
      </c>
      <c r="L448" s="1046" t="str">
        <f t="shared" si="63"/>
        <v/>
      </c>
      <c r="M448" s="1052" t="str">
        <f t="shared" si="64"/>
        <v/>
      </c>
      <c r="N448" s="265"/>
      <c r="O448" s="265"/>
      <c r="P448" s="265"/>
      <c r="Q448" s="265"/>
      <c r="R448" s="265"/>
      <c r="S448" s="265"/>
      <c r="T448" s="265"/>
      <c r="U448" s="265"/>
      <c r="V448" s="265"/>
      <c r="W448" s="265"/>
      <c r="X448" s="265"/>
      <c r="Y448" s="265"/>
      <c r="Z448" s="265"/>
      <c r="AA448" s="265"/>
      <c r="AB448" s="265"/>
      <c r="AC448" s="265"/>
    </row>
    <row r="449" spans="1:29" ht="15" customHeight="1" x14ac:dyDescent="0.2">
      <c r="A449" s="1032" t="s">
        <v>877</v>
      </c>
      <c r="B449" s="1034" t="s">
        <v>880</v>
      </c>
      <c r="C449" s="984" t="s">
        <v>879</v>
      </c>
      <c r="D449" s="1021"/>
      <c r="E449" s="541"/>
      <c r="F449" s="1044"/>
      <c r="G449" s="1054"/>
      <c r="H449" s="1041"/>
      <c r="I449" s="541"/>
      <c r="J449" s="1048" t="str">
        <f t="shared" si="61"/>
        <v/>
      </c>
      <c r="K449" s="1052" t="str">
        <f t="shared" si="62"/>
        <v/>
      </c>
      <c r="L449" s="1046" t="str">
        <f t="shared" si="63"/>
        <v/>
      </c>
      <c r="M449" s="1052" t="str">
        <f t="shared" si="64"/>
        <v/>
      </c>
      <c r="N449" s="265"/>
      <c r="O449" s="265"/>
      <c r="P449" s="265"/>
      <c r="Q449" s="265"/>
      <c r="R449" s="265"/>
      <c r="S449" s="265"/>
      <c r="T449" s="265"/>
      <c r="U449" s="265"/>
      <c r="V449" s="265"/>
      <c r="W449" s="265"/>
      <c r="X449" s="265"/>
      <c r="Y449" s="265"/>
      <c r="Z449" s="265"/>
      <c r="AA449" s="265"/>
      <c r="AB449" s="265"/>
      <c r="AC449" s="265"/>
    </row>
    <row r="450" spans="1:29" ht="15" customHeight="1" x14ac:dyDescent="0.2">
      <c r="A450" s="1032" t="s">
        <v>878</v>
      </c>
      <c r="B450" s="1034" t="s">
        <v>880</v>
      </c>
      <c r="C450" s="984" t="s">
        <v>879</v>
      </c>
      <c r="D450" s="1021"/>
      <c r="E450" s="541"/>
      <c r="F450" s="1044"/>
      <c r="G450" s="1054"/>
      <c r="H450" s="1041"/>
      <c r="I450" s="541"/>
      <c r="J450" s="1048" t="str">
        <f t="shared" si="61"/>
        <v/>
      </c>
      <c r="K450" s="1052" t="str">
        <f t="shared" si="62"/>
        <v/>
      </c>
      <c r="L450" s="1046" t="str">
        <f t="shared" si="63"/>
        <v/>
      </c>
      <c r="M450" s="1052" t="str">
        <f t="shared" si="64"/>
        <v/>
      </c>
      <c r="N450" s="265"/>
      <c r="O450" s="265"/>
      <c r="P450" s="265"/>
      <c r="Q450" s="265"/>
      <c r="R450" s="265"/>
      <c r="S450" s="265"/>
      <c r="T450" s="265"/>
      <c r="U450" s="265"/>
      <c r="V450" s="265"/>
      <c r="W450" s="265"/>
      <c r="X450" s="265"/>
      <c r="Y450" s="265"/>
      <c r="Z450" s="265"/>
      <c r="AA450" s="265"/>
      <c r="AB450" s="265"/>
      <c r="AC450" s="265"/>
    </row>
    <row r="451" spans="1:29" ht="15" customHeight="1" x14ac:dyDescent="0.2">
      <c r="A451" s="1032" t="s">
        <v>882</v>
      </c>
      <c r="B451" s="1034" t="s">
        <v>900</v>
      </c>
      <c r="C451" s="984" t="s">
        <v>887</v>
      </c>
      <c r="D451" s="1021"/>
      <c r="E451" s="541"/>
      <c r="F451" s="1044"/>
      <c r="G451" s="1054"/>
      <c r="H451" s="1041"/>
      <c r="I451" s="541"/>
      <c r="J451" s="1048" t="str">
        <f t="shared" si="61"/>
        <v/>
      </c>
      <c r="K451" s="1052" t="str">
        <f t="shared" si="62"/>
        <v/>
      </c>
      <c r="L451" s="1046" t="str">
        <f t="shared" si="63"/>
        <v/>
      </c>
      <c r="M451" s="1052" t="str">
        <f t="shared" si="64"/>
        <v/>
      </c>
      <c r="N451" s="265"/>
      <c r="O451" s="265"/>
      <c r="P451" s="265"/>
      <c r="Q451" s="265"/>
      <c r="R451" s="265"/>
      <c r="S451" s="265"/>
      <c r="T451" s="265"/>
      <c r="U451" s="265"/>
      <c r="V451" s="265"/>
      <c r="W451" s="265"/>
      <c r="X451" s="265"/>
      <c r="Y451" s="265"/>
      <c r="Z451" s="265"/>
      <c r="AA451" s="265"/>
      <c r="AB451" s="265"/>
      <c r="AC451" s="265"/>
    </row>
    <row r="452" spans="1:29" ht="15" customHeight="1" x14ac:dyDescent="0.2">
      <c r="A452" s="1032" t="s">
        <v>883</v>
      </c>
      <c r="B452" s="1034" t="s">
        <v>899</v>
      </c>
      <c r="C452" s="984" t="s">
        <v>887</v>
      </c>
      <c r="D452" s="1021"/>
      <c r="E452" s="541"/>
      <c r="F452" s="1044"/>
      <c r="G452" s="1054"/>
      <c r="H452" s="1041"/>
      <c r="I452" s="541"/>
      <c r="J452" s="1048" t="str">
        <f t="shared" si="61"/>
        <v/>
      </c>
      <c r="K452" s="1052" t="str">
        <f t="shared" si="62"/>
        <v/>
      </c>
      <c r="L452" s="1046" t="str">
        <f t="shared" si="63"/>
        <v/>
      </c>
      <c r="M452" s="1052" t="str">
        <f t="shared" si="64"/>
        <v/>
      </c>
      <c r="N452" s="265"/>
      <c r="O452" s="265"/>
      <c r="P452" s="265"/>
      <c r="Q452" s="265"/>
      <c r="R452" s="265"/>
      <c r="S452" s="265"/>
      <c r="T452" s="265"/>
      <c r="U452" s="265"/>
      <c r="V452" s="265"/>
      <c r="W452" s="265"/>
      <c r="X452" s="265"/>
      <c r="Y452" s="265"/>
      <c r="Z452" s="265"/>
      <c r="AA452" s="265"/>
      <c r="AB452" s="265"/>
      <c r="AC452" s="265"/>
    </row>
    <row r="453" spans="1:29" ht="15" customHeight="1" x14ac:dyDescent="0.2">
      <c r="A453" s="1032" t="s">
        <v>884</v>
      </c>
      <c r="B453" s="1034" t="s">
        <v>922</v>
      </c>
      <c r="C453" s="984" t="s">
        <v>887</v>
      </c>
      <c r="D453" s="1021"/>
      <c r="E453" s="541"/>
      <c r="F453" s="1044"/>
      <c r="G453" s="1054"/>
      <c r="H453" s="1041"/>
      <c r="I453" s="541"/>
      <c r="J453" s="1048" t="str">
        <f t="shared" si="61"/>
        <v/>
      </c>
      <c r="K453" s="1052" t="str">
        <f t="shared" si="62"/>
        <v/>
      </c>
      <c r="L453" s="1046" t="str">
        <f t="shared" si="63"/>
        <v/>
      </c>
      <c r="M453" s="1052" t="str">
        <f t="shared" si="64"/>
        <v/>
      </c>
      <c r="N453" s="265"/>
      <c r="O453" s="265"/>
      <c r="P453" s="265"/>
      <c r="Q453" s="265"/>
      <c r="R453" s="265"/>
      <c r="S453" s="265"/>
      <c r="T453" s="265"/>
      <c r="U453" s="265"/>
      <c r="V453" s="265"/>
      <c r="W453" s="265"/>
      <c r="X453" s="265"/>
      <c r="Y453" s="265"/>
      <c r="Z453" s="265"/>
      <c r="AA453" s="265"/>
      <c r="AB453" s="265"/>
      <c r="AC453" s="265"/>
    </row>
    <row r="454" spans="1:29" ht="15" customHeight="1" thickBot="1" x14ac:dyDescent="0.25">
      <c r="A454" s="1035" t="s">
        <v>881</v>
      </c>
      <c r="B454" s="1036" t="s">
        <v>901</v>
      </c>
      <c r="C454" s="987" t="s">
        <v>875</v>
      </c>
      <c r="D454" s="1024"/>
      <c r="E454" s="544"/>
      <c r="F454" s="1045"/>
      <c r="G454" s="1050"/>
      <c r="H454" s="1042"/>
      <c r="I454" s="544"/>
      <c r="J454" s="1049" t="str">
        <f t="shared" si="61"/>
        <v/>
      </c>
      <c r="K454" s="1053" t="str">
        <f t="shared" si="62"/>
        <v/>
      </c>
      <c r="L454" s="1047" t="str">
        <f t="shared" si="63"/>
        <v/>
      </c>
      <c r="M454" s="1053" t="str">
        <f t="shared" si="64"/>
        <v/>
      </c>
      <c r="N454" s="265"/>
      <c r="O454" s="265"/>
      <c r="P454" s="265"/>
      <c r="Q454" s="265"/>
      <c r="R454" s="265"/>
      <c r="S454" s="265"/>
      <c r="T454" s="265"/>
      <c r="U454" s="265"/>
      <c r="V454" s="265"/>
      <c r="W454" s="265"/>
      <c r="X454" s="265"/>
      <c r="Y454" s="265"/>
      <c r="Z454" s="265"/>
      <c r="AA454" s="265"/>
      <c r="AB454" s="265"/>
      <c r="AC454" s="265"/>
    </row>
    <row r="455" spans="1:29" s="889" customFormat="1" ht="18" customHeight="1" thickBot="1" x14ac:dyDescent="0.25">
      <c r="A455" s="1060"/>
      <c r="B455" s="956"/>
      <c r="C455" s="947"/>
      <c r="D455" s="926"/>
      <c r="E455" s="926"/>
      <c r="F455" s="265"/>
      <c r="G455" s="265"/>
      <c r="H455" s="265"/>
      <c r="I455" s="265"/>
      <c r="J455" s="948" t="s">
        <v>62</v>
      </c>
      <c r="K455" s="851">
        <f>SUM(K446:K454)</f>
        <v>0</v>
      </c>
      <c r="L455" s="948" t="s">
        <v>62</v>
      </c>
      <c r="M455" s="851">
        <f>SUM(M446:M454)</f>
        <v>0</v>
      </c>
      <c r="N455" s="265"/>
      <c r="O455" s="926"/>
      <c r="P455" s="926"/>
      <c r="Q455" s="926"/>
      <c r="R455" s="926"/>
      <c r="S455" s="926"/>
      <c r="T455" s="926"/>
      <c r="U455" s="926"/>
      <c r="V455" s="926"/>
      <c r="W455" s="926"/>
      <c r="X455" s="926"/>
      <c r="Y455" s="926"/>
      <c r="Z455" s="926"/>
      <c r="AA455" s="926"/>
      <c r="AB455" s="926"/>
      <c r="AC455" s="926"/>
    </row>
    <row r="456" spans="1:29" ht="21" customHeight="1" x14ac:dyDescent="0.2">
      <c r="A456" s="1335" t="s">
        <v>908</v>
      </c>
      <c r="B456" s="1336"/>
      <c r="C456" s="1337"/>
      <c r="D456" s="1031"/>
      <c r="E456" s="1031"/>
      <c r="F456" s="1031"/>
      <c r="G456" s="1031"/>
      <c r="H456" s="1031"/>
      <c r="I456" s="1031"/>
      <c r="J456" s="1031"/>
      <c r="K456" s="1031"/>
      <c r="L456" s="1031"/>
      <c r="M456" s="1063"/>
      <c r="N456" s="265"/>
      <c r="O456" s="265"/>
      <c r="P456" s="265"/>
      <c r="Q456" s="265"/>
      <c r="R456" s="265"/>
      <c r="S456" s="265"/>
      <c r="T456" s="265"/>
      <c r="U456" s="265"/>
      <c r="V456" s="265"/>
      <c r="W456" s="265"/>
      <c r="X456" s="265"/>
      <c r="Y456" s="265"/>
      <c r="Z456" s="265"/>
      <c r="AA456" s="265"/>
      <c r="AB456" s="265"/>
      <c r="AC456" s="265"/>
    </row>
    <row r="457" spans="1:29" ht="18" customHeight="1" x14ac:dyDescent="0.2">
      <c r="A457" s="1068" t="s">
        <v>907</v>
      </c>
      <c r="B457" s="1338" t="s">
        <v>904</v>
      </c>
      <c r="C457" s="1339"/>
      <c r="D457" s="1338" t="s">
        <v>905</v>
      </c>
      <c r="E457" s="1340"/>
      <c r="F457" s="1340"/>
      <c r="G457" s="1340"/>
      <c r="H457" s="1340"/>
      <c r="I457" s="1339"/>
      <c r="J457" s="1338" t="s">
        <v>906</v>
      </c>
      <c r="K457" s="1340"/>
      <c r="L457" s="1340"/>
      <c r="M457" s="1341"/>
      <c r="N457" s="265"/>
      <c r="O457" s="265"/>
      <c r="P457" s="265"/>
      <c r="Q457" s="265"/>
      <c r="R457" s="265"/>
      <c r="S457" s="265"/>
      <c r="T457" s="265"/>
      <c r="U457" s="265"/>
      <c r="V457" s="265"/>
      <c r="W457" s="265"/>
      <c r="X457" s="265"/>
      <c r="Y457" s="265"/>
      <c r="Z457" s="265"/>
      <c r="AA457" s="265"/>
      <c r="AB457" s="265"/>
      <c r="AC457" s="265"/>
    </row>
    <row r="458" spans="1:29" ht="30" customHeight="1" x14ac:dyDescent="0.2">
      <c r="A458" s="1065"/>
      <c r="B458" s="1342"/>
      <c r="C458" s="1343"/>
      <c r="D458" s="1344"/>
      <c r="E458" s="1345"/>
      <c r="F458" s="1345"/>
      <c r="G458" s="1345"/>
      <c r="H458" s="1345"/>
      <c r="I458" s="1346"/>
      <c r="J458" s="1328"/>
      <c r="K458" s="1329"/>
      <c r="L458" s="1329"/>
      <c r="M458" s="1330"/>
      <c r="N458" s="265"/>
      <c r="O458" s="265"/>
      <c r="P458" s="265"/>
      <c r="Q458" s="265"/>
      <c r="R458" s="265"/>
      <c r="S458" s="265"/>
      <c r="T458" s="265"/>
      <c r="U458" s="265"/>
      <c r="V458" s="265"/>
      <c r="W458" s="265"/>
      <c r="X458" s="265"/>
      <c r="Y458" s="265"/>
      <c r="Z458" s="265"/>
      <c r="AA458" s="265"/>
      <c r="AB458" s="265"/>
      <c r="AC458" s="265"/>
    </row>
    <row r="459" spans="1:29" ht="30" customHeight="1" x14ac:dyDescent="0.2">
      <c r="A459" s="1065"/>
      <c r="B459" s="1327"/>
      <c r="C459" s="1327"/>
      <c r="D459" s="1327"/>
      <c r="E459" s="1327"/>
      <c r="F459" s="1327"/>
      <c r="G459" s="1327"/>
      <c r="H459" s="1327"/>
      <c r="I459" s="1327"/>
      <c r="J459" s="1328"/>
      <c r="K459" s="1329"/>
      <c r="L459" s="1329"/>
      <c r="M459" s="1330"/>
      <c r="N459" s="265"/>
      <c r="O459" s="265"/>
      <c r="P459" s="265"/>
      <c r="Q459" s="265"/>
      <c r="R459" s="265"/>
      <c r="S459" s="265"/>
      <c r="T459" s="265"/>
      <c r="U459" s="265"/>
      <c r="V459" s="265"/>
      <c r="W459" s="265"/>
      <c r="X459" s="265"/>
      <c r="Y459" s="265"/>
      <c r="Z459" s="265"/>
      <c r="AA459" s="265"/>
      <c r="AB459" s="265"/>
      <c r="AC459" s="265"/>
    </row>
    <row r="460" spans="1:29" ht="30" customHeight="1" x14ac:dyDescent="0.2">
      <c r="A460" s="1065"/>
      <c r="B460" s="1327"/>
      <c r="C460" s="1327"/>
      <c r="D460" s="1327"/>
      <c r="E460" s="1327"/>
      <c r="F460" s="1327"/>
      <c r="G460" s="1327"/>
      <c r="H460" s="1327"/>
      <c r="I460" s="1327"/>
      <c r="J460" s="1328"/>
      <c r="K460" s="1329"/>
      <c r="L460" s="1329"/>
      <c r="M460" s="1330"/>
      <c r="N460" s="265"/>
      <c r="O460" s="265"/>
      <c r="P460" s="265"/>
      <c r="Q460" s="265"/>
      <c r="R460" s="265"/>
      <c r="S460" s="265"/>
      <c r="T460" s="265"/>
      <c r="U460" s="265"/>
      <c r="V460" s="265"/>
      <c r="W460" s="265"/>
      <c r="X460" s="265"/>
      <c r="Y460" s="265"/>
      <c r="Z460" s="265"/>
      <c r="AA460" s="265"/>
      <c r="AB460" s="265"/>
      <c r="AC460" s="265"/>
    </row>
    <row r="461" spans="1:29" ht="30" customHeight="1" x14ac:dyDescent="0.2">
      <c r="A461" s="1065"/>
      <c r="B461" s="1327"/>
      <c r="C461" s="1327"/>
      <c r="D461" s="1327"/>
      <c r="E461" s="1327"/>
      <c r="F461" s="1327"/>
      <c r="G461" s="1327"/>
      <c r="H461" s="1327"/>
      <c r="I461" s="1327"/>
      <c r="J461" s="1328"/>
      <c r="K461" s="1329"/>
      <c r="L461" s="1329"/>
      <c r="M461" s="1330"/>
      <c r="N461" s="265"/>
      <c r="O461" s="796"/>
      <c r="P461" s="265"/>
      <c r="Q461" s="265"/>
      <c r="R461" s="265"/>
      <c r="S461" s="265"/>
      <c r="T461" s="265"/>
      <c r="U461" s="265"/>
      <c r="V461" s="265"/>
      <c r="W461" s="265"/>
      <c r="X461" s="265"/>
      <c r="Y461" s="265"/>
      <c r="Z461" s="265"/>
      <c r="AA461" s="265"/>
      <c r="AB461" s="265"/>
      <c r="AC461" s="265"/>
    </row>
    <row r="462" spans="1:29" ht="30" hidden="1" customHeight="1" thickBot="1" x14ac:dyDescent="0.25">
      <c r="A462" s="1066"/>
      <c r="B462" s="1327"/>
      <c r="C462" s="1327"/>
      <c r="D462" s="1327"/>
      <c r="E462" s="1327"/>
      <c r="F462" s="1327"/>
      <c r="G462" s="1327"/>
      <c r="H462" s="1327"/>
      <c r="I462" s="1327"/>
      <c r="J462" s="1328"/>
      <c r="K462" s="1329"/>
      <c r="L462" s="1329"/>
      <c r="M462" s="1330"/>
      <c r="N462" s="265"/>
      <c r="O462" s="265"/>
      <c r="P462" s="265"/>
      <c r="Q462" s="265"/>
      <c r="R462" s="265"/>
      <c r="S462" s="265"/>
      <c r="T462" s="265"/>
      <c r="U462" s="265"/>
      <c r="V462" s="265"/>
      <c r="W462" s="265"/>
      <c r="X462" s="265"/>
      <c r="Y462" s="265"/>
      <c r="Z462" s="265"/>
      <c r="AA462" s="265"/>
      <c r="AB462" s="265"/>
      <c r="AC462" s="265"/>
    </row>
    <row r="463" spans="1:29" ht="30" hidden="1" customHeight="1" thickBot="1" x14ac:dyDescent="0.25">
      <c r="A463" s="1065"/>
      <c r="B463" s="1327"/>
      <c r="C463" s="1327"/>
      <c r="D463" s="1327"/>
      <c r="E463" s="1327"/>
      <c r="F463" s="1327"/>
      <c r="G463" s="1327"/>
      <c r="H463" s="1327"/>
      <c r="I463" s="1327"/>
      <c r="J463" s="1328"/>
      <c r="K463" s="1329"/>
      <c r="L463" s="1329"/>
      <c r="M463" s="1330"/>
      <c r="N463" s="265"/>
      <c r="O463" s="265"/>
      <c r="P463" s="265"/>
      <c r="Q463" s="265"/>
      <c r="R463" s="265"/>
      <c r="S463" s="265"/>
      <c r="T463" s="265"/>
      <c r="U463" s="265"/>
      <c r="V463" s="265"/>
      <c r="W463" s="265"/>
      <c r="X463" s="265"/>
      <c r="Y463" s="265"/>
      <c r="Z463" s="265"/>
      <c r="AA463" s="265"/>
      <c r="AB463" s="265"/>
      <c r="AC463" s="265"/>
    </row>
    <row r="464" spans="1:29" ht="30" hidden="1" customHeight="1" thickBot="1" x14ac:dyDescent="0.25">
      <c r="A464" s="1065"/>
      <c r="B464" s="1327"/>
      <c r="C464" s="1327"/>
      <c r="D464" s="1327"/>
      <c r="E464" s="1327"/>
      <c r="F464" s="1327"/>
      <c r="G464" s="1327"/>
      <c r="H464" s="1327"/>
      <c r="I464" s="1327"/>
      <c r="J464" s="1328"/>
      <c r="K464" s="1329"/>
      <c r="L464" s="1329"/>
      <c r="M464" s="1330"/>
      <c r="N464" s="265"/>
      <c r="O464" s="265"/>
      <c r="P464" s="265"/>
      <c r="Q464" s="265"/>
      <c r="R464" s="265"/>
      <c r="S464" s="265"/>
      <c r="T464" s="265"/>
      <c r="U464" s="265"/>
      <c r="V464" s="265"/>
      <c r="W464" s="265"/>
      <c r="X464" s="265"/>
      <c r="Y464" s="265"/>
      <c r="Z464" s="265"/>
      <c r="AA464" s="265"/>
      <c r="AB464" s="265"/>
      <c r="AC464" s="265"/>
    </row>
    <row r="465" spans="1:29" ht="30" hidden="1" customHeight="1" thickBot="1" x14ac:dyDescent="0.25">
      <c r="A465" s="1065"/>
      <c r="B465" s="1327"/>
      <c r="C465" s="1327"/>
      <c r="D465" s="1327"/>
      <c r="E465" s="1327"/>
      <c r="F465" s="1327"/>
      <c r="G465" s="1327"/>
      <c r="H465" s="1327"/>
      <c r="I465" s="1327"/>
      <c r="J465" s="1328"/>
      <c r="K465" s="1329"/>
      <c r="L465" s="1329"/>
      <c r="M465" s="1330"/>
      <c r="N465" s="265"/>
      <c r="O465" s="265"/>
      <c r="P465" s="265"/>
      <c r="Q465" s="265"/>
      <c r="R465" s="265"/>
      <c r="S465" s="265"/>
      <c r="T465" s="265"/>
      <c r="U465" s="265"/>
      <c r="V465" s="265"/>
      <c r="W465" s="265"/>
      <c r="X465" s="265"/>
      <c r="Y465" s="265"/>
      <c r="Z465" s="265"/>
      <c r="AA465" s="265"/>
      <c r="AB465" s="265"/>
      <c r="AC465" s="265"/>
    </row>
    <row r="466" spans="1:29" ht="30" hidden="1" customHeight="1" thickBot="1" x14ac:dyDescent="0.25">
      <c r="A466" s="1065"/>
      <c r="B466" s="1327"/>
      <c r="C466" s="1327"/>
      <c r="D466" s="1327"/>
      <c r="E466" s="1327"/>
      <c r="F466" s="1327"/>
      <c r="G466" s="1327"/>
      <c r="H466" s="1327"/>
      <c r="I466" s="1327"/>
      <c r="J466" s="1328"/>
      <c r="K466" s="1329"/>
      <c r="L466" s="1329"/>
      <c r="M466" s="1330"/>
      <c r="N466" s="265"/>
      <c r="O466" s="265"/>
      <c r="P466" s="265"/>
      <c r="Q466" s="265"/>
      <c r="R466" s="265"/>
      <c r="S466" s="265"/>
      <c r="T466" s="265"/>
      <c r="U466" s="265"/>
      <c r="V466" s="265"/>
      <c r="W466" s="265"/>
      <c r="X466" s="265"/>
      <c r="Y466" s="265"/>
      <c r="Z466" s="265"/>
      <c r="AA466" s="265"/>
      <c r="AB466" s="265"/>
      <c r="AC466" s="265"/>
    </row>
    <row r="467" spans="1:29" ht="30" hidden="1" customHeight="1" thickBot="1" x14ac:dyDescent="0.25">
      <c r="A467" s="1065"/>
      <c r="B467" s="1327"/>
      <c r="C467" s="1327"/>
      <c r="D467" s="1327"/>
      <c r="E467" s="1327"/>
      <c r="F467" s="1327"/>
      <c r="G467" s="1327"/>
      <c r="H467" s="1327"/>
      <c r="I467" s="1327"/>
      <c r="J467" s="1328"/>
      <c r="K467" s="1329"/>
      <c r="L467" s="1329"/>
      <c r="M467" s="1330"/>
      <c r="N467" s="265"/>
      <c r="O467" s="265"/>
      <c r="P467" s="265"/>
      <c r="Q467" s="265"/>
      <c r="R467" s="265"/>
      <c r="S467" s="265"/>
      <c r="T467" s="265"/>
      <c r="U467" s="265"/>
      <c r="V467" s="265"/>
      <c r="W467" s="265"/>
      <c r="X467" s="265"/>
      <c r="Y467" s="265"/>
      <c r="Z467" s="265"/>
      <c r="AA467" s="265"/>
      <c r="AB467" s="265"/>
      <c r="AC467" s="265"/>
    </row>
    <row r="468" spans="1:29" ht="30" hidden="1" customHeight="1" thickBot="1" x14ac:dyDescent="0.25">
      <c r="A468" s="1065"/>
      <c r="B468" s="1327"/>
      <c r="C468" s="1327"/>
      <c r="D468" s="1327"/>
      <c r="E468" s="1327"/>
      <c r="F468" s="1327"/>
      <c r="G468" s="1327"/>
      <c r="H468" s="1327"/>
      <c r="I468" s="1327"/>
      <c r="J468" s="1328"/>
      <c r="K468" s="1329"/>
      <c r="L468" s="1329"/>
      <c r="M468" s="1330"/>
      <c r="N468" s="265"/>
      <c r="O468" s="265"/>
      <c r="P468" s="265"/>
      <c r="Q468" s="265"/>
      <c r="R468" s="265"/>
      <c r="S468" s="265"/>
      <c r="T468" s="265"/>
      <c r="U468" s="265"/>
      <c r="V468" s="265"/>
      <c r="W468" s="265"/>
      <c r="X468" s="265"/>
      <c r="Y468" s="265"/>
      <c r="Z468" s="265"/>
      <c r="AA468" s="265"/>
      <c r="AB468" s="265"/>
      <c r="AC468" s="265"/>
    </row>
    <row r="469" spans="1:29" ht="30" hidden="1" customHeight="1" thickBot="1" x14ac:dyDescent="0.25">
      <c r="A469" s="1065"/>
      <c r="B469" s="1327"/>
      <c r="C469" s="1327"/>
      <c r="D469" s="1327"/>
      <c r="E469" s="1327"/>
      <c r="F469" s="1327"/>
      <c r="G469" s="1327"/>
      <c r="H469" s="1327"/>
      <c r="I469" s="1327"/>
      <c r="J469" s="1328"/>
      <c r="K469" s="1329"/>
      <c r="L469" s="1329"/>
      <c r="M469" s="1330"/>
      <c r="N469" s="265"/>
      <c r="O469" s="265"/>
      <c r="P469" s="265"/>
      <c r="Q469" s="265"/>
      <c r="R469" s="265"/>
      <c r="S469" s="265"/>
      <c r="T469" s="265"/>
      <c r="U469" s="265"/>
      <c r="V469" s="265"/>
      <c r="W469" s="265"/>
      <c r="X469" s="265"/>
      <c r="Y469" s="265"/>
      <c r="Z469" s="265"/>
      <c r="AA469" s="265"/>
      <c r="AB469" s="265"/>
      <c r="AC469" s="265"/>
    </row>
    <row r="470" spans="1:29" ht="30" hidden="1" customHeight="1" thickBot="1" x14ac:dyDescent="0.25">
      <c r="A470" s="1065"/>
      <c r="B470" s="1327"/>
      <c r="C470" s="1327"/>
      <c r="D470" s="1327"/>
      <c r="E470" s="1327"/>
      <c r="F470" s="1327"/>
      <c r="G470" s="1327"/>
      <c r="H470" s="1327"/>
      <c r="I470" s="1327"/>
      <c r="J470" s="1328"/>
      <c r="K470" s="1329"/>
      <c r="L470" s="1329"/>
      <c r="M470" s="1330"/>
      <c r="N470" s="265"/>
      <c r="O470" s="265"/>
      <c r="P470" s="265"/>
      <c r="Q470" s="265"/>
      <c r="R470" s="265"/>
      <c r="S470" s="265"/>
      <c r="T470" s="265"/>
      <c r="U470" s="265"/>
      <c r="V470" s="265"/>
      <c r="W470" s="265"/>
      <c r="X470" s="265"/>
      <c r="Y470" s="265"/>
      <c r="Z470" s="265"/>
      <c r="AA470" s="265"/>
      <c r="AB470" s="265"/>
      <c r="AC470" s="265"/>
    </row>
    <row r="471" spans="1:29" ht="30" hidden="1" customHeight="1" thickBot="1" x14ac:dyDescent="0.25">
      <c r="A471" s="1065"/>
      <c r="B471" s="1327"/>
      <c r="C471" s="1327"/>
      <c r="D471" s="1327"/>
      <c r="E471" s="1327"/>
      <c r="F471" s="1327"/>
      <c r="G471" s="1327"/>
      <c r="H471" s="1327"/>
      <c r="I471" s="1327"/>
      <c r="J471" s="1328"/>
      <c r="K471" s="1329"/>
      <c r="L471" s="1329"/>
      <c r="M471" s="1330"/>
      <c r="N471" s="265"/>
      <c r="O471" s="265"/>
      <c r="P471" s="265"/>
      <c r="Q471" s="265"/>
      <c r="R471" s="265"/>
      <c r="S471" s="265"/>
      <c r="T471" s="265"/>
      <c r="U471" s="265"/>
      <c r="V471" s="265"/>
      <c r="W471" s="265"/>
      <c r="X471" s="265"/>
      <c r="Y471" s="265"/>
      <c r="Z471" s="265"/>
      <c r="AA471" s="265"/>
      <c r="AB471" s="265"/>
      <c r="AC471" s="265"/>
    </row>
    <row r="472" spans="1:29" ht="30" hidden="1" customHeight="1" thickBot="1" x14ac:dyDescent="0.25">
      <c r="A472" s="1065"/>
      <c r="B472" s="1327"/>
      <c r="C472" s="1327"/>
      <c r="D472" s="1327"/>
      <c r="E472" s="1327"/>
      <c r="F472" s="1327"/>
      <c r="G472" s="1327"/>
      <c r="H472" s="1327"/>
      <c r="I472" s="1327"/>
      <c r="J472" s="1328"/>
      <c r="K472" s="1329"/>
      <c r="L472" s="1329"/>
      <c r="M472" s="1330"/>
      <c r="N472" s="265"/>
      <c r="O472" s="265"/>
      <c r="P472" s="265"/>
      <c r="Q472" s="265"/>
      <c r="R472" s="265"/>
      <c r="S472" s="265"/>
      <c r="T472" s="265"/>
      <c r="U472" s="265"/>
      <c r="V472" s="265"/>
      <c r="W472" s="265"/>
      <c r="X472" s="265"/>
      <c r="Y472" s="265"/>
      <c r="Z472" s="265"/>
      <c r="AA472" s="265"/>
      <c r="AB472" s="265"/>
      <c r="AC472" s="265"/>
    </row>
    <row r="473" spans="1:29" ht="30" hidden="1" customHeight="1" thickBot="1" x14ac:dyDescent="0.25">
      <c r="A473" s="1065"/>
      <c r="B473" s="1327"/>
      <c r="C473" s="1327"/>
      <c r="D473" s="1327"/>
      <c r="E473" s="1327"/>
      <c r="F473" s="1327"/>
      <c r="G473" s="1327"/>
      <c r="H473" s="1327"/>
      <c r="I473" s="1327"/>
      <c r="J473" s="1328"/>
      <c r="K473" s="1329"/>
      <c r="L473" s="1329"/>
      <c r="M473" s="1330"/>
      <c r="N473" s="265"/>
      <c r="O473" s="265"/>
      <c r="P473" s="265"/>
      <c r="Q473" s="265"/>
      <c r="R473" s="265"/>
      <c r="S473" s="265"/>
      <c r="T473" s="265"/>
      <c r="U473" s="265"/>
      <c r="V473" s="265"/>
      <c r="W473" s="265"/>
      <c r="X473" s="265"/>
      <c r="Y473" s="265"/>
      <c r="Z473" s="265"/>
      <c r="AA473" s="265"/>
      <c r="AB473" s="265"/>
      <c r="AC473" s="265"/>
    </row>
    <row r="474" spans="1:29" ht="30" hidden="1" customHeight="1" thickBot="1" x14ac:dyDescent="0.25">
      <c r="A474" s="1065"/>
      <c r="B474" s="1327"/>
      <c r="C474" s="1327"/>
      <c r="D474" s="1327"/>
      <c r="E474" s="1327"/>
      <c r="F474" s="1327"/>
      <c r="G474" s="1327"/>
      <c r="H474" s="1327"/>
      <c r="I474" s="1327"/>
      <c r="J474" s="1328"/>
      <c r="K474" s="1329"/>
      <c r="L474" s="1329"/>
      <c r="M474" s="1330"/>
      <c r="N474" s="265"/>
      <c r="O474" s="265"/>
      <c r="P474" s="265"/>
      <c r="Q474" s="265"/>
      <c r="R474" s="265"/>
      <c r="S474" s="265"/>
      <c r="T474" s="265"/>
      <c r="U474" s="265"/>
      <c r="V474" s="265"/>
      <c r="W474" s="265"/>
      <c r="X474" s="265"/>
      <c r="Y474" s="265"/>
      <c r="Z474" s="265"/>
      <c r="AA474" s="265"/>
      <c r="AB474" s="265"/>
      <c r="AC474" s="265"/>
    </row>
    <row r="475" spans="1:29" ht="30" hidden="1" customHeight="1" thickBot="1" x14ac:dyDescent="0.25">
      <c r="A475" s="1065"/>
      <c r="B475" s="1327"/>
      <c r="C475" s="1327"/>
      <c r="D475" s="1327"/>
      <c r="E475" s="1327"/>
      <c r="F475" s="1327"/>
      <c r="G475" s="1327"/>
      <c r="H475" s="1327"/>
      <c r="I475" s="1327"/>
      <c r="J475" s="1328"/>
      <c r="K475" s="1329"/>
      <c r="L475" s="1329"/>
      <c r="M475" s="1330"/>
      <c r="N475" s="265"/>
      <c r="O475" s="265"/>
      <c r="P475" s="265"/>
      <c r="Q475" s="265"/>
      <c r="R475" s="265"/>
      <c r="S475" s="265"/>
      <c r="T475" s="265"/>
      <c r="U475" s="265"/>
      <c r="V475" s="265"/>
      <c r="W475" s="265"/>
      <c r="X475" s="265"/>
      <c r="Y475" s="265"/>
      <c r="Z475" s="265"/>
      <c r="AA475" s="265"/>
      <c r="AB475" s="265"/>
      <c r="AC475" s="265"/>
    </row>
    <row r="476" spans="1:29" ht="30" hidden="1" customHeight="1" thickBot="1" x14ac:dyDescent="0.25">
      <c r="A476" s="1065"/>
      <c r="B476" s="1327"/>
      <c r="C476" s="1327"/>
      <c r="D476" s="1327"/>
      <c r="E476" s="1327"/>
      <c r="F476" s="1327"/>
      <c r="G476" s="1327"/>
      <c r="H476" s="1327"/>
      <c r="I476" s="1327"/>
      <c r="J476" s="1328"/>
      <c r="K476" s="1329"/>
      <c r="L476" s="1329"/>
      <c r="M476" s="1330"/>
      <c r="N476" s="265"/>
      <c r="O476" s="265"/>
      <c r="P476" s="265"/>
      <c r="Q476" s="265"/>
      <c r="R476" s="265"/>
      <c r="S476" s="265"/>
      <c r="T476" s="265"/>
      <c r="U476" s="265"/>
      <c r="V476" s="265"/>
      <c r="W476" s="265"/>
      <c r="X476" s="265"/>
      <c r="Y476" s="265"/>
      <c r="Z476" s="265"/>
      <c r="AA476" s="265"/>
      <c r="AB476" s="265"/>
      <c r="AC476" s="265"/>
    </row>
    <row r="477" spans="1:29" ht="30" customHeight="1" thickBot="1" x14ac:dyDescent="0.25">
      <c r="A477" s="1067"/>
      <c r="B477" s="1331"/>
      <c r="C477" s="1331"/>
      <c r="D477" s="1331"/>
      <c r="E477" s="1331"/>
      <c r="F477" s="1331"/>
      <c r="G477" s="1331"/>
      <c r="H477" s="1331"/>
      <c r="I477" s="1331"/>
      <c r="J477" s="1332"/>
      <c r="K477" s="1333"/>
      <c r="L477" s="1333"/>
      <c r="M477" s="1334"/>
      <c r="N477" s="265"/>
      <c r="O477" s="265"/>
      <c r="P477" s="265"/>
      <c r="Q477" s="265"/>
      <c r="R477" s="265"/>
      <c r="S477" s="265"/>
      <c r="T477" s="265"/>
      <c r="U477" s="265"/>
      <c r="V477" s="265"/>
      <c r="W477" s="265"/>
      <c r="X477" s="265"/>
      <c r="Y477" s="265"/>
      <c r="Z477" s="265"/>
      <c r="AA477" s="265"/>
      <c r="AB477" s="265"/>
      <c r="AC477" s="265"/>
    </row>
    <row r="478" spans="1:29" ht="13.5" thickBot="1" x14ac:dyDescent="0.25">
      <c r="A478" s="941"/>
      <c r="B478" s="932"/>
      <c r="C478" s="932"/>
      <c r="D478" s="932"/>
      <c r="E478" s="932"/>
      <c r="F478" s="932"/>
      <c r="G478" s="932"/>
      <c r="H478" s="932"/>
      <c r="I478" s="932"/>
      <c r="J478" s="932"/>
      <c r="K478" s="932"/>
      <c r="L478" s="932"/>
      <c r="M478" s="1030"/>
      <c r="N478" s="265"/>
      <c r="O478" s="265"/>
      <c r="P478" s="265"/>
      <c r="Q478" s="265"/>
      <c r="R478" s="265"/>
      <c r="S478" s="265"/>
      <c r="T478" s="265"/>
      <c r="U478" s="265"/>
      <c r="V478" s="265"/>
      <c r="W478" s="265"/>
      <c r="X478" s="265"/>
      <c r="Y478" s="265"/>
      <c r="Z478" s="265"/>
      <c r="AA478" s="265"/>
      <c r="AB478" s="265"/>
      <c r="AC478" s="265"/>
    </row>
    <row r="479" spans="1:29" ht="24" customHeight="1" x14ac:dyDescent="0.2">
      <c r="A479" s="933" t="s">
        <v>891</v>
      </c>
      <c r="B479" s="1011" t="s">
        <v>898</v>
      </c>
      <c r="C479" s="1022"/>
      <c r="D479" s="1022"/>
      <c r="E479" s="1022"/>
      <c r="F479" s="1022"/>
      <c r="G479" s="1022"/>
      <c r="H479" s="1022"/>
      <c r="I479" s="1022"/>
      <c r="J479" s="1022"/>
      <c r="K479" s="1022"/>
      <c r="L479" s="1022"/>
      <c r="M479" s="1023"/>
      <c r="N479" s="265"/>
      <c r="O479" s="265"/>
      <c r="P479" s="265"/>
      <c r="Q479" s="265"/>
      <c r="R479" s="265"/>
      <c r="S479" s="265"/>
      <c r="T479" s="265"/>
      <c r="U479" s="265"/>
      <c r="V479" s="265"/>
      <c r="W479" s="265"/>
      <c r="X479" s="265"/>
      <c r="Y479" s="265"/>
      <c r="Z479" s="265"/>
      <c r="AA479" s="265"/>
      <c r="AB479" s="265"/>
      <c r="AC479" s="265"/>
    </row>
    <row r="480" spans="1:29" ht="15" customHeight="1" x14ac:dyDescent="0.2">
      <c r="A480" s="1353" t="s">
        <v>903</v>
      </c>
      <c r="B480" s="1037"/>
      <c r="C480" s="1355" t="s">
        <v>895</v>
      </c>
      <c r="D480" s="1357" t="s">
        <v>869</v>
      </c>
      <c r="E480" s="1358"/>
      <c r="F480" s="1359" t="s">
        <v>896</v>
      </c>
      <c r="G480" s="1360"/>
      <c r="H480" s="1361" t="s">
        <v>870</v>
      </c>
      <c r="I480" s="1358"/>
      <c r="J480" s="1362" t="s">
        <v>888</v>
      </c>
      <c r="K480" s="1363"/>
      <c r="L480" s="1364" t="s">
        <v>889</v>
      </c>
      <c r="M480" s="1363"/>
      <c r="N480" s="265"/>
      <c r="O480" s="265"/>
      <c r="P480" s="265"/>
      <c r="Q480" s="265"/>
      <c r="R480" s="265"/>
      <c r="S480" s="265"/>
      <c r="T480" s="265"/>
      <c r="U480" s="265"/>
      <c r="V480" s="265"/>
      <c r="W480" s="265"/>
      <c r="X480" s="265"/>
      <c r="Y480" s="265"/>
      <c r="Z480" s="265"/>
      <c r="AA480" s="265"/>
      <c r="AB480" s="265"/>
      <c r="AC480" s="265"/>
    </row>
    <row r="481" spans="1:29" ht="15" customHeight="1" x14ac:dyDescent="0.2">
      <c r="A481" s="1354"/>
      <c r="B481" s="1038" t="s">
        <v>885</v>
      </c>
      <c r="C481" s="1356"/>
      <c r="D481" s="1294" t="s">
        <v>902</v>
      </c>
      <c r="E481" s="1365"/>
      <c r="F481" s="1366" t="s">
        <v>902</v>
      </c>
      <c r="G481" s="1365"/>
      <c r="H481" s="1366" t="s">
        <v>902</v>
      </c>
      <c r="I481" s="1367"/>
      <c r="J481" s="1368" t="s">
        <v>910</v>
      </c>
      <c r="K481" s="1369"/>
      <c r="L481" s="1368" t="s">
        <v>910</v>
      </c>
      <c r="M481" s="1369"/>
      <c r="N481" s="265"/>
      <c r="O481" s="265"/>
      <c r="P481" s="265"/>
      <c r="Q481" s="265"/>
      <c r="R481" s="265"/>
      <c r="S481" s="265"/>
      <c r="T481" s="265"/>
      <c r="U481" s="265"/>
      <c r="V481" s="265"/>
      <c r="W481" s="265"/>
      <c r="X481" s="265"/>
      <c r="Y481" s="265"/>
      <c r="Z481" s="265"/>
      <c r="AA481" s="265"/>
      <c r="AB481" s="265"/>
      <c r="AC481" s="265"/>
    </row>
    <row r="482" spans="1:29" ht="15" customHeight="1" x14ac:dyDescent="0.2">
      <c r="A482" s="1032" t="s">
        <v>892</v>
      </c>
      <c r="B482" s="1033" t="s">
        <v>899</v>
      </c>
      <c r="C482" s="890" t="s">
        <v>887</v>
      </c>
      <c r="D482" s="1347"/>
      <c r="E482" s="1348"/>
      <c r="F482" s="1349"/>
      <c r="G482" s="1348"/>
      <c r="H482" s="1349"/>
      <c r="I482" s="1350"/>
      <c r="J482" s="1351" t="str">
        <f t="shared" ref="J482:J485" si="65">IF(D482=0,"",(F482/D482)-1)</f>
        <v/>
      </c>
      <c r="K482" s="1352"/>
      <c r="L482" s="1351" t="str">
        <f t="shared" ref="L482:L485" si="66">IF(F482=0,"",(H482/F482)-1)</f>
        <v/>
      </c>
      <c r="M482" s="1352"/>
      <c r="N482" s="265"/>
      <c r="O482" s="265"/>
      <c r="P482" s="265"/>
      <c r="Q482" s="265"/>
      <c r="R482" s="265"/>
      <c r="S482" s="265"/>
      <c r="T482" s="265"/>
      <c r="U482" s="265"/>
      <c r="V482" s="265"/>
      <c r="W482" s="265"/>
      <c r="X482" s="265"/>
      <c r="Y482" s="265"/>
      <c r="Z482" s="265"/>
      <c r="AA482" s="265"/>
      <c r="AB482" s="265"/>
      <c r="AC482" s="265"/>
    </row>
    <row r="483" spans="1:29" ht="15" customHeight="1" x14ac:dyDescent="0.2">
      <c r="A483" s="1032" t="s">
        <v>876</v>
      </c>
      <c r="B483" s="1034" t="s">
        <v>899</v>
      </c>
      <c r="C483" s="984" t="s">
        <v>887</v>
      </c>
      <c r="D483" s="1347"/>
      <c r="E483" s="1348"/>
      <c r="F483" s="1349"/>
      <c r="G483" s="1348"/>
      <c r="H483" s="1349"/>
      <c r="I483" s="1350"/>
      <c r="J483" s="1351" t="str">
        <f t="shared" si="65"/>
        <v/>
      </c>
      <c r="K483" s="1352"/>
      <c r="L483" s="1351" t="str">
        <f t="shared" si="66"/>
        <v/>
      </c>
      <c r="M483" s="1352"/>
      <c r="N483" s="265"/>
      <c r="O483" s="265"/>
      <c r="P483" s="265"/>
      <c r="Q483" s="265"/>
      <c r="R483" s="265"/>
      <c r="S483" s="265"/>
      <c r="T483" s="265"/>
      <c r="U483" s="265"/>
      <c r="V483" s="265"/>
      <c r="W483" s="265"/>
      <c r="X483" s="265"/>
      <c r="Y483" s="265"/>
      <c r="Z483" s="265"/>
      <c r="AA483" s="265"/>
      <c r="AB483" s="265"/>
      <c r="AC483" s="265"/>
    </row>
    <row r="484" spans="1:29" ht="15" customHeight="1" x14ac:dyDescent="0.2">
      <c r="A484" s="1032" t="s">
        <v>893</v>
      </c>
      <c r="B484" s="1034" t="s">
        <v>899</v>
      </c>
      <c r="C484" s="984" t="s">
        <v>887</v>
      </c>
      <c r="D484" s="1347"/>
      <c r="E484" s="1348"/>
      <c r="F484" s="1349"/>
      <c r="G484" s="1348"/>
      <c r="H484" s="1349"/>
      <c r="I484" s="1350"/>
      <c r="J484" s="1351" t="str">
        <f t="shared" si="65"/>
        <v/>
      </c>
      <c r="K484" s="1352"/>
      <c r="L484" s="1351" t="str">
        <f t="shared" si="66"/>
        <v/>
      </c>
      <c r="M484" s="1352"/>
      <c r="N484" s="265"/>
      <c r="O484" s="265"/>
      <c r="P484" s="265"/>
      <c r="Q484" s="265"/>
      <c r="R484" s="265"/>
      <c r="S484" s="265"/>
      <c r="T484" s="265"/>
      <c r="U484" s="265"/>
      <c r="V484" s="265"/>
      <c r="W484" s="265"/>
      <c r="X484" s="265"/>
      <c r="Y484" s="265"/>
      <c r="Z484" s="265"/>
      <c r="AA484" s="265"/>
      <c r="AB484" s="265"/>
      <c r="AC484" s="265"/>
    </row>
    <row r="485" spans="1:29" ht="15" customHeight="1" thickBot="1" x14ac:dyDescent="0.25">
      <c r="A485" s="1035" t="s">
        <v>894</v>
      </c>
      <c r="B485" s="1036" t="s">
        <v>899</v>
      </c>
      <c r="C485" s="987" t="s">
        <v>887</v>
      </c>
      <c r="D485" s="1347"/>
      <c r="E485" s="1348"/>
      <c r="F485" s="1349"/>
      <c r="G485" s="1348"/>
      <c r="H485" s="1349"/>
      <c r="I485" s="1350"/>
      <c r="J485" s="1351" t="str">
        <f t="shared" si="65"/>
        <v/>
      </c>
      <c r="K485" s="1352"/>
      <c r="L485" s="1351" t="str">
        <f t="shared" si="66"/>
        <v/>
      </c>
      <c r="M485" s="1352"/>
      <c r="N485" s="265"/>
      <c r="O485" s="265"/>
      <c r="P485" s="265"/>
      <c r="Q485" s="265"/>
      <c r="R485" s="265"/>
      <c r="S485" s="265"/>
      <c r="T485" s="265"/>
      <c r="U485" s="265"/>
      <c r="V485" s="265"/>
      <c r="W485" s="265"/>
      <c r="X485" s="265"/>
      <c r="Y485" s="265"/>
      <c r="Z485" s="265"/>
      <c r="AA485" s="265"/>
      <c r="AB485" s="265"/>
      <c r="AC485" s="265"/>
    </row>
    <row r="486" spans="1:29" s="889" customFormat="1" ht="18" customHeight="1" x14ac:dyDescent="0.2">
      <c r="A486" s="1060"/>
      <c r="B486" s="956"/>
      <c r="C486" s="956"/>
      <c r="D486" s="1061"/>
      <c r="E486" s="1061"/>
      <c r="F486" s="1062"/>
      <c r="G486" s="1062"/>
      <c r="H486" s="1062"/>
      <c r="I486" s="1062"/>
      <c r="J486" s="1062"/>
      <c r="K486" s="1062"/>
      <c r="L486" s="1062"/>
      <c r="M486" s="1069"/>
      <c r="N486" s="265"/>
      <c r="O486" s="926"/>
      <c r="P486" s="926"/>
      <c r="Q486" s="926"/>
      <c r="R486" s="926"/>
      <c r="S486" s="926"/>
      <c r="T486" s="926"/>
      <c r="U486" s="926"/>
      <c r="V486" s="926"/>
      <c r="W486" s="926"/>
      <c r="X486" s="926"/>
      <c r="Y486" s="926"/>
      <c r="Z486" s="926"/>
      <c r="AA486" s="926"/>
      <c r="AB486" s="926"/>
      <c r="AC486" s="926"/>
    </row>
    <row r="487" spans="1:29" ht="21" customHeight="1" x14ac:dyDescent="0.2">
      <c r="A487" s="1335" t="s">
        <v>909</v>
      </c>
      <c r="B487" s="1336"/>
      <c r="C487" s="1337"/>
      <c r="D487" s="1031"/>
      <c r="E487" s="1031"/>
      <c r="F487" s="1031"/>
      <c r="G487" s="1031"/>
      <c r="H487" s="1031"/>
      <c r="I487" s="1031"/>
      <c r="J487" s="1031"/>
      <c r="K487" s="1031"/>
      <c r="L487" s="1031"/>
      <c r="M487" s="1063"/>
      <c r="N487" s="265"/>
      <c r="O487" s="265"/>
      <c r="P487" s="265"/>
      <c r="Q487" s="265"/>
      <c r="R487" s="265"/>
      <c r="S487" s="265"/>
      <c r="T487" s="265"/>
      <c r="U487" s="265"/>
      <c r="V487" s="265"/>
      <c r="W487" s="265"/>
      <c r="X487" s="265"/>
      <c r="Y487" s="265"/>
      <c r="Z487" s="265"/>
      <c r="AA487" s="265"/>
      <c r="AB487" s="265"/>
      <c r="AC487" s="265"/>
    </row>
    <row r="488" spans="1:29" ht="18" customHeight="1" x14ac:dyDescent="0.2">
      <c r="A488" s="1068" t="s">
        <v>907</v>
      </c>
      <c r="B488" s="1338" t="s">
        <v>904</v>
      </c>
      <c r="C488" s="1339"/>
      <c r="D488" s="1338" t="s">
        <v>905</v>
      </c>
      <c r="E488" s="1340"/>
      <c r="F488" s="1340"/>
      <c r="G488" s="1340"/>
      <c r="H488" s="1340"/>
      <c r="I488" s="1339"/>
      <c r="J488" s="1338" t="s">
        <v>906</v>
      </c>
      <c r="K488" s="1340"/>
      <c r="L488" s="1340"/>
      <c r="M488" s="1341"/>
      <c r="N488" s="265"/>
      <c r="O488" s="265"/>
      <c r="P488" s="265"/>
      <c r="Q488" s="265"/>
      <c r="R488" s="265"/>
      <c r="S488" s="265"/>
      <c r="T488" s="265"/>
      <c r="U488" s="265"/>
      <c r="V488" s="265"/>
      <c r="W488" s="265"/>
      <c r="X488" s="265"/>
      <c r="Y488" s="265"/>
      <c r="Z488" s="265"/>
      <c r="AA488" s="265"/>
      <c r="AB488" s="265"/>
      <c r="AC488" s="265"/>
    </row>
    <row r="489" spans="1:29" ht="30" customHeight="1" x14ac:dyDescent="0.2">
      <c r="A489" s="1065"/>
      <c r="B489" s="1342"/>
      <c r="C489" s="1343"/>
      <c r="D489" s="1344"/>
      <c r="E489" s="1345"/>
      <c r="F489" s="1345"/>
      <c r="G489" s="1345"/>
      <c r="H489" s="1345"/>
      <c r="I489" s="1346"/>
      <c r="J489" s="1328"/>
      <c r="K489" s="1329"/>
      <c r="L489" s="1329"/>
      <c r="M489" s="1330"/>
      <c r="N489" s="265"/>
      <c r="O489" s="265"/>
      <c r="P489" s="265"/>
      <c r="Q489" s="265"/>
      <c r="R489" s="265"/>
      <c r="S489" s="265"/>
      <c r="T489" s="265"/>
      <c r="U489" s="265"/>
      <c r="V489" s="265"/>
      <c r="W489" s="265"/>
      <c r="X489" s="265"/>
      <c r="Y489" s="265"/>
      <c r="Z489" s="265"/>
      <c r="AA489" s="265"/>
      <c r="AB489" s="265"/>
      <c r="AC489" s="265"/>
    </row>
    <row r="490" spans="1:29" ht="30" customHeight="1" x14ac:dyDescent="0.2">
      <c r="A490" s="1065"/>
      <c r="B490" s="1327"/>
      <c r="C490" s="1327"/>
      <c r="D490" s="1327"/>
      <c r="E490" s="1327"/>
      <c r="F490" s="1327"/>
      <c r="G490" s="1327"/>
      <c r="H490" s="1327"/>
      <c r="I490" s="1327"/>
      <c r="J490" s="1328"/>
      <c r="K490" s="1329"/>
      <c r="L490" s="1329"/>
      <c r="M490" s="1330"/>
      <c r="N490" s="265"/>
      <c r="O490" s="265"/>
      <c r="P490" s="265"/>
      <c r="Q490" s="265"/>
      <c r="R490" s="265"/>
      <c r="S490" s="265"/>
      <c r="T490" s="265"/>
      <c r="U490" s="265"/>
      <c r="V490" s="265"/>
      <c r="W490" s="265"/>
      <c r="X490" s="265"/>
      <c r="Y490" s="265"/>
      <c r="Z490" s="265"/>
      <c r="AA490" s="265"/>
      <c r="AB490" s="265"/>
      <c r="AC490" s="265"/>
    </row>
    <row r="491" spans="1:29" ht="30" customHeight="1" x14ac:dyDescent="0.2">
      <c r="A491" s="1065"/>
      <c r="B491" s="1327"/>
      <c r="C491" s="1327"/>
      <c r="D491" s="1327"/>
      <c r="E491" s="1327"/>
      <c r="F491" s="1327"/>
      <c r="G491" s="1327"/>
      <c r="H491" s="1327"/>
      <c r="I491" s="1327"/>
      <c r="J491" s="1328"/>
      <c r="K491" s="1329"/>
      <c r="L491" s="1329"/>
      <c r="M491" s="1330"/>
      <c r="N491" s="265"/>
      <c r="O491" s="265"/>
      <c r="P491" s="265"/>
      <c r="Q491" s="265"/>
      <c r="R491" s="265"/>
      <c r="S491" s="265"/>
      <c r="T491" s="265"/>
      <c r="U491" s="265"/>
      <c r="V491" s="265"/>
      <c r="W491" s="265"/>
      <c r="X491" s="265"/>
      <c r="Y491" s="265"/>
      <c r="Z491" s="265"/>
      <c r="AA491" s="265"/>
      <c r="AB491" s="265"/>
      <c r="AC491" s="265"/>
    </row>
    <row r="492" spans="1:29" ht="30" customHeight="1" x14ac:dyDescent="0.2">
      <c r="A492" s="1065"/>
      <c r="B492" s="1327"/>
      <c r="C492" s="1327"/>
      <c r="D492" s="1327"/>
      <c r="E492" s="1327"/>
      <c r="F492" s="1327"/>
      <c r="G492" s="1327"/>
      <c r="H492" s="1327"/>
      <c r="I492" s="1327"/>
      <c r="J492" s="1328"/>
      <c r="K492" s="1329"/>
      <c r="L492" s="1329"/>
      <c r="M492" s="1330"/>
      <c r="N492" s="265"/>
      <c r="O492" s="796"/>
      <c r="P492" s="265"/>
      <c r="Q492" s="265"/>
      <c r="R492" s="265"/>
      <c r="S492" s="265"/>
      <c r="T492" s="265"/>
      <c r="U492" s="265"/>
      <c r="V492" s="265"/>
      <c r="W492" s="265"/>
      <c r="X492" s="265"/>
      <c r="Y492" s="265"/>
      <c r="Z492" s="265"/>
      <c r="AA492" s="265"/>
      <c r="AB492" s="265"/>
      <c r="AC492" s="265"/>
    </row>
    <row r="493" spans="1:29" ht="30" hidden="1" customHeight="1" thickBot="1" x14ac:dyDescent="0.25">
      <c r="A493" s="1066"/>
      <c r="B493" s="1327"/>
      <c r="C493" s="1327"/>
      <c r="D493" s="1327"/>
      <c r="E493" s="1327"/>
      <c r="F493" s="1327"/>
      <c r="G493" s="1327"/>
      <c r="H493" s="1327"/>
      <c r="I493" s="1327"/>
      <c r="J493" s="1328"/>
      <c r="K493" s="1329"/>
      <c r="L493" s="1329"/>
      <c r="M493" s="1330"/>
      <c r="N493" s="265"/>
      <c r="O493" s="265"/>
      <c r="P493" s="265"/>
      <c r="Q493" s="265"/>
      <c r="R493" s="265"/>
      <c r="S493" s="265"/>
      <c r="T493" s="265"/>
      <c r="U493" s="265"/>
      <c r="V493" s="265"/>
      <c r="W493" s="265"/>
      <c r="X493" s="265"/>
      <c r="Y493" s="265"/>
      <c r="Z493" s="265"/>
      <c r="AA493" s="265"/>
      <c r="AB493" s="265"/>
      <c r="AC493" s="265"/>
    </row>
    <row r="494" spans="1:29" ht="30" hidden="1" customHeight="1" thickBot="1" x14ac:dyDescent="0.25">
      <c r="A494" s="1065"/>
      <c r="B494" s="1327"/>
      <c r="C494" s="1327"/>
      <c r="D494" s="1327"/>
      <c r="E494" s="1327"/>
      <c r="F494" s="1327"/>
      <c r="G494" s="1327"/>
      <c r="H494" s="1327"/>
      <c r="I494" s="1327"/>
      <c r="J494" s="1328"/>
      <c r="K494" s="1329"/>
      <c r="L494" s="1329"/>
      <c r="M494" s="1330"/>
      <c r="N494" s="265"/>
      <c r="O494" s="265"/>
      <c r="P494" s="265"/>
      <c r="Q494" s="265"/>
      <c r="R494" s="265"/>
      <c r="S494" s="265"/>
      <c r="T494" s="265"/>
      <c r="U494" s="265"/>
      <c r="V494" s="265"/>
      <c r="W494" s="265"/>
      <c r="X494" s="265"/>
      <c r="Y494" s="265"/>
      <c r="Z494" s="265"/>
      <c r="AA494" s="265"/>
      <c r="AB494" s="265"/>
      <c r="AC494" s="265"/>
    </row>
    <row r="495" spans="1:29" ht="30" hidden="1" customHeight="1" thickBot="1" x14ac:dyDescent="0.25">
      <c r="A495" s="1065"/>
      <c r="B495" s="1327"/>
      <c r="C495" s="1327"/>
      <c r="D495" s="1327"/>
      <c r="E495" s="1327"/>
      <c r="F495" s="1327"/>
      <c r="G495" s="1327"/>
      <c r="H495" s="1327"/>
      <c r="I495" s="1327"/>
      <c r="J495" s="1328"/>
      <c r="K495" s="1329"/>
      <c r="L495" s="1329"/>
      <c r="M495" s="1330"/>
      <c r="N495" s="265"/>
      <c r="O495" s="265"/>
      <c r="P495" s="265"/>
      <c r="Q495" s="265"/>
      <c r="R495" s="265"/>
      <c r="S495" s="265"/>
      <c r="T495" s="265"/>
      <c r="U495" s="265"/>
      <c r="V495" s="265"/>
      <c r="W495" s="265"/>
      <c r="X495" s="265"/>
      <c r="Y495" s="265"/>
      <c r="Z495" s="265"/>
      <c r="AA495" s="265"/>
      <c r="AB495" s="265"/>
      <c r="AC495" s="265"/>
    </row>
    <row r="496" spans="1:29" ht="30" hidden="1" customHeight="1" thickBot="1" x14ac:dyDescent="0.25">
      <c r="A496" s="1065"/>
      <c r="B496" s="1327"/>
      <c r="C496" s="1327"/>
      <c r="D496" s="1327"/>
      <c r="E496" s="1327"/>
      <c r="F496" s="1327"/>
      <c r="G496" s="1327"/>
      <c r="H496" s="1327"/>
      <c r="I496" s="1327"/>
      <c r="J496" s="1328"/>
      <c r="K496" s="1329"/>
      <c r="L496" s="1329"/>
      <c r="M496" s="1330"/>
      <c r="N496" s="265"/>
      <c r="O496" s="265"/>
      <c r="P496" s="265"/>
      <c r="Q496" s="265"/>
      <c r="R496" s="265"/>
      <c r="S496" s="265"/>
      <c r="T496" s="265"/>
      <c r="U496" s="265"/>
      <c r="V496" s="265"/>
      <c r="W496" s="265"/>
      <c r="X496" s="265"/>
      <c r="Y496" s="265"/>
      <c r="Z496" s="265"/>
      <c r="AA496" s="265"/>
      <c r="AB496" s="265"/>
      <c r="AC496" s="265"/>
    </row>
    <row r="497" spans="1:29" ht="30" hidden="1" customHeight="1" thickBot="1" x14ac:dyDescent="0.25">
      <c r="A497" s="1065"/>
      <c r="B497" s="1327"/>
      <c r="C497" s="1327"/>
      <c r="D497" s="1327"/>
      <c r="E497" s="1327"/>
      <c r="F497" s="1327"/>
      <c r="G497" s="1327"/>
      <c r="H497" s="1327"/>
      <c r="I497" s="1327"/>
      <c r="J497" s="1328"/>
      <c r="K497" s="1329"/>
      <c r="L497" s="1329"/>
      <c r="M497" s="1330"/>
      <c r="N497" s="265"/>
      <c r="O497" s="265"/>
      <c r="P497" s="265"/>
      <c r="Q497" s="265"/>
      <c r="R497" s="265"/>
      <c r="S497" s="265"/>
      <c r="T497" s="265"/>
      <c r="U497" s="265"/>
      <c r="V497" s="265"/>
      <c r="W497" s="265"/>
      <c r="X497" s="265"/>
      <c r="Y497" s="265"/>
      <c r="Z497" s="265"/>
      <c r="AA497" s="265"/>
      <c r="AB497" s="265"/>
      <c r="AC497" s="265"/>
    </row>
    <row r="498" spans="1:29" ht="30" hidden="1" customHeight="1" thickBot="1" x14ac:dyDescent="0.25">
      <c r="A498" s="1065"/>
      <c r="B498" s="1327"/>
      <c r="C498" s="1327"/>
      <c r="D498" s="1327"/>
      <c r="E498" s="1327"/>
      <c r="F498" s="1327"/>
      <c r="G498" s="1327"/>
      <c r="H498" s="1327"/>
      <c r="I498" s="1327"/>
      <c r="J498" s="1328"/>
      <c r="K498" s="1329"/>
      <c r="L498" s="1329"/>
      <c r="M498" s="1330"/>
      <c r="N498" s="265"/>
      <c r="O498" s="265"/>
      <c r="P498" s="265"/>
      <c r="Q498" s="265"/>
      <c r="R498" s="265"/>
      <c r="S498" s="265"/>
      <c r="T498" s="265"/>
      <c r="U498" s="265"/>
      <c r="V498" s="265"/>
      <c r="W498" s="265"/>
      <c r="X498" s="265"/>
      <c r="Y498" s="265"/>
      <c r="Z498" s="265"/>
      <c r="AA498" s="265"/>
      <c r="AB498" s="265"/>
      <c r="AC498" s="265"/>
    </row>
    <row r="499" spans="1:29" ht="30" hidden="1" customHeight="1" thickBot="1" x14ac:dyDescent="0.25">
      <c r="A499" s="1065"/>
      <c r="B499" s="1327"/>
      <c r="C499" s="1327"/>
      <c r="D499" s="1327"/>
      <c r="E499" s="1327"/>
      <c r="F499" s="1327"/>
      <c r="G499" s="1327"/>
      <c r="H499" s="1327"/>
      <c r="I499" s="1327"/>
      <c r="J499" s="1328"/>
      <c r="K499" s="1329"/>
      <c r="L499" s="1329"/>
      <c r="M499" s="1330"/>
      <c r="N499" s="265"/>
      <c r="O499" s="265"/>
      <c r="P499" s="265"/>
      <c r="Q499" s="265"/>
      <c r="R499" s="265"/>
      <c r="S499" s="265"/>
      <c r="T499" s="265"/>
      <c r="U499" s="265"/>
      <c r="V499" s="265"/>
      <c r="W499" s="265"/>
      <c r="X499" s="265"/>
      <c r="Y499" s="265"/>
      <c r="Z499" s="265"/>
      <c r="AA499" s="265"/>
      <c r="AB499" s="265"/>
      <c r="AC499" s="265"/>
    </row>
    <row r="500" spans="1:29" ht="30" hidden="1" customHeight="1" thickBot="1" x14ac:dyDescent="0.25">
      <c r="A500" s="1065"/>
      <c r="B500" s="1327"/>
      <c r="C500" s="1327"/>
      <c r="D500" s="1327"/>
      <c r="E500" s="1327"/>
      <c r="F500" s="1327"/>
      <c r="G500" s="1327"/>
      <c r="H500" s="1327"/>
      <c r="I500" s="1327"/>
      <c r="J500" s="1328"/>
      <c r="K500" s="1329"/>
      <c r="L500" s="1329"/>
      <c r="M500" s="1330"/>
      <c r="N500" s="265"/>
      <c r="O500" s="265"/>
      <c r="P500" s="265"/>
      <c r="Q500" s="265"/>
      <c r="R500" s="265"/>
      <c r="S500" s="265"/>
      <c r="T500" s="265"/>
      <c r="U500" s="265"/>
      <c r="V500" s="265"/>
      <c r="W500" s="265"/>
      <c r="X500" s="265"/>
      <c r="Y500" s="265"/>
      <c r="Z500" s="265"/>
      <c r="AA500" s="265"/>
      <c r="AB500" s="265"/>
      <c r="AC500" s="265"/>
    </row>
    <row r="501" spans="1:29" ht="30" hidden="1" customHeight="1" thickBot="1" x14ac:dyDescent="0.25">
      <c r="A501" s="1065"/>
      <c r="B501" s="1327"/>
      <c r="C501" s="1327"/>
      <c r="D501" s="1327"/>
      <c r="E501" s="1327"/>
      <c r="F501" s="1327"/>
      <c r="G501" s="1327"/>
      <c r="H501" s="1327"/>
      <c r="I501" s="1327"/>
      <c r="J501" s="1328"/>
      <c r="K501" s="1329"/>
      <c r="L501" s="1329"/>
      <c r="M501" s="1330"/>
      <c r="N501" s="265"/>
      <c r="O501" s="265"/>
      <c r="P501" s="265"/>
      <c r="Q501" s="265"/>
      <c r="R501" s="265"/>
      <c r="S501" s="265"/>
      <c r="T501" s="265"/>
      <c r="U501" s="265"/>
      <c r="V501" s="265"/>
      <c r="W501" s="265"/>
      <c r="X501" s="265"/>
      <c r="Y501" s="265"/>
      <c r="Z501" s="265"/>
      <c r="AA501" s="265"/>
      <c r="AB501" s="265"/>
      <c r="AC501" s="265"/>
    </row>
    <row r="502" spans="1:29" ht="30" hidden="1" customHeight="1" thickBot="1" x14ac:dyDescent="0.25">
      <c r="A502" s="1065"/>
      <c r="B502" s="1327"/>
      <c r="C502" s="1327"/>
      <c r="D502" s="1327"/>
      <c r="E502" s="1327"/>
      <c r="F502" s="1327"/>
      <c r="G502" s="1327"/>
      <c r="H502" s="1327"/>
      <c r="I502" s="1327"/>
      <c r="J502" s="1328"/>
      <c r="K502" s="1329"/>
      <c r="L502" s="1329"/>
      <c r="M502" s="1330"/>
      <c r="N502" s="265"/>
      <c r="O502" s="265"/>
      <c r="P502" s="265"/>
      <c r="Q502" s="265"/>
      <c r="R502" s="265"/>
      <c r="S502" s="265"/>
      <c r="T502" s="265"/>
      <c r="U502" s="265"/>
      <c r="V502" s="265"/>
      <c r="W502" s="265"/>
      <c r="X502" s="265"/>
      <c r="Y502" s="265"/>
      <c r="Z502" s="265"/>
      <c r="AA502" s="265"/>
      <c r="AB502" s="265"/>
      <c r="AC502" s="265"/>
    </row>
    <row r="503" spans="1:29" ht="30" hidden="1" customHeight="1" thickBot="1" x14ac:dyDescent="0.25">
      <c r="A503" s="1065"/>
      <c r="B503" s="1327"/>
      <c r="C503" s="1327"/>
      <c r="D503" s="1327"/>
      <c r="E503" s="1327"/>
      <c r="F503" s="1327"/>
      <c r="G503" s="1327"/>
      <c r="H503" s="1327"/>
      <c r="I503" s="1327"/>
      <c r="J503" s="1328"/>
      <c r="K503" s="1329"/>
      <c r="L503" s="1329"/>
      <c r="M503" s="1330"/>
      <c r="N503" s="265"/>
      <c r="O503" s="265"/>
      <c r="P503" s="265"/>
      <c r="Q503" s="265"/>
      <c r="R503" s="265"/>
      <c r="S503" s="265"/>
      <c r="T503" s="265"/>
      <c r="U503" s="265"/>
      <c r="V503" s="265"/>
      <c r="W503" s="265"/>
      <c r="X503" s="265"/>
      <c r="Y503" s="265"/>
      <c r="Z503" s="265"/>
      <c r="AA503" s="265"/>
      <c r="AB503" s="265"/>
      <c r="AC503" s="265"/>
    </row>
    <row r="504" spans="1:29" ht="30" hidden="1" customHeight="1" thickBot="1" x14ac:dyDescent="0.25">
      <c r="A504" s="1065"/>
      <c r="B504" s="1327"/>
      <c r="C504" s="1327"/>
      <c r="D504" s="1327"/>
      <c r="E504" s="1327"/>
      <c r="F504" s="1327"/>
      <c r="G504" s="1327"/>
      <c r="H504" s="1327"/>
      <c r="I504" s="1327"/>
      <c r="J504" s="1328"/>
      <c r="K504" s="1329"/>
      <c r="L504" s="1329"/>
      <c r="M504" s="1330"/>
      <c r="N504" s="265"/>
      <c r="O504" s="265"/>
      <c r="P504" s="265"/>
      <c r="Q504" s="265"/>
      <c r="R504" s="265"/>
      <c r="S504" s="265"/>
      <c r="T504" s="265"/>
      <c r="U504" s="265"/>
      <c r="V504" s="265"/>
      <c r="W504" s="265"/>
      <c r="X504" s="265"/>
      <c r="Y504" s="265"/>
      <c r="Z504" s="265"/>
      <c r="AA504" s="265"/>
      <c r="AB504" s="265"/>
      <c r="AC504" s="265"/>
    </row>
    <row r="505" spans="1:29" ht="30" hidden="1" customHeight="1" thickBot="1" x14ac:dyDescent="0.25">
      <c r="A505" s="1065"/>
      <c r="B505" s="1327"/>
      <c r="C505" s="1327"/>
      <c r="D505" s="1327"/>
      <c r="E505" s="1327"/>
      <c r="F505" s="1327"/>
      <c r="G505" s="1327"/>
      <c r="H505" s="1327"/>
      <c r="I505" s="1327"/>
      <c r="J505" s="1328"/>
      <c r="K505" s="1329"/>
      <c r="L505" s="1329"/>
      <c r="M505" s="1330"/>
      <c r="N505" s="265"/>
      <c r="O505" s="265"/>
      <c r="P505" s="265"/>
      <c r="Q505" s="265"/>
      <c r="R505" s="265"/>
      <c r="S505" s="265"/>
      <c r="T505" s="265"/>
      <c r="U505" s="265"/>
      <c r="V505" s="265"/>
      <c r="W505" s="265"/>
      <c r="X505" s="265"/>
      <c r="Y505" s="265"/>
      <c r="Z505" s="265"/>
      <c r="AA505" s="265"/>
      <c r="AB505" s="265"/>
      <c r="AC505" s="265"/>
    </row>
    <row r="506" spans="1:29" ht="30" hidden="1" customHeight="1" thickBot="1" x14ac:dyDescent="0.25">
      <c r="A506" s="1065"/>
      <c r="B506" s="1327"/>
      <c r="C506" s="1327"/>
      <c r="D506" s="1327"/>
      <c r="E506" s="1327"/>
      <c r="F506" s="1327"/>
      <c r="G506" s="1327"/>
      <c r="H506" s="1327"/>
      <c r="I506" s="1327"/>
      <c r="J506" s="1328"/>
      <c r="K506" s="1329"/>
      <c r="L506" s="1329"/>
      <c r="M506" s="1330"/>
      <c r="N506" s="265"/>
      <c r="O506" s="265"/>
      <c r="P506" s="265"/>
      <c r="Q506" s="265"/>
      <c r="R506" s="265"/>
      <c r="S506" s="265"/>
      <c r="T506" s="265"/>
      <c r="U506" s="265"/>
      <c r="V506" s="265"/>
      <c r="W506" s="265"/>
      <c r="X506" s="265"/>
      <c r="Y506" s="265"/>
      <c r="Z506" s="265"/>
      <c r="AA506" s="265"/>
      <c r="AB506" s="265"/>
      <c r="AC506" s="265"/>
    </row>
    <row r="507" spans="1:29" ht="30" hidden="1" customHeight="1" thickBot="1" x14ac:dyDescent="0.25">
      <c r="A507" s="1065"/>
      <c r="B507" s="1327"/>
      <c r="C507" s="1327"/>
      <c r="D507" s="1327"/>
      <c r="E507" s="1327"/>
      <c r="F507" s="1327"/>
      <c r="G507" s="1327"/>
      <c r="H507" s="1327"/>
      <c r="I507" s="1327"/>
      <c r="J507" s="1328"/>
      <c r="K507" s="1329"/>
      <c r="L507" s="1329"/>
      <c r="M507" s="1330"/>
      <c r="N507" s="265"/>
      <c r="O507" s="265"/>
      <c r="P507" s="265"/>
      <c r="Q507" s="265"/>
      <c r="R507" s="265"/>
      <c r="S507" s="265"/>
      <c r="T507" s="265"/>
      <c r="U507" s="265"/>
      <c r="V507" s="265"/>
      <c r="W507" s="265"/>
      <c r="X507" s="265"/>
      <c r="Y507" s="265"/>
      <c r="Z507" s="265"/>
      <c r="AA507" s="265"/>
      <c r="AB507" s="265"/>
      <c r="AC507" s="265"/>
    </row>
    <row r="508" spans="1:29" ht="30" customHeight="1" thickBot="1" x14ac:dyDescent="0.25">
      <c r="A508" s="1067"/>
      <c r="B508" s="1331"/>
      <c r="C508" s="1331"/>
      <c r="D508" s="1331"/>
      <c r="E508" s="1331"/>
      <c r="F508" s="1331"/>
      <c r="G508" s="1331"/>
      <c r="H508" s="1331"/>
      <c r="I508" s="1331"/>
      <c r="J508" s="1332"/>
      <c r="K508" s="1333"/>
      <c r="L508" s="1333"/>
      <c r="M508" s="1334"/>
      <c r="N508" s="265"/>
      <c r="O508" s="265"/>
      <c r="P508" s="265"/>
      <c r="Q508" s="265"/>
      <c r="R508" s="265"/>
      <c r="S508" s="265"/>
      <c r="T508" s="265"/>
      <c r="U508" s="265"/>
      <c r="V508" s="265"/>
      <c r="W508" s="265"/>
      <c r="X508" s="265"/>
      <c r="Y508" s="265"/>
      <c r="Z508" s="265"/>
      <c r="AA508" s="265"/>
      <c r="AB508" s="265"/>
      <c r="AC508" s="265"/>
    </row>
    <row r="509" spans="1:29" ht="13.9" customHeight="1" thickBot="1" x14ac:dyDescent="0.25">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5"/>
      <c r="AB509" s="265"/>
      <c r="AC509" s="265"/>
    </row>
    <row r="510" spans="1:29" ht="24" customHeight="1" thickBot="1" x14ac:dyDescent="0.25">
      <c r="A510" s="1025" t="s">
        <v>687</v>
      </c>
      <c r="B510" s="1370" t="str">
        <f>'Setup Page'!C15</f>
        <v>Vryheid Engineering</v>
      </c>
      <c r="C510" s="1371"/>
      <c r="D510" s="1371"/>
      <c r="E510" s="1371"/>
      <c r="F510" s="1371"/>
      <c r="G510" s="1371"/>
      <c r="H510" s="1371"/>
      <c r="I510" s="1371"/>
      <c r="J510" s="1371"/>
      <c r="K510" s="1372"/>
      <c r="L510" s="1372"/>
      <c r="M510" s="1373"/>
      <c r="N510" s="265"/>
      <c r="O510" s="265"/>
      <c r="P510" s="265"/>
      <c r="Q510" s="265"/>
      <c r="R510" s="265"/>
      <c r="S510" s="265"/>
      <c r="T510" s="265"/>
      <c r="U510" s="265"/>
      <c r="V510" s="265"/>
      <c r="W510" s="265"/>
      <c r="X510" s="265"/>
      <c r="Y510" s="265"/>
      <c r="Z510" s="265"/>
      <c r="AA510" s="265"/>
      <c r="AB510" s="265"/>
      <c r="AC510" s="265"/>
    </row>
    <row r="511" spans="1:29" ht="13.5" thickBot="1" x14ac:dyDescent="0.25">
      <c r="A511" s="1028"/>
      <c r="B511" s="1029"/>
      <c r="C511" s="1026"/>
      <c r="D511" s="1026"/>
      <c r="E511" s="1026"/>
      <c r="F511" s="1026"/>
      <c r="G511" s="1026"/>
      <c r="H511" s="1026"/>
      <c r="I511" s="1026"/>
      <c r="J511" s="1026"/>
      <c r="K511" s="1026"/>
      <c r="L511" s="1026"/>
      <c r="M511" s="1027"/>
      <c r="N511" s="265"/>
      <c r="O511" s="265"/>
      <c r="P511" s="265"/>
      <c r="Q511" s="265"/>
      <c r="R511" s="265"/>
      <c r="S511" s="265"/>
      <c r="T511" s="265"/>
      <c r="U511" s="265"/>
      <c r="V511" s="265"/>
      <c r="W511" s="265"/>
      <c r="X511" s="265"/>
      <c r="Y511" s="265"/>
      <c r="Z511" s="265"/>
      <c r="AA511" s="265"/>
      <c r="AB511" s="265"/>
      <c r="AC511" s="265"/>
    </row>
    <row r="512" spans="1:29" ht="24" customHeight="1" x14ac:dyDescent="0.2">
      <c r="A512" s="933" t="s">
        <v>890</v>
      </c>
      <c r="B512" s="1011" t="s">
        <v>897</v>
      </c>
      <c r="C512" s="1022"/>
      <c r="D512" s="1022"/>
      <c r="E512" s="1022"/>
      <c r="F512" s="1022"/>
      <c r="G512" s="1022"/>
      <c r="H512" s="1022"/>
      <c r="I512" s="1022"/>
      <c r="J512" s="1022"/>
      <c r="K512" s="1022"/>
      <c r="L512" s="1022"/>
      <c r="M512" s="1023"/>
      <c r="N512" s="265"/>
      <c r="O512" s="265"/>
      <c r="P512" s="265"/>
      <c r="Q512" s="265"/>
      <c r="R512" s="265"/>
      <c r="S512" s="265"/>
      <c r="T512" s="265"/>
      <c r="U512" s="265"/>
      <c r="V512" s="265"/>
      <c r="W512" s="265"/>
      <c r="X512" s="265"/>
      <c r="Y512" s="265"/>
      <c r="Z512" s="265"/>
      <c r="AA512" s="265"/>
      <c r="AB512" s="265"/>
      <c r="AC512" s="265"/>
    </row>
    <row r="513" spans="1:29" ht="18" customHeight="1" x14ac:dyDescent="0.2">
      <c r="A513" s="1353" t="s">
        <v>903</v>
      </c>
      <c r="B513" s="1037"/>
      <c r="C513" s="1355" t="s">
        <v>895</v>
      </c>
      <c r="D513" s="1374" t="s">
        <v>869</v>
      </c>
      <c r="E513" s="1338"/>
      <c r="F513" s="1375" t="s">
        <v>896</v>
      </c>
      <c r="G513" s="1376"/>
      <c r="H513" s="1339" t="s">
        <v>870</v>
      </c>
      <c r="I513" s="1338"/>
      <c r="J513" s="1377" t="s">
        <v>888</v>
      </c>
      <c r="K513" s="1378"/>
      <c r="L513" s="1379" t="s">
        <v>889</v>
      </c>
      <c r="M513" s="1378"/>
      <c r="N513" s="265"/>
      <c r="O513" s="265"/>
      <c r="P513" s="265"/>
      <c r="Q513" s="265"/>
      <c r="R513" s="265"/>
      <c r="S513" s="265"/>
      <c r="T513" s="265"/>
      <c r="U513" s="265"/>
      <c r="V513" s="265"/>
      <c r="W513" s="265"/>
      <c r="X513" s="265"/>
      <c r="Y513" s="265"/>
      <c r="Z513" s="265"/>
      <c r="AA513" s="265"/>
      <c r="AB513" s="265"/>
      <c r="AC513" s="265"/>
    </row>
    <row r="514" spans="1:29" ht="18" customHeight="1" x14ac:dyDescent="0.2">
      <c r="A514" s="1354"/>
      <c r="B514" s="1038" t="s">
        <v>885</v>
      </c>
      <c r="C514" s="1356"/>
      <c r="D514" s="1010" t="s">
        <v>902</v>
      </c>
      <c r="E514" s="1057" t="s">
        <v>359</v>
      </c>
      <c r="F514" s="1056" t="s">
        <v>902</v>
      </c>
      <c r="G514" s="1057" t="s">
        <v>359</v>
      </c>
      <c r="H514" s="1039" t="s">
        <v>902</v>
      </c>
      <c r="I514" s="1012" t="s">
        <v>359</v>
      </c>
      <c r="J514" s="1058" t="s">
        <v>910</v>
      </c>
      <c r="K514" s="1059" t="s">
        <v>359</v>
      </c>
      <c r="L514" s="1058" t="s">
        <v>910</v>
      </c>
      <c r="M514" s="1059" t="s">
        <v>359</v>
      </c>
      <c r="N514" s="265"/>
      <c r="O514" s="265"/>
      <c r="P514" s="265"/>
      <c r="Q514" s="265"/>
      <c r="R514" s="265"/>
      <c r="S514" s="265"/>
      <c r="T514" s="265"/>
      <c r="U514" s="265"/>
      <c r="V514" s="265"/>
      <c r="W514" s="265"/>
      <c r="X514" s="265"/>
      <c r="Y514" s="265"/>
      <c r="Z514" s="265"/>
      <c r="AA514" s="265"/>
      <c r="AB514" s="265"/>
      <c r="AC514" s="265"/>
    </row>
    <row r="515" spans="1:29" ht="15" customHeight="1" x14ac:dyDescent="0.2">
      <c r="A515" s="1032" t="s">
        <v>871</v>
      </c>
      <c r="B515" s="1033" t="s">
        <v>899</v>
      </c>
      <c r="C515" s="890" t="s">
        <v>872</v>
      </c>
      <c r="D515" s="1020"/>
      <c r="E515" s="541"/>
      <c r="F515" s="1043"/>
      <c r="G515" s="1054"/>
      <c r="H515" s="1040"/>
      <c r="I515" s="541"/>
      <c r="J515" s="1048" t="str">
        <f>IF(D515=0,"",(F515/D515)-1)</f>
        <v/>
      </c>
      <c r="K515" s="1052" t="str">
        <f>IF(E515=0,"",G515-E515)</f>
        <v/>
      </c>
      <c r="L515" s="1046" t="str">
        <f>IF(F515=0,"",(H515/F515)-1)</f>
        <v/>
      </c>
      <c r="M515" s="1052" t="str">
        <f>IF(G515=0,"",I515-G515)</f>
        <v/>
      </c>
      <c r="N515" s="265"/>
      <c r="O515" s="265"/>
      <c r="P515" s="265"/>
      <c r="Q515" s="265"/>
      <c r="R515" s="265"/>
      <c r="S515" s="265"/>
      <c r="T515" s="265"/>
      <c r="U515" s="265"/>
      <c r="V515" s="265"/>
      <c r="W515" s="265"/>
      <c r="X515" s="265"/>
      <c r="Y515" s="265"/>
      <c r="Z515" s="265"/>
      <c r="AA515" s="265"/>
      <c r="AB515" s="265"/>
      <c r="AC515" s="265"/>
    </row>
    <row r="516" spans="1:29" ht="15" customHeight="1" x14ac:dyDescent="0.2">
      <c r="A516" s="1032" t="s">
        <v>873</v>
      </c>
      <c r="B516" s="1034" t="s">
        <v>886</v>
      </c>
      <c r="C516" s="984" t="s">
        <v>875</v>
      </c>
      <c r="D516" s="1020"/>
      <c r="E516" s="541"/>
      <c r="F516" s="1043"/>
      <c r="G516" s="1054"/>
      <c r="H516" s="1040"/>
      <c r="I516" s="541"/>
      <c r="J516" s="1048" t="str">
        <f t="shared" ref="J516:J523" si="67">IF(D516=0,"",(F516/D516)-1)</f>
        <v/>
      </c>
      <c r="K516" s="1052" t="str">
        <f t="shared" ref="K516:K523" si="68">IF(E516=0,"",G516-E516)</f>
        <v/>
      </c>
      <c r="L516" s="1046" t="str">
        <f t="shared" ref="L516:L523" si="69">IF(F516=0,"",(H516/F516)-1)</f>
        <v/>
      </c>
      <c r="M516" s="1052" t="str">
        <f t="shared" ref="M516:M523" si="70">IF(G516=0,"",I516-G516)</f>
        <v/>
      </c>
      <c r="N516" s="265"/>
      <c r="O516" s="265"/>
      <c r="P516" s="265"/>
      <c r="Q516" s="265"/>
      <c r="R516" s="265"/>
      <c r="S516" s="265"/>
      <c r="T516" s="265"/>
      <c r="U516" s="265"/>
      <c r="V516" s="265"/>
      <c r="W516" s="265"/>
      <c r="X516" s="265"/>
      <c r="Y516" s="265"/>
      <c r="Z516" s="265"/>
      <c r="AA516" s="265"/>
      <c r="AB516" s="265"/>
      <c r="AC516" s="265"/>
    </row>
    <row r="517" spans="1:29" ht="15" customHeight="1" x14ac:dyDescent="0.2">
      <c r="A517" s="1032" t="s">
        <v>874</v>
      </c>
      <c r="B517" s="1034" t="s">
        <v>886</v>
      </c>
      <c r="C517" s="984" t="s">
        <v>875</v>
      </c>
      <c r="D517" s="1021"/>
      <c r="E517" s="541"/>
      <c r="F517" s="1044"/>
      <c r="G517" s="1054"/>
      <c r="H517" s="1041"/>
      <c r="I517" s="541"/>
      <c r="J517" s="1048" t="str">
        <f t="shared" si="67"/>
        <v/>
      </c>
      <c r="K517" s="1052" t="str">
        <f t="shared" si="68"/>
        <v/>
      </c>
      <c r="L517" s="1046" t="str">
        <f t="shared" si="69"/>
        <v/>
      </c>
      <c r="M517" s="1052" t="str">
        <f t="shared" si="70"/>
        <v/>
      </c>
      <c r="N517" s="265"/>
      <c r="O517" s="265"/>
      <c r="P517" s="265"/>
      <c r="Q517" s="265"/>
      <c r="R517" s="265"/>
      <c r="S517" s="265"/>
      <c r="T517" s="265"/>
      <c r="U517" s="265"/>
      <c r="V517" s="265"/>
      <c r="W517" s="265"/>
      <c r="X517" s="265"/>
      <c r="Y517" s="265"/>
      <c r="Z517" s="265"/>
      <c r="AA517" s="265"/>
      <c r="AB517" s="265"/>
      <c r="AC517" s="265"/>
    </row>
    <row r="518" spans="1:29" ht="15" customHeight="1" x14ac:dyDescent="0.2">
      <c r="A518" s="1032" t="s">
        <v>877</v>
      </c>
      <c r="B518" s="1034" t="s">
        <v>880</v>
      </c>
      <c r="C518" s="984" t="s">
        <v>879</v>
      </c>
      <c r="D518" s="1021"/>
      <c r="E518" s="541"/>
      <c r="F518" s="1044"/>
      <c r="G518" s="1054"/>
      <c r="H518" s="1041"/>
      <c r="I518" s="541"/>
      <c r="J518" s="1048" t="str">
        <f t="shared" si="67"/>
        <v/>
      </c>
      <c r="K518" s="1052" t="str">
        <f t="shared" si="68"/>
        <v/>
      </c>
      <c r="L518" s="1046" t="str">
        <f t="shared" si="69"/>
        <v/>
      </c>
      <c r="M518" s="1052" t="str">
        <f t="shared" si="70"/>
        <v/>
      </c>
      <c r="N518" s="265"/>
      <c r="O518" s="265"/>
      <c r="P518" s="265"/>
      <c r="Q518" s="265"/>
      <c r="R518" s="265"/>
      <c r="S518" s="265"/>
      <c r="T518" s="265"/>
      <c r="U518" s="265"/>
      <c r="V518" s="265"/>
      <c r="W518" s="265"/>
      <c r="X518" s="265"/>
      <c r="Y518" s="265"/>
      <c r="Z518" s="265"/>
      <c r="AA518" s="265"/>
      <c r="AB518" s="265"/>
      <c r="AC518" s="265"/>
    </row>
    <row r="519" spans="1:29" ht="15" customHeight="1" x14ac:dyDescent="0.2">
      <c r="A519" s="1032" t="s">
        <v>878</v>
      </c>
      <c r="B519" s="1034" t="s">
        <v>880</v>
      </c>
      <c r="C519" s="984" t="s">
        <v>879</v>
      </c>
      <c r="D519" s="1021"/>
      <c r="E519" s="541"/>
      <c r="F519" s="1044"/>
      <c r="G519" s="1054"/>
      <c r="H519" s="1041"/>
      <c r="I519" s="541"/>
      <c r="J519" s="1048" t="str">
        <f t="shared" si="67"/>
        <v/>
      </c>
      <c r="K519" s="1052" t="str">
        <f t="shared" si="68"/>
        <v/>
      </c>
      <c r="L519" s="1046" t="str">
        <f t="shared" si="69"/>
        <v/>
      </c>
      <c r="M519" s="1052" t="str">
        <f t="shared" si="70"/>
        <v/>
      </c>
      <c r="N519" s="265"/>
      <c r="O519" s="265"/>
      <c r="P519" s="265"/>
      <c r="Q519" s="265"/>
      <c r="R519" s="265"/>
      <c r="S519" s="265"/>
      <c r="T519" s="265"/>
      <c r="U519" s="265"/>
      <c r="V519" s="265"/>
      <c r="W519" s="265"/>
      <c r="X519" s="265"/>
      <c r="Y519" s="265"/>
      <c r="Z519" s="265"/>
      <c r="AA519" s="265"/>
      <c r="AB519" s="265"/>
      <c r="AC519" s="265"/>
    </row>
    <row r="520" spans="1:29" ht="15" customHeight="1" x14ac:dyDescent="0.2">
      <c r="A520" s="1032" t="s">
        <v>882</v>
      </c>
      <c r="B520" s="1034" t="s">
        <v>900</v>
      </c>
      <c r="C520" s="984" t="s">
        <v>887</v>
      </c>
      <c r="D520" s="1021"/>
      <c r="E520" s="541"/>
      <c r="F520" s="1044"/>
      <c r="G520" s="1054"/>
      <c r="H520" s="1041"/>
      <c r="I520" s="541"/>
      <c r="J520" s="1048" t="str">
        <f t="shared" si="67"/>
        <v/>
      </c>
      <c r="K520" s="1052" t="str">
        <f t="shared" si="68"/>
        <v/>
      </c>
      <c r="L520" s="1046" t="str">
        <f t="shared" si="69"/>
        <v/>
      </c>
      <c r="M520" s="1052" t="str">
        <f t="shared" si="70"/>
        <v/>
      </c>
      <c r="N520" s="265"/>
      <c r="O520" s="265"/>
      <c r="P520" s="265"/>
      <c r="Q520" s="265"/>
      <c r="R520" s="265"/>
      <c r="S520" s="265"/>
      <c r="T520" s="265"/>
      <c r="U520" s="265"/>
      <c r="V520" s="265"/>
      <c r="W520" s="265"/>
      <c r="X520" s="265"/>
      <c r="Y520" s="265"/>
      <c r="Z520" s="265"/>
      <c r="AA520" s="265"/>
      <c r="AB520" s="265"/>
      <c r="AC520" s="265"/>
    </row>
    <row r="521" spans="1:29" ht="15" customHeight="1" x14ac:dyDescent="0.2">
      <c r="A521" s="1032" t="s">
        <v>883</v>
      </c>
      <c r="B521" s="1034" t="s">
        <v>899</v>
      </c>
      <c r="C521" s="984" t="s">
        <v>887</v>
      </c>
      <c r="D521" s="1021"/>
      <c r="E521" s="541"/>
      <c r="F521" s="1044"/>
      <c r="G521" s="1054"/>
      <c r="H521" s="1041"/>
      <c r="I521" s="541"/>
      <c r="J521" s="1048" t="str">
        <f t="shared" si="67"/>
        <v/>
      </c>
      <c r="K521" s="1052" t="str">
        <f t="shared" si="68"/>
        <v/>
      </c>
      <c r="L521" s="1046" t="str">
        <f t="shared" si="69"/>
        <v/>
      </c>
      <c r="M521" s="1052" t="str">
        <f t="shared" si="70"/>
        <v/>
      </c>
      <c r="N521" s="265"/>
      <c r="O521" s="265"/>
      <c r="P521" s="265"/>
      <c r="Q521" s="265"/>
      <c r="R521" s="265"/>
      <c r="S521" s="265"/>
      <c r="T521" s="265"/>
      <c r="U521" s="265"/>
      <c r="V521" s="265"/>
      <c r="W521" s="265"/>
      <c r="X521" s="265"/>
      <c r="Y521" s="265"/>
      <c r="Z521" s="265"/>
      <c r="AA521" s="265"/>
      <c r="AB521" s="265"/>
      <c r="AC521" s="265"/>
    </row>
    <row r="522" spans="1:29" ht="15" customHeight="1" x14ac:dyDescent="0.2">
      <c r="A522" s="1032" t="s">
        <v>884</v>
      </c>
      <c r="B522" s="1034" t="s">
        <v>922</v>
      </c>
      <c r="C522" s="984" t="s">
        <v>887</v>
      </c>
      <c r="D522" s="1021"/>
      <c r="E522" s="541"/>
      <c r="F522" s="1044"/>
      <c r="G522" s="1054"/>
      <c r="H522" s="1041"/>
      <c r="I522" s="541"/>
      <c r="J522" s="1048" t="str">
        <f t="shared" si="67"/>
        <v/>
      </c>
      <c r="K522" s="1052" t="str">
        <f t="shared" si="68"/>
        <v/>
      </c>
      <c r="L522" s="1046" t="str">
        <f t="shared" si="69"/>
        <v/>
      </c>
      <c r="M522" s="1052" t="str">
        <f t="shared" si="70"/>
        <v/>
      </c>
      <c r="N522" s="265"/>
      <c r="O522" s="265"/>
      <c r="P522" s="265"/>
      <c r="Q522" s="265"/>
      <c r="R522" s="265"/>
      <c r="S522" s="265"/>
      <c r="T522" s="265"/>
      <c r="U522" s="265"/>
      <c r="V522" s="265"/>
      <c r="W522" s="265"/>
      <c r="X522" s="265"/>
      <c r="Y522" s="265"/>
      <c r="Z522" s="265"/>
      <c r="AA522" s="265"/>
      <c r="AB522" s="265"/>
      <c r="AC522" s="265"/>
    </row>
    <row r="523" spans="1:29" ht="15" customHeight="1" thickBot="1" x14ac:dyDescent="0.25">
      <c r="A523" s="1035" t="s">
        <v>881</v>
      </c>
      <c r="B523" s="1036" t="s">
        <v>901</v>
      </c>
      <c r="C523" s="987" t="s">
        <v>875</v>
      </c>
      <c r="D523" s="1024"/>
      <c r="E523" s="544"/>
      <c r="F523" s="1045"/>
      <c r="G523" s="1050"/>
      <c r="H523" s="1042"/>
      <c r="I523" s="544"/>
      <c r="J523" s="1049" t="str">
        <f t="shared" si="67"/>
        <v/>
      </c>
      <c r="K523" s="1053" t="str">
        <f t="shared" si="68"/>
        <v/>
      </c>
      <c r="L523" s="1047" t="str">
        <f t="shared" si="69"/>
        <v/>
      </c>
      <c r="M523" s="1053" t="str">
        <f t="shared" si="70"/>
        <v/>
      </c>
      <c r="N523" s="265"/>
      <c r="O523" s="265"/>
      <c r="P523" s="265"/>
      <c r="Q523" s="265"/>
      <c r="R523" s="265"/>
      <c r="S523" s="265"/>
      <c r="T523" s="265"/>
      <c r="U523" s="265"/>
      <c r="V523" s="265"/>
      <c r="W523" s="265"/>
      <c r="X523" s="265"/>
      <c r="Y523" s="265"/>
      <c r="Z523" s="265"/>
      <c r="AA523" s="265"/>
      <c r="AB523" s="265"/>
      <c r="AC523" s="265"/>
    </row>
    <row r="524" spans="1:29" s="889" customFormat="1" ht="18" customHeight="1" thickBot="1" x14ac:dyDescent="0.25">
      <c r="A524" s="1060"/>
      <c r="B524" s="956"/>
      <c r="C524" s="947"/>
      <c r="D524" s="926"/>
      <c r="E524" s="926"/>
      <c r="F524" s="265"/>
      <c r="G524" s="265"/>
      <c r="H524" s="265"/>
      <c r="I524" s="265"/>
      <c r="J524" s="948" t="s">
        <v>62</v>
      </c>
      <c r="K524" s="851">
        <f>SUM(K515:K523)</f>
        <v>0</v>
      </c>
      <c r="L524" s="948" t="s">
        <v>62</v>
      </c>
      <c r="M524" s="851">
        <f>SUM(M515:M523)</f>
        <v>0</v>
      </c>
      <c r="N524" s="265"/>
      <c r="O524" s="926"/>
      <c r="P524" s="926"/>
      <c r="Q524" s="926"/>
      <c r="R524" s="926"/>
      <c r="S524" s="926"/>
      <c r="T524" s="926"/>
      <c r="U524" s="926"/>
      <c r="V524" s="926"/>
      <c r="W524" s="926"/>
      <c r="X524" s="926"/>
      <c r="Y524" s="926"/>
      <c r="Z524" s="926"/>
      <c r="AA524" s="926"/>
      <c r="AB524" s="926"/>
      <c r="AC524" s="926"/>
    </row>
    <row r="525" spans="1:29" ht="21" customHeight="1" x14ac:dyDescent="0.2">
      <c r="A525" s="1335" t="s">
        <v>908</v>
      </c>
      <c r="B525" s="1336"/>
      <c r="C525" s="1337"/>
      <c r="D525" s="1031"/>
      <c r="E525" s="1031"/>
      <c r="F525" s="1031"/>
      <c r="G525" s="1031"/>
      <c r="H525" s="1031"/>
      <c r="I525" s="1031"/>
      <c r="J525" s="1031"/>
      <c r="K525" s="1031"/>
      <c r="L525" s="1031"/>
      <c r="M525" s="1063"/>
      <c r="N525" s="265"/>
      <c r="O525" s="265"/>
      <c r="P525" s="265"/>
      <c r="Q525" s="265"/>
      <c r="R525" s="265"/>
      <c r="S525" s="265"/>
      <c r="T525" s="265"/>
      <c r="U525" s="265"/>
      <c r="V525" s="265"/>
      <c r="W525" s="265"/>
      <c r="X525" s="265"/>
      <c r="Y525" s="265"/>
      <c r="Z525" s="265"/>
      <c r="AA525" s="265"/>
      <c r="AB525" s="265"/>
      <c r="AC525" s="265"/>
    </row>
    <row r="526" spans="1:29" ht="18" customHeight="1" x14ac:dyDescent="0.2">
      <c r="A526" s="1068" t="s">
        <v>907</v>
      </c>
      <c r="B526" s="1338" t="s">
        <v>904</v>
      </c>
      <c r="C526" s="1339"/>
      <c r="D526" s="1338" t="s">
        <v>905</v>
      </c>
      <c r="E526" s="1340"/>
      <c r="F526" s="1340"/>
      <c r="G526" s="1340"/>
      <c r="H526" s="1340"/>
      <c r="I526" s="1339"/>
      <c r="J526" s="1338" t="s">
        <v>906</v>
      </c>
      <c r="K526" s="1340"/>
      <c r="L526" s="1340"/>
      <c r="M526" s="1341"/>
      <c r="N526" s="265"/>
      <c r="O526" s="265"/>
      <c r="P526" s="265"/>
      <c r="Q526" s="265"/>
      <c r="R526" s="265"/>
      <c r="S526" s="265"/>
      <c r="T526" s="265"/>
      <c r="U526" s="265"/>
      <c r="V526" s="265"/>
      <c r="W526" s="265"/>
      <c r="X526" s="265"/>
      <c r="Y526" s="265"/>
      <c r="Z526" s="265"/>
      <c r="AA526" s="265"/>
      <c r="AB526" s="265"/>
      <c r="AC526" s="265"/>
    </row>
    <row r="527" spans="1:29" ht="30" customHeight="1" x14ac:dyDescent="0.2">
      <c r="A527" s="1065"/>
      <c r="B527" s="1342"/>
      <c r="C527" s="1343"/>
      <c r="D527" s="1344"/>
      <c r="E527" s="1345"/>
      <c r="F527" s="1345"/>
      <c r="G527" s="1345"/>
      <c r="H527" s="1345"/>
      <c r="I527" s="1346"/>
      <c r="J527" s="1328"/>
      <c r="K527" s="1329"/>
      <c r="L527" s="1329"/>
      <c r="M527" s="1330"/>
      <c r="N527" s="265"/>
      <c r="O527" s="265"/>
      <c r="P527" s="265"/>
      <c r="Q527" s="265"/>
      <c r="R527" s="265"/>
      <c r="S527" s="265"/>
      <c r="T527" s="265"/>
      <c r="U527" s="265"/>
      <c r="V527" s="265"/>
      <c r="W527" s="265"/>
      <c r="X527" s="265"/>
      <c r="Y527" s="265"/>
      <c r="Z527" s="265"/>
      <c r="AA527" s="265"/>
      <c r="AB527" s="265"/>
      <c r="AC527" s="265"/>
    </row>
    <row r="528" spans="1:29" ht="30" customHeight="1" x14ac:dyDescent="0.2">
      <c r="A528" s="1065"/>
      <c r="B528" s="1327"/>
      <c r="C528" s="1327"/>
      <c r="D528" s="1327"/>
      <c r="E528" s="1327"/>
      <c r="F528" s="1327"/>
      <c r="G528" s="1327"/>
      <c r="H528" s="1327"/>
      <c r="I528" s="1327"/>
      <c r="J528" s="1328"/>
      <c r="K528" s="1329"/>
      <c r="L528" s="1329"/>
      <c r="M528" s="1330"/>
      <c r="N528" s="265"/>
      <c r="O528" s="265"/>
      <c r="P528" s="265"/>
      <c r="Q528" s="265"/>
      <c r="R528" s="265"/>
      <c r="S528" s="265"/>
      <c r="T528" s="265"/>
      <c r="U528" s="265"/>
      <c r="V528" s="265"/>
      <c r="W528" s="265"/>
      <c r="X528" s="265"/>
      <c r="Y528" s="265"/>
      <c r="Z528" s="265"/>
      <c r="AA528" s="265"/>
      <c r="AB528" s="265"/>
      <c r="AC528" s="265"/>
    </row>
    <row r="529" spans="1:29" ht="30" customHeight="1" x14ac:dyDescent="0.2">
      <c r="A529" s="1065"/>
      <c r="B529" s="1327"/>
      <c r="C529" s="1327"/>
      <c r="D529" s="1327"/>
      <c r="E529" s="1327"/>
      <c r="F529" s="1327"/>
      <c r="G529" s="1327"/>
      <c r="H529" s="1327"/>
      <c r="I529" s="1327"/>
      <c r="J529" s="1328"/>
      <c r="K529" s="1329"/>
      <c r="L529" s="1329"/>
      <c r="M529" s="1330"/>
      <c r="N529" s="265"/>
      <c r="O529" s="265"/>
      <c r="P529" s="265"/>
      <c r="Q529" s="265"/>
      <c r="R529" s="265"/>
      <c r="S529" s="265"/>
      <c r="T529" s="265"/>
      <c r="U529" s="265"/>
      <c r="V529" s="265"/>
      <c r="W529" s="265"/>
      <c r="X529" s="265"/>
      <c r="Y529" s="265"/>
      <c r="Z529" s="265"/>
      <c r="AA529" s="265"/>
      <c r="AB529" s="265"/>
      <c r="AC529" s="265"/>
    </row>
    <row r="530" spans="1:29" ht="30" customHeight="1" x14ac:dyDescent="0.2">
      <c r="A530" s="1065"/>
      <c r="B530" s="1327"/>
      <c r="C530" s="1327"/>
      <c r="D530" s="1327"/>
      <c r="E530" s="1327"/>
      <c r="F530" s="1327"/>
      <c r="G530" s="1327"/>
      <c r="H530" s="1327"/>
      <c r="I530" s="1327"/>
      <c r="J530" s="1328"/>
      <c r="K530" s="1329"/>
      <c r="L530" s="1329"/>
      <c r="M530" s="1330"/>
      <c r="N530" s="265"/>
      <c r="O530" s="796"/>
      <c r="P530" s="265"/>
      <c r="Q530" s="265"/>
      <c r="R530" s="265"/>
      <c r="S530" s="265"/>
      <c r="T530" s="265"/>
      <c r="U530" s="265"/>
      <c r="V530" s="265"/>
      <c r="W530" s="265"/>
      <c r="X530" s="265"/>
      <c r="Y530" s="265"/>
      <c r="Z530" s="265"/>
      <c r="AA530" s="265"/>
      <c r="AB530" s="265"/>
      <c r="AC530" s="265"/>
    </row>
    <row r="531" spans="1:29" ht="30" hidden="1" customHeight="1" thickBot="1" x14ac:dyDescent="0.25">
      <c r="A531" s="1066"/>
      <c r="B531" s="1327"/>
      <c r="C531" s="1327"/>
      <c r="D531" s="1327"/>
      <c r="E531" s="1327"/>
      <c r="F531" s="1327"/>
      <c r="G531" s="1327"/>
      <c r="H531" s="1327"/>
      <c r="I531" s="1327"/>
      <c r="J531" s="1328"/>
      <c r="K531" s="1329"/>
      <c r="L531" s="1329"/>
      <c r="M531" s="1330"/>
      <c r="N531" s="265"/>
      <c r="O531" s="265"/>
      <c r="P531" s="265"/>
      <c r="Q531" s="265"/>
      <c r="R531" s="265"/>
      <c r="S531" s="265"/>
      <c r="T531" s="265"/>
      <c r="U531" s="265"/>
      <c r="V531" s="265"/>
      <c r="W531" s="265"/>
      <c r="X531" s="265"/>
      <c r="Y531" s="265"/>
      <c r="Z531" s="265"/>
      <c r="AA531" s="265"/>
      <c r="AB531" s="265"/>
      <c r="AC531" s="265"/>
    </row>
    <row r="532" spans="1:29" ht="30" hidden="1" customHeight="1" thickBot="1" x14ac:dyDescent="0.25">
      <c r="A532" s="1065"/>
      <c r="B532" s="1327"/>
      <c r="C532" s="1327"/>
      <c r="D532" s="1327"/>
      <c r="E532" s="1327"/>
      <c r="F532" s="1327"/>
      <c r="G532" s="1327"/>
      <c r="H532" s="1327"/>
      <c r="I532" s="1327"/>
      <c r="J532" s="1328"/>
      <c r="K532" s="1329"/>
      <c r="L532" s="1329"/>
      <c r="M532" s="1330"/>
      <c r="N532" s="265"/>
      <c r="O532" s="265"/>
      <c r="P532" s="265"/>
      <c r="Q532" s="265"/>
      <c r="R532" s="265"/>
      <c r="S532" s="265"/>
      <c r="T532" s="265"/>
      <c r="U532" s="265"/>
      <c r="V532" s="265"/>
      <c r="W532" s="265"/>
      <c r="X532" s="265"/>
      <c r="Y532" s="265"/>
      <c r="Z532" s="265"/>
      <c r="AA532" s="265"/>
      <c r="AB532" s="265"/>
      <c r="AC532" s="265"/>
    </row>
    <row r="533" spans="1:29" ht="30" hidden="1" customHeight="1" thickBot="1" x14ac:dyDescent="0.25">
      <c r="A533" s="1065"/>
      <c r="B533" s="1327"/>
      <c r="C533" s="1327"/>
      <c r="D533" s="1327"/>
      <c r="E533" s="1327"/>
      <c r="F533" s="1327"/>
      <c r="G533" s="1327"/>
      <c r="H533" s="1327"/>
      <c r="I533" s="1327"/>
      <c r="J533" s="1328"/>
      <c r="K533" s="1329"/>
      <c r="L533" s="1329"/>
      <c r="M533" s="1330"/>
      <c r="N533" s="265"/>
      <c r="O533" s="265"/>
      <c r="P533" s="265"/>
      <c r="Q533" s="265"/>
      <c r="R533" s="265"/>
      <c r="S533" s="265"/>
      <c r="T533" s="265"/>
      <c r="U533" s="265"/>
      <c r="V533" s="265"/>
      <c r="W533" s="265"/>
      <c r="X533" s="265"/>
      <c r="Y533" s="265"/>
      <c r="Z533" s="265"/>
      <c r="AA533" s="265"/>
      <c r="AB533" s="265"/>
      <c r="AC533" s="265"/>
    </row>
    <row r="534" spans="1:29" ht="30" hidden="1" customHeight="1" thickBot="1" x14ac:dyDescent="0.25">
      <c r="A534" s="1065"/>
      <c r="B534" s="1327"/>
      <c r="C534" s="1327"/>
      <c r="D534" s="1327"/>
      <c r="E534" s="1327"/>
      <c r="F534" s="1327"/>
      <c r="G534" s="1327"/>
      <c r="H534" s="1327"/>
      <c r="I534" s="1327"/>
      <c r="J534" s="1328"/>
      <c r="K534" s="1329"/>
      <c r="L534" s="1329"/>
      <c r="M534" s="1330"/>
      <c r="N534" s="265"/>
      <c r="O534" s="265"/>
      <c r="P534" s="265"/>
      <c r="Q534" s="265"/>
      <c r="R534" s="265"/>
      <c r="S534" s="265"/>
      <c r="T534" s="265"/>
      <c r="U534" s="265"/>
      <c r="V534" s="265"/>
      <c r="W534" s="265"/>
      <c r="X534" s="265"/>
      <c r="Y534" s="265"/>
      <c r="Z534" s="265"/>
      <c r="AA534" s="265"/>
      <c r="AB534" s="265"/>
      <c r="AC534" s="265"/>
    </row>
    <row r="535" spans="1:29" ht="30" hidden="1" customHeight="1" thickBot="1" x14ac:dyDescent="0.25">
      <c r="A535" s="1065"/>
      <c r="B535" s="1327"/>
      <c r="C535" s="1327"/>
      <c r="D535" s="1327"/>
      <c r="E535" s="1327"/>
      <c r="F535" s="1327"/>
      <c r="G535" s="1327"/>
      <c r="H535" s="1327"/>
      <c r="I535" s="1327"/>
      <c r="J535" s="1328"/>
      <c r="K535" s="1329"/>
      <c r="L535" s="1329"/>
      <c r="M535" s="1330"/>
      <c r="N535" s="265"/>
      <c r="O535" s="265"/>
      <c r="P535" s="265"/>
      <c r="Q535" s="265"/>
      <c r="R535" s="265"/>
      <c r="S535" s="265"/>
      <c r="T535" s="265"/>
      <c r="U535" s="265"/>
      <c r="V535" s="265"/>
      <c r="W535" s="265"/>
      <c r="X535" s="265"/>
      <c r="Y535" s="265"/>
      <c r="Z535" s="265"/>
      <c r="AA535" s="265"/>
      <c r="AB535" s="265"/>
      <c r="AC535" s="265"/>
    </row>
    <row r="536" spans="1:29" ht="30" hidden="1" customHeight="1" thickBot="1" x14ac:dyDescent="0.25">
      <c r="A536" s="1065"/>
      <c r="B536" s="1327"/>
      <c r="C536" s="1327"/>
      <c r="D536" s="1327"/>
      <c r="E536" s="1327"/>
      <c r="F536" s="1327"/>
      <c r="G536" s="1327"/>
      <c r="H536" s="1327"/>
      <c r="I536" s="1327"/>
      <c r="J536" s="1328"/>
      <c r="K536" s="1329"/>
      <c r="L536" s="1329"/>
      <c r="M536" s="1330"/>
      <c r="N536" s="265"/>
      <c r="O536" s="265"/>
      <c r="P536" s="265"/>
      <c r="Q536" s="265"/>
      <c r="R536" s="265"/>
      <c r="S536" s="265"/>
      <c r="T536" s="265"/>
      <c r="U536" s="265"/>
      <c r="V536" s="265"/>
      <c r="W536" s="265"/>
      <c r="X536" s="265"/>
      <c r="Y536" s="265"/>
      <c r="Z536" s="265"/>
      <c r="AA536" s="265"/>
      <c r="AB536" s="265"/>
      <c r="AC536" s="265"/>
    </row>
    <row r="537" spans="1:29" ht="30" hidden="1" customHeight="1" thickBot="1" x14ac:dyDescent="0.25">
      <c r="A537" s="1065"/>
      <c r="B537" s="1327"/>
      <c r="C537" s="1327"/>
      <c r="D537" s="1327"/>
      <c r="E537" s="1327"/>
      <c r="F537" s="1327"/>
      <c r="G537" s="1327"/>
      <c r="H537" s="1327"/>
      <c r="I537" s="1327"/>
      <c r="J537" s="1328"/>
      <c r="K537" s="1329"/>
      <c r="L537" s="1329"/>
      <c r="M537" s="1330"/>
      <c r="N537" s="265"/>
      <c r="O537" s="265"/>
      <c r="P537" s="265"/>
      <c r="Q537" s="265"/>
      <c r="R537" s="265"/>
      <c r="S537" s="265"/>
      <c r="T537" s="265"/>
      <c r="U537" s="265"/>
      <c r="V537" s="265"/>
      <c r="W537" s="265"/>
      <c r="X537" s="265"/>
      <c r="Y537" s="265"/>
      <c r="Z537" s="265"/>
      <c r="AA537" s="265"/>
      <c r="AB537" s="265"/>
      <c r="AC537" s="265"/>
    </row>
    <row r="538" spans="1:29" ht="30" hidden="1" customHeight="1" thickBot="1" x14ac:dyDescent="0.25">
      <c r="A538" s="1065"/>
      <c r="B538" s="1327"/>
      <c r="C538" s="1327"/>
      <c r="D538" s="1327"/>
      <c r="E538" s="1327"/>
      <c r="F538" s="1327"/>
      <c r="G538" s="1327"/>
      <c r="H538" s="1327"/>
      <c r="I538" s="1327"/>
      <c r="J538" s="1328"/>
      <c r="K538" s="1329"/>
      <c r="L538" s="1329"/>
      <c r="M538" s="1330"/>
      <c r="N538" s="265"/>
      <c r="O538" s="265"/>
      <c r="P538" s="265"/>
      <c r="Q538" s="265"/>
      <c r="R538" s="265"/>
      <c r="S538" s="265"/>
      <c r="T538" s="265"/>
      <c r="U538" s="265"/>
      <c r="V538" s="265"/>
      <c r="W538" s="265"/>
      <c r="X538" s="265"/>
      <c r="Y538" s="265"/>
      <c r="Z538" s="265"/>
      <c r="AA538" s="265"/>
      <c r="AB538" s="265"/>
      <c r="AC538" s="265"/>
    </row>
    <row r="539" spans="1:29" ht="30" hidden="1" customHeight="1" thickBot="1" x14ac:dyDescent="0.25">
      <c r="A539" s="1065"/>
      <c r="B539" s="1327"/>
      <c r="C539" s="1327"/>
      <c r="D539" s="1327"/>
      <c r="E539" s="1327"/>
      <c r="F539" s="1327"/>
      <c r="G539" s="1327"/>
      <c r="H539" s="1327"/>
      <c r="I539" s="1327"/>
      <c r="J539" s="1328"/>
      <c r="K539" s="1329"/>
      <c r="L539" s="1329"/>
      <c r="M539" s="1330"/>
      <c r="N539" s="265"/>
      <c r="O539" s="265"/>
      <c r="P539" s="265"/>
      <c r="Q539" s="265"/>
      <c r="R539" s="265"/>
      <c r="S539" s="265"/>
      <c r="T539" s="265"/>
      <c r="U539" s="265"/>
      <c r="V539" s="265"/>
      <c r="W539" s="265"/>
      <c r="X539" s="265"/>
      <c r="Y539" s="265"/>
      <c r="Z539" s="265"/>
      <c r="AA539" s="265"/>
      <c r="AB539" s="265"/>
      <c r="AC539" s="265"/>
    </row>
    <row r="540" spans="1:29" ht="30" hidden="1" customHeight="1" thickBot="1" x14ac:dyDescent="0.25">
      <c r="A540" s="1065"/>
      <c r="B540" s="1327"/>
      <c r="C540" s="1327"/>
      <c r="D540" s="1327"/>
      <c r="E540" s="1327"/>
      <c r="F540" s="1327"/>
      <c r="G540" s="1327"/>
      <c r="H540" s="1327"/>
      <c r="I540" s="1327"/>
      <c r="J540" s="1328"/>
      <c r="K540" s="1329"/>
      <c r="L540" s="1329"/>
      <c r="M540" s="1330"/>
      <c r="N540" s="265"/>
      <c r="O540" s="265"/>
      <c r="P540" s="265"/>
      <c r="Q540" s="265"/>
      <c r="R540" s="265"/>
      <c r="S540" s="265"/>
      <c r="T540" s="265"/>
      <c r="U540" s="265"/>
      <c r="V540" s="265"/>
      <c r="W540" s="265"/>
      <c r="X540" s="265"/>
      <c r="Y540" s="265"/>
      <c r="Z540" s="265"/>
      <c r="AA540" s="265"/>
      <c r="AB540" s="265"/>
      <c r="AC540" s="265"/>
    </row>
    <row r="541" spans="1:29" ht="30" hidden="1" customHeight="1" thickBot="1" x14ac:dyDescent="0.25">
      <c r="A541" s="1065"/>
      <c r="B541" s="1327"/>
      <c r="C541" s="1327"/>
      <c r="D541" s="1327"/>
      <c r="E541" s="1327"/>
      <c r="F541" s="1327"/>
      <c r="G541" s="1327"/>
      <c r="H541" s="1327"/>
      <c r="I541" s="1327"/>
      <c r="J541" s="1328"/>
      <c r="K541" s="1329"/>
      <c r="L541" s="1329"/>
      <c r="M541" s="1330"/>
      <c r="N541" s="265"/>
      <c r="O541" s="265"/>
      <c r="P541" s="265"/>
      <c r="Q541" s="265"/>
      <c r="R541" s="265"/>
      <c r="S541" s="265"/>
      <c r="T541" s="265"/>
      <c r="U541" s="265"/>
      <c r="V541" s="265"/>
      <c r="W541" s="265"/>
      <c r="X541" s="265"/>
      <c r="Y541" s="265"/>
      <c r="Z541" s="265"/>
      <c r="AA541" s="265"/>
      <c r="AB541" s="265"/>
      <c r="AC541" s="265"/>
    </row>
    <row r="542" spans="1:29" ht="30" hidden="1" customHeight="1" thickBot="1" x14ac:dyDescent="0.25">
      <c r="A542" s="1065"/>
      <c r="B542" s="1327"/>
      <c r="C542" s="1327"/>
      <c r="D542" s="1327"/>
      <c r="E542" s="1327"/>
      <c r="F542" s="1327"/>
      <c r="G542" s="1327"/>
      <c r="H542" s="1327"/>
      <c r="I542" s="1327"/>
      <c r="J542" s="1328"/>
      <c r="K542" s="1329"/>
      <c r="L542" s="1329"/>
      <c r="M542" s="1330"/>
      <c r="N542" s="265"/>
      <c r="O542" s="265"/>
      <c r="P542" s="265"/>
      <c r="Q542" s="265"/>
      <c r="R542" s="265"/>
      <c r="S542" s="265"/>
      <c r="T542" s="265"/>
      <c r="U542" s="265"/>
      <c r="V542" s="265"/>
      <c r="W542" s="265"/>
      <c r="X542" s="265"/>
      <c r="Y542" s="265"/>
      <c r="Z542" s="265"/>
      <c r="AA542" s="265"/>
      <c r="AB542" s="265"/>
      <c r="AC542" s="265"/>
    </row>
    <row r="543" spans="1:29" ht="30" hidden="1" customHeight="1" thickBot="1" x14ac:dyDescent="0.25">
      <c r="A543" s="1065"/>
      <c r="B543" s="1327"/>
      <c r="C543" s="1327"/>
      <c r="D543" s="1327"/>
      <c r="E543" s="1327"/>
      <c r="F543" s="1327"/>
      <c r="G543" s="1327"/>
      <c r="H543" s="1327"/>
      <c r="I543" s="1327"/>
      <c r="J543" s="1328"/>
      <c r="K543" s="1329"/>
      <c r="L543" s="1329"/>
      <c r="M543" s="1330"/>
      <c r="N543" s="265"/>
      <c r="O543" s="265"/>
      <c r="P543" s="265"/>
      <c r="Q543" s="265"/>
      <c r="R543" s="265"/>
      <c r="S543" s="265"/>
      <c r="T543" s="265"/>
      <c r="U543" s="265"/>
      <c r="V543" s="265"/>
      <c r="W543" s="265"/>
      <c r="X543" s="265"/>
      <c r="Y543" s="265"/>
      <c r="Z543" s="265"/>
      <c r="AA543" s="265"/>
      <c r="AB543" s="265"/>
      <c r="AC543" s="265"/>
    </row>
    <row r="544" spans="1:29" ht="30" hidden="1" customHeight="1" thickBot="1" x14ac:dyDescent="0.25">
      <c r="A544" s="1065"/>
      <c r="B544" s="1327"/>
      <c r="C544" s="1327"/>
      <c r="D544" s="1327"/>
      <c r="E544" s="1327"/>
      <c r="F544" s="1327"/>
      <c r="G544" s="1327"/>
      <c r="H544" s="1327"/>
      <c r="I544" s="1327"/>
      <c r="J544" s="1328"/>
      <c r="K544" s="1329"/>
      <c r="L544" s="1329"/>
      <c r="M544" s="1330"/>
      <c r="N544" s="265"/>
      <c r="O544" s="265"/>
      <c r="P544" s="265"/>
      <c r="Q544" s="265"/>
      <c r="R544" s="265"/>
      <c r="S544" s="265"/>
      <c r="T544" s="265"/>
      <c r="U544" s="265"/>
      <c r="V544" s="265"/>
      <c r="W544" s="265"/>
      <c r="X544" s="265"/>
      <c r="Y544" s="265"/>
      <c r="Z544" s="265"/>
      <c r="AA544" s="265"/>
      <c r="AB544" s="265"/>
      <c r="AC544" s="265"/>
    </row>
    <row r="545" spans="1:29" ht="30" hidden="1" customHeight="1" thickBot="1" x14ac:dyDescent="0.25">
      <c r="A545" s="1065"/>
      <c r="B545" s="1327"/>
      <c r="C545" s="1327"/>
      <c r="D545" s="1327"/>
      <c r="E545" s="1327"/>
      <c r="F545" s="1327"/>
      <c r="G545" s="1327"/>
      <c r="H545" s="1327"/>
      <c r="I545" s="1327"/>
      <c r="J545" s="1328"/>
      <c r="K545" s="1329"/>
      <c r="L545" s="1329"/>
      <c r="M545" s="1330"/>
      <c r="N545" s="265"/>
      <c r="O545" s="265"/>
      <c r="P545" s="265"/>
      <c r="Q545" s="265"/>
      <c r="R545" s="265"/>
      <c r="S545" s="265"/>
      <c r="T545" s="265"/>
      <c r="U545" s="265"/>
      <c r="V545" s="265"/>
      <c r="W545" s="265"/>
      <c r="X545" s="265"/>
      <c r="Y545" s="265"/>
      <c r="Z545" s="265"/>
      <c r="AA545" s="265"/>
      <c r="AB545" s="265"/>
      <c r="AC545" s="265"/>
    </row>
    <row r="546" spans="1:29" ht="30" customHeight="1" thickBot="1" x14ac:dyDescent="0.25">
      <c r="A546" s="1067"/>
      <c r="B546" s="1331"/>
      <c r="C546" s="1331"/>
      <c r="D546" s="1331"/>
      <c r="E546" s="1331"/>
      <c r="F546" s="1331"/>
      <c r="G546" s="1331"/>
      <c r="H546" s="1331"/>
      <c r="I546" s="1331"/>
      <c r="J546" s="1332"/>
      <c r="K546" s="1333"/>
      <c r="L546" s="1333"/>
      <c r="M546" s="1334"/>
      <c r="N546" s="265"/>
      <c r="O546" s="265"/>
      <c r="P546" s="265"/>
      <c r="Q546" s="265"/>
      <c r="R546" s="265"/>
      <c r="S546" s="265"/>
      <c r="T546" s="265"/>
      <c r="U546" s="265"/>
      <c r="V546" s="265"/>
      <c r="W546" s="265"/>
      <c r="X546" s="265"/>
      <c r="Y546" s="265"/>
      <c r="Z546" s="265"/>
      <c r="AA546" s="265"/>
      <c r="AB546" s="265"/>
      <c r="AC546" s="265"/>
    </row>
    <row r="547" spans="1:29" ht="13.5" thickBot="1" x14ac:dyDescent="0.25">
      <c r="A547" s="941"/>
      <c r="B547" s="932"/>
      <c r="C547" s="932"/>
      <c r="D547" s="932"/>
      <c r="E547" s="932"/>
      <c r="F547" s="932"/>
      <c r="G547" s="932"/>
      <c r="H547" s="932"/>
      <c r="I547" s="932"/>
      <c r="J547" s="932"/>
      <c r="K547" s="932"/>
      <c r="L547" s="932"/>
      <c r="M547" s="1030"/>
      <c r="N547" s="265"/>
      <c r="O547" s="265"/>
      <c r="P547" s="265"/>
      <c r="Q547" s="265"/>
      <c r="R547" s="265"/>
      <c r="S547" s="265"/>
      <c r="T547" s="265"/>
      <c r="U547" s="265"/>
      <c r="V547" s="265"/>
      <c r="W547" s="265"/>
      <c r="X547" s="265"/>
      <c r="Y547" s="265"/>
      <c r="Z547" s="265"/>
      <c r="AA547" s="265"/>
      <c r="AB547" s="265"/>
      <c r="AC547" s="265"/>
    </row>
    <row r="548" spans="1:29" ht="24" customHeight="1" x14ac:dyDescent="0.2">
      <c r="A548" s="933" t="s">
        <v>891</v>
      </c>
      <c r="B548" s="1011" t="s">
        <v>898</v>
      </c>
      <c r="C548" s="1022"/>
      <c r="D548" s="1022"/>
      <c r="E548" s="1022"/>
      <c r="F548" s="1022"/>
      <c r="G548" s="1022"/>
      <c r="H548" s="1022"/>
      <c r="I548" s="1022"/>
      <c r="J548" s="1022"/>
      <c r="K548" s="1022"/>
      <c r="L548" s="1022"/>
      <c r="M548" s="1023"/>
      <c r="N548" s="265"/>
      <c r="O548" s="265"/>
      <c r="P548" s="265"/>
      <c r="Q548" s="265"/>
      <c r="R548" s="265"/>
      <c r="S548" s="265"/>
      <c r="T548" s="265"/>
      <c r="U548" s="265"/>
      <c r="V548" s="265"/>
      <c r="W548" s="265"/>
      <c r="X548" s="265"/>
      <c r="Y548" s="265"/>
      <c r="Z548" s="265"/>
      <c r="AA548" s="265"/>
      <c r="AB548" s="265"/>
      <c r="AC548" s="265"/>
    </row>
    <row r="549" spans="1:29" ht="15" customHeight="1" x14ac:dyDescent="0.2">
      <c r="A549" s="1353" t="s">
        <v>903</v>
      </c>
      <c r="B549" s="1037"/>
      <c r="C549" s="1355" t="s">
        <v>895</v>
      </c>
      <c r="D549" s="1357" t="s">
        <v>869</v>
      </c>
      <c r="E549" s="1358"/>
      <c r="F549" s="1359" t="s">
        <v>896</v>
      </c>
      <c r="G549" s="1360"/>
      <c r="H549" s="1361" t="s">
        <v>870</v>
      </c>
      <c r="I549" s="1358"/>
      <c r="J549" s="1362" t="s">
        <v>888</v>
      </c>
      <c r="K549" s="1363"/>
      <c r="L549" s="1364" t="s">
        <v>889</v>
      </c>
      <c r="M549" s="1363"/>
      <c r="N549" s="265"/>
      <c r="O549" s="265"/>
      <c r="P549" s="265"/>
      <c r="Q549" s="265"/>
      <c r="R549" s="265"/>
      <c r="S549" s="265"/>
      <c r="T549" s="265"/>
      <c r="U549" s="265"/>
      <c r="V549" s="265"/>
      <c r="W549" s="265"/>
      <c r="X549" s="265"/>
      <c r="Y549" s="265"/>
      <c r="Z549" s="265"/>
      <c r="AA549" s="265"/>
      <c r="AB549" s="265"/>
      <c r="AC549" s="265"/>
    </row>
    <row r="550" spans="1:29" ht="15" customHeight="1" x14ac:dyDescent="0.2">
      <c r="A550" s="1354"/>
      <c r="B550" s="1038" t="s">
        <v>885</v>
      </c>
      <c r="C550" s="1356"/>
      <c r="D550" s="1294" t="s">
        <v>902</v>
      </c>
      <c r="E550" s="1365"/>
      <c r="F550" s="1366" t="s">
        <v>902</v>
      </c>
      <c r="G550" s="1365"/>
      <c r="H550" s="1366" t="s">
        <v>902</v>
      </c>
      <c r="I550" s="1367"/>
      <c r="J550" s="1368" t="s">
        <v>910</v>
      </c>
      <c r="K550" s="1369"/>
      <c r="L550" s="1368" t="s">
        <v>910</v>
      </c>
      <c r="M550" s="1369"/>
      <c r="N550" s="265"/>
      <c r="O550" s="265"/>
      <c r="P550" s="265"/>
      <c r="Q550" s="265"/>
      <c r="R550" s="265"/>
      <c r="S550" s="265"/>
      <c r="T550" s="265"/>
      <c r="U550" s="265"/>
      <c r="V550" s="265"/>
      <c r="W550" s="265"/>
      <c r="X550" s="265"/>
      <c r="Y550" s="265"/>
      <c r="Z550" s="265"/>
      <c r="AA550" s="265"/>
      <c r="AB550" s="265"/>
      <c r="AC550" s="265"/>
    </row>
    <row r="551" spans="1:29" ht="15" customHeight="1" x14ac:dyDescent="0.2">
      <c r="A551" s="1032" t="s">
        <v>892</v>
      </c>
      <c r="B551" s="1033" t="s">
        <v>899</v>
      </c>
      <c r="C551" s="890" t="s">
        <v>887</v>
      </c>
      <c r="D551" s="1347"/>
      <c r="E551" s="1348"/>
      <c r="F551" s="1349"/>
      <c r="G551" s="1348"/>
      <c r="H551" s="1349"/>
      <c r="I551" s="1350"/>
      <c r="J551" s="1351" t="str">
        <f t="shared" ref="J551:J554" si="71">IF(D551=0,"",(F551/D551)-1)</f>
        <v/>
      </c>
      <c r="K551" s="1352"/>
      <c r="L551" s="1351" t="str">
        <f t="shared" ref="L551:L554" si="72">IF(F551=0,"",(H551/F551)-1)</f>
        <v/>
      </c>
      <c r="M551" s="1352"/>
      <c r="N551" s="265"/>
      <c r="O551" s="265"/>
      <c r="P551" s="265"/>
      <c r="Q551" s="265"/>
      <c r="R551" s="265"/>
      <c r="S551" s="265"/>
      <c r="T551" s="265"/>
      <c r="U551" s="265"/>
      <c r="V551" s="265"/>
      <c r="W551" s="265"/>
      <c r="X551" s="265"/>
      <c r="Y551" s="265"/>
      <c r="Z551" s="265"/>
      <c r="AA551" s="265"/>
      <c r="AB551" s="265"/>
      <c r="AC551" s="265"/>
    </row>
    <row r="552" spans="1:29" ht="15" customHeight="1" x14ac:dyDescent="0.2">
      <c r="A552" s="1032" t="s">
        <v>876</v>
      </c>
      <c r="B552" s="1034" t="s">
        <v>899</v>
      </c>
      <c r="C552" s="984" t="s">
        <v>887</v>
      </c>
      <c r="D552" s="1347"/>
      <c r="E552" s="1348"/>
      <c r="F552" s="1349"/>
      <c r="G552" s="1348"/>
      <c r="H552" s="1349"/>
      <c r="I552" s="1350"/>
      <c r="J552" s="1351" t="str">
        <f t="shared" si="71"/>
        <v/>
      </c>
      <c r="K552" s="1352"/>
      <c r="L552" s="1351" t="str">
        <f t="shared" si="72"/>
        <v/>
      </c>
      <c r="M552" s="1352"/>
      <c r="N552" s="265"/>
      <c r="O552" s="265"/>
      <c r="P552" s="265"/>
      <c r="Q552" s="265"/>
      <c r="R552" s="265"/>
      <c r="S552" s="265"/>
      <c r="T552" s="265"/>
      <c r="U552" s="265"/>
      <c r="V552" s="265"/>
      <c r="W552" s="265"/>
      <c r="X552" s="265"/>
      <c r="Y552" s="265"/>
      <c r="Z552" s="265"/>
      <c r="AA552" s="265"/>
      <c r="AB552" s="265"/>
      <c r="AC552" s="265"/>
    </row>
    <row r="553" spans="1:29" ht="15" customHeight="1" x14ac:dyDescent="0.2">
      <c r="A553" s="1032" t="s">
        <v>893</v>
      </c>
      <c r="B553" s="1034" t="s">
        <v>899</v>
      </c>
      <c r="C553" s="984" t="s">
        <v>887</v>
      </c>
      <c r="D553" s="1347"/>
      <c r="E553" s="1348"/>
      <c r="F553" s="1349"/>
      <c r="G553" s="1348"/>
      <c r="H553" s="1349"/>
      <c r="I553" s="1350"/>
      <c r="J553" s="1351" t="str">
        <f t="shared" si="71"/>
        <v/>
      </c>
      <c r="K553" s="1352"/>
      <c r="L553" s="1351" t="str">
        <f t="shared" si="72"/>
        <v/>
      </c>
      <c r="M553" s="1352"/>
      <c r="N553" s="265"/>
      <c r="O553" s="265"/>
      <c r="P553" s="265"/>
      <c r="Q553" s="265"/>
      <c r="R553" s="265"/>
      <c r="S553" s="265"/>
      <c r="T553" s="265"/>
      <c r="U553" s="265"/>
      <c r="V553" s="265"/>
      <c r="W553" s="265"/>
      <c r="X553" s="265"/>
      <c r="Y553" s="265"/>
      <c r="Z553" s="265"/>
      <c r="AA553" s="265"/>
      <c r="AB553" s="265"/>
      <c r="AC553" s="265"/>
    </row>
    <row r="554" spans="1:29" ht="15" customHeight="1" thickBot="1" x14ac:dyDescent="0.25">
      <c r="A554" s="1035" t="s">
        <v>894</v>
      </c>
      <c r="B554" s="1036" t="s">
        <v>899</v>
      </c>
      <c r="C554" s="987" t="s">
        <v>887</v>
      </c>
      <c r="D554" s="1347"/>
      <c r="E554" s="1348"/>
      <c r="F554" s="1349"/>
      <c r="G554" s="1348"/>
      <c r="H554" s="1349"/>
      <c r="I554" s="1350"/>
      <c r="J554" s="1351" t="str">
        <f t="shared" si="71"/>
        <v/>
      </c>
      <c r="K554" s="1352"/>
      <c r="L554" s="1351" t="str">
        <f t="shared" si="72"/>
        <v/>
      </c>
      <c r="M554" s="1352"/>
      <c r="N554" s="265"/>
      <c r="O554" s="265"/>
      <c r="P554" s="265"/>
      <c r="Q554" s="265"/>
      <c r="R554" s="265"/>
      <c r="S554" s="265"/>
      <c r="T554" s="265"/>
      <c r="U554" s="265"/>
      <c r="V554" s="265"/>
      <c r="W554" s="265"/>
      <c r="X554" s="265"/>
      <c r="Y554" s="265"/>
      <c r="Z554" s="265"/>
      <c r="AA554" s="265"/>
      <c r="AB554" s="265"/>
      <c r="AC554" s="265"/>
    </row>
    <row r="555" spans="1:29" s="889" customFormat="1" ht="18" customHeight="1" x14ac:dyDescent="0.2">
      <c r="A555" s="1060"/>
      <c r="B555" s="956"/>
      <c r="C555" s="956"/>
      <c r="D555" s="1061"/>
      <c r="E555" s="1061"/>
      <c r="F555" s="1062"/>
      <c r="G555" s="1062"/>
      <c r="H555" s="1062"/>
      <c r="I555" s="1062"/>
      <c r="J555" s="1062"/>
      <c r="K555" s="1062"/>
      <c r="L555" s="1062"/>
      <c r="M555" s="1069"/>
      <c r="N555" s="265"/>
      <c r="O555" s="926"/>
      <c r="P555" s="926"/>
      <c r="Q555" s="926"/>
      <c r="R555" s="926"/>
      <c r="S555" s="926"/>
      <c r="T555" s="926"/>
      <c r="U555" s="926"/>
      <c r="V555" s="926"/>
      <c r="W555" s="926"/>
      <c r="X555" s="926"/>
      <c r="Y555" s="926"/>
      <c r="Z555" s="926"/>
      <c r="AA555" s="926"/>
      <c r="AB555" s="926"/>
      <c r="AC555" s="926"/>
    </row>
    <row r="556" spans="1:29" ht="21" customHeight="1" x14ac:dyDescent="0.2">
      <c r="A556" s="1335" t="s">
        <v>909</v>
      </c>
      <c r="B556" s="1336"/>
      <c r="C556" s="1337"/>
      <c r="D556" s="1031"/>
      <c r="E556" s="1031"/>
      <c r="F556" s="1031"/>
      <c r="G556" s="1031"/>
      <c r="H556" s="1031"/>
      <c r="I556" s="1031"/>
      <c r="J556" s="1031"/>
      <c r="K556" s="1031"/>
      <c r="L556" s="1031"/>
      <c r="M556" s="1063"/>
      <c r="N556" s="265"/>
      <c r="O556" s="265"/>
      <c r="P556" s="265"/>
      <c r="Q556" s="265"/>
      <c r="R556" s="265"/>
      <c r="S556" s="265"/>
      <c r="T556" s="265"/>
      <c r="U556" s="265"/>
      <c r="V556" s="265"/>
      <c r="W556" s="265"/>
      <c r="X556" s="265"/>
      <c r="Y556" s="265"/>
      <c r="Z556" s="265"/>
      <c r="AA556" s="265"/>
      <c r="AB556" s="265"/>
      <c r="AC556" s="265"/>
    </row>
    <row r="557" spans="1:29" ht="18" customHeight="1" x14ac:dyDescent="0.2">
      <c r="A557" s="1068" t="s">
        <v>907</v>
      </c>
      <c r="B557" s="1338" t="s">
        <v>904</v>
      </c>
      <c r="C557" s="1339"/>
      <c r="D557" s="1338" t="s">
        <v>905</v>
      </c>
      <c r="E557" s="1340"/>
      <c r="F557" s="1340"/>
      <c r="G557" s="1340"/>
      <c r="H557" s="1340"/>
      <c r="I557" s="1339"/>
      <c r="J557" s="1338" t="s">
        <v>906</v>
      </c>
      <c r="K557" s="1340"/>
      <c r="L557" s="1340"/>
      <c r="M557" s="1341"/>
      <c r="N557" s="265"/>
      <c r="O557" s="265"/>
      <c r="P557" s="265"/>
      <c r="Q557" s="265"/>
      <c r="R557" s="265"/>
      <c r="S557" s="265"/>
      <c r="T557" s="265"/>
      <c r="U557" s="265"/>
      <c r="V557" s="265"/>
      <c r="W557" s="265"/>
      <c r="X557" s="265"/>
      <c r="Y557" s="265"/>
      <c r="Z557" s="265"/>
      <c r="AA557" s="265"/>
      <c r="AB557" s="265"/>
      <c r="AC557" s="265"/>
    </row>
    <row r="558" spans="1:29" ht="30" customHeight="1" x14ac:dyDescent="0.2">
      <c r="A558" s="1065"/>
      <c r="B558" s="1342"/>
      <c r="C558" s="1343"/>
      <c r="D558" s="1344"/>
      <c r="E558" s="1345"/>
      <c r="F558" s="1345"/>
      <c r="G558" s="1345"/>
      <c r="H558" s="1345"/>
      <c r="I558" s="1346"/>
      <c r="J558" s="1328"/>
      <c r="K558" s="1329"/>
      <c r="L558" s="1329"/>
      <c r="M558" s="1330"/>
      <c r="N558" s="265"/>
      <c r="O558" s="265"/>
      <c r="P558" s="265"/>
      <c r="Q558" s="265"/>
      <c r="R558" s="265"/>
      <c r="S558" s="265"/>
      <c r="T558" s="265"/>
      <c r="U558" s="265"/>
      <c r="V558" s="265"/>
      <c r="W558" s="265"/>
      <c r="X558" s="265"/>
      <c r="Y558" s="265"/>
      <c r="Z558" s="265"/>
      <c r="AA558" s="265"/>
      <c r="AB558" s="265"/>
      <c r="AC558" s="265"/>
    </row>
    <row r="559" spans="1:29" ht="30" customHeight="1" x14ac:dyDescent="0.2">
      <c r="A559" s="1065"/>
      <c r="B559" s="1327"/>
      <c r="C559" s="1327"/>
      <c r="D559" s="1327"/>
      <c r="E559" s="1327"/>
      <c r="F559" s="1327"/>
      <c r="G559" s="1327"/>
      <c r="H559" s="1327"/>
      <c r="I559" s="1327"/>
      <c r="J559" s="1328"/>
      <c r="K559" s="1329"/>
      <c r="L559" s="1329"/>
      <c r="M559" s="1330"/>
      <c r="N559" s="265"/>
      <c r="O559" s="265"/>
      <c r="P559" s="265"/>
      <c r="Q559" s="265"/>
      <c r="R559" s="265"/>
      <c r="S559" s="265"/>
      <c r="T559" s="265"/>
      <c r="U559" s="265"/>
      <c r="V559" s="265"/>
      <c r="W559" s="265"/>
      <c r="X559" s="265"/>
      <c r="Y559" s="265"/>
      <c r="Z559" s="265"/>
      <c r="AA559" s="265"/>
      <c r="AB559" s="265"/>
      <c r="AC559" s="265"/>
    </row>
    <row r="560" spans="1:29" ht="30" customHeight="1" x14ac:dyDescent="0.2">
      <c r="A560" s="1065"/>
      <c r="B560" s="1327"/>
      <c r="C560" s="1327"/>
      <c r="D560" s="1327"/>
      <c r="E560" s="1327"/>
      <c r="F560" s="1327"/>
      <c r="G560" s="1327"/>
      <c r="H560" s="1327"/>
      <c r="I560" s="1327"/>
      <c r="J560" s="1328"/>
      <c r="K560" s="1329"/>
      <c r="L560" s="1329"/>
      <c r="M560" s="1330"/>
      <c r="N560" s="265"/>
      <c r="O560" s="265"/>
      <c r="P560" s="265"/>
      <c r="Q560" s="265"/>
      <c r="R560" s="265"/>
      <c r="S560" s="265"/>
      <c r="T560" s="265"/>
      <c r="U560" s="265"/>
      <c r="V560" s="265"/>
      <c r="W560" s="265"/>
      <c r="X560" s="265"/>
      <c r="Y560" s="265"/>
      <c r="Z560" s="265"/>
      <c r="AA560" s="265"/>
      <c r="AB560" s="265"/>
      <c r="AC560" s="265"/>
    </row>
    <row r="561" spans="1:29" ht="30" customHeight="1" x14ac:dyDescent="0.2">
      <c r="A561" s="1065"/>
      <c r="B561" s="1327"/>
      <c r="C561" s="1327"/>
      <c r="D561" s="1327"/>
      <c r="E561" s="1327"/>
      <c r="F561" s="1327"/>
      <c r="G561" s="1327"/>
      <c r="H561" s="1327"/>
      <c r="I561" s="1327"/>
      <c r="J561" s="1328"/>
      <c r="K561" s="1329"/>
      <c r="L561" s="1329"/>
      <c r="M561" s="1330"/>
      <c r="N561" s="265"/>
      <c r="O561" s="796"/>
      <c r="P561" s="265"/>
      <c r="Q561" s="265"/>
      <c r="R561" s="265"/>
      <c r="S561" s="265"/>
      <c r="T561" s="265"/>
      <c r="U561" s="265"/>
      <c r="V561" s="265"/>
      <c r="W561" s="265"/>
      <c r="X561" s="265"/>
      <c r="Y561" s="265"/>
      <c r="Z561" s="265"/>
      <c r="AA561" s="265"/>
      <c r="AB561" s="265"/>
      <c r="AC561" s="265"/>
    </row>
    <row r="562" spans="1:29" ht="30" hidden="1" customHeight="1" thickBot="1" x14ac:dyDescent="0.25">
      <c r="A562" s="1066"/>
      <c r="B562" s="1327"/>
      <c r="C562" s="1327"/>
      <c r="D562" s="1327"/>
      <c r="E562" s="1327"/>
      <c r="F562" s="1327"/>
      <c r="G562" s="1327"/>
      <c r="H562" s="1327"/>
      <c r="I562" s="1327"/>
      <c r="J562" s="1328"/>
      <c r="K562" s="1329"/>
      <c r="L562" s="1329"/>
      <c r="M562" s="1330"/>
      <c r="N562" s="265"/>
      <c r="O562" s="265"/>
      <c r="P562" s="265"/>
      <c r="Q562" s="265"/>
      <c r="R562" s="265"/>
      <c r="S562" s="265"/>
      <c r="T562" s="265"/>
      <c r="U562" s="265"/>
      <c r="V562" s="265"/>
      <c r="W562" s="265"/>
      <c r="X562" s="265"/>
      <c r="Y562" s="265"/>
      <c r="Z562" s="265"/>
      <c r="AA562" s="265"/>
      <c r="AB562" s="265"/>
      <c r="AC562" s="265"/>
    </row>
    <row r="563" spans="1:29" ht="30" hidden="1" customHeight="1" thickBot="1" x14ac:dyDescent="0.25">
      <c r="A563" s="1065"/>
      <c r="B563" s="1327"/>
      <c r="C563" s="1327"/>
      <c r="D563" s="1327"/>
      <c r="E563" s="1327"/>
      <c r="F563" s="1327"/>
      <c r="G563" s="1327"/>
      <c r="H563" s="1327"/>
      <c r="I563" s="1327"/>
      <c r="J563" s="1328"/>
      <c r="K563" s="1329"/>
      <c r="L563" s="1329"/>
      <c r="M563" s="1330"/>
      <c r="N563" s="265"/>
      <c r="O563" s="265"/>
      <c r="P563" s="265"/>
      <c r="Q563" s="265"/>
      <c r="R563" s="265"/>
      <c r="S563" s="265"/>
      <c r="T563" s="265"/>
      <c r="U563" s="265"/>
      <c r="V563" s="265"/>
      <c r="W563" s="265"/>
      <c r="X563" s="265"/>
      <c r="Y563" s="265"/>
      <c r="Z563" s="265"/>
      <c r="AA563" s="265"/>
      <c r="AB563" s="265"/>
      <c r="AC563" s="265"/>
    </row>
    <row r="564" spans="1:29" ht="30" hidden="1" customHeight="1" thickBot="1" x14ac:dyDescent="0.25">
      <c r="A564" s="1065"/>
      <c r="B564" s="1327"/>
      <c r="C564" s="1327"/>
      <c r="D564" s="1327"/>
      <c r="E564" s="1327"/>
      <c r="F564" s="1327"/>
      <c r="G564" s="1327"/>
      <c r="H564" s="1327"/>
      <c r="I564" s="1327"/>
      <c r="J564" s="1328"/>
      <c r="K564" s="1329"/>
      <c r="L564" s="1329"/>
      <c r="M564" s="1330"/>
      <c r="N564" s="265"/>
      <c r="O564" s="265"/>
      <c r="P564" s="265"/>
      <c r="Q564" s="265"/>
      <c r="R564" s="265"/>
      <c r="S564" s="265"/>
      <c r="T564" s="265"/>
      <c r="U564" s="265"/>
      <c r="V564" s="265"/>
      <c r="W564" s="265"/>
      <c r="X564" s="265"/>
      <c r="Y564" s="265"/>
      <c r="Z564" s="265"/>
      <c r="AA564" s="265"/>
      <c r="AB564" s="265"/>
      <c r="AC564" s="265"/>
    </row>
    <row r="565" spans="1:29" ht="30" hidden="1" customHeight="1" thickBot="1" x14ac:dyDescent="0.25">
      <c r="A565" s="1065"/>
      <c r="B565" s="1327"/>
      <c r="C565" s="1327"/>
      <c r="D565" s="1327"/>
      <c r="E565" s="1327"/>
      <c r="F565" s="1327"/>
      <c r="G565" s="1327"/>
      <c r="H565" s="1327"/>
      <c r="I565" s="1327"/>
      <c r="J565" s="1328"/>
      <c r="K565" s="1329"/>
      <c r="L565" s="1329"/>
      <c r="M565" s="1330"/>
      <c r="N565" s="265"/>
      <c r="O565" s="265"/>
      <c r="P565" s="265"/>
      <c r="Q565" s="265"/>
      <c r="R565" s="265"/>
      <c r="S565" s="265"/>
      <c r="T565" s="265"/>
      <c r="U565" s="265"/>
      <c r="V565" s="265"/>
      <c r="W565" s="265"/>
      <c r="X565" s="265"/>
      <c r="Y565" s="265"/>
      <c r="Z565" s="265"/>
      <c r="AA565" s="265"/>
      <c r="AB565" s="265"/>
      <c r="AC565" s="265"/>
    </row>
    <row r="566" spans="1:29" ht="30" hidden="1" customHeight="1" thickBot="1" x14ac:dyDescent="0.25">
      <c r="A566" s="1065"/>
      <c r="B566" s="1327"/>
      <c r="C566" s="1327"/>
      <c r="D566" s="1327"/>
      <c r="E566" s="1327"/>
      <c r="F566" s="1327"/>
      <c r="G566" s="1327"/>
      <c r="H566" s="1327"/>
      <c r="I566" s="1327"/>
      <c r="J566" s="1328"/>
      <c r="K566" s="1329"/>
      <c r="L566" s="1329"/>
      <c r="M566" s="1330"/>
      <c r="N566" s="265"/>
      <c r="O566" s="265"/>
      <c r="P566" s="265"/>
      <c r="Q566" s="265"/>
      <c r="R566" s="265"/>
      <c r="S566" s="265"/>
      <c r="T566" s="265"/>
      <c r="U566" s="265"/>
      <c r="V566" s="265"/>
      <c r="W566" s="265"/>
      <c r="X566" s="265"/>
      <c r="Y566" s="265"/>
      <c r="Z566" s="265"/>
      <c r="AA566" s="265"/>
      <c r="AB566" s="265"/>
      <c r="AC566" s="265"/>
    </row>
    <row r="567" spans="1:29" ht="30" hidden="1" customHeight="1" thickBot="1" x14ac:dyDescent="0.25">
      <c r="A567" s="1065"/>
      <c r="B567" s="1327"/>
      <c r="C567" s="1327"/>
      <c r="D567" s="1327"/>
      <c r="E567" s="1327"/>
      <c r="F567" s="1327"/>
      <c r="G567" s="1327"/>
      <c r="H567" s="1327"/>
      <c r="I567" s="1327"/>
      <c r="J567" s="1328"/>
      <c r="K567" s="1329"/>
      <c r="L567" s="1329"/>
      <c r="M567" s="1330"/>
      <c r="N567" s="265"/>
      <c r="O567" s="265"/>
      <c r="P567" s="265"/>
      <c r="Q567" s="265"/>
      <c r="R567" s="265"/>
      <c r="S567" s="265"/>
      <c r="T567" s="265"/>
      <c r="U567" s="265"/>
      <c r="V567" s="265"/>
      <c r="W567" s="265"/>
      <c r="X567" s="265"/>
      <c r="Y567" s="265"/>
      <c r="Z567" s="265"/>
      <c r="AA567" s="265"/>
      <c r="AB567" s="265"/>
      <c r="AC567" s="265"/>
    </row>
    <row r="568" spans="1:29" ht="30" hidden="1" customHeight="1" thickBot="1" x14ac:dyDescent="0.25">
      <c r="A568" s="1065"/>
      <c r="B568" s="1327"/>
      <c r="C568" s="1327"/>
      <c r="D568" s="1327"/>
      <c r="E568" s="1327"/>
      <c r="F568" s="1327"/>
      <c r="G568" s="1327"/>
      <c r="H568" s="1327"/>
      <c r="I568" s="1327"/>
      <c r="J568" s="1328"/>
      <c r="K568" s="1329"/>
      <c r="L568" s="1329"/>
      <c r="M568" s="1330"/>
      <c r="N568" s="265"/>
      <c r="O568" s="265"/>
      <c r="P568" s="265"/>
      <c r="Q568" s="265"/>
      <c r="R568" s="265"/>
      <c r="S568" s="265"/>
      <c r="T568" s="265"/>
      <c r="U568" s="265"/>
      <c r="V568" s="265"/>
      <c r="W568" s="265"/>
      <c r="X568" s="265"/>
      <c r="Y568" s="265"/>
      <c r="Z568" s="265"/>
      <c r="AA568" s="265"/>
      <c r="AB568" s="265"/>
      <c r="AC568" s="265"/>
    </row>
    <row r="569" spans="1:29" ht="30" hidden="1" customHeight="1" thickBot="1" x14ac:dyDescent="0.25">
      <c r="A569" s="1065"/>
      <c r="B569" s="1327"/>
      <c r="C569" s="1327"/>
      <c r="D569" s="1327"/>
      <c r="E569" s="1327"/>
      <c r="F569" s="1327"/>
      <c r="G569" s="1327"/>
      <c r="H569" s="1327"/>
      <c r="I569" s="1327"/>
      <c r="J569" s="1328"/>
      <c r="K569" s="1329"/>
      <c r="L569" s="1329"/>
      <c r="M569" s="1330"/>
      <c r="N569" s="265"/>
      <c r="O569" s="265"/>
      <c r="P569" s="265"/>
      <c r="Q569" s="265"/>
      <c r="R569" s="265"/>
      <c r="S569" s="265"/>
      <c r="T569" s="265"/>
      <c r="U569" s="265"/>
      <c r="V569" s="265"/>
      <c r="W569" s="265"/>
      <c r="X569" s="265"/>
      <c r="Y569" s="265"/>
      <c r="Z569" s="265"/>
      <c r="AA569" s="265"/>
      <c r="AB569" s="265"/>
      <c r="AC569" s="265"/>
    </row>
    <row r="570" spans="1:29" ht="30" hidden="1" customHeight="1" thickBot="1" x14ac:dyDescent="0.25">
      <c r="A570" s="1065"/>
      <c r="B570" s="1327"/>
      <c r="C570" s="1327"/>
      <c r="D570" s="1327"/>
      <c r="E570" s="1327"/>
      <c r="F570" s="1327"/>
      <c r="G570" s="1327"/>
      <c r="H570" s="1327"/>
      <c r="I570" s="1327"/>
      <c r="J570" s="1328"/>
      <c r="K570" s="1329"/>
      <c r="L570" s="1329"/>
      <c r="M570" s="1330"/>
      <c r="N570" s="265"/>
      <c r="O570" s="265"/>
      <c r="P570" s="265"/>
      <c r="Q570" s="265"/>
      <c r="R570" s="265"/>
      <c r="S570" s="265"/>
      <c r="T570" s="265"/>
      <c r="U570" s="265"/>
      <c r="V570" s="265"/>
      <c r="W570" s="265"/>
      <c r="X570" s="265"/>
      <c r="Y570" s="265"/>
      <c r="Z570" s="265"/>
      <c r="AA570" s="265"/>
      <c r="AB570" s="265"/>
      <c r="AC570" s="265"/>
    </row>
    <row r="571" spans="1:29" ht="30" hidden="1" customHeight="1" thickBot="1" x14ac:dyDescent="0.25">
      <c r="A571" s="1065"/>
      <c r="B571" s="1327"/>
      <c r="C571" s="1327"/>
      <c r="D571" s="1327"/>
      <c r="E571" s="1327"/>
      <c r="F571" s="1327"/>
      <c r="G571" s="1327"/>
      <c r="H571" s="1327"/>
      <c r="I571" s="1327"/>
      <c r="J571" s="1328"/>
      <c r="K571" s="1329"/>
      <c r="L571" s="1329"/>
      <c r="M571" s="1330"/>
      <c r="N571" s="265"/>
      <c r="O571" s="265"/>
      <c r="P571" s="265"/>
      <c r="Q571" s="265"/>
      <c r="R571" s="265"/>
      <c r="S571" s="265"/>
      <c r="T571" s="265"/>
      <c r="U571" s="265"/>
      <c r="V571" s="265"/>
      <c r="W571" s="265"/>
      <c r="X571" s="265"/>
      <c r="Y571" s="265"/>
      <c r="Z571" s="265"/>
      <c r="AA571" s="265"/>
      <c r="AB571" s="265"/>
      <c r="AC571" s="265"/>
    </row>
    <row r="572" spans="1:29" ht="30" hidden="1" customHeight="1" thickBot="1" x14ac:dyDescent="0.25">
      <c r="A572" s="1065"/>
      <c r="B572" s="1327"/>
      <c r="C572" s="1327"/>
      <c r="D572" s="1327"/>
      <c r="E572" s="1327"/>
      <c r="F572" s="1327"/>
      <c r="G572" s="1327"/>
      <c r="H572" s="1327"/>
      <c r="I572" s="1327"/>
      <c r="J572" s="1328"/>
      <c r="K572" s="1329"/>
      <c r="L572" s="1329"/>
      <c r="M572" s="1330"/>
      <c r="N572" s="265"/>
      <c r="O572" s="265"/>
      <c r="P572" s="265"/>
      <c r="Q572" s="265"/>
      <c r="R572" s="265"/>
      <c r="S572" s="265"/>
      <c r="T572" s="265"/>
      <c r="U572" s="265"/>
      <c r="V572" s="265"/>
      <c r="W572" s="265"/>
      <c r="X572" s="265"/>
      <c r="Y572" s="265"/>
      <c r="Z572" s="265"/>
      <c r="AA572" s="265"/>
      <c r="AB572" s="265"/>
      <c r="AC572" s="265"/>
    </row>
    <row r="573" spans="1:29" ht="30" hidden="1" customHeight="1" thickBot="1" x14ac:dyDescent="0.25">
      <c r="A573" s="1065"/>
      <c r="B573" s="1327"/>
      <c r="C573" s="1327"/>
      <c r="D573" s="1327"/>
      <c r="E573" s="1327"/>
      <c r="F573" s="1327"/>
      <c r="G573" s="1327"/>
      <c r="H573" s="1327"/>
      <c r="I573" s="1327"/>
      <c r="J573" s="1328"/>
      <c r="K573" s="1329"/>
      <c r="L573" s="1329"/>
      <c r="M573" s="1330"/>
      <c r="N573" s="265"/>
      <c r="O573" s="265"/>
      <c r="P573" s="265"/>
      <c r="Q573" s="265"/>
      <c r="R573" s="265"/>
      <c r="S573" s="265"/>
      <c r="T573" s="265"/>
      <c r="U573" s="265"/>
      <c r="V573" s="265"/>
      <c r="W573" s="265"/>
      <c r="X573" s="265"/>
      <c r="Y573" s="265"/>
      <c r="Z573" s="265"/>
      <c r="AA573" s="265"/>
      <c r="AB573" s="265"/>
      <c r="AC573" s="265"/>
    </row>
    <row r="574" spans="1:29" ht="30" hidden="1" customHeight="1" thickBot="1" x14ac:dyDescent="0.25">
      <c r="A574" s="1065"/>
      <c r="B574" s="1327"/>
      <c r="C574" s="1327"/>
      <c r="D574" s="1327"/>
      <c r="E574" s="1327"/>
      <c r="F574" s="1327"/>
      <c r="G574" s="1327"/>
      <c r="H574" s="1327"/>
      <c r="I574" s="1327"/>
      <c r="J574" s="1328"/>
      <c r="K574" s="1329"/>
      <c r="L574" s="1329"/>
      <c r="M574" s="1330"/>
      <c r="N574" s="265"/>
      <c r="O574" s="265"/>
      <c r="P574" s="265"/>
      <c r="Q574" s="265"/>
      <c r="R574" s="265"/>
      <c r="S574" s="265"/>
      <c r="T574" s="265"/>
      <c r="U574" s="265"/>
      <c r="V574" s="265"/>
      <c r="W574" s="265"/>
      <c r="X574" s="265"/>
      <c r="Y574" s="265"/>
      <c r="Z574" s="265"/>
      <c r="AA574" s="265"/>
      <c r="AB574" s="265"/>
      <c r="AC574" s="265"/>
    </row>
    <row r="575" spans="1:29" ht="30" hidden="1" customHeight="1" thickBot="1" x14ac:dyDescent="0.25">
      <c r="A575" s="1065"/>
      <c r="B575" s="1327"/>
      <c r="C575" s="1327"/>
      <c r="D575" s="1327"/>
      <c r="E575" s="1327"/>
      <c r="F575" s="1327"/>
      <c r="G575" s="1327"/>
      <c r="H575" s="1327"/>
      <c r="I575" s="1327"/>
      <c r="J575" s="1328"/>
      <c r="K575" s="1329"/>
      <c r="L575" s="1329"/>
      <c r="M575" s="1330"/>
      <c r="N575" s="265"/>
      <c r="O575" s="265"/>
      <c r="P575" s="265"/>
      <c r="Q575" s="265"/>
      <c r="R575" s="265"/>
      <c r="S575" s="265"/>
      <c r="T575" s="265"/>
      <c r="U575" s="265"/>
      <c r="V575" s="265"/>
      <c r="W575" s="265"/>
      <c r="X575" s="265"/>
      <c r="Y575" s="265"/>
      <c r="Z575" s="265"/>
      <c r="AA575" s="265"/>
      <c r="AB575" s="265"/>
      <c r="AC575" s="265"/>
    </row>
    <row r="576" spans="1:29" ht="30" hidden="1" customHeight="1" thickBot="1" x14ac:dyDescent="0.25">
      <c r="A576" s="1065"/>
      <c r="B576" s="1327"/>
      <c r="C576" s="1327"/>
      <c r="D576" s="1327"/>
      <c r="E576" s="1327"/>
      <c r="F576" s="1327"/>
      <c r="G576" s="1327"/>
      <c r="H576" s="1327"/>
      <c r="I576" s="1327"/>
      <c r="J576" s="1328"/>
      <c r="K576" s="1329"/>
      <c r="L576" s="1329"/>
      <c r="M576" s="1330"/>
      <c r="N576" s="265"/>
      <c r="O576" s="265"/>
      <c r="P576" s="265"/>
      <c r="Q576" s="265"/>
      <c r="R576" s="265"/>
      <c r="S576" s="265"/>
      <c r="T576" s="265"/>
      <c r="U576" s="265"/>
      <c r="V576" s="265"/>
      <c r="W576" s="265"/>
      <c r="X576" s="265"/>
      <c r="Y576" s="265"/>
      <c r="Z576" s="265"/>
      <c r="AA576" s="265"/>
      <c r="AB576" s="265"/>
      <c r="AC576" s="265"/>
    </row>
    <row r="577" spans="1:29" ht="30" customHeight="1" thickBot="1" x14ac:dyDescent="0.25">
      <c r="A577" s="1067"/>
      <c r="B577" s="1331"/>
      <c r="C577" s="1331"/>
      <c r="D577" s="1331"/>
      <c r="E577" s="1331"/>
      <c r="F577" s="1331"/>
      <c r="G577" s="1331"/>
      <c r="H577" s="1331"/>
      <c r="I577" s="1331"/>
      <c r="J577" s="1332"/>
      <c r="K577" s="1333"/>
      <c r="L577" s="1333"/>
      <c r="M577" s="1334"/>
      <c r="N577" s="265"/>
      <c r="O577" s="265"/>
      <c r="P577" s="265"/>
      <c r="Q577" s="265"/>
      <c r="R577" s="265"/>
      <c r="S577" s="265"/>
      <c r="T577" s="265"/>
      <c r="U577" s="265"/>
      <c r="V577" s="265"/>
      <c r="W577" s="265"/>
      <c r="X577" s="265"/>
      <c r="Y577" s="265"/>
      <c r="Z577" s="265"/>
      <c r="AA577" s="265"/>
      <c r="AB577" s="265"/>
      <c r="AC577" s="265"/>
    </row>
    <row r="578" spans="1:29" ht="13.9" customHeight="1" thickBot="1" x14ac:dyDescent="0.25">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5"/>
      <c r="AB578" s="265"/>
      <c r="AC578" s="265"/>
    </row>
    <row r="579" spans="1:29" ht="24" customHeight="1" thickBot="1" x14ac:dyDescent="0.25">
      <c r="A579" s="1025" t="s">
        <v>687</v>
      </c>
      <c r="B579" s="1370">
        <f>'Setup Page'!C16</f>
        <v>0</v>
      </c>
      <c r="C579" s="1371"/>
      <c r="D579" s="1371"/>
      <c r="E579" s="1371"/>
      <c r="F579" s="1371"/>
      <c r="G579" s="1371"/>
      <c r="H579" s="1371"/>
      <c r="I579" s="1371"/>
      <c r="J579" s="1371"/>
      <c r="K579" s="1372"/>
      <c r="L579" s="1372"/>
      <c r="M579" s="1373"/>
      <c r="N579" s="265"/>
      <c r="O579" s="265"/>
      <c r="P579" s="265"/>
      <c r="Q579" s="265"/>
      <c r="R579" s="265"/>
      <c r="S579" s="265"/>
      <c r="T579" s="265"/>
      <c r="U579" s="265"/>
      <c r="V579" s="265"/>
      <c r="W579" s="265"/>
      <c r="X579" s="265"/>
      <c r="Y579" s="265"/>
      <c r="Z579" s="265"/>
      <c r="AA579" s="265"/>
      <c r="AB579" s="265"/>
      <c r="AC579" s="265"/>
    </row>
    <row r="580" spans="1:29" ht="13.5" thickBot="1" x14ac:dyDescent="0.25">
      <c r="A580" s="1028"/>
      <c r="B580" s="1029"/>
      <c r="C580" s="1026"/>
      <c r="D580" s="1026"/>
      <c r="E580" s="1026"/>
      <c r="F580" s="1026"/>
      <c r="G580" s="1026"/>
      <c r="H580" s="1026"/>
      <c r="I580" s="1026"/>
      <c r="J580" s="1026"/>
      <c r="K580" s="1026"/>
      <c r="L580" s="1026"/>
      <c r="M580" s="1027"/>
      <c r="N580" s="265"/>
      <c r="O580" s="265"/>
      <c r="P580" s="265"/>
      <c r="Q580" s="265"/>
      <c r="R580" s="265"/>
      <c r="S580" s="265"/>
      <c r="T580" s="265"/>
      <c r="U580" s="265"/>
      <c r="V580" s="265"/>
      <c r="W580" s="265"/>
      <c r="X580" s="265"/>
      <c r="Y580" s="265"/>
      <c r="Z580" s="265"/>
      <c r="AA580" s="265"/>
      <c r="AB580" s="265"/>
      <c r="AC580" s="265"/>
    </row>
    <row r="581" spans="1:29" ht="24" customHeight="1" x14ac:dyDescent="0.2">
      <c r="A581" s="933" t="s">
        <v>890</v>
      </c>
      <c r="B581" s="1011" t="s">
        <v>897</v>
      </c>
      <c r="C581" s="1022"/>
      <c r="D581" s="1022"/>
      <c r="E581" s="1022"/>
      <c r="F581" s="1022"/>
      <c r="G581" s="1022"/>
      <c r="H581" s="1022"/>
      <c r="I581" s="1022"/>
      <c r="J581" s="1022"/>
      <c r="K581" s="1022"/>
      <c r="L581" s="1022"/>
      <c r="M581" s="1023"/>
      <c r="N581" s="265"/>
      <c r="O581" s="265"/>
      <c r="P581" s="265"/>
      <c r="Q581" s="265"/>
      <c r="R581" s="265"/>
      <c r="S581" s="265"/>
      <c r="T581" s="265"/>
      <c r="U581" s="265"/>
      <c r="V581" s="265"/>
      <c r="W581" s="265"/>
      <c r="X581" s="265"/>
      <c r="Y581" s="265"/>
      <c r="Z581" s="265"/>
      <c r="AA581" s="265"/>
      <c r="AB581" s="265"/>
      <c r="AC581" s="265"/>
    </row>
    <row r="582" spans="1:29" ht="18" customHeight="1" x14ac:dyDescent="0.2">
      <c r="A582" s="1353" t="s">
        <v>903</v>
      </c>
      <c r="B582" s="1037"/>
      <c r="C582" s="1355" t="s">
        <v>895</v>
      </c>
      <c r="D582" s="1374" t="s">
        <v>869</v>
      </c>
      <c r="E582" s="1338"/>
      <c r="F582" s="1375" t="s">
        <v>896</v>
      </c>
      <c r="G582" s="1376"/>
      <c r="H582" s="1339" t="s">
        <v>870</v>
      </c>
      <c r="I582" s="1338"/>
      <c r="J582" s="1377" t="s">
        <v>888</v>
      </c>
      <c r="K582" s="1378"/>
      <c r="L582" s="1379" t="s">
        <v>889</v>
      </c>
      <c r="M582" s="1378"/>
      <c r="N582" s="265"/>
      <c r="O582" s="265"/>
      <c r="P582" s="265"/>
      <c r="Q582" s="265"/>
      <c r="R582" s="265"/>
      <c r="S582" s="265"/>
      <c r="T582" s="265"/>
      <c r="U582" s="265"/>
      <c r="V582" s="265"/>
      <c r="W582" s="265"/>
      <c r="X582" s="265"/>
      <c r="Y582" s="265"/>
      <c r="Z582" s="265"/>
      <c r="AA582" s="265"/>
      <c r="AB582" s="265"/>
      <c r="AC582" s="265"/>
    </row>
    <row r="583" spans="1:29" ht="18" customHeight="1" x14ac:dyDescent="0.2">
      <c r="A583" s="1354"/>
      <c r="B583" s="1038" t="s">
        <v>885</v>
      </c>
      <c r="C583" s="1356"/>
      <c r="D583" s="1010" t="s">
        <v>902</v>
      </c>
      <c r="E583" s="1057" t="s">
        <v>359</v>
      </c>
      <c r="F583" s="1056" t="s">
        <v>902</v>
      </c>
      <c r="G583" s="1057" t="s">
        <v>359</v>
      </c>
      <c r="H583" s="1039" t="s">
        <v>902</v>
      </c>
      <c r="I583" s="1012" t="s">
        <v>359</v>
      </c>
      <c r="J583" s="1058" t="s">
        <v>910</v>
      </c>
      <c r="K583" s="1059" t="s">
        <v>359</v>
      </c>
      <c r="L583" s="1058" t="s">
        <v>910</v>
      </c>
      <c r="M583" s="1059" t="s">
        <v>359</v>
      </c>
      <c r="N583" s="265"/>
      <c r="O583" s="265"/>
      <c r="P583" s="265"/>
      <c r="Q583" s="265"/>
      <c r="R583" s="265"/>
      <c r="S583" s="265"/>
      <c r="T583" s="265"/>
      <c r="U583" s="265"/>
      <c r="V583" s="265"/>
      <c r="W583" s="265"/>
      <c r="X583" s="265"/>
      <c r="Y583" s="265"/>
      <c r="Z583" s="265"/>
      <c r="AA583" s="265"/>
      <c r="AB583" s="265"/>
      <c r="AC583" s="265"/>
    </row>
    <row r="584" spans="1:29" ht="15" customHeight="1" x14ac:dyDescent="0.2">
      <c r="A584" s="1032" t="s">
        <v>871</v>
      </c>
      <c r="B584" s="1033" t="s">
        <v>899</v>
      </c>
      <c r="C584" s="890" t="s">
        <v>872</v>
      </c>
      <c r="D584" s="1020"/>
      <c r="E584" s="541"/>
      <c r="F584" s="1043"/>
      <c r="G584" s="1054"/>
      <c r="H584" s="1040"/>
      <c r="I584" s="541"/>
      <c r="J584" s="1048" t="str">
        <f>IF(D584=0,"",(F584/D584)-1)</f>
        <v/>
      </c>
      <c r="K584" s="1052" t="str">
        <f>IF(E584=0,"",G584-E584)</f>
        <v/>
      </c>
      <c r="L584" s="1046" t="str">
        <f>IF(F584=0,"",(H584/F584)-1)</f>
        <v/>
      </c>
      <c r="M584" s="1052" t="str">
        <f>IF(G584=0,"",I584-G584)</f>
        <v/>
      </c>
      <c r="N584" s="265"/>
      <c r="O584" s="265"/>
      <c r="P584" s="265"/>
      <c r="Q584" s="265"/>
      <c r="R584" s="265"/>
      <c r="S584" s="265"/>
      <c r="T584" s="265"/>
      <c r="U584" s="265"/>
      <c r="V584" s="265"/>
      <c r="W584" s="265"/>
      <c r="X584" s="265"/>
      <c r="Y584" s="265"/>
      <c r="Z584" s="265"/>
      <c r="AA584" s="265"/>
      <c r="AB584" s="265"/>
      <c r="AC584" s="265"/>
    </row>
    <row r="585" spans="1:29" ht="15" customHeight="1" x14ac:dyDescent="0.2">
      <c r="A585" s="1032" t="s">
        <v>873</v>
      </c>
      <c r="B585" s="1034" t="s">
        <v>886</v>
      </c>
      <c r="C585" s="984" t="s">
        <v>875</v>
      </c>
      <c r="D585" s="1020"/>
      <c r="E585" s="541"/>
      <c r="F585" s="1043"/>
      <c r="G585" s="1054"/>
      <c r="H585" s="1040"/>
      <c r="I585" s="541"/>
      <c r="J585" s="1048" t="str">
        <f t="shared" ref="J585:J592" si="73">IF(D585=0,"",(F585/D585)-1)</f>
        <v/>
      </c>
      <c r="K585" s="1052" t="str">
        <f t="shared" ref="K585:K592" si="74">IF(E585=0,"",G585-E585)</f>
        <v/>
      </c>
      <c r="L585" s="1046" t="str">
        <f t="shared" ref="L585:L592" si="75">IF(F585=0,"",(H585/F585)-1)</f>
        <v/>
      </c>
      <c r="M585" s="1052" t="str">
        <f t="shared" ref="M585:M592" si="76">IF(G585=0,"",I585-G585)</f>
        <v/>
      </c>
      <c r="N585" s="265"/>
      <c r="O585" s="265"/>
      <c r="P585" s="265"/>
      <c r="Q585" s="265"/>
      <c r="R585" s="265"/>
      <c r="S585" s="265"/>
      <c r="T585" s="265"/>
      <c r="U585" s="265"/>
      <c r="V585" s="265"/>
      <c r="W585" s="265"/>
      <c r="X585" s="265"/>
      <c r="Y585" s="265"/>
      <c r="Z585" s="265"/>
      <c r="AA585" s="265"/>
      <c r="AB585" s="265"/>
      <c r="AC585" s="265"/>
    </row>
    <row r="586" spans="1:29" ht="15" customHeight="1" x14ac:dyDescent="0.2">
      <c r="A586" s="1032" t="s">
        <v>874</v>
      </c>
      <c r="B586" s="1034" t="s">
        <v>886</v>
      </c>
      <c r="C586" s="984" t="s">
        <v>875</v>
      </c>
      <c r="D586" s="1021"/>
      <c r="E586" s="541"/>
      <c r="F586" s="1044"/>
      <c r="G586" s="1054"/>
      <c r="H586" s="1041"/>
      <c r="I586" s="541"/>
      <c r="J586" s="1048" t="str">
        <f t="shared" si="73"/>
        <v/>
      </c>
      <c r="K586" s="1052" t="str">
        <f t="shared" si="74"/>
        <v/>
      </c>
      <c r="L586" s="1046" t="str">
        <f t="shared" si="75"/>
        <v/>
      </c>
      <c r="M586" s="1052" t="str">
        <f t="shared" si="76"/>
        <v/>
      </c>
      <c r="N586" s="265"/>
      <c r="O586" s="265"/>
      <c r="P586" s="265"/>
      <c r="Q586" s="265"/>
      <c r="R586" s="265"/>
      <c r="S586" s="265"/>
      <c r="T586" s="265"/>
      <c r="U586" s="265"/>
      <c r="V586" s="265"/>
      <c r="W586" s="265"/>
      <c r="X586" s="265"/>
      <c r="Y586" s="265"/>
      <c r="Z586" s="265"/>
      <c r="AA586" s="265"/>
      <c r="AB586" s="265"/>
      <c r="AC586" s="265"/>
    </row>
    <row r="587" spans="1:29" ht="15" customHeight="1" x14ac:dyDescent="0.2">
      <c r="A587" s="1032" t="s">
        <v>877</v>
      </c>
      <c r="B587" s="1034" t="s">
        <v>880</v>
      </c>
      <c r="C587" s="984" t="s">
        <v>879</v>
      </c>
      <c r="D587" s="1021"/>
      <c r="E587" s="541"/>
      <c r="F587" s="1044"/>
      <c r="G587" s="1054"/>
      <c r="H587" s="1041"/>
      <c r="I587" s="541"/>
      <c r="J587" s="1048" t="str">
        <f t="shared" si="73"/>
        <v/>
      </c>
      <c r="K587" s="1052" t="str">
        <f t="shared" si="74"/>
        <v/>
      </c>
      <c r="L587" s="1046" t="str">
        <f t="shared" si="75"/>
        <v/>
      </c>
      <c r="M587" s="1052" t="str">
        <f t="shared" si="76"/>
        <v/>
      </c>
      <c r="N587" s="265"/>
      <c r="O587" s="265"/>
      <c r="P587" s="265"/>
      <c r="Q587" s="265"/>
      <c r="R587" s="265"/>
      <c r="S587" s="265"/>
      <c r="T587" s="265"/>
      <c r="U587" s="265"/>
      <c r="V587" s="265"/>
      <c r="W587" s="265"/>
      <c r="X587" s="265"/>
      <c r="Y587" s="265"/>
      <c r="Z587" s="265"/>
      <c r="AA587" s="265"/>
      <c r="AB587" s="265"/>
      <c r="AC587" s="265"/>
    </row>
    <row r="588" spans="1:29" ht="15" customHeight="1" x14ac:dyDescent="0.2">
      <c r="A588" s="1032" t="s">
        <v>878</v>
      </c>
      <c r="B588" s="1034" t="s">
        <v>880</v>
      </c>
      <c r="C588" s="984" t="s">
        <v>879</v>
      </c>
      <c r="D588" s="1021"/>
      <c r="E588" s="541"/>
      <c r="F588" s="1044"/>
      <c r="G588" s="1054"/>
      <c r="H588" s="1041"/>
      <c r="I588" s="541"/>
      <c r="J588" s="1048" t="str">
        <f t="shared" si="73"/>
        <v/>
      </c>
      <c r="K588" s="1052" t="str">
        <f t="shared" si="74"/>
        <v/>
      </c>
      <c r="L588" s="1046" t="str">
        <f t="shared" si="75"/>
        <v/>
      </c>
      <c r="M588" s="1052" t="str">
        <f t="shared" si="76"/>
        <v/>
      </c>
      <c r="N588" s="265"/>
      <c r="O588" s="265"/>
      <c r="P588" s="265"/>
      <c r="Q588" s="265"/>
      <c r="R588" s="265"/>
      <c r="S588" s="265"/>
      <c r="T588" s="265"/>
      <c r="U588" s="265"/>
      <c r="V588" s="265"/>
      <c r="W588" s="265"/>
      <c r="X588" s="265"/>
      <c r="Y588" s="265"/>
      <c r="Z588" s="265"/>
      <c r="AA588" s="265"/>
      <c r="AB588" s="265"/>
      <c r="AC588" s="265"/>
    </row>
    <row r="589" spans="1:29" ht="15" customHeight="1" x14ac:dyDescent="0.2">
      <c r="A589" s="1032" t="s">
        <v>882</v>
      </c>
      <c r="B589" s="1034" t="s">
        <v>900</v>
      </c>
      <c r="C589" s="984" t="s">
        <v>887</v>
      </c>
      <c r="D589" s="1021"/>
      <c r="E589" s="541"/>
      <c r="F589" s="1044"/>
      <c r="G589" s="1054"/>
      <c r="H589" s="1041"/>
      <c r="I589" s="541"/>
      <c r="J589" s="1048" t="str">
        <f t="shared" si="73"/>
        <v/>
      </c>
      <c r="K589" s="1052" t="str">
        <f t="shared" si="74"/>
        <v/>
      </c>
      <c r="L589" s="1046" t="str">
        <f t="shared" si="75"/>
        <v/>
      </c>
      <c r="M589" s="1052" t="str">
        <f t="shared" si="76"/>
        <v/>
      </c>
      <c r="N589" s="265"/>
      <c r="O589" s="265"/>
      <c r="P589" s="265"/>
      <c r="Q589" s="265"/>
      <c r="R589" s="265"/>
      <c r="S589" s="265"/>
      <c r="T589" s="265"/>
      <c r="U589" s="265"/>
      <c r="V589" s="265"/>
      <c r="W589" s="265"/>
      <c r="X589" s="265"/>
      <c r="Y589" s="265"/>
      <c r="Z589" s="265"/>
      <c r="AA589" s="265"/>
      <c r="AB589" s="265"/>
      <c r="AC589" s="265"/>
    </row>
    <row r="590" spans="1:29" ht="15" customHeight="1" x14ac:dyDescent="0.2">
      <c r="A590" s="1032" t="s">
        <v>883</v>
      </c>
      <c r="B590" s="1034" t="s">
        <v>899</v>
      </c>
      <c r="C590" s="984" t="s">
        <v>887</v>
      </c>
      <c r="D590" s="1021"/>
      <c r="E590" s="541"/>
      <c r="F590" s="1044"/>
      <c r="G590" s="1054"/>
      <c r="H590" s="1041"/>
      <c r="I590" s="541"/>
      <c r="J590" s="1048" t="str">
        <f t="shared" si="73"/>
        <v/>
      </c>
      <c r="K590" s="1052" t="str">
        <f t="shared" si="74"/>
        <v/>
      </c>
      <c r="L590" s="1046" t="str">
        <f t="shared" si="75"/>
        <v/>
      </c>
      <c r="M590" s="1052" t="str">
        <f t="shared" si="76"/>
        <v/>
      </c>
      <c r="N590" s="265"/>
      <c r="O590" s="265"/>
      <c r="P590" s="265"/>
      <c r="Q590" s="265"/>
      <c r="R590" s="265"/>
      <c r="S590" s="265"/>
      <c r="T590" s="265"/>
      <c r="U590" s="265"/>
      <c r="V590" s="265"/>
      <c r="W590" s="265"/>
      <c r="X590" s="265"/>
      <c r="Y590" s="265"/>
      <c r="Z590" s="265"/>
      <c r="AA590" s="265"/>
      <c r="AB590" s="265"/>
      <c r="AC590" s="265"/>
    </row>
    <row r="591" spans="1:29" ht="15" customHeight="1" x14ac:dyDescent="0.2">
      <c r="A591" s="1032" t="s">
        <v>884</v>
      </c>
      <c r="B591" s="1034" t="s">
        <v>922</v>
      </c>
      <c r="C591" s="984" t="s">
        <v>887</v>
      </c>
      <c r="D591" s="1021"/>
      <c r="E591" s="541"/>
      <c r="F591" s="1044"/>
      <c r="G591" s="1054"/>
      <c r="H591" s="1041"/>
      <c r="I591" s="541"/>
      <c r="J591" s="1048" t="str">
        <f t="shared" si="73"/>
        <v/>
      </c>
      <c r="K591" s="1052" t="str">
        <f t="shared" si="74"/>
        <v/>
      </c>
      <c r="L591" s="1046" t="str">
        <f t="shared" si="75"/>
        <v/>
      </c>
      <c r="M591" s="1052" t="str">
        <f t="shared" si="76"/>
        <v/>
      </c>
      <c r="N591" s="265"/>
      <c r="O591" s="265"/>
      <c r="P591" s="265"/>
      <c r="Q591" s="265"/>
      <c r="R591" s="265"/>
      <c r="S591" s="265"/>
      <c r="T591" s="265"/>
      <c r="U591" s="265"/>
      <c r="V591" s="265"/>
      <c r="W591" s="265"/>
      <c r="X591" s="265"/>
      <c r="Y591" s="265"/>
      <c r="Z591" s="265"/>
      <c r="AA591" s="265"/>
      <c r="AB591" s="265"/>
      <c r="AC591" s="265"/>
    </row>
    <row r="592" spans="1:29" ht="15" customHeight="1" thickBot="1" x14ac:dyDescent="0.25">
      <c r="A592" s="1035" t="s">
        <v>881</v>
      </c>
      <c r="B592" s="1036" t="s">
        <v>901</v>
      </c>
      <c r="C592" s="987" t="s">
        <v>875</v>
      </c>
      <c r="D592" s="1024"/>
      <c r="E592" s="544"/>
      <c r="F592" s="1045"/>
      <c r="G592" s="1050"/>
      <c r="H592" s="1042"/>
      <c r="I592" s="544"/>
      <c r="J592" s="1049" t="str">
        <f t="shared" si="73"/>
        <v/>
      </c>
      <c r="K592" s="1053" t="str">
        <f t="shared" si="74"/>
        <v/>
      </c>
      <c r="L592" s="1047" t="str">
        <f t="shared" si="75"/>
        <v/>
      </c>
      <c r="M592" s="1053" t="str">
        <f t="shared" si="76"/>
        <v/>
      </c>
      <c r="N592" s="265"/>
      <c r="O592" s="265"/>
      <c r="P592" s="265"/>
      <c r="Q592" s="265"/>
      <c r="R592" s="265"/>
      <c r="S592" s="265"/>
      <c r="T592" s="265"/>
      <c r="U592" s="265"/>
      <c r="V592" s="265"/>
      <c r="W592" s="265"/>
      <c r="X592" s="265"/>
      <c r="Y592" s="265"/>
      <c r="Z592" s="265"/>
      <c r="AA592" s="265"/>
      <c r="AB592" s="265"/>
      <c r="AC592" s="265"/>
    </row>
    <row r="593" spans="1:29" s="889" customFormat="1" ht="18" customHeight="1" thickBot="1" x14ac:dyDescent="0.25">
      <c r="A593" s="1060"/>
      <c r="B593" s="956"/>
      <c r="C593" s="947"/>
      <c r="D593" s="926"/>
      <c r="E593" s="926"/>
      <c r="F593" s="265"/>
      <c r="G593" s="265"/>
      <c r="H593" s="265"/>
      <c r="I593" s="265"/>
      <c r="J593" s="948" t="s">
        <v>62</v>
      </c>
      <c r="K593" s="851">
        <f>SUM(K584:K592)</f>
        <v>0</v>
      </c>
      <c r="L593" s="948" t="s">
        <v>62</v>
      </c>
      <c r="M593" s="851">
        <f>SUM(M584:M592)</f>
        <v>0</v>
      </c>
      <c r="N593" s="265"/>
      <c r="O593" s="926"/>
      <c r="P593" s="926"/>
      <c r="Q593" s="926"/>
      <c r="R593" s="926"/>
      <c r="S593" s="926"/>
      <c r="T593" s="926"/>
      <c r="U593" s="926"/>
      <c r="V593" s="926"/>
      <c r="W593" s="926"/>
      <c r="X593" s="926"/>
      <c r="Y593" s="926"/>
      <c r="Z593" s="926"/>
      <c r="AA593" s="926"/>
      <c r="AB593" s="926"/>
      <c r="AC593" s="926"/>
    </row>
    <row r="594" spans="1:29" ht="21" customHeight="1" x14ac:dyDescent="0.2">
      <c r="A594" s="1335" t="s">
        <v>908</v>
      </c>
      <c r="B594" s="1336"/>
      <c r="C594" s="1337"/>
      <c r="D594" s="1031"/>
      <c r="E594" s="1031"/>
      <c r="F594" s="1031"/>
      <c r="G594" s="1031"/>
      <c r="H594" s="1031"/>
      <c r="I594" s="1031"/>
      <c r="J594" s="1031"/>
      <c r="K594" s="1031"/>
      <c r="L594" s="1031"/>
      <c r="M594" s="1063"/>
      <c r="N594" s="265"/>
      <c r="O594" s="265"/>
      <c r="P594" s="265"/>
      <c r="Q594" s="265"/>
      <c r="R594" s="265"/>
      <c r="S594" s="265"/>
      <c r="T594" s="265"/>
      <c r="U594" s="265"/>
      <c r="V594" s="265"/>
      <c r="W594" s="265"/>
      <c r="X594" s="265"/>
      <c r="Y594" s="265"/>
      <c r="Z594" s="265"/>
      <c r="AA594" s="265"/>
      <c r="AB594" s="265"/>
      <c r="AC594" s="265"/>
    </row>
    <row r="595" spans="1:29" ht="18" customHeight="1" x14ac:dyDescent="0.2">
      <c r="A595" s="1068" t="s">
        <v>907</v>
      </c>
      <c r="B595" s="1338" t="s">
        <v>904</v>
      </c>
      <c r="C595" s="1339"/>
      <c r="D595" s="1338" t="s">
        <v>905</v>
      </c>
      <c r="E595" s="1340"/>
      <c r="F595" s="1340"/>
      <c r="G595" s="1340"/>
      <c r="H595" s="1340"/>
      <c r="I595" s="1339"/>
      <c r="J595" s="1338" t="s">
        <v>906</v>
      </c>
      <c r="K595" s="1340"/>
      <c r="L595" s="1340"/>
      <c r="M595" s="1341"/>
      <c r="N595" s="265"/>
      <c r="O595" s="265"/>
      <c r="P595" s="265"/>
      <c r="Q595" s="265"/>
      <c r="R595" s="265"/>
      <c r="S595" s="265"/>
      <c r="T595" s="265"/>
      <c r="U595" s="265"/>
      <c r="V595" s="265"/>
      <c r="W595" s="265"/>
      <c r="X595" s="265"/>
      <c r="Y595" s="265"/>
      <c r="Z595" s="265"/>
      <c r="AA595" s="265"/>
      <c r="AB595" s="265"/>
      <c r="AC595" s="265"/>
    </row>
    <row r="596" spans="1:29" ht="30" customHeight="1" x14ac:dyDescent="0.2">
      <c r="A596" s="1065"/>
      <c r="B596" s="1342"/>
      <c r="C596" s="1343"/>
      <c r="D596" s="1344"/>
      <c r="E596" s="1345"/>
      <c r="F596" s="1345"/>
      <c r="G596" s="1345"/>
      <c r="H596" s="1345"/>
      <c r="I596" s="1346"/>
      <c r="J596" s="1328"/>
      <c r="K596" s="1329"/>
      <c r="L596" s="1329"/>
      <c r="M596" s="1330"/>
      <c r="N596" s="265"/>
      <c r="O596" s="265"/>
      <c r="P596" s="265"/>
      <c r="Q596" s="265"/>
      <c r="R596" s="265"/>
      <c r="S596" s="265"/>
      <c r="T596" s="265"/>
      <c r="U596" s="265"/>
      <c r="V596" s="265"/>
      <c r="W596" s="265"/>
      <c r="X596" s="265"/>
      <c r="Y596" s="265"/>
      <c r="Z596" s="265"/>
      <c r="AA596" s="265"/>
      <c r="AB596" s="265"/>
      <c r="AC596" s="265"/>
    </row>
    <row r="597" spans="1:29" ht="30" customHeight="1" x14ac:dyDescent="0.2">
      <c r="A597" s="1065"/>
      <c r="B597" s="1327"/>
      <c r="C597" s="1327"/>
      <c r="D597" s="1327"/>
      <c r="E597" s="1327"/>
      <c r="F597" s="1327"/>
      <c r="G597" s="1327"/>
      <c r="H597" s="1327"/>
      <c r="I597" s="1327"/>
      <c r="J597" s="1328"/>
      <c r="K597" s="1329"/>
      <c r="L597" s="1329"/>
      <c r="M597" s="1330"/>
      <c r="N597" s="265"/>
      <c r="O597" s="265"/>
      <c r="P597" s="265"/>
      <c r="Q597" s="265"/>
      <c r="R597" s="265"/>
      <c r="S597" s="265"/>
      <c r="T597" s="265"/>
      <c r="U597" s="265"/>
      <c r="V597" s="265"/>
      <c r="W597" s="265"/>
      <c r="X597" s="265"/>
      <c r="Y597" s="265"/>
      <c r="Z597" s="265"/>
      <c r="AA597" s="265"/>
      <c r="AB597" s="265"/>
      <c r="AC597" s="265"/>
    </row>
    <row r="598" spans="1:29" ht="30" customHeight="1" x14ac:dyDescent="0.2">
      <c r="A598" s="1065"/>
      <c r="B598" s="1327"/>
      <c r="C598" s="1327"/>
      <c r="D598" s="1327"/>
      <c r="E598" s="1327"/>
      <c r="F598" s="1327"/>
      <c r="G598" s="1327"/>
      <c r="H598" s="1327"/>
      <c r="I598" s="1327"/>
      <c r="J598" s="1328"/>
      <c r="K598" s="1329"/>
      <c r="L598" s="1329"/>
      <c r="M598" s="1330"/>
      <c r="N598" s="265"/>
      <c r="O598" s="265"/>
      <c r="P598" s="265"/>
      <c r="Q598" s="265"/>
      <c r="R598" s="265"/>
      <c r="S598" s="265"/>
      <c r="T598" s="265"/>
      <c r="U598" s="265"/>
      <c r="V598" s="265"/>
      <c r="W598" s="265"/>
      <c r="X598" s="265"/>
      <c r="Y598" s="265"/>
      <c r="Z598" s="265"/>
      <c r="AA598" s="265"/>
      <c r="AB598" s="265"/>
      <c r="AC598" s="265"/>
    </row>
    <row r="599" spans="1:29" ht="30" customHeight="1" x14ac:dyDescent="0.2">
      <c r="A599" s="1065"/>
      <c r="B599" s="1327"/>
      <c r="C599" s="1327"/>
      <c r="D599" s="1327"/>
      <c r="E599" s="1327"/>
      <c r="F599" s="1327"/>
      <c r="G599" s="1327"/>
      <c r="H599" s="1327"/>
      <c r="I599" s="1327"/>
      <c r="J599" s="1328"/>
      <c r="K599" s="1329"/>
      <c r="L599" s="1329"/>
      <c r="M599" s="1330"/>
      <c r="N599" s="265"/>
      <c r="O599" s="796"/>
      <c r="P599" s="265"/>
      <c r="Q599" s="265"/>
      <c r="R599" s="265"/>
      <c r="S599" s="265"/>
      <c r="T599" s="265"/>
      <c r="U599" s="265"/>
      <c r="V599" s="265"/>
      <c r="W599" s="265"/>
      <c r="X599" s="265"/>
      <c r="Y599" s="265"/>
      <c r="Z599" s="265"/>
      <c r="AA599" s="265"/>
      <c r="AB599" s="265"/>
      <c r="AC599" s="265"/>
    </row>
    <row r="600" spans="1:29" ht="30" hidden="1" customHeight="1" thickBot="1" x14ac:dyDescent="0.25">
      <c r="A600" s="1066"/>
      <c r="B600" s="1327"/>
      <c r="C600" s="1327"/>
      <c r="D600" s="1327"/>
      <c r="E600" s="1327"/>
      <c r="F600" s="1327"/>
      <c r="G600" s="1327"/>
      <c r="H600" s="1327"/>
      <c r="I600" s="1327"/>
      <c r="J600" s="1328"/>
      <c r="K600" s="1329"/>
      <c r="L600" s="1329"/>
      <c r="M600" s="1330"/>
      <c r="N600" s="265"/>
      <c r="O600" s="265"/>
      <c r="P600" s="265"/>
      <c r="Q600" s="265"/>
      <c r="R600" s="265"/>
      <c r="S600" s="265"/>
      <c r="T600" s="265"/>
      <c r="U600" s="265"/>
      <c r="V600" s="265"/>
      <c r="W600" s="265"/>
      <c r="X600" s="265"/>
      <c r="Y600" s="265"/>
      <c r="Z600" s="265"/>
      <c r="AA600" s="265"/>
      <c r="AB600" s="265"/>
      <c r="AC600" s="265"/>
    </row>
    <row r="601" spans="1:29" ht="30" hidden="1" customHeight="1" thickBot="1" x14ac:dyDescent="0.25">
      <c r="A601" s="1065"/>
      <c r="B601" s="1327"/>
      <c r="C601" s="1327"/>
      <c r="D601" s="1327"/>
      <c r="E601" s="1327"/>
      <c r="F601" s="1327"/>
      <c r="G601" s="1327"/>
      <c r="H601" s="1327"/>
      <c r="I601" s="1327"/>
      <c r="J601" s="1328"/>
      <c r="K601" s="1329"/>
      <c r="L601" s="1329"/>
      <c r="M601" s="1330"/>
      <c r="N601" s="265"/>
      <c r="O601" s="265"/>
      <c r="P601" s="265"/>
      <c r="Q601" s="265"/>
      <c r="R601" s="265"/>
      <c r="S601" s="265"/>
      <c r="T601" s="265"/>
      <c r="U601" s="265"/>
      <c r="V601" s="265"/>
      <c r="W601" s="265"/>
      <c r="X601" s="265"/>
      <c r="Y601" s="265"/>
      <c r="Z601" s="265"/>
      <c r="AA601" s="265"/>
      <c r="AB601" s="265"/>
      <c r="AC601" s="265"/>
    </row>
    <row r="602" spans="1:29" ht="30" hidden="1" customHeight="1" thickBot="1" x14ac:dyDescent="0.25">
      <c r="A602" s="1065"/>
      <c r="B602" s="1327"/>
      <c r="C602" s="1327"/>
      <c r="D602" s="1327"/>
      <c r="E602" s="1327"/>
      <c r="F602" s="1327"/>
      <c r="G602" s="1327"/>
      <c r="H602" s="1327"/>
      <c r="I602" s="1327"/>
      <c r="J602" s="1328"/>
      <c r="K602" s="1329"/>
      <c r="L602" s="1329"/>
      <c r="M602" s="1330"/>
      <c r="N602" s="265"/>
      <c r="O602" s="265"/>
      <c r="P602" s="265"/>
      <c r="Q602" s="265"/>
      <c r="R602" s="265"/>
      <c r="S602" s="265"/>
      <c r="T602" s="265"/>
      <c r="U602" s="265"/>
      <c r="V602" s="265"/>
      <c r="W602" s="265"/>
      <c r="X602" s="265"/>
      <c r="Y602" s="265"/>
      <c r="Z602" s="265"/>
      <c r="AA602" s="265"/>
      <c r="AB602" s="265"/>
      <c r="AC602" s="265"/>
    </row>
    <row r="603" spans="1:29" ht="30" hidden="1" customHeight="1" thickBot="1" x14ac:dyDescent="0.25">
      <c r="A603" s="1065"/>
      <c r="B603" s="1327"/>
      <c r="C603" s="1327"/>
      <c r="D603" s="1327"/>
      <c r="E603" s="1327"/>
      <c r="F603" s="1327"/>
      <c r="G603" s="1327"/>
      <c r="H603" s="1327"/>
      <c r="I603" s="1327"/>
      <c r="J603" s="1328"/>
      <c r="K603" s="1329"/>
      <c r="L603" s="1329"/>
      <c r="M603" s="1330"/>
      <c r="N603" s="265"/>
      <c r="O603" s="265"/>
      <c r="P603" s="265"/>
      <c r="Q603" s="265"/>
      <c r="R603" s="265"/>
      <c r="S603" s="265"/>
      <c r="T603" s="265"/>
      <c r="U603" s="265"/>
      <c r="V603" s="265"/>
      <c r="W603" s="265"/>
      <c r="X603" s="265"/>
      <c r="Y603" s="265"/>
      <c r="Z603" s="265"/>
      <c r="AA603" s="265"/>
      <c r="AB603" s="265"/>
      <c r="AC603" s="265"/>
    </row>
    <row r="604" spans="1:29" ht="30" hidden="1" customHeight="1" thickBot="1" x14ac:dyDescent="0.25">
      <c r="A604" s="1065"/>
      <c r="B604" s="1327"/>
      <c r="C604" s="1327"/>
      <c r="D604" s="1327"/>
      <c r="E604" s="1327"/>
      <c r="F604" s="1327"/>
      <c r="G604" s="1327"/>
      <c r="H604" s="1327"/>
      <c r="I604" s="1327"/>
      <c r="J604" s="1328"/>
      <c r="K604" s="1329"/>
      <c r="L604" s="1329"/>
      <c r="M604" s="1330"/>
      <c r="N604" s="265"/>
      <c r="O604" s="265"/>
      <c r="P604" s="265"/>
      <c r="Q604" s="265"/>
      <c r="R604" s="265"/>
      <c r="S604" s="265"/>
      <c r="T604" s="265"/>
      <c r="U604" s="265"/>
      <c r="V604" s="265"/>
      <c r="W604" s="265"/>
      <c r="X604" s="265"/>
      <c r="Y604" s="265"/>
      <c r="Z604" s="265"/>
      <c r="AA604" s="265"/>
      <c r="AB604" s="265"/>
      <c r="AC604" s="265"/>
    </row>
    <row r="605" spans="1:29" ht="30" hidden="1" customHeight="1" thickBot="1" x14ac:dyDescent="0.25">
      <c r="A605" s="1065"/>
      <c r="B605" s="1327"/>
      <c r="C605" s="1327"/>
      <c r="D605" s="1327"/>
      <c r="E605" s="1327"/>
      <c r="F605" s="1327"/>
      <c r="G605" s="1327"/>
      <c r="H605" s="1327"/>
      <c r="I605" s="1327"/>
      <c r="J605" s="1328"/>
      <c r="K605" s="1329"/>
      <c r="L605" s="1329"/>
      <c r="M605" s="1330"/>
      <c r="N605" s="265"/>
      <c r="O605" s="265"/>
      <c r="P605" s="265"/>
      <c r="Q605" s="265"/>
      <c r="R605" s="265"/>
      <c r="S605" s="265"/>
      <c r="T605" s="265"/>
      <c r="U605" s="265"/>
      <c r="V605" s="265"/>
      <c r="W605" s="265"/>
      <c r="X605" s="265"/>
      <c r="Y605" s="265"/>
      <c r="Z605" s="265"/>
      <c r="AA605" s="265"/>
      <c r="AB605" s="265"/>
      <c r="AC605" s="265"/>
    </row>
    <row r="606" spans="1:29" ht="30" hidden="1" customHeight="1" thickBot="1" x14ac:dyDescent="0.25">
      <c r="A606" s="1065"/>
      <c r="B606" s="1327"/>
      <c r="C606" s="1327"/>
      <c r="D606" s="1327"/>
      <c r="E606" s="1327"/>
      <c r="F606" s="1327"/>
      <c r="G606" s="1327"/>
      <c r="H606" s="1327"/>
      <c r="I606" s="1327"/>
      <c r="J606" s="1328"/>
      <c r="K606" s="1329"/>
      <c r="L606" s="1329"/>
      <c r="M606" s="1330"/>
      <c r="N606" s="265"/>
      <c r="O606" s="265"/>
      <c r="P606" s="265"/>
      <c r="Q606" s="265"/>
      <c r="R606" s="265"/>
      <c r="S606" s="265"/>
      <c r="T606" s="265"/>
      <c r="U606" s="265"/>
      <c r="V606" s="265"/>
      <c r="W606" s="265"/>
      <c r="X606" s="265"/>
      <c r="Y606" s="265"/>
      <c r="Z606" s="265"/>
      <c r="AA606" s="265"/>
      <c r="AB606" s="265"/>
      <c r="AC606" s="265"/>
    </row>
    <row r="607" spans="1:29" ht="30" hidden="1" customHeight="1" thickBot="1" x14ac:dyDescent="0.25">
      <c r="A607" s="1065"/>
      <c r="B607" s="1327"/>
      <c r="C607" s="1327"/>
      <c r="D607" s="1327"/>
      <c r="E607" s="1327"/>
      <c r="F607" s="1327"/>
      <c r="G607" s="1327"/>
      <c r="H607" s="1327"/>
      <c r="I607" s="1327"/>
      <c r="J607" s="1328"/>
      <c r="K607" s="1329"/>
      <c r="L607" s="1329"/>
      <c r="M607" s="1330"/>
      <c r="N607" s="265"/>
      <c r="O607" s="265"/>
      <c r="P607" s="265"/>
      <c r="Q607" s="265"/>
      <c r="R607" s="265"/>
      <c r="S607" s="265"/>
      <c r="T607" s="265"/>
      <c r="U607" s="265"/>
      <c r="V607" s="265"/>
      <c r="W607" s="265"/>
      <c r="X607" s="265"/>
      <c r="Y607" s="265"/>
      <c r="Z607" s="265"/>
      <c r="AA607" s="265"/>
      <c r="AB607" s="265"/>
      <c r="AC607" s="265"/>
    </row>
    <row r="608" spans="1:29" ht="30" hidden="1" customHeight="1" thickBot="1" x14ac:dyDescent="0.25">
      <c r="A608" s="1065"/>
      <c r="B608" s="1327"/>
      <c r="C608" s="1327"/>
      <c r="D608" s="1327"/>
      <c r="E608" s="1327"/>
      <c r="F608" s="1327"/>
      <c r="G608" s="1327"/>
      <c r="H608" s="1327"/>
      <c r="I608" s="1327"/>
      <c r="J608" s="1328"/>
      <c r="K608" s="1329"/>
      <c r="L608" s="1329"/>
      <c r="M608" s="1330"/>
      <c r="N608" s="265"/>
      <c r="O608" s="265"/>
      <c r="P608" s="265"/>
      <c r="Q608" s="265"/>
      <c r="R608" s="265"/>
      <c r="S608" s="265"/>
      <c r="T608" s="265"/>
      <c r="U608" s="265"/>
      <c r="V608" s="265"/>
      <c r="W608" s="265"/>
      <c r="X608" s="265"/>
      <c r="Y608" s="265"/>
      <c r="Z608" s="265"/>
      <c r="AA608" s="265"/>
      <c r="AB608" s="265"/>
      <c r="AC608" s="265"/>
    </row>
    <row r="609" spans="1:29" ht="30" hidden="1" customHeight="1" thickBot="1" x14ac:dyDescent="0.25">
      <c r="A609" s="1065"/>
      <c r="B609" s="1327"/>
      <c r="C609" s="1327"/>
      <c r="D609" s="1327"/>
      <c r="E609" s="1327"/>
      <c r="F609" s="1327"/>
      <c r="G609" s="1327"/>
      <c r="H609" s="1327"/>
      <c r="I609" s="1327"/>
      <c r="J609" s="1328"/>
      <c r="K609" s="1329"/>
      <c r="L609" s="1329"/>
      <c r="M609" s="1330"/>
      <c r="N609" s="265"/>
      <c r="O609" s="265"/>
      <c r="P609" s="265"/>
      <c r="Q609" s="265"/>
      <c r="R609" s="265"/>
      <c r="S609" s="265"/>
      <c r="T609" s="265"/>
      <c r="U609" s="265"/>
      <c r="V609" s="265"/>
      <c r="W609" s="265"/>
      <c r="X609" s="265"/>
      <c r="Y609" s="265"/>
      <c r="Z609" s="265"/>
      <c r="AA609" s="265"/>
      <c r="AB609" s="265"/>
      <c r="AC609" s="265"/>
    </row>
    <row r="610" spans="1:29" ht="30" hidden="1" customHeight="1" thickBot="1" x14ac:dyDescent="0.25">
      <c r="A610" s="1065"/>
      <c r="B610" s="1327"/>
      <c r="C610" s="1327"/>
      <c r="D610" s="1327"/>
      <c r="E610" s="1327"/>
      <c r="F610" s="1327"/>
      <c r="G610" s="1327"/>
      <c r="H610" s="1327"/>
      <c r="I610" s="1327"/>
      <c r="J610" s="1328"/>
      <c r="K610" s="1329"/>
      <c r="L610" s="1329"/>
      <c r="M610" s="1330"/>
      <c r="N610" s="265"/>
      <c r="O610" s="265"/>
      <c r="P610" s="265"/>
      <c r="Q610" s="265"/>
      <c r="R610" s="265"/>
      <c r="S610" s="265"/>
      <c r="T610" s="265"/>
      <c r="U610" s="265"/>
      <c r="V610" s="265"/>
      <c r="W610" s="265"/>
      <c r="X610" s="265"/>
      <c r="Y610" s="265"/>
      <c r="Z610" s="265"/>
      <c r="AA610" s="265"/>
      <c r="AB610" s="265"/>
      <c r="AC610" s="265"/>
    </row>
    <row r="611" spans="1:29" ht="30" hidden="1" customHeight="1" thickBot="1" x14ac:dyDescent="0.25">
      <c r="A611" s="1065"/>
      <c r="B611" s="1327"/>
      <c r="C611" s="1327"/>
      <c r="D611" s="1327"/>
      <c r="E611" s="1327"/>
      <c r="F611" s="1327"/>
      <c r="G611" s="1327"/>
      <c r="H611" s="1327"/>
      <c r="I611" s="1327"/>
      <c r="J611" s="1328"/>
      <c r="K611" s="1329"/>
      <c r="L611" s="1329"/>
      <c r="M611" s="1330"/>
      <c r="N611" s="265"/>
      <c r="O611" s="265"/>
      <c r="P611" s="265"/>
      <c r="Q611" s="265"/>
      <c r="R611" s="265"/>
      <c r="S611" s="265"/>
      <c r="T611" s="265"/>
      <c r="U611" s="265"/>
      <c r="V611" s="265"/>
      <c r="W611" s="265"/>
      <c r="X611" s="265"/>
      <c r="Y611" s="265"/>
      <c r="Z611" s="265"/>
      <c r="AA611" s="265"/>
      <c r="AB611" s="265"/>
      <c r="AC611" s="265"/>
    </row>
    <row r="612" spans="1:29" ht="30" hidden="1" customHeight="1" thickBot="1" x14ac:dyDescent="0.25">
      <c r="A612" s="1065"/>
      <c r="B612" s="1327"/>
      <c r="C612" s="1327"/>
      <c r="D612" s="1327"/>
      <c r="E612" s="1327"/>
      <c r="F612" s="1327"/>
      <c r="G612" s="1327"/>
      <c r="H612" s="1327"/>
      <c r="I612" s="1327"/>
      <c r="J612" s="1328"/>
      <c r="K612" s="1329"/>
      <c r="L612" s="1329"/>
      <c r="M612" s="1330"/>
      <c r="N612" s="265"/>
      <c r="O612" s="265"/>
      <c r="P612" s="265"/>
      <c r="Q612" s="265"/>
      <c r="R612" s="265"/>
      <c r="S612" s="265"/>
      <c r="T612" s="265"/>
      <c r="U612" s="265"/>
      <c r="V612" s="265"/>
      <c r="W612" s="265"/>
      <c r="X612" s="265"/>
      <c r="Y612" s="265"/>
      <c r="Z612" s="265"/>
      <c r="AA612" s="265"/>
      <c r="AB612" s="265"/>
      <c r="AC612" s="265"/>
    </row>
    <row r="613" spans="1:29" ht="30" hidden="1" customHeight="1" thickBot="1" x14ac:dyDescent="0.25">
      <c r="A613" s="1065"/>
      <c r="B613" s="1327"/>
      <c r="C613" s="1327"/>
      <c r="D613" s="1327"/>
      <c r="E613" s="1327"/>
      <c r="F613" s="1327"/>
      <c r="G613" s="1327"/>
      <c r="H613" s="1327"/>
      <c r="I613" s="1327"/>
      <c r="J613" s="1328"/>
      <c r="K613" s="1329"/>
      <c r="L613" s="1329"/>
      <c r="M613" s="1330"/>
      <c r="N613" s="265"/>
      <c r="O613" s="265"/>
      <c r="P613" s="265"/>
      <c r="Q613" s="265"/>
      <c r="R613" s="265"/>
      <c r="S613" s="265"/>
      <c r="T613" s="265"/>
      <c r="U613" s="265"/>
      <c r="V613" s="265"/>
      <c r="W613" s="265"/>
      <c r="X613" s="265"/>
      <c r="Y613" s="265"/>
      <c r="Z613" s="265"/>
      <c r="AA613" s="265"/>
      <c r="AB613" s="265"/>
      <c r="AC613" s="265"/>
    </row>
    <row r="614" spans="1:29" ht="30" hidden="1" customHeight="1" thickBot="1" x14ac:dyDescent="0.25">
      <c r="A614" s="1065"/>
      <c r="B614" s="1327"/>
      <c r="C614" s="1327"/>
      <c r="D614" s="1327"/>
      <c r="E614" s="1327"/>
      <c r="F614" s="1327"/>
      <c r="G614" s="1327"/>
      <c r="H614" s="1327"/>
      <c r="I614" s="1327"/>
      <c r="J614" s="1328"/>
      <c r="K614" s="1329"/>
      <c r="L614" s="1329"/>
      <c r="M614" s="1330"/>
      <c r="N614" s="265"/>
      <c r="O614" s="265"/>
      <c r="P614" s="265"/>
      <c r="Q614" s="265"/>
      <c r="R614" s="265"/>
      <c r="S614" s="265"/>
      <c r="T614" s="265"/>
      <c r="U614" s="265"/>
      <c r="V614" s="265"/>
      <c r="W614" s="265"/>
      <c r="X614" s="265"/>
      <c r="Y614" s="265"/>
      <c r="Z614" s="265"/>
      <c r="AA614" s="265"/>
      <c r="AB614" s="265"/>
      <c r="AC614" s="265"/>
    </row>
    <row r="615" spans="1:29" ht="30" customHeight="1" thickBot="1" x14ac:dyDescent="0.25">
      <c r="A615" s="1067"/>
      <c r="B615" s="1331"/>
      <c r="C615" s="1331"/>
      <c r="D615" s="1331"/>
      <c r="E615" s="1331"/>
      <c r="F615" s="1331"/>
      <c r="G615" s="1331"/>
      <c r="H615" s="1331"/>
      <c r="I615" s="1331"/>
      <c r="J615" s="1332"/>
      <c r="K615" s="1333"/>
      <c r="L615" s="1333"/>
      <c r="M615" s="1334"/>
      <c r="N615" s="265"/>
      <c r="O615" s="265"/>
      <c r="P615" s="265"/>
      <c r="Q615" s="265"/>
      <c r="R615" s="265"/>
      <c r="S615" s="265"/>
      <c r="T615" s="265"/>
      <c r="U615" s="265"/>
      <c r="V615" s="265"/>
      <c r="W615" s="265"/>
      <c r="X615" s="265"/>
      <c r="Y615" s="265"/>
      <c r="Z615" s="265"/>
      <c r="AA615" s="265"/>
      <c r="AB615" s="265"/>
      <c r="AC615" s="265"/>
    </row>
    <row r="616" spans="1:29" ht="13.5" thickBot="1" x14ac:dyDescent="0.25">
      <c r="A616" s="941"/>
      <c r="B616" s="932"/>
      <c r="C616" s="932"/>
      <c r="D616" s="932"/>
      <c r="E616" s="932"/>
      <c r="F616" s="932"/>
      <c r="G616" s="932"/>
      <c r="H616" s="932"/>
      <c r="I616" s="932"/>
      <c r="J616" s="932"/>
      <c r="K616" s="932"/>
      <c r="L616" s="932"/>
      <c r="M616" s="1030"/>
      <c r="N616" s="265"/>
      <c r="O616" s="265"/>
      <c r="P616" s="265"/>
      <c r="Q616" s="265"/>
      <c r="R616" s="265"/>
      <c r="S616" s="265"/>
      <c r="T616" s="265"/>
      <c r="U616" s="265"/>
      <c r="V616" s="265"/>
      <c r="W616" s="265"/>
      <c r="X616" s="265"/>
      <c r="Y616" s="265"/>
      <c r="Z616" s="265"/>
      <c r="AA616" s="265"/>
      <c r="AB616" s="265"/>
      <c r="AC616" s="265"/>
    </row>
    <row r="617" spans="1:29" ht="24" customHeight="1" x14ac:dyDescent="0.2">
      <c r="A617" s="933" t="s">
        <v>891</v>
      </c>
      <c r="B617" s="1011" t="s">
        <v>898</v>
      </c>
      <c r="C617" s="1022"/>
      <c r="D617" s="1022"/>
      <c r="E617" s="1022"/>
      <c r="F617" s="1022"/>
      <c r="G617" s="1022"/>
      <c r="H617" s="1022"/>
      <c r="I617" s="1022"/>
      <c r="J617" s="1022"/>
      <c r="K617" s="1022"/>
      <c r="L617" s="1022"/>
      <c r="M617" s="1023"/>
      <c r="N617" s="265"/>
      <c r="O617" s="265"/>
      <c r="P617" s="265"/>
      <c r="Q617" s="265"/>
      <c r="R617" s="265"/>
      <c r="S617" s="265"/>
      <c r="T617" s="265"/>
      <c r="U617" s="265"/>
      <c r="V617" s="265"/>
      <c r="W617" s="265"/>
      <c r="X617" s="265"/>
      <c r="Y617" s="265"/>
      <c r="Z617" s="265"/>
      <c r="AA617" s="265"/>
      <c r="AB617" s="265"/>
      <c r="AC617" s="265"/>
    </row>
    <row r="618" spans="1:29" ht="15" customHeight="1" x14ac:dyDescent="0.2">
      <c r="A618" s="1353" t="s">
        <v>903</v>
      </c>
      <c r="B618" s="1037"/>
      <c r="C618" s="1355" t="s">
        <v>895</v>
      </c>
      <c r="D618" s="1357" t="s">
        <v>869</v>
      </c>
      <c r="E618" s="1358"/>
      <c r="F618" s="1359" t="s">
        <v>896</v>
      </c>
      <c r="G618" s="1360"/>
      <c r="H618" s="1361" t="s">
        <v>870</v>
      </c>
      <c r="I618" s="1358"/>
      <c r="J618" s="1362" t="s">
        <v>888</v>
      </c>
      <c r="K618" s="1363"/>
      <c r="L618" s="1364" t="s">
        <v>889</v>
      </c>
      <c r="M618" s="1363"/>
      <c r="N618" s="265"/>
      <c r="O618" s="265"/>
      <c r="P618" s="265"/>
      <c r="Q618" s="265"/>
      <c r="R618" s="265"/>
      <c r="S618" s="265"/>
      <c r="T618" s="265"/>
      <c r="U618" s="265"/>
      <c r="V618" s="265"/>
      <c r="W618" s="265"/>
      <c r="X618" s="265"/>
      <c r="Y618" s="265"/>
      <c r="Z618" s="265"/>
      <c r="AA618" s="265"/>
      <c r="AB618" s="265"/>
      <c r="AC618" s="265"/>
    </row>
    <row r="619" spans="1:29" ht="15" customHeight="1" x14ac:dyDescent="0.2">
      <c r="A619" s="1354"/>
      <c r="B619" s="1038" t="s">
        <v>885</v>
      </c>
      <c r="C619" s="1356"/>
      <c r="D619" s="1294" t="s">
        <v>902</v>
      </c>
      <c r="E619" s="1365"/>
      <c r="F619" s="1366" t="s">
        <v>902</v>
      </c>
      <c r="G619" s="1365"/>
      <c r="H619" s="1366" t="s">
        <v>902</v>
      </c>
      <c r="I619" s="1367"/>
      <c r="J619" s="1368" t="s">
        <v>910</v>
      </c>
      <c r="K619" s="1369"/>
      <c r="L619" s="1368" t="s">
        <v>910</v>
      </c>
      <c r="M619" s="1369"/>
      <c r="N619" s="265"/>
      <c r="O619" s="265"/>
      <c r="P619" s="265"/>
      <c r="Q619" s="265"/>
      <c r="R619" s="265"/>
      <c r="S619" s="265"/>
      <c r="T619" s="265"/>
      <c r="U619" s="265"/>
      <c r="V619" s="265"/>
      <c r="W619" s="265"/>
      <c r="X619" s="265"/>
      <c r="Y619" s="265"/>
      <c r="Z619" s="265"/>
      <c r="AA619" s="265"/>
      <c r="AB619" s="265"/>
      <c r="AC619" s="265"/>
    </row>
    <row r="620" spans="1:29" ht="15" customHeight="1" x14ac:dyDescent="0.2">
      <c r="A620" s="1032" t="s">
        <v>892</v>
      </c>
      <c r="B620" s="1033" t="s">
        <v>899</v>
      </c>
      <c r="C620" s="890" t="s">
        <v>887</v>
      </c>
      <c r="D620" s="1347"/>
      <c r="E620" s="1348"/>
      <c r="F620" s="1349"/>
      <c r="G620" s="1348"/>
      <c r="H620" s="1349"/>
      <c r="I620" s="1350"/>
      <c r="J620" s="1351" t="str">
        <f t="shared" ref="J620:J623" si="77">IF(D620=0,"",(F620/D620)-1)</f>
        <v/>
      </c>
      <c r="K620" s="1352"/>
      <c r="L620" s="1351" t="str">
        <f t="shared" ref="L620:L623" si="78">IF(F620=0,"",(H620/F620)-1)</f>
        <v/>
      </c>
      <c r="M620" s="1352"/>
      <c r="N620" s="265"/>
      <c r="O620" s="265"/>
      <c r="P620" s="265"/>
      <c r="Q620" s="265"/>
      <c r="R620" s="265"/>
      <c r="S620" s="265"/>
      <c r="T620" s="265"/>
      <c r="U620" s="265"/>
      <c r="V620" s="265"/>
      <c r="W620" s="265"/>
      <c r="X620" s="265"/>
      <c r="Y620" s="265"/>
      <c r="Z620" s="265"/>
      <c r="AA620" s="265"/>
      <c r="AB620" s="265"/>
      <c r="AC620" s="265"/>
    </row>
    <row r="621" spans="1:29" ht="15" customHeight="1" x14ac:dyDescent="0.2">
      <c r="A621" s="1032" t="s">
        <v>876</v>
      </c>
      <c r="B621" s="1034" t="s">
        <v>899</v>
      </c>
      <c r="C621" s="984" t="s">
        <v>887</v>
      </c>
      <c r="D621" s="1347"/>
      <c r="E621" s="1348"/>
      <c r="F621" s="1349"/>
      <c r="G621" s="1348"/>
      <c r="H621" s="1349"/>
      <c r="I621" s="1350"/>
      <c r="J621" s="1351" t="str">
        <f t="shared" si="77"/>
        <v/>
      </c>
      <c r="K621" s="1352"/>
      <c r="L621" s="1351" t="str">
        <f t="shared" si="78"/>
        <v/>
      </c>
      <c r="M621" s="1352"/>
      <c r="N621" s="265"/>
      <c r="O621" s="265"/>
      <c r="P621" s="265"/>
      <c r="Q621" s="265"/>
      <c r="R621" s="265"/>
      <c r="S621" s="265"/>
      <c r="T621" s="265"/>
      <c r="U621" s="265"/>
      <c r="V621" s="265"/>
      <c r="W621" s="265"/>
      <c r="X621" s="265"/>
      <c r="Y621" s="265"/>
      <c r="Z621" s="265"/>
      <c r="AA621" s="265"/>
      <c r="AB621" s="265"/>
      <c r="AC621" s="265"/>
    </row>
    <row r="622" spans="1:29" ht="15" customHeight="1" x14ac:dyDescent="0.2">
      <c r="A622" s="1032" t="s">
        <v>893</v>
      </c>
      <c r="B622" s="1034" t="s">
        <v>899</v>
      </c>
      <c r="C622" s="984" t="s">
        <v>887</v>
      </c>
      <c r="D622" s="1347"/>
      <c r="E622" s="1348"/>
      <c r="F622" s="1349"/>
      <c r="G622" s="1348"/>
      <c r="H622" s="1349"/>
      <c r="I622" s="1350"/>
      <c r="J622" s="1351" t="str">
        <f t="shared" si="77"/>
        <v/>
      </c>
      <c r="K622" s="1352"/>
      <c r="L622" s="1351" t="str">
        <f t="shared" si="78"/>
        <v/>
      </c>
      <c r="M622" s="1352"/>
      <c r="N622" s="265"/>
      <c r="O622" s="265"/>
      <c r="P622" s="265"/>
      <c r="Q622" s="265"/>
      <c r="R622" s="265"/>
      <c r="S622" s="265"/>
      <c r="T622" s="265"/>
      <c r="U622" s="265"/>
      <c r="V622" s="265"/>
      <c r="W622" s="265"/>
      <c r="X622" s="265"/>
      <c r="Y622" s="265"/>
      <c r="Z622" s="265"/>
      <c r="AA622" s="265"/>
      <c r="AB622" s="265"/>
      <c r="AC622" s="265"/>
    </row>
    <row r="623" spans="1:29" ht="15" customHeight="1" thickBot="1" x14ac:dyDescent="0.25">
      <c r="A623" s="1035" t="s">
        <v>894</v>
      </c>
      <c r="B623" s="1036" t="s">
        <v>899</v>
      </c>
      <c r="C623" s="987" t="s">
        <v>887</v>
      </c>
      <c r="D623" s="1347"/>
      <c r="E623" s="1348"/>
      <c r="F623" s="1349"/>
      <c r="G623" s="1348"/>
      <c r="H623" s="1349"/>
      <c r="I623" s="1350"/>
      <c r="J623" s="1351" t="str">
        <f t="shared" si="77"/>
        <v/>
      </c>
      <c r="K623" s="1352"/>
      <c r="L623" s="1351" t="str">
        <f t="shared" si="78"/>
        <v/>
      </c>
      <c r="M623" s="1352"/>
      <c r="N623" s="265"/>
      <c r="O623" s="265"/>
      <c r="P623" s="265"/>
      <c r="Q623" s="265"/>
      <c r="R623" s="265"/>
      <c r="S623" s="265"/>
      <c r="T623" s="265"/>
      <c r="U623" s="265"/>
      <c r="V623" s="265"/>
      <c r="W623" s="265"/>
      <c r="X623" s="265"/>
      <c r="Y623" s="265"/>
      <c r="Z623" s="265"/>
      <c r="AA623" s="265"/>
      <c r="AB623" s="265"/>
      <c r="AC623" s="265"/>
    </row>
    <row r="624" spans="1:29" s="889" customFormat="1" ht="18" customHeight="1" x14ac:dyDescent="0.2">
      <c r="A624" s="1060"/>
      <c r="B624" s="956"/>
      <c r="C624" s="956"/>
      <c r="D624" s="1061"/>
      <c r="E624" s="1061"/>
      <c r="F624" s="1062"/>
      <c r="G624" s="1062"/>
      <c r="H624" s="1062"/>
      <c r="I624" s="1062"/>
      <c r="J624" s="1062"/>
      <c r="K624" s="1062"/>
      <c r="L624" s="1062"/>
      <c r="M624" s="1069"/>
      <c r="N624" s="265"/>
      <c r="O624" s="926"/>
      <c r="P624" s="926"/>
      <c r="Q624" s="926"/>
      <c r="R624" s="926"/>
      <c r="S624" s="926"/>
      <c r="T624" s="926"/>
      <c r="U624" s="926"/>
      <c r="V624" s="926"/>
      <c r="W624" s="926"/>
      <c r="X624" s="926"/>
      <c r="Y624" s="926"/>
      <c r="Z624" s="926"/>
      <c r="AA624" s="926"/>
      <c r="AB624" s="926"/>
      <c r="AC624" s="926"/>
    </row>
    <row r="625" spans="1:29" ht="21" customHeight="1" x14ac:dyDescent="0.2">
      <c r="A625" s="1335" t="s">
        <v>909</v>
      </c>
      <c r="B625" s="1336"/>
      <c r="C625" s="1337"/>
      <c r="D625" s="1031"/>
      <c r="E625" s="1031"/>
      <c r="F625" s="1031"/>
      <c r="G625" s="1031"/>
      <c r="H625" s="1031"/>
      <c r="I625" s="1031"/>
      <c r="J625" s="1031"/>
      <c r="K625" s="1031"/>
      <c r="L625" s="1031"/>
      <c r="M625" s="1063"/>
      <c r="N625" s="265"/>
      <c r="O625" s="265"/>
      <c r="P625" s="265"/>
      <c r="Q625" s="265"/>
      <c r="R625" s="265"/>
      <c r="S625" s="265"/>
      <c r="T625" s="265"/>
      <c r="U625" s="265"/>
      <c r="V625" s="265"/>
      <c r="W625" s="265"/>
      <c r="X625" s="265"/>
      <c r="Y625" s="265"/>
      <c r="Z625" s="265"/>
      <c r="AA625" s="265"/>
      <c r="AB625" s="265"/>
      <c r="AC625" s="265"/>
    </row>
    <row r="626" spans="1:29" ht="18" customHeight="1" x14ac:dyDescent="0.2">
      <c r="A626" s="1068" t="s">
        <v>907</v>
      </c>
      <c r="B626" s="1338" t="s">
        <v>904</v>
      </c>
      <c r="C626" s="1339"/>
      <c r="D626" s="1338" t="s">
        <v>905</v>
      </c>
      <c r="E626" s="1340"/>
      <c r="F626" s="1340"/>
      <c r="G626" s="1340"/>
      <c r="H626" s="1340"/>
      <c r="I626" s="1339"/>
      <c r="J626" s="1338" t="s">
        <v>906</v>
      </c>
      <c r="K626" s="1340"/>
      <c r="L626" s="1340"/>
      <c r="M626" s="1341"/>
      <c r="N626" s="265"/>
      <c r="O626" s="265"/>
      <c r="P626" s="265"/>
      <c r="Q626" s="265"/>
      <c r="R626" s="265"/>
      <c r="S626" s="265"/>
      <c r="T626" s="265"/>
      <c r="U626" s="265"/>
      <c r="V626" s="265"/>
      <c r="W626" s="265"/>
      <c r="X626" s="265"/>
      <c r="Y626" s="265"/>
      <c r="Z626" s="265"/>
      <c r="AA626" s="265"/>
      <c r="AB626" s="265"/>
      <c r="AC626" s="265"/>
    </row>
    <row r="627" spans="1:29" ht="30" customHeight="1" x14ac:dyDescent="0.2">
      <c r="A627" s="1065"/>
      <c r="B627" s="1342"/>
      <c r="C627" s="1343"/>
      <c r="D627" s="1344"/>
      <c r="E627" s="1345"/>
      <c r="F627" s="1345"/>
      <c r="G627" s="1345"/>
      <c r="H627" s="1345"/>
      <c r="I627" s="1346"/>
      <c r="J627" s="1328"/>
      <c r="K627" s="1329"/>
      <c r="L627" s="1329"/>
      <c r="M627" s="1330"/>
      <c r="N627" s="265"/>
      <c r="O627" s="265"/>
      <c r="P627" s="265"/>
      <c r="Q627" s="265"/>
      <c r="R627" s="265"/>
      <c r="S627" s="265"/>
      <c r="T627" s="265"/>
      <c r="U627" s="265"/>
      <c r="V627" s="265"/>
      <c r="W627" s="265"/>
      <c r="X627" s="265"/>
      <c r="Y627" s="265"/>
      <c r="Z627" s="265"/>
      <c r="AA627" s="265"/>
      <c r="AB627" s="265"/>
      <c r="AC627" s="265"/>
    </row>
    <row r="628" spans="1:29" ht="30" customHeight="1" x14ac:dyDescent="0.2">
      <c r="A628" s="1065"/>
      <c r="B628" s="1327"/>
      <c r="C628" s="1327"/>
      <c r="D628" s="1327"/>
      <c r="E628" s="1327"/>
      <c r="F628" s="1327"/>
      <c r="G628" s="1327"/>
      <c r="H628" s="1327"/>
      <c r="I628" s="1327"/>
      <c r="J628" s="1328"/>
      <c r="K628" s="1329"/>
      <c r="L628" s="1329"/>
      <c r="M628" s="1330"/>
      <c r="N628" s="265"/>
      <c r="O628" s="265"/>
      <c r="P628" s="265"/>
      <c r="Q628" s="265"/>
      <c r="R628" s="265"/>
      <c r="S628" s="265"/>
      <c r="T628" s="265"/>
      <c r="U628" s="265"/>
      <c r="V628" s="265"/>
      <c r="W628" s="265"/>
      <c r="X628" s="265"/>
      <c r="Y628" s="265"/>
      <c r="Z628" s="265"/>
      <c r="AA628" s="265"/>
      <c r="AB628" s="265"/>
      <c r="AC628" s="265"/>
    </row>
    <row r="629" spans="1:29" ht="30" customHeight="1" x14ac:dyDescent="0.2">
      <c r="A629" s="1065"/>
      <c r="B629" s="1327"/>
      <c r="C629" s="1327"/>
      <c r="D629" s="1327"/>
      <c r="E629" s="1327"/>
      <c r="F629" s="1327"/>
      <c r="G629" s="1327"/>
      <c r="H629" s="1327"/>
      <c r="I629" s="1327"/>
      <c r="J629" s="1328"/>
      <c r="K629" s="1329"/>
      <c r="L629" s="1329"/>
      <c r="M629" s="1330"/>
      <c r="N629" s="265"/>
      <c r="O629" s="265"/>
      <c r="P629" s="265"/>
      <c r="Q629" s="265"/>
      <c r="R629" s="265"/>
      <c r="S629" s="265"/>
      <c r="T629" s="265"/>
      <c r="U629" s="265"/>
      <c r="V629" s="265"/>
      <c r="W629" s="265"/>
      <c r="X629" s="265"/>
      <c r="Y629" s="265"/>
      <c r="Z629" s="265"/>
      <c r="AA629" s="265"/>
      <c r="AB629" s="265"/>
      <c r="AC629" s="265"/>
    </row>
    <row r="630" spans="1:29" ht="30" customHeight="1" x14ac:dyDescent="0.2">
      <c r="A630" s="1065"/>
      <c r="B630" s="1327"/>
      <c r="C630" s="1327"/>
      <c r="D630" s="1327"/>
      <c r="E630" s="1327"/>
      <c r="F630" s="1327"/>
      <c r="G630" s="1327"/>
      <c r="H630" s="1327"/>
      <c r="I630" s="1327"/>
      <c r="J630" s="1328"/>
      <c r="K630" s="1329"/>
      <c r="L630" s="1329"/>
      <c r="M630" s="1330"/>
      <c r="N630" s="265"/>
      <c r="O630" s="796"/>
      <c r="P630" s="265"/>
      <c r="Q630" s="265"/>
      <c r="R630" s="265"/>
      <c r="S630" s="265"/>
      <c r="T630" s="265"/>
      <c r="U630" s="265"/>
      <c r="V630" s="265"/>
      <c r="W630" s="265"/>
      <c r="X630" s="265"/>
      <c r="Y630" s="265"/>
      <c r="Z630" s="265"/>
      <c r="AA630" s="265"/>
      <c r="AB630" s="265"/>
      <c r="AC630" s="265"/>
    </row>
    <row r="631" spans="1:29" ht="30" hidden="1" customHeight="1" thickBot="1" x14ac:dyDescent="0.25">
      <c r="A631" s="1066"/>
      <c r="B631" s="1327"/>
      <c r="C631" s="1327"/>
      <c r="D631" s="1327"/>
      <c r="E631" s="1327"/>
      <c r="F631" s="1327"/>
      <c r="G631" s="1327"/>
      <c r="H631" s="1327"/>
      <c r="I631" s="1327"/>
      <c r="J631" s="1328"/>
      <c r="K631" s="1329"/>
      <c r="L631" s="1329"/>
      <c r="M631" s="1330"/>
      <c r="N631" s="265"/>
      <c r="O631" s="265"/>
      <c r="P631" s="265"/>
      <c r="Q631" s="265"/>
      <c r="R631" s="265"/>
      <c r="S631" s="265"/>
      <c r="T631" s="265"/>
      <c r="U631" s="265"/>
      <c r="V631" s="265"/>
      <c r="W631" s="265"/>
      <c r="X631" s="265"/>
      <c r="Y631" s="265"/>
      <c r="Z631" s="265"/>
      <c r="AA631" s="265"/>
      <c r="AB631" s="265"/>
      <c r="AC631" s="265"/>
    </row>
    <row r="632" spans="1:29" ht="30" hidden="1" customHeight="1" thickBot="1" x14ac:dyDescent="0.25">
      <c r="A632" s="1065"/>
      <c r="B632" s="1327"/>
      <c r="C632" s="1327"/>
      <c r="D632" s="1327"/>
      <c r="E632" s="1327"/>
      <c r="F632" s="1327"/>
      <c r="G632" s="1327"/>
      <c r="H632" s="1327"/>
      <c r="I632" s="1327"/>
      <c r="J632" s="1328"/>
      <c r="K632" s="1329"/>
      <c r="L632" s="1329"/>
      <c r="M632" s="1330"/>
      <c r="N632" s="265"/>
      <c r="O632" s="265"/>
      <c r="P632" s="265"/>
      <c r="Q632" s="265"/>
      <c r="R632" s="265"/>
      <c r="S632" s="265"/>
      <c r="T632" s="265"/>
      <c r="U632" s="265"/>
      <c r="V632" s="265"/>
      <c r="W632" s="265"/>
      <c r="X632" s="265"/>
      <c r="Y632" s="265"/>
      <c r="Z632" s="265"/>
      <c r="AA632" s="265"/>
      <c r="AB632" s="265"/>
      <c r="AC632" s="265"/>
    </row>
    <row r="633" spans="1:29" ht="30" hidden="1" customHeight="1" thickBot="1" x14ac:dyDescent="0.25">
      <c r="A633" s="1065"/>
      <c r="B633" s="1327"/>
      <c r="C633" s="1327"/>
      <c r="D633" s="1327"/>
      <c r="E633" s="1327"/>
      <c r="F633" s="1327"/>
      <c r="G633" s="1327"/>
      <c r="H633" s="1327"/>
      <c r="I633" s="1327"/>
      <c r="J633" s="1328"/>
      <c r="K633" s="1329"/>
      <c r="L633" s="1329"/>
      <c r="M633" s="1330"/>
      <c r="N633" s="265"/>
      <c r="O633" s="265"/>
      <c r="P633" s="265"/>
      <c r="Q633" s="265"/>
      <c r="R633" s="265"/>
      <c r="S633" s="265"/>
      <c r="T633" s="265"/>
      <c r="U633" s="265"/>
      <c r="V633" s="265"/>
      <c r="W633" s="265"/>
      <c r="X633" s="265"/>
      <c r="Y633" s="265"/>
      <c r="Z633" s="265"/>
      <c r="AA633" s="265"/>
      <c r="AB633" s="265"/>
      <c r="AC633" s="265"/>
    </row>
    <row r="634" spans="1:29" ht="30" hidden="1" customHeight="1" thickBot="1" x14ac:dyDescent="0.25">
      <c r="A634" s="1065"/>
      <c r="B634" s="1327"/>
      <c r="C634" s="1327"/>
      <c r="D634" s="1327"/>
      <c r="E634" s="1327"/>
      <c r="F634" s="1327"/>
      <c r="G634" s="1327"/>
      <c r="H634" s="1327"/>
      <c r="I634" s="1327"/>
      <c r="J634" s="1328"/>
      <c r="K634" s="1329"/>
      <c r="L634" s="1329"/>
      <c r="M634" s="1330"/>
      <c r="N634" s="265"/>
      <c r="O634" s="265"/>
      <c r="P634" s="265"/>
      <c r="Q634" s="265"/>
      <c r="R634" s="265"/>
      <c r="S634" s="265"/>
      <c r="T634" s="265"/>
      <c r="U634" s="265"/>
      <c r="V634" s="265"/>
      <c r="W634" s="265"/>
      <c r="X634" s="265"/>
      <c r="Y634" s="265"/>
      <c r="Z634" s="265"/>
      <c r="AA634" s="265"/>
      <c r="AB634" s="265"/>
      <c r="AC634" s="265"/>
    </row>
    <row r="635" spans="1:29" ht="30" hidden="1" customHeight="1" thickBot="1" x14ac:dyDescent="0.25">
      <c r="A635" s="1065"/>
      <c r="B635" s="1327"/>
      <c r="C635" s="1327"/>
      <c r="D635" s="1327"/>
      <c r="E635" s="1327"/>
      <c r="F635" s="1327"/>
      <c r="G635" s="1327"/>
      <c r="H635" s="1327"/>
      <c r="I635" s="1327"/>
      <c r="J635" s="1328"/>
      <c r="K635" s="1329"/>
      <c r="L635" s="1329"/>
      <c r="M635" s="1330"/>
      <c r="N635" s="265"/>
      <c r="O635" s="265"/>
      <c r="P635" s="265"/>
      <c r="Q635" s="265"/>
      <c r="R635" s="265"/>
      <c r="S635" s="265"/>
      <c r="T635" s="265"/>
      <c r="U635" s="265"/>
      <c r="V635" s="265"/>
      <c r="W635" s="265"/>
      <c r="X635" s="265"/>
      <c r="Y635" s="265"/>
      <c r="Z635" s="265"/>
      <c r="AA635" s="265"/>
      <c r="AB635" s="265"/>
      <c r="AC635" s="265"/>
    </row>
    <row r="636" spans="1:29" ht="30" hidden="1" customHeight="1" thickBot="1" x14ac:dyDescent="0.25">
      <c r="A636" s="1065"/>
      <c r="B636" s="1327"/>
      <c r="C636" s="1327"/>
      <c r="D636" s="1327"/>
      <c r="E636" s="1327"/>
      <c r="F636" s="1327"/>
      <c r="G636" s="1327"/>
      <c r="H636" s="1327"/>
      <c r="I636" s="1327"/>
      <c r="J636" s="1328"/>
      <c r="K636" s="1329"/>
      <c r="L636" s="1329"/>
      <c r="M636" s="1330"/>
      <c r="N636" s="265"/>
      <c r="O636" s="265"/>
      <c r="P636" s="265"/>
      <c r="Q636" s="265"/>
      <c r="R636" s="265"/>
      <c r="S636" s="265"/>
      <c r="T636" s="265"/>
      <c r="U636" s="265"/>
      <c r="V636" s="265"/>
      <c r="W636" s="265"/>
      <c r="X636" s="265"/>
      <c r="Y636" s="265"/>
      <c r="Z636" s="265"/>
      <c r="AA636" s="265"/>
      <c r="AB636" s="265"/>
      <c r="AC636" s="265"/>
    </row>
    <row r="637" spans="1:29" ht="30" hidden="1" customHeight="1" thickBot="1" x14ac:dyDescent="0.25">
      <c r="A637" s="1065"/>
      <c r="B637" s="1327"/>
      <c r="C637" s="1327"/>
      <c r="D637" s="1327"/>
      <c r="E637" s="1327"/>
      <c r="F637" s="1327"/>
      <c r="G637" s="1327"/>
      <c r="H637" s="1327"/>
      <c r="I637" s="1327"/>
      <c r="J637" s="1328"/>
      <c r="K637" s="1329"/>
      <c r="L637" s="1329"/>
      <c r="M637" s="1330"/>
      <c r="N637" s="265"/>
      <c r="O637" s="265"/>
      <c r="P637" s="265"/>
      <c r="Q637" s="265"/>
      <c r="R637" s="265"/>
      <c r="S637" s="265"/>
      <c r="T637" s="265"/>
      <c r="U637" s="265"/>
      <c r="V637" s="265"/>
      <c r="W637" s="265"/>
      <c r="X637" s="265"/>
      <c r="Y637" s="265"/>
      <c r="Z637" s="265"/>
      <c r="AA637" s="265"/>
      <c r="AB637" s="265"/>
      <c r="AC637" s="265"/>
    </row>
    <row r="638" spans="1:29" ht="30" hidden="1" customHeight="1" thickBot="1" x14ac:dyDescent="0.25">
      <c r="A638" s="1065"/>
      <c r="B638" s="1327"/>
      <c r="C638" s="1327"/>
      <c r="D638" s="1327"/>
      <c r="E638" s="1327"/>
      <c r="F638" s="1327"/>
      <c r="G638" s="1327"/>
      <c r="H638" s="1327"/>
      <c r="I638" s="1327"/>
      <c r="J638" s="1328"/>
      <c r="K638" s="1329"/>
      <c r="L638" s="1329"/>
      <c r="M638" s="1330"/>
      <c r="N638" s="265"/>
      <c r="O638" s="265"/>
      <c r="P638" s="265"/>
      <c r="Q638" s="265"/>
      <c r="R638" s="265"/>
      <c r="S638" s="265"/>
      <c r="T638" s="265"/>
      <c r="U638" s="265"/>
      <c r="V638" s="265"/>
      <c r="W638" s="265"/>
      <c r="X638" s="265"/>
      <c r="Y638" s="265"/>
      <c r="Z638" s="265"/>
      <c r="AA638" s="265"/>
      <c r="AB638" s="265"/>
      <c r="AC638" s="265"/>
    </row>
    <row r="639" spans="1:29" ht="30" hidden="1" customHeight="1" thickBot="1" x14ac:dyDescent="0.25">
      <c r="A639" s="1065"/>
      <c r="B639" s="1327"/>
      <c r="C639" s="1327"/>
      <c r="D639" s="1327"/>
      <c r="E639" s="1327"/>
      <c r="F639" s="1327"/>
      <c r="G639" s="1327"/>
      <c r="H639" s="1327"/>
      <c r="I639" s="1327"/>
      <c r="J639" s="1328"/>
      <c r="K639" s="1329"/>
      <c r="L639" s="1329"/>
      <c r="M639" s="1330"/>
      <c r="N639" s="265"/>
      <c r="O639" s="265"/>
      <c r="P639" s="265"/>
      <c r="Q639" s="265"/>
      <c r="R639" s="265"/>
      <c r="S639" s="265"/>
      <c r="T639" s="265"/>
      <c r="U639" s="265"/>
      <c r="V639" s="265"/>
      <c r="W639" s="265"/>
      <c r="X639" s="265"/>
      <c r="Y639" s="265"/>
      <c r="Z639" s="265"/>
      <c r="AA639" s="265"/>
      <c r="AB639" s="265"/>
      <c r="AC639" s="265"/>
    </row>
    <row r="640" spans="1:29" ht="30" hidden="1" customHeight="1" thickBot="1" x14ac:dyDescent="0.25">
      <c r="A640" s="1065"/>
      <c r="B640" s="1327"/>
      <c r="C640" s="1327"/>
      <c r="D640" s="1327"/>
      <c r="E640" s="1327"/>
      <c r="F640" s="1327"/>
      <c r="G640" s="1327"/>
      <c r="H640" s="1327"/>
      <c r="I640" s="1327"/>
      <c r="J640" s="1328"/>
      <c r="K640" s="1329"/>
      <c r="L640" s="1329"/>
      <c r="M640" s="1330"/>
      <c r="N640" s="265"/>
      <c r="O640" s="265"/>
      <c r="P640" s="265"/>
      <c r="Q640" s="265"/>
      <c r="R640" s="265"/>
      <c r="S640" s="265"/>
      <c r="T640" s="265"/>
      <c r="U640" s="265"/>
      <c r="V640" s="265"/>
      <c r="W640" s="265"/>
      <c r="X640" s="265"/>
      <c r="Y640" s="265"/>
      <c r="Z640" s="265"/>
      <c r="AA640" s="265"/>
      <c r="AB640" s="265"/>
      <c r="AC640" s="265"/>
    </row>
    <row r="641" spans="1:29" ht="30" hidden="1" customHeight="1" thickBot="1" x14ac:dyDescent="0.25">
      <c r="A641" s="1065"/>
      <c r="B641" s="1327"/>
      <c r="C641" s="1327"/>
      <c r="D641" s="1327"/>
      <c r="E641" s="1327"/>
      <c r="F641" s="1327"/>
      <c r="G641" s="1327"/>
      <c r="H641" s="1327"/>
      <c r="I641" s="1327"/>
      <c r="J641" s="1328"/>
      <c r="K641" s="1329"/>
      <c r="L641" s="1329"/>
      <c r="M641" s="1330"/>
      <c r="N641" s="265"/>
      <c r="O641" s="265"/>
      <c r="P641" s="265"/>
      <c r="Q641" s="265"/>
      <c r="R641" s="265"/>
      <c r="S641" s="265"/>
      <c r="T641" s="265"/>
      <c r="U641" s="265"/>
      <c r="V641" s="265"/>
      <c r="W641" s="265"/>
      <c r="X641" s="265"/>
      <c r="Y641" s="265"/>
      <c r="Z641" s="265"/>
      <c r="AA641" s="265"/>
      <c r="AB641" s="265"/>
      <c r="AC641" s="265"/>
    </row>
    <row r="642" spans="1:29" ht="30" hidden="1" customHeight="1" thickBot="1" x14ac:dyDescent="0.25">
      <c r="A642" s="1065"/>
      <c r="B642" s="1327"/>
      <c r="C642" s="1327"/>
      <c r="D642" s="1327"/>
      <c r="E642" s="1327"/>
      <c r="F642" s="1327"/>
      <c r="G642" s="1327"/>
      <c r="H642" s="1327"/>
      <c r="I642" s="1327"/>
      <c r="J642" s="1328"/>
      <c r="K642" s="1329"/>
      <c r="L642" s="1329"/>
      <c r="M642" s="1330"/>
      <c r="N642" s="265"/>
      <c r="O642" s="265"/>
      <c r="P642" s="265"/>
      <c r="Q642" s="265"/>
      <c r="R642" s="265"/>
      <c r="S642" s="265"/>
      <c r="T642" s="265"/>
      <c r="U642" s="265"/>
      <c r="V642" s="265"/>
      <c r="W642" s="265"/>
      <c r="X642" s="265"/>
      <c r="Y642" s="265"/>
      <c r="Z642" s="265"/>
      <c r="AA642" s="265"/>
      <c r="AB642" s="265"/>
      <c r="AC642" s="265"/>
    </row>
    <row r="643" spans="1:29" ht="30" hidden="1" customHeight="1" thickBot="1" x14ac:dyDescent="0.25">
      <c r="A643" s="1065"/>
      <c r="B643" s="1327"/>
      <c r="C643" s="1327"/>
      <c r="D643" s="1327"/>
      <c r="E643" s="1327"/>
      <c r="F643" s="1327"/>
      <c r="G643" s="1327"/>
      <c r="H643" s="1327"/>
      <c r="I643" s="1327"/>
      <c r="J643" s="1328"/>
      <c r="K643" s="1329"/>
      <c r="L643" s="1329"/>
      <c r="M643" s="1330"/>
      <c r="N643" s="265"/>
      <c r="O643" s="265"/>
      <c r="P643" s="265"/>
      <c r="Q643" s="265"/>
      <c r="R643" s="265"/>
      <c r="S643" s="265"/>
      <c r="T643" s="265"/>
      <c r="U643" s="265"/>
      <c r="V643" s="265"/>
      <c r="W643" s="265"/>
      <c r="X643" s="265"/>
      <c r="Y643" s="265"/>
      <c r="Z643" s="265"/>
      <c r="AA643" s="265"/>
      <c r="AB643" s="265"/>
      <c r="AC643" s="265"/>
    </row>
    <row r="644" spans="1:29" ht="30" hidden="1" customHeight="1" thickBot="1" x14ac:dyDescent="0.25">
      <c r="A644" s="1065"/>
      <c r="B644" s="1327"/>
      <c r="C644" s="1327"/>
      <c r="D644" s="1327"/>
      <c r="E644" s="1327"/>
      <c r="F644" s="1327"/>
      <c r="G644" s="1327"/>
      <c r="H644" s="1327"/>
      <c r="I644" s="1327"/>
      <c r="J644" s="1328"/>
      <c r="K644" s="1329"/>
      <c r="L644" s="1329"/>
      <c r="M644" s="1330"/>
      <c r="N644" s="265"/>
      <c r="O644" s="265"/>
      <c r="P644" s="265"/>
      <c r="Q644" s="265"/>
      <c r="R644" s="265"/>
      <c r="S644" s="265"/>
      <c r="T644" s="265"/>
      <c r="U644" s="265"/>
      <c r="V644" s="265"/>
      <c r="W644" s="265"/>
      <c r="X644" s="265"/>
      <c r="Y644" s="265"/>
      <c r="Z644" s="265"/>
      <c r="AA644" s="265"/>
      <c r="AB644" s="265"/>
      <c r="AC644" s="265"/>
    </row>
    <row r="645" spans="1:29" ht="30" hidden="1" customHeight="1" thickBot="1" x14ac:dyDescent="0.25">
      <c r="A645" s="1065"/>
      <c r="B645" s="1327"/>
      <c r="C645" s="1327"/>
      <c r="D645" s="1327"/>
      <c r="E645" s="1327"/>
      <c r="F645" s="1327"/>
      <c r="G645" s="1327"/>
      <c r="H645" s="1327"/>
      <c r="I645" s="1327"/>
      <c r="J645" s="1328"/>
      <c r="K645" s="1329"/>
      <c r="L645" s="1329"/>
      <c r="M645" s="1330"/>
      <c r="N645" s="265"/>
      <c r="O645" s="265"/>
      <c r="P645" s="265"/>
      <c r="Q645" s="265"/>
      <c r="R645" s="265"/>
      <c r="S645" s="265"/>
      <c r="T645" s="265"/>
      <c r="U645" s="265"/>
      <c r="V645" s="265"/>
      <c r="W645" s="265"/>
      <c r="X645" s="265"/>
      <c r="Y645" s="265"/>
      <c r="Z645" s="265"/>
      <c r="AA645" s="265"/>
      <c r="AB645" s="265"/>
      <c r="AC645" s="265"/>
    </row>
    <row r="646" spans="1:29" ht="30" customHeight="1" thickBot="1" x14ac:dyDescent="0.25">
      <c r="A646" s="1067"/>
      <c r="B646" s="1331"/>
      <c r="C646" s="1331"/>
      <c r="D646" s="1331"/>
      <c r="E646" s="1331"/>
      <c r="F646" s="1331"/>
      <c r="G646" s="1331"/>
      <c r="H646" s="1331"/>
      <c r="I646" s="1331"/>
      <c r="J646" s="1332"/>
      <c r="K646" s="1333"/>
      <c r="L646" s="1333"/>
      <c r="M646" s="1334"/>
      <c r="N646" s="265"/>
      <c r="O646" s="265"/>
      <c r="P646" s="265"/>
      <c r="Q646" s="265"/>
      <c r="R646" s="265"/>
      <c r="S646" s="265"/>
      <c r="T646" s="265"/>
      <c r="U646" s="265"/>
      <c r="V646" s="265"/>
      <c r="W646" s="265"/>
      <c r="X646" s="265"/>
      <c r="Y646" s="265"/>
      <c r="Z646" s="265"/>
      <c r="AA646" s="265"/>
      <c r="AB646" s="265"/>
      <c r="AC646" s="265"/>
    </row>
    <row r="647" spans="1:29" ht="13.9" customHeight="1" thickBot="1" x14ac:dyDescent="0.25">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5"/>
      <c r="AB647" s="265"/>
      <c r="AC647" s="265"/>
    </row>
    <row r="648" spans="1:29" ht="24" customHeight="1" thickBot="1" x14ac:dyDescent="0.25">
      <c r="A648" s="1025" t="s">
        <v>687</v>
      </c>
      <c r="B648" s="1370">
        <f>'Setup Page'!C17</f>
        <v>0</v>
      </c>
      <c r="C648" s="1371"/>
      <c r="D648" s="1371"/>
      <c r="E648" s="1371"/>
      <c r="F648" s="1371"/>
      <c r="G648" s="1371"/>
      <c r="H648" s="1371"/>
      <c r="I648" s="1371"/>
      <c r="J648" s="1371"/>
      <c r="K648" s="1372"/>
      <c r="L648" s="1372"/>
      <c r="M648" s="1373"/>
      <c r="N648" s="265"/>
      <c r="O648" s="265"/>
      <c r="P648" s="265"/>
      <c r="Q648" s="265"/>
      <c r="R648" s="265"/>
      <c r="S648" s="265"/>
      <c r="T648" s="265"/>
      <c r="U648" s="265"/>
      <c r="V648" s="265"/>
      <c r="W648" s="265"/>
      <c r="X648" s="265"/>
      <c r="Y648" s="265"/>
      <c r="Z648" s="265"/>
      <c r="AA648" s="265"/>
      <c r="AB648" s="265"/>
      <c r="AC648" s="265"/>
    </row>
    <row r="649" spans="1:29" ht="13.5" thickBot="1" x14ac:dyDescent="0.25">
      <c r="A649" s="1028"/>
      <c r="B649" s="1029"/>
      <c r="C649" s="1026"/>
      <c r="D649" s="1026"/>
      <c r="E649" s="1026"/>
      <c r="F649" s="1026"/>
      <c r="G649" s="1026"/>
      <c r="H649" s="1026"/>
      <c r="I649" s="1026"/>
      <c r="J649" s="1026"/>
      <c r="K649" s="1026"/>
      <c r="L649" s="1026"/>
      <c r="M649" s="1027"/>
      <c r="N649" s="265"/>
      <c r="O649" s="265"/>
      <c r="P649" s="265"/>
      <c r="Q649" s="265"/>
      <c r="R649" s="265"/>
      <c r="S649" s="265"/>
      <c r="T649" s="265"/>
      <c r="U649" s="265"/>
      <c r="V649" s="265"/>
      <c r="W649" s="265"/>
      <c r="X649" s="265"/>
      <c r="Y649" s="265"/>
      <c r="Z649" s="265"/>
      <c r="AA649" s="265"/>
      <c r="AB649" s="265"/>
      <c r="AC649" s="265"/>
    </row>
    <row r="650" spans="1:29" ht="24" customHeight="1" x14ac:dyDescent="0.2">
      <c r="A650" s="933" t="s">
        <v>890</v>
      </c>
      <c r="B650" s="1011" t="s">
        <v>897</v>
      </c>
      <c r="C650" s="1022"/>
      <c r="D650" s="1022"/>
      <c r="E650" s="1022"/>
      <c r="F650" s="1022"/>
      <c r="G650" s="1022"/>
      <c r="H650" s="1022"/>
      <c r="I650" s="1022"/>
      <c r="J650" s="1022"/>
      <c r="K650" s="1022"/>
      <c r="L650" s="1022"/>
      <c r="M650" s="1023"/>
      <c r="N650" s="265"/>
      <c r="O650" s="265"/>
      <c r="P650" s="265"/>
      <c r="Q650" s="265"/>
      <c r="R650" s="265"/>
      <c r="S650" s="265"/>
      <c r="T650" s="265"/>
      <c r="U650" s="265"/>
      <c r="V650" s="265"/>
      <c r="W650" s="265"/>
      <c r="X650" s="265"/>
      <c r="Y650" s="265"/>
      <c r="Z650" s="265"/>
      <c r="AA650" s="265"/>
      <c r="AB650" s="265"/>
      <c r="AC650" s="265"/>
    </row>
    <row r="651" spans="1:29" ht="18" customHeight="1" x14ac:dyDescent="0.2">
      <c r="A651" s="1353" t="s">
        <v>903</v>
      </c>
      <c r="B651" s="1037"/>
      <c r="C651" s="1355" t="s">
        <v>895</v>
      </c>
      <c r="D651" s="1374" t="s">
        <v>869</v>
      </c>
      <c r="E651" s="1338"/>
      <c r="F651" s="1375" t="s">
        <v>896</v>
      </c>
      <c r="G651" s="1376"/>
      <c r="H651" s="1339" t="s">
        <v>870</v>
      </c>
      <c r="I651" s="1338"/>
      <c r="J651" s="1377" t="s">
        <v>888</v>
      </c>
      <c r="K651" s="1378"/>
      <c r="L651" s="1379" t="s">
        <v>889</v>
      </c>
      <c r="M651" s="1378"/>
      <c r="N651" s="265"/>
      <c r="O651" s="265"/>
      <c r="P651" s="265"/>
      <c r="Q651" s="265"/>
      <c r="R651" s="265"/>
      <c r="S651" s="265"/>
      <c r="T651" s="265"/>
      <c r="U651" s="265"/>
      <c r="V651" s="265"/>
      <c r="W651" s="265"/>
      <c r="X651" s="265"/>
      <c r="Y651" s="265"/>
      <c r="Z651" s="265"/>
      <c r="AA651" s="265"/>
      <c r="AB651" s="265"/>
      <c r="AC651" s="265"/>
    </row>
    <row r="652" spans="1:29" ht="18" customHeight="1" x14ac:dyDescent="0.2">
      <c r="A652" s="1354"/>
      <c r="B652" s="1038" t="s">
        <v>885</v>
      </c>
      <c r="C652" s="1356"/>
      <c r="D652" s="1010" t="s">
        <v>902</v>
      </c>
      <c r="E652" s="1057" t="s">
        <v>359</v>
      </c>
      <c r="F652" s="1056" t="s">
        <v>902</v>
      </c>
      <c r="G652" s="1057" t="s">
        <v>359</v>
      </c>
      <c r="H652" s="1039" t="s">
        <v>902</v>
      </c>
      <c r="I652" s="1012" t="s">
        <v>359</v>
      </c>
      <c r="J652" s="1058" t="s">
        <v>910</v>
      </c>
      <c r="K652" s="1059" t="s">
        <v>359</v>
      </c>
      <c r="L652" s="1058" t="s">
        <v>910</v>
      </c>
      <c r="M652" s="1059" t="s">
        <v>359</v>
      </c>
      <c r="N652" s="265"/>
      <c r="O652" s="265"/>
      <c r="P652" s="265"/>
      <c r="Q652" s="265"/>
      <c r="R652" s="265"/>
      <c r="S652" s="265"/>
      <c r="T652" s="265"/>
      <c r="U652" s="265"/>
      <c r="V652" s="265"/>
      <c r="W652" s="265"/>
      <c r="X652" s="265"/>
      <c r="Y652" s="265"/>
      <c r="Z652" s="265"/>
      <c r="AA652" s="265"/>
      <c r="AB652" s="265"/>
      <c r="AC652" s="265"/>
    </row>
    <row r="653" spans="1:29" ht="15" customHeight="1" x14ac:dyDescent="0.2">
      <c r="A653" s="1032" t="s">
        <v>871</v>
      </c>
      <c r="B653" s="1033" t="s">
        <v>899</v>
      </c>
      <c r="C653" s="890" t="s">
        <v>872</v>
      </c>
      <c r="D653" s="1020"/>
      <c r="E653" s="541"/>
      <c r="F653" s="1043"/>
      <c r="G653" s="1054"/>
      <c r="H653" s="1040"/>
      <c r="I653" s="541"/>
      <c r="J653" s="1048" t="str">
        <f>IF(D653=0,"",(F653/D653)-1)</f>
        <v/>
      </c>
      <c r="K653" s="1052" t="str">
        <f>IF(E653=0,"",G653-E653)</f>
        <v/>
      </c>
      <c r="L653" s="1046" t="str">
        <f>IF(F653=0,"",(H653/F653)-1)</f>
        <v/>
      </c>
      <c r="M653" s="1052" t="str">
        <f>IF(G653=0,"",I653-G653)</f>
        <v/>
      </c>
      <c r="N653" s="265"/>
      <c r="O653" s="265"/>
      <c r="P653" s="265"/>
      <c r="Q653" s="265"/>
      <c r="R653" s="265"/>
      <c r="S653" s="265"/>
      <c r="T653" s="265"/>
      <c r="U653" s="265"/>
      <c r="V653" s="265"/>
      <c r="W653" s="265"/>
      <c r="X653" s="265"/>
      <c r="Y653" s="265"/>
      <c r="Z653" s="265"/>
      <c r="AA653" s="265"/>
      <c r="AB653" s="265"/>
      <c r="AC653" s="265"/>
    </row>
    <row r="654" spans="1:29" ht="15" customHeight="1" x14ac:dyDescent="0.2">
      <c r="A654" s="1032" t="s">
        <v>873</v>
      </c>
      <c r="B654" s="1034" t="s">
        <v>886</v>
      </c>
      <c r="C654" s="984" t="s">
        <v>875</v>
      </c>
      <c r="D654" s="1020"/>
      <c r="E654" s="541"/>
      <c r="F654" s="1043"/>
      <c r="G654" s="1054"/>
      <c r="H654" s="1040"/>
      <c r="I654" s="541"/>
      <c r="J654" s="1048" t="str">
        <f t="shared" ref="J654:J661" si="79">IF(D654=0,"",(F654/D654)-1)</f>
        <v/>
      </c>
      <c r="K654" s="1052" t="str">
        <f t="shared" ref="K654:K661" si="80">IF(E654=0,"",G654-E654)</f>
        <v/>
      </c>
      <c r="L654" s="1046" t="str">
        <f t="shared" ref="L654:L661" si="81">IF(F654=0,"",(H654/F654)-1)</f>
        <v/>
      </c>
      <c r="M654" s="1052" t="str">
        <f t="shared" ref="M654:M661" si="82">IF(G654=0,"",I654-G654)</f>
        <v/>
      </c>
      <c r="N654" s="265"/>
      <c r="O654" s="265"/>
      <c r="P654" s="265"/>
      <c r="Q654" s="265"/>
      <c r="R654" s="265"/>
      <c r="S654" s="265"/>
      <c r="T654" s="265"/>
      <c r="U654" s="265"/>
      <c r="V654" s="265"/>
      <c r="W654" s="265"/>
      <c r="X654" s="265"/>
      <c r="Y654" s="265"/>
      <c r="Z654" s="265"/>
      <c r="AA654" s="265"/>
      <c r="AB654" s="265"/>
      <c r="AC654" s="265"/>
    </row>
    <row r="655" spans="1:29" ht="15" customHeight="1" x14ac:dyDescent="0.2">
      <c r="A655" s="1032" t="s">
        <v>874</v>
      </c>
      <c r="B655" s="1034" t="s">
        <v>886</v>
      </c>
      <c r="C655" s="984" t="s">
        <v>875</v>
      </c>
      <c r="D655" s="1021"/>
      <c r="E655" s="541"/>
      <c r="F655" s="1044"/>
      <c r="G655" s="1054"/>
      <c r="H655" s="1041"/>
      <c r="I655" s="541"/>
      <c r="J655" s="1048" t="str">
        <f t="shared" si="79"/>
        <v/>
      </c>
      <c r="K655" s="1052" t="str">
        <f t="shared" si="80"/>
        <v/>
      </c>
      <c r="L655" s="1046" t="str">
        <f t="shared" si="81"/>
        <v/>
      </c>
      <c r="M655" s="1052" t="str">
        <f t="shared" si="82"/>
        <v/>
      </c>
      <c r="N655" s="265"/>
      <c r="O655" s="265"/>
      <c r="P655" s="265"/>
      <c r="Q655" s="265"/>
      <c r="R655" s="265"/>
      <c r="S655" s="265"/>
      <c r="T655" s="265"/>
      <c r="U655" s="265"/>
      <c r="V655" s="265"/>
      <c r="W655" s="265"/>
      <c r="X655" s="265"/>
      <c r="Y655" s="265"/>
      <c r="Z655" s="265"/>
      <c r="AA655" s="265"/>
      <c r="AB655" s="265"/>
      <c r="AC655" s="265"/>
    </row>
    <row r="656" spans="1:29" ht="15" customHeight="1" x14ac:dyDescent="0.2">
      <c r="A656" s="1032" t="s">
        <v>877</v>
      </c>
      <c r="B656" s="1034" t="s">
        <v>880</v>
      </c>
      <c r="C656" s="984" t="s">
        <v>879</v>
      </c>
      <c r="D656" s="1021"/>
      <c r="E656" s="541"/>
      <c r="F656" s="1044"/>
      <c r="G656" s="1054"/>
      <c r="H656" s="1041"/>
      <c r="I656" s="541"/>
      <c r="J656" s="1048" t="str">
        <f t="shared" si="79"/>
        <v/>
      </c>
      <c r="K656" s="1052" t="str">
        <f t="shared" si="80"/>
        <v/>
      </c>
      <c r="L656" s="1046" t="str">
        <f t="shared" si="81"/>
        <v/>
      </c>
      <c r="M656" s="1052" t="str">
        <f t="shared" si="82"/>
        <v/>
      </c>
      <c r="N656" s="265"/>
      <c r="O656" s="265"/>
      <c r="P656" s="265"/>
      <c r="Q656" s="265"/>
      <c r="R656" s="265"/>
      <c r="S656" s="265"/>
      <c r="T656" s="265"/>
      <c r="U656" s="265"/>
      <c r="V656" s="265"/>
      <c r="W656" s="265"/>
      <c r="X656" s="265"/>
      <c r="Y656" s="265"/>
      <c r="Z656" s="265"/>
      <c r="AA656" s="265"/>
      <c r="AB656" s="265"/>
      <c r="AC656" s="265"/>
    </row>
    <row r="657" spans="1:29" ht="15" customHeight="1" x14ac:dyDescent="0.2">
      <c r="A657" s="1032" t="s">
        <v>878</v>
      </c>
      <c r="B657" s="1034" t="s">
        <v>880</v>
      </c>
      <c r="C657" s="984" t="s">
        <v>879</v>
      </c>
      <c r="D657" s="1021"/>
      <c r="E657" s="541"/>
      <c r="F657" s="1044"/>
      <c r="G657" s="1054"/>
      <c r="H657" s="1041"/>
      <c r="I657" s="541"/>
      <c r="J657" s="1048" t="str">
        <f t="shared" si="79"/>
        <v/>
      </c>
      <c r="K657" s="1052" t="str">
        <f t="shared" si="80"/>
        <v/>
      </c>
      <c r="L657" s="1046" t="str">
        <f t="shared" si="81"/>
        <v/>
      </c>
      <c r="M657" s="1052" t="str">
        <f t="shared" si="82"/>
        <v/>
      </c>
      <c r="N657" s="265"/>
      <c r="O657" s="265"/>
      <c r="P657" s="265"/>
      <c r="Q657" s="265"/>
      <c r="R657" s="265"/>
      <c r="S657" s="265"/>
      <c r="T657" s="265"/>
      <c r="U657" s="265"/>
      <c r="V657" s="265"/>
      <c r="W657" s="265"/>
      <c r="X657" s="265"/>
      <c r="Y657" s="265"/>
      <c r="Z657" s="265"/>
      <c r="AA657" s="265"/>
      <c r="AB657" s="265"/>
      <c r="AC657" s="265"/>
    </row>
    <row r="658" spans="1:29" ht="15" customHeight="1" x14ac:dyDescent="0.2">
      <c r="A658" s="1032" t="s">
        <v>882</v>
      </c>
      <c r="B658" s="1034" t="s">
        <v>900</v>
      </c>
      <c r="C658" s="984" t="s">
        <v>887</v>
      </c>
      <c r="D658" s="1021"/>
      <c r="E658" s="541"/>
      <c r="F658" s="1044"/>
      <c r="G658" s="1054"/>
      <c r="H658" s="1041"/>
      <c r="I658" s="541"/>
      <c r="J658" s="1048" t="str">
        <f t="shared" si="79"/>
        <v/>
      </c>
      <c r="K658" s="1052" t="str">
        <f t="shared" si="80"/>
        <v/>
      </c>
      <c r="L658" s="1046" t="str">
        <f t="shared" si="81"/>
        <v/>
      </c>
      <c r="M658" s="1052" t="str">
        <f t="shared" si="82"/>
        <v/>
      </c>
      <c r="N658" s="265"/>
      <c r="O658" s="265"/>
      <c r="P658" s="265"/>
      <c r="Q658" s="265"/>
      <c r="R658" s="265"/>
      <c r="S658" s="265"/>
      <c r="T658" s="265"/>
      <c r="U658" s="265"/>
      <c r="V658" s="265"/>
      <c r="W658" s="265"/>
      <c r="X658" s="265"/>
      <c r="Y658" s="265"/>
      <c r="Z658" s="265"/>
      <c r="AA658" s="265"/>
      <c r="AB658" s="265"/>
      <c r="AC658" s="265"/>
    </row>
    <row r="659" spans="1:29" ht="15" customHeight="1" x14ac:dyDescent="0.2">
      <c r="A659" s="1032" t="s">
        <v>883</v>
      </c>
      <c r="B659" s="1034" t="s">
        <v>899</v>
      </c>
      <c r="C659" s="984" t="s">
        <v>887</v>
      </c>
      <c r="D659" s="1021"/>
      <c r="E659" s="541"/>
      <c r="F659" s="1044"/>
      <c r="G659" s="1054"/>
      <c r="H659" s="1041"/>
      <c r="I659" s="541"/>
      <c r="J659" s="1048" t="str">
        <f t="shared" si="79"/>
        <v/>
      </c>
      <c r="K659" s="1052" t="str">
        <f t="shared" si="80"/>
        <v/>
      </c>
      <c r="L659" s="1046" t="str">
        <f t="shared" si="81"/>
        <v/>
      </c>
      <c r="M659" s="1052" t="str">
        <f t="shared" si="82"/>
        <v/>
      </c>
      <c r="N659" s="265"/>
      <c r="O659" s="265"/>
      <c r="P659" s="265"/>
      <c r="Q659" s="265"/>
      <c r="R659" s="265"/>
      <c r="S659" s="265"/>
      <c r="T659" s="265"/>
      <c r="U659" s="265"/>
      <c r="V659" s="265"/>
      <c r="W659" s="265"/>
      <c r="X659" s="265"/>
      <c r="Y659" s="265"/>
      <c r="Z659" s="265"/>
      <c r="AA659" s="265"/>
      <c r="AB659" s="265"/>
      <c r="AC659" s="265"/>
    </row>
    <row r="660" spans="1:29" ht="15" customHeight="1" x14ac:dyDescent="0.2">
      <c r="A660" s="1032" t="s">
        <v>884</v>
      </c>
      <c r="B660" s="1034" t="s">
        <v>922</v>
      </c>
      <c r="C660" s="984" t="s">
        <v>887</v>
      </c>
      <c r="D660" s="1021"/>
      <c r="E660" s="541"/>
      <c r="F660" s="1044"/>
      <c r="G660" s="1054"/>
      <c r="H660" s="1041"/>
      <c r="I660" s="541"/>
      <c r="J660" s="1048" t="str">
        <f t="shared" si="79"/>
        <v/>
      </c>
      <c r="K660" s="1052" t="str">
        <f t="shared" si="80"/>
        <v/>
      </c>
      <c r="L660" s="1046" t="str">
        <f t="shared" si="81"/>
        <v/>
      </c>
      <c r="M660" s="1052" t="str">
        <f t="shared" si="82"/>
        <v/>
      </c>
      <c r="N660" s="265"/>
      <c r="O660" s="265"/>
      <c r="P660" s="265"/>
      <c r="Q660" s="265"/>
      <c r="R660" s="265"/>
      <c r="S660" s="265"/>
      <c r="T660" s="265"/>
      <c r="U660" s="265"/>
      <c r="V660" s="265"/>
      <c r="W660" s="265"/>
      <c r="X660" s="265"/>
      <c r="Y660" s="265"/>
      <c r="Z660" s="265"/>
      <c r="AA660" s="265"/>
      <c r="AB660" s="265"/>
      <c r="AC660" s="265"/>
    </row>
    <row r="661" spans="1:29" ht="15" customHeight="1" thickBot="1" x14ac:dyDescent="0.25">
      <c r="A661" s="1035" t="s">
        <v>881</v>
      </c>
      <c r="B661" s="1036" t="s">
        <v>901</v>
      </c>
      <c r="C661" s="987" t="s">
        <v>875</v>
      </c>
      <c r="D661" s="1024"/>
      <c r="E661" s="544"/>
      <c r="F661" s="1045"/>
      <c r="G661" s="1050"/>
      <c r="H661" s="1042"/>
      <c r="I661" s="544"/>
      <c r="J661" s="1049" t="str">
        <f t="shared" si="79"/>
        <v/>
      </c>
      <c r="K661" s="1053" t="str">
        <f t="shared" si="80"/>
        <v/>
      </c>
      <c r="L661" s="1047" t="str">
        <f t="shared" si="81"/>
        <v/>
      </c>
      <c r="M661" s="1053" t="str">
        <f t="shared" si="82"/>
        <v/>
      </c>
      <c r="N661" s="265"/>
      <c r="O661" s="265"/>
      <c r="P661" s="265"/>
      <c r="Q661" s="265"/>
      <c r="R661" s="265"/>
      <c r="S661" s="265"/>
      <c r="T661" s="265"/>
      <c r="U661" s="265"/>
      <c r="V661" s="265"/>
      <c r="W661" s="265"/>
      <c r="X661" s="265"/>
      <c r="Y661" s="265"/>
      <c r="Z661" s="265"/>
      <c r="AA661" s="265"/>
      <c r="AB661" s="265"/>
      <c r="AC661" s="265"/>
    </row>
    <row r="662" spans="1:29" s="889" customFormat="1" ht="18" customHeight="1" thickBot="1" x14ac:dyDescent="0.25">
      <c r="A662" s="1060"/>
      <c r="B662" s="956"/>
      <c r="C662" s="947"/>
      <c r="D662" s="926"/>
      <c r="E662" s="926"/>
      <c r="F662" s="265"/>
      <c r="G662" s="265"/>
      <c r="H662" s="265"/>
      <c r="I662" s="265"/>
      <c r="J662" s="948" t="s">
        <v>62</v>
      </c>
      <c r="K662" s="851">
        <f>SUM(K653:K661)</f>
        <v>0</v>
      </c>
      <c r="L662" s="948" t="s">
        <v>62</v>
      </c>
      <c r="M662" s="851">
        <f>SUM(M653:M661)</f>
        <v>0</v>
      </c>
      <c r="N662" s="265"/>
      <c r="O662" s="926"/>
      <c r="P662" s="926"/>
      <c r="Q662" s="926"/>
      <c r="R662" s="926"/>
      <c r="S662" s="926"/>
      <c r="T662" s="926"/>
      <c r="U662" s="926"/>
      <c r="V662" s="926"/>
      <c r="W662" s="926"/>
      <c r="X662" s="926"/>
      <c r="Y662" s="926"/>
      <c r="Z662" s="926"/>
      <c r="AA662" s="926"/>
      <c r="AB662" s="926"/>
      <c r="AC662" s="926"/>
    </row>
    <row r="663" spans="1:29" ht="21" customHeight="1" x14ac:dyDescent="0.2">
      <c r="A663" s="1335" t="s">
        <v>908</v>
      </c>
      <c r="B663" s="1336"/>
      <c r="C663" s="1337"/>
      <c r="D663" s="1031"/>
      <c r="E663" s="1031"/>
      <c r="F663" s="1031"/>
      <c r="G663" s="1031"/>
      <c r="H663" s="1031"/>
      <c r="I663" s="1031"/>
      <c r="J663" s="1031"/>
      <c r="K663" s="1031"/>
      <c r="L663" s="1031"/>
      <c r="M663" s="1063"/>
      <c r="N663" s="265"/>
      <c r="O663" s="265"/>
      <c r="P663" s="265"/>
      <c r="Q663" s="265"/>
      <c r="R663" s="265"/>
      <c r="S663" s="265"/>
      <c r="T663" s="265"/>
      <c r="U663" s="265"/>
      <c r="V663" s="265"/>
      <c r="W663" s="265"/>
      <c r="X663" s="265"/>
      <c r="Y663" s="265"/>
      <c r="Z663" s="265"/>
      <c r="AA663" s="265"/>
      <c r="AB663" s="265"/>
      <c r="AC663" s="265"/>
    </row>
    <row r="664" spans="1:29" ht="18" customHeight="1" x14ac:dyDescent="0.2">
      <c r="A664" s="1068" t="s">
        <v>907</v>
      </c>
      <c r="B664" s="1338" t="s">
        <v>904</v>
      </c>
      <c r="C664" s="1339"/>
      <c r="D664" s="1338" t="s">
        <v>905</v>
      </c>
      <c r="E664" s="1340"/>
      <c r="F664" s="1340"/>
      <c r="G664" s="1340"/>
      <c r="H664" s="1340"/>
      <c r="I664" s="1339"/>
      <c r="J664" s="1338" t="s">
        <v>906</v>
      </c>
      <c r="K664" s="1340"/>
      <c r="L664" s="1340"/>
      <c r="M664" s="1341"/>
      <c r="N664" s="265"/>
      <c r="O664" s="265"/>
      <c r="P664" s="265"/>
      <c r="Q664" s="265"/>
      <c r="R664" s="265"/>
      <c r="S664" s="265"/>
      <c r="T664" s="265"/>
      <c r="U664" s="265"/>
      <c r="V664" s="265"/>
      <c r="W664" s="265"/>
      <c r="X664" s="265"/>
      <c r="Y664" s="265"/>
      <c r="Z664" s="265"/>
      <c r="AA664" s="265"/>
      <c r="AB664" s="265"/>
      <c r="AC664" s="265"/>
    </row>
    <row r="665" spans="1:29" ht="30" customHeight="1" x14ac:dyDescent="0.2">
      <c r="A665" s="1065"/>
      <c r="B665" s="1342"/>
      <c r="C665" s="1343"/>
      <c r="D665" s="1344"/>
      <c r="E665" s="1345"/>
      <c r="F665" s="1345"/>
      <c r="G665" s="1345"/>
      <c r="H665" s="1345"/>
      <c r="I665" s="1346"/>
      <c r="J665" s="1328"/>
      <c r="K665" s="1329"/>
      <c r="L665" s="1329"/>
      <c r="M665" s="1330"/>
      <c r="N665" s="265"/>
      <c r="O665" s="265"/>
      <c r="P665" s="265"/>
      <c r="Q665" s="265"/>
      <c r="R665" s="265"/>
      <c r="S665" s="265"/>
      <c r="T665" s="265"/>
      <c r="U665" s="265"/>
      <c r="V665" s="265"/>
      <c r="W665" s="265"/>
      <c r="X665" s="265"/>
      <c r="Y665" s="265"/>
      <c r="Z665" s="265"/>
      <c r="AA665" s="265"/>
      <c r="AB665" s="265"/>
      <c r="AC665" s="265"/>
    </row>
    <row r="666" spans="1:29" ht="30" customHeight="1" x14ac:dyDescent="0.2">
      <c r="A666" s="1065"/>
      <c r="B666" s="1327"/>
      <c r="C666" s="1327"/>
      <c r="D666" s="1327"/>
      <c r="E666" s="1327"/>
      <c r="F666" s="1327"/>
      <c r="G666" s="1327"/>
      <c r="H666" s="1327"/>
      <c r="I666" s="1327"/>
      <c r="J666" s="1328"/>
      <c r="K666" s="1329"/>
      <c r="L666" s="1329"/>
      <c r="M666" s="1330"/>
      <c r="N666" s="265"/>
      <c r="O666" s="265"/>
      <c r="P666" s="265"/>
      <c r="Q666" s="265"/>
      <c r="R666" s="265"/>
      <c r="S666" s="265"/>
      <c r="T666" s="265"/>
      <c r="U666" s="265"/>
      <c r="V666" s="265"/>
      <c r="W666" s="265"/>
      <c r="X666" s="265"/>
      <c r="Y666" s="265"/>
      <c r="Z666" s="265"/>
      <c r="AA666" s="265"/>
      <c r="AB666" s="265"/>
      <c r="AC666" s="265"/>
    </row>
    <row r="667" spans="1:29" ht="30" customHeight="1" x14ac:dyDescent="0.2">
      <c r="A667" s="1065"/>
      <c r="B667" s="1327"/>
      <c r="C667" s="1327"/>
      <c r="D667" s="1327"/>
      <c r="E667" s="1327"/>
      <c r="F667" s="1327"/>
      <c r="G667" s="1327"/>
      <c r="H667" s="1327"/>
      <c r="I667" s="1327"/>
      <c r="J667" s="1328"/>
      <c r="K667" s="1329"/>
      <c r="L667" s="1329"/>
      <c r="M667" s="1330"/>
      <c r="N667" s="265"/>
      <c r="O667" s="265"/>
      <c r="P667" s="265"/>
      <c r="Q667" s="265"/>
      <c r="R667" s="265"/>
      <c r="S667" s="265"/>
      <c r="T667" s="265"/>
      <c r="U667" s="265"/>
      <c r="V667" s="265"/>
      <c r="W667" s="265"/>
      <c r="X667" s="265"/>
      <c r="Y667" s="265"/>
      <c r="Z667" s="265"/>
      <c r="AA667" s="265"/>
      <c r="AB667" s="265"/>
      <c r="AC667" s="265"/>
    </row>
    <row r="668" spans="1:29" ht="30" customHeight="1" x14ac:dyDescent="0.2">
      <c r="A668" s="1065"/>
      <c r="B668" s="1327"/>
      <c r="C668" s="1327"/>
      <c r="D668" s="1327"/>
      <c r="E668" s="1327"/>
      <c r="F668" s="1327"/>
      <c r="G668" s="1327"/>
      <c r="H668" s="1327"/>
      <c r="I668" s="1327"/>
      <c r="J668" s="1328"/>
      <c r="K668" s="1329"/>
      <c r="L668" s="1329"/>
      <c r="M668" s="1330"/>
      <c r="N668" s="265"/>
      <c r="O668" s="796"/>
      <c r="P668" s="265"/>
      <c r="Q668" s="265"/>
      <c r="R668" s="265"/>
      <c r="S668" s="265"/>
      <c r="T668" s="265"/>
      <c r="U668" s="265"/>
      <c r="V668" s="265"/>
      <c r="W668" s="265"/>
      <c r="X668" s="265"/>
      <c r="Y668" s="265"/>
      <c r="Z668" s="265"/>
      <c r="AA668" s="265"/>
      <c r="AB668" s="265"/>
      <c r="AC668" s="265"/>
    </row>
    <row r="669" spans="1:29" ht="30" hidden="1" customHeight="1" thickBot="1" x14ac:dyDescent="0.25">
      <c r="A669" s="1066"/>
      <c r="B669" s="1327"/>
      <c r="C669" s="1327"/>
      <c r="D669" s="1327"/>
      <c r="E669" s="1327"/>
      <c r="F669" s="1327"/>
      <c r="G669" s="1327"/>
      <c r="H669" s="1327"/>
      <c r="I669" s="1327"/>
      <c r="J669" s="1328"/>
      <c r="K669" s="1329"/>
      <c r="L669" s="1329"/>
      <c r="M669" s="1330"/>
      <c r="N669" s="265"/>
      <c r="O669" s="265"/>
      <c r="P669" s="265"/>
      <c r="Q669" s="265"/>
      <c r="R669" s="265"/>
      <c r="S669" s="265"/>
      <c r="T669" s="265"/>
      <c r="U669" s="265"/>
      <c r="V669" s="265"/>
      <c r="W669" s="265"/>
      <c r="X669" s="265"/>
      <c r="Y669" s="265"/>
      <c r="Z669" s="265"/>
      <c r="AA669" s="265"/>
      <c r="AB669" s="265"/>
      <c r="AC669" s="265"/>
    </row>
    <row r="670" spans="1:29" ht="30" hidden="1" customHeight="1" thickBot="1" x14ac:dyDescent="0.25">
      <c r="A670" s="1065"/>
      <c r="B670" s="1327"/>
      <c r="C670" s="1327"/>
      <c r="D670" s="1327"/>
      <c r="E670" s="1327"/>
      <c r="F670" s="1327"/>
      <c r="G670" s="1327"/>
      <c r="H670" s="1327"/>
      <c r="I670" s="1327"/>
      <c r="J670" s="1328"/>
      <c r="K670" s="1329"/>
      <c r="L670" s="1329"/>
      <c r="M670" s="1330"/>
      <c r="N670" s="265"/>
      <c r="O670" s="265"/>
      <c r="P670" s="265"/>
      <c r="Q670" s="265"/>
      <c r="R670" s="265"/>
      <c r="S670" s="265"/>
      <c r="T670" s="265"/>
      <c r="U670" s="265"/>
      <c r="V670" s="265"/>
      <c r="W670" s="265"/>
      <c r="X670" s="265"/>
      <c r="Y670" s="265"/>
      <c r="Z670" s="265"/>
      <c r="AA670" s="265"/>
      <c r="AB670" s="265"/>
      <c r="AC670" s="265"/>
    </row>
    <row r="671" spans="1:29" ht="30" hidden="1" customHeight="1" thickBot="1" x14ac:dyDescent="0.25">
      <c r="A671" s="1065"/>
      <c r="B671" s="1327"/>
      <c r="C671" s="1327"/>
      <c r="D671" s="1327"/>
      <c r="E671" s="1327"/>
      <c r="F671" s="1327"/>
      <c r="G671" s="1327"/>
      <c r="H671" s="1327"/>
      <c r="I671" s="1327"/>
      <c r="J671" s="1328"/>
      <c r="K671" s="1329"/>
      <c r="L671" s="1329"/>
      <c r="M671" s="1330"/>
      <c r="N671" s="265"/>
      <c r="O671" s="265"/>
      <c r="P671" s="265"/>
      <c r="Q671" s="265"/>
      <c r="R671" s="265"/>
      <c r="S671" s="265"/>
      <c r="T671" s="265"/>
      <c r="U671" s="265"/>
      <c r="V671" s="265"/>
      <c r="W671" s="265"/>
      <c r="X671" s="265"/>
      <c r="Y671" s="265"/>
      <c r="Z671" s="265"/>
      <c r="AA671" s="265"/>
      <c r="AB671" s="265"/>
      <c r="AC671" s="265"/>
    </row>
    <row r="672" spans="1:29" ht="30" hidden="1" customHeight="1" thickBot="1" x14ac:dyDescent="0.25">
      <c r="A672" s="1065"/>
      <c r="B672" s="1327"/>
      <c r="C672" s="1327"/>
      <c r="D672" s="1327"/>
      <c r="E672" s="1327"/>
      <c r="F672" s="1327"/>
      <c r="G672" s="1327"/>
      <c r="H672" s="1327"/>
      <c r="I672" s="1327"/>
      <c r="J672" s="1328"/>
      <c r="K672" s="1329"/>
      <c r="L672" s="1329"/>
      <c r="M672" s="1330"/>
      <c r="N672" s="265"/>
      <c r="O672" s="265"/>
      <c r="P672" s="265"/>
      <c r="Q672" s="265"/>
      <c r="R672" s="265"/>
      <c r="S672" s="265"/>
      <c r="T672" s="265"/>
      <c r="U672" s="265"/>
      <c r="V672" s="265"/>
      <c r="W672" s="265"/>
      <c r="X672" s="265"/>
      <c r="Y672" s="265"/>
      <c r="Z672" s="265"/>
      <c r="AA672" s="265"/>
      <c r="AB672" s="265"/>
      <c r="AC672" s="265"/>
    </row>
    <row r="673" spans="1:29" ht="30" hidden="1" customHeight="1" thickBot="1" x14ac:dyDescent="0.25">
      <c r="A673" s="1065"/>
      <c r="B673" s="1327"/>
      <c r="C673" s="1327"/>
      <c r="D673" s="1327"/>
      <c r="E673" s="1327"/>
      <c r="F673" s="1327"/>
      <c r="G673" s="1327"/>
      <c r="H673" s="1327"/>
      <c r="I673" s="1327"/>
      <c r="J673" s="1328"/>
      <c r="K673" s="1329"/>
      <c r="L673" s="1329"/>
      <c r="M673" s="1330"/>
      <c r="N673" s="265"/>
      <c r="O673" s="265"/>
      <c r="P673" s="265"/>
      <c r="Q673" s="265"/>
      <c r="R673" s="265"/>
      <c r="S673" s="265"/>
      <c r="T673" s="265"/>
      <c r="U673" s="265"/>
      <c r="V673" s="265"/>
      <c r="W673" s="265"/>
      <c r="X673" s="265"/>
      <c r="Y673" s="265"/>
      <c r="Z673" s="265"/>
      <c r="AA673" s="265"/>
      <c r="AB673" s="265"/>
      <c r="AC673" s="265"/>
    </row>
    <row r="674" spans="1:29" ht="30" hidden="1" customHeight="1" thickBot="1" x14ac:dyDescent="0.25">
      <c r="A674" s="1065"/>
      <c r="B674" s="1327"/>
      <c r="C674" s="1327"/>
      <c r="D674" s="1327"/>
      <c r="E674" s="1327"/>
      <c r="F674" s="1327"/>
      <c r="G674" s="1327"/>
      <c r="H674" s="1327"/>
      <c r="I674" s="1327"/>
      <c r="J674" s="1328"/>
      <c r="K674" s="1329"/>
      <c r="L674" s="1329"/>
      <c r="M674" s="1330"/>
      <c r="N674" s="265"/>
      <c r="O674" s="265"/>
      <c r="P674" s="265"/>
      <c r="Q674" s="265"/>
      <c r="R674" s="265"/>
      <c r="S674" s="265"/>
      <c r="T674" s="265"/>
      <c r="U674" s="265"/>
      <c r="V674" s="265"/>
      <c r="W674" s="265"/>
      <c r="X674" s="265"/>
      <c r="Y674" s="265"/>
      <c r="Z674" s="265"/>
      <c r="AA674" s="265"/>
      <c r="AB674" s="265"/>
      <c r="AC674" s="265"/>
    </row>
    <row r="675" spans="1:29" ht="30" hidden="1" customHeight="1" thickBot="1" x14ac:dyDescent="0.25">
      <c r="A675" s="1065"/>
      <c r="B675" s="1327"/>
      <c r="C675" s="1327"/>
      <c r="D675" s="1327"/>
      <c r="E675" s="1327"/>
      <c r="F675" s="1327"/>
      <c r="G675" s="1327"/>
      <c r="H675" s="1327"/>
      <c r="I675" s="1327"/>
      <c r="J675" s="1328"/>
      <c r="K675" s="1329"/>
      <c r="L675" s="1329"/>
      <c r="M675" s="1330"/>
      <c r="N675" s="265"/>
      <c r="O675" s="265"/>
      <c r="P675" s="265"/>
      <c r="Q675" s="265"/>
      <c r="R675" s="265"/>
      <c r="S675" s="265"/>
      <c r="T675" s="265"/>
      <c r="U675" s="265"/>
      <c r="V675" s="265"/>
      <c r="W675" s="265"/>
      <c r="X675" s="265"/>
      <c r="Y675" s="265"/>
      <c r="Z675" s="265"/>
      <c r="AA675" s="265"/>
      <c r="AB675" s="265"/>
      <c r="AC675" s="265"/>
    </row>
    <row r="676" spans="1:29" ht="30" hidden="1" customHeight="1" thickBot="1" x14ac:dyDescent="0.25">
      <c r="A676" s="1065"/>
      <c r="B676" s="1327"/>
      <c r="C676" s="1327"/>
      <c r="D676" s="1327"/>
      <c r="E676" s="1327"/>
      <c r="F676" s="1327"/>
      <c r="G676" s="1327"/>
      <c r="H676" s="1327"/>
      <c r="I676" s="1327"/>
      <c r="J676" s="1328"/>
      <c r="K676" s="1329"/>
      <c r="L676" s="1329"/>
      <c r="M676" s="1330"/>
      <c r="N676" s="265"/>
      <c r="O676" s="265"/>
      <c r="P676" s="265"/>
      <c r="Q676" s="265"/>
      <c r="R676" s="265"/>
      <c r="S676" s="265"/>
      <c r="T676" s="265"/>
      <c r="U676" s="265"/>
      <c r="V676" s="265"/>
      <c r="W676" s="265"/>
      <c r="X676" s="265"/>
      <c r="Y676" s="265"/>
      <c r="Z676" s="265"/>
      <c r="AA676" s="265"/>
      <c r="AB676" s="265"/>
      <c r="AC676" s="265"/>
    </row>
    <row r="677" spans="1:29" ht="30" hidden="1" customHeight="1" thickBot="1" x14ac:dyDescent="0.25">
      <c r="A677" s="1065"/>
      <c r="B677" s="1327"/>
      <c r="C677" s="1327"/>
      <c r="D677" s="1327"/>
      <c r="E677" s="1327"/>
      <c r="F677" s="1327"/>
      <c r="G677" s="1327"/>
      <c r="H677" s="1327"/>
      <c r="I677" s="1327"/>
      <c r="J677" s="1328"/>
      <c r="K677" s="1329"/>
      <c r="L677" s="1329"/>
      <c r="M677" s="1330"/>
      <c r="N677" s="265"/>
      <c r="O677" s="265"/>
      <c r="P677" s="265"/>
      <c r="Q677" s="265"/>
      <c r="R677" s="265"/>
      <c r="S677" s="265"/>
      <c r="T677" s="265"/>
      <c r="U677" s="265"/>
      <c r="V677" s="265"/>
      <c r="W677" s="265"/>
      <c r="X677" s="265"/>
      <c r="Y677" s="265"/>
      <c r="Z677" s="265"/>
      <c r="AA677" s="265"/>
      <c r="AB677" s="265"/>
      <c r="AC677" s="265"/>
    </row>
    <row r="678" spans="1:29" ht="30" hidden="1" customHeight="1" thickBot="1" x14ac:dyDescent="0.25">
      <c r="A678" s="1065"/>
      <c r="B678" s="1327"/>
      <c r="C678" s="1327"/>
      <c r="D678" s="1327"/>
      <c r="E678" s="1327"/>
      <c r="F678" s="1327"/>
      <c r="G678" s="1327"/>
      <c r="H678" s="1327"/>
      <c r="I678" s="1327"/>
      <c r="J678" s="1328"/>
      <c r="K678" s="1329"/>
      <c r="L678" s="1329"/>
      <c r="M678" s="1330"/>
      <c r="N678" s="265"/>
      <c r="O678" s="265"/>
      <c r="P678" s="265"/>
      <c r="Q678" s="265"/>
      <c r="R678" s="265"/>
      <c r="S678" s="265"/>
      <c r="T678" s="265"/>
      <c r="U678" s="265"/>
      <c r="V678" s="265"/>
      <c r="W678" s="265"/>
      <c r="X678" s="265"/>
      <c r="Y678" s="265"/>
      <c r="Z678" s="265"/>
      <c r="AA678" s="265"/>
      <c r="AB678" s="265"/>
      <c r="AC678" s="265"/>
    </row>
    <row r="679" spans="1:29" ht="30" hidden="1" customHeight="1" thickBot="1" x14ac:dyDescent="0.25">
      <c r="A679" s="1065"/>
      <c r="B679" s="1327"/>
      <c r="C679" s="1327"/>
      <c r="D679" s="1327"/>
      <c r="E679" s="1327"/>
      <c r="F679" s="1327"/>
      <c r="G679" s="1327"/>
      <c r="H679" s="1327"/>
      <c r="I679" s="1327"/>
      <c r="J679" s="1328"/>
      <c r="K679" s="1329"/>
      <c r="L679" s="1329"/>
      <c r="M679" s="1330"/>
      <c r="N679" s="265"/>
      <c r="O679" s="265"/>
      <c r="P679" s="265"/>
      <c r="Q679" s="265"/>
      <c r="R679" s="265"/>
      <c r="S679" s="265"/>
      <c r="T679" s="265"/>
      <c r="U679" s="265"/>
      <c r="V679" s="265"/>
      <c r="W679" s="265"/>
      <c r="X679" s="265"/>
      <c r="Y679" s="265"/>
      <c r="Z679" s="265"/>
      <c r="AA679" s="265"/>
      <c r="AB679" s="265"/>
      <c r="AC679" s="265"/>
    </row>
    <row r="680" spans="1:29" ht="30" hidden="1" customHeight="1" thickBot="1" x14ac:dyDescent="0.25">
      <c r="A680" s="1065"/>
      <c r="B680" s="1327"/>
      <c r="C680" s="1327"/>
      <c r="D680" s="1327"/>
      <c r="E680" s="1327"/>
      <c r="F680" s="1327"/>
      <c r="G680" s="1327"/>
      <c r="H680" s="1327"/>
      <c r="I680" s="1327"/>
      <c r="J680" s="1328"/>
      <c r="K680" s="1329"/>
      <c r="L680" s="1329"/>
      <c r="M680" s="1330"/>
      <c r="N680" s="265"/>
      <c r="O680" s="265"/>
      <c r="P680" s="265"/>
      <c r="Q680" s="265"/>
      <c r="R680" s="265"/>
      <c r="S680" s="265"/>
      <c r="T680" s="265"/>
      <c r="U680" s="265"/>
      <c r="V680" s="265"/>
      <c r="W680" s="265"/>
      <c r="X680" s="265"/>
      <c r="Y680" s="265"/>
      <c r="Z680" s="265"/>
      <c r="AA680" s="265"/>
      <c r="AB680" s="265"/>
      <c r="AC680" s="265"/>
    </row>
    <row r="681" spans="1:29" ht="30" hidden="1" customHeight="1" thickBot="1" x14ac:dyDescent="0.25">
      <c r="A681" s="1065"/>
      <c r="B681" s="1327"/>
      <c r="C681" s="1327"/>
      <c r="D681" s="1327"/>
      <c r="E681" s="1327"/>
      <c r="F681" s="1327"/>
      <c r="G681" s="1327"/>
      <c r="H681" s="1327"/>
      <c r="I681" s="1327"/>
      <c r="J681" s="1328"/>
      <c r="K681" s="1329"/>
      <c r="L681" s="1329"/>
      <c r="M681" s="1330"/>
      <c r="N681" s="265"/>
      <c r="O681" s="265"/>
      <c r="P681" s="265"/>
      <c r="Q681" s="265"/>
      <c r="R681" s="265"/>
      <c r="S681" s="265"/>
      <c r="T681" s="265"/>
      <c r="U681" s="265"/>
      <c r="V681" s="265"/>
      <c r="W681" s="265"/>
      <c r="X681" s="265"/>
      <c r="Y681" s="265"/>
      <c r="Z681" s="265"/>
      <c r="AA681" s="265"/>
      <c r="AB681" s="265"/>
      <c r="AC681" s="265"/>
    </row>
    <row r="682" spans="1:29" ht="30" hidden="1" customHeight="1" thickBot="1" x14ac:dyDescent="0.25">
      <c r="A682" s="1065"/>
      <c r="B682" s="1327"/>
      <c r="C682" s="1327"/>
      <c r="D682" s="1327"/>
      <c r="E682" s="1327"/>
      <c r="F682" s="1327"/>
      <c r="G682" s="1327"/>
      <c r="H682" s="1327"/>
      <c r="I682" s="1327"/>
      <c r="J682" s="1328"/>
      <c r="K682" s="1329"/>
      <c r="L682" s="1329"/>
      <c r="M682" s="1330"/>
      <c r="N682" s="265"/>
      <c r="O682" s="265"/>
      <c r="P682" s="265"/>
      <c r="Q682" s="265"/>
      <c r="R682" s="265"/>
      <c r="S682" s="265"/>
      <c r="T682" s="265"/>
      <c r="U682" s="265"/>
      <c r="V682" s="265"/>
      <c r="W682" s="265"/>
      <c r="X682" s="265"/>
      <c r="Y682" s="265"/>
      <c r="Z682" s="265"/>
      <c r="AA682" s="265"/>
      <c r="AB682" s="265"/>
      <c r="AC682" s="265"/>
    </row>
    <row r="683" spans="1:29" ht="30" hidden="1" customHeight="1" thickBot="1" x14ac:dyDescent="0.25">
      <c r="A683" s="1065"/>
      <c r="B683" s="1327"/>
      <c r="C683" s="1327"/>
      <c r="D683" s="1327"/>
      <c r="E683" s="1327"/>
      <c r="F683" s="1327"/>
      <c r="G683" s="1327"/>
      <c r="H683" s="1327"/>
      <c r="I683" s="1327"/>
      <c r="J683" s="1328"/>
      <c r="K683" s="1329"/>
      <c r="L683" s="1329"/>
      <c r="M683" s="1330"/>
      <c r="N683" s="265"/>
      <c r="O683" s="265"/>
      <c r="P683" s="265"/>
      <c r="Q683" s="265"/>
      <c r="R683" s="265"/>
      <c r="S683" s="265"/>
      <c r="T683" s="265"/>
      <c r="U683" s="265"/>
      <c r="V683" s="265"/>
      <c r="W683" s="265"/>
      <c r="X683" s="265"/>
      <c r="Y683" s="265"/>
      <c r="Z683" s="265"/>
      <c r="AA683" s="265"/>
      <c r="AB683" s="265"/>
      <c r="AC683" s="265"/>
    </row>
    <row r="684" spans="1:29" ht="30" customHeight="1" thickBot="1" x14ac:dyDescent="0.25">
      <c r="A684" s="1067"/>
      <c r="B684" s="1331"/>
      <c r="C684" s="1331"/>
      <c r="D684" s="1331"/>
      <c r="E684" s="1331"/>
      <c r="F684" s="1331"/>
      <c r="G684" s="1331"/>
      <c r="H684" s="1331"/>
      <c r="I684" s="1331"/>
      <c r="J684" s="1332"/>
      <c r="K684" s="1333"/>
      <c r="L684" s="1333"/>
      <c r="M684" s="1334"/>
      <c r="N684" s="265"/>
      <c r="O684" s="265"/>
      <c r="P684" s="265"/>
      <c r="Q684" s="265"/>
      <c r="R684" s="265"/>
      <c r="S684" s="265"/>
      <c r="T684" s="265"/>
      <c r="U684" s="265"/>
      <c r="V684" s="265"/>
      <c r="W684" s="265"/>
      <c r="X684" s="265"/>
      <c r="Y684" s="265"/>
      <c r="Z684" s="265"/>
      <c r="AA684" s="265"/>
      <c r="AB684" s="265"/>
      <c r="AC684" s="265"/>
    </row>
    <row r="685" spans="1:29" ht="13.5" thickBot="1" x14ac:dyDescent="0.25">
      <c r="A685" s="941"/>
      <c r="B685" s="932"/>
      <c r="C685" s="932"/>
      <c r="D685" s="932"/>
      <c r="E685" s="932"/>
      <c r="F685" s="932"/>
      <c r="G685" s="932"/>
      <c r="H685" s="932"/>
      <c r="I685" s="932"/>
      <c r="J685" s="932"/>
      <c r="K685" s="932"/>
      <c r="L685" s="932"/>
      <c r="M685" s="1030"/>
      <c r="N685" s="265"/>
      <c r="O685" s="265"/>
      <c r="P685" s="265"/>
      <c r="Q685" s="265"/>
      <c r="R685" s="265"/>
      <c r="S685" s="265"/>
      <c r="T685" s="265"/>
      <c r="U685" s="265"/>
      <c r="V685" s="265"/>
      <c r="W685" s="265"/>
      <c r="X685" s="265"/>
      <c r="Y685" s="265"/>
      <c r="Z685" s="265"/>
      <c r="AA685" s="265"/>
      <c r="AB685" s="265"/>
      <c r="AC685" s="265"/>
    </row>
    <row r="686" spans="1:29" ht="24" customHeight="1" x14ac:dyDescent="0.2">
      <c r="A686" s="933" t="s">
        <v>891</v>
      </c>
      <c r="B686" s="1011" t="s">
        <v>898</v>
      </c>
      <c r="C686" s="1022"/>
      <c r="D686" s="1022"/>
      <c r="E686" s="1022"/>
      <c r="F686" s="1022"/>
      <c r="G686" s="1022"/>
      <c r="H686" s="1022"/>
      <c r="I686" s="1022"/>
      <c r="J686" s="1022"/>
      <c r="K686" s="1022"/>
      <c r="L686" s="1022"/>
      <c r="M686" s="1023"/>
      <c r="N686" s="265"/>
      <c r="O686" s="265"/>
      <c r="P686" s="265"/>
      <c r="Q686" s="265"/>
      <c r="R686" s="265"/>
      <c r="S686" s="265"/>
      <c r="T686" s="265"/>
      <c r="U686" s="265"/>
      <c r="V686" s="265"/>
      <c r="W686" s="265"/>
      <c r="X686" s="265"/>
      <c r="Y686" s="265"/>
      <c r="Z686" s="265"/>
      <c r="AA686" s="265"/>
      <c r="AB686" s="265"/>
      <c r="AC686" s="265"/>
    </row>
    <row r="687" spans="1:29" ht="15" customHeight="1" x14ac:dyDescent="0.2">
      <c r="A687" s="1353" t="s">
        <v>903</v>
      </c>
      <c r="B687" s="1037"/>
      <c r="C687" s="1355" t="s">
        <v>895</v>
      </c>
      <c r="D687" s="1357" t="s">
        <v>869</v>
      </c>
      <c r="E687" s="1358"/>
      <c r="F687" s="1359" t="s">
        <v>896</v>
      </c>
      <c r="G687" s="1360"/>
      <c r="H687" s="1361" t="s">
        <v>870</v>
      </c>
      <c r="I687" s="1358"/>
      <c r="J687" s="1362" t="s">
        <v>888</v>
      </c>
      <c r="K687" s="1363"/>
      <c r="L687" s="1364" t="s">
        <v>889</v>
      </c>
      <c r="M687" s="1363"/>
      <c r="N687" s="265"/>
      <c r="O687" s="265"/>
      <c r="P687" s="265"/>
      <c r="Q687" s="265"/>
      <c r="R687" s="265"/>
      <c r="S687" s="265"/>
      <c r="T687" s="265"/>
      <c r="U687" s="265"/>
      <c r="V687" s="265"/>
      <c r="W687" s="265"/>
      <c r="X687" s="265"/>
      <c r="Y687" s="265"/>
      <c r="Z687" s="265"/>
      <c r="AA687" s="265"/>
      <c r="AB687" s="265"/>
      <c r="AC687" s="265"/>
    </row>
    <row r="688" spans="1:29" ht="15" customHeight="1" x14ac:dyDescent="0.2">
      <c r="A688" s="1354"/>
      <c r="B688" s="1038" t="s">
        <v>885</v>
      </c>
      <c r="C688" s="1356"/>
      <c r="D688" s="1294" t="s">
        <v>902</v>
      </c>
      <c r="E688" s="1365"/>
      <c r="F688" s="1366" t="s">
        <v>902</v>
      </c>
      <c r="G688" s="1365"/>
      <c r="H688" s="1366" t="s">
        <v>902</v>
      </c>
      <c r="I688" s="1367"/>
      <c r="J688" s="1368" t="s">
        <v>910</v>
      </c>
      <c r="K688" s="1369"/>
      <c r="L688" s="1368" t="s">
        <v>910</v>
      </c>
      <c r="M688" s="1369"/>
      <c r="N688" s="265"/>
      <c r="O688" s="265"/>
      <c r="P688" s="265"/>
      <c r="Q688" s="265"/>
      <c r="R688" s="265"/>
      <c r="S688" s="265"/>
      <c r="T688" s="265"/>
      <c r="U688" s="265"/>
      <c r="V688" s="265"/>
      <c r="W688" s="265"/>
      <c r="X688" s="265"/>
      <c r="Y688" s="265"/>
      <c r="Z688" s="265"/>
      <c r="AA688" s="265"/>
      <c r="AB688" s="265"/>
      <c r="AC688" s="265"/>
    </row>
    <row r="689" spans="1:29" ht="15" customHeight="1" x14ac:dyDescent="0.2">
      <c r="A689" s="1032" t="s">
        <v>892</v>
      </c>
      <c r="B689" s="1033" t="s">
        <v>899</v>
      </c>
      <c r="C689" s="890" t="s">
        <v>887</v>
      </c>
      <c r="D689" s="1347"/>
      <c r="E689" s="1348"/>
      <c r="F689" s="1349"/>
      <c r="G689" s="1348"/>
      <c r="H689" s="1349"/>
      <c r="I689" s="1350"/>
      <c r="J689" s="1351" t="str">
        <f t="shared" ref="J689:J692" si="83">IF(D689=0,"",(F689/D689)-1)</f>
        <v/>
      </c>
      <c r="K689" s="1352"/>
      <c r="L689" s="1351" t="str">
        <f t="shared" ref="L689:L692" si="84">IF(F689=0,"",(H689/F689)-1)</f>
        <v/>
      </c>
      <c r="M689" s="1352"/>
      <c r="N689" s="265"/>
      <c r="O689" s="265"/>
      <c r="P689" s="265"/>
      <c r="Q689" s="265"/>
      <c r="R689" s="265"/>
      <c r="S689" s="265"/>
      <c r="T689" s="265"/>
      <c r="U689" s="265"/>
      <c r="V689" s="265"/>
      <c r="W689" s="265"/>
      <c r="X689" s="265"/>
      <c r="Y689" s="265"/>
      <c r="Z689" s="265"/>
      <c r="AA689" s="265"/>
      <c r="AB689" s="265"/>
      <c r="AC689" s="265"/>
    </row>
    <row r="690" spans="1:29" ht="15" customHeight="1" x14ac:dyDescent="0.2">
      <c r="A690" s="1032" t="s">
        <v>876</v>
      </c>
      <c r="B690" s="1034" t="s">
        <v>899</v>
      </c>
      <c r="C690" s="984" t="s">
        <v>887</v>
      </c>
      <c r="D690" s="1347"/>
      <c r="E690" s="1348"/>
      <c r="F690" s="1349"/>
      <c r="G690" s="1348"/>
      <c r="H690" s="1349"/>
      <c r="I690" s="1350"/>
      <c r="J690" s="1351" t="str">
        <f t="shared" si="83"/>
        <v/>
      </c>
      <c r="K690" s="1352"/>
      <c r="L690" s="1351" t="str">
        <f t="shared" si="84"/>
        <v/>
      </c>
      <c r="M690" s="1352"/>
      <c r="N690" s="265"/>
      <c r="O690" s="265"/>
      <c r="P690" s="265"/>
      <c r="Q690" s="265"/>
      <c r="R690" s="265"/>
      <c r="S690" s="265"/>
      <c r="T690" s="265"/>
      <c r="U690" s="265"/>
      <c r="V690" s="265"/>
      <c r="W690" s="265"/>
      <c r="X690" s="265"/>
      <c r="Y690" s="265"/>
      <c r="Z690" s="265"/>
      <c r="AA690" s="265"/>
      <c r="AB690" s="265"/>
      <c r="AC690" s="265"/>
    </row>
    <row r="691" spans="1:29" ht="15" customHeight="1" x14ac:dyDescent="0.2">
      <c r="A691" s="1032" t="s">
        <v>893</v>
      </c>
      <c r="B691" s="1034" t="s">
        <v>899</v>
      </c>
      <c r="C691" s="984" t="s">
        <v>887</v>
      </c>
      <c r="D691" s="1347"/>
      <c r="E691" s="1348"/>
      <c r="F691" s="1349"/>
      <c r="G691" s="1348"/>
      <c r="H691" s="1349"/>
      <c r="I691" s="1350"/>
      <c r="J691" s="1351" t="str">
        <f t="shared" si="83"/>
        <v/>
      </c>
      <c r="K691" s="1352"/>
      <c r="L691" s="1351" t="str">
        <f t="shared" si="84"/>
        <v/>
      </c>
      <c r="M691" s="1352"/>
      <c r="N691" s="265"/>
      <c r="O691" s="265"/>
      <c r="P691" s="265"/>
      <c r="Q691" s="265"/>
      <c r="R691" s="265"/>
      <c r="S691" s="265"/>
      <c r="T691" s="265"/>
      <c r="U691" s="265"/>
      <c r="V691" s="265"/>
      <c r="W691" s="265"/>
      <c r="X691" s="265"/>
      <c r="Y691" s="265"/>
      <c r="Z691" s="265"/>
      <c r="AA691" s="265"/>
      <c r="AB691" s="265"/>
      <c r="AC691" s="265"/>
    </row>
    <row r="692" spans="1:29" ht="15" customHeight="1" thickBot="1" x14ac:dyDescent="0.25">
      <c r="A692" s="1035" t="s">
        <v>894</v>
      </c>
      <c r="B692" s="1036" t="s">
        <v>899</v>
      </c>
      <c r="C692" s="987" t="s">
        <v>887</v>
      </c>
      <c r="D692" s="1347"/>
      <c r="E692" s="1348"/>
      <c r="F692" s="1349"/>
      <c r="G692" s="1348"/>
      <c r="H692" s="1349"/>
      <c r="I692" s="1350"/>
      <c r="J692" s="1351" t="str">
        <f t="shared" si="83"/>
        <v/>
      </c>
      <c r="K692" s="1352"/>
      <c r="L692" s="1351" t="str">
        <f t="shared" si="84"/>
        <v/>
      </c>
      <c r="M692" s="1352"/>
      <c r="N692" s="265"/>
      <c r="O692" s="265"/>
      <c r="P692" s="265"/>
      <c r="Q692" s="265"/>
      <c r="R692" s="265"/>
      <c r="S692" s="265"/>
      <c r="T692" s="265"/>
      <c r="U692" s="265"/>
      <c r="V692" s="265"/>
      <c r="W692" s="265"/>
      <c r="X692" s="265"/>
      <c r="Y692" s="265"/>
      <c r="Z692" s="265"/>
      <c r="AA692" s="265"/>
      <c r="AB692" s="265"/>
      <c r="AC692" s="265"/>
    </row>
    <row r="693" spans="1:29" s="889" customFormat="1" ht="18" customHeight="1" x14ac:dyDescent="0.2">
      <c r="A693" s="1060"/>
      <c r="B693" s="956"/>
      <c r="C693" s="956"/>
      <c r="D693" s="1061"/>
      <c r="E693" s="1061"/>
      <c r="F693" s="1062"/>
      <c r="G693" s="1062"/>
      <c r="H693" s="1062"/>
      <c r="I693" s="1062"/>
      <c r="J693" s="1062"/>
      <c r="K693" s="1062"/>
      <c r="L693" s="1062"/>
      <c r="M693" s="1069"/>
      <c r="N693" s="265"/>
      <c r="O693" s="926"/>
      <c r="P693" s="926"/>
      <c r="Q693" s="926"/>
      <c r="R693" s="926"/>
      <c r="S693" s="926"/>
      <c r="T693" s="926"/>
      <c r="U693" s="926"/>
      <c r="V693" s="926"/>
      <c r="W693" s="926"/>
      <c r="X693" s="926"/>
      <c r="Y693" s="926"/>
      <c r="Z693" s="926"/>
      <c r="AA693" s="926"/>
      <c r="AB693" s="926"/>
      <c r="AC693" s="926"/>
    </row>
    <row r="694" spans="1:29" ht="21" customHeight="1" x14ac:dyDescent="0.2">
      <c r="A694" s="1335" t="s">
        <v>909</v>
      </c>
      <c r="B694" s="1336"/>
      <c r="C694" s="1337"/>
      <c r="D694" s="1031"/>
      <c r="E694" s="1031"/>
      <c r="F694" s="1031"/>
      <c r="G694" s="1031"/>
      <c r="H694" s="1031"/>
      <c r="I694" s="1031"/>
      <c r="J694" s="1031"/>
      <c r="K694" s="1031"/>
      <c r="L694" s="1031"/>
      <c r="M694" s="1063"/>
      <c r="N694" s="265"/>
      <c r="O694" s="265"/>
      <c r="P694" s="265"/>
      <c r="Q694" s="265"/>
      <c r="R694" s="265"/>
      <c r="S694" s="265"/>
      <c r="T694" s="265"/>
      <c r="U694" s="265"/>
      <c r="V694" s="265"/>
      <c r="W694" s="265"/>
      <c r="X694" s="265"/>
      <c r="Y694" s="265"/>
      <c r="Z694" s="265"/>
      <c r="AA694" s="265"/>
      <c r="AB694" s="265"/>
      <c r="AC694" s="265"/>
    </row>
    <row r="695" spans="1:29" ht="18" customHeight="1" x14ac:dyDescent="0.2">
      <c r="A695" s="1068" t="s">
        <v>907</v>
      </c>
      <c r="B695" s="1338" t="s">
        <v>904</v>
      </c>
      <c r="C695" s="1339"/>
      <c r="D695" s="1338" t="s">
        <v>905</v>
      </c>
      <c r="E695" s="1340"/>
      <c r="F695" s="1340"/>
      <c r="G695" s="1340"/>
      <c r="H695" s="1340"/>
      <c r="I695" s="1339"/>
      <c r="J695" s="1338" t="s">
        <v>906</v>
      </c>
      <c r="K695" s="1340"/>
      <c r="L695" s="1340"/>
      <c r="M695" s="1341"/>
      <c r="N695" s="265"/>
      <c r="O695" s="265"/>
      <c r="P695" s="265"/>
      <c r="Q695" s="265"/>
      <c r="R695" s="265"/>
      <c r="S695" s="265"/>
      <c r="T695" s="265"/>
      <c r="U695" s="265"/>
      <c r="V695" s="265"/>
      <c r="W695" s="265"/>
      <c r="X695" s="265"/>
      <c r="Y695" s="265"/>
      <c r="Z695" s="265"/>
      <c r="AA695" s="265"/>
      <c r="AB695" s="265"/>
      <c r="AC695" s="265"/>
    </row>
    <row r="696" spans="1:29" ht="30" customHeight="1" x14ac:dyDescent="0.2">
      <c r="A696" s="1065"/>
      <c r="B696" s="1342"/>
      <c r="C696" s="1343"/>
      <c r="D696" s="1344"/>
      <c r="E696" s="1345"/>
      <c r="F696" s="1345"/>
      <c r="G696" s="1345"/>
      <c r="H696" s="1345"/>
      <c r="I696" s="1346"/>
      <c r="J696" s="1328"/>
      <c r="K696" s="1329"/>
      <c r="L696" s="1329"/>
      <c r="M696" s="1330"/>
      <c r="N696" s="265"/>
      <c r="O696" s="265"/>
      <c r="P696" s="265"/>
      <c r="Q696" s="265"/>
      <c r="R696" s="265"/>
      <c r="S696" s="265"/>
      <c r="T696" s="265"/>
      <c r="U696" s="265"/>
      <c r="V696" s="265"/>
      <c r="W696" s="265"/>
      <c r="X696" s="265"/>
      <c r="Y696" s="265"/>
      <c r="Z696" s="265"/>
      <c r="AA696" s="265"/>
      <c r="AB696" s="265"/>
      <c r="AC696" s="265"/>
    </row>
    <row r="697" spans="1:29" ht="30" customHeight="1" x14ac:dyDescent="0.2">
      <c r="A697" s="1065"/>
      <c r="B697" s="1327"/>
      <c r="C697" s="1327"/>
      <c r="D697" s="1327"/>
      <c r="E697" s="1327"/>
      <c r="F697" s="1327"/>
      <c r="G697" s="1327"/>
      <c r="H697" s="1327"/>
      <c r="I697" s="1327"/>
      <c r="J697" s="1328"/>
      <c r="K697" s="1329"/>
      <c r="L697" s="1329"/>
      <c r="M697" s="1330"/>
      <c r="N697" s="265"/>
      <c r="O697" s="265"/>
      <c r="P697" s="265"/>
      <c r="Q697" s="265"/>
      <c r="R697" s="265"/>
      <c r="S697" s="265"/>
      <c r="T697" s="265"/>
      <c r="U697" s="265"/>
      <c r="V697" s="265"/>
      <c r="W697" s="265"/>
      <c r="X697" s="265"/>
      <c r="Y697" s="265"/>
      <c r="Z697" s="265"/>
      <c r="AA697" s="265"/>
      <c r="AB697" s="265"/>
      <c r="AC697" s="265"/>
    </row>
    <row r="698" spans="1:29" ht="30" customHeight="1" x14ac:dyDescent="0.2">
      <c r="A698" s="1065"/>
      <c r="B698" s="1327"/>
      <c r="C698" s="1327"/>
      <c r="D698" s="1327"/>
      <c r="E698" s="1327"/>
      <c r="F698" s="1327"/>
      <c r="G698" s="1327"/>
      <c r="H698" s="1327"/>
      <c r="I698" s="1327"/>
      <c r="J698" s="1328"/>
      <c r="K698" s="1329"/>
      <c r="L698" s="1329"/>
      <c r="M698" s="1330"/>
      <c r="N698" s="265"/>
      <c r="O698" s="265"/>
      <c r="P698" s="265"/>
      <c r="Q698" s="265"/>
      <c r="R698" s="265"/>
      <c r="S698" s="265"/>
      <c r="T698" s="265"/>
      <c r="U698" s="265"/>
      <c r="V698" s="265"/>
      <c r="W698" s="265"/>
      <c r="X698" s="265"/>
      <c r="Y698" s="265"/>
      <c r="Z698" s="265"/>
      <c r="AA698" s="265"/>
      <c r="AB698" s="265"/>
      <c r="AC698" s="265"/>
    </row>
    <row r="699" spans="1:29" ht="30" customHeight="1" x14ac:dyDescent="0.2">
      <c r="A699" s="1065"/>
      <c r="B699" s="1327"/>
      <c r="C699" s="1327"/>
      <c r="D699" s="1327"/>
      <c r="E699" s="1327"/>
      <c r="F699" s="1327"/>
      <c r="G699" s="1327"/>
      <c r="H699" s="1327"/>
      <c r="I699" s="1327"/>
      <c r="J699" s="1328"/>
      <c r="K699" s="1329"/>
      <c r="L699" s="1329"/>
      <c r="M699" s="1330"/>
      <c r="N699" s="265"/>
      <c r="O699" s="796"/>
      <c r="P699" s="265"/>
      <c r="Q699" s="265"/>
      <c r="R699" s="265"/>
      <c r="S699" s="265"/>
      <c r="T699" s="265"/>
      <c r="U699" s="265"/>
      <c r="V699" s="265"/>
      <c r="W699" s="265"/>
      <c r="X699" s="265"/>
      <c r="Y699" s="265"/>
      <c r="Z699" s="265"/>
      <c r="AA699" s="265"/>
      <c r="AB699" s="265"/>
      <c r="AC699" s="265"/>
    </row>
    <row r="700" spans="1:29" ht="30" hidden="1" customHeight="1" thickBot="1" x14ac:dyDescent="0.25">
      <c r="A700" s="1066"/>
      <c r="B700" s="1327"/>
      <c r="C700" s="1327"/>
      <c r="D700" s="1327"/>
      <c r="E700" s="1327"/>
      <c r="F700" s="1327"/>
      <c r="G700" s="1327"/>
      <c r="H700" s="1327"/>
      <c r="I700" s="1327"/>
      <c r="J700" s="1328"/>
      <c r="K700" s="1329"/>
      <c r="L700" s="1329"/>
      <c r="M700" s="1330"/>
      <c r="N700" s="265"/>
      <c r="O700" s="265"/>
      <c r="P700" s="265"/>
      <c r="Q700" s="265"/>
      <c r="R700" s="265"/>
      <c r="S700" s="265"/>
      <c r="T700" s="265"/>
      <c r="U700" s="265"/>
      <c r="V700" s="265"/>
      <c r="W700" s="265"/>
      <c r="X700" s="265"/>
      <c r="Y700" s="265"/>
      <c r="Z700" s="265"/>
      <c r="AA700" s="265"/>
      <c r="AB700" s="265"/>
      <c r="AC700" s="265"/>
    </row>
    <row r="701" spans="1:29" ht="30" hidden="1" customHeight="1" thickBot="1" x14ac:dyDescent="0.25">
      <c r="A701" s="1065"/>
      <c r="B701" s="1327"/>
      <c r="C701" s="1327"/>
      <c r="D701" s="1327"/>
      <c r="E701" s="1327"/>
      <c r="F701" s="1327"/>
      <c r="G701" s="1327"/>
      <c r="H701" s="1327"/>
      <c r="I701" s="1327"/>
      <c r="J701" s="1328"/>
      <c r="K701" s="1329"/>
      <c r="L701" s="1329"/>
      <c r="M701" s="1330"/>
      <c r="N701" s="265"/>
      <c r="O701" s="265"/>
      <c r="P701" s="265"/>
      <c r="Q701" s="265"/>
      <c r="R701" s="265"/>
      <c r="S701" s="265"/>
      <c r="T701" s="265"/>
      <c r="U701" s="265"/>
      <c r="V701" s="265"/>
      <c r="W701" s="265"/>
      <c r="X701" s="265"/>
      <c r="Y701" s="265"/>
      <c r="Z701" s="265"/>
      <c r="AA701" s="265"/>
      <c r="AB701" s="265"/>
      <c r="AC701" s="265"/>
    </row>
    <row r="702" spans="1:29" ht="30" hidden="1" customHeight="1" thickBot="1" x14ac:dyDescent="0.25">
      <c r="A702" s="1065"/>
      <c r="B702" s="1327"/>
      <c r="C702" s="1327"/>
      <c r="D702" s="1327"/>
      <c r="E702" s="1327"/>
      <c r="F702" s="1327"/>
      <c r="G702" s="1327"/>
      <c r="H702" s="1327"/>
      <c r="I702" s="1327"/>
      <c r="J702" s="1328"/>
      <c r="K702" s="1329"/>
      <c r="L702" s="1329"/>
      <c r="M702" s="1330"/>
      <c r="N702" s="265"/>
      <c r="O702" s="265"/>
      <c r="P702" s="265"/>
      <c r="Q702" s="265"/>
      <c r="R702" s="265"/>
      <c r="S702" s="265"/>
      <c r="T702" s="265"/>
      <c r="U702" s="265"/>
      <c r="V702" s="265"/>
      <c r="W702" s="265"/>
      <c r="X702" s="265"/>
      <c r="Y702" s="265"/>
      <c r="Z702" s="265"/>
      <c r="AA702" s="265"/>
      <c r="AB702" s="265"/>
      <c r="AC702" s="265"/>
    </row>
    <row r="703" spans="1:29" ht="30" hidden="1" customHeight="1" thickBot="1" x14ac:dyDescent="0.25">
      <c r="A703" s="1065"/>
      <c r="B703" s="1327"/>
      <c r="C703" s="1327"/>
      <c r="D703" s="1327"/>
      <c r="E703" s="1327"/>
      <c r="F703" s="1327"/>
      <c r="G703" s="1327"/>
      <c r="H703" s="1327"/>
      <c r="I703" s="1327"/>
      <c r="J703" s="1328"/>
      <c r="K703" s="1329"/>
      <c r="L703" s="1329"/>
      <c r="M703" s="1330"/>
      <c r="N703" s="265"/>
      <c r="O703" s="265"/>
      <c r="P703" s="265"/>
      <c r="Q703" s="265"/>
      <c r="R703" s="265"/>
      <c r="S703" s="265"/>
      <c r="T703" s="265"/>
      <c r="U703" s="265"/>
      <c r="V703" s="265"/>
      <c r="W703" s="265"/>
      <c r="X703" s="265"/>
      <c r="Y703" s="265"/>
      <c r="Z703" s="265"/>
      <c r="AA703" s="265"/>
      <c r="AB703" s="265"/>
      <c r="AC703" s="265"/>
    </row>
    <row r="704" spans="1:29" ht="30" hidden="1" customHeight="1" thickBot="1" x14ac:dyDescent="0.25">
      <c r="A704" s="1065"/>
      <c r="B704" s="1327"/>
      <c r="C704" s="1327"/>
      <c r="D704" s="1327"/>
      <c r="E704" s="1327"/>
      <c r="F704" s="1327"/>
      <c r="G704" s="1327"/>
      <c r="H704" s="1327"/>
      <c r="I704" s="1327"/>
      <c r="J704" s="1328"/>
      <c r="K704" s="1329"/>
      <c r="L704" s="1329"/>
      <c r="M704" s="1330"/>
      <c r="N704" s="265"/>
      <c r="O704" s="265"/>
      <c r="P704" s="265"/>
      <c r="Q704" s="265"/>
      <c r="R704" s="265"/>
      <c r="S704" s="265"/>
      <c r="T704" s="265"/>
      <c r="U704" s="265"/>
      <c r="V704" s="265"/>
      <c r="W704" s="265"/>
      <c r="X704" s="265"/>
      <c r="Y704" s="265"/>
      <c r="Z704" s="265"/>
      <c r="AA704" s="265"/>
      <c r="AB704" s="265"/>
      <c r="AC704" s="265"/>
    </row>
    <row r="705" spans="1:29" ht="30" hidden="1" customHeight="1" thickBot="1" x14ac:dyDescent="0.25">
      <c r="A705" s="1065"/>
      <c r="B705" s="1327"/>
      <c r="C705" s="1327"/>
      <c r="D705" s="1327"/>
      <c r="E705" s="1327"/>
      <c r="F705" s="1327"/>
      <c r="G705" s="1327"/>
      <c r="H705" s="1327"/>
      <c r="I705" s="1327"/>
      <c r="J705" s="1328"/>
      <c r="K705" s="1329"/>
      <c r="L705" s="1329"/>
      <c r="M705" s="1330"/>
      <c r="N705" s="265"/>
      <c r="O705" s="265"/>
      <c r="P705" s="265"/>
      <c r="Q705" s="265"/>
      <c r="R705" s="265"/>
      <c r="S705" s="265"/>
      <c r="T705" s="265"/>
      <c r="U705" s="265"/>
      <c r="V705" s="265"/>
      <c r="W705" s="265"/>
      <c r="X705" s="265"/>
      <c r="Y705" s="265"/>
      <c r="Z705" s="265"/>
      <c r="AA705" s="265"/>
      <c r="AB705" s="265"/>
      <c r="AC705" s="265"/>
    </row>
    <row r="706" spans="1:29" ht="30" hidden="1" customHeight="1" thickBot="1" x14ac:dyDescent="0.25">
      <c r="A706" s="1065"/>
      <c r="B706" s="1327"/>
      <c r="C706" s="1327"/>
      <c r="D706" s="1327"/>
      <c r="E706" s="1327"/>
      <c r="F706" s="1327"/>
      <c r="G706" s="1327"/>
      <c r="H706" s="1327"/>
      <c r="I706" s="1327"/>
      <c r="J706" s="1328"/>
      <c r="K706" s="1329"/>
      <c r="L706" s="1329"/>
      <c r="M706" s="1330"/>
      <c r="N706" s="265"/>
      <c r="O706" s="265"/>
      <c r="P706" s="265"/>
      <c r="Q706" s="265"/>
      <c r="R706" s="265"/>
      <c r="S706" s="265"/>
      <c r="T706" s="265"/>
      <c r="U706" s="265"/>
      <c r="V706" s="265"/>
      <c r="W706" s="265"/>
      <c r="X706" s="265"/>
      <c r="Y706" s="265"/>
      <c r="Z706" s="265"/>
      <c r="AA706" s="265"/>
      <c r="AB706" s="265"/>
      <c r="AC706" s="265"/>
    </row>
    <row r="707" spans="1:29" ht="30" hidden="1" customHeight="1" thickBot="1" x14ac:dyDescent="0.25">
      <c r="A707" s="1065"/>
      <c r="B707" s="1327"/>
      <c r="C707" s="1327"/>
      <c r="D707" s="1327"/>
      <c r="E707" s="1327"/>
      <c r="F707" s="1327"/>
      <c r="G707" s="1327"/>
      <c r="H707" s="1327"/>
      <c r="I707" s="1327"/>
      <c r="J707" s="1328"/>
      <c r="K707" s="1329"/>
      <c r="L707" s="1329"/>
      <c r="M707" s="1330"/>
      <c r="N707" s="265"/>
      <c r="O707" s="265"/>
      <c r="P707" s="265"/>
      <c r="Q707" s="265"/>
      <c r="R707" s="265"/>
      <c r="S707" s="265"/>
      <c r="T707" s="265"/>
      <c r="U707" s="265"/>
      <c r="V707" s="265"/>
      <c r="W707" s="265"/>
      <c r="X707" s="265"/>
      <c r="Y707" s="265"/>
      <c r="Z707" s="265"/>
      <c r="AA707" s="265"/>
      <c r="AB707" s="265"/>
      <c r="AC707" s="265"/>
    </row>
    <row r="708" spans="1:29" ht="30" hidden="1" customHeight="1" thickBot="1" x14ac:dyDescent="0.25">
      <c r="A708" s="1065"/>
      <c r="B708" s="1327"/>
      <c r="C708" s="1327"/>
      <c r="D708" s="1327"/>
      <c r="E708" s="1327"/>
      <c r="F708" s="1327"/>
      <c r="G708" s="1327"/>
      <c r="H708" s="1327"/>
      <c r="I708" s="1327"/>
      <c r="J708" s="1328"/>
      <c r="K708" s="1329"/>
      <c r="L708" s="1329"/>
      <c r="M708" s="1330"/>
      <c r="N708" s="265"/>
      <c r="O708" s="265"/>
      <c r="P708" s="265"/>
      <c r="Q708" s="265"/>
      <c r="R708" s="265"/>
      <c r="S708" s="265"/>
      <c r="T708" s="265"/>
      <c r="U708" s="265"/>
      <c r="V708" s="265"/>
      <c r="W708" s="265"/>
      <c r="X708" s="265"/>
      <c r="Y708" s="265"/>
      <c r="Z708" s="265"/>
      <c r="AA708" s="265"/>
      <c r="AB708" s="265"/>
      <c r="AC708" s="265"/>
    </row>
    <row r="709" spans="1:29" ht="30" hidden="1" customHeight="1" thickBot="1" x14ac:dyDescent="0.25">
      <c r="A709" s="1065"/>
      <c r="B709" s="1327"/>
      <c r="C709" s="1327"/>
      <c r="D709" s="1327"/>
      <c r="E709" s="1327"/>
      <c r="F709" s="1327"/>
      <c r="G709" s="1327"/>
      <c r="H709" s="1327"/>
      <c r="I709" s="1327"/>
      <c r="J709" s="1328"/>
      <c r="K709" s="1329"/>
      <c r="L709" s="1329"/>
      <c r="M709" s="1330"/>
      <c r="N709" s="265"/>
      <c r="O709" s="265"/>
      <c r="P709" s="265"/>
      <c r="Q709" s="265"/>
      <c r="R709" s="265"/>
      <c r="S709" s="265"/>
      <c r="T709" s="265"/>
      <c r="U709" s="265"/>
      <c r="V709" s="265"/>
      <c r="W709" s="265"/>
      <c r="X709" s="265"/>
      <c r="Y709" s="265"/>
      <c r="Z709" s="265"/>
      <c r="AA709" s="265"/>
      <c r="AB709" s="265"/>
      <c r="AC709" s="265"/>
    </row>
    <row r="710" spans="1:29" ht="30" hidden="1" customHeight="1" thickBot="1" x14ac:dyDescent="0.25">
      <c r="A710" s="1065"/>
      <c r="B710" s="1327"/>
      <c r="C710" s="1327"/>
      <c r="D710" s="1327"/>
      <c r="E710" s="1327"/>
      <c r="F710" s="1327"/>
      <c r="G710" s="1327"/>
      <c r="H710" s="1327"/>
      <c r="I710" s="1327"/>
      <c r="J710" s="1328"/>
      <c r="K710" s="1329"/>
      <c r="L710" s="1329"/>
      <c r="M710" s="1330"/>
      <c r="N710" s="265"/>
      <c r="O710" s="265"/>
      <c r="P710" s="265"/>
      <c r="Q710" s="265"/>
      <c r="R710" s="265"/>
      <c r="S710" s="265"/>
      <c r="T710" s="265"/>
      <c r="U710" s="265"/>
      <c r="V710" s="265"/>
      <c r="W710" s="265"/>
      <c r="X710" s="265"/>
      <c r="Y710" s="265"/>
      <c r="Z710" s="265"/>
      <c r="AA710" s="265"/>
      <c r="AB710" s="265"/>
      <c r="AC710" s="265"/>
    </row>
    <row r="711" spans="1:29" ht="30" hidden="1" customHeight="1" thickBot="1" x14ac:dyDescent="0.25">
      <c r="A711" s="1065"/>
      <c r="B711" s="1327"/>
      <c r="C711" s="1327"/>
      <c r="D711" s="1327"/>
      <c r="E711" s="1327"/>
      <c r="F711" s="1327"/>
      <c r="G711" s="1327"/>
      <c r="H711" s="1327"/>
      <c r="I711" s="1327"/>
      <c r="J711" s="1328"/>
      <c r="K711" s="1329"/>
      <c r="L711" s="1329"/>
      <c r="M711" s="1330"/>
      <c r="N711" s="265"/>
      <c r="O711" s="265"/>
      <c r="P711" s="265"/>
      <c r="Q711" s="265"/>
      <c r="R711" s="265"/>
      <c r="S711" s="265"/>
      <c r="T711" s="265"/>
      <c r="U711" s="265"/>
      <c r="V711" s="265"/>
      <c r="W711" s="265"/>
      <c r="X711" s="265"/>
      <c r="Y711" s="265"/>
      <c r="Z711" s="265"/>
      <c r="AA711" s="265"/>
      <c r="AB711" s="265"/>
      <c r="AC711" s="265"/>
    </row>
    <row r="712" spans="1:29" ht="30" hidden="1" customHeight="1" thickBot="1" x14ac:dyDescent="0.25">
      <c r="A712" s="1065"/>
      <c r="B712" s="1327"/>
      <c r="C712" s="1327"/>
      <c r="D712" s="1327"/>
      <c r="E712" s="1327"/>
      <c r="F712" s="1327"/>
      <c r="G712" s="1327"/>
      <c r="H712" s="1327"/>
      <c r="I712" s="1327"/>
      <c r="J712" s="1328"/>
      <c r="K712" s="1329"/>
      <c r="L712" s="1329"/>
      <c r="M712" s="1330"/>
      <c r="N712" s="265"/>
      <c r="O712" s="265"/>
      <c r="P712" s="265"/>
      <c r="Q712" s="265"/>
      <c r="R712" s="265"/>
      <c r="S712" s="265"/>
      <c r="T712" s="265"/>
      <c r="U712" s="265"/>
      <c r="V712" s="265"/>
      <c r="W712" s="265"/>
      <c r="X712" s="265"/>
      <c r="Y712" s="265"/>
      <c r="Z712" s="265"/>
      <c r="AA712" s="265"/>
      <c r="AB712" s="265"/>
      <c r="AC712" s="265"/>
    </row>
    <row r="713" spans="1:29" ht="30" hidden="1" customHeight="1" thickBot="1" x14ac:dyDescent="0.25">
      <c r="A713" s="1065"/>
      <c r="B713" s="1327"/>
      <c r="C713" s="1327"/>
      <c r="D713" s="1327"/>
      <c r="E713" s="1327"/>
      <c r="F713" s="1327"/>
      <c r="G713" s="1327"/>
      <c r="H713" s="1327"/>
      <c r="I713" s="1327"/>
      <c r="J713" s="1328"/>
      <c r="K713" s="1329"/>
      <c r="L713" s="1329"/>
      <c r="M713" s="1330"/>
      <c r="N713" s="265"/>
      <c r="O713" s="265"/>
      <c r="P713" s="265"/>
      <c r="Q713" s="265"/>
      <c r="R713" s="265"/>
      <c r="S713" s="265"/>
      <c r="T713" s="265"/>
      <c r="U713" s="265"/>
      <c r="V713" s="265"/>
      <c r="W713" s="265"/>
      <c r="X713" s="265"/>
      <c r="Y713" s="265"/>
      <c r="Z713" s="265"/>
      <c r="AA713" s="265"/>
      <c r="AB713" s="265"/>
      <c r="AC713" s="265"/>
    </row>
    <row r="714" spans="1:29" ht="30" hidden="1" customHeight="1" thickBot="1" x14ac:dyDescent="0.25">
      <c r="A714" s="1065"/>
      <c r="B714" s="1327"/>
      <c r="C714" s="1327"/>
      <c r="D714" s="1327"/>
      <c r="E714" s="1327"/>
      <c r="F714" s="1327"/>
      <c r="G714" s="1327"/>
      <c r="H714" s="1327"/>
      <c r="I714" s="1327"/>
      <c r="J714" s="1328"/>
      <c r="K714" s="1329"/>
      <c r="L714" s="1329"/>
      <c r="M714" s="1330"/>
      <c r="N714" s="265"/>
      <c r="O714" s="265"/>
      <c r="P714" s="265"/>
      <c r="Q714" s="265"/>
      <c r="R714" s="265"/>
      <c r="S714" s="265"/>
      <c r="T714" s="265"/>
      <c r="U714" s="265"/>
      <c r="V714" s="265"/>
      <c r="W714" s="265"/>
      <c r="X714" s="265"/>
      <c r="Y714" s="265"/>
      <c r="Z714" s="265"/>
      <c r="AA714" s="265"/>
      <c r="AB714" s="265"/>
      <c r="AC714" s="265"/>
    </row>
    <row r="715" spans="1:29" ht="30" customHeight="1" thickBot="1" x14ac:dyDescent="0.25">
      <c r="A715" s="1067"/>
      <c r="B715" s="1331"/>
      <c r="C715" s="1331"/>
      <c r="D715" s="1331"/>
      <c r="E715" s="1331"/>
      <c r="F715" s="1331"/>
      <c r="G715" s="1331"/>
      <c r="H715" s="1331"/>
      <c r="I715" s="1331"/>
      <c r="J715" s="1332"/>
      <c r="K715" s="1333"/>
      <c r="L715" s="1333"/>
      <c r="M715" s="1334"/>
      <c r="N715" s="265"/>
      <c r="O715" s="265"/>
      <c r="P715" s="265"/>
      <c r="Q715" s="265"/>
      <c r="R715" s="265"/>
      <c r="S715" s="265"/>
      <c r="T715" s="265"/>
      <c r="U715" s="265"/>
      <c r="V715" s="265"/>
      <c r="W715" s="265"/>
      <c r="X715" s="265"/>
      <c r="Y715" s="265"/>
      <c r="Z715" s="265"/>
      <c r="AA715" s="265"/>
      <c r="AB715" s="265"/>
      <c r="AC715" s="265"/>
    </row>
    <row r="716" spans="1:29" ht="13.9" customHeight="1" thickBot="1" x14ac:dyDescent="0.25">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5"/>
      <c r="AB716" s="265"/>
      <c r="AC716" s="265"/>
    </row>
    <row r="717" spans="1:29" ht="24" customHeight="1" thickBot="1" x14ac:dyDescent="0.25">
      <c r="A717" s="1025" t="s">
        <v>687</v>
      </c>
      <c r="B717" s="1370">
        <f>'Setup Page'!C18</f>
        <v>0</v>
      </c>
      <c r="C717" s="1371"/>
      <c r="D717" s="1371"/>
      <c r="E717" s="1371"/>
      <c r="F717" s="1371"/>
      <c r="G717" s="1371"/>
      <c r="H717" s="1371"/>
      <c r="I717" s="1371"/>
      <c r="J717" s="1371"/>
      <c r="K717" s="1372"/>
      <c r="L717" s="1372"/>
      <c r="M717" s="1373"/>
      <c r="N717" s="265"/>
      <c r="O717" s="265"/>
      <c r="P717" s="265"/>
      <c r="Q717" s="265"/>
      <c r="R717" s="265"/>
      <c r="S717" s="265"/>
      <c r="T717" s="265"/>
      <c r="U717" s="265"/>
      <c r="V717" s="265"/>
      <c r="W717" s="265"/>
      <c r="X717" s="265"/>
      <c r="Y717" s="265"/>
      <c r="Z717" s="265"/>
      <c r="AA717" s="265"/>
      <c r="AB717" s="265"/>
      <c r="AC717" s="265"/>
    </row>
    <row r="718" spans="1:29" ht="13.5" thickBot="1" x14ac:dyDescent="0.25">
      <c r="A718" s="1028"/>
      <c r="B718" s="1029"/>
      <c r="C718" s="1026"/>
      <c r="D718" s="1026"/>
      <c r="E718" s="1026"/>
      <c r="F718" s="1026"/>
      <c r="G718" s="1026"/>
      <c r="H718" s="1026"/>
      <c r="I718" s="1026"/>
      <c r="J718" s="1026"/>
      <c r="K718" s="1026"/>
      <c r="L718" s="1026"/>
      <c r="M718" s="1027"/>
      <c r="N718" s="265"/>
      <c r="O718" s="265"/>
      <c r="P718" s="265"/>
      <c r="Q718" s="265"/>
      <c r="R718" s="265"/>
      <c r="S718" s="265"/>
      <c r="T718" s="265"/>
      <c r="U718" s="265"/>
      <c r="V718" s="265"/>
      <c r="W718" s="265"/>
      <c r="X718" s="265"/>
      <c r="Y718" s="265"/>
      <c r="Z718" s="265"/>
      <c r="AA718" s="265"/>
      <c r="AB718" s="265"/>
      <c r="AC718" s="265"/>
    </row>
    <row r="719" spans="1:29" ht="24" customHeight="1" x14ac:dyDescent="0.2">
      <c r="A719" s="933" t="s">
        <v>890</v>
      </c>
      <c r="B719" s="1011" t="s">
        <v>897</v>
      </c>
      <c r="C719" s="1022"/>
      <c r="D719" s="1022"/>
      <c r="E719" s="1022"/>
      <c r="F719" s="1022"/>
      <c r="G719" s="1022"/>
      <c r="H719" s="1022"/>
      <c r="I719" s="1022"/>
      <c r="J719" s="1022"/>
      <c r="K719" s="1022"/>
      <c r="L719" s="1022"/>
      <c r="M719" s="1023"/>
      <c r="N719" s="265"/>
      <c r="O719" s="265"/>
      <c r="P719" s="265"/>
      <c r="Q719" s="265"/>
      <c r="R719" s="265"/>
      <c r="S719" s="265"/>
      <c r="T719" s="265"/>
      <c r="U719" s="265"/>
      <c r="V719" s="265"/>
      <c r="W719" s="265"/>
      <c r="X719" s="265"/>
      <c r="Y719" s="265"/>
      <c r="Z719" s="265"/>
      <c r="AA719" s="265"/>
      <c r="AB719" s="265"/>
      <c r="AC719" s="265"/>
    </row>
    <row r="720" spans="1:29" ht="18" customHeight="1" x14ac:dyDescent="0.2">
      <c r="A720" s="1353" t="s">
        <v>903</v>
      </c>
      <c r="B720" s="1037"/>
      <c r="C720" s="1355" t="s">
        <v>895</v>
      </c>
      <c r="D720" s="1374" t="s">
        <v>869</v>
      </c>
      <c r="E720" s="1338"/>
      <c r="F720" s="1375" t="s">
        <v>896</v>
      </c>
      <c r="G720" s="1376"/>
      <c r="H720" s="1339" t="s">
        <v>870</v>
      </c>
      <c r="I720" s="1338"/>
      <c r="J720" s="1377" t="s">
        <v>888</v>
      </c>
      <c r="K720" s="1378"/>
      <c r="L720" s="1379" t="s">
        <v>889</v>
      </c>
      <c r="M720" s="1378"/>
      <c r="N720" s="265"/>
      <c r="O720" s="265"/>
      <c r="P720" s="265"/>
      <c r="Q720" s="265"/>
      <c r="R720" s="265"/>
      <c r="S720" s="265"/>
      <c r="T720" s="265"/>
      <c r="U720" s="265"/>
      <c r="V720" s="265"/>
      <c r="W720" s="265"/>
      <c r="X720" s="265"/>
      <c r="Y720" s="265"/>
      <c r="Z720" s="265"/>
      <c r="AA720" s="265"/>
      <c r="AB720" s="265"/>
      <c r="AC720" s="265"/>
    </row>
    <row r="721" spans="1:29" ht="18" customHeight="1" x14ac:dyDescent="0.2">
      <c r="A721" s="1354"/>
      <c r="B721" s="1038" t="s">
        <v>885</v>
      </c>
      <c r="C721" s="1356"/>
      <c r="D721" s="1010" t="s">
        <v>902</v>
      </c>
      <c r="E721" s="1057" t="s">
        <v>359</v>
      </c>
      <c r="F721" s="1056" t="s">
        <v>902</v>
      </c>
      <c r="G721" s="1057" t="s">
        <v>359</v>
      </c>
      <c r="H721" s="1039" t="s">
        <v>902</v>
      </c>
      <c r="I721" s="1012" t="s">
        <v>359</v>
      </c>
      <c r="J721" s="1058" t="s">
        <v>910</v>
      </c>
      <c r="K721" s="1059" t="s">
        <v>359</v>
      </c>
      <c r="L721" s="1058" t="s">
        <v>910</v>
      </c>
      <c r="M721" s="1059" t="s">
        <v>359</v>
      </c>
      <c r="N721" s="265"/>
      <c r="O721" s="265"/>
      <c r="P721" s="265"/>
      <c r="Q721" s="265"/>
      <c r="R721" s="265"/>
      <c r="S721" s="265"/>
      <c r="T721" s="265"/>
      <c r="U721" s="265"/>
      <c r="V721" s="265"/>
      <c r="W721" s="265"/>
      <c r="X721" s="265"/>
      <c r="Y721" s="265"/>
      <c r="Z721" s="265"/>
      <c r="AA721" s="265"/>
      <c r="AB721" s="265"/>
      <c r="AC721" s="265"/>
    </row>
    <row r="722" spans="1:29" ht="15" customHeight="1" x14ac:dyDescent="0.2">
      <c r="A722" s="1032" t="s">
        <v>871</v>
      </c>
      <c r="B722" s="1033" t="s">
        <v>899</v>
      </c>
      <c r="C722" s="890" t="s">
        <v>872</v>
      </c>
      <c r="D722" s="1020"/>
      <c r="E722" s="541"/>
      <c r="F722" s="1043"/>
      <c r="G722" s="1054"/>
      <c r="H722" s="1040"/>
      <c r="I722" s="541"/>
      <c r="J722" s="1048" t="str">
        <f>IF(D722=0,"",(F722/D722)-1)</f>
        <v/>
      </c>
      <c r="K722" s="1052" t="str">
        <f>IF(E722=0,"",G722-E722)</f>
        <v/>
      </c>
      <c r="L722" s="1046" t="str">
        <f>IF(F722=0,"",(H722/F722)-1)</f>
        <v/>
      </c>
      <c r="M722" s="1052" t="str">
        <f>IF(G722=0,"",I722-G722)</f>
        <v/>
      </c>
      <c r="N722" s="265"/>
      <c r="O722" s="265"/>
      <c r="P722" s="265"/>
      <c r="Q722" s="265"/>
      <c r="R722" s="265"/>
      <c r="S722" s="265"/>
      <c r="T722" s="265"/>
      <c r="U722" s="265"/>
      <c r="V722" s="265"/>
      <c r="W722" s="265"/>
      <c r="X722" s="265"/>
      <c r="Y722" s="265"/>
      <c r="Z722" s="265"/>
      <c r="AA722" s="265"/>
      <c r="AB722" s="265"/>
      <c r="AC722" s="265"/>
    </row>
    <row r="723" spans="1:29" ht="15" customHeight="1" x14ac:dyDescent="0.2">
      <c r="A723" s="1032" t="s">
        <v>873</v>
      </c>
      <c r="B723" s="1034" t="s">
        <v>886</v>
      </c>
      <c r="C723" s="984" t="s">
        <v>875</v>
      </c>
      <c r="D723" s="1020"/>
      <c r="E723" s="541"/>
      <c r="F723" s="1043"/>
      <c r="G723" s="1054"/>
      <c r="H723" s="1040"/>
      <c r="I723" s="541"/>
      <c r="J723" s="1048" t="str">
        <f t="shared" ref="J723:J730" si="85">IF(D723=0,"",(F723/D723)-1)</f>
        <v/>
      </c>
      <c r="K723" s="1052" t="str">
        <f t="shared" ref="K723:K730" si="86">IF(E723=0,"",G723-E723)</f>
        <v/>
      </c>
      <c r="L723" s="1046" t="str">
        <f t="shared" ref="L723:L730" si="87">IF(F723=0,"",(H723/F723)-1)</f>
        <v/>
      </c>
      <c r="M723" s="1052" t="str">
        <f t="shared" ref="M723:M730" si="88">IF(G723=0,"",I723-G723)</f>
        <v/>
      </c>
      <c r="N723" s="265"/>
      <c r="O723" s="265"/>
      <c r="P723" s="265"/>
      <c r="Q723" s="265"/>
      <c r="R723" s="265"/>
      <c r="S723" s="265"/>
      <c r="T723" s="265"/>
      <c r="U723" s="265"/>
      <c r="V723" s="265"/>
      <c r="W723" s="265"/>
      <c r="X723" s="265"/>
      <c r="Y723" s="265"/>
      <c r="Z723" s="265"/>
      <c r="AA723" s="265"/>
      <c r="AB723" s="265"/>
      <c r="AC723" s="265"/>
    </row>
    <row r="724" spans="1:29" ht="15" customHeight="1" x14ac:dyDescent="0.2">
      <c r="A724" s="1032" t="s">
        <v>874</v>
      </c>
      <c r="B724" s="1034" t="s">
        <v>886</v>
      </c>
      <c r="C724" s="984" t="s">
        <v>875</v>
      </c>
      <c r="D724" s="1021"/>
      <c r="E724" s="541"/>
      <c r="F724" s="1044"/>
      <c r="G724" s="1054"/>
      <c r="H724" s="1041"/>
      <c r="I724" s="541"/>
      <c r="J724" s="1048" t="str">
        <f t="shared" si="85"/>
        <v/>
      </c>
      <c r="K724" s="1052" t="str">
        <f t="shared" si="86"/>
        <v/>
      </c>
      <c r="L724" s="1046" t="str">
        <f t="shared" si="87"/>
        <v/>
      </c>
      <c r="M724" s="1052" t="str">
        <f t="shared" si="88"/>
        <v/>
      </c>
      <c r="N724" s="265"/>
      <c r="O724" s="265"/>
      <c r="P724" s="265"/>
      <c r="Q724" s="265"/>
      <c r="R724" s="265"/>
      <c r="S724" s="265"/>
      <c r="T724" s="265"/>
      <c r="U724" s="265"/>
      <c r="V724" s="265"/>
      <c r="W724" s="265"/>
      <c r="X724" s="265"/>
      <c r="Y724" s="265"/>
      <c r="Z724" s="265"/>
      <c r="AA724" s="265"/>
      <c r="AB724" s="265"/>
      <c r="AC724" s="265"/>
    </row>
    <row r="725" spans="1:29" ht="15" customHeight="1" x14ac:dyDescent="0.2">
      <c r="A725" s="1032" t="s">
        <v>877</v>
      </c>
      <c r="B725" s="1034" t="s">
        <v>880</v>
      </c>
      <c r="C725" s="984" t="s">
        <v>879</v>
      </c>
      <c r="D725" s="1021"/>
      <c r="E725" s="541"/>
      <c r="F725" s="1044"/>
      <c r="G725" s="1054"/>
      <c r="H725" s="1041"/>
      <c r="I725" s="541"/>
      <c r="J725" s="1048" t="str">
        <f t="shared" si="85"/>
        <v/>
      </c>
      <c r="K725" s="1052" t="str">
        <f t="shared" si="86"/>
        <v/>
      </c>
      <c r="L725" s="1046" t="str">
        <f t="shared" si="87"/>
        <v/>
      </c>
      <c r="M725" s="1052" t="str">
        <f t="shared" si="88"/>
        <v/>
      </c>
      <c r="N725" s="265"/>
      <c r="O725" s="265"/>
      <c r="P725" s="265"/>
      <c r="Q725" s="265"/>
      <c r="R725" s="265"/>
      <c r="S725" s="265"/>
      <c r="T725" s="265"/>
      <c r="U725" s="265"/>
      <c r="V725" s="265"/>
      <c r="W725" s="265"/>
      <c r="X725" s="265"/>
      <c r="Y725" s="265"/>
      <c r="Z725" s="265"/>
      <c r="AA725" s="265"/>
      <c r="AB725" s="265"/>
      <c r="AC725" s="265"/>
    </row>
    <row r="726" spans="1:29" ht="15" customHeight="1" x14ac:dyDescent="0.2">
      <c r="A726" s="1032" t="s">
        <v>878</v>
      </c>
      <c r="B726" s="1034" t="s">
        <v>880</v>
      </c>
      <c r="C726" s="984" t="s">
        <v>879</v>
      </c>
      <c r="D726" s="1021"/>
      <c r="E726" s="541"/>
      <c r="F726" s="1044"/>
      <c r="G726" s="1054"/>
      <c r="H726" s="1041"/>
      <c r="I726" s="541"/>
      <c r="J726" s="1048" t="str">
        <f t="shared" si="85"/>
        <v/>
      </c>
      <c r="K726" s="1052" t="str">
        <f t="shared" si="86"/>
        <v/>
      </c>
      <c r="L726" s="1046" t="str">
        <f t="shared" si="87"/>
        <v/>
      </c>
      <c r="M726" s="1052" t="str">
        <f t="shared" si="88"/>
        <v/>
      </c>
      <c r="N726" s="265"/>
      <c r="O726" s="265"/>
      <c r="P726" s="265"/>
      <c r="Q726" s="265"/>
      <c r="R726" s="265"/>
      <c r="S726" s="265"/>
      <c r="T726" s="265"/>
      <c r="U726" s="265"/>
      <c r="V726" s="265"/>
      <c r="W726" s="265"/>
      <c r="X726" s="265"/>
      <c r="Y726" s="265"/>
      <c r="Z726" s="265"/>
      <c r="AA726" s="265"/>
      <c r="AB726" s="265"/>
      <c r="AC726" s="265"/>
    </row>
    <row r="727" spans="1:29" ht="15" customHeight="1" x14ac:dyDescent="0.2">
      <c r="A727" s="1032" t="s">
        <v>882</v>
      </c>
      <c r="B727" s="1034" t="s">
        <v>900</v>
      </c>
      <c r="C727" s="984" t="s">
        <v>887</v>
      </c>
      <c r="D727" s="1021"/>
      <c r="E727" s="541"/>
      <c r="F727" s="1044"/>
      <c r="G727" s="1054"/>
      <c r="H727" s="1041"/>
      <c r="I727" s="541"/>
      <c r="J727" s="1048" t="str">
        <f t="shared" si="85"/>
        <v/>
      </c>
      <c r="K727" s="1052" t="str">
        <f t="shared" si="86"/>
        <v/>
      </c>
      <c r="L727" s="1046" t="str">
        <f t="shared" si="87"/>
        <v/>
      </c>
      <c r="M727" s="1052" t="str">
        <f t="shared" si="88"/>
        <v/>
      </c>
      <c r="N727" s="265"/>
      <c r="O727" s="265"/>
      <c r="P727" s="265"/>
      <c r="Q727" s="265"/>
      <c r="R727" s="265"/>
      <c r="S727" s="265"/>
      <c r="T727" s="265"/>
      <c r="U727" s="265"/>
      <c r="V727" s="265"/>
      <c r="W727" s="265"/>
      <c r="X727" s="265"/>
      <c r="Y727" s="265"/>
      <c r="Z727" s="265"/>
      <c r="AA727" s="265"/>
      <c r="AB727" s="265"/>
      <c r="AC727" s="265"/>
    </row>
    <row r="728" spans="1:29" ht="15" customHeight="1" x14ac:dyDescent="0.2">
      <c r="A728" s="1032" t="s">
        <v>883</v>
      </c>
      <c r="B728" s="1034" t="s">
        <v>899</v>
      </c>
      <c r="C728" s="984" t="s">
        <v>887</v>
      </c>
      <c r="D728" s="1021"/>
      <c r="E728" s="541"/>
      <c r="F728" s="1044"/>
      <c r="G728" s="1054"/>
      <c r="H728" s="1041"/>
      <c r="I728" s="541"/>
      <c r="J728" s="1048" t="str">
        <f t="shared" si="85"/>
        <v/>
      </c>
      <c r="K728" s="1052" t="str">
        <f t="shared" si="86"/>
        <v/>
      </c>
      <c r="L728" s="1046" t="str">
        <f t="shared" si="87"/>
        <v/>
      </c>
      <c r="M728" s="1052" t="str">
        <f t="shared" si="88"/>
        <v/>
      </c>
      <c r="N728" s="265"/>
      <c r="O728" s="265"/>
      <c r="P728" s="265"/>
      <c r="Q728" s="265"/>
      <c r="R728" s="265"/>
      <c r="S728" s="265"/>
      <c r="T728" s="265"/>
      <c r="U728" s="265"/>
      <c r="V728" s="265"/>
      <c r="W728" s="265"/>
      <c r="X728" s="265"/>
      <c r="Y728" s="265"/>
      <c r="Z728" s="265"/>
      <c r="AA728" s="265"/>
      <c r="AB728" s="265"/>
      <c r="AC728" s="265"/>
    </row>
    <row r="729" spans="1:29" ht="15" customHeight="1" x14ac:dyDescent="0.2">
      <c r="A729" s="1032" t="s">
        <v>884</v>
      </c>
      <c r="B729" s="1034" t="s">
        <v>922</v>
      </c>
      <c r="C729" s="984" t="s">
        <v>887</v>
      </c>
      <c r="D729" s="1021"/>
      <c r="E729" s="541"/>
      <c r="F729" s="1044"/>
      <c r="G729" s="1054"/>
      <c r="H729" s="1041"/>
      <c r="I729" s="541"/>
      <c r="J729" s="1048" t="str">
        <f t="shared" si="85"/>
        <v/>
      </c>
      <c r="K729" s="1052" t="str">
        <f t="shared" si="86"/>
        <v/>
      </c>
      <c r="L729" s="1046" t="str">
        <f t="shared" si="87"/>
        <v/>
      </c>
      <c r="M729" s="1052" t="str">
        <f t="shared" si="88"/>
        <v/>
      </c>
      <c r="N729" s="265"/>
      <c r="O729" s="265"/>
      <c r="P729" s="265"/>
      <c r="Q729" s="265"/>
      <c r="R729" s="265"/>
      <c r="S729" s="265"/>
      <c r="T729" s="265"/>
      <c r="U729" s="265"/>
      <c r="V729" s="265"/>
      <c r="W729" s="265"/>
      <c r="X729" s="265"/>
      <c r="Y729" s="265"/>
      <c r="Z729" s="265"/>
      <c r="AA729" s="265"/>
      <c r="AB729" s="265"/>
      <c r="AC729" s="265"/>
    </row>
    <row r="730" spans="1:29" ht="15" customHeight="1" thickBot="1" x14ac:dyDescent="0.25">
      <c r="A730" s="1035" t="s">
        <v>881</v>
      </c>
      <c r="B730" s="1036" t="s">
        <v>901</v>
      </c>
      <c r="C730" s="987" t="s">
        <v>875</v>
      </c>
      <c r="D730" s="1024"/>
      <c r="E730" s="544"/>
      <c r="F730" s="1045"/>
      <c r="G730" s="1050"/>
      <c r="H730" s="1042"/>
      <c r="I730" s="544"/>
      <c r="J730" s="1049" t="str">
        <f t="shared" si="85"/>
        <v/>
      </c>
      <c r="K730" s="1053" t="str">
        <f t="shared" si="86"/>
        <v/>
      </c>
      <c r="L730" s="1047" t="str">
        <f t="shared" si="87"/>
        <v/>
      </c>
      <c r="M730" s="1053" t="str">
        <f t="shared" si="88"/>
        <v/>
      </c>
      <c r="N730" s="265"/>
      <c r="O730" s="265"/>
      <c r="P730" s="265"/>
      <c r="Q730" s="265"/>
      <c r="R730" s="265"/>
      <c r="S730" s="265"/>
      <c r="T730" s="265"/>
      <c r="U730" s="265"/>
      <c r="V730" s="265"/>
      <c r="W730" s="265"/>
      <c r="X730" s="265"/>
      <c r="Y730" s="265"/>
      <c r="Z730" s="265"/>
      <c r="AA730" s="265"/>
      <c r="AB730" s="265"/>
      <c r="AC730" s="265"/>
    </row>
    <row r="731" spans="1:29" s="889" customFormat="1" ht="18" customHeight="1" thickBot="1" x14ac:dyDescent="0.25">
      <c r="A731" s="1060"/>
      <c r="B731" s="956"/>
      <c r="C731" s="947"/>
      <c r="D731" s="926"/>
      <c r="E731" s="926"/>
      <c r="F731" s="265"/>
      <c r="G731" s="265"/>
      <c r="H731" s="265"/>
      <c r="I731" s="265"/>
      <c r="J731" s="948" t="s">
        <v>62</v>
      </c>
      <c r="K731" s="851">
        <f>SUM(K722:K730)</f>
        <v>0</v>
      </c>
      <c r="L731" s="948" t="s">
        <v>62</v>
      </c>
      <c r="M731" s="851">
        <f>SUM(M722:M730)</f>
        <v>0</v>
      </c>
      <c r="N731" s="265"/>
      <c r="O731" s="926"/>
      <c r="P731" s="926"/>
      <c r="Q731" s="926"/>
      <c r="R731" s="926"/>
      <c r="S731" s="926"/>
      <c r="T731" s="926"/>
      <c r="U731" s="926"/>
      <c r="V731" s="926"/>
      <c r="W731" s="926"/>
      <c r="X731" s="926"/>
      <c r="Y731" s="926"/>
      <c r="Z731" s="926"/>
      <c r="AA731" s="926"/>
      <c r="AB731" s="926"/>
      <c r="AC731" s="926"/>
    </row>
    <row r="732" spans="1:29" ht="21" customHeight="1" x14ac:dyDescent="0.2">
      <c r="A732" s="1335" t="s">
        <v>908</v>
      </c>
      <c r="B732" s="1336"/>
      <c r="C732" s="1337"/>
      <c r="D732" s="1031"/>
      <c r="E732" s="1031"/>
      <c r="F732" s="1031"/>
      <c r="G732" s="1031"/>
      <c r="H732" s="1031"/>
      <c r="I732" s="1031"/>
      <c r="J732" s="1031"/>
      <c r="K732" s="1031"/>
      <c r="L732" s="1031"/>
      <c r="M732" s="1063"/>
      <c r="N732" s="265"/>
      <c r="O732" s="265"/>
      <c r="P732" s="265"/>
      <c r="Q732" s="265"/>
      <c r="R732" s="265"/>
      <c r="S732" s="265"/>
      <c r="T732" s="265"/>
      <c r="U732" s="265"/>
      <c r="V732" s="265"/>
      <c r="W732" s="265"/>
      <c r="X732" s="265"/>
      <c r="Y732" s="265"/>
      <c r="Z732" s="265"/>
      <c r="AA732" s="265"/>
      <c r="AB732" s="265"/>
      <c r="AC732" s="265"/>
    </row>
    <row r="733" spans="1:29" ht="18" customHeight="1" x14ac:dyDescent="0.2">
      <c r="A733" s="1068" t="s">
        <v>907</v>
      </c>
      <c r="B733" s="1338" t="s">
        <v>904</v>
      </c>
      <c r="C733" s="1339"/>
      <c r="D733" s="1338" t="s">
        <v>905</v>
      </c>
      <c r="E733" s="1340"/>
      <c r="F733" s="1340"/>
      <c r="G733" s="1340"/>
      <c r="H733" s="1340"/>
      <c r="I733" s="1339"/>
      <c r="J733" s="1338" t="s">
        <v>906</v>
      </c>
      <c r="K733" s="1340"/>
      <c r="L733" s="1340"/>
      <c r="M733" s="1341"/>
      <c r="N733" s="265"/>
      <c r="O733" s="265"/>
      <c r="P733" s="265"/>
      <c r="Q733" s="265"/>
      <c r="R733" s="265"/>
      <c r="S733" s="265"/>
      <c r="T733" s="265"/>
      <c r="U733" s="265"/>
      <c r="V733" s="265"/>
      <c r="W733" s="265"/>
      <c r="X733" s="265"/>
      <c r="Y733" s="265"/>
      <c r="Z733" s="265"/>
      <c r="AA733" s="265"/>
      <c r="AB733" s="265"/>
      <c r="AC733" s="265"/>
    </row>
    <row r="734" spans="1:29" ht="30" customHeight="1" x14ac:dyDescent="0.2">
      <c r="A734" s="1065"/>
      <c r="B734" s="1342"/>
      <c r="C734" s="1343"/>
      <c r="D734" s="1344"/>
      <c r="E734" s="1345"/>
      <c r="F734" s="1345"/>
      <c r="G734" s="1345"/>
      <c r="H734" s="1345"/>
      <c r="I734" s="1346"/>
      <c r="J734" s="1328"/>
      <c r="K734" s="1329"/>
      <c r="L734" s="1329"/>
      <c r="M734" s="1330"/>
      <c r="N734" s="265"/>
      <c r="O734" s="265"/>
      <c r="P734" s="265"/>
      <c r="Q734" s="265"/>
      <c r="R734" s="265"/>
      <c r="S734" s="265"/>
      <c r="T734" s="265"/>
      <c r="U734" s="265"/>
      <c r="V734" s="265"/>
      <c r="W734" s="265"/>
      <c r="X734" s="265"/>
      <c r="Y734" s="265"/>
      <c r="Z734" s="265"/>
      <c r="AA734" s="265"/>
      <c r="AB734" s="265"/>
      <c r="AC734" s="265"/>
    </row>
    <row r="735" spans="1:29" ht="30" customHeight="1" x14ac:dyDescent="0.2">
      <c r="A735" s="1065"/>
      <c r="B735" s="1327"/>
      <c r="C735" s="1327"/>
      <c r="D735" s="1327"/>
      <c r="E735" s="1327"/>
      <c r="F735" s="1327"/>
      <c r="G735" s="1327"/>
      <c r="H735" s="1327"/>
      <c r="I735" s="1327"/>
      <c r="J735" s="1328"/>
      <c r="K735" s="1329"/>
      <c r="L735" s="1329"/>
      <c r="M735" s="1330"/>
      <c r="N735" s="265"/>
      <c r="O735" s="265"/>
      <c r="P735" s="265"/>
      <c r="Q735" s="265"/>
      <c r="R735" s="265"/>
      <c r="S735" s="265"/>
      <c r="T735" s="265"/>
      <c r="U735" s="265"/>
      <c r="V735" s="265"/>
      <c r="W735" s="265"/>
      <c r="X735" s="265"/>
      <c r="Y735" s="265"/>
      <c r="Z735" s="265"/>
      <c r="AA735" s="265"/>
      <c r="AB735" s="265"/>
      <c r="AC735" s="265"/>
    </row>
    <row r="736" spans="1:29" ht="30" customHeight="1" x14ac:dyDescent="0.2">
      <c r="A736" s="1065"/>
      <c r="B736" s="1327"/>
      <c r="C736" s="1327"/>
      <c r="D736" s="1327"/>
      <c r="E736" s="1327"/>
      <c r="F736" s="1327"/>
      <c r="G736" s="1327"/>
      <c r="H736" s="1327"/>
      <c r="I736" s="1327"/>
      <c r="J736" s="1328"/>
      <c r="K736" s="1329"/>
      <c r="L736" s="1329"/>
      <c r="M736" s="1330"/>
      <c r="N736" s="265"/>
      <c r="O736" s="265"/>
      <c r="P736" s="265"/>
      <c r="Q736" s="265"/>
      <c r="R736" s="265"/>
      <c r="S736" s="265"/>
      <c r="T736" s="265"/>
      <c r="U736" s="265"/>
      <c r="V736" s="265"/>
      <c r="W736" s="265"/>
      <c r="X736" s="265"/>
      <c r="Y736" s="265"/>
      <c r="Z736" s="265"/>
      <c r="AA736" s="265"/>
      <c r="AB736" s="265"/>
      <c r="AC736" s="265"/>
    </row>
    <row r="737" spans="1:29" ht="30" customHeight="1" x14ac:dyDescent="0.2">
      <c r="A737" s="1065"/>
      <c r="B737" s="1327"/>
      <c r="C737" s="1327"/>
      <c r="D737" s="1327"/>
      <c r="E737" s="1327"/>
      <c r="F737" s="1327"/>
      <c r="G737" s="1327"/>
      <c r="H737" s="1327"/>
      <c r="I737" s="1327"/>
      <c r="J737" s="1328"/>
      <c r="K737" s="1329"/>
      <c r="L737" s="1329"/>
      <c r="M737" s="1330"/>
      <c r="N737" s="265"/>
      <c r="O737" s="796"/>
      <c r="P737" s="265"/>
      <c r="Q737" s="265"/>
      <c r="R737" s="265"/>
      <c r="S737" s="265"/>
      <c r="T737" s="265"/>
      <c r="U737" s="265"/>
      <c r="V737" s="265"/>
      <c r="W737" s="265"/>
      <c r="X737" s="265"/>
      <c r="Y737" s="265"/>
      <c r="Z737" s="265"/>
      <c r="AA737" s="265"/>
      <c r="AB737" s="265"/>
      <c r="AC737" s="265"/>
    </row>
    <row r="738" spans="1:29" ht="30" hidden="1" customHeight="1" thickBot="1" x14ac:dyDescent="0.25">
      <c r="A738" s="1066"/>
      <c r="B738" s="1327"/>
      <c r="C738" s="1327"/>
      <c r="D738" s="1327"/>
      <c r="E738" s="1327"/>
      <c r="F738" s="1327"/>
      <c r="G738" s="1327"/>
      <c r="H738" s="1327"/>
      <c r="I738" s="1327"/>
      <c r="J738" s="1328"/>
      <c r="K738" s="1329"/>
      <c r="L738" s="1329"/>
      <c r="M738" s="1330"/>
      <c r="N738" s="265"/>
      <c r="O738" s="265"/>
      <c r="P738" s="265"/>
      <c r="Q738" s="265"/>
      <c r="R738" s="265"/>
      <c r="S738" s="265"/>
      <c r="T738" s="265"/>
      <c r="U738" s="265"/>
      <c r="V738" s="265"/>
      <c r="W738" s="265"/>
      <c r="X738" s="265"/>
      <c r="Y738" s="265"/>
      <c r="Z738" s="265"/>
      <c r="AA738" s="265"/>
      <c r="AB738" s="265"/>
      <c r="AC738" s="265"/>
    </row>
    <row r="739" spans="1:29" ht="30" hidden="1" customHeight="1" thickBot="1" x14ac:dyDescent="0.25">
      <c r="A739" s="1065"/>
      <c r="B739" s="1327"/>
      <c r="C739" s="1327"/>
      <c r="D739" s="1327"/>
      <c r="E739" s="1327"/>
      <c r="F739" s="1327"/>
      <c r="G739" s="1327"/>
      <c r="H739" s="1327"/>
      <c r="I739" s="1327"/>
      <c r="J739" s="1328"/>
      <c r="K739" s="1329"/>
      <c r="L739" s="1329"/>
      <c r="M739" s="1330"/>
      <c r="N739" s="265"/>
      <c r="O739" s="265"/>
      <c r="P739" s="265"/>
      <c r="Q739" s="265"/>
      <c r="R739" s="265"/>
      <c r="S739" s="265"/>
      <c r="T739" s="265"/>
      <c r="U739" s="265"/>
      <c r="V739" s="265"/>
      <c r="W739" s="265"/>
      <c r="X739" s="265"/>
      <c r="Y739" s="265"/>
      <c r="Z739" s="265"/>
      <c r="AA739" s="265"/>
      <c r="AB739" s="265"/>
      <c r="AC739" s="265"/>
    </row>
    <row r="740" spans="1:29" ht="30" hidden="1" customHeight="1" thickBot="1" x14ac:dyDescent="0.25">
      <c r="A740" s="1065"/>
      <c r="B740" s="1327"/>
      <c r="C740" s="1327"/>
      <c r="D740" s="1327"/>
      <c r="E740" s="1327"/>
      <c r="F740" s="1327"/>
      <c r="G740" s="1327"/>
      <c r="H740" s="1327"/>
      <c r="I740" s="1327"/>
      <c r="J740" s="1328"/>
      <c r="K740" s="1329"/>
      <c r="L740" s="1329"/>
      <c r="M740" s="1330"/>
      <c r="N740" s="265"/>
      <c r="O740" s="265"/>
      <c r="P740" s="265"/>
      <c r="Q740" s="265"/>
      <c r="R740" s="265"/>
      <c r="S740" s="265"/>
      <c r="T740" s="265"/>
      <c r="U740" s="265"/>
      <c r="V740" s="265"/>
      <c r="W740" s="265"/>
      <c r="X740" s="265"/>
      <c r="Y740" s="265"/>
      <c r="Z740" s="265"/>
      <c r="AA740" s="265"/>
      <c r="AB740" s="265"/>
      <c r="AC740" s="265"/>
    </row>
    <row r="741" spans="1:29" ht="30" hidden="1" customHeight="1" thickBot="1" x14ac:dyDescent="0.25">
      <c r="A741" s="1065"/>
      <c r="B741" s="1327"/>
      <c r="C741" s="1327"/>
      <c r="D741" s="1327"/>
      <c r="E741" s="1327"/>
      <c r="F741" s="1327"/>
      <c r="G741" s="1327"/>
      <c r="H741" s="1327"/>
      <c r="I741" s="1327"/>
      <c r="J741" s="1328"/>
      <c r="K741" s="1329"/>
      <c r="L741" s="1329"/>
      <c r="M741" s="1330"/>
      <c r="N741" s="265"/>
      <c r="O741" s="265"/>
      <c r="P741" s="265"/>
      <c r="Q741" s="265"/>
      <c r="R741" s="265"/>
      <c r="S741" s="265"/>
      <c r="T741" s="265"/>
      <c r="U741" s="265"/>
      <c r="V741" s="265"/>
      <c r="W741" s="265"/>
      <c r="X741" s="265"/>
      <c r="Y741" s="265"/>
      <c r="Z741" s="265"/>
      <c r="AA741" s="265"/>
      <c r="AB741" s="265"/>
      <c r="AC741" s="265"/>
    </row>
    <row r="742" spans="1:29" ht="30" hidden="1" customHeight="1" thickBot="1" x14ac:dyDescent="0.25">
      <c r="A742" s="1065"/>
      <c r="B742" s="1327"/>
      <c r="C742" s="1327"/>
      <c r="D742" s="1327"/>
      <c r="E742" s="1327"/>
      <c r="F742" s="1327"/>
      <c r="G742" s="1327"/>
      <c r="H742" s="1327"/>
      <c r="I742" s="1327"/>
      <c r="J742" s="1328"/>
      <c r="K742" s="1329"/>
      <c r="L742" s="1329"/>
      <c r="M742" s="1330"/>
      <c r="N742" s="265"/>
      <c r="O742" s="265"/>
      <c r="P742" s="265"/>
      <c r="Q742" s="265"/>
      <c r="R742" s="265"/>
      <c r="S742" s="265"/>
      <c r="T742" s="265"/>
      <c r="U742" s="265"/>
      <c r="V742" s="265"/>
      <c r="W742" s="265"/>
      <c r="X742" s="265"/>
      <c r="Y742" s="265"/>
      <c r="Z742" s="265"/>
      <c r="AA742" s="265"/>
      <c r="AB742" s="265"/>
      <c r="AC742" s="265"/>
    </row>
    <row r="743" spans="1:29" ht="30" hidden="1" customHeight="1" thickBot="1" x14ac:dyDescent="0.25">
      <c r="A743" s="1065"/>
      <c r="B743" s="1327"/>
      <c r="C743" s="1327"/>
      <c r="D743" s="1327"/>
      <c r="E743" s="1327"/>
      <c r="F743" s="1327"/>
      <c r="G743" s="1327"/>
      <c r="H743" s="1327"/>
      <c r="I743" s="1327"/>
      <c r="J743" s="1328"/>
      <c r="K743" s="1329"/>
      <c r="L743" s="1329"/>
      <c r="M743" s="1330"/>
      <c r="N743" s="265"/>
      <c r="O743" s="265"/>
      <c r="P743" s="265"/>
      <c r="Q743" s="265"/>
      <c r="R743" s="265"/>
      <c r="S743" s="265"/>
      <c r="T743" s="265"/>
      <c r="U743" s="265"/>
      <c r="V743" s="265"/>
      <c r="W743" s="265"/>
      <c r="X743" s="265"/>
      <c r="Y743" s="265"/>
      <c r="Z743" s="265"/>
      <c r="AA743" s="265"/>
      <c r="AB743" s="265"/>
      <c r="AC743" s="265"/>
    </row>
    <row r="744" spans="1:29" ht="30" hidden="1" customHeight="1" thickBot="1" x14ac:dyDescent="0.25">
      <c r="A744" s="1065"/>
      <c r="B744" s="1327"/>
      <c r="C744" s="1327"/>
      <c r="D744" s="1327"/>
      <c r="E744" s="1327"/>
      <c r="F744" s="1327"/>
      <c r="G744" s="1327"/>
      <c r="H744" s="1327"/>
      <c r="I744" s="1327"/>
      <c r="J744" s="1328"/>
      <c r="K744" s="1329"/>
      <c r="L744" s="1329"/>
      <c r="M744" s="1330"/>
      <c r="N744" s="265"/>
      <c r="O744" s="265"/>
      <c r="P744" s="265"/>
      <c r="Q744" s="265"/>
      <c r="R744" s="265"/>
      <c r="S744" s="265"/>
      <c r="T744" s="265"/>
      <c r="U744" s="265"/>
      <c r="V744" s="265"/>
      <c r="W744" s="265"/>
      <c r="X744" s="265"/>
      <c r="Y744" s="265"/>
      <c r="Z744" s="265"/>
      <c r="AA744" s="265"/>
      <c r="AB744" s="265"/>
      <c r="AC744" s="265"/>
    </row>
    <row r="745" spans="1:29" ht="30" hidden="1" customHeight="1" thickBot="1" x14ac:dyDescent="0.25">
      <c r="A745" s="1065"/>
      <c r="B745" s="1327"/>
      <c r="C745" s="1327"/>
      <c r="D745" s="1327"/>
      <c r="E745" s="1327"/>
      <c r="F745" s="1327"/>
      <c r="G745" s="1327"/>
      <c r="H745" s="1327"/>
      <c r="I745" s="1327"/>
      <c r="J745" s="1328"/>
      <c r="K745" s="1329"/>
      <c r="L745" s="1329"/>
      <c r="M745" s="1330"/>
      <c r="N745" s="265"/>
      <c r="O745" s="265"/>
      <c r="P745" s="265"/>
      <c r="Q745" s="265"/>
      <c r="R745" s="265"/>
      <c r="S745" s="265"/>
      <c r="T745" s="265"/>
      <c r="U745" s="265"/>
      <c r="V745" s="265"/>
      <c r="W745" s="265"/>
      <c r="X745" s="265"/>
      <c r="Y745" s="265"/>
      <c r="Z745" s="265"/>
      <c r="AA745" s="265"/>
      <c r="AB745" s="265"/>
      <c r="AC745" s="265"/>
    </row>
    <row r="746" spans="1:29" ht="30" hidden="1" customHeight="1" thickBot="1" x14ac:dyDescent="0.25">
      <c r="A746" s="1065"/>
      <c r="B746" s="1327"/>
      <c r="C746" s="1327"/>
      <c r="D746" s="1327"/>
      <c r="E746" s="1327"/>
      <c r="F746" s="1327"/>
      <c r="G746" s="1327"/>
      <c r="H746" s="1327"/>
      <c r="I746" s="1327"/>
      <c r="J746" s="1328"/>
      <c r="K746" s="1329"/>
      <c r="L746" s="1329"/>
      <c r="M746" s="1330"/>
      <c r="N746" s="265"/>
      <c r="O746" s="265"/>
      <c r="P746" s="265"/>
      <c r="Q746" s="265"/>
      <c r="R746" s="265"/>
      <c r="S746" s="265"/>
      <c r="T746" s="265"/>
      <c r="U746" s="265"/>
      <c r="V746" s="265"/>
      <c r="W746" s="265"/>
      <c r="X746" s="265"/>
      <c r="Y746" s="265"/>
      <c r="Z746" s="265"/>
      <c r="AA746" s="265"/>
      <c r="AB746" s="265"/>
      <c r="AC746" s="265"/>
    </row>
    <row r="747" spans="1:29" ht="30" hidden="1" customHeight="1" thickBot="1" x14ac:dyDescent="0.25">
      <c r="A747" s="1065"/>
      <c r="B747" s="1327"/>
      <c r="C747" s="1327"/>
      <c r="D747" s="1327"/>
      <c r="E747" s="1327"/>
      <c r="F747" s="1327"/>
      <c r="G747" s="1327"/>
      <c r="H747" s="1327"/>
      <c r="I747" s="1327"/>
      <c r="J747" s="1328"/>
      <c r="K747" s="1329"/>
      <c r="L747" s="1329"/>
      <c r="M747" s="1330"/>
      <c r="N747" s="265"/>
      <c r="O747" s="265"/>
      <c r="P747" s="265"/>
      <c r="Q747" s="265"/>
      <c r="R747" s="265"/>
      <c r="S747" s="265"/>
      <c r="T747" s="265"/>
      <c r="U747" s="265"/>
      <c r="V747" s="265"/>
      <c r="W747" s="265"/>
      <c r="X747" s="265"/>
      <c r="Y747" s="265"/>
      <c r="Z747" s="265"/>
      <c r="AA747" s="265"/>
      <c r="AB747" s="265"/>
      <c r="AC747" s="265"/>
    </row>
    <row r="748" spans="1:29" ht="30" hidden="1" customHeight="1" thickBot="1" x14ac:dyDescent="0.25">
      <c r="A748" s="1065"/>
      <c r="B748" s="1327"/>
      <c r="C748" s="1327"/>
      <c r="D748" s="1327"/>
      <c r="E748" s="1327"/>
      <c r="F748" s="1327"/>
      <c r="G748" s="1327"/>
      <c r="H748" s="1327"/>
      <c r="I748" s="1327"/>
      <c r="J748" s="1328"/>
      <c r="K748" s="1329"/>
      <c r="L748" s="1329"/>
      <c r="M748" s="1330"/>
      <c r="N748" s="265"/>
      <c r="O748" s="265"/>
      <c r="P748" s="265"/>
      <c r="Q748" s="265"/>
      <c r="R748" s="265"/>
      <c r="S748" s="265"/>
      <c r="T748" s="265"/>
      <c r="U748" s="265"/>
      <c r="V748" s="265"/>
      <c r="W748" s="265"/>
      <c r="X748" s="265"/>
      <c r="Y748" s="265"/>
      <c r="Z748" s="265"/>
      <c r="AA748" s="265"/>
      <c r="AB748" s="265"/>
      <c r="AC748" s="265"/>
    </row>
    <row r="749" spans="1:29" ht="30" hidden="1" customHeight="1" thickBot="1" x14ac:dyDescent="0.25">
      <c r="A749" s="1065"/>
      <c r="B749" s="1327"/>
      <c r="C749" s="1327"/>
      <c r="D749" s="1327"/>
      <c r="E749" s="1327"/>
      <c r="F749" s="1327"/>
      <c r="G749" s="1327"/>
      <c r="H749" s="1327"/>
      <c r="I749" s="1327"/>
      <c r="J749" s="1328"/>
      <c r="K749" s="1329"/>
      <c r="L749" s="1329"/>
      <c r="M749" s="1330"/>
      <c r="N749" s="265"/>
      <c r="O749" s="265"/>
      <c r="P749" s="265"/>
      <c r="Q749" s="265"/>
      <c r="R749" s="265"/>
      <c r="S749" s="265"/>
      <c r="T749" s="265"/>
      <c r="U749" s="265"/>
      <c r="V749" s="265"/>
      <c r="W749" s="265"/>
      <c r="X749" s="265"/>
      <c r="Y749" s="265"/>
      <c r="Z749" s="265"/>
      <c r="AA749" s="265"/>
      <c r="AB749" s="265"/>
      <c r="AC749" s="265"/>
    </row>
    <row r="750" spans="1:29" ht="30" hidden="1" customHeight="1" thickBot="1" x14ac:dyDescent="0.25">
      <c r="A750" s="1065"/>
      <c r="B750" s="1327"/>
      <c r="C750" s="1327"/>
      <c r="D750" s="1327"/>
      <c r="E750" s="1327"/>
      <c r="F750" s="1327"/>
      <c r="G750" s="1327"/>
      <c r="H750" s="1327"/>
      <c r="I750" s="1327"/>
      <c r="J750" s="1328"/>
      <c r="K750" s="1329"/>
      <c r="L750" s="1329"/>
      <c r="M750" s="1330"/>
      <c r="N750" s="265"/>
      <c r="O750" s="265"/>
      <c r="P750" s="265"/>
      <c r="Q750" s="265"/>
      <c r="R750" s="265"/>
      <c r="S750" s="265"/>
      <c r="T750" s="265"/>
      <c r="U750" s="265"/>
      <c r="V750" s="265"/>
      <c r="W750" s="265"/>
      <c r="X750" s="265"/>
      <c r="Y750" s="265"/>
      <c r="Z750" s="265"/>
      <c r="AA750" s="265"/>
      <c r="AB750" s="265"/>
      <c r="AC750" s="265"/>
    </row>
    <row r="751" spans="1:29" ht="30" hidden="1" customHeight="1" thickBot="1" x14ac:dyDescent="0.25">
      <c r="A751" s="1065"/>
      <c r="B751" s="1327"/>
      <c r="C751" s="1327"/>
      <c r="D751" s="1327"/>
      <c r="E751" s="1327"/>
      <c r="F751" s="1327"/>
      <c r="G751" s="1327"/>
      <c r="H751" s="1327"/>
      <c r="I751" s="1327"/>
      <c r="J751" s="1328"/>
      <c r="K751" s="1329"/>
      <c r="L751" s="1329"/>
      <c r="M751" s="1330"/>
      <c r="N751" s="265"/>
      <c r="O751" s="265"/>
      <c r="P751" s="265"/>
      <c r="Q751" s="265"/>
      <c r="R751" s="265"/>
      <c r="S751" s="265"/>
      <c r="T751" s="265"/>
      <c r="U751" s="265"/>
      <c r="V751" s="265"/>
      <c r="W751" s="265"/>
      <c r="X751" s="265"/>
      <c r="Y751" s="265"/>
      <c r="Z751" s="265"/>
      <c r="AA751" s="265"/>
      <c r="AB751" s="265"/>
      <c r="AC751" s="265"/>
    </row>
    <row r="752" spans="1:29" ht="30" hidden="1" customHeight="1" thickBot="1" x14ac:dyDescent="0.25">
      <c r="A752" s="1065"/>
      <c r="B752" s="1327"/>
      <c r="C752" s="1327"/>
      <c r="D752" s="1327"/>
      <c r="E752" s="1327"/>
      <c r="F752" s="1327"/>
      <c r="G752" s="1327"/>
      <c r="H752" s="1327"/>
      <c r="I752" s="1327"/>
      <c r="J752" s="1328"/>
      <c r="K752" s="1329"/>
      <c r="L752" s="1329"/>
      <c r="M752" s="1330"/>
      <c r="N752" s="265"/>
      <c r="O752" s="265"/>
      <c r="P752" s="265"/>
      <c r="Q752" s="265"/>
      <c r="R752" s="265"/>
      <c r="S752" s="265"/>
      <c r="T752" s="265"/>
      <c r="U752" s="265"/>
      <c r="V752" s="265"/>
      <c r="W752" s="265"/>
      <c r="X752" s="265"/>
      <c r="Y752" s="265"/>
      <c r="Z752" s="265"/>
      <c r="AA752" s="265"/>
      <c r="AB752" s="265"/>
      <c r="AC752" s="265"/>
    </row>
    <row r="753" spans="1:29" ht="30" customHeight="1" thickBot="1" x14ac:dyDescent="0.25">
      <c r="A753" s="1067"/>
      <c r="B753" s="1331"/>
      <c r="C753" s="1331"/>
      <c r="D753" s="1331"/>
      <c r="E753" s="1331"/>
      <c r="F753" s="1331"/>
      <c r="G753" s="1331"/>
      <c r="H753" s="1331"/>
      <c r="I753" s="1331"/>
      <c r="J753" s="1332"/>
      <c r="K753" s="1333"/>
      <c r="L753" s="1333"/>
      <c r="M753" s="1334"/>
      <c r="N753" s="265"/>
      <c r="O753" s="265"/>
      <c r="P753" s="265"/>
      <c r="Q753" s="265"/>
      <c r="R753" s="265"/>
      <c r="S753" s="265"/>
      <c r="T753" s="265"/>
      <c r="U753" s="265"/>
      <c r="V753" s="265"/>
      <c r="W753" s="265"/>
      <c r="X753" s="265"/>
      <c r="Y753" s="265"/>
      <c r="Z753" s="265"/>
      <c r="AA753" s="265"/>
      <c r="AB753" s="265"/>
      <c r="AC753" s="265"/>
    </row>
    <row r="754" spans="1:29" ht="13.5" thickBot="1" x14ac:dyDescent="0.25">
      <c r="A754" s="941"/>
      <c r="B754" s="932"/>
      <c r="C754" s="932"/>
      <c r="D754" s="932"/>
      <c r="E754" s="932"/>
      <c r="F754" s="932"/>
      <c r="G754" s="932"/>
      <c r="H754" s="932"/>
      <c r="I754" s="932"/>
      <c r="J754" s="932"/>
      <c r="K754" s="932"/>
      <c r="L754" s="932"/>
      <c r="M754" s="1030"/>
      <c r="N754" s="265"/>
      <c r="O754" s="265"/>
      <c r="P754" s="265"/>
      <c r="Q754" s="265"/>
      <c r="R754" s="265"/>
      <c r="S754" s="265"/>
      <c r="T754" s="265"/>
      <c r="U754" s="265"/>
      <c r="V754" s="265"/>
      <c r="W754" s="265"/>
      <c r="X754" s="265"/>
      <c r="Y754" s="265"/>
      <c r="Z754" s="265"/>
      <c r="AA754" s="265"/>
      <c r="AB754" s="265"/>
      <c r="AC754" s="265"/>
    </row>
    <row r="755" spans="1:29" ht="24" customHeight="1" x14ac:dyDescent="0.2">
      <c r="A755" s="933" t="s">
        <v>891</v>
      </c>
      <c r="B755" s="1011" t="s">
        <v>898</v>
      </c>
      <c r="C755" s="1022"/>
      <c r="D755" s="1022"/>
      <c r="E755" s="1022"/>
      <c r="F755" s="1022"/>
      <c r="G755" s="1022"/>
      <c r="H755" s="1022"/>
      <c r="I755" s="1022"/>
      <c r="J755" s="1022"/>
      <c r="K755" s="1022"/>
      <c r="L755" s="1022"/>
      <c r="M755" s="1023"/>
      <c r="N755" s="265"/>
      <c r="O755" s="265"/>
      <c r="P755" s="265"/>
      <c r="Q755" s="265"/>
      <c r="R755" s="265"/>
      <c r="S755" s="265"/>
      <c r="T755" s="265"/>
      <c r="U755" s="265"/>
      <c r="V755" s="265"/>
      <c r="W755" s="265"/>
      <c r="X755" s="265"/>
      <c r="Y755" s="265"/>
      <c r="Z755" s="265"/>
      <c r="AA755" s="265"/>
      <c r="AB755" s="265"/>
      <c r="AC755" s="265"/>
    </row>
    <row r="756" spans="1:29" ht="15" customHeight="1" x14ac:dyDescent="0.2">
      <c r="A756" s="1353" t="s">
        <v>903</v>
      </c>
      <c r="B756" s="1037"/>
      <c r="C756" s="1355" t="s">
        <v>895</v>
      </c>
      <c r="D756" s="1357" t="s">
        <v>869</v>
      </c>
      <c r="E756" s="1358"/>
      <c r="F756" s="1359" t="s">
        <v>896</v>
      </c>
      <c r="G756" s="1360"/>
      <c r="H756" s="1361" t="s">
        <v>870</v>
      </c>
      <c r="I756" s="1358"/>
      <c r="J756" s="1362" t="s">
        <v>888</v>
      </c>
      <c r="K756" s="1363"/>
      <c r="L756" s="1364" t="s">
        <v>889</v>
      </c>
      <c r="M756" s="1363"/>
      <c r="N756" s="265"/>
      <c r="O756" s="265"/>
      <c r="P756" s="265"/>
      <c r="Q756" s="265"/>
      <c r="R756" s="265"/>
      <c r="S756" s="265"/>
      <c r="T756" s="265"/>
      <c r="U756" s="265"/>
      <c r="V756" s="265"/>
      <c r="W756" s="265"/>
      <c r="X756" s="265"/>
      <c r="Y756" s="265"/>
      <c r="Z756" s="265"/>
      <c r="AA756" s="265"/>
      <c r="AB756" s="265"/>
      <c r="AC756" s="265"/>
    </row>
    <row r="757" spans="1:29" ht="15" customHeight="1" x14ac:dyDescent="0.2">
      <c r="A757" s="1354"/>
      <c r="B757" s="1038" t="s">
        <v>885</v>
      </c>
      <c r="C757" s="1356"/>
      <c r="D757" s="1294" t="s">
        <v>902</v>
      </c>
      <c r="E757" s="1365"/>
      <c r="F757" s="1366" t="s">
        <v>902</v>
      </c>
      <c r="G757" s="1365"/>
      <c r="H757" s="1366" t="s">
        <v>902</v>
      </c>
      <c r="I757" s="1367"/>
      <c r="J757" s="1368" t="s">
        <v>910</v>
      </c>
      <c r="K757" s="1369"/>
      <c r="L757" s="1368" t="s">
        <v>910</v>
      </c>
      <c r="M757" s="1369"/>
      <c r="N757" s="265"/>
      <c r="O757" s="265"/>
      <c r="P757" s="265"/>
      <c r="Q757" s="265"/>
      <c r="R757" s="265"/>
      <c r="S757" s="265"/>
      <c r="T757" s="265"/>
      <c r="U757" s="265"/>
      <c r="V757" s="265"/>
      <c r="W757" s="265"/>
      <c r="X757" s="265"/>
      <c r="Y757" s="265"/>
      <c r="Z757" s="265"/>
      <c r="AA757" s="265"/>
      <c r="AB757" s="265"/>
      <c r="AC757" s="265"/>
    </row>
    <row r="758" spans="1:29" ht="15" customHeight="1" x14ac:dyDescent="0.2">
      <c r="A758" s="1032" t="s">
        <v>892</v>
      </c>
      <c r="B758" s="1033" t="s">
        <v>899</v>
      </c>
      <c r="C758" s="890" t="s">
        <v>887</v>
      </c>
      <c r="D758" s="1347"/>
      <c r="E758" s="1348"/>
      <c r="F758" s="1349"/>
      <c r="G758" s="1348"/>
      <c r="H758" s="1349"/>
      <c r="I758" s="1350"/>
      <c r="J758" s="1351" t="str">
        <f t="shared" ref="J758:J761" si="89">IF(D758=0,"",(F758/D758)-1)</f>
        <v/>
      </c>
      <c r="K758" s="1352"/>
      <c r="L758" s="1351" t="str">
        <f t="shared" ref="L758:L761" si="90">IF(F758=0,"",(H758/F758)-1)</f>
        <v/>
      </c>
      <c r="M758" s="1352"/>
      <c r="N758" s="265"/>
      <c r="O758" s="265"/>
      <c r="P758" s="265"/>
      <c r="Q758" s="265"/>
      <c r="R758" s="265"/>
      <c r="S758" s="265"/>
      <c r="T758" s="265"/>
      <c r="U758" s="265"/>
      <c r="V758" s="265"/>
      <c r="W758" s="265"/>
      <c r="X758" s="265"/>
      <c r="Y758" s="265"/>
      <c r="Z758" s="265"/>
      <c r="AA758" s="265"/>
      <c r="AB758" s="265"/>
      <c r="AC758" s="265"/>
    </row>
    <row r="759" spans="1:29" ht="15" customHeight="1" x14ac:dyDescent="0.2">
      <c r="A759" s="1032" t="s">
        <v>876</v>
      </c>
      <c r="B759" s="1034" t="s">
        <v>899</v>
      </c>
      <c r="C759" s="984" t="s">
        <v>887</v>
      </c>
      <c r="D759" s="1347"/>
      <c r="E759" s="1348"/>
      <c r="F759" s="1349"/>
      <c r="G759" s="1348"/>
      <c r="H759" s="1349"/>
      <c r="I759" s="1350"/>
      <c r="J759" s="1351" t="str">
        <f t="shared" si="89"/>
        <v/>
      </c>
      <c r="K759" s="1352"/>
      <c r="L759" s="1351" t="str">
        <f t="shared" si="90"/>
        <v/>
      </c>
      <c r="M759" s="1352"/>
      <c r="N759" s="265"/>
      <c r="O759" s="265"/>
      <c r="P759" s="265"/>
      <c r="Q759" s="265"/>
      <c r="R759" s="265"/>
      <c r="S759" s="265"/>
      <c r="T759" s="265"/>
      <c r="U759" s="265"/>
      <c r="V759" s="265"/>
      <c r="W759" s="265"/>
      <c r="X759" s="265"/>
      <c r="Y759" s="265"/>
      <c r="Z759" s="265"/>
      <c r="AA759" s="265"/>
      <c r="AB759" s="265"/>
      <c r="AC759" s="265"/>
    </row>
    <row r="760" spans="1:29" ht="15" customHeight="1" x14ac:dyDescent="0.2">
      <c r="A760" s="1032" t="s">
        <v>893</v>
      </c>
      <c r="B760" s="1034" t="s">
        <v>899</v>
      </c>
      <c r="C760" s="984" t="s">
        <v>887</v>
      </c>
      <c r="D760" s="1347"/>
      <c r="E760" s="1348"/>
      <c r="F760" s="1349"/>
      <c r="G760" s="1348"/>
      <c r="H760" s="1349"/>
      <c r="I760" s="1350"/>
      <c r="J760" s="1351" t="str">
        <f t="shared" si="89"/>
        <v/>
      </c>
      <c r="K760" s="1352"/>
      <c r="L760" s="1351" t="str">
        <f t="shared" si="90"/>
        <v/>
      </c>
      <c r="M760" s="1352"/>
      <c r="N760" s="265"/>
      <c r="O760" s="265"/>
      <c r="P760" s="265"/>
      <c r="Q760" s="265"/>
      <c r="R760" s="265"/>
      <c r="S760" s="265"/>
      <c r="T760" s="265"/>
      <c r="U760" s="265"/>
      <c r="V760" s="265"/>
      <c r="W760" s="265"/>
      <c r="X760" s="265"/>
      <c r="Y760" s="265"/>
      <c r="Z760" s="265"/>
      <c r="AA760" s="265"/>
      <c r="AB760" s="265"/>
      <c r="AC760" s="265"/>
    </row>
    <row r="761" spans="1:29" ht="15" customHeight="1" thickBot="1" x14ac:dyDescent="0.25">
      <c r="A761" s="1035" t="s">
        <v>894</v>
      </c>
      <c r="B761" s="1036" t="s">
        <v>899</v>
      </c>
      <c r="C761" s="987" t="s">
        <v>887</v>
      </c>
      <c r="D761" s="1347"/>
      <c r="E761" s="1348"/>
      <c r="F761" s="1349"/>
      <c r="G761" s="1348"/>
      <c r="H761" s="1349"/>
      <c r="I761" s="1350"/>
      <c r="J761" s="1351" t="str">
        <f t="shared" si="89"/>
        <v/>
      </c>
      <c r="K761" s="1352"/>
      <c r="L761" s="1351" t="str">
        <f t="shared" si="90"/>
        <v/>
      </c>
      <c r="M761" s="1352"/>
      <c r="N761" s="265"/>
      <c r="O761" s="265"/>
      <c r="P761" s="265"/>
      <c r="Q761" s="265"/>
      <c r="R761" s="265"/>
      <c r="S761" s="265"/>
      <c r="T761" s="265"/>
      <c r="U761" s="265"/>
      <c r="V761" s="265"/>
      <c r="W761" s="265"/>
      <c r="X761" s="265"/>
      <c r="Y761" s="265"/>
      <c r="Z761" s="265"/>
      <c r="AA761" s="265"/>
      <c r="AB761" s="265"/>
      <c r="AC761" s="265"/>
    </row>
    <row r="762" spans="1:29" s="889" customFormat="1" ht="18" customHeight="1" x14ac:dyDescent="0.2">
      <c r="A762" s="1060"/>
      <c r="B762" s="956"/>
      <c r="C762" s="956"/>
      <c r="D762" s="1061"/>
      <c r="E762" s="1061"/>
      <c r="F762" s="1062"/>
      <c r="G762" s="1062"/>
      <c r="H762" s="1062"/>
      <c r="I762" s="1062"/>
      <c r="J762" s="1062"/>
      <c r="K762" s="1062"/>
      <c r="L762" s="1062"/>
      <c r="M762" s="1069"/>
      <c r="N762" s="265"/>
      <c r="O762" s="926"/>
      <c r="P762" s="926"/>
      <c r="Q762" s="926"/>
      <c r="R762" s="926"/>
      <c r="S762" s="926"/>
      <c r="T762" s="926"/>
      <c r="U762" s="926"/>
      <c r="V762" s="926"/>
      <c r="W762" s="926"/>
      <c r="X762" s="926"/>
      <c r="Y762" s="926"/>
      <c r="Z762" s="926"/>
      <c r="AA762" s="926"/>
      <c r="AB762" s="926"/>
      <c r="AC762" s="926"/>
    </row>
    <row r="763" spans="1:29" ht="21" customHeight="1" x14ac:dyDescent="0.2">
      <c r="A763" s="1335" t="s">
        <v>909</v>
      </c>
      <c r="B763" s="1336"/>
      <c r="C763" s="1337"/>
      <c r="D763" s="1031"/>
      <c r="E763" s="1031"/>
      <c r="F763" s="1031"/>
      <c r="G763" s="1031"/>
      <c r="H763" s="1031"/>
      <c r="I763" s="1031"/>
      <c r="J763" s="1031"/>
      <c r="K763" s="1031"/>
      <c r="L763" s="1031"/>
      <c r="M763" s="1063"/>
      <c r="N763" s="265"/>
      <c r="O763" s="265"/>
      <c r="P763" s="265"/>
      <c r="Q763" s="265"/>
      <c r="R763" s="265"/>
      <c r="S763" s="265"/>
      <c r="T763" s="265"/>
      <c r="U763" s="265"/>
      <c r="V763" s="265"/>
      <c r="W763" s="265"/>
      <c r="X763" s="265"/>
      <c r="Y763" s="265"/>
      <c r="Z763" s="265"/>
      <c r="AA763" s="265"/>
      <c r="AB763" s="265"/>
      <c r="AC763" s="265"/>
    </row>
    <row r="764" spans="1:29" ht="18" customHeight="1" x14ac:dyDescent="0.2">
      <c r="A764" s="1068" t="s">
        <v>907</v>
      </c>
      <c r="B764" s="1338" t="s">
        <v>904</v>
      </c>
      <c r="C764" s="1339"/>
      <c r="D764" s="1338" t="s">
        <v>905</v>
      </c>
      <c r="E764" s="1340"/>
      <c r="F764" s="1340"/>
      <c r="G764" s="1340"/>
      <c r="H764" s="1340"/>
      <c r="I764" s="1339"/>
      <c r="J764" s="1338" t="s">
        <v>906</v>
      </c>
      <c r="K764" s="1340"/>
      <c r="L764" s="1340"/>
      <c r="M764" s="1341"/>
      <c r="N764" s="265"/>
      <c r="O764" s="265"/>
      <c r="P764" s="265"/>
      <c r="Q764" s="265"/>
      <c r="R764" s="265"/>
      <c r="S764" s="265"/>
      <c r="T764" s="265"/>
      <c r="U764" s="265"/>
      <c r="V764" s="265"/>
      <c r="W764" s="265"/>
      <c r="X764" s="265"/>
      <c r="Y764" s="265"/>
      <c r="Z764" s="265"/>
      <c r="AA764" s="265"/>
      <c r="AB764" s="265"/>
      <c r="AC764" s="265"/>
    </row>
    <row r="765" spans="1:29" ht="30" customHeight="1" x14ac:dyDescent="0.2">
      <c r="A765" s="1065"/>
      <c r="B765" s="1342"/>
      <c r="C765" s="1343"/>
      <c r="D765" s="1344"/>
      <c r="E765" s="1345"/>
      <c r="F765" s="1345"/>
      <c r="G765" s="1345"/>
      <c r="H765" s="1345"/>
      <c r="I765" s="1346"/>
      <c r="J765" s="1328"/>
      <c r="K765" s="1329"/>
      <c r="L765" s="1329"/>
      <c r="M765" s="1330"/>
      <c r="N765" s="265"/>
      <c r="O765" s="265"/>
      <c r="P765" s="265"/>
      <c r="Q765" s="265"/>
      <c r="R765" s="265"/>
      <c r="S765" s="265"/>
      <c r="T765" s="265"/>
      <c r="U765" s="265"/>
      <c r="V765" s="265"/>
      <c r="W765" s="265"/>
      <c r="X765" s="265"/>
      <c r="Y765" s="265"/>
      <c r="Z765" s="265"/>
      <c r="AA765" s="265"/>
      <c r="AB765" s="265"/>
      <c r="AC765" s="265"/>
    </row>
    <row r="766" spans="1:29" ht="30" customHeight="1" x14ac:dyDescent="0.2">
      <c r="A766" s="1065"/>
      <c r="B766" s="1327"/>
      <c r="C766" s="1327"/>
      <c r="D766" s="1327"/>
      <c r="E766" s="1327"/>
      <c r="F766" s="1327"/>
      <c r="G766" s="1327"/>
      <c r="H766" s="1327"/>
      <c r="I766" s="1327"/>
      <c r="J766" s="1328"/>
      <c r="K766" s="1329"/>
      <c r="L766" s="1329"/>
      <c r="M766" s="1330"/>
      <c r="N766" s="265"/>
      <c r="O766" s="265"/>
      <c r="P766" s="265"/>
      <c r="Q766" s="265"/>
      <c r="R766" s="265"/>
      <c r="S766" s="265"/>
      <c r="T766" s="265"/>
      <c r="U766" s="265"/>
      <c r="V766" s="265"/>
      <c r="W766" s="265"/>
      <c r="X766" s="265"/>
      <c r="Y766" s="265"/>
      <c r="Z766" s="265"/>
      <c r="AA766" s="265"/>
      <c r="AB766" s="265"/>
      <c r="AC766" s="265"/>
    </row>
    <row r="767" spans="1:29" ht="30" customHeight="1" x14ac:dyDescent="0.2">
      <c r="A767" s="1065"/>
      <c r="B767" s="1327"/>
      <c r="C767" s="1327"/>
      <c r="D767" s="1327"/>
      <c r="E767" s="1327"/>
      <c r="F767" s="1327"/>
      <c r="G767" s="1327"/>
      <c r="H767" s="1327"/>
      <c r="I767" s="1327"/>
      <c r="J767" s="1328"/>
      <c r="K767" s="1329"/>
      <c r="L767" s="1329"/>
      <c r="M767" s="1330"/>
      <c r="N767" s="265"/>
      <c r="O767" s="265"/>
      <c r="P767" s="265"/>
      <c r="Q767" s="265"/>
      <c r="R767" s="265"/>
      <c r="S767" s="265"/>
      <c r="T767" s="265"/>
      <c r="U767" s="265"/>
      <c r="V767" s="265"/>
      <c r="W767" s="265"/>
      <c r="X767" s="265"/>
      <c r="Y767" s="265"/>
      <c r="Z767" s="265"/>
      <c r="AA767" s="265"/>
      <c r="AB767" s="265"/>
      <c r="AC767" s="265"/>
    </row>
    <row r="768" spans="1:29" ht="30" customHeight="1" x14ac:dyDescent="0.2">
      <c r="A768" s="1065"/>
      <c r="B768" s="1327"/>
      <c r="C768" s="1327"/>
      <c r="D768" s="1327"/>
      <c r="E768" s="1327"/>
      <c r="F768" s="1327"/>
      <c r="G768" s="1327"/>
      <c r="H768" s="1327"/>
      <c r="I768" s="1327"/>
      <c r="J768" s="1328"/>
      <c r="K768" s="1329"/>
      <c r="L768" s="1329"/>
      <c r="M768" s="1330"/>
      <c r="N768" s="265"/>
      <c r="O768" s="796"/>
      <c r="P768" s="265"/>
      <c r="Q768" s="265"/>
      <c r="R768" s="265"/>
      <c r="S768" s="265"/>
      <c r="T768" s="265"/>
      <c r="U768" s="265"/>
      <c r="V768" s="265"/>
      <c r="W768" s="265"/>
      <c r="X768" s="265"/>
      <c r="Y768" s="265"/>
      <c r="Z768" s="265"/>
      <c r="AA768" s="265"/>
      <c r="AB768" s="265"/>
      <c r="AC768" s="265"/>
    </row>
    <row r="769" spans="1:29" ht="30" hidden="1" customHeight="1" thickBot="1" x14ac:dyDescent="0.25">
      <c r="A769" s="1066"/>
      <c r="B769" s="1327"/>
      <c r="C769" s="1327"/>
      <c r="D769" s="1327"/>
      <c r="E769" s="1327"/>
      <c r="F769" s="1327"/>
      <c r="G769" s="1327"/>
      <c r="H769" s="1327"/>
      <c r="I769" s="1327"/>
      <c r="J769" s="1328"/>
      <c r="K769" s="1329"/>
      <c r="L769" s="1329"/>
      <c r="M769" s="1330"/>
      <c r="N769" s="265"/>
      <c r="O769" s="265"/>
      <c r="P769" s="265"/>
      <c r="Q769" s="265"/>
      <c r="R769" s="265"/>
      <c r="S769" s="265"/>
      <c r="T769" s="265"/>
      <c r="U769" s="265"/>
      <c r="V769" s="265"/>
      <c r="W769" s="265"/>
      <c r="X769" s="265"/>
      <c r="Y769" s="265"/>
      <c r="Z769" s="265"/>
      <c r="AA769" s="265"/>
      <c r="AB769" s="265"/>
      <c r="AC769" s="265"/>
    </row>
    <row r="770" spans="1:29" ht="30" hidden="1" customHeight="1" thickBot="1" x14ac:dyDescent="0.25">
      <c r="A770" s="1065"/>
      <c r="B770" s="1327"/>
      <c r="C770" s="1327"/>
      <c r="D770" s="1327"/>
      <c r="E770" s="1327"/>
      <c r="F770" s="1327"/>
      <c r="G770" s="1327"/>
      <c r="H770" s="1327"/>
      <c r="I770" s="1327"/>
      <c r="J770" s="1328"/>
      <c r="K770" s="1329"/>
      <c r="L770" s="1329"/>
      <c r="M770" s="1330"/>
      <c r="N770" s="265"/>
      <c r="O770" s="265"/>
      <c r="P770" s="265"/>
      <c r="Q770" s="265"/>
      <c r="R770" s="265"/>
      <c r="S770" s="265"/>
      <c r="T770" s="265"/>
      <c r="U770" s="265"/>
      <c r="V770" s="265"/>
      <c r="W770" s="265"/>
      <c r="X770" s="265"/>
      <c r="Y770" s="265"/>
      <c r="Z770" s="265"/>
      <c r="AA770" s="265"/>
      <c r="AB770" s="265"/>
      <c r="AC770" s="265"/>
    </row>
    <row r="771" spans="1:29" ht="30" hidden="1" customHeight="1" thickBot="1" x14ac:dyDescent="0.25">
      <c r="A771" s="1065"/>
      <c r="B771" s="1327"/>
      <c r="C771" s="1327"/>
      <c r="D771" s="1327"/>
      <c r="E771" s="1327"/>
      <c r="F771" s="1327"/>
      <c r="G771" s="1327"/>
      <c r="H771" s="1327"/>
      <c r="I771" s="1327"/>
      <c r="J771" s="1328"/>
      <c r="K771" s="1329"/>
      <c r="L771" s="1329"/>
      <c r="M771" s="1330"/>
      <c r="N771" s="265"/>
      <c r="O771" s="265"/>
      <c r="P771" s="265"/>
      <c r="Q771" s="265"/>
      <c r="R771" s="265"/>
      <c r="S771" s="265"/>
      <c r="T771" s="265"/>
      <c r="U771" s="265"/>
      <c r="V771" s="265"/>
      <c r="W771" s="265"/>
      <c r="X771" s="265"/>
      <c r="Y771" s="265"/>
      <c r="Z771" s="265"/>
      <c r="AA771" s="265"/>
      <c r="AB771" s="265"/>
      <c r="AC771" s="265"/>
    </row>
    <row r="772" spans="1:29" ht="30" hidden="1" customHeight="1" thickBot="1" x14ac:dyDescent="0.25">
      <c r="A772" s="1065"/>
      <c r="B772" s="1327"/>
      <c r="C772" s="1327"/>
      <c r="D772" s="1327"/>
      <c r="E772" s="1327"/>
      <c r="F772" s="1327"/>
      <c r="G772" s="1327"/>
      <c r="H772" s="1327"/>
      <c r="I772" s="1327"/>
      <c r="J772" s="1328"/>
      <c r="K772" s="1329"/>
      <c r="L772" s="1329"/>
      <c r="M772" s="1330"/>
      <c r="N772" s="265"/>
      <c r="O772" s="265"/>
      <c r="P772" s="265"/>
      <c r="Q772" s="265"/>
      <c r="R772" s="265"/>
      <c r="S772" s="265"/>
      <c r="T772" s="265"/>
      <c r="U772" s="265"/>
      <c r="V772" s="265"/>
      <c r="W772" s="265"/>
      <c r="X772" s="265"/>
      <c r="Y772" s="265"/>
      <c r="Z772" s="265"/>
      <c r="AA772" s="265"/>
      <c r="AB772" s="265"/>
      <c r="AC772" s="265"/>
    </row>
    <row r="773" spans="1:29" ht="30" hidden="1" customHeight="1" thickBot="1" x14ac:dyDescent="0.25">
      <c r="A773" s="1065"/>
      <c r="B773" s="1327"/>
      <c r="C773" s="1327"/>
      <c r="D773" s="1327"/>
      <c r="E773" s="1327"/>
      <c r="F773" s="1327"/>
      <c r="G773" s="1327"/>
      <c r="H773" s="1327"/>
      <c r="I773" s="1327"/>
      <c r="J773" s="1328"/>
      <c r="K773" s="1329"/>
      <c r="L773" s="1329"/>
      <c r="M773" s="1330"/>
      <c r="N773" s="265"/>
      <c r="O773" s="265"/>
      <c r="P773" s="265"/>
      <c r="Q773" s="265"/>
      <c r="R773" s="265"/>
      <c r="S773" s="265"/>
      <c r="T773" s="265"/>
      <c r="U773" s="265"/>
      <c r="V773" s="265"/>
      <c r="W773" s="265"/>
      <c r="X773" s="265"/>
      <c r="Y773" s="265"/>
      <c r="Z773" s="265"/>
      <c r="AA773" s="265"/>
      <c r="AB773" s="265"/>
      <c r="AC773" s="265"/>
    </row>
    <row r="774" spans="1:29" ht="30" hidden="1" customHeight="1" thickBot="1" x14ac:dyDescent="0.25">
      <c r="A774" s="1065"/>
      <c r="B774" s="1327"/>
      <c r="C774" s="1327"/>
      <c r="D774" s="1327"/>
      <c r="E774" s="1327"/>
      <c r="F774" s="1327"/>
      <c r="G774" s="1327"/>
      <c r="H774" s="1327"/>
      <c r="I774" s="1327"/>
      <c r="J774" s="1328"/>
      <c r="K774" s="1329"/>
      <c r="L774" s="1329"/>
      <c r="M774" s="1330"/>
      <c r="N774" s="265"/>
      <c r="O774" s="265"/>
      <c r="P774" s="265"/>
      <c r="Q774" s="265"/>
      <c r="R774" s="265"/>
      <c r="S774" s="265"/>
      <c r="T774" s="265"/>
      <c r="U774" s="265"/>
      <c r="V774" s="265"/>
      <c r="W774" s="265"/>
      <c r="X774" s="265"/>
      <c r="Y774" s="265"/>
      <c r="Z774" s="265"/>
      <c r="AA774" s="265"/>
      <c r="AB774" s="265"/>
      <c r="AC774" s="265"/>
    </row>
    <row r="775" spans="1:29" ht="30" hidden="1" customHeight="1" thickBot="1" x14ac:dyDescent="0.25">
      <c r="A775" s="1065"/>
      <c r="B775" s="1327"/>
      <c r="C775" s="1327"/>
      <c r="D775" s="1327"/>
      <c r="E775" s="1327"/>
      <c r="F775" s="1327"/>
      <c r="G775" s="1327"/>
      <c r="H775" s="1327"/>
      <c r="I775" s="1327"/>
      <c r="J775" s="1328"/>
      <c r="K775" s="1329"/>
      <c r="L775" s="1329"/>
      <c r="M775" s="1330"/>
      <c r="N775" s="265"/>
      <c r="O775" s="265"/>
      <c r="P775" s="265"/>
      <c r="Q775" s="265"/>
      <c r="R775" s="265"/>
      <c r="S775" s="265"/>
      <c r="T775" s="265"/>
      <c r="U775" s="265"/>
      <c r="V775" s="265"/>
      <c r="W775" s="265"/>
      <c r="X775" s="265"/>
      <c r="Y775" s="265"/>
      <c r="Z775" s="265"/>
      <c r="AA775" s="265"/>
      <c r="AB775" s="265"/>
      <c r="AC775" s="265"/>
    </row>
    <row r="776" spans="1:29" ht="30" hidden="1" customHeight="1" thickBot="1" x14ac:dyDescent="0.25">
      <c r="A776" s="1065"/>
      <c r="B776" s="1327"/>
      <c r="C776" s="1327"/>
      <c r="D776" s="1327"/>
      <c r="E776" s="1327"/>
      <c r="F776" s="1327"/>
      <c r="G776" s="1327"/>
      <c r="H776" s="1327"/>
      <c r="I776" s="1327"/>
      <c r="J776" s="1328"/>
      <c r="K776" s="1329"/>
      <c r="L776" s="1329"/>
      <c r="M776" s="1330"/>
      <c r="N776" s="265"/>
      <c r="O776" s="265"/>
      <c r="P776" s="265"/>
      <c r="Q776" s="265"/>
      <c r="R776" s="265"/>
      <c r="S776" s="265"/>
      <c r="T776" s="265"/>
      <c r="U776" s="265"/>
      <c r="V776" s="265"/>
      <c r="W776" s="265"/>
      <c r="X776" s="265"/>
      <c r="Y776" s="265"/>
      <c r="Z776" s="265"/>
      <c r="AA776" s="265"/>
      <c r="AB776" s="265"/>
      <c r="AC776" s="265"/>
    </row>
    <row r="777" spans="1:29" ht="30" hidden="1" customHeight="1" thickBot="1" x14ac:dyDescent="0.25">
      <c r="A777" s="1065"/>
      <c r="B777" s="1327"/>
      <c r="C777" s="1327"/>
      <c r="D777" s="1327"/>
      <c r="E777" s="1327"/>
      <c r="F777" s="1327"/>
      <c r="G777" s="1327"/>
      <c r="H777" s="1327"/>
      <c r="I777" s="1327"/>
      <c r="J777" s="1328"/>
      <c r="K777" s="1329"/>
      <c r="L777" s="1329"/>
      <c r="M777" s="1330"/>
      <c r="N777" s="265"/>
      <c r="O777" s="265"/>
      <c r="P777" s="265"/>
      <c r="Q777" s="265"/>
      <c r="R777" s="265"/>
      <c r="S777" s="265"/>
      <c r="T777" s="265"/>
      <c r="U777" s="265"/>
      <c r="V777" s="265"/>
      <c r="W777" s="265"/>
      <c r="X777" s="265"/>
      <c r="Y777" s="265"/>
      <c r="Z777" s="265"/>
      <c r="AA777" s="265"/>
      <c r="AB777" s="265"/>
      <c r="AC777" s="265"/>
    </row>
    <row r="778" spans="1:29" ht="30" hidden="1" customHeight="1" thickBot="1" x14ac:dyDescent="0.25">
      <c r="A778" s="1065"/>
      <c r="B778" s="1327"/>
      <c r="C778" s="1327"/>
      <c r="D778" s="1327"/>
      <c r="E778" s="1327"/>
      <c r="F778" s="1327"/>
      <c r="G778" s="1327"/>
      <c r="H778" s="1327"/>
      <c r="I778" s="1327"/>
      <c r="J778" s="1328"/>
      <c r="K778" s="1329"/>
      <c r="L778" s="1329"/>
      <c r="M778" s="1330"/>
      <c r="N778" s="265"/>
      <c r="O778" s="265"/>
      <c r="P778" s="265"/>
      <c r="Q778" s="265"/>
      <c r="R778" s="265"/>
      <c r="S778" s="265"/>
      <c r="T778" s="265"/>
      <c r="U778" s="265"/>
      <c r="V778" s="265"/>
      <c r="W778" s="265"/>
      <c r="X778" s="265"/>
      <c r="Y778" s="265"/>
      <c r="Z778" s="265"/>
      <c r="AA778" s="265"/>
      <c r="AB778" s="265"/>
      <c r="AC778" s="265"/>
    </row>
    <row r="779" spans="1:29" ht="30" hidden="1" customHeight="1" thickBot="1" x14ac:dyDescent="0.25">
      <c r="A779" s="1065"/>
      <c r="B779" s="1327"/>
      <c r="C779" s="1327"/>
      <c r="D779" s="1327"/>
      <c r="E779" s="1327"/>
      <c r="F779" s="1327"/>
      <c r="G779" s="1327"/>
      <c r="H779" s="1327"/>
      <c r="I779" s="1327"/>
      <c r="J779" s="1328"/>
      <c r="K779" s="1329"/>
      <c r="L779" s="1329"/>
      <c r="M779" s="1330"/>
      <c r="N779" s="265"/>
      <c r="O779" s="265"/>
      <c r="P779" s="265"/>
      <c r="Q779" s="265"/>
      <c r="R779" s="265"/>
      <c r="S779" s="265"/>
      <c r="T779" s="265"/>
      <c r="U779" s="265"/>
      <c r="V779" s="265"/>
      <c r="W779" s="265"/>
      <c r="X779" s="265"/>
      <c r="Y779" s="265"/>
      <c r="Z779" s="265"/>
      <c r="AA779" s="265"/>
      <c r="AB779" s="265"/>
      <c r="AC779" s="265"/>
    </row>
    <row r="780" spans="1:29" ht="30" hidden="1" customHeight="1" thickBot="1" x14ac:dyDescent="0.25">
      <c r="A780" s="1065"/>
      <c r="B780" s="1327"/>
      <c r="C780" s="1327"/>
      <c r="D780" s="1327"/>
      <c r="E780" s="1327"/>
      <c r="F780" s="1327"/>
      <c r="G780" s="1327"/>
      <c r="H780" s="1327"/>
      <c r="I780" s="1327"/>
      <c r="J780" s="1328"/>
      <c r="K780" s="1329"/>
      <c r="L780" s="1329"/>
      <c r="M780" s="1330"/>
      <c r="N780" s="265"/>
      <c r="O780" s="265"/>
      <c r="P780" s="265"/>
      <c r="Q780" s="265"/>
      <c r="R780" s="265"/>
      <c r="S780" s="265"/>
      <c r="T780" s="265"/>
      <c r="U780" s="265"/>
      <c r="V780" s="265"/>
      <c r="W780" s="265"/>
      <c r="X780" s="265"/>
      <c r="Y780" s="265"/>
      <c r="Z780" s="265"/>
      <c r="AA780" s="265"/>
      <c r="AB780" s="265"/>
      <c r="AC780" s="265"/>
    </row>
    <row r="781" spans="1:29" ht="30" hidden="1" customHeight="1" thickBot="1" x14ac:dyDescent="0.25">
      <c r="A781" s="1065"/>
      <c r="B781" s="1327"/>
      <c r="C781" s="1327"/>
      <c r="D781" s="1327"/>
      <c r="E781" s="1327"/>
      <c r="F781" s="1327"/>
      <c r="G781" s="1327"/>
      <c r="H781" s="1327"/>
      <c r="I781" s="1327"/>
      <c r="J781" s="1328"/>
      <c r="K781" s="1329"/>
      <c r="L781" s="1329"/>
      <c r="M781" s="1330"/>
      <c r="N781" s="265"/>
      <c r="O781" s="265"/>
      <c r="P781" s="265"/>
      <c r="Q781" s="265"/>
      <c r="R781" s="265"/>
      <c r="S781" s="265"/>
      <c r="T781" s="265"/>
      <c r="U781" s="265"/>
      <c r="V781" s="265"/>
      <c r="W781" s="265"/>
      <c r="X781" s="265"/>
      <c r="Y781" s="265"/>
      <c r="Z781" s="265"/>
      <c r="AA781" s="265"/>
      <c r="AB781" s="265"/>
      <c r="AC781" s="265"/>
    </row>
    <row r="782" spans="1:29" ht="30" hidden="1" customHeight="1" thickBot="1" x14ac:dyDescent="0.25">
      <c r="A782" s="1065"/>
      <c r="B782" s="1327"/>
      <c r="C782" s="1327"/>
      <c r="D782" s="1327"/>
      <c r="E782" s="1327"/>
      <c r="F782" s="1327"/>
      <c r="G782" s="1327"/>
      <c r="H782" s="1327"/>
      <c r="I782" s="1327"/>
      <c r="J782" s="1328"/>
      <c r="K782" s="1329"/>
      <c r="L782" s="1329"/>
      <c r="M782" s="1330"/>
      <c r="N782" s="265"/>
      <c r="O782" s="265"/>
      <c r="P782" s="265"/>
      <c r="Q782" s="265"/>
      <c r="R782" s="265"/>
      <c r="S782" s="265"/>
      <c r="T782" s="265"/>
      <c r="U782" s="265"/>
      <c r="V782" s="265"/>
      <c r="W782" s="265"/>
      <c r="X782" s="265"/>
      <c r="Y782" s="265"/>
      <c r="Z782" s="265"/>
      <c r="AA782" s="265"/>
      <c r="AB782" s="265"/>
      <c r="AC782" s="265"/>
    </row>
    <row r="783" spans="1:29" ht="30" hidden="1" customHeight="1" thickBot="1" x14ac:dyDescent="0.25">
      <c r="A783" s="1065"/>
      <c r="B783" s="1327"/>
      <c r="C783" s="1327"/>
      <c r="D783" s="1327"/>
      <c r="E783" s="1327"/>
      <c r="F783" s="1327"/>
      <c r="G783" s="1327"/>
      <c r="H783" s="1327"/>
      <c r="I783" s="1327"/>
      <c r="J783" s="1328"/>
      <c r="K783" s="1329"/>
      <c r="L783" s="1329"/>
      <c r="M783" s="1330"/>
      <c r="N783" s="265"/>
      <c r="O783" s="265"/>
      <c r="P783" s="265"/>
      <c r="Q783" s="265"/>
      <c r="R783" s="265"/>
      <c r="S783" s="265"/>
      <c r="T783" s="265"/>
      <c r="U783" s="265"/>
      <c r="V783" s="265"/>
      <c r="W783" s="265"/>
      <c r="X783" s="265"/>
      <c r="Y783" s="265"/>
      <c r="Z783" s="265"/>
      <c r="AA783" s="265"/>
      <c r="AB783" s="265"/>
      <c r="AC783" s="265"/>
    </row>
    <row r="784" spans="1:29" ht="30" customHeight="1" thickBot="1" x14ac:dyDescent="0.25">
      <c r="A784" s="1067"/>
      <c r="B784" s="1331"/>
      <c r="C784" s="1331"/>
      <c r="D784" s="1331"/>
      <c r="E784" s="1331"/>
      <c r="F784" s="1331"/>
      <c r="G784" s="1331"/>
      <c r="H784" s="1331"/>
      <c r="I784" s="1331"/>
      <c r="J784" s="1332"/>
      <c r="K784" s="1333"/>
      <c r="L784" s="1333"/>
      <c r="M784" s="1334"/>
      <c r="N784" s="265"/>
      <c r="O784" s="265"/>
      <c r="P784" s="265"/>
      <c r="Q784" s="265"/>
      <c r="R784" s="265"/>
      <c r="S784" s="265"/>
      <c r="T784" s="265"/>
      <c r="U784" s="265"/>
      <c r="V784" s="265"/>
      <c r="W784" s="265"/>
      <c r="X784" s="265"/>
      <c r="Y784" s="265"/>
      <c r="Z784" s="265"/>
      <c r="AA784" s="265"/>
      <c r="AB784" s="265"/>
      <c r="AC784" s="265"/>
    </row>
    <row r="785" spans="1:29" ht="13.9" customHeight="1" thickBot="1" x14ac:dyDescent="0.25">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5"/>
      <c r="AB785" s="265"/>
      <c r="AC785" s="265"/>
    </row>
    <row r="786" spans="1:29" ht="24" customHeight="1" thickBot="1" x14ac:dyDescent="0.25">
      <c r="A786" s="1025" t="s">
        <v>687</v>
      </c>
      <c r="B786" s="1370">
        <f>'Setup Page'!C19</f>
        <v>0</v>
      </c>
      <c r="C786" s="1371"/>
      <c r="D786" s="1371"/>
      <c r="E786" s="1371"/>
      <c r="F786" s="1371"/>
      <c r="G786" s="1371"/>
      <c r="H786" s="1371"/>
      <c r="I786" s="1371"/>
      <c r="J786" s="1371"/>
      <c r="K786" s="1372"/>
      <c r="L786" s="1372"/>
      <c r="M786" s="1373"/>
      <c r="N786" s="265"/>
      <c r="O786" s="265"/>
      <c r="P786" s="265"/>
      <c r="Q786" s="265"/>
      <c r="R786" s="265"/>
      <c r="S786" s="265"/>
      <c r="T786" s="265"/>
      <c r="U786" s="265"/>
      <c r="V786" s="265"/>
      <c r="W786" s="265"/>
      <c r="X786" s="265"/>
      <c r="Y786" s="265"/>
      <c r="Z786" s="265"/>
      <c r="AA786" s="265"/>
      <c r="AB786" s="265"/>
      <c r="AC786" s="265"/>
    </row>
    <row r="787" spans="1:29" ht="13.5" thickBot="1" x14ac:dyDescent="0.25">
      <c r="A787" s="1028"/>
      <c r="B787" s="1029"/>
      <c r="C787" s="1026"/>
      <c r="D787" s="1026"/>
      <c r="E787" s="1026"/>
      <c r="F787" s="1026"/>
      <c r="G787" s="1026"/>
      <c r="H787" s="1026"/>
      <c r="I787" s="1026"/>
      <c r="J787" s="1026"/>
      <c r="K787" s="1026"/>
      <c r="L787" s="1026"/>
      <c r="M787" s="1027"/>
      <c r="N787" s="265"/>
      <c r="O787" s="265"/>
      <c r="P787" s="265"/>
      <c r="Q787" s="265"/>
      <c r="R787" s="265"/>
      <c r="S787" s="265"/>
      <c r="T787" s="265"/>
      <c r="U787" s="265"/>
      <c r="V787" s="265"/>
      <c r="W787" s="265"/>
      <c r="X787" s="265"/>
      <c r="Y787" s="265"/>
      <c r="Z787" s="265"/>
      <c r="AA787" s="265"/>
      <c r="AB787" s="265"/>
      <c r="AC787" s="265"/>
    </row>
    <row r="788" spans="1:29" ht="24" customHeight="1" x14ac:dyDescent="0.2">
      <c r="A788" s="933" t="s">
        <v>890</v>
      </c>
      <c r="B788" s="1011" t="s">
        <v>897</v>
      </c>
      <c r="C788" s="1022"/>
      <c r="D788" s="1022"/>
      <c r="E788" s="1022"/>
      <c r="F788" s="1022"/>
      <c r="G788" s="1022"/>
      <c r="H788" s="1022"/>
      <c r="I788" s="1022"/>
      <c r="J788" s="1022"/>
      <c r="K788" s="1022"/>
      <c r="L788" s="1022"/>
      <c r="M788" s="1023"/>
      <c r="N788" s="265"/>
      <c r="O788" s="265"/>
      <c r="P788" s="265"/>
      <c r="Q788" s="265"/>
      <c r="R788" s="265"/>
      <c r="S788" s="265"/>
      <c r="T788" s="265"/>
      <c r="U788" s="265"/>
      <c r="V788" s="265"/>
      <c r="W788" s="265"/>
      <c r="X788" s="265"/>
      <c r="Y788" s="265"/>
      <c r="Z788" s="265"/>
      <c r="AA788" s="265"/>
      <c r="AB788" s="265"/>
      <c r="AC788" s="265"/>
    </row>
    <row r="789" spans="1:29" ht="18" customHeight="1" x14ac:dyDescent="0.2">
      <c r="A789" s="1353" t="s">
        <v>903</v>
      </c>
      <c r="B789" s="1037"/>
      <c r="C789" s="1355" t="s">
        <v>895</v>
      </c>
      <c r="D789" s="1374" t="s">
        <v>869</v>
      </c>
      <c r="E789" s="1338"/>
      <c r="F789" s="1375" t="s">
        <v>896</v>
      </c>
      <c r="G789" s="1376"/>
      <c r="H789" s="1339" t="s">
        <v>870</v>
      </c>
      <c r="I789" s="1338"/>
      <c r="J789" s="1377" t="s">
        <v>888</v>
      </c>
      <c r="K789" s="1378"/>
      <c r="L789" s="1379" t="s">
        <v>889</v>
      </c>
      <c r="M789" s="1378"/>
      <c r="N789" s="265"/>
      <c r="O789" s="265"/>
      <c r="P789" s="265"/>
      <c r="Q789" s="265"/>
      <c r="R789" s="265"/>
      <c r="S789" s="265"/>
      <c r="T789" s="265"/>
      <c r="U789" s="265"/>
      <c r="V789" s="265"/>
      <c r="W789" s="265"/>
      <c r="X789" s="265"/>
      <c r="Y789" s="265"/>
      <c r="Z789" s="265"/>
      <c r="AA789" s="265"/>
      <c r="AB789" s="265"/>
      <c r="AC789" s="265"/>
    </row>
    <row r="790" spans="1:29" ht="18" customHeight="1" x14ac:dyDescent="0.2">
      <c r="A790" s="1354"/>
      <c r="B790" s="1038" t="s">
        <v>885</v>
      </c>
      <c r="C790" s="1356"/>
      <c r="D790" s="1010" t="s">
        <v>902</v>
      </c>
      <c r="E790" s="1057" t="s">
        <v>359</v>
      </c>
      <c r="F790" s="1056" t="s">
        <v>902</v>
      </c>
      <c r="G790" s="1057" t="s">
        <v>359</v>
      </c>
      <c r="H790" s="1039" t="s">
        <v>902</v>
      </c>
      <c r="I790" s="1012" t="s">
        <v>359</v>
      </c>
      <c r="J790" s="1058" t="s">
        <v>910</v>
      </c>
      <c r="K790" s="1059" t="s">
        <v>359</v>
      </c>
      <c r="L790" s="1058" t="s">
        <v>910</v>
      </c>
      <c r="M790" s="1059" t="s">
        <v>359</v>
      </c>
      <c r="N790" s="265"/>
      <c r="O790" s="265"/>
      <c r="P790" s="265"/>
      <c r="Q790" s="265"/>
      <c r="R790" s="265"/>
      <c r="S790" s="265"/>
      <c r="T790" s="265"/>
      <c r="U790" s="265"/>
      <c r="V790" s="265"/>
      <c r="W790" s="265"/>
      <c r="X790" s="265"/>
      <c r="Y790" s="265"/>
      <c r="Z790" s="265"/>
      <c r="AA790" s="265"/>
      <c r="AB790" s="265"/>
      <c r="AC790" s="265"/>
    </row>
    <row r="791" spans="1:29" ht="15" customHeight="1" x14ac:dyDescent="0.2">
      <c r="A791" s="1032" t="s">
        <v>871</v>
      </c>
      <c r="B791" s="1033" t="s">
        <v>899</v>
      </c>
      <c r="C791" s="890" t="s">
        <v>872</v>
      </c>
      <c r="D791" s="1020"/>
      <c r="E791" s="541"/>
      <c r="F791" s="1043"/>
      <c r="G791" s="1054"/>
      <c r="H791" s="1040"/>
      <c r="I791" s="541"/>
      <c r="J791" s="1048" t="str">
        <f>IF(D791=0,"",(F791/D791)-1)</f>
        <v/>
      </c>
      <c r="K791" s="1052" t="str">
        <f>IF(E791=0,"",G791-E791)</f>
        <v/>
      </c>
      <c r="L791" s="1046" t="str">
        <f>IF(F791=0,"",(H791/F791)-1)</f>
        <v/>
      </c>
      <c r="M791" s="1052" t="str">
        <f>IF(G791=0,"",I791-G791)</f>
        <v/>
      </c>
      <c r="N791" s="265"/>
      <c r="O791" s="265"/>
      <c r="P791" s="265"/>
      <c r="Q791" s="265"/>
      <c r="R791" s="265"/>
      <c r="S791" s="265"/>
      <c r="T791" s="265"/>
      <c r="U791" s="265"/>
      <c r="V791" s="265"/>
      <c r="W791" s="265"/>
      <c r="X791" s="265"/>
      <c r="Y791" s="265"/>
      <c r="Z791" s="265"/>
      <c r="AA791" s="265"/>
      <c r="AB791" s="265"/>
      <c r="AC791" s="265"/>
    </row>
    <row r="792" spans="1:29" ht="15" customHeight="1" x14ac:dyDescent="0.2">
      <c r="A792" s="1032" t="s">
        <v>873</v>
      </c>
      <c r="B792" s="1034" t="s">
        <v>886</v>
      </c>
      <c r="C792" s="984" t="s">
        <v>875</v>
      </c>
      <c r="D792" s="1020"/>
      <c r="E792" s="541"/>
      <c r="F792" s="1043"/>
      <c r="G792" s="1054"/>
      <c r="H792" s="1040"/>
      <c r="I792" s="541"/>
      <c r="J792" s="1048" t="str">
        <f t="shared" ref="J792:J799" si="91">IF(D792=0,"",(F792/D792)-1)</f>
        <v/>
      </c>
      <c r="K792" s="1052" t="str">
        <f t="shared" ref="K792:K799" si="92">IF(E792=0,"",G792-E792)</f>
        <v/>
      </c>
      <c r="L792" s="1046" t="str">
        <f t="shared" ref="L792:L799" si="93">IF(F792=0,"",(H792/F792)-1)</f>
        <v/>
      </c>
      <c r="M792" s="1052" t="str">
        <f t="shared" ref="M792:M799" si="94">IF(G792=0,"",I792-G792)</f>
        <v/>
      </c>
      <c r="N792" s="265"/>
      <c r="O792" s="265"/>
      <c r="P792" s="265"/>
      <c r="Q792" s="265"/>
      <c r="R792" s="265"/>
      <c r="S792" s="265"/>
      <c r="T792" s="265"/>
      <c r="U792" s="265"/>
      <c r="V792" s="265"/>
      <c r="W792" s="265"/>
      <c r="X792" s="265"/>
      <c r="Y792" s="265"/>
      <c r="Z792" s="265"/>
      <c r="AA792" s="265"/>
      <c r="AB792" s="265"/>
      <c r="AC792" s="265"/>
    </row>
    <row r="793" spans="1:29" ht="15" customHeight="1" x14ac:dyDescent="0.2">
      <c r="A793" s="1032" t="s">
        <v>874</v>
      </c>
      <c r="B793" s="1034" t="s">
        <v>886</v>
      </c>
      <c r="C793" s="984" t="s">
        <v>875</v>
      </c>
      <c r="D793" s="1021"/>
      <c r="E793" s="541"/>
      <c r="F793" s="1044"/>
      <c r="G793" s="1054"/>
      <c r="H793" s="1041"/>
      <c r="I793" s="541"/>
      <c r="J793" s="1048" t="str">
        <f t="shared" si="91"/>
        <v/>
      </c>
      <c r="K793" s="1052" t="str">
        <f t="shared" si="92"/>
        <v/>
      </c>
      <c r="L793" s="1046" t="str">
        <f t="shared" si="93"/>
        <v/>
      </c>
      <c r="M793" s="1052" t="str">
        <f t="shared" si="94"/>
        <v/>
      </c>
      <c r="N793" s="265"/>
      <c r="O793" s="265"/>
      <c r="P793" s="265"/>
      <c r="Q793" s="265"/>
      <c r="R793" s="265"/>
      <c r="S793" s="265"/>
      <c r="T793" s="265"/>
      <c r="U793" s="265"/>
      <c r="V793" s="265"/>
      <c r="W793" s="265"/>
      <c r="X793" s="265"/>
      <c r="Y793" s="265"/>
      <c r="Z793" s="265"/>
      <c r="AA793" s="265"/>
      <c r="AB793" s="265"/>
      <c r="AC793" s="265"/>
    </row>
    <row r="794" spans="1:29" ht="15" customHeight="1" x14ac:dyDescent="0.2">
      <c r="A794" s="1032" t="s">
        <v>877</v>
      </c>
      <c r="B794" s="1034" t="s">
        <v>880</v>
      </c>
      <c r="C794" s="984" t="s">
        <v>879</v>
      </c>
      <c r="D794" s="1021"/>
      <c r="E794" s="541"/>
      <c r="F794" s="1044"/>
      <c r="G794" s="1054"/>
      <c r="H794" s="1041"/>
      <c r="I794" s="541"/>
      <c r="J794" s="1048" t="str">
        <f t="shared" si="91"/>
        <v/>
      </c>
      <c r="K794" s="1052" t="str">
        <f t="shared" si="92"/>
        <v/>
      </c>
      <c r="L794" s="1046" t="str">
        <f t="shared" si="93"/>
        <v/>
      </c>
      <c r="M794" s="1052" t="str">
        <f t="shared" si="94"/>
        <v/>
      </c>
      <c r="N794" s="265"/>
      <c r="O794" s="265"/>
      <c r="P794" s="265"/>
      <c r="Q794" s="265"/>
      <c r="R794" s="265"/>
      <c r="S794" s="265"/>
      <c r="T794" s="265"/>
      <c r="U794" s="265"/>
      <c r="V794" s="265"/>
      <c r="W794" s="265"/>
      <c r="X794" s="265"/>
      <c r="Y794" s="265"/>
      <c r="Z794" s="265"/>
      <c r="AA794" s="265"/>
      <c r="AB794" s="265"/>
      <c r="AC794" s="265"/>
    </row>
    <row r="795" spans="1:29" ht="15" customHeight="1" x14ac:dyDescent="0.2">
      <c r="A795" s="1032" t="s">
        <v>878</v>
      </c>
      <c r="B795" s="1034" t="s">
        <v>880</v>
      </c>
      <c r="C795" s="984" t="s">
        <v>879</v>
      </c>
      <c r="D795" s="1021"/>
      <c r="E795" s="541"/>
      <c r="F795" s="1044"/>
      <c r="G795" s="1054"/>
      <c r="H795" s="1041"/>
      <c r="I795" s="541"/>
      <c r="J795" s="1048" t="str">
        <f t="shared" si="91"/>
        <v/>
      </c>
      <c r="K795" s="1052" t="str">
        <f t="shared" si="92"/>
        <v/>
      </c>
      <c r="L795" s="1046" t="str">
        <f t="shared" si="93"/>
        <v/>
      </c>
      <c r="M795" s="1052" t="str">
        <f t="shared" si="94"/>
        <v/>
      </c>
      <c r="N795" s="265"/>
      <c r="O795" s="265"/>
      <c r="P795" s="265"/>
      <c r="Q795" s="265"/>
      <c r="R795" s="265"/>
      <c r="S795" s="265"/>
      <c r="T795" s="265"/>
      <c r="U795" s="265"/>
      <c r="V795" s="265"/>
      <c r="W795" s="265"/>
      <c r="X795" s="265"/>
      <c r="Y795" s="265"/>
      <c r="Z795" s="265"/>
      <c r="AA795" s="265"/>
      <c r="AB795" s="265"/>
      <c r="AC795" s="265"/>
    </row>
    <row r="796" spans="1:29" ht="15" customHeight="1" x14ac:dyDescent="0.2">
      <c r="A796" s="1032" t="s">
        <v>882</v>
      </c>
      <c r="B796" s="1034" t="s">
        <v>900</v>
      </c>
      <c r="C796" s="984" t="s">
        <v>887</v>
      </c>
      <c r="D796" s="1021"/>
      <c r="E796" s="541"/>
      <c r="F796" s="1044"/>
      <c r="G796" s="1054"/>
      <c r="H796" s="1041"/>
      <c r="I796" s="541"/>
      <c r="J796" s="1048" t="str">
        <f t="shared" si="91"/>
        <v/>
      </c>
      <c r="K796" s="1052" t="str">
        <f t="shared" si="92"/>
        <v/>
      </c>
      <c r="L796" s="1046" t="str">
        <f t="shared" si="93"/>
        <v/>
      </c>
      <c r="M796" s="1052" t="str">
        <f t="shared" si="94"/>
        <v/>
      </c>
      <c r="N796" s="265"/>
      <c r="O796" s="265"/>
      <c r="P796" s="265"/>
      <c r="Q796" s="265"/>
      <c r="R796" s="265"/>
      <c r="S796" s="265"/>
      <c r="T796" s="265"/>
      <c r="U796" s="265"/>
      <c r="V796" s="265"/>
      <c r="W796" s="265"/>
      <c r="X796" s="265"/>
      <c r="Y796" s="265"/>
      <c r="Z796" s="265"/>
      <c r="AA796" s="265"/>
      <c r="AB796" s="265"/>
      <c r="AC796" s="265"/>
    </row>
    <row r="797" spans="1:29" ht="15" customHeight="1" x14ac:dyDescent="0.2">
      <c r="A797" s="1032" t="s">
        <v>883</v>
      </c>
      <c r="B797" s="1034" t="s">
        <v>899</v>
      </c>
      <c r="C797" s="984" t="s">
        <v>887</v>
      </c>
      <c r="D797" s="1021"/>
      <c r="E797" s="541"/>
      <c r="F797" s="1044"/>
      <c r="G797" s="1054"/>
      <c r="H797" s="1041"/>
      <c r="I797" s="541"/>
      <c r="J797" s="1048" t="str">
        <f t="shared" si="91"/>
        <v/>
      </c>
      <c r="K797" s="1052" t="str">
        <f t="shared" si="92"/>
        <v/>
      </c>
      <c r="L797" s="1046" t="str">
        <f t="shared" si="93"/>
        <v/>
      </c>
      <c r="M797" s="1052" t="str">
        <f t="shared" si="94"/>
        <v/>
      </c>
      <c r="N797" s="265"/>
      <c r="O797" s="265"/>
      <c r="P797" s="265"/>
      <c r="Q797" s="265"/>
      <c r="R797" s="265"/>
      <c r="S797" s="265"/>
      <c r="T797" s="265"/>
      <c r="U797" s="265"/>
      <c r="V797" s="265"/>
      <c r="W797" s="265"/>
      <c r="X797" s="265"/>
      <c r="Y797" s="265"/>
      <c r="Z797" s="265"/>
      <c r="AA797" s="265"/>
      <c r="AB797" s="265"/>
      <c r="AC797" s="265"/>
    </row>
    <row r="798" spans="1:29" ht="15" customHeight="1" x14ac:dyDescent="0.2">
      <c r="A798" s="1032" t="s">
        <v>884</v>
      </c>
      <c r="B798" s="1034" t="s">
        <v>922</v>
      </c>
      <c r="C798" s="984" t="s">
        <v>887</v>
      </c>
      <c r="D798" s="1021"/>
      <c r="E798" s="541"/>
      <c r="F798" s="1044"/>
      <c r="G798" s="1054"/>
      <c r="H798" s="1041"/>
      <c r="I798" s="541"/>
      <c r="J798" s="1048" t="str">
        <f t="shared" si="91"/>
        <v/>
      </c>
      <c r="K798" s="1052" t="str">
        <f t="shared" si="92"/>
        <v/>
      </c>
      <c r="L798" s="1046" t="str">
        <f t="shared" si="93"/>
        <v/>
      </c>
      <c r="M798" s="1052" t="str">
        <f t="shared" si="94"/>
        <v/>
      </c>
      <c r="N798" s="265"/>
      <c r="O798" s="265"/>
      <c r="P798" s="265"/>
      <c r="Q798" s="265"/>
      <c r="R798" s="265"/>
      <c r="S798" s="265"/>
      <c r="T798" s="265"/>
      <c r="U798" s="265"/>
      <c r="V798" s="265"/>
      <c r="W798" s="265"/>
      <c r="X798" s="265"/>
      <c r="Y798" s="265"/>
      <c r="Z798" s="265"/>
      <c r="AA798" s="265"/>
      <c r="AB798" s="265"/>
      <c r="AC798" s="265"/>
    </row>
    <row r="799" spans="1:29" ht="15" customHeight="1" thickBot="1" x14ac:dyDescent="0.25">
      <c r="A799" s="1035" t="s">
        <v>881</v>
      </c>
      <c r="B799" s="1036" t="s">
        <v>901</v>
      </c>
      <c r="C799" s="987" t="s">
        <v>875</v>
      </c>
      <c r="D799" s="1024"/>
      <c r="E799" s="544"/>
      <c r="F799" s="1045"/>
      <c r="G799" s="1050"/>
      <c r="H799" s="1042"/>
      <c r="I799" s="544"/>
      <c r="J799" s="1049" t="str">
        <f t="shared" si="91"/>
        <v/>
      </c>
      <c r="K799" s="1053" t="str">
        <f t="shared" si="92"/>
        <v/>
      </c>
      <c r="L799" s="1047" t="str">
        <f t="shared" si="93"/>
        <v/>
      </c>
      <c r="M799" s="1053" t="str">
        <f t="shared" si="94"/>
        <v/>
      </c>
      <c r="N799" s="265"/>
      <c r="O799" s="265"/>
      <c r="P799" s="265"/>
      <c r="Q799" s="265"/>
      <c r="R799" s="265"/>
      <c r="S799" s="265"/>
      <c r="T799" s="265"/>
      <c r="U799" s="265"/>
      <c r="V799" s="265"/>
      <c r="W799" s="265"/>
      <c r="X799" s="265"/>
      <c r="Y799" s="265"/>
      <c r="Z799" s="265"/>
      <c r="AA799" s="265"/>
      <c r="AB799" s="265"/>
      <c r="AC799" s="265"/>
    </row>
    <row r="800" spans="1:29" s="889" customFormat="1" ht="18" customHeight="1" thickBot="1" x14ac:dyDescent="0.25">
      <c r="A800" s="1060"/>
      <c r="B800" s="956"/>
      <c r="C800" s="947"/>
      <c r="D800" s="926"/>
      <c r="E800" s="926"/>
      <c r="F800" s="265"/>
      <c r="G800" s="265"/>
      <c r="H800" s="265"/>
      <c r="I800" s="265"/>
      <c r="J800" s="948" t="s">
        <v>62</v>
      </c>
      <c r="K800" s="851">
        <f>SUM(K791:K799)</f>
        <v>0</v>
      </c>
      <c r="L800" s="948" t="s">
        <v>62</v>
      </c>
      <c r="M800" s="851">
        <f>SUM(M791:M799)</f>
        <v>0</v>
      </c>
      <c r="N800" s="265"/>
      <c r="O800" s="926"/>
      <c r="P800" s="926"/>
      <c r="Q800" s="926"/>
      <c r="R800" s="926"/>
      <c r="S800" s="926"/>
      <c r="T800" s="926"/>
      <c r="U800" s="926"/>
      <c r="V800" s="926"/>
      <c r="W800" s="926"/>
      <c r="X800" s="926"/>
      <c r="Y800" s="926"/>
      <c r="Z800" s="926"/>
      <c r="AA800" s="926"/>
      <c r="AB800" s="926"/>
      <c r="AC800" s="926"/>
    </row>
    <row r="801" spans="1:29" ht="21" customHeight="1" x14ac:dyDescent="0.2">
      <c r="A801" s="1335" t="s">
        <v>908</v>
      </c>
      <c r="B801" s="1336"/>
      <c r="C801" s="1337"/>
      <c r="D801" s="1031"/>
      <c r="E801" s="1031"/>
      <c r="F801" s="1031"/>
      <c r="G801" s="1031"/>
      <c r="H801" s="1031"/>
      <c r="I801" s="1031"/>
      <c r="J801" s="1031"/>
      <c r="K801" s="1031"/>
      <c r="L801" s="1031"/>
      <c r="M801" s="1063"/>
      <c r="N801" s="265"/>
      <c r="O801" s="265"/>
      <c r="P801" s="265"/>
      <c r="Q801" s="265"/>
      <c r="R801" s="265"/>
      <c r="S801" s="265"/>
      <c r="T801" s="265"/>
      <c r="U801" s="265"/>
      <c r="V801" s="265"/>
      <c r="W801" s="265"/>
      <c r="X801" s="265"/>
      <c r="Y801" s="265"/>
      <c r="Z801" s="265"/>
      <c r="AA801" s="265"/>
      <c r="AB801" s="265"/>
      <c r="AC801" s="265"/>
    </row>
    <row r="802" spans="1:29" ht="18" customHeight="1" x14ac:dyDescent="0.2">
      <c r="A802" s="1068" t="s">
        <v>907</v>
      </c>
      <c r="B802" s="1338" t="s">
        <v>904</v>
      </c>
      <c r="C802" s="1339"/>
      <c r="D802" s="1338" t="s">
        <v>905</v>
      </c>
      <c r="E802" s="1340"/>
      <c r="F802" s="1340"/>
      <c r="G802" s="1340"/>
      <c r="H802" s="1340"/>
      <c r="I802" s="1339"/>
      <c r="J802" s="1338" t="s">
        <v>906</v>
      </c>
      <c r="K802" s="1340"/>
      <c r="L802" s="1340"/>
      <c r="M802" s="1341"/>
      <c r="N802" s="265"/>
      <c r="O802" s="265"/>
      <c r="P802" s="265"/>
      <c r="Q802" s="265"/>
      <c r="R802" s="265"/>
      <c r="S802" s="265"/>
      <c r="T802" s="265"/>
      <c r="U802" s="265"/>
      <c r="V802" s="265"/>
      <c r="W802" s="265"/>
      <c r="X802" s="265"/>
      <c r="Y802" s="265"/>
      <c r="Z802" s="265"/>
      <c r="AA802" s="265"/>
      <c r="AB802" s="265"/>
      <c r="AC802" s="265"/>
    </row>
    <row r="803" spans="1:29" ht="30" customHeight="1" x14ac:dyDescent="0.2">
      <c r="A803" s="1065"/>
      <c r="B803" s="1342"/>
      <c r="C803" s="1343"/>
      <c r="D803" s="1344"/>
      <c r="E803" s="1345"/>
      <c r="F803" s="1345"/>
      <c r="G803" s="1345"/>
      <c r="H803" s="1345"/>
      <c r="I803" s="1346"/>
      <c r="J803" s="1328"/>
      <c r="K803" s="1329"/>
      <c r="L803" s="1329"/>
      <c r="M803" s="1330"/>
      <c r="N803" s="265"/>
      <c r="O803" s="265"/>
      <c r="P803" s="265"/>
      <c r="Q803" s="265"/>
      <c r="R803" s="265"/>
      <c r="S803" s="265"/>
      <c r="T803" s="265"/>
      <c r="U803" s="265"/>
      <c r="V803" s="265"/>
      <c r="W803" s="265"/>
      <c r="X803" s="265"/>
      <c r="Y803" s="265"/>
      <c r="Z803" s="265"/>
      <c r="AA803" s="265"/>
      <c r="AB803" s="265"/>
      <c r="AC803" s="265"/>
    </row>
    <row r="804" spans="1:29" ht="30" customHeight="1" x14ac:dyDescent="0.2">
      <c r="A804" s="1065"/>
      <c r="B804" s="1327"/>
      <c r="C804" s="1327"/>
      <c r="D804" s="1327"/>
      <c r="E804" s="1327"/>
      <c r="F804" s="1327"/>
      <c r="G804" s="1327"/>
      <c r="H804" s="1327"/>
      <c r="I804" s="1327"/>
      <c r="J804" s="1328"/>
      <c r="K804" s="1329"/>
      <c r="L804" s="1329"/>
      <c r="M804" s="1330"/>
      <c r="N804" s="265"/>
      <c r="O804" s="265"/>
      <c r="P804" s="265"/>
      <c r="Q804" s="265"/>
      <c r="R804" s="265"/>
      <c r="S804" s="265"/>
      <c r="T804" s="265"/>
      <c r="U804" s="265"/>
      <c r="V804" s="265"/>
      <c r="W804" s="265"/>
      <c r="X804" s="265"/>
      <c r="Y804" s="265"/>
      <c r="Z804" s="265"/>
      <c r="AA804" s="265"/>
      <c r="AB804" s="265"/>
      <c r="AC804" s="265"/>
    </row>
    <row r="805" spans="1:29" ht="30" customHeight="1" x14ac:dyDescent="0.2">
      <c r="A805" s="1065"/>
      <c r="B805" s="1327"/>
      <c r="C805" s="1327"/>
      <c r="D805" s="1327"/>
      <c r="E805" s="1327"/>
      <c r="F805" s="1327"/>
      <c r="G805" s="1327"/>
      <c r="H805" s="1327"/>
      <c r="I805" s="1327"/>
      <c r="J805" s="1328"/>
      <c r="K805" s="1329"/>
      <c r="L805" s="1329"/>
      <c r="M805" s="1330"/>
      <c r="N805" s="265"/>
      <c r="O805" s="265"/>
      <c r="P805" s="265"/>
      <c r="Q805" s="265"/>
      <c r="R805" s="265"/>
      <c r="S805" s="265"/>
      <c r="T805" s="265"/>
      <c r="U805" s="265"/>
      <c r="V805" s="265"/>
      <c r="W805" s="265"/>
      <c r="X805" s="265"/>
      <c r="Y805" s="265"/>
      <c r="Z805" s="265"/>
      <c r="AA805" s="265"/>
      <c r="AB805" s="265"/>
      <c r="AC805" s="265"/>
    </row>
    <row r="806" spans="1:29" ht="30" customHeight="1" x14ac:dyDescent="0.2">
      <c r="A806" s="1065"/>
      <c r="B806" s="1327"/>
      <c r="C806" s="1327"/>
      <c r="D806" s="1327"/>
      <c r="E806" s="1327"/>
      <c r="F806" s="1327"/>
      <c r="G806" s="1327"/>
      <c r="H806" s="1327"/>
      <c r="I806" s="1327"/>
      <c r="J806" s="1328"/>
      <c r="K806" s="1329"/>
      <c r="L806" s="1329"/>
      <c r="M806" s="1330"/>
      <c r="N806" s="265"/>
      <c r="O806" s="796"/>
      <c r="P806" s="265"/>
      <c r="Q806" s="265"/>
      <c r="R806" s="265"/>
      <c r="S806" s="265"/>
      <c r="T806" s="265"/>
      <c r="U806" s="265"/>
      <c r="V806" s="265"/>
      <c r="W806" s="265"/>
      <c r="X806" s="265"/>
      <c r="Y806" s="265"/>
      <c r="Z806" s="265"/>
      <c r="AA806" s="265"/>
      <c r="AB806" s="265"/>
      <c r="AC806" s="265"/>
    </row>
    <row r="807" spans="1:29" ht="30" hidden="1" customHeight="1" thickBot="1" x14ac:dyDescent="0.25">
      <c r="A807" s="1066"/>
      <c r="B807" s="1327"/>
      <c r="C807" s="1327"/>
      <c r="D807" s="1327"/>
      <c r="E807" s="1327"/>
      <c r="F807" s="1327"/>
      <c r="G807" s="1327"/>
      <c r="H807" s="1327"/>
      <c r="I807" s="1327"/>
      <c r="J807" s="1328"/>
      <c r="K807" s="1329"/>
      <c r="L807" s="1329"/>
      <c r="M807" s="1330"/>
      <c r="N807" s="265"/>
      <c r="O807" s="265"/>
      <c r="P807" s="265"/>
      <c r="Q807" s="265"/>
      <c r="R807" s="265"/>
      <c r="S807" s="265"/>
      <c r="T807" s="265"/>
      <c r="U807" s="265"/>
      <c r="V807" s="265"/>
      <c r="W807" s="265"/>
      <c r="X807" s="265"/>
      <c r="Y807" s="265"/>
      <c r="Z807" s="265"/>
      <c r="AA807" s="265"/>
      <c r="AB807" s="265"/>
      <c r="AC807" s="265"/>
    </row>
    <row r="808" spans="1:29" ht="30" hidden="1" customHeight="1" thickBot="1" x14ac:dyDescent="0.25">
      <c r="A808" s="1065"/>
      <c r="B808" s="1327"/>
      <c r="C808" s="1327"/>
      <c r="D808" s="1327"/>
      <c r="E808" s="1327"/>
      <c r="F808" s="1327"/>
      <c r="G808" s="1327"/>
      <c r="H808" s="1327"/>
      <c r="I808" s="1327"/>
      <c r="J808" s="1328"/>
      <c r="K808" s="1329"/>
      <c r="L808" s="1329"/>
      <c r="M808" s="1330"/>
      <c r="N808" s="265"/>
      <c r="O808" s="265"/>
      <c r="P808" s="265"/>
      <c r="Q808" s="265"/>
      <c r="R808" s="265"/>
      <c r="S808" s="265"/>
      <c r="T808" s="265"/>
      <c r="U808" s="265"/>
      <c r="V808" s="265"/>
      <c r="W808" s="265"/>
      <c r="X808" s="265"/>
      <c r="Y808" s="265"/>
      <c r="Z808" s="265"/>
      <c r="AA808" s="265"/>
      <c r="AB808" s="265"/>
      <c r="AC808" s="265"/>
    </row>
    <row r="809" spans="1:29" ht="30" hidden="1" customHeight="1" thickBot="1" x14ac:dyDescent="0.25">
      <c r="A809" s="1065"/>
      <c r="B809" s="1327"/>
      <c r="C809" s="1327"/>
      <c r="D809" s="1327"/>
      <c r="E809" s="1327"/>
      <c r="F809" s="1327"/>
      <c r="G809" s="1327"/>
      <c r="H809" s="1327"/>
      <c r="I809" s="1327"/>
      <c r="J809" s="1328"/>
      <c r="K809" s="1329"/>
      <c r="L809" s="1329"/>
      <c r="M809" s="1330"/>
      <c r="N809" s="265"/>
      <c r="O809" s="265"/>
      <c r="P809" s="265"/>
      <c r="Q809" s="265"/>
      <c r="R809" s="265"/>
      <c r="S809" s="265"/>
      <c r="T809" s="265"/>
      <c r="U809" s="265"/>
      <c r="V809" s="265"/>
      <c r="W809" s="265"/>
      <c r="X809" s="265"/>
      <c r="Y809" s="265"/>
      <c r="Z809" s="265"/>
      <c r="AA809" s="265"/>
      <c r="AB809" s="265"/>
      <c r="AC809" s="265"/>
    </row>
    <row r="810" spans="1:29" ht="30" hidden="1" customHeight="1" thickBot="1" x14ac:dyDescent="0.25">
      <c r="A810" s="1065"/>
      <c r="B810" s="1327"/>
      <c r="C810" s="1327"/>
      <c r="D810" s="1327"/>
      <c r="E810" s="1327"/>
      <c r="F810" s="1327"/>
      <c r="G810" s="1327"/>
      <c r="H810" s="1327"/>
      <c r="I810" s="1327"/>
      <c r="J810" s="1328"/>
      <c r="K810" s="1329"/>
      <c r="L810" s="1329"/>
      <c r="M810" s="1330"/>
      <c r="N810" s="265"/>
      <c r="O810" s="265"/>
      <c r="P810" s="265"/>
      <c r="Q810" s="265"/>
      <c r="R810" s="265"/>
      <c r="S810" s="265"/>
      <c r="T810" s="265"/>
      <c r="U810" s="265"/>
      <c r="V810" s="265"/>
      <c r="W810" s="265"/>
      <c r="X810" s="265"/>
      <c r="Y810" s="265"/>
      <c r="Z810" s="265"/>
      <c r="AA810" s="265"/>
      <c r="AB810" s="265"/>
      <c r="AC810" s="265"/>
    </row>
    <row r="811" spans="1:29" ht="30" hidden="1" customHeight="1" thickBot="1" x14ac:dyDescent="0.25">
      <c r="A811" s="1065"/>
      <c r="B811" s="1327"/>
      <c r="C811" s="1327"/>
      <c r="D811" s="1327"/>
      <c r="E811" s="1327"/>
      <c r="F811" s="1327"/>
      <c r="G811" s="1327"/>
      <c r="H811" s="1327"/>
      <c r="I811" s="1327"/>
      <c r="J811" s="1328"/>
      <c r="K811" s="1329"/>
      <c r="L811" s="1329"/>
      <c r="M811" s="1330"/>
      <c r="N811" s="265"/>
      <c r="O811" s="265"/>
      <c r="P811" s="265"/>
      <c r="Q811" s="265"/>
      <c r="R811" s="265"/>
      <c r="S811" s="265"/>
      <c r="T811" s="265"/>
      <c r="U811" s="265"/>
      <c r="V811" s="265"/>
      <c r="W811" s="265"/>
      <c r="X811" s="265"/>
      <c r="Y811" s="265"/>
      <c r="Z811" s="265"/>
      <c r="AA811" s="265"/>
      <c r="AB811" s="265"/>
      <c r="AC811" s="265"/>
    </row>
    <row r="812" spans="1:29" ht="30" hidden="1" customHeight="1" thickBot="1" x14ac:dyDescent="0.25">
      <c r="A812" s="1065"/>
      <c r="B812" s="1327"/>
      <c r="C812" s="1327"/>
      <c r="D812" s="1327"/>
      <c r="E812" s="1327"/>
      <c r="F812" s="1327"/>
      <c r="G812" s="1327"/>
      <c r="H812" s="1327"/>
      <c r="I812" s="1327"/>
      <c r="J812" s="1328"/>
      <c r="K812" s="1329"/>
      <c r="L812" s="1329"/>
      <c r="M812" s="1330"/>
      <c r="N812" s="265"/>
      <c r="O812" s="265"/>
      <c r="P812" s="265"/>
      <c r="Q812" s="265"/>
      <c r="R812" s="265"/>
      <c r="S812" s="265"/>
      <c r="T812" s="265"/>
      <c r="U812" s="265"/>
      <c r="V812" s="265"/>
      <c r="W812" s="265"/>
      <c r="X812" s="265"/>
      <c r="Y812" s="265"/>
      <c r="Z812" s="265"/>
      <c r="AA812" s="265"/>
      <c r="AB812" s="265"/>
      <c r="AC812" s="265"/>
    </row>
    <row r="813" spans="1:29" ht="30" hidden="1" customHeight="1" thickBot="1" x14ac:dyDescent="0.25">
      <c r="A813" s="1065"/>
      <c r="B813" s="1327"/>
      <c r="C813" s="1327"/>
      <c r="D813" s="1327"/>
      <c r="E813" s="1327"/>
      <c r="F813" s="1327"/>
      <c r="G813" s="1327"/>
      <c r="H813" s="1327"/>
      <c r="I813" s="1327"/>
      <c r="J813" s="1328"/>
      <c r="K813" s="1329"/>
      <c r="L813" s="1329"/>
      <c r="M813" s="1330"/>
      <c r="N813" s="265"/>
      <c r="O813" s="265"/>
      <c r="P813" s="265"/>
      <c r="Q813" s="265"/>
      <c r="R813" s="265"/>
      <c r="S813" s="265"/>
      <c r="T813" s="265"/>
      <c r="U813" s="265"/>
      <c r="V813" s="265"/>
      <c r="W813" s="265"/>
      <c r="X813" s="265"/>
      <c r="Y813" s="265"/>
      <c r="Z813" s="265"/>
      <c r="AA813" s="265"/>
      <c r="AB813" s="265"/>
      <c r="AC813" s="265"/>
    </row>
    <row r="814" spans="1:29" ht="30" hidden="1" customHeight="1" thickBot="1" x14ac:dyDescent="0.25">
      <c r="A814" s="1065"/>
      <c r="B814" s="1327"/>
      <c r="C814" s="1327"/>
      <c r="D814" s="1327"/>
      <c r="E814" s="1327"/>
      <c r="F814" s="1327"/>
      <c r="G814" s="1327"/>
      <c r="H814" s="1327"/>
      <c r="I814" s="1327"/>
      <c r="J814" s="1328"/>
      <c r="K814" s="1329"/>
      <c r="L814" s="1329"/>
      <c r="M814" s="1330"/>
      <c r="N814" s="265"/>
      <c r="O814" s="265"/>
      <c r="P814" s="265"/>
      <c r="Q814" s="265"/>
      <c r="R814" s="265"/>
      <c r="S814" s="265"/>
      <c r="T814" s="265"/>
      <c r="U814" s="265"/>
      <c r="V814" s="265"/>
      <c r="W814" s="265"/>
      <c r="X814" s="265"/>
      <c r="Y814" s="265"/>
      <c r="Z814" s="265"/>
      <c r="AA814" s="265"/>
      <c r="AB814" s="265"/>
      <c r="AC814" s="265"/>
    </row>
    <row r="815" spans="1:29" ht="30" hidden="1" customHeight="1" thickBot="1" x14ac:dyDescent="0.25">
      <c r="A815" s="1065"/>
      <c r="B815" s="1327"/>
      <c r="C815" s="1327"/>
      <c r="D815" s="1327"/>
      <c r="E815" s="1327"/>
      <c r="F815" s="1327"/>
      <c r="G815" s="1327"/>
      <c r="H815" s="1327"/>
      <c r="I815" s="1327"/>
      <c r="J815" s="1328"/>
      <c r="K815" s="1329"/>
      <c r="L815" s="1329"/>
      <c r="M815" s="1330"/>
      <c r="N815" s="265"/>
      <c r="O815" s="265"/>
      <c r="P815" s="265"/>
      <c r="Q815" s="265"/>
      <c r="R815" s="265"/>
      <c r="S815" s="265"/>
      <c r="T815" s="265"/>
      <c r="U815" s="265"/>
      <c r="V815" s="265"/>
      <c r="W815" s="265"/>
      <c r="X815" s="265"/>
      <c r="Y815" s="265"/>
      <c r="Z815" s="265"/>
      <c r="AA815" s="265"/>
      <c r="AB815" s="265"/>
      <c r="AC815" s="265"/>
    </row>
    <row r="816" spans="1:29" ht="30" hidden="1" customHeight="1" thickBot="1" x14ac:dyDescent="0.25">
      <c r="A816" s="1065"/>
      <c r="B816" s="1327"/>
      <c r="C816" s="1327"/>
      <c r="D816" s="1327"/>
      <c r="E816" s="1327"/>
      <c r="F816" s="1327"/>
      <c r="G816" s="1327"/>
      <c r="H816" s="1327"/>
      <c r="I816" s="1327"/>
      <c r="J816" s="1328"/>
      <c r="K816" s="1329"/>
      <c r="L816" s="1329"/>
      <c r="M816" s="1330"/>
      <c r="N816" s="265"/>
      <c r="O816" s="265"/>
      <c r="P816" s="265"/>
      <c r="Q816" s="265"/>
      <c r="R816" s="265"/>
      <c r="S816" s="265"/>
      <c r="T816" s="265"/>
      <c r="U816" s="265"/>
      <c r="V816" s="265"/>
      <c r="W816" s="265"/>
      <c r="X816" s="265"/>
      <c r="Y816" s="265"/>
      <c r="Z816" s="265"/>
      <c r="AA816" s="265"/>
      <c r="AB816" s="265"/>
      <c r="AC816" s="265"/>
    </row>
    <row r="817" spans="1:29" ht="30" hidden="1" customHeight="1" thickBot="1" x14ac:dyDescent="0.25">
      <c r="A817" s="1065"/>
      <c r="B817" s="1327"/>
      <c r="C817" s="1327"/>
      <c r="D817" s="1327"/>
      <c r="E817" s="1327"/>
      <c r="F817" s="1327"/>
      <c r="G817" s="1327"/>
      <c r="H817" s="1327"/>
      <c r="I817" s="1327"/>
      <c r="J817" s="1328"/>
      <c r="K817" s="1329"/>
      <c r="L817" s="1329"/>
      <c r="M817" s="1330"/>
      <c r="N817" s="265"/>
      <c r="O817" s="265"/>
      <c r="P817" s="265"/>
      <c r="Q817" s="265"/>
      <c r="R817" s="265"/>
      <c r="S817" s="265"/>
      <c r="T817" s="265"/>
      <c r="U817" s="265"/>
      <c r="V817" s="265"/>
      <c r="W817" s="265"/>
      <c r="X817" s="265"/>
      <c r="Y817" s="265"/>
      <c r="Z817" s="265"/>
      <c r="AA817" s="265"/>
      <c r="AB817" s="265"/>
      <c r="AC817" s="265"/>
    </row>
    <row r="818" spans="1:29" ht="30" hidden="1" customHeight="1" thickBot="1" x14ac:dyDescent="0.25">
      <c r="A818" s="1065"/>
      <c r="B818" s="1327"/>
      <c r="C818" s="1327"/>
      <c r="D818" s="1327"/>
      <c r="E818" s="1327"/>
      <c r="F818" s="1327"/>
      <c r="G818" s="1327"/>
      <c r="H818" s="1327"/>
      <c r="I818" s="1327"/>
      <c r="J818" s="1328"/>
      <c r="K818" s="1329"/>
      <c r="L818" s="1329"/>
      <c r="M818" s="1330"/>
      <c r="N818" s="265"/>
      <c r="O818" s="265"/>
      <c r="P818" s="265"/>
      <c r="Q818" s="265"/>
      <c r="R818" s="265"/>
      <c r="S818" s="265"/>
      <c r="T818" s="265"/>
      <c r="U818" s="265"/>
      <c r="V818" s="265"/>
      <c r="W818" s="265"/>
      <c r="X818" s="265"/>
      <c r="Y818" s="265"/>
      <c r="Z818" s="265"/>
      <c r="AA818" s="265"/>
      <c r="AB818" s="265"/>
      <c r="AC818" s="265"/>
    </row>
    <row r="819" spans="1:29" ht="30" hidden="1" customHeight="1" thickBot="1" x14ac:dyDescent="0.25">
      <c r="A819" s="1065"/>
      <c r="B819" s="1327"/>
      <c r="C819" s="1327"/>
      <c r="D819" s="1327"/>
      <c r="E819" s="1327"/>
      <c r="F819" s="1327"/>
      <c r="G819" s="1327"/>
      <c r="H819" s="1327"/>
      <c r="I819" s="1327"/>
      <c r="J819" s="1328"/>
      <c r="K819" s="1329"/>
      <c r="L819" s="1329"/>
      <c r="M819" s="1330"/>
      <c r="N819" s="265"/>
      <c r="O819" s="265"/>
      <c r="P819" s="265"/>
      <c r="Q819" s="265"/>
      <c r="R819" s="265"/>
      <c r="S819" s="265"/>
      <c r="T819" s="265"/>
      <c r="U819" s="265"/>
      <c r="V819" s="265"/>
      <c r="W819" s="265"/>
      <c r="X819" s="265"/>
      <c r="Y819" s="265"/>
      <c r="Z819" s="265"/>
      <c r="AA819" s="265"/>
      <c r="AB819" s="265"/>
      <c r="AC819" s="265"/>
    </row>
    <row r="820" spans="1:29" ht="30" hidden="1" customHeight="1" thickBot="1" x14ac:dyDescent="0.25">
      <c r="A820" s="1065"/>
      <c r="B820" s="1327"/>
      <c r="C820" s="1327"/>
      <c r="D820" s="1327"/>
      <c r="E820" s="1327"/>
      <c r="F820" s="1327"/>
      <c r="G820" s="1327"/>
      <c r="H820" s="1327"/>
      <c r="I820" s="1327"/>
      <c r="J820" s="1328"/>
      <c r="K820" s="1329"/>
      <c r="L820" s="1329"/>
      <c r="M820" s="1330"/>
      <c r="N820" s="265"/>
      <c r="O820" s="265"/>
      <c r="P820" s="265"/>
      <c r="Q820" s="265"/>
      <c r="R820" s="265"/>
      <c r="S820" s="265"/>
      <c r="T820" s="265"/>
      <c r="U820" s="265"/>
      <c r="V820" s="265"/>
      <c r="W820" s="265"/>
      <c r="X820" s="265"/>
      <c r="Y820" s="265"/>
      <c r="Z820" s="265"/>
      <c r="AA820" s="265"/>
      <c r="AB820" s="265"/>
      <c r="AC820" s="265"/>
    </row>
    <row r="821" spans="1:29" ht="30" hidden="1" customHeight="1" thickBot="1" x14ac:dyDescent="0.25">
      <c r="A821" s="1065"/>
      <c r="B821" s="1327"/>
      <c r="C821" s="1327"/>
      <c r="D821" s="1327"/>
      <c r="E821" s="1327"/>
      <c r="F821" s="1327"/>
      <c r="G821" s="1327"/>
      <c r="H821" s="1327"/>
      <c r="I821" s="1327"/>
      <c r="J821" s="1328"/>
      <c r="K821" s="1329"/>
      <c r="L821" s="1329"/>
      <c r="M821" s="1330"/>
      <c r="N821" s="265"/>
      <c r="O821" s="265"/>
      <c r="P821" s="265"/>
      <c r="Q821" s="265"/>
      <c r="R821" s="265"/>
      <c r="S821" s="265"/>
      <c r="T821" s="265"/>
      <c r="U821" s="265"/>
      <c r="V821" s="265"/>
      <c r="W821" s="265"/>
      <c r="X821" s="265"/>
      <c r="Y821" s="265"/>
      <c r="Z821" s="265"/>
      <c r="AA821" s="265"/>
      <c r="AB821" s="265"/>
      <c r="AC821" s="265"/>
    </row>
    <row r="822" spans="1:29" ht="30" customHeight="1" thickBot="1" x14ac:dyDescent="0.25">
      <c r="A822" s="1067"/>
      <c r="B822" s="1331"/>
      <c r="C822" s="1331"/>
      <c r="D822" s="1331"/>
      <c r="E822" s="1331"/>
      <c r="F822" s="1331"/>
      <c r="G822" s="1331"/>
      <c r="H822" s="1331"/>
      <c r="I822" s="1331"/>
      <c r="J822" s="1332"/>
      <c r="K822" s="1333"/>
      <c r="L822" s="1333"/>
      <c r="M822" s="1334"/>
      <c r="N822" s="265"/>
      <c r="O822" s="265"/>
      <c r="P822" s="265"/>
      <c r="Q822" s="265"/>
      <c r="R822" s="265"/>
      <c r="S822" s="265"/>
      <c r="T822" s="265"/>
      <c r="U822" s="265"/>
      <c r="V822" s="265"/>
      <c r="W822" s="265"/>
      <c r="X822" s="265"/>
      <c r="Y822" s="265"/>
      <c r="Z822" s="265"/>
      <c r="AA822" s="265"/>
      <c r="AB822" s="265"/>
      <c r="AC822" s="265"/>
    </row>
    <row r="823" spans="1:29" ht="13.5" thickBot="1" x14ac:dyDescent="0.25">
      <c r="A823" s="941"/>
      <c r="B823" s="932"/>
      <c r="C823" s="932"/>
      <c r="D823" s="932"/>
      <c r="E823" s="932"/>
      <c r="F823" s="932"/>
      <c r="G823" s="932"/>
      <c r="H823" s="932"/>
      <c r="I823" s="932"/>
      <c r="J823" s="932"/>
      <c r="K823" s="932"/>
      <c r="L823" s="932"/>
      <c r="M823" s="1030"/>
      <c r="N823" s="265"/>
      <c r="O823" s="265"/>
      <c r="P823" s="265"/>
      <c r="Q823" s="265"/>
      <c r="R823" s="265"/>
      <c r="S823" s="265"/>
      <c r="T823" s="265"/>
      <c r="U823" s="265"/>
      <c r="V823" s="265"/>
      <c r="W823" s="265"/>
      <c r="X823" s="265"/>
      <c r="Y823" s="265"/>
      <c r="Z823" s="265"/>
      <c r="AA823" s="265"/>
      <c r="AB823" s="265"/>
      <c r="AC823" s="265"/>
    </row>
    <row r="824" spans="1:29" ht="24" customHeight="1" x14ac:dyDescent="0.2">
      <c r="A824" s="933" t="s">
        <v>891</v>
      </c>
      <c r="B824" s="1011" t="s">
        <v>898</v>
      </c>
      <c r="C824" s="1022"/>
      <c r="D824" s="1022"/>
      <c r="E824" s="1022"/>
      <c r="F824" s="1022"/>
      <c r="G824" s="1022"/>
      <c r="H824" s="1022"/>
      <c r="I824" s="1022"/>
      <c r="J824" s="1022"/>
      <c r="K824" s="1022"/>
      <c r="L824" s="1022"/>
      <c r="M824" s="1023"/>
      <c r="N824" s="265"/>
      <c r="O824" s="265"/>
      <c r="P824" s="265"/>
      <c r="Q824" s="265"/>
      <c r="R824" s="265"/>
      <c r="S824" s="265"/>
      <c r="T824" s="265"/>
      <c r="U824" s="265"/>
      <c r="V824" s="265"/>
      <c r="W824" s="265"/>
      <c r="X824" s="265"/>
      <c r="Y824" s="265"/>
      <c r="Z824" s="265"/>
      <c r="AA824" s="265"/>
      <c r="AB824" s="265"/>
      <c r="AC824" s="265"/>
    </row>
    <row r="825" spans="1:29" ht="15" customHeight="1" x14ac:dyDescent="0.2">
      <c r="A825" s="1353" t="s">
        <v>903</v>
      </c>
      <c r="B825" s="1037"/>
      <c r="C825" s="1355" t="s">
        <v>895</v>
      </c>
      <c r="D825" s="1357" t="s">
        <v>869</v>
      </c>
      <c r="E825" s="1358"/>
      <c r="F825" s="1359" t="s">
        <v>896</v>
      </c>
      <c r="G825" s="1360"/>
      <c r="H825" s="1361" t="s">
        <v>870</v>
      </c>
      <c r="I825" s="1358"/>
      <c r="J825" s="1362" t="s">
        <v>888</v>
      </c>
      <c r="K825" s="1363"/>
      <c r="L825" s="1364" t="s">
        <v>889</v>
      </c>
      <c r="M825" s="1363"/>
      <c r="N825" s="265"/>
      <c r="O825" s="265"/>
      <c r="P825" s="265"/>
      <c r="Q825" s="265"/>
      <c r="R825" s="265"/>
      <c r="S825" s="265"/>
      <c r="T825" s="265"/>
      <c r="U825" s="265"/>
      <c r="V825" s="265"/>
      <c r="W825" s="265"/>
      <c r="X825" s="265"/>
      <c r="Y825" s="265"/>
      <c r="Z825" s="265"/>
      <c r="AA825" s="265"/>
      <c r="AB825" s="265"/>
      <c r="AC825" s="265"/>
    </row>
    <row r="826" spans="1:29" ht="15" customHeight="1" x14ac:dyDescent="0.2">
      <c r="A826" s="1354"/>
      <c r="B826" s="1038" t="s">
        <v>885</v>
      </c>
      <c r="C826" s="1356"/>
      <c r="D826" s="1294" t="s">
        <v>902</v>
      </c>
      <c r="E826" s="1365"/>
      <c r="F826" s="1366" t="s">
        <v>902</v>
      </c>
      <c r="G826" s="1365"/>
      <c r="H826" s="1366" t="s">
        <v>902</v>
      </c>
      <c r="I826" s="1367"/>
      <c r="J826" s="1368" t="s">
        <v>910</v>
      </c>
      <c r="K826" s="1369"/>
      <c r="L826" s="1368" t="s">
        <v>910</v>
      </c>
      <c r="M826" s="1369"/>
      <c r="N826" s="265"/>
      <c r="O826" s="265"/>
      <c r="P826" s="265"/>
      <c r="Q826" s="265"/>
      <c r="R826" s="265"/>
      <c r="S826" s="265"/>
      <c r="T826" s="265"/>
      <c r="U826" s="265"/>
      <c r="V826" s="265"/>
      <c r="W826" s="265"/>
      <c r="X826" s="265"/>
      <c r="Y826" s="265"/>
      <c r="Z826" s="265"/>
      <c r="AA826" s="265"/>
      <c r="AB826" s="265"/>
      <c r="AC826" s="265"/>
    </row>
    <row r="827" spans="1:29" ht="15" customHeight="1" x14ac:dyDescent="0.2">
      <c r="A827" s="1032" t="s">
        <v>892</v>
      </c>
      <c r="B827" s="1033" t="s">
        <v>899</v>
      </c>
      <c r="C827" s="890" t="s">
        <v>887</v>
      </c>
      <c r="D827" s="1347"/>
      <c r="E827" s="1348"/>
      <c r="F827" s="1349"/>
      <c r="G827" s="1348"/>
      <c r="H827" s="1349"/>
      <c r="I827" s="1350"/>
      <c r="J827" s="1351" t="str">
        <f t="shared" ref="J827:J830" si="95">IF(D827=0,"",(F827/D827)-1)</f>
        <v/>
      </c>
      <c r="K827" s="1352"/>
      <c r="L827" s="1351" t="str">
        <f t="shared" ref="L827:L830" si="96">IF(F827=0,"",(H827/F827)-1)</f>
        <v/>
      </c>
      <c r="M827" s="1352"/>
      <c r="N827" s="265"/>
      <c r="O827" s="265"/>
      <c r="P827" s="265"/>
      <c r="Q827" s="265"/>
      <c r="R827" s="265"/>
      <c r="S827" s="265"/>
      <c r="T827" s="265"/>
      <c r="U827" s="265"/>
      <c r="V827" s="265"/>
      <c r="W827" s="265"/>
      <c r="X827" s="265"/>
      <c r="Y827" s="265"/>
      <c r="Z827" s="265"/>
      <c r="AA827" s="265"/>
      <c r="AB827" s="265"/>
      <c r="AC827" s="265"/>
    </row>
    <row r="828" spans="1:29" ht="15" customHeight="1" x14ac:dyDescent="0.2">
      <c r="A828" s="1032" t="s">
        <v>876</v>
      </c>
      <c r="B828" s="1034" t="s">
        <v>899</v>
      </c>
      <c r="C828" s="984" t="s">
        <v>887</v>
      </c>
      <c r="D828" s="1347"/>
      <c r="E828" s="1348"/>
      <c r="F828" s="1349"/>
      <c r="G828" s="1348"/>
      <c r="H828" s="1349"/>
      <c r="I828" s="1350"/>
      <c r="J828" s="1351" t="str">
        <f t="shared" si="95"/>
        <v/>
      </c>
      <c r="K828" s="1352"/>
      <c r="L828" s="1351" t="str">
        <f t="shared" si="96"/>
        <v/>
      </c>
      <c r="M828" s="1352"/>
      <c r="N828" s="265"/>
      <c r="O828" s="265"/>
      <c r="P828" s="265"/>
      <c r="Q828" s="265"/>
      <c r="R828" s="265"/>
      <c r="S828" s="265"/>
      <c r="T828" s="265"/>
      <c r="U828" s="265"/>
      <c r="V828" s="265"/>
      <c r="W828" s="265"/>
      <c r="X828" s="265"/>
      <c r="Y828" s="265"/>
      <c r="Z828" s="265"/>
      <c r="AA828" s="265"/>
      <c r="AB828" s="265"/>
      <c r="AC828" s="265"/>
    </row>
    <row r="829" spans="1:29" ht="15" customHeight="1" x14ac:dyDescent="0.2">
      <c r="A829" s="1032" t="s">
        <v>893</v>
      </c>
      <c r="B829" s="1034" t="s">
        <v>899</v>
      </c>
      <c r="C829" s="984" t="s">
        <v>887</v>
      </c>
      <c r="D829" s="1347"/>
      <c r="E829" s="1348"/>
      <c r="F829" s="1349"/>
      <c r="G829" s="1348"/>
      <c r="H829" s="1349"/>
      <c r="I829" s="1350"/>
      <c r="J829" s="1351" t="str">
        <f t="shared" si="95"/>
        <v/>
      </c>
      <c r="K829" s="1352"/>
      <c r="L829" s="1351" t="str">
        <f t="shared" si="96"/>
        <v/>
      </c>
      <c r="M829" s="1352"/>
      <c r="N829" s="265"/>
      <c r="O829" s="265"/>
      <c r="P829" s="265"/>
      <c r="Q829" s="265"/>
      <c r="R829" s="265"/>
      <c r="S829" s="265"/>
      <c r="T829" s="265"/>
      <c r="U829" s="265"/>
      <c r="V829" s="265"/>
      <c r="W829" s="265"/>
      <c r="X829" s="265"/>
      <c r="Y829" s="265"/>
      <c r="Z829" s="265"/>
      <c r="AA829" s="265"/>
      <c r="AB829" s="265"/>
      <c r="AC829" s="265"/>
    </row>
    <row r="830" spans="1:29" ht="15" customHeight="1" thickBot="1" x14ac:dyDescent="0.25">
      <c r="A830" s="1035" t="s">
        <v>894</v>
      </c>
      <c r="B830" s="1036" t="s">
        <v>899</v>
      </c>
      <c r="C830" s="987" t="s">
        <v>887</v>
      </c>
      <c r="D830" s="1347"/>
      <c r="E830" s="1348"/>
      <c r="F830" s="1349"/>
      <c r="G830" s="1348"/>
      <c r="H830" s="1349"/>
      <c r="I830" s="1350"/>
      <c r="J830" s="1351" t="str">
        <f t="shared" si="95"/>
        <v/>
      </c>
      <c r="K830" s="1352"/>
      <c r="L830" s="1351" t="str">
        <f t="shared" si="96"/>
        <v/>
      </c>
      <c r="M830" s="1352"/>
      <c r="N830" s="265"/>
      <c r="O830" s="265"/>
      <c r="P830" s="265"/>
      <c r="Q830" s="265"/>
      <c r="R830" s="265"/>
      <c r="S830" s="265"/>
      <c r="T830" s="265"/>
      <c r="U830" s="265"/>
      <c r="V830" s="265"/>
      <c r="W830" s="265"/>
      <c r="X830" s="265"/>
      <c r="Y830" s="265"/>
      <c r="Z830" s="265"/>
      <c r="AA830" s="265"/>
      <c r="AB830" s="265"/>
      <c r="AC830" s="265"/>
    </row>
    <row r="831" spans="1:29" s="889" customFormat="1" ht="18" customHeight="1" x14ac:dyDescent="0.2">
      <c r="A831" s="1060"/>
      <c r="B831" s="956"/>
      <c r="C831" s="956"/>
      <c r="D831" s="1061"/>
      <c r="E831" s="1061"/>
      <c r="F831" s="1062"/>
      <c r="G831" s="1062"/>
      <c r="H831" s="1062"/>
      <c r="I831" s="1062"/>
      <c r="J831" s="1062"/>
      <c r="K831" s="1062"/>
      <c r="L831" s="1062"/>
      <c r="M831" s="1069"/>
      <c r="N831" s="265"/>
      <c r="O831" s="926"/>
      <c r="P831" s="926"/>
      <c r="Q831" s="926"/>
      <c r="R831" s="926"/>
      <c r="S831" s="926"/>
      <c r="T831" s="926"/>
      <c r="U831" s="926"/>
      <c r="V831" s="926"/>
      <c r="W831" s="926"/>
      <c r="X831" s="926"/>
      <c r="Y831" s="926"/>
      <c r="Z831" s="926"/>
      <c r="AA831" s="926"/>
      <c r="AB831" s="926"/>
      <c r="AC831" s="926"/>
    </row>
    <row r="832" spans="1:29" ht="21" customHeight="1" x14ac:dyDescent="0.2">
      <c r="A832" s="1335" t="s">
        <v>909</v>
      </c>
      <c r="B832" s="1336"/>
      <c r="C832" s="1337"/>
      <c r="D832" s="1031"/>
      <c r="E832" s="1031"/>
      <c r="F832" s="1031"/>
      <c r="G832" s="1031"/>
      <c r="H832" s="1031"/>
      <c r="I832" s="1031"/>
      <c r="J832" s="1031"/>
      <c r="K832" s="1031"/>
      <c r="L832" s="1031"/>
      <c r="M832" s="1063"/>
      <c r="N832" s="265"/>
      <c r="O832" s="265"/>
      <c r="P832" s="265"/>
      <c r="Q832" s="265"/>
      <c r="R832" s="265"/>
      <c r="S832" s="265"/>
      <c r="T832" s="265"/>
      <c r="U832" s="265"/>
      <c r="V832" s="265"/>
      <c r="W832" s="265"/>
      <c r="X832" s="265"/>
      <c r="Y832" s="265"/>
      <c r="Z832" s="265"/>
      <c r="AA832" s="265"/>
      <c r="AB832" s="265"/>
      <c r="AC832" s="265"/>
    </row>
    <row r="833" spans="1:29" ht="18" customHeight="1" x14ac:dyDescent="0.2">
      <c r="A833" s="1068" t="s">
        <v>907</v>
      </c>
      <c r="B833" s="1338" t="s">
        <v>904</v>
      </c>
      <c r="C833" s="1339"/>
      <c r="D833" s="1338" t="s">
        <v>905</v>
      </c>
      <c r="E833" s="1340"/>
      <c r="F833" s="1340"/>
      <c r="G833" s="1340"/>
      <c r="H833" s="1340"/>
      <c r="I833" s="1339"/>
      <c r="J833" s="1338" t="s">
        <v>906</v>
      </c>
      <c r="K833" s="1340"/>
      <c r="L833" s="1340"/>
      <c r="M833" s="1341"/>
      <c r="N833" s="265"/>
      <c r="O833" s="265"/>
      <c r="P833" s="265"/>
      <c r="Q833" s="265"/>
      <c r="R833" s="265"/>
      <c r="S833" s="265"/>
      <c r="T833" s="265"/>
      <c r="U833" s="265"/>
      <c r="V833" s="265"/>
      <c r="W833" s="265"/>
      <c r="X833" s="265"/>
      <c r="Y833" s="265"/>
      <c r="Z833" s="265"/>
      <c r="AA833" s="265"/>
      <c r="AB833" s="265"/>
      <c r="AC833" s="265"/>
    </row>
    <row r="834" spans="1:29" ht="30" customHeight="1" x14ac:dyDescent="0.2">
      <c r="A834" s="1065"/>
      <c r="B834" s="1342"/>
      <c r="C834" s="1343"/>
      <c r="D834" s="1344"/>
      <c r="E834" s="1345"/>
      <c r="F834" s="1345"/>
      <c r="G834" s="1345"/>
      <c r="H834" s="1345"/>
      <c r="I834" s="1346"/>
      <c r="J834" s="1328"/>
      <c r="K834" s="1329"/>
      <c r="L834" s="1329"/>
      <c r="M834" s="1330"/>
      <c r="N834" s="265"/>
      <c r="O834" s="265"/>
      <c r="P834" s="265"/>
      <c r="Q834" s="265"/>
      <c r="R834" s="265"/>
      <c r="S834" s="265"/>
      <c r="T834" s="265"/>
      <c r="U834" s="265"/>
      <c r="V834" s="265"/>
      <c r="W834" s="265"/>
      <c r="X834" s="265"/>
      <c r="Y834" s="265"/>
      <c r="Z834" s="265"/>
      <c r="AA834" s="265"/>
      <c r="AB834" s="265"/>
      <c r="AC834" s="265"/>
    </row>
    <row r="835" spans="1:29" ht="30" customHeight="1" x14ac:dyDescent="0.2">
      <c r="A835" s="1065"/>
      <c r="B835" s="1327"/>
      <c r="C835" s="1327"/>
      <c r="D835" s="1327"/>
      <c r="E835" s="1327"/>
      <c r="F835" s="1327"/>
      <c r="G835" s="1327"/>
      <c r="H835" s="1327"/>
      <c r="I835" s="1327"/>
      <c r="J835" s="1328"/>
      <c r="K835" s="1329"/>
      <c r="L835" s="1329"/>
      <c r="M835" s="1330"/>
      <c r="N835" s="265"/>
      <c r="O835" s="265"/>
      <c r="P835" s="265"/>
      <c r="Q835" s="265"/>
      <c r="R835" s="265"/>
      <c r="S835" s="265"/>
      <c r="T835" s="265"/>
      <c r="U835" s="265"/>
      <c r="V835" s="265"/>
      <c r="W835" s="265"/>
      <c r="X835" s="265"/>
      <c r="Y835" s="265"/>
      <c r="Z835" s="265"/>
      <c r="AA835" s="265"/>
      <c r="AB835" s="265"/>
      <c r="AC835" s="265"/>
    </row>
    <row r="836" spans="1:29" ht="30" customHeight="1" x14ac:dyDescent="0.2">
      <c r="A836" s="1065"/>
      <c r="B836" s="1327"/>
      <c r="C836" s="1327"/>
      <c r="D836" s="1327"/>
      <c r="E836" s="1327"/>
      <c r="F836" s="1327"/>
      <c r="G836" s="1327"/>
      <c r="H836" s="1327"/>
      <c r="I836" s="1327"/>
      <c r="J836" s="1328"/>
      <c r="K836" s="1329"/>
      <c r="L836" s="1329"/>
      <c r="M836" s="1330"/>
      <c r="N836" s="265"/>
      <c r="O836" s="265"/>
      <c r="P836" s="265"/>
      <c r="Q836" s="265"/>
      <c r="R836" s="265"/>
      <c r="S836" s="265"/>
      <c r="T836" s="265"/>
      <c r="U836" s="265"/>
      <c r="V836" s="265"/>
      <c r="W836" s="265"/>
      <c r="X836" s="265"/>
      <c r="Y836" s="265"/>
      <c r="Z836" s="265"/>
      <c r="AA836" s="265"/>
      <c r="AB836" s="265"/>
      <c r="AC836" s="265"/>
    </row>
    <row r="837" spans="1:29" ht="30" customHeight="1" x14ac:dyDescent="0.2">
      <c r="A837" s="1065"/>
      <c r="B837" s="1327"/>
      <c r="C837" s="1327"/>
      <c r="D837" s="1327"/>
      <c r="E837" s="1327"/>
      <c r="F837" s="1327"/>
      <c r="G837" s="1327"/>
      <c r="H837" s="1327"/>
      <c r="I837" s="1327"/>
      <c r="J837" s="1328"/>
      <c r="K837" s="1329"/>
      <c r="L837" s="1329"/>
      <c r="M837" s="1330"/>
      <c r="N837" s="265"/>
      <c r="O837" s="796"/>
      <c r="P837" s="265"/>
      <c r="Q837" s="265"/>
      <c r="R837" s="265"/>
      <c r="S837" s="265"/>
      <c r="T837" s="265"/>
      <c r="U837" s="265"/>
      <c r="V837" s="265"/>
      <c r="W837" s="265"/>
      <c r="X837" s="265"/>
      <c r="Y837" s="265"/>
      <c r="Z837" s="265"/>
      <c r="AA837" s="265"/>
      <c r="AB837" s="265"/>
      <c r="AC837" s="265"/>
    </row>
    <row r="838" spans="1:29" ht="30" hidden="1" customHeight="1" thickBot="1" x14ac:dyDescent="0.25">
      <c r="A838" s="1066"/>
      <c r="B838" s="1327"/>
      <c r="C838" s="1327"/>
      <c r="D838" s="1327"/>
      <c r="E838" s="1327"/>
      <c r="F838" s="1327"/>
      <c r="G838" s="1327"/>
      <c r="H838" s="1327"/>
      <c r="I838" s="1327"/>
      <c r="J838" s="1328"/>
      <c r="K838" s="1329"/>
      <c r="L838" s="1329"/>
      <c r="M838" s="1330"/>
      <c r="N838" s="265"/>
      <c r="O838" s="265"/>
      <c r="P838" s="265"/>
      <c r="Q838" s="265"/>
      <c r="R838" s="265"/>
      <c r="S838" s="265"/>
      <c r="T838" s="265"/>
      <c r="U838" s="265"/>
      <c r="V838" s="265"/>
      <c r="W838" s="265"/>
      <c r="X838" s="265"/>
      <c r="Y838" s="265"/>
      <c r="Z838" s="265"/>
      <c r="AA838" s="265"/>
      <c r="AB838" s="265"/>
      <c r="AC838" s="265"/>
    </row>
    <row r="839" spans="1:29" ht="30" hidden="1" customHeight="1" thickBot="1" x14ac:dyDescent="0.25">
      <c r="A839" s="1065"/>
      <c r="B839" s="1327"/>
      <c r="C839" s="1327"/>
      <c r="D839" s="1327"/>
      <c r="E839" s="1327"/>
      <c r="F839" s="1327"/>
      <c r="G839" s="1327"/>
      <c r="H839" s="1327"/>
      <c r="I839" s="1327"/>
      <c r="J839" s="1328"/>
      <c r="K839" s="1329"/>
      <c r="L839" s="1329"/>
      <c r="M839" s="1330"/>
      <c r="N839" s="265"/>
      <c r="O839" s="265"/>
      <c r="P839" s="265"/>
      <c r="Q839" s="265"/>
      <c r="R839" s="265"/>
      <c r="S839" s="265"/>
      <c r="T839" s="265"/>
      <c r="U839" s="265"/>
      <c r="V839" s="265"/>
      <c r="W839" s="265"/>
      <c r="X839" s="265"/>
      <c r="Y839" s="265"/>
      <c r="Z839" s="265"/>
      <c r="AA839" s="265"/>
      <c r="AB839" s="265"/>
      <c r="AC839" s="265"/>
    </row>
    <row r="840" spans="1:29" ht="30" hidden="1" customHeight="1" thickBot="1" x14ac:dyDescent="0.25">
      <c r="A840" s="1065"/>
      <c r="B840" s="1327"/>
      <c r="C840" s="1327"/>
      <c r="D840" s="1327"/>
      <c r="E840" s="1327"/>
      <c r="F840" s="1327"/>
      <c r="G840" s="1327"/>
      <c r="H840" s="1327"/>
      <c r="I840" s="1327"/>
      <c r="J840" s="1328"/>
      <c r="K840" s="1329"/>
      <c r="L840" s="1329"/>
      <c r="M840" s="1330"/>
      <c r="N840" s="265"/>
      <c r="O840" s="265"/>
      <c r="P840" s="265"/>
      <c r="Q840" s="265"/>
      <c r="R840" s="265"/>
      <c r="S840" s="265"/>
      <c r="T840" s="265"/>
      <c r="U840" s="265"/>
      <c r="V840" s="265"/>
      <c r="W840" s="265"/>
      <c r="X840" s="265"/>
      <c r="Y840" s="265"/>
      <c r="Z840" s="265"/>
      <c r="AA840" s="265"/>
      <c r="AB840" s="265"/>
      <c r="AC840" s="265"/>
    </row>
    <row r="841" spans="1:29" ht="30" hidden="1" customHeight="1" thickBot="1" x14ac:dyDescent="0.25">
      <c r="A841" s="1065"/>
      <c r="B841" s="1327"/>
      <c r="C841" s="1327"/>
      <c r="D841" s="1327"/>
      <c r="E841" s="1327"/>
      <c r="F841" s="1327"/>
      <c r="G841" s="1327"/>
      <c r="H841" s="1327"/>
      <c r="I841" s="1327"/>
      <c r="J841" s="1328"/>
      <c r="K841" s="1329"/>
      <c r="L841" s="1329"/>
      <c r="M841" s="1330"/>
      <c r="N841" s="265"/>
      <c r="O841" s="265"/>
      <c r="P841" s="265"/>
      <c r="Q841" s="265"/>
      <c r="R841" s="265"/>
      <c r="S841" s="265"/>
      <c r="T841" s="265"/>
      <c r="U841" s="265"/>
      <c r="V841" s="265"/>
      <c r="W841" s="265"/>
      <c r="X841" s="265"/>
      <c r="Y841" s="265"/>
      <c r="Z841" s="265"/>
      <c r="AA841" s="265"/>
      <c r="AB841" s="265"/>
      <c r="AC841" s="265"/>
    </row>
    <row r="842" spans="1:29" ht="30" hidden="1" customHeight="1" thickBot="1" x14ac:dyDescent="0.25">
      <c r="A842" s="1065"/>
      <c r="B842" s="1327"/>
      <c r="C842" s="1327"/>
      <c r="D842" s="1327"/>
      <c r="E842" s="1327"/>
      <c r="F842" s="1327"/>
      <c r="G842" s="1327"/>
      <c r="H842" s="1327"/>
      <c r="I842" s="1327"/>
      <c r="J842" s="1328"/>
      <c r="K842" s="1329"/>
      <c r="L842" s="1329"/>
      <c r="M842" s="1330"/>
      <c r="N842" s="265"/>
      <c r="O842" s="265"/>
      <c r="P842" s="265"/>
      <c r="Q842" s="265"/>
      <c r="R842" s="265"/>
      <c r="S842" s="265"/>
      <c r="T842" s="265"/>
      <c r="U842" s="265"/>
      <c r="V842" s="265"/>
      <c r="W842" s="265"/>
      <c r="X842" s="265"/>
      <c r="Y842" s="265"/>
      <c r="Z842" s="265"/>
      <c r="AA842" s="265"/>
      <c r="AB842" s="265"/>
      <c r="AC842" s="265"/>
    </row>
    <row r="843" spans="1:29" ht="30" hidden="1" customHeight="1" thickBot="1" x14ac:dyDescent="0.25">
      <c r="A843" s="1065"/>
      <c r="B843" s="1327"/>
      <c r="C843" s="1327"/>
      <c r="D843" s="1327"/>
      <c r="E843" s="1327"/>
      <c r="F843" s="1327"/>
      <c r="G843" s="1327"/>
      <c r="H843" s="1327"/>
      <c r="I843" s="1327"/>
      <c r="J843" s="1328"/>
      <c r="K843" s="1329"/>
      <c r="L843" s="1329"/>
      <c r="M843" s="1330"/>
      <c r="N843" s="265"/>
      <c r="O843" s="265"/>
      <c r="P843" s="265"/>
      <c r="Q843" s="265"/>
      <c r="R843" s="265"/>
      <c r="S843" s="265"/>
      <c r="T843" s="265"/>
      <c r="U843" s="265"/>
      <c r="V843" s="265"/>
      <c r="W843" s="265"/>
      <c r="X843" s="265"/>
      <c r="Y843" s="265"/>
      <c r="Z843" s="265"/>
      <c r="AA843" s="265"/>
      <c r="AB843" s="265"/>
      <c r="AC843" s="265"/>
    </row>
    <row r="844" spans="1:29" ht="30" hidden="1" customHeight="1" thickBot="1" x14ac:dyDescent="0.25">
      <c r="A844" s="1065"/>
      <c r="B844" s="1327"/>
      <c r="C844" s="1327"/>
      <c r="D844" s="1327"/>
      <c r="E844" s="1327"/>
      <c r="F844" s="1327"/>
      <c r="G844" s="1327"/>
      <c r="H844" s="1327"/>
      <c r="I844" s="1327"/>
      <c r="J844" s="1328"/>
      <c r="K844" s="1329"/>
      <c r="L844" s="1329"/>
      <c r="M844" s="1330"/>
      <c r="N844" s="265"/>
      <c r="O844" s="265"/>
      <c r="P844" s="265"/>
      <c r="Q844" s="265"/>
      <c r="R844" s="265"/>
      <c r="S844" s="265"/>
      <c r="T844" s="265"/>
      <c r="U844" s="265"/>
      <c r="V844" s="265"/>
      <c r="W844" s="265"/>
      <c r="X844" s="265"/>
      <c r="Y844" s="265"/>
      <c r="Z844" s="265"/>
      <c r="AA844" s="265"/>
      <c r="AB844" s="265"/>
      <c r="AC844" s="265"/>
    </row>
    <row r="845" spans="1:29" ht="30" hidden="1" customHeight="1" thickBot="1" x14ac:dyDescent="0.25">
      <c r="A845" s="1065"/>
      <c r="B845" s="1327"/>
      <c r="C845" s="1327"/>
      <c r="D845" s="1327"/>
      <c r="E845" s="1327"/>
      <c r="F845" s="1327"/>
      <c r="G845" s="1327"/>
      <c r="H845" s="1327"/>
      <c r="I845" s="1327"/>
      <c r="J845" s="1328"/>
      <c r="K845" s="1329"/>
      <c r="L845" s="1329"/>
      <c r="M845" s="1330"/>
      <c r="N845" s="265"/>
      <c r="O845" s="265"/>
      <c r="P845" s="265"/>
      <c r="Q845" s="265"/>
      <c r="R845" s="265"/>
      <c r="S845" s="265"/>
      <c r="T845" s="265"/>
      <c r="U845" s="265"/>
      <c r="V845" s="265"/>
      <c r="W845" s="265"/>
      <c r="X845" s="265"/>
      <c r="Y845" s="265"/>
      <c r="Z845" s="265"/>
      <c r="AA845" s="265"/>
      <c r="AB845" s="265"/>
      <c r="AC845" s="265"/>
    </row>
    <row r="846" spans="1:29" ht="30" hidden="1" customHeight="1" thickBot="1" x14ac:dyDescent="0.25">
      <c r="A846" s="1065"/>
      <c r="B846" s="1327"/>
      <c r="C846" s="1327"/>
      <c r="D846" s="1327"/>
      <c r="E846" s="1327"/>
      <c r="F846" s="1327"/>
      <c r="G846" s="1327"/>
      <c r="H846" s="1327"/>
      <c r="I846" s="1327"/>
      <c r="J846" s="1328"/>
      <c r="K846" s="1329"/>
      <c r="L846" s="1329"/>
      <c r="M846" s="1330"/>
      <c r="N846" s="265"/>
      <c r="O846" s="265"/>
      <c r="P846" s="265"/>
      <c r="Q846" s="265"/>
      <c r="R846" s="265"/>
      <c r="S846" s="265"/>
      <c r="T846" s="265"/>
      <c r="U846" s="265"/>
      <c r="V846" s="265"/>
      <c r="W846" s="265"/>
      <c r="X846" s="265"/>
      <c r="Y846" s="265"/>
      <c r="Z846" s="265"/>
      <c r="AA846" s="265"/>
      <c r="AB846" s="265"/>
      <c r="AC846" s="265"/>
    </row>
    <row r="847" spans="1:29" ht="30" hidden="1" customHeight="1" thickBot="1" x14ac:dyDescent="0.25">
      <c r="A847" s="1065"/>
      <c r="B847" s="1327"/>
      <c r="C847" s="1327"/>
      <c r="D847" s="1327"/>
      <c r="E847" s="1327"/>
      <c r="F847" s="1327"/>
      <c r="G847" s="1327"/>
      <c r="H847" s="1327"/>
      <c r="I847" s="1327"/>
      <c r="J847" s="1328"/>
      <c r="K847" s="1329"/>
      <c r="L847" s="1329"/>
      <c r="M847" s="1330"/>
      <c r="N847" s="265"/>
      <c r="O847" s="265"/>
      <c r="P847" s="265"/>
      <c r="Q847" s="265"/>
      <c r="R847" s="265"/>
      <c r="S847" s="265"/>
      <c r="T847" s="265"/>
      <c r="U847" s="265"/>
      <c r="V847" s="265"/>
      <c r="W847" s="265"/>
      <c r="X847" s="265"/>
      <c r="Y847" s="265"/>
      <c r="Z847" s="265"/>
      <c r="AA847" s="265"/>
      <c r="AB847" s="265"/>
      <c r="AC847" s="265"/>
    </row>
    <row r="848" spans="1:29" ht="30" hidden="1" customHeight="1" thickBot="1" x14ac:dyDescent="0.25">
      <c r="A848" s="1065"/>
      <c r="B848" s="1327"/>
      <c r="C848" s="1327"/>
      <c r="D848" s="1327"/>
      <c r="E848" s="1327"/>
      <c r="F848" s="1327"/>
      <c r="G848" s="1327"/>
      <c r="H848" s="1327"/>
      <c r="I848" s="1327"/>
      <c r="J848" s="1328"/>
      <c r="K848" s="1329"/>
      <c r="L848" s="1329"/>
      <c r="M848" s="1330"/>
      <c r="N848" s="265"/>
      <c r="O848" s="265"/>
      <c r="P848" s="265"/>
      <c r="Q848" s="265"/>
      <c r="R848" s="265"/>
      <c r="S848" s="265"/>
      <c r="T848" s="265"/>
      <c r="U848" s="265"/>
      <c r="V848" s="265"/>
      <c r="W848" s="265"/>
      <c r="X848" s="265"/>
      <c r="Y848" s="265"/>
      <c r="Z848" s="265"/>
      <c r="AA848" s="265"/>
      <c r="AB848" s="265"/>
      <c r="AC848" s="265"/>
    </row>
    <row r="849" spans="1:29" ht="30" hidden="1" customHeight="1" thickBot="1" x14ac:dyDescent="0.25">
      <c r="A849" s="1065"/>
      <c r="B849" s="1327"/>
      <c r="C849" s="1327"/>
      <c r="D849" s="1327"/>
      <c r="E849" s="1327"/>
      <c r="F849" s="1327"/>
      <c r="G849" s="1327"/>
      <c r="H849" s="1327"/>
      <c r="I849" s="1327"/>
      <c r="J849" s="1328"/>
      <c r="K849" s="1329"/>
      <c r="L849" s="1329"/>
      <c r="M849" s="1330"/>
      <c r="N849" s="265"/>
      <c r="O849" s="265"/>
      <c r="P849" s="265"/>
      <c r="Q849" s="265"/>
      <c r="R849" s="265"/>
      <c r="S849" s="265"/>
      <c r="T849" s="265"/>
      <c r="U849" s="265"/>
      <c r="V849" s="265"/>
      <c r="W849" s="265"/>
      <c r="X849" s="265"/>
      <c r="Y849" s="265"/>
      <c r="Z849" s="265"/>
      <c r="AA849" s="265"/>
      <c r="AB849" s="265"/>
      <c r="AC849" s="265"/>
    </row>
    <row r="850" spans="1:29" ht="30" hidden="1" customHeight="1" thickBot="1" x14ac:dyDescent="0.25">
      <c r="A850" s="1065"/>
      <c r="B850" s="1327"/>
      <c r="C850" s="1327"/>
      <c r="D850" s="1327"/>
      <c r="E850" s="1327"/>
      <c r="F850" s="1327"/>
      <c r="G850" s="1327"/>
      <c r="H850" s="1327"/>
      <c r="I850" s="1327"/>
      <c r="J850" s="1328"/>
      <c r="K850" s="1329"/>
      <c r="L850" s="1329"/>
      <c r="M850" s="1330"/>
      <c r="N850" s="265"/>
      <c r="O850" s="265"/>
      <c r="P850" s="265"/>
      <c r="Q850" s="265"/>
      <c r="R850" s="265"/>
      <c r="S850" s="265"/>
      <c r="T850" s="265"/>
      <c r="U850" s="265"/>
      <c r="V850" s="265"/>
      <c r="W850" s="265"/>
      <c r="X850" s="265"/>
      <c r="Y850" s="265"/>
      <c r="Z850" s="265"/>
      <c r="AA850" s="265"/>
      <c r="AB850" s="265"/>
      <c r="AC850" s="265"/>
    </row>
    <row r="851" spans="1:29" ht="30" hidden="1" customHeight="1" thickBot="1" x14ac:dyDescent="0.25">
      <c r="A851" s="1065"/>
      <c r="B851" s="1327"/>
      <c r="C851" s="1327"/>
      <c r="D851" s="1327"/>
      <c r="E851" s="1327"/>
      <c r="F851" s="1327"/>
      <c r="G851" s="1327"/>
      <c r="H851" s="1327"/>
      <c r="I851" s="1327"/>
      <c r="J851" s="1328"/>
      <c r="K851" s="1329"/>
      <c r="L851" s="1329"/>
      <c r="M851" s="1330"/>
      <c r="N851" s="265"/>
      <c r="O851" s="265"/>
      <c r="P851" s="265"/>
      <c r="Q851" s="265"/>
      <c r="R851" s="265"/>
      <c r="S851" s="265"/>
      <c r="T851" s="265"/>
      <c r="U851" s="265"/>
      <c r="V851" s="265"/>
      <c r="W851" s="265"/>
      <c r="X851" s="265"/>
      <c r="Y851" s="265"/>
      <c r="Z851" s="265"/>
      <c r="AA851" s="265"/>
      <c r="AB851" s="265"/>
      <c r="AC851" s="265"/>
    </row>
    <row r="852" spans="1:29" ht="30" hidden="1" customHeight="1" thickBot="1" x14ac:dyDescent="0.25">
      <c r="A852" s="1065"/>
      <c r="B852" s="1327"/>
      <c r="C852" s="1327"/>
      <c r="D852" s="1327"/>
      <c r="E852" s="1327"/>
      <c r="F852" s="1327"/>
      <c r="G852" s="1327"/>
      <c r="H852" s="1327"/>
      <c r="I852" s="1327"/>
      <c r="J852" s="1328"/>
      <c r="K852" s="1329"/>
      <c r="L852" s="1329"/>
      <c r="M852" s="1330"/>
      <c r="N852" s="265"/>
      <c r="O852" s="265"/>
      <c r="P852" s="265"/>
      <c r="Q852" s="265"/>
      <c r="R852" s="265"/>
      <c r="S852" s="265"/>
      <c r="T852" s="265"/>
      <c r="U852" s="265"/>
      <c r="V852" s="265"/>
      <c r="W852" s="265"/>
      <c r="X852" s="265"/>
      <c r="Y852" s="265"/>
      <c r="Z852" s="265"/>
      <c r="AA852" s="265"/>
      <c r="AB852" s="265"/>
      <c r="AC852" s="265"/>
    </row>
    <row r="853" spans="1:29" ht="30" customHeight="1" thickBot="1" x14ac:dyDescent="0.25">
      <c r="A853" s="1067"/>
      <c r="B853" s="1331"/>
      <c r="C853" s="1331"/>
      <c r="D853" s="1331"/>
      <c r="E853" s="1331"/>
      <c r="F853" s="1331"/>
      <c r="G853" s="1331"/>
      <c r="H853" s="1331"/>
      <c r="I853" s="1331"/>
      <c r="J853" s="1332"/>
      <c r="K853" s="1333"/>
      <c r="L853" s="1333"/>
      <c r="M853" s="1334"/>
      <c r="N853" s="265"/>
      <c r="O853" s="265"/>
      <c r="P853" s="265"/>
      <c r="Q853" s="265"/>
      <c r="R853" s="265"/>
      <c r="S853" s="265"/>
      <c r="T853" s="265"/>
      <c r="U853" s="265"/>
      <c r="V853" s="265"/>
      <c r="W853" s="265"/>
      <c r="X853" s="265"/>
      <c r="Y853" s="265"/>
      <c r="Z853" s="265"/>
      <c r="AA853" s="265"/>
      <c r="AB853" s="265"/>
      <c r="AC853" s="265"/>
    </row>
    <row r="854" spans="1:29" ht="13.9" customHeight="1" thickBot="1" x14ac:dyDescent="0.25">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5"/>
      <c r="AB854" s="265"/>
      <c r="AC854" s="265"/>
    </row>
    <row r="855" spans="1:29" ht="24" customHeight="1" thickBot="1" x14ac:dyDescent="0.25">
      <c r="A855" s="1025" t="s">
        <v>687</v>
      </c>
      <c r="B855" s="1370">
        <f>'Setup Page'!C20</f>
        <v>0</v>
      </c>
      <c r="C855" s="1371"/>
      <c r="D855" s="1371"/>
      <c r="E855" s="1371"/>
      <c r="F855" s="1371"/>
      <c r="G855" s="1371"/>
      <c r="H855" s="1371"/>
      <c r="I855" s="1371"/>
      <c r="J855" s="1371"/>
      <c r="K855" s="1372"/>
      <c r="L855" s="1372"/>
      <c r="M855" s="1373"/>
      <c r="N855" s="265"/>
      <c r="O855" s="265"/>
      <c r="P855" s="265"/>
      <c r="Q855" s="265"/>
      <c r="R855" s="265"/>
      <c r="S855" s="265"/>
      <c r="T855" s="265"/>
      <c r="U855" s="265"/>
      <c r="V855" s="265"/>
      <c r="W855" s="265"/>
      <c r="X855" s="265"/>
      <c r="Y855" s="265"/>
      <c r="Z855" s="265"/>
      <c r="AA855" s="265"/>
      <c r="AB855" s="265"/>
      <c r="AC855" s="265"/>
    </row>
    <row r="856" spans="1:29" ht="13.5" thickBot="1" x14ac:dyDescent="0.25">
      <c r="A856" s="1028"/>
      <c r="B856" s="1029"/>
      <c r="C856" s="1026"/>
      <c r="D856" s="1026"/>
      <c r="E856" s="1026"/>
      <c r="F856" s="1026"/>
      <c r="G856" s="1026"/>
      <c r="H856" s="1026"/>
      <c r="I856" s="1026"/>
      <c r="J856" s="1026"/>
      <c r="K856" s="1026"/>
      <c r="L856" s="1026"/>
      <c r="M856" s="1027"/>
      <c r="N856" s="265"/>
      <c r="O856" s="265"/>
      <c r="P856" s="265"/>
      <c r="Q856" s="265"/>
      <c r="R856" s="265"/>
      <c r="S856" s="265"/>
      <c r="T856" s="265"/>
      <c r="U856" s="265"/>
      <c r="V856" s="265"/>
      <c r="W856" s="265"/>
      <c r="X856" s="265"/>
      <c r="Y856" s="265"/>
      <c r="Z856" s="265"/>
      <c r="AA856" s="265"/>
      <c r="AB856" s="265"/>
      <c r="AC856" s="265"/>
    </row>
    <row r="857" spans="1:29" ht="24" customHeight="1" x14ac:dyDescent="0.2">
      <c r="A857" s="933" t="s">
        <v>890</v>
      </c>
      <c r="B857" s="1011" t="s">
        <v>897</v>
      </c>
      <c r="C857" s="1022"/>
      <c r="D857" s="1022"/>
      <c r="E857" s="1022"/>
      <c r="F857" s="1022"/>
      <c r="G857" s="1022"/>
      <c r="H857" s="1022"/>
      <c r="I857" s="1022"/>
      <c r="J857" s="1022"/>
      <c r="K857" s="1022"/>
      <c r="L857" s="1022"/>
      <c r="M857" s="1023"/>
      <c r="N857" s="265"/>
      <c r="O857" s="265"/>
      <c r="P857" s="265"/>
      <c r="Q857" s="265"/>
      <c r="R857" s="265"/>
      <c r="S857" s="265"/>
      <c r="T857" s="265"/>
      <c r="U857" s="265"/>
      <c r="V857" s="265"/>
      <c r="W857" s="265"/>
      <c r="X857" s="265"/>
      <c r="Y857" s="265"/>
      <c r="Z857" s="265"/>
      <c r="AA857" s="265"/>
      <c r="AB857" s="265"/>
      <c r="AC857" s="265"/>
    </row>
    <row r="858" spans="1:29" ht="18" customHeight="1" x14ac:dyDescent="0.2">
      <c r="A858" s="1353" t="s">
        <v>903</v>
      </c>
      <c r="B858" s="1037"/>
      <c r="C858" s="1355" t="s">
        <v>895</v>
      </c>
      <c r="D858" s="1374" t="s">
        <v>869</v>
      </c>
      <c r="E858" s="1338"/>
      <c r="F858" s="1375" t="s">
        <v>896</v>
      </c>
      <c r="G858" s="1376"/>
      <c r="H858" s="1339" t="s">
        <v>870</v>
      </c>
      <c r="I858" s="1338"/>
      <c r="J858" s="1377" t="s">
        <v>888</v>
      </c>
      <c r="K858" s="1378"/>
      <c r="L858" s="1379" t="s">
        <v>889</v>
      </c>
      <c r="M858" s="1378"/>
      <c r="N858" s="265"/>
      <c r="O858" s="265"/>
      <c r="P858" s="265"/>
      <c r="Q858" s="265"/>
      <c r="R858" s="265"/>
      <c r="S858" s="265"/>
      <c r="T858" s="265"/>
      <c r="U858" s="265"/>
      <c r="V858" s="265"/>
      <c r="W858" s="265"/>
      <c r="X858" s="265"/>
      <c r="Y858" s="265"/>
      <c r="Z858" s="265"/>
      <c r="AA858" s="265"/>
      <c r="AB858" s="265"/>
      <c r="AC858" s="265"/>
    </row>
    <row r="859" spans="1:29" ht="18" customHeight="1" x14ac:dyDescent="0.2">
      <c r="A859" s="1354"/>
      <c r="B859" s="1038" t="s">
        <v>885</v>
      </c>
      <c r="C859" s="1356"/>
      <c r="D859" s="1010" t="s">
        <v>902</v>
      </c>
      <c r="E859" s="1057" t="s">
        <v>359</v>
      </c>
      <c r="F859" s="1056" t="s">
        <v>902</v>
      </c>
      <c r="G859" s="1057" t="s">
        <v>359</v>
      </c>
      <c r="H859" s="1039" t="s">
        <v>902</v>
      </c>
      <c r="I859" s="1012" t="s">
        <v>359</v>
      </c>
      <c r="J859" s="1058" t="s">
        <v>910</v>
      </c>
      <c r="K859" s="1059" t="s">
        <v>359</v>
      </c>
      <c r="L859" s="1058" t="s">
        <v>910</v>
      </c>
      <c r="M859" s="1059" t="s">
        <v>359</v>
      </c>
      <c r="N859" s="265"/>
      <c r="O859" s="265"/>
      <c r="P859" s="265"/>
      <c r="Q859" s="265"/>
      <c r="R859" s="265"/>
      <c r="S859" s="265"/>
      <c r="T859" s="265"/>
      <c r="U859" s="265"/>
      <c r="V859" s="265"/>
      <c r="W859" s="265"/>
      <c r="X859" s="265"/>
      <c r="Y859" s="265"/>
      <c r="Z859" s="265"/>
      <c r="AA859" s="265"/>
      <c r="AB859" s="265"/>
      <c r="AC859" s="265"/>
    </row>
    <row r="860" spans="1:29" ht="15" customHeight="1" x14ac:dyDescent="0.2">
      <c r="A860" s="1032" t="s">
        <v>871</v>
      </c>
      <c r="B860" s="1033" t="s">
        <v>899</v>
      </c>
      <c r="C860" s="890" t="s">
        <v>872</v>
      </c>
      <c r="D860" s="1020"/>
      <c r="E860" s="541"/>
      <c r="F860" s="1043"/>
      <c r="G860" s="1054"/>
      <c r="H860" s="1040"/>
      <c r="I860" s="541"/>
      <c r="J860" s="1048" t="str">
        <f>IF(D860=0,"",(F860/D860)-1)</f>
        <v/>
      </c>
      <c r="K860" s="1052" t="str">
        <f>IF(E860=0,"",G860-E860)</f>
        <v/>
      </c>
      <c r="L860" s="1046" t="str">
        <f>IF(F860=0,"",(H860/F860)-1)</f>
        <v/>
      </c>
      <c r="M860" s="1052" t="str">
        <f>IF(G860=0,"",I860-G860)</f>
        <v/>
      </c>
      <c r="N860" s="265"/>
      <c r="O860" s="265"/>
      <c r="P860" s="265"/>
      <c r="Q860" s="265"/>
      <c r="R860" s="265"/>
      <c r="S860" s="265"/>
      <c r="T860" s="265"/>
      <c r="U860" s="265"/>
      <c r="V860" s="265"/>
      <c r="W860" s="265"/>
      <c r="X860" s="265"/>
      <c r="Y860" s="265"/>
      <c r="Z860" s="265"/>
      <c r="AA860" s="265"/>
      <c r="AB860" s="265"/>
      <c r="AC860" s="265"/>
    </row>
    <row r="861" spans="1:29" ht="15" customHeight="1" x14ac:dyDescent="0.2">
      <c r="A861" s="1032" t="s">
        <v>873</v>
      </c>
      <c r="B861" s="1034" t="s">
        <v>886</v>
      </c>
      <c r="C861" s="984" t="s">
        <v>875</v>
      </c>
      <c r="D861" s="1020"/>
      <c r="E861" s="541"/>
      <c r="F861" s="1043"/>
      <c r="G861" s="1054"/>
      <c r="H861" s="1040"/>
      <c r="I861" s="541"/>
      <c r="J861" s="1048" t="str">
        <f t="shared" ref="J861:J868" si="97">IF(D861=0,"",(F861/D861)-1)</f>
        <v/>
      </c>
      <c r="K861" s="1052" t="str">
        <f t="shared" ref="K861:K868" si="98">IF(E861=0,"",G861-E861)</f>
        <v/>
      </c>
      <c r="L861" s="1046" t="str">
        <f t="shared" ref="L861:L868" si="99">IF(F861=0,"",(H861/F861)-1)</f>
        <v/>
      </c>
      <c r="M861" s="1052" t="str">
        <f t="shared" ref="M861:M868" si="100">IF(G861=0,"",I861-G861)</f>
        <v/>
      </c>
      <c r="N861" s="265"/>
      <c r="O861" s="265"/>
      <c r="P861" s="265"/>
      <c r="Q861" s="265"/>
      <c r="R861" s="265"/>
      <c r="S861" s="265"/>
      <c r="T861" s="265"/>
      <c r="U861" s="265"/>
      <c r="V861" s="265"/>
      <c r="W861" s="265"/>
      <c r="X861" s="265"/>
      <c r="Y861" s="265"/>
      <c r="Z861" s="265"/>
      <c r="AA861" s="265"/>
      <c r="AB861" s="265"/>
      <c r="AC861" s="265"/>
    </row>
    <row r="862" spans="1:29" ht="15" customHeight="1" x14ac:dyDescent="0.2">
      <c r="A862" s="1032" t="s">
        <v>874</v>
      </c>
      <c r="B862" s="1034" t="s">
        <v>886</v>
      </c>
      <c r="C862" s="984" t="s">
        <v>875</v>
      </c>
      <c r="D862" s="1021"/>
      <c r="E862" s="541"/>
      <c r="F862" s="1044"/>
      <c r="G862" s="1054"/>
      <c r="H862" s="1041"/>
      <c r="I862" s="541"/>
      <c r="J862" s="1048" t="str">
        <f t="shared" si="97"/>
        <v/>
      </c>
      <c r="K862" s="1052" t="str">
        <f t="shared" si="98"/>
        <v/>
      </c>
      <c r="L862" s="1046" t="str">
        <f t="shared" si="99"/>
        <v/>
      </c>
      <c r="M862" s="1052" t="str">
        <f t="shared" si="100"/>
        <v/>
      </c>
      <c r="N862" s="265"/>
      <c r="O862" s="265"/>
      <c r="P862" s="265"/>
      <c r="Q862" s="265"/>
      <c r="R862" s="265"/>
      <c r="S862" s="265"/>
      <c r="T862" s="265"/>
      <c r="U862" s="265"/>
      <c r="V862" s="265"/>
      <c r="W862" s="265"/>
      <c r="X862" s="265"/>
      <c r="Y862" s="265"/>
      <c r="Z862" s="265"/>
      <c r="AA862" s="265"/>
      <c r="AB862" s="265"/>
      <c r="AC862" s="265"/>
    </row>
    <row r="863" spans="1:29" ht="15" customHeight="1" x14ac:dyDescent="0.2">
      <c r="A863" s="1032" t="s">
        <v>877</v>
      </c>
      <c r="B863" s="1034" t="s">
        <v>880</v>
      </c>
      <c r="C863" s="984" t="s">
        <v>879</v>
      </c>
      <c r="D863" s="1021"/>
      <c r="E863" s="541"/>
      <c r="F863" s="1044"/>
      <c r="G863" s="1054"/>
      <c r="H863" s="1041"/>
      <c r="I863" s="541"/>
      <c r="J863" s="1048" t="str">
        <f t="shared" si="97"/>
        <v/>
      </c>
      <c r="K863" s="1052" t="str">
        <f t="shared" si="98"/>
        <v/>
      </c>
      <c r="L863" s="1046" t="str">
        <f t="shared" si="99"/>
        <v/>
      </c>
      <c r="M863" s="1052" t="str">
        <f t="shared" si="100"/>
        <v/>
      </c>
      <c r="N863" s="265"/>
      <c r="O863" s="265"/>
      <c r="P863" s="265"/>
      <c r="Q863" s="265"/>
      <c r="R863" s="265"/>
      <c r="S863" s="265"/>
      <c r="T863" s="265"/>
      <c r="U863" s="265"/>
      <c r="V863" s="265"/>
      <c r="W863" s="265"/>
      <c r="X863" s="265"/>
      <c r="Y863" s="265"/>
      <c r="Z863" s="265"/>
      <c r="AA863" s="265"/>
      <c r="AB863" s="265"/>
      <c r="AC863" s="265"/>
    </row>
    <row r="864" spans="1:29" ht="15" customHeight="1" x14ac:dyDescent="0.2">
      <c r="A864" s="1032" t="s">
        <v>878</v>
      </c>
      <c r="B864" s="1034" t="s">
        <v>880</v>
      </c>
      <c r="C864" s="984" t="s">
        <v>879</v>
      </c>
      <c r="D864" s="1021"/>
      <c r="E864" s="541"/>
      <c r="F864" s="1044"/>
      <c r="G864" s="1054"/>
      <c r="H864" s="1041"/>
      <c r="I864" s="541"/>
      <c r="J864" s="1048" t="str">
        <f t="shared" si="97"/>
        <v/>
      </c>
      <c r="K864" s="1052" t="str">
        <f t="shared" si="98"/>
        <v/>
      </c>
      <c r="L864" s="1046" t="str">
        <f t="shared" si="99"/>
        <v/>
      </c>
      <c r="M864" s="1052" t="str">
        <f t="shared" si="100"/>
        <v/>
      </c>
      <c r="N864" s="265"/>
      <c r="O864" s="265"/>
      <c r="P864" s="265"/>
      <c r="Q864" s="265"/>
      <c r="R864" s="265"/>
      <c r="S864" s="265"/>
      <c r="T864" s="265"/>
      <c r="U864" s="265"/>
      <c r="V864" s="265"/>
      <c r="W864" s="265"/>
      <c r="X864" s="265"/>
      <c r="Y864" s="265"/>
      <c r="Z864" s="265"/>
      <c r="AA864" s="265"/>
      <c r="AB864" s="265"/>
      <c r="AC864" s="265"/>
    </row>
    <row r="865" spans="1:29" ht="15" customHeight="1" x14ac:dyDescent="0.2">
      <c r="A865" s="1032" t="s">
        <v>882</v>
      </c>
      <c r="B865" s="1034" t="s">
        <v>900</v>
      </c>
      <c r="C865" s="984" t="s">
        <v>887</v>
      </c>
      <c r="D865" s="1021"/>
      <c r="E865" s="541"/>
      <c r="F865" s="1044"/>
      <c r="G865" s="1054"/>
      <c r="H865" s="1041"/>
      <c r="I865" s="541"/>
      <c r="J865" s="1048" t="str">
        <f t="shared" si="97"/>
        <v/>
      </c>
      <c r="K865" s="1052" t="str">
        <f t="shared" si="98"/>
        <v/>
      </c>
      <c r="L865" s="1046" t="str">
        <f t="shared" si="99"/>
        <v/>
      </c>
      <c r="M865" s="1052" t="str">
        <f t="shared" si="100"/>
        <v/>
      </c>
      <c r="N865" s="265"/>
      <c r="O865" s="265"/>
      <c r="P865" s="265"/>
      <c r="Q865" s="265"/>
      <c r="R865" s="265"/>
      <c r="S865" s="265"/>
      <c r="T865" s="265"/>
      <c r="U865" s="265"/>
      <c r="V865" s="265"/>
      <c r="W865" s="265"/>
      <c r="X865" s="265"/>
      <c r="Y865" s="265"/>
      <c r="Z865" s="265"/>
      <c r="AA865" s="265"/>
      <c r="AB865" s="265"/>
      <c r="AC865" s="265"/>
    </row>
    <row r="866" spans="1:29" ht="15" customHeight="1" x14ac:dyDescent="0.2">
      <c r="A866" s="1032" t="s">
        <v>883</v>
      </c>
      <c r="B866" s="1034" t="s">
        <v>899</v>
      </c>
      <c r="C866" s="984" t="s">
        <v>887</v>
      </c>
      <c r="D866" s="1021"/>
      <c r="E866" s="541"/>
      <c r="F866" s="1044"/>
      <c r="G866" s="1054"/>
      <c r="H866" s="1041"/>
      <c r="I866" s="541"/>
      <c r="J866" s="1048" t="str">
        <f t="shared" si="97"/>
        <v/>
      </c>
      <c r="K866" s="1052" t="str">
        <f t="shared" si="98"/>
        <v/>
      </c>
      <c r="L866" s="1046" t="str">
        <f t="shared" si="99"/>
        <v/>
      </c>
      <c r="M866" s="1052" t="str">
        <f t="shared" si="100"/>
        <v/>
      </c>
      <c r="N866" s="265"/>
      <c r="O866" s="265"/>
      <c r="P866" s="265"/>
      <c r="Q866" s="265"/>
      <c r="R866" s="265"/>
      <c r="S866" s="265"/>
      <c r="T866" s="265"/>
      <c r="U866" s="265"/>
      <c r="V866" s="265"/>
      <c r="W866" s="265"/>
      <c r="X866" s="265"/>
      <c r="Y866" s="265"/>
      <c r="Z866" s="265"/>
      <c r="AA866" s="265"/>
      <c r="AB866" s="265"/>
      <c r="AC866" s="265"/>
    </row>
    <row r="867" spans="1:29" ht="15" customHeight="1" x14ac:dyDescent="0.2">
      <c r="A867" s="1032" t="s">
        <v>884</v>
      </c>
      <c r="B867" s="1034" t="s">
        <v>922</v>
      </c>
      <c r="C867" s="984" t="s">
        <v>887</v>
      </c>
      <c r="D867" s="1021"/>
      <c r="E867" s="541"/>
      <c r="F867" s="1044"/>
      <c r="G867" s="1054"/>
      <c r="H867" s="1041"/>
      <c r="I867" s="541"/>
      <c r="J867" s="1048" t="str">
        <f t="shared" si="97"/>
        <v/>
      </c>
      <c r="K867" s="1052" t="str">
        <f t="shared" si="98"/>
        <v/>
      </c>
      <c r="L867" s="1046" t="str">
        <f t="shared" si="99"/>
        <v/>
      </c>
      <c r="M867" s="1052" t="str">
        <f t="shared" si="100"/>
        <v/>
      </c>
      <c r="N867" s="265"/>
      <c r="O867" s="265"/>
      <c r="P867" s="265"/>
      <c r="Q867" s="265"/>
      <c r="R867" s="265"/>
      <c r="S867" s="265"/>
      <c r="T867" s="265"/>
      <c r="U867" s="265"/>
      <c r="V867" s="265"/>
      <c r="W867" s="265"/>
      <c r="X867" s="265"/>
      <c r="Y867" s="265"/>
      <c r="Z867" s="265"/>
      <c r="AA867" s="265"/>
      <c r="AB867" s="265"/>
      <c r="AC867" s="265"/>
    </row>
    <row r="868" spans="1:29" ht="15" customHeight="1" thickBot="1" x14ac:dyDescent="0.25">
      <c r="A868" s="1035" t="s">
        <v>881</v>
      </c>
      <c r="B868" s="1036" t="s">
        <v>901</v>
      </c>
      <c r="C868" s="987" t="s">
        <v>875</v>
      </c>
      <c r="D868" s="1024"/>
      <c r="E868" s="544"/>
      <c r="F868" s="1045"/>
      <c r="G868" s="1050"/>
      <c r="H868" s="1042"/>
      <c r="I868" s="544"/>
      <c r="J868" s="1049" t="str">
        <f t="shared" si="97"/>
        <v/>
      </c>
      <c r="K868" s="1053" t="str">
        <f t="shared" si="98"/>
        <v/>
      </c>
      <c r="L868" s="1047" t="str">
        <f t="shared" si="99"/>
        <v/>
      </c>
      <c r="M868" s="1053" t="str">
        <f t="shared" si="100"/>
        <v/>
      </c>
      <c r="N868" s="265"/>
      <c r="O868" s="265"/>
      <c r="P868" s="265"/>
      <c r="Q868" s="265"/>
      <c r="R868" s="265"/>
      <c r="S868" s="265"/>
      <c r="T868" s="265"/>
      <c r="U868" s="265"/>
      <c r="V868" s="265"/>
      <c r="W868" s="265"/>
      <c r="X868" s="265"/>
      <c r="Y868" s="265"/>
      <c r="Z868" s="265"/>
      <c r="AA868" s="265"/>
      <c r="AB868" s="265"/>
      <c r="AC868" s="265"/>
    </row>
    <row r="869" spans="1:29" s="889" customFormat="1" ht="18" customHeight="1" thickBot="1" x14ac:dyDescent="0.25">
      <c r="A869" s="1060"/>
      <c r="B869" s="956"/>
      <c r="C869" s="947"/>
      <c r="D869" s="926"/>
      <c r="E869" s="926"/>
      <c r="F869" s="265"/>
      <c r="G869" s="265"/>
      <c r="H869" s="265"/>
      <c r="I869" s="265"/>
      <c r="J869" s="948" t="s">
        <v>62</v>
      </c>
      <c r="K869" s="851">
        <f>SUM(K860:K868)</f>
        <v>0</v>
      </c>
      <c r="L869" s="948" t="s">
        <v>62</v>
      </c>
      <c r="M869" s="851">
        <f>SUM(M860:M868)</f>
        <v>0</v>
      </c>
      <c r="N869" s="265"/>
      <c r="O869" s="926"/>
      <c r="P869" s="926"/>
      <c r="Q869" s="926"/>
      <c r="R869" s="926"/>
      <c r="S869" s="926"/>
      <c r="T869" s="926"/>
      <c r="U869" s="926"/>
      <c r="V869" s="926"/>
      <c r="W869" s="926"/>
      <c r="X869" s="926"/>
      <c r="Y869" s="926"/>
      <c r="Z869" s="926"/>
      <c r="AA869" s="926"/>
      <c r="AB869" s="926"/>
      <c r="AC869" s="926"/>
    </row>
    <row r="870" spans="1:29" ht="21" customHeight="1" x14ac:dyDescent="0.2">
      <c r="A870" s="1335" t="s">
        <v>908</v>
      </c>
      <c r="B870" s="1336"/>
      <c r="C870" s="1337"/>
      <c r="D870" s="1031"/>
      <c r="E870" s="1031"/>
      <c r="F870" s="1031"/>
      <c r="G870" s="1031"/>
      <c r="H870" s="1031"/>
      <c r="I870" s="1031"/>
      <c r="J870" s="1031"/>
      <c r="K870" s="1031"/>
      <c r="L870" s="1031"/>
      <c r="M870" s="1063"/>
      <c r="N870" s="265"/>
      <c r="O870" s="265"/>
      <c r="P870" s="265"/>
      <c r="Q870" s="265"/>
      <c r="R870" s="265"/>
      <c r="S870" s="265"/>
      <c r="T870" s="265"/>
      <c r="U870" s="265"/>
      <c r="V870" s="265"/>
      <c r="W870" s="265"/>
      <c r="X870" s="265"/>
      <c r="Y870" s="265"/>
      <c r="Z870" s="265"/>
      <c r="AA870" s="265"/>
      <c r="AB870" s="265"/>
      <c r="AC870" s="265"/>
    </row>
    <row r="871" spans="1:29" ht="18" customHeight="1" x14ac:dyDescent="0.2">
      <c r="A871" s="1068" t="s">
        <v>907</v>
      </c>
      <c r="B871" s="1338" t="s">
        <v>904</v>
      </c>
      <c r="C871" s="1339"/>
      <c r="D871" s="1338" t="s">
        <v>905</v>
      </c>
      <c r="E871" s="1340"/>
      <c r="F871" s="1340"/>
      <c r="G871" s="1340"/>
      <c r="H871" s="1340"/>
      <c r="I871" s="1339"/>
      <c r="J871" s="1338" t="s">
        <v>906</v>
      </c>
      <c r="K871" s="1340"/>
      <c r="L871" s="1340"/>
      <c r="M871" s="1341"/>
      <c r="N871" s="265"/>
      <c r="O871" s="265"/>
      <c r="P871" s="265"/>
      <c r="Q871" s="265"/>
      <c r="R871" s="265"/>
      <c r="S871" s="265"/>
      <c r="T871" s="265"/>
      <c r="U871" s="265"/>
      <c r="V871" s="265"/>
      <c r="W871" s="265"/>
      <c r="X871" s="265"/>
      <c r="Y871" s="265"/>
      <c r="Z871" s="265"/>
      <c r="AA871" s="265"/>
      <c r="AB871" s="265"/>
      <c r="AC871" s="265"/>
    </row>
    <row r="872" spans="1:29" ht="30" customHeight="1" x14ac:dyDescent="0.2">
      <c r="A872" s="1065"/>
      <c r="B872" s="1342"/>
      <c r="C872" s="1343"/>
      <c r="D872" s="1344"/>
      <c r="E872" s="1345"/>
      <c r="F872" s="1345"/>
      <c r="G872" s="1345"/>
      <c r="H872" s="1345"/>
      <c r="I872" s="1346"/>
      <c r="J872" s="1328"/>
      <c r="K872" s="1329"/>
      <c r="L872" s="1329"/>
      <c r="M872" s="1330"/>
      <c r="N872" s="265"/>
      <c r="O872" s="265"/>
      <c r="P872" s="265"/>
      <c r="Q872" s="265"/>
      <c r="R872" s="265"/>
      <c r="S872" s="265"/>
      <c r="T872" s="265"/>
      <c r="U872" s="265"/>
      <c r="V872" s="265"/>
      <c r="W872" s="265"/>
      <c r="X872" s="265"/>
      <c r="Y872" s="265"/>
      <c r="Z872" s="265"/>
      <c r="AA872" s="265"/>
      <c r="AB872" s="265"/>
      <c r="AC872" s="265"/>
    </row>
    <row r="873" spans="1:29" ht="30" customHeight="1" x14ac:dyDescent="0.2">
      <c r="A873" s="1065"/>
      <c r="B873" s="1327"/>
      <c r="C873" s="1327"/>
      <c r="D873" s="1327"/>
      <c r="E873" s="1327"/>
      <c r="F873" s="1327"/>
      <c r="G873" s="1327"/>
      <c r="H873" s="1327"/>
      <c r="I873" s="1327"/>
      <c r="J873" s="1328"/>
      <c r="K873" s="1329"/>
      <c r="L873" s="1329"/>
      <c r="M873" s="1330"/>
      <c r="N873" s="265"/>
      <c r="O873" s="265"/>
      <c r="P873" s="265"/>
      <c r="Q873" s="265"/>
      <c r="R873" s="265"/>
      <c r="S873" s="265"/>
      <c r="T873" s="265"/>
      <c r="U873" s="265"/>
      <c r="V873" s="265"/>
      <c r="W873" s="265"/>
      <c r="X873" s="265"/>
      <c r="Y873" s="265"/>
      <c r="Z873" s="265"/>
      <c r="AA873" s="265"/>
      <c r="AB873" s="265"/>
      <c r="AC873" s="265"/>
    </row>
    <row r="874" spans="1:29" ht="30" customHeight="1" x14ac:dyDescent="0.2">
      <c r="A874" s="1065"/>
      <c r="B874" s="1327"/>
      <c r="C874" s="1327"/>
      <c r="D874" s="1327"/>
      <c r="E874" s="1327"/>
      <c r="F874" s="1327"/>
      <c r="G874" s="1327"/>
      <c r="H874" s="1327"/>
      <c r="I874" s="1327"/>
      <c r="J874" s="1328"/>
      <c r="K874" s="1329"/>
      <c r="L874" s="1329"/>
      <c r="M874" s="1330"/>
      <c r="N874" s="265"/>
      <c r="O874" s="265"/>
      <c r="P874" s="265"/>
      <c r="Q874" s="265"/>
      <c r="R874" s="265"/>
      <c r="S874" s="265"/>
      <c r="T874" s="265"/>
      <c r="U874" s="265"/>
      <c r="V874" s="265"/>
      <c r="W874" s="265"/>
      <c r="X874" s="265"/>
      <c r="Y874" s="265"/>
      <c r="Z874" s="265"/>
      <c r="AA874" s="265"/>
      <c r="AB874" s="265"/>
      <c r="AC874" s="265"/>
    </row>
    <row r="875" spans="1:29" ht="30" customHeight="1" x14ac:dyDescent="0.2">
      <c r="A875" s="1065"/>
      <c r="B875" s="1327"/>
      <c r="C875" s="1327"/>
      <c r="D875" s="1327"/>
      <c r="E875" s="1327"/>
      <c r="F875" s="1327"/>
      <c r="G875" s="1327"/>
      <c r="H875" s="1327"/>
      <c r="I875" s="1327"/>
      <c r="J875" s="1328"/>
      <c r="K875" s="1329"/>
      <c r="L875" s="1329"/>
      <c r="M875" s="1330"/>
      <c r="N875" s="265"/>
      <c r="O875" s="796"/>
      <c r="P875" s="265"/>
      <c r="Q875" s="265"/>
      <c r="R875" s="265"/>
      <c r="S875" s="265"/>
      <c r="T875" s="265"/>
      <c r="U875" s="265"/>
      <c r="V875" s="265"/>
      <c r="W875" s="265"/>
      <c r="X875" s="265"/>
      <c r="Y875" s="265"/>
      <c r="Z875" s="265"/>
      <c r="AA875" s="265"/>
      <c r="AB875" s="265"/>
      <c r="AC875" s="265"/>
    </row>
    <row r="876" spans="1:29" ht="30" hidden="1" customHeight="1" thickBot="1" x14ac:dyDescent="0.25">
      <c r="A876" s="1066"/>
      <c r="B876" s="1327"/>
      <c r="C876" s="1327"/>
      <c r="D876" s="1327"/>
      <c r="E876" s="1327"/>
      <c r="F876" s="1327"/>
      <c r="G876" s="1327"/>
      <c r="H876" s="1327"/>
      <c r="I876" s="1327"/>
      <c r="J876" s="1328"/>
      <c r="K876" s="1329"/>
      <c r="L876" s="1329"/>
      <c r="M876" s="1330"/>
      <c r="N876" s="265"/>
      <c r="O876" s="265"/>
      <c r="P876" s="265"/>
      <c r="Q876" s="265"/>
      <c r="R876" s="265"/>
      <c r="S876" s="265"/>
      <c r="T876" s="265"/>
      <c r="U876" s="265"/>
      <c r="V876" s="265"/>
      <c r="W876" s="265"/>
      <c r="X876" s="265"/>
      <c r="Y876" s="265"/>
      <c r="Z876" s="265"/>
      <c r="AA876" s="265"/>
      <c r="AB876" s="265"/>
      <c r="AC876" s="265"/>
    </row>
    <row r="877" spans="1:29" ht="30" hidden="1" customHeight="1" thickBot="1" x14ac:dyDescent="0.25">
      <c r="A877" s="1065"/>
      <c r="B877" s="1327"/>
      <c r="C877" s="1327"/>
      <c r="D877" s="1327"/>
      <c r="E877" s="1327"/>
      <c r="F877" s="1327"/>
      <c r="G877" s="1327"/>
      <c r="H877" s="1327"/>
      <c r="I877" s="1327"/>
      <c r="J877" s="1328"/>
      <c r="K877" s="1329"/>
      <c r="L877" s="1329"/>
      <c r="M877" s="1330"/>
      <c r="N877" s="265"/>
      <c r="O877" s="265"/>
      <c r="P877" s="265"/>
      <c r="Q877" s="265"/>
      <c r="R877" s="265"/>
      <c r="S877" s="265"/>
      <c r="T877" s="265"/>
      <c r="U877" s="265"/>
      <c r="V877" s="265"/>
      <c r="W877" s="265"/>
      <c r="X877" s="265"/>
      <c r="Y877" s="265"/>
      <c r="Z877" s="265"/>
      <c r="AA877" s="265"/>
      <c r="AB877" s="265"/>
      <c r="AC877" s="265"/>
    </row>
    <row r="878" spans="1:29" ht="30" hidden="1" customHeight="1" thickBot="1" x14ac:dyDescent="0.25">
      <c r="A878" s="1065"/>
      <c r="B878" s="1327"/>
      <c r="C878" s="1327"/>
      <c r="D878" s="1327"/>
      <c r="E878" s="1327"/>
      <c r="F878" s="1327"/>
      <c r="G878" s="1327"/>
      <c r="H878" s="1327"/>
      <c r="I878" s="1327"/>
      <c r="J878" s="1328"/>
      <c r="K878" s="1329"/>
      <c r="L878" s="1329"/>
      <c r="M878" s="1330"/>
      <c r="N878" s="265"/>
      <c r="O878" s="265"/>
      <c r="P878" s="265"/>
      <c r="Q878" s="265"/>
      <c r="R878" s="265"/>
      <c r="S878" s="265"/>
      <c r="T878" s="265"/>
      <c r="U878" s="265"/>
      <c r="V878" s="265"/>
      <c r="W878" s="265"/>
      <c r="X878" s="265"/>
      <c r="Y878" s="265"/>
      <c r="Z878" s="265"/>
      <c r="AA878" s="265"/>
      <c r="AB878" s="265"/>
      <c r="AC878" s="265"/>
    </row>
    <row r="879" spans="1:29" ht="30" hidden="1" customHeight="1" thickBot="1" x14ac:dyDescent="0.25">
      <c r="A879" s="1065"/>
      <c r="B879" s="1327"/>
      <c r="C879" s="1327"/>
      <c r="D879" s="1327"/>
      <c r="E879" s="1327"/>
      <c r="F879" s="1327"/>
      <c r="G879" s="1327"/>
      <c r="H879" s="1327"/>
      <c r="I879" s="1327"/>
      <c r="J879" s="1328"/>
      <c r="K879" s="1329"/>
      <c r="L879" s="1329"/>
      <c r="M879" s="1330"/>
      <c r="N879" s="265"/>
      <c r="O879" s="265"/>
      <c r="P879" s="265"/>
      <c r="Q879" s="265"/>
      <c r="R879" s="265"/>
      <c r="S879" s="265"/>
      <c r="T879" s="265"/>
      <c r="U879" s="265"/>
      <c r="V879" s="265"/>
      <c r="W879" s="265"/>
      <c r="X879" s="265"/>
      <c r="Y879" s="265"/>
      <c r="Z879" s="265"/>
      <c r="AA879" s="265"/>
      <c r="AB879" s="265"/>
      <c r="AC879" s="265"/>
    </row>
    <row r="880" spans="1:29" ht="30" hidden="1" customHeight="1" thickBot="1" x14ac:dyDescent="0.25">
      <c r="A880" s="1065"/>
      <c r="B880" s="1327"/>
      <c r="C880" s="1327"/>
      <c r="D880" s="1327"/>
      <c r="E880" s="1327"/>
      <c r="F880" s="1327"/>
      <c r="G880" s="1327"/>
      <c r="H880" s="1327"/>
      <c r="I880" s="1327"/>
      <c r="J880" s="1328"/>
      <c r="K880" s="1329"/>
      <c r="L880" s="1329"/>
      <c r="M880" s="1330"/>
      <c r="N880" s="265"/>
      <c r="O880" s="265"/>
      <c r="P880" s="265"/>
      <c r="Q880" s="265"/>
      <c r="R880" s="265"/>
      <c r="S880" s="265"/>
      <c r="T880" s="265"/>
      <c r="U880" s="265"/>
      <c r="V880" s="265"/>
      <c r="W880" s="265"/>
      <c r="X880" s="265"/>
      <c r="Y880" s="265"/>
      <c r="Z880" s="265"/>
      <c r="AA880" s="265"/>
      <c r="AB880" s="265"/>
      <c r="AC880" s="265"/>
    </row>
    <row r="881" spans="1:29" ht="30" hidden="1" customHeight="1" thickBot="1" x14ac:dyDescent="0.25">
      <c r="A881" s="1065"/>
      <c r="B881" s="1327"/>
      <c r="C881" s="1327"/>
      <c r="D881" s="1327"/>
      <c r="E881" s="1327"/>
      <c r="F881" s="1327"/>
      <c r="G881" s="1327"/>
      <c r="H881" s="1327"/>
      <c r="I881" s="1327"/>
      <c r="J881" s="1328"/>
      <c r="K881" s="1329"/>
      <c r="L881" s="1329"/>
      <c r="M881" s="1330"/>
      <c r="N881" s="265"/>
      <c r="O881" s="265"/>
      <c r="P881" s="265"/>
      <c r="Q881" s="265"/>
      <c r="R881" s="265"/>
      <c r="S881" s="265"/>
      <c r="T881" s="265"/>
      <c r="U881" s="265"/>
      <c r="V881" s="265"/>
      <c r="W881" s="265"/>
      <c r="X881" s="265"/>
      <c r="Y881" s="265"/>
      <c r="Z881" s="265"/>
      <c r="AA881" s="265"/>
      <c r="AB881" s="265"/>
      <c r="AC881" s="265"/>
    </row>
    <row r="882" spans="1:29" ht="30" hidden="1" customHeight="1" thickBot="1" x14ac:dyDescent="0.25">
      <c r="A882" s="1065"/>
      <c r="B882" s="1327"/>
      <c r="C882" s="1327"/>
      <c r="D882" s="1327"/>
      <c r="E882" s="1327"/>
      <c r="F882" s="1327"/>
      <c r="G882" s="1327"/>
      <c r="H882" s="1327"/>
      <c r="I882" s="1327"/>
      <c r="J882" s="1328"/>
      <c r="K882" s="1329"/>
      <c r="L882" s="1329"/>
      <c r="M882" s="1330"/>
      <c r="N882" s="265"/>
      <c r="O882" s="265"/>
      <c r="P882" s="265"/>
      <c r="Q882" s="265"/>
      <c r="R882" s="265"/>
      <c r="S882" s="265"/>
      <c r="T882" s="265"/>
      <c r="U882" s="265"/>
      <c r="V882" s="265"/>
      <c r="W882" s="265"/>
      <c r="X882" s="265"/>
      <c r="Y882" s="265"/>
      <c r="Z882" s="265"/>
      <c r="AA882" s="265"/>
      <c r="AB882" s="265"/>
      <c r="AC882" s="265"/>
    </row>
    <row r="883" spans="1:29" ht="30" hidden="1" customHeight="1" thickBot="1" x14ac:dyDescent="0.25">
      <c r="A883" s="1065"/>
      <c r="B883" s="1327"/>
      <c r="C883" s="1327"/>
      <c r="D883" s="1327"/>
      <c r="E883" s="1327"/>
      <c r="F883" s="1327"/>
      <c r="G883" s="1327"/>
      <c r="H883" s="1327"/>
      <c r="I883" s="1327"/>
      <c r="J883" s="1328"/>
      <c r="K883" s="1329"/>
      <c r="L883" s="1329"/>
      <c r="M883" s="1330"/>
      <c r="N883" s="265"/>
      <c r="O883" s="265"/>
      <c r="P883" s="265"/>
      <c r="Q883" s="265"/>
      <c r="R883" s="265"/>
      <c r="S883" s="265"/>
      <c r="T883" s="265"/>
      <c r="U883" s="265"/>
      <c r="V883" s="265"/>
      <c r="W883" s="265"/>
      <c r="X883" s="265"/>
      <c r="Y883" s="265"/>
      <c r="Z883" s="265"/>
      <c r="AA883" s="265"/>
      <c r="AB883" s="265"/>
      <c r="AC883" s="265"/>
    </row>
    <row r="884" spans="1:29" ht="30" hidden="1" customHeight="1" thickBot="1" x14ac:dyDescent="0.25">
      <c r="A884" s="1065"/>
      <c r="B884" s="1327"/>
      <c r="C884" s="1327"/>
      <c r="D884" s="1327"/>
      <c r="E884" s="1327"/>
      <c r="F884" s="1327"/>
      <c r="G884" s="1327"/>
      <c r="H884" s="1327"/>
      <c r="I884" s="1327"/>
      <c r="J884" s="1328"/>
      <c r="K884" s="1329"/>
      <c r="L884" s="1329"/>
      <c r="M884" s="1330"/>
      <c r="N884" s="265"/>
      <c r="O884" s="265"/>
      <c r="P884" s="265"/>
      <c r="Q884" s="265"/>
      <c r="R884" s="265"/>
      <c r="S884" s="265"/>
      <c r="T884" s="265"/>
      <c r="U884" s="265"/>
      <c r="V884" s="265"/>
      <c r="W884" s="265"/>
      <c r="X884" s="265"/>
      <c r="Y884" s="265"/>
      <c r="Z884" s="265"/>
      <c r="AA884" s="265"/>
      <c r="AB884" s="265"/>
      <c r="AC884" s="265"/>
    </row>
    <row r="885" spans="1:29" ht="30" hidden="1" customHeight="1" thickBot="1" x14ac:dyDescent="0.25">
      <c r="A885" s="1065"/>
      <c r="B885" s="1327"/>
      <c r="C885" s="1327"/>
      <c r="D885" s="1327"/>
      <c r="E885" s="1327"/>
      <c r="F885" s="1327"/>
      <c r="G885" s="1327"/>
      <c r="H885" s="1327"/>
      <c r="I885" s="1327"/>
      <c r="J885" s="1328"/>
      <c r="K885" s="1329"/>
      <c r="L885" s="1329"/>
      <c r="M885" s="1330"/>
      <c r="N885" s="265"/>
      <c r="O885" s="265"/>
      <c r="P885" s="265"/>
      <c r="Q885" s="265"/>
      <c r="R885" s="265"/>
      <c r="S885" s="265"/>
      <c r="T885" s="265"/>
      <c r="U885" s="265"/>
      <c r="V885" s="265"/>
      <c r="W885" s="265"/>
      <c r="X885" s="265"/>
      <c r="Y885" s="265"/>
      <c r="Z885" s="265"/>
      <c r="AA885" s="265"/>
      <c r="AB885" s="265"/>
      <c r="AC885" s="265"/>
    </row>
    <row r="886" spans="1:29" ht="30" hidden="1" customHeight="1" thickBot="1" x14ac:dyDescent="0.25">
      <c r="A886" s="1065"/>
      <c r="B886" s="1327"/>
      <c r="C886" s="1327"/>
      <c r="D886" s="1327"/>
      <c r="E886" s="1327"/>
      <c r="F886" s="1327"/>
      <c r="G886" s="1327"/>
      <c r="H886" s="1327"/>
      <c r="I886" s="1327"/>
      <c r="J886" s="1328"/>
      <c r="K886" s="1329"/>
      <c r="L886" s="1329"/>
      <c r="M886" s="1330"/>
      <c r="N886" s="265"/>
      <c r="O886" s="265"/>
      <c r="P886" s="265"/>
      <c r="Q886" s="265"/>
      <c r="R886" s="265"/>
      <c r="S886" s="265"/>
      <c r="T886" s="265"/>
      <c r="U886" s="265"/>
      <c r="V886" s="265"/>
      <c r="W886" s="265"/>
      <c r="X886" s="265"/>
      <c r="Y886" s="265"/>
      <c r="Z886" s="265"/>
      <c r="AA886" s="265"/>
      <c r="AB886" s="265"/>
      <c r="AC886" s="265"/>
    </row>
    <row r="887" spans="1:29" ht="30" hidden="1" customHeight="1" thickBot="1" x14ac:dyDescent="0.25">
      <c r="A887" s="1065"/>
      <c r="B887" s="1327"/>
      <c r="C887" s="1327"/>
      <c r="D887" s="1327"/>
      <c r="E887" s="1327"/>
      <c r="F887" s="1327"/>
      <c r="G887" s="1327"/>
      <c r="H887" s="1327"/>
      <c r="I887" s="1327"/>
      <c r="J887" s="1328"/>
      <c r="K887" s="1329"/>
      <c r="L887" s="1329"/>
      <c r="M887" s="1330"/>
      <c r="N887" s="265"/>
      <c r="O887" s="265"/>
      <c r="P887" s="265"/>
      <c r="Q887" s="265"/>
      <c r="R887" s="265"/>
      <c r="S887" s="265"/>
      <c r="T887" s="265"/>
      <c r="U887" s="265"/>
      <c r="V887" s="265"/>
      <c r="W887" s="265"/>
      <c r="X887" s="265"/>
      <c r="Y887" s="265"/>
      <c r="Z887" s="265"/>
      <c r="AA887" s="265"/>
      <c r="AB887" s="265"/>
      <c r="AC887" s="265"/>
    </row>
    <row r="888" spans="1:29" ht="30" hidden="1" customHeight="1" thickBot="1" x14ac:dyDescent="0.25">
      <c r="A888" s="1065"/>
      <c r="B888" s="1327"/>
      <c r="C888" s="1327"/>
      <c r="D888" s="1327"/>
      <c r="E888" s="1327"/>
      <c r="F888" s="1327"/>
      <c r="G888" s="1327"/>
      <c r="H888" s="1327"/>
      <c r="I888" s="1327"/>
      <c r="J888" s="1328"/>
      <c r="K888" s="1329"/>
      <c r="L888" s="1329"/>
      <c r="M888" s="1330"/>
      <c r="N888" s="265"/>
      <c r="O888" s="265"/>
      <c r="P888" s="265"/>
      <c r="Q888" s="265"/>
      <c r="R888" s="265"/>
      <c r="S888" s="265"/>
      <c r="T888" s="265"/>
      <c r="U888" s="265"/>
      <c r="V888" s="265"/>
      <c r="W888" s="265"/>
      <c r="X888" s="265"/>
      <c r="Y888" s="265"/>
      <c r="Z888" s="265"/>
      <c r="AA888" s="265"/>
      <c r="AB888" s="265"/>
      <c r="AC888" s="265"/>
    </row>
    <row r="889" spans="1:29" ht="30" hidden="1" customHeight="1" thickBot="1" x14ac:dyDescent="0.25">
      <c r="A889" s="1065"/>
      <c r="B889" s="1327"/>
      <c r="C889" s="1327"/>
      <c r="D889" s="1327"/>
      <c r="E889" s="1327"/>
      <c r="F889" s="1327"/>
      <c r="G889" s="1327"/>
      <c r="H889" s="1327"/>
      <c r="I889" s="1327"/>
      <c r="J889" s="1328"/>
      <c r="K889" s="1329"/>
      <c r="L889" s="1329"/>
      <c r="M889" s="1330"/>
      <c r="N889" s="265"/>
      <c r="O889" s="265"/>
      <c r="P889" s="265"/>
      <c r="Q889" s="265"/>
      <c r="R889" s="265"/>
      <c r="S889" s="265"/>
      <c r="T889" s="265"/>
      <c r="U889" s="265"/>
      <c r="V889" s="265"/>
      <c r="W889" s="265"/>
      <c r="X889" s="265"/>
      <c r="Y889" s="265"/>
      <c r="Z889" s="265"/>
      <c r="AA889" s="265"/>
      <c r="AB889" s="265"/>
      <c r="AC889" s="265"/>
    </row>
    <row r="890" spans="1:29" ht="30" hidden="1" customHeight="1" thickBot="1" x14ac:dyDescent="0.25">
      <c r="A890" s="1065"/>
      <c r="B890" s="1327"/>
      <c r="C890" s="1327"/>
      <c r="D890" s="1327"/>
      <c r="E890" s="1327"/>
      <c r="F890" s="1327"/>
      <c r="G890" s="1327"/>
      <c r="H890" s="1327"/>
      <c r="I890" s="1327"/>
      <c r="J890" s="1328"/>
      <c r="K890" s="1329"/>
      <c r="L890" s="1329"/>
      <c r="M890" s="1330"/>
      <c r="N890" s="265"/>
      <c r="O890" s="265"/>
      <c r="P890" s="265"/>
      <c r="Q890" s="265"/>
      <c r="R890" s="265"/>
      <c r="S890" s="265"/>
      <c r="T890" s="265"/>
      <c r="U890" s="265"/>
      <c r="V890" s="265"/>
      <c r="W890" s="265"/>
      <c r="X890" s="265"/>
      <c r="Y890" s="265"/>
      <c r="Z890" s="265"/>
      <c r="AA890" s="265"/>
      <c r="AB890" s="265"/>
      <c r="AC890" s="265"/>
    </row>
    <row r="891" spans="1:29" ht="30" customHeight="1" thickBot="1" x14ac:dyDescent="0.25">
      <c r="A891" s="1067"/>
      <c r="B891" s="1331"/>
      <c r="C891" s="1331"/>
      <c r="D891" s="1331"/>
      <c r="E891" s="1331"/>
      <c r="F891" s="1331"/>
      <c r="G891" s="1331"/>
      <c r="H891" s="1331"/>
      <c r="I891" s="1331"/>
      <c r="J891" s="1332"/>
      <c r="K891" s="1333"/>
      <c r="L891" s="1333"/>
      <c r="M891" s="1334"/>
      <c r="N891" s="265"/>
      <c r="O891" s="265"/>
      <c r="P891" s="265"/>
      <c r="Q891" s="265"/>
      <c r="R891" s="265"/>
      <c r="S891" s="265"/>
      <c r="T891" s="265"/>
      <c r="U891" s="265"/>
      <c r="V891" s="265"/>
      <c r="W891" s="265"/>
      <c r="X891" s="265"/>
      <c r="Y891" s="265"/>
      <c r="Z891" s="265"/>
      <c r="AA891" s="265"/>
      <c r="AB891" s="265"/>
      <c r="AC891" s="265"/>
    </row>
    <row r="892" spans="1:29" ht="13.5" thickBot="1" x14ac:dyDescent="0.25">
      <c r="A892" s="941"/>
      <c r="B892" s="932"/>
      <c r="C892" s="932"/>
      <c r="D892" s="932"/>
      <c r="E892" s="932"/>
      <c r="F892" s="932"/>
      <c r="G892" s="932"/>
      <c r="H892" s="932"/>
      <c r="I892" s="932"/>
      <c r="J892" s="932"/>
      <c r="K892" s="932"/>
      <c r="L892" s="932"/>
      <c r="M892" s="1030"/>
      <c r="N892" s="265"/>
      <c r="O892" s="265"/>
      <c r="P892" s="265"/>
      <c r="Q892" s="265"/>
      <c r="R892" s="265"/>
      <c r="S892" s="265"/>
      <c r="T892" s="265"/>
      <c r="U892" s="265"/>
      <c r="V892" s="265"/>
      <c r="W892" s="265"/>
      <c r="X892" s="265"/>
      <c r="Y892" s="265"/>
      <c r="Z892" s="265"/>
      <c r="AA892" s="265"/>
      <c r="AB892" s="265"/>
      <c r="AC892" s="265"/>
    </row>
    <row r="893" spans="1:29" ht="24" customHeight="1" x14ac:dyDescent="0.2">
      <c r="A893" s="933" t="s">
        <v>891</v>
      </c>
      <c r="B893" s="1011" t="s">
        <v>898</v>
      </c>
      <c r="C893" s="1022"/>
      <c r="D893" s="1022"/>
      <c r="E893" s="1022"/>
      <c r="F893" s="1022"/>
      <c r="G893" s="1022"/>
      <c r="H893" s="1022"/>
      <c r="I893" s="1022"/>
      <c r="J893" s="1022"/>
      <c r="K893" s="1022"/>
      <c r="L893" s="1022"/>
      <c r="M893" s="1023"/>
      <c r="N893" s="265"/>
      <c r="O893" s="265"/>
      <c r="P893" s="265"/>
      <c r="Q893" s="265"/>
      <c r="R893" s="265"/>
      <c r="S893" s="265"/>
      <c r="T893" s="265"/>
      <c r="U893" s="265"/>
      <c r="V893" s="265"/>
      <c r="W893" s="265"/>
      <c r="X893" s="265"/>
      <c r="Y893" s="265"/>
      <c r="Z893" s="265"/>
      <c r="AA893" s="265"/>
      <c r="AB893" s="265"/>
      <c r="AC893" s="265"/>
    </row>
    <row r="894" spans="1:29" ht="15" customHeight="1" x14ac:dyDescent="0.2">
      <c r="A894" s="1353" t="s">
        <v>903</v>
      </c>
      <c r="B894" s="1037"/>
      <c r="C894" s="1355" t="s">
        <v>895</v>
      </c>
      <c r="D894" s="1357" t="s">
        <v>869</v>
      </c>
      <c r="E894" s="1358"/>
      <c r="F894" s="1359" t="s">
        <v>896</v>
      </c>
      <c r="G894" s="1360"/>
      <c r="H894" s="1361" t="s">
        <v>870</v>
      </c>
      <c r="I894" s="1358"/>
      <c r="J894" s="1362" t="s">
        <v>888</v>
      </c>
      <c r="K894" s="1363"/>
      <c r="L894" s="1364" t="s">
        <v>889</v>
      </c>
      <c r="M894" s="1363"/>
      <c r="N894" s="265"/>
      <c r="O894" s="265"/>
      <c r="P894" s="265"/>
      <c r="Q894" s="265"/>
      <c r="R894" s="265"/>
      <c r="S894" s="265"/>
      <c r="T894" s="265"/>
      <c r="U894" s="265"/>
      <c r="V894" s="265"/>
      <c r="W894" s="265"/>
      <c r="X894" s="265"/>
      <c r="Y894" s="265"/>
      <c r="Z894" s="265"/>
      <c r="AA894" s="265"/>
      <c r="AB894" s="265"/>
      <c r="AC894" s="265"/>
    </row>
    <row r="895" spans="1:29" ht="15" customHeight="1" x14ac:dyDescent="0.2">
      <c r="A895" s="1354"/>
      <c r="B895" s="1038" t="s">
        <v>885</v>
      </c>
      <c r="C895" s="1356"/>
      <c r="D895" s="1294" t="s">
        <v>902</v>
      </c>
      <c r="E895" s="1365"/>
      <c r="F895" s="1366" t="s">
        <v>902</v>
      </c>
      <c r="G895" s="1365"/>
      <c r="H895" s="1366" t="s">
        <v>902</v>
      </c>
      <c r="I895" s="1367"/>
      <c r="J895" s="1368" t="s">
        <v>910</v>
      </c>
      <c r="K895" s="1369"/>
      <c r="L895" s="1368" t="s">
        <v>910</v>
      </c>
      <c r="M895" s="1369"/>
      <c r="N895" s="265"/>
      <c r="O895" s="265"/>
      <c r="P895" s="265"/>
      <c r="Q895" s="265"/>
      <c r="R895" s="265"/>
      <c r="S895" s="265"/>
      <c r="T895" s="265"/>
      <c r="U895" s="265"/>
      <c r="V895" s="265"/>
      <c r="W895" s="265"/>
      <c r="X895" s="265"/>
      <c r="Y895" s="265"/>
      <c r="Z895" s="265"/>
      <c r="AA895" s="265"/>
      <c r="AB895" s="265"/>
      <c r="AC895" s="265"/>
    </row>
    <row r="896" spans="1:29" ht="15" customHeight="1" x14ac:dyDescent="0.2">
      <c r="A896" s="1032" t="s">
        <v>892</v>
      </c>
      <c r="B896" s="1033" t="s">
        <v>899</v>
      </c>
      <c r="C896" s="890" t="s">
        <v>887</v>
      </c>
      <c r="D896" s="1347"/>
      <c r="E896" s="1348"/>
      <c r="F896" s="1349"/>
      <c r="G896" s="1348"/>
      <c r="H896" s="1349"/>
      <c r="I896" s="1350"/>
      <c r="J896" s="1351" t="str">
        <f t="shared" ref="J896:J899" si="101">IF(D896=0,"",(F896/D896)-1)</f>
        <v/>
      </c>
      <c r="K896" s="1352"/>
      <c r="L896" s="1351" t="str">
        <f t="shared" ref="L896:L899" si="102">IF(F896=0,"",(H896/F896)-1)</f>
        <v/>
      </c>
      <c r="M896" s="1352"/>
      <c r="N896" s="265"/>
      <c r="O896" s="265"/>
      <c r="P896" s="265"/>
      <c r="Q896" s="265"/>
      <c r="R896" s="265"/>
      <c r="S896" s="265"/>
      <c r="T896" s="265"/>
      <c r="U896" s="265"/>
      <c r="V896" s="265"/>
      <c r="W896" s="265"/>
      <c r="X896" s="265"/>
      <c r="Y896" s="265"/>
      <c r="Z896" s="265"/>
      <c r="AA896" s="265"/>
      <c r="AB896" s="265"/>
      <c r="AC896" s="265"/>
    </row>
    <row r="897" spans="1:29" ht="15" customHeight="1" x14ac:dyDescent="0.2">
      <c r="A897" s="1032" t="s">
        <v>876</v>
      </c>
      <c r="B897" s="1034" t="s">
        <v>899</v>
      </c>
      <c r="C897" s="984" t="s">
        <v>887</v>
      </c>
      <c r="D897" s="1347"/>
      <c r="E897" s="1348"/>
      <c r="F897" s="1349"/>
      <c r="G897" s="1348"/>
      <c r="H897" s="1349"/>
      <c r="I897" s="1350"/>
      <c r="J897" s="1351" t="str">
        <f t="shared" si="101"/>
        <v/>
      </c>
      <c r="K897" s="1352"/>
      <c r="L897" s="1351" t="str">
        <f t="shared" si="102"/>
        <v/>
      </c>
      <c r="M897" s="1352"/>
      <c r="N897" s="265"/>
      <c r="O897" s="265"/>
      <c r="P897" s="265"/>
      <c r="Q897" s="265"/>
      <c r="R897" s="265"/>
      <c r="S897" s="265"/>
      <c r="T897" s="265"/>
      <c r="U897" s="265"/>
      <c r="V897" s="265"/>
      <c r="W897" s="265"/>
      <c r="X897" s="265"/>
      <c r="Y897" s="265"/>
      <c r="Z897" s="265"/>
      <c r="AA897" s="265"/>
      <c r="AB897" s="265"/>
      <c r="AC897" s="265"/>
    </row>
    <row r="898" spans="1:29" ht="15" customHeight="1" x14ac:dyDescent="0.2">
      <c r="A898" s="1032" t="s">
        <v>893</v>
      </c>
      <c r="B898" s="1034" t="s">
        <v>899</v>
      </c>
      <c r="C898" s="984" t="s">
        <v>887</v>
      </c>
      <c r="D898" s="1347"/>
      <c r="E898" s="1348"/>
      <c r="F898" s="1349"/>
      <c r="G898" s="1348"/>
      <c r="H898" s="1349"/>
      <c r="I898" s="1350"/>
      <c r="J898" s="1351" t="str">
        <f t="shared" si="101"/>
        <v/>
      </c>
      <c r="K898" s="1352"/>
      <c r="L898" s="1351" t="str">
        <f t="shared" si="102"/>
        <v/>
      </c>
      <c r="M898" s="1352"/>
      <c r="N898" s="265"/>
      <c r="O898" s="265"/>
      <c r="P898" s="265"/>
      <c r="Q898" s="265"/>
      <c r="R898" s="265"/>
      <c r="S898" s="265"/>
      <c r="T898" s="265"/>
      <c r="U898" s="265"/>
      <c r="V898" s="265"/>
      <c r="W898" s="265"/>
      <c r="X898" s="265"/>
      <c r="Y898" s="265"/>
      <c r="Z898" s="265"/>
      <c r="AA898" s="265"/>
      <c r="AB898" s="265"/>
      <c r="AC898" s="265"/>
    </row>
    <row r="899" spans="1:29" ht="15" customHeight="1" thickBot="1" x14ac:dyDescent="0.25">
      <c r="A899" s="1035" t="s">
        <v>894</v>
      </c>
      <c r="B899" s="1036" t="s">
        <v>899</v>
      </c>
      <c r="C899" s="987" t="s">
        <v>887</v>
      </c>
      <c r="D899" s="1347"/>
      <c r="E899" s="1348"/>
      <c r="F899" s="1349"/>
      <c r="G899" s="1348"/>
      <c r="H899" s="1349"/>
      <c r="I899" s="1350"/>
      <c r="J899" s="1351" t="str">
        <f t="shared" si="101"/>
        <v/>
      </c>
      <c r="K899" s="1352"/>
      <c r="L899" s="1351" t="str">
        <f t="shared" si="102"/>
        <v/>
      </c>
      <c r="M899" s="1352"/>
      <c r="N899" s="265"/>
      <c r="O899" s="265"/>
      <c r="P899" s="265"/>
      <c r="Q899" s="265"/>
      <c r="R899" s="265"/>
      <c r="S899" s="265"/>
      <c r="T899" s="265"/>
      <c r="U899" s="265"/>
      <c r="V899" s="265"/>
      <c r="W899" s="265"/>
      <c r="X899" s="265"/>
      <c r="Y899" s="265"/>
      <c r="Z899" s="265"/>
      <c r="AA899" s="265"/>
      <c r="AB899" s="265"/>
      <c r="AC899" s="265"/>
    </row>
    <row r="900" spans="1:29" s="889" customFormat="1" ht="18" customHeight="1" x14ac:dyDescent="0.2">
      <c r="A900" s="1060"/>
      <c r="B900" s="956"/>
      <c r="C900" s="956"/>
      <c r="D900" s="1061"/>
      <c r="E900" s="1061"/>
      <c r="F900" s="1062"/>
      <c r="G900" s="1062"/>
      <c r="H900" s="1062"/>
      <c r="I900" s="1062"/>
      <c r="J900" s="1062"/>
      <c r="K900" s="1062"/>
      <c r="L900" s="1062"/>
      <c r="M900" s="1069"/>
      <c r="N900" s="265"/>
      <c r="O900" s="926"/>
      <c r="P900" s="926"/>
      <c r="Q900" s="926"/>
      <c r="R900" s="926"/>
      <c r="S900" s="926"/>
      <c r="T900" s="926"/>
      <c r="U900" s="926"/>
      <c r="V900" s="926"/>
      <c r="W900" s="926"/>
      <c r="X900" s="926"/>
      <c r="Y900" s="926"/>
      <c r="Z900" s="926"/>
      <c r="AA900" s="926"/>
      <c r="AB900" s="926"/>
      <c r="AC900" s="926"/>
    </row>
    <row r="901" spans="1:29" ht="21" customHeight="1" x14ac:dyDescent="0.2">
      <c r="A901" s="1335" t="s">
        <v>909</v>
      </c>
      <c r="B901" s="1336"/>
      <c r="C901" s="1337"/>
      <c r="D901" s="1031"/>
      <c r="E901" s="1031"/>
      <c r="F901" s="1031"/>
      <c r="G901" s="1031"/>
      <c r="H901" s="1031"/>
      <c r="I901" s="1031"/>
      <c r="J901" s="1031"/>
      <c r="K901" s="1031"/>
      <c r="L901" s="1031"/>
      <c r="M901" s="1063"/>
      <c r="N901" s="265"/>
      <c r="O901" s="265"/>
      <c r="P901" s="265"/>
      <c r="Q901" s="265"/>
      <c r="R901" s="265"/>
      <c r="S901" s="265"/>
      <c r="T901" s="265"/>
      <c r="U901" s="265"/>
      <c r="V901" s="265"/>
      <c r="W901" s="265"/>
      <c r="X901" s="265"/>
      <c r="Y901" s="265"/>
      <c r="Z901" s="265"/>
      <c r="AA901" s="265"/>
      <c r="AB901" s="265"/>
      <c r="AC901" s="265"/>
    </row>
    <row r="902" spans="1:29" ht="18" customHeight="1" x14ac:dyDescent="0.2">
      <c r="A902" s="1068" t="s">
        <v>907</v>
      </c>
      <c r="B902" s="1338" t="s">
        <v>904</v>
      </c>
      <c r="C902" s="1339"/>
      <c r="D902" s="1338" t="s">
        <v>905</v>
      </c>
      <c r="E902" s="1340"/>
      <c r="F902" s="1340"/>
      <c r="G902" s="1340"/>
      <c r="H902" s="1340"/>
      <c r="I902" s="1339"/>
      <c r="J902" s="1338" t="s">
        <v>906</v>
      </c>
      <c r="K902" s="1340"/>
      <c r="L902" s="1340"/>
      <c r="M902" s="1341"/>
      <c r="N902" s="265"/>
      <c r="O902" s="265"/>
      <c r="P902" s="265"/>
      <c r="Q902" s="265"/>
      <c r="R902" s="265"/>
      <c r="S902" s="265"/>
      <c r="T902" s="265"/>
      <c r="U902" s="265"/>
      <c r="V902" s="265"/>
      <c r="W902" s="265"/>
      <c r="X902" s="265"/>
      <c r="Y902" s="265"/>
      <c r="Z902" s="265"/>
      <c r="AA902" s="265"/>
      <c r="AB902" s="265"/>
      <c r="AC902" s="265"/>
    </row>
    <row r="903" spans="1:29" ht="30" customHeight="1" x14ac:dyDescent="0.2">
      <c r="A903" s="1065"/>
      <c r="B903" s="1342"/>
      <c r="C903" s="1343"/>
      <c r="D903" s="1344"/>
      <c r="E903" s="1345"/>
      <c r="F903" s="1345"/>
      <c r="G903" s="1345"/>
      <c r="H903" s="1345"/>
      <c r="I903" s="1346"/>
      <c r="J903" s="1328"/>
      <c r="K903" s="1329"/>
      <c r="L903" s="1329"/>
      <c r="M903" s="1330"/>
      <c r="N903" s="265"/>
      <c r="O903" s="265"/>
      <c r="P903" s="265"/>
      <c r="Q903" s="265"/>
      <c r="R903" s="265"/>
      <c r="S903" s="265"/>
      <c r="T903" s="265"/>
      <c r="U903" s="265"/>
      <c r="V903" s="265"/>
      <c r="W903" s="265"/>
      <c r="X903" s="265"/>
      <c r="Y903" s="265"/>
      <c r="Z903" s="265"/>
      <c r="AA903" s="265"/>
      <c r="AB903" s="265"/>
      <c r="AC903" s="265"/>
    </row>
    <row r="904" spans="1:29" ht="30" customHeight="1" x14ac:dyDescent="0.2">
      <c r="A904" s="1065"/>
      <c r="B904" s="1327"/>
      <c r="C904" s="1327"/>
      <c r="D904" s="1327"/>
      <c r="E904" s="1327"/>
      <c r="F904" s="1327"/>
      <c r="G904" s="1327"/>
      <c r="H904" s="1327"/>
      <c r="I904" s="1327"/>
      <c r="J904" s="1328"/>
      <c r="K904" s="1329"/>
      <c r="L904" s="1329"/>
      <c r="M904" s="1330"/>
      <c r="N904" s="265"/>
      <c r="O904" s="265"/>
      <c r="P904" s="265"/>
      <c r="Q904" s="265"/>
      <c r="R904" s="265"/>
      <c r="S904" s="265"/>
      <c r="T904" s="265"/>
      <c r="U904" s="265"/>
      <c r="V904" s="265"/>
      <c r="W904" s="265"/>
      <c r="X904" s="265"/>
      <c r="Y904" s="265"/>
      <c r="Z904" s="265"/>
      <c r="AA904" s="265"/>
      <c r="AB904" s="265"/>
      <c r="AC904" s="265"/>
    </row>
    <row r="905" spans="1:29" ht="30" customHeight="1" x14ac:dyDescent="0.2">
      <c r="A905" s="1065"/>
      <c r="B905" s="1327"/>
      <c r="C905" s="1327"/>
      <c r="D905" s="1327"/>
      <c r="E905" s="1327"/>
      <c r="F905" s="1327"/>
      <c r="G905" s="1327"/>
      <c r="H905" s="1327"/>
      <c r="I905" s="1327"/>
      <c r="J905" s="1328"/>
      <c r="K905" s="1329"/>
      <c r="L905" s="1329"/>
      <c r="M905" s="1330"/>
      <c r="N905" s="265"/>
      <c r="O905" s="265"/>
      <c r="P905" s="265"/>
      <c r="Q905" s="265"/>
      <c r="R905" s="265"/>
      <c r="S905" s="265"/>
      <c r="T905" s="265"/>
      <c r="U905" s="265"/>
      <c r="V905" s="265"/>
      <c r="W905" s="265"/>
      <c r="X905" s="265"/>
      <c r="Y905" s="265"/>
      <c r="Z905" s="265"/>
      <c r="AA905" s="265"/>
      <c r="AB905" s="265"/>
      <c r="AC905" s="265"/>
    </row>
    <row r="906" spans="1:29" ht="30" customHeight="1" x14ac:dyDescent="0.2">
      <c r="A906" s="1065"/>
      <c r="B906" s="1327"/>
      <c r="C906" s="1327"/>
      <c r="D906" s="1327"/>
      <c r="E906" s="1327"/>
      <c r="F906" s="1327"/>
      <c r="G906" s="1327"/>
      <c r="H906" s="1327"/>
      <c r="I906" s="1327"/>
      <c r="J906" s="1328"/>
      <c r="K906" s="1329"/>
      <c r="L906" s="1329"/>
      <c r="M906" s="1330"/>
      <c r="N906" s="265"/>
      <c r="O906" s="796"/>
      <c r="P906" s="265"/>
      <c r="Q906" s="265"/>
      <c r="R906" s="265"/>
      <c r="S906" s="265"/>
      <c r="T906" s="265"/>
      <c r="U906" s="265"/>
      <c r="V906" s="265"/>
      <c r="W906" s="265"/>
      <c r="X906" s="265"/>
      <c r="Y906" s="265"/>
      <c r="Z906" s="265"/>
      <c r="AA906" s="265"/>
      <c r="AB906" s="265"/>
      <c r="AC906" s="265"/>
    </row>
    <row r="907" spans="1:29" ht="30" hidden="1" customHeight="1" thickBot="1" x14ac:dyDescent="0.25">
      <c r="A907" s="1066"/>
      <c r="B907" s="1327"/>
      <c r="C907" s="1327"/>
      <c r="D907" s="1327"/>
      <c r="E907" s="1327"/>
      <c r="F907" s="1327"/>
      <c r="G907" s="1327"/>
      <c r="H907" s="1327"/>
      <c r="I907" s="1327"/>
      <c r="J907" s="1328"/>
      <c r="K907" s="1329"/>
      <c r="L907" s="1329"/>
      <c r="M907" s="1330"/>
      <c r="N907" s="265"/>
      <c r="O907" s="265"/>
      <c r="P907" s="265"/>
      <c r="Q907" s="265"/>
      <c r="R907" s="265"/>
      <c r="S907" s="265"/>
      <c r="T907" s="265"/>
      <c r="U907" s="265"/>
      <c r="V907" s="265"/>
      <c r="W907" s="265"/>
      <c r="X907" s="265"/>
      <c r="Y907" s="265"/>
      <c r="Z907" s="265"/>
      <c r="AA907" s="265"/>
      <c r="AB907" s="265"/>
      <c r="AC907" s="265"/>
    </row>
    <row r="908" spans="1:29" ht="30" hidden="1" customHeight="1" thickBot="1" x14ac:dyDescent="0.25">
      <c r="A908" s="1065"/>
      <c r="B908" s="1327"/>
      <c r="C908" s="1327"/>
      <c r="D908" s="1327"/>
      <c r="E908" s="1327"/>
      <c r="F908" s="1327"/>
      <c r="G908" s="1327"/>
      <c r="H908" s="1327"/>
      <c r="I908" s="1327"/>
      <c r="J908" s="1328"/>
      <c r="K908" s="1329"/>
      <c r="L908" s="1329"/>
      <c r="M908" s="1330"/>
      <c r="N908" s="265"/>
      <c r="O908" s="265"/>
      <c r="P908" s="265"/>
      <c r="Q908" s="265"/>
      <c r="R908" s="265"/>
      <c r="S908" s="265"/>
      <c r="T908" s="265"/>
      <c r="U908" s="265"/>
      <c r="V908" s="265"/>
      <c r="W908" s="265"/>
      <c r="X908" s="265"/>
      <c r="Y908" s="265"/>
      <c r="Z908" s="265"/>
      <c r="AA908" s="265"/>
      <c r="AB908" s="265"/>
      <c r="AC908" s="265"/>
    </row>
    <row r="909" spans="1:29" ht="30" hidden="1" customHeight="1" thickBot="1" x14ac:dyDescent="0.25">
      <c r="A909" s="1065"/>
      <c r="B909" s="1327"/>
      <c r="C909" s="1327"/>
      <c r="D909" s="1327"/>
      <c r="E909" s="1327"/>
      <c r="F909" s="1327"/>
      <c r="G909" s="1327"/>
      <c r="H909" s="1327"/>
      <c r="I909" s="1327"/>
      <c r="J909" s="1328"/>
      <c r="K909" s="1329"/>
      <c r="L909" s="1329"/>
      <c r="M909" s="1330"/>
      <c r="N909" s="265"/>
      <c r="O909" s="265"/>
      <c r="P909" s="265"/>
      <c r="Q909" s="265"/>
      <c r="R909" s="265"/>
      <c r="S909" s="265"/>
      <c r="T909" s="265"/>
      <c r="U909" s="265"/>
      <c r="V909" s="265"/>
      <c r="W909" s="265"/>
      <c r="X909" s="265"/>
      <c r="Y909" s="265"/>
      <c r="Z909" s="265"/>
      <c r="AA909" s="265"/>
      <c r="AB909" s="265"/>
      <c r="AC909" s="265"/>
    </row>
    <row r="910" spans="1:29" ht="30" hidden="1" customHeight="1" thickBot="1" x14ac:dyDescent="0.25">
      <c r="A910" s="1065"/>
      <c r="B910" s="1327"/>
      <c r="C910" s="1327"/>
      <c r="D910" s="1327"/>
      <c r="E910" s="1327"/>
      <c r="F910" s="1327"/>
      <c r="G910" s="1327"/>
      <c r="H910" s="1327"/>
      <c r="I910" s="1327"/>
      <c r="J910" s="1328"/>
      <c r="K910" s="1329"/>
      <c r="L910" s="1329"/>
      <c r="M910" s="1330"/>
      <c r="N910" s="265"/>
      <c r="O910" s="265"/>
      <c r="P910" s="265"/>
      <c r="Q910" s="265"/>
      <c r="R910" s="265"/>
      <c r="S910" s="265"/>
      <c r="T910" s="265"/>
      <c r="U910" s="265"/>
      <c r="V910" s="265"/>
      <c r="W910" s="265"/>
      <c r="X910" s="265"/>
      <c r="Y910" s="265"/>
      <c r="Z910" s="265"/>
      <c r="AA910" s="265"/>
      <c r="AB910" s="265"/>
      <c r="AC910" s="265"/>
    </row>
    <row r="911" spans="1:29" ht="30" hidden="1" customHeight="1" thickBot="1" x14ac:dyDescent="0.25">
      <c r="A911" s="1065"/>
      <c r="B911" s="1327"/>
      <c r="C911" s="1327"/>
      <c r="D911" s="1327"/>
      <c r="E911" s="1327"/>
      <c r="F911" s="1327"/>
      <c r="G911" s="1327"/>
      <c r="H911" s="1327"/>
      <c r="I911" s="1327"/>
      <c r="J911" s="1328"/>
      <c r="K911" s="1329"/>
      <c r="L911" s="1329"/>
      <c r="M911" s="1330"/>
      <c r="N911" s="265"/>
      <c r="O911" s="265"/>
      <c r="P911" s="265"/>
      <c r="Q911" s="265"/>
      <c r="R911" s="265"/>
      <c r="S911" s="265"/>
      <c r="T911" s="265"/>
      <c r="U911" s="265"/>
      <c r="V911" s="265"/>
      <c r="W911" s="265"/>
      <c r="X911" s="265"/>
      <c r="Y911" s="265"/>
      <c r="Z911" s="265"/>
      <c r="AA911" s="265"/>
      <c r="AB911" s="265"/>
      <c r="AC911" s="265"/>
    </row>
    <row r="912" spans="1:29" ht="30" hidden="1" customHeight="1" thickBot="1" x14ac:dyDescent="0.25">
      <c r="A912" s="1065"/>
      <c r="B912" s="1327"/>
      <c r="C912" s="1327"/>
      <c r="D912" s="1327"/>
      <c r="E912" s="1327"/>
      <c r="F912" s="1327"/>
      <c r="G912" s="1327"/>
      <c r="H912" s="1327"/>
      <c r="I912" s="1327"/>
      <c r="J912" s="1328"/>
      <c r="K912" s="1329"/>
      <c r="L912" s="1329"/>
      <c r="M912" s="1330"/>
      <c r="N912" s="265"/>
      <c r="O912" s="265"/>
      <c r="P912" s="265"/>
      <c r="Q912" s="265"/>
      <c r="R912" s="265"/>
      <c r="S912" s="265"/>
      <c r="T912" s="265"/>
      <c r="U912" s="265"/>
      <c r="V912" s="265"/>
      <c r="W912" s="265"/>
      <c r="X912" s="265"/>
      <c r="Y912" s="265"/>
      <c r="Z912" s="265"/>
      <c r="AA912" s="265"/>
      <c r="AB912" s="265"/>
      <c r="AC912" s="265"/>
    </row>
    <row r="913" spans="1:29" ht="30" hidden="1" customHeight="1" thickBot="1" x14ac:dyDescent="0.25">
      <c r="A913" s="1065"/>
      <c r="B913" s="1327"/>
      <c r="C913" s="1327"/>
      <c r="D913" s="1327"/>
      <c r="E913" s="1327"/>
      <c r="F913" s="1327"/>
      <c r="G913" s="1327"/>
      <c r="H913" s="1327"/>
      <c r="I913" s="1327"/>
      <c r="J913" s="1328"/>
      <c r="K913" s="1329"/>
      <c r="L913" s="1329"/>
      <c r="M913" s="1330"/>
      <c r="N913" s="265"/>
      <c r="O913" s="265"/>
      <c r="P913" s="265"/>
      <c r="Q913" s="265"/>
      <c r="R913" s="265"/>
      <c r="S913" s="265"/>
      <c r="T913" s="265"/>
      <c r="U913" s="265"/>
      <c r="V913" s="265"/>
      <c r="W913" s="265"/>
      <c r="X913" s="265"/>
      <c r="Y913" s="265"/>
      <c r="Z913" s="265"/>
      <c r="AA913" s="265"/>
      <c r="AB913" s="265"/>
      <c r="AC913" s="265"/>
    </row>
    <row r="914" spans="1:29" ht="30" hidden="1" customHeight="1" thickBot="1" x14ac:dyDescent="0.25">
      <c r="A914" s="1065"/>
      <c r="B914" s="1327"/>
      <c r="C914" s="1327"/>
      <c r="D914" s="1327"/>
      <c r="E914" s="1327"/>
      <c r="F914" s="1327"/>
      <c r="G914" s="1327"/>
      <c r="H914" s="1327"/>
      <c r="I914" s="1327"/>
      <c r="J914" s="1328"/>
      <c r="K914" s="1329"/>
      <c r="L914" s="1329"/>
      <c r="M914" s="1330"/>
      <c r="N914" s="265"/>
      <c r="O914" s="265"/>
      <c r="P914" s="265"/>
      <c r="Q914" s="265"/>
      <c r="R914" s="265"/>
      <c r="S914" s="265"/>
      <c r="T914" s="265"/>
      <c r="U914" s="265"/>
      <c r="V914" s="265"/>
      <c r="W914" s="265"/>
      <c r="X914" s="265"/>
      <c r="Y914" s="265"/>
      <c r="Z914" s="265"/>
      <c r="AA914" s="265"/>
      <c r="AB914" s="265"/>
      <c r="AC914" s="265"/>
    </row>
    <row r="915" spans="1:29" ht="30" hidden="1" customHeight="1" thickBot="1" x14ac:dyDescent="0.25">
      <c r="A915" s="1065"/>
      <c r="B915" s="1327"/>
      <c r="C915" s="1327"/>
      <c r="D915" s="1327"/>
      <c r="E915" s="1327"/>
      <c r="F915" s="1327"/>
      <c r="G915" s="1327"/>
      <c r="H915" s="1327"/>
      <c r="I915" s="1327"/>
      <c r="J915" s="1328"/>
      <c r="K915" s="1329"/>
      <c r="L915" s="1329"/>
      <c r="M915" s="1330"/>
      <c r="N915" s="265"/>
      <c r="O915" s="265"/>
      <c r="P915" s="265"/>
      <c r="Q915" s="265"/>
      <c r="R915" s="265"/>
      <c r="S915" s="265"/>
      <c r="T915" s="265"/>
      <c r="U915" s="265"/>
      <c r="V915" s="265"/>
      <c r="W915" s="265"/>
      <c r="X915" s="265"/>
      <c r="Y915" s="265"/>
      <c r="Z915" s="265"/>
      <c r="AA915" s="265"/>
      <c r="AB915" s="265"/>
      <c r="AC915" s="265"/>
    </row>
    <row r="916" spans="1:29" ht="30" hidden="1" customHeight="1" thickBot="1" x14ac:dyDescent="0.25">
      <c r="A916" s="1065"/>
      <c r="B916" s="1327"/>
      <c r="C916" s="1327"/>
      <c r="D916" s="1327"/>
      <c r="E916" s="1327"/>
      <c r="F916" s="1327"/>
      <c r="G916" s="1327"/>
      <c r="H916" s="1327"/>
      <c r="I916" s="1327"/>
      <c r="J916" s="1328"/>
      <c r="K916" s="1329"/>
      <c r="L916" s="1329"/>
      <c r="M916" s="1330"/>
      <c r="N916" s="265"/>
      <c r="O916" s="265"/>
      <c r="P916" s="265"/>
      <c r="Q916" s="265"/>
      <c r="R916" s="265"/>
      <c r="S916" s="265"/>
      <c r="T916" s="265"/>
      <c r="U916" s="265"/>
      <c r="V916" s="265"/>
      <c r="W916" s="265"/>
      <c r="X916" s="265"/>
      <c r="Y916" s="265"/>
      <c r="Z916" s="265"/>
      <c r="AA916" s="265"/>
      <c r="AB916" s="265"/>
      <c r="AC916" s="265"/>
    </row>
    <row r="917" spans="1:29" ht="30" hidden="1" customHeight="1" thickBot="1" x14ac:dyDescent="0.25">
      <c r="A917" s="1065"/>
      <c r="B917" s="1327"/>
      <c r="C917" s="1327"/>
      <c r="D917" s="1327"/>
      <c r="E917" s="1327"/>
      <c r="F917" s="1327"/>
      <c r="G917" s="1327"/>
      <c r="H917" s="1327"/>
      <c r="I917" s="1327"/>
      <c r="J917" s="1328"/>
      <c r="K917" s="1329"/>
      <c r="L917" s="1329"/>
      <c r="M917" s="1330"/>
      <c r="N917" s="265"/>
      <c r="O917" s="265"/>
      <c r="P917" s="265"/>
      <c r="Q917" s="265"/>
      <c r="R917" s="265"/>
      <c r="S917" s="265"/>
      <c r="T917" s="265"/>
      <c r="U917" s="265"/>
      <c r="V917" s="265"/>
      <c r="W917" s="265"/>
      <c r="X917" s="265"/>
      <c r="Y917" s="265"/>
      <c r="Z917" s="265"/>
      <c r="AA917" s="265"/>
      <c r="AB917" s="265"/>
      <c r="AC917" s="265"/>
    </row>
    <row r="918" spans="1:29" ht="30" hidden="1" customHeight="1" thickBot="1" x14ac:dyDescent="0.25">
      <c r="A918" s="1065"/>
      <c r="B918" s="1327"/>
      <c r="C918" s="1327"/>
      <c r="D918" s="1327"/>
      <c r="E918" s="1327"/>
      <c r="F918" s="1327"/>
      <c r="G918" s="1327"/>
      <c r="H918" s="1327"/>
      <c r="I918" s="1327"/>
      <c r="J918" s="1328"/>
      <c r="K918" s="1329"/>
      <c r="L918" s="1329"/>
      <c r="M918" s="1330"/>
      <c r="N918" s="265"/>
      <c r="O918" s="265"/>
      <c r="P918" s="265"/>
      <c r="Q918" s="265"/>
      <c r="R918" s="265"/>
      <c r="S918" s="265"/>
      <c r="T918" s="265"/>
      <c r="U918" s="265"/>
      <c r="V918" s="265"/>
      <c r="W918" s="265"/>
      <c r="X918" s="265"/>
      <c r="Y918" s="265"/>
      <c r="Z918" s="265"/>
      <c r="AA918" s="265"/>
      <c r="AB918" s="265"/>
      <c r="AC918" s="265"/>
    </row>
    <row r="919" spans="1:29" ht="30" hidden="1" customHeight="1" thickBot="1" x14ac:dyDescent="0.25">
      <c r="A919" s="1065"/>
      <c r="B919" s="1327"/>
      <c r="C919" s="1327"/>
      <c r="D919" s="1327"/>
      <c r="E919" s="1327"/>
      <c r="F919" s="1327"/>
      <c r="G919" s="1327"/>
      <c r="H919" s="1327"/>
      <c r="I919" s="1327"/>
      <c r="J919" s="1328"/>
      <c r="K919" s="1329"/>
      <c r="L919" s="1329"/>
      <c r="M919" s="1330"/>
      <c r="N919" s="265"/>
      <c r="O919" s="265"/>
      <c r="P919" s="265"/>
      <c r="Q919" s="265"/>
      <c r="R919" s="265"/>
      <c r="S919" s="265"/>
      <c r="T919" s="265"/>
      <c r="U919" s="265"/>
      <c r="V919" s="265"/>
      <c r="W919" s="265"/>
      <c r="X919" s="265"/>
      <c r="Y919" s="265"/>
      <c r="Z919" s="265"/>
      <c r="AA919" s="265"/>
      <c r="AB919" s="265"/>
      <c r="AC919" s="265"/>
    </row>
    <row r="920" spans="1:29" ht="30" hidden="1" customHeight="1" thickBot="1" x14ac:dyDescent="0.25">
      <c r="A920" s="1065"/>
      <c r="B920" s="1327"/>
      <c r="C920" s="1327"/>
      <c r="D920" s="1327"/>
      <c r="E920" s="1327"/>
      <c r="F920" s="1327"/>
      <c r="G920" s="1327"/>
      <c r="H920" s="1327"/>
      <c r="I920" s="1327"/>
      <c r="J920" s="1328"/>
      <c r="K920" s="1329"/>
      <c r="L920" s="1329"/>
      <c r="M920" s="1330"/>
      <c r="N920" s="265"/>
      <c r="O920" s="265"/>
      <c r="P920" s="265"/>
      <c r="Q920" s="265"/>
      <c r="R920" s="265"/>
      <c r="S920" s="265"/>
      <c r="T920" s="265"/>
      <c r="U920" s="265"/>
      <c r="V920" s="265"/>
      <c r="W920" s="265"/>
      <c r="X920" s="265"/>
      <c r="Y920" s="265"/>
      <c r="Z920" s="265"/>
      <c r="AA920" s="265"/>
      <c r="AB920" s="265"/>
      <c r="AC920" s="265"/>
    </row>
    <row r="921" spans="1:29" ht="30" hidden="1" customHeight="1" thickBot="1" x14ac:dyDescent="0.25">
      <c r="A921" s="1065"/>
      <c r="B921" s="1327"/>
      <c r="C921" s="1327"/>
      <c r="D921" s="1327"/>
      <c r="E921" s="1327"/>
      <c r="F921" s="1327"/>
      <c r="G921" s="1327"/>
      <c r="H921" s="1327"/>
      <c r="I921" s="1327"/>
      <c r="J921" s="1328"/>
      <c r="K921" s="1329"/>
      <c r="L921" s="1329"/>
      <c r="M921" s="1330"/>
      <c r="N921" s="265"/>
      <c r="O921" s="265"/>
      <c r="P921" s="265"/>
      <c r="Q921" s="265"/>
      <c r="R921" s="265"/>
      <c r="S921" s="265"/>
      <c r="T921" s="265"/>
      <c r="U921" s="265"/>
      <c r="V921" s="265"/>
      <c r="W921" s="265"/>
      <c r="X921" s="265"/>
      <c r="Y921" s="265"/>
      <c r="Z921" s="265"/>
      <c r="AA921" s="265"/>
      <c r="AB921" s="265"/>
      <c r="AC921" s="265"/>
    </row>
    <row r="922" spans="1:29" ht="30" customHeight="1" thickBot="1" x14ac:dyDescent="0.25">
      <c r="A922" s="1067"/>
      <c r="B922" s="1331"/>
      <c r="C922" s="1331"/>
      <c r="D922" s="1331"/>
      <c r="E922" s="1331"/>
      <c r="F922" s="1331"/>
      <c r="G922" s="1331"/>
      <c r="H922" s="1331"/>
      <c r="I922" s="1331"/>
      <c r="J922" s="1332"/>
      <c r="K922" s="1333"/>
      <c r="L922" s="1333"/>
      <c r="M922" s="1334"/>
      <c r="N922" s="265"/>
      <c r="O922" s="265"/>
      <c r="P922" s="265"/>
      <c r="Q922" s="265"/>
      <c r="R922" s="265"/>
      <c r="S922" s="265"/>
      <c r="T922" s="265"/>
      <c r="U922" s="265"/>
      <c r="V922" s="265"/>
      <c r="W922" s="265"/>
      <c r="X922" s="265"/>
      <c r="Y922" s="265"/>
      <c r="Z922" s="265"/>
      <c r="AA922" s="265"/>
      <c r="AB922" s="265"/>
      <c r="AC922" s="265"/>
    </row>
    <row r="923" spans="1:29" ht="13.9" customHeight="1" thickBot="1" x14ac:dyDescent="0.25">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5"/>
      <c r="AB923" s="265"/>
      <c r="AC923" s="265"/>
    </row>
    <row r="924" spans="1:29" ht="24" customHeight="1" thickBot="1" x14ac:dyDescent="0.25">
      <c r="A924" s="1025" t="s">
        <v>687</v>
      </c>
      <c r="B924" s="1370">
        <f>'Setup Page'!C21</f>
        <v>0</v>
      </c>
      <c r="C924" s="1371"/>
      <c r="D924" s="1371"/>
      <c r="E924" s="1371"/>
      <c r="F924" s="1371"/>
      <c r="G924" s="1371"/>
      <c r="H924" s="1371"/>
      <c r="I924" s="1371"/>
      <c r="J924" s="1371"/>
      <c r="K924" s="1372"/>
      <c r="L924" s="1372"/>
      <c r="M924" s="1373"/>
      <c r="N924" s="265"/>
      <c r="O924" s="265"/>
      <c r="P924" s="265"/>
      <c r="Q924" s="265"/>
      <c r="R924" s="265"/>
      <c r="S924" s="265"/>
      <c r="T924" s="265"/>
      <c r="U924" s="265"/>
      <c r="V924" s="265"/>
      <c r="W924" s="265"/>
      <c r="X924" s="265"/>
      <c r="Y924" s="265"/>
      <c r="Z924" s="265"/>
      <c r="AA924" s="265"/>
      <c r="AB924" s="265"/>
      <c r="AC924" s="265"/>
    </row>
    <row r="925" spans="1:29" ht="13.5" thickBot="1" x14ac:dyDescent="0.25">
      <c r="A925" s="1028"/>
      <c r="B925" s="1029"/>
      <c r="C925" s="1026"/>
      <c r="D925" s="1026"/>
      <c r="E925" s="1026"/>
      <c r="F925" s="1026"/>
      <c r="G925" s="1026"/>
      <c r="H925" s="1026"/>
      <c r="I925" s="1026"/>
      <c r="J925" s="1026"/>
      <c r="K925" s="1026"/>
      <c r="L925" s="1026"/>
      <c r="M925" s="1027"/>
      <c r="N925" s="265"/>
      <c r="O925" s="265"/>
      <c r="P925" s="265"/>
      <c r="Q925" s="265"/>
      <c r="R925" s="265"/>
      <c r="S925" s="265"/>
      <c r="T925" s="265"/>
      <c r="U925" s="265"/>
      <c r="V925" s="265"/>
      <c r="W925" s="265"/>
      <c r="X925" s="265"/>
      <c r="Y925" s="265"/>
      <c r="Z925" s="265"/>
      <c r="AA925" s="265"/>
      <c r="AB925" s="265"/>
      <c r="AC925" s="265"/>
    </row>
    <row r="926" spans="1:29" ht="24" customHeight="1" x14ac:dyDescent="0.2">
      <c r="A926" s="933" t="s">
        <v>890</v>
      </c>
      <c r="B926" s="1011" t="s">
        <v>897</v>
      </c>
      <c r="C926" s="1022"/>
      <c r="D926" s="1022"/>
      <c r="E926" s="1022"/>
      <c r="F926" s="1022"/>
      <c r="G926" s="1022"/>
      <c r="H926" s="1022"/>
      <c r="I926" s="1022"/>
      <c r="J926" s="1022"/>
      <c r="K926" s="1022"/>
      <c r="L926" s="1022"/>
      <c r="M926" s="1023"/>
      <c r="N926" s="265"/>
      <c r="O926" s="265"/>
      <c r="P926" s="265"/>
      <c r="Q926" s="265"/>
      <c r="R926" s="265"/>
      <c r="S926" s="265"/>
      <c r="T926" s="265"/>
      <c r="U926" s="265"/>
      <c r="V926" s="265"/>
      <c r="W926" s="265"/>
      <c r="X926" s="265"/>
      <c r="Y926" s="265"/>
      <c r="Z926" s="265"/>
      <c r="AA926" s="265"/>
      <c r="AB926" s="265"/>
      <c r="AC926" s="265"/>
    </row>
    <row r="927" spans="1:29" ht="18" customHeight="1" x14ac:dyDescent="0.2">
      <c r="A927" s="1353" t="s">
        <v>903</v>
      </c>
      <c r="B927" s="1037"/>
      <c r="C927" s="1355" t="s">
        <v>895</v>
      </c>
      <c r="D927" s="1374" t="s">
        <v>869</v>
      </c>
      <c r="E927" s="1338"/>
      <c r="F927" s="1375" t="s">
        <v>896</v>
      </c>
      <c r="G927" s="1376"/>
      <c r="H927" s="1339" t="s">
        <v>870</v>
      </c>
      <c r="I927" s="1338"/>
      <c r="J927" s="1377" t="s">
        <v>888</v>
      </c>
      <c r="K927" s="1378"/>
      <c r="L927" s="1379" t="s">
        <v>889</v>
      </c>
      <c r="M927" s="1378"/>
      <c r="N927" s="265"/>
      <c r="O927" s="265"/>
      <c r="P927" s="265"/>
      <c r="Q927" s="265"/>
      <c r="R927" s="265"/>
      <c r="S927" s="265"/>
      <c r="T927" s="265"/>
      <c r="U927" s="265"/>
      <c r="V927" s="265"/>
      <c r="W927" s="265"/>
      <c r="X927" s="265"/>
      <c r="Y927" s="265"/>
      <c r="Z927" s="265"/>
      <c r="AA927" s="265"/>
      <c r="AB927" s="265"/>
      <c r="AC927" s="265"/>
    </row>
    <row r="928" spans="1:29" ht="18" customHeight="1" x14ac:dyDescent="0.2">
      <c r="A928" s="1354"/>
      <c r="B928" s="1038" t="s">
        <v>885</v>
      </c>
      <c r="C928" s="1356"/>
      <c r="D928" s="1010" t="s">
        <v>902</v>
      </c>
      <c r="E928" s="1057" t="s">
        <v>359</v>
      </c>
      <c r="F928" s="1056" t="s">
        <v>902</v>
      </c>
      <c r="G928" s="1057" t="s">
        <v>359</v>
      </c>
      <c r="H928" s="1039" t="s">
        <v>902</v>
      </c>
      <c r="I928" s="1012" t="s">
        <v>359</v>
      </c>
      <c r="J928" s="1058" t="s">
        <v>910</v>
      </c>
      <c r="K928" s="1059" t="s">
        <v>359</v>
      </c>
      <c r="L928" s="1058" t="s">
        <v>910</v>
      </c>
      <c r="M928" s="1059" t="s">
        <v>359</v>
      </c>
      <c r="N928" s="265"/>
      <c r="O928" s="265"/>
      <c r="P928" s="265"/>
      <c r="Q928" s="265"/>
      <c r="R928" s="265"/>
      <c r="S928" s="265"/>
      <c r="T928" s="265"/>
      <c r="U928" s="265"/>
      <c r="V928" s="265"/>
      <c r="W928" s="265"/>
      <c r="X928" s="265"/>
      <c r="Y928" s="265"/>
      <c r="Z928" s="265"/>
      <c r="AA928" s="265"/>
      <c r="AB928" s="265"/>
      <c r="AC928" s="265"/>
    </row>
    <row r="929" spans="1:29" ht="15" customHeight="1" x14ac:dyDescent="0.2">
      <c r="A929" s="1032" t="s">
        <v>871</v>
      </c>
      <c r="B929" s="1033" t="s">
        <v>899</v>
      </c>
      <c r="C929" s="890" t="s">
        <v>872</v>
      </c>
      <c r="D929" s="1020"/>
      <c r="E929" s="541"/>
      <c r="F929" s="1043"/>
      <c r="G929" s="1054"/>
      <c r="H929" s="1040"/>
      <c r="I929" s="541"/>
      <c r="J929" s="1048" t="str">
        <f>IF(D929=0,"",(F929/D929)-1)</f>
        <v/>
      </c>
      <c r="K929" s="1052" t="str">
        <f>IF(E929=0,"",G929-E929)</f>
        <v/>
      </c>
      <c r="L929" s="1046" t="str">
        <f>IF(F929=0,"",(H929/F929)-1)</f>
        <v/>
      </c>
      <c r="M929" s="1052" t="str">
        <f>IF(G929=0,"",I929-G929)</f>
        <v/>
      </c>
      <c r="N929" s="265"/>
      <c r="O929" s="265"/>
      <c r="P929" s="265"/>
      <c r="Q929" s="265"/>
      <c r="R929" s="265"/>
      <c r="S929" s="265"/>
      <c r="T929" s="265"/>
      <c r="U929" s="265"/>
      <c r="V929" s="265"/>
      <c r="W929" s="265"/>
      <c r="X929" s="265"/>
      <c r="Y929" s="265"/>
      <c r="Z929" s="265"/>
      <c r="AA929" s="265"/>
      <c r="AB929" s="265"/>
      <c r="AC929" s="265"/>
    </row>
    <row r="930" spans="1:29" ht="15" customHeight="1" x14ac:dyDescent="0.2">
      <c r="A930" s="1032" t="s">
        <v>873</v>
      </c>
      <c r="B930" s="1034" t="s">
        <v>886</v>
      </c>
      <c r="C930" s="984" t="s">
        <v>875</v>
      </c>
      <c r="D930" s="1020"/>
      <c r="E930" s="541"/>
      <c r="F930" s="1043"/>
      <c r="G930" s="1054"/>
      <c r="H930" s="1040"/>
      <c r="I930" s="541"/>
      <c r="J930" s="1048" t="str">
        <f t="shared" ref="J930:J937" si="103">IF(D930=0,"",(F930/D930)-1)</f>
        <v/>
      </c>
      <c r="K930" s="1052" t="str">
        <f t="shared" ref="K930:K937" si="104">IF(E930=0,"",G930-E930)</f>
        <v/>
      </c>
      <c r="L930" s="1046" t="str">
        <f t="shared" ref="L930:L937" si="105">IF(F930=0,"",(H930/F930)-1)</f>
        <v/>
      </c>
      <c r="M930" s="1052" t="str">
        <f t="shared" ref="M930:M937" si="106">IF(G930=0,"",I930-G930)</f>
        <v/>
      </c>
      <c r="N930" s="265"/>
      <c r="O930" s="265"/>
      <c r="P930" s="265"/>
      <c r="Q930" s="265"/>
      <c r="R930" s="265"/>
      <c r="S930" s="265"/>
      <c r="T930" s="265"/>
      <c r="U930" s="265"/>
      <c r="V930" s="265"/>
      <c r="W930" s="265"/>
      <c r="X930" s="265"/>
      <c r="Y930" s="265"/>
      <c r="Z930" s="265"/>
      <c r="AA930" s="265"/>
      <c r="AB930" s="265"/>
      <c r="AC930" s="265"/>
    </row>
    <row r="931" spans="1:29" ht="15" customHeight="1" x14ac:dyDescent="0.2">
      <c r="A931" s="1032" t="s">
        <v>874</v>
      </c>
      <c r="B931" s="1034" t="s">
        <v>886</v>
      </c>
      <c r="C931" s="984" t="s">
        <v>875</v>
      </c>
      <c r="D931" s="1021"/>
      <c r="E931" s="541"/>
      <c r="F931" s="1044"/>
      <c r="G931" s="1054"/>
      <c r="H931" s="1041"/>
      <c r="I931" s="541"/>
      <c r="J931" s="1048" t="str">
        <f t="shared" si="103"/>
        <v/>
      </c>
      <c r="K931" s="1052" t="str">
        <f t="shared" si="104"/>
        <v/>
      </c>
      <c r="L931" s="1046" t="str">
        <f t="shared" si="105"/>
        <v/>
      </c>
      <c r="M931" s="1052" t="str">
        <f t="shared" si="106"/>
        <v/>
      </c>
      <c r="N931" s="265"/>
      <c r="O931" s="265"/>
      <c r="P931" s="265"/>
      <c r="Q931" s="265"/>
      <c r="R931" s="265"/>
      <c r="S931" s="265"/>
      <c r="T931" s="265"/>
      <c r="U931" s="265"/>
      <c r="V931" s="265"/>
      <c r="W931" s="265"/>
      <c r="X931" s="265"/>
      <c r="Y931" s="265"/>
      <c r="Z931" s="265"/>
      <c r="AA931" s="265"/>
      <c r="AB931" s="265"/>
      <c r="AC931" s="265"/>
    </row>
    <row r="932" spans="1:29" ht="15" customHeight="1" x14ac:dyDescent="0.2">
      <c r="A932" s="1032" t="s">
        <v>877</v>
      </c>
      <c r="B932" s="1034" t="s">
        <v>880</v>
      </c>
      <c r="C932" s="984" t="s">
        <v>879</v>
      </c>
      <c r="D932" s="1021"/>
      <c r="E932" s="541"/>
      <c r="F932" s="1044"/>
      <c r="G932" s="1054"/>
      <c r="H932" s="1041"/>
      <c r="I932" s="541"/>
      <c r="J932" s="1048" t="str">
        <f t="shared" si="103"/>
        <v/>
      </c>
      <c r="K932" s="1052" t="str">
        <f t="shared" si="104"/>
        <v/>
      </c>
      <c r="L932" s="1046" t="str">
        <f t="shared" si="105"/>
        <v/>
      </c>
      <c r="M932" s="1052" t="str">
        <f t="shared" si="106"/>
        <v/>
      </c>
      <c r="N932" s="265"/>
      <c r="O932" s="265"/>
      <c r="P932" s="265"/>
      <c r="Q932" s="265"/>
      <c r="R932" s="265"/>
      <c r="S932" s="265"/>
      <c r="T932" s="265"/>
      <c r="U932" s="265"/>
      <c r="V932" s="265"/>
      <c r="W932" s="265"/>
      <c r="X932" s="265"/>
      <c r="Y932" s="265"/>
      <c r="Z932" s="265"/>
      <c r="AA932" s="265"/>
      <c r="AB932" s="265"/>
      <c r="AC932" s="265"/>
    </row>
    <row r="933" spans="1:29" ht="15" customHeight="1" x14ac:dyDescent="0.2">
      <c r="A933" s="1032" t="s">
        <v>878</v>
      </c>
      <c r="B933" s="1034" t="s">
        <v>880</v>
      </c>
      <c r="C933" s="984" t="s">
        <v>879</v>
      </c>
      <c r="D933" s="1021"/>
      <c r="E933" s="541"/>
      <c r="F933" s="1044"/>
      <c r="G933" s="1054"/>
      <c r="H933" s="1041"/>
      <c r="I933" s="541"/>
      <c r="J933" s="1048" t="str">
        <f t="shared" si="103"/>
        <v/>
      </c>
      <c r="K933" s="1052" t="str">
        <f t="shared" si="104"/>
        <v/>
      </c>
      <c r="L933" s="1046" t="str">
        <f t="shared" si="105"/>
        <v/>
      </c>
      <c r="M933" s="1052" t="str">
        <f t="shared" si="106"/>
        <v/>
      </c>
      <c r="N933" s="265"/>
      <c r="O933" s="265"/>
      <c r="P933" s="265"/>
      <c r="Q933" s="265"/>
      <c r="R933" s="265"/>
      <c r="S933" s="265"/>
      <c r="T933" s="265"/>
      <c r="U933" s="265"/>
      <c r="V933" s="265"/>
      <c r="W933" s="265"/>
      <c r="X933" s="265"/>
      <c r="Y933" s="265"/>
      <c r="Z933" s="265"/>
      <c r="AA933" s="265"/>
      <c r="AB933" s="265"/>
      <c r="AC933" s="265"/>
    </row>
    <row r="934" spans="1:29" ht="15" customHeight="1" x14ac:dyDescent="0.2">
      <c r="A934" s="1032" t="s">
        <v>882</v>
      </c>
      <c r="B934" s="1034" t="s">
        <v>900</v>
      </c>
      <c r="C934" s="984" t="s">
        <v>887</v>
      </c>
      <c r="D934" s="1021"/>
      <c r="E934" s="541"/>
      <c r="F934" s="1044"/>
      <c r="G934" s="1054"/>
      <c r="H934" s="1041"/>
      <c r="I934" s="541"/>
      <c r="J934" s="1048" t="str">
        <f t="shared" si="103"/>
        <v/>
      </c>
      <c r="K934" s="1052" t="str">
        <f t="shared" si="104"/>
        <v/>
      </c>
      <c r="L934" s="1046" t="str">
        <f t="shared" si="105"/>
        <v/>
      </c>
      <c r="M934" s="1052" t="str">
        <f t="shared" si="106"/>
        <v/>
      </c>
      <c r="N934" s="265"/>
      <c r="O934" s="265"/>
      <c r="P934" s="265"/>
      <c r="Q934" s="265"/>
      <c r="R934" s="265"/>
      <c r="S934" s="265"/>
      <c r="T934" s="265"/>
      <c r="U934" s="265"/>
      <c r="V934" s="265"/>
      <c r="W934" s="265"/>
      <c r="X934" s="265"/>
      <c r="Y934" s="265"/>
      <c r="Z934" s="265"/>
      <c r="AA934" s="265"/>
      <c r="AB934" s="265"/>
      <c r="AC934" s="265"/>
    </row>
    <row r="935" spans="1:29" ht="15" customHeight="1" x14ac:dyDescent="0.2">
      <c r="A935" s="1032" t="s">
        <v>883</v>
      </c>
      <c r="B935" s="1034" t="s">
        <v>899</v>
      </c>
      <c r="C935" s="984" t="s">
        <v>887</v>
      </c>
      <c r="D935" s="1021"/>
      <c r="E935" s="541"/>
      <c r="F935" s="1044"/>
      <c r="G935" s="1054"/>
      <c r="H935" s="1041"/>
      <c r="I935" s="541"/>
      <c r="J935" s="1048" t="str">
        <f t="shared" si="103"/>
        <v/>
      </c>
      <c r="K935" s="1052" t="str">
        <f t="shared" si="104"/>
        <v/>
      </c>
      <c r="L935" s="1046" t="str">
        <f t="shared" si="105"/>
        <v/>
      </c>
      <c r="M935" s="1052" t="str">
        <f t="shared" si="106"/>
        <v/>
      </c>
      <c r="N935" s="265"/>
      <c r="O935" s="265"/>
      <c r="P935" s="265"/>
      <c r="Q935" s="265"/>
      <c r="R935" s="265"/>
      <c r="S935" s="265"/>
      <c r="T935" s="265"/>
      <c r="U935" s="265"/>
      <c r="V935" s="265"/>
      <c r="W935" s="265"/>
      <c r="X935" s="265"/>
      <c r="Y935" s="265"/>
      <c r="Z935" s="265"/>
      <c r="AA935" s="265"/>
      <c r="AB935" s="265"/>
      <c r="AC935" s="265"/>
    </row>
    <row r="936" spans="1:29" ht="15" customHeight="1" x14ac:dyDescent="0.2">
      <c r="A936" s="1032" t="s">
        <v>884</v>
      </c>
      <c r="B936" s="1034" t="s">
        <v>922</v>
      </c>
      <c r="C936" s="984" t="s">
        <v>887</v>
      </c>
      <c r="D936" s="1021"/>
      <c r="E936" s="541"/>
      <c r="F936" s="1044"/>
      <c r="G936" s="1054"/>
      <c r="H936" s="1041"/>
      <c r="I936" s="541"/>
      <c r="J936" s="1048" t="str">
        <f t="shared" si="103"/>
        <v/>
      </c>
      <c r="K936" s="1052" t="str">
        <f t="shared" si="104"/>
        <v/>
      </c>
      <c r="L936" s="1046" t="str">
        <f t="shared" si="105"/>
        <v/>
      </c>
      <c r="M936" s="1052" t="str">
        <f t="shared" si="106"/>
        <v/>
      </c>
      <c r="N936" s="265"/>
      <c r="O936" s="265"/>
      <c r="P936" s="265"/>
      <c r="Q936" s="265"/>
      <c r="R936" s="265"/>
      <c r="S936" s="265"/>
      <c r="T936" s="265"/>
      <c r="U936" s="265"/>
      <c r="V936" s="265"/>
      <c r="W936" s="265"/>
      <c r="X936" s="265"/>
      <c r="Y936" s="265"/>
      <c r="Z936" s="265"/>
      <c r="AA936" s="265"/>
      <c r="AB936" s="265"/>
      <c r="AC936" s="265"/>
    </row>
    <row r="937" spans="1:29" ht="15" customHeight="1" thickBot="1" x14ac:dyDescent="0.25">
      <c r="A937" s="1035" t="s">
        <v>881</v>
      </c>
      <c r="B937" s="1036" t="s">
        <v>901</v>
      </c>
      <c r="C937" s="987" t="s">
        <v>875</v>
      </c>
      <c r="D937" s="1024"/>
      <c r="E937" s="544"/>
      <c r="F937" s="1045"/>
      <c r="G937" s="1050"/>
      <c r="H937" s="1042"/>
      <c r="I937" s="544"/>
      <c r="J937" s="1049" t="str">
        <f t="shared" si="103"/>
        <v/>
      </c>
      <c r="K937" s="1053" t="str">
        <f t="shared" si="104"/>
        <v/>
      </c>
      <c r="L937" s="1047" t="str">
        <f t="shared" si="105"/>
        <v/>
      </c>
      <c r="M937" s="1053" t="str">
        <f t="shared" si="106"/>
        <v/>
      </c>
      <c r="N937" s="265"/>
      <c r="O937" s="265"/>
      <c r="P937" s="265"/>
      <c r="Q937" s="265"/>
      <c r="R937" s="265"/>
      <c r="S937" s="265"/>
      <c r="T937" s="265"/>
      <c r="U937" s="265"/>
      <c r="V937" s="265"/>
      <c r="W937" s="265"/>
      <c r="X937" s="265"/>
      <c r="Y937" s="265"/>
      <c r="Z937" s="265"/>
      <c r="AA937" s="265"/>
      <c r="AB937" s="265"/>
      <c r="AC937" s="265"/>
    </row>
    <row r="938" spans="1:29" s="889" customFormat="1" ht="18" customHeight="1" thickBot="1" x14ac:dyDescent="0.25">
      <c r="A938" s="1060"/>
      <c r="B938" s="956"/>
      <c r="C938" s="947"/>
      <c r="D938" s="926"/>
      <c r="E938" s="926"/>
      <c r="F938" s="265"/>
      <c r="G938" s="265"/>
      <c r="H938" s="265"/>
      <c r="I938" s="265"/>
      <c r="J938" s="948" t="s">
        <v>62</v>
      </c>
      <c r="K938" s="851">
        <f>SUM(K929:K937)</f>
        <v>0</v>
      </c>
      <c r="L938" s="948" t="s">
        <v>62</v>
      </c>
      <c r="M938" s="851">
        <f>SUM(M929:M937)</f>
        <v>0</v>
      </c>
      <c r="N938" s="265"/>
      <c r="O938" s="926"/>
      <c r="P938" s="926"/>
      <c r="Q938" s="926"/>
      <c r="R938" s="926"/>
      <c r="S938" s="926"/>
      <c r="T938" s="926"/>
      <c r="U938" s="926"/>
      <c r="V938" s="926"/>
      <c r="W938" s="926"/>
      <c r="X938" s="926"/>
      <c r="Y938" s="926"/>
      <c r="Z938" s="926"/>
      <c r="AA938" s="926"/>
      <c r="AB938" s="926"/>
      <c r="AC938" s="926"/>
    </row>
    <row r="939" spans="1:29" ht="21" customHeight="1" x14ac:dyDescent="0.2">
      <c r="A939" s="1335" t="s">
        <v>908</v>
      </c>
      <c r="B939" s="1336"/>
      <c r="C939" s="1337"/>
      <c r="D939" s="1031"/>
      <c r="E939" s="1031"/>
      <c r="F939" s="1031"/>
      <c r="G939" s="1031"/>
      <c r="H939" s="1031"/>
      <c r="I939" s="1031"/>
      <c r="J939" s="1031"/>
      <c r="K939" s="1031"/>
      <c r="L939" s="1031"/>
      <c r="M939" s="1063"/>
      <c r="N939" s="265"/>
      <c r="O939" s="265"/>
      <c r="P939" s="265"/>
      <c r="Q939" s="265"/>
      <c r="R939" s="265"/>
      <c r="S939" s="265"/>
      <c r="T939" s="265"/>
      <c r="U939" s="265"/>
      <c r="V939" s="265"/>
      <c r="W939" s="265"/>
      <c r="X939" s="265"/>
      <c r="Y939" s="265"/>
      <c r="Z939" s="265"/>
      <c r="AA939" s="265"/>
      <c r="AB939" s="265"/>
      <c r="AC939" s="265"/>
    </row>
    <row r="940" spans="1:29" ht="18" customHeight="1" x14ac:dyDescent="0.2">
      <c r="A940" s="1068" t="s">
        <v>907</v>
      </c>
      <c r="B940" s="1338" t="s">
        <v>904</v>
      </c>
      <c r="C940" s="1339"/>
      <c r="D940" s="1338" t="s">
        <v>905</v>
      </c>
      <c r="E940" s="1340"/>
      <c r="F940" s="1340"/>
      <c r="G940" s="1340"/>
      <c r="H940" s="1340"/>
      <c r="I940" s="1339"/>
      <c r="J940" s="1338" t="s">
        <v>906</v>
      </c>
      <c r="K940" s="1340"/>
      <c r="L940" s="1340"/>
      <c r="M940" s="1341"/>
      <c r="N940" s="265"/>
      <c r="O940" s="265"/>
      <c r="P940" s="265"/>
      <c r="Q940" s="265"/>
      <c r="R940" s="265"/>
      <c r="S940" s="265"/>
      <c r="T940" s="265"/>
      <c r="U940" s="265"/>
      <c r="V940" s="265"/>
      <c r="W940" s="265"/>
      <c r="X940" s="265"/>
      <c r="Y940" s="265"/>
      <c r="Z940" s="265"/>
      <c r="AA940" s="265"/>
      <c r="AB940" s="265"/>
      <c r="AC940" s="265"/>
    </row>
    <row r="941" spans="1:29" ht="30" customHeight="1" x14ac:dyDescent="0.2">
      <c r="A941" s="1065"/>
      <c r="B941" s="1342"/>
      <c r="C941" s="1343"/>
      <c r="D941" s="1344"/>
      <c r="E941" s="1345"/>
      <c r="F941" s="1345"/>
      <c r="G941" s="1345"/>
      <c r="H941" s="1345"/>
      <c r="I941" s="1346"/>
      <c r="J941" s="1328"/>
      <c r="K941" s="1329"/>
      <c r="L941" s="1329"/>
      <c r="M941" s="1330"/>
      <c r="N941" s="265"/>
      <c r="O941" s="265"/>
      <c r="P941" s="265"/>
      <c r="Q941" s="265"/>
      <c r="R941" s="265"/>
      <c r="S941" s="265"/>
      <c r="T941" s="265"/>
      <c r="U941" s="265"/>
      <c r="V941" s="265"/>
      <c r="W941" s="265"/>
      <c r="X941" s="265"/>
      <c r="Y941" s="265"/>
      <c r="Z941" s="265"/>
      <c r="AA941" s="265"/>
      <c r="AB941" s="265"/>
      <c r="AC941" s="265"/>
    </row>
    <row r="942" spans="1:29" ht="30" customHeight="1" x14ac:dyDescent="0.2">
      <c r="A942" s="1065"/>
      <c r="B942" s="1327"/>
      <c r="C942" s="1327"/>
      <c r="D942" s="1327"/>
      <c r="E942" s="1327"/>
      <c r="F942" s="1327"/>
      <c r="G942" s="1327"/>
      <c r="H942" s="1327"/>
      <c r="I942" s="1327"/>
      <c r="J942" s="1328"/>
      <c r="K942" s="1329"/>
      <c r="L942" s="1329"/>
      <c r="M942" s="1330"/>
      <c r="N942" s="265"/>
      <c r="O942" s="265"/>
      <c r="P942" s="265"/>
      <c r="Q942" s="265"/>
      <c r="R942" s="265"/>
      <c r="S942" s="265"/>
      <c r="T942" s="265"/>
      <c r="U942" s="265"/>
      <c r="V942" s="265"/>
      <c r="W942" s="265"/>
      <c r="X942" s="265"/>
      <c r="Y942" s="265"/>
      <c r="Z942" s="265"/>
      <c r="AA942" s="265"/>
      <c r="AB942" s="265"/>
      <c r="AC942" s="265"/>
    </row>
    <row r="943" spans="1:29" ht="30" customHeight="1" x14ac:dyDescent="0.2">
      <c r="A943" s="1065"/>
      <c r="B943" s="1327"/>
      <c r="C943" s="1327"/>
      <c r="D943" s="1327"/>
      <c r="E943" s="1327"/>
      <c r="F943" s="1327"/>
      <c r="G943" s="1327"/>
      <c r="H943" s="1327"/>
      <c r="I943" s="1327"/>
      <c r="J943" s="1328"/>
      <c r="K943" s="1329"/>
      <c r="L943" s="1329"/>
      <c r="M943" s="1330"/>
      <c r="N943" s="265"/>
      <c r="O943" s="265"/>
      <c r="P943" s="265"/>
      <c r="Q943" s="265"/>
      <c r="R943" s="265"/>
      <c r="S943" s="265"/>
      <c r="T943" s="265"/>
      <c r="U943" s="265"/>
      <c r="V943" s="265"/>
      <c r="W943" s="265"/>
      <c r="X943" s="265"/>
      <c r="Y943" s="265"/>
      <c r="Z943" s="265"/>
      <c r="AA943" s="265"/>
      <c r="AB943" s="265"/>
      <c r="AC943" s="265"/>
    </row>
    <row r="944" spans="1:29" ht="30" customHeight="1" x14ac:dyDescent="0.2">
      <c r="A944" s="1065"/>
      <c r="B944" s="1327"/>
      <c r="C944" s="1327"/>
      <c r="D944" s="1327"/>
      <c r="E944" s="1327"/>
      <c r="F944" s="1327"/>
      <c r="G944" s="1327"/>
      <c r="H944" s="1327"/>
      <c r="I944" s="1327"/>
      <c r="J944" s="1328"/>
      <c r="K944" s="1329"/>
      <c r="L944" s="1329"/>
      <c r="M944" s="1330"/>
      <c r="N944" s="265"/>
      <c r="O944" s="796"/>
      <c r="P944" s="265"/>
      <c r="Q944" s="265"/>
      <c r="R944" s="265"/>
      <c r="S944" s="265"/>
      <c r="T944" s="265"/>
      <c r="U944" s="265"/>
      <c r="V944" s="265"/>
      <c r="W944" s="265"/>
      <c r="X944" s="265"/>
      <c r="Y944" s="265"/>
      <c r="Z944" s="265"/>
      <c r="AA944" s="265"/>
      <c r="AB944" s="265"/>
      <c r="AC944" s="265"/>
    </row>
    <row r="945" spans="1:29" ht="30" hidden="1" customHeight="1" thickBot="1" x14ac:dyDescent="0.25">
      <c r="A945" s="1066"/>
      <c r="B945" s="1327"/>
      <c r="C945" s="1327"/>
      <c r="D945" s="1327"/>
      <c r="E945" s="1327"/>
      <c r="F945" s="1327"/>
      <c r="G945" s="1327"/>
      <c r="H945" s="1327"/>
      <c r="I945" s="1327"/>
      <c r="J945" s="1328"/>
      <c r="K945" s="1329"/>
      <c r="L945" s="1329"/>
      <c r="M945" s="1330"/>
      <c r="N945" s="265"/>
      <c r="O945" s="265"/>
      <c r="P945" s="265"/>
      <c r="Q945" s="265"/>
      <c r="R945" s="265"/>
      <c r="S945" s="265"/>
      <c r="T945" s="265"/>
      <c r="U945" s="265"/>
      <c r="V945" s="265"/>
      <c r="W945" s="265"/>
      <c r="X945" s="265"/>
      <c r="Y945" s="265"/>
      <c r="Z945" s="265"/>
      <c r="AA945" s="265"/>
      <c r="AB945" s="265"/>
      <c r="AC945" s="265"/>
    </row>
    <row r="946" spans="1:29" ht="30" hidden="1" customHeight="1" thickBot="1" x14ac:dyDescent="0.25">
      <c r="A946" s="1065"/>
      <c r="B946" s="1327"/>
      <c r="C946" s="1327"/>
      <c r="D946" s="1327"/>
      <c r="E946" s="1327"/>
      <c r="F946" s="1327"/>
      <c r="G946" s="1327"/>
      <c r="H946" s="1327"/>
      <c r="I946" s="1327"/>
      <c r="J946" s="1328"/>
      <c r="K946" s="1329"/>
      <c r="L946" s="1329"/>
      <c r="M946" s="1330"/>
      <c r="N946" s="265"/>
      <c r="O946" s="265"/>
      <c r="P946" s="265"/>
      <c r="Q946" s="265"/>
      <c r="R946" s="265"/>
      <c r="S946" s="265"/>
      <c r="T946" s="265"/>
      <c r="U946" s="265"/>
      <c r="V946" s="265"/>
      <c r="W946" s="265"/>
      <c r="X946" s="265"/>
      <c r="Y946" s="265"/>
      <c r="Z946" s="265"/>
      <c r="AA946" s="265"/>
      <c r="AB946" s="265"/>
      <c r="AC946" s="265"/>
    </row>
    <row r="947" spans="1:29" ht="30" hidden="1" customHeight="1" thickBot="1" x14ac:dyDescent="0.25">
      <c r="A947" s="1065"/>
      <c r="B947" s="1327"/>
      <c r="C947" s="1327"/>
      <c r="D947" s="1327"/>
      <c r="E947" s="1327"/>
      <c r="F947" s="1327"/>
      <c r="G947" s="1327"/>
      <c r="H947" s="1327"/>
      <c r="I947" s="1327"/>
      <c r="J947" s="1328"/>
      <c r="K947" s="1329"/>
      <c r="L947" s="1329"/>
      <c r="M947" s="1330"/>
      <c r="N947" s="265"/>
      <c r="O947" s="265"/>
      <c r="P947" s="265"/>
      <c r="Q947" s="265"/>
      <c r="R947" s="265"/>
      <c r="S947" s="265"/>
      <c r="T947" s="265"/>
      <c r="U947" s="265"/>
      <c r="V947" s="265"/>
      <c r="W947" s="265"/>
      <c r="X947" s="265"/>
      <c r="Y947" s="265"/>
      <c r="Z947" s="265"/>
      <c r="AA947" s="265"/>
      <c r="AB947" s="265"/>
      <c r="AC947" s="265"/>
    </row>
    <row r="948" spans="1:29" ht="30" hidden="1" customHeight="1" thickBot="1" x14ac:dyDescent="0.25">
      <c r="A948" s="1065"/>
      <c r="B948" s="1327"/>
      <c r="C948" s="1327"/>
      <c r="D948" s="1327"/>
      <c r="E948" s="1327"/>
      <c r="F948" s="1327"/>
      <c r="G948" s="1327"/>
      <c r="H948" s="1327"/>
      <c r="I948" s="1327"/>
      <c r="J948" s="1328"/>
      <c r="K948" s="1329"/>
      <c r="L948" s="1329"/>
      <c r="M948" s="1330"/>
      <c r="N948" s="265"/>
      <c r="O948" s="265"/>
      <c r="P948" s="265"/>
      <c r="Q948" s="265"/>
      <c r="R948" s="265"/>
      <c r="S948" s="265"/>
      <c r="T948" s="265"/>
      <c r="U948" s="265"/>
      <c r="V948" s="265"/>
      <c r="W948" s="265"/>
      <c r="X948" s="265"/>
      <c r="Y948" s="265"/>
      <c r="Z948" s="265"/>
      <c r="AA948" s="265"/>
      <c r="AB948" s="265"/>
      <c r="AC948" s="265"/>
    </row>
    <row r="949" spans="1:29" ht="30" hidden="1" customHeight="1" thickBot="1" x14ac:dyDescent="0.25">
      <c r="A949" s="1065"/>
      <c r="B949" s="1327"/>
      <c r="C949" s="1327"/>
      <c r="D949" s="1327"/>
      <c r="E949" s="1327"/>
      <c r="F949" s="1327"/>
      <c r="G949" s="1327"/>
      <c r="H949" s="1327"/>
      <c r="I949" s="1327"/>
      <c r="J949" s="1328"/>
      <c r="K949" s="1329"/>
      <c r="L949" s="1329"/>
      <c r="M949" s="1330"/>
      <c r="N949" s="265"/>
      <c r="O949" s="265"/>
      <c r="P949" s="265"/>
      <c r="Q949" s="265"/>
      <c r="R949" s="265"/>
      <c r="S949" s="265"/>
      <c r="T949" s="265"/>
      <c r="U949" s="265"/>
      <c r="V949" s="265"/>
      <c r="W949" s="265"/>
      <c r="X949" s="265"/>
      <c r="Y949" s="265"/>
      <c r="Z949" s="265"/>
      <c r="AA949" s="265"/>
      <c r="AB949" s="265"/>
      <c r="AC949" s="265"/>
    </row>
    <row r="950" spans="1:29" ht="30" hidden="1" customHeight="1" thickBot="1" x14ac:dyDescent="0.25">
      <c r="A950" s="1065"/>
      <c r="B950" s="1327"/>
      <c r="C950" s="1327"/>
      <c r="D950" s="1327"/>
      <c r="E950" s="1327"/>
      <c r="F950" s="1327"/>
      <c r="G950" s="1327"/>
      <c r="H950" s="1327"/>
      <c r="I950" s="1327"/>
      <c r="J950" s="1328"/>
      <c r="K950" s="1329"/>
      <c r="L950" s="1329"/>
      <c r="M950" s="1330"/>
      <c r="N950" s="265"/>
      <c r="O950" s="265"/>
      <c r="P950" s="265"/>
      <c r="Q950" s="265"/>
      <c r="R950" s="265"/>
      <c r="S950" s="265"/>
      <c r="T950" s="265"/>
      <c r="U950" s="265"/>
      <c r="V950" s="265"/>
      <c r="W950" s="265"/>
      <c r="X950" s="265"/>
      <c r="Y950" s="265"/>
      <c r="Z950" s="265"/>
      <c r="AA950" s="265"/>
      <c r="AB950" s="265"/>
      <c r="AC950" s="265"/>
    </row>
    <row r="951" spans="1:29" ht="30" hidden="1" customHeight="1" thickBot="1" x14ac:dyDescent="0.25">
      <c r="A951" s="1065"/>
      <c r="B951" s="1327"/>
      <c r="C951" s="1327"/>
      <c r="D951" s="1327"/>
      <c r="E951" s="1327"/>
      <c r="F951" s="1327"/>
      <c r="G951" s="1327"/>
      <c r="H951" s="1327"/>
      <c r="I951" s="1327"/>
      <c r="J951" s="1328"/>
      <c r="K951" s="1329"/>
      <c r="L951" s="1329"/>
      <c r="M951" s="1330"/>
      <c r="N951" s="265"/>
      <c r="O951" s="265"/>
      <c r="P951" s="265"/>
      <c r="Q951" s="265"/>
      <c r="R951" s="265"/>
      <c r="S951" s="265"/>
      <c r="T951" s="265"/>
      <c r="U951" s="265"/>
      <c r="V951" s="265"/>
      <c r="W951" s="265"/>
      <c r="X951" s="265"/>
      <c r="Y951" s="265"/>
      <c r="Z951" s="265"/>
      <c r="AA951" s="265"/>
      <c r="AB951" s="265"/>
      <c r="AC951" s="265"/>
    </row>
    <row r="952" spans="1:29" ht="30" hidden="1" customHeight="1" thickBot="1" x14ac:dyDescent="0.25">
      <c r="A952" s="1065"/>
      <c r="B952" s="1327"/>
      <c r="C952" s="1327"/>
      <c r="D952" s="1327"/>
      <c r="E952" s="1327"/>
      <c r="F952" s="1327"/>
      <c r="G952" s="1327"/>
      <c r="H952" s="1327"/>
      <c r="I952" s="1327"/>
      <c r="J952" s="1328"/>
      <c r="K952" s="1329"/>
      <c r="L952" s="1329"/>
      <c r="M952" s="1330"/>
      <c r="N952" s="265"/>
      <c r="O952" s="265"/>
      <c r="P952" s="265"/>
      <c r="Q952" s="265"/>
      <c r="R952" s="265"/>
      <c r="S952" s="265"/>
      <c r="T952" s="265"/>
      <c r="U952" s="265"/>
      <c r="V952" s="265"/>
      <c r="W952" s="265"/>
      <c r="X952" s="265"/>
      <c r="Y952" s="265"/>
      <c r="Z952" s="265"/>
      <c r="AA952" s="265"/>
      <c r="AB952" s="265"/>
      <c r="AC952" s="265"/>
    </row>
    <row r="953" spans="1:29" ht="30" hidden="1" customHeight="1" thickBot="1" x14ac:dyDescent="0.25">
      <c r="A953" s="1065"/>
      <c r="B953" s="1327"/>
      <c r="C953" s="1327"/>
      <c r="D953" s="1327"/>
      <c r="E953" s="1327"/>
      <c r="F953" s="1327"/>
      <c r="G953" s="1327"/>
      <c r="H953" s="1327"/>
      <c r="I953" s="1327"/>
      <c r="J953" s="1328"/>
      <c r="K953" s="1329"/>
      <c r="L953" s="1329"/>
      <c r="M953" s="1330"/>
      <c r="N953" s="265"/>
      <c r="O953" s="265"/>
      <c r="P953" s="265"/>
      <c r="Q953" s="265"/>
      <c r="R953" s="265"/>
      <c r="S953" s="265"/>
      <c r="T953" s="265"/>
      <c r="U953" s="265"/>
      <c r="V953" s="265"/>
      <c r="W953" s="265"/>
      <c r="X953" s="265"/>
      <c r="Y953" s="265"/>
      <c r="Z953" s="265"/>
      <c r="AA953" s="265"/>
      <c r="AB953" s="265"/>
      <c r="AC953" s="265"/>
    </row>
    <row r="954" spans="1:29" ht="30" hidden="1" customHeight="1" thickBot="1" x14ac:dyDescent="0.25">
      <c r="A954" s="1065"/>
      <c r="B954" s="1327"/>
      <c r="C954" s="1327"/>
      <c r="D954" s="1327"/>
      <c r="E954" s="1327"/>
      <c r="F954" s="1327"/>
      <c r="G954" s="1327"/>
      <c r="H954" s="1327"/>
      <c r="I954" s="1327"/>
      <c r="J954" s="1328"/>
      <c r="K954" s="1329"/>
      <c r="L954" s="1329"/>
      <c r="M954" s="1330"/>
      <c r="N954" s="265"/>
      <c r="O954" s="265"/>
      <c r="P954" s="265"/>
      <c r="Q954" s="265"/>
      <c r="R954" s="265"/>
      <c r="S954" s="265"/>
      <c r="T954" s="265"/>
      <c r="U954" s="265"/>
      <c r="V954" s="265"/>
      <c r="W954" s="265"/>
      <c r="X954" s="265"/>
      <c r="Y954" s="265"/>
      <c r="Z954" s="265"/>
      <c r="AA954" s="265"/>
      <c r="AB954" s="265"/>
      <c r="AC954" s="265"/>
    </row>
    <row r="955" spans="1:29" ht="30" hidden="1" customHeight="1" thickBot="1" x14ac:dyDescent="0.25">
      <c r="A955" s="1065"/>
      <c r="B955" s="1327"/>
      <c r="C955" s="1327"/>
      <c r="D955" s="1327"/>
      <c r="E955" s="1327"/>
      <c r="F955" s="1327"/>
      <c r="G955" s="1327"/>
      <c r="H955" s="1327"/>
      <c r="I955" s="1327"/>
      <c r="J955" s="1328"/>
      <c r="K955" s="1329"/>
      <c r="L955" s="1329"/>
      <c r="M955" s="1330"/>
      <c r="N955" s="265"/>
      <c r="O955" s="265"/>
      <c r="P955" s="265"/>
      <c r="Q955" s="265"/>
      <c r="R955" s="265"/>
      <c r="S955" s="265"/>
      <c r="T955" s="265"/>
      <c r="U955" s="265"/>
      <c r="V955" s="265"/>
      <c r="W955" s="265"/>
      <c r="X955" s="265"/>
      <c r="Y955" s="265"/>
      <c r="Z955" s="265"/>
      <c r="AA955" s="265"/>
      <c r="AB955" s="265"/>
      <c r="AC955" s="265"/>
    </row>
    <row r="956" spans="1:29" ht="30" hidden="1" customHeight="1" thickBot="1" x14ac:dyDescent="0.25">
      <c r="A956" s="1065"/>
      <c r="B956" s="1327"/>
      <c r="C956" s="1327"/>
      <c r="D956" s="1327"/>
      <c r="E956" s="1327"/>
      <c r="F956" s="1327"/>
      <c r="G956" s="1327"/>
      <c r="H956" s="1327"/>
      <c r="I956" s="1327"/>
      <c r="J956" s="1328"/>
      <c r="K956" s="1329"/>
      <c r="L956" s="1329"/>
      <c r="M956" s="1330"/>
      <c r="N956" s="265"/>
      <c r="O956" s="265"/>
      <c r="P956" s="265"/>
      <c r="Q956" s="265"/>
      <c r="R956" s="265"/>
      <c r="S956" s="265"/>
      <c r="T956" s="265"/>
      <c r="U956" s="265"/>
      <c r="V956" s="265"/>
      <c r="W956" s="265"/>
      <c r="X956" s="265"/>
      <c r="Y956" s="265"/>
      <c r="Z956" s="265"/>
      <c r="AA956" s="265"/>
      <c r="AB956" s="265"/>
      <c r="AC956" s="265"/>
    </row>
    <row r="957" spans="1:29" ht="30" hidden="1" customHeight="1" thickBot="1" x14ac:dyDescent="0.25">
      <c r="A957" s="1065"/>
      <c r="B957" s="1327"/>
      <c r="C957" s="1327"/>
      <c r="D957" s="1327"/>
      <c r="E957" s="1327"/>
      <c r="F957" s="1327"/>
      <c r="G957" s="1327"/>
      <c r="H957" s="1327"/>
      <c r="I957" s="1327"/>
      <c r="J957" s="1328"/>
      <c r="K957" s="1329"/>
      <c r="L957" s="1329"/>
      <c r="M957" s="1330"/>
      <c r="N957" s="265"/>
      <c r="O957" s="265"/>
      <c r="P957" s="265"/>
      <c r="Q957" s="265"/>
      <c r="R957" s="265"/>
      <c r="S957" s="265"/>
      <c r="T957" s="265"/>
      <c r="U957" s="265"/>
      <c r="V957" s="265"/>
      <c r="W957" s="265"/>
      <c r="X957" s="265"/>
      <c r="Y957" s="265"/>
      <c r="Z957" s="265"/>
      <c r="AA957" s="265"/>
      <c r="AB957" s="265"/>
      <c r="AC957" s="265"/>
    </row>
    <row r="958" spans="1:29" ht="30" hidden="1" customHeight="1" thickBot="1" x14ac:dyDescent="0.25">
      <c r="A958" s="1065"/>
      <c r="B958" s="1327"/>
      <c r="C958" s="1327"/>
      <c r="D958" s="1327"/>
      <c r="E958" s="1327"/>
      <c r="F958" s="1327"/>
      <c r="G958" s="1327"/>
      <c r="H958" s="1327"/>
      <c r="I958" s="1327"/>
      <c r="J958" s="1328"/>
      <c r="K958" s="1329"/>
      <c r="L958" s="1329"/>
      <c r="M958" s="1330"/>
      <c r="N958" s="265"/>
      <c r="O958" s="265"/>
      <c r="P958" s="265"/>
      <c r="Q958" s="265"/>
      <c r="R958" s="265"/>
      <c r="S958" s="265"/>
      <c r="T958" s="265"/>
      <c r="U958" s="265"/>
      <c r="V958" s="265"/>
      <c r="W958" s="265"/>
      <c r="X958" s="265"/>
      <c r="Y958" s="265"/>
      <c r="Z958" s="265"/>
      <c r="AA958" s="265"/>
      <c r="AB958" s="265"/>
      <c r="AC958" s="265"/>
    </row>
    <row r="959" spans="1:29" ht="30" hidden="1" customHeight="1" thickBot="1" x14ac:dyDescent="0.25">
      <c r="A959" s="1065"/>
      <c r="B959" s="1327"/>
      <c r="C959" s="1327"/>
      <c r="D959" s="1327"/>
      <c r="E959" s="1327"/>
      <c r="F959" s="1327"/>
      <c r="G959" s="1327"/>
      <c r="H959" s="1327"/>
      <c r="I959" s="1327"/>
      <c r="J959" s="1328"/>
      <c r="K959" s="1329"/>
      <c r="L959" s="1329"/>
      <c r="M959" s="1330"/>
      <c r="N959" s="265"/>
      <c r="O959" s="265"/>
      <c r="P959" s="265"/>
      <c r="Q959" s="265"/>
      <c r="R959" s="265"/>
      <c r="S959" s="265"/>
      <c r="T959" s="265"/>
      <c r="U959" s="265"/>
      <c r="V959" s="265"/>
      <c r="W959" s="265"/>
      <c r="X959" s="265"/>
      <c r="Y959" s="265"/>
      <c r="Z959" s="265"/>
      <c r="AA959" s="265"/>
      <c r="AB959" s="265"/>
      <c r="AC959" s="265"/>
    </row>
    <row r="960" spans="1:29" ht="30" customHeight="1" thickBot="1" x14ac:dyDescent="0.25">
      <c r="A960" s="1067"/>
      <c r="B960" s="1331"/>
      <c r="C960" s="1331"/>
      <c r="D960" s="1331"/>
      <c r="E960" s="1331"/>
      <c r="F960" s="1331"/>
      <c r="G960" s="1331"/>
      <c r="H960" s="1331"/>
      <c r="I960" s="1331"/>
      <c r="J960" s="1332"/>
      <c r="K960" s="1333"/>
      <c r="L960" s="1333"/>
      <c r="M960" s="1334"/>
      <c r="N960" s="265"/>
      <c r="O960" s="265"/>
      <c r="P960" s="265"/>
      <c r="Q960" s="265"/>
      <c r="R960" s="265"/>
      <c r="S960" s="265"/>
      <c r="T960" s="265"/>
      <c r="U960" s="265"/>
      <c r="V960" s="265"/>
      <c r="W960" s="265"/>
      <c r="X960" s="265"/>
      <c r="Y960" s="265"/>
      <c r="Z960" s="265"/>
      <c r="AA960" s="265"/>
      <c r="AB960" s="265"/>
      <c r="AC960" s="265"/>
    </row>
    <row r="961" spans="1:29" ht="13.5" thickBot="1" x14ac:dyDescent="0.25">
      <c r="A961" s="941"/>
      <c r="B961" s="932"/>
      <c r="C961" s="932"/>
      <c r="D961" s="932"/>
      <c r="E961" s="932"/>
      <c r="F961" s="932"/>
      <c r="G961" s="932"/>
      <c r="H961" s="932"/>
      <c r="I961" s="932"/>
      <c r="J961" s="932"/>
      <c r="K961" s="932"/>
      <c r="L961" s="932"/>
      <c r="M961" s="1030"/>
      <c r="N961" s="265"/>
      <c r="O961" s="265"/>
      <c r="P961" s="265"/>
      <c r="Q961" s="265"/>
      <c r="R961" s="265"/>
      <c r="S961" s="265"/>
      <c r="T961" s="265"/>
      <c r="U961" s="265"/>
      <c r="V961" s="265"/>
      <c r="W961" s="265"/>
      <c r="X961" s="265"/>
      <c r="Y961" s="265"/>
      <c r="Z961" s="265"/>
      <c r="AA961" s="265"/>
      <c r="AB961" s="265"/>
      <c r="AC961" s="265"/>
    </row>
    <row r="962" spans="1:29" ht="24" customHeight="1" x14ac:dyDescent="0.2">
      <c r="A962" s="933" t="s">
        <v>891</v>
      </c>
      <c r="B962" s="1011" t="s">
        <v>898</v>
      </c>
      <c r="C962" s="1022"/>
      <c r="D962" s="1022"/>
      <c r="E962" s="1022"/>
      <c r="F962" s="1022"/>
      <c r="G962" s="1022"/>
      <c r="H962" s="1022"/>
      <c r="I962" s="1022"/>
      <c r="J962" s="1022"/>
      <c r="K962" s="1022"/>
      <c r="L962" s="1022"/>
      <c r="M962" s="1023"/>
      <c r="N962" s="265"/>
      <c r="O962" s="265"/>
      <c r="P962" s="265"/>
      <c r="Q962" s="265"/>
      <c r="R962" s="265"/>
      <c r="S962" s="265"/>
      <c r="T962" s="265"/>
      <c r="U962" s="265"/>
      <c r="V962" s="265"/>
      <c r="W962" s="265"/>
      <c r="X962" s="265"/>
      <c r="Y962" s="265"/>
      <c r="Z962" s="265"/>
      <c r="AA962" s="265"/>
      <c r="AB962" s="265"/>
      <c r="AC962" s="265"/>
    </row>
    <row r="963" spans="1:29" ht="15" customHeight="1" x14ac:dyDescent="0.2">
      <c r="A963" s="1353" t="s">
        <v>903</v>
      </c>
      <c r="B963" s="1037"/>
      <c r="C963" s="1355" t="s">
        <v>895</v>
      </c>
      <c r="D963" s="1357" t="s">
        <v>869</v>
      </c>
      <c r="E963" s="1358"/>
      <c r="F963" s="1359" t="s">
        <v>896</v>
      </c>
      <c r="G963" s="1360"/>
      <c r="H963" s="1361" t="s">
        <v>870</v>
      </c>
      <c r="I963" s="1358"/>
      <c r="J963" s="1362" t="s">
        <v>888</v>
      </c>
      <c r="K963" s="1363"/>
      <c r="L963" s="1364" t="s">
        <v>889</v>
      </c>
      <c r="M963" s="1363"/>
      <c r="N963" s="265"/>
      <c r="O963" s="265"/>
      <c r="P963" s="265"/>
      <c r="Q963" s="265"/>
      <c r="R963" s="265"/>
      <c r="S963" s="265"/>
      <c r="T963" s="265"/>
      <c r="U963" s="265"/>
      <c r="V963" s="265"/>
      <c r="W963" s="265"/>
      <c r="X963" s="265"/>
      <c r="Y963" s="265"/>
      <c r="Z963" s="265"/>
      <c r="AA963" s="265"/>
      <c r="AB963" s="265"/>
      <c r="AC963" s="265"/>
    </row>
    <row r="964" spans="1:29" ht="15" customHeight="1" x14ac:dyDescent="0.2">
      <c r="A964" s="1354"/>
      <c r="B964" s="1038" t="s">
        <v>885</v>
      </c>
      <c r="C964" s="1356"/>
      <c r="D964" s="1294" t="s">
        <v>902</v>
      </c>
      <c r="E964" s="1365"/>
      <c r="F964" s="1366" t="s">
        <v>902</v>
      </c>
      <c r="G964" s="1365"/>
      <c r="H964" s="1366" t="s">
        <v>902</v>
      </c>
      <c r="I964" s="1367"/>
      <c r="J964" s="1368" t="s">
        <v>910</v>
      </c>
      <c r="K964" s="1369"/>
      <c r="L964" s="1368" t="s">
        <v>910</v>
      </c>
      <c r="M964" s="1369"/>
      <c r="N964" s="265"/>
      <c r="O964" s="265"/>
      <c r="P964" s="265"/>
      <c r="Q964" s="265"/>
      <c r="R964" s="265"/>
      <c r="S964" s="265"/>
      <c r="T964" s="265"/>
      <c r="U964" s="265"/>
      <c r="V964" s="265"/>
      <c r="W964" s="265"/>
      <c r="X964" s="265"/>
      <c r="Y964" s="265"/>
      <c r="Z964" s="265"/>
      <c r="AA964" s="265"/>
      <c r="AB964" s="265"/>
      <c r="AC964" s="265"/>
    </row>
    <row r="965" spans="1:29" ht="15" customHeight="1" x14ac:dyDescent="0.2">
      <c r="A965" s="1032" t="s">
        <v>892</v>
      </c>
      <c r="B965" s="1033" t="s">
        <v>899</v>
      </c>
      <c r="C965" s="890" t="s">
        <v>887</v>
      </c>
      <c r="D965" s="1347"/>
      <c r="E965" s="1348"/>
      <c r="F965" s="1349"/>
      <c r="G965" s="1348"/>
      <c r="H965" s="1349"/>
      <c r="I965" s="1350"/>
      <c r="J965" s="1351" t="str">
        <f t="shared" ref="J965:J968" si="107">IF(D965=0,"",(F965/D965)-1)</f>
        <v/>
      </c>
      <c r="K965" s="1352"/>
      <c r="L965" s="1351" t="str">
        <f t="shared" ref="L965:L968" si="108">IF(F965=0,"",(H965/F965)-1)</f>
        <v/>
      </c>
      <c r="M965" s="1352"/>
      <c r="N965" s="265"/>
      <c r="O965" s="265"/>
      <c r="P965" s="265"/>
      <c r="Q965" s="265"/>
      <c r="R965" s="265"/>
      <c r="S965" s="265"/>
      <c r="T965" s="265"/>
      <c r="U965" s="265"/>
      <c r="V965" s="265"/>
      <c r="W965" s="265"/>
      <c r="X965" s="265"/>
      <c r="Y965" s="265"/>
      <c r="Z965" s="265"/>
      <c r="AA965" s="265"/>
      <c r="AB965" s="265"/>
      <c r="AC965" s="265"/>
    </row>
    <row r="966" spans="1:29" ht="15" customHeight="1" x14ac:dyDescent="0.2">
      <c r="A966" s="1032" t="s">
        <v>876</v>
      </c>
      <c r="B966" s="1034" t="s">
        <v>899</v>
      </c>
      <c r="C966" s="984" t="s">
        <v>887</v>
      </c>
      <c r="D966" s="1347"/>
      <c r="E966" s="1348"/>
      <c r="F966" s="1349"/>
      <c r="G966" s="1348"/>
      <c r="H966" s="1349"/>
      <c r="I966" s="1350"/>
      <c r="J966" s="1351" t="str">
        <f t="shared" si="107"/>
        <v/>
      </c>
      <c r="K966" s="1352"/>
      <c r="L966" s="1351" t="str">
        <f t="shared" si="108"/>
        <v/>
      </c>
      <c r="M966" s="1352"/>
      <c r="N966" s="265"/>
      <c r="O966" s="265"/>
      <c r="P966" s="265"/>
      <c r="Q966" s="265"/>
      <c r="R966" s="265"/>
      <c r="S966" s="265"/>
      <c r="T966" s="265"/>
      <c r="U966" s="265"/>
      <c r="V966" s="265"/>
      <c r="W966" s="265"/>
      <c r="X966" s="265"/>
      <c r="Y966" s="265"/>
      <c r="Z966" s="265"/>
      <c r="AA966" s="265"/>
      <c r="AB966" s="265"/>
      <c r="AC966" s="265"/>
    </row>
    <row r="967" spans="1:29" ht="15" customHeight="1" x14ac:dyDescent="0.2">
      <c r="A967" s="1032" t="s">
        <v>893</v>
      </c>
      <c r="B967" s="1034" t="s">
        <v>899</v>
      </c>
      <c r="C967" s="984" t="s">
        <v>887</v>
      </c>
      <c r="D967" s="1347"/>
      <c r="E967" s="1348"/>
      <c r="F967" s="1349"/>
      <c r="G967" s="1348"/>
      <c r="H967" s="1349"/>
      <c r="I967" s="1350"/>
      <c r="J967" s="1351" t="str">
        <f t="shared" si="107"/>
        <v/>
      </c>
      <c r="K967" s="1352"/>
      <c r="L967" s="1351" t="str">
        <f t="shared" si="108"/>
        <v/>
      </c>
      <c r="M967" s="1352"/>
      <c r="N967" s="265"/>
      <c r="O967" s="265"/>
      <c r="P967" s="265"/>
      <c r="Q967" s="265"/>
      <c r="R967" s="265"/>
      <c r="S967" s="265"/>
      <c r="T967" s="265"/>
      <c r="U967" s="265"/>
      <c r="V967" s="265"/>
      <c r="W967" s="265"/>
      <c r="X967" s="265"/>
      <c r="Y967" s="265"/>
      <c r="Z967" s="265"/>
      <c r="AA967" s="265"/>
      <c r="AB967" s="265"/>
      <c r="AC967" s="265"/>
    </row>
    <row r="968" spans="1:29" ht="15" customHeight="1" thickBot="1" x14ac:dyDescent="0.25">
      <c r="A968" s="1035" t="s">
        <v>894</v>
      </c>
      <c r="B968" s="1036" t="s">
        <v>899</v>
      </c>
      <c r="C968" s="987" t="s">
        <v>887</v>
      </c>
      <c r="D968" s="1347"/>
      <c r="E968" s="1348"/>
      <c r="F968" s="1349"/>
      <c r="G968" s="1348"/>
      <c r="H968" s="1349"/>
      <c r="I968" s="1350"/>
      <c r="J968" s="1351" t="str">
        <f t="shared" si="107"/>
        <v/>
      </c>
      <c r="K968" s="1352"/>
      <c r="L968" s="1351" t="str">
        <f t="shared" si="108"/>
        <v/>
      </c>
      <c r="M968" s="1352"/>
      <c r="N968" s="265"/>
      <c r="O968" s="265"/>
      <c r="P968" s="265"/>
      <c r="Q968" s="265"/>
      <c r="R968" s="265"/>
      <c r="S968" s="265"/>
      <c r="T968" s="265"/>
      <c r="U968" s="265"/>
      <c r="V968" s="265"/>
      <c r="W968" s="265"/>
      <c r="X968" s="265"/>
      <c r="Y968" s="265"/>
      <c r="Z968" s="265"/>
      <c r="AA968" s="265"/>
      <c r="AB968" s="265"/>
      <c r="AC968" s="265"/>
    </row>
    <row r="969" spans="1:29" s="889" customFormat="1" ht="18" customHeight="1" x14ac:dyDescent="0.2">
      <c r="A969" s="1060"/>
      <c r="B969" s="956"/>
      <c r="C969" s="956"/>
      <c r="D969" s="1061"/>
      <c r="E969" s="1061"/>
      <c r="F969" s="1062"/>
      <c r="G969" s="1062"/>
      <c r="H969" s="1062"/>
      <c r="I969" s="1062"/>
      <c r="J969" s="1062"/>
      <c r="K969" s="1062"/>
      <c r="L969" s="1062"/>
      <c r="M969" s="1069"/>
      <c r="N969" s="265"/>
      <c r="O969" s="926"/>
      <c r="P969" s="926"/>
      <c r="Q969" s="926"/>
      <c r="R969" s="926"/>
      <c r="S969" s="926"/>
      <c r="T969" s="926"/>
      <c r="U969" s="926"/>
      <c r="V969" s="926"/>
      <c r="W969" s="926"/>
      <c r="X969" s="926"/>
      <c r="Y969" s="926"/>
      <c r="Z969" s="926"/>
      <c r="AA969" s="926"/>
      <c r="AB969" s="926"/>
      <c r="AC969" s="926"/>
    </row>
    <row r="970" spans="1:29" ht="21" customHeight="1" x14ac:dyDescent="0.2">
      <c r="A970" s="1335" t="s">
        <v>909</v>
      </c>
      <c r="B970" s="1336"/>
      <c r="C970" s="1337"/>
      <c r="D970" s="1031"/>
      <c r="E970" s="1031"/>
      <c r="F970" s="1031"/>
      <c r="G970" s="1031"/>
      <c r="H970" s="1031"/>
      <c r="I970" s="1031"/>
      <c r="J970" s="1031"/>
      <c r="K970" s="1031"/>
      <c r="L970" s="1031"/>
      <c r="M970" s="1063"/>
      <c r="N970" s="265"/>
      <c r="O970" s="265"/>
      <c r="P970" s="265"/>
      <c r="Q970" s="265"/>
      <c r="R970" s="265"/>
      <c r="S970" s="265"/>
      <c r="T970" s="265"/>
      <c r="U970" s="265"/>
      <c r="V970" s="265"/>
      <c r="W970" s="265"/>
      <c r="X970" s="265"/>
      <c r="Y970" s="265"/>
      <c r="Z970" s="265"/>
      <c r="AA970" s="265"/>
      <c r="AB970" s="265"/>
      <c r="AC970" s="265"/>
    </row>
    <row r="971" spans="1:29" ht="18" customHeight="1" x14ac:dyDescent="0.2">
      <c r="A971" s="1068" t="s">
        <v>907</v>
      </c>
      <c r="B971" s="1338" t="s">
        <v>904</v>
      </c>
      <c r="C971" s="1339"/>
      <c r="D971" s="1338" t="s">
        <v>905</v>
      </c>
      <c r="E971" s="1340"/>
      <c r="F971" s="1340"/>
      <c r="G971" s="1340"/>
      <c r="H971" s="1340"/>
      <c r="I971" s="1339"/>
      <c r="J971" s="1338" t="s">
        <v>906</v>
      </c>
      <c r="K971" s="1340"/>
      <c r="L971" s="1340"/>
      <c r="M971" s="1341"/>
      <c r="N971" s="265"/>
      <c r="O971" s="265"/>
      <c r="P971" s="265"/>
      <c r="Q971" s="265"/>
      <c r="R971" s="265"/>
      <c r="S971" s="265"/>
      <c r="T971" s="265"/>
      <c r="U971" s="265"/>
      <c r="V971" s="265"/>
      <c r="W971" s="265"/>
      <c r="X971" s="265"/>
      <c r="Y971" s="265"/>
      <c r="Z971" s="265"/>
      <c r="AA971" s="265"/>
      <c r="AB971" s="265"/>
      <c r="AC971" s="265"/>
    </row>
    <row r="972" spans="1:29" ht="30" customHeight="1" x14ac:dyDescent="0.2">
      <c r="A972" s="1065"/>
      <c r="B972" s="1342"/>
      <c r="C972" s="1343"/>
      <c r="D972" s="1344"/>
      <c r="E972" s="1345"/>
      <c r="F972" s="1345"/>
      <c r="G972" s="1345"/>
      <c r="H972" s="1345"/>
      <c r="I972" s="1346"/>
      <c r="J972" s="1328"/>
      <c r="K972" s="1329"/>
      <c r="L972" s="1329"/>
      <c r="M972" s="1330"/>
      <c r="N972" s="265"/>
      <c r="O972" s="265"/>
      <c r="P972" s="265"/>
      <c r="Q972" s="265"/>
      <c r="R972" s="265"/>
      <c r="S972" s="265"/>
      <c r="T972" s="265"/>
      <c r="U972" s="265"/>
      <c r="V972" s="265"/>
      <c r="W972" s="265"/>
      <c r="X972" s="265"/>
      <c r="Y972" s="265"/>
      <c r="Z972" s="265"/>
      <c r="AA972" s="265"/>
      <c r="AB972" s="265"/>
      <c r="AC972" s="265"/>
    </row>
    <row r="973" spans="1:29" ht="30" customHeight="1" x14ac:dyDescent="0.2">
      <c r="A973" s="1065"/>
      <c r="B973" s="1327"/>
      <c r="C973" s="1327"/>
      <c r="D973" s="1327"/>
      <c r="E973" s="1327"/>
      <c r="F973" s="1327"/>
      <c r="G973" s="1327"/>
      <c r="H973" s="1327"/>
      <c r="I973" s="1327"/>
      <c r="J973" s="1328"/>
      <c r="K973" s="1329"/>
      <c r="L973" s="1329"/>
      <c r="M973" s="1330"/>
      <c r="N973" s="265"/>
      <c r="O973" s="265"/>
      <c r="P973" s="265"/>
      <c r="Q973" s="265"/>
      <c r="R973" s="265"/>
      <c r="S973" s="265"/>
      <c r="T973" s="265"/>
      <c r="U973" s="265"/>
      <c r="V973" s="265"/>
      <c r="W973" s="265"/>
      <c r="X973" s="265"/>
      <c r="Y973" s="265"/>
      <c r="Z973" s="265"/>
      <c r="AA973" s="265"/>
      <c r="AB973" s="265"/>
      <c r="AC973" s="265"/>
    </row>
    <row r="974" spans="1:29" ht="30" customHeight="1" x14ac:dyDescent="0.2">
      <c r="A974" s="1065"/>
      <c r="B974" s="1327"/>
      <c r="C974" s="1327"/>
      <c r="D974" s="1327"/>
      <c r="E974" s="1327"/>
      <c r="F974" s="1327"/>
      <c r="G974" s="1327"/>
      <c r="H974" s="1327"/>
      <c r="I974" s="1327"/>
      <c r="J974" s="1328"/>
      <c r="K974" s="1329"/>
      <c r="L974" s="1329"/>
      <c r="M974" s="1330"/>
      <c r="N974" s="265"/>
      <c r="O974" s="265"/>
      <c r="P974" s="265"/>
      <c r="Q974" s="265"/>
      <c r="R974" s="265"/>
      <c r="S974" s="265"/>
      <c r="T974" s="265"/>
      <c r="U974" s="265"/>
      <c r="V974" s="265"/>
      <c r="W974" s="265"/>
      <c r="X974" s="265"/>
      <c r="Y974" s="265"/>
      <c r="Z974" s="265"/>
      <c r="AA974" s="265"/>
      <c r="AB974" s="265"/>
      <c r="AC974" s="265"/>
    </row>
    <row r="975" spans="1:29" ht="30" customHeight="1" x14ac:dyDescent="0.2">
      <c r="A975" s="1065"/>
      <c r="B975" s="1327"/>
      <c r="C975" s="1327"/>
      <c r="D975" s="1327"/>
      <c r="E975" s="1327"/>
      <c r="F975" s="1327"/>
      <c r="G975" s="1327"/>
      <c r="H975" s="1327"/>
      <c r="I975" s="1327"/>
      <c r="J975" s="1328"/>
      <c r="K975" s="1329"/>
      <c r="L975" s="1329"/>
      <c r="M975" s="1330"/>
      <c r="N975" s="265"/>
      <c r="O975" s="796"/>
      <c r="P975" s="265"/>
      <c r="Q975" s="265"/>
      <c r="R975" s="265"/>
      <c r="S975" s="265"/>
      <c r="T975" s="265"/>
      <c r="U975" s="265"/>
      <c r="V975" s="265"/>
      <c r="W975" s="265"/>
      <c r="X975" s="265"/>
      <c r="Y975" s="265"/>
      <c r="Z975" s="265"/>
      <c r="AA975" s="265"/>
      <c r="AB975" s="265"/>
      <c r="AC975" s="265"/>
    </row>
    <row r="976" spans="1:29" ht="30" hidden="1" customHeight="1" thickBot="1" x14ac:dyDescent="0.25">
      <c r="A976" s="1066"/>
      <c r="B976" s="1327"/>
      <c r="C976" s="1327"/>
      <c r="D976" s="1327"/>
      <c r="E976" s="1327"/>
      <c r="F976" s="1327"/>
      <c r="G976" s="1327"/>
      <c r="H976" s="1327"/>
      <c r="I976" s="1327"/>
      <c r="J976" s="1328"/>
      <c r="K976" s="1329"/>
      <c r="L976" s="1329"/>
      <c r="M976" s="1330"/>
      <c r="N976" s="265"/>
      <c r="O976" s="265"/>
      <c r="P976" s="265"/>
      <c r="Q976" s="265"/>
      <c r="R976" s="265"/>
      <c r="S976" s="265"/>
      <c r="T976" s="265"/>
      <c r="U976" s="265"/>
      <c r="V976" s="265"/>
      <c r="W976" s="265"/>
      <c r="X976" s="265"/>
      <c r="Y976" s="265"/>
      <c r="Z976" s="265"/>
      <c r="AA976" s="265"/>
      <c r="AB976" s="265"/>
      <c r="AC976" s="265"/>
    </row>
    <row r="977" spans="1:29" ht="30" hidden="1" customHeight="1" thickBot="1" x14ac:dyDescent="0.25">
      <c r="A977" s="1065"/>
      <c r="B977" s="1327"/>
      <c r="C977" s="1327"/>
      <c r="D977" s="1327"/>
      <c r="E977" s="1327"/>
      <c r="F977" s="1327"/>
      <c r="G977" s="1327"/>
      <c r="H977" s="1327"/>
      <c r="I977" s="1327"/>
      <c r="J977" s="1328"/>
      <c r="K977" s="1329"/>
      <c r="L977" s="1329"/>
      <c r="M977" s="1330"/>
      <c r="N977" s="265"/>
      <c r="O977" s="265"/>
      <c r="P977" s="265"/>
      <c r="Q977" s="265"/>
      <c r="R977" s="265"/>
      <c r="S977" s="265"/>
      <c r="T977" s="265"/>
      <c r="U977" s="265"/>
      <c r="V977" s="265"/>
      <c r="W977" s="265"/>
      <c r="X977" s="265"/>
      <c r="Y977" s="265"/>
      <c r="Z977" s="265"/>
      <c r="AA977" s="265"/>
      <c r="AB977" s="265"/>
      <c r="AC977" s="265"/>
    </row>
    <row r="978" spans="1:29" ht="30" hidden="1" customHeight="1" thickBot="1" x14ac:dyDescent="0.25">
      <c r="A978" s="1065"/>
      <c r="B978" s="1327"/>
      <c r="C978" s="1327"/>
      <c r="D978" s="1327"/>
      <c r="E978" s="1327"/>
      <c r="F978" s="1327"/>
      <c r="G978" s="1327"/>
      <c r="H978" s="1327"/>
      <c r="I978" s="1327"/>
      <c r="J978" s="1328"/>
      <c r="K978" s="1329"/>
      <c r="L978" s="1329"/>
      <c r="M978" s="1330"/>
      <c r="N978" s="265"/>
      <c r="O978" s="265"/>
      <c r="P978" s="265"/>
      <c r="Q978" s="265"/>
      <c r="R978" s="265"/>
      <c r="S978" s="265"/>
      <c r="T978" s="265"/>
      <c r="U978" s="265"/>
      <c r="V978" s="265"/>
      <c r="W978" s="265"/>
      <c r="X978" s="265"/>
      <c r="Y978" s="265"/>
      <c r="Z978" s="265"/>
      <c r="AA978" s="265"/>
      <c r="AB978" s="265"/>
      <c r="AC978" s="265"/>
    </row>
    <row r="979" spans="1:29" ht="30" hidden="1" customHeight="1" thickBot="1" x14ac:dyDescent="0.25">
      <c r="A979" s="1065"/>
      <c r="B979" s="1327"/>
      <c r="C979" s="1327"/>
      <c r="D979" s="1327"/>
      <c r="E979" s="1327"/>
      <c r="F979" s="1327"/>
      <c r="G979" s="1327"/>
      <c r="H979" s="1327"/>
      <c r="I979" s="1327"/>
      <c r="J979" s="1328"/>
      <c r="K979" s="1329"/>
      <c r="L979" s="1329"/>
      <c r="M979" s="1330"/>
      <c r="N979" s="265"/>
      <c r="O979" s="265"/>
      <c r="P979" s="265"/>
      <c r="Q979" s="265"/>
      <c r="R979" s="265"/>
      <c r="S979" s="265"/>
      <c r="T979" s="265"/>
      <c r="U979" s="265"/>
      <c r="V979" s="265"/>
      <c r="W979" s="265"/>
      <c r="X979" s="265"/>
      <c r="Y979" s="265"/>
      <c r="Z979" s="265"/>
      <c r="AA979" s="265"/>
      <c r="AB979" s="265"/>
      <c r="AC979" s="265"/>
    </row>
    <row r="980" spans="1:29" ht="30" hidden="1" customHeight="1" thickBot="1" x14ac:dyDescent="0.25">
      <c r="A980" s="1065"/>
      <c r="B980" s="1327"/>
      <c r="C980" s="1327"/>
      <c r="D980" s="1327"/>
      <c r="E980" s="1327"/>
      <c r="F980" s="1327"/>
      <c r="G980" s="1327"/>
      <c r="H980" s="1327"/>
      <c r="I980" s="1327"/>
      <c r="J980" s="1328"/>
      <c r="K980" s="1329"/>
      <c r="L980" s="1329"/>
      <c r="M980" s="1330"/>
      <c r="N980" s="265"/>
      <c r="O980" s="265"/>
      <c r="P980" s="265"/>
      <c r="Q980" s="265"/>
      <c r="R980" s="265"/>
      <c r="S980" s="265"/>
      <c r="T980" s="265"/>
      <c r="U980" s="265"/>
      <c r="V980" s="265"/>
      <c r="W980" s="265"/>
      <c r="X980" s="265"/>
      <c r="Y980" s="265"/>
      <c r="Z980" s="265"/>
      <c r="AA980" s="265"/>
      <c r="AB980" s="265"/>
      <c r="AC980" s="265"/>
    </row>
    <row r="981" spans="1:29" ht="30" hidden="1" customHeight="1" thickBot="1" x14ac:dyDescent="0.25">
      <c r="A981" s="1065"/>
      <c r="B981" s="1327"/>
      <c r="C981" s="1327"/>
      <c r="D981" s="1327"/>
      <c r="E981" s="1327"/>
      <c r="F981" s="1327"/>
      <c r="G981" s="1327"/>
      <c r="H981" s="1327"/>
      <c r="I981" s="1327"/>
      <c r="J981" s="1328"/>
      <c r="K981" s="1329"/>
      <c r="L981" s="1329"/>
      <c r="M981" s="1330"/>
      <c r="N981" s="265"/>
      <c r="O981" s="265"/>
      <c r="P981" s="265"/>
      <c r="Q981" s="265"/>
      <c r="R981" s="265"/>
      <c r="S981" s="265"/>
      <c r="T981" s="265"/>
      <c r="U981" s="265"/>
      <c r="V981" s="265"/>
      <c r="W981" s="265"/>
      <c r="X981" s="265"/>
      <c r="Y981" s="265"/>
      <c r="Z981" s="265"/>
      <c r="AA981" s="265"/>
      <c r="AB981" s="265"/>
      <c r="AC981" s="265"/>
    </row>
    <row r="982" spans="1:29" ht="30" hidden="1" customHeight="1" thickBot="1" x14ac:dyDescent="0.25">
      <c r="A982" s="1065"/>
      <c r="B982" s="1327"/>
      <c r="C982" s="1327"/>
      <c r="D982" s="1327"/>
      <c r="E982" s="1327"/>
      <c r="F982" s="1327"/>
      <c r="G982" s="1327"/>
      <c r="H982" s="1327"/>
      <c r="I982" s="1327"/>
      <c r="J982" s="1328"/>
      <c r="K982" s="1329"/>
      <c r="L982" s="1329"/>
      <c r="M982" s="1330"/>
      <c r="N982" s="265"/>
      <c r="O982" s="265"/>
      <c r="P982" s="265"/>
      <c r="Q982" s="265"/>
      <c r="R982" s="265"/>
      <c r="S982" s="265"/>
      <c r="T982" s="265"/>
      <c r="U982" s="265"/>
      <c r="V982" s="265"/>
      <c r="W982" s="265"/>
      <c r="X982" s="265"/>
      <c r="Y982" s="265"/>
      <c r="Z982" s="265"/>
      <c r="AA982" s="265"/>
      <c r="AB982" s="265"/>
      <c r="AC982" s="265"/>
    </row>
    <row r="983" spans="1:29" ht="30" hidden="1" customHeight="1" thickBot="1" x14ac:dyDescent="0.25">
      <c r="A983" s="1065"/>
      <c r="B983" s="1327"/>
      <c r="C983" s="1327"/>
      <c r="D983" s="1327"/>
      <c r="E983" s="1327"/>
      <c r="F983" s="1327"/>
      <c r="G983" s="1327"/>
      <c r="H983" s="1327"/>
      <c r="I983" s="1327"/>
      <c r="J983" s="1328"/>
      <c r="K983" s="1329"/>
      <c r="L983" s="1329"/>
      <c r="M983" s="1330"/>
      <c r="N983" s="265"/>
      <c r="O983" s="265"/>
      <c r="P983" s="265"/>
      <c r="Q983" s="265"/>
      <c r="R983" s="265"/>
      <c r="S983" s="265"/>
      <c r="T983" s="265"/>
      <c r="U983" s="265"/>
      <c r="V983" s="265"/>
      <c r="W983" s="265"/>
      <c r="X983" s="265"/>
      <c r="Y983" s="265"/>
      <c r="Z983" s="265"/>
      <c r="AA983" s="265"/>
      <c r="AB983" s="265"/>
      <c r="AC983" s="265"/>
    </row>
    <row r="984" spans="1:29" ht="30" hidden="1" customHeight="1" thickBot="1" x14ac:dyDescent="0.25">
      <c r="A984" s="1065"/>
      <c r="B984" s="1327"/>
      <c r="C984" s="1327"/>
      <c r="D984" s="1327"/>
      <c r="E984" s="1327"/>
      <c r="F984" s="1327"/>
      <c r="G984" s="1327"/>
      <c r="H984" s="1327"/>
      <c r="I984" s="1327"/>
      <c r="J984" s="1328"/>
      <c r="K984" s="1329"/>
      <c r="L984" s="1329"/>
      <c r="M984" s="1330"/>
      <c r="N984" s="265"/>
      <c r="O984" s="265"/>
      <c r="P984" s="265"/>
      <c r="Q984" s="265"/>
      <c r="R984" s="265"/>
      <c r="S984" s="265"/>
      <c r="T984" s="265"/>
      <c r="U984" s="265"/>
      <c r="V984" s="265"/>
      <c r="W984" s="265"/>
      <c r="X984" s="265"/>
      <c r="Y984" s="265"/>
      <c r="Z984" s="265"/>
      <c r="AA984" s="265"/>
      <c r="AB984" s="265"/>
      <c r="AC984" s="265"/>
    </row>
    <row r="985" spans="1:29" ht="30" hidden="1" customHeight="1" thickBot="1" x14ac:dyDescent="0.25">
      <c r="A985" s="1065"/>
      <c r="B985" s="1327"/>
      <c r="C985" s="1327"/>
      <c r="D985" s="1327"/>
      <c r="E985" s="1327"/>
      <c r="F985" s="1327"/>
      <c r="G985" s="1327"/>
      <c r="H985" s="1327"/>
      <c r="I985" s="1327"/>
      <c r="J985" s="1328"/>
      <c r="K985" s="1329"/>
      <c r="L985" s="1329"/>
      <c r="M985" s="1330"/>
      <c r="N985" s="265"/>
      <c r="O985" s="265"/>
      <c r="P985" s="265"/>
      <c r="Q985" s="265"/>
      <c r="R985" s="265"/>
      <c r="S985" s="265"/>
      <c r="T985" s="265"/>
      <c r="U985" s="265"/>
      <c r="V985" s="265"/>
      <c r="W985" s="265"/>
      <c r="X985" s="265"/>
      <c r="Y985" s="265"/>
      <c r="Z985" s="265"/>
      <c r="AA985" s="265"/>
      <c r="AB985" s="265"/>
      <c r="AC985" s="265"/>
    </row>
    <row r="986" spans="1:29" ht="30" hidden="1" customHeight="1" thickBot="1" x14ac:dyDescent="0.25">
      <c r="A986" s="1065"/>
      <c r="B986" s="1327"/>
      <c r="C986" s="1327"/>
      <c r="D986" s="1327"/>
      <c r="E986" s="1327"/>
      <c r="F986" s="1327"/>
      <c r="G986" s="1327"/>
      <c r="H986" s="1327"/>
      <c r="I986" s="1327"/>
      <c r="J986" s="1328"/>
      <c r="K986" s="1329"/>
      <c r="L986" s="1329"/>
      <c r="M986" s="1330"/>
      <c r="N986" s="265"/>
      <c r="O986" s="265"/>
      <c r="P986" s="265"/>
      <c r="Q986" s="265"/>
      <c r="R986" s="265"/>
      <c r="S986" s="265"/>
      <c r="T986" s="265"/>
      <c r="U986" s="265"/>
      <c r="V986" s="265"/>
      <c r="W986" s="265"/>
      <c r="X986" s="265"/>
      <c r="Y986" s="265"/>
      <c r="Z986" s="265"/>
      <c r="AA986" s="265"/>
      <c r="AB986" s="265"/>
      <c r="AC986" s="265"/>
    </row>
    <row r="987" spans="1:29" ht="30" hidden="1" customHeight="1" thickBot="1" x14ac:dyDescent="0.25">
      <c r="A987" s="1065"/>
      <c r="B987" s="1327"/>
      <c r="C987" s="1327"/>
      <c r="D987" s="1327"/>
      <c r="E987" s="1327"/>
      <c r="F987" s="1327"/>
      <c r="G987" s="1327"/>
      <c r="H987" s="1327"/>
      <c r="I987" s="1327"/>
      <c r="J987" s="1328"/>
      <c r="K987" s="1329"/>
      <c r="L987" s="1329"/>
      <c r="M987" s="1330"/>
      <c r="N987" s="265"/>
      <c r="O987" s="265"/>
      <c r="P987" s="265"/>
      <c r="Q987" s="265"/>
      <c r="R987" s="265"/>
      <c r="S987" s="265"/>
      <c r="T987" s="265"/>
      <c r="U987" s="265"/>
      <c r="V987" s="265"/>
      <c r="W987" s="265"/>
      <c r="X987" s="265"/>
      <c r="Y987" s="265"/>
      <c r="Z987" s="265"/>
      <c r="AA987" s="265"/>
      <c r="AB987" s="265"/>
      <c r="AC987" s="265"/>
    </row>
    <row r="988" spans="1:29" ht="30" hidden="1" customHeight="1" thickBot="1" x14ac:dyDescent="0.25">
      <c r="A988" s="1065"/>
      <c r="B988" s="1327"/>
      <c r="C988" s="1327"/>
      <c r="D988" s="1327"/>
      <c r="E988" s="1327"/>
      <c r="F988" s="1327"/>
      <c r="G988" s="1327"/>
      <c r="H988" s="1327"/>
      <c r="I988" s="1327"/>
      <c r="J988" s="1328"/>
      <c r="K988" s="1329"/>
      <c r="L988" s="1329"/>
      <c r="M988" s="1330"/>
      <c r="N988" s="265"/>
      <c r="O988" s="265"/>
      <c r="P988" s="265"/>
      <c r="Q988" s="265"/>
      <c r="R988" s="265"/>
      <c r="S988" s="265"/>
      <c r="T988" s="265"/>
      <c r="U988" s="265"/>
      <c r="V988" s="265"/>
      <c r="W988" s="265"/>
      <c r="X988" s="265"/>
      <c r="Y988" s="265"/>
      <c r="Z988" s="265"/>
      <c r="AA988" s="265"/>
      <c r="AB988" s="265"/>
      <c r="AC988" s="265"/>
    </row>
    <row r="989" spans="1:29" ht="30" hidden="1" customHeight="1" thickBot="1" x14ac:dyDescent="0.25">
      <c r="A989" s="1065"/>
      <c r="B989" s="1327"/>
      <c r="C989" s="1327"/>
      <c r="D989" s="1327"/>
      <c r="E989" s="1327"/>
      <c r="F989" s="1327"/>
      <c r="G989" s="1327"/>
      <c r="H989" s="1327"/>
      <c r="I989" s="1327"/>
      <c r="J989" s="1328"/>
      <c r="K989" s="1329"/>
      <c r="L989" s="1329"/>
      <c r="M989" s="1330"/>
      <c r="N989" s="265"/>
      <c r="O989" s="265"/>
      <c r="P989" s="265"/>
      <c r="Q989" s="265"/>
      <c r="R989" s="265"/>
      <c r="S989" s="265"/>
      <c r="T989" s="265"/>
      <c r="U989" s="265"/>
      <c r="V989" s="265"/>
      <c r="W989" s="265"/>
      <c r="X989" s="265"/>
      <c r="Y989" s="265"/>
      <c r="Z989" s="265"/>
      <c r="AA989" s="265"/>
      <c r="AB989" s="265"/>
      <c r="AC989" s="265"/>
    </row>
    <row r="990" spans="1:29" ht="30" hidden="1" customHeight="1" thickBot="1" x14ac:dyDescent="0.25">
      <c r="A990" s="1065"/>
      <c r="B990" s="1327"/>
      <c r="C990" s="1327"/>
      <c r="D990" s="1327"/>
      <c r="E990" s="1327"/>
      <c r="F990" s="1327"/>
      <c r="G990" s="1327"/>
      <c r="H990" s="1327"/>
      <c r="I990" s="1327"/>
      <c r="J990" s="1328"/>
      <c r="K990" s="1329"/>
      <c r="L990" s="1329"/>
      <c r="M990" s="1330"/>
      <c r="N990" s="265"/>
      <c r="O990" s="265"/>
      <c r="P990" s="265"/>
      <c r="Q990" s="265"/>
      <c r="R990" s="265"/>
      <c r="S990" s="265"/>
      <c r="T990" s="265"/>
      <c r="U990" s="265"/>
      <c r="V990" s="265"/>
      <c r="W990" s="265"/>
      <c r="X990" s="265"/>
      <c r="Y990" s="265"/>
      <c r="Z990" s="265"/>
      <c r="AA990" s="265"/>
      <c r="AB990" s="265"/>
      <c r="AC990" s="265"/>
    </row>
    <row r="991" spans="1:29" ht="30" customHeight="1" thickBot="1" x14ac:dyDescent="0.25">
      <c r="A991" s="1067"/>
      <c r="B991" s="1331"/>
      <c r="C991" s="1331"/>
      <c r="D991" s="1331"/>
      <c r="E991" s="1331"/>
      <c r="F991" s="1331"/>
      <c r="G991" s="1331"/>
      <c r="H991" s="1331"/>
      <c r="I991" s="1331"/>
      <c r="J991" s="1332"/>
      <c r="K991" s="1333"/>
      <c r="L991" s="1333"/>
      <c r="M991" s="1334"/>
      <c r="N991" s="265"/>
      <c r="O991" s="265"/>
      <c r="P991" s="265"/>
      <c r="Q991" s="265"/>
      <c r="R991" s="265"/>
      <c r="S991" s="265"/>
      <c r="T991" s="265"/>
      <c r="U991" s="265"/>
      <c r="V991" s="265"/>
      <c r="W991" s="265"/>
      <c r="X991" s="265"/>
      <c r="Y991" s="265"/>
      <c r="Z991" s="265"/>
      <c r="AA991" s="265"/>
      <c r="AB991" s="265"/>
      <c r="AC991" s="265"/>
    </row>
    <row r="992" spans="1:29" ht="13.9" customHeight="1" thickBot="1" x14ac:dyDescent="0.25">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5"/>
      <c r="AB992" s="265"/>
      <c r="AC992" s="265"/>
    </row>
    <row r="993" spans="1:29" ht="24" customHeight="1" thickBot="1" x14ac:dyDescent="0.25">
      <c r="A993" s="1025" t="s">
        <v>687</v>
      </c>
      <c r="B993" s="1370">
        <f>'Setup Page'!C22</f>
        <v>0</v>
      </c>
      <c r="C993" s="1371"/>
      <c r="D993" s="1371"/>
      <c r="E993" s="1371"/>
      <c r="F993" s="1371"/>
      <c r="G993" s="1371"/>
      <c r="H993" s="1371"/>
      <c r="I993" s="1371"/>
      <c r="J993" s="1371"/>
      <c r="K993" s="1372"/>
      <c r="L993" s="1372"/>
      <c r="M993" s="1373"/>
      <c r="N993" s="265"/>
      <c r="O993" s="265"/>
      <c r="P993" s="265"/>
      <c r="Q993" s="265"/>
      <c r="R993" s="265"/>
      <c r="S993" s="265"/>
      <c r="T993" s="265"/>
      <c r="U993" s="265"/>
      <c r="V993" s="265"/>
      <c r="W993" s="265"/>
      <c r="X993" s="265"/>
      <c r="Y993" s="265"/>
      <c r="Z993" s="265"/>
      <c r="AA993" s="265"/>
      <c r="AB993" s="265"/>
      <c r="AC993" s="265"/>
    </row>
    <row r="994" spans="1:29" ht="13.5" thickBot="1" x14ac:dyDescent="0.25">
      <c r="A994" s="1028"/>
      <c r="B994" s="1029"/>
      <c r="C994" s="1026"/>
      <c r="D994" s="1026"/>
      <c r="E994" s="1026"/>
      <c r="F994" s="1026"/>
      <c r="G994" s="1026"/>
      <c r="H994" s="1026"/>
      <c r="I994" s="1026"/>
      <c r="J994" s="1026"/>
      <c r="K994" s="1026"/>
      <c r="L994" s="1026"/>
      <c r="M994" s="1027"/>
      <c r="N994" s="265"/>
      <c r="O994" s="265"/>
      <c r="P994" s="265"/>
      <c r="Q994" s="265"/>
      <c r="R994" s="265"/>
      <c r="S994" s="265"/>
      <c r="T994" s="265"/>
      <c r="U994" s="265"/>
      <c r="V994" s="265"/>
      <c r="W994" s="265"/>
      <c r="X994" s="265"/>
      <c r="Y994" s="265"/>
      <c r="Z994" s="265"/>
      <c r="AA994" s="265"/>
      <c r="AB994" s="265"/>
      <c r="AC994" s="265"/>
    </row>
    <row r="995" spans="1:29" ht="24" customHeight="1" x14ac:dyDescent="0.2">
      <c r="A995" s="933" t="s">
        <v>890</v>
      </c>
      <c r="B995" s="1011" t="s">
        <v>897</v>
      </c>
      <c r="C995" s="1022"/>
      <c r="D995" s="1022"/>
      <c r="E995" s="1022"/>
      <c r="F995" s="1022"/>
      <c r="G995" s="1022"/>
      <c r="H995" s="1022"/>
      <c r="I995" s="1022"/>
      <c r="J995" s="1022"/>
      <c r="K995" s="1022"/>
      <c r="L995" s="1022"/>
      <c r="M995" s="1023"/>
      <c r="N995" s="265"/>
      <c r="O995" s="265"/>
      <c r="P995" s="265"/>
      <c r="Q995" s="265"/>
      <c r="R995" s="265"/>
      <c r="S995" s="265"/>
      <c r="T995" s="265"/>
      <c r="U995" s="265"/>
      <c r="V995" s="265"/>
      <c r="W995" s="265"/>
      <c r="X995" s="265"/>
      <c r="Y995" s="265"/>
      <c r="Z995" s="265"/>
      <c r="AA995" s="265"/>
      <c r="AB995" s="265"/>
      <c r="AC995" s="265"/>
    </row>
    <row r="996" spans="1:29" ht="18" customHeight="1" x14ac:dyDescent="0.2">
      <c r="A996" s="1353" t="s">
        <v>903</v>
      </c>
      <c r="B996" s="1037"/>
      <c r="C996" s="1355" t="s">
        <v>895</v>
      </c>
      <c r="D996" s="1374" t="s">
        <v>869</v>
      </c>
      <c r="E996" s="1338"/>
      <c r="F996" s="1375" t="s">
        <v>896</v>
      </c>
      <c r="G996" s="1376"/>
      <c r="H996" s="1339" t="s">
        <v>870</v>
      </c>
      <c r="I996" s="1338"/>
      <c r="J996" s="1377" t="s">
        <v>888</v>
      </c>
      <c r="K996" s="1378"/>
      <c r="L996" s="1379" t="s">
        <v>889</v>
      </c>
      <c r="M996" s="1378"/>
      <c r="N996" s="265"/>
      <c r="O996" s="265"/>
      <c r="P996" s="265"/>
      <c r="Q996" s="265"/>
      <c r="R996" s="265"/>
      <c r="S996" s="265"/>
      <c r="T996" s="265"/>
      <c r="U996" s="265"/>
      <c r="V996" s="265"/>
      <c r="W996" s="265"/>
      <c r="X996" s="265"/>
      <c r="Y996" s="265"/>
      <c r="Z996" s="265"/>
      <c r="AA996" s="265"/>
      <c r="AB996" s="265"/>
      <c r="AC996" s="265"/>
    </row>
    <row r="997" spans="1:29" ht="18" customHeight="1" x14ac:dyDescent="0.2">
      <c r="A997" s="1354"/>
      <c r="B997" s="1038" t="s">
        <v>885</v>
      </c>
      <c r="C997" s="1356"/>
      <c r="D997" s="1010" t="s">
        <v>902</v>
      </c>
      <c r="E997" s="1057" t="s">
        <v>359</v>
      </c>
      <c r="F997" s="1056" t="s">
        <v>902</v>
      </c>
      <c r="G997" s="1057" t="s">
        <v>359</v>
      </c>
      <c r="H997" s="1039" t="s">
        <v>902</v>
      </c>
      <c r="I997" s="1012" t="s">
        <v>359</v>
      </c>
      <c r="J997" s="1058" t="s">
        <v>910</v>
      </c>
      <c r="K997" s="1059" t="s">
        <v>359</v>
      </c>
      <c r="L997" s="1058" t="s">
        <v>910</v>
      </c>
      <c r="M997" s="1059" t="s">
        <v>359</v>
      </c>
      <c r="N997" s="265"/>
      <c r="O997" s="265"/>
      <c r="P997" s="265"/>
      <c r="Q997" s="265"/>
      <c r="R997" s="265"/>
      <c r="S997" s="265"/>
      <c r="T997" s="265"/>
      <c r="U997" s="265"/>
      <c r="V997" s="265"/>
      <c r="W997" s="265"/>
      <c r="X997" s="265"/>
      <c r="Y997" s="265"/>
      <c r="Z997" s="265"/>
      <c r="AA997" s="265"/>
      <c r="AB997" s="265"/>
      <c r="AC997" s="265"/>
    </row>
    <row r="998" spans="1:29" ht="15" customHeight="1" x14ac:dyDescent="0.2">
      <c r="A998" s="1032" t="s">
        <v>871</v>
      </c>
      <c r="B998" s="1033" t="s">
        <v>899</v>
      </c>
      <c r="C998" s="890" t="s">
        <v>872</v>
      </c>
      <c r="D998" s="1020"/>
      <c r="E998" s="541"/>
      <c r="F998" s="1043"/>
      <c r="G998" s="1054"/>
      <c r="H998" s="1040"/>
      <c r="I998" s="541"/>
      <c r="J998" s="1048" t="str">
        <f>IF(D998=0,"",(F998/D998)-1)</f>
        <v/>
      </c>
      <c r="K998" s="1052" t="str">
        <f>IF(E998=0,"",G998-E998)</f>
        <v/>
      </c>
      <c r="L998" s="1046" t="str">
        <f>IF(F998=0,"",(H998/F998)-1)</f>
        <v/>
      </c>
      <c r="M998" s="1052" t="str">
        <f>IF(G998=0,"",I998-G998)</f>
        <v/>
      </c>
      <c r="N998" s="265"/>
      <c r="O998" s="265"/>
      <c r="P998" s="265"/>
      <c r="Q998" s="265"/>
      <c r="R998" s="265"/>
      <c r="S998" s="265"/>
      <c r="T998" s="265"/>
      <c r="U998" s="265"/>
      <c r="V998" s="265"/>
      <c r="W998" s="265"/>
      <c r="X998" s="265"/>
      <c r="Y998" s="265"/>
      <c r="Z998" s="265"/>
      <c r="AA998" s="265"/>
      <c r="AB998" s="265"/>
      <c r="AC998" s="265"/>
    </row>
    <row r="999" spans="1:29" ht="15" customHeight="1" x14ac:dyDescent="0.2">
      <c r="A999" s="1032" t="s">
        <v>873</v>
      </c>
      <c r="B999" s="1034" t="s">
        <v>886</v>
      </c>
      <c r="C999" s="984" t="s">
        <v>875</v>
      </c>
      <c r="D999" s="1020"/>
      <c r="E999" s="541"/>
      <c r="F999" s="1043"/>
      <c r="G999" s="1054"/>
      <c r="H999" s="1040"/>
      <c r="I999" s="541"/>
      <c r="J999" s="1048" t="str">
        <f t="shared" ref="J999:J1006" si="109">IF(D999=0,"",(F999/D999)-1)</f>
        <v/>
      </c>
      <c r="K999" s="1052" t="str">
        <f t="shared" ref="K999:K1006" si="110">IF(E999=0,"",G999-E999)</f>
        <v/>
      </c>
      <c r="L999" s="1046" t="str">
        <f t="shared" ref="L999:L1006" si="111">IF(F999=0,"",(H999/F999)-1)</f>
        <v/>
      </c>
      <c r="M999" s="1052" t="str">
        <f t="shared" ref="M999:M1006" si="112">IF(G999=0,"",I999-G999)</f>
        <v/>
      </c>
      <c r="N999" s="265"/>
      <c r="O999" s="265"/>
      <c r="P999" s="265"/>
      <c r="Q999" s="265"/>
      <c r="R999" s="265"/>
      <c r="S999" s="265"/>
      <c r="T999" s="265"/>
      <c r="U999" s="265"/>
      <c r="V999" s="265"/>
      <c r="W999" s="265"/>
      <c r="X999" s="265"/>
      <c r="Y999" s="265"/>
      <c r="Z999" s="265"/>
      <c r="AA999" s="265"/>
      <c r="AB999" s="265"/>
      <c r="AC999" s="265"/>
    </row>
    <row r="1000" spans="1:29" ht="15" customHeight="1" x14ac:dyDescent="0.2">
      <c r="A1000" s="1032" t="s">
        <v>874</v>
      </c>
      <c r="B1000" s="1034" t="s">
        <v>886</v>
      </c>
      <c r="C1000" s="984" t="s">
        <v>875</v>
      </c>
      <c r="D1000" s="1021"/>
      <c r="E1000" s="541"/>
      <c r="F1000" s="1044"/>
      <c r="G1000" s="1054"/>
      <c r="H1000" s="1041"/>
      <c r="I1000" s="541"/>
      <c r="J1000" s="1048" t="str">
        <f t="shared" si="109"/>
        <v/>
      </c>
      <c r="K1000" s="1052" t="str">
        <f t="shared" si="110"/>
        <v/>
      </c>
      <c r="L1000" s="1046" t="str">
        <f t="shared" si="111"/>
        <v/>
      </c>
      <c r="M1000" s="1052" t="str">
        <f t="shared" si="112"/>
        <v/>
      </c>
      <c r="N1000" s="265"/>
      <c r="O1000" s="265"/>
      <c r="P1000" s="265"/>
      <c r="Q1000" s="265"/>
      <c r="R1000" s="265"/>
      <c r="S1000" s="265"/>
      <c r="T1000" s="265"/>
      <c r="U1000" s="265"/>
      <c r="V1000" s="265"/>
      <c r="W1000" s="265"/>
      <c r="X1000" s="265"/>
      <c r="Y1000" s="265"/>
      <c r="Z1000" s="265"/>
      <c r="AA1000" s="265"/>
      <c r="AB1000" s="265"/>
      <c r="AC1000" s="265"/>
    </row>
    <row r="1001" spans="1:29" ht="15" customHeight="1" x14ac:dyDescent="0.2">
      <c r="A1001" s="1032" t="s">
        <v>877</v>
      </c>
      <c r="B1001" s="1034" t="s">
        <v>880</v>
      </c>
      <c r="C1001" s="984" t="s">
        <v>879</v>
      </c>
      <c r="D1001" s="1021"/>
      <c r="E1001" s="541"/>
      <c r="F1001" s="1044"/>
      <c r="G1001" s="1054"/>
      <c r="H1001" s="1041"/>
      <c r="I1001" s="541"/>
      <c r="J1001" s="1048" t="str">
        <f t="shared" si="109"/>
        <v/>
      </c>
      <c r="K1001" s="1052" t="str">
        <f t="shared" si="110"/>
        <v/>
      </c>
      <c r="L1001" s="1046" t="str">
        <f t="shared" si="111"/>
        <v/>
      </c>
      <c r="M1001" s="1052" t="str">
        <f t="shared" si="112"/>
        <v/>
      </c>
      <c r="N1001" s="265"/>
      <c r="O1001" s="265"/>
      <c r="P1001" s="265"/>
      <c r="Q1001" s="265"/>
      <c r="R1001" s="265"/>
      <c r="S1001" s="265"/>
      <c r="T1001" s="265"/>
      <c r="U1001" s="265"/>
      <c r="V1001" s="265"/>
      <c r="W1001" s="265"/>
      <c r="X1001" s="265"/>
      <c r="Y1001" s="265"/>
      <c r="Z1001" s="265"/>
      <c r="AA1001" s="265"/>
      <c r="AB1001" s="265"/>
      <c r="AC1001" s="265"/>
    </row>
    <row r="1002" spans="1:29" ht="15" customHeight="1" x14ac:dyDescent="0.2">
      <c r="A1002" s="1032" t="s">
        <v>878</v>
      </c>
      <c r="B1002" s="1034" t="s">
        <v>880</v>
      </c>
      <c r="C1002" s="984" t="s">
        <v>879</v>
      </c>
      <c r="D1002" s="1021"/>
      <c r="E1002" s="541"/>
      <c r="F1002" s="1044"/>
      <c r="G1002" s="1054"/>
      <c r="H1002" s="1041"/>
      <c r="I1002" s="541"/>
      <c r="J1002" s="1048" t="str">
        <f t="shared" si="109"/>
        <v/>
      </c>
      <c r="K1002" s="1052" t="str">
        <f t="shared" si="110"/>
        <v/>
      </c>
      <c r="L1002" s="1046" t="str">
        <f t="shared" si="111"/>
        <v/>
      </c>
      <c r="M1002" s="1052" t="str">
        <f t="shared" si="112"/>
        <v/>
      </c>
      <c r="N1002" s="265"/>
      <c r="O1002" s="265"/>
      <c r="P1002" s="265"/>
      <c r="Q1002" s="265"/>
      <c r="R1002" s="265"/>
      <c r="S1002" s="265"/>
      <c r="T1002" s="265"/>
      <c r="U1002" s="265"/>
      <c r="V1002" s="265"/>
      <c r="W1002" s="265"/>
      <c r="X1002" s="265"/>
      <c r="Y1002" s="265"/>
      <c r="Z1002" s="265"/>
      <c r="AA1002" s="265"/>
      <c r="AB1002" s="265"/>
      <c r="AC1002" s="265"/>
    </row>
    <row r="1003" spans="1:29" ht="15" customHeight="1" x14ac:dyDescent="0.2">
      <c r="A1003" s="1032" t="s">
        <v>882</v>
      </c>
      <c r="B1003" s="1034" t="s">
        <v>900</v>
      </c>
      <c r="C1003" s="984" t="s">
        <v>887</v>
      </c>
      <c r="D1003" s="1021"/>
      <c r="E1003" s="541"/>
      <c r="F1003" s="1044"/>
      <c r="G1003" s="1054"/>
      <c r="H1003" s="1041"/>
      <c r="I1003" s="541"/>
      <c r="J1003" s="1048" t="str">
        <f t="shared" si="109"/>
        <v/>
      </c>
      <c r="K1003" s="1052" t="str">
        <f t="shared" si="110"/>
        <v/>
      </c>
      <c r="L1003" s="1046" t="str">
        <f t="shared" si="111"/>
        <v/>
      </c>
      <c r="M1003" s="1052" t="str">
        <f t="shared" si="112"/>
        <v/>
      </c>
      <c r="N1003" s="265"/>
      <c r="O1003" s="265"/>
      <c r="P1003" s="265"/>
      <c r="Q1003" s="265"/>
      <c r="R1003" s="265"/>
      <c r="S1003" s="265"/>
      <c r="T1003" s="265"/>
      <c r="U1003" s="265"/>
      <c r="V1003" s="265"/>
      <c r="W1003" s="265"/>
      <c r="X1003" s="265"/>
      <c r="Y1003" s="265"/>
      <c r="Z1003" s="265"/>
      <c r="AA1003" s="265"/>
      <c r="AB1003" s="265"/>
      <c r="AC1003" s="265"/>
    </row>
    <row r="1004" spans="1:29" ht="15" customHeight="1" x14ac:dyDescent="0.2">
      <c r="A1004" s="1032" t="s">
        <v>883</v>
      </c>
      <c r="B1004" s="1034" t="s">
        <v>899</v>
      </c>
      <c r="C1004" s="984" t="s">
        <v>887</v>
      </c>
      <c r="D1004" s="1021"/>
      <c r="E1004" s="541"/>
      <c r="F1004" s="1044"/>
      <c r="G1004" s="1054"/>
      <c r="H1004" s="1041"/>
      <c r="I1004" s="541"/>
      <c r="J1004" s="1048" t="str">
        <f t="shared" si="109"/>
        <v/>
      </c>
      <c r="K1004" s="1052" t="str">
        <f t="shared" si="110"/>
        <v/>
      </c>
      <c r="L1004" s="1046" t="str">
        <f t="shared" si="111"/>
        <v/>
      </c>
      <c r="M1004" s="1052" t="str">
        <f t="shared" si="112"/>
        <v/>
      </c>
      <c r="N1004" s="265"/>
      <c r="O1004" s="265"/>
      <c r="P1004" s="265"/>
      <c r="Q1004" s="265"/>
      <c r="R1004" s="265"/>
      <c r="S1004" s="265"/>
      <c r="T1004" s="265"/>
      <c r="U1004" s="265"/>
      <c r="V1004" s="265"/>
      <c r="W1004" s="265"/>
      <c r="X1004" s="265"/>
      <c r="Y1004" s="265"/>
      <c r="Z1004" s="265"/>
      <c r="AA1004" s="265"/>
      <c r="AB1004" s="265"/>
      <c r="AC1004" s="265"/>
    </row>
    <row r="1005" spans="1:29" ht="15" customHeight="1" x14ac:dyDescent="0.2">
      <c r="A1005" s="1032" t="s">
        <v>884</v>
      </c>
      <c r="B1005" s="1034" t="s">
        <v>922</v>
      </c>
      <c r="C1005" s="984" t="s">
        <v>887</v>
      </c>
      <c r="D1005" s="1021"/>
      <c r="E1005" s="541"/>
      <c r="F1005" s="1044"/>
      <c r="G1005" s="1054"/>
      <c r="H1005" s="1041"/>
      <c r="I1005" s="541"/>
      <c r="J1005" s="1048" t="str">
        <f t="shared" si="109"/>
        <v/>
      </c>
      <c r="K1005" s="1052" t="str">
        <f t="shared" si="110"/>
        <v/>
      </c>
      <c r="L1005" s="1046" t="str">
        <f t="shared" si="111"/>
        <v/>
      </c>
      <c r="M1005" s="1052" t="str">
        <f t="shared" si="112"/>
        <v/>
      </c>
      <c r="N1005" s="265"/>
      <c r="O1005" s="265"/>
      <c r="P1005" s="265"/>
      <c r="Q1005" s="265"/>
      <c r="R1005" s="265"/>
      <c r="S1005" s="265"/>
      <c r="T1005" s="265"/>
      <c r="U1005" s="265"/>
      <c r="V1005" s="265"/>
      <c r="W1005" s="265"/>
      <c r="X1005" s="265"/>
      <c r="Y1005" s="265"/>
      <c r="Z1005" s="265"/>
      <c r="AA1005" s="265"/>
      <c r="AB1005" s="265"/>
      <c r="AC1005" s="265"/>
    </row>
    <row r="1006" spans="1:29" ht="15" customHeight="1" thickBot="1" x14ac:dyDescent="0.25">
      <c r="A1006" s="1035" t="s">
        <v>881</v>
      </c>
      <c r="B1006" s="1036" t="s">
        <v>901</v>
      </c>
      <c r="C1006" s="987" t="s">
        <v>875</v>
      </c>
      <c r="D1006" s="1024"/>
      <c r="E1006" s="544"/>
      <c r="F1006" s="1045"/>
      <c r="G1006" s="1050"/>
      <c r="H1006" s="1042"/>
      <c r="I1006" s="544"/>
      <c r="J1006" s="1049" t="str">
        <f t="shared" si="109"/>
        <v/>
      </c>
      <c r="K1006" s="1053" t="str">
        <f t="shared" si="110"/>
        <v/>
      </c>
      <c r="L1006" s="1047" t="str">
        <f t="shared" si="111"/>
        <v/>
      </c>
      <c r="M1006" s="1053" t="str">
        <f t="shared" si="112"/>
        <v/>
      </c>
      <c r="N1006" s="265"/>
      <c r="O1006" s="265"/>
      <c r="P1006" s="265"/>
      <c r="Q1006" s="265"/>
      <c r="R1006" s="265"/>
      <c r="S1006" s="265"/>
      <c r="T1006" s="265"/>
      <c r="U1006" s="265"/>
      <c r="V1006" s="265"/>
      <c r="W1006" s="265"/>
      <c r="X1006" s="265"/>
      <c r="Y1006" s="265"/>
      <c r="Z1006" s="265"/>
      <c r="AA1006" s="265"/>
      <c r="AB1006" s="265"/>
      <c r="AC1006" s="265"/>
    </row>
    <row r="1007" spans="1:29" s="889" customFormat="1" ht="18" customHeight="1" thickBot="1" x14ac:dyDescent="0.25">
      <c r="A1007" s="1060"/>
      <c r="B1007" s="956"/>
      <c r="C1007" s="947"/>
      <c r="D1007" s="926"/>
      <c r="E1007" s="926"/>
      <c r="F1007" s="265"/>
      <c r="G1007" s="265"/>
      <c r="H1007" s="265"/>
      <c r="I1007" s="265"/>
      <c r="J1007" s="948" t="s">
        <v>62</v>
      </c>
      <c r="K1007" s="851">
        <f>SUM(K998:K1006)</f>
        <v>0</v>
      </c>
      <c r="L1007" s="948" t="s">
        <v>62</v>
      </c>
      <c r="M1007" s="851">
        <f>SUM(M998:M1006)</f>
        <v>0</v>
      </c>
      <c r="N1007" s="265"/>
      <c r="O1007" s="926"/>
      <c r="P1007" s="926"/>
      <c r="Q1007" s="926"/>
      <c r="R1007" s="926"/>
      <c r="S1007" s="926"/>
      <c r="T1007" s="926"/>
      <c r="U1007" s="926"/>
      <c r="V1007" s="926"/>
      <c r="W1007" s="926"/>
      <c r="X1007" s="926"/>
      <c r="Y1007" s="926"/>
      <c r="Z1007" s="926"/>
      <c r="AA1007" s="926"/>
      <c r="AB1007" s="926"/>
      <c r="AC1007" s="926"/>
    </row>
    <row r="1008" spans="1:29" ht="21" customHeight="1" x14ac:dyDescent="0.2">
      <c r="A1008" s="1335" t="s">
        <v>908</v>
      </c>
      <c r="B1008" s="1336"/>
      <c r="C1008" s="1337"/>
      <c r="D1008" s="1031"/>
      <c r="E1008" s="1031"/>
      <c r="F1008" s="1031"/>
      <c r="G1008" s="1031"/>
      <c r="H1008" s="1031"/>
      <c r="I1008" s="1031"/>
      <c r="J1008" s="1031"/>
      <c r="K1008" s="1031"/>
      <c r="L1008" s="1031"/>
      <c r="M1008" s="1063"/>
      <c r="N1008" s="265"/>
      <c r="O1008" s="265"/>
      <c r="P1008" s="265"/>
      <c r="Q1008" s="265"/>
      <c r="R1008" s="265"/>
      <c r="S1008" s="265"/>
      <c r="T1008" s="265"/>
      <c r="U1008" s="265"/>
      <c r="V1008" s="265"/>
      <c r="W1008" s="265"/>
      <c r="X1008" s="265"/>
      <c r="Y1008" s="265"/>
      <c r="Z1008" s="265"/>
      <c r="AA1008" s="265"/>
      <c r="AB1008" s="265"/>
      <c r="AC1008" s="265"/>
    </row>
    <row r="1009" spans="1:29" ht="18" customHeight="1" x14ac:dyDescent="0.2">
      <c r="A1009" s="1068" t="s">
        <v>907</v>
      </c>
      <c r="B1009" s="1338" t="s">
        <v>904</v>
      </c>
      <c r="C1009" s="1339"/>
      <c r="D1009" s="1338" t="s">
        <v>905</v>
      </c>
      <c r="E1009" s="1340"/>
      <c r="F1009" s="1340"/>
      <c r="G1009" s="1340"/>
      <c r="H1009" s="1340"/>
      <c r="I1009" s="1339"/>
      <c r="J1009" s="1338" t="s">
        <v>906</v>
      </c>
      <c r="K1009" s="1340"/>
      <c r="L1009" s="1340"/>
      <c r="M1009" s="1341"/>
      <c r="N1009" s="265"/>
      <c r="O1009" s="265"/>
      <c r="P1009" s="265"/>
      <c r="Q1009" s="265"/>
      <c r="R1009" s="265"/>
      <c r="S1009" s="265"/>
      <c r="T1009" s="265"/>
      <c r="U1009" s="265"/>
      <c r="V1009" s="265"/>
      <c r="W1009" s="265"/>
      <c r="X1009" s="265"/>
      <c r="Y1009" s="265"/>
      <c r="Z1009" s="265"/>
      <c r="AA1009" s="265"/>
      <c r="AB1009" s="265"/>
      <c r="AC1009" s="265"/>
    </row>
    <row r="1010" spans="1:29" ht="30" customHeight="1" x14ac:dyDescent="0.2">
      <c r="A1010" s="1065"/>
      <c r="B1010" s="1342"/>
      <c r="C1010" s="1343"/>
      <c r="D1010" s="1344"/>
      <c r="E1010" s="1345"/>
      <c r="F1010" s="1345"/>
      <c r="G1010" s="1345"/>
      <c r="H1010" s="1345"/>
      <c r="I1010" s="1346"/>
      <c r="J1010" s="1328"/>
      <c r="K1010" s="1329"/>
      <c r="L1010" s="1329"/>
      <c r="M1010" s="1330"/>
      <c r="N1010" s="265"/>
      <c r="O1010" s="265"/>
      <c r="P1010" s="265"/>
      <c r="Q1010" s="265"/>
      <c r="R1010" s="265"/>
      <c r="S1010" s="265"/>
      <c r="T1010" s="265"/>
      <c r="U1010" s="265"/>
      <c r="V1010" s="265"/>
      <c r="W1010" s="265"/>
      <c r="X1010" s="265"/>
      <c r="Y1010" s="265"/>
      <c r="Z1010" s="265"/>
      <c r="AA1010" s="265"/>
      <c r="AB1010" s="265"/>
      <c r="AC1010" s="265"/>
    </row>
    <row r="1011" spans="1:29" ht="30" customHeight="1" x14ac:dyDescent="0.2">
      <c r="A1011" s="1065"/>
      <c r="B1011" s="1327"/>
      <c r="C1011" s="1327"/>
      <c r="D1011" s="1327"/>
      <c r="E1011" s="1327"/>
      <c r="F1011" s="1327"/>
      <c r="G1011" s="1327"/>
      <c r="H1011" s="1327"/>
      <c r="I1011" s="1327"/>
      <c r="J1011" s="1328"/>
      <c r="K1011" s="1329"/>
      <c r="L1011" s="1329"/>
      <c r="M1011" s="1330"/>
      <c r="N1011" s="265"/>
      <c r="O1011" s="265"/>
      <c r="P1011" s="265"/>
      <c r="Q1011" s="265"/>
      <c r="R1011" s="265"/>
      <c r="S1011" s="265"/>
      <c r="T1011" s="265"/>
      <c r="U1011" s="265"/>
      <c r="V1011" s="265"/>
      <c r="W1011" s="265"/>
      <c r="X1011" s="265"/>
      <c r="Y1011" s="265"/>
      <c r="Z1011" s="265"/>
      <c r="AA1011" s="265"/>
      <c r="AB1011" s="265"/>
      <c r="AC1011" s="265"/>
    </row>
    <row r="1012" spans="1:29" ht="30" customHeight="1" x14ac:dyDescent="0.2">
      <c r="A1012" s="1065"/>
      <c r="B1012" s="1327"/>
      <c r="C1012" s="1327"/>
      <c r="D1012" s="1327"/>
      <c r="E1012" s="1327"/>
      <c r="F1012" s="1327"/>
      <c r="G1012" s="1327"/>
      <c r="H1012" s="1327"/>
      <c r="I1012" s="1327"/>
      <c r="J1012" s="1328"/>
      <c r="K1012" s="1329"/>
      <c r="L1012" s="1329"/>
      <c r="M1012" s="1330"/>
      <c r="N1012" s="265"/>
      <c r="O1012" s="265"/>
      <c r="P1012" s="265"/>
      <c r="Q1012" s="265"/>
      <c r="R1012" s="265"/>
      <c r="S1012" s="265"/>
      <c r="T1012" s="265"/>
      <c r="U1012" s="265"/>
      <c r="V1012" s="265"/>
      <c r="W1012" s="265"/>
      <c r="X1012" s="265"/>
      <c r="Y1012" s="265"/>
      <c r="Z1012" s="265"/>
      <c r="AA1012" s="265"/>
      <c r="AB1012" s="265"/>
      <c r="AC1012" s="265"/>
    </row>
    <row r="1013" spans="1:29" ht="30" customHeight="1" x14ac:dyDescent="0.2">
      <c r="A1013" s="1065"/>
      <c r="B1013" s="1327"/>
      <c r="C1013" s="1327"/>
      <c r="D1013" s="1327"/>
      <c r="E1013" s="1327"/>
      <c r="F1013" s="1327"/>
      <c r="G1013" s="1327"/>
      <c r="H1013" s="1327"/>
      <c r="I1013" s="1327"/>
      <c r="J1013" s="1328"/>
      <c r="K1013" s="1329"/>
      <c r="L1013" s="1329"/>
      <c r="M1013" s="1330"/>
      <c r="N1013" s="265"/>
      <c r="O1013" s="796"/>
      <c r="P1013" s="265"/>
      <c r="Q1013" s="265"/>
      <c r="R1013" s="265"/>
      <c r="S1013" s="265"/>
      <c r="T1013" s="265"/>
      <c r="U1013" s="265"/>
      <c r="V1013" s="265"/>
      <c r="W1013" s="265"/>
      <c r="X1013" s="265"/>
      <c r="Y1013" s="265"/>
      <c r="Z1013" s="265"/>
      <c r="AA1013" s="265"/>
      <c r="AB1013" s="265"/>
      <c r="AC1013" s="265"/>
    </row>
    <row r="1014" spans="1:29" ht="30" hidden="1" customHeight="1" x14ac:dyDescent="0.2">
      <c r="A1014" s="1066"/>
      <c r="B1014" s="1327"/>
      <c r="C1014" s="1327"/>
      <c r="D1014" s="1327"/>
      <c r="E1014" s="1327"/>
      <c r="F1014" s="1327"/>
      <c r="G1014" s="1327"/>
      <c r="H1014" s="1327"/>
      <c r="I1014" s="1327"/>
      <c r="J1014" s="1328"/>
      <c r="K1014" s="1329"/>
      <c r="L1014" s="1329"/>
      <c r="M1014" s="1330"/>
      <c r="N1014" s="265"/>
      <c r="O1014" s="265"/>
      <c r="P1014" s="265"/>
      <c r="Q1014" s="265"/>
      <c r="R1014" s="265"/>
      <c r="S1014" s="265"/>
      <c r="T1014" s="265"/>
      <c r="U1014" s="265"/>
      <c r="V1014" s="265"/>
      <c r="W1014" s="265"/>
      <c r="X1014" s="265"/>
      <c r="Y1014" s="265"/>
      <c r="Z1014" s="265"/>
      <c r="AA1014" s="265"/>
      <c r="AB1014" s="265"/>
      <c r="AC1014" s="265"/>
    </row>
    <row r="1015" spans="1:29" ht="30" hidden="1" customHeight="1" x14ac:dyDescent="0.2">
      <c r="A1015" s="1065"/>
      <c r="B1015" s="1327"/>
      <c r="C1015" s="1327"/>
      <c r="D1015" s="1327"/>
      <c r="E1015" s="1327"/>
      <c r="F1015" s="1327"/>
      <c r="G1015" s="1327"/>
      <c r="H1015" s="1327"/>
      <c r="I1015" s="1327"/>
      <c r="J1015" s="1328"/>
      <c r="K1015" s="1329"/>
      <c r="L1015" s="1329"/>
      <c r="M1015" s="1330"/>
      <c r="N1015" s="265"/>
      <c r="O1015" s="265"/>
      <c r="P1015" s="265"/>
      <c r="Q1015" s="265"/>
      <c r="R1015" s="265"/>
      <c r="S1015" s="265"/>
      <c r="T1015" s="265"/>
      <c r="U1015" s="265"/>
      <c r="V1015" s="265"/>
      <c r="W1015" s="265"/>
      <c r="X1015" s="265"/>
      <c r="Y1015" s="265"/>
      <c r="Z1015" s="265"/>
      <c r="AA1015" s="265"/>
      <c r="AB1015" s="265"/>
      <c r="AC1015" s="265"/>
    </row>
    <row r="1016" spans="1:29" ht="30" hidden="1" customHeight="1" x14ac:dyDescent="0.2">
      <c r="A1016" s="1065"/>
      <c r="B1016" s="1327"/>
      <c r="C1016" s="1327"/>
      <c r="D1016" s="1327"/>
      <c r="E1016" s="1327"/>
      <c r="F1016" s="1327"/>
      <c r="G1016" s="1327"/>
      <c r="H1016" s="1327"/>
      <c r="I1016" s="1327"/>
      <c r="J1016" s="1328"/>
      <c r="K1016" s="1329"/>
      <c r="L1016" s="1329"/>
      <c r="M1016" s="1330"/>
      <c r="N1016" s="265"/>
      <c r="O1016" s="265"/>
      <c r="P1016" s="265"/>
      <c r="Q1016" s="265"/>
      <c r="R1016" s="265"/>
      <c r="S1016" s="265"/>
      <c r="T1016" s="265"/>
      <c r="U1016" s="265"/>
      <c r="V1016" s="265"/>
      <c r="W1016" s="265"/>
      <c r="X1016" s="265"/>
      <c r="Y1016" s="265"/>
      <c r="Z1016" s="265"/>
      <c r="AA1016" s="265"/>
      <c r="AB1016" s="265"/>
      <c r="AC1016" s="265"/>
    </row>
    <row r="1017" spans="1:29" ht="30" hidden="1" customHeight="1" x14ac:dyDescent="0.2">
      <c r="A1017" s="1065"/>
      <c r="B1017" s="1327"/>
      <c r="C1017" s="1327"/>
      <c r="D1017" s="1327"/>
      <c r="E1017" s="1327"/>
      <c r="F1017" s="1327"/>
      <c r="G1017" s="1327"/>
      <c r="H1017" s="1327"/>
      <c r="I1017" s="1327"/>
      <c r="J1017" s="1328"/>
      <c r="K1017" s="1329"/>
      <c r="L1017" s="1329"/>
      <c r="M1017" s="1330"/>
      <c r="N1017" s="265"/>
      <c r="O1017" s="265"/>
      <c r="P1017" s="265"/>
      <c r="Q1017" s="265"/>
      <c r="R1017" s="265"/>
      <c r="S1017" s="265"/>
      <c r="T1017" s="265"/>
      <c r="U1017" s="265"/>
      <c r="V1017" s="265"/>
      <c r="W1017" s="265"/>
      <c r="X1017" s="265"/>
      <c r="Y1017" s="265"/>
      <c r="Z1017" s="265"/>
      <c r="AA1017" s="265"/>
      <c r="AB1017" s="265"/>
      <c r="AC1017" s="265"/>
    </row>
    <row r="1018" spans="1:29" ht="30" hidden="1" customHeight="1" x14ac:dyDescent="0.2">
      <c r="A1018" s="1065"/>
      <c r="B1018" s="1327"/>
      <c r="C1018" s="1327"/>
      <c r="D1018" s="1327"/>
      <c r="E1018" s="1327"/>
      <c r="F1018" s="1327"/>
      <c r="G1018" s="1327"/>
      <c r="H1018" s="1327"/>
      <c r="I1018" s="1327"/>
      <c r="J1018" s="1328"/>
      <c r="K1018" s="1329"/>
      <c r="L1018" s="1329"/>
      <c r="M1018" s="1330"/>
      <c r="N1018" s="265"/>
      <c r="O1018" s="265"/>
      <c r="P1018" s="265"/>
      <c r="Q1018" s="265"/>
      <c r="R1018" s="265"/>
      <c r="S1018" s="265"/>
      <c r="T1018" s="265"/>
      <c r="U1018" s="265"/>
      <c r="V1018" s="265"/>
      <c r="W1018" s="265"/>
      <c r="X1018" s="265"/>
      <c r="Y1018" s="265"/>
      <c r="Z1018" s="265"/>
      <c r="AA1018" s="265"/>
      <c r="AB1018" s="265"/>
      <c r="AC1018" s="265"/>
    </row>
    <row r="1019" spans="1:29" ht="30" hidden="1" customHeight="1" x14ac:dyDescent="0.2">
      <c r="A1019" s="1065"/>
      <c r="B1019" s="1327"/>
      <c r="C1019" s="1327"/>
      <c r="D1019" s="1327"/>
      <c r="E1019" s="1327"/>
      <c r="F1019" s="1327"/>
      <c r="G1019" s="1327"/>
      <c r="H1019" s="1327"/>
      <c r="I1019" s="1327"/>
      <c r="J1019" s="1328"/>
      <c r="K1019" s="1329"/>
      <c r="L1019" s="1329"/>
      <c r="M1019" s="1330"/>
      <c r="N1019" s="265"/>
      <c r="O1019" s="265"/>
      <c r="P1019" s="265"/>
      <c r="Q1019" s="265"/>
      <c r="R1019" s="265"/>
      <c r="S1019" s="265"/>
      <c r="T1019" s="265"/>
      <c r="U1019" s="265"/>
      <c r="V1019" s="265"/>
      <c r="W1019" s="265"/>
      <c r="X1019" s="265"/>
      <c r="Y1019" s="265"/>
      <c r="Z1019" s="265"/>
      <c r="AA1019" s="265"/>
      <c r="AB1019" s="265"/>
      <c r="AC1019" s="265"/>
    </row>
    <row r="1020" spans="1:29" ht="30" hidden="1" customHeight="1" x14ac:dyDescent="0.2">
      <c r="A1020" s="1065"/>
      <c r="B1020" s="1327"/>
      <c r="C1020" s="1327"/>
      <c r="D1020" s="1327"/>
      <c r="E1020" s="1327"/>
      <c r="F1020" s="1327"/>
      <c r="G1020" s="1327"/>
      <c r="H1020" s="1327"/>
      <c r="I1020" s="1327"/>
      <c r="J1020" s="1328"/>
      <c r="K1020" s="1329"/>
      <c r="L1020" s="1329"/>
      <c r="M1020" s="1330"/>
      <c r="N1020" s="265"/>
      <c r="O1020" s="265"/>
      <c r="P1020" s="265"/>
      <c r="Q1020" s="265"/>
      <c r="R1020" s="265"/>
      <c r="S1020" s="265"/>
      <c r="T1020" s="265"/>
      <c r="U1020" s="265"/>
      <c r="V1020" s="265"/>
      <c r="W1020" s="265"/>
      <c r="X1020" s="265"/>
      <c r="Y1020" s="265"/>
      <c r="Z1020" s="265"/>
      <c r="AA1020" s="265"/>
      <c r="AB1020" s="265"/>
      <c r="AC1020" s="265"/>
    </row>
    <row r="1021" spans="1:29" ht="30" hidden="1" customHeight="1" x14ac:dyDescent="0.2">
      <c r="A1021" s="1065"/>
      <c r="B1021" s="1327"/>
      <c r="C1021" s="1327"/>
      <c r="D1021" s="1327"/>
      <c r="E1021" s="1327"/>
      <c r="F1021" s="1327"/>
      <c r="G1021" s="1327"/>
      <c r="H1021" s="1327"/>
      <c r="I1021" s="1327"/>
      <c r="J1021" s="1328"/>
      <c r="K1021" s="1329"/>
      <c r="L1021" s="1329"/>
      <c r="M1021" s="1330"/>
      <c r="N1021" s="265"/>
      <c r="O1021" s="265"/>
      <c r="P1021" s="265"/>
      <c r="Q1021" s="265"/>
      <c r="R1021" s="265"/>
      <c r="S1021" s="265"/>
      <c r="T1021" s="265"/>
      <c r="U1021" s="265"/>
      <c r="V1021" s="265"/>
      <c r="W1021" s="265"/>
      <c r="X1021" s="265"/>
      <c r="Y1021" s="265"/>
      <c r="Z1021" s="265"/>
      <c r="AA1021" s="265"/>
      <c r="AB1021" s="265"/>
      <c r="AC1021" s="265"/>
    </row>
    <row r="1022" spans="1:29" ht="30" hidden="1" customHeight="1" x14ac:dyDescent="0.2">
      <c r="A1022" s="1065"/>
      <c r="B1022" s="1327"/>
      <c r="C1022" s="1327"/>
      <c r="D1022" s="1327"/>
      <c r="E1022" s="1327"/>
      <c r="F1022" s="1327"/>
      <c r="G1022" s="1327"/>
      <c r="H1022" s="1327"/>
      <c r="I1022" s="1327"/>
      <c r="J1022" s="1328"/>
      <c r="K1022" s="1329"/>
      <c r="L1022" s="1329"/>
      <c r="M1022" s="1330"/>
      <c r="N1022" s="265"/>
      <c r="O1022" s="265"/>
      <c r="P1022" s="265"/>
      <c r="Q1022" s="265"/>
      <c r="R1022" s="265"/>
      <c r="S1022" s="265"/>
      <c r="T1022" s="265"/>
      <c r="U1022" s="265"/>
      <c r="V1022" s="265"/>
      <c r="W1022" s="265"/>
      <c r="X1022" s="265"/>
      <c r="Y1022" s="265"/>
      <c r="Z1022" s="265"/>
      <c r="AA1022" s="265"/>
      <c r="AB1022" s="265"/>
      <c r="AC1022" s="265"/>
    </row>
    <row r="1023" spans="1:29" ht="30" hidden="1" customHeight="1" x14ac:dyDescent="0.2">
      <c r="A1023" s="1065"/>
      <c r="B1023" s="1327"/>
      <c r="C1023" s="1327"/>
      <c r="D1023" s="1327"/>
      <c r="E1023" s="1327"/>
      <c r="F1023" s="1327"/>
      <c r="G1023" s="1327"/>
      <c r="H1023" s="1327"/>
      <c r="I1023" s="1327"/>
      <c r="J1023" s="1328"/>
      <c r="K1023" s="1329"/>
      <c r="L1023" s="1329"/>
      <c r="M1023" s="1330"/>
      <c r="N1023" s="265"/>
      <c r="O1023" s="265"/>
      <c r="P1023" s="265"/>
      <c r="Q1023" s="265"/>
      <c r="R1023" s="265"/>
      <c r="S1023" s="265"/>
      <c r="T1023" s="265"/>
      <c r="U1023" s="265"/>
      <c r="V1023" s="265"/>
      <c r="W1023" s="265"/>
      <c r="X1023" s="265"/>
      <c r="Y1023" s="265"/>
      <c r="Z1023" s="265"/>
      <c r="AA1023" s="265"/>
      <c r="AB1023" s="265"/>
      <c r="AC1023" s="265"/>
    </row>
    <row r="1024" spans="1:29" ht="30" hidden="1" customHeight="1" x14ac:dyDescent="0.2">
      <c r="A1024" s="1065"/>
      <c r="B1024" s="1327"/>
      <c r="C1024" s="1327"/>
      <c r="D1024" s="1327"/>
      <c r="E1024" s="1327"/>
      <c r="F1024" s="1327"/>
      <c r="G1024" s="1327"/>
      <c r="H1024" s="1327"/>
      <c r="I1024" s="1327"/>
      <c r="J1024" s="1328"/>
      <c r="K1024" s="1329"/>
      <c r="L1024" s="1329"/>
      <c r="M1024" s="1330"/>
      <c r="N1024" s="265"/>
      <c r="O1024" s="265"/>
      <c r="P1024" s="265"/>
      <c r="Q1024" s="265"/>
      <c r="R1024" s="265"/>
      <c r="S1024" s="265"/>
      <c r="T1024" s="265"/>
      <c r="U1024" s="265"/>
      <c r="V1024" s="265"/>
      <c r="W1024" s="265"/>
      <c r="X1024" s="265"/>
      <c r="Y1024" s="265"/>
      <c r="Z1024" s="265"/>
      <c r="AA1024" s="265"/>
      <c r="AB1024" s="265"/>
      <c r="AC1024" s="265"/>
    </row>
    <row r="1025" spans="1:29" ht="30" hidden="1" customHeight="1" x14ac:dyDescent="0.2">
      <c r="A1025" s="1065"/>
      <c r="B1025" s="1327"/>
      <c r="C1025" s="1327"/>
      <c r="D1025" s="1327"/>
      <c r="E1025" s="1327"/>
      <c r="F1025" s="1327"/>
      <c r="G1025" s="1327"/>
      <c r="H1025" s="1327"/>
      <c r="I1025" s="1327"/>
      <c r="J1025" s="1328"/>
      <c r="K1025" s="1329"/>
      <c r="L1025" s="1329"/>
      <c r="M1025" s="1330"/>
      <c r="N1025" s="265"/>
      <c r="O1025" s="265"/>
      <c r="P1025" s="265"/>
      <c r="Q1025" s="265"/>
      <c r="R1025" s="265"/>
      <c r="S1025" s="265"/>
      <c r="T1025" s="265"/>
      <c r="U1025" s="265"/>
      <c r="V1025" s="265"/>
      <c r="W1025" s="265"/>
      <c r="X1025" s="265"/>
      <c r="Y1025" s="265"/>
      <c r="Z1025" s="265"/>
      <c r="AA1025" s="265"/>
      <c r="AB1025" s="265"/>
      <c r="AC1025" s="265"/>
    </row>
    <row r="1026" spans="1:29" ht="30" hidden="1" customHeight="1" x14ac:dyDescent="0.2">
      <c r="A1026" s="1065"/>
      <c r="B1026" s="1327"/>
      <c r="C1026" s="1327"/>
      <c r="D1026" s="1327"/>
      <c r="E1026" s="1327"/>
      <c r="F1026" s="1327"/>
      <c r="G1026" s="1327"/>
      <c r="H1026" s="1327"/>
      <c r="I1026" s="1327"/>
      <c r="J1026" s="1328"/>
      <c r="K1026" s="1329"/>
      <c r="L1026" s="1329"/>
      <c r="M1026" s="1330"/>
      <c r="N1026" s="265"/>
      <c r="O1026" s="265"/>
      <c r="P1026" s="265"/>
      <c r="Q1026" s="265"/>
      <c r="R1026" s="265"/>
      <c r="S1026" s="265"/>
      <c r="T1026" s="265"/>
      <c r="U1026" s="265"/>
      <c r="V1026" s="265"/>
      <c r="W1026" s="265"/>
      <c r="X1026" s="265"/>
      <c r="Y1026" s="265"/>
      <c r="Z1026" s="265"/>
      <c r="AA1026" s="265"/>
      <c r="AB1026" s="265"/>
      <c r="AC1026" s="265"/>
    </row>
    <row r="1027" spans="1:29" ht="30" hidden="1" customHeight="1" x14ac:dyDescent="0.2">
      <c r="A1027" s="1065"/>
      <c r="B1027" s="1327"/>
      <c r="C1027" s="1327"/>
      <c r="D1027" s="1327"/>
      <c r="E1027" s="1327"/>
      <c r="F1027" s="1327"/>
      <c r="G1027" s="1327"/>
      <c r="H1027" s="1327"/>
      <c r="I1027" s="1327"/>
      <c r="J1027" s="1328"/>
      <c r="K1027" s="1329"/>
      <c r="L1027" s="1329"/>
      <c r="M1027" s="1330"/>
      <c r="N1027" s="265"/>
      <c r="O1027" s="265"/>
      <c r="P1027" s="265"/>
      <c r="Q1027" s="265"/>
      <c r="R1027" s="265"/>
      <c r="S1027" s="265"/>
      <c r="T1027" s="265"/>
      <c r="U1027" s="265"/>
      <c r="V1027" s="265"/>
      <c r="W1027" s="265"/>
      <c r="X1027" s="265"/>
      <c r="Y1027" s="265"/>
      <c r="Z1027" s="265"/>
      <c r="AA1027" s="265"/>
      <c r="AB1027" s="265"/>
      <c r="AC1027" s="265"/>
    </row>
    <row r="1028" spans="1:29" ht="30" hidden="1" customHeight="1" x14ac:dyDescent="0.2">
      <c r="A1028" s="1065"/>
      <c r="B1028" s="1327"/>
      <c r="C1028" s="1327"/>
      <c r="D1028" s="1327"/>
      <c r="E1028" s="1327"/>
      <c r="F1028" s="1327"/>
      <c r="G1028" s="1327"/>
      <c r="H1028" s="1327"/>
      <c r="I1028" s="1327"/>
      <c r="J1028" s="1328"/>
      <c r="K1028" s="1329"/>
      <c r="L1028" s="1329"/>
      <c r="M1028" s="1330"/>
      <c r="N1028" s="265"/>
      <c r="O1028" s="265"/>
      <c r="P1028" s="265"/>
      <c r="Q1028" s="265"/>
      <c r="R1028" s="265"/>
      <c r="S1028" s="265"/>
      <c r="T1028" s="265"/>
      <c r="U1028" s="265"/>
      <c r="V1028" s="265"/>
      <c r="W1028" s="265"/>
      <c r="X1028" s="265"/>
      <c r="Y1028" s="265"/>
      <c r="Z1028" s="265"/>
      <c r="AA1028" s="265"/>
      <c r="AB1028" s="265"/>
      <c r="AC1028" s="265"/>
    </row>
    <row r="1029" spans="1:29" ht="30" customHeight="1" thickBot="1" x14ac:dyDescent="0.25">
      <c r="A1029" s="1067"/>
      <c r="B1029" s="1331"/>
      <c r="C1029" s="1331"/>
      <c r="D1029" s="1331"/>
      <c r="E1029" s="1331"/>
      <c r="F1029" s="1331"/>
      <c r="G1029" s="1331"/>
      <c r="H1029" s="1331"/>
      <c r="I1029" s="1331"/>
      <c r="J1029" s="1332"/>
      <c r="K1029" s="1333"/>
      <c r="L1029" s="1333"/>
      <c r="M1029" s="1334"/>
      <c r="N1029" s="265"/>
      <c r="O1029" s="265"/>
      <c r="P1029" s="265"/>
      <c r="Q1029" s="265"/>
      <c r="R1029" s="265"/>
      <c r="S1029" s="265"/>
      <c r="T1029" s="265"/>
      <c r="U1029" s="265"/>
      <c r="V1029" s="265"/>
      <c r="W1029" s="265"/>
      <c r="X1029" s="265"/>
      <c r="Y1029" s="265"/>
      <c r="Z1029" s="265"/>
      <c r="AA1029" s="265"/>
      <c r="AB1029" s="265"/>
      <c r="AC1029" s="265"/>
    </row>
    <row r="1030" spans="1:29" ht="13.5" thickBot="1" x14ac:dyDescent="0.25">
      <c r="A1030" s="941"/>
      <c r="B1030" s="932"/>
      <c r="C1030" s="932"/>
      <c r="D1030" s="932"/>
      <c r="E1030" s="932"/>
      <c r="F1030" s="932"/>
      <c r="G1030" s="932"/>
      <c r="H1030" s="932"/>
      <c r="I1030" s="932"/>
      <c r="J1030" s="932"/>
      <c r="K1030" s="932"/>
      <c r="L1030" s="932"/>
      <c r="M1030" s="1030"/>
      <c r="N1030" s="265"/>
      <c r="O1030" s="265"/>
      <c r="P1030" s="265"/>
      <c r="Q1030" s="265"/>
      <c r="R1030" s="265"/>
      <c r="S1030" s="265"/>
      <c r="T1030" s="265"/>
      <c r="U1030" s="265"/>
      <c r="V1030" s="265"/>
      <c r="W1030" s="265"/>
      <c r="X1030" s="265"/>
      <c r="Y1030" s="265"/>
      <c r="Z1030" s="265"/>
      <c r="AA1030" s="265"/>
      <c r="AB1030" s="265"/>
      <c r="AC1030" s="265"/>
    </row>
    <row r="1031" spans="1:29" ht="24" customHeight="1" x14ac:dyDescent="0.2">
      <c r="A1031" s="933" t="s">
        <v>891</v>
      </c>
      <c r="B1031" s="1011" t="s">
        <v>898</v>
      </c>
      <c r="C1031" s="1022"/>
      <c r="D1031" s="1022"/>
      <c r="E1031" s="1022"/>
      <c r="F1031" s="1022"/>
      <c r="G1031" s="1022"/>
      <c r="H1031" s="1022"/>
      <c r="I1031" s="1022"/>
      <c r="J1031" s="1022"/>
      <c r="K1031" s="1022"/>
      <c r="L1031" s="1022"/>
      <c r="M1031" s="1023"/>
      <c r="N1031" s="265"/>
      <c r="O1031" s="265"/>
      <c r="P1031" s="265"/>
      <c r="Q1031" s="265"/>
      <c r="R1031" s="265"/>
      <c r="S1031" s="265"/>
      <c r="T1031" s="265"/>
      <c r="U1031" s="265"/>
      <c r="V1031" s="265"/>
      <c r="W1031" s="265"/>
      <c r="X1031" s="265"/>
      <c r="Y1031" s="265"/>
      <c r="Z1031" s="265"/>
      <c r="AA1031" s="265"/>
      <c r="AB1031" s="265"/>
      <c r="AC1031" s="265"/>
    </row>
    <row r="1032" spans="1:29" ht="15" customHeight="1" x14ac:dyDescent="0.2">
      <c r="A1032" s="1353" t="s">
        <v>903</v>
      </c>
      <c r="B1032" s="1037"/>
      <c r="C1032" s="1355" t="s">
        <v>895</v>
      </c>
      <c r="D1032" s="1357" t="s">
        <v>869</v>
      </c>
      <c r="E1032" s="1358"/>
      <c r="F1032" s="1359" t="s">
        <v>896</v>
      </c>
      <c r="G1032" s="1360"/>
      <c r="H1032" s="1361" t="s">
        <v>870</v>
      </c>
      <c r="I1032" s="1358"/>
      <c r="J1032" s="1362" t="s">
        <v>888</v>
      </c>
      <c r="K1032" s="1363"/>
      <c r="L1032" s="1364" t="s">
        <v>889</v>
      </c>
      <c r="M1032" s="1363"/>
      <c r="N1032" s="265"/>
      <c r="O1032" s="265"/>
      <c r="P1032" s="265"/>
      <c r="Q1032" s="265"/>
      <c r="R1032" s="265"/>
      <c r="S1032" s="265"/>
      <c r="T1032" s="265"/>
      <c r="U1032" s="265"/>
      <c r="V1032" s="265"/>
      <c r="W1032" s="265"/>
      <c r="X1032" s="265"/>
      <c r="Y1032" s="265"/>
      <c r="Z1032" s="265"/>
      <c r="AA1032" s="265"/>
      <c r="AB1032" s="265"/>
      <c r="AC1032" s="265"/>
    </row>
    <row r="1033" spans="1:29" ht="15" customHeight="1" x14ac:dyDescent="0.2">
      <c r="A1033" s="1354"/>
      <c r="B1033" s="1038" t="s">
        <v>885</v>
      </c>
      <c r="C1033" s="1356"/>
      <c r="D1033" s="1294" t="s">
        <v>902</v>
      </c>
      <c r="E1033" s="1365"/>
      <c r="F1033" s="1366" t="s">
        <v>902</v>
      </c>
      <c r="G1033" s="1365"/>
      <c r="H1033" s="1366" t="s">
        <v>902</v>
      </c>
      <c r="I1033" s="1367"/>
      <c r="J1033" s="1368" t="s">
        <v>910</v>
      </c>
      <c r="K1033" s="1369"/>
      <c r="L1033" s="1368" t="s">
        <v>910</v>
      </c>
      <c r="M1033" s="1369"/>
      <c r="N1033" s="265"/>
      <c r="O1033" s="265"/>
      <c r="P1033" s="265"/>
      <c r="Q1033" s="265"/>
      <c r="R1033" s="265"/>
      <c r="S1033" s="265"/>
      <c r="T1033" s="265"/>
      <c r="U1033" s="265"/>
      <c r="V1033" s="265"/>
      <c r="W1033" s="265"/>
      <c r="X1033" s="265"/>
      <c r="Y1033" s="265"/>
      <c r="Z1033" s="265"/>
      <c r="AA1033" s="265"/>
      <c r="AB1033" s="265"/>
      <c r="AC1033" s="265"/>
    </row>
    <row r="1034" spans="1:29" ht="15" customHeight="1" x14ac:dyDescent="0.2">
      <c r="A1034" s="1032" t="s">
        <v>892</v>
      </c>
      <c r="B1034" s="1033" t="s">
        <v>899</v>
      </c>
      <c r="C1034" s="890" t="s">
        <v>887</v>
      </c>
      <c r="D1034" s="1347"/>
      <c r="E1034" s="1348"/>
      <c r="F1034" s="1349"/>
      <c r="G1034" s="1348"/>
      <c r="H1034" s="1349"/>
      <c r="I1034" s="1350"/>
      <c r="J1034" s="1351" t="str">
        <f t="shared" ref="J1034:J1037" si="113">IF(D1034=0,"",(F1034/D1034)-1)</f>
        <v/>
      </c>
      <c r="K1034" s="1352"/>
      <c r="L1034" s="1351" t="str">
        <f t="shared" ref="L1034:L1037" si="114">IF(F1034=0,"",(H1034/F1034)-1)</f>
        <v/>
      </c>
      <c r="M1034" s="1352"/>
      <c r="N1034" s="265"/>
      <c r="O1034" s="265"/>
      <c r="P1034" s="265"/>
      <c r="Q1034" s="265"/>
      <c r="R1034" s="265"/>
      <c r="S1034" s="265"/>
      <c r="T1034" s="265"/>
      <c r="U1034" s="265"/>
      <c r="V1034" s="265"/>
      <c r="W1034" s="265"/>
      <c r="X1034" s="265"/>
      <c r="Y1034" s="265"/>
      <c r="Z1034" s="265"/>
      <c r="AA1034" s="265"/>
      <c r="AB1034" s="265"/>
      <c r="AC1034" s="265"/>
    </row>
    <row r="1035" spans="1:29" ht="15" customHeight="1" x14ac:dyDescent="0.2">
      <c r="A1035" s="1032" t="s">
        <v>876</v>
      </c>
      <c r="B1035" s="1034" t="s">
        <v>899</v>
      </c>
      <c r="C1035" s="984" t="s">
        <v>887</v>
      </c>
      <c r="D1035" s="1347"/>
      <c r="E1035" s="1348"/>
      <c r="F1035" s="1349"/>
      <c r="G1035" s="1348"/>
      <c r="H1035" s="1349"/>
      <c r="I1035" s="1350"/>
      <c r="J1035" s="1351" t="str">
        <f t="shared" si="113"/>
        <v/>
      </c>
      <c r="K1035" s="1352"/>
      <c r="L1035" s="1351" t="str">
        <f t="shared" si="114"/>
        <v/>
      </c>
      <c r="M1035" s="1352"/>
      <c r="N1035" s="265"/>
      <c r="O1035" s="265"/>
      <c r="P1035" s="265"/>
      <c r="Q1035" s="265"/>
      <c r="R1035" s="265"/>
      <c r="S1035" s="265"/>
      <c r="T1035" s="265"/>
      <c r="U1035" s="265"/>
      <c r="V1035" s="265"/>
      <c r="W1035" s="265"/>
      <c r="X1035" s="265"/>
      <c r="Y1035" s="265"/>
      <c r="Z1035" s="265"/>
      <c r="AA1035" s="265"/>
      <c r="AB1035" s="265"/>
      <c r="AC1035" s="265"/>
    </row>
    <row r="1036" spans="1:29" ht="15" customHeight="1" x14ac:dyDescent="0.2">
      <c r="A1036" s="1032" t="s">
        <v>893</v>
      </c>
      <c r="B1036" s="1034" t="s">
        <v>899</v>
      </c>
      <c r="C1036" s="984" t="s">
        <v>887</v>
      </c>
      <c r="D1036" s="1347"/>
      <c r="E1036" s="1348"/>
      <c r="F1036" s="1349"/>
      <c r="G1036" s="1348"/>
      <c r="H1036" s="1349"/>
      <c r="I1036" s="1350"/>
      <c r="J1036" s="1351" t="str">
        <f t="shared" si="113"/>
        <v/>
      </c>
      <c r="K1036" s="1352"/>
      <c r="L1036" s="1351" t="str">
        <f t="shared" si="114"/>
        <v/>
      </c>
      <c r="M1036" s="1352"/>
      <c r="N1036" s="265"/>
      <c r="O1036" s="265"/>
      <c r="P1036" s="265"/>
      <c r="Q1036" s="265"/>
      <c r="R1036" s="265"/>
      <c r="S1036" s="265"/>
      <c r="T1036" s="265"/>
      <c r="U1036" s="265"/>
      <c r="V1036" s="265"/>
      <c r="W1036" s="265"/>
      <c r="X1036" s="265"/>
      <c r="Y1036" s="265"/>
      <c r="Z1036" s="265"/>
      <c r="AA1036" s="265"/>
      <c r="AB1036" s="265"/>
      <c r="AC1036" s="265"/>
    </row>
    <row r="1037" spans="1:29" ht="15" customHeight="1" thickBot="1" x14ac:dyDescent="0.25">
      <c r="A1037" s="1035" t="s">
        <v>894</v>
      </c>
      <c r="B1037" s="1036" t="s">
        <v>899</v>
      </c>
      <c r="C1037" s="987" t="s">
        <v>887</v>
      </c>
      <c r="D1037" s="1347"/>
      <c r="E1037" s="1348"/>
      <c r="F1037" s="1349"/>
      <c r="G1037" s="1348"/>
      <c r="H1037" s="1349"/>
      <c r="I1037" s="1350"/>
      <c r="J1037" s="1351" t="str">
        <f t="shared" si="113"/>
        <v/>
      </c>
      <c r="K1037" s="1352"/>
      <c r="L1037" s="1351" t="str">
        <f t="shared" si="114"/>
        <v/>
      </c>
      <c r="M1037" s="1352"/>
      <c r="N1037" s="265"/>
      <c r="O1037" s="265"/>
      <c r="P1037" s="265"/>
      <c r="Q1037" s="265"/>
      <c r="R1037" s="265"/>
      <c r="S1037" s="265"/>
      <c r="T1037" s="265"/>
      <c r="U1037" s="265"/>
      <c r="V1037" s="265"/>
      <c r="W1037" s="265"/>
      <c r="X1037" s="265"/>
      <c r="Y1037" s="265"/>
      <c r="Z1037" s="265"/>
      <c r="AA1037" s="265"/>
      <c r="AB1037" s="265"/>
      <c r="AC1037" s="265"/>
    </row>
    <row r="1038" spans="1:29" s="889" customFormat="1" ht="18" customHeight="1" x14ac:dyDescent="0.2">
      <c r="A1038" s="1060"/>
      <c r="B1038" s="956"/>
      <c r="C1038" s="956"/>
      <c r="D1038" s="1061"/>
      <c r="E1038" s="1061"/>
      <c r="F1038" s="1062"/>
      <c r="G1038" s="1062"/>
      <c r="H1038" s="1062"/>
      <c r="I1038" s="1062"/>
      <c r="J1038" s="1062"/>
      <c r="K1038" s="1062"/>
      <c r="L1038" s="1062"/>
      <c r="M1038" s="1069"/>
      <c r="N1038" s="265"/>
      <c r="O1038" s="926"/>
      <c r="P1038" s="926"/>
      <c r="Q1038" s="926"/>
      <c r="R1038" s="926"/>
      <c r="S1038" s="926"/>
      <c r="T1038" s="926"/>
      <c r="U1038" s="926"/>
      <c r="V1038" s="926"/>
      <c r="W1038" s="926"/>
      <c r="X1038" s="926"/>
      <c r="Y1038" s="926"/>
      <c r="Z1038" s="926"/>
      <c r="AA1038" s="926"/>
      <c r="AB1038" s="926"/>
      <c r="AC1038" s="926"/>
    </row>
    <row r="1039" spans="1:29" ht="21" customHeight="1" x14ac:dyDescent="0.2">
      <c r="A1039" s="1335" t="s">
        <v>909</v>
      </c>
      <c r="B1039" s="1336"/>
      <c r="C1039" s="1337"/>
      <c r="D1039" s="1031"/>
      <c r="E1039" s="1031"/>
      <c r="F1039" s="1031"/>
      <c r="G1039" s="1031"/>
      <c r="H1039" s="1031"/>
      <c r="I1039" s="1031"/>
      <c r="J1039" s="1031"/>
      <c r="K1039" s="1031"/>
      <c r="L1039" s="1031"/>
      <c r="M1039" s="1063"/>
      <c r="N1039" s="265"/>
      <c r="O1039" s="265"/>
      <c r="P1039" s="265"/>
      <c r="Q1039" s="265"/>
      <c r="R1039" s="265"/>
      <c r="S1039" s="265"/>
      <c r="T1039" s="265"/>
      <c r="U1039" s="265"/>
      <c r="V1039" s="265"/>
      <c r="W1039" s="265"/>
      <c r="X1039" s="265"/>
      <c r="Y1039" s="265"/>
      <c r="Z1039" s="265"/>
      <c r="AA1039" s="265"/>
      <c r="AB1039" s="265"/>
      <c r="AC1039" s="265"/>
    </row>
    <row r="1040" spans="1:29" ht="18" customHeight="1" x14ac:dyDescent="0.2">
      <c r="A1040" s="1068" t="s">
        <v>907</v>
      </c>
      <c r="B1040" s="1338" t="s">
        <v>904</v>
      </c>
      <c r="C1040" s="1339"/>
      <c r="D1040" s="1338" t="s">
        <v>905</v>
      </c>
      <c r="E1040" s="1340"/>
      <c r="F1040" s="1340"/>
      <c r="G1040" s="1340"/>
      <c r="H1040" s="1340"/>
      <c r="I1040" s="1339"/>
      <c r="J1040" s="1338" t="s">
        <v>906</v>
      </c>
      <c r="K1040" s="1340"/>
      <c r="L1040" s="1340"/>
      <c r="M1040" s="1341"/>
      <c r="N1040" s="265"/>
      <c r="O1040" s="265"/>
      <c r="P1040" s="265"/>
      <c r="Q1040" s="265"/>
      <c r="R1040" s="265"/>
      <c r="S1040" s="265"/>
      <c r="T1040" s="265"/>
      <c r="U1040" s="265"/>
      <c r="V1040" s="265"/>
      <c r="W1040" s="265"/>
      <c r="X1040" s="265"/>
      <c r="Y1040" s="265"/>
      <c r="Z1040" s="265"/>
      <c r="AA1040" s="265"/>
      <c r="AB1040" s="265"/>
      <c r="AC1040" s="265"/>
    </row>
    <row r="1041" spans="1:29" ht="30" customHeight="1" x14ac:dyDescent="0.2">
      <c r="A1041" s="1065"/>
      <c r="B1041" s="1342"/>
      <c r="C1041" s="1343"/>
      <c r="D1041" s="1344"/>
      <c r="E1041" s="1345"/>
      <c r="F1041" s="1345"/>
      <c r="G1041" s="1345"/>
      <c r="H1041" s="1345"/>
      <c r="I1041" s="1346"/>
      <c r="J1041" s="1328"/>
      <c r="K1041" s="1329"/>
      <c r="L1041" s="1329"/>
      <c r="M1041" s="1330"/>
      <c r="N1041" s="265"/>
      <c r="O1041" s="265"/>
      <c r="P1041" s="265"/>
      <c r="Q1041" s="265"/>
      <c r="R1041" s="265"/>
      <c r="S1041" s="265"/>
      <c r="T1041" s="265"/>
      <c r="U1041" s="265"/>
      <c r="V1041" s="265"/>
      <c r="W1041" s="265"/>
      <c r="X1041" s="265"/>
      <c r="Y1041" s="265"/>
      <c r="Z1041" s="265"/>
      <c r="AA1041" s="265"/>
      <c r="AB1041" s="265"/>
      <c r="AC1041" s="265"/>
    </row>
    <row r="1042" spans="1:29" ht="30" customHeight="1" x14ac:dyDescent="0.2">
      <c r="A1042" s="1065"/>
      <c r="B1042" s="1327"/>
      <c r="C1042" s="1327"/>
      <c r="D1042" s="1327"/>
      <c r="E1042" s="1327"/>
      <c r="F1042" s="1327"/>
      <c r="G1042" s="1327"/>
      <c r="H1042" s="1327"/>
      <c r="I1042" s="1327"/>
      <c r="J1042" s="1328"/>
      <c r="K1042" s="1329"/>
      <c r="L1042" s="1329"/>
      <c r="M1042" s="1330"/>
      <c r="N1042" s="265"/>
      <c r="O1042" s="265"/>
      <c r="P1042" s="265"/>
      <c r="Q1042" s="265"/>
      <c r="R1042" s="265"/>
      <c r="S1042" s="265"/>
      <c r="T1042" s="265"/>
      <c r="U1042" s="265"/>
      <c r="V1042" s="265"/>
      <c r="W1042" s="265"/>
      <c r="X1042" s="265"/>
      <c r="Y1042" s="265"/>
      <c r="Z1042" s="265"/>
      <c r="AA1042" s="265"/>
      <c r="AB1042" s="265"/>
      <c r="AC1042" s="265"/>
    </row>
    <row r="1043" spans="1:29" ht="30" customHeight="1" x14ac:dyDescent="0.2">
      <c r="A1043" s="1065"/>
      <c r="B1043" s="1327"/>
      <c r="C1043" s="1327"/>
      <c r="D1043" s="1327"/>
      <c r="E1043" s="1327"/>
      <c r="F1043" s="1327"/>
      <c r="G1043" s="1327"/>
      <c r="H1043" s="1327"/>
      <c r="I1043" s="1327"/>
      <c r="J1043" s="1328"/>
      <c r="K1043" s="1329"/>
      <c r="L1043" s="1329"/>
      <c r="M1043" s="1330"/>
      <c r="N1043" s="265"/>
      <c r="O1043" s="265"/>
      <c r="P1043" s="265"/>
      <c r="Q1043" s="265"/>
      <c r="R1043" s="265"/>
      <c r="S1043" s="265"/>
      <c r="T1043" s="265"/>
      <c r="U1043" s="265"/>
      <c r="V1043" s="265"/>
      <c r="W1043" s="265"/>
      <c r="X1043" s="265"/>
      <c r="Y1043" s="265"/>
      <c r="Z1043" s="265"/>
      <c r="AA1043" s="265"/>
      <c r="AB1043" s="265"/>
      <c r="AC1043" s="265"/>
    </row>
    <row r="1044" spans="1:29" ht="30" customHeight="1" x14ac:dyDescent="0.2">
      <c r="A1044" s="1065"/>
      <c r="B1044" s="1327"/>
      <c r="C1044" s="1327"/>
      <c r="D1044" s="1327"/>
      <c r="E1044" s="1327"/>
      <c r="F1044" s="1327"/>
      <c r="G1044" s="1327"/>
      <c r="H1044" s="1327"/>
      <c r="I1044" s="1327"/>
      <c r="J1044" s="1328"/>
      <c r="K1044" s="1329"/>
      <c r="L1044" s="1329"/>
      <c r="M1044" s="1330"/>
      <c r="N1044" s="265"/>
      <c r="O1044" s="796"/>
      <c r="P1044" s="265"/>
      <c r="Q1044" s="265"/>
      <c r="R1044" s="265"/>
      <c r="S1044" s="265"/>
      <c r="T1044" s="265"/>
      <c r="U1044" s="265"/>
      <c r="V1044" s="265"/>
      <c r="W1044" s="265"/>
      <c r="X1044" s="265"/>
      <c r="Y1044" s="265"/>
      <c r="Z1044" s="265"/>
      <c r="AA1044" s="265"/>
      <c r="AB1044" s="265"/>
      <c r="AC1044" s="265"/>
    </row>
    <row r="1045" spans="1:29" ht="30" hidden="1" customHeight="1" x14ac:dyDescent="0.2">
      <c r="A1045" s="1066"/>
      <c r="B1045" s="1327"/>
      <c r="C1045" s="1327"/>
      <c r="D1045" s="1327"/>
      <c r="E1045" s="1327"/>
      <c r="F1045" s="1327"/>
      <c r="G1045" s="1327"/>
      <c r="H1045" s="1327"/>
      <c r="I1045" s="1327"/>
      <c r="J1045" s="1328"/>
      <c r="K1045" s="1329"/>
      <c r="L1045" s="1329"/>
      <c r="M1045" s="1330"/>
      <c r="N1045" s="265"/>
      <c r="O1045" s="265"/>
      <c r="P1045" s="265"/>
      <c r="Q1045" s="265"/>
      <c r="R1045" s="265"/>
      <c r="S1045" s="265"/>
      <c r="T1045" s="265"/>
      <c r="U1045" s="265"/>
      <c r="V1045" s="265"/>
      <c r="W1045" s="265"/>
      <c r="X1045" s="265"/>
      <c r="Y1045" s="265"/>
      <c r="Z1045" s="265"/>
      <c r="AA1045" s="265"/>
      <c r="AB1045" s="265"/>
      <c r="AC1045" s="265"/>
    </row>
    <row r="1046" spans="1:29" ht="30" hidden="1" customHeight="1" x14ac:dyDescent="0.2">
      <c r="A1046" s="1065"/>
      <c r="B1046" s="1327"/>
      <c r="C1046" s="1327"/>
      <c r="D1046" s="1327"/>
      <c r="E1046" s="1327"/>
      <c r="F1046" s="1327"/>
      <c r="G1046" s="1327"/>
      <c r="H1046" s="1327"/>
      <c r="I1046" s="1327"/>
      <c r="J1046" s="1328"/>
      <c r="K1046" s="1329"/>
      <c r="L1046" s="1329"/>
      <c r="M1046" s="1330"/>
      <c r="N1046" s="265"/>
      <c r="O1046" s="265"/>
      <c r="P1046" s="265"/>
      <c r="Q1046" s="265"/>
      <c r="R1046" s="265"/>
      <c r="S1046" s="265"/>
      <c r="T1046" s="265"/>
      <c r="U1046" s="265"/>
      <c r="V1046" s="265"/>
      <c r="W1046" s="265"/>
      <c r="X1046" s="265"/>
      <c r="Y1046" s="265"/>
      <c r="Z1046" s="265"/>
      <c r="AA1046" s="265"/>
      <c r="AB1046" s="265"/>
      <c r="AC1046" s="265"/>
    </row>
    <row r="1047" spans="1:29" ht="30" hidden="1" customHeight="1" x14ac:dyDescent="0.2">
      <c r="A1047" s="1065"/>
      <c r="B1047" s="1327"/>
      <c r="C1047" s="1327"/>
      <c r="D1047" s="1327"/>
      <c r="E1047" s="1327"/>
      <c r="F1047" s="1327"/>
      <c r="G1047" s="1327"/>
      <c r="H1047" s="1327"/>
      <c r="I1047" s="1327"/>
      <c r="J1047" s="1328"/>
      <c r="K1047" s="1329"/>
      <c r="L1047" s="1329"/>
      <c r="M1047" s="1330"/>
      <c r="N1047" s="265"/>
      <c r="O1047" s="265"/>
      <c r="P1047" s="265"/>
      <c r="Q1047" s="265"/>
      <c r="R1047" s="265"/>
      <c r="S1047" s="265"/>
      <c r="T1047" s="265"/>
      <c r="U1047" s="265"/>
      <c r="V1047" s="265"/>
      <c r="W1047" s="265"/>
      <c r="X1047" s="265"/>
      <c r="Y1047" s="265"/>
      <c r="Z1047" s="265"/>
      <c r="AA1047" s="265"/>
      <c r="AB1047" s="265"/>
      <c r="AC1047" s="265"/>
    </row>
    <row r="1048" spans="1:29" ht="30" hidden="1" customHeight="1" x14ac:dyDescent="0.2">
      <c r="A1048" s="1065"/>
      <c r="B1048" s="1327"/>
      <c r="C1048" s="1327"/>
      <c r="D1048" s="1327"/>
      <c r="E1048" s="1327"/>
      <c r="F1048" s="1327"/>
      <c r="G1048" s="1327"/>
      <c r="H1048" s="1327"/>
      <c r="I1048" s="1327"/>
      <c r="J1048" s="1328"/>
      <c r="K1048" s="1329"/>
      <c r="L1048" s="1329"/>
      <c r="M1048" s="1330"/>
      <c r="N1048" s="265"/>
      <c r="O1048" s="265"/>
      <c r="P1048" s="265"/>
      <c r="Q1048" s="265"/>
      <c r="R1048" s="265"/>
      <c r="S1048" s="265"/>
      <c r="T1048" s="265"/>
      <c r="U1048" s="265"/>
      <c r="V1048" s="265"/>
      <c r="W1048" s="265"/>
      <c r="X1048" s="265"/>
      <c r="Y1048" s="265"/>
      <c r="Z1048" s="265"/>
      <c r="AA1048" s="265"/>
      <c r="AB1048" s="265"/>
      <c r="AC1048" s="265"/>
    </row>
    <row r="1049" spans="1:29" ht="30" hidden="1" customHeight="1" x14ac:dyDescent="0.2">
      <c r="A1049" s="1065"/>
      <c r="B1049" s="1327"/>
      <c r="C1049" s="1327"/>
      <c r="D1049" s="1327"/>
      <c r="E1049" s="1327"/>
      <c r="F1049" s="1327"/>
      <c r="G1049" s="1327"/>
      <c r="H1049" s="1327"/>
      <c r="I1049" s="1327"/>
      <c r="J1049" s="1328"/>
      <c r="K1049" s="1329"/>
      <c r="L1049" s="1329"/>
      <c r="M1049" s="1330"/>
      <c r="N1049" s="265"/>
      <c r="O1049" s="265"/>
      <c r="P1049" s="265"/>
      <c r="Q1049" s="265"/>
      <c r="R1049" s="265"/>
      <c r="S1049" s="265"/>
      <c r="T1049" s="265"/>
      <c r="U1049" s="265"/>
      <c r="V1049" s="265"/>
      <c r="W1049" s="265"/>
      <c r="X1049" s="265"/>
      <c r="Y1049" s="265"/>
      <c r="Z1049" s="265"/>
      <c r="AA1049" s="265"/>
      <c r="AB1049" s="265"/>
      <c r="AC1049" s="265"/>
    </row>
    <row r="1050" spans="1:29" ht="30" hidden="1" customHeight="1" x14ac:dyDescent="0.2">
      <c r="A1050" s="1065"/>
      <c r="B1050" s="1327"/>
      <c r="C1050" s="1327"/>
      <c r="D1050" s="1327"/>
      <c r="E1050" s="1327"/>
      <c r="F1050" s="1327"/>
      <c r="G1050" s="1327"/>
      <c r="H1050" s="1327"/>
      <c r="I1050" s="1327"/>
      <c r="J1050" s="1328"/>
      <c r="K1050" s="1329"/>
      <c r="L1050" s="1329"/>
      <c r="M1050" s="1330"/>
      <c r="N1050" s="265"/>
      <c r="O1050" s="265"/>
      <c r="P1050" s="265"/>
      <c r="Q1050" s="265"/>
      <c r="R1050" s="265"/>
      <c r="S1050" s="265"/>
      <c r="T1050" s="265"/>
      <c r="U1050" s="265"/>
      <c r="V1050" s="265"/>
      <c r="W1050" s="265"/>
      <c r="X1050" s="265"/>
      <c r="Y1050" s="265"/>
      <c r="Z1050" s="265"/>
      <c r="AA1050" s="265"/>
      <c r="AB1050" s="265"/>
      <c r="AC1050" s="265"/>
    </row>
    <row r="1051" spans="1:29" ht="30" hidden="1" customHeight="1" x14ac:dyDescent="0.2">
      <c r="A1051" s="1065"/>
      <c r="B1051" s="1327"/>
      <c r="C1051" s="1327"/>
      <c r="D1051" s="1327"/>
      <c r="E1051" s="1327"/>
      <c r="F1051" s="1327"/>
      <c r="G1051" s="1327"/>
      <c r="H1051" s="1327"/>
      <c r="I1051" s="1327"/>
      <c r="J1051" s="1328"/>
      <c r="K1051" s="1329"/>
      <c r="L1051" s="1329"/>
      <c r="M1051" s="1330"/>
      <c r="N1051" s="265"/>
      <c r="O1051" s="265"/>
      <c r="P1051" s="265"/>
      <c r="Q1051" s="265"/>
      <c r="R1051" s="265"/>
      <c r="S1051" s="265"/>
      <c r="T1051" s="265"/>
      <c r="U1051" s="265"/>
      <c r="V1051" s="265"/>
      <c r="W1051" s="265"/>
      <c r="X1051" s="265"/>
      <c r="Y1051" s="265"/>
      <c r="Z1051" s="265"/>
      <c r="AA1051" s="265"/>
      <c r="AB1051" s="265"/>
      <c r="AC1051" s="265"/>
    </row>
    <row r="1052" spans="1:29" ht="30" hidden="1" customHeight="1" x14ac:dyDescent="0.2">
      <c r="A1052" s="1065"/>
      <c r="B1052" s="1327"/>
      <c r="C1052" s="1327"/>
      <c r="D1052" s="1327"/>
      <c r="E1052" s="1327"/>
      <c r="F1052" s="1327"/>
      <c r="G1052" s="1327"/>
      <c r="H1052" s="1327"/>
      <c r="I1052" s="1327"/>
      <c r="J1052" s="1328"/>
      <c r="K1052" s="1329"/>
      <c r="L1052" s="1329"/>
      <c r="M1052" s="1330"/>
      <c r="N1052" s="265"/>
      <c r="O1052" s="265"/>
      <c r="P1052" s="265"/>
      <c r="Q1052" s="265"/>
      <c r="R1052" s="265"/>
      <c r="S1052" s="265"/>
      <c r="T1052" s="265"/>
      <c r="U1052" s="265"/>
      <c r="V1052" s="265"/>
      <c r="W1052" s="265"/>
      <c r="X1052" s="265"/>
      <c r="Y1052" s="265"/>
      <c r="Z1052" s="265"/>
      <c r="AA1052" s="265"/>
      <c r="AB1052" s="265"/>
      <c r="AC1052" s="265"/>
    </row>
    <row r="1053" spans="1:29" ht="30" hidden="1" customHeight="1" x14ac:dyDescent="0.2">
      <c r="A1053" s="1065"/>
      <c r="B1053" s="1327"/>
      <c r="C1053" s="1327"/>
      <c r="D1053" s="1327"/>
      <c r="E1053" s="1327"/>
      <c r="F1053" s="1327"/>
      <c r="G1053" s="1327"/>
      <c r="H1053" s="1327"/>
      <c r="I1053" s="1327"/>
      <c r="J1053" s="1328"/>
      <c r="K1053" s="1329"/>
      <c r="L1053" s="1329"/>
      <c r="M1053" s="1330"/>
      <c r="N1053" s="265"/>
      <c r="O1053" s="265"/>
      <c r="P1053" s="265"/>
      <c r="Q1053" s="265"/>
      <c r="R1053" s="265"/>
      <c r="S1053" s="265"/>
      <c r="T1053" s="265"/>
      <c r="U1053" s="265"/>
      <c r="V1053" s="265"/>
      <c r="W1053" s="265"/>
      <c r="X1053" s="265"/>
      <c r="Y1053" s="265"/>
      <c r="Z1053" s="265"/>
      <c r="AA1053" s="265"/>
      <c r="AB1053" s="265"/>
      <c r="AC1053" s="265"/>
    </row>
    <row r="1054" spans="1:29" ht="30" hidden="1" customHeight="1" x14ac:dyDescent="0.2">
      <c r="A1054" s="1065"/>
      <c r="B1054" s="1327"/>
      <c r="C1054" s="1327"/>
      <c r="D1054" s="1327"/>
      <c r="E1054" s="1327"/>
      <c r="F1054" s="1327"/>
      <c r="G1054" s="1327"/>
      <c r="H1054" s="1327"/>
      <c r="I1054" s="1327"/>
      <c r="J1054" s="1328"/>
      <c r="K1054" s="1329"/>
      <c r="L1054" s="1329"/>
      <c r="M1054" s="1330"/>
      <c r="N1054" s="265"/>
      <c r="O1054" s="265"/>
      <c r="P1054" s="265"/>
      <c r="Q1054" s="265"/>
      <c r="R1054" s="265"/>
      <c r="S1054" s="265"/>
      <c r="T1054" s="265"/>
      <c r="U1054" s="265"/>
      <c r="V1054" s="265"/>
      <c r="W1054" s="265"/>
      <c r="X1054" s="265"/>
      <c r="Y1054" s="265"/>
      <c r="Z1054" s="265"/>
      <c r="AA1054" s="265"/>
      <c r="AB1054" s="265"/>
      <c r="AC1054" s="265"/>
    </row>
    <row r="1055" spans="1:29" ht="30" hidden="1" customHeight="1" x14ac:dyDescent="0.2">
      <c r="A1055" s="1065"/>
      <c r="B1055" s="1327"/>
      <c r="C1055" s="1327"/>
      <c r="D1055" s="1327"/>
      <c r="E1055" s="1327"/>
      <c r="F1055" s="1327"/>
      <c r="G1055" s="1327"/>
      <c r="H1055" s="1327"/>
      <c r="I1055" s="1327"/>
      <c r="J1055" s="1328"/>
      <c r="K1055" s="1329"/>
      <c r="L1055" s="1329"/>
      <c r="M1055" s="1330"/>
      <c r="N1055" s="265"/>
      <c r="O1055" s="265"/>
      <c r="P1055" s="265"/>
      <c r="Q1055" s="265"/>
      <c r="R1055" s="265"/>
      <c r="S1055" s="265"/>
      <c r="T1055" s="265"/>
      <c r="U1055" s="265"/>
      <c r="V1055" s="265"/>
      <c r="W1055" s="265"/>
      <c r="X1055" s="265"/>
      <c r="Y1055" s="265"/>
      <c r="Z1055" s="265"/>
      <c r="AA1055" s="265"/>
      <c r="AB1055" s="265"/>
      <c r="AC1055" s="265"/>
    </row>
    <row r="1056" spans="1:29" ht="30" hidden="1" customHeight="1" x14ac:dyDescent="0.2">
      <c r="A1056" s="1065"/>
      <c r="B1056" s="1327"/>
      <c r="C1056" s="1327"/>
      <c r="D1056" s="1327"/>
      <c r="E1056" s="1327"/>
      <c r="F1056" s="1327"/>
      <c r="G1056" s="1327"/>
      <c r="H1056" s="1327"/>
      <c r="I1056" s="1327"/>
      <c r="J1056" s="1328"/>
      <c r="K1056" s="1329"/>
      <c r="L1056" s="1329"/>
      <c r="M1056" s="1330"/>
      <c r="N1056" s="265"/>
      <c r="O1056" s="265"/>
      <c r="P1056" s="265"/>
      <c r="Q1056" s="265"/>
      <c r="R1056" s="265"/>
      <c r="S1056" s="265"/>
      <c r="T1056" s="265"/>
      <c r="U1056" s="265"/>
      <c r="V1056" s="265"/>
      <c r="W1056" s="265"/>
      <c r="X1056" s="265"/>
      <c r="Y1056" s="265"/>
      <c r="Z1056" s="265"/>
      <c r="AA1056" s="265"/>
      <c r="AB1056" s="265"/>
      <c r="AC1056" s="265"/>
    </row>
    <row r="1057" spans="1:29" ht="30" hidden="1" customHeight="1" x14ac:dyDescent="0.2">
      <c r="A1057" s="1065"/>
      <c r="B1057" s="1327"/>
      <c r="C1057" s="1327"/>
      <c r="D1057" s="1327"/>
      <c r="E1057" s="1327"/>
      <c r="F1057" s="1327"/>
      <c r="G1057" s="1327"/>
      <c r="H1057" s="1327"/>
      <c r="I1057" s="1327"/>
      <c r="J1057" s="1328"/>
      <c r="K1057" s="1329"/>
      <c r="L1057" s="1329"/>
      <c r="M1057" s="1330"/>
      <c r="N1057" s="265"/>
      <c r="O1057" s="265"/>
      <c r="P1057" s="265"/>
      <c r="Q1057" s="265"/>
      <c r="R1057" s="265"/>
      <c r="S1057" s="265"/>
      <c r="T1057" s="265"/>
      <c r="U1057" s="265"/>
      <c r="V1057" s="265"/>
      <c r="W1057" s="265"/>
      <c r="X1057" s="265"/>
      <c r="Y1057" s="265"/>
      <c r="Z1057" s="265"/>
      <c r="AA1057" s="265"/>
      <c r="AB1057" s="265"/>
      <c r="AC1057" s="265"/>
    </row>
    <row r="1058" spans="1:29" ht="30" hidden="1" customHeight="1" x14ac:dyDescent="0.2">
      <c r="A1058" s="1065"/>
      <c r="B1058" s="1327"/>
      <c r="C1058" s="1327"/>
      <c r="D1058" s="1327"/>
      <c r="E1058" s="1327"/>
      <c r="F1058" s="1327"/>
      <c r="G1058" s="1327"/>
      <c r="H1058" s="1327"/>
      <c r="I1058" s="1327"/>
      <c r="J1058" s="1328"/>
      <c r="K1058" s="1329"/>
      <c r="L1058" s="1329"/>
      <c r="M1058" s="1330"/>
      <c r="N1058" s="265"/>
      <c r="O1058" s="265"/>
      <c r="P1058" s="265"/>
      <c r="Q1058" s="265"/>
      <c r="R1058" s="265"/>
      <c r="S1058" s="265"/>
      <c r="T1058" s="265"/>
      <c r="U1058" s="265"/>
      <c r="V1058" s="265"/>
      <c r="W1058" s="265"/>
      <c r="X1058" s="265"/>
      <c r="Y1058" s="265"/>
      <c r="Z1058" s="265"/>
      <c r="AA1058" s="265"/>
      <c r="AB1058" s="265"/>
      <c r="AC1058" s="265"/>
    </row>
    <row r="1059" spans="1:29" ht="30" hidden="1" customHeight="1" x14ac:dyDescent="0.2">
      <c r="A1059" s="1065"/>
      <c r="B1059" s="1327"/>
      <c r="C1059" s="1327"/>
      <c r="D1059" s="1327"/>
      <c r="E1059" s="1327"/>
      <c r="F1059" s="1327"/>
      <c r="G1059" s="1327"/>
      <c r="H1059" s="1327"/>
      <c r="I1059" s="1327"/>
      <c r="J1059" s="1328"/>
      <c r="K1059" s="1329"/>
      <c r="L1059" s="1329"/>
      <c r="M1059" s="1330"/>
      <c r="N1059" s="265"/>
      <c r="O1059" s="265"/>
      <c r="P1059" s="265"/>
      <c r="Q1059" s="265"/>
      <c r="R1059" s="265"/>
      <c r="S1059" s="265"/>
      <c r="T1059" s="265"/>
      <c r="U1059" s="265"/>
      <c r="V1059" s="265"/>
      <c r="W1059" s="265"/>
      <c r="X1059" s="265"/>
      <c r="Y1059" s="265"/>
      <c r="Z1059" s="265"/>
      <c r="AA1059" s="265"/>
      <c r="AB1059" s="265"/>
      <c r="AC1059" s="265"/>
    </row>
    <row r="1060" spans="1:29" ht="30" customHeight="1" thickBot="1" x14ac:dyDescent="0.25">
      <c r="A1060" s="1067"/>
      <c r="B1060" s="1331"/>
      <c r="C1060" s="1331"/>
      <c r="D1060" s="1331"/>
      <c r="E1060" s="1331"/>
      <c r="F1060" s="1331"/>
      <c r="G1060" s="1331"/>
      <c r="H1060" s="1331"/>
      <c r="I1060" s="1331"/>
      <c r="J1060" s="1332"/>
      <c r="K1060" s="1333"/>
      <c r="L1060" s="1333"/>
      <c r="M1060" s="1334"/>
      <c r="N1060" s="265"/>
      <c r="O1060" s="265"/>
      <c r="P1060" s="265"/>
      <c r="Q1060" s="265"/>
      <c r="R1060" s="265"/>
      <c r="S1060" s="265"/>
      <c r="T1060" s="265"/>
      <c r="U1060" s="265"/>
      <c r="V1060" s="265"/>
      <c r="W1060" s="265"/>
      <c r="X1060" s="265"/>
      <c r="Y1060" s="265"/>
      <c r="Z1060" s="265"/>
      <c r="AA1060" s="265"/>
      <c r="AB1060" s="265"/>
      <c r="AC1060" s="265"/>
    </row>
    <row r="1061" spans="1:29" ht="13.9" customHeight="1" thickBot="1" x14ac:dyDescent="0.25">
      <c r="A1061" s="265"/>
      <c r="B1061" s="265"/>
      <c r="C1061" s="265"/>
      <c r="D1061" s="265"/>
      <c r="E1061" s="265"/>
      <c r="F1061" s="265"/>
      <c r="G1061" s="265"/>
      <c r="H1061" s="265"/>
      <c r="I1061" s="265"/>
      <c r="J1061" s="265"/>
      <c r="K1061" s="265"/>
      <c r="L1061" s="265"/>
      <c r="M1061" s="265"/>
      <c r="N1061" s="265"/>
      <c r="O1061" s="265"/>
      <c r="P1061" s="265"/>
      <c r="Q1061" s="265"/>
      <c r="R1061" s="265"/>
      <c r="S1061" s="265"/>
      <c r="T1061" s="265"/>
      <c r="U1061" s="265"/>
      <c r="V1061" s="265"/>
      <c r="W1061" s="265"/>
      <c r="X1061" s="265"/>
      <c r="Y1061" s="265"/>
      <c r="Z1061" s="265"/>
      <c r="AA1061" s="265"/>
      <c r="AB1061" s="265"/>
      <c r="AC1061" s="265"/>
    </row>
    <row r="1062" spans="1:29" ht="24" customHeight="1" thickBot="1" x14ac:dyDescent="0.25">
      <c r="A1062" s="1025" t="s">
        <v>687</v>
      </c>
      <c r="B1062" s="1370" t="s">
        <v>500</v>
      </c>
      <c r="C1062" s="1371"/>
      <c r="D1062" s="1371"/>
      <c r="E1062" s="1371"/>
      <c r="F1062" s="1371"/>
      <c r="G1062" s="1371"/>
      <c r="H1062" s="1371"/>
      <c r="I1062" s="1371"/>
      <c r="J1062" s="1371"/>
      <c r="K1062" s="1372"/>
      <c r="L1062" s="1372"/>
      <c r="M1062" s="1373"/>
      <c r="N1062" s="265"/>
      <c r="O1062" s="265"/>
      <c r="P1062" s="265"/>
      <c r="Q1062" s="265"/>
      <c r="R1062" s="265"/>
      <c r="S1062" s="265"/>
      <c r="T1062" s="265"/>
      <c r="U1062" s="265"/>
      <c r="V1062" s="265"/>
      <c r="W1062" s="265"/>
      <c r="X1062" s="265"/>
      <c r="Y1062" s="265"/>
      <c r="Z1062" s="265"/>
      <c r="AA1062" s="265"/>
      <c r="AB1062" s="265"/>
      <c r="AC1062" s="265"/>
    </row>
    <row r="1063" spans="1:29" ht="13.5" thickBot="1" x14ac:dyDescent="0.25">
      <c r="A1063" s="1028"/>
      <c r="B1063" s="1029"/>
      <c r="C1063" s="1026"/>
      <c r="D1063" s="1026"/>
      <c r="E1063" s="1026"/>
      <c r="F1063" s="1026"/>
      <c r="G1063" s="1026"/>
      <c r="H1063" s="1026"/>
      <c r="I1063" s="1026"/>
      <c r="J1063" s="1026"/>
      <c r="K1063" s="1026"/>
      <c r="L1063" s="1026"/>
      <c r="M1063" s="1027"/>
      <c r="N1063" s="265"/>
      <c r="O1063" s="265"/>
      <c r="P1063" s="265"/>
      <c r="Q1063" s="265"/>
      <c r="R1063" s="265"/>
      <c r="S1063" s="265"/>
      <c r="T1063" s="265"/>
      <c r="U1063" s="265"/>
      <c r="V1063" s="265"/>
      <c r="W1063" s="265"/>
      <c r="X1063" s="265"/>
      <c r="Y1063" s="265"/>
      <c r="Z1063" s="265"/>
      <c r="AA1063" s="265"/>
      <c r="AB1063" s="265"/>
      <c r="AC1063" s="265"/>
    </row>
    <row r="1064" spans="1:29" ht="24" customHeight="1" x14ac:dyDescent="0.2">
      <c r="A1064" s="933" t="s">
        <v>890</v>
      </c>
      <c r="B1064" s="1157" t="s">
        <v>897</v>
      </c>
      <c r="C1064" s="1022"/>
      <c r="D1064" s="1022"/>
      <c r="E1064" s="1022"/>
      <c r="F1064" s="1022"/>
      <c r="G1064" s="1022"/>
      <c r="H1064" s="1022"/>
      <c r="I1064" s="1022"/>
      <c r="J1064" s="1022"/>
      <c r="K1064" s="1022"/>
      <c r="L1064" s="1022"/>
      <c r="M1064" s="1023"/>
      <c r="N1064" s="265"/>
      <c r="O1064" s="265"/>
      <c r="P1064" s="265"/>
      <c r="Q1064" s="265"/>
      <c r="R1064" s="265"/>
      <c r="S1064" s="265"/>
      <c r="T1064" s="265"/>
      <c r="U1064" s="265"/>
      <c r="V1064" s="265"/>
      <c r="W1064" s="265"/>
      <c r="X1064" s="265"/>
      <c r="Y1064" s="265"/>
      <c r="Z1064" s="265"/>
      <c r="AA1064" s="265"/>
      <c r="AB1064" s="265"/>
      <c r="AC1064" s="265"/>
    </row>
    <row r="1065" spans="1:29" ht="18" customHeight="1" x14ac:dyDescent="0.2">
      <c r="A1065" s="1353" t="s">
        <v>903</v>
      </c>
      <c r="B1065" s="1162"/>
      <c r="C1065" s="1355" t="s">
        <v>895</v>
      </c>
      <c r="D1065" s="1374" t="s">
        <v>869</v>
      </c>
      <c r="E1065" s="1338"/>
      <c r="F1065" s="1375" t="s">
        <v>896</v>
      </c>
      <c r="G1065" s="1376"/>
      <c r="H1065" s="1339" t="s">
        <v>870</v>
      </c>
      <c r="I1065" s="1338"/>
      <c r="J1065" s="1377" t="s">
        <v>888</v>
      </c>
      <c r="K1065" s="1378"/>
      <c r="L1065" s="1379" t="s">
        <v>889</v>
      </c>
      <c r="M1065" s="1378"/>
      <c r="N1065" s="265"/>
      <c r="O1065" s="265"/>
      <c r="P1065" s="265"/>
      <c r="Q1065" s="265"/>
      <c r="R1065" s="265"/>
      <c r="S1065" s="265"/>
      <c r="T1065" s="265"/>
      <c r="U1065" s="265"/>
      <c r="V1065" s="265"/>
      <c r="W1065" s="265"/>
      <c r="X1065" s="265"/>
      <c r="Y1065" s="265"/>
      <c r="Z1065" s="265"/>
      <c r="AA1065" s="265"/>
      <c r="AB1065" s="265"/>
      <c r="AC1065" s="265"/>
    </row>
    <row r="1066" spans="1:29" ht="18" customHeight="1" x14ac:dyDescent="0.2">
      <c r="A1066" s="1354"/>
      <c r="B1066" s="1038" t="s">
        <v>885</v>
      </c>
      <c r="C1066" s="1356"/>
      <c r="D1066" s="1158" t="s">
        <v>902</v>
      </c>
      <c r="E1066" s="1057" t="s">
        <v>359</v>
      </c>
      <c r="F1066" s="1056" t="s">
        <v>902</v>
      </c>
      <c r="G1066" s="1057" t="s">
        <v>359</v>
      </c>
      <c r="H1066" s="1039" t="s">
        <v>902</v>
      </c>
      <c r="I1066" s="1159" t="s">
        <v>359</v>
      </c>
      <c r="J1066" s="1160" t="s">
        <v>910</v>
      </c>
      <c r="K1066" s="1161" t="s">
        <v>359</v>
      </c>
      <c r="L1066" s="1160" t="s">
        <v>910</v>
      </c>
      <c r="M1066" s="1161" t="s">
        <v>359</v>
      </c>
      <c r="N1066" s="265"/>
      <c r="O1066" s="265"/>
      <c r="P1066" s="265"/>
      <c r="Q1066" s="265"/>
      <c r="R1066" s="265"/>
      <c r="S1066" s="265"/>
      <c r="T1066" s="265"/>
      <c r="U1066" s="265"/>
      <c r="V1066" s="265"/>
      <c r="W1066" s="265"/>
      <c r="X1066" s="265"/>
      <c r="Y1066" s="265"/>
      <c r="Z1066" s="265"/>
      <c r="AA1066" s="265"/>
      <c r="AB1066" s="265"/>
      <c r="AC1066" s="265"/>
    </row>
    <row r="1067" spans="1:29" ht="15" customHeight="1" x14ac:dyDescent="0.2">
      <c r="A1067" s="1032" t="s">
        <v>871</v>
      </c>
      <c r="B1067" s="1033" t="s">
        <v>899</v>
      </c>
      <c r="C1067" s="890" t="s">
        <v>872</v>
      </c>
      <c r="D1067" s="1020"/>
      <c r="E1067" s="541"/>
      <c r="F1067" s="1043"/>
      <c r="G1067" s="1054"/>
      <c r="H1067" s="1040"/>
      <c r="I1067" s="541"/>
      <c r="J1067" s="1048" t="str">
        <f>IF(D1067=0,"",(F1067/D1067)-1)</f>
        <v/>
      </c>
      <c r="K1067" s="1052" t="str">
        <f>IF(E1067=0,"",G1067-E1067)</f>
        <v/>
      </c>
      <c r="L1067" s="1046" t="str">
        <f>IF(F1067=0,"",(H1067/F1067)-1)</f>
        <v/>
      </c>
      <c r="M1067" s="1052" t="str">
        <f>IF(G1067=0,"",I1067-G1067)</f>
        <v/>
      </c>
      <c r="N1067" s="265"/>
      <c r="O1067" s="265"/>
      <c r="P1067" s="265"/>
      <c r="Q1067" s="265"/>
      <c r="R1067" s="265"/>
      <c r="S1067" s="265"/>
      <c r="T1067" s="265"/>
      <c r="U1067" s="265"/>
      <c r="V1067" s="265"/>
      <c r="W1067" s="265"/>
      <c r="X1067" s="265"/>
      <c r="Y1067" s="265"/>
      <c r="Z1067" s="265"/>
      <c r="AA1067" s="265"/>
      <c r="AB1067" s="265"/>
      <c r="AC1067" s="265"/>
    </row>
    <row r="1068" spans="1:29" ht="15" customHeight="1" x14ac:dyDescent="0.2">
      <c r="A1068" s="1032" t="s">
        <v>873</v>
      </c>
      <c r="B1068" s="1034" t="s">
        <v>886</v>
      </c>
      <c r="C1068" s="984" t="s">
        <v>875</v>
      </c>
      <c r="D1068" s="1020"/>
      <c r="E1068" s="541"/>
      <c r="F1068" s="1043"/>
      <c r="G1068" s="1054"/>
      <c r="H1068" s="1040"/>
      <c r="I1068" s="541"/>
      <c r="J1068" s="1048" t="str">
        <f t="shared" ref="J1068:J1075" si="115">IF(D1068=0,"",(F1068/D1068)-1)</f>
        <v/>
      </c>
      <c r="K1068" s="1052" t="str">
        <f t="shared" ref="K1068:K1075" si="116">IF(E1068=0,"",G1068-E1068)</f>
        <v/>
      </c>
      <c r="L1068" s="1046" t="str">
        <f t="shared" ref="L1068:L1075" si="117">IF(F1068=0,"",(H1068/F1068)-1)</f>
        <v/>
      </c>
      <c r="M1068" s="1052" t="str">
        <f t="shared" ref="M1068:M1075" si="118">IF(G1068=0,"",I1068-G1068)</f>
        <v/>
      </c>
      <c r="N1068" s="265"/>
      <c r="O1068" s="265"/>
      <c r="P1068" s="265"/>
      <c r="Q1068" s="265"/>
      <c r="R1068" s="265"/>
      <c r="S1068" s="265"/>
      <c r="T1068" s="265"/>
      <c r="U1068" s="265"/>
      <c r="V1068" s="265"/>
      <c r="W1068" s="265"/>
      <c r="X1068" s="265"/>
      <c r="Y1068" s="265"/>
      <c r="Z1068" s="265"/>
      <c r="AA1068" s="265"/>
      <c r="AB1068" s="265"/>
      <c r="AC1068" s="265"/>
    </row>
    <row r="1069" spans="1:29" ht="15" customHeight="1" x14ac:dyDescent="0.2">
      <c r="A1069" s="1032" t="s">
        <v>874</v>
      </c>
      <c r="B1069" s="1034" t="s">
        <v>886</v>
      </c>
      <c r="C1069" s="984" t="s">
        <v>875</v>
      </c>
      <c r="D1069" s="1021"/>
      <c r="E1069" s="541"/>
      <c r="F1069" s="1044"/>
      <c r="G1069" s="1054"/>
      <c r="H1069" s="1041"/>
      <c r="I1069" s="541"/>
      <c r="J1069" s="1048" t="str">
        <f t="shared" si="115"/>
        <v/>
      </c>
      <c r="K1069" s="1052" t="str">
        <f t="shared" si="116"/>
        <v/>
      </c>
      <c r="L1069" s="1046" t="str">
        <f t="shared" si="117"/>
        <v/>
      </c>
      <c r="M1069" s="1052" t="str">
        <f t="shared" si="118"/>
        <v/>
      </c>
      <c r="N1069" s="265"/>
      <c r="O1069" s="265"/>
      <c r="P1069" s="265"/>
      <c r="Q1069" s="265"/>
      <c r="R1069" s="265"/>
      <c r="S1069" s="265"/>
      <c r="T1069" s="265"/>
      <c r="U1069" s="265"/>
      <c r="V1069" s="265"/>
      <c r="W1069" s="265"/>
      <c r="X1069" s="265"/>
      <c r="Y1069" s="265"/>
      <c r="Z1069" s="265"/>
      <c r="AA1069" s="265"/>
      <c r="AB1069" s="265"/>
      <c r="AC1069" s="265"/>
    </row>
    <row r="1070" spans="1:29" ht="15" customHeight="1" x14ac:dyDescent="0.2">
      <c r="A1070" s="1032" t="s">
        <v>877</v>
      </c>
      <c r="B1070" s="1034" t="s">
        <v>880</v>
      </c>
      <c r="C1070" s="984" t="s">
        <v>879</v>
      </c>
      <c r="D1070" s="1021"/>
      <c r="E1070" s="541"/>
      <c r="F1070" s="1044"/>
      <c r="G1070" s="1054"/>
      <c r="H1070" s="1041"/>
      <c r="I1070" s="541"/>
      <c r="J1070" s="1048" t="str">
        <f t="shared" si="115"/>
        <v/>
      </c>
      <c r="K1070" s="1052" t="str">
        <f t="shared" si="116"/>
        <v/>
      </c>
      <c r="L1070" s="1046" t="str">
        <f t="shared" si="117"/>
        <v/>
      </c>
      <c r="M1070" s="1052" t="str">
        <f t="shared" si="118"/>
        <v/>
      </c>
      <c r="N1070" s="265"/>
      <c r="O1070" s="265"/>
      <c r="P1070" s="265"/>
      <c r="Q1070" s="265"/>
      <c r="R1070" s="265"/>
      <c r="S1070" s="265"/>
      <c r="T1070" s="265"/>
      <c r="U1070" s="265"/>
      <c r="V1070" s="265"/>
      <c r="W1070" s="265"/>
      <c r="X1070" s="265"/>
      <c r="Y1070" s="265"/>
      <c r="Z1070" s="265"/>
      <c r="AA1070" s="265"/>
      <c r="AB1070" s="265"/>
      <c r="AC1070" s="265"/>
    </row>
    <row r="1071" spans="1:29" ht="15" customHeight="1" x14ac:dyDescent="0.2">
      <c r="A1071" s="1032" t="s">
        <v>878</v>
      </c>
      <c r="B1071" s="1034" t="s">
        <v>880</v>
      </c>
      <c r="C1071" s="984" t="s">
        <v>879</v>
      </c>
      <c r="D1071" s="1021"/>
      <c r="E1071" s="541"/>
      <c r="F1071" s="1044"/>
      <c r="G1071" s="1054"/>
      <c r="H1071" s="1041"/>
      <c r="I1071" s="541"/>
      <c r="J1071" s="1048" t="str">
        <f t="shared" si="115"/>
        <v/>
      </c>
      <c r="K1071" s="1052" t="str">
        <f t="shared" si="116"/>
        <v/>
      </c>
      <c r="L1071" s="1046" t="str">
        <f t="shared" si="117"/>
        <v/>
      </c>
      <c r="M1071" s="1052" t="str">
        <f t="shared" si="118"/>
        <v/>
      </c>
      <c r="N1071" s="265"/>
      <c r="O1071" s="265"/>
      <c r="P1071" s="265"/>
      <c r="Q1071" s="265"/>
      <c r="R1071" s="265"/>
      <c r="S1071" s="265"/>
      <c r="T1071" s="265"/>
      <c r="U1071" s="265"/>
      <c r="V1071" s="265"/>
      <c r="W1071" s="265"/>
      <c r="X1071" s="265"/>
      <c r="Y1071" s="265"/>
      <c r="Z1071" s="265"/>
      <c r="AA1071" s="265"/>
      <c r="AB1071" s="265"/>
      <c r="AC1071" s="265"/>
    </row>
    <row r="1072" spans="1:29" ht="15" customHeight="1" x14ac:dyDescent="0.2">
      <c r="A1072" s="1032" t="s">
        <v>882</v>
      </c>
      <c r="B1072" s="1034" t="s">
        <v>900</v>
      </c>
      <c r="C1072" s="984" t="s">
        <v>887</v>
      </c>
      <c r="D1072" s="1021"/>
      <c r="E1072" s="541"/>
      <c r="F1072" s="1044"/>
      <c r="G1072" s="1054"/>
      <c r="H1072" s="1041"/>
      <c r="I1072" s="541"/>
      <c r="J1072" s="1048" t="str">
        <f t="shared" si="115"/>
        <v/>
      </c>
      <c r="K1072" s="1052" t="str">
        <f t="shared" si="116"/>
        <v/>
      </c>
      <c r="L1072" s="1046" t="str">
        <f t="shared" si="117"/>
        <v/>
      </c>
      <c r="M1072" s="1052" t="str">
        <f t="shared" si="118"/>
        <v/>
      </c>
      <c r="N1072" s="265"/>
      <c r="O1072" s="265"/>
      <c r="P1072" s="265"/>
      <c r="Q1072" s="265"/>
      <c r="R1072" s="265"/>
      <c r="S1072" s="265"/>
      <c r="T1072" s="265"/>
      <c r="U1072" s="265"/>
      <c r="V1072" s="265"/>
      <c r="W1072" s="265"/>
      <c r="X1072" s="265"/>
      <c r="Y1072" s="265"/>
      <c r="Z1072" s="265"/>
      <c r="AA1072" s="265"/>
      <c r="AB1072" s="265"/>
      <c r="AC1072" s="265"/>
    </row>
    <row r="1073" spans="1:29" ht="15" customHeight="1" x14ac:dyDescent="0.2">
      <c r="A1073" s="1032" t="s">
        <v>883</v>
      </c>
      <c r="B1073" s="1034" t="s">
        <v>899</v>
      </c>
      <c r="C1073" s="984" t="s">
        <v>887</v>
      </c>
      <c r="D1073" s="1021"/>
      <c r="E1073" s="541"/>
      <c r="F1073" s="1044"/>
      <c r="G1073" s="1054"/>
      <c r="H1073" s="1041"/>
      <c r="I1073" s="541"/>
      <c r="J1073" s="1048" t="str">
        <f t="shared" si="115"/>
        <v/>
      </c>
      <c r="K1073" s="1052" t="str">
        <f t="shared" si="116"/>
        <v/>
      </c>
      <c r="L1073" s="1046" t="str">
        <f t="shared" si="117"/>
        <v/>
      </c>
      <c r="M1073" s="1052" t="str">
        <f t="shared" si="118"/>
        <v/>
      </c>
      <c r="N1073" s="265"/>
      <c r="O1073" s="265"/>
      <c r="P1073" s="265"/>
      <c r="Q1073" s="265"/>
      <c r="R1073" s="265"/>
      <c r="S1073" s="265"/>
      <c r="T1073" s="265"/>
      <c r="U1073" s="265"/>
      <c r="V1073" s="265"/>
      <c r="W1073" s="265"/>
      <c r="X1073" s="265"/>
      <c r="Y1073" s="265"/>
      <c r="Z1073" s="265"/>
      <c r="AA1073" s="265"/>
      <c r="AB1073" s="265"/>
      <c r="AC1073" s="265"/>
    </row>
    <row r="1074" spans="1:29" ht="15" customHeight="1" x14ac:dyDescent="0.2">
      <c r="A1074" s="1032" t="s">
        <v>884</v>
      </c>
      <c r="B1074" s="1034" t="s">
        <v>922</v>
      </c>
      <c r="C1074" s="984" t="s">
        <v>887</v>
      </c>
      <c r="D1074" s="1021"/>
      <c r="E1074" s="541"/>
      <c r="F1074" s="1044"/>
      <c r="G1074" s="1054"/>
      <c r="H1074" s="1041"/>
      <c r="I1074" s="541"/>
      <c r="J1074" s="1048" t="str">
        <f t="shared" si="115"/>
        <v/>
      </c>
      <c r="K1074" s="1052" t="str">
        <f t="shared" si="116"/>
        <v/>
      </c>
      <c r="L1074" s="1046" t="str">
        <f t="shared" si="117"/>
        <v/>
      </c>
      <c r="M1074" s="1052" t="str">
        <f t="shared" si="118"/>
        <v/>
      </c>
      <c r="N1074" s="265"/>
      <c r="O1074" s="265"/>
      <c r="P1074" s="265"/>
      <c r="Q1074" s="265"/>
      <c r="R1074" s="265"/>
      <c r="S1074" s="265"/>
      <c r="T1074" s="265"/>
      <c r="U1074" s="265"/>
      <c r="V1074" s="265"/>
      <c r="W1074" s="265"/>
      <c r="X1074" s="265"/>
      <c r="Y1074" s="265"/>
      <c r="Z1074" s="265"/>
      <c r="AA1074" s="265"/>
      <c r="AB1074" s="265"/>
      <c r="AC1074" s="265"/>
    </row>
    <row r="1075" spans="1:29" ht="15" customHeight="1" thickBot="1" x14ac:dyDescent="0.25">
      <c r="A1075" s="1035" t="s">
        <v>881</v>
      </c>
      <c r="B1075" s="1036" t="s">
        <v>901</v>
      </c>
      <c r="C1075" s="987" t="s">
        <v>875</v>
      </c>
      <c r="D1075" s="1024"/>
      <c r="E1075" s="544"/>
      <c r="F1075" s="1045"/>
      <c r="G1075" s="1050"/>
      <c r="H1075" s="1042"/>
      <c r="I1075" s="544"/>
      <c r="J1075" s="1049" t="str">
        <f t="shared" si="115"/>
        <v/>
      </c>
      <c r="K1075" s="1053" t="str">
        <f t="shared" si="116"/>
        <v/>
      </c>
      <c r="L1075" s="1047" t="str">
        <f t="shared" si="117"/>
        <v/>
      </c>
      <c r="M1075" s="1053" t="str">
        <f t="shared" si="118"/>
        <v/>
      </c>
      <c r="N1075" s="265"/>
      <c r="O1075" s="265"/>
      <c r="P1075" s="265"/>
      <c r="Q1075" s="265"/>
      <c r="R1075" s="265"/>
      <c r="S1075" s="265"/>
      <c r="T1075" s="265"/>
      <c r="U1075" s="265"/>
      <c r="V1075" s="265"/>
      <c r="W1075" s="265"/>
      <c r="X1075" s="265"/>
      <c r="Y1075" s="265"/>
      <c r="Z1075" s="265"/>
      <c r="AA1075" s="265"/>
      <c r="AB1075" s="265"/>
      <c r="AC1075" s="265"/>
    </row>
    <row r="1076" spans="1:29" s="889" customFormat="1" ht="18" customHeight="1" thickBot="1" x14ac:dyDescent="0.25">
      <c r="A1076" s="1060"/>
      <c r="B1076" s="956"/>
      <c r="C1076" s="947"/>
      <c r="D1076" s="926"/>
      <c r="E1076" s="926"/>
      <c r="F1076" s="265"/>
      <c r="G1076" s="265"/>
      <c r="H1076" s="265"/>
      <c r="I1076" s="265"/>
      <c r="J1076" s="948" t="s">
        <v>62</v>
      </c>
      <c r="K1076" s="851">
        <f>SUM(K1067:K1075)</f>
        <v>0</v>
      </c>
      <c r="L1076" s="948" t="s">
        <v>62</v>
      </c>
      <c r="M1076" s="851">
        <f>SUM(M1067:M1075)</f>
        <v>0</v>
      </c>
      <c r="N1076" s="265"/>
      <c r="O1076" s="926"/>
      <c r="P1076" s="926"/>
      <c r="Q1076" s="926"/>
      <c r="R1076" s="926"/>
      <c r="S1076" s="926"/>
      <c r="T1076" s="926"/>
      <c r="U1076" s="926"/>
      <c r="V1076" s="926"/>
      <c r="W1076" s="926"/>
      <c r="X1076" s="926"/>
      <c r="Y1076" s="926"/>
      <c r="Z1076" s="926"/>
      <c r="AA1076" s="926"/>
      <c r="AB1076" s="926"/>
      <c r="AC1076" s="926"/>
    </row>
    <row r="1077" spans="1:29" ht="21" customHeight="1" x14ac:dyDescent="0.2">
      <c r="A1077" s="1335" t="s">
        <v>908</v>
      </c>
      <c r="B1077" s="1336"/>
      <c r="C1077" s="1337"/>
      <c r="D1077" s="1031"/>
      <c r="E1077" s="1031"/>
      <c r="F1077" s="1031"/>
      <c r="G1077" s="1031"/>
      <c r="H1077" s="1031"/>
      <c r="I1077" s="1031"/>
      <c r="J1077" s="1031"/>
      <c r="K1077" s="1031"/>
      <c r="L1077" s="1031"/>
      <c r="M1077" s="1063"/>
      <c r="N1077" s="265"/>
      <c r="O1077" s="265"/>
      <c r="P1077" s="265"/>
      <c r="Q1077" s="265"/>
      <c r="R1077" s="265"/>
      <c r="S1077" s="265"/>
      <c r="T1077" s="265"/>
      <c r="U1077" s="265"/>
      <c r="V1077" s="265"/>
      <c r="W1077" s="265"/>
      <c r="X1077" s="265"/>
      <c r="Y1077" s="265"/>
      <c r="Z1077" s="265"/>
      <c r="AA1077" s="265"/>
      <c r="AB1077" s="265"/>
      <c r="AC1077" s="265"/>
    </row>
    <row r="1078" spans="1:29" ht="18" customHeight="1" x14ac:dyDescent="0.2">
      <c r="A1078" s="1068" t="s">
        <v>907</v>
      </c>
      <c r="B1078" s="1338" t="s">
        <v>904</v>
      </c>
      <c r="C1078" s="1339"/>
      <c r="D1078" s="1338" t="s">
        <v>905</v>
      </c>
      <c r="E1078" s="1340"/>
      <c r="F1078" s="1340"/>
      <c r="G1078" s="1340"/>
      <c r="H1078" s="1340"/>
      <c r="I1078" s="1339"/>
      <c r="J1078" s="1338" t="s">
        <v>906</v>
      </c>
      <c r="K1078" s="1340"/>
      <c r="L1078" s="1340"/>
      <c r="M1078" s="1341"/>
      <c r="N1078" s="265"/>
      <c r="O1078" s="265"/>
      <c r="P1078" s="265"/>
      <c r="Q1078" s="265"/>
      <c r="R1078" s="265"/>
      <c r="S1078" s="265"/>
      <c r="T1078" s="265"/>
      <c r="U1078" s="265"/>
      <c r="V1078" s="265"/>
      <c r="W1078" s="265"/>
      <c r="X1078" s="265"/>
      <c r="Y1078" s="265"/>
      <c r="Z1078" s="265"/>
      <c r="AA1078" s="265"/>
      <c r="AB1078" s="265"/>
      <c r="AC1078" s="265"/>
    </row>
    <row r="1079" spans="1:29" ht="30" customHeight="1" x14ac:dyDescent="0.2">
      <c r="A1079" s="1065"/>
      <c r="B1079" s="1342"/>
      <c r="C1079" s="1343"/>
      <c r="D1079" s="1344"/>
      <c r="E1079" s="1345"/>
      <c r="F1079" s="1345"/>
      <c r="G1079" s="1345"/>
      <c r="H1079" s="1345"/>
      <c r="I1079" s="1346"/>
      <c r="J1079" s="1328"/>
      <c r="K1079" s="1329"/>
      <c r="L1079" s="1329"/>
      <c r="M1079" s="1330"/>
      <c r="N1079" s="265"/>
      <c r="O1079" s="265"/>
      <c r="P1079" s="265"/>
      <c r="Q1079" s="265"/>
      <c r="R1079" s="265"/>
      <c r="S1079" s="265"/>
      <c r="T1079" s="265"/>
      <c r="U1079" s="265"/>
      <c r="V1079" s="265"/>
      <c r="W1079" s="265"/>
      <c r="X1079" s="265"/>
      <c r="Y1079" s="265"/>
      <c r="Z1079" s="265"/>
      <c r="AA1079" s="265"/>
      <c r="AB1079" s="265"/>
      <c r="AC1079" s="265"/>
    </row>
    <row r="1080" spans="1:29" ht="30" customHeight="1" x14ac:dyDescent="0.2">
      <c r="A1080" s="1065"/>
      <c r="B1080" s="1327"/>
      <c r="C1080" s="1327"/>
      <c r="D1080" s="1327"/>
      <c r="E1080" s="1327"/>
      <c r="F1080" s="1327"/>
      <c r="G1080" s="1327"/>
      <c r="H1080" s="1327"/>
      <c r="I1080" s="1327"/>
      <c r="J1080" s="1328"/>
      <c r="K1080" s="1329"/>
      <c r="L1080" s="1329"/>
      <c r="M1080" s="1330"/>
      <c r="N1080" s="265"/>
      <c r="O1080" s="265"/>
      <c r="P1080" s="265"/>
      <c r="Q1080" s="265"/>
      <c r="R1080" s="265"/>
      <c r="S1080" s="265"/>
      <c r="T1080" s="265"/>
      <c r="U1080" s="265"/>
      <c r="V1080" s="265"/>
      <c r="W1080" s="265"/>
      <c r="X1080" s="265"/>
      <c r="Y1080" s="265"/>
      <c r="Z1080" s="265"/>
      <c r="AA1080" s="265"/>
      <c r="AB1080" s="265"/>
      <c r="AC1080" s="265"/>
    </row>
    <row r="1081" spans="1:29" ht="30" customHeight="1" x14ac:dyDescent="0.2">
      <c r="A1081" s="1065"/>
      <c r="B1081" s="1327"/>
      <c r="C1081" s="1327"/>
      <c r="D1081" s="1327"/>
      <c r="E1081" s="1327"/>
      <c r="F1081" s="1327"/>
      <c r="G1081" s="1327"/>
      <c r="H1081" s="1327"/>
      <c r="I1081" s="1327"/>
      <c r="J1081" s="1328"/>
      <c r="K1081" s="1329"/>
      <c r="L1081" s="1329"/>
      <c r="M1081" s="1330"/>
      <c r="N1081" s="265"/>
      <c r="O1081" s="265"/>
      <c r="P1081" s="265"/>
      <c r="Q1081" s="265"/>
      <c r="R1081" s="265"/>
      <c r="S1081" s="265"/>
      <c r="T1081" s="265"/>
      <c r="U1081" s="265"/>
      <c r="V1081" s="265"/>
      <c r="W1081" s="265"/>
      <c r="X1081" s="265"/>
      <c r="Y1081" s="265"/>
      <c r="Z1081" s="265"/>
      <c r="AA1081" s="265"/>
      <c r="AB1081" s="265"/>
      <c r="AC1081" s="265"/>
    </row>
    <row r="1082" spans="1:29" ht="30" customHeight="1" x14ac:dyDescent="0.2">
      <c r="A1082" s="1065"/>
      <c r="B1082" s="1327"/>
      <c r="C1082" s="1327"/>
      <c r="D1082" s="1327"/>
      <c r="E1082" s="1327"/>
      <c r="F1082" s="1327"/>
      <c r="G1082" s="1327"/>
      <c r="H1082" s="1327"/>
      <c r="I1082" s="1327"/>
      <c r="J1082" s="1328"/>
      <c r="K1082" s="1329"/>
      <c r="L1082" s="1329"/>
      <c r="M1082" s="1330"/>
      <c r="N1082" s="265"/>
      <c r="O1082" s="796"/>
      <c r="P1082" s="265"/>
      <c r="Q1082" s="265"/>
      <c r="R1082" s="265"/>
      <c r="S1082" s="265"/>
      <c r="T1082" s="265"/>
      <c r="U1082" s="265"/>
      <c r="V1082" s="265"/>
      <c r="W1082" s="265"/>
      <c r="X1082" s="265"/>
      <c r="Y1082" s="265"/>
      <c r="Z1082" s="265"/>
      <c r="AA1082" s="265"/>
      <c r="AB1082" s="265"/>
      <c r="AC1082" s="265"/>
    </row>
    <row r="1083" spans="1:29" ht="30" hidden="1" customHeight="1" x14ac:dyDescent="0.2">
      <c r="A1083" s="1066"/>
      <c r="B1083" s="1327"/>
      <c r="C1083" s="1327"/>
      <c r="D1083" s="1327"/>
      <c r="E1083" s="1327"/>
      <c r="F1083" s="1327"/>
      <c r="G1083" s="1327"/>
      <c r="H1083" s="1327"/>
      <c r="I1083" s="1327"/>
      <c r="J1083" s="1328"/>
      <c r="K1083" s="1329"/>
      <c r="L1083" s="1329"/>
      <c r="M1083" s="1330"/>
      <c r="N1083" s="265"/>
      <c r="O1083" s="265"/>
      <c r="P1083" s="265"/>
      <c r="Q1083" s="265"/>
      <c r="R1083" s="265"/>
      <c r="S1083" s="265"/>
      <c r="T1083" s="265"/>
      <c r="U1083" s="265"/>
      <c r="V1083" s="265"/>
      <c r="W1083" s="265"/>
      <c r="X1083" s="265"/>
      <c r="Y1083" s="265"/>
      <c r="Z1083" s="265"/>
      <c r="AA1083" s="265"/>
      <c r="AB1083" s="265"/>
      <c r="AC1083" s="265"/>
    </row>
    <row r="1084" spans="1:29" ht="30" hidden="1" customHeight="1" x14ac:dyDescent="0.2">
      <c r="A1084" s="1065"/>
      <c r="B1084" s="1327"/>
      <c r="C1084" s="1327"/>
      <c r="D1084" s="1327"/>
      <c r="E1084" s="1327"/>
      <c r="F1084" s="1327"/>
      <c r="G1084" s="1327"/>
      <c r="H1084" s="1327"/>
      <c r="I1084" s="1327"/>
      <c r="J1084" s="1328"/>
      <c r="K1084" s="1329"/>
      <c r="L1084" s="1329"/>
      <c r="M1084" s="1330"/>
      <c r="N1084" s="265"/>
      <c r="O1084" s="265"/>
      <c r="P1084" s="265"/>
      <c r="Q1084" s="265"/>
      <c r="R1084" s="265"/>
      <c r="S1084" s="265"/>
      <c r="T1084" s="265"/>
      <c r="U1084" s="265"/>
      <c r="V1084" s="265"/>
      <c r="W1084" s="265"/>
      <c r="X1084" s="265"/>
      <c r="Y1084" s="265"/>
      <c r="Z1084" s="265"/>
      <c r="AA1084" s="265"/>
      <c r="AB1084" s="265"/>
      <c r="AC1084" s="265"/>
    </row>
    <row r="1085" spans="1:29" ht="30" hidden="1" customHeight="1" x14ac:dyDescent="0.2">
      <c r="A1085" s="1065"/>
      <c r="B1085" s="1327"/>
      <c r="C1085" s="1327"/>
      <c r="D1085" s="1327"/>
      <c r="E1085" s="1327"/>
      <c r="F1085" s="1327"/>
      <c r="G1085" s="1327"/>
      <c r="H1085" s="1327"/>
      <c r="I1085" s="1327"/>
      <c r="J1085" s="1328"/>
      <c r="K1085" s="1329"/>
      <c r="L1085" s="1329"/>
      <c r="M1085" s="1330"/>
      <c r="N1085" s="265"/>
      <c r="O1085" s="265"/>
      <c r="P1085" s="265"/>
      <c r="Q1085" s="265"/>
      <c r="R1085" s="265"/>
      <c r="S1085" s="265"/>
      <c r="T1085" s="265"/>
      <c r="U1085" s="265"/>
      <c r="V1085" s="265"/>
      <c r="W1085" s="265"/>
      <c r="X1085" s="265"/>
      <c r="Y1085" s="265"/>
      <c r="Z1085" s="265"/>
      <c r="AA1085" s="265"/>
      <c r="AB1085" s="265"/>
      <c r="AC1085" s="265"/>
    </row>
    <row r="1086" spans="1:29" ht="30" hidden="1" customHeight="1" x14ac:dyDescent="0.2">
      <c r="A1086" s="1065"/>
      <c r="B1086" s="1327"/>
      <c r="C1086" s="1327"/>
      <c r="D1086" s="1327"/>
      <c r="E1086" s="1327"/>
      <c r="F1086" s="1327"/>
      <c r="G1086" s="1327"/>
      <c r="H1086" s="1327"/>
      <c r="I1086" s="1327"/>
      <c r="J1086" s="1328"/>
      <c r="K1086" s="1329"/>
      <c r="L1086" s="1329"/>
      <c r="M1086" s="1330"/>
      <c r="N1086" s="265"/>
      <c r="O1086" s="265"/>
      <c r="P1086" s="265"/>
      <c r="Q1086" s="265"/>
      <c r="R1086" s="265"/>
      <c r="S1086" s="265"/>
      <c r="T1086" s="265"/>
      <c r="U1086" s="265"/>
      <c r="V1086" s="265"/>
      <c r="W1086" s="265"/>
      <c r="X1086" s="265"/>
      <c r="Y1086" s="265"/>
      <c r="Z1086" s="265"/>
      <c r="AA1086" s="265"/>
      <c r="AB1086" s="265"/>
      <c r="AC1086" s="265"/>
    </row>
    <row r="1087" spans="1:29" ht="30" hidden="1" customHeight="1" x14ac:dyDescent="0.2">
      <c r="A1087" s="1065"/>
      <c r="B1087" s="1327"/>
      <c r="C1087" s="1327"/>
      <c r="D1087" s="1327"/>
      <c r="E1087" s="1327"/>
      <c r="F1087" s="1327"/>
      <c r="G1087" s="1327"/>
      <c r="H1087" s="1327"/>
      <c r="I1087" s="1327"/>
      <c r="J1087" s="1328"/>
      <c r="K1087" s="1329"/>
      <c r="L1087" s="1329"/>
      <c r="M1087" s="1330"/>
      <c r="N1087" s="265"/>
      <c r="O1087" s="265"/>
      <c r="P1087" s="265"/>
      <c r="Q1087" s="265"/>
      <c r="R1087" s="265"/>
      <c r="S1087" s="265"/>
      <c r="T1087" s="265"/>
      <c r="U1087" s="265"/>
      <c r="V1087" s="265"/>
      <c r="W1087" s="265"/>
      <c r="X1087" s="265"/>
      <c r="Y1087" s="265"/>
      <c r="Z1087" s="265"/>
      <c r="AA1087" s="265"/>
      <c r="AB1087" s="265"/>
      <c r="AC1087" s="265"/>
    </row>
    <row r="1088" spans="1:29" ht="30" hidden="1" customHeight="1" x14ac:dyDescent="0.2">
      <c r="A1088" s="1065"/>
      <c r="B1088" s="1327"/>
      <c r="C1088" s="1327"/>
      <c r="D1088" s="1327"/>
      <c r="E1088" s="1327"/>
      <c r="F1088" s="1327"/>
      <c r="G1088" s="1327"/>
      <c r="H1088" s="1327"/>
      <c r="I1088" s="1327"/>
      <c r="J1088" s="1328"/>
      <c r="K1088" s="1329"/>
      <c r="L1088" s="1329"/>
      <c r="M1088" s="1330"/>
      <c r="N1088" s="265"/>
      <c r="O1088" s="265"/>
      <c r="P1088" s="265"/>
      <c r="Q1088" s="265"/>
      <c r="R1088" s="265"/>
      <c r="S1088" s="265"/>
      <c r="T1088" s="265"/>
      <c r="U1088" s="265"/>
      <c r="V1088" s="265"/>
      <c r="W1088" s="265"/>
      <c r="X1088" s="265"/>
      <c r="Y1088" s="265"/>
      <c r="Z1088" s="265"/>
      <c r="AA1088" s="265"/>
      <c r="AB1088" s="265"/>
      <c r="AC1088" s="265"/>
    </row>
    <row r="1089" spans="1:29" ht="30" hidden="1" customHeight="1" x14ac:dyDescent="0.2">
      <c r="A1089" s="1065"/>
      <c r="B1089" s="1327"/>
      <c r="C1089" s="1327"/>
      <c r="D1089" s="1327"/>
      <c r="E1089" s="1327"/>
      <c r="F1089" s="1327"/>
      <c r="G1089" s="1327"/>
      <c r="H1089" s="1327"/>
      <c r="I1089" s="1327"/>
      <c r="J1089" s="1328"/>
      <c r="K1089" s="1329"/>
      <c r="L1089" s="1329"/>
      <c r="M1089" s="1330"/>
      <c r="N1089" s="265"/>
      <c r="O1089" s="265"/>
      <c r="P1089" s="265"/>
      <c r="Q1089" s="265"/>
      <c r="R1089" s="265"/>
      <c r="S1089" s="265"/>
      <c r="T1089" s="265"/>
      <c r="U1089" s="265"/>
      <c r="V1089" s="265"/>
      <c r="W1089" s="265"/>
      <c r="X1089" s="265"/>
      <c r="Y1089" s="265"/>
      <c r="Z1089" s="265"/>
      <c r="AA1089" s="265"/>
      <c r="AB1089" s="265"/>
      <c r="AC1089" s="265"/>
    </row>
    <row r="1090" spans="1:29" ht="30" hidden="1" customHeight="1" x14ac:dyDescent="0.2">
      <c r="A1090" s="1065"/>
      <c r="B1090" s="1327"/>
      <c r="C1090" s="1327"/>
      <c r="D1090" s="1327"/>
      <c r="E1090" s="1327"/>
      <c r="F1090" s="1327"/>
      <c r="G1090" s="1327"/>
      <c r="H1090" s="1327"/>
      <c r="I1090" s="1327"/>
      <c r="J1090" s="1328"/>
      <c r="K1090" s="1329"/>
      <c r="L1090" s="1329"/>
      <c r="M1090" s="1330"/>
      <c r="N1090" s="265"/>
      <c r="O1090" s="265"/>
      <c r="P1090" s="265"/>
      <c r="Q1090" s="265"/>
      <c r="R1090" s="265"/>
      <c r="S1090" s="265"/>
      <c r="T1090" s="265"/>
      <c r="U1090" s="265"/>
      <c r="V1090" s="265"/>
      <c r="W1090" s="265"/>
      <c r="X1090" s="265"/>
      <c r="Y1090" s="265"/>
      <c r="Z1090" s="265"/>
      <c r="AA1090" s="265"/>
      <c r="AB1090" s="265"/>
      <c r="AC1090" s="265"/>
    </row>
    <row r="1091" spans="1:29" ht="30" hidden="1" customHeight="1" x14ac:dyDescent="0.2">
      <c r="A1091" s="1065"/>
      <c r="B1091" s="1327"/>
      <c r="C1091" s="1327"/>
      <c r="D1091" s="1327"/>
      <c r="E1091" s="1327"/>
      <c r="F1091" s="1327"/>
      <c r="G1091" s="1327"/>
      <c r="H1091" s="1327"/>
      <c r="I1091" s="1327"/>
      <c r="J1091" s="1328"/>
      <c r="K1091" s="1329"/>
      <c r="L1091" s="1329"/>
      <c r="M1091" s="1330"/>
      <c r="N1091" s="265"/>
      <c r="O1091" s="265"/>
      <c r="P1091" s="265"/>
      <c r="Q1091" s="265"/>
      <c r="R1091" s="265"/>
      <c r="S1091" s="265"/>
      <c r="T1091" s="265"/>
      <c r="U1091" s="265"/>
      <c r="V1091" s="265"/>
      <c r="W1091" s="265"/>
      <c r="X1091" s="265"/>
      <c r="Y1091" s="265"/>
      <c r="Z1091" s="265"/>
      <c r="AA1091" s="265"/>
      <c r="AB1091" s="265"/>
      <c r="AC1091" s="265"/>
    </row>
    <row r="1092" spans="1:29" ht="30" hidden="1" customHeight="1" x14ac:dyDescent="0.2">
      <c r="A1092" s="1065"/>
      <c r="B1092" s="1327"/>
      <c r="C1092" s="1327"/>
      <c r="D1092" s="1327"/>
      <c r="E1092" s="1327"/>
      <c r="F1092" s="1327"/>
      <c r="G1092" s="1327"/>
      <c r="H1092" s="1327"/>
      <c r="I1092" s="1327"/>
      <c r="J1092" s="1328"/>
      <c r="K1092" s="1329"/>
      <c r="L1092" s="1329"/>
      <c r="M1092" s="1330"/>
      <c r="N1092" s="265"/>
      <c r="O1092" s="265"/>
      <c r="P1092" s="265"/>
      <c r="Q1092" s="265"/>
      <c r="R1092" s="265"/>
      <c r="S1092" s="265"/>
      <c r="T1092" s="265"/>
      <c r="U1092" s="265"/>
      <c r="V1092" s="265"/>
      <c r="W1092" s="265"/>
      <c r="X1092" s="265"/>
      <c r="Y1092" s="265"/>
      <c r="Z1092" s="265"/>
      <c r="AA1092" s="265"/>
      <c r="AB1092" s="265"/>
      <c r="AC1092" s="265"/>
    </row>
    <row r="1093" spans="1:29" ht="30" hidden="1" customHeight="1" x14ac:dyDescent="0.2">
      <c r="A1093" s="1065"/>
      <c r="B1093" s="1327"/>
      <c r="C1093" s="1327"/>
      <c r="D1093" s="1327"/>
      <c r="E1093" s="1327"/>
      <c r="F1093" s="1327"/>
      <c r="G1093" s="1327"/>
      <c r="H1093" s="1327"/>
      <c r="I1093" s="1327"/>
      <c r="J1093" s="1328"/>
      <c r="K1093" s="1329"/>
      <c r="L1093" s="1329"/>
      <c r="M1093" s="1330"/>
      <c r="N1093" s="265"/>
      <c r="O1093" s="265"/>
      <c r="P1093" s="265"/>
      <c r="Q1093" s="265"/>
      <c r="R1093" s="265"/>
      <c r="S1093" s="265"/>
      <c r="T1093" s="265"/>
      <c r="U1093" s="265"/>
      <c r="V1093" s="265"/>
      <c r="W1093" s="265"/>
      <c r="X1093" s="265"/>
      <c r="Y1093" s="265"/>
      <c r="Z1093" s="265"/>
      <c r="AA1093" s="265"/>
      <c r="AB1093" s="265"/>
      <c r="AC1093" s="265"/>
    </row>
    <row r="1094" spans="1:29" ht="30" hidden="1" customHeight="1" x14ac:dyDescent="0.2">
      <c r="A1094" s="1065"/>
      <c r="B1094" s="1327"/>
      <c r="C1094" s="1327"/>
      <c r="D1094" s="1327"/>
      <c r="E1094" s="1327"/>
      <c r="F1094" s="1327"/>
      <c r="G1094" s="1327"/>
      <c r="H1094" s="1327"/>
      <c r="I1094" s="1327"/>
      <c r="J1094" s="1328"/>
      <c r="K1094" s="1329"/>
      <c r="L1094" s="1329"/>
      <c r="M1094" s="1330"/>
      <c r="N1094" s="265"/>
      <c r="O1094" s="265"/>
      <c r="P1094" s="265"/>
      <c r="Q1094" s="265"/>
      <c r="R1094" s="265"/>
      <c r="S1094" s="265"/>
      <c r="T1094" s="265"/>
      <c r="U1094" s="265"/>
      <c r="V1094" s="265"/>
      <c r="W1094" s="265"/>
      <c r="X1094" s="265"/>
      <c r="Y1094" s="265"/>
      <c r="Z1094" s="265"/>
      <c r="AA1094" s="265"/>
      <c r="AB1094" s="265"/>
      <c r="AC1094" s="265"/>
    </row>
    <row r="1095" spans="1:29" ht="30" hidden="1" customHeight="1" x14ac:dyDescent="0.2">
      <c r="A1095" s="1065"/>
      <c r="B1095" s="1327"/>
      <c r="C1095" s="1327"/>
      <c r="D1095" s="1327"/>
      <c r="E1095" s="1327"/>
      <c r="F1095" s="1327"/>
      <c r="G1095" s="1327"/>
      <c r="H1095" s="1327"/>
      <c r="I1095" s="1327"/>
      <c r="J1095" s="1328"/>
      <c r="K1095" s="1329"/>
      <c r="L1095" s="1329"/>
      <c r="M1095" s="1330"/>
      <c r="N1095" s="265"/>
      <c r="O1095" s="265"/>
      <c r="P1095" s="265"/>
      <c r="Q1095" s="265"/>
      <c r="R1095" s="265"/>
      <c r="S1095" s="265"/>
      <c r="T1095" s="265"/>
      <c r="U1095" s="265"/>
      <c r="V1095" s="265"/>
      <c r="W1095" s="265"/>
      <c r="X1095" s="265"/>
      <c r="Y1095" s="265"/>
      <c r="Z1095" s="265"/>
      <c r="AA1095" s="265"/>
      <c r="AB1095" s="265"/>
      <c r="AC1095" s="265"/>
    </row>
    <row r="1096" spans="1:29" ht="30" hidden="1" customHeight="1" x14ac:dyDescent="0.2">
      <c r="A1096" s="1065"/>
      <c r="B1096" s="1327"/>
      <c r="C1096" s="1327"/>
      <c r="D1096" s="1327"/>
      <c r="E1096" s="1327"/>
      <c r="F1096" s="1327"/>
      <c r="G1096" s="1327"/>
      <c r="H1096" s="1327"/>
      <c r="I1096" s="1327"/>
      <c r="J1096" s="1328"/>
      <c r="K1096" s="1329"/>
      <c r="L1096" s="1329"/>
      <c r="M1096" s="1330"/>
      <c r="N1096" s="265"/>
      <c r="O1096" s="265"/>
      <c r="P1096" s="265"/>
      <c r="Q1096" s="265"/>
      <c r="R1096" s="265"/>
      <c r="S1096" s="265"/>
      <c r="T1096" s="265"/>
      <c r="U1096" s="265"/>
      <c r="V1096" s="265"/>
      <c r="W1096" s="265"/>
      <c r="X1096" s="265"/>
      <c r="Y1096" s="265"/>
      <c r="Z1096" s="265"/>
      <c r="AA1096" s="265"/>
      <c r="AB1096" s="265"/>
      <c r="AC1096" s="265"/>
    </row>
    <row r="1097" spans="1:29" ht="30" hidden="1" customHeight="1" x14ac:dyDescent="0.2">
      <c r="A1097" s="1065"/>
      <c r="B1097" s="1327"/>
      <c r="C1097" s="1327"/>
      <c r="D1097" s="1327"/>
      <c r="E1097" s="1327"/>
      <c r="F1097" s="1327"/>
      <c r="G1097" s="1327"/>
      <c r="H1097" s="1327"/>
      <c r="I1097" s="1327"/>
      <c r="J1097" s="1328"/>
      <c r="K1097" s="1329"/>
      <c r="L1097" s="1329"/>
      <c r="M1097" s="1330"/>
      <c r="N1097" s="265"/>
      <c r="O1097" s="265"/>
      <c r="P1097" s="265"/>
      <c r="Q1097" s="265"/>
      <c r="R1097" s="265"/>
      <c r="S1097" s="265"/>
      <c r="T1097" s="265"/>
      <c r="U1097" s="265"/>
      <c r="V1097" s="265"/>
      <c r="W1097" s="265"/>
      <c r="X1097" s="265"/>
      <c r="Y1097" s="265"/>
      <c r="Z1097" s="265"/>
      <c r="AA1097" s="265"/>
      <c r="AB1097" s="265"/>
      <c r="AC1097" s="265"/>
    </row>
    <row r="1098" spans="1:29" ht="30" customHeight="1" thickBot="1" x14ac:dyDescent="0.25">
      <c r="A1098" s="1067"/>
      <c r="B1098" s="1331"/>
      <c r="C1098" s="1331"/>
      <c r="D1098" s="1331"/>
      <c r="E1098" s="1331"/>
      <c r="F1098" s="1331"/>
      <c r="G1098" s="1331"/>
      <c r="H1098" s="1331"/>
      <c r="I1098" s="1331"/>
      <c r="J1098" s="1332"/>
      <c r="K1098" s="1333"/>
      <c r="L1098" s="1333"/>
      <c r="M1098" s="1334"/>
      <c r="N1098" s="265"/>
      <c r="O1098" s="265"/>
      <c r="P1098" s="265"/>
      <c r="Q1098" s="265"/>
      <c r="R1098" s="265"/>
      <c r="S1098" s="265"/>
      <c r="T1098" s="265"/>
      <c r="U1098" s="265"/>
      <c r="V1098" s="265"/>
      <c r="W1098" s="265"/>
      <c r="X1098" s="265"/>
      <c r="Y1098" s="265"/>
      <c r="Z1098" s="265"/>
      <c r="AA1098" s="265"/>
      <c r="AB1098" s="265"/>
      <c r="AC1098" s="265"/>
    </row>
    <row r="1099" spans="1:29" ht="13.5" thickBot="1" x14ac:dyDescent="0.25">
      <c r="A1099" s="941"/>
      <c r="B1099" s="932"/>
      <c r="C1099" s="932"/>
      <c r="D1099" s="932"/>
      <c r="E1099" s="932"/>
      <c r="F1099" s="932"/>
      <c r="G1099" s="932"/>
      <c r="H1099" s="932"/>
      <c r="I1099" s="932"/>
      <c r="J1099" s="932"/>
      <c r="K1099" s="932"/>
      <c r="L1099" s="932"/>
      <c r="M1099" s="1030"/>
      <c r="N1099" s="265"/>
      <c r="O1099" s="265"/>
      <c r="P1099" s="265"/>
      <c r="Q1099" s="265"/>
      <c r="R1099" s="265"/>
      <c r="S1099" s="265"/>
      <c r="T1099" s="265"/>
      <c r="U1099" s="265"/>
      <c r="V1099" s="265"/>
      <c r="W1099" s="265"/>
      <c r="X1099" s="265"/>
      <c r="Y1099" s="265"/>
      <c r="Z1099" s="265"/>
      <c r="AA1099" s="265"/>
      <c r="AB1099" s="265"/>
      <c r="AC1099" s="265"/>
    </row>
    <row r="1100" spans="1:29" ht="24" customHeight="1" x14ac:dyDescent="0.2">
      <c r="A1100" s="933" t="s">
        <v>891</v>
      </c>
      <c r="B1100" s="1157" t="s">
        <v>898</v>
      </c>
      <c r="C1100" s="1022"/>
      <c r="D1100" s="1022"/>
      <c r="E1100" s="1022"/>
      <c r="F1100" s="1022"/>
      <c r="G1100" s="1022"/>
      <c r="H1100" s="1022"/>
      <c r="I1100" s="1022"/>
      <c r="J1100" s="1022"/>
      <c r="K1100" s="1022"/>
      <c r="L1100" s="1022"/>
      <c r="M1100" s="1023"/>
      <c r="N1100" s="265"/>
      <c r="O1100" s="265"/>
      <c r="P1100" s="265"/>
      <c r="Q1100" s="265"/>
      <c r="R1100" s="265"/>
      <c r="S1100" s="265"/>
      <c r="T1100" s="265"/>
      <c r="U1100" s="265"/>
      <c r="V1100" s="265"/>
      <c r="W1100" s="265"/>
      <c r="X1100" s="265"/>
      <c r="Y1100" s="265"/>
      <c r="Z1100" s="265"/>
      <c r="AA1100" s="265"/>
      <c r="AB1100" s="265"/>
      <c r="AC1100" s="265"/>
    </row>
    <row r="1101" spans="1:29" ht="15" customHeight="1" x14ac:dyDescent="0.2">
      <c r="A1101" s="1353" t="s">
        <v>903</v>
      </c>
      <c r="B1101" s="1162"/>
      <c r="C1101" s="1355" t="s">
        <v>895</v>
      </c>
      <c r="D1101" s="1357" t="s">
        <v>869</v>
      </c>
      <c r="E1101" s="1358"/>
      <c r="F1101" s="1359" t="s">
        <v>896</v>
      </c>
      <c r="G1101" s="1360"/>
      <c r="H1101" s="1361" t="s">
        <v>870</v>
      </c>
      <c r="I1101" s="1358"/>
      <c r="J1101" s="1362" t="s">
        <v>888</v>
      </c>
      <c r="K1101" s="1363"/>
      <c r="L1101" s="1364" t="s">
        <v>889</v>
      </c>
      <c r="M1101" s="1363"/>
      <c r="N1101" s="265"/>
      <c r="O1101" s="265"/>
      <c r="P1101" s="265"/>
      <c r="Q1101" s="265"/>
      <c r="R1101" s="265"/>
      <c r="S1101" s="265"/>
      <c r="T1101" s="265"/>
      <c r="U1101" s="265"/>
      <c r="V1101" s="265"/>
      <c r="W1101" s="265"/>
      <c r="X1101" s="265"/>
      <c r="Y1101" s="265"/>
      <c r="Z1101" s="265"/>
      <c r="AA1101" s="265"/>
      <c r="AB1101" s="265"/>
      <c r="AC1101" s="265"/>
    </row>
    <row r="1102" spans="1:29" ht="15" customHeight="1" x14ac:dyDescent="0.2">
      <c r="A1102" s="1354"/>
      <c r="B1102" s="1038" t="s">
        <v>885</v>
      </c>
      <c r="C1102" s="1356"/>
      <c r="D1102" s="1294" t="s">
        <v>902</v>
      </c>
      <c r="E1102" s="1365"/>
      <c r="F1102" s="1366" t="s">
        <v>902</v>
      </c>
      <c r="G1102" s="1365"/>
      <c r="H1102" s="1366" t="s">
        <v>902</v>
      </c>
      <c r="I1102" s="1367"/>
      <c r="J1102" s="1368" t="s">
        <v>910</v>
      </c>
      <c r="K1102" s="1369"/>
      <c r="L1102" s="1368" t="s">
        <v>910</v>
      </c>
      <c r="M1102" s="1369"/>
      <c r="N1102" s="265"/>
      <c r="O1102" s="265"/>
      <c r="P1102" s="265"/>
      <c r="Q1102" s="265"/>
      <c r="R1102" s="265"/>
      <c r="S1102" s="265"/>
      <c r="T1102" s="265"/>
      <c r="U1102" s="265"/>
      <c r="V1102" s="265"/>
      <c r="W1102" s="265"/>
      <c r="X1102" s="265"/>
      <c r="Y1102" s="265"/>
      <c r="Z1102" s="265"/>
      <c r="AA1102" s="265"/>
      <c r="AB1102" s="265"/>
      <c r="AC1102" s="265"/>
    </row>
    <row r="1103" spans="1:29" ht="15" customHeight="1" x14ac:dyDescent="0.2">
      <c r="A1103" s="1032" t="s">
        <v>892</v>
      </c>
      <c r="B1103" s="1033" t="s">
        <v>899</v>
      </c>
      <c r="C1103" s="890" t="s">
        <v>887</v>
      </c>
      <c r="D1103" s="1347"/>
      <c r="E1103" s="1348"/>
      <c r="F1103" s="1349"/>
      <c r="G1103" s="1348"/>
      <c r="H1103" s="1349"/>
      <c r="I1103" s="1350"/>
      <c r="J1103" s="1351" t="str">
        <f t="shared" ref="J1103:J1106" si="119">IF(D1103=0,"",(F1103/D1103)-1)</f>
        <v/>
      </c>
      <c r="K1103" s="1352"/>
      <c r="L1103" s="1351" t="str">
        <f t="shared" ref="L1103:L1106" si="120">IF(F1103=0,"",(H1103/F1103)-1)</f>
        <v/>
      </c>
      <c r="M1103" s="1352"/>
      <c r="N1103" s="265"/>
      <c r="O1103" s="265"/>
      <c r="P1103" s="265"/>
      <c r="Q1103" s="265"/>
      <c r="R1103" s="265"/>
      <c r="S1103" s="265"/>
      <c r="T1103" s="265"/>
      <c r="U1103" s="265"/>
      <c r="V1103" s="265"/>
      <c r="W1103" s="265"/>
      <c r="X1103" s="265"/>
      <c r="Y1103" s="265"/>
      <c r="Z1103" s="265"/>
      <c r="AA1103" s="265"/>
      <c r="AB1103" s="265"/>
      <c r="AC1103" s="265"/>
    </row>
    <row r="1104" spans="1:29" ht="15" customHeight="1" x14ac:dyDescent="0.2">
      <c r="A1104" s="1032" t="s">
        <v>876</v>
      </c>
      <c r="B1104" s="1034" t="s">
        <v>899</v>
      </c>
      <c r="C1104" s="984" t="s">
        <v>887</v>
      </c>
      <c r="D1104" s="1347"/>
      <c r="E1104" s="1348"/>
      <c r="F1104" s="1349"/>
      <c r="G1104" s="1348"/>
      <c r="H1104" s="1349"/>
      <c r="I1104" s="1350"/>
      <c r="J1104" s="1351" t="str">
        <f t="shared" si="119"/>
        <v/>
      </c>
      <c r="K1104" s="1352"/>
      <c r="L1104" s="1351" t="str">
        <f t="shared" si="120"/>
        <v/>
      </c>
      <c r="M1104" s="1352"/>
      <c r="N1104" s="265"/>
      <c r="O1104" s="265"/>
      <c r="P1104" s="265"/>
      <c r="Q1104" s="265"/>
      <c r="R1104" s="265"/>
      <c r="S1104" s="265"/>
      <c r="T1104" s="265"/>
      <c r="U1104" s="265"/>
      <c r="V1104" s="265"/>
      <c r="W1104" s="265"/>
      <c r="X1104" s="265"/>
      <c r="Y1104" s="265"/>
      <c r="Z1104" s="265"/>
      <c r="AA1104" s="265"/>
      <c r="AB1104" s="265"/>
      <c r="AC1104" s="265"/>
    </row>
    <row r="1105" spans="1:29" ht="15" customHeight="1" x14ac:dyDescent="0.2">
      <c r="A1105" s="1032" t="s">
        <v>893</v>
      </c>
      <c r="B1105" s="1034" t="s">
        <v>899</v>
      </c>
      <c r="C1105" s="984" t="s">
        <v>887</v>
      </c>
      <c r="D1105" s="1347"/>
      <c r="E1105" s="1348"/>
      <c r="F1105" s="1349"/>
      <c r="G1105" s="1348"/>
      <c r="H1105" s="1349"/>
      <c r="I1105" s="1350"/>
      <c r="J1105" s="1351" t="str">
        <f t="shared" si="119"/>
        <v/>
      </c>
      <c r="K1105" s="1352"/>
      <c r="L1105" s="1351" t="str">
        <f t="shared" si="120"/>
        <v/>
      </c>
      <c r="M1105" s="1352"/>
      <c r="N1105" s="265"/>
      <c r="O1105" s="265"/>
      <c r="P1105" s="265"/>
      <c r="Q1105" s="265"/>
      <c r="R1105" s="265"/>
      <c r="S1105" s="265"/>
      <c r="T1105" s="265"/>
      <c r="U1105" s="265"/>
      <c r="V1105" s="265"/>
      <c r="W1105" s="265"/>
      <c r="X1105" s="265"/>
      <c r="Y1105" s="265"/>
      <c r="Z1105" s="265"/>
      <c r="AA1105" s="265"/>
      <c r="AB1105" s="265"/>
      <c r="AC1105" s="265"/>
    </row>
    <row r="1106" spans="1:29" ht="15" customHeight="1" thickBot="1" x14ac:dyDescent="0.25">
      <c r="A1106" s="1035" t="s">
        <v>894</v>
      </c>
      <c r="B1106" s="1036" t="s">
        <v>899</v>
      </c>
      <c r="C1106" s="987" t="s">
        <v>887</v>
      </c>
      <c r="D1106" s="1347"/>
      <c r="E1106" s="1348"/>
      <c r="F1106" s="1349"/>
      <c r="G1106" s="1348"/>
      <c r="H1106" s="1349"/>
      <c r="I1106" s="1350"/>
      <c r="J1106" s="1351" t="str">
        <f t="shared" si="119"/>
        <v/>
      </c>
      <c r="K1106" s="1352"/>
      <c r="L1106" s="1351" t="str">
        <f t="shared" si="120"/>
        <v/>
      </c>
      <c r="M1106" s="1352"/>
      <c r="N1106" s="265"/>
      <c r="O1106" s="265"/>
      <c r="P1106" s="265"/>
      <c r="Q1106" s="265"/>
      <c r="R1106" s="265"/>
      <c r="S1106" s="265"/>
      <c r="T1106" s="265"/>
      <c r="U1106" s="265"/>
      <c r="V1106" s="265"/>
      <c r="W1106" s="265"/>
      <c r="X1106" s="265"/>
      <c r="Y1106" s="265"/>
      <c r="Z1106" s="265"/>
      <c r="AA1106" s="265"/>
      <c r="AB1106" s="265"/>
      <c r="AC1106" s="265"/>
    </row>
    <row r="1107" spans="1:29" s="889" customFormat="1" ht="18" customHeight="1" x14ac:dyDescent="0.2">
      <c r="A1107" s="1060"/>
      <c r="B1107" s="956"/>
      <c r="C1107" s="956"/>
      <c r="D1107" s="1061"/>
      <c r="E1107" s="1061"/>
      <c r="F1107" s="1062"/>
      <c r="G1107" s="1062"/>
      <c r="H1107" s="1062"/>
      <c r="I1107" s="1062"/>
      <c r="J1107" s="1062"/>
      <c r="K1107" s="1062"/>
      <c r="L1107" s="1062"/>
      <c r="M1107" s="1069"/>
      <c r="N1107" s="265"/>
      <c r="O1107" s="926"/>
      <c r="P1107" s="926"/>
      <c r="Q1107" s="926"/>
      <c r="R1107" s="926"/>
      <c r="S1107" s="926"/>
      <c r="T1107" s="926"/>
      <c r="U1107" s="926"/>
      <c r="V1107" s="926"/>
      <c r="W1107" s="926"/>
      <c r="X1107" s="926"/>
      <c r="Y1107" s="926"/>
      <c r="Z1107" s="926"/>
      <c r="AA1107" s="926"/>
      <c r="AB1107" s="926"/>
      <c r="AC1107" s="926"/>
    </row>
    <row r="1108" spans="1:29" ht="21" customHeight="1" x14ac:dyDescent="0.2">
      <c r="A1108" s="1335" t="s">
        <v>909</v>
      </c>
      <c r="B1108" s="1336"/>
      <c r="C1108" s="1337"/>
      <c r="D1108" s="1031"/>
      <c r="E1108" s="1031"/>
      <c r="F1108" s="1031"/>
      <c r="G1108" s="1031"/>
      <c r="H1108" s="1031"/>
      <c r="I1108" s="1031"/>
      <c r="J1108" s="1031"/>
      <c r="K1108" s="1031"/>
      <c r="L1108" s="1031"/>
      <c r="M1108" s="1063"/>
      <c r="N1108" s="265"/>
      <c r="O1108" s="265"/>
      <c r="P1108" s="265"/>
      <c r="Q1108" s="265"/>
      <c r="R1108" s="265"/>
      <c r="S1108" s="265"/>
      <c r="T1108" s="265"/>
      <c r="U1108" s="265"/>
      <c r="V1108" s="265"/>
      <c r="W1108" s="265"/>
      <c r="X1108" s="265"/>
      <c r="Y1108" s="265"/>
      <c r="Z1108" s="265"/>
      <c r="AA1108" s="265"/>
      <c r="AB1108" s="265"/>
      <c r="AC1108" s="265"/>
    </row>
    <row r="1109" spans="1:29" ht="18" customHeight="1" x14ac:dyDescent="0.2">
      <c r="A1109" s="1068" t="s">
        <v>907</v>
      </c>
      <c r="B1109" s="1338" t="s">
        <v>904</v>
      </c>
      <c r="C1109" s="1339"/>
      <c r="D1109" s="1338" t="s">
        <v>905</v>
      </c>
      <c r="E1109" s="1340"/>
      <c r="F1109" s="1340"/>
      <c r="G1109" s="1340"/>
      <c r="H1109" s="1340"/>
      <c r="I1109" s="1339"/>
      <c r="J1109" s="1338" t="s">
        <v>906</v>
      </c>
      <c r="K1109" s="1340"/>
      <c r="L1109" s="1340"/>
      <c r="M1109" s="1341"/>
      <c r="N1109" s="265"/>
      <c r="O1109" s="265"/>
      <c r="P1109" s="265"/>
      <c r="Q1109" s="265"/>
      <c r="R1109" s="265"/>
      <c r="S1109" s="265"/>
      <c r="T1109" s="265"/>
      <c r="U1109" s="265"/>
      <c r="V1109" s="265"/>
      <c r="W1109" s="265"/>
      <c r="X1109" s="265"/>
      <c r="Y1109" s="265"/>
      <c r="Z1109" s="265"/>
      <c r="AA1109" s="265"/>
      <c r="AB1109" s="265"/>
      <c r="AC1109" s="265"/>
    </row>
    <row r="1110" spans="1:29" ht="30" customHeight="1" x14ac:dyDescent="0.2">
      <c r="A1110" s="1065"/>
      <c r="B1110" s="1342"/>
      <c r="C1110" s="1343"/>
      <c r="D1110" s="1344"/>
      <c r="E1110" s="1345"/>
      <c r="F1110" s="1345"/>
      <c r="G1110" s="1345"/>
      <c r="H1110" s="1345"/>
      <c r="I1110" s="1346"/>
      <c r="J1110" s="1328"/>
      <c r="K1110" s="1329"/>
      <c r="L1110" s="1329"/>
      <c r="M1110" s="1330"/>
      <c r="N1110" s="265"/>
      <c r="O1110" s="265"/>
      <c r="P1110" s="265"/>
      <c r="Q1110" s="265"/>
      <c r="R1110" s="265"/>
      <c r="S1110" s="265"/>
      <c r="T1110" s="265"/>
      <c r="U1110" s="265"/>
      <c r="V1110" s="265"/>
      <c r="W1110" s="265"/>
      <c r="X1110" s="265"/>
      <c r="Y1110" s="265"/>
      <c r="Z1110" s="265"/>
      <c r="AA1110" s="265"/>
      <c r="AB1110" s="265"/>
      <c r="AC1110" s="265"/>
    </row>
    <row r="1111" spans="1:29" ht="30" customHeight="1" x14ac:dyDescent="0.2">
      <c r="A1111" s="1065"/>
      <c r="B1111" s="1327"/>
      <c r="C1111" s="1327"/>
      <c r="D1111" s="1327"/>
      <c r="E1111" s="1327"/>
      <c r="F1111" s="1327"/>
      <c r="G1111" s="1327"/>
      <c r="H1111" s="1327"/>
      <c r="I1111" s="1327"/>
      <c r="J1111" s="1328"/>
      <c r="K1111" s="1329"/>
      <c r="L1111" s="1329"/>
      <c r="M1111" s="1330"/>
      <c r="N1111" s="265"/>
      <c r="O1111" s="265"/>
      <c r="P1111" s="265"/>
      <c r="Q1111" s="265"/>
      <c r="R1111" s="265"/>
      <c r="S1111" s="265"/>
      <c r="T1111" s="265"/>
      <c r="U1111" s="265"/>
      <c r="V1111" s="265"/>
      <c r="W1111" s="265"/>
      <c r="X1111" s="265"/>
      <c r="Y1111" s="265"/>
      <c r="Z1111" s="265"/>
      <c r="AA1111" s="265"/>
      <c r="AB1111" s="265"/>
      <c r="AC1111" s="265"/>
    </row>
    <row r="1112" spans="1:29" ht="30" customHeight="1" x14ac:dyDescent="0.2">
      <c r="A1112" s="1065"/>
      <c r="B1112" s="1327"/>
      <c r="C1112" s="1327"/>
      <c r="D1112" s="1327"/>
      <c r="E1112" s="1327"/>
      <c r="F1112" s="1327"/>
      <c r="G1112" s="1327"/>
      <c r="H1112" s="1327"/>
      <c r="I1112" s="1327"/>
      <c r="J1112" s="1328"/>
      <c r="K1112" s="1329"/>
      <c r="L1112" s="1329"/>
      <c r="M1112" s="1330"/>
      <c r="N1112" s="265"/>
      <c r="O1112" s="265"/>
      <c r="P1112" s="265"/>
      <c r="Q1112" s="265"/>
      <c r="R1112" s="265"/>
      <c r="S1112" s="265"/>
      <c r="T1112" s="265"/>
      <c r="U1112" s="265"/>
      <c r="V1112" s="265"/>
      <c r="W1112" s="265"/>
      <c r="X1112" s="265"/>
      <c r="Y1112" s="265"/>
      <c r="Z1112" s="265"/>
      <c r="AA1112" s="265"/>
      <c r="AB1112" s="265"/>
      <c r="AC1112" s="265"/>
    </row>
    <row r="1113" spans="1:29" ht="30" customHeight="1" x14ac:dyDescent="0.2">
      <c r="A1113" s="1065"/>
      <c r="B1113" s="1327"/>
      <c r="C1113" s="1327"/>
      <c r="D1113" s="1327"/>
      <c r="E1113" s="1327"/>
      <c r="F1113" s="1327"/>
      <c r="G1113" s="1327"/>
      <c r="H1113" s="1327"/>
      <c r="I1113" s="1327"/>
      <c r="J1113" s="1328"/>
      <c r="K1113" s="1329"/>
      <c r="L1113" s="1329"/>
      <c r="M1113" s="1330"/>
      <c r="N1113" s="265"/>
      <c r="O1113" s="796"/>
      <c r="P1113" s="265"/>
      <c r="Q1113" s="265"/>
      <c r="R1113" s="265"/>
      <c r="S1113" s="265"/>
      <c r="T1113" s="265"/>
      <c r="U1113" s="265"/>
      <c r="V1113" s="265"/>
      <c r="W1113" s="265"/>
      <c r="X1113" s="265"/>
      <c r="Y1113" s="265"/>
      <c r="Z1113" s="265"/>
      <c r="AA1113" s="265"/>
      <c r="AB1113" s="265"/>
      <c r="AC1113" s="265"/>
    </row>
    <row r="1114" spans="1:29" ht="30" hidden="1" customHeight="1" x14ac:dyDescent="0.2">
      <c r="A1114" s="1066"/>
      <c r="B1114" s="1327"/>
      <c r="C1114" s="1327"/>
      <c r="D1114" s="1327"/>
      <c r="E1114" s="1327"/>
      <c r="F1114" s="1327"/>
      <c r="G1114" s="1327"/>
      <c r="H1114" s="1327"/>
      <c r="I1114" s="1327"/>
      <c r="J1114" s="1328"/>
      <c r="K1114" s="1329"/>
      <c r="L1114" s="1329"/>
      <c r="M1114" s="1330"/>
      <c r="N1114" s="265"/>
      <c r="O1114" s="265"/>
      <c r="P1114" s="265"/>
      <c r="Q1114" s="265"/>
      <c r="R1114" s="265"/>
      <c r="S1114" s="265"/>
      <c r="T1114" s="265"/>
      <c r="U1114" s="265"/>
      <c r="V1114" s="265"/>
      <c r="W1114" s="265"/>
      <c r="X1114" s="265"/>
      <c r="Y1114" s="265"/>
      <c r="Z1114" s="265"/>
      <c r="AA1114" s="265"/>
      <c r="AB1114" s="265"/>
      <c r="AC1114" s="265"/>
    </row>
    <row r="1115" spans="1:29" ht="30" hidden="1" customHeight="1" x14ac:dyDescent="0.2">
      <c r="A1115" s="1065"/>
      <c r="B1115" s="1327"/>
      <c r="C1115" s="1327"/>
      <c r="D1115" s="1327"/>
      <c r="E1115" s="1327"/>
      <c r="F1115" s="1327"/>
      <c r="G1115" s="1327"/>
      <c r="H1115" s="1327"/>
      <c r="I1115" s="1327"/>
      <c r="J1115" s="1328"/>
      <c r="K1115" s="1329"/>
      <c r="L1115" s="1329"/>
      <c r="M1115" s="1330"/>
      <c r="N1115" s="265"/>
      <c r="O1115" s="265"/>
      <c r="P1115" s="265"/>
      <c r="Q1115" s="265"/>
      <c r="R1115" s="265"/>
      <c r="S1115" s="265"/>
      <c r="T1115" s="265"/>
      <c r="U1115" s="265"/>
      <c r="V1115" s="265"/>
      <c r="W1115" s="265"/>
      <c r="X1115" s="265"/>
      <c r="Y1115" s="265"/>
      <c r="Z1115" s="265"/>
      <c r="AA1115" s="265"/>
      <c r="AB1115" s="265"/>
      <c r="AC1115" s="265"/>
    </row>
    <row r="1116" spans="1:29" ht="30" hidden="1" customHeight="1" x14ac:dyDescent="0.2">
      <c r="A1116" s="1065"/>
      <c r="B1116" s="1327"/>
      <c r="C1116" s="1327"/>
      <c r="D1116" s="1327"/>
      <c r="E1116" s="1327"/>
      <c r="F1116" s="1327"/>
      <c r="G1116" s="1327"/>
      <c r="H1116" s="1327"/>
      <c r="I1116" s="1327"/>
      <c r="J1116" s="1328"/>
      <c r="K1116" s="1329"/>
      <c r="L1116" s="1329"/>
      <c r="M1116" s="1330"/>
      <c r="N1116" s="265"/>
      <c r="O1116" s="265"/>
      <c r="P1116" s="265"/>
      <c r="Q1116" s="265"/>
      <c r="R1116" s="265"/>
      <c r="S1116" s="265"/>
      <c r="T1116" s="265"/>
      <c r="U1116" s="265"/>
      <c r="V1116" s="265"/>
      <c r="W1116" s="265"/>
      <c r="X1116" s="265"/>
      <c r="Y1116" s="265"/>
      <c r="Z1116" s="265"/>
      <c r="AA1116" s="265"/>
      <c r="AB1116" s="265"/>
      <c r="AC1116" s="265"/>
    </row>
    <row r="1117" spans="1:29" ht="30" hidden="1" customHeight="1" x14ac:dyDescent="0.2">
      <c r="A1117" s="1065"/>
      <c r="B1117" s="1327"/>
      <c r="C1117" s="1327"/>
      <c r="D1117" s="1327"/>
      <c r="E1117" s="1327"/>
      <c r="F1117" s="1327"/>
      <c r="G1117" s="1327"/>
      <c r="H1117" s="1327"/>
      <c r="I1117" s="1327"/>
      <c r="J1117" s="1328"/>
      <c r="K1117" s="1329"/>
      <c r="L1117" s="1329"/>
      <c r="M1117" s="1330"/>
      <c r="N1117" s="265"/>
      <c r="O1117" s="265"/>
      <c r="P1117" s="265"/>
      <c r="Q1117" s="265"/>
      <c r="R1117" s="265"/>
      <c r="S1117" s="265"/>
      <c r="T1117" s="265"/>
      <c r="U1117" s="265"/>
      <c r="V1117" s="265"/>
      <c r="W1117" s="265"/>
      <c r="X1117" s="265"/>
      <c r="Y1117" s="265"/>
      <c r="Z1117" s="265"/>
      <c r="AA1117" s="265"/>
      <c r="AB1117" s="265"/>
      <c r="AC1117" s="265"/>
    </row>
    <row r="1118" spans="1:29" ht="30" hidden="1" customHeight="1" x14ac:dyDescent="0.2">
      <c r="A1118" s="1065"/>
      <c r="B1118" s="1327"/>
      <c r="C1118" s="1327"/>
      <c r="D1118" s="1327"/>
      <c r="E1118" s="1327"/>
      <c r="F1118" s="1327"/>
      <c r="G1118" s="1327"/>
      <c r="H1118" s="1327"/>
      <c r="I1118" s="1327"/>
      <c r="J1118" s="1328"/>
      <c r="K1118" s="1329"/>
      <c r="L1118" s="1329"/>
      <c r="M1118" s="1330"/>
      <c r="N1118" s="265"/>
      <c r="O1118" s="265"/>
      <c r="P1118" s="265"/>
      <c r="Q1118" s="265"/>
      <c r="R1118" s="265"/>
      <c r="S1118" s="265"/>
      <c r="T1118" s="265"/>
      <c r="U1118" s="265"/>
      <c r="V1118" s="265"/>
      <c r="W1118" s="265"/>
      <c r="X1118" s="265"/>
      <c r="Y1118" s="265"/>
      <c r="Z1118" s="265"/>
      <c r="AA1118" s="265"/>
      <c r="AB1118" s="265"/>
      <c r="AC1118" s="265"/>
    </row>
    <row r="1119" spans="1:29" ht="30" hidden="1" customHeight="1" x14ac:dyDescent="0.2">
      <c r="A1119" s="1065"/>
      <c r="B1119" s="1327"/>
      <c r="C1119" s="1327"/>
      <c r="D1119" s="1327"/>
      <c r="E1119" s="1327"/>
      <c r="F1119" s="1327"/>
      <c r="G1119" s="1327"/>
      <c r="H1119" s="1327"/>
      <c r="I1119" s="1327"/>
      <c r="J1119" s="1328"/>
      <c r="K1119" s="1329"/>
      <c r="L1119" s="1329"/>
      <c r="M1119" s="1330"/>
      <c r="N1119" s="265"/>
      <c r="O1119" s="265"/>
      <c r="P1119" s="265"/>
      <c r="Q1119" s="265"/>
      <c r="R1119" s="265"/>
      <c r="S1119" s="265"/>
      <c r="T1119" s="265"/>
      <c r="U1119" s="265"/>
      <c r="V1119" s="265"/>
      <c r="W1119" s="265"/>
      <c r="X1119" s="265"/>
      <c r="Y1119" s="265"/>
      <c r="Z1119" s="265"/>
      <c r="AA1119" s="265"/>
      <c r="AB1119" s="265"/>
      <c r="AC1119" s="265"/>
    </row>
    <row r="1120" spans="1:29" ht="30" hidden="1" customHeight="1" x14ac:dyDescent="0.2">
      <c r="A1120" s="1065"/>
      <c r="B1120" s="1327"/>
      <c r="C1120" s="1327"/>
      <c r="D1120" s="1327"/>
      <c r="E1120" s="1327"/>
      <c r="F1120" s="1327"/>
      <c r="G1120" s="1327"/>
      <c r="H1120" s="1327"/>
      <c r="I1120" s="1327"/>
      <c r="J1120" s="1328"/>
      <c r="K1120" s="1329"/>
      <c r="L1120" s="1329"/>
      <c r="M1120" s="1330"/>
      <c r="N1120" s="265"/>
      <c r="O1120" s="265"/>
      <c r="P1120" s="265"/>
      <c r="Q1120" s="265"/>
      <c r="R1120" s="265"/>
      <c r="S1120" s="265"/>
      <c r="T1120" s="265"/>
      <c r="U1120" s="265"/>
      <c r="V1120" s="265"/>
      <c r="W1120" s="265"/>
      <c r="X1120" s="265"/>
      <c r="Y1120" s="265"/>
      <c r="Z1120" s="265"/>
      <c r="AA1120" s="265"/>
      <c r="AB1120" s="265"/>
      <c r="AC1120" s="265"/>
    </row>
    <row r="1121" spans="1:29" ht="30" hidden="1" customHeight="1" x14ac:dyDescent="0.2">
      <c r="A1121" s="1065"/>
      <c r="B1121" s="1327"/>
      <c r="C1121" s="1327"/>
      <c r="D1121" s="1327"/>
      <c r="E1121" s="1327"/>
      <c r="F1121" s="1327"/>
      <c r="G1121" s="1327"/>
      <c r="H1121" s="1327"/>
      <c r="I1121" s="1327"/>
      <c r="J1121" s="1328"/>
      <c r="K1121" s="1329"/>
      <c r="L1121" s="1329"/>
      <c r="M1121" s="1330"/>
      <c r="N1121" s="265"/>
      <c r="O1121" s="265"/>
      <c r="P1121" s="265"/>
      <c r="Q1121" s="265"/>
      <c r="R1121" s="265"/>
      <c r="S1121" s="265"/>
      <c r="T1121" s="265"/>
      <c r="U1121" s="265"/>
      <c r="V1121" s="265"/>
      <c r="W1121" s="265"/>
      <c r="X1121" s="265"/>
      <c r="Y1121" s="265"/>
      <c r="Z1121" s="265"/>
      <c r="AA1121" s="265"/>
      <c r="AB1121" s="265"/>
      <c r="AC1121" s="265"/>
    </row>
    <row r="1122" spans="1:29" ht="30" hidden="1" customHeight="1" x14ac:dyDescent="0.2">
      <c r="A1122" s="1065"/>
      <c r="B1122" s="1327"/>
      <c r="C1122" s="1327"/>
      <c r="D1122" s="1327"/>
      <c r="E1122" s="1327"/>
      <c r="F1122" s="1327"/>
      <c r="G1122" s="1327"/>
      <c r="H1122" s="1327"/>
      <c r="I1122" s="1327"/>
      <c r="J1122" s="1328"/>
      <c r="K1122" s="1329"/>
      <c r="L1122" s="1329"/>
      <c r="M1122" s="1330"/>
      <c r="N1122" s="265"/>
      <c r="O1122" s="265"/>
      <c r="P1122" s="265"/>
      <c r="Q1122" s="265"/>
      <c r="R1122" s="265"/>
      <c r="S1122" s="265"/>
      <c r="T1122" s="265"/>
      <c r="U1122" s="265"/>
      <c r="V1122" s="265"/>
      <c r="W1122" s="265"/>
      <c r="X1122" s="265"/>
      <c r="Y1122" s="265"/>
      <c r="Z1122" s="265"/>
      <c r="AA1122" s="265"/>
      <c r="AB1122" s="265"/>
      <c r="AC1122" s="265"/>
    </row>
    <row r="1123" spans="1:29" ht="30" hidden="1" customHeight="1" x14ac:dyDescent="0.2">
      <c r="A1123" s="1065"/>
      <c r="B1123" s="1327"/>
      <c r="C1123" s="1327"/>
      <c r="D1123" s="1327"/>
      <c r="E1123" s="1327"/>
      <c r="F1123" s="1327"/>
      <c r="G1123" s="1327"/>
      <c r="H1123" s="1327"/>
      <c r="I1123" s="1327"/>
      <c r="J1123" s="1328"/>
      <c r="K1123" s="1329"/>
      <c r="L1123" s="1329"/>
      <c r="M1123" s="1330"/>
      <c r="N1123" s="265"/>
      <c r="O1123" s="265"/>
      <c r="P1123" s="265"/>
      <c r="Q1123" s="265"/>
      <c r="R1123" s="265"/>
      <c r="S1123" s="265"/>
      <c r="T1123" s="265"/>
      <c r="U1123" s="265"/>
      <c r="V1123" s="265"/>
      <c r="W1123" s="265"/>
      <c r="X1123" s="265"/>
      <c r="Y1123" s="265"/>
      <c r="Z1123" s="265"/>
      <c r="AA1123" s="265"/>
      <c r="AB1123" s="265"/>
      <c r="AC1123" s="265"/>
    </row>
    <row r="1124" spans="1:29" ht="30" hidden="1" customHeight="1" x14ac:dyDescent="0.2">
      <c r="A1124" s="1065"/>
      <c r="B1124" s="1327"/>
      <c r="C1124" s="1327"/>
      <c r="D1124" s="1327"/>
      <c r="E1124" s="1327"/>
      <c r="F1124" s="1327"/>
      <c r="G1124" s="1327"/>
      <c r="H1124" s="1327"/>
      <c r="I1124" s="1327"/>
      <c r="J1124" s="1328"/>
      <c r="K1124" s="1329"/>
      <c r="L1124" s="1329"/>
      <c r="M1124" s="1330"/>
      <c r="N1124" s="265"/>
      <c r="O1124" s="265"/>
      <c r="P1124" s="265"/>
      <c r="Q1124" s="265"/>
      <c r="R1124" s="265"/>
      <c r="S1124" s="265"/>
      <c r="T1124" s="265"/>
      <c r="U1124" s="265"/>
      <c r="V1124" s="265"/>
      <c r="W1124" s="265"/>
      <c r="X1124" s="265"/>
      <c r="Y1124" s="265"/>
      <c r="Z1124" s="265"/>
      <c r="AA1124" s="265"/>
      <c r="AB1124" s="265"/>
      <c r="AC1124" s="265"/>
    </row>
    <row r="1125" spans="1:29" ht="30" hidden="1" customHeight="1" x14ac:dyDescent="0.2">
      <c r="A1125" s="1065"/>
      <c r="B1125" s="1327"/>
      <c r="C1125" s="1327"/>
      <c r="D1125" s="1327"/>
      <c r="E1125" s="1327"/>
      <c r="F1125" s="1327"/>
      <c r="G1125" s="1327"/>
      <c r="H1125" s="1327"/>
      <c r="I1125" s="1327"/>
      <c r="J1125" s="1328"/>
      <c r="K1125" s="1329"/>
      <c r="L1125" s="1329"/>
      <c r="M1125" s="1330"/>
      <c r="N1125" s="265"/>
      <c r="O1125" s="265"/>
      <c r="P1125" s="265"/>
      <c r="Q1125" s="265"/>
      <c r="R1125" s="265"/>
      <c r="S1125" s="265"/>
      <c r="T1125" s="265"/>
      <c r="U1125" s="265"/>
      <c r="V1125" s="265"/>
      <c r="W1125" s="265"/>
      <c r="X1125" s="265"/>
      <c r="Y1125" s="265"/>
      <c r="Z1125" s="265"/>
      <c r="AA1125" s="265"/>
      <c r="AB1125" s="265"/>
      <c r="AC1125" s="265"/>
    </row>
    <row r="1126" spans="1:29" ht="30" hidden="1" customHeight="1" x14ac:dyDescent="0.2">
      <c r="A1126" s="1065"/>
      <c r="B1126" s="1327"/>
      <c r="C1126" s="1327"/>
      <c r="D1126" s="1327"/>
      <c r="E1126" s="1327"/>
      <c r="F1126" s="1327"/>
      <c r="G1126" s="1327"/>
      <c r="H1126" s="1327"/>
      <c r="I1126" s="1327"/>
      <c r="J1126" s="1328"/>
      <c r="K1126" s="1329"/>
      <c r="L1126" s="1329"/>
      <c r="M1126" s="1330"/>
      <c r="N1126" s="265"/>
      <c r="O1126" s="265"/>
      <c r="P1126" s="265"/>
      <c r="Q1126" s="265"/>
      <c r="R1126" s="265"/>
      <c r="S1126" s="265"/>
      <c r="T1126" s="265"/>
      <c r="U1126" s="265"/>
      <c r="V1126" s="265"/>
      <c r="W1126" s="265"/>
      <c r="X1126" s="265"/>
      <c r="Y1126" s="265"/>
      <c r="Z1126" s="265"/>
      <c r="AA1126" s="265"/>
      <c r="AB1126" s="265"/>
      <c r="AC1126" s="265"/>
    </row>
    <row r="1127" spans="1:29" ht="30" hidden="1" customHeight="1" x14ac:dyDescent="0.2">
      <c r="A1127" s="1065"/>
      <c r="B1127" s="1327"/>
      <c r="C1127" s="1327"/>
      <c r="D1127" s="1327"/>
      <c r="E1127" s="1327"/>
      <c r="F1127" s="1327"/>
      <c r="G1127" s="1327"/>
      <c r="H1127" s="1327"/>
      <c r="I1127" s="1327"/>
      <c r="J1127" s="1328"/>
      <c r="K1127" s="1329"/>
      <c r="L1127" s="1329"/>
      <c r="M1127" s="1330"/>
      <c r="N1127" s="265"/>
      <c r="O1127" s="265"/>
      <c r="P1127" s="265"/>
      <c r="Q1127" s="265"/>
      <c r="R1127" s="265"/>
      <c r="S1127" s="265"/>
      <c r="T1127" s="265"/>
      <c r="U1127" s="265"/>
      <c r="V1127" s="265"/>
      <c r="W1127" s="265"/>
      <c r="X1127" s="265"/>
      <c r="Y1127" s="265"/>
      <c r="Z1127" s="265"/>
      <c r="AA1127" s="265"/>
      <c r="AB1127" s="265"/>
      <c r="AC1127" s="265"/>
    </row>
    <row r="1128" spans="1:29" ht="30" hidden="1" customHeight="1" x14ac:dyDescent="0.2">
      <c r="A1128" s="1065"/>
      <c r="B1128" s="1327"/>
      <c r="C1128" s="1327"/>
      <c r="D1128" s="1327"/>
      <c r="E1128" s="1327"/>
      <c r="F1128" s="1327"/>
      <c r="G1128" s="1327"/>
      <c r="H1128" s="1327"/>
      <c r="I1128" s="1327"/>
      <c r="J1128" s="1328"/>
      <c r="K1128" s="1329"/>
      <c r="L1128" s="1329"/>
      <c r="M1128" s="1330"/>
      <c r="N1128" s="265"/>
      <c r="O1128" s="265"/>
      <c r="P1128" s="265"/>
      <c r="Q1128" s="265"/>
      <c r="R1128" s="265"/>
      <c r="S1128" s="265"/>
      <c r="T1128" s="265"/>
      <c r="U1128" s="265"/>
      <c r="V1128" s="265"/>
      <c r="W1128" s="265"/>
      <c r="X1128" s="265"/>
      <c r="Y1128" s="265"/>
      <c r="Z1128" s="265"/>
      <c r="AA1128" s="265"/>
      <c r="AB1128" s="265"/>
      <c r="AC1128" s="265"/>
    </row>
    <row r="1129" spans="1:29" ht="30" customHeight="1" thickBot="1" x14ac:dyDescent="0.25">
      <c r="A1129" s="1067"/>
      <c r="B1129" s="1331"/>
      <c r="C1129" s="1331"/>
      <c r="D1129" s="1331"/>
      <c r="E1129" s="1331"/>
      <c r="F1129" s="1331"/>
      <c r="G1129" s="1331"/>
      <c r="H1129" s="1331"/>
      <c r="I1129" s="1331"/>
      <c r="J1129" s="1332"/>
      <c r="K1129" s="1333"/>
      <c r="L1129" s="1333"/>
      <c r="M1129" s="1334"/>
      <c r="N1129" s="265"/>
      <c r="O1129" s="265"/>
      <c r="P1129" s="265"/>
      <c r="Q1129" s="265"/>
      <c r="R1129" s="265"/>
      <c r="S1129" s="265"/>
      <c r="T1129" s="265"/>
      <c r="U1129" s="265"/>
      <c r="V1129" s="265"/>
      <c r="W1129" s="265"/>
      <c r="X1129" s="265"/>
      <c r="Y1129" s="265"/>
      <c r="Z1129" s="265"/>
      <c r="AA1129" s="265"/>
      <c r="AB1129" s="265"/>
      <c r="AC1129" s="265"/>
    </row>
    <row r="1130" spans="1:29" ht="13.9" customHeight="1" x14ac:dyDescent="0.2">
      <c r="A1130" s="265"/>
      <c r="B1130" s="265"/>
      <c r="C1130" s="265"/>
      <c r="D1130" s="265"/>
      <c r="E1130" s="265"/>
      <c r="F1130" s="265"/>
      <c r="G1130" s="265"/>
      <c r="H1130" s="265"/>
      <c r="I1130" s="265"/>
      <c r="J1130" s="265"/>
      <c r="K1130" s="265"/>
      <c r="L1130" s="265"/>
      <c r="M1130" s="265"/>
      <c r="N1130" s="265"/>
      <c r="O1130" s="265"/>
      <c r="P1130" s="265"/>
      <c r="Q1130" s="265"/>
      <c r="R1130" s="265"/>
      <c r="S1130" s="265"/>
      <c r="T1130" s="265"/>
      <c r="U1130" s="265"/>
      <c r="V1130" s="265"/>
      <c r="W1130" s="265"/>
      <c r="X1130" s="265"/>
      <c r="Y1130" s="265"/>
      <c r="Z1130" s="265"/>
      <c r="AA1130" s="265"/>
      <c r="AB1130" s="265"/>
      <c r="AC1130" s="265"/>
    </row>
    <row r="1131" spans="1:29" x14ac:dyDescent="0.2">
      <c r="A1131" s="265"/>
      <c r="B1131" s="265"/>
      <c r="C1131" s="265"/>
      <c r="D1131" s="265"/>
      <c r="E1131" s="265"/>
      <c r="F1131" s="265"/>
      <c r="G1131" s="265"/>
      <c r="H1131" s="265"/>
      <c r="I1131" s="265"/>
      <c r="J1131" s="265"/>
      <c r="K1131" s="265"/>
      <c r="L1131" s="265"/>
      <c r="M1131" s="265"/>
      <c r="N1131" s="265"/>
      <c r="O1131" s="265"/>
      <c r="P1131" s="265"/>
      <c r="Q1131" s="265"/>
      <c r="R1131" s="265"/>
      <c r="S1131" s="265"/>
      <c r="T1131" s="265"/>
      <c r="U1131" s="265"/>
      <c r="V1131" s="265"/>
      <c r="W1131" s="265"/>
      <c r="X1131" s="265"/>
      <c r="Y1131" s="265"/>
      <c r="Z1131" s="265"/>
      <c r="AA1131" s="265"/>
      <c r="AB1131" s="265"/>
      <c r="AC1131" s="265"/>
    </row>
    <row r="1132" spans="1:29" x14ac:dyDescent="0.2">
      <c r="A1132" s="265"/>
      <c r="B1132" s="265"/>
      <c r="C1132" s="265"/>
      <c r="D1132" s="265"/>
      <c r="E1132" s="265"/>
      <c r="F1132" s="265"/>
      <c r="G1132" s="265"/>
      <c r="H1132" s="265"/>
      <c r="I1132" s="265"/>
      <c r="J1132" s="265"/>
      <c r="K1132" s="265"/>
      <c r="L1132" s="265"/>
      <c r="M1132" s="265"/>
      <c r="N1132" s="265"/>
      <c r="O1132" s="265"/>
      <c r="P1132" s="265"/>
      <c r="Q1132" s="265"/>
      <c r="R1132" s="265"/>
      <c r="S1132" s="265"/>
      <c r="T1132" s="265"/>
      <c r="U1132" s="265"/>
      <c r="V1132" s="265"/>
      <c r="W1132" s="265"/>
      <c r="X1132" s="265"/>
      <c r="Y1132" s="265"/>
      <c r="Z1132" s="265"/>
      <c r="AA1132" s="265"/>
      <c r="AB1132" s="265"/>
      <c r="AC1132" s="265"/>
    </row>
    <row r="1133" spans="1:29" x14ac:dyDescent="0.2">
      <c r="A1133" s="265"/>
      <c r="B1133" s="265"/>
      <c r="C1133" s="265"/>
      <c r="D1133" s="265"/>
      <c r="E1133" s="265"/>
      <c r="F1133" s="265"/>
      <c r="G1133" s="265"/>
      <c r="H1133" s="265"/>
      <c r="I1133" s="265"/>
      <c r="J1133" s="265"/>
      <c r="K1133" s="265"/>
      <c r="L1133" s="265"/>
      <c r="M1133" s="265"/>
      <c r="N1133" s="265"/>
      <c r="O1133" s="265"/>
      <c r="P1133" s="265"/>
      <c r="Q1133" s="265"/>
      <c r="R1133" s="265"/>
      <c r="S1133" s="265"/>
      <c r="T1133" s="265"/>
      <c r="U1133" s="265"/>
      <c r="V1133" s="265"/>
      <c r="W1133" s="265"/>
      <c r="X1133" s="265"/>
      <c r="Y1133" s="265"/>
      <c r="Z1133" s="265"/>
      <c r="AA1133" s="265"/>
      <c r="AB1133" s="265"/>
      <c r="AC1133" s="265"/>
    </row>
    <row r="1134" spans="1:29" x14ac:dyDescent="0.2">
      <c r="A1134" s="265"/>
      <c r="B1134" s="265"/>
      <c r="C1134" s="265"/>
      <c r="D1134" s="265"/>
      <c r="E1134" s="265"/>
      <c r="F1134" s="265"/>
      <c r="G1134" s="265"/>
      <c r="H1134" s="265"/>
      <c r="I1134" s="265"/>
      <c r="J1134" s="265"/>
      <c r="K1134" s="265"/>
      <c r="L1134" s="265"/>
      <c r="M1134" s="265"/>
      <c r="N1134" s="265"/>
      <c r="O1134" s="265"/>
      <c r="P1134" s="265"/>
      <c r="Q1134" s="265"/>
      <c r="R1134" s="265"/>
      <c r="S1134" s="265"/>
      <c r="T1134" s="265"/>
      <c r="U1134" s="265"/>
      <c r="V1134" s="265"/>
      <c r="W1134" s="265"/>
      <c r="X1134" s="265"/>
      <c r="Y1134" s="265"/>
      <c r="Z1134" s="265"/>
      <c r="AA1134" s="265"/>
      <c r="AB1134" s="265"/>
      <c r="AC1134" s="265"/>
    </row>
    <row r="1135" spans="1:29" x14ac:dyDescent="0.2">
      <c r="A1135" s="265"/>
      <c r="B1135" s="265"/>
      <c r="C1135" s="265"/>
      <c r="D1135" s="265"/>
      <c r="E1135" s="265"/>
      <c r="F1135" s="265"/>
      <c r="G1135" s="265"/>
      <c r="H1135" s="265"/>
      <c r="I1135" s="265"/>
      <c r="J1135" s="265"/>
      <c r="K1135" s="265"/>
      <c r="L1135" s="265"/>
      <c r="M1135" s="265"/>
      <c r="N1135" s="265"/>
      <c r="O1135" s="265"/>
      <c r="P1135" s="265"/>
      <c r="Q1135" s="265"/>
      <c r="R1135" s="265"/>
      <c r="S1135" s="265"/>
      <c r="T1135" s="265"/>
      <c r="U1135" s="265"/>
      <c r="V1135" s="265"/>
      <c r="W1135" s="265"/>
      <c r="X1135" s="265"/>
      <c r="Y1135" s="265"/>
      <c r="Z1135" s="265"/>
      <c r="AA1135" s="265"/>
      <c r="AB1135" s="265"/>
      <c r="AC1135" s="265"/>
    </row>
    <row r="1136" spans="1:29" x14ac:dyDescent="0.2">
      <c r="A1136" s="265"/>
      <c r="B1136" s="265"/>
      <c r="C1136" s="265"/>
      <c r="D1136" s="265"/>
      <c r="E1136" s="265"/>
      <c r="F1136" s="265"/>
      <c r="G1136" s="265"/>
      <c r="H1136" s="265"/>
      <c r="I1136" s="265"/>
      <c r="J1136" s="265"/>
      <c r="K1136" s="265"/>
      <c r="L1136" s="265"/>
      <c r="M1136" s="265"/>
      <c r="N1136" s="265"/>
      <c r="O1136" s="265"/>
      <c r="P1136" s="265"/>
      <c r="Q1136" s="265"/>
      <c r="R1136" s="265"/>
      <c r="S1136" s="265"/>
      <c r="T1136" s="265"/>
      <c r="U1136" s="265"/>
      <c r="V1136" s="265"/>
      <c r="W1136" s="265"/>
      <c r="X1136" s="265"/>
      <c r="Y1136" s="265"/>
      <c r="Z1136" s="265"/>
      <c r="AA1136" s="265"/>
      <c r="AB1136" s="265"/>
      <c r="AC1136" s="265"/>
    </row>
    <row r="1137" spans="1:29" x14ac:dyDescent="0.2">
      <c r="A1137" s="265"/>
      <c r="B1137" s="265"/>
      <c r="C1137" s="265"/>
      <c r="D1137" s="265"/>
      <c r="E1137" s="265"/>
      <c r="F1137" s="265"/>
      <c r="G1137" s="265"/>
      <c r="H1137" s="265"/>
      <c r="I1137" s="265"/>
      <c r="J1137" s="265"/>
      <c r="K1137" s="265"/>
      <c r="L1137" s="265"/>
      <c r="M1137" s="265"/>
      <c r="N1137" s="265"/>
      <c r="O1137" s="265"/>
      <c r="P1137" s="265"/>
      <c r="Q1137" s="265"/>
      <c r="R1137" s="265"/>
      <c r="S1137" s="265"/>
      <c r="T1137" s="265"/>
      <c r="U1137" s="265"/>
      <c r="V1137" s="265"/>
      <c r="W1137" s="265"/>
      <c r="X1137" s="265"/>
      <c r="Y1137" s="265"/>
      <c r="Z1137" s="265"/>
      <c r="AA1137" s="265"/>
      <c r="AB1137" s="265"/>
      <c r="AC1137" s="265"/>
    </row>
    <row r="1138" spans="1:29" x14ac:dyDescent="0.2">
      <c r="A1138" s="265"/>
      <c r="B1138" s="265"/>
      <c r="C1138" s="265"/>
      <c r="D1138" s="265"/>
      <c r="E1138" s="265"/>
      <c r="F1138" s="265"/>
      <c r="G1138" s="265"/>
      <c r="H1138" s="265"/>
      <c r="I1138" s="265"/>
      <c r="J1138" s="265"/>
      <c r="K1138" s="265"/>
      <c r="L1138" s="265"/>
      <c r="M1138" s="265"/>
      <c r="N1138" s="265"/>
      <c r="O1138" s="265"/>
      <c r="P1138" s="265"/>
      <c r="Q1138" s="265"/>
      <c r="R1138" s="265"/>
      <c r="S1138" s="265"/>
      <c r="T1138" s="265"/>
      <c r="U1138" s="265"/>
      <c r="V1138" s="265"/>
      <c r="W1138" s="265"/>
      <c r="X1138" s="265"/>
      <c r="Y1138" s="265"/>
      <c r="Z1138" s="265"/>
      <c r="AA1138" s="265"/>
      <c r="AB1138" s="265"/>
      <c r="AC1138" s="265"/>
    </row>
    <row r="1139" spans="1:29" x14ac:dyDescent="0.2">
      <c r="A1139" s="265"/>
      <c r="B1139" s="265"/>
      <c r="C1139" s="265"/>
      <c r="D1139" s="265"/>
      <c r="E1139" s="265"/>
      <c r="F1139" s="265"/>
      <c r="G1139" s="265"/>
      <c r="H1139" s="265"/>
      <c r="I1139" s="265"/>
      <c r="J1139" s="265"/>
      <c r="K1139" s="265"/>
      <c r="L1139" s="265"/>
      <c r="M1139" s="265"/>
      <c r="N1139" s="265"/>
      <c r="O1139" s="265"/>
      <c r="P1139" s="265"/>
      <c r="Q1139" s="265"/>
      <c r="R1139" s="265"/>
      <c r="S1139" s="265"/>
      <c r="T1139" s="265"/>
      <c r="U1139" s="265"/>
      <c r="V1139" s="265"/>
      <c r="W1139" s="265"/>
      <c r="X1139" s="265"/>
      <c r="Y1139" s="265"/>
      <c r="Z1139" s="265"/>
      <c r="AA1139" s="265"/>
      <c r="AB1139" s="265"/>
      <c r="AC1139" s="265"/>
    </row>
    <row r="1140" spans="1:29" x14ac:dyDescent="0.2">
      <c r="A1140" s="265"/>
      <c r="B1140" s="265"/>
      <c r="C1140" s="265"/>
      <c r="D1140" s="265"/>
      <c r="E1140" s="265"/>
      <c r="F1140" s="265"/>
      <c r="G1140" s="265"/>
      <c r="H1140" s="265"/>
      <c r="I1140" s="265"/>
      <c r="J1140" s="265"/>
      <c r="K1140" s="265"/>
      <c r="L1140" s="265"/>
      <c r="M1140" s="265"/>
      <c r="N1140" s="265"/>
      <c r="O1140" s="265"/>
      <c r="P1140" s="265"/>
      <c r="Q1140" s="265"/>
      <c r="R1140" s="265"/>
      <c r="S1140" s="265"/>
      <c r="T1140" s="265"/>
      <c r="U1140" s="265"/>
      <c r="V1140" s="265"/>
      <c r="W1140" s="265"/>
      <c r="X1140" s="265"/>
      <c r="Y1140" s="265"/>
      <c r="Z1140" s="265"/>
      <c r="AA1140" s="265"/>
      <c r="AB1140" s="265"/>
      <c r="AC1140" s="265"/>
    </row>
    <row r="1141" spans="1:29" x14ac:dyDescent="0.2">
      <c r="A1141" s="265"/>
      <c r="B1141" s="265"/>
      <c r="C1141" s="265"/>
      <c r="D1141" s="265"/>
      <c r="E1141" s="265"/>
      <c r="F1141" s="265"/>
      <c r="G1141" s="265"/>
      <c r="H1141" s="265"/>
      <c r="I1141" s="265"/>
      <c r="J1141" s="265"/>
      <c r="K1141" s="265"/>
      <c r="L1141" s="265"/>
      <c r="M1141" s="265"/>
      <c r="N1141" s="265"/>
      <c r="O1141" s="265"/>
      <c r="P1141" s="265"/>
      <c r="Q1141" s="265"/>
      <c r="R1141" s="265"/>
      <c r="S1141" s="265"/>
      <c r="T1141" s="265"/>
      <c r="U1141" s="265"/>
      <c r="V1141" s="265"/>
      <c r="W1141" s="265"/>
      <c r="X1141" s="265"/>
      <c r="Y1141" s="265"/>
      <c r="Z1141" s="265"/>
      <c r="AA1141" s="265"/>
      <c r="AB1141" s="265"/>
      <c r="AC1141" s="265"/>
    </row>
    <row r="1142" spans="1:29" x14ac:dyDescent="0.2">
      <c r="A1142" s="265"/>
      <c r="B1142" s="265"/>
      <c r="C1142" s="265"/>
      <c r="D1142" s="265"/>
      <c r="E1142" s="265"/>
      <c r="F1142" s="265"/>
      <c r="G1142" s="265"/>
      <c r="H1142" s="265"/>
      <c r="I1142" s="265"/>
      <c r="J1142" s="265"/>
      <c r="K1142" s="265"/>
      <c r="L1142" s="265"/>
      <c r="M1142" s="265"/>
      <c r="N1142" s="265"/>
      <c r="O1142" s="265"/>
      <c r="P1142" s="265"/>
      <c r="Q1142" s="265"/>
      <c r="R1142" s="265"/>
      <c r="S1142" s="265"/>
      <c r="T1142" s="265"/>
      <c r="U1142" s="265"/>
      <c r="V1142" s="265"/>
      <c r="W1142" s="265"/>
      <c r="X1142" s="265"/>
      <c r="Y1142" s="265"/>
      <c r="Z1142" s="265"/>
      <c r="AA1142" s="265"/>
      <c r="AB1142" s="265"/>
      <c r="AC1142" s="265"/>
    </row>
    <row r="1143" spans="1:29" x14ac:dyDescent="0.2">
      <c r="A1143" s="265"/>
      <c r="B1143" s="265"/>
      <c r="C1143" s="265"/>
      <c r="D1143" s="265"/>
      <c r="E1143" s="265"/>
      <c r="F1143" s="265"/>
      <c r="G1143" s="265"/>
      <c r="H1143" s="265"/>
      <c r="I1143" s="265"/>
      <c r="J1143" s="265"/>
      <c r="K1143" s="265"/>
      <c r="L1143" s="265"/>
      <c r="M1143" s="265"/>
      <c r="N1143" s="265"/>
      <c r="O1143" s="265"/>
      <c r="P1143" s="265"/>
      <c r="Q1143" s="265"/>
      <c r="R1143" s="265"/>
      <c r="S1143" s="265"/>
      <c r="T1143" s="265"/>
      <c r="U1143" s="265"/>
      <c r="V1143" s="265"/>
      <c r="W1143" s="265"/>
      <c r="X1143" s="265"/>
      <c r="Y1143" s="265"/>
      <c r="Z1143" s="265"/>
      <c r="AA1143" s="265"/>
      <c r="AB1143" s="265"/>
      <c r="AC1143" s="265"/>
    </row>
    <row r="1144" spans="1:29" x14ac:dyDescent="0.2">
      <c r="A1144" s="265"/>
      <c r="B1144" s="265"/>
      <c r="C1144" s="265"/>
      <c r="D1144" s="265"/>
      <c r="E1144" s="265"/>
      <c r="F1144" s="265"/>
      <c r="G1144" s="265"/>
      <c r="H1144" s="265"/>
      <c r="I1144" s="265"/>
      <c r="J1144" s="265"/>
      <c r="K1144" s="265"/>
      <c r="L1144" s="265"/>
      <c r="M1144" s="265"/>
      <c r="N1144" s="265"/>
      <c r="O1144" s="265"/>
      <c r="P1144" s="265"/>
      <c r="Q1144" s="265"/>
      <c r="R1144" s="265"/>
      <c r="S1144" s="265"/>
      <c r="T1144" s="265"/>
      <c r="U1144" s="265"/>
      <c r="V1144" s="265"/>
      <c r="W1144" s="265"/>
      <c r="X1144" s="265"/>
      <c r="Y1144" s="265"/>
      <c r="Z1144" s="265"/>
      <c r="AA1144" s="265"/>
      <c r="AB1144" s="265"/>
      <c r="AC1144" s="265"/>
    </row>
    <row r="1145" spans="1:29" x14ac:dyDescent="0.2">
      <c r="A1145" s="265"/>
      <c r="B1145" s="265"/>
      <c r="C1145" s="265"/>
      <c r="D1145" s="265"/>
      <c r="E1145" s="265"/>
      <c r="F1145" s="265"/>
      <c r="G1145" s="265"/>
      <c r="H1145" s="265"/>
      <c r="I1145" s="265"/>
      <c r="J1145" s="265"/>
      <c r="K1145" s="265"/>
      <c r="L1145" s="265"/>
      <c r="M1145" s="265"/>
      <c r="N1145" s="265"/>
      <c r="O1145" s="265"/>
      <c r="P1145" s="265"/>
      <c r="Q1145" s="265"/>
      <c r="R1145" s="265"/>
      <c r="S1145" s="265"/>
      <c r="T1145" s="265"/>
      <c r="U1145" s="265"/>
      <c r="V1145" s="265"/>
      <c r="W1145" s="265"/>
      <c r="X1145" s="265"/>
      <c r="Y1145" s="265"/>
      <c r="Z1145" s="265"/>
      <c r="AA1145" s="265"/>
      <c r="AB1145" s="265"/>
      <c r="AC1145" s="265"/>
    </row>
    <row r="1146" spans="1:29" x14ac:dyDescent="0.2">
      <c r="A1146" s="265"/>
      <c r="B1146" s="265"/>
      <c r="C1146" s="265"/>
      <c r="D1146" s="265"/>
      <c r="E1146" s="265"/>
      <c r="F1146" s="265"/>
      <c r="G1146" s="265"/>
      <c r="H1146" s="265"/>
      <c r="I1146" s="265"/>
      <c r="J1146" s="265"/>
      <c r="K1146" s="265"/>
      <c r="L1146" s="265"/>
      <c r="M1146" s="265"/>
      <c r="N1146" s="265"/>
      <c r="O1146" s="265"/>
      <c r="P1146" s="265"/>
      <c r="Q1146" s="265"/>
      <c r="R1146" s="265"/>
      <c r="S1146" s="265"/>
      <c r="T1146" s="265"/>
      <c r="U1146" s="265"/>
      <c r="V1146" s="265"/>
      <c r="W1146" s="265"/>
      <c r="X1146" s="265"/>
      <c r="Y1146" s="265"/>
      <c r="Z1146" s="265"/>
      <c r="AA1146" s="265"/>
      <c r="AB1146" s="265"/>
      <c r="AC1146" s="265"/>
    </row>
    <row r="1147" spans="1:29" x14ac:dyDescent="0.2">
      <c r="A1147" s="265"/>
      <c r="B1147" s="265"/>
      <c r="C1147" s="265"/>
      <c r="D1147" s="265"/>
      <c r="E1147" s="265"/>
      <c r="F1147" s="265"/>
      <c r="G1147" s="265"/>
      <c r="H1147" s="265"/>
      <c r="I1147" s="265"/>
      <c r="J1147" s="265"/>
      <c r="K1147" s="265"/>
      <c r="L1147" s="265"/>
      <c r="M1147" s="265"/>
      <c r="N1147" s="265"/>
      <c r="O1147" s="265"/>
      <c r="P1147" s="265"/>
      <c r="Q1147" s="265"/>
      <c r="R1147" s="265"/>
      <c r="S1147" s="265"/>
      <c r="T1147" s="265"/>
      <c r="U1147" s="265"/>
      <c r="V1147" s="265"/>
      <c r="W1147" s="265"/>
      <c r="X1147" s="265"/>
      <c r="Y1147" s="265"/>
      <c r="Z1147" s="265"/>
      <c r="AA1147" s="265"/>
      <c r="AB1147" s="265"/>
      <c r="AC1147" s="265"/>
    </row>
    <row r="1148" spans="1:29" x14ac:dyDescent="0.2">
      <c r="A1148" s="265"/>
      <c r="B1148" s="265"/>
      <c r="C1148" s="265"/>
      <c r="D1148" s="265"/>
      <c r="E1148" s="265"/>
      <c r="F1148" s="265"/>
      <c r="G1148" s="265"/>
      <c r="H1148" s="265"/>
      <c r="I1148" s="265"/>
      <c r="J1148" s="265"/>
      <c r="K1148" s="265"/>
      <c r="L1148" s="265"/>
      <c r="M1148" s="265"/>
      <c r="N1148" s="265"/>
      <c r="O1148" s="265"/>
      <c r="P1148" s="265"/>
      <c r="Q1148" s="265"/>
      <c r="R1148" s="265"/>
      <c r="S1148" s="265"/>
      <c r="T1148" s="265"/>
      <c r="U1148" s="265"/>
      <c r="V1148" s="265"/>
      <c r="W1148" s="265"/>
      <c r="X1148" s="265"/>
      <c r="Y1148" s="265"/>
      <c r="Z1148" s="265"/>
      <c r="AA1148" s="265"/>
      <c r="AB1148" s="265"/>
      <c r="AC1148" s="265"/>
    </row>
    <row r="1149" spans="1:29" x14ac:dyDescent="0.2">
      <c r="A1149" s="265"/>
      <c r="B1149" s="265"/>
      <c r="C1149" s="265"/>
      <c r="D1149" s="265"/>
      <c r="E1149" s="265"/>
      <c r="F1149" s="265"/>
      <c r="G1149" s="265"/>
      <c r="H1149" s="265"/>
      <c r="I1149" s="265"/>
      <c r="J1149" s="265"/>
      <c r="K1149" s="265"/>
      <c r="L1149" s="265"/>
      <c r="M1149" s="265"/>
      <c r="N1149" s="265"/>
      <c r="O1149" s="265"/>
      <c r="P1149" s="265"/>
      <c r="Q1149" s="265"/>
      <c r="R1149" s="265"/>
      <c r="S1149" s="265"/>
      <c r="T1149" s="265"/>
      <c r="U1149" s="265"/>
      <c r="V1149" s="265"/>
      <c r="W1149" s="265"/>
      <c r="X1149" s="265"/>
      <c r="Y1149" s="265"/>
      <c r="Z1149" s="265"/>
      <c r="AA1149" s="265"/>
      <c r="AB1149" s="265"/>
      <c r="AC1149" s="265"/>
    </row>
    <row r="1150" spans="1:29" x14ac:dyDescent="0.2">
      <c r="A1150" s="265"/>
      <c r="B1150" s="265"/>
      <c r="C1150" s="265"/>
      <c r="D1150" s="265"/>
      <c r="E1150" s="265"/>
      <c r="F1150" s="265"/>
      <c r="G1150" s="265"/>
      <c r="H1150" s="265"/>
      <c r="I1150" s="265"/>
      <c r="J1150" s="265"/>
      <c r="K1150" s="265"/>
      <c r="L1150" s="265"/>
      <c r="M1150" s="265"/>
      <c r="N1150" s="265"/>
      <c r="O1150" s="265"/>
      <c r="P1150" s="265"/>
      <c r="Q1150" s="265"/>
      <c r="R1150" s="265"/>
      <c r="S1150" s="265"/>
      <c r="T1150" s="265"/>
      <c r="U1150" s="265"/>
      <c r="V1150" s="265"/>
      <c r="W1150" s="265"/>
      <c r="X1150" s="265"/>
      <c r="Y1150" s="265"/>
      <c r="Z1150" s="265"/>
      <c r="AA1150" s="265"/>
      <c r="AB1150" s="265"/>
      <c r="AC1150" s="265"/>
    </row>
    <row r="1151" spans="1:29" x14ac:dyDescent="0.2">
      <c r="A1151" s="265"/>
      <c r="B1151" s="265"/>
      <c r="C1151" s="265"/>
      <c r="D1151" s="265"/>
      <c r="E1151" s="265"/>
      <c r="F1151" s="265"/>
      <c r="G1151" s="265"/>
      <c r="H1151" s="265"/>
      <c r="I1151" s="265"/>
      <c r="J1151" s="265"/>
      <c r="K1151" s="265"/>
      <c r="L1151" s="265"/>
      <c r="M1151" s="265"/>
      <c r="N1151" s="265"/>
      <c r="O1151" s="265"/>
      <c r="P1151" s="265"/>
      <c r="Q1151" s="265"/>
      <c r="R1151" s="265"/>
      <c r="S1151" s="265"/>
      <c r="T1151" s="265"/>
      <c r="U1151" s="265"/>
      <c r="V1151" s="265"/>
      <c r="W1151" s="265"/>
      <c r="X1151" s="265"/>
      <c r="Y1151" s="265"/>
      <c r="Z1151" s="265"/>
      <c r="AA1151" s="265"/>
      <c r="AB1151" s="265"/>
      <c r="AC1151" s="265"/>
    </row>
    <row r="1152" spans="1:29" x14ac:dyDescent="0.2">
      <c r="A1152" s="265"/>
      <c r="B1152" s="265"/>
      <c r="C1152" s="265"/>
      <c r="D1152" s="265"/>
      <c r="E1152" s="265"/>
      <c r="F1152" s="265"/>
      <c r="G1152" s="265"/>
      <c r="H1152" s="265"/>
      <c r="I1152" s="265"/>
      <c r="J1152" s="265"/>
      <c r="K1152" s="265"/>
      <c r="L1152" s="265"/>
      <c r="M1152" s="265"/>
      <c r="N1152" s="265"/>
      <c r="O1152" s="265"/>
      <c r="P1152" s="265"/>
      <c r="Q1152" s="265"/>
      <c r="R1152" s="265"/>
      <c r="S1152" s="265"/>
      <c r="T1152" s="265"/>
      <c r="U1152" s="265"/>
      <c r="V1152" s="265"/>
      <c r="W1152" s="265"/>
      <c r="X1152" s="265"/>
      <c r="Y1152" s="265"/>
      <c r="Z1152" s="265"/>
      <c r="AA1152" s="265"/>
      <c r="AB1152" s="265"/>
      <c r="AC1152" s="265"/>
    </row>
    <row r="1153" spans="1:29" x14ac:dyDescent="0.2">
      <c r="A1153" s="265"/>
      <c r="B1153" s="265"/>
      <c r="C1153" s="265"/>
      <c r="D1153" s="265"/>
      <c r="E1153" s="265"/>
      <c r="F1153" s="265"/>
      <c r="G1153" s="265"/>
      <c r="H1153" s="265"/>
      <c r="I1153" s="265"/>
      <c r="J1153" s="265"/>
      <c r="K1153" s="265"/>
      <c r="L1153" s="265"/>
      <c r="M1153" s="265"/>
      <c r="N1153" s="265"/>
      <c r="O1153" s="265"/>
      <c r="P1153" s="265"/>
      <c r="Q1153" s="265"/>
      <c r="R1153" s="265"/>
      <c r="S1153" s="265"/>
      <c r="T1153" s="265"/>
      <c r="U1153" s="265"/>
      <c r="V1153" s="265"/>
      <c r="W1153" s="265"/>
      <c r="X1153" s="265"/>
      <c r="Y1153" s="265"/>
      <c r="Z1153" s="265"/>
      <c r="AA1153" s="265"/>
      <c r="AB1153" s="265"/>
      <c r="AC1153" s="265"/>
    </row>
    <row r="1154" spans="1:29" x14ac:dyDescent="0.2">
      <c r="A1154" s="265"/>
      <c r="B1154" s="265"/>
      <c r="C1154" s="265"/>
      <c r="D1154" s="265"/>
      <c r="E1154" s="265"/>
      <c r="F1154" s="265"/>
      <c r="G1154" s="265"/>
      <c r="H1154" s="265"/>
      <c r="I1154" s="265"/>
      <c r="J1154" s="265"/>
      <c r="K1154" s="265"/>
      <c r="L1154" s="265"/>
      <c r="M1154" s="265"/>
      <c r="N1154" s="265"/>
      <c r="O1154" s="265"/>
      <c r="P1154" s="265"/>
      <c r="Q1154" s="265"/>
      <c r="R1154" s="265"/>
      <c r="S1154" s="265"/>
      <c r="T1154" s="265"/>
      <c r="U1154" s="265"/>
      <c r="V1154" s="265"/>
      <c r="W1154" s="265"/>
      <c r="X1154" s="265"/>
      <c r="Y1154" s="265"/>
      <c r="Z1154" s="265"/>
      <c r="AA1154" s="265"/>
      <c r="AB1154" s="265"/>
      <c r="AC1154" s="265"/>
    </row>
    <row r="1155" spans="1:29" x14ac:dyDescent="0.2">
      <c r="A1155" s="265"/>
      <c r="B1155" s="265"/>
      <c r="C1155" s="265"/>
      <c r="D1155" s="265"/>
      <c r="E1155" s="265"/>
      <c r="F1155" s="265"/>
      <c r="G1155" s="265"/>
      <c r="H1155" s="265"/>
      <c r="I1155" s="265"/>
      <c r="J1155" s="265"/>
      <c r="K1155" s="265"/>
      <c r="L1155" s="265"/>
      <c r="M1155" s="265"/>
      <c r="N1155" s="265"/>
      <c r="O1155" s="265"/>
      <c r="P1155" s="265"/>
      <c r="Q1155" s="265"/>
      <c r="R1155" s="265"/>
      <c r="S1155" s="265"/>
      <c r="T1155" s="265"/>
      <c r="U1155" s="265"/>
      <c r="V1155" s="265"/>
      <c r="W1155" s="265"/>
      <c r="X1155" s="265"/>
      <c r="Y1155" s="265"/>
      <c r="Z1155" s="265"/>
      <c r="AA1155" s="265"/>
      <c r="AB1155" s="265"/>
      <c r="AC1155" s="265"/>
    </row>
    <row r="1156" spans="1:29" x14ac:dyDescent="0.2">
      <c r="A1156" s="265"/>
      <c r="B1156" s="265"/>
      <c r="C1156" s="265"/>
      <c r="D1156" s="265"/>
      <c r="E1156" s="265"/>
      <c r="F1156" s="265"/>
      <c r="G1156" s="265"/>
      <c r="H1156" s="265"/>
      <c r="I1156" s="265"/>
      <c r="J1156" s="265"/>
      <c r="K1156" s="265"/>
      <c r="L1156" s="265"/>
      <c r="M1156" s="265"/>
      <c r="N1156" s="265"/>
      <c r="O1156" s="265"/>
      <c r="P1156" s="265"/>
      <c r="Q1156" s="265"/>
      <c r="R1156" s="265"/>
      <c r="S1156" s="265"/>
      <c r="T1156" s="265"/>
      <c r="U1156" s="265"/>
      <c r="V1156" s="265"/>
      <c r="W1156" s="265"/>
      <c r="X1156" s="265"/>
      <c r="Y1156" s="265"/>
      <c r="Z1156" s="265"/>
      <c r="AA1156" s="265"/>
      <c r="AB1156" s="265"/>
      <c r="AC1156" s="265"/>
    </row>
    <row r="1157" spans="1:29" x14ac:dyDescent="0.2">
      <c r="A1157" s="265"/>
      <c r="B1157" s="265"/>
      <c r="C1157" s="265"/>
      <c r="D1157" s="265"/>
      <c r="E1157" s="265"/>
      <c r="F1157" s="265"/>
      <c r="G1157" s="265"/>
      <c r="H1157" s="265"/>
      <c r="I1157" s="265"/>
      <c r="J1157" s="265"/>
      <c r="K1157" s="265"/>
      <c r="L1157" s="265"/>
      <c r="M1157" s="265"/>
      <c r="N1157" s="265"/>
      <c r="O1157" s="265"/>
      <c r="P1157" s="265"/>
      <c r="Q1157" s="265"/>
      <c r="R1157" s="265"/>
      <c r="S1157" s="265"/>
      <c r="T1157" s="265"/>
      <c r="U1157" s="265"/>
      <c r="V1157" s="265"/>
      <c r="W1157" s="265"/>
      <c r="X1157" s="265"/>
      <c r="Y1157" s="265"/>
      <c r="Z1157" s="265"/>
      <c r="AA1157" s="265"/>
      <c r="AB1157" s="265"/>
      <c r="AC1157" s="265"/>
    </row>
    <row r="1158" spans="1:29" x14ac:dyDescent="0.2">
      <c r="A1158" s="265"/>
      <c r="B1158" s="265"/>
      <c r="C1158" s="265"/>
      <c r="D1158" s="265"/>
      <c r="E1158" s="265"/>
      <c r="F1158" s="265"/>
      <c r="G1158" s="265"/>
      <c r="H1158" s="265"/>
      <c r="I1158" s="265"/>
      <c r="J1158" s="265"/>
      <c r="K1158" s="265"/>
      <c r="L1158" s="265"/>
      <c r="M1158" s="265"/>
      <c r="N1158" s="265"/>
      <c r="O1158" s="265"/>
      <c r="P1158" s="265"/>
      <c r="Q1158" s="265"/>
      <c r="R1158" s="265"/>
      <c r="S1158" s="265"/>
      <c r="T1158" s="265"/>
      <c r="U1158" s="265"/>
      <c r="V1158" s="265"/>
      <c r="W1158" s="265"/>
      <c r="X1158" s="265"/>
      <c r="Y1158" s="265"/>
      <c r="Z1158" s="265"/>
      <c r="AA1158" s="265"/>
      <c r="AB1158" s="265"/>
      <c r="AC1158" s="265"/>
    </row>
    <row r="1159" spans="1:29" x14ac:dyDescent="0.2">
      <c r="A1159" s="265"/>
      <c r="B1159" s="265"/>
      <c r="C1159" s="265"/>
      <c r="D1159" s="265"/>
      <c r="E1159" s="265"/>
      <c r="F1159" s="265"/>
      <c r="G1159" s="265"/>
      <c r="H1159" s="265"/>
      <c r="I1159" s="265"/>
      <c r="J1159" s="265"/>
      <c r="K1159" s="265"/>
      <c r="L1159" s="265"/>
      <c r="M1159" s="265"/>
      <c r="N1159" s="265"/>
      <c r="O1159" s="265"/>
      <c r="P1159" s="265"/>
      <c r="Q1159" s="265"/>
      <c r="R1159" s="265"/>
      <c r="S1159" s="265"/>
      <c r="T1159" s="265"/>
      <c r="U1159" s="265"/>
      <c r="V1159" s="265"/>
      <c r="W1159" s="265"/>
      <c r="X1159" s="265"/>
      <c r="Y1159" s="265"/>
      <c r="Z1159" s="265"/>
      <c r="AA1159" s="265"/>
      <c r="AB1159" s="265"/>
      <c r="AC1159" s="265"/>
    </row>
    <row r="1160" spans="1:29" x14ac:dyDescent="0.2">
      <c r="A1160" s="265"/>
      <c r="B1160" s="265"/>
      <c r="C1160" s="265"/>
      <c r="D1160" s="265"/>
      <c r="E1160" s="265"/>
      <c r="F1160" s="265"/>
      <c r="G1160" s="265"/>
      <c r="H1160" s="265"/>
      <c r="I1160" s="265"/>
      <c r="J1160" s="265"/>
      <c r="K1160" s="265"/>
      <c r="L1160" s="265"/>
      <c r="M1160" s="265"/>
      <c r="N1160" s="265"/>
      <c r="O1160" s="265"/>
      <c r="P1160" s="265"/>
      <c r="Q1160" s="265"/>
      <c r="R1160" s="265"/>
      <c r="S1160" s="265"/>
      <c r="T1160" s="265"/>
      <c r="U1160" s="265"/>
      <c r="V1160" s="265"/>
      <c r="W1160" s="265"/>
      <c r="X1160" s="265"/>
      <c r="Y1160" s="265"/>
      <c r="Z1160" s="265"/>
      <c r="AA1160" s="265"/>
      <c r="AB1160" s="265"/>
      <c r="AC1160" s="265"/>
    </row>
  </sheetData>
  <sheetProtection algorithmName="SHA-512" hashValue="nPDqXp20Nykn5Ojh3rSiPLqiUh9OSOqECBHDzx+YCKtxqfUkFou20FkK8u0YWrw6jWfB+l9REO4l2WOL3SZ7JA==" saltValue="DufkD6irbvs82dovjH1tMA==" spinCount="100000" sheet="1" objects="1" scenarios="1" formatRows="0"/>
  <mergeCells count="2731">
    <mergeCell ref="B991:C991"/>
    <mergeCell ref="D991:I991"/>
    <mergeCell ref="J991:M991"/>
    <mergeCell ref="A5:B5"/>
    <mergeCell ref="A19:B19"/>
    <mergeCell ref="B989:C989"/>
    <mergeCell ref="D989:I989"/>
    <mergeCell ref="J989:M989"/>
    <mergeCell ref="B990:C990"/>
    <mergeCell ref="D990:I990"/>
    <mergeCell ref="J990:M990"/>
    <mergeCell ref="B987:C987"/>
    <mergeCell ref="D987:I987"/>
    <mergeCell ref="J987:M987"/>
    <mergeCell ref="B988:C988"/>
    <mergeCell ref="D988:I988"/>
    <mergeCell ref="J988:M988"/>
    <mergeCell ref="B985:C985"/>
    <mergeCell ref="D985:I985"/>
    <mergeCell ref="J985:M985"/>
    <mergeCell ref="B986:C986"/>
    <mergeCell ref="D986:I986"/>
    <mergeCell ref="J986:M986"/>
    <mergeCell ref="B983:C983"/>
    <mergeCell ref="D983:I983"/>
    <mergeCell ref="J983:M983"/>
    <mergeCell ref="B984:C984"/>
    <mergeCell ref="D984:I984"/>
    <mergeCell ref="J984:M984"/>
    <mergeCell ref="B981:C981"/>
    <mergeCell ref="D981:I981"/>
    <mergeCell ref="J981:M981"/>
    <mergeCell ref="B982:C982"/>
    <mergeCell ref="D982:I982"/>
    <mergeCell ref="J982:M982"/>
    <mergeCell ref="B979:C979"/>
    <mergeCell ref="D979:I979"/>
    <mergeCell ref="J979:M979"/>
    <mergeCell ref="B980:C980"/>
    <mergeCell ref="D980:I980"/>
    <mergeCell ref="J980:M980"/>
    <mergeCell ref="B977:C977"/>
    <mergeCell ref="D977:I977"/>
    <mergeCell ref="J977:M977"/>
    <mergeCell ref="B978:C978"/>
    <mergeCell ref="D978:I978"/>
    <mergeCell ref="J978:M978"/>
    <mergeCell ref="B975:C975"/>
    <mergeCell ref="D975:I975"/>
    <mergeCell ref="J975:M975"/>
    <mergeCell ref="B976:C976"/>
    <mergeCell ref="D976:I976"/>
    <mergeCell ref="J976:M976"/>
    <mergeCell ref="B973:C973"/>
    <mergeCell ref="D973:I973"/>
    <mergeCell ref="J973:M973"/>
    <mergeCell ref="B974:C974"/>
    <mergeCell ref="D974:I974"/>
    <mergeCell ref="J974:M974"/>
    <mergeCell ref="A970:C970"/>
    <mergeCell ref="B971:C971"/>
    <mergeCell ref="D971:I971"/>
    <mergeCell ref="J971:M971"/>
    <mergeCell ref="B972:C972"/>
    <mergeCell ref="D972:I972"/>
    <mergeCell ref="J972:M972"/>
    <mergeCell ref="D968:E968"/>
    <mergeCell ref="F968:G968"/>
    <mergeCell ref="H968:I968"/>
    <mergeCell ref="J968:K968"/>
    <mergeCell ref="L968:M968"/>
    <mergeCell ref="D967:E967"/>
    <mergeCell ref="F967:G967"/>
    <mergeCell ref="H967:I967"/>
    <mergeCell ref="J967:K967"/>
    <mergeCell ref="L967:M967"/>
    <mergeCell ref="D966:E966"/>
    <mergeCell ref="F966:G966"/>
    <mergeCell ref="H966:I966"/>
    <mergeCell ref="J966:K966"/>
    <mergeCell ref="L966:M966"/>
    <mergeCell ref="D965:E965"/>
    <mergeCell ref="F965:G965"/>
    <mergeCell ref="H965:I965"/>
    <mergeCell ref="J965:K965"/>
    <mergeCell ref="L965:M965"/>
    <mergeCell ref="B960:C960"/>
    <mergeCell ref="D960:I960"/>
    <mergeCell ref="J960:M960"/>
    <mergeCell ref="A963:A964"/>
    <mergeCell ref="C963:C964"/>
    <mergeCell ref="D963:E963"/>
    <mergeCell ref="F963:G963"/>
    <mergeCell ref="H963:I963"/>
    <mergeCell ref="J963:K963"/>
    <mergeCell ref="L963:M963"/>
    <mergeCell ref="D964:E964"/>
    <mergeCell ref="F964:G964"/>
    <mergeCell ref="H964:I964"/>
    <mergeCell ref="J964:K964"/>
    <mergeCell ref="L964:M964"/>
    <mergeCell ref="B958:C958"/>
    <mergeCell ref="D958:I958"/>
    <mergeCell ref="J958:M958"/>
    <mergeCell ref="B959:C959"/>
    <mergeCell ref="D959:I959"/>
    <mergeCell ref="J959:M959"/>
    <mergeCell ref="B956:C956"/>
    <mergeCell ref="D956:I956"/>
    <mergeCell ref="J956:M956"/>
    <mergeCell ref="B957:C957"/>
    <mergeCell ref="D957:I957"/>
    <mergeCell ref="J957:M957"/>
    <mergeCell ref="B954:C954"/>
    <mergeCell ref="D954:I954"/>
    <mergeCell ref="J954:M954"/>
    <mergeCell ref="B955:C955"/>
    <mergeCell ref="D955:I955"/>
    <mergeCell ref="J955:M955"/>
    <mergeCell ref="B952:C952"/>
    <mergeCell ref="D952:I952"/>
    <mergeCell ref="J952:M952"/>
    <mergeCell ref="B953:C953"/>
    <mergeCell ref="D953:I953"/>
    <mergeCell ref="J953:M953"/>
    <mergeCell ref="B950:C950"/>
    <mergeCell ref="D950:I950"/>
    <mergeCell ref="J950:M950"/>
    <mergeCell ref="B951:C951"/>
    <mergeCell ref="D951:I951"/>
    <mergeCell ref="J951:M951"/>
    <mergeCell ref="B948:C948"/>
    <mergeCell ref="D948:I948"/>
    <mergeCell ref="J948:M948"/>
    <mergeCell ref="B949:C949"/>
    <mergeCell ref="D949:I949"/>
    <mergeCell ref="J949:M949"/>
    <mergeCell ref="B946:C946"/>
    <mergeCell ref="D946:I946"/>
    <mergeCell ref="J946:M946"/>
    <mergeCell ref="B947:C947"/>
    <mergeCell ref="D947:I947"/>
    <mergeCell ref="J947:M947"/>
    <mergeCell ref="B944:C944"/>
    <mergeCell ref="D944:I944"/>
    <mergeCell ref="J944:M944"/>
    <mergeCell ref="B945:C945"/>
    <mergeCell ref="D945:I945"/>
    <mergeCell ref="J945:M945"/>
    <mergeCell ref="B942:C942"/>
    <mergeCell ref="D942:I942"/>
    <mergeCell ref="J942:M942"/>
    <mergeCell ref="B943:C943"/>
    <mergeCell ref="D943:I943"/>
    <mergeCell ref="J943:M943"/>
    <mergeCell ref="A939:C939"/>
    <mergeCell ref="B940:C940"/>
    <mergeCell ref="D940:I940"/>
    <mergeCell ref="J940:M940"/>
    <mergeCell ref="B941:C941"/>
    <mergeCell ref="D941:I941"/>
    <mergeCell ref="J941:M941"/>
    <mergeCell ref="B922:C922"/>
    <mergeCell ref="D922:I922"/>
    <mergeCell ref="J922:M922"/>
    <mergeCell ref="A927:A928"/>
    <mergeCell ref="C927:C928"/>
    <mergeCell ref="D927:E927"/>
    <mergeCell ref="F927:G927"/>
    <mergeCell ref="H927:I927"/>
    <mergeCell ref="J927:K927"/>
    <mergeCell ref="L927:M927"/>
    <mergeCell ref="B920:C920"/>
    <mergeCell ref="D920:I920"/>
    <mergeCell ref="J920:M920"/>
    <mergeCell ref="B921:C921"/>
    <mergeCell ref="D921:I921"/>
    <mergeCell ref="J921:M921"/>
    <mergeCell ref="B918:C918"/>
    <mergeCell ref="D918:I918"/>
    <mergeCell ref="J918:M918"/>
    <mergeCell ref="B919:C919"/>
    <mergeCell ref="D919:I919"/>
    <mergeCell ref="J919:M919"/>
    <mergeCell ref="B924:M924"/>
    <mergeCell ref="B916:C916"/>
    <mergeCell ref="D916:I916"/>
    <mergeCell ref="J916:M916"/>
    <mergeCell ref="B917:C917"/>
    <mergeCell ref="D917:I917"/>
    <mergeCell ref="J917:M917"/>
    <mergeCell ref="B914:C914"/>
    <mergeCell ref="D914:I914"/>
    <mergeCell ref="J914:M914"/>
    <mergeCell ref="B915:C915"/>
    <mergeCell ref="D915:I915"/>
    <mergeCell ref="J915:M915"/>
    <mergeCell ref="B912:C912"/>
    <mergeCell ref="D912:I912"/>
    <mergeCell ref="J912:M912"/>
    <mergeCell ref="B913:C913"/>
    <mergeCell ref="D913:I913"/>
    <mergeCell ref="J913:M913"/>
    <mergeCell ref="B910:C910"/>
    <mergeCell ref="D910:I910"/>
    <mergeCell ref="J910:M910"/>
    <mergeCell ref="B911:C911"/>
    <mergeCell ref="D911:I911"/>
    <mergeCell ref="J911:M911"/>
    <mergeCell ref="B908:C908"/>
    <mergeCell ref="D908:I908"/>
    <mergeCell ref="J908:M908"/>
    <mergeCell ref="B909:C909"/>
    <mergeCell ref="D909:I909"/>
    <mergeCell ref="J909:M909"/>
    <mergeCell ref="B906:C906"/>
    <mergeCell ref="D906:I906"/>
    <mergeCell ref="J906:M906"/>
    <mergeCell ref="B907:C907"/>
    <mergeCell ref="D907:I907"/>
    <mergeCell ref="J907:M907"/>
    <mergeCell ref="B904:C904"/>
    <mergeCell ref="D904:I904"/>
    <mergeCell ref="J904:M904"/>
    <mergeCell ref="B905:C905"/>
    <mergeCell ref="D905:I905"/>
    <mergeCell ref="J905:M905"/>
    <mergeCell ref="A901:C901"/>
    <mergeCell ref="B902:C902"/>
    <mergeCell ref="D902:I902"/>
    <mergeCell ref="J902:M902"/>
    <mergeCell ref="B903:C903"/>
    <mergeCell ref="D903:I903"/>
    <mergeCell ref="J903:M903"/>
    <mergeCell ref="D899:E899"/>
    <mergeCell ref="F899:G899"/>
    <mergeCell ref="H899:I899"/>
    <mergeCell ref="J899:K899"/>
    <mergeCell ref="L899:M899"/>
    <mergeCell ref="D898:E898"/>
    <mergeCell ref="F898:G898"/>
    <mergeCell ref="H898:I898"/>
    <mergeCell ref="J898:K898"/>
    <mergeCell ref="L898:M898"/>
    <mergeCell ref="D897:E897"/>
    <mergeCell ref="F897:G897"/>
    <mergeCell ref="H897:I897"/>
    <mergeCell ref="J897:K897"/>
    <mergeCell ref="L897:M897"/>
    <mergeCell ref="D896:E896"/>
    <mergeCell ref="F896:G896"/>
    <mergeCell ref="H896:I896"/>
    <mergeCell ref="J896:K896"/>
    <mergeCell ref="L896:M896"/>
    <mergeCell ref="B891:C891"/>
    <mergeCell ref="D891:I891"/>
    <mergeCell ref="J891:M891"/>
    <mergeCell ref="A894:A895"/>
    <mergeCell ref="C894:C895"/>
    <mergeCell ref="D894:E894"/>
    <mergeCell ref="F894:G894"/>
    <mergeCell ref="H894:I894"/>
    <mergeCell ref="J894:K894"/>
    <mergeCell ref="L894:M894"/>
    <mergeCell ref="D895:E895"/>
    <mergeCell ref="F895:G895"/>
    <mergeCell ref="H895:I895"/>
    <mergeCell ref="J895:K895"/>
    <mergeCell ref="L895:M895"/>
    <mergeCell ref="B889:C889"/>
    <mergeCell ref="D889:I889"/>
    <mergeCell ref="J889:M889"/>
    <mergeCell ref="B890:C890"/>
    <mergeCell ref="D890:I890"/>
    <mergeCell ref="J890:M890"/>
    <mergeCell ref="B887:C887"/>
    <mergeCell ref="D887:I887"/>
    <mergeCell ref="J887:M887"/>
    <mergeCell ref="B888:C888"/>
    <mergeCell ref="D888:I888"/>
    <mergeCell ref="J888:M888"/>
    <mergeCell ref="B885:C885"/>
    <mergeCell ref="D885:I885"/>
    <mergeCell ref="J885:M885"/>
    <mergeCell ref="B886:C886"/>
    <mergeCell ref="D886:I886"/>
    <mergeCell ref="J886:M886"/>
    <mergeCell ref="B883:C883"/>
    <mergeCell ref="D883:I883"/>
    <mergeCell ref="J883:M883"/>
    <mergeCell ref="B884:C884"/>
    <mergeCell ref="D884:I884"/>
    <mergeCell ref="J884:M884"/>
    <mergeCell ref="B881:C881"/>
    <mergeCell ref="D881:I881"/>
    <mergeCell ref="J881:M881"/>
    <mergeCell ref="B882:C882"/>
    <mergeCell ref="D882:I882"/>
    <mergeCell ref="J882:M882"/>
    <mergeCell ref="B879:C879"/>
    <mergeCell ref="D879:I879"/>
    <mergeCell ref="J879:M879"/>
    <mergeCell ref="B880:C880"/>
    <mergeCell ref="D880:I880"/>
    <mergeCell ref="J880:M880"/>
    <mergeCell ref="B877:C877"/>
    <mergeCell ref="D877:I877"/>
    <mergeCell ref="J877:M877"/>
    <mergeCell ref="B878:C878"/>
    <mergeCell ref="D878:I878"/>
    <mergeCell ref="J878:M878"/>
    <mergeCell ref="B875:C875"/>
    <mergeCell ref="D875:I875"/>
    <mergeCell ref="J875:M875"/>
    <mergeCell ref="B876:C876"/>
    <mergeCell ref="D876:I876"/>
    <mergeCell ref="J876:M876"/>
    <mergeCell ref="B873:C873"/>
    <mergeCell ref="D873:I873"/>
    <mergeCell ref="J873:M873"/>
    <mergeCell ref="B874:C874"/>
    <mergeCell ref="D874:I874"/>
    <mergeCell ref="J874:M874"/>
    <mergeCell ref="A870:C870"/>
    <mergeCell ref="B871:C871"/>
    <mergeCell ref="D871:I871"/>
    <mergeCell ref="J871:M871"/>
    <mergeCell ref="B872:C872"/>
    <mergeCell ref="D872:I872"/>
    <mergeCell ref="J872:M872"/>
    <mergeCell ref="B853:C853"/>
    <mergeCell ref="D853:I853"/>
    <mergeCell ref="J853:M853"/>
    <mergeCell ref="A858:A859"/>
    <mergeCell ref="C858:C859"/>
    <mergeCell ref="D858:E858"/>
    <mergeCell ref="F858:G858"/>
    <mergeCell ref="H858:I858"/>
    <mergeCell ref="J858:K858"/>
    <mergeCell ref="L858:M858"/>
    <mergeCell ref="B851:C851"/>
    <mergeCell ref="D851:I851"/>
    <mergeCell ref="J851:M851"/>
    <mergeCell ref="B852:C852"/>
    <mergeCell ref="D852:I852"/>
    <mergeCell ref="J852:M852"/>
    <mergeCell ref="B849:C849"/>
    <mergeCell ref="D849:I849"/>
    <mergeCell ref="J849:M849"/>
    <mergeCell ref="B850:C850"/>
    <mergeCell ref="D850:I850"/>
    <mergeCell ref="J850:M850"/>
    <mergeCell ref="B847:C847"/>
    <mergeCell ref="D847:I847"/>
    <mergeCell ref="J847:M847"/>
    <mergeCell ref="B848:C848"/>
    <mergeCell ref="D848:I848"/>
    <mergeCell ref="J848:M848"/>
    <mergeCell ref="B845:C845"/>
    <mergeCell ref="D845:I845"/>
    <mergeCell ref="J845:M845"/>
    <mergeCell ref="B846:C846"/>
    <mergeCell ref="D846:I846"/>
    <mergeCell ref="J846:M846"/>
    <mergeCell ref="B843:C843"/>
    <mergeCell ref="D843:I843"/>
    <mergeCell ref="J843:M843"/>
    <mergeCell ref="B844:C844"/>
    <mergeCell ref="D844:I844"/>
    <mergeCell ref="J844:M844"/>
    <mergeCell ref="B841:C841"/>
    <mergeCell ref="D841:I841"/>
    <mergeCell ref="J841:M841"/>
    <mergeCell ref="B842:C842"/>
    <mergeCell ref="D842:I842"/>
    <mergeCell ref="J842:M842"/>
    <mergeCell ref="B839:C839"/>
    <mergeCell ref="D839:I839"/>
    <mergeCell ref="J839:M839"/>
    <mergeCell ref="B840:C840"/>
    <mergeCell ref="D840:I840"/>
    <mergeCell ref="J840:M840"/>
    <mergeCell ref="B837:C837"/>
    <mergeCell ref="D837:I837"/>
    <mergeCell ref="J837:M837"/>
    <mergeCell ref="B838:C838"/>
    <mergeCell ref="D838:I838"/>
    <mergeCell ref="J838:M838"/>
    <mergeCell ref="B835:C835"/>
    <mergeCell ref="D835:I835"/>
    <mergeCell ref="J835:M835"/>
    <mergeCell ref="B836:C836"/>
    <mergeCell ref="D836:I836"/>
    <mergeCell ref="J836:M836"/>
    <mergeCell ref="A832:C832"/>
    <mergeCell ref="B833:C833"/>
    <mergeCell ref="D833:I833"/>
    <mergeCell ref="J833:M833"/>
    <mergeCell ref="B834:C834"/>
    <mergeCell ref="D834:I834"/>
    <mergeCell ref="J834:M834"/>
    <mergeCell ref="D830:E830"/>
    <mergeCell ref="F830:G830"/>
    <mergeCell ref="H830:I830"/>
    <mergeCell ref="J830:K830"/>
    <mergeCell ref="L830:M830"/>
    <mergeCell ref="D829:E829"/>
    <mergeCell ref="F829:G829"/>
    <mergeCell ref="H829:I829"/>
    <mergeCell ref="J829:K829"/>
    <mergeCell ref="L829:M829"/>
    <mergeCell ref="D828:E828"/>
    <mergeCell ref="F828:G828"/>
    <mergeCell ref="H828:I828"/>
    <mergeCell ref="J828:K828"/>
    <mergeCell ref="L828:M828"/>
    <mergeCell ref="D827:E827"/>
    <mergeCell ref="F827:G827"/>
    <mergeCell ref="H827:I827"/>
    <mergeCell ref="J827:K827"/>
    <mergeCell ref="L827:M827"/>
    <mergeCell ref="B822:C822"/>
    <mergeCell ref="D822:I822"/>
    <mergeCell ref="J822:M822"/>
    <mergeCell ref="A825:A826"/>
    <mergeCell ref="C825:C826"/>
    <mergeCell ref="D825:E825"/>
    <mergeCell ref="F825:G825"/>
    <mergeCell ref="H825:I825"/>
    <mergeCell ref="J825:K825"/>
    <mergeCell ref="L825:M825"/>
    <mergeCell ref="D826:E826"/>
    <mergeCell ref="F826:G826"/>
    <mergeCell ref="H826:I826"/>
    <mergeCell ref="J826:K826"/>
    <mergeCell ref="L826:M826"/>
    <mergeCell ref="B820:C820"/>
    <mergeCell ref="D820:I820"/>
    <mergeCell ref="J820:M820"/>
    <mergeCell ref="B821:C821"/>
    <mergeCell ref="D821:I821"/>
    <mergeCell ref="J821:M821"/>
    <mergeCell ref="B818:C818"/>
    <mergeCell ref="D818:I818"/>
    <mergeCell ref="J818:M818"/>
    <mergeCell ref="B819:C819"/>
    <mergeCell ref="D819:I819"/>
    <mergeCell ref="J819:M819"/>
    <mergeCell ref="B816:C816"/>
    <mergeCell ref="D816:I816"/>
    <mergeCell ref="J816:M816"/>
    <mergeCell ref="B817:C817"/>
    <mergeCell ref="D817:I817"/>
    <mergeCell ref="J817:M817"/>
    <mergeCell ref="B814:C814"/>
    <mergeCell ref="D814:I814"/>
    <mergeCell ref="J814:M814"/>
    <mergeCell ref="B815:C815"/>
    <mergeCell ref="D815:I815"/>
    <mergeCell ref="J815:M815"/>
    <mergeCell ref="B812:C812"/>
    <mergeCell ref="D812:I812"/>
    <mergeCell ref="J812:M812"/>
    <mergeCell ref="B813:C813"/>
    <mergeCell ref="D813:I813"/>
    <mergeCell ref="J813:M813"/>
    <mergeCell ref="B810:C810"/>
    <mergeCell ref="D810:I810"/>
    <mergeCell ref="J810:M810"/>
    <mergeCell ref="B811:C811"/>
    <mergeCell ref="D811:I811"/>
    <mergeCell ref="J811:M811"/>
    <mergeCell ref="B808:C808"/>
    <mergeCell ref="D808:I808"/>
    <mergeCell ref="J808:M808"/>
    <mergeCell ref="B809:C809"/>
    <mergeCell ref="D809:I809"/>
    <mergeCell ref="J809:M809"/>
    <mergeCell ref="B806:C806"/>
    <mergeCell ref="D806:I806"/>
    <mergeCell ref="J806:M806"/>
    <mergeCell ref="B807:C807"/>
    <mergeCell ref="D807:I807"/>
    <mergeCell ref="J807:M807"/>
    <mergeCell ref="B804:C804"/>
    <mergeCell ref="D804:I804"/>
    <mergeCell ref="J804:M804"/>
    <mergeCell ref="B805:C805"/>
    <mergeCell ref="D805:I805"/>
    <mergeCell ref="J805:M805"/>
    <mergeCell ref="A801:C801"/>
    <mergeCell ref="B802:C802"/>
    <mergeCell ref="D802:I802"/>
    <mergeCell ref="J802:M802"/>
    <mergeCell ref="B803:C803"/>
    <mergeCell ref="D803:I803"/>
    <mergeCell ref="J803:M803"/>
    <mergeCell ref="B784:C784"/>
    <mergeCell ref="D784:I784"/>
    <mergeCell ref="J784:M784"/>
    <mergeCell ref="A789:A790"/>
    <mergeCell ref="C789:C790"/>
    <mergeCell ref="D789:E789"/>
    <mergeCell ref="F789:G789"/>
    <mergeCell ref="H789:I789"/>
    <mergeCell ref="J789:K789"/>
    <mergeCell ref="L789:M789"/>
    <mergeCell ref="B782:C782"/>
    <mergeCell ref="D782:I782"/>
    <mergeCell ref="J782:M782"/>
    <mergeCell ref="B783:C783"/>
    <mergeCell ref="D783:I783"/>
    <mergeCell ref="J783:M783"/>
    <mergeCell ref="B780:C780"/>
    <mergeCell ref="D780:I780"/>
    <mergeCell ref="J780:M780"/>
    <mergeCell ref="B781:C781"/>
    <mergeCell ref="D781:I781"/>
    <mergeCell ref="J781:M781"/>
    <mergeCell ref="B778:C778"/>
    <mergeCell ref="D778:I778"/>
    <mergeCell ref="J778:M778"/>
    <mergeCell ref="B779:C779"/>
    <mergeCell ref="D779:I779"/>
    <mergeCell ref="J779:M779"/>
    <mergeCell ref="B776:C776"/>
    <mergeCell ref="D776:I776"/>
    <mergeCell ref="J776:M776"/>
    <mergeCell ref="B777:C777"/>
    <mergeCell ref="D777:I777"/>
    <mergeCell ref="J777:M777"/>
    <mergeCell ref="B774:C774"/>
    <mergeCell ref="D774:I774"/>
    <mergeCell ref="J774:M774"/>
    <mergeCell ref="B775:C775"/>
    <mergeCell ref="D775:I775"/>
    <mergeCell ref="J775:M775"/>
    <mergeCell ref="B772:C772"/>
    <mergeCell ref="D772:I772"/>
    <mergeCell ref="J772:M772"/>
    <mergeCell ref="B773:C773"/>
    <mergeCell ref="D773:I773"/>
    <mergeCell ref="J773:M773"/>
    <mergeCell ref="B770:C770"/>
    <mergeCell ref="D770:I770"/>
    <mergeCell ref="J770:M770"/>
    <mergeCell ref="B771:C771"/>
    <mergeCell ref="D771:I771"/>
    <mergeCell ref="J771:M771"/>
    <mergeCell ref="B768:C768"/>
    <mergeCell ref="D768:I768"/>
    <mergeCell ref="J768:M768"/>
    <mergeCell ref="B769:C769"/>
    <mergeCell ref="D769:I769"/>
    <mergeCell ref="J769:M769"/>
    <mergeCell ref="B766:C766"/>
    <mergeCell ref="D766:I766"/>
    <mergeCell ref="J766:M766"/>
    <mergeCell ref="B767:C767"/>
    <mergeCell ref="D767:I767"/>
    <mergeCell ref="J767:M767"/>
    <mergeCell ref="A763:C763"/>
    <mergeCell ref="B764:C764"/>
    <mergeCell ref="D764:I764"/>
    <mergeCell ref="J764:M764"/>
    <mergeCell ref="B765:C765"/>
    <mergeCell ref="D765:I765"/>
    <mergeCell ref="J765:M765"/>
    <mergeCell ref="D761:E761"/>
    <mergeCell ref="F761:G761"/>
    <mergeCell ref="H761:I761"/>
    <mergeCell ref="J761:K761"/>
    <mergeCell ref="L761:M761"/>
    <mergeCell ref="D760:E760"/>
    <mergeCell ref="F760:G760"/>
    <mergeCell ref="H760:I760"/>
    <mergeCell ref="J760:K760"/>
    <mergeCell ref="L760:M760"/>
    <mergeCell ref="D759:E759"/>
    <mergeCell ref="F759:G759"/>
    <mergeCell ref="H759:I759"/>
    <mergeCell ref="J759:K759"/>
    <mergeCell ref="L759:M759"/>
    <mergeCell ref="D758:E758"/>
    <mergeCell ref="F758:G758"/>
    <mergeCell ref="H758:I758"/>
    <mergeCell ref="J758:K758"/>
    <mergeCell ref="L758:M758"/>
    <mergeCell ref="B753:C753"/>
    <mergeCell ref="D753:I753"/>
    <mergeCell ref="J753:M753"/>
    <mergeCell ref="A756:A757"/>
    <mergeCell ref="C756:C757"/>
    <mergeCell ref="D756:E756"/>
    <mergeCell ref="F756:G756"/>
    <mergeCell ref="H756:I756"/>
    <mergeCell ref="J756:K756"/>
    <mergeCell ref="L756:M756"/>
    <mergeCell ref="D757:E757"/>
    <mergeCell ref="F757:G757"/>
    <mergeCell ref="H757:I757"/>
    <mergeCell ref="J757:K757"/>
    <mergeCell ref="L757:M757"/>
    <mergeCell ref="B751:C751"/>
    <mergeCell ref="D751:I751"/>
    <mergeCell ref="J751:M751"/>
    <mergeCell ref="B752:C752"/>
    <mergeCell ref="D752:I752"/>
    <mergeCell ref="J752:M752"/>
    <mergeCell ref="B749:C749"/>
    <mergeCell ref="D749:I749"/>
    <mergeCell ref="J749:M749"/>
    <mergeCell ref="B750:C750"/>
    <mergeCell ref="D750:I750"/>
    <mergeCell ref="J750:M750"/>
    <mergeCell ref="B747:C747"/>
    <mergeCell ref="D747:I747"/>
    <mergeCell ref="J747:M747"/>
    <mergeCell ref="B748:C748"/>
    <mergeCell ref="D748:I748"/>
    <mergeCell ref="J748:M748"/>
    <mergeCell ref="B745:C745"/>
    <mergeCell ref="D745:I745"/>
    <mergeCell ref="J745:M745"/>
    <mergeCell ref="B746:C746"/>
    <mergeCell ref="D746:I746"/>
    <mergeCell ref="J746:M746"/>
    <mergeCell ref="B743:C743"/>
    <mergeCell ref="D743:I743"/>
    <mergeCell ref="J743:M743"/>
    <mergeCell ref="B744:C744"/>
    <mergeCell ref="D744:I744"/>
    <mergeCell ref="J744:M744"/>
    <mergeCell ref="B741:C741"/>
    <mergeCell ref="D741:I741"/>
    <mergeCell ref="J741:M741"/>
    <mergeCell ref="B742:C742"/>
    <mergeCell ref="D742:I742"/>
    <mergeCell ref="J742:M742"/>
    <mergeCell ref="B739:C739"/>
    <mergeCell ref="D739:I739"/>
    <mergeCell ref="J739:M739"/>
    <mergeCell ref="B740:C740"/>
    <mergeCell ref="D740:I740"/>
    <mergeCell ref="J740:M740"/>
    <mergeCell ref="B737:C737"/>
    <mergeCell ref="D737:I737"/>
    <mergeCell ref="J737:M737"/>
    <mergeCell ref="B738:C738"/>
    <mergeCell ref="D738:I738"/>
    <mergeCell ref="J738:M738"/>
    <mergeCell ref="B735:C735"/>
    <mergeCell ref="D735:I735"/>
    <mergeCell ref="J735:M735"/>
    <mergeCell ref="B736:C736"/>
    <mergeCell ref="D736:I736"/>
    <mergeCell ref="J736:M736"/>
    <mergeCell ref="A732:C732"/>
    <mergeCell ref="B733:C733"/>
    <mergeCell ref="D733:I733"/>
    <mergeCell ref="J733:M733"/>
    <mergeCell ref="B734:C734"/>
    <mergeCell ref="D734:I734"/>
    <mergeCell ref="J734:M734"/>
    <mergeCell ref="B715:C715"/>
    <mergeCell ref="D715:I715"/>
    <mergeCell ref="J715:M715"/>
    <mergeCell ref="A720:A721"/>
    <mergeCell ref="C720:C721"/>
    <mergeCell ref="D720:E720"/>
    <mergeCell ref="F720:G720"/>
    <mergeCell ref="H720:I720"/>
    <mergeCell ref="J720:K720"/>
    <mergeCell ref="L720:M720"/>
    <mergeCell ref="B713:C713"/>
    <mergeCell ref="D713:I713"/>
    <mergeCell ref="J713:M713"/>
    <mergeCell ref="B714:C714"/>
    <mergeCell ref="D714:I714"/>
    <mergeCell ref="J714:M714"/>
    <mergeCell ref="B711:C711"/>
    <mergeCell ref="D711:I711"/>
    <mergeCell ref="J711:M711"/>
    <mergeCell ref="B712:C712"/>
    <mergeCell ref="D712:I712"/>
    <mergeCell ref="J712:M712"/>
    <mergeCell ref="B709:C709"/>
    <mergeCell ref="D709:I709"/>
    <mergeCell ref="J709:M709"/>
    <mergeCell ref="B710:C710"/>
    <mergeCell ref="D710:I710"/>
    <mergeCell ref="J710:M710"/>
    <mergeCell ref="B707:C707"/>
    <mergeCell ref="D707:I707"/>
    <mergeCell ref="J707:M707"/>
    <mergeCell ref="B708:C708"/>
    <mergeCell ref="D708:I708"/>
    <mergeCell ref="J708:M708"/>
    <mergeCell ref="B705:C705"/>
    <mergeCell ref="D705:I705"/>
    <mergeCell ref="J705:M705"/>
    <mergeCell ref="B706:C706"/>
    <mergeCell ref="D706:I706"/>
    <mergeCell ref="J706:M706"/>
    <mergeCell ref="B703:C703"/>
    <mergeCell ref="D703:I703"/>
    <mergeCell ref="J703:M703"/>
    <mergeCell ref="B704:C704"/>
    <mergeCell ref="D704:I704"/>
    <mergeCell ref="J704:M704"/>
    <mergeCell ref="B701:C701"/>
    <mergeCell ref="D701:I701"/>
    <mergeCell ref="J701:M701"/>
    <mergeCell ref="B702:C702"/>
    <mergeCell ref="D702:I702"/>
    <mergeCell ref="J702:M702"/>
    <mergeCell ref="B699:C699"/>
    <mergeCell ref="D699:I699"/>
    <mergeCell ref="J699:M699"/>
    <mergeCell ref="B700:C700"/>
    <mergeCell ref="D700:I700"/>
    <mergeCell ref="J700:M700"/>
    <mergeCell ref="B697:C697"/>
    <mergeCell ref="D697:I697"/>
    <mergeCell ref="J697:M697"/>
    <mergeCell ref="B698:C698"/>
    <mergeCell ref="D698:I698"/>
    <mergeCell ref="J698:M698"/>
    <mergeCell ref="A694:C694"/>
    <mergeCell ref="B695:C695"/>
    <mergeCell ref="D695:I695"/>
    <mergeCell ref="J695:M695"/>
    <mergeCell ref="B696:C696"/>
    <mergeCell ref="D696:I696"/>
    <mergeCell ref="J696:M696"/>
    <mergeCell ref="D692:E692"/>
    <mergeCell ref="F692:G692"/>
    <mergeCell ref="H692:I692"/>
    <mergeCell ref="J692:K692"/>
    <mergeCell ref="L692:M692"/>
    <mergeCell ref="D691:E691"/>
    <mergeCell ref="F691:G691"/>
    <mergeCell ref="H691:I691"/>
    <mergeCell ref="J691:K691"/>
    <mergeCell ref="L691:M691"/>
    <mergeCell ref="D690:E690"/>
    <mergeCell ref="F690:G690"/>
    <mergeCell ref="H690:I690"/>
    <mergeCell ref="J690:K690"/>
    <mergeCell ref="L690:M690"/>
    <mergeCell ref="D689:E689"/>
    <mergeCell ref="F689:G689"/>
    <mergeCell ref="H689:I689"/>
    <mergeCell ref="J689:K689"/>
    <mergeCell ref="L689:M689"/>
    <mergeCell ref="B684:C684"/>
    <mergeCell ref="D684:I684"/>
    <mergeCell ref="J684:M684"/>
    <mergeCell ref="A687:A688"/>
    <mergeCell ref="C687:C688"/>
    <mergeCell ref="D687:E687"/>
    <mergeCell ref="F687:G687"/>
    <mergeCell ref="H687:I687"/>
    <mergeCell ref="J687:K687"/>
    <mergeCell ref="L687:M687"/>
    <mergeCell ref="D688:E688"/>
    <mergeCell ref="F688:G688"/>
    <mergeCell ref="H688:I688"/>
    <mergeCell ref="J688:K688"/>
    <mergeCell ref="L688:M688"/>
    <mergeCell ref="B682:C682"/>
    <mergeCell ref="D682:I682"/>
    <mergeCell ref="J682:M682"/>
    <mergeCell ref="B683:C683"/>
    <mergeCell ref="D683:I683"/>
    <mergeCell ref="J683:M683"/>
    <mergeCell ref="B680:C680"/>
    <mergeCell ref="D680:I680"/>
    <mergeCell ref="J680:M680"/>
    <mergeCell ref="B681:C681"/>
    <mergeCell ref="D681:I681"/>
    <mergeCell ref="J681:M681"/>
    <mergeCell ref="B678:C678"/>
    <mergeCell ref="D678:I678"/>
    <mergeCell ref="J678:M678"/>
    <mergeCell ref="B679:C679"/>
    <mergeCell ref="D679:I679"/>
    <mergeCell ref="J679:M679"/>
    <mergeCell ref="B676:C676"/>
    <mergeCell ref="D676:I676"/>
    <mergeCell ref="J676:M676"/>
    <mergeCell ref="B677:C677"/>
    <mergeCell ref="D677:I677"/>
    <mergeCell ref="J677:M677"/>
    <mergeCell ref="B674:C674"/>
    <mergeCell ref="D674:I674"/>
    <mergeCell ref="J674:M674"/>
    <mergeCell ref="B675:C675"/>
    <mergeCell ref="D675:I675"/>
    <mergeCell ref="J675:M675"/>
    <mergeCell ref="B672:C672"/>
    <mergeCell ref="D672:I672"/>
    <mergeCell ref="J672:M672"/>
    <mergeCell ref="B673:C673"/>
    <mergeCell ref="D673:I673"/>
    <mergeCell ref="J673:M673"/>
    <mergeCell ref="B670:C670"/>
    <mergeCell ref="D670:I670"/>
    <mergeCell ref="J670:M670"/>
    <mergeCell ref="B671:C671"/>
    <mergeCell ref="D671:I671"/>
    <mergeCell ref="J671:M671"/>
    <mergeCell ref="B668:C668"/>
    <mergeCell ref="D668:I668"/>
    <mergeCell ref="J668:M668"/>
    <mergeCell ref="B669:C669"/>
    <mergeCell ref="D669:I669"/>
    <mergeCell ref="J669:M669"/>
    <mergeCell ref="B666:C666"/>
    <mergeCell ref="D666:I666"/>
    <mergeCell ref="J666:M666"/>
    <mergeCell ref="B667:C667"/>
    <mergeCell ref="D667:I667"/>
    <mergeCell ref="J667:M667"/>
    <mergeCell ref="A663:C663"/>
    <mergeCell ref="B664:C664"/>
    <mergeCell ref="D664:I664"/>
    <mergeCell ref="J664:M664"/>
    <mergeCell ref="B665:C665"/>
    <mergeCell ref="D665:I665"/>
    <mergeCell ref="J665:M665"/>
    <mergeCell ref="B646:C646"/>
    <mergeCell ref="D646:I646"/>
    <mergeCell ref="J646:M646"/>
    <mergeCell ref="A651:A652"/>
    <mergeCell ref="C651:C652"/>
    <mergeCell ref="D651:E651"/>
    <mergeCell ref="F651:G651"/>
    <mergeCell ref="H651:I651"/>
    <mergeCell ref="J651:K651"/>
    <mergeCell ref="L651:M651"/>
    <mergeCell ref="B644:C644"/>
    <mergeCell ref="D644:I644"/>
    <mergeCell ref="J644:M644"/>
    <mergeCell ref="B645:C645"/>
    <mergeCell ref="D645:I645"/>
    <mergeCell ref="J645:M645"/>
    <mergeCell ref="B642:C642"/>
    <mergeCell ref="D642:I642"/>
    <mergeCell ref="J642:M642"/>
    <mergeCell ref="B643:C643"/>
    <mergeCell ref="D643:I643"/>
    <mergeCell ref="J643:M643"/>
    <mergeCell ref="B640:C640"/>
    <mergeCell ref="D640:I640"/>
    <mergeCell ref="J640:M640"/>
    <mergeCell ref="B641:C641"/>
    <mergeCell ref="D641:I641"/>
    <mergeCell ref="J641:M641"/>
    <mergeCell ref="B638:C638"/>
    <mergeCell ref="D638:I638"/>
    <mergeCell ref="J638:M638"/>
    <mergeCell ref="B639:C639"/>
    <mergeCell ref="D639:I639"/>
    <mergeCell ref="J639:M639"/>
    <mergeCell ref="B636:C636"/>
    <mergeCell ref="D636:I636"/>
    <mergeCell ref="J636:M636"/>
    <mergeCell ref="B637:C637"/>
    <mergeCell ref="D637:I637"/>
    <mergeCell ref="J637:M637"/>
    <mergeCell ref="B634:C634"/>
    <mergeCell ref="D634:I634"/>
    <mergeCell ref="J634:M634"/>
    <mergeCell ref="B635:C635"/>
    <mergeCell ref="D635:I635"/>
    <mergeCell ref="J635:M635"/>
    <mergeCell ref="B632:C632"/>
    <mergeCell ref="D632:I632"/>
    <mergeCell ref="J632:M632"/>
    <mergeCell ref="B633:C633"/>
    <mergeCell ref="D633:I633"/>
    <mergeCell ref="J633:M633"/>
    <mergeCell ref="B630:C630"/>
    <mergeCell ref="D630:I630"/>
    <mergeCell ref="J630:M630"/>
    <mergeCell ref="B631:C631"/>
    <mergeCell ref="D631:I631"/>
    <mergeCell ref="J631:M631"/>
    <mergeCell ref="B628:C628"/>
    <mergeCell ref="D628:I628"/>
    <mergeCell ref="J628:M628"/>
    <mergeCell ref="B629:C629"/>
    <mergeCell ref="D629:I629"/>
    <mergeCell ref="J629:M629"/>
    <mergeCell ref="A625:C625"/>
    <mergeCell ref="B626:C626"/>
    <mergeCell ref="D626:I626"/>
    <mergeCell ref="J626:M626"/>
    <mergeCell ref="B627:C627"/>
    <mergeCell ref="D627:I627"/>
    <mergeCell ref="J627:M627"/>
    <mergeCell ref="D623:E623"/>
    <mergeCell ref="F623:G623"/>
    <mergeCell ref="H623:I623"/>
    <mergeCell ref="J623:K623"/>
    <mergeCell ref="L623:M623"/>
    <mergeCell ref="D622:E622"/>
    <mergeCell ref="F622:G622"/>
    <mergeCell ref="H622:I622"/>
    <mergeCell ref="J622:K622"/>
    <mergeCell ref="L622:M622"/>
    <mergeCell ref="D621:E621"/>
    <mergeCell ref="F621:G621"/>
    <mergeCell ref="H621:I621"/>
    <mergeCell ref="J621:K621"/>
    <mergeCell ref="L621:M621"/>
    <mergeCell ref="D620:E620"/>
    <mergeCell ref="F620:G620"/>
    <mergeCell ref="H620:I620"/>
    <mergeCell ref="J620:K620"/>
    <mergeCell ref="L620:M620"/>
    <mergeCell ref="B615:C615"/>
    <mergeCell ref="D615:I615"/>
    <mergeCell ref="J615:M615"/>
    <mergeCell ref="A618:A619"/>
    <mergeCell ref="C618:C619"/>
    <mergeCell ref="D618:E618"/>
    <mergeCell ref="F618:G618"/>
    <mergeCell ref="H618:I618"/>
    <mergeCell ref="J618:K618"/>
    <mergeCell ref="L618:M618"/>
    <mergeCell ref="D619:E619"/>
    <mergeCell ref="F619:G619"/>
    <mergeCell ref="H619:I619"/>
    <mergeCell ref="J619:K619"/>
    <mergeCell ref="L619:M619"/>
    <mergeCell ref="B613:C613"/>
    <mergeCell ref="D613:I613"/>
    <mergeCell ref="J613:M613"/>
    <mergeCell ref="B614:C614"/>
    <mergeCell ref="D614:I614"/>
    <mergeCell ref="J614:M614"/>
    <mergeCell ref="B611:C611"/>
    <mergeCell ref="D611:I611"/>
    <mergeCell ref="J611:M611"/>
    <mergeCell ref="B612:C612"/>
    <mergeCell ref="D612:I612"/>
    <mergeCell ref="J612:M612"/>
    <mergeCell ref="B609:C609"/>
    <mergeCell ref="D609:I609"/>
    <mergeCell ref="J609:M609"/>
    <mergeCell ref="B610:C610"/>
    <mergeCell ref="D610:I610"/>
    <mergeCell ref="J610:M610"/>
    <mergeCell ref="B607:C607"/>
    <mergeCell ref="D607:I607"/>
    <mergeCell ref="J607:M607"/>
    <mergeCell ref="B608:C608"/>
    <mergeCell ref="D608:I608"/>
    <mergeCell ref="J608:M608"/>
    <mergeCell ref="B605:C605"/>
    <mergeCell ref="D605:I605"/>
    <mergeCell ref="J605:M605"/>
    <mergeCell ref="B606:C606"/>
    <mergeCell ref="D606:I606"/>
    <mergeCell ref="J606:M606"/>
    <mergeCell ref="B603:C603"/>
    <mergeCell ref="D603:I603"/>
    <mergeCell ref="J603:M603"/>
    <mergeCell ref="B604:C604"/>
    <mergeCell ref="D604:I604"/>
    <mergeCell ref="J604:M604"/>
    <mergeCell ref="B601:C601"/>
    <mergeCell ref="D601:I601"/>
    <mergeCell ref="J601:M601"/>
    <mergeCell ref="B602:C602"/>
    <mergeCell ref="D602:I602"/>
    <mergeCell ref="J602:M602"/>
    <mergeCell ref="B599:C599"/>
    <mergeCell ref="D599:I599"/>
    <mergeCell ref="J599:M599"/>
    <mergeCell ref="B600:C600"/>
    <mergeCell ref="D600:I600"/>
    <mergeCell ref="J600:M600"/>
    <mergeCell ref="B597:C597"/>
    <mergeCell ref="D597:I597"/>
    <mergeCell ref="J597:M597"/>
    <mergeCell ref="B598:C598"/>
    <mergeCell ref="D598:I598"/>
    <mergeCell ref="J598:M598"/>
    <mergeCell ref="A594:C594"/>
    <mergeCell ref="B595:C595"/>
    <mergeCell ref="D595:I595"/>
    <mergeCell ref="J595:M595"/>
    <mergeCell ref="B596:C596"/>
    <mergeCell ref="D596:I596"/>
    <mergeCell ref="J596:M596"/>
    <mergeCell ref="B577:C577"/>
    <mergeCell ref="D577:I577"/>
    <mergeCell ref="J577:M577"/>
    <mergeCell ref="A582:A583"/>
    <mergeCell ref="C582:C583"/>
    <mergeCell ref="D582:E582"/>
    <mergeCell ref="F582:G582"/>
    <mergeCell ref="H582:I582"/>
    <mergeCell ref="J582:K582"/>
    <mergeCell ref="L582:M582"/>
    <mergeCell ref="B575:C575"/>
    <mergeCell ref="D575:I575"/>
    <mergeCell ref="J575:M575"/>
    <mergeCell ref="B576:C576"/>
    <mergeCell ref="D576:I576"/>
    <mergeCell ref="J576:M576"/>
    <mergeCell ref="B573:C573"/>
    <mergeCell ref="D573:I573"/>
    <mergeCell ref="J573:M573"/>
    <mergeCell ref="B574:C574"/>
    <mergeCell ref="D574:I574"/>
    <mergeCell ref="J574:M574"/>
    <mergeCell ref="B571:C571"/>
    <mergeCell ref="D571:I571"/>
    <mergeCell ref="J571:M571"/>
    <mergeCell ref="B572:C572"/>
    <mergeCell ref="D572:I572"/>
    <mergeCell ref="J572:M572"/>
    <mergeCell ref="B569:C569"/>
    <mergeCell ref="D569:I569"/>
    <mergeCell ref="J569:M569"/>
    <mergeCell ref="B570:C570"/>
    <mergeCell ref="D570:I570"/>
    <mergeCell ref="J570:M570"/>
    <mergeCell ref="B567:C567"/>
    <mergeCell ref="D567:I567"/>
    <mergeCell ref="J567:M567"/>
    <mergeCell ref="B568:C568"/>
    <mergeCell ref="D568:I568"/>
    <mergeCell ref="J568:M568"/>
    <mergeCell ref="B565:C565"/>
    <mergeCell ref="D565:I565"/>
    <mergeCell ref="J565:M565"/>
    <mergeCell ref="B566:C566"/>
    <mergeCell ref="D566:I566"/>
    <mergeCell ref="J566:M566"/>
    <mergeCell ref="B563:C563"/>
    <mergeCell ref="D563:I563"/>
    <mergeCell ref="J563:M563"/>
    <mergeCell ref="B564:C564"/>
    <mergeCell ref="D564:I564"/>
    <mergeCell ref="J564:M564"/>
    <mergeCell ref="B561:C561"/>
    <mergeCell ref="D561:I561"/>
    <mergeCell ref="J561:M561"/>
    <mergeCell ref="B562:C562"/>
    <mergeCell ref="D562:I562"/>
    <mergeCell ref="J562:M562"/>
    <mergeCell ref="B559:C559"/>
    <mergeCell ref="D559:I559"/>
    <mergeCell ref="J559:M559"/>
    <mergeCell ref="B560:C560"/>
    <mergeCell ref="D560:I560"/>
    <mergeCell ref="J560:M560"/>
    <mergeCell ref="A556:C556"/>
    <mergeCell ref="B557:C557"/>
    <mergeCell ref="D557:I557"/>
    <mergeCell ref="J557:M557"/>
    <mergeCell ref="B558:C558"/>
    <mergeCell ref="D558:I558"/>
    <mergeCell ref="J558:M558"/>
    <mergeCell ref="D554:E554"/>
    <mergeCell ref="F554:G554"/>
    <mergeCell ref="H554:I554"/>
    <mergeCell ref="J554:K554"/>
    <mergeCell ref="L554:M554"/>
    <mergeCell ref="D553:E553"/>
    <mergeCell ref="F553:G553"/>
    <mergeCell ref="H553:I553"/>
    <mergeCell ref="J553:K553"/>
    <mergeCell ref="L553:M553"/>
    <mergeCell ref="D552:E552"/>
    <mergeCell ref="F552:G552"/>
    <mergeCell ref="H552:I552"/>
    <mergeCell ref="J552:K552"/>
    <mergeCell ref="L552:M552"/>
    <mergeCell ref="D551:E551"/>
    <mergeCell ref="F551:G551"/>
    <mergeCell ref="H551:I551"/>
    <mergeCell ref="J551:K551"/>
    <mergeCell ref="L551:M551"/>
    <mergeCell ref="B546:C546"/>
    <mergeCell ref="D546:I546"/>
    <mergeCell ref="J546:M546"/>
    <mergeCell ref="A549:A550"/>
    <mergeCell ref="C549:C550"/>
    <mergeCell ref="D549:E549"/>
    <mergeCell ref="F549:G549"/>
    <mergeCell ref="H549:I549"/>
    <mergeCell ref="J549:K549"/>
    <mergeCell ref="L549:M549"/>
    <mergeCell ref="D550:E550"/>
    <mergeCell ref="F550:G550"/>
    <mergeCell ref="H550:I550"/>
    <mergeCell ref="J550:K550"/>
    <mergeCell ref="L550:M550"/>
    <mergeCell ref="B544:C544"/>
    <mergeCell ref="D544:I544"/>
    <mergeCell ref="J544:M544"/>
    <mergeCell ref="B545:C545"/>
    <mergeCell ref="D545:I545"/>
    <mergeCell ref="J545:M545"/>
    <mergeCell ref="B542:C542"/>
    <mergeCell ref="D542:I542"/>
    <mergeCell ref="J542:M542"/>
    <mergeCell ref="B543:C543"/>
    <mergeCell ref="D543:I543"/>
    <mergeCell ref="J543:M543"/>
    <mergeCell ref="B540:C540"/>
    <mergeCell ref="D540:I540"/>
    <mergeCell ref="J540:M540"/>
    <mergeCell ref="B541:C541"/>
    <mergeCell ref="D541:I541"/>
    <mergeCell ref="J541:M541"/>
    <mergeCell ref="B538:C538"/>
    <mergeCell ref="D538:I538"/>
    <mergeCell ref="J538:M538"/>
    <mergeCell ref="B539:C539"/>
    <mergeCell ref="D539:I539"/>
    <mergeCell ref="J539:M539"/>
    <mergeCell ref="B536:C536"/>
    <mergeCell ref="D536:I536"/>
    <mergeCell ref="J536:M536"/>
    <mergeCell ref="B537:C537"/>
    <mergeCell ref="D537:I537"/>
    <mergeCell ref="J537:M537"/>
    <mergeCell ref="B534:C534"/>
    <mergeCell ref="D534:I534"/>
    <mergeCell ref="J534:M534"/>
    <mergeCell ref="B535:C535"/>
    <mergeCell ref="D535:I535"/>
    <mergeCell ref="J535:M535"/>
    <mergeCell ref="B532:C532"/>
    <mergeCell ref="D532:I532"/>
    <mergeCell ref="J532:M532"/>
    <mergeCell ref="B533:C533"/>
    <mergeCell ref="D533:I533"/>
    <mergeCell ref="J533:M533"/>
    <mergeCell ref="B530:C530"/>
    <mergeCell ref="D530:I530"/>
    <mergeCell ref="J530:M530"/>
    <mergeCell ref="B531:C531"/>
    <mergeCell ref="D531:I531"/>
    <mergeCell ref="J531:M531"/>
    <mergeCell ref="B528:C528"/>
    <mergeCell ref="D528:I528"/>
    <mergeCell ref="J528:M528"/>
    <mergeCell ref="B529:C529"/>
    <mergeCell ref="D529:I529"/>
    <mergeCell ref="J529:M529"/>
    <mergeCell ref="A525:C525"/>
    <mergeCell ref="B526:C526"/>
    <mergeCell ref="D526:I526"/>
    <mergeCell ref="J526:M526"/>
    <mergeCell ref="B527:C527"/>
    <mergeCell ref="D527:I527"/>
    <mergeCell ref="J527:M527"/>
    <mergeCell ref="B508:C508"/>
    <mergeCell ref="D508:I508"/>
    <mergeCell ref="J508:M508"/>
    <mergeCell ref="A513:A514"/>
    <mergeCell ref="C513:C514"/>
    <mergeCell ref="D513:E513"/>
    <mergeCell ref="F513:G513"/>
    <mergeCell ref="H513:I513"/>
    <mergeCell ref="J513:K513"/>
    <mergeCell ref="L513:M513"/>
    <mergeCell ref="B506:C506"/>
    <mergeCell ref="D506:I506"/>
    <mergeCell ref="J506:M506"/>
    <mergeCell ref="B507:C507"/>
    <mergeCell ref="D507:I507"/>
    <mergeCell ref="J507:M507"/>
    <mergeCell ref="B504:C504"/>
    <mergeCell ref="D504:I504"/>
    <mergeCell ref="J504:M504"/>
    <mergeCell ref="B505:C505"/>
    <mergeCell ref="D505:I505"/>
    <mergeCell ref="J505:M505"/>
    <mergeCell ref="B510:M510"/>
    <mergeCell ref="B502:C502"/>
    <mergeCell ref="D502:I502"/>
    <mergeCell ref="J502:M502"/>
    <mergeCell ref="B503:C503"/>
    <mergeCell ref="D503:I503"/>
    <mergeCell ref="J503:M503"/>
    <mergeCell ref="B500:C500"/>
    <mergeCell ref="D500:I500"/>
    <mergeCell ref="J500:M500"/>
    <mergeCell ref="B501:C501"/>
    <mergeCell ref="D501:I501"/>
    <mergeCell ref="J501:M501"/>
    <mergeCell ref="B498:C498"/>
    <mergeCell ref="D498:I498"/>
    <mergeCell ref="J498:M498"/>
    <mergeCell ref="B499:C499"/>
    <mergeCell ref="D499:I499"/>
    <mergeCell ref="J499:M499"/>
    <mergeCell ref="B496:C496"/>
    <mergeCell ref="D496:I496"/>
    <mergeCell ref="J496:M496"/>
    <mergeCell ref="B497:C497"/>
    <mergeCell ref="D497:I497"/>
    <mergeCell ref="J497:M497"/>
    <mergeCell ref="B494:C494"/>
    <mergeCell ref="D494:I494"/>
    <mergeCell ref="J494:M494"/>
    <mergeCell ref="B495:C495"/>
    <mergeCell ref="D495:I495"/>
    <mergeCell ref="J495:M495"/>
    <mergeCell ref="B492:C492"/>
    <mergeCell ref="D492:I492"/>
    <mergeCell ref="J492:M492"/>
    <mergeCell ref="B493:C493"/>
    <mergeCell ref="D493:I493"/>
    <mergeCell ref="J493:M493"/>
    <mergeCell ref="B490:C490"/>
    <mergeCell ref="D490:I490"/>
    <mergeCell ref="J490:M490"/>
    <mergeCell ref="B491:C491"/>
    <mergeCell ref="D491:I491"/>
    <mergeCell ref="J491:M491"/>
    <mergeCell ref="A487:C487"/>
    <mergeCell ref="B488:C488"/>
    <mergeCell ref="D488:I488"/>
    <mergeCell ref="J488:M488"/>
    <mergeCell ref="B489:C489"/>
    <mergeCell ref="D489:I489"/>
    <mergeCell ref="J489:M489"/>
    <mergeCell ref="D485:E485"/>
    <mergeCell ref="F485:G485"/>
    <mergeCell ref="H485:I485"/>
    <mergeCell ref="J485:K485"/>
    <mergeCell ref="L485:M485"/>
    <mergeCell ref="D484:E484"/>
    <mergeCell ref="F484:G484"/>
    <mergeCell ref="H484:I484"/>
    <mergeCell ref="J484:K484"/>
    <mergeCell ref="L484:M484"/>
    <mergeCell ref="D483:E483"/>
    <mergeCell ref="F483:G483"/>
    <mergeCell ref="H483:I483"/>
    <mergeCell ref="J483:K483"/>
    <mergeCell ref="L483:M483"/>
    <mergeCell ref="D482:E482"/>
    <mergeCell ref="F482:G482"/>
    <mergeCell ref="H482:I482"/>
    <mergeCell ref="J482:K482"/>
    <mergeCell ref="L482:M482"/>
    <mergeCell ref="B477:C477"/>
    <mergeCell ref="D477:I477"/>
    <mergeCell ref="J477:M477"/>
    <mergeCell ref="A480:A481"/>
    <mergeCell ref="C480:C481"/>
    <mergeCell ref="D480:E480"/>
    <mergeCell ref="F480:G480"/>
    <mergeCell ref="H480:I480"/>
    <mergeCell ref="J480:K480"/>
    <mergeCell ref="L480:M480"/>
    <mergeCell ref="D481:E481"/>
    <mergeCell ref="F481:G481"/>
    <mergeCell ref="H481:I481"/>
    <mergeCell ref="J481:K481"/>
    <mergeCell ref="L481:M481"/>
    <mergeCell ref="B475:C475"/>
    <mergeCell ref="D475:I475"/>
    <mergeCell ref="J475:M475"/>
    <mergeCell ref="B476:C476"/>
    <mergeCell ref="D476:I476"/>
    <mergeCell ref="J476:M476"/>
    <mergeCell ref="B473:C473"/>
    <mergeCell ref="D473:I473"/>
    <mergeCell ref="J473:M473"/>
    <mergeCell ref="B474:C474"/>
    <mergeCell ref="D474:I474"/>
    <mergeCell ref="J474:M474"/>
    <mergeCell ref="B471:C471"/>
    <mergeCell ref="D471:I471"/>
    <mergeCell ref="J471:M471"/>
    <mergeCell ref="B472:C472"/>
    <mergeCell ref="D472:I472"/>
    <mergeCell ref="J472:M472"/>
    <mergeCell ref="B469:C469"/>
    <mergeCell ref="D469:I469"/>
    <mergeCell ref="J469:M469"/>
    <mergeCell ref="B470:C470"/>
    <mergeCell ref="D470:I470"/>
    <mergeCell ref="J470:M470"/>
    <mergeCell ref="B467:C467"/>
    <mergeCell ref="D467:I467"/>
    <mergeCell ref="J467:M467"/>
    <mergeCell ref="B468:C468"/>
    <mergeCell ref="D468:I468"/>
    <mergeCell ref="J468:M468"/>
    <mergeCell ref="B465:C465"/>
    <mergeCell ref="D465:I465"/>
    <mergeCell ref="J465:M465"/>
    <mergeCell ref="B466:C466"/>
    <mergeCell ref="D466:I466"/>
    <mergeCell ref="J466:M466"/>
    <mergeCell ref="B463:C463"/>
    <mergeCell ref="D463:I463"/>
    <mergeCell ref="J463:M463"/>
    <mergeCell ref="B464:C464"/>
    <mergeCell ref="D464:I464"/>
    <mergeCell ref="J464:M464"/>
    <mergeCell ref="B461:C461"/>
    <mergeCell ref="D461:I461"/>
    <mergeCell ref="J461:M461"/>
    <mergeCell ref="B462:C462"/>
    <mergeCell ref="D462:I462"/>
    <mergeCell ref="J462:M462"/>
    <mergeCell ref="B459:C459"/>
    <mergeCell ref="D459:I459"/>
    <mergeCell ref="J459:M459"/>
    <mergeCell ref="B460:C460"/>
    <mergeCell ref="D460:I460"/>
    <mergeCell ref="J460:M460"/>
    <mergeCell ref="A456:C456"/>
    <mergeCell ref="B457:C457"/>
    <mergeCell ref="D457:I457"/>
    <mergeCell ref="J457:M457"/>
    <mergeCell ref="B458:C458"/>
    <mergeCell ref="D458:I458"/>
    <mergeCell ref="J458:M458"/>
    <mergeCell ref="B439:C439"/>
    <mergeCell ref="D439:I439"/>
    <mergeCell ref="J439:M439"/>
    <mergeCell ref="A444:A445"/>
    <mergeCell ref="C444:C445"/>
    <mergeCell ref="D444:E444"/>
    <mergeCell ref="F444:G444"/>
    <mergeCell ref="H444:I444"/>
    <mergeCell ref="J444:K444"/>
    <mergeCell ref="L444:M444"/>
    <mergeCell ref="B437:C437"/>
    <mergeCell ref="D437:I437"/>
    <mergeCell ref="J437:M437"/>
    <mergeCell ref="B438:C438"/>
    <mergeCell ref="D438:I438"/>
    <mergeCell ref="J438:M438"/>
    <mergeCell ref="B435:C435"/>
    <mergeCell ref="D435:I435"/>
    <mergeCell ref="J435:M435"/>
    <mergeCell ref="B436:C436"/>
    <mergeCell ref="D436:I436"/>
    <mergeCell ref="J436:M436"/>
    <mergeCell ref="B441:M441"/>
    <mergeCell ref="B433:C433"/>
    <mergeCell ref="D433:I433"/>
    <mergeCell ref="J433:M433"/>
    <mergeCell ref="B434:C434"/>
    <mergeCell ref="D434:I434"/>
    <mergeCell ref="J434:M434"/>
    <mergeCell ref="B431:C431"/>
    <mergeCell ref="D431:I431"/>
    <mergeCell ref="J431:M431"/>
    <mergeCell ref="B432:C432"/>
    <mergeCell ref="D432:I432"/>
    <mergeCell ref="J432:M432"/>
    <mergeCell ref="B429:C429"/>
    <mergeCell ref="D429:I429"/>
    <mergeCell ref="J429:M429"/>
    <mergeCell ref="B430:C430"/>
    <mergeCell ref="D430:I430"/>
    <mergeCell ref="J430:M430"/>
    <mergeCell ref="B427:C427"/>
    <mergeCell ref="D427:I427"/>
    <mergeCell ref="J427:M427"/>
    <mergeCell ref="B428:C428"/>
    <mergeCell ref="D428:I428"/>
    <mergeCell ref="J428:M428"/>
    <mergeCell ref="B425:C425"/>
    <mergeCell ref="D425:I425"/>
    <mergeCell ref="J425:M425"/>
    <mergeCell ref="B426:C426"/>
    <mergeCell ref="D426:I426"/>
    <mergeCell ref="J426:M426"/>
    <mergeCell ref="B423:C423"/>
    <mergeCell ref="D423:I423"/>
    <mergeCell ref="J423:M423"/>
    <mergeCell ref="B424:C424"/>
    <mergeCell ref="D424:I424"/>
    <mergeCell ref="J424:M424"/>
    <mergeCell ref="B421:C421"/>
    <mergeCell ref="D421:I421"/>
    <mergeCell ref="J421:M421"/>
    <mergeCell ref="B422:C422"/>
    <mergeCell ref="D422:I422"/>
    <mergeCell ref="J422:M422"/>
    <mergeCell ref="A418:C418"/>
    <mergeCell ref="B419:C419"/>
    <mergeCell ref="D419:I419"/>
    <mergeCell ref="J419:M419"/>
    <mergeCell ref="B420:C420"/>
    <mergeCell ref="D420:I420"/>
    <mergeCell ref="J420:M420"/>
    <mergeCell ref="D416:E416"/>
    <mergeCell ref="F416:G416"/>
    <mergeCell ref="H416:I416"/>
    <mergeCell ref="J416:K416"/>
    <mergeCell ref="L416:M416"/>
    <mergeCell ref="D415:E415"/>
    <mergeCell ref="F415:G415"/>
    <mergeCell ref="H415:I415"/>
    <mergeCell ref="J415:K415"/>
    <mergeCell ref="L415:M415"/>
    <mergeCell ref="D414:E414"/>
    <mergeCell ref="F414:G414"/>
    <mergeCell ref="H414:I414"/>
    <mergeCell ref="J414:K414"/>
    <mergeCell ref="L414:M414"/>
    <mergeCell ref="D413:E413"/>
    <mergeCell ref="F413:G413"/>
    <mergeCell ref="H413:I413"/>
    <mergeCell ref="J413:K413"/>
    <mergeCell ref="L413:M413"/>
    <mergeCell ref="B408:C408"/>
    <mergeCell ref="D408:I408"/>
    <mergeCell ref="J408:M408"/>
    <mergeCell ref="A411:A412"/>
    <mergeCell ref="C411:C412"/>
    <mergeCell ref="D411:E411"/>
    <mergeCell ref="F411:G411"/>
    <mergeCell ref="H411:I411"/>
    <mergeCell ref="J411:K411"/>
    <mergeCell ref="L411:M411"/>
    <mergeCell ref="D412:E412"/>
    <mergeCell ref="F412:G412"/>
    <mergeCell ref="H412:I412"/>
    <mergeCell ref="J412:K412"/>
    <mergeCell ref="L412:M412"/>
    <mergeCell ref="B406:C406"/>
    <mergeCell ref="D406:I406"/>
    <mergeCell ref="J406:M406"/>
    <mergeCell ref="B407:C407"/>
    <mergeCell ref="D407:I407"/>
    <mergeCell ref="J407:M407"/>
    <mergeCell ref="B404:C404"/>
    <mergeCell ref="D404:I404"/>
    <mergeCell ref="J404:M404"/>
    <mergeCell ref="B405:C405"/>
    <mergeCell ref="D405:I405"/>
    <mergeCell ref="J405:M405"/>
    <mergeCell ref="B402:C402"/>
    <mergeCell ref="D402:I402"/>
    <mergeCell ref="J402:M402"/>
    <mergeCell ref="B403:C403"/>
    <mergeCell ref="D403:I403"/>
    <mergeCell ref="J403:M403"/>
    <mergeCell ref="B400:C400"/>
    <mergeCell ref="D400:I400"/>
    <mergeCell ref="J400:M400"/>
    <mergeCell ref="B401:C401"/>
    <mergeCell ref="D401:I401"/>
    <mergeCell ref="J401:M401"/>
    <mergeCell ref="B398:C398"/>
    <mergeCell ref="D398:I398"/>
    <mergeCell ref="J398:M398"/>
    <mergeCell ref="B399:C399"/>
    <mergeCell ref="D399:I399"/>
    <mergeCell ref="J399:M399"/>
    <mergeCell ref="B396:C396"/>
    <mergeCell ref="D396:I396"/>
    <mergeCell ref="J396:M396"/>
    <mergeCell ref="B397:C397"/>
    <mergeCell ref="D397:I397"/>
    <mergeCell ref="J397:M397"/>
    <mergeCell ref="B394:C394"/>
    <mergeCell ref="D394:I394"/>
    <mergeCell ref="J394:M394"/>
    <mergeCell ref="B395:C395"/>
    <mergeCell ref="D395:I395"/>
    <mergeCell ref="J395:M395"/>
    <mergeCell ref="B392:C392"/>
    <mergeCell ref="D392:I392"/>
    <mergeCell ref="J392:M392"/>
    <mergeCell ref="B393:C393"/>
    <mergeCell ref="D393:I393"/>
    <mergeCell ref="J393:M393"/>
    <mergeCell ref="B390:C390"/>
    <mergeCell ref="D390:I390"/>
    <mergeCell ref="J390:M390"/>
    <mergeCell ref="B391:C391"/>
    <mergeCell ref="D391:I391"/>
    <mergeCell ref="J391:M391"/>
    <mergeCell ref="A387:C387"/>
    <mergeCell ref="B388:C388"/>
    <mergeCell ref="D388:I388"/>
    <mergeCell ref="J388:M388"/>
    <mergeCell ref="B389:C389"/>
    <mergeCell ref="D389:I389"/>
    <mergeCell ref="J389:M389"/>
    <mergeCell ref="B370:C370"/>
    <mergeCell ref="D370:I370"/>
    <mergeCell ref="J370:M370"/>
    <mergeCell ref="A375:A376"/>
    <mergeCell ref="C375:C376"/>
    <mergeCell ref="D375:E375"/>
    <mergeCell ref="F375:G375"/>
    <mergeCell ref="H375:I375"/>
    <mergeCell ref="J375:K375"/>
    <mergeCell ref="L375:M375"/>
    <mergeCell ref="B368:C368"/>
    <mergeCell ref="D368:I368"/>
    <mergeCell ref="J368:M368"/>
    <mergeCell ref="B369:C369"/>
    <mergeCell ref="D369:I369"/>
    <mergeCell ref="J369:M369"/>
    <mergeCell ref="B366:C366"/>
    <mergeCell ref="D366:I366"/>
    <mergeCell ref="J366:M366"/>
    <mergeCell ref="B367:C367"/>
    <mergeCell ref="D367:I367"/>
    <mergeCell ref="J367:M367"/>
    <mergeCell ref="B372:M372"/>
    <mergeCell ref="B364:C364"/>
    <mergeCell ref="D364:I364"/>
    <mergeCell ref="J364:M364"/>
    <mergeCell ref="B365:C365"/>
    <mergeCell ref="D365:I365"/>
    <mergeCell ref="J365:M365"/>
    <mergeCell ref="B362:C362"/>
    <mergeCell ref="D362:I362"/>
    <mergeCell ref="J362:M362"/>
    <mergeCell ref="B363:C363"/>
    <mergeCell ref="D363:I363"/>
    <mergeCell ref="J363:M363"/>
    <mergeCell ref="B360:C360"/>
    <mergeCell ref="D360:I360"/>
    <mergeCell ref="J360:M360"/>
    <mergeCell ref="B361:C361"/>
    <mergeCell ref="D361:I361"/>
    <mergeCell ref="J361:M361"/>
    <mergeCell ref="B358:C358"/>
    <mergeCell ref="D358:I358"/>
    <mergeCell ref="J358:M358"/>
    <mergeCell ref="B359:C359"/>
    <mergeCell ref="D359:I359"/>
    <mergeCell ref="J359:M359"/>
    <mergeCell ref="B356:C356"/>
    <mergeCell ref="D356:I356"/>
    <mergeCell ref="J356:M356"/>
    <mergeCell ref="B357:C357"/>
    <mergeCell ref="D357:I357"/>
    <mergeCell ref="J357:M357"/>
    <mergeCell ref="B354:C354"/>
    <mergeCell ref="D354:I354"/>
    <mergeCell ref="J354:M354"/>
    <mergeCell ref="B355:C355"/>
    <mergeCell ref="D355:I355"/>
    <mergeCell ref="J355:M355"/>
    <mergeCell ref="B352:C352"/>
    <mergeCell ref="D352:I352"/>
    <mergeCell ref="J352:M352"/>
    <mergeCell ref="B353:C353"/>
    <mergeCell ref="D353:I353"/>
    <mergeCell ref="J353:M353"/>
    <mergeCell ref="A349:C349"/>
    <mergeCell ref="B350:C350"/>
    <mergeCell ref="D350:I350"/>
    <mergeCell ref="J350:M350"/>
    <mergeCell ref="B351:C351"/>
    <mergeCell ref="D351:I351"/>
    <mergeCell ref="J351:M351"/>
    <mergeCell ref="D347:E347"/>
    <mergeCell ref="F347:G347"/>
    <mergeCell ref="H347:I347"/>
    <mergeCell ref="J347:K347"/>
    <mergeCell ref="L347:M347"/>
    <mergeCell ref="D346:E346"/>
    <mergeCell ref="F346:G346"/>
    <mergeCell ref="H346:I346"/>
    <mergeCell ref="J346:K346"/>
    <mergeCell ref="L346:M346"/>
    <mergeCell ref="D345:E345"/>
    <mergeCell ref="F345:G345"/>
    <mergeCell ref="H345:I345"/>
    <mergeCell ref="J345:K345"/>
    <mergeCell ref="L345:M345"/>
    <mergeCell ref="D344:E344"/>
    <mergeCell ref="F344:G344"/>
    <mergeCell ref="H344:I344"/>
    <mergeCell ref="J344:K344"/>
    <mergeCell ref="L344:M344"/>
    <mergeCell ref="B339:C339"/>
    <mergeCell ref="D339:I339"/>
    <mergeCell ref="J339:M339"/>
    <mergeCell ref="A342:A343"/>
    <mergeCell ref="C342:C343"/>
    <mergeCell ref="D342:E342"/>
    <mergeCell ref="F342:G342"/>
    <mergeCell ref="H342:I342"/>
    <mergeCell ref="J342:K342"/>
    <mergeCell ref="L342:M342"/>
    <mergeCell ref="D343:E343"/>
    <mergeCell ref="F343:G343"/>
    <mergeCell ref="H343:I343"/>
    <mergeCell ref="J343:K343"/>
    <mergeCell ref="L343:M343"/>
    <mergeCell ref="B337:C337"/>
    <mergeCell ref="D337:I337"/>
    <mergeCell ref="J337:M337"/>
    <mergeCell ref="B338:C338"/>
    <mergeCell ref="D338:I338"/>
    <mergeCell ref="J338:M338"/>
    <mergeCell ref="B335:C335"/>
    <mergeCell ref="D335:I335"/>
    <mergeCell ref="J335:M335"/>
    <mergeCell ref="B336:C336"/>
    <mergeCell ref="D336:I336"/>
    <mergeCell ref="J336:M336"/>
    <mergeCell ref="B333:C333"/>
    <mergeCell ref="D333:I333"/>
    <mergeCell ref="J333:M333"/>
    <mergeCell ref="B334:C334"/>
    <mergeCell ref="D334:I334"/>
    <mergeCell ref="J334:M334"/>
    <mergeCell ref="B331:C331"/>
    <mergeCell ref="D331:I331"/>
    <mergeCell ref="J331:M331"/>
    <mergeCell ref="B332:C332"/>
    <mergeCell ref="D332:I332"/>
    <mergeCell ref="J332:M332"/>
    <mergeCell ref="B329:C329"/>
    <mergeCell ref="D329:I329"/>
    <mergeCell ref="J329:M329"/>
    <mergeCell ref="B330:C330"/>
    <mergeCell ref="D330:I330"/>
    <mergeCell ref="J330:M330"/>
    <mergeCell ref="B327:C327"/>
    <mergeCell ref="D327:I327"/>
    <mergeCell ref="J327:M327"/>
    <mergeCell ref="B328:C328"/>
    <mergeCell ref="D328:I328"/>
    <mergeCell ref="J328:M328"/>
    <mergeCell ref="B325:C325"/>
    <mergeCell ref="D325:I325"/>
    <mergeCell ref="J325:M325"/>
    <mergeCell ref="B326:C326"/>
    <mergeCell ref="D326:I326"/>
    <mergeCell ref="J326:M326"/>
    <mergeCell ref="B323:C323"/>
    <mergeCell ref="D323:I323"/>
    <mergeCell ref="J323:M323"/>
    <mergeCell ref="B324:C324"/>
    <mergeCell ref="D324:I324"/>
    <mergeCell ref="J324:M324"/>
    <mergeCell ref="B321:C321"/>
    <mergeCell ref="D321:I321"/>
    <mergeCell ref="J321:M321"/>
    <mergeCell ref="B322:C322"/>
    <mergeCell ref="D322:I322"/>
    <mergeCell ref="J322:M322"/>
    <mergeCell ref="A318:C318"/>
    <mergeCell ref="B319:C319"/>
    <mergeCell ref="D319:I319"/>
    <mergeCell ref="J319:M319"/>
    <mergeCell ref="B320:C320"/>
    <mergeCell ref="D320:I320"/>
    <mergeCell ref="J320:M320"/>
    <mergeCell ref="B301:C301"/>
    <mergeCell ref="D301:I301"/>
    <mergeCell ref="J301:M301"/>
    <mergeCell ref="A306:A307"/>
    <mergeCell ref="C306:C307"/>
    <mergeCell ref="D306:E306"/>
    <mergeCell ref="F306:G306"/>
    <mergeCell ref="H306:I306"/>
    <mergeCell ref="J306:K306"/>
    <mergeCell ref="L306:M306"/>
    <mergeCell ref="B299:C299"/>
    <mergeCell ref="D299:I299"/>
    <mergeCell ref="J299:M299"/>
    <mergeCell ref="B300:C300"/>
    <mergeCell ref="D300:I300"/>
    <mergeCell ref="J300:M300"/>
    <mergeCell ref="B297:C297"/>
    <mergeCell ref="D297:I297"/>
    <mergeCell ref="J297:M297"/>
    <mergeCell ref="B298:C298"/>
    <mergeCell ref="D298:I298"/>
    <mergeCell ref="J298:M298"/>
    <mergeCell ref="B303:M303"/>
    <mergeCell ref="B295:C295"/>
    <mergeCell ref="D295:I295"/>
    <mergeCell ref="J295:M295"/>
    <mergeCell ref="B296:C296"/>
    <mergeCell ref="D296:I296"/>
    <mergeCell ref="J296:M296"/>
    <mergeCell ref="B293:C293"/>
    <mergeCell ref="D293:I293"/>
    <mergeCell ref="J293:M293"/>
    <mergeCell ref="B294:C294"/>
    <mergeCell ref="D294:I294"/>
    <mergeCell ref="J294:M294"/>
    <mergeCell ref="B291:C291"/>
    <mergeCell ref="D291:I291"/>
    <mergeCell ref="J291:M291"/>
    <mergeCell ref="B292:C292"/>
    <mergeCell ref="D292:I292"/>
    <mergeCell ref="J292:M292"/>
    <mergeCell ref="B289:C289"/>
    <mergeCell ref="D289:I289"/>
    <mergeCell ref="J289:M289"/>
    <mergeCell ref="B290:C290"/>
    <mergeCell ref="D290:I290"/>
    <mergeCell ref="J290:M290"/>
    <mergeCell ref="B287:C287"/>
    <mergeCell ref="D287:I287"/>
    <mergeCell ref="J287:M287"/>
    <mergeCell ref="B288:C288"/>
    <mergeCell ref="D288:I288"/>
    <mergeCell ref="J288:M288"/>
    <mergeCell ref="B285:C285"/>
    <mergeCell ref="D285:I285"/>
    <mergeCell ref="J285:M285"/>
    <mergeCell ref="B286:C286"/>
    <mergeCell ref="D286:I286"/>
    <mergeCell ref="J286:M286"/>
    <mergeCell ref="B283:C283"/>
    <mergeCell ref="D283:I283"/>
    <mergeCell ref="J283:M283"/>
    <mergeCell ref="B284:C284"/>
    <mergeCell ref="D284:I284"/>
    <mergeCell ref="J284:M284"/>
    <mergeCell ref="A280:C280"/>
    <mergeCell ref="B281:C281"/>
    <mergeCell ref="D281:I281"/>
    <mergeCell ref="J281:M281"/>
    <mergeCell ref="B282:C282"/>
    <mergeCell ref="D282:I282"/>
    <mergeCell ref="J282:M282"/>
    <mergeCell ref="D278:E278"/>
    <mergeCell ref="F278:G278"/>
    <mergeCell ref="H278:I278"/>
    <mergeCell ref="J278:K278"/>
    <mergeCell ref="L278:M278"/>
    <mergeCell ref="D277:E277"/>
    <mergeCell ref="F277:G277"/>
    <mergeCell ref="H277:I277"/>
    <mergeCell ref="J277:K277"/>
    <mergeCell ref="L277:M277"/>
    <mergeCell ref="D276:E276"/>
    <mergeCell ref="F276:G276"/>
    <mergeCell ref="H276:I276"/>
    <mergeCell ref="J276:K276"/>
    <mergeCell ref="L276:M276"/>
    <mergeCell ref="D275:E275"/>
    <mergeCell ref="F275:G275"/>
    <mergeCell ref="H275:I275"/>
    <mergeCell ref="J275:K275"/>
    <mergeCell ref="L275:M275"/>
    <mergeCell ref="B270:C270"/>
    <mergeCell ref="D270:I270"/>
    <mergeCell ref="J270:M270"/>
    <mergeCell ref="A273:A274"/>
    <mergeCell ref="C273:C274"/>
    <mergeCell ref="D273:E273"/>
    <mergeCell ref="F273:G273"/>
    <mergeCell ref="H273:I273"/>
    <mergeCell ref="J273:K273"/>
    <mergeCell ref="L273:M273"/>
    <mergeCell ref="D274:E274"/>
    <mergeCell ref="F274:G274"/>
    <mergeCell ref="H274:I274"/>
    <mergeCell ref="J274:K274"/>
    <mergeCell ref="L274:M274"/>
    <mergeCell ref="B268:C268"/>
    <mergeCell ref="D268:I268"/>
    <mergeCell ref="J268:M268"/>
    <mergeCell ref="B269:C269"/>
    <mergeCell ref="D269:I269"/>
    <mergeCell ref="J269:M269"/>
    <mergeCell ref="B266:C266"/>
    <mergeCell ref="D266:I266"/>
    <mergeCell ref="J266:M266"/>
    <mergeCell ref="B267:C267"/>
    <mergeCell ref="D267:I267"/>
    <mergeCell ref="J267:M267"/>
    <mergeCell ref="B264:C264"/>
    <mergeCell ref="D264:I264"/>
    <mergeCell ref="J264:M264"/>
    <mergeCell ref="B265:C265"/>
    <mergeCell ref="D265:I265"/>
    <mergeCell ref="J265:M265"/>
    <mergeCell ref="B262:C262"/>
    <mergeCell ref="D262:I262"/>
    <mergeCell ref="J262:M262"/>
    <mergeCell ref="B263:C263"/>
    <mergeCell ref="D263:I263"/>
    <mergeCell ref="J263:M263"/>
    <mergeCell ref="B260:C260"/>
    <mergeCell ref="D260:I260"/>
    <mergeCell ref="J260:M260"/>
    <mergeCell ref="B261:C261"/>
    <mergeCell ref="D261:I261"/>
    <mergeCell ref="J261:M261"/>
    <mergeCell ref="B258:C258"/>
    <mergeCell ref="D258:I258"/>
    <mergeCell ref="J258:M258"/>
    <mergeCell ref="B259:C259"/>
    <mergeCell ref="D259:I259"/>
    <mergeCell ref="J259:M259"/>
    <mergeCell ref="B256:C256"/>
    <mergeCell ref="D256:I256"/>
    <mergeCell ref="J256:M256"/>
    <mergeCell ref="B257:C257"/>
    <mergeCell ref="D257:I257"/>
    <mergeCell ref="J257:M257"/>
    <mergeCell ref="B254:C254"/>
    <mergeCell ref="D254:I254"/>
    <mergeCell ref="J254:M254"/>
    <mergeCell ref="B255:C255"/>
    <mergeCell ref="D255:I255"/>
    <mergeCell ref="J255:M255"/>
    <mergeCell ref="B252:C252"/>
    <mergeCell ref="D252:I252"/>
    <mergeCell ref="J252:M252"/>
    <mergeCell ref="B253:C253"/>
    <mergeCell ref="D253:I253"/>
    <mergeCell ref="J253:M253"/>
    <mergeCell ref="A249:C249"/>
    <mergeCell ref="B250:C250"/>
    <mergeCell ref="D250:I250"/>
    <mergeCell ref="J250:M250"/>
    <mergeCell ref="B251:C251"/>
    <mergeCell ref="D251:I251"/>
    <mergeCell ref="J251:M251"/>
    <mergeCell ref="B232:C232"/>
    <mergeCell ref="D232:I232"/>
    <mergeCell ref="J232:M232"/>
    <mergeCell ref="A237:A238"/>
    <mergeCell ref="C237:C238"/>
    <mergeCell ref="D237:E237"/>
    <mergeCell ref="F237:G237"/>
    <mergeCell ref="H237:I237"/>
    <mergeCell ref="J237:K237"/>
    <mergeCell ref="L237:M237"/>
    <mergeCell ref="B230:C230"/>
    <mergeCell ref="D230:I230"/>
    <mergeCell ref="J230:M230"/>
    <mergeCell ref="B231:C231"/>
    <mergeCell ref="D231:I231"/>
    <mergeCell ref="J231:M231"/>
    <mergeCell ref="B228:C228"/>
    <mergeCell ref="D228:I228"/>
    <mergeCell ref="J228:M228"/>
    <mergeCell ref="B229:C229"/>
    <mergeCell ref="D229:I229"/>
    <mergeCell ref="J229:M229"/>
    <mergeCell ref="B234:M234"/>
    <mergeCell ref="B226:C226"/>
    <mergeCell ref="D226:I226"/>
    <mergeCell ref="J226:M226"/>
    <mergeCell ref="B227:C227"/>
    <mergeCell ref="D227:I227"/>
    <mergeCell ref="J227:M227"/>
    <mergeCell ref="B224:C224"/>
    <mergeCell ref="D224:I224"/>
    <mergeCell ref="J224:M224"/>
    <mergeCell ref="B225:C225"/>
    <mergeCell ref="D225:I225"/>
    <mergeCell ref="J225:M225"/>
    <mergeCell ref="B222:C222"/>
    <mergeCell ref="D222:I222"/>
    <mergeCell ref="J222:M222"/>
    <mergeCell ref="B223:C223"/>
    <mergeCell ref="D223:I223"/>
    <mergeCell ref="J223:M223"/>
    <mergeCell ref="B220:C220"/>
    <mergeCell ref="D220:I220"/>
    <mergeCell ref="J220:M220"/>
    <mergeCell ref="B221:C221"/>
    <mergeCell ref="D221:I221"/>
    <mergeCell ref="J221:M221"/>
    <mergeCell ref="B218:C218"/>
    <mergeCell ref="D218:I218"/>
    <mergeCell ref="J218:M218"/>
    <mergeCell ref="B219:C219"/>
    <mergeCell ref="D219:I219"/>
    <mergeCell ref="J219:M219"/>
    <mergeCell ref="B216:C216"/>
    <mergeCell ref="D216:I216"/>
    <mergeCell ref="J216:M216"/>
    <mergeCell ref="B217:C217"/>
    <mergeCell ref="D217:I217"/>
    <mergeCell ref="J217:M217"/>
    <mergeCell ref="B214:C214"/>
    <mergeCell ref="D214:I214"/>
    <mergeCell ref="J214:M214"/>
    <mergeCell ref="B215:C215"/>
    <mergeCell ref="D215:I215"/>
    <mergeCell ref="J215:M215"/>
    <mergeCell ref="A211:C211"/>
    <mergeCell ref="B212:C212"/>
    <mergeCell ref="D212:I212"/>
    <mergeCell ref="J212:M212"/>
    <mergeCell ref="B213:C213"/>
    <mergeCell ref="D213:I213"/>
    <mergeCell ref="J213:M213"/>
    <mergeCell ref="D209:E209"/>
    <mergeCell ref="F209:G209"/>
    <mergeCell ref="H209:I209"/>
    <mergeCell ref="J209:K209"/>
    <mergeCell ref="L209:M209"/>
    <mergeCell ref="D208:E208"/>
    <mergeCell ref="F208:G208"/>
    <mergeCell ref="H208:I208"/>
    <mergeCell ref="J208:K208"/>
    <mergeCell ref="L208:M208"/>
    <mergeCell ref="D207:E207"/>
    <mergeCell ref="F207:G207"/>
    <mergeCell ref="H207:I207"/>
    <mergeCell ref="J207:K207"/>
    <mergeCell ref="L207:M207"/>
    <mergeCell ref="D206:E206"/>
    <mergeCell ref="F206:G206"/>
    <mergeCell ref="H206:I206"/>
    <mergeCell ref="J206:K206"/>
    <mergeCell ref="L206:M206"/>
    <mergeCell ref="B201:C201"/>
    <mergeCell ref="D201:I201"/>
    <mergeCell ref="J201:M201"/>
    <mergeCell ref="A204:A205"/>
    <mergeCell ref="C204:C205"/>
    <mergeCell ref="D204:E204"/>
    <mergeCell ref="F204:G204"/>
    <mergeCell ref="H204:I204"/>
    <mergeCell ref="J204:K204"/>
    <mergeCell ref="L204:M204"/>
    <mergeCell ref="D205:E205"/>
    <mergeCell ref="F205:G205"/>
    <mergeCell ref="H205:I205"/>
    <mergeCell ref="J205:K205"/>
    <mergeCell ref="L205:M205"/>
    <mergeCell ref="B199:C199"/>
    <mergeCell ref="D199:I199"/>
    <mergeCell ref="J199:M199"/>
    <mergeCell ref="B200:C200"/>
    <mergeCell ref="D200:I200"/>
    <mergeCell ref="J200:M200"/>
    <mergeCell ref="B197:C197"/>
    <mergeCell ref="D197:I197"/>
    <mergeCell ref="J197:M197"/>
    <mergeCell ref="B198:C198"/>
    <mergeCell ref="D198:I198"/>
    <mergeCell ref="J198:M198"/>
    <mergeCell ref="B195:C195"/>
    <mergeCell ref="D195:I195"/>
    <mergeCell ref="J195:M195"/>
    <mergeCell ref="B196:C196"/>
    <mergeCell ref="D196:I196"/>
    <mergeCell ref="J196:M196"/>
    <mergeCell ref="B193:C193"/>
    <mergeCell ref="D193:I193"/>
    <mergeCell ref="J193:M193"/>
    <mergeCell ref="B194:C194"/>
    <mergeCell ref="D194:I194"/>
    <mergeCell ref="J194:M194"/>
    <mergeCell ref="B191:C191"/>
    <mergeCell ref="D191:I191"/>
    <mergeCell ref="J191:M191"/>
    <mergeCell ref="B192:C192"/>
    <mergeCell ref="D192:I192"/>
    <mergeCell ref="J192:M192"/>
    <mergeCell ref="B189:C189"/>
    <mergeCell ref="D189:I189"/>
    <mergeCell ref="J189:M189"/>
    <mergeCell ref="B190:C190"/>
    <mergeCell ref="D190:I190"/>
    <mergeCell ref="J190:M190"/>
    <mergeCell ref="B187:C187"/>
    <mergeCell ref="D187:I187"/>
    <mergeCell ref="J187:M187"/>
    <mergeCell ref="B188:C188"/>
    <mergeCell ref="D188:I188"/>
    <mergeCell ref="J188:M188"/>
    <mergeCell ref="B185:C185"/>
    <mergeCell ref="D185:I185"/>
    <mergeCell ref="J185:M185"/>
    <mergeCell ref="B186:C186"/>
    <mergeCell ref="D186:I186"/>
    <mergeCell ref="J186:M186"/>
    <mergeCell ref="B183:C183"/>
    <mergeCell ref="D183:I183"/>
    <mergeCell ref="J183:M183"/>
    <mergeCell ref="B184:C184"/>
    <mergeCell ref="D184:I184"/>
    <mergeCell ref="J184:M184"/>
    <mergeCell ref="A180:C180"/>
    <mergeCell ref="B181:C181"/>
    <mergeCell ref="D181:I181"/>
    <mergeCell ref="J181:M181"/>
    <mergeCell ref="B182:C182"/>
    <mergeCell ref="D182:I182"/>
    <mergeCell ref="J182:M182"/>
    <mergeCell ref="B163:C163"/>
    <mergeCell ref="D163:I163"/>
    <mergeCell ref="J163:M163"/>
    <mergeCell ref="A168:A169"/>
    <mergeCell ref="C168:C169"/>
    <mergeCell ref="D168:E168"/>
    <mergeCell ref="F168:G168"/>
    <mergeCell ref="H168:I168"/>
    <mergeCell ref="J168:K168"/>
    <mergeCell ref="L168:M168"/>
    <mergeCell ref="B161:C161"/>
    <mergeCell ref="D161:I161"/>
    <mergeCell ref="J161:M161"/>
    <mergeCell ref="B162:C162"/>
    <mergeCell ref="D162:I162"/>
    <mergeCell ref="J162:M162"/>
    <mergeCell ref="B159:C159"/>
    <mergeCell ref="D159:I159"/>
    <mergeCell ref="J159:M159"/>
    <mergeCell ref="B160:C160"/>
    <mergeCell ref="D160:I160"/>
    <mergeCell ref="J160:M160"/>
    <mergeCell ref="B165:M165"/>
    <mergeCell ref="B157:C157"/>
    <mergeCell ref="D157:I157"/>
    <mergeCell ref="J157:M157"/>
    <mergeCell ref="B158:C158"/>
    <mergeCell ref="D158:I158"/>
    <mergeCell ref="J158:M158"/>
    <mergeCell ref="B155:C155"/>
    <mergeCell ref="D155:I155"/>
    <mergeCell ref="J155:M155"/>
    <mergeCell ref="B156:C156"/>
    <mergeCell ref="D156:I156"/>
    <mergeCell ref="J156:M156"/>
    <mergeCell ref="B153:C153"/>
    <mergeCell ref="D153:I153"/>
    <mergeCell ref="J153:M153"/>
    <mergeCell ref="B154:C154"/>
    <mergeCell ref="D154:I154"/>
    <mergeCell ref="J154:M154"/>
    <mergeCell ref="B151:C151"/>
    <mergeCell ref="D151:I151"/>
    <mergeCell ref="J151:M151"/>
    <mergeCell ref="B152:C152"/>
    <mergeCell ref="D152:I152"/>
    <mergeCell ref="J152:M152"/>
    <mergeCell ref="B149:C149"/>
    <mergeCell ref="D149:I149"/>
    <mergeCell ref="J149:M149"/>
    <mergeCell ref="B150:C150"/>
    <mergeCell ref="D150:I150"/>
    <mergeCell ref="J150:M150"/>
    <mergeCell ref="B147:C147"/>
    <mergeCell ref="D147:I147"/>
    <mergeCell ref="J147:M147"/>
    <mergeCell ref="B148:C148"/>
    <mergeCell ref="D148:I148"/>
    <mergeCell ref="J148:M148"/>
    <mergeCell ref="B145:C145"/>
    <mergeCell ref="D145:I145"/>
    <mergeCell ref="J145:M145"/>
    <mergeCell ref="B146:C146"/>
    <mergeCell ref="D146:I146"/>
    <mergeCell ref="J146:M146"/>
    <mergeCell ref="A142:C142"/>
    <mergeCell ref="B143:C143"/>
    <mergeCell ref="D143:I143"/>
    <mergeCell ref="J143:M143"/>
    <mergeCell ref="B144:C144"/>
    <mergeCell ref="D144:I144"/>
    <mergeCell ref="J144:M144"/>
    <mergeCell ref="D140:E140"/>
    <mergeCell ref="F140:G140"/>
    <mergeCell ref="H140:I140"/>
    <mergeCell ref="J140:K140"/>
    <mergeCell ref="L140:M140"/>
    <mergeCell ref="D139:E139"/>
    <mergeCell ref="F139:G139"/>
    <mergeCell ref="H139:I139"/>
    <mergeCell ref="J139:K139"/>
    <mergeCell ref="L139:M139"/>
    <mergeCell ref="D138:E138"/>
    <mergeCell ref="F138:G138"/>
    <mergeCell ref="H138:I138"/>
    <mergeCell ref="J138:K138"/>
    <mergeCell ref="L138:M138"/>
    <mergeCell ref="D137:E137"/>
    <mergeCell ref="F137:G137"/>
    <mergeCell ref="H137:I137"/>
    <mergeCell ref="J137:K137"/>
    <mergeCell ref="L137:M137"/>
    <mergeCell ref="B132:C132"/>
    <mergeCell ref="D132:I132"/>
    <mergeCell ref="J132:M132"/>
    <mergeCell ref="A135:A136"/>
    <mergeCell ref="C135:C136"/>
    <mergeCell ref="D135:E135"/>
    <mergeCell ref="F135:G135"/>
    <mergeCell ref="H135:I135"/>
    <mergeCell ref="J135:K135"/>
    <mergeCell ref="L135:M135"/>
    <mergeCell ref="D136:E136"/>
    <mergeCell ref="F136:G136"/>
    <mergeCell ref="H136:I136"/>
    <mergeCell ref="J136:K136"/>
    <mergeCell ref="L136:M136"/>
    <mergeCell ref="B130:C130"/>
    <mergeCell ref="D130:I130"/>
    <mergeCell ref="J130:M130"/>
    <mergeCell ref="B131:C131"/>
    <mergeCell ref="D131:I131"/>
    <mergeCell ref="J131:M131"/>
    <mergeCell ref="B128:C128"/>
    <mergeCell ref="D128:I128"/>
    <mergeCell ref="J128:M128"/>
    <mergeCell ref="B129:C129"/>
    <mergeCell ref="D129:I129"/>
    <mergeCell ref="J129:M129"/>
    <mergeCell ref="B126:C126"/>
    <mergeCell ref="D126:I126"/>
    <mergeCell ref="J126:M126"/>
    <mergeCell ref="B127:C127"/>
    <mergeCell ref="D127:I127"/>
    <mergeCell ref="J127:M127"/>
    <mergeCell ref="B124:C124"/>
    <mergeCell ref="D124:I124"/>
    <mergeCell ref="J124:M124"/>
    <mergeCell ref="B125:C125"/>
    <mergeCell ref="D125:I125"/>
    <mergeCell ref="J125:M125"/>
    <mergeCell ref="B122:C122"/>
    <mergeCell ref="D122:I122"/>
    <mergeCell ref="J122:M122"/>
    <mergeCell ref="B123:C123"/>
    <mergeCell ref="D123:I123"/>
    <mergeCell ref="J123:M123"/>
    <mergeCell ref="B120:C120"/>
    <mergeCell ref="D120:I120"/>
    <mergeCell ref="J120:M120"/>
    <mergeCell ref="B121:C121"/>
    <mergeCell ref="D121:I121"/>
    <mergeCell ref="J121:M121"/>
    <mergeCell ref="B118:C118"/>
    <mergeCell ref="D118:I118"/>
    <mergeCell ref="J118:M118"/>
    <mergeCell ref="B119:C119"/>
    <mergeCell ref="D119:I119"/>
    <mergeCell ref="J119:M119"/>
    <mergeCell ref="B116:C116"/>
    <mergeCell ref="D116:I116"/>
    <mergeCell ref="J116:M116"/>
    <mergeCell ref="B117:C117"/>
    <mergeCell ref="D117:I117"/>
    <mergeCell ref="J117:M117"/>
    <mergeCell ref="B114:C114"/>
    <mergeCell ref="D114:I114"/>
    <mergeCell ref="J114:M114"/>
    <mergeCell ref="B115:C115"/>
    <mergeCell ref="D115:I115"/>
    <mergeCell ref="J115:M115"/>
    <mergeCell ref="A111:C111"/>
    <mergeCell ref="B112:C112"/>
    <mergeCell ref="D112:I112"/>
    <mergeCell ref="J112:M112"/>
    <mergeCell ref="B113:C113"/>
    <mergeCell ref="D113:I113"/>
    <mergeCell ref="J113:M113"/>
    <mergeCell ref="B94:C94"/>
    <mergeCell ref="D94:I94"/>
    <mergeCell ref="J94:M94"/>
    <mergeCell ref="A99:A100"/>
    <mergeCell ref="C99:C100"/>
    <mergeCell ref="D99:E99"/>
    <mergeCell ref="F99:G99"/>
    <mergeCell ref="H99:I99"/>
    <mergeCell ref="J99:K99"/>
    <mergeCell ref="L99:M99"/>
    <mergeCell ref="B92:C92"/>
    <mergeCell ref="D92:I92"/>
    <mergeCell ref="J92:M92"/>
    <mergeCell ref="B93:C93"/>
    <mergeCell ref="D93:I93"/>
    <mergeCell ref="J93:M93"/>
    <mergeCell ref="B90:C90"/>
    <mergeCell ref="D90:I90"/>
    <mergeCell ref="J90:M90"/>
    <mergeCell ref="B91:C91"/>
    <mergeCell ref="D91:I91"/>
    <mergeCell ref="J91:M91"/>
    <mergeCell ref="B96:M96"/>
    <mergeCell ref="B88:C88"/>
    <mergeCell ref="D88:I88"/>
    <mergeCell ref="J88:M88"/>
    <mergeCell ref="B89:C89"/>
    <mergeCell ref="D89:I89"/>
    <mergeCell ref="J89:M89"/>
    <mergeCell ref="B86:C86"/>
    <mergeCell ref="D86:I86"/>
    <mergeCell ref="J86:M86"/>
    <mergeCell ref="B87:C87"/>
    <mergeCell ref="D87:I87"/>
    <mergeCell ref="J87:M87"/>
    <mergeCell ref="B84:C84"/>
    <mergeCell ref="D84:I84"/>
    <mergeCell ref="J84:M84"/>
    <mergeCell ref="B85:C85"/>
    <mergeCell ref="D85:I85"/>
    <mergeCell ref="J85:M85"/>
    <mergeCell ref="B82:C82"/>
    <mergeCell ref="D82:I82"/>
    <mergeCell ref="J82:M82"/>
    <mergeCell ref="B83:C83"/>
    <mergeCell ref="D83:I83"/>
    <mergeCell ref="J83:M83"/>
    <mergeCell ref="B80:C80"/>
    <mergeCell ref="D80:I80"/>
    <mergeCell ref="J80:M80"/>
    <mergeCell ref="B81:C81"/>
    <mergeCell ref="D81:I81"/>
    <mergeCell ref="J81:M81"/>
    <mergeCell ref="B78:C78"/>
    <mergeCell ref="D78:I78"/>
    <mergeCell ref="J78:M78"/>
    <mergeCell ref="B79:C79"/>
    <mergeCell ref="D79:I79"/>
    <mergeCell ref="J79:M79"/>
    <mergeCell ref="F69:G69"/>
    <mergeCell ref="H69:I69"/>
    <mergeCell ref="J69:K69"/>
    <mergeCell ref="L69:M69"/>
    <mergeCell ref="D68:E68"/>
    <mergeCell ref="F68:G68"/>
    <mergeCell ref="H68:I68"/>
    <mergeCell ref="J68:K68"/>
    <mergeCell ref="L68:M68"/>
    <mergeCell ref="B63:C63"/>
    <mergeCell ref="D63:I63"/>
    <mergeCell ref="J63:M63"/>
    <mergeCell ref="B76:C76"/>
    <mergeCell ref="D76:I76"/>
    <mergeCell ref="J76:M76"/>
    <mergeCell ref="B77:C77"/>
    <mergeCell ref="D77:I77"/>
    <mergeCell ref="J77:M77"/>
    <mergeCell ref="A73:C73"/>
    <mergeCell ref="B74:C74"/>
    <mergeCell ref="D74:I74"/>
    <mergeCell ref="J74:M74"/>
    <mergeCell ref="B75:C75"/>
    <mergeCell ref="D75:I75"/>
    <mergeCell ref="J75:M75"/>
    <mergeCell ref="D71:E71"/>
    <mergeCell ref="F71:G71"/>
    <mergeCell ref="H71:I71"/>
    <mergeCell ref="J71:K71"/>
    <mergeCell ref="L71:M71"/>
    <mergeCell ref="J46:M46"/>
    <mergeCell ref="B47:C47"/>
    <mergeCell ref="D47:I47"/>
    <mergeCell ref="D53:I53"/>
    <mergeCell ref="B56:C56"/>
    <mergeCell ref="D56:I56"/>
    <mergeCell ref="A66:A67"/>
    <mergeCell ref="C66:C67"/>
    <mergeCell ref="D66:E66"/>
    <mergeCell ref="F66:G66"/>
    <mergeCell ref="H66:I66"/>
    <mergeCell ref="J66:K66"/>
    <mergeCell ref="L66:M66"/>
    <mergeCell ref="D67:E67"/>
    <mergeCell ref="F67:G67"/>
    <mergeCell ref="H67:I67"/>
    <mergeCell ref="J67:K67"/>
    <mergeCell ref="L67:M67"/>
    <mergeCell ref="B61:C61"/>
    <mergeCell ref="D61:I61"/>
    <mergeCell ref="J61:M61"/>
    <mergeCell ref="B62:C62"/>
    <mergeCell ref="D62:I62"/>
    <mergeCell ref="J62:M62"/>
    <mergeCell ref="J50:M50"/>
    <mergeCell ref="B51:C51"/>
    <mergeCell ref="D51:I51"/>
    <mergeCell ref="J51:M51"/>
    <mergeCell ref="B52:C52"/>
    <mergeCell ref="D52:I52"/>
    <mergeCell ref="D22:E22"/>
    <mergeCell ref="F22:G22"/>
    <mergeCell ref="H22:I22"/>
    <mergeCell ref="J22:K22"/>
    <mergeCell ref="L22:M22"/>
    <mergeCell ref="H20:I20"/>
    <mergeCell ref="J20:K20"/>
    <mergeCell ref="L20:M20"/>
    <mergeCell ref="D21:E21"/>
    <mergeCell ref="F21:G21"/>
    <mergeCell ref="H21:I21"/>
    <mergeCell ref="J21:K21"/>
    <mergeCell ref="L21:M21"/>
    <mergeCell ref="A30:A31"/>
    <mergeCell ref="C30:C31"/>
    <mergeCell ref="D30:E30"/>
    <mergeCell ref="F30:G30"/>
    <mergeCell ref="H30:I30"/>
    <mergeCell ref="D25:E25"/>
    <mergeCell ref="F25:G25"/>
    <mergeCell ref="H25:I25"/>
    <mergeCell ref="J25:K25"/>
    <mergeCell ref="L25:M25"/>
    <mergeCell ref="J30:K30"/>
    <mergeCell ref="L30:M30"/>
    <mergeCell ref="D1019:I1019"/>
    <mergeCell ref="A1008:C1008"/>
    <mergeCell ref="D1009:I1009"/>
    <mergeCell ref="D1010:I1010"/>
    <mergeCell ref="B1010:C1010"/>
    <mergeCell ref="B1009:C1009"/>
    <mergeCell ref="B1011:C1011"/>
    <mergeCell ref="B1012:C1012"/>
    <mergeCell ref="D1012:I1012"/>
    <mergeCell ref="B1013:C1013"/>
    <mergeCell ref="D24:E24"/>
    <mergeCell ref="F24:G24"/>
    <mergeCell ref="H24:I24"/>
    <mergeCell ref="J24:K24"/>
    <mergeCell ref="L24:M24"/>
    <mergeCell ref="D23:E23"/>
    <mergeCell ref="F23:G23"/>
    <mergeCell ref="H23:I23"/>
    <mergeCell ref="J23:K23"/>
    <mergeCell ref="L23:M23"/>
    <mergeCell ref="D48:I48"/>
    <mergeCell ref="J48:M48"/>
    <mergeCell ref="B49:C49"/>
    <mergeCell ref="D49:I49"/>
    <mergeCell ref="J49:M49"/>
    <mergeCell ref="B45:C45"/>
    <mergeCell ref="J47:M47"/>
    <mergeCell ref="B48:C48"/>
    <mergeCell ref="D45:I45"/>
    <mergeCell ref="J45:M45"/>
    <mergeCell ref="B46:C46"/>
    <mergeCell ref="D46:I46"/>
    <mergeCell ref="B1056:C1056"/>
    <mergeCell ref="D1056:I1056"/>
    <mergeCell ref="J1056:M1056"/>
    <mergeCell ref="B1057:C1057"/>
    <mergeCell ref="D1057:I1057"/>
    <mergeCell ref="J1057:M1057"/>
    <mergeCell ref="B1054:C1054"/>
    <mergeCell ref="D1054:I1054"/>
    <mergeCell ref="J1054:M1054"/>
    <mergeCell ref="B1055:C1055"/>
    <mergeCell ref="A20:A21"/>
    <mergeCell ref="C20:C21"/>
    <mergeCell ref="D20:E20"/>
    <mergeCell ref="F20:G20"/>
    <mergeCell ref="A6:A7"/>
    <mergeCell ref="C6:C7"/>
    <mergeCell ref="D6:E6"/>
    <mergeCell ref="F6:G6"/>
    <mergeCell ref="H6:I6"/>
    <mergeCell ref="J1034:K1034"/>
    <mergeCell ref="J1035:K1035"/>
    <mergeCell ref="J1036:K1036"/>
    <mergeCell ref="J1037:K1037"/>
    <mergeCell ref="L1034:M1034"/>
    <mergeCell ref="L1035:M1035"/>
    <mergeCell ref="L1036:M1036"/>
    <mergeCell ref="L1037:M1037"/>
    <mergeCell ref="B1017:C1017"/>
    <mergeCell ref="D1017:I1017"/>
    <mergeCell ref="B1018:C1018"/>
    <mergeCell ref="D1018:I1018"/>
    <mergeCell ref="B1019:C1019"/>
    <mergeCell ref="B1046:C1046"/>
    <mergeCell ref="D1046:I1046"/>
    <mergeCell ref="J1046:M1046"/>
    <mergeCell ref="B1047:C1047"/>
    <mergeCell ref="D1047:I1047"/>
    <mergeCell ref="J1047:M1047"/>
    <mergeCell ref="B1044:C1044"/>
    <mergeCell ref="D1044:I1044"/>
    <mergeCell ref="J1044:M1044"/>
    <mergeCell ref="B1045:C1045"/>
    <mergeCell ref="B1060:C1060"/>
    <mergeCell ref="D1060:I1060"/>
    <mergeCell ref="J1060:M1060"/>
    <mergeCell ref="D1033:E1033"/>
    <mergeCell ref="F1033:G1033"/>
    <mergeCell ref="H1033:I1033"/>
    <mergeCell ref="J1033:K1033"/>
    <mergeCell ref="L1033:M1033"/>
    <mergeCell ref="D1034:E1034"/>
    <mergeCell ref="D1035:E1035"/>
    <mergeCell ref="D1036:E1036"/>
    <mergeCell ref="D1037:E1037"/>
    <mergeCell ref="F1034:G1034"/>
    <mergeCell ref="F1035:G1035"/>
    <mergeCell ref="F1036:G1036"/>
    <mergeCell ref="F1037:G1037"/>
    <mergeCell ref="B1058:C1058"/>
    <mergeCell ref="D1058:I1058"/>
    <mergeCell ref="J1058:M1058"/>
    <mergeCell ref="B1059:C1059"/>
    <mergeCell ref="D1059:I1059"/>
    <mergeCell ref="J1059:M1059"/>
    <mergeCell ref="D1055:I1055"/>
    <mergeCell ref="J1055:M1055"/>
    <mergeCell ref="B1052:C1052"/>
    <mergeCell ref="D1052:I1052"/>
    <mergeCell ref="J1052:M1052"/>
    <mergeCell ref="B1053:C1053"/>
    <mergeCell ref="D1053:I1053"/>
    <mergeCell ref="J1053:M1053"/>
    <mergeCell ref="B1050:C1050"/>
    <mergeCell ref="D1050:I1050"/>
    <mergeCell ref="J1050:M1050"/>
    <mergeCell ref="B1051:C1051"/>
    <mergeCell ref="D1051:I1051"/>
    <mergeCell ref="J1051:M1051"/>
    <mergeCell ref="B1048:C1048"/>
    <mergeCell ref="D1048:I1048"/>
    <mergeCell ref="J1048:M1048"/>
    <mergeCell ref="B1049:C1049"/>
    <mergeCell ref="D1049:I1049"/>
    <mergeCell ref="J1049:M1049"/>
    <mergeCell ref="D1045:I1045"/>
    <mergeCell ref="J1045:M1045"/>
    <mergeCell ref="B1042:C1042"/>
    <mergeCell ref="D1042:I1042"/>
    <mergeCell ref="J1042:M1042"/>
    <mergeCell ref="B1043:C1043"/>
    <mergeCell ref="D1043:I1043"/>
    <mergeCell ref="J1043:M1043"/>
    <mergeCell ref="B1040:C1040"/>
    <mergeCell ref="D1040:I1040"/>
    <mergeCell ref="J1040:M1040"/>
    <mergeCell ref="B1041:C1041"/>
    <mergeCell ref="D1041:I1041"/>
    <mergeCell ref="J1041:M1041"/>
    <mergeCell ref="B1028:C1028"/>
    <mergeCell ref="D1028:I1028"/>
    <mergeCell ref="B1029:C1029"/>
    <mergeCell ref="D1029:I1029"/>
    <mergeCell ref="A1039:C1039"/>
    <mergeCell ref="H1034:I1034"/>
    <mergeCell ref="H1035:I1035"/>
    <mergeCell ref="H1036:I1036"/>
    <mergeCell ref="H1037:I1037"/>
    <mergeCell ref="J1032:K1032"/>
    <mergeCell ref="L1032:M1032"/>
    <mergeCell ref="J1024:M1024"/>
    <mergeCell ref="J1025:M1025"/>
    <mergeCell ref="J1026:M1026"/>
    <mergeCell ref="J1027:M1027"/>
    <mergeCell ref="J1028:M1028"/>
    <mergeCell ref="B1025:C1025"/>
    <mergeCell ref="B1026:C1026"/>
    <mergeCell ref="B1027:C1027"/>
    <mergeCell ref="D1024:I1024"/>
    <mergeCell ref="D1025:I1025"/>
    <mergeCell ref="D1026:I1026"/>
    <mergeCell ref="D1027:I1027"/>
    <mergeCell ref="A1032:A1033"/>
    <mergeCell ref="C1032:C1033"/>
    <mergeCell ref="D1032:E1032"/>
    <mergeCell ref="F1032:G1032"/>
    <mergeCell ref="H1032:I1032"/>
    <mergeCell ref="B1016:C1016"/>
    <mergeCell ref="J52:M52"/>
    <mergeCell ref="B50:C50"/>
    <mergeCell ref="D50:I50"/>
    <mergeCell ref="B59:C59"/>
    <mergeCell ref="D59:I59"/>
    <mergeCell ref="J59:M59"/>
    <mergeCell ref="B60:C60"/>
    <mergeCell ref="D60:I60"/>
    <mergeCell ref="J60:M60"/>
    <mergeCell ref="L996:M996"/>
    <mergeCell ref="J56:M56"/>
    <mergeCell ref="B57:C57"/>
    <mergeCell ref="D57:I57"/>
    <mergeCell ref="J57:M57"/>
    <mergeCell ref="B58:C58"/>
    <mergeCell ref="D58:I58"/>
    <mergeCell ref="J58:M58"/>
    <mergeCell ref="J53:M53"/>
    <mergeCell ref="B54:C54"/>
    <mergeCell ref="D54:I54"/>
    <mergeCell ref="J54:M54"/>
    <mergeCell ref="B55:C55"/>
    <mergeCell ref="D55:I55"/>
    <mergeCell ref="J55:M55"/>
    <mergeCell ref="B53:C53"/>
    <mergeCell ref="D70:E70"/>
    <mergeCell ref="F70:G70"/>
    <mergeCell ref="H70:I70"/>
    <mergeCell ref="J70:K70"/>
    <mergeCell ref="L70:M70"/>
    <mergeCell ref="D69:E69"/>
    <mergeCell ref="B1:M1"/>
    <mergeCell ref="B27:M27"/>
    <mergeCell ref="J6:K6"/>
    <mergeCell ref="L6:M6"/>
    <mergeCell ref="A3:M3"/>
    <mergeCell ref="B993:M993"/>
    <mergeCell ref="A42:C42"/>
    <mergeCell ref="B43:C43"/>
    <mergeCell ref="D43:I43"/>
    <mergeCell ref="J43:M43"/>
    <mergeCell ref="B44:C44"/>
    <mergeCell ref="D1023:I1023"/>
    <mergeCell ref="B579:M579"/>
    <mergeCell ref="B648:M648"/>
    <mergeCell ref="B717:M717"/>
    <mergeCell ref="B786:M786"/>
    <mergeCell ref="B855:M855"/>
    <mergeCell ref="D1013:I1013"/>
    <mergeCell ref="D1011:I1011"/>
    <mergeCell ref="C996:C997"/>
    <mergeCell ref="D996:E996"/>
    <mergeCell ref="F996:G996"/>
    <mergeCell ref="H996:I996"/>
    <mergeCell ref="J996:K996"/>
    <mergeCell ref="J1009:M1009"/>
    <mergeCell ref="J1010:M1010"/>
    <mergeCell ref="J1011:M1011"/>
    <mergeCell ref="J1012:M1012"/>
    <mergeCell ref="J1013:M1013"/>
    <mergeCell ref="J1014:M1014"/>
    <mergeCell ref="J1015:M1015"/>
    <mergeCell ref="J1016:M1016"/>
    <mergeCell ref="A996:A997"/>
    <mergeCell ref="D44:I44"/>
    <mergeCell ref="J44:M44"/>
    <mergeCell ref="B1062:M1062"/>
    <mergeCell ref="A1065:A1066"/>
    <mergeCell ref="C1065:C1066"/>
    <mergeCell ref="D1065:E1065"/>
    <mergeCell ref="F1065:G1065"/>
    <mergeCell ref="H1065:I1065"/>
    <mergeCell ref="J1065:K1065"/>
    <mergeCell ref="L1065:M1065"/>
    <mergeCell ref="J1020:M1020"/>
    <mergeCell ref="J1021:M1021"/>
    <mergeCell ref="J1022:M1022"/>
    <mergeCell ref="J1023:M1023"/>
    <mergeCell ref="D1016:I1016"/>
    <mergeCell ref="B1023:C1023"/>
    <mergeCell ref="B1024:C1024"/>
    <mergeCell ref="B1020:C1020"/>
    <mergeCell ref="D1020:I1020"/>
    <mergeCell ref="B1021:C1021"/>
    <mergeCell ref="D1021:I1021"/>
    <mergeCell ref="B1022:C1022"/>
    <mergeCell ref="D1022:I1022"/>
    <mergeCell ref="J1029:M1029"/>
    <mergeCell ref="J1017:M1017"/>
    <mergeCell ref="J1018:M1018"/>
    <mergeCell ref="J1019:M1019"/>
    <mergeCell ref="B1014:C1014"/>
    <mergeCell ref="D1014:I1014"/>
    <mergeCell ref="B1015:C1015"/>
    <mergeCell ref="D1015:I1015"/>
    <mergeCell ref="A1077:C1077"/>
    <mergeCell ref="B1078:C1078"/>
    <mergeCell ref="D1078:I1078"/>
    <mergeCell ref="J1078:M1078"/>
    <mergeCell ref="B1079:C1079"/>
    <mergeCell ref="D1079:I1079"/>
    <mergeCell ref="J1079:M1079"/>
    <mergeCell ref="B1080:C1080"/>
    <mergeCell ref="D1080:I1080"/>
    <mergeCell ref="J1080:M1080"/>
    <mergeCell ref="B1081:C1081"/>
    <mergeCell ref="D1081:I1081"/>
    <mergeCell ref="J1081:M1081"/>
    <mergeCell ref="B1082:C1082"/>
    <mergeCell ref="D1082:I1082"/>
    <mergeCell ref="J1082:M1082"/>
    <mergeCell ref="B1083:C1083"/>
    <mergeCell ref="D1083:I1083"/>
    <mergeCell ref="J1083:M1083"/>
    <mergeCell ref="B1084:C1084"/>
    <mergeCell ref="D1084:I1084"/>
    <mergeCell ref="J1084:M1084"/>
    <mergeCell ref="B1085:C1085"/>
    <mergeCell ref="D1085:I1085"/>
    <mergeCell ref="J1085:M1085"/>
    <mergeCell ref="B1086:C1086"/>
    <mergeCell ref="D1086:I1086"/>
    <mergeCell ref="J1086:M1086"/>
    <mergeCell ref="B1087:C1087"/>
    <mergeCell ref="D1087:I1087"/>
    <mergeCell ref="J1087:M1087"/>
    <mergeCell ref="B1088:C1088"/>
    <mergeCell ref="D1088:I1088"/>
    <mergeCell ref="J1088:M1088"/>
    <mergeCell ref="B1089:C1089"/>
    <mergeCell ref="D1089:I1089"/>
    <mergeCell ref="J1089:M1089"/>
    <mergeCell ref="B1090:C1090"/>
    <mergeCell ref="D1090:I1090"/>
    <mergeCell ref="J1090:M1090"/>
    <mergeCell ref="B1091:C1091"/>
    <mergeCell ref="D1091:I1091"/>
    <mergeCell ref="J1091:M1091"/>
    <mergeCell ref="B1092:C1092"/>
    <mergeCell ref="D1092:I1092"/>
    <mergeCell ref="J1092:M1092"/>
    <mergeCell ref="B1093:C1093"/>
    <mergeCell ref="D1093:I1093"/>
    <mergeCell ref="J1093:M1093"/>
    <mergeCell ref="B1094:C1094"/>
    <mergeCell ref="D1094:I1094"/>
    <mergeCell ref="J1094:M1094"/>
    <mergeCell ref="B1095:C1095"/>
    <mergeCell ref="D1095:I1095"/>
    <mergeCell ref="J1095:M1095"/>
    <mergeCell ref="B1096:C1096"/>
    <mergeCell ref="D1096:I1096"/>
    <mergeCell ref="J1096:M1096"/>
    <mergeCell ref="B1097:C1097"/>
    <mergeCell ref="D1097:I1097"/>
    <mergeCell ref="J1097:M1097"/>
    <mergeCell ref="B1098:C1098"/>
    <mergeCell ref="D1098:I1098"/>
    <mergeCell ref="J1098:M1098"/>
    <mergeCell ref="A1101:A1102"/>
    <mergeCell ref="C1101:C1102"/>
    <mergeCell ref="D1101:E1101"/>
    <mergeCell ref="F1101:G1101"/>
    <mergeCell ref="H1101:I1101"/>
    <mergeCell ref="J1101:K1101"/>
    <mergeCell ref="L1101:M1101"/>
    <mergeCell ref="D1102:E1102"/>
    <mergeCell ref="F1102:G1102"/>
    <mergeCell ref="H1102:I1102"/>
    <mergeCell ref="J1102:K1102"/>
    <mergeCell ref="L1102:M1102"/>
    <mergeCell ref="D1103:E1103"/>
    <mergeCell ref="F1103:G1103"/>
    <mergeCell ref="H1103:I1103"/>
    <mergeCell ref="J1103:K1103"/>
    <mergeCell ref="L1103:M1103"/>
    <mergeCell ref="D1104:E1104"/>
    <mergeCell ref="F1104:G1104"/>
    <mergeCell ref="H1104:I1104"/>
    <mergeCell ref="J1104:K1104"/>
    <mergeCell ref="L1104:M1104"/>
    <mergeCell ref="D1105:E1105"/>
    <mergeCell ref="F1105:G1105"/>
    <mergeCell ref="H1105:I1105"/>
    <mergeCell ref="J1105:K1105"/>
    <mergeCell ref="L1105:M1105"/>
    <mergeCell ref="D1106:E1106"/>
    <mergeCell ref="F1106:G1106"/>
    <mergeCell ref="H1106:I1106"/>
    <mergeCell ref="J1106:K1106"/>
    <mergeCell ref="L1106:M1106"/>
    <mergeCell ref="A1108:C1108"/>
    <mergeCell ref="B1109:C1109"/>
    <mergeCell ref="D1109:I1109"/>
    <mergeCell ref="J1109:M1109"/>
    <mergeCell ref="B1110:C1110"/>
    <mergeCell ref="D1110:I1110"/>
    <mergeCell ref="J1110:M1110"/>
    <mergeCell ref="B1111:C1111"/>
    <mergeCell ref="D1111:I1111"/>
    <mergeCell ref="J1111:M1111"/>
    <mergeCell ref="B1112:C1112"/>
    <mergeCell ref="D1112:I1112"/>
    <mergeCell ref="J1112:M1112"/>
    <mergeCell ref="B1113:C1113"/>
    <mergeCell ref="D1113:I1113"/>
    <mergeCell ref="J1113:M1113"/>
    <mergeCell ref="B1114:C1114"/>
    <mergeCell ref="D1114:I1114"/>
    <mergeCell ref="J1114:M1114"/>
    <mergeCell ref="B1115:C1115"/>
    <mergeCell ref="D1115:I1115"/>
    <mergeCell ref="J1115:M1115"/>
    <mergeCell ref="B1116:C1116"/>
    <mergeCell ref="D1116:I1116"/>
    <mergeCell ref="J1116:M1116"/>
    <mergeCell ref="B1117:C1117"/>
    <mergeCell ref="D1117:I1117"/>
    <mergeCell ref="J1117:M1117"/>
    <mergeCell ref="B1118:C1118"/>
    <mergeCell ref="D1118:I1118"/>
    <mergeCell ref="J1118:M1118"/>
    <mergeCell ref="B1119:C1119"/>
    <mergeCell ref="D1119:I1119"/>
    <mergeCell ref="J1119:M1119"/>
    <mergeCell ref="B1120:C1120"/>
    <mergeCell ref="D1120:I1120"/>
    <mergeCell ref="J1120:M1120"/>
    <mergeCell ref="B1121:C1121"/>
    <mergeCell ref="D1121:I1121"/>
    <mergeCell ref="J1121:M1121"/>
    <mergeCell ref="B1128:C1128"/>
    <mergeCell ref="D1128:I1128"/>
    <mergeCell ref="J1128:M1128"/>
    <mergeCell ref="B1129:C1129"/>
    <mergeCell ref="D1129:I1129"/>
    <mergeCell ref="J1129:M1129"/>
    <mergeCell ref="B1122:C1122"/>
    <mergeCell ref="D1122:I1122"/>
    <mergeCell ref="J1122:M1122"/>
    <mergeCell ref="B1123:C1123"/>
    <mergeCell ref="D1123:I1123"/>
    <mergeCell ref="J1123:M1123"/>
    <mergeCell ref="B1124:C1124"/>
    <mergeCell ref="D1124:I1124"/>
    <mergeCell ref="J1124:M1124"/>
    <mergeCell ref="B1125:C1125"/>
    <mergeCell ref="D1125:I1125"/>
    <mergeCell ref="J1125:M1125"/>
    <mergeCell ref="B1126:C1126"/>
    <mergeCell ref="D1126:I1126"/>
    <mergeCell ref="J1126:M1126"/>
    <mergeCell ref="B1127:C1127"/>
    <mergeCell ref="D1127:I1127"/>
    <mergeCell ref="J1127:M1127"/>
  </mergeCells>
  <conditionalFormatting sqref="J998:J1006">
    <cfRule type="cellIs" dxfId="1625" priority="198" operator="greaterThan">
      <formula>0</formula>
    </cfRule>
  </conditionalFormatting>
  <conditionalFormatting sqref="L998:L1006">
    <cfRule type="cellIs" dxfId="1624" priority="194" operator="greaterThan">
      <formula>0</formula>
    </cfRule>
  </conditionalFormatting>
  <conditionalFormatting sqref="K998:K1006">
    <cfRule type="cellIs" dxfId="1623" priority="192" operator="greaterThan">
      <formula>0</formula>
    </cfRule>
  </conditionalFormatting>
  <conditionalFormatting sqref="M998:M1006">
    <cfRule type="cellIs" dxfId="1622" priority="191" operator="greaterThan">
      <formula>0</formula>
    </cfRule>
  </conditionalFormatting>
  <conditionalFormatting sqref="K1007">
    <cfRule type="cellIs" dxfId="1621" priority="183" operator="greaterThan">
      <formula>0</formula>
    </cfRule>
  </conditionalFormatting>
  <conditionalFormatting sqref="M1007">
    <cfRule type="cellIs" dxfId="1620" priority="182" operator="greaterThan">
      <formula>0</formula>
    </cfRule>
  </conditionalFormatting>
  <conditionalFormatting sqref="J1034">
    <cfRule type="cellIs" dxfId="1619" priority="181" operator="lessThan">
      <formula>0</formula>
    </cfRule>
  </conditionalFormatting>
  <conditionalFormatting sqref="L1034">
    <cfRule type="cellIs" dxfId="1618" priority="177" operator="lessThan">
      <formula>0</formula>
    </cfRule>
  </conditionalFormatting>
  <conditionalFormatting sqref="J1035:J1037">
    <cfRule type="cellIs" dxfId="1617" priority="169" operator="lessThan">
      <formula>0</formula>
    </cfRule>
  </conditionalFormatting>
  <conditionalFormatting sqref="L1035:L1037">
    <cfRule type="cellIs" dxfId="1616" priority="168" operator="lessThan">
      <formula>0</formula>
    </cfRule>
  </conditionalFormatting>
  <conditionalFormatting sqref="J8:J16">
    <cfRule type="cellIs" dxfId="1615" priority="166" operator="greaterThan">
      <formula>0</formula>
    </cfRule>
  </conditionalFormatting>
  <conditionalFormatting sqref="L8:L16">
    <cfRule type="cellIs" dxfId="1614" priority="165" operator="greaterThan">
      <formula>0</formula>
    </cfRule>
  </conditionalFormatting>
  <conditionalFormatting sqref="K8:K16">
    <cfRule type="cellIs" dxfId="1613" priority="164" operator="greaterThan">
      <formula>0</formula>
    </cfRule>
  </conditionalFormatting>
  <conditionalFormatting sqref="M8:M16">
    <cfRule type="cellIs" dxfId="1612" priority="163" operator="greaterThan">
      <formula>0</formula>
    </cfRule>
  </conditionalFormatting>
  <conditionalFormatting sqref="K17">
    <cfRule type="cellIs" dxfId="1611" priority="162" operator="greaterThan">
      <formula>0</formula>
    </cfRule>
  </conditionalFormatting>
  <conditionalFormatting sqref="M17">
    <cfRule type="cellIs" dxfId="1610" priority="161" operator="greaterThan">
      <formula>0</formula>
    </cfRule>
  </conditionalFormatting>
  <conditionalFormatting sqref="J22">
    <cfRule type="cellIs" dxfId="1609" priority="160" operator="lessThan">
      <formula>0</formula>
    </cfRule>
  </conditionalFormatting>
  <conditionalFormatting sqref="L22">
    <cfRule type="cellIs" dxfId="1608" priority="159" operator="lessThan">
      <formula>0</formula>
    </cfRule>
  </conditionalFormatting>
  <conditionalFormatting sqref="J23:J25">
    <cfRule type="cellIs" dxfId="1607" priority="158" operator="lessThan">
      <formula>0</formula>
    </cfRule>
  </conditionalFormatting>
  <conditionalFormatting sqref="L23:L25">
    <cfRule type="cellIs" dxfId="1606" priority="157" operator="lessThan">
      <formula>0</formula>
    </cfRule>
  </conditionalFormatting>
  <conditionalFormatting sqref="B27:M27 B96:M96 B165:M165 B234:M234 B303:M303 B372:M372 B441:M441 B510:M510 B579:M579 B648:M648 B717:M717 B786:M786 B855:M855 B924:M924 B993:M993">
    <cfRule type="cellIs" dxfId="1605" priority="156" operator="equal">
      <formula>0</formula>
    </cfRule>
  </conditionalFormatting>
  <conditionalFormatting sqref="J32:J40">
    <cfRule type="cellIs" dxfId="1604" priority="155" operator="greaterThan">
      <formula>0</formula>
    </cfRule>
  </conditionalFormatting>
  <conditionalFormatting sqref="L32:L40">
    <cfRule type="cellIs" dxfId="1603" priority="154" operator="greaterThan">
      <formula>0</formula>
    </cfRule>
  </conditionalFormatting>
  <conditionalFormatting sqref="K32:K40">
    <cfRule type="cellIs" dxfId="1602" priority="153" operator="greaterThan">
      <formula>0</formula>
    </cfRule>
  </conditionalFormatting>
  <conditionalFormatting sqref="M32:M40">
    <cfRule type="cellIs" dxfId="1601" priority="152" operator="greaterThan">
      <formula>0</formula>
    </cfRule>
  </conditionalFormatting>
  <conditionalFormatting sqref="K41">
    <cfRule type="cellIs" dxfId="1600" priority="151" operator="greaterThan">
      <formula>0</formula>
    </cfRule>
  </conditionalFormatting>
  <conditionalFormatting sqref="M41">
    <cfRule type="cellIs" dxfId="1599" priority="150" operator="greaterThan">
      <formula>0</formula>
    </cfRule>
  </conditionalFormatting>
  <conditionalFormatting sqref="J68">
    <cfRule type="cellIs" dxfId="1598" priority="149" operator="lessThan">
      <formula>0</formula>
    </cfRule>
  </conditionalFormatting>
  <conditionalFormatting sqref="L68">
    <cfRule type="cellIs" dxfId="1597" priority="148" operator="lessThan">
      <formula>0</formula>
    </cfRule>
  </conditionalFormatting>
  <conditionalFormatting sqref="J69:J71">
    <cfRule type="cellIs" dxfId="1596" priority="147" operator="lessThan">
      <formula>0</formula>
    </cfRule>
  </conditionalFormatting>
  <conditionalFormatting sqref="L69:L71">
    <cfRule type="cellIs" dxfId="1595" priority="146" operator="lessThan">
      <formula>0</formula>
    </cfRule>
  </conditionalFormatting>
  <conditionalFormatting sqref="J101:J109">
    <cfRule type="cellIs" dxfId="1594" priority="145" operator="greaterThan">
      <formula>0</formula>
    </cfRule>
  </conditionalFormatting>
  <conditionalFormatting sqref="L101:L109">
    <cfRule type="cellIs" dxfId="1593" priority="144" operator="greaterThan">
      <formula>0</formula>
    </cfRule>
  </conditionalFormatting>
  <conditionalFormatting sqref="K101:K109">
    <cfRule type="cellIs" dxfId="1592" priority="143" operator="greaterThan">
      <formula>0</formula>
    </cfRule>
  </conditionalFormatting>
  <conditionalFormatting sqref="M101:M109">
    <cfRule type="cellIs" dxfId="1591" priority="142" operator="greaterThan">
      <formula>0</formula>
    </cfRule>
  </conditionalFormatting>
  <conditionalFormatting sqref="K110">
    <cfRule type="cellIs" dxfId="1590" priority="141" operator="greaterThan">
      <formula>0</formula>
    </cfRule>
  </conditionalFormatting>
  <conditionalFormatting sqref="M110">
    <cfRule type="cellIs" dxfId="1589" priority="140" operator="greaterThan">
      <formula>0</formula>
    </cfRule>
  </conditionalFormatting>
  <conditionalFormatting sqref="J137">
    <cfRule type="cellIs" dxfId="1588" priority="139" operator="lessThan">
      <formula>0</formula>
    </cfRule>
  </conditionalFormatting>
  <conditionalFormatting sqref="L137">
    <cfRule type="cellIs" dxfId="1587" priority="138" operator="lessThan">
      <formula>0</formula>
    </cfRule>
  </conditionalFormatting>
  <conditionalFormatting sqref="J138:J140">
    <cfRule type="cellIs" dxfId="1586" priority="137" operator="lessThan">
      <formula>0</formula>
    </cfRule>
  </conditionalFormatting>
  <conditionalFormatting sqref="L138:L140">
    <cfRule type="cellIs" dxfId="1585" priority="136" operator="lessThan">
      <formula>0</formula>
    </cfRule>
  </conditionalFormatting>
  <conditionalFormatting sqref="J170:J178">
    <cfRule type="cellIs" dxfId="1584" priority="135" operator="greaterThan">
      <formula>0</formula>
    </cfRule>
  </conditionalFormatting>
  <conditionalFormatting sqref="L170:L178">
    <cfRule type="cellIs" dxfId="1583" priority="134" operator="greaterThan">
      <formula>0</formula>
    </cfRule>
  </conditionalFormatting>
  <conditionalFormatting sqref="K170:K178">
    <cfRule type="cellIs" dxfId="1582" priority="133" operator="greaterThan">
      <formula>0</formula>
    </cfRule>
  </conditionalFormatting>
  <conditionalFormatting sqref="M170:M178">
    <cfRule type="cellIs" dxfId="1581" priority="132" operator="greaterThan">
      <formula>0</formula>
    </cfRule>
  </conditionalFormatting>
  <conditionalFormatting sqref="K179">
    <cfRule type="cellIs" dxfId="1580" priority="131" operator="greaterThan">
      <formula>0</formula>
    </cfRule>
  </conditionalFormatting>
  <conditionalFormatting sqref="M179">
    <cfRule type="cellIs" dxfId="1579" priority="130" operator="greaterThan">
      <formula>0</formula>
    </cfRule>
  </conditionalFormatting>
  <conditionalFormatting sqref="J206">
    <cfRule type="cellIs" dxfId="1578" priority="129" operator="lessThan">
      <formula>0</formula>
    </cfRule>
  </conditionalFormatting>
  <conditionalFormatting sqref="L206">
    <cfRule type="cellIs" dxfId="1577" priority="128" operator="lessThan">
      <formula>0</formula>
    </cfRule>
  </conditionalFormatting>
  <conditionalFormatting sqref="J207:J209">
    <cfRule type="cellIs" dxfId="1576" priority="127" operator="lessThan">
      <formula>0</formula>
    </cfRule>
  </conditionalFormatting>
  <conditionalFormatting sqref="L207:L209">
    <cfRule type="cellIs" dxfId="1575" priority="126" operator="lessThan">
      <formula>0</formula>
    </cfRule>
  </conditionalFormatting>
  <conditionalFormatting sqref="J239:J247">
    <cfRule type="cellIs" dxfId="1574" priority="125" operator="greaterThan">
      <formula>0</formula>
    </cfRule>
  </conditionalFormatting>
  <conditionalFormatting sqref="L239:L247">
    <cfRule type="cellIs" dxfId="1573" priority="124" operator="greaterThan">
      <formula>0</formula>
    </cfRule>
  </conditionalFormatting>
  <conditionalFormatting sqref="K239:K247">
    <cfRule type="cellIs" dxfId="1572" priority="123" operator="greaterThan">
      <formula>0</formula>
    </cfRule>
  </conditionalFormatting>
  <conditionalFormatting sqref="M239:M247">
    <cfRule type="cellIs" dxfId="1571" priority="122" operator="greaterThan">
      <formula>0</formula>
    </cfRule>
  </conditionalFormatting>
  <conditionalFormatting sqref="K248">
    <cfRule type="cellIs" dxfId="1570" priority="121" operator="greaterThan">
      <formula>0</formula>
    </cfRule>
  </conditionalFormatting>
  <conditionalFormatting sqref="M248">
    <cfRule type="cellIs" dxfId="1569" priority="120" operator="greaterThan">
      <formula>0</formula>
    </cfRule>
  </conditionalFormatting>
  <conditionalFormatting sqref="J275">
    <cfRule type="cellIs" dxfId="1568" priority="119" operator="lessThan">
      <formula>0</formula>
    </cfRule>
  </conditionalFormatting>
  <conditionalFormatting sqref="L275">
    <cfRule type="cellIs" dxfId="1567" priority="118" operator="lessThan">
      <formula>0</formula>
    </cfRule>
  </conditionalFormatting>
  <conditionalFormatting sqref="J276:J278">
    <cfRule type="cellIs" dxfId="1566" priority="117" operator="lessThan">
      <formula>0</formula>
    </cfRule>
  </conditionalFormatting>
  <conditionalFormatting sqref="L276:L278">
    <cfRule type="cellIs" dxfId="1565" priority="116" operator="lessThan">
      <formula>0</formula>
    </cfRule>
  </conditionalFormatting>
  <conditionalFormatting sqref="J308:J316">
    <cfRule type="cellIs" dxfId="1564" priority="115" operator="greaterThan">
      <formula>0</formula>
    </cfRule>
  </conditionalFormatting>
  <conditionalFormatting sqref="L308:L316">
    <cfRule type="cellIs" dxfId="1563" priority="114" operator="greaterThan">
      <formula>0</formula>
    </cfRule>
  </conditionalFormatting>
  <conditionalFormatting sqref="K308:K316">
    <cfRule type="cellIs" dxfId="1562" priority="113" operator="greaterThan">
      <formula>0</formula>
    </cfRule>
  </conditionalFormatting>
  <conditionalFormatting sqref="M308:M316">
    <cfRule type="cellIs" dxfId="1561" priority="112" operator="greaterThan">
      <formula>0</formula>
    </cfRule>
  </conditionalFormatting>
  <conditionalFormatting sqref="K317">
    <cfRule type="cellIs" dxfId="1560" priority="111" operator="greaterThan">
      <formula>0</formula>
    </cfRule>
  </conditionalFormatting>
  <conditionalFormatting sqref="M317">
    <cfRule type="cellIs" dxfId="1559" priority="110" operator="greaterThan">
      <formula>0</formula>
    </cfRule>
  </conditionalFormatting>
  <conditionalFormatting sqref="J344">
    <cfRule type="cellIs" dxfId="1558" priority="109" operator="lessThan">
      <formula>0</formula>
    </cfRule>
  </conditionalFormatting>
  <conditionalFormatting sqref="L344">
    <cfRule type="cellIs" dxfId="1557" priority="108" operator="lessThan">
      <formula>0</formula>
    </cfRule>
  </conditionalFormatting>
  <conditionalFormatting sqref="J345:J347">
    <cfRule type="cellIs" dxfId="1556" priority="107" operator="lessThan">
      <formula>0</formula>
    </cfRule>
  </conditionalFormatting>
  <conditionalFormatting sqref="L345:L347">
    <cfRule type="cellIs" dxfId="1555" priority="106" operator="lessThan">
      <formula>0</formula>
    </cfRule>
  </conditionalFormatting>
  <conditionalFormatting sqref="J377:J385">
    <cfRule type="cellIs" dxfId="1554" priority="105" operator="greaterThan">
      <formula>0</formula>
    </cfRule>
  </conditionalFormatting>
  <conditionalFormatting sqref="L377:L385">
    <cfRule type="cellIs" dxfId="1553" priority="104" operator="greaterThan">
      <formula>0</formula>
    </cfRule>
  </conditionalFormatting>
  <conditionalFormatting sqref="K377:K385">
    <cfRule type="cellIs" dxfId="1552" priority="103" operator="greaterThan">
      <formula>0</formula>
    </cfRule>
  </conditionalFormatting>
  <conditionalFormatting sqref="M377:M385">
    <cfRule type="cellIs" dxfId="1551" priority="102" operator="greaterThan">
      <formula>0</formula>
    </cfRule>
  </conditionalFormatting>
  <conditionalFormatting sqref="K386">
    <cfRule type="cellIs" dxfId="1550" priority="101" operator="greaterThan">
      <formula>0</formula>
    </cfRule>
  </conditionalFormatting>
  <conditionalFormatting sqref="M386">
    <cfRule type="cellIs" dxfId="1549" priority="100" operator="greaterThan">
      <formula>0</formula>
    </cfRule>
  </conditionalFormatting>
  <conditionalFormatting sqref="J413">
    <cfRule type="cellIs" dxfId="1548" priority="99" operator="lessThan">
      <formula>0</formula>
    </cfRule>
  </conditionalFormatting>
  <conditionalFormatting sqref="L413">
    <cfRule type="cellIs" dxfId="1547" priority="98" operator="lessThan">
      <formula>0</formula>
    </cfRule>
  </conditionalFormatting>
  <conditionalFormatting sqref="J414:J416">
    <cfRule type="cellIs" dxfId="1546" priority="97" operator="lessThan">
      <formula>0</formula>
    </cfRule>
  </conditionalFormatting>
  <conditionalFormatting sqref="L414:L416">
    <cfRule type="cellIs" dxfId="1545" priority="96" operator="lessThan">
      <formula>0</formula>
    </cfRule>
  </conditionalFormatting>
  <conditionalFormatting sqref="J446:J454">
    <cfRule type="cellIs" dxfId="1544" priority="95" operator="greaterThan">
      <formula>0</formula>
    </cfRule>
  </conditionalFormatting>
  <conditionalFormatting sqref="L446:L454">
    <cfRule type="cellIs" dxfId="1543" priority="94" operator="greaterThan">
      <formula>0</formula>
    </cfRule>
  </conditionalFormatting>
  <conditionalFormatting sqref="K446:K454">
    <cfRule type="cellIs" dxfId="1542" priority="93" operator="greaterThan">
      <formula>0</formula>
    </cfRule>
  </conditionalFormatting>
  <conditionalFormatting sqref="M446:M454">
    <cfRule type="cellIs" dxfId="1541" priority="92" operator="greaterThan">
      <formula>0</formula>
    </cfRule>
  </conditionalFormatting>
  <conditionalFormatting sqref="K455">
    <cfRule type="cellIs" dxfId="1540" priority="91" operator="greaterThan">
      <formula>0</formula>
    </cfRule>
  </conditionalFormatting>
  <conditionalFormatting sqref="M455">
    <cfRule type="cellIs" dxfId="1539" priority="90" operator="greaterThan">
      <formula>0</formula>
    </cfRule>
  </conditionalFormatting>
  <conditionalFormatting sqref="J482">
    <cfRule type="cellIs" dxfId="1538" priority="89" operator="lessThan">
      <formula>0</formula>
    </cfRule>
  </conditionalFormatting>
  <conditionalFormatting sqref="L482">
    <cfRule type="cellIs" dxfId="1537" priority="88" operator="lessThan">
      <formula>0</formula>
    </cfRule>
  </conditionalFormatting>
  <conditionalFormatting sqref="J483:J485">
    <cfRule type="cellIs" dxfId="1536" priority="87" operator="lessThan">
      <formula>0</formula>
    </cfRule>
  </conditionalFormatting>
  <conditionalFormatting sqref="L483:L485">
    <cfRule type="cellIs" dxfId="1535" priority="86" operator="lessThan">
      <formula>0</formula>
    </cfRule>
  </conditionalFormatting>
  <conditionalFormatting sqref="J515:J523">
    <cfRule type="cellIs" dxfId="1534" priority="85" operator="greaterThan">
      <formula>0</formula>
    </cfRule>
  </conditionalFormatting>
  <conditionalFormatting sqref="L515:L523">
    <cfRule type="cellIs" dxfId="1533" priority="84" operator="greaterThan">
      <formula>0</formula>
    </cfRule>
  </conditionalFormatting>
  <conditionalFormatting sqref="K515:K523">
    <cfRule type="cellIs" dxfId="1532" priority="83" operator="greaterThan">
      <formula>0</formula>
    </cfRule>
  </conditionalFormatting>
  <conditionalFormatting sqref="M515:M523">
    <cfRule type="cellIs" dxfId="1531" priority="82" operator="greaterThan">
      <formula>0</formula>
    </cfRule>
  </conditionalFormatting>
  <conditionalFormatting sqref="K524">
    <cfRule type="cellIs" dxfId="1530" priority="81" operator="greaterThan">
      <formula>0</formula>
    </cfRule>
  </conditionalFormatting>
  <conditionalFormatting sqref="M524">
    <cfRule type="cellIs" dxfId="1529" priority="80" operator="greaterThan">
      <formula>0</formula>
    </cfRule>
  </conditionalFormatting>
  <conditionalFormatting sqref="J551">
    <cfRule type="cellIs" dxfId="1528" priority="79" operator="lessThan">
      <formula>0</formula>
    </cfRule>
  </conditionalFormatting>
  <conditionalFormatting sqref="L551">
    <cfRule type="cellIs" dxfId="1527" priority="78" operator="lessThan">
      <formula>0</formula>
    </cfRule>
  </conditionalFormatting>
  <conditionalFormatting sqref="J552:J554">
    <cfRule type="cellIs" dxfId="1526" priority="77" operator="lessThan">
      <formula>0</formula>
    </cfRule>
  </conditionalFormatting>
  <conditionalFormatting sqref="L552:L554">
    <cfRule type="cellIs" dxfId="1525" priority="76" operator="lessThan">
      <formula>0</formula>
    </cfRule>
  </conditionalFormatting>
  <conditionalFormatting sqref="J584:J592">
    <cfRule type="cellIs" dxfId="1524" priority="75" operator="greaterThan">
      <formula>0</formula>
    </cfRule>
  </conditionalFormatting>
  <conditionalFormatting sqref="L584:L592">
    <cfRule type="cellIs" dxfId="1523" priority="74" operator="greaterThan">
      <formula>0</formula>
    </cfRule>
  </conditionalFormatting>
  <conditionalFormatting sqref="K584:K592">
    <cfRule type="cellIs" dxfId="1522" priority="73" operator="greaterThan">
      <formula>0</formula>
    </cfRule>
  </conditionalFormatting>
  <conditionalFormatting sqref="M584:M592">
    <cfRule type="cellIs" dxfId="1521" priority="72" operator="greaterThan">
      <formula>0</formula>
    </cfRule>
  </conditionalFormatting>
  <conditionalFormatting sqref="K593">
    <cfRule type="cellIs" dxfId="1520" priority="71" operator="greaterThan">
      <formula>0</formula>
    </cfRule>
  </conditionalFormatting>
  <conditionalFormatting sqref="M593">
    <cfRule type="cellIs" dxfId="1519" priority="70" operator="greaterThan">
      <formula>0</formula>
    </cfRule>
  </conditionalFormatting>
  <conditionalFormatting sqref="J620">
    <cfRule type="cellIs" dxfId="1518" priority="69" operator="lessThan">
      <formula>0</formula>
    </cfRule>
  </conditionalFormatting>
  <conditionalFormatting sqref="L620">
    <cfRule type="cellIs" dxfId="1517" priority="68" operator="lessThan">
      <formula>0</formula>
    </cfRule>
  </conditionalFormatting>
  <conditionalFormatting sqref="J621:J623">
    <cfRule type="cellIs" dxfId="1516" priority="67" operator="lessThan">
      <formula>0</formula>
    </cfRule>
  </conditionalFormatting>
  <conditionalFormatting sqref="L621:L623">
    <cfRule type="cellIs" dxfId="1515" priority="66" operator="lessThan">
      <formula>0</formula>
    </cfRule>
  </conditionalFormatting>
  <conditionalFormatting sqref="J653:J661">
    <cfRule type="cellIs" dxfId="1514" priority="65" operator="greaterThan">
      <formula>0</formula>
    </cfRule>
  </conditionalFormatting>
  <conditionalFormatting sqref="L653:L661">
    <cfRule type="cellIs" dxfId="1513" priority="64" operator="greaterThan">
      <formula>0</formula>
    </cfRule>
  </conditionalFormatting>
  <conditionalFormatting sqref="K653:K661">
    <cfRule type="cellIs" dxfId="1512" priority="63" operator="greaterThan">
      <formula>0</formula>
    </cfRule>
  </conditionalFormatting>
  <conditionalFormatting sqref="M653:M661">
    <cfRule type="cellIs" dxfId="1511" priority="62" operator="greaterThan">
      <formula>0</formula>
    </cfRule>
  </conditionalFormatting>
  <conditionalFormatting sqref="K662">
    <cfRule type="cellIs" dxfId="1510" priority="61" operator="greaterThan">
      <formula>0</formula>
    </cfRule>
  </conditionalFormatting>
  <conditionalFormatting sqref="M662">
    <cfRule type="cellIs" dxfId="1509" priority="60" operator="greaterThan">
      <formula>0</formula>
    </cfRule>
  </conditionalFormatting>
  <conditionalFormatting sqref="J689">
    <cfRule type="cellIs" dxfId="1508" priority="59" operator="lessThan">
      <formula>0</formula>
    </cfRule>
  </conditionalFormatting>
  <conditionalFormatting sqref="L689">
    <cfRule type="cellIs" dxfId="1507" priority="58" operator="lessThan">
      <formula>0</formula>
    </cfRule>
  </conditionalFormatting>
  <conditionalFormatting sqref="J690:J692">
    <cfRule type="cellIs" dxfId="1506" priority="57" operator="lessThan">
      <formula>0</formula>
    </cfRule>
  </conditionalFormatting>
  <conditionalFormatting sqref="L690:L692">
    <cfRule type="cellIs" dxfId="1505" priority="56" operator="lessThan">
      <formula>0</formula>
    </cfRule>
  </conditionalFormatting>
  <conditionalFormatting sqref="J722:J730">
    <cfRule type="cellIs" dxfId="1504" priority="55" operator="greaterThan">
      <formula>0</formula>
    </cfRule>
  </conditionalFormatting>
  <conditionalFormatting sqref="L722:L730">
    <cfRule type="cellIs" dxfId="1503" priority="54" operator="greaterThan">
      <formula>0</formula>
    </cfRule>
  </conditionalFormatting>
  <conditionalFormatting sqref="K722:K730">
    <cfRule type="cellIs" dxfId="1502" priority="53" operator="greaterThan">
      <formula>0</formula>
    </cfRule>
  </conditionalFormatting>
  <conditionalFormatting sqref="M722:M730">
    <cfRule type="cellIs" dxfId="1501" priority="52" operator="greaterThan">
      <formula>0</formula>
    </cfRule>
  </conditionalFormatting>
  <conditionalFormatting sqref="K731">
    <cfRule type="cellIs" dxfId="1500" priority="51" operator="greaterThan">
      <formula>0</formula>
    </cfRule>
  </conditionalFormatting>
  <conditionalFormatting sqref="M731">
    <cfRule type="cellIs" dxfId="1499" priority="50" operator="greaterThan">
      <formula>0</formula>
    </cfRule>
  </conditionalFormatting>
  <conditionalFormatting sqref="J758">
    <cfRule type="cellIs" dxfId="1498" priority="49" operator="lessThan">
      <formula>0</formula>
    </cfRule>
  </conditionalFormatting>
  <conditionalFormatting sqref="L758">
    <cfRule type="cellIs" dxfId="1497" priority="48" operator="lessThan">
      <formula>0</formula>
    </cfRule>
  </conditionalFormatting>
  <conditionalFormatting sqref="J759:J761">
    <cfRule type="cellIs" dxfId="1496" priority="47" operator="lessThan">
      <formula>0</formula>
    </cfRule>
  </conditionalFormatting>
  <conditionalFormatting sqref="L759:L761">
    <cfRule type="cellIs" dxfId="1495" priority="46" operator="lessThan">
      <formula>0</formula>
    </cfRule>
  </conditionalFormatting>
  <conditionalFormatting sqref="J791:J799">
    <cfRule type="cellIs" dxfId="1494" priority="45" operator="greaterThan">
      <formula>0</formula>
    </cfRule>
  </conditionalFormatting>
  <conditionalFormatting sqref="L791:L799">
    <cfRule type="cellIs" dxfId="1493" priority="44" operator="greaterThan">
      <formula>0</formula>
    </cfRule>
  </conditionalFormatting>
  <conditionalFormatting sqref="K791:K799">
    <cfRule type="cellIs" dxfId="1492" priority="43" operator="greaterThan">
      <formula>0</formula>
    </cfRule>
  </conditionalFormatting>
  <conditionalFormatting sqref="M791:M799">
    <cfRule type="cellIs" dxfId="1491" priority="42" operator="greaterThan">
      <formula>0</formula>
    </cfRule>
  </conditionalFormatting>
  <conditionalFormatting sqref="K800">
    <cfRule type="cellIs" dxfId="1490" priority="41" operator="greaterThan">
      <formula>0</formula>
    </cfRule>
  </conditionalFormatting>
  <conditionalFormatting sqref="M800">
    <cfRule type="cellIs" dxfId="1489" priority="40" operator="greaterThan">
      <formula>0</formula>
    </cfRule>
  </conditionalFormatting>
  <conditionalFormatting sqref="J827">
    <cfRule type="cellIs" dxfId="1488" priority="39" operator="lessThan">
      <formula>0</formula>
    </cfRule>
  </conditionalFormatting>
  <conditionalFormatting sqref="L827">
    <cfRule type="cellIs" dxfId="1487" priority="38" operator="lessThan">
      <formula>0</formula>
    </cfRule>
  </conditionalFormatting>
  <conditionalFormatting sqref="J828:J830">
    <cfRule type="cellIs" dxfId="1486" priority="37" operator="lessThan">
      <formula>0</formula>
    </cfRule>
  </conditionalFormatting>
  <conditionalFormatting sqref="L828:L830">
    <cfRule type="cellIs" dxfId="1485" priority="36" operator="lessThan">
      <formula>0</formula>
    </cfRule>
  </conditionalFormatting>
  <conditionalFormatting sqref="J860:J868">
    <cfRule type="cellIs" dxfId="1484" priority="35" operator="greaterThan">
      <formula>0</formula>
    </cfRule>
  </conditionalFormatting>
  <conditionalFormatting sqref="L860:L868">
    <cfRule type="cellIs" dxfId="1483" priority="34" operator="greaterThan">
      <formula>0</formula>
    </cfRule>
  </conditionalFormatting>
  <conditionalFormatting sqref="K860:K868">
    <cfRule type="cellIs" dxfId="1482" priority="33" operator="greaterThan">
      <formula>0</formula>
    </cfRule>
  </conditionalFormatting>
  <conditionalFormatting sqref="M860:M868">
    <cfRule type="cellIs" dxfId="1481" priority="32" operator="greaterThan">
      <formula>0</formula>
    </cfRule>
  </conditionalFormatting>
  <conditionalFormatting sqref="K869">
    <cfRule type="cellIs" dxfId="1480" priority="31" operator="greaterThan">
      <formula>0</formula>
    </cfRule>
  </conditionalFormatting>
  <conditionalFormatting sqref="M869">
    <cfRule type="cellIs" dxfId="1479" priority="30" operator="greaterThan">
      <formula>0</formula>
    </cfRule>
  </conditionalFormatting>
  <conditionalFormatting sqref="J896">
    <cfRule type="cellIs" dxfId="1478" priority="29" operator="lessThan">
      <formula>0</formula>
    </cfRule>
  </conditionalFormatting>
  <conditionalFormatting sqref="L896">
    <cfRule type="cellIs" dxfId="1477" priority="28" operator="lessThan">
      <formula>0</formula>
    </cfRule>
  </conditionalFormatting>
  <conditionalFormatting sqref="J897:J899">
    <cfRule type="cellIs" dxfId="1476" priority="27" operator="lessThan">
      <formula>0</formula>
    </cfRule>
  </conditionalFormatting>
  <conditionalFormatting sqref="L897:L899">
    <cfRule type="cellIs" dxfId="1475" priority="26" operator="lessThan">
      <formula>0</formula>
    </cfRule>
  </conditionalFormatting>
  <conditionalFormatting sqref="J929:J937">
    <cfRule type="cellIs" dxfId="1474" priority="25" operator="greaterThan">
      <formula>0</formula>
    </cfRule>
  </conditionalFormatting>
  <conditionalFormatting sqref="L929:L937">
    <cfRule type="cellIs" dxfId="1473" priority="24" operator="greaterThan">
      <formula>0</formula>
    </cfRule>
  </conditionalFormatting>
  <conditionalFormatting sqref="K929:K937">
    <cfRule type="cellIs" dxfId="1472" priority="23" operator="greaterThan">
      <formula>0</formula>
    </cfRule>
  </conditionalFormatting>
  <conditionalFormatting sqref="M929:M937">
    <cfRule type="cellIs" dxfId="1471" priority="22" operator="greaterThan">
      <formula>0</formula>
    </cfRule>
  </conditionalFormatting>
  <conditionalFormatting sqref="K938">
    <cfRule type="cellIs" dxfId="1470" priority="21" operator="greaterThan">
      <formula>0</formula>
    </cfRule>
  </conditionalFormatting>
  <conditionalFormatting sqref="M938">
    <cfRule type="cellIs" dxfId="1469" priority="20" operator="greaterThan">
      <formula>0</formula>
    </cfRule>
  </conditionalFormatting>
  <conditionalFormatting sqref="J965">
    <cfRule type="cellIs" dxfId="1468" priority="19" operator="lessThan">
      <formula>0</formula>
    </cfRule>
  </conditionalFormatting>
  <conditionalFormatting sqref="L965">
    <cfRule type="cellIs" dxfId="1467" priority="18" operator="lessThan">
      <formula>0</formula>
    </cfRule>
  </conditionalFormatting>
  <conditionalFormatting sqref="J966:J968">
    <cfRule type="cellIs" dxfId="1466" priority="17" operator="lessThan">
      <formula>0</formula>
    </cfRule>
  </conditionalFormatting>
  <conditionalFormatting sqref="L966:L968">
    <cfRule type="cellIs" dxfId="1465" priority="16" operator="lessThan">
      <formula>0</formula>
    </cfRule>
  </conditionalFormatting>
  <conditionalFormatting sqref="D8:I16">
    <cfRule type="cellIs" dxfId="1464" priority="15" operator="equal">
      <formula>0</formula>
    </cfRule>
  </conditionalFormatting>
  <conditionalFormatting sqref="P3:P7 Z3:Z7 U3:U7">
    <cfRule type="cellIs" dxfId="1463" priority="14" operator="equal">
      <formula>"No Campus Listed"</formula>
    </cfRule>
  </conditionalFormatting>
  <conditionalFormatting sqref="D22:I25">
    <cfRule type="cellIs" dxfId="1462" priority="13" operator="equal">
      <formula>0</formula>
    </cfRule>
  </conditionalFormatting>
  <conditionalFormatting sqref="J1067:J1075">
    <cfRule type="cellIs" dxfId="1461" priority="12" operator="greaterThan">
      <formula>0</formula>
    </cfRule>
  </conditionalFormatting>
  <conditionalFormatting sqref="L1067:L1075">
    <cfRule type="cellIs" dxfId="1460" priority="11" operator="greaterThan">
      <formula>0</formula>
    </cfRule>
  </conditionalFormatting>
  <conditionalFormatting sqref="K1067:K1075">
    <cfRule type="cellIs" dxfId="1459" priority="10" operator="greaterThan">
      <formula>0</formula>
    </cfRule>
  </conditionalFormatting>
  <conditionalFormatting sqref="M1067:M1075">
    <cfRule type="cellIs" dxfId="1458" priority="9" operator="greaterThan">
      <formula>0</formula>
    </cfRule>
  </conditionalFormatting>
  <conditionalFormatting sqref="K1076">
    <cfRule type="cellIs" dxfId="1457" priority="8" operator="greaterThan">
      <formula>0</formula>
    </cfRule>
  </conditionalFormatting>
  <conditionalFormatting sqref="M1076">
    <cfRule type="cellIs" dxfId="1456" priority="7" operator="greaterThan">
      <formula>0</formula>
    </cfRule>
  </conditionalFormatting>
  <conditionalFormatting sqref="J1103">
    <cfRule type="cellIs" dxfId="1455" priority="6" operator="lessThan">
      <formula>0</formula>
    </cfRule>
  </conditionalFormatting>
  <conditionalFormatting sqref="L1103">
    <cfRule type="cellIs" dxfId="1454" priority="5" operator="lessThan">
      <formula>0</formula>
    </cfRule>
  </conditionalFormatting>
  <conditionalFormatting sqref="J1104:J1106">
    <cfRule type="cellIs" dxfId="1453" priority="4" operator="lessThan">
      <formula>0</formula>
    </cfRule>
  </conditionalFormatting>
  <conditionalFormatting sqref="L1104:L1106">
    <cfRule type="cellIs" dxfId="1452" priority="3" operator="lessThan">
      <formula>0</formula>
    </cfRule>
  </conditionalFormatting>
  <conditionalFormatting sqref="B1062:M1062">
    <cfRule type="cellIs" dxfId="1451" priority="2" operator="equal">
      <formula>0</formula>
    </cfRule>
  </conditionalFormatting>
  <conditionalFormatting sqref="Z8">
    <cfRule type="cellIs" dxfId="1450" priority="1" operator="equal">
      <formula>"No Campus Listed"</formula>
    </cfRule>
  </conditionalFormatting>
  <printOptions horizontalCentered="1"/>
  <pageMargins left="0.31496062992125984" right="0.31496062992125984" top="0.35433070866141736" bottom="0.35433070866141736" header="0.31496062992125984" footer="0.31496062992125984"/>
  <pageSetup paperSize="9" scale="76" fitToHeight="30" orientation="landscape" r:id="rId1"/>
  <rowBreaks count="15" manualBreakCount="15">
    <brk id="25" max="12" man="1"/>
    <brk id="94" max="12" man="1"/>
    <brk id="163" max="12" man="1"/>
    <brk id="232" max="12" man="1"/>
    <brk id="301" max="12" man="1"/>
    <brk id="370" max="12" man="1"/>
    <brk id="439" max="12" man="1"/>
    <brk id="508" max="12" man="1"/>
    <brk id="577" max="12" man="1"/>
    <brk id="646" max="12" man="1"/>
    <brk id="715" max="12" man="1"/>
    <brk id="784" max="12" man="1"/>
    <brk id="853" max="12" man="1"/>
    <brk id="922" max="12" man="1"/>
    <brk id="991" max="1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H407"/>
  <sheetViews>
    <sheetView topLeftCell="A338" zoomScale="70" zoomScaleNormal="70" zoomScaleSheetLayoutView="100" workbookViewId="0">
      <selection activeCell="K164" sqref="K164"/>
    </sheetView>
  </sheetViews>
  <sheetFormatPr defaultColWidth="9.140625" defaultRowHeight="12" x14ac:dyDescent="0.2"/>
  <cols>
    <col min="1" max="1" width="20.7109375" style="2" customWidth="1"/>
    <col min="2" max="2" width="44.7109375" style="2" customWidth="1"/>
    <col min="3" max="8" width="8.7109375" style="2" customWidth="1"/>
    <col min="9" max="12" width="13.7109375" style="2" customWidth="1"/>
    <col min="13" max="13" width="15.7109375" style="2" hidden="1" customWidth="1"/>
    <col min="14" max="16" width="15.7109375" style="2" customWidth="1"/>
    <col min="17" max="16384" width="9.140625" style="2"/>
  </cols>
  <sheetData>
    <row r="1" spans="1:34" s="57" customFormat="1" ht="30" customHeight="1" x14ac:dyDescent="0.2">
      <c r="A1" s="132" t="s">
        <v>223</v>
      </c>
      <c r="B1" s="1245" t="s">
        <v>918</v>
      </c>
      <c r="C1" s="1246"/>
      <c r="D1" s="1246"/>
      <c r="E1" s="1246"/>
      <c r="F1" s="1246"/>
      <c r="G1" s="1246"/>
      <c r="H1" s="1246"/>
      <c r="I1" s="1246"/>
      <c r="J1" s="1246"/>
      <c r="K1" s="1246"/>
      <c r="L1" s="1246"/>
      <c r="M1" s="1246"/>
      <c r="N1" s="1246"/>
      <c r="O1" s="1246"/>
      <c r="P1" s="1247"/>
      <c r="Q1" s="56"/>
      <c r="R1" s="56"/>
      <c r="S1" s="56"/>
      <c r="T1" s="56"/>
      <c r="U1" s="56"/>
      <c r="V1" s="56"/>
      <c r="W1" s="56"/>
      <c r="X1" s="56"/>
      <c r="Y1" s="56"/>
      <c r="Z1" s="56"/>
      <c r="AA1" s="56"/>
      <c r="AB1" s="56"/>
      <c r="AC1" s="56"/>
      <c r="AD1" s="56"/>
      <c r="AE1" s="56"/>
      <c r="AF1" s="56"/>
      <c r="AG1" s="56"/>
      <c r="AH1" s="56"/>
    </row>
    <row r="2" spans="1:34" s="59" customFormat="1" ht="30.75" customHeight="1" thickBot="1" x14ac:dyDescent="0.25">
      <c r="A2" s="90" t="s">
        <v>160</v>
      </c>
      <c r="B2" s="58"/>
      <c r="C2" s="58"/>
      <c r="Q2" s="1426"/>
    </row>
    <row r="3" spans="1:34" s="59" customFormat="1" ht="24" customHeight="1" thickBot="1" x14ac:dyDescent="0.25">
      <c r="A3" s="1416" t="s">
        <v>497</v>
      </c>
      <c r="B3" s="1417"/>
      <c r="C3" s="183"/>
      <c r="Q3" s="1426"/>
    </row>
    <row r="4" spans="1:34" ht="16.5" customHeight="1" x14ac:dyDescent="0.2">
      <c r="A4" s="145"/>
      <c r="B4" s="708"/>
      <c r="C4" s="1407" t="s">
        <v>144</v>
      </c>
      <c r="D4" s="1408"/>
      <c r="E4" s="1408"/>
      <c r="F4" s="1408"/>
      <c r="G4" s="1408"/>
      <c r="H4" s="1409"/>
      <c r="I4" s="1418" t="s">
        <v>254</v>
      </c>
      <c r="J4" s="1421" t="s">
        <v>255</v>
      </c>
      <c r="K4" s="1401" t="s">
        <v>139</v>
      </c>
      <c r="L4" s="1404" t="s">
        <v>140</v>
      </c>
      <c r="M4" s="167"/>
      <c r="N4" s="134"/>
      <c r="O4" s="134"/>
      <c r="P4" s="135"/>
      <c r="Q4" s="137"/>
      <c r="R4" s="137"/>
      <c r="S4" s="137"/>
      <c r="T4" s="137"/>
      <c r="U4" s="137"/>
      <c r="V4" s="137"/>
      <c r="W4" s="137"/>
      <c r="X4" s="137"/>
      <c r="Y4" s="137"/>
      <c r="Z4" s="137"/>
      <c r="AA4" s="137"/>
      <c r="AB4" s="137"/>
      <c r="AC4" s="137"/>
      <c r="AD4" s="137"/>
      <c r="AE4" s="137"/>
      <c r="AF4" s="137"/>
      <c r="AG4" s="137"/>
      <c r="AH4" s="137"/>
    </row>
    <row r="5" spans="1:34" ht="16.5" customHeight="1" x14ac:dyDescent="0.2">
      <c r="A5" s="146"/>
      <c r="B5" s="727"/>
      <c r="C5" s="1410" t="s">
        <v>0</v>
      </c>
      <c r="D5" s="1411"/>
      <c r="E5" s="1395" t="s">
        <v>1</v>
      </c>
      <c r="F5" s="1396"/>
      <c r="G5" s="1397" t="s">
        <v>3</v>
      </c>
      <c r="H5" s="1398"/>
      <c r="I5" s="1419"/>
      <c r="J5" s="1422"/>
      <c r="K5" s="1402"/>
      <c r="L5" s="1399"/>
      <c r="M5" s="1412" t="s">
        <v>225</v>
      </c>
      <c r="N5" s="1399" t="s">
        <v>224</v>
      </c>
      <c r="O5" s="1399" t="s">
        <v>137</v>
      </c>
      <c r="P5" s="1405" t="s">
        <v>507</v>
      </c>
      <c r="Q5" s="137"/>
      <c r="R5" s="137"/>
      <c r="S5" s="137"/>
      <c r="T5" s="137"/>
      <c r="U5" s="137"/>
      <c r="V5" s="137"/>
      <c r="W5" s="137"/>
      <c r="X5" s="137"/>
      <c r="Y5" s="137"/>
      <c r="Z5" s="137"/>
      <c r="AA5" s="137"/>
      <c r="AB5" s="137"/>
      <c r="AC5" s="137"/>
      <c r="AD5" s="137"/>
      <c r="AE5" s="137"/>
      <c r="AF5" s="137"/>
      <c r="AG5" s="137"/>
      <c r="AH5" s="137"/>
    </row>
    <row r="6" spans="1:34" ht="30" customHeight="1" thickBot="1" x14ac:dyDescent="0.25">
      <c r="A6" s="148" t="s">
        <v>138</v>
      </c>
      <c r="B6" s="885" t="s">
        <v>63</v>
      </c>
      <c r="C6" s="1119" t="s">
        <v>708</v>
      </c>
      <c r="D6" s="154" t="s">
        <v>707</v>
      </c>
      <c r="E6" s="160" t="s">
        <v>708</v>
      </c>
      <c r="F6" s="161" t="s">
        <v>707</v>
      </c>
      <c r="G6" s="156" t="s">
        <v>708</v>
      </c>
      <c r="H6" s="1120" t="s">
        <v>707</v>
      </c>
      <c r="I6" s="1420"/>
      <c r="J6" s="1423"/>
      <c r="K6" s="1403"/>
      <c r="L6" s="1400"/>
      <c r="M6" s="1413"/>
      <c r="N6" s="1400"/>
      <c r="O6" s="1400"/>
      <c r="P6" s="1406"/>
      <c r="Q6" s="137"/>
      <c r="R6" s="137"/>
      <c r="S6" s="137"/>
      <c r="T6" s="137"/>
      <c r="U6" s="137"/>
      <c r="V6" s="137"/>
      <c r="W6" s="137"/>
      <c r="X6" s="137"/>
      <c r="Y6" s="137"/>
      <c r="Z6" s="137"/>
      <c r="AA6" s="137"/>
      <c r="AB6" s="137"/>
      <c r="AC6" s="137"/>
      <c r="AD6" s="137"/>
      <c r="AE6" s="137"/>
      <c r="AF6" s="137"/>
      <c r="AG6" s="137"/>
      <c r="AH6" s="137"/>
    </row>
    <row r="7" spans="1:34" ht="12.75" thickBot="1" x14ac:dyDescent="0.25">
      <c r="A7" s="151"/>
      <c r="B7" s="152"/>
      <c r="C7" s="152"/>
      <c r="D7" s="152"/>
      <c r="E7" s="152"/>
      <c r="F7" s="152"/>
      <c r="G7" s="152"/>
      <c r="H7" s="152"/>
      <c r="I7" s="152"/>
      <c r="J7" s="152"/>
      <c r="K7" s="152"/>
      <c r="L7" s="152"/>
      <c r="M7" s="152"/>
      <c r="N7" s="152"/>
      <c r="O7" s="152"/>
      <c r="P7" s="153"/>
      <c r="Q7" s="137"/>
      <c r="R7" s="137"/>
      <c r="S7" s="137"/>
      <c r="T7" s="137"/>
      <c r="U7" s="137"/>
      <c r="V7" s="137"/>
      <c r="W7" s="137"/>
      <c r="X7" s="137"/>
      <c r="Y7" s="137"/>
      <c r="Z7" s="137"/>
      <c r="AA7" s="137"/>
      <c r="AB7" s="137"/>
      <c r="AC7" s="137"/>
      <c r="AD7" s="137"/>
      <c r="AE7" s="137"/>
      <c r="AF7" s="137"/>
      <c r="AG7" s="137"/>
      <c r="AH7" s="137"/>
    </row>
    <row r="8" spans="1:34" ht="15" customHeight="1" x14ac:dyDescent="0.2">
      <c r="A8" s="1393" t="str">
        <f>'Setup Page'!C8</f>
        <v>Babanango</v>
      </c>
      <c r="B8" s="728"/>
      <c r="C8" s="1121"/>
      <c r="D8" s="730"/>
      <c r="E8" s="162"/>
      <c r="F8" s="712"/>
      <c r="G8" s="705"/>
      <c r="H8" s="1122"/>
      <c r="I8" s="1101">
        <f>C8+E8+G8</f>
        <v>0</v>
      </c>
      <c r="J8" s="1131">
        <f>I8</f>
        <v>0</v>
      </c>
      <c r="K8" s="1104">
        <f>D8+F8+H8</f>
        <v>0</v>
      </c>
      <c r="L8" s="150">
        <f>K8</f>
        <v>0</v>
      </c>
      <c r="M8" s="170" t="str">
        <f>IF(B8=0,"",VLOOKUP(B8,'Prog Costs'!$A$2:$B$21,2,FALSE))</f>
        <v/>
      </c>
      <c r="N8" s="194">
        <f t="shared" ref="N8:N27" si="0">IF(B8=0,0,IF(L8=0,0,L8*M8))</f>
        <v>0</v>
      </c>
      <c r="O8" s="195">
        <f>N8*0.8</f>
        <v>0</v>
      </c>
      <c r="P8" s="196">
        <f>IF(N8=0,0,IF(B8=0,"",VLOOKUP(B8,'Prog Costs'!$A$2:$E$21,5,FALSE)*L8))</f>
        <v>0</v>
      </c>
      <c r="Q8" s="137"/>
      <c r="R8" s="137"/>
      <c r="S8" s="137"/>
      <c r="T8" s="137"/>
      <c r="U8" s="137"/>
      <c r="V8" s="137"/>
      <c r="W8" s="137"/>
      <c r="X8" s="137"/>
      <c r="Y8" s="137"/>
      <c r="Z8" s="137"/>
      <c r="AA8" s="137"/>
      <c r="AB8" s="137"/>
      <c r="AC8" s="137"/>
      <c r="AD8" s="137"/>
      <c r="AE8" s="137"/>
      <c r="AF8" s="137"/>
      <c r="AG8" s="137"/>
      <c r="AH8" s="137"/>
    </row>
    <row r="9" spans="1:34" ht="15" customHeight="1" x14ac:dyDescent="0.2">
      <c r="A9" s="1393"/>
      <c r="B9" s="681"/>
      <c r="C9" s="1123"/>
      <c r="D9" s="685"/>
      <c r="E9" s="163"/>
      <c r="F9" s="687"/>
      <c r="G9" s="157"/>
      <c r="H9" s="1124"/>
      <c r="I9" s="1102">
        <f t="shared" ref="I9:I27" si="1">C9+E9+G9</f>
        <v>0</v>
      </c>
      <c r="J9" s="1132">
        <f t="shared" ref="J9:J27" si="2">I9</f>
        <v>0</v>
      </c>
      <c r="K9" s="1105">
        <f t="shared" ref="K9:K27" si="3">D9+F9+H9</f>
        <v>0</v>
      </c>
      <c r="L9" s="131">
        <f t="shared" ref="L9:L27" si="4">K9</f>
        <v>0</v>
      </c>
      <c r="M9" s="170" t="str">
        <f>IF(B9=0,"",VLOOKUP(B9,'Prog Costs'!$A$2:$B$21,2,FALSE))</f>
        <v/>
      </c>
      <c r="N9" s="194">
        <f t="shared" si="0"/>
        <v>0</v>
      </c>
      <c r="O9" s="195">
        <f t="shared" ref="O9:O27" si="5">N9*0.8</f>
        <v>0</v>
      </c>
      <c r="P9" s="196">
        <f>IF(N9=0,0,IF(B9=0,"",VLOOKUP(B9,'Prog Costs'!$A$2:$E$21,5,FALSE)*L9))</f>
        <v>0</v>
      </c>
      <c r="Q9" s="137"/>
      <c r="R9" s="137"/>
      <c r="S9" s="137"/>
      <c r="T9" s="137"/>
      <c r="U9" s="137"/>
      <c r="V9" s="137"/>
      <c r="W9" s="137"/>
      <c r="X9" s="137"/>
      <c r="Y9" s="137"/>
      <c r="Z9" s="137"/>
      <c r="AA9" s="137"/>
      <c r="AB9" s="137"/>
      <c r="AC9" s="137"/>
      <c r="AD9" s="137"/>
      <c r="AE9" s="137"/>
      <c r="AF9" s="137"/>
      <c r="AG9" s="137"/>
      <c r="AH9" s="137"/>
    </row>
    <row r="10" spans="1:34" ht="15" customHeight="1" x14ac:dyDescent="0.2">
      <c r="A10" s="1393"/>
      <c r="B10" s="681"/>
      <c r="C10" s="1123"/>
      <c r="D10" s="685"/>
      <c r="E10" s="163"/>
      <c r="F10" s="687"/>
      <c r="G10" s="157"/>
      <c r="H10" s="1124"/>
      <c r="I10" s="1102">
        <f t="shared" si="1"/>
        <v>0</v>
      </c>
      <c r="J10" s="1132">
        <f t="shared" si="2"/>
        <v>0</v>
      </c>
      <c r="K10" s="1105">
        <f t="shared" si="3"/>
        <v>0</v>
      </c>
      <c r="L10" s="131">
        <f t="shared" si="4"/>
        <v>0</v>
      </c>
      <c r="M10" s="170" t="str">
        <f>IF(B10=0,"",VLOOKUP(B10,'Prog Costs'!$A$2:$B$21,2,FALSE))</f>
        <v/>
      </c>
      <c r="N10" s="194">
        <f t="shared" si="0"/>
        <v>0</v>
      </c>
      <c r="O10" s="195">
        <f t="shared" si="5"/>
        <v>0</v>
      </c>
      <c r="P10" s="196">
        <f>IF(N10=0,0,IF(B10=0,"",VLOOKUP(B10,'Prog Costs'!$A$2:$E$21,5,FALSE)*L10))</f>
        <v>0</v>
      </c>
      <c r="Q10" s="137"/>
      <c r="R10" s="137"/>
      <c r="S10" s="137"/>
      <c r="T10" s="137"/>
      <c r="U10" s="137"/>
      <c r="V10" s="137"/>
      <c r="W10" s="137"/>
      <c r="X10" s="137"/>
      <c r="Y10" s="137"/>
      <c r="Z10" s="137"/>
      <c r="AA10" s="137"/>
      <c r="AB10" s="137"/>
      <c r="AC10" s="137"/>
      <c r="AD10" s="137"/>
      <c r="AE10" s="137"/>
      <c r="AF10" s="137"/>
      <c r="AG10" s="137"/>
      <c r="AH10" s="137"/>
    </row>
    <row r="11" spans="1:34" ht="15" customHeight="1" x14ac:dyDescent="0.2">
      <c r="A11" s="1393"/>
      <c r="B11" s="681"/>
      <c r="C11" s="1123"/>
      <c r="D11" s="685"/>
      <c r="E11" s="163"/>
      <c r="F11" s="687"/>
      <c r="G11" s="157"/>
      <c r="H11" s="1124"/>
      <c r="I11" s="1102">
        <f t="shared" si="1"/>
        <v>0</v>
      </c>
      <c r="J11" s="1132">
        <f t="shared" si="2"/>
        <v>0</v>
      </c>
      <c r="K11" s="1105">
        <f t="shared" si="3"/>
        <v>0</v>
      </c>
      <c r="L11" s="131">
        <f t="shared" si="4"/>
        <v>0</v>
      </c>
      <c r="M11" s="170" t="str">
        <f>IF(B11=0,"",VLOOKUP(B11,'Prog Costs'!$A$2:$B$21,2,FALSE))</f>
        <v/>
      </c>
      <c r="N11" s="194">
        <f t="shared" si="0"/>
        <v>0</v>
      </c>
      <c r="O11" s="195">
        <f t="shared" si="5"/>
        <v>0</v>
      </c>
      <c r="P11" s="196">
        <f>IF(N11=0,0,IF(B11=0,"",VLOOKUP(B11,'Prog Costs'!$A$2:$E$21,5,FALSE)*L11))</f>
        <v>0</v>
      </c>
      <c r="Q11" s="137"/>
      <c r="R11" s="137"/>
      <c r="S11" s="137"/>
      <c r="T11" s="137"/>
      <c r="U11" s="137"/>
      <c r="V11" s="137"/>
      <c r="W11" s="137"/>
      <c r="X11" s="137"/>
      <c r="Y11" s="137"/>
      <c r="Z11" s="137"/>
      <c r="AA11" s="137"/>
      <c r="AB11" s="137"/>
      <c r="AC11" s="137"/>
      <c r="AD11" s="137"/>
      <c r="AE11" s="137"/>
      <c r="AF11" s="137"/>
      <c r="AG11" s="137"/>
      <c r="AH11" s="137"/>
    </row>
    <row r="12" spans="1:34" ht="15" customHeight="1" x14ac:dyDescent="0.2">
      <c r="A12" s="1393"/>
      <c r="B12" s="681"/>
      <c r="C12" s="1123"/>
      <c r="D12" s="685"/>
      <c r="E12" s="163"/>
      <c r="F12" s="687"/>
      <c r="G12" s="157"/>
      <c r="H12" s="1124"/>
      <c r="I12" s="1102">
        <f t="shared" si="1"/>
        <v>0</v>
      </c>
      <c r="J12" s="1132">
        <f t="shared" si="2"/>
        <v>0</v>
      </c>
      <c r="K12" s="1105">
        <f t="shared" si="3"/>
        <v>0</v>
      </c>
      <c r="L12" s="131">
        <f t="shared" si="4"/>
        <v>0</v>
      </c>
      <c r="M12" s="170" t="str">
        <f>IF(B12=0,"",VLOOKUP(B12,'Prog Costs'!$A$2:$B$21,2,FALSE))</f>
        <v/>
      </c>
      <c r="N12" s="194">
        <f t="shared" si="0"/>
        <v>0</v>
      </c>
      <c r="O12" s="195">
        <f t="shared" si="5"/>
        <v>0</v>
      </c>
      <c r="P12" s="196">
        <f>IF(N12=0,0,IF(B12=0,"",VLOOKUP(B12,'Prog Costs'!$A$2:$E$21,5,FALSE)*L12))</f>
        <v>0</v>
      </c>
      <c r="Q12" s="137"/>
      <c r="R12" s="137"/>
      <c r="S12" s="137"/>
      <c r="T12" s="137"/>
      <c r="U12" s="137"/>
      <c r="V12" s="137"/>
      <c r="W12" s="137"/>
      <c r="X12" s="137"/>
      <c r="Y12" s="137"/>
      <c r="Z12" s="137"/>
      <c r="AA12" s="137"/>
      <c r="AB12" s="137"/>
      <c r="AC12" s="137"/>
      <c r="AD12" s="137"/>
      <c r="AE12" s="137"/>
      <c r="AF12" s="137"/>
      <c r="AG12" s="137"/>
      <c r="AH12" s="137"/>
    </row>
    <row r="13" spans="1:34" ht="15" customHeight="1" x14ac:dyDescent="0.2">
      <c r="A13" s="1393"/>
      <c r="B13" s="681"/>
      <c r="C13" s="1123"/>
      <c r="D13" s="685"/>
      <c r="E13" s="163"/>
      <c r="F13" s="687"/>
      <c r="G13" s="157"/>
      <c r="H13" s="1124"/>
      <c r="I13" s="1102">
        <f t="shared" si="1"/>
        <v>0</v>
      </c>
      <c r="J13" s="1132">
        <f t="shared" si="2"/>
        <v>0</v>
      </c>
      <c r="K13" s="1105">
        <f t="shared" si="3"/>
        <v>0</v>
      </c>
      <c r="L13" s="131">
        <f t="shared" si="4"/>
        <v>0</v>
      </c>
      <c r="M13" s="170" t="str">
        <f>IF(B13=0,"",VLOOKUP(B13,'Prog Costs'!$A$2:$B$21,2,FALSE))</f>
        <v/>
      </c>
      <c r="N13" s="194">
        <f t="shared" si="0"/>
        <v>0</v>
      </c>
      <c r="O13" s="195">
        <f t="shared" si="5"/>
        <v>0</v>
      </c>
      <c r="P13" s="196">
        <f>IF(N13=0,0,IF(B13=0,"",VLOOKUP(B13,'Prog Costs'!$A$2:$E$21,5,FALSE)*L13))</f>
        <v>0</v>
      </c>
      <c r="Q13" s="137"/>
      <c r="R13" s="137"/>
      <c r="S13" s="137"/>
      <c r="T13" s="137"/>
      <c r="U13" s="137"/>
      <c r="V13" s="137"/>
      <c r="W13" s="137"/>
      <c r="X13" s="137"/>
      <c r="Y13" s="137"/>
      <c r="Z13" s="137"/>
      <c r="AA13" s="137"/>
      <c r="AB13" s="137"/>
      <c r="AC13" s="137"/>
      <c r="AD13" s="137"/>
      <c r="AE13" s="137"/>
      <c r="AF13" s="137"/>
      <c r="AG13" s="137"/>
      <c r="AH13" s="137"/>
    </row>
    <row r="14" spans="1:34" ht="15" customHeight="1" x14ac:dyDescent="0.2">
      <c r="A14" s="1393"/>
      <c r="B14" s="681"/>
      <c r="C14" s="1123"/>
      <c r="D14" s="685"/>
      <c r="E14" s="163"/>
      <c r="F14" s="687"/>
      <c r="G14" s="157"/>
      <c r="H14" s="1124"/>
      <c r="I14" s="1102">
        <f t="shared" si="1"/>
        <v>0</v>
      </c>
      <c r="J14" s="1132">
        <f t="shared" si="2"/>
        <v>0</v>
      </c>
      <c r="K14" s="1105">
        <f t="shared" si="3"/>
        <v>0</v>
      </c>
      <c r="L14" s="131">
        <f t="shared" si="4"/>
        <v>0</v>
      </c>
      <c r="M14" s="170" t="str">
        <f>IF(B14=0,"",VLOOKUP(B14,'Prog Costs'!$A$2:$B$21,2,FALSE))</f>
        <v/>
      </c>
      <c r="N14" s="194">
        <f t="shared" si="0"/>
        <v>0</v>
      </c>
      <c r="O14" s="195">
        <f t="shared" si="5"/>
        <v>0</v>
      </c>
      <c r="P14" s="196">
        <f>IF(N14=0,0,IF(B14=0,"",VLOOKUP(B14,'Prog Costs'!$A$2:$E$21,5,FALSE)*L14))</f>
        <v>0</v>
      </c>
      <c r="Q14" s="137"/>
      <c r="R14" s="137"/>
      <c r="S14" s="137"/>
      <c r="T14" s="137"/>
      <c r="U14" s="137"/>
      <c r="V14" s="137"/>
      <c r="W14" s="137"/>
      <c r="X14" s="137"/>
      <c r="Y14" s="137"/>
      <c r="Z14" s="137"/>
      <c r="AA14" s="137"/>
      <c r="AB14" s="137"/>
      <c r="AC14" s="137"/>
      <c r="AD14" s="137"/>
      <c r="AE14" s="137"/>
      <c r="AF14" s="137"/>
      <c r="AG14" s="137"/>
      <c r="AH14" s="137"/>
    </row>
    <row r="15" spans="1:34" ht="15" customHeight="1" x14ac:dyDescent="0.2">
      <c r="A15" s="1393"/>
      <c r="B15" s="681"/>
      <c r="C15" s="1123"/>
      <c r="D15" s="685"/>
      <c r="E15" s="163"/>
      <c r="F15" s="687"/>
      <c r="G15" s="157"/>
      <c r="H15" s="1124"/>
      <c r="I15" s="1102">
        <f t="shared" si="1"/>
        <v>0</v>
      </c>
      <c r="J15" s="1132">
        <f t="shared" si="2"/>
        <v>0</v>
      </c>
      <c r="K15" s="1105">
        <f t="shared" si="3"/>
        <v>0</v>
      </c>
      <c r="L15" s="131">
        <f t="shared" si="4"/>
        <v>0</v>
      </c>
      <c r="M15" s="170" t="str">
        <f>IF(B15=0,"",VLOOKUP(B15,'Prog Costs'!$A$2:$B$21,2,FALSE))</f>
        <v/>
      </c>
      <c r="N15" s="194">
        <f t="shared" si="0"/>
        <v>0</v>
      </c>
      <c r="O15" s="195">
        <f t="shared" si="5"/>
        <v>0</v>
      </c>
      <c r="P15" s="196">
        <f>IF(N15=0,0,IF(B15=0,"",VLOOKUP(B15,'Prog Costs'!$A$2:$E$21,5,FALSE)*L15))</f>
        <v>0</v>
      </c>
      <c r="Q15" s="137"/>
      <c r="R15" s="137"/>
      <c r="S15" s="137"/>
      <c r="T15" s="137"/>
      <c r="U15" s="137"/>
      <c r="V15" s="137"/>
      <c r="W15" s="137"/>
      <c r="X15" s="137"/>
      <c r="Y15" s="137"/>
      <c r="Z15" s="137"/>
      <c r="AA15" s="137"/>
      <c r="AB15" s="137"/>
      <c r="AC15" s="137"/>
      <c r="AD15" s="137"/>
      <c r="AE15" s="137"/>
      <c r="AF15" s="137"/>
      <c r="AG15" s="137"/>
      <c r="AH15" s="137"/>
    </row>
    <row r="16" spans="1:34" ht="15" customHeight="1" x14ac:dyDescent="0.2">
      <c r="A16" s="1393"/>
      <c r="B16" s="681"/>
      <c r="C16" s="1123"/>
      <c r="D16" s="685"/>
      <c r="E16" s="163"/>
      <c r="F16" s="687"/>
      <c r="G16" s="157"/>
      <c r="H16" s="1124"/>
      <c r="I16" s="1102">
        <f t="shared" si="1"/>
        <v>0</v>
      </c>
      <c r="J16" s="1132">
        <f t="shared" si="2"/>
        <v>0</v>
      </c>
      <c r="K16" s="1105">
        <f t="shared" si="3"/>
        <v>0</v>
      </c>
      <c r="L16" s="131">
        <f t="shared" si="4"/>
        <v>0</v>
      </c>
      <c r="M16" s="170" t="str">
        <f>IF(B16=0,"",VLOOKUP(B16,'Prog Costs'!$A$2:$B$21,2,FALSE))</f>
        <v/>
      </c>
      <c r="N16" s="194">
        <f t="shared" si="0"/>
        <v>0</v>
      </c>
      <c r="O16" s="195">
        <f t="shared" si="5"/>
        <v>0</v>
      </c>
      <c r="P16" s="196">
        <f>IF(N16=0,0,IF(B16=0,"",VLOOKUP(B16,'Prog Costs'!$A$2:$E$21,5,FALSE)*L16))</f>
        <v>0</v>
      </c>
      <c r="Q16" s="137"/>
      <c r="R16" s="137"/>
      <c r="S16" s="137"/>
      <c r="T16" s="137"/>
      <c r="U16" s="137"/>
      <c r="V16" s="137"/>
      <c r="W16" s="137"/>
      <c r="X16" s="137"/>
      <c r="Y16" s="137"/>
      <c r="Z16" s="137"/>
      <c r="AA16" s="137"/>
      <c r="AB16" s="137"/>
      <c r="AC16" s="137"/>
      <c r="AD16" s="137"/>
      <c r="AE16" s="137"/>
      <c r="AF16" s="137"/>
      <c r="AG16" s="137"/>
      <c r="AH16" s="137"/>
    </row>
    <row r="17" spans="1:34" ht="15" customHeight="1" thickBot="1" x14ac:dyDescent="0.25">
      <c r="A17" s="1393"/>
      <c r="B17" s="681"/>
      <c r="C17" s="1123"/>
      <c r="D17" s="685"/>
      <c r="E17" s="163"/>
      <c r="F17" s="687"/>
      <c r="G17" s="157"/>
      <c r="H17" s="1124"/>
      <c r="I17" s="1102">
        <f t="shared" si="1"/>
        <v>0</v>
      </c>
      <c r="J17" s="1132">
        <f t="shared" si="2"/>
        <v>0</v>
      </c>
      <c r="K17" s="1105">
        <f t="shared" si="3"/>
        <v>0</v>
      </c>
      <c r="L17" s="131">
        <f t="shared" si="4"/>
        <v>0</v>
      </c>
      <c r="M17" s="170" t="str">
        <f>IF(B17=0,"",VLOOKUP(B17,'Prog Costs'!$A$2:$B$21,2,FALSE))</f>
        <v/>
      </c>
      <c r="N17" s="194">
        <f t="shared" si="0"/>
        <v>0</v>
      </c>
      <c r="O17" s="195">
        <f t="shared" si="5"/>
        <v>0</v>
      </c>
      <c r="P17" s="196">
        <f>IF(N17=0,0,IF(B17=0,"",VLOOKUP(B17,'Prog Costs'!$A$2:$E$21,5,FALSE)*L17))</f>
        <v>0</v>
      </c>
      <c r="Q17" s="137"/>
      <c r="R17" s="137"/>
      <c r="S17" s="137"/>
      <c r="T17" s="137"/>
      <c r="U17" s="137"/>
      <c r="V17" s="137"/>
      <c r="W17" s="137"/>
      <c r="X17" s="137"/>
      <c r="Y17" s="137"/>
      <c r="Z17" s="137"/>
      <c r="AA17" s="137"/>
      <c r="AB17" s="137"/>
      <c r="AC17" s="137"/>
      <c r="AD17" s="137"/>
      <c r="AE17" s="137"/>
      <c r="AF17" s="137"/>
      <c r="AG17" s="137"/>
      <c r="AH17" s="137"/>
    </row>
    <row r="18" spans="1:34" ht="15" hidden="1" customHeight="1" x14ac:dyDescent="0.2">
      <c r="A18" s="1393"/>
      <c r="B18" s="681"/>
      <c r="C18" s="1123"/>
      <c r="D18" s="685"/>
      <c r="E18" s="163"/>
      <c r="F18" s="687"/>
      <c r="G18" s="157"/>
      <c r="H18" s="1124"/>
      <c r="I18" s="1102">
        <f t="shared" si="1"/>
        <v>0</v>
      </c>
      <c r="J18" s="1132">
        <f t="shared" si="2"/>
        <v>0</v>
      </c>
      <c r="K18" s="1105">
        <f t="shared" si="3"/>
        <v>0</v>
      </c>
      <c r="L18" s="131">
        <f t="shared" si="4"/>
        <v>0</v>
      </c>
      <c r="M18" s="170" t="str">
        <f>IF(B18=0,"",VLOOKUP(B18,'Prog Costs'!$A$2:$B$21,2,FALSE))</f>
        <v/>
      </c>
      <c r="N18" s="194">
        <f t="shared" si="0"/>
        <v>0</v>
      </c>
      <c r="O18" s="195">
        <f t="shared" si="5"/>
        <v>0</v>
      </c>
      <c r="P18" s="196">
        <f>IF(N18=0,0,IF(B18=0,"",VLOOKUP(B18,'Prog Costs'!$A$2:$E$21,5,FALSE)*L18))</f>
        <v>0</v>
      </c>
      <c r="Q18" s="137"/>
      <c r="R18" s="137"/>
      <c r="S18" s="137"/>
      <c r="T18" s="137"/>
      <c r="U18" s="137"/>
      <c r="V18" s="137"/>
      <c r="W18" s="137"/>
      <c r="X18" s="137"/>
      <c r="Y18" s="137"/>
      <c r="Z18" s="137"/>
      <c r="AA18" s="137"/>
      <c r="AB18" s="137"/>
      <c r="AC18" s="137"/>
      <c r="AD18" s="137"/>
      <c r="AE18" s="137"/>
      <c r="AF18" s="137"/>
      <c r="AG18" s="137"/>
      <c r="AH18" s="137"/>
    </row>
    <row r="19" spans="1:34" ht="15" hidden="1" customHeight="1" x14ac:dyDescent="0.2">
      <c r="A19" s="1393"/>
      <c r="B19" s="681"/>
      <c r="C19" s="1123"/>
      <c r="D19" s="685"/>
      <c r="E19" s="163"/>
      <c r="F19" s="687"/>
      <c r="G19" s="157"/>
      <c r="H19" s="1124"/>
      <c r="I19" s="1102">
        <f t="shared" si="1"/>
        <v>0</v>
      </c>
      <c r="J19" s="1132">
        <f t="shared" si="2"/>
        <v>0</v>
      </c>
      <c r="K19" s="1105">
        <f t="shared" si="3"/>
        <v>0</v>
      </c>
      <c r="L19" s="131">
        <f t="shared" si="4"/>
        <v>0</v>
      </c>
      <c r="M19" s="170" t="str">
        <f>IF(B19=0,"",VLOOKUP(B19,'Prog Costs'!$A$2:$B$21,2,FALSE))</f>
        <v/>
      </c>
      <c r="N19" s="194">
        <f t="shared" si="0"/>
        <v>0</v>
      </c>
      <c r="O19" s="195">
        <f t="shared" si="5"/>
        <v>0</v>
      </c>
      <c r="P19" s="196">
        <f>IF(N19=0,0,IF(B19=0,"",VLOOKUP(B19,'Prog Costs'!$A$2:$E$21,5,FALSE)*L19))</f>
        <v>0</v>
      </c>
      <c r="Q19" s="137"/>
      <c r="R19" s="137"/>
      <c r="S19" s="137"/>
      <c r="T19" s="137"/>
      <c r="U19" s="137"/>
      <c r="V19" s="137"/>
      <c r="W19" s="137"/>
      <c r="X19" s="137"/>
      <c r="Y19" s="137"/>
      <c r="Z19" s="137"/>
      <c r="AA19" s="137"/>
      <c r="AB19" s="137"/>
      <c r="AC19" s="137"/>
      <c r="AD19" s="137"/>
      <c r="AE19" s="137"/>
      <c r="AF19" s="137"/>
      <c r="AG19" s="137"/>
      <c r="AH19" s="137"/>
    </row>
    <row r="20" spans="1:34" ht="15" hidden="1" customHeight="1" x14ac:dyDescent="0.2">
      <c r="A20" s="1393"/>
      <c r="B20" s="681"/>
      <c r="C20" s="1123"/>
      <c r="D20" s="685"/>
      <c r="E20" s="163"/>
      <c r="F20" s="687"/>
      <c r="G20" s="157"/>
      <c r="H20" s="1124"/>
      <c r="I20" s="1102">
        <f t="shared" si="1"/>
        <v>0</v>
      </c>
      <c r="J20" s="1132">
        <f t="shared" si="2"/>
        <v>0</v>
      </c>
      <c r="K20" s="1105">
        <f t="shared" si="3"/>
        <v>0</v>
      </c>
      <c r="L20" s="131">
        <f t="shared" si="4"/>
        <v>0</v>
      </c>
      <c r="M20" s="170" t="str">
        <f>IF(B20=0,"",VLOOKUP(B20,'Prog Costs'!$A$2:$B$21,2,FALSE))</f>
        <v/>
      </c>
      <c r="N20" s="194">
        <f t="shared" si="0"/>
        <v>0</v>
      </c>
      <c r="O20" s="195">
        <f t="shared" si="5"/>
        <v>0</v>
      </c>
      <c r="P20" s="196">
        <f>IF(N20=0,0,IF(B20=0,"",VLOOKUP(B20,'Prog Costs'!$A$2:$E$21,5,FALSE)*L20))</f>
        <v>0</v>
      </c>
      <c r="Q20" s="137"/>
      <c r="R20" s="137"/>
      <c r="S20" s="137"/>
      <c r="T20" s="137"/>
      <c r="U20" s="137"/>
      <c r="V20" s="137"/>
      <c r="W20" s="137"/>
      <c r="X20" s="137"/>
      <c r="Y20" s="137"/>
      <c r="Z20" s="137"/>
      <c r="AA20" s="137"/>
      <c r="AB20" s="137"/>
      <c r="AC20" s="137"/>
      <c r="AD20" s="137"/>
      <c r="AE20" s="137"/>
      <c r="AF20" s="137"/>
      <c r="AG20" s="137"/>
      <c r="AH20" s="137"/>
    </row>
    <row r="21" spans="1:34" ht="15" hidden="1" customHeight="1" x14ac:dyDescent="0.2">
      <c r="A21" s="1393"/>
      <c r="B21" s="681"/>
      <c r="C21" s="1123"/>
      <c r="D21" s="685"/>
      <c r="E21" s="163"/>
      <c r="F21" s="687"/>
      <c r="G21" s="157"/>
      <c r="H21" s="1124"/>
      <c r="I21" s="1102">
        <f t="shared" si="1"/>
        <v>0</v>
      </c>
      <c r="J21" s="1132">
        <f t="shared" si="2"/>
        <v>0</v>
      </c>
      <c r="K21" s="1105">
        <f t="shared" si="3"/>
        <v>0</v>
      </c>
      <c r="L21" s="131">
        <f t="shared" si="4"/>
        <v>0</v>
      </c>
      <c r="M21" s="170" t="str">
        <f>IF(B21=0,"",VLOOKUP(B21,'Prog Costs'!$A$2:$B$21,2,FALSE))</f>
        <v/>
      </c>
      <c r="N21" s="194">
        <f t="shared" si="0"/>
        <v>0</v>
      </c>
      <c r="O21" s="195">
        <f t="shared" si="5"/>
        <v>0</v>
      </c>
      <c r="P21" s="196">
        <f>IF(N21=0,0,IF(B21=0,"",VLOOKUP(B21,'Prog Costs'!$A$2:$E$21,5,FALSE)*L21))</f>
        <v>0</v>
      </c>
      <c r="Q21" s="137"/>
      <c r="R21" s="137"/>
      <c r="S21" s="137"/>
      <c r="T21" s="137"/>
      <c r="U21" s="137"/>
      <c r="V21" s="137"/>
      <c r="W21" s="137"/>
      <c r="X21" s="137"/>
      <c r="Y21" s="137"/>
      <c r="Z21" s="137"/>
      <c r="AA21" s="137"/>
      <c r="AB21" s="137"/>
      <c r="AC21" s="137"/>
      <c r="AD21" s="137"/>
      <c r="AE21" s="137"/>
      <c r="AF21" s="137"/>
      <c r="AG21" s="137"/>
      <c r="AH21" s="137"/>
    </row>
    <row r="22" spans="1:34" ht="15" hidden="1" customHeight="1" x14ac:dyDescent="0.2">
      <c r="A22" s="1393"/>
      <c r="B22" s="681"/>
      <c r="C22" s="1123"/>
      <c r="D22" s="685"/>
      <c r="E22" s="163"/>
      <c r="F22" s="687"/>
      <c r="G22" s="157"/>
      <c r="H22" s="1124"/>
      <c r="I22" s="1102">
        <f t="shared" si="1"/>
        <v>0</v>
      </c>
      <c r="J22" s="1132">
        <f t="shared" si="2"/>
        <v>0</v>
      </c>
      <c r="K22" s="1105">
        <f t="shared" si="3"/>
        <v>0</v>
      </c>
      <c r="L22" s="131">
        <f t="shared" si="4"/>
        <v>0</v>
      </c>
      <c r="M22" s="170" t="str">
        <f>IF(B22=0,"",VLOOKUP(B22,'Prog Costs'!$A$2:$B$21,2,FALSE))</f>
        <v/>
      </c>
      <c r="N22" s="194">
        <f t="shared" si="0"/>
        <v>0</v>
      </c>
      <c r="O22" s="195">
        <f t="shared" si="5"/>
        <v>0</v>
      </c>
      <c r="P22" s="196">
        <f>IF(N22=0,0,IF(B22=0,"",VLOOKUP(B22,'Prog Costs'!$A$2:$E$21,5,FALSE)*L22))</f>
        <v>0</v>
      </c>
      <c r="Q22" s="137"/>
      <c r="R22" s="137"/>
      <c r="S22" s="137"/>
      <c r="T22" s="137"/>
      <c r="U22" s="137"/>
      <c r="V22" s="137"/>
      <c r="W22" s="137"/>
      <c r="X22" s="137"/>
      <c r="Y22" s="137"/>
      <c r="Z22" s="137"/>
      <c r="AA22" s="137"/>
      <c r="AB22" s="137"/>
      <c r="AC22" s="137"/>
      <c r="AD22" s="137"/>
      <c r="AE22" s="137"/>
      <c r="AF22" s="137"/>
      <c r="AG22" s="137"/>
      <c r="AH22" s="137"/>
    </row>
    <row r="23" spans="1:34" ht="15" hidden="1" customHeight="1" x14ac:dyDescent="0.2">
      <c r="A23" s="1393"/>
      <c r="B23" s="681"/>
      <c r="C23" s="1123"/>
      <c r="D23" s="685"/>
      <c r="E23" s="163"/>
      <c r="F23" s="687"/>
      <c r="G23" s="157"/>
      <c r="H23" s="1124"/>
      <c r="I23" s="1102">
        <f t="shared" ref="I23" si="6">C23+E23+G23</f>
        <v>0</v>
      </c>
      <c r="J23" s="1132">
        <f t="shared" ref="J23" si="7">I23</f>
        <v>0</v>
      </c>
      <c r="K23" s="1105">
        <f t="shared" ref="K23" si="8">D23+F23+H23</f>
        <v>0</v>
      </c>
      <c r="L23" s="131">
        <f t="shared" ref="L23" si="9">K23</f>
        <v>0</v>
      </c>
      <c r="M23" s="170" t="str">
        <f>IF(B23=0,"",VLOOKUP(B23,'Prog Costs'!$A$2:$B$21,2,FALSE))</f>
        <v/>
      </c>
      <c r="N23" s="194">
        <f t="shared" si="0"/>
        <v>0</v>
      </c>
      <c r="O23" s="195">
        <f t="shared" si="5"/>
        <v>0</v>
      </c>
      <c r="P23" s="196">
        <f>IF(N23=0,0,IF(B23=0,"",VLOOKUP(B23,'Prog Costs'!$A$2:$E$21,5,FALSE)*L23))</f>
        <v>0</v>
      </c>
      <c r="Q23" s="137"/>
      <c r="R23" s="137"/>
      <c r="S23" s="137"/>
      <c r="T23" s="137"/>
      <c r="U23" s="137"/>
      <c r="V23" s="137"/>
      <c r="W23" s="137"/>
      <c r="X23" s="137"/>
      <c r="Y23" s="137"/>
      <c r="Z23" s="137"/>
      <c r="AA23" s="137"/>
      <c r="AB23" s="137"/>
      <c r="AC23" s="137"/>
      <c r="AD23" s="137"/>
      <c r="AE23" s="137"/>
      <c r="AF23" s="137"/>
      <c r="AG23" s="137"/>
      <c r="AH23" s="137"/>
    </row>
    <row r="24" spans="1:34" ht="15" hidden="1" customHeight="1" x14ac:dyDescent="0.2">
      <c r="A24" s="1393"/>
      <c r="B24" s="681"/>
      <c r="C24" s="1123"/>
      <c r="D24" s="685"/>
      <c r="E24" s="163"/>
      <c r="F24" s="687"/>
      <c r="G24" s="157"/>
      <c r="H24" s="1124"/>
      <c r="I24" s="1102">
        <f t="shared" si="1"/>
        <v>0</v>
      </c>
      <c r="J24" s="1132">
        <f t="shared" si="2"/>
        <v>0</v>
      </c>
      <c r="K24" s="1105">
        <f t="shared" si="3"/>
        <v>0</v>
      </c>
      <c r="L24" s="131">
        <f t="shared" si="4"/>
        <v>0</v>
      </c>
      <c r="M24" s="170" t="str">
        <f>IF(B24=0,"",VLOOKUP(B24,'Prog Costs'!$A$2:$B$21,2,FALSE))</f>
        <v/>
      </c>
      <c r="N24" s="194">
        <f t="shared" si="0"/>
        <v>0</v>
      </c>
      <c r="O24" s="195">
        <f t="shared" si="5"/>
        <v>0</v>
      </c>
      <c r="P24" s="196">
        <f>IF(N24=0,0,IF(B24=0,"",VLOOKUP(B24,'Prog Costs'!$A$2:$E$21,5,FALSE)*L24))</f>
        <v>0</v>
      </c>
      <c r="Q24" s="137"/>
      <c r="R24" s="137"/>
      <c r="S24" s="137"/>
      <c r="T24" s="137"/>
      <c r="U24" s="137"/>
      <c r="V24" s="137"/>
      <c r="W24" s="137"/>
      <c r="X24" s="137"/>
      <c r="Y24" s="137"/>
      <c r="Z24" s="137"/>
      <c r="AA24" s="137"/>
      <c r="AB24" s="137"/>
      <c r="AC24" s="137"/>
      <c r="AD24" s="137"/>
      <c r="AE24" s="137"/>
      <c r="AF24" s="137"/>
      <c r="AG24" s="137"/>
      <c r="AH24" s="137"/>
    </row>
    <row r="25" spans="1:34" ht="15" hidden="1" customHeight="1" x14ac:dyDescent="0.2">
      <c r="A25" s="1393"/>
      <c r="B25" s="681"/>
      <c r="C25" s="1123"/>
      <c r="D25" s="685"/>
      <c r="E25" s="163"/>
      <c r="F25" s="687"/>
      <c r="G25" s="157"/>
      <c r="H25" s="1124"/>
      <c r="I25" s="1102">
        <f t="shared" si="1"/>
        <v>0</v>
      </c>
      <c r="J25" s="1132">
        <f t="shared" si="2"/>
        <v>0</v>
      </c>
      <c r="K25" s="1105">
        <f t="shared" si="3"/>
        <v>0</v>
      </c>
      <c r="L25" s="131">
        <f t="shared" si="4"/>
        <v>0</v>
      </c>
      <c r="M25" s="170" t="str">
        <f>IF(B25=0,"",VLOOKUP(B25,'Prog Costs'!$A$2:$B$21,2,FALSE))</f>
        <v/>
      </c>
      <c r="N25" s="194">
        <f t="shared" si="0"/>
        <v>0</v>
      </c>
      <c r="O25" s="195">
        <f t="shared" si="5"/>
        <v>0</v>
      </c>
      <c r="P25" s="196">
        <f>IF(N25=0,0,IF(B25=0,"",VLOOKUP(B25,'Prog Costs'!$A$2:$E$21,5,FALSE)*L25))</f>
        <v>0</v>
      </c>
      <c r="Q25" s="137"/>
      <c r="R25" s="137"/>
      <c r="S25" s="137"/>
      <c r="T25" s="137"/>
      <c r="U25" s="137"/>
      <c r="V25" s="137"/>
      <c r="W25" s="137"/>
      <c r="X25" s="137"/>
      <c r="Y25" s="137"/>
      <c r="Z25" s="137"/>
      <c r="AA25" s="137"/>
      <c r="AB25" s="137"/>
      <c r="AC25" s="137"/>
      <c r="AD25" s="137"/>
      <c r="AE25" s="137"/>
      <c r="AF25" s="137"/>
      <c r="AG25" s="137"/>
      <c r="AH25" s="137"/>
    </row>
    <row r="26" spans="1:34" ht="15" hidden="1" customHeight="1" x14ac:dyDescent="0.2">
      <c r="A26" s="1393"/>
      <c r="B26" s="681"/>
      <c r="C26" s="1123"/>
      <c r="D26" s="685"/>
      <c r="E26" s="163"/>
      <c r="F26" s="687"/>
      <c r="G26" s="157"/>
      <c r="H26" s="1124"/>
      <c r="I26" s="1102">
        <f t="shared" si="1"/>
        <v>0</v>
      </c>
      <c r="J26" s="1132">
        <f t="shared" si="2"/>
        <v>0</v>
      </c>
      <c r="K26" s="1105">
        <f t="shared" si="3"/>
        <v>0</v>
      </c>
      <c r="L26" s="131">
        <f t="shared" si="4"/>
        <v>0</v>
      </c>
      <c r="M26" s="170" t="str">
        <f>IF(B26=0,"",VLOOKUP(B26,'Prog Costs'!$A$2:$B$21,2,FALSE))</f>
        <v/>
      </c>
      <c r="N26" s="194">
        <f t="shared" si="0"/>
        <v>0</v>
      </c>
      <c r="O26" s="195">
        <f t="shared" si="5"/>
        <v>0</v>
      </c>
      <c r="P26" s="196">
        <f>IF(N26=0,0,IF(B26=0,"",VLOOKUP(B26,'Prog Costs'!$A$2:$E$21,5,FALSE)*L26))</f>
        <v>0</v>
      </c>
      <c r="Q26" s="137"/>
      <c r="R26" s="137"/>
      <c r="S26" s="137"/>
      <c r="T26" s="137"/>
      <c r="U26" s="137"/>
      <c r="V26" s="137"/>
      <c r="W26" s="137"/>
      <c r="X26" s="137"/>
      <c r="Y26" s="137"/>
      <c r="Z26" s="137"/>
      <c r="AA26" s="137"/>
      <c r="AB26" s="137"/>
      <c r="AC26" s="137"/>
      <c r="AD26" s="137"/>
      <c r="AE26" s="137"/>
      <c r="AF26" s="137"/>
      <c r="AG26" s="137"/>
      <c r="AH26" s="137"/>
    </row>
    <row r="27" spans="1:34" ht="15" hidden="1" customHeight="1" thickBot="1" x14ac:dyDescent="0.25">
      <c r="A27" s="1394"/>
      <c r="B27" s="682"/>
      <c r="C27" s="1125"/>
      <c r="D27" s="686"/>
      <c r="E27" s="164"/>
      <c r="F27" s="688"/>
      <c r="G27" s="158"/>
      <c r="H27" s="1126"/>
      <c r="I27" s="1103">
        <f t="shared" si="1"/>
        <v>0</v>
      </c>
      <c r="J27" s="1133">
        <f t="shared" si="2"/>
        <v>0</v>
      </c>
      <c r="K27" s="1106">
        <f t="shared" si="3"/>
        <v>0</v>
      </c>
      <c r="L27" s="136">
        <f t="shared" si="4"/>
        <v>0</v>
      </c>
      <c r="M27" s="170" t="str">
        <f>IF(B27=0,"",VLOOKUP(B27,'Prog Costs'!$A$2:$B$21,2,FALSE))</f>
        <v/>
      </c>
      <c r="N27" s="194">
        <f t="shared" si="0"/>
        <v>0</v>
      </c>
      <c r="O27" s="195">
        <f t="shared" si="5"/>
        <v>0</v>
      </c>
      <c r="P27" s="196">
        <f>IF(N27=0,0,IF(B27=0,"",VLOOKUP(B27,'Prog Costs'!$A$2:$E$21,5,FALSE)*L27))</f>
        <v>0</v>
      </c>
      <c r="Q27" s="137"/>
      <c r="R27" s="137"/>
      <c r="S27" s="137"/>
      <c r="T27" s="137"/>
      <c r="U27" s="137"/>
      <c r="V27" s="137"/>
      <c r="W27" s="137"/>
      <c r="X27" s="137"/>
      <c r="Y27" s="137"/>
      <c r="Z27" s="137"/>
      <c r="AA27" s="137"/>
      <c r="AB27" s="137"/>
      <c r="AC27" s="137"/>
      <c r="AD27" s="137"/>
      <c r="AE27" s="137"/>
      <c r="AF27" s="137"/>
      <c r="AG27" s="137"/>
      <c r="AH27" s="137"/>
    </row>
    <row r="28" spans="1:34" ht="18" customHeight="1" thickBot="1" x14ac:dyDescent="0.25">
      <c r="A28" s="138"/>
      <c r="B28" s="198" t="s">
        <v>62</v>
      </c>
      <c r="C28" s="140">
        <f>SUM(C8:C27)</f>
        <v>0</v>
      </c>
      <c r="D28" s="155">
        <f t="shared" ref="D28:L28" si="10">SUM(D8:D27)</f>
        <v>0</v>
      </c>
      <c r="E28" s="165">
        <f t="shared" si="10"/>
        <v>0</v>
      </c>
      <c r="F28" s="166">
        <f t="shared" si="10"/>
        <v>0</v>
      </c>
      <c r="G28" s="159">
        <f t="shared" si="10"/>
        <v>0</v>
      </c>
      <c r="H28" s="204">
        <f t="shared" si="10"/>
        <v>0</v>
      </c>
      <c r="I28" s="159">
        <f t="shared" si="10"/>
        <v>0</v>
      </c>
      <c r="J28" s="204">
        <f t="shared" si="10"/>
        <v>0</v>
      </c>
      <c r="K28" s="159">
        <f t="shared" si="10"/>
        <v>0</v>
      </c>
      <c r="L28" s="141">
        <f t="shared" si="10"/>
        <v>0</v>
      </c>
      <c r="M28" s="143"/>
      <c r="N28" s="143">
        <f t="shared" ref="N28" si="11">SUM(N8:N27)</f>
        <v>0</v>
      </c>
      <c r="O28" s="143">
        <f t="shared" ref="O28" si="12">SUM(O8:O27)</f>
        <v>0</v>
      </c>
      <c r="P28" s="144">
        <f t="shared" ref="P28" si="13">SUM(P8:P27)</f>
        <v>0</v>
      </c>
      <c r="Q28" s="137"/>
      <c r="R28" s="137"/>
      <c r="S28" s="137"/>
      <c r="T28" s="137"/>
      <c r="U28" s="137"/>
      <c r="V28" s="137"/>
      <c r="W28" s="137"/>
      <c r="X28" s="137"/>
      <c r="Y28" s="137"/>
      <c r="Z28" s="137"/>
      <c r="AA28" s="137"/>
      <c r="AB28" s="137"/>
      <c r="AC28" s="137"/>
      <c r="AD28" s="137"/>
      <c r="AE28" s="137"/>
      <c r="AF28" s="137"/>
      <c r="AG28" s="137"/>
      <c r="AH28" s="137"/>
    </row>
    <row r="29" spans="1:34" ht="13.5" thickBot="1" x14ac:dyDescent="0.25">
      <c r="A29" s="151"/>
      <c r="B29" s="152"/>
      <c r="C29" s="152"/>
      <c r="D29" s="152"/>
      <c r="E29" s="152"/>
      <c r="F29" s="152"/>
      <c r="G29" s="152"/>
      <c r="H29" s="152"/>
      <c r="I29" s="152"/>
      <c r="J29" s="152"/>
      <c r="K29" s="152"/>
      <c r="L29" s="152"/>
      <c r="M29" s="152"/>
      <c r="N29" s="102"/>
      <c r="O29" s="102"/>
      <c r="P29" s="103"/>
      <c r="Q29" s="137"/>
      <c r="R29" s="137"/>
      <c r="S29" s="137"/>
      <c r="T29" s="137"/>
      <c r="U29" s="137"/>
      <c r="V29" s="137"/>
      <c r="W29" s="137"/>
      <c r="X29" s="137"/>
      <c r="Y29" s="137"/>
      <c r="Z29" s="137"/>
      <c r="AA29" s="137"/>
      <c r="AB29" s="137"/>
      <c r="AC29" s="137"/>
      <c r="AD29" s="137"/>
      <c r="AE29" s="137"/>
      <c r="AF29" s="137"/>
      <c r="AG29" s="137"/>
      <c r="AH29" s="137"/>
    </row>
    <row r="30" spans="1:34" ht="15" customHeight="1" x14ac:dyDescent="0.2">
      <c r="A30" s="1393" t="str">
        <f>'Setup Page'!C9</f>
        <v>Emandleni</v>
      </c>
      <c r="B30" s="683" t="s">
        <v>184</v>
      </c>
      <c r="C30" s="1121">
        <v>127</v>
      </c>
      <c r="D30" s="730">
        <v>210</v>
      </c>
      <c r="E30" s="162">
        <v>80</v>
      </c>
      <c r="F30" s="712">
        <f>C30*46%</f>
        <v>58.42</v>
      </c>
      <c r="G30" s="705">
        <v>57</v>
      </c>
      <c r="H30" s="1124">
        <f>E30*49%</f>
        <v>39.200000000000003</v>
      </c>
      <c r="I30" s="1101">
        <f>C30+E30+G30</f>
        <v>264</v>
      </c>
      <c r="J30" s="1131">
        <f>I30</f>
        <v>264</v>
      </c>
      <c r="K30" s="1104">
        <f>D30+F30+H30</f>
        <v>307.62</v>
      </c>
      <c r="L30" s="150">
        <f>K30</f>
        <v>307.62</v>
      </c>
      <c r="M30" s="170">
        <f>IF(B30=0,"",VLOOKUP(B30,'Prog Costs'!$A$2:$B$21,2,FALSE))</f>
        <v>90312.350723853277</v>
      </c>
      <c r="N30" s="194">
        <f t="shared" ref="N30:N49" si="14">IF(B30=0,0,IF(L30=0,0,L30*M30))</f>
        <v>27781885.329671744</v>
      </c>
      <c r="O30" s="195">
        <f>N30*0.8</f>
        <v>22225508.263737395</v>
      </c>
      <c r="P30" s="196">
        <f>IF(N30=0,0,IF(B30=0,"",VLOOKUP(B30,'Prog Costs'!$A$2:$E$21,5,FALSE)*L30))</f>
        <v>5556377.0659343498</v>
      </c>
      <c r="Q30" s="137"/>
      <c r="R30" s="137"/>
      <c r="S30" s="137"/>
      <c r="T30" s="137"/>
      <c r="U30" s="137"/>
      <c r="V30" s="137"/>
      <c r="W30" s="137"/>
      <c r="X30" s="137"/>
      <c r="Y30" s="137"/>
      <c r="Z30" s="137"/>
      <c r="AA30" s="137"/>
      <c r="AB30" s="137"/>
      <c r="AC30" s="137"/>
      <c r="AD30" s="137"/>
      <c r="AE30" s="137"/>
      <c r="AF30" s="137"/>
      <c r="AG30" s="137"/>
      <c r="AH30" s="137"/>
    </row>
    <row r="31" spans="1:34" ht="15" customHeight="1" x14ac:dyDescent="0.2">
      <c r="A31" s="1393"/>
      <c r="B31" s="681" t="s">
        <v>190</v>
      </c>
      <c r="C31" s="1123">
        <v>69</v>
      </c>
      <c r="D31" s="685">
        <v>140</v>
      </c>
      <c r="E31" s="163">
        <v>49</v>
      </c>
      <c r="F31" s="687">
        <f>C31*46%</f>
        <v>31.740000000000002</v>
      </c>
      <c r="G31" s="157">
        <v>36</v>
      </c>
      <c r="H31" s="1124">
        <f>E31*49%</f>
        <v>24.009999999999998</v>
      </c>
      <c r="I31" s="1102">
        <f t="shared" ref="I31:I49" si="15">C31+E31+G31</f>
        <v>154</v>
      </c>
      <c r="J31" s="1132">
        <f t="shared" ref="J31:J49" si="16">I31</f>
        <v>154</v>
      </c>
      <c r="K31" s="1105">
        <f t="shared" ref="K31:K49" si="17">D31+F31+H31</f>
        <v>195.75</v>
      </c>
      <c r="L31" s="131">
        <f t="shared" ref="L31:L49" si="18">K31</f>
        <v>195.75</v>
      </c>
      <c r="M31" s="170">
        <f>IF(B31=0,"",VLOOKUP(B31,'Prog Costs'!$A$2:$B$21,2,FALSE))</f>
        <v>48850.988882044163</v>
      </c>
      <c r="N31" s="194">
        <f t="shared" si="14"/>
        <v>9562581.0736601446</v>
      </c>
      <c r="O31" s="195">
        <f t="shared" ref="O31:O49" si="19">N31*0.8</f>
        <v>7650064.858928116</v>
      </c>
      <c r="P31" s="196">
        <f>IF(N31=0,0,IF(B31=0,"",VLOOKUP(B31,'Prog Costs'!$A$2:$E$21,5,FALSE)*L31))</f>
        <v>1912516.214732029</v>
      </c>
      <c r="Q31" s="137"/>
      <c r="R31" s="137"/>
      <c r="S31" s="137"/>
      <c r="T31" s="137"/>
      <c r="U31" s="137"/>
      <c r="V31" s="137"/>
      <c r="W31" s="137"/>
      <c r="X31" s="137"/>
      <c r="Y31" s="137"/>
      <c r="Z31" s="137"/>
      <c r="AA31" s="137"/>
      <c r="AB31" s="137"/>
      <c r="AC31" s="137"/>
      <c r="AD31" s="137"/>
      <c r="AE31" s="137"/>
      <c r="AF31" s="137"/>
      <c r="AG31" s="137"/>
      <c r="AH31" s="137"/>
    </row>
    <row r="32" spans="1:34" ht="15" customHeight="1" x14ac:dyDescent="0.2">
      <c r="A32" s="1393"/>
      <c r="B32" s="681"/>
      <c r="C32" s="1123"/>
      <c r="D32" s="685"/>
      <c r="E32" s="163"/>
      <c r="F32" s="687"/>
      <c r="G32" s="157"/>
      <c r="H32" s="1124"/>
      <c r="I32" s="1102">
        <f t="shared" si="15"/>
        <v>0</v>
      </c>
      <c r="J32" s="1132">
        <f t="shared" si="16"/>
        <v>0</v>
      </c>
      <c r="K32" s="1105">
        <f t="shared" si="17"/>
        <v>0</v>
      </c>
      <c r="L32" s="131">
        <f t="shared" si="18"/>
        <v>0</v>
      </c>
      <c r="M32" s="170" t="str">
        <f>IF(B32=0,"",VLOOKUP(B32,'Prog Costs'!$A$2:$B$21,2,FALSE))</f>
        <v/>
      </c>
      <c r="N32" s="194">
        <f t="shared" si="14"/>
        <v>0</v>
      </c>
      <c r="O32" s="195">
        <f t="shared" si="19"/>
        <v>0</v>
      </c>
      <c r="P32" s="196">
        <f>IF(N32=0,0,IF(B32=0,"",VLOOKUP(B32,'Prog Costs'!$A$2:$E$21,5,FALSE)*L32))</f>
        <v>0</v>
      </c>
      <c r="Q32" s="137"/>
      <c r="R32" s="137"/>
      <c r="S32" s="137"/>
      <c r="T32" s="137"/>
      <c r="U32" s="137"/>
      <c r="V32" s="137"/>
      <c r="W32" s="137"/>
      <c r="X32" s="137"/>
      <c r="Y32" s="137"/>
      <c r="Z32" s="137"/>
      <c r="AA32" s="137"/>
      <c r="AB32" s="137"/>
      <c r="AC32" s="137"/>
      <c r="AD32" s="137"/>
      <c r="AE32" s="137"/>
      <c r="AF32" s="137"/>
      <c r="AG32" s="137"/>
      <c r="AH32" s="137"/>
    </row>
    <row r="33" spans="1:34" ht="15" customHeight="1" x14ac:dyDescent="0.2">
      <c r="A33" s="1393"/>
      <c r="B33" s="681"/>
      <c r="C33" s="1123"/>
      <c r="D33" s="685"/>
      <c r="E33" s="163"/>
      <c r="F33" s="687"/>
      <c r="G33" s="157"/>
      <c r="H33" s="1124"/>
      <c r="I33" s="1102">
        <f t="shared" si="15"/>
        <v>0</v>
      </c>
      <c r="J33" s="1132">
        <f t="shared" si="16"/>
        <v>0</v>
      </c>
      <c r="K33" s="1105">
        <f t="shared" si="17"/>
        <v>0</v>
      </c>
      <c r="L33" s="131">
        <f t="shared" si="18"/>
        <v>0</v>
      </c>
      <c r="M33" s="170" t="str">
        <f>IF(B33=0,"",VLOOKUP(B33,'Prog Costs'!$A$2:$B$21,2,FALSE))</f>
        <v/>
      </c>
      <c r="N33" s="194">
        <f t="shared" si="14"/>
        <v>0</v>
      </c>
      <c r="O33" s="195">
        <f t="shared" si="19"/>
        <v>0</v>
      </c>
      <c r="P33" s="196">
        <f>IF(N33=0,0,IF(B33=0,"",VLOOKUP(B33,'Prog Costs'!$A$2:$E$21,5,FALSE)*L33))</f>
        <v>0</v>
      </c>
      <c r="Q33" s="137"/>
      <c r="R33" s="137"/>
      <c r="S33" s="137"/>
      <c r="T33" s="137"/>
      <c r="U33" s="137"/>
      <c r="V33" s="137"/>
      <c r="W33" s="137"/>
      <c r="X33" s="137"/>
      <c r="Y33" s="137"/>
      <c r="Z33" s="137"/>
      <c r="AA33" s="137"/>
      <c r="AB33" s="137"/>
      <c r="AC33" s="137"/>
      <c r="AD33" s="137"/>
      <c r="AE33" s="137"/>
      <c r="AF33" s="137"/>
      <c r="AG33" s="137"/>
      <c r="AH33" s="137"/>
    </row>
    <row r="34" spans="1:34" ht="15" customHeight="1" x14ac:dyDescent="0.2">
      <c r="A34" s="1393"/>
      <c r="B34" s="681"/>
      <c r="C34" s="1123"/>
      <c r="D34" s="685"/>
      <c r="E34" s="163"/>
      <c r="F34" s="687"/>
      <c r="G34" s="157"/>
      <c r="H34" s="1124"/>
      <c r="I34" s="1102">
        <f t="shared" si="15"/>
        <v>0</v>
      </c>
      <c r="J34" s="1132">
        <f t="shared" si="16"/>
        <v>0</v>
      </c>
      <c r="K34" s="1105">
        <f t="shared" si="17"/>
        <v>0</v>
      </c>
      <c r="L34" s="131">
        <f t="shared" si="18"/>
        <v>0</v>
      </c>
      <c r="M34" s="170" t="str">
        <f>IF(B34=0,"",VLOOKUP(B34,'Prog Costs'!$A$2:$B$21,2,FALSE))</f>
        <v/>
      </c>
      <c r="N34" s="194">
        <f t="shared" si="14"/>
        <v>0</v>
      </c>
      <c r="O34" s="195">
        <f t="shared" si="19"/>
        <v>0</v>
      </c>
      <c r="P34" s="196">
        <f>IF(N34=0,0,IF(B34=0,"",VLOOKUP(B34,'Prog Costs'!$A$2:$E$21,5,FALSE)*L34))</f>
        <v>0</v>
      </c>
      <c r="Q34" s="137"/>
      <c r="R34" s="137"/>
      <c r="S34" s="137"/>
      <c r="T34" s="137"/>
      <c r="U34" s="137"/>
      <c r="V34" s="137"/>
      <c r="W34" s="137"/>
      <c r="X34" s="137"/>
      <c r="Y34" s="137"/>
      <c r="Z34" s="137"/>
      <c r="AA34" s="137"/>
      <c r="AB34" s="137"/>
      <c r="AC34" s="137"/>
      <c r="AD34" s="137"/>
      <c r="AE34" s="137"/>
      <c r="AF34" s="137"/>
      <c r="AG34" s="137"/>
      <c r="AH34" s="137"/>
    </row>
    <row r="35" spans="1:34" ht="15" customHeight="1" x14ac:dyDescent="0.2">
      <c r="A35" s="1393"/>
      <c r="B35" s="681"/>
      <c r="C35" s="1123"/>
      <c r="D35" s="685"/>
      <c r="E35" s="163"/>
      <c r="F35" s="687"/>
      <c r="G35" s="157"/>
      <c r="H35" s="1124"/>
      <c r="I35" s="1102">
        <f t="shared" si="15"/>
        <v>0</v>
      </c>
      <c r="J35" s="1132">
        <f t="shared" si="16"/>
        <v>0</v>
      </c>
      <c r="K35" s="1105">
        <f t="shared" si="17"/>
        <v>0</v>
      </c>
      <c r="L35" s="131">
        <f t="shared" si="18"/>
        <v>0</v>
      </c>
      <c r="M35" s="170" t="str">
        <f>IF(B35=0,"",VLOOKUP(B35,'Prog Costs'!$A$2:$B$21,2,FALSE))</f>
        <v/>
      </c>
      <c r="N35" s="194">
        <f t="shared" si="14"/>
        <v>0</v>
      </c>
      <c r="O35" s="195">
        <f t="shared" si="19"/>
        <v>0</v>
      </c>
      <c r="P35" s="196">
        <f>IF(N35=0,0,IF(B35=0,"",VLOOKUP(B35,'Prog Costs'!$A$2:$E$21,5,FALSE)*L35))</f>
        <v>0</v>
      </c>
      <c r="Q35" s="137"/>
      <c r="R35" s="137"/>
      <c r="S35" s="137"/>
      <c r="T35" s="137"/>
      <c r="U35" s="137"/>
      <c r="V35" s="137"/>
      <c r="W35" s="137"/>
      <c r="X35" s="137"/>
      <c r="Y35" s="137"/>
      <c r="Z35" s="137"/>
      <c r="AA35" s="137"/>
      <c r="AB35" s="137"/>
      <c r="AC35" s="137"/>
      <c r="AD35" s="137"/>
      <c r="AE35" s="137"/>
      <c r="AF35" s="137"/>
      <c r="AG35" s="137"/>
      <c r="AH35" s="137"/>
    </row>
    <row r="36" spans="1:34" ht="15" customHeight="1" x14ac:dyDescent="0.2">
      <c r="A36" s="1393"/>
      <c r="B36" s="681"/>
      <c r="C36" s="1123"/>
      <c r="D36" s="685"/>
      <c r="E36" s="163"/>
      <c r="F36" s="687"/>
      <c r="G36" s="157"/>
      <c r="H36" s="1124"/>
      <c r="I36" s="1102">
        <f t="shared" si="15"/>
        <v>0</v>
      </c>
      <c r="J36" s="1132">
        <f t="shared" si="16"/>
        <v>0</v>
      </c>
      <c r="K36" s="1105">
        <f t="shared" si="17"/>
        <v>0</v>
      </c>
      <c r="L36" s="131">
        <f t="shared" si="18"/>
        <v>0</v>
      </c>
      <c r="M36" s="170" t="str">
        <f>IF(B36=0,"",VLOOKUP(B36,'Prog Costs'!$A$2:$B$21,2,FALSE))</f>
        <v/>
      </c>
      <c r="N36" s="194">
        <f t="shared" si="14"/>
        <v>0</v>
      </c>
      <c r="O36" s="195">
        <f t="shared" si="19"/>
        <v>0</v>
      </c>
      <c r="P36" s="196">
        <f>IF(N36=0,0,IF(B36=0,"",VLOOKUP(B36,'Prog Costs'!$A$2:$E$21,5,FALSE)*L36))</f>
        <v>0</v>
      </c>
      <c r="Q36" s="137"/>
      <c r="R36" s="137"/>
      <c r="S36" s="137"/>
      <c r="T36" s="137"/>
      <c r="U36" s="137"/>
      <c r="V36" s="137"/>
      <c r="W36" s="137"/>
      <c r="X36" s="137"/>
      <c r="Y36" s="137"/>
      <c r="Z36" s="137"/>
      <c r="AA36" s="137"/>
      <c r="AB36" s="137"/>
      <c r="AC36" s="137"/>
      <c r="AD36" s="137"/>
      <c r="AE36" s="137"/>
      <c r="AF36" s="137"/>
      <c r="AG36" s="137"/>
      <c r="AH36" s="137"/>
    </row>
    <row r="37" spans="1:34" ht="15" customHeight="1" x14ac:dyDescent="0.2">
      <c r="A37" s="1393"/>
      <c r="B37" s="681"/>
      <c r="C37" s="1123"/>
      <c r="D37" s="685"/>
      <c r="E37" s="163"/>
      <c r="F37" s="687"/>
      <c r="G37" s="157"/>
      <c r="H37" s="1124"/>
      <c r="I37" s="1102">
        <f t="shared" si="15"/>
        <v>0</v>
      </c>
      <c r="J37" s="1132">
        <f t="shared" si="16"/>
        <v>0</v>
      </c>
      <c r="K37" s="1105">
        <f t="shared" si="17"/>
        <v>0</v>
      </c>
      <c r="L37" s="131">
        <f t="shared" si="18"/>
        <v>0</v>
      </c>
      <c r="M37" s="170" t="str">
        <f>IF(B37=0,"",VLOOKUP(B37,'Prog Costs'!$A$2:$B$21,2,FALSE))</f>
        <v/>
      </c>
      <c r="N37" s="194">
        <f t="shared" si="14"/>
        <v>0</v>
      </c>
      <c r="O37" s="195">
        <f t="shared" si="19"/>
        <v>0</v>
      </c>
      <c r="P37" s="196">
        <f>IF(N37=0,0,IF(B37=0,"",VLOOKUP(B37,'Prog Costs'!$A$2:$E$21,5,FALSE)*L37))</f>
        <v>0</v>
      </c>
      <c r="Q37" s="137"/>
      <c r="R37" s="137"/>
      <c r="S37" s="137"/>
      <c r="T37" s="137"/>
      <c r="U37" s="137"/>
      <c r="V37" s="137"/>
      <c r="W37" s="137"/>
      <c r="X37" s="137"/>
      <c r="Y37" s="137"/>
      <c r="Z37" s="137"/>
      <c r="AA37" s="137"/>
      <c r="AB37" s="137"/>
      <c r="AC37" s="137"/>
      <c r="AD37" s="137"/>
      <c r="AE37" s="137"/>
      <c r="AF37" s="137"/>
      <c r="AG37" s="137"/>
      <c r="AH37" s="137"/>
    </row>
    <row r="38" spans="1:34" ht="15" customHeight="1" x14ac:dyDescent="0.2">
      <c r="A38" s="1393"/>
      <c r="B38" s="681"/>
      <c r="C38" s="1123"/>
      <c r="D38" s="685"/>
      <c r="E38" s="163"/>
      <c r="F38" s="687"/>
      <c r="G38" s="157"/>
      <c r="H38" s="1124"/>
      <c r="I38" s="1102">
        <f t="shared" si="15"/>
        <v>0</v>
      </c>
      <c r="J38" s="1132">
        <f t="shared" si="16"/>
        <v>0</v>
      </c>
      <c r="K38" s="1105">
        <f t="shared" si="17"/>
        <v>0</v>
      </c>
      <c r="L38" s="131">
        <f t="shared" si="18"/>
        <v>0</v>
      </c>
      <c r="M38" s="170" t="str">
        <f>IF(B38=0,"",VLOOKUP(B38,'Prog Costs'!$A$2:$B$21,2,FALSE))</f>
        <v/>
      </c>
      <c r="N38" s="194">
        <f t="shared" si="14"/>
        <v>0</v>
      </c>
      <c r="O38" s="195">
        <f t="shared" si="19"/>
        <v>0</v>
      </c>
      <c r="P38" s="196">
        <f>IF(N38=0,0,IF(B38=0,"",VLOOKUP(B38,'Prog Costs'!$A$2:$E$21,5,FALSE)*L38))</f>
        <v>0</v>
      </c>
      <c r="Q38" s="137"/>
      <c r="R38" s="137"/>
      <c r="S38" s="137"/>
      <c r="T38" s="137"/>
      <c r="U38" s="137"/>
      <c r="V38" s="137"/>
      <c r="W38" s="137"/>
      <c r="X38" s="137"/>
      <c r="Y38" s="137"/>
      <c r="Z38" s="137"/>
      <c r="AA38" s="137"/>
      <c r="AB38" s="137"/>
      <c r="AC38" s="137"/>
      <c r="AD38" s="137"/>
      <c r="AE38" s="137"/>
      <c r="AF38" s="137"/>
      <c r="AG38" s="137"/>
      <c r="AH38" s="137"/>
    </row>
    <row r="39" spans="1:34" ht="15" customHeight="1" thickBot="1" x14ac:dyDescent="0.25">
      <c r="A39" s="1393"/>
      <c r="B39" s="681"/>
      <c r="C39" s="1123"/>
      <c r="D39" s="685"/>
      <c r="E39" s="163"/>
      <c r="F39" s="687"/>
      <c r="G39" s="157"/>
      <c r="H39" s="1124"/>
      <c r="I39" s="1102">
        <f t="shared" si="15"/>
        <v>0</v>
      </c>
      <c r="J39" s="1132">
        <f t="shared" si="16"/>
        <v>0</v>
      </c>
      <c r="K39" s="1105">
        <f t="shared" si="17"/>
        <v>0</v>
      </c>
      <c r="L39" s="131">
        <f t="shared" si="18"/>
        <v>0</v>
      </c>
      <c r="M39" s="170" t="str">
        <f>IF(B39=0,"",VLOOKUP(B39,'Prog Costs'!$A$2:$B$21,2,FALSE))</f>
        <v/>
      </c>
      <c r="N39" s="194">
        <f t="shared" si="14"/>
        <v>0</v>
      </c>
      <c r="O39" s="195">
        <f t="shared" si="19"/>
        <v>0</v>
      </c>
      <c r="P39" s="196">
        <f>IF(N39=0,0,IF(B39=0,"",VLOOKUP(B39,'Prog Costs'!$A$2:$E$21,5,FALSE)*L39))</f>
        <v>0</v>
      </c>
      <c r="Q39" s="137"/>
      <c r="R39" s="137"/>
      <c r="S39" s="137"/>
      <c r="T39" s="137"/>
      <c r="U39" s="137"/>
      <c r="V39" s="137"/>
      <c r="W39" s="137"/>
      <c r="X39" s="137"/>
      <c r="Y39" s="137"/>
      <c r="Z39" s="137"/>
      <c r="AA39" s="137"/>
      <c r="AB39" s="137"/>
      <c r="AC39" s="137"/>
      <c r="AD39" s="137"/>
      <c r="AE39" s="137"/>
      <c r="AF39" s="137"/>
      <c r="AG39" s="137"/>
      <c r="AH39" s="137"/>
    </row>
    <row r="40" spans="1:34" ht="15" hidden="1" customHeight="1" x14ac:dyDescent="0.2">
      <c r="A40" s="1393"/>
      <c r="B40" s="681"/>
      <c r="C40" s="1123"/>
      <c r="D40" s="685"/>
      <c r="E40" s="163"/>
      <c r="F40" s="687"/>
      <c r="G40" s="157"/>
      <c r="H40" s="1124"/>
      <c r="I40" s="1102">
        <f t="shared" si="15"/>
        <v>0</v>
      </c>
      <c r="J40" s="1132">
        <f t="shared" si="16"/>
        <v>0</v>
      </c>
      <c r="K40" s="1105">
        <f t="shared" si="17"/>
        <v>0</v>
      </c>
      <c r="L40" s="131">
        <f t="shared" si="18"/>
        <v>0</v>
      </c>
      <c r="M40" s="170" t="str">
        <f>IF(B40=0,"",VLOOKUP(B40,'Prog Costs'!$A$2:$B$21,2,FALSE))</f>
        <v/>
      </c>
      <c r="N40" s="194">
        <f t="shared" si="14"/>
        <v>0</v>
      </c>
      <c r="O40" s="195">
        <f t="shared" si="19"/>
        <v>0</v>
      </c>
      <c r="P40" s="196">
        <f>IF(N40=0,0,IF(B40=0,"",VLOOKUP(B40,'Prog Costs'!$A$2:$E$21,5,FALSE)*L40))</f>
        <v>0</v>
      </c>
      <c r="Q40" s="137"/>
      <c r="R40" s="137"/>
      <c r="S40" s="137"/>
      <c r="T40" s="137"/>
      <c r="U40" s="137"/>
      <c r="V40" s="137"/>
      <c r="W40" s="137"/>
      <c r="X40" s="137"/>
      <c r="Y40" s="137"/>
      <c r="Z40" s="137"/>
      <c r="AA40" s="137"/>
      <c r="AB40" s="137"/>
      <c r="AC40" s="137"/>
      <c r="AD40" s="137"/>
      <c r="AE40" s="137"/>
      <c r="AF40" s="137"/>
      <c r="AG40" s="137"/>
      <c r="AH40" s="137"/>
    </row>
    <row r="41" spans="1:34" ht="15" hidden="1" customHeight="1" x14ac:dyDescent="0.2">
      <c r="A41" s="1393"/>
      <c r="B41" s="681"/>
      <c r="C41" s="1123"/>
      <c r="D41" s="685"/>
      <c r="E41" s="163"/>
      <c r="F41" s="687"/>
      <c r="G41" s="157"/>
      <c r="H41" s="1124"/>
      <c r="I41" s="1102">
        <f t="shared" si="15"/>
        <v>0</v>
      </c>
      <c r="J41" s="1132">
        <f t="shared" si="16"/>
        <v>0</v>
      </c>
      <c r="K41" s="1105">
        <f t="shared" si="17"/>
        <v>0</v>
      </c>
      <c r="L41" s="131">
        <f t="shared" si="18"/>
        <v>0</v>
      </c>
      <c r="M41" s="170" t="str">
        <f>IF(B41=0,"",VLOOKUP(B41,'Prog Costs'!$A$2:$B$21,2,FALSE))</f>
        <v/>
      </c>
      <c r="N41" s="194">
        <f t="shared" si="14"/>
        <v>0</v>
      </c>
      <c r="O41" s="195">
        <f t="shared" si="19"/>
        <v>0</v>
      </c>
      <c r="P41" s="196">
        <f>IF(N41=0,0,IF(B41=0,"",VLOOKUP(B41,'Prog Costs'!$A$2:$E$21,5,FALSE)*L41))</f>
        <v>0</v>
      </c>
      <c r="Q41" s="137"/>
      <c r="R41" s="137"/>
      <c r="S41" s="137"/>
      <c r="T41" s="137"/>
      <c r="U41" s="137"/>
      <c r="V41" s="137"/>
      <c r="W41" s="137"/>
      <c r="X41" s="137"/>
      <c r="Y41" s="137"/>
      <c r="Z41" s="137"/>
      <c r="AA41" s="137"/>
      <c r="AB41" s="137"/>
      <c r="AC41" s="137"/>
      <c r="AD41" s="137"/>
      <c r="AE41" s="137"/>
      <c r="AF41" s="137"/>
      <c r="AG41" s="137"/>
      <c r="AH41" s="137"/>
    </row>
    <row r="42" spans="1:34" ht="15" hidden="1" customHeight="1" x14ac:dyDescent="0.2">
      <c r="A42" s="1393"/>
      <c r="B42" s="681"/>
      <c r="C42" s="1123"/>
      <c r="D42" s="685"/>
      <c r="E42" s="163"/>
      <c r="F42" s="687"/>
      <c r="G42" s="157"/>
      <c r="H42" s="1124"/>
      <c r="I42" s="1102">
        <f t="shared" si="15"/>
        <v>0</v>
      </c>
      <c r="J42" s="1132">
        <f t="shared" si="16"/>
        <v>0</v>
      </c>
      <c r="K42" s="1105">
        <f t="shared" si="17"/>
        <v>0</v>
      </c>
      <c r="L42" s="131">
        <f t="shared" si="18"/>
        <v>0</v>
      </c>
      <c r="M42" s="170" t="str">
        <f>IF(B42=0,"",VLOOKUP(B42,'Prog Costs'!$A$2:$B$21,2,FALSE))</f>
        <v/>
      </c>
      <c r="N42" s="194">
        <f t="shared" si="14"/>
        <v>0</v>
      </c>
      <c r="O42" s="195">
        <f t="shared" si="19"/>
        <v>0</v>
      </c>
      <c r="P42" s="196">
        <f>IF(N42=0,0,IF(B42=0,"",VLOOKUP(B42,'Prog Costs'!$A$2:$E$21,5,FALSE)*L42))</f>
        <v>0</v>
      </c>
      <c r="Q42" s="137"/>
      <c r="R42" s="137"/>
      <c r="S42" s="137"/>
      <c r="T42" s="137"/>
      <c r="U42" s="137"/>
      <c r="V42" s="137"/>
      <c r="W42" s="137"/>
      <c r="X42" s="137"/>
      <c r="Y42" s="137"/>
      <c r="Z42" s="137"/>
      <c r="AA42" s="137"/>
      <c r="AB42" s="137"/>
      <c r="AC42" s="137"/>
      <c r="AD42" s="137"/>
      <c r="AE42" s="137"/>
      <c r="AF42" s="137"/>
      <c r="AG42" s="137"/>
      <c r="AH42" s="137"/>
    </row>
    <row r="43" spans="1:34" ht="15" hidden="1" customHeight="1" x14ac:dyDescent="0.2">
      <c r="A43" s="1393"/>
      <c r="B43" s="681"/>
      <c r="C43" s="1123"/>
      <c r="D43" s="685"/>
      <c r="E43" s="163"/>
      <c r="F43" s="687"/>
      <c r="G43" s="157"/>
      <c r="H43" s="1124"/>
      <c r="I43" s="1102">
        <f t="shared" si="15"/>
        <v>0</v>
      </c>
      <c r="J43" s="1132">
        <f t="shared" si="16"/>
        <v>0</v>
      </c>
      <c r="K43" s="1105">
        <f t="shared" si="17"/>
        <v>0</v>
      </c>
      <c r="L43" s="131">
        <f t="shared" si="18"/>
        <v>0</v>
      </c>
      <c r="M43" s="170" t="str">
        <f>IF(B43=0,"",VLOOKUP(B43,'Prog Costs'!$A$2:$B$21,2,FALSE))</f>
        <v/>
      </c>
      <c r="N43" s="194">
        <f t="shared" si="14"/>
        <v>0</v>
      </c>
      <c r="O43" s="195">
        <f t="shared" si="19"/>
        <v>0</v>
      </c>
      <c r="P43" s="196">
        <f>IF(N43=0,0,IF(B43=0,"",VLOOKUP(B43,'Prog Costs'!$A$2:$E$21,5,FALSE)*L43))</f>
        <v>0</v>
      </c>
      <c r="Q43" s="137"/>
      <c r="R43" s="137"/>
      <c r="S43" s="137"/>
      <c r="T43" s="137"/>
      <c r="U43" s="137"/>
      <c r="V43" s="137"/>
      <c r="W43" s="137"/>
      <c r="X43" s="137"/>
      <c r="Y43" s="137"/>
      <c r="Z43" s="137"/>
      <c r="AA43" s="137"/>
      <c r="AB43" s="137"/>
      <c r="AC43" s="137"/>
      <c r="AD43" s="137"/>
      <c r="AE43" s="137"/>
      <c r="AF43" s="137"/>
      <c r="AG43" s="137"/>
      <c r="AH43" s="137"/>
    </row>
    <row r="44" spans="1:34" ht="15" hidden="1" customHeight="1" x14ac:dyDescent="0.2">
      <c r="A44" s="1393"/>
      <c r="B44" s="681"/>
      <c r="C44" s="1123"/>
      <c r="D44" s="685"/>
      <c r="E44" s="163"/>
      <c r="F44" s="687"/>
      <c r="G44" s="157"/>
      <c r="H44" s="1124"/>
      <c r="I44" s="1102">
        <f t="shared" si="15"/>
        <v>0</v>
      </c>
      <c r="J44" s="1132">
        <f t="shared" si="16"/>
        <v>0</v>
      </c>
      <c r="K44" s="1105">
        <f t="shared" si="17"/>
        <v>0</v>
      </c>
      <c r="L44" s="131">
        <f t="shared" si="18"/>
        <v>0</v>
      </c>
      <c r="M44" s="170" t="str">
        <f>IF(B44=0,"",VLOOKUP(B44,'Prog Costs'!$A$2:$B$21,2,FALSE))</f>
        <v/>
      </c>
      <c r="N44" s="194">
        <f t="shared" si="14"/>
        <v>0</v>
      </c>
      <c r="O44" s="195">
        <f t="shared" si="19"/>
        <v>0</v>
      </c>
      <c r="P44" s="196">
        <f>IF(N44=0,0,IF(B44=0,"",VLOOKUP(B44,'Prog Costs'!$A$2:$E$21,5,FALSE)*L44))</f>
        <v>0</v>
      </c>
      <c r="Q44" s="137"/>
      <c r="R44" s="137"/>
      <c r="S44" s="137"/>
      <c r="T44" s="137"/>
      <c r="U44" s="137"/>
      <c r="V44" s="137"/>
      <c r="W44" s="137"/>
      <c r="X44" s="137"/>
      <c r="Y44" s="137"/>
      <c r="Z44" s="137"/>
      <c r="AA44" s="137"/>
      <c r="AB44" s="137"/>
      <c r="AC44" s="137"/>
      <c r="AD44" s="137"/>
      <c r="AE44" s="137"/>
      <c r="AF44" s="137"/>
      <c r="AG44" s="137"/>
      <c r="AH44" s="137"/>
    </row>
    <row r="45" spans="1:34" ht="15" hidden="1" customHeight="1" x14ac:dyDescent="0.2">
      <c r="A45" s="1393"/>
      <c r="B45" s="681"/>
      <c r="C45" s="1123"/>
      <c r="D45" s="685"/>
      <c r="E45" s="163"/>
      <c r="F45" s="687"/>
      <c r="G45" s="157"/>
      <c r="H45" s="1124"/>
      <c r="I45" s="1102">
        <f t="shared" si="15"/>
        <v>0</v>
      </c>
      <c r="J45" s="1132">
        <f t="shared" si="16"/>
        <v>0</v>
      </c>
      <c r="K45" s="1105">
        <f t="shared" si="17"/>
        <v>0</v>
      </c>
      <c r="L45" s="131">
        <f t="shared" si="18"/>
        <v>0</v>
      </c>
      <c r="M45" s="170" t="str">
        <f>IF(B45=0,"",VLOOKUP(B45,'Prog Costs'!$A$2:$B$21,2,FALSE))</f>
        <v/>
      </c>
      <c r="N45" s="194">
        <f t="shared" si="14"/>
        <v>0</v>
      </c>
      <c r="O45" s="195">
        <f t="shared" si="19"/>
        <v>0</v>
      </c>
      <c r="P45" s="196">
        <f>IF(N45=0,0,IF(B45=0,"",VLOOKUP(B45,'Prog Costs'!$A$2:$E$21,5,FALSE)*L45))</f>
        <v>0</v>
      </c>
      <c r="Q45" s="137"/>
      <c r="R45" s="137"/>
      <c r="S45" s="137"/>
      <c r="T45" s="137"/>
      <c r="U45" s="137"/>
      <c r="V45" s="137"/>
      <c r="W45" s="137"/>
      <c r="X45" s="137"/>
      <c r="Y45" s="137"/>
      <c r="Z45" s="137"/>
      <c r="AA45" s="137"/>
      <c r="AB45" s="137"/>
      <c r="AC45" s="137"/>
      <c r="AD45" s="137"/>
      <c r="AE45" s="137"/>
      <c r="AF45" s="137"/>
      <c r="AG45" s="137"/>
      <c r="AH45" s="137"/>
    </row>
    <row r="46" spans="1:34" ht="15" hidden="1" customHeight="1" x14ac:dyDescent="0.2">
      <c r="A46" s="1393"/>
      <c r="B46" s="681"/>
      <c r="C46" s="1123"/>
      <c r="D46" s="685"/>
      <c r="E46" s="163"/>
      <c r="F46" s="687"/>
      <c r="G46" s="157"/>
      <c r="H46" s="1124"/>
      <c r="I46" s="1102">
        <f t="shared" si="15"/>
        <v>0</v>
      </c>
      <c r="J46" s="1132">
        <f t="shared" si="16"/>
        <v>0</v>
      </c>
      <c r="K46" s="1105">
        <f t="shared" si="17"/>
        <v>0</v>
      </c>
      <c r="L46" s="131">
        <f t="shared" si="18"/>
        <v>0</v>
      </c>
      <c r="M46" s="170" t="str">
        <f>IF(B46=0,"",VLOOKUP(B46,'Prog Costs'!$A$2:$B$21,2,FALSE))</f>
        <v/>
      </c>
      <c r="N46" s="194">
        <f t="shared" si="14"/>
        <v>0</v>
      </c>
      <c r="O46" s="195">
        <f t="shared" si="19"/>
        <v>0</v>
      </c>
      <c r="P46" s="196">
        <f>IF(N46=0,0,IF(B46=0,"",VLOOKUP(B46,'Prog Costs'!$A$2:$E$21,5,FALSE)*L46))</f>
        <v>0</v>
      </c>
      <c r="Q46" s="137"/>
      <c r="R46" s="137"/>
      <c r="S46" s="137"/>
      <c r="T46" s="137"/>
      <c r="U46" s="137"/>
      <c r="V46" s="137"/>
      <c r="W46" s="137"/>
      <c r="X46" s="137"/>
      <c r="Y46" s="137"/>
      <c r="Z46" s="137"/>
      <c r="AA46" s="137"/>
      <c r="AB46" s="137"/>
      <c r="AC46" s="137"/>
      <c r="AD46" s="137"/>
      <c r="AE46" s="137"/>
      <c r="AF46" s="137"/>
      <c r="AG46" s="137"/>
      <c r="AH46" s="137"/>
    </row>
    <row r="47" spans="1:34" ht="15" hidden="1" customHeight="1" x14ac:dyDescent="0.2">
      <c r="A47" s="1393"/>
      <c r="B47" s="681"/>
      <c r="C47" s="1123"/>
      <c r="D47" s="685"/>
      <c r="E47" s="163"/>
      <c r="F47" s="687"/>
      <c r="G47" s="157"/>
      <c r="H47" s="1124"/>
      <c r="I47" s="1102">
        <f t="shared" si="15"/>
        <v>0</v>
      </c>
      <c r="J47" s="1132">
        <f t="shared" si="16"/>
        <v>0</v>
      </c>
      <c r="K47" s="1105">
        <f t="shared" si="17"/>
        <v>0</v>
      </c>
      <c r="L47" s="131">
        <f t="shared" si="18"/>
        <v>0</v>
      </c>
      <c r="M47" s="170" t="str">
        <f>IF(B47=0,"",VLOOKUP(B47,'Prog Costs'!$A$2:$B$21,2,FALSE))</f>
        <v/>
      </c>
      <c r="N47" s="194">
        <f t="shared" si="14"/>
        <v>0</v>
      </c>
      <c r="O47" s="195">
        <f t="shared" si="19"/>
        <v>0</v>
      </c>
      <c r="P47" s="196">
        <f>IF(N47=0,0,IF(B47=0,"",VLOOKUP(B47,'Prog Costs'!$A$2:$E$21,5,FALSE)*L47))</f>
        <v>0</v>
      </c>
      <c r="Q47" s="137"/>
      <c r="R47" s="137"/>
      <c r="S47" s="137"/>
      <c r="T47" s="137"/>
      <c r="U47" s="137"/>
      <c r="V47" s="137"/>
      <c r="W47" s="137"/>
      <c r="X47" s="137"/>
      <c r="Y47" s="137"/>
      <c r="Z47" s="137"/>
      <c r="AA47" s="137"/>
      <c r="AB47" s="137"/>
      <c r="AC47" s="137"/>
      <c r="AD47" s="137"/>
      <c r="AE47" s="137"/>
      <c r="AF47" s="137"/>
      <c r="AG47" s="137"/>
      <c r="AH47" s="137"/>
    </row>
    <row r="48" spans="1:34" ht="15" hidden="1" customHeight="1" x14ac:dyDescent="0.2">
      <c r="A48" s="1393"/>
      <c r="B48" s="681"/>
      <c r="C48" s="1123"/>
      <c r="D48" s="685"/>
      <c r="E48" s="163"/>
      <c r="F48" s="687"/>
      <c r="G48" s="157"/>
      <c r="H48" s="1124"/>
      <c r="I48" s="1102">
        <f t="shared" si="15"/>
        <v>0</v>
      </c>
      <c r="J48" s="1132">
        <f t="shared" si="16"/>
        <v>0</v>
      </c>
      <c r="K48" s="1105">
        <f t="shared" si="17"/>
        <v>0</v>
      </c>
      <c r="L48" s="131">
        <f t="shared" si="18"/>
        <v>0</v>
      </c>
      <c r="M48" s="170" t="str">
        <f>IF(B48=0,"",VLOOKUP(B48,'Prog Costs'!$A$2:$B$21,2,FALSE))</f>
        <v/>
      </c>
      <c r="N48" s="194">
        <f t="shared" si="14"/>
        <v>0</v>
      </c>
      <c r="O48" s="195">
        <f t="shared" si="19"/>
        <v>0</v>
      </c>
      <c r="P48" s="196">
        <f>IF(N48=0,0,IF(B48=0,"",VLOOKUP(B48,'Prog Costs'!$A$2:$E$21,5,FALSE)*L48))</f>
        <v>0</v>
      </c>
      <c r="Q48" s="137"/>
      <c r="R48" s="137"/>
      <c r="S48" s="137"/>
      <c r="T48" s="137"/>
      <c r="U48" s="137"/>
      <c r="V48" s="137"/>
      <c r="W48" s="137"/>
      <c r="X48" s="137"/>
      <c r="Y48" s="137"/>
      <c r="Z48" s="137"/>
      <c r="AA48" s="137"/>
      <c r="AB48" s="137"/>
      <c r="AC48" s="137"/>
      <c r="AD48" s="137"/>
      <c r="AE48" s="137"/>
      <c r="AF48" s="137"/>
      <c r="AG48" s="137"/>
      <c r="AH48" s="137"/>
    </row>
    <row r="49" spans="1:34" ht="15" hidden="1" customHeight="1" thickBot="1" x14ac:dyDescent="0.25">
      <c r="A49" s="1394"/>
      <c r="B49" s="681"/>
      <c r="C49" s="1125"/>
      <c r="D49" s="686"/>
      <c r="E49" s="164"/>
      <c r="F49" s="688"/>
      <c r="G49" s="158"/>
      <c r="H49" s="1126"/>
      <c r="I49" s="1103">
        <f t="shared" si="15"/>
        <v>0</v>
      </c>
      <c r="J49" s="1133">
        <f t="shared" si="16"/>
        <v>0</v>
      </c>
      <c r="K49" s="1106">
        <f t="shared" si="17"/>
        <v>0</v>
      </c>
      <c r="L49" s="136">
        <f t="shared" si="18"/>
        <v>0</v>
      </c>
      <c r="M49" s="170" t="str">
        <f>IF(B49=0,"",VLOOKUP(B49,'Prog Costs'!$A$2:$B$21,2,FALSE))</f>
        <v/>
      </c>
      <c r="N49" s="194">
        <f t="shared" si="14"/>
        <v>0</v>
      </c>
      <c r="O49" s="195">
        <f t="shared" si="19"/>
        <v>0</v>
      </c>
      <c r="P49" s="196">
        <f>IF(N49=0,0,IF(B49=0,"",VLOOKUP(B49,'Prog Costs'!$A$2:$E$21,5,FALSE)*L49))</f>
        <v>0</v>
      </c>
      <c r="Q49" s="137"/>
      <c r="R49" s="137"/>
      <c r="S49" s="137"/>
      <c r="T49" s="137"/>
      <c r="U49" s="137"/>
      <c r="V49" s="137"/>
      <c r="W49" s="137"/>
      <c r="X49" s="137"/>
      <c r="Y49" s="137"/>
      <c r="Z49" s="137"/>
      <c r="AA49" s="137"/>
      <c r="AB49" s="137"/>
      <c r="AC49" s="137"/>
      <c r="AD49" s="137"/>
      <c r="AE49" s="137"/>
      <c r="AF49" s="137"/>
      <c r="AG49" s="137"/>
      <c r="AH49" s="137"/>
    </row>
    <row r="50" spans="1:34" ht="18" customHeight="1" thickBot="1" x14ac:dyDescent="0.25">
      <c r="A50" s="180"/>
      <c r="B50" s="198" t="s">
        <v>62</v>
      </c>
      <c r="C50" s="140">
        <f>SUM(C30:C49)</f>
        <v>196</v>
      </c>
      <c r="D50" s="155">
        <f t="shared" ref="D50:P50" si="20">SUM(D30:D49)</f>
        <v>350</v>
      </c>
      <c r="E50" s="165">
        <f t="shared" si="20"/>
        <v>129</v>
      </c>
      <c r="F50" s="166">
        <f t="shared" si="20"/>
        <v>90.16</v>
      </c>
      <c r="G50" s="159">
        <f t="shared" si="20"/>
        <v>93</v>
      </c>
      <c r="H50" s="204">
        <f t="shared" si="20"/>
        <v>63.21</v>
      </c>
      <c r="I50" s="159">
        <f t="shared" si="20"/>
        <v>418</v>
      </c>
      <c r="J50" s="204">
        <f t="shared" si="20"/>
        <v>418</v>
      </c>
      <c r="K50" s="159">
        <f t="shared" si="20"/>
        <v>503.37</v>
      </c>
      <c r="L50" s="141">
        <f t="shared" si="20"/>
        <v>503.37</v>
      </c>
      <c r="M50" s="143"/>
      <c r="N50" s="143">
        <f t="shared" si="20"/>
        <v>37344466.403331891</v>
      </c>
      <c r="O50" s="143">
        <f t="shared" si="20"/>
        <v>29875573.12266551</v>
      </c>
      <c r="P50" s="144">
        <f t="shared" si="20"/>
        <v>7468893.2806663793</v>
      </c>
      <c r="Q50" s="137"/>
      <c r="R50" s="137"/>
      <c r="S50" s="137"/>
      <c r="T50" s="137"/>
      <c r="U50" s="137"/>
      <c r="V50" s="137"/>
      <c r="W50" s="137"/>
      <c r="X50" s="137"/>
      <c r="Y50" s="137"/>
      <c r="Z50" s="137"/>
      <c r="AA50" s="137"/>
      <c r="AB50" s="137"/>
      <c r="AC50" s="137"/>
      <c r="AD50" s="137"/>
      <c r="AE50" s="137"/>
      <c r="AF50" s="137"/>
      <c r="AG50" s="137"/>
      <c r="AH50" s="137"/>
    </row>
    <row r="51" spans="1:34" ht="13.5" thickBot="1" x14ac:dyDescent="0.25">
      <c r="A51" s="151"/>
      <c r="B51" s="152"/>
      <c r="C51" s="152"/>
      <c r="D51" s="152"/>
      <c r="E51" s="152"/>
      <c r="F51" s="152"/>
      <c r="G51" s="152"/>
      <c r="H51" s="152"/>
      <c r="I51" s="152"/>
      <c r="J51" s="152"/>
      <c r="K51" s="152"/>
      <c r="L51" s="152"/>
      <c r="M51" s="152"/>
      <c r="N51" s="102"/>
      <c r="O51" s="102"/>
      <c r="P51" s="103"/>
      <c r="Q51" s="137"/>
      <c r="R51" s="137"/>
      <c r="S51" s="137"/>
      <c r="T51" s="137"/>
      <c r="U51" s="137"/>
      <c r="V51" s="137"/>
      <c r="W51" s="137"/>
      <c r="X51" s="137"/>
      <c r="Y51" s="137"/>
      <c r="Z51" s="137"/>
      <c r="AA51" s="137"/>
      <c r="AB51" s="137"/>
      <c r="AC51" s="137"/>
      <c r="AD51" s="137"/>
      <c r="AE51" s="137"/>
      <c r="AF51" s="137"/>
      <c r="AG51" s="137"/>
      <c r="AH51" s="137"/>
    </row>
    <row r="52" spans="1:34" ht="15" customHeight="1" x14ac:dyDescent="0.2">
      <c r="A52" s="1392">
        <f>'Setup Page'!C10</f>
        <v>0</v>
      </c>
      <c r="B52" s="683"/>
      <c r="C52" s="1121"/>
      <c r="D52" s="730"/>
      <c r="E52" s="162"/>
      <c r="F52" s="712"/>
      <c r="G52" s="705"/>
      <c r="H52" s="1124"/>
      <c r="I52" s="1101">
        <f>C52+E52+G52</f>
        <v>0</v>
      </c>
      <c r="J52" s="1131">
        <f>I52</f>
        <v>0</v>
      </c>
      <c r="K52" s="1104">
        <f>D52+F52+H52</f>
        <v>0</v>
      </c>
      <c r="L52" s="150">
        <f>K52</f>
        <v>0</v>
      </c>
      <c r="M52" s="170" t="str">
        <f>IF(B52=0,"",VLOOKUP(B52,'Prog Costs'!$A$2:$B$21,2,FALSE))</f>
        <v/>
      </c>
      <c r="N52" s="194">
        <f t="shared" ref="N52:N71" si="21">IF(B52=0,0,IF(L52=0,0,L52*M52))</f>
        <v>0</v>
      </c>
      <c r="O52" s="195">
        <f>N52*0.8</f>
        <v>0</v>
      </c>
      <c r="P52" s="196">
        <f>IF(N52=0,0,IF(B52=0,"",VLOOKUP(B52,'Prog Costs'!$A$2:$E$21,5,FALSE)*L52))</f>
        <v>0</v>
      </c>
      <c r="Q52" s="137"/>
      <c r="R52" s="137"/>
      <c r="S52" s="137"/>
      <c r="T52" s="137"/>
      <c r="U52" s="137"/>
      <c r="V52" s="137"/>
      <c r="W52" s="137"/>
      <c r="X52" s="137"/>
      <c r="Y52" s="137"/>
      <c r="Z52" s="137"/>
      <c r="AA52" s="137"/>
      <c r="AB52" s="137"/>
      <c r="AC52" s="137"/>
      <c r="AD52" s="137"/>
      <c r="AE52" s="137"/>
      <c r="AF52" s="137"/>
      <c r="AG52" s="137"/>
      <c r="AH52" s="137"/>
    </row>
    <row r="53" spans="1:34" ht="15" customHeight="1" x14ac:dyDescent="0.2">
      <c r="A53" s="1393"/>
      <c r="B53" s="681"/>
      <c r="C53" s="1123"/>
      <c r="D53" s="685"/>
      <c r="E53" s="163"/>
      <c r="F53" s="687"/>
      <c r="G53" s="157"/>
      <c r="H53" s="1124"/>
      <c r="I53" s="1102">
        <f t="shared" ref="I53:I71" si="22">C53+E53+G53</f>
        <v>0</v>
      </c>
      <c r="J53" s="1132">
        <f t="shared" ref="J53:J71" si="23">I53</f>
        <v>0</v>
      </c>
      <c r="K53" s="1105">
        <f t="shared" ref="K53:K71" si="24">D53+F53+H53</f>
        <v>0</v>
      </c>
      <c r="L53" s="131">
        <f t="shared" ref="L53:L71" si="25">K53</f>
        <v>0</v>
      </c>
      <c r="M53" s="170" t="str">
        <f>IF(B53=0,"",VLOOKUP(B53,'Prog Costs'!$A$2:$B$21,2,FALSE))</f>
        <v/>
      </c>
      <c r="N53" s="194">
        <f t="shared" si="21"/>
        <v>0</v>
      </c>
      <c r="O53" s="195">
        <f t="shared" ref="O53:O71" si="26">N53*0.8</f>
        <v>0</v>
      </c>
      <c r="P53" s="196">
        <f>IF(N53=0,0,IF(B53=0,"",VLOOKUP(B53,'Prog Costs'!$A$2:$E$21,5,FALSE)*L53))</f>
        <v>0</v>
      </c>
      <c r="Q53" s="137"/>
      <c r="R53" s="137"/>
      <c r="S53" s="137"/>
      <c r="T53" s="137"/>
      <c r="U53" s="137"/>
      <c r="V53" s="137"/>
      <c r="W53" s="137"/>
      <c r="X53" s="137"/>
      <c r="Y53" s="137"/>
      <c r="Z53" s="137"/>
      <c r="AA53" s="137"/>
      <c r="AB53" s="137"/>
      <c r="AC53" s="137"/>
      <c r="AD53" s="137"/>
      <c r="AE53" s="137"/>
      <c r="AF53" s="137"/>
      <c r="AG53" s="137"/>
      <c r="AH53" s="137"/>
    </row>
    <row r="54" spans="1:34" ht="15" customHeight="1" x14ac:dyDescent="0.2">
      <c r="A54" s="1393"/>
      <c r="B54" s="681"/>
      <c r="C54" s="1123"/>
      <c r="D54" s="685"/>
      <c r="E54" s="163"/>
      <c r="F54" s="687"/>
      <c r="G54" s="157"/>
      <c r="H54" s="1124"/>
      <c r="I54" s="1102">
        <f t="shared" si="22"/>
        <v>0</v>
      </c>
      <c r="J54" s="1132">
        <f t="shared" si="23"/>
        <v>0</v>
      </c>
      <c r="K54" s="1105">
        <f t="shared" si="24"/>
        <v>0</v>
      </c>
      <c r="L54" s="131">
        <f t="shared" si="25"/>
        <v>0</v>
      </c>
      <c r="M54" s="170" t="str">
        <f>IF(B54=0,"",VLOOKUP(B54,'Prog Costs'!$A$2:$B$21,2,FALSE))</f>
        <v/>
      </c>
      <c r="N54" s="194">
        <f t="shared" si="21"/>
        <v>0</v>
      </c>
      <c r="O54" s="195">
        <f t="shared" si="26"/>
        <v>0</v>
      </c>
      <c r="P54" s="196">
        <f>IF(N54=0,0,IF(B54=0,"",VLOOKUP(B54,'Prog Costs'!$A$2:$E$21,5,FALSE)*L54))</f>
        <v>0</v>
      </c>
      <c r="Q54" s="137"/>
      <c r="R54" s="137"/>
      <c r="S54" s="137"/>
      <c r="T54" s="137"/>
      <c r="U54" s="137"/>
      <c r="V54" s="137"/>
      <c r="W54" s="137"/>
      <c r="X54" s="137"/>
      <c r="Y54" s="137"/>
      <c r="Z54" s="137"/>
      <c r="AA54" s="137"/>
      <c r="AB54" s="137"/>
      <c r="AC54" s="137"/>
      <c r="AD54" s="137"/>
      <c r="AE54" s="137"/>
      <c r="AF54" s="137"/>
      <c r="AG54" s="137"/>
      <c r="AH54" s="137"/>
    </row>
    <row r="55" spans="1:34" ht="15" customHeight="1" x14ac:dyDescent="0.2">
      <c r="A55" s="1393"/>
      <c r="B55" s="681"/>
      <c r="C55" s="1123"/>
      <c r="D55" s="685"/>
      <c r="E55" s="163"/>
      <c r="F55" s="687"/>
      <c r="G55" s="157"/>
      <c r="H55" s="1124"/>
      <c r="I55" s="1102">
        <f t="shared" si="22"/>
        <v>0</v>
      </c>
      <c r="J55" s="1132">
        <f t="shared" si="23"/>
        <v>0</v>
      </c>
      <c r="K55" s="1105">
        <f t="shared" si="24"/>
        <v>0</v>
      </c>
      <c r="L55" s="131">
        <f t="shared" si="25"/>
        <v>0</v>
      </c>
      <c r="M55" s="170" t="str">
        <f>IF(B55=0,"",VLOOKUP(B55,'Prog Costs'!$A$2:$B$21,2,FALSE))</f>
        <v/>
      </c>
      <c r="N55" s="194">
        <f t="shared" si="21"/>
        <v>0</v>
      </c>
      <c r="O55" s="195">
        <f t="shared" si="26"/>
        <v>0</v>
      </c>
      <c r="P55" s="196">
        <f>IF(N55=0,0,IF(B55=0,"",VLOOKUP(B55,'Prog Costs'!$A$2:$E$21,5,FALSE)*L55))</f>
        <v>0</v>
      </c>
      <c r="Q55" s="137"/>
      <c r="R55" s="137"/>
      <c r="S55" s="137"/>
      <c r="T55" s="137"/>
      <c r="U55" s="137"/>
      <c r="V55" s="137"/>
      <c r="W55" s="137"/>
      <c r="X55" s="137"/>
      <c r="Y55" s="137"/>
      <c r="Z55" s="137"/>
      <c r="AA55" s="137"/>
      <c r="AB55" s="137"/>
      <c r="AC55" s="137"/>
      <c r="AD55" s="137"/>
      <c r="AE55" s="137"/>
      <c r="AF55" s="137"/>
      <c r="AG55" s="137"/>
      <c r="AH55" s="137"/>
    </row>
    <row r="56" spans="1:34" ht="15" customHeight="1" x14ac:dyDescent="0.2">
      <c r="A56" s="1393"/>
      <c r="B56" s="681"/>
      <c r="C56" s="1123"/>
      <c r="D56" s="685"/>
      <c r="E56" s="163"/>
      <c r="F56" s="687"/>
      <c r="G56" s="157"/>
      <c r="H56" s="1124"/>
      <c r="I56" s="1102">
        <f t="shared" si="22"/>
        <v>0</v>
      </c>
      <c r="J56" s="1132">
        <f t="shared" si="23"/>
        <v>0</v>
      </c>
      <c r="K56" s="1105">
        <f t="shared" si="24"/>
        <v>0</v>
      </c>
      <c r="L56" s="131">
        <f t="shared" si="25"/>
        <v>0</v>
      </c>
      <c r="M56" s="170" t="str">
        <f>IF(B56=0,"",VLOOKUP(B56,'Prog Costs'!$A$2:$B$21,2,FALSE))</f>
        <v/>
      </c>
      <c r="N56" s="194">
        <f t="shared" si="21"/>
        <v>0</v>
      </c>
      <c r="O56" s="195">
        <f t="shared" si="26"/>
        <v>0</v>
      </c>
      <c r="P56" s="196">
        <f>IF(N56=0,0,IF(B56=0,"",VLOOKUP(B56,'Prog Costs'!$A$2:$E$21,5,FALSE)*L56))</f>
        <v>0</v>
      </c>
      <c r="Q56" s="137"/>
      <c r="R56" s="137"/>
      <c r="S56" s="137"/>
      <c r="T56" s="137"/>
      <c r="U56" s="137"/>
      <c r="V56" s="137"/>
      <c r="W56" s="137"/>
      <c r="X56" s="137"/>
      <c r="Y56" s="137"/>
      <c r="Z56" s="137"/>
      <c r="AA56" s="137"/>
      <c r="AB56" s="137"/>
      <c r="AC56" s="137"/>
      <c r="AD56" s="137"/>
      <c r="AE56" s="137"/>
      <c r="AF56" s="137"/>
      <c r="AG56" s="137"/>
      <c r="AH56" s="137"/>
    </row>
    <row r="57" spans="1:34" ht="15" customHeight="1" x14ac:dyDescent="0.2">
      <c r="A57" s="1393"/>
      <c r="B57" s="681"/>
      <c r="C57" s="1123"/>
      <c r="D57" s="685"/>
      <c r="E57" s="163"/>
      <c r="F57" s="687"/>
      <c r="G57" s="157"/>
      <c r="H57" s="1124"/>
      <c r="I57" s="1102">
        <f t="shared" si="22"/>
        <v>0</v>
      </c>
      <c r="J57" s="1132">
        <f t="shared" si="23"/>
        <v>0</v>
      </c>
      <c r="K57" s="1105">
        <f t="shared" si="24"/>
        <v>0</v>
      </c>
      <c r="L57" s="131">
        <f t="shared" si="25"/>
        <v>0</v>
      </c>
      <c r="M57" s="170" t="str">
        <f>IF(B57=0,"",VLOOKUP(B57,'Prog Costs'!$A$2:$B$21,2,FALSE))</f>
        <v/>
      </c>
      <c r="N57" s="194">
        <f t="shared" si="21"/>
        <v>0</v>
      </c>
      <c r="O57" s="195">
        <f t="shared" si="26"/>
        <v>0</v>
      </c>
      <c r="P57" s="196">
        <f>IF(N57=0,0,IF(B57=0,"",VLOOKUP(B57,'Prog Costs'!$A$2:$E$21,5,FALSE)*L57))</f>
        <v>0</v>
      </c>
      <c r="Q57" s="137"/>
      <c r="R57" s="137"/>
      <c r="S57" s="137"/>
      <c r="T57" s="137"/>
      <c r="U57" s="137"/>
      <c r="V57" s="137"/>
      <c r="W57" s="137"/>
      <c r="X57" s="137"/>
      <c r="Y57" s="137"/>
      <c r="Z57" s="137"/>
      <c r="AA57" s="137"/>
      <c r="AB57" s="137"/>
      <c r="AC57" s="137"/>
      <c r="AD57" s="137"/>
      <c r="AE57" s="137"/>
      <c r="AF57" s="137"/>
      <c r="AG57" s="137"/>
      <c r="AH57" s="137"/>
    </row>
    <row r="58" spans="1:34" ht="15" customHeight="1" x14ac:dyDescent="0.2">
      <c r="A58" s="1393"/>
      <c r="B58" s="681"/>
      <c r="C58" s="1123"/>
      <c r="D58" s="685"/>
      <c r="E58" s="163"/>
      <c r="F58" s="687"/>
      <c r="G58" s="157"/>
      <c r="H58" s="1124"/>
      <c r="I58" s="1102">
        <f t="shared" si="22"/>
        <v>0</v>
      </c>
      <c r="J58" s="1132">
        <f t="shared" si="23"/>
        <v>0</v>
      </c>
      <c r="K58" s="1105">
        <f t="shared" si="24"/>
        <v>0</v>
      </c>
      <c r="L58" s="131">
        <f t="shared" si="25"/>
        <v>0</v>
      </c>
      <c r="M58" s="170" t="str">
        <f>IF(B58=0,"",VLOOKUP(B58,'Prog Costs'!$A$2:$B$21,2,FALSE))</f>
        <v/>
      </c>
      <c r="N58" s="194">
        <f t="shared" si="21"/>
        <v>0</v>
      </c>
      <c r="O58" s="195">
        <f t="shared" si="26"/>
        <v>0</v>
      </c>
      <c r="P58" s="196">
        <f>IF(N58=0,0,IF(B58=0,"",VLOOKUP(B58,'Prog Costs'!$A$2:$E$21,5,FALSE)*L58))</f>
        <v>0</v>
      </c>
      <c r="Q58" s="137"/>
      <c r="R58" s="137"/>
      <c r="S58" s="137"/>
      <c r="T58" s="137"/>
      <c r="U58" s="137"/>
      <c r="V58" s="137"/>
      <c r="W58" s="137"/>
      <c r="X58" s="137"/>
      <c r="Y58" s="137"/>
      <c r="Z58" s="137"/>
      <c r="AA58" s="137"/>
      <c r="AB58" s="137"/>
      <c r="AC58" s="137"/>
      <c r="AD58" s="137"/>
      <c r="AE58" s="137"/>
      <c r="AF58" s="137"/>
      <c r="AG58" s="137"/>
      <c r="AH58" s="137"/>
    </row>
    <row r="59" spans="1:34" ht="15" customHeight="1" x14ac:dyDescent="0.2">
      <c r="A59" s="1393"/>
      <c r="B59" s="681"/>
      <c r="C59" s="1123"/>
      <c r="D59" s="685"/>
      <c r="E59" s="163"/>
      <c r="F59" s="687"/>
      <c r="G59" s="157"/>
      <c r="H59" s="1124"/>
      <c r="I59" s="1102">
        <f t="shared" si="22"/>
        <v>0</v>
      </c>
      <c r="J59" s="1132">
        <f t="shared" si="23"/>
        <v>0</v>
      </c>
      <c r="K59" s="1105">
        <f t="shared" si="24"/>
        <v>0</v>
      </c>
      <c r="L59" s="131">
        <f t="shared" si="25"/>
        <v>0</v>
      </c>
      <c r="M59" s="170" t="str">
        <f>IF(B59=0,"",VLOOKUP(B59,'Prog Costs'!$A$2:$B$21,2,FALSE))</f>
        <v/>
      </c>
      <c r="N59" s="194">
        <f t="shared" si="21"/>
        <v>0</v>
      </c>
      <c r="O59" s="195">
        <f t="shared" si="26"/>
        <v>0</v>
      </c>
      <c r="P59" s="196">
        <f>IF(N59=0,0,IF(B59=0,"",VLOOKUP(B59,'Prog Costs'!$A$2:$E$21,5,FALSE)*L59))</f>
        <v>0</v>
      </c>
      <c r="Q59" s="137"/>
      <c r="R59" s="137"/>
      <c r="S59" s="137"/>
      <c r="T59" s="137"/>
      <c r="U59" s="137"/>
      <c r="V59" s="137"/>
      <c r="W59" s="137"/>
      <c r="X59" s="137"/>
      <c r="Y59" s="137"/>
      <c r="Z59" s="137"/>
      <c r="AA59" s="137"/>
      <c r="AB59" s="137"/>
      <c r="AC59" s="137"/>
      <c r="AD59" s="137"/>
      <c r="AE59" s="137"/>
      <c r="AF59" s="137"/>
      <c r="AG59" s="137"/>
      <c r="AH59" s="137"/>
    </row>
    <row r="60" spans="1:34" ht="15" customHeight="1" x14ac:dyDescent="0.2">
      <c r="A60" s="1393"/>
      <c r="B60" s="681"/>
      <c r="C60" s="1123"/>
      <c r="D60" s="685"/>
      <c r="E60" s="163"/>
      <c r="F60" s="687"/>
      <c r="G60" s="157"/>
      <c r="H60" s="1124"/>
      <c r="I60" s="1102">
        <f t="shared" si="22"/>
        <v>0</v>
      </c>
      <c r="J60" s="1132">
        <f t="shared" si="23"/>
        <v>0</v>
      </c>
      <c r="K60" s="1105">
        <f t="shared" si="24"/>
        <v>0</v>
      </c>
      <c r="L60" s="131">
        <f t="shared" si="25"/>
        <v>0</v>
      </c>
      <c r="M60" s="170" t="str">
        <f>IF(B60=0,"",VLOOKUP(B60,'Prog Costs'!$A$2:$B$21,2,FALSE))</f>
        <v/>
      </c>
      <c r="N60" s="194">
        <f t="shared" si="21"/>
        <v>0</v>
      </c>
      <c r="O60" s="195">
        <f t="shared" si="26"/>
        <v>0</v>
      </c>
      <c r="P60" s="196">
        <f>IF(N60=0,0,IF(B60=0,"",VLOOKUP(B60,'Prog Costs'!$A$2:$E$21,5,FALSE)*L60))</f>
        <v>0</v>
      </c>
      <c r="Q60" s="137"/>
      <c r="R60" s="137"/>
      <c r="S60" s="137"/>
      <c r="T60" s="137"/>
      <c r="U60" s="137"/>
      <c r="V60" s="137"/>
      <c r="W60" s="137"/>
      <c r="X60" s="137"/>
      <c r="Y60" s="137"/>
      <c r="Z60" s="137"/>
      <c r="AA60" s="137"/>
      <c r="AB60" s="137"/>
      <c r="AC60" s="137"/>
      <c r="AD60" s="137"/>
      <c r="AE60" s="137"/>
      <c r="AF60" s="137"/>
      <c r="AG60" s="137"/>
      <c r="AH60" s="137"/>
    </row>
    <row r="61" spans="1:34" ht="15" customHeight="1" thickBot="1" x14ac:dyDescent="0.25">
      <c r="A61" s="1393"/>
      <c r="B61" s="681"/>
      <c r="C61" s="1123"/>
      <c r="D61" s="685"/>
      <c r="E61" s="163"/>
      <c r="F61" s="687"/>
      <c r="G61" s="157"/>
      <c r="H61" s="1124"/>
      <c r="I61" s="1102">
        <f t="shared" si="22"/>
        <v>0</v>
      </c>
      <c r="J61" s="1132">
        <f t="shared" si="23"/>
        <v>0</v>
      </c>
      <c r="K61" s="1105">
        <f t="shared" si="24"/>
        <v>0</v>
      </c>
      <c r="L61" s="131">
        <f t="shared" si="25"/>
        <v>0</v>
      </c>
      <c r="M61" s="170" t="str">
        <f>IF(B61=0,"",VLOOKUP(B61,'Prog Costs'!$A$2:$B$21,2,FALSE))</f>
        <v/>
      </c>
      <c r="N61" s="194">
        <f t="shared" si="21"/>
        <v>0</v>
      </c>
      <c r="O61" s="195">
        <f t="shared" si="26"/>
        <v>0</v>
      </c>
      <c r="P61" s="196">
        <f>IF(N61=0,0,IF(B61=0,"",VLOOKUP(B61,'Prog Costs'!$A$2:$E$21,5,FALSE)*L61))</f>
        <v>0</v>
      </c>
      <c r="Q61" s="137"/>
      <c r="R61" s="137"/>
      <c r="S61" s="137"/>
      <c r="T61" s="137"/>
      <c r="U61" s="137"/>
      <c r="V61" s="137"/>
      <c r="W61" s="137"/>
      <c r="X61" s="137"/>
      <c r="Y61" s="137"/>
      <c r="Z61" s="137"/>
      <c r="AA61" s="137"/>
      <c r="AB61" s="137"/>
      <c r="AC61" s="137"/>
      <c r="AD61" s="137"/>
      <c r="AE61" s="137"/>
      <c r="AF61" s="137"/>
      <c r="AG61" s="137"/>
      <c r="AH61" s="137"/>
    </row>
    <row r="62" spans="1:34" ht="15" hidden="1" customHeight="1" x14ac:dyDescent="0.2">
      <c r="A62" s="1393"/>
      <c r="B62" s="681"/>
      <c r="C62" s="1123"/>
      <c r="D62" s="685"/>
      <c r="E62" s="163"/>
      <c r="F62" s="687"/>
      <c r="G62" s="157"/>
      <c r="H62" s="1124"/>
      <c r="I62" s="1102">
        <f t="shared" si="22"/>
        <v>0</v>
      </c>
      <c r="J62" s="1132">
        <f t="shared" si="23"/>
        <v>0</v>
      </c>
      <c r="K62" s="1105">
        <f t="shared" si="24"/>
        <v>0</v>
      </c>
      <c r="L62" s="131">
        <f t="shared" si="25"/>
        <v>0</v>
      </c>
      <c r="M62" s="170" t="str">
        <f>IF(B62=0,"",VLOOKUP(B62,'Prog Costs'!$A$2:$B$21,2,FALSE))</f>
        <v/>
      </c>
      <c r="N62" s="194">
        <f t="shared" si="21"/>
        <v>0</v>
      </c>
      <c r="O62" s="195">
        <f t="shared" si="26"/>
        <v>0</v>
      </c>
      <c r="P62" s="196">
        <f>IF(N62=0,0,IF(B62=0,"",VLOOKUP(B62,'Prog Costs'!$A$2:$E$21,5,FALSE)*L62))</f>
        <v>0</v>
      </c>
      <c r="Q62" s="137"/>
      <c r="R62" s="137"/>
      <c r="S62" s="137"/>
      <c r="T62" s="137"/>
      <c r="U62" s="137"/>
      <c r="V62" s="137"/>
      <c r="W62" s="137"/>
      <c r="X62" s="137"/>
      <c r="Y62" s="137"/>
      <c r="Z62" s="137"/>
      <c r="AA62" s="137"/>
      <c r="AB62" s="137"/>
      <c r="AC62" s="137"/>
      <c r="AD62" s="137"/>
      <c r="AE62" s="137"/>
      <c r="AF62" s="137"/>
      <c r="AG62" s="137"/>
      <c r="AH62" s="137"/>
    </row>
    <row r="63" spans="1:34" ht="15" hidden="1" customHeight="1" x14ac:dyDescent="0.2">
      <c r="A63" s="1393"/>
      <c r="B63" s="681"/>
      <c r="C63" s="1123"/>
      <c r="D63" s="685"/>
      <c r="E63" s="163"/>
      <c r="F63" s="687"/>
      <c r="G63" s="157"/>
      <c r="H63" s="1124"/>
      <c r="I63" s="1102">
        <f t="shared" si="22"/>
        <v>0</v>
      </c>
      <c r="J63" s="1132">
        <f t="shared" si="23"/>
        <v>0</v>
      </c>
      <c r="K63" s="1105">
        <f t="shared" si="24"/>
        <v>0</v>
      </c>
      <c r="L63" s="131">
        <f t="shared" si="25"/>
        <v>0</v>
      </c>
      <c r="M63" s="170" t="str">
        <f>IF(B63=0,"",VLOOKUP(B63,'Prog Costs'!$A$2:$B$21,2,FALSE))</f>
        <v/>
      </c>
      <c r="N63" s="194">
        <f t="shared" si="21"/>
        <v>0</v>
      </c>
      <c r="O63" s="195">
        <f t="shared" si="26"/>
        <v>0</v>
      </c>
      <c r="P63" s="196">
        <f>IF(N63=0,0,IF(B63=0,"",VLOOKUP(B63,'Prog Costs'!$A$2:$E$21,5,FALSE)*L63))</f>
        <v>0</v>
      </c>
      <c r="Q63" s="137"/>
      <c r="R63" s="137"/>
      <c r="S63" s="137"/>
      <c r="T63" s="137"/>
      <c r="U63" s="137"/>
      <c r="V63" s="137"/>
      <c r="W63" s="137"/>
      <c r="X63" s="137"/>
      <c r="Y63" s="137"/>
      <c r="Z63" s="137"/>
      <c r="AA63" s="137"/>
      <c r="AB63" s="137"/>
      <c r="AC63" s="137"/>
      <c r="AD63" s="137"/>
      <c r="AE63" s="137"/>
      <c r="AF63" s="137"/>
      <c r="AG63" s="137"/>
      <c r="AH63" s="137"/>
    </row>
    <row r="64" spans="1:34" ht="15" hidden="1" customHeight="1" x14ac:dyDescent="0.2">
      <c r="A64" s="1393"/>
      <c r="B64" s="681"/>
      <c r="C64" s="1123"/>
      <c r="D64" s="685"/>
      <c r="E64" s="163"/>
      <c r="F64" s="687"/>
      <c r="G64" s="157"/>
      <c r="H64" s="1124"/>
      <c r="I64" s="1102">
        <f t="shared" si="22"/>
        <v>0</v>
      </c>
      <c r="J64" s="1132">
        <f t="shared" si="23"/>
        <v>0</v>
      </c>
      <c r="K64" s="1105">
        <f t="shared" si="24"/>
        <v>0</v>
      </c>
      <c r="L64" s="131">
        <f t="shared" si="25"/>
        <v>0</v>
      </c>
      <c r="M64" s="170" t="str">
        <f>IF(B64=0,"",VLOOKUP(B64,'Prog Costs'!$A$2:$B$21,2,FALSE))</f>
        <v/>
      </c>
      <c r="N64" s="194">
        <f t="shared" si="21"/>
        <v>0</v>
      </c>
      <c r="O64" s="195">
        <f t="shared" si="26"/>
        <v>0</v>
      </c>
      <c r="P64" s="196">
        <f>IF(N64=0,0,IF(B64=0,"",VLOOKUP(B64,'Prog Costs'!$A$2:$E$21,5,FALSE)*L64))</f>
        <v>0</v>
      </c>
      <c r="Q64" s="137"/>
      <c r="R64" s="137"/>
      <c r="S64" s="137"/>
      <c r="T64" s="137"/>
      <c r="U64" s="137"/>
      <c r="V64" s="137"/>
      <c r="W64" s="137"/>
      <c r="X64" s="137"/>
      <c r="Y64" s="137"/>
      <c r="Z64" s="137"/>
      <c r="AA64" s="137"/>
      <c r="AB64" s="137"/>
      <c r="AC64" s="137"/>
      <c r="AD64" s="137"/>
      <c r="AE64" s="137"/>
      <c r="AF64" s="137"/>
      <c r="AG64" s="137"/>
      <c r="AH64" s="137"/>
    </row>
    <row r="65" spans="1:34" ht="15" hidden="1" customHeight="1" x14ac:dyDescent="0.2">
      <c r="A65" s="1393"/>
      <c r="B65" s="681"/>
      <c r="C65" s="1123"/>
      <c r="D65" s="685"/>
      <c r="E65" s="163"/>
      <c r="F65" s="687"/>
      <c r="G65" s="157"/>
      <c r="H65" s="1124"/>
      <c r="I65" s="1102">
        <f t="shared" si="22"/>
        <v>0</v>
      </c>
      <c r="J65" s="1132">
        <f t="shared" si="23"/>
        <v>0</v>
      </c>
      <c r="K65" s="1105">
        <f t="shared" si="24"/>
        <v>0</v>
      </c>
      <c r="L65" s="131">
        <f t="shared" si="25"/>
        <v>0</v>
      </c>
      <c r="M65" s="170" t="str">
        <f>IF(B65=0,"",VLOOKUP(B65,'Prog Costs'!$A$2:$B$21,2,FALSE))</f>
        <v/>
      </c>
      <c r="N65" s="194">
        <f t="shared" si="21"/>
        <v>0</v>
      </c>
      <c r="O65" s="195">
        <f t="shared" si="26"/>
        <v>0</v>
      </c>
      <c r="P65" s="196">
        <f>IF(N65=0,0,IF(B65=0,"",VLOOKUP(B65,'Prog Costs'!$A$2:$E$21,5,FALSE)*L65))</f>
        <v>0</v>
      </c>
      <c r="Q65" s="137"/>
      <c r="R65" s="137"/>
      <c r="S65" s="137"/>
      <c r="T65" s="137"/>
      <c r="U65" s="137"/>
      <c r="V65" s="137"/>
      <c r="W65" s="137"/>
      <c r="X65" s="137"/>
      <c r="Y65" s="137"/>
      <c r="Z65" s="137"/>
      <c r="AA65" s="137"/>
      <c r="AB65" s="137"/>
      <c r="AC65" s="137"/>
      <c r="AD65" s="137"/>
      <c r="AE65" s="137"/>
      <c r="AF65" s="137"/>
      <c r="AG65" s="137"/>
      <c r="AH65" s="137"/>
    </row>
    <row r="66" spans="1:34" ht="15" hidden="1" customHeight="1" x14ac:dyDescent="0.2">
      <c r="A66" s="1393"/>
      <c r="B66" s="681"/>
      <c r="C66" s="1123"/>
      <c r="D66" s="685"/>
      <c r="E66" s="163"/>
      <c r="F66" s="687"/>
      <c r="G66" s="157"/>
      <c r="H66" s="1124"/>
      <c r="I66" s="1102">
        <f t="shared" si="22"/>
        <v>0</v>
      </c>
      <c r="J66" s="1132">
        <f t="shared" si="23"/>
        <v>0</v>
      </c>
      <c r="K66" s="1105">
        <f t="shared" si="24"/>
        <v>0</v>
      </c>
      <c r="L66" s="131">
        <f t="shared" si="25"/>
        <v>0</v>
      </c>
      <c r="M66" s="170" t="str">
        <f>IF(B66=0,"",VLOOKUP(B66,'Prog Costs'!$A$2:$B$21,2,FALSE))</f>
        <v/>
      </c>
      <c r="N66" s="194">
        <f t="shared" si="21"/>
        <v>0</v>
      </c>
      <c r="O66" s="195">
        <f t="shared" si="26"/>
        <v>0</v>
      </c>
      <c r="P66" s="196">
        <f>IF(N66=0,0,IF(B66=0,"",VLOOKUP(B66,'Prog Costs'!$A$2:$E$21,5,FALSE)*L66))</f>
        <v>0</v>
      </c>
      <c r="Q66" s="137"/>
      <c r="R66" s="137"/>
      <c r="S66" s="137"/>
      <c r="T66" s="137"/>
      <c r="U66" s="137"/>
      <c r="V66" s="137"/>
      <c r="W66" s="137"/>
      <c r="X66" s="137"/>
      <c r="Y66" s="137"/>
      <c r="Z66" s="137"/>
      <c r="AA66" s="137"/>
      <c r="AB66" s="137"/>
      <c r="AC66" s="137"/>
      <c r="AD66" s="137"/>
      <c r="AE66" s="137"/>
      <c r="AF66" s="137"/>
      <c r="AG66" s="137"/>
      <c r="AH66" s="137"/>
    </row>
    <row r="67" spans="1:34" ht="15" hidden="1" customHeight="1" x14ac:dyDescent="0.2">
      <c r="A67" s="1393"/>
      <c r="B67" s="681"/>
      <c r="C67" s="1123"/>
      <c r="D67" s="685"/>
      <c r="E67" s="163"/>
      <c r="F67" s="687"/>
      <c r="G67" s="157"/>
      <c r="H67" s="1124"/>
      <c r="I67" s="1102">
        <f t="shared" si="22"/>
        <v>0</v>
      </c>
      <c r="J67" s="1132">
        <f t="shared" si="23"/>
        <v>0</v>
      </c>
      <c r="K67" s="1105">
        <f t="shared" si="24"/>
        <v>0</v>
      </c>
      <c r="L67" s="131">
        <f t="shared" si="25"/>
        <v>0</v>
      </c>
      <c r="M67" s="170" t="str">
        <f>IF(B67=0,"",VLOOKUP(B67,'Prog Costs'!$A$2:$B$21,2,FALSE))</f>
        <v/>
      </c>
      <c r="N67" s="194">
        <f t="shared" si="21"/>
        <v>0</v>
      </c>
      <c r="O67" s="195">
        <f t="shared" si="26"/>
        <v>0</v>
      </c>
      <c r="P67" s="196">
        <f>IF(N67=0,0,IF(B67=0,"",VLOOKUP(B67,'Prog Costs'!$A$2:$E$21,5,FALSE)*L67))</f>
        <v>0</v>
      </c>
      <c r="Q67" s="137"/>
      <c r="R67" s="137"/>
      <c r="S67" s="137"/>
      <c r="T67" s="137"/>
      <c r="U67" s="137"/>
      <c r="V67" s="137"/>
      <c r="W67" s="137"/>
      <c r="X67" s="137"/>
      <c r="Y67" s="137"/>
      <c r="Z67" s="137"/>
      <c r="AA67" s="137"/>
      <c r="AB67" s="137"/>
      <c r="AC67" s="137"/>
      <c r="AD67" s="137"/>
      <c r="AE67" s="137"/>
      <c r="AF67" s="137"/>
      <c r="AG67" s="137"/>
      <c r="AH67" s="137"/>
    </row>
    <row r="68" spans="1:34" ht="15" hidden="1" customHeight="1" x14ac:dyDescent="0.2">
      <c r="A68" s="1393"/>
      <c r="B68" s="681"/>
      <c r="C68" s="1123"/>
      <c r="D68" s="685"/>
      <c r="E68" s="163"/>
      <c r="F68" s="687"/>
      <c r="G68" s="157"/>
      <c r="H68" s="1124"/>
      <c r="I68" s="1102">
        <f t="shared" si="22"/>
        <v>0</v>
      </c>
      <c r="J68" s="1132">
        <f t="shared" si="23"/>
        <v>0</v>
      </c>
      <c r="K68" s="1105">
        <f t="shared" si="24"/>
        <v>0</v>
      </c>
      <c r="L68" s="131">
        <f t="shared" si="25"/>
        <v>0</v>
      </c>
      <c r="M68" s="170" t="str">
        <f>IF(B68=0,"",VLOOKUP(B68,'Prog Costs'!$A$2:$B$21,2,FALSE))</f>
        <v/>
      </c>
      <c r="N68" s="194">
        <f t="shared" si="21"/>
        <v>0</v>
      </c>
      <c r="O68" s="195">
        <f t="shared" si="26"/>
        <v>0</v>
      </c>
      <c r="P68" s="196">
        <f>IF(N68=0,0,IF(B68=0,"",VLOOKUP(B68,'Prog Costs'!$A$2:$E$21,5,FALSE)*L68))</f>
        <v>0</v>
      </c>
      <c r="Q68" s="137"/>
      <c r="R68" s="137"/>
      <c r="S68" s="137"/>
      <c r="T68" s="137"/>
      <c r="U68" s="137"/>
      <c r="V68" s="137"/>
      <c r="W68" s="137"/>
      <c r="X68" s="137"/>
      <c r="Y68" s="137"/>
      <c r="Z68" s="137"/>
      <c r="AA68" s="137"/>
      <c r="AB68" s="137"/>
      <c r="AC68" s="137"/>
      <c r="AD68" s="137"/>
      <c r="AE68" s="137"/>
      <c r="AF68" s="137"/>
      <c r="AG68" s="137"/>
      <c r="AH68" s="137"/>
    </row>
    <row r="69" spans="1:34" ht="15" hidden="1" customHeight="1" x14ac:dyDescent="0.2">
      <c r="A69" s="1393"/>
      <c r="B69" s="681"/>
      <c r="C69" s="1123"/>
      <c r="D69" s="685"/>
      <c r="E69" s="163"/>
      <c r="F69" s="687"/>
      <c r="G69" s="157"/>
      <c r="H69" s="1124"/>
      <c r="I69" s="1102">
        <f t="shared" si="22"/>
        <v>0</v>
      </c>
      <c r="J69" s="1132">
        <f t="shared" si="23"/>
        <v>0</v>
      </c>
      <c r="K69" s="1105">
        <f t="shared" si="24"/>
        <v>0</v>
      </c>
      <c r="L69" s="131">
        <f t="shared" si="25"/>
        <v>0</v>
      </c>
      <c r="M69" s="170" t="str">
        <f>IF(B69=0,"",VLOOKUP(B69,'Prog Costs'!$A$2:$B$21,2,FALSE))</f>
        <v/>
      </c>
      <c r="N69" s="194">
        <f t="shared" si="21"/>
        <v>0</v>
      </c>
      <c r="O69" s="195">
        <f t="shared" si="26"/>
        <v>0</v>
      </c>
      <c r="P69" s="196">
        <f>IF(N69=0,0,IF(B69=0,"",VLOOKUP(B69,'Prog Costs'!$A$2:$E$21,5,FALSE)*L69))</f>
        <v>0</v>
      </c>
      <c r="Q69" s="137"/>
      <c r="R69" s="137"/>
      <c r="S69" s="137"/>
      <c r="T69" s="137"/>
      <c r="U69" s="137"/>
      <c r="V69" s="137"/>
      <c r="W69" s="137"/>
      <c r="X69" s="137"/>
      <c r="Y69" s="137"/>
      <c r="Z69" s="137"/>
      <c r="AA69" s="137"/>
      <c r="AB69" s="137"/>
      <c r="AC69" s="137"/>
      <c r="AD69" s="137"/>
      <c r="AE69" s="137"/>
      <c r="AF69" s="137"/>
      <c r="AG69" s="137"/>
      <c r="AH69" s="137"/>
    </row>
    <row r="70" spans="1:34" ht="15" hidden="1" customHeight="1" x14ac:dyDescent="0.2">
      <c r="A70" s="1393"/>
      <c r="B70" s="681"/>
      <c r="C70" s="1123"/>
      <c r="D70" s="685"/>
      <c r="E70" s="163"/>
      <c r="F70" s="687"/>
      <c r="G70" s="157"/>
      <c r="H70" s="1124"/>
      <c r="I70" s="1102">
        <f t="shared" si="22"/>
        <v>0</v>
      </c>
      <c r="J70" s="1132">
        <f t="shared" si="23"/>
        <v>0</v>
      </c>
      <c r="K70" s="1105">
        <f t="shared" si="24"/>
        <v>0</v>
      </c>
      <c r="L70" s="131">
        <f t="shared" si="25"/>
        <v>0</v>
      </c>
      <c r="M70" s="170" t="str">
        <f>IF(B70=0,"",VLOOKUP(B70,'Prog Costs'!$A$2:$B$21,2,FALSE))</f>
        <v/>
      </c>
      <c r="N70" s="194">
        <f t="shared" si="21"/>
        <v>0</v>
      </c>
      <c r="O70" s="195">
        <f t="shared" si="26"/>
        <v>0</v>
      </c>
      <c r="P70" s="196">
        <f>IF(N70=0,0,IF(B70=0,"",VLOOKUP(B70,'Prog Costs'!$A$2:$E$21,5,FALSE)*L70))</f>
        <v>0</v>
      </c>
      <c r="Q70" s="137"/>
      <c r="R70" s="137"/>
      <c r="S70" s="137"/>
      <c r="T70" s="137"/>
      <c r="U70" s="137"/>
      <c r="V70" s="137"/>
      <c r="W70" s="137"/>
      <c r="X70" s="137"/>
      <c r="Y70" s="137"/>
      <c r="Z70" s="137"/>
      <c r="AA70" s="137"/>
      <c r="AB70" s="137"/>
      <c r="AC70" s="137"/>
      <c r="AD70" s="137"/>
      <c r="AE70" s="137"/>
      <c r="AF70" s="137"/>
      <c r="AG70" s="137"/>
      <c r="AH70" s="137"/>
    </row>
    <row r="71" spans="1:34" ht="15" hidden="1" customHeight="1" thickBot="1" x14ac:dyDescent="0.25">
      <c r="A71" s="1394"/>
      <c r="B71" s="681"/>
      <c r="C71" s="1125"/>
      <c r="D71" s="686"/>
      <c r="E71" s="164"/>
      <c r="F71" s="688"/>
      <c r="G71" s="158"/>
      <c r="H71" s="1126"/>
      <c r="I71" s="1103">
        <f t="shared" si="22"/>
        <v>0</v>
      </c>
      <c r="J71" s="1133">
        <f t="shared" si="23"/>
        <v>0</v>
      </c>
      <c r="K71" s="1106">
        <f t="shared" si="24"/>
        <v>0</v>
      </c>
      <c r="L71" s="136">
        <f t="shared" si="25"/>
        <v>0</v>
      </c>
      <c r="M71" s="170" t="str">
        <f>IF(B71=0,"",VLOOKUP(B71,'Prog Costs'!$A$2:$B$21,2,FALSE))</f>
        <v/>
      </c>
      <c r="N71" s="194">
        <f t="shared" si="21"/>
        <v>0</v>
      </c>
      <c r="O71" s="195">
        <f t="shared" si="26"/>
        <v>0</v>
      </c>
      <c r="P71" s="196">
        <f>IF(N71=0,0,IF(B71=0,"",VLOOKUP(B71,'Prog Costs'!$A$2:$E$21,5,FALSE)*L71))</f>
        <v>0</v>
      </c>
      <c r="Q71" s="137"/>
      <c r="R71" s="137"/>
      <c r="S71" s="137"/>
      <c r="T71" s="137"/>
      <c r="U71" s="137"/>
      <c r="V71" s="137"/>
      <c r="W71" s="137"/>
      <c r="X71" s="137"/>
      <c r="Y71" s="137"/>
      <c r="Z71" s="137"/>
      <c r="AA71" s="137"/>
      <c r="AB71" s="137"/>
      <c r="AC71" s="137"/>
      <c r="AD71" s="137"/>
      <c r="AE71" s="137"/>
      <c r="AF71" s="137"/>
      <c r="AG71" s="137"/>
      <c r="AH71" s="137"/>
    </row>
    <row r="72" spans="1:34" ht="18" customHeight="1" thickBot="1" x14ac:dyDescent="0.25">
      <c r="A72" s="180"/>
      <c r="B72" s="198" t="s">
        <v>62</v>
      </c>
      <c r="C72" s="140">
        <f>SUM(C52:C71)</f>
        <v>0</v>
      </c>
      <c r="D72" s="155">
        <f t="shared" ref="D72:L72" si="27">SUM(D52:D71)</f>
        <v>0</v>
      </c>
      <c r="E72" s="165">
        <f t="shared" si="27"/>
        <v>0</v>
      </c>
      <c r="F72" s="166">
        <f t="shared" si="27"/>
        <v>0</v>
      </c>
      <c r="G72" s="159">
        <f t="shared" si="27"/>
        <v>0</v>
      </c>
      <c r="H72" s="204">
        <f t="shared" si="27"/>
        <v>0</v>
      </c>
      <c r="I72" s="159">
        <f t="shared" si="27"/>
        <v>0</v>
      </c>
      <c r="J72" s="204">
        <f t="shared" si="27"/>
        <v>0</v>
      </c>
      <c r="K72" s="159">
        <f t="shared" si="27"/>
        <v>0</v>
      </c>
      <c r="L72" s="141">
        <f t="shared" si="27"/>
        <v>0</v>
      </c>
      <c r="M72" s="143"/>
      <c r="N72" s="143">
        <f t="shared" ref="N72:P72" si="28">SUM(N52:N71)</f>
        <v>0</v>
      </c>
      <c r="O72" s="143">
        <f t="shared" si="28"/>
        <v>0</v>
      </c>
      <c r="P72" s="144">
        <f t="shared" si="28"/>
        <v>0</v>
      </c>
      <c r="Q72" s="137"/>
      <c r="R72" s="137"/>
      <c r="S72" s="137"/>
      <c r="T72" s="137"/>
      <c r="U72" s="137"/>
      <c r="V72" s="137"/>
      <c r="W72" s="137"/>
      <c r="X72" s="137"/>
      <c r="Y72" s="137"/>
      <c r="Z72" s="137"/>
      <c r="AA72" s="137"/>
      <c r="AB72" s="137"/>
      <c r="AC72" s="137"/>
      <c r="AD72" s="137"/>
      <c r="AE72" s="137"/>
      <c r="AF72" s="137"/>
      <c r="AG72" s="137"/>
      <c r="AH72" s="137"/>
    </row>
    <row r="73" spans="1:34" ht="13.5" thickBot="1" x14ac:dyDescent="0.25">
      <c r="A73" s="151"/>
      <c r="B73" s="152"/>
      <c r="C73" s="152"/>
      <c r="D73" s="152"/>
      <c r="E73" s="152"/>
      <c r="F73" s="152"/>
      <c r="G73" s="152"/>
      <c r="H73" s="152"/>
      <c r="I73" s="152"/>
      <c r="J73" s="152"/>
      <c r="K73" s="152"/>
      <c r="L73" s="152"/>
      <c r="M73" s="152"/>
      <c r="N73" s="102"/>
      <c r="O73" s="102"/>
      <c r="P73" s="103"/>
      <c r="Q73" s="137"/>
      <c r="R73" s="137"/>
      <c r="S73" s="137"/>
      <c r="T73" s="137"/>
      <c r="U73" s="137"/>
      <c r="V73" s="137"/>
      <c r="W73" s="137"/>
      <c r="X73" s="137"/>
      <c r="Y73" s="137"/>
      <c r="Z73" s="137"/>
      <c r="AA73" s="137"/>
      <c r="AB73" s="137"/>
      <c r="AC73" s="137"/>
      <c r="AD73" s="137"/>
      <c r="AE73" s="137"/>
      <c r="AF73" s="137"/>
      <c r="AG73" s="137"/>
      <c r="AH73" s="137"/>
    </row>
    <row r="74" spans="1:34" ht="15" customHeight="1" x14ac:dyDescent="0.2">
      <c r="A74" s="1392" t="str">
        <f>'Setup Page'!C11</f>
        <v>Nongoma Engineering</v>
      </c>
      <c r="B74" s="683" t="s">
        <v>214</v>
      </c>
      <c r="C74" s="1121">
        <v>59</v>
      </c>
      <c r="D74" s="730">
        <v>140</v>
      </c>
      <c r="E74" s="162">
        <v>20</v>
      </c>
      <c r="F74" s="712">
        <v>27</v>
      </c>
      <c r="G74" s="705">
        <v>7</v>
      </c>
      <c r="H74" s="1124">
        <f>E74*49%</f>
        <v>9.8000000000000007</v>
      </c>
      <c r="I74" s="1101">
        <f>C74+E74+G74</f>
        <v>86</v>
      </c>
      <c r="J74" s="1131">
        <f>I74</f>
        <v>86</v>
      </c>
      <c r="K74" s="1104">
        <f>D74+F74+H74</f>
        <v>176.8</v>
      </c>
      <c r="L74" s="150">
        <f>K74</f>
        <v>176.8</v>
      </c>
      <c r="M74" s="170">
        <f>IF(B74=0,"",VLOOKUP(B74,'Prog Costs'!$A$2:$B$21,2,FALSE))</f>
        <v>52921.240659020557</v>
      </c>
      <c r="N74" s="194">
        <f t="shared" ref="N74:N93" si="29">IF(B74=0,0,IF(L74=0,0,L74*M74))</f>
        <v>9356475.3485148344</v>
      </c>
      <c r="O74" s="195">
        <f>N74*0.8</f>
        <v>7485180.2788118683</v>
      </c>
      <c r="P74" s="196">
        <f>IF(N74=0,0,IF(B74=0,"",VLOOKUP(B74,'Prog Costs'!$A$2:$E$21,5,FALSE)*L74))</f>
        <v>1871295.0697029671</v>
      </c>
      <c r="Q74" s="137"/>
      <c r="R74" s="137"/>
      <c r="S74" s="137"/>
      <c r="T74" s="137"/>
      <c r="U74" s="137"/>
      <c r="V74" s="137"/>
      <c r="W74" s="137"/>
      <c r="X74" s="137"/>
      <c r="Y74" s="137"/>
      <c r="Z74" s="137"/>
      <c r="AA74" s="137"/>
      <c r="AB74" s="137"/>
      <c r="AC74" s="137"/>
      <c r="AD74" s="137"/>
      <c r="AE74" s="137"/>
      <c r="AF74" s="137"/>
      <c r="AG74" s="137"/>
      <c r="AH74" s="137"/>
    </row>
    <row r="75" spans="1:34" ht="15" customHeight="1" x14ac:dyDescent="0.2">
      <c r="A75" s="1393"/>
      <c r="B75" s="681" t="s">
        <v>179</v>
      </c>
      <c r="C75" s="1123">
        <v>64</v>
      </c>
      <c r="D75" s="685">
        <v>140</v>
      </c>
      <c r="E75" s="163">
        <v>39</v>
      </c>
      <c r="F75" s="687">
        <v>29</v>
      </c>
      <c r="G75" s="157">
        <v>16</v>
      </c>
      <c r="H75" s="1124">
        <f>E75*49%</f>
        <v>19.11</v>
      </c>
      <c r="I75" s="1102">
        <f t="shared" ref="I75:I93" si="30">C75+E75+G75</f>
        <v>119</v>
      </c>
      <c r="J75" s="1132">
        <f t="shared" ref="J75:J93" si="31">I75</f>
        <v>119</v>
      </c>
      <c r="K75" s="1105">
        <f t="shared" ref="K75:K93" si="32">D75+F75+H75</f>
        <v>188.11</v>
      </c>
      <c r="L75" s="131">
        <f t="shared" ref="L75:L93" si="33">K75</f>
        <v>188.11</v>
      </c>
      <c r="M75" s="170">
        <f>IF(B75=0,"",VLOOKUP(B75,'Prog Costs'!$A$2:$B$21,2,FALSE))</f>
        <v>52205.172475492916</v>
      </c>
      <c r="N75" s="194">
        <f t="shared" si="29"/>
        <v>9820314.9943649732</v>
      </c>
      <c r="O75" s="195">
        <f t="shared" ref="O75:O93" si="34">N75*0.8</f>
        <v>7856251.9954919787</v>
      </c>
      <c r="P75" s="196">
        <f>IF(N75=0,0,IF(B75=0,"",VLOOKUP(B75,'Prog Costs'!$A$2:$E$21,5,FALSE)*L75))</f>
        <v>1964062.9988729947</v>
      </c>
      <c r="Q75" s="137"/>
      <c r="R75" s="137"/>
      <c r="S75" s="137"/>
      <c r="T75" s="137"/>
      <c r="U75" s="137"/>
      <c r="V75" s="137"/>
      <c r="W75" s="137"/>
      <c r="X75" s="137"/>
      <c r="Y75" s="137"/>
      <c r="Z75" s="137"/>
      <c r="AA75" s="137"/>
      <c r="AB75" s="137"/>
      <c r="AC75" s="137"/>
      <c r="AD75" s="137"/>
      <c r="AE75" s="137"/>
      <c r="AF75" s="137"/>
      <c r="AG75" s="137"/>
      <c r="AH75" s="137"/>
    </row>
    <row r="76" spans="1:34" ht="15" customHeight="1" x14ac:dyDescent="0.2">
      <c r="A76" s="1393"/>
      <c r="B76" s="681"/>
      <c r="C76" s="1123"/>
      <c r="D76" s="685"/>
      <c r="E76" s="163"/>
      <c r="F76" s="687"/>
      <c r="G76" s="157"/>
      <c r="H76" s="1124"/>
      <c r="I76" s="1102">
        <f t="shared" si="30"/>
        <v>0</v>
      </c>
      <c r="J76" s="1132">
        <f t="shared" si="31"/>
        <v>0</v>
      </c>
      <c r="K76" s="1105">
        <f t="shared" si="32"/>
        <v>0</v>
      </c>
      <c r="L76" s="131">
        <f t="shared" si="33"/>
        <v>0</v>
      </c>
      <c r="M76" s="170" t="str">
        <f>IF(B76=0,"",VLOOKUP(B76,'Prog Costs'!$A$2:$B$21,2,FALSE))</f>
        <v/>
      </c>
      <c r="N76" s="194">
        <f t="shared" si="29"/>
        <v>0</v>
      </c>
      <c r="O76" s="195">
        <f t="shared" si="34"/>
        <v>0</v>
      </c>
      <c r="P76" s="196">
        <f>IF(N76=0,0,IF(B76=0,"",VLOOKUP(B76,'Prog Costs'!$A$2:$E$21,5,FALSE)*L76))</f>
        <v>0</v>
      </c>
      <c r="Q76" s="137"/>
      <c r="R76" s="137"/>
      <c r="S76" s="137"/>
      <c r="T76" s="137"/>
      <c r="U76" s="137"/>
      <c r="V76" s="137"/>
      <c r="W76" s="137"/>
      <c r="X76" s="137"/>
      <c r="Y76" s="137"/>
      <c r="Z76" s="137"/>
      <c r="AA76" s="137"/>
      <c r="AB76" s="137"/>
      <c r="AC76" s="137"/>
      <c r="AD76" s="137"/>
      <c r="AE76" s="137"/>
      <c r="AF76" s="137"/>
      <c r="AG76" s="137"/>
      <c r="AH76" s="137"/>
    </row>
    <row r="77" spans="1:34" ht="15" customHeight="1" x14ac:dyDescent="0.2">
      <c r="A77" s="1393"/>
      <c r="B77" s="681"/>
      <c r="C77" s="1123"/>
      <c r="D77" s="685"/>
      <c r="E77" s="163"/>
      <c r="F77" s="687"/>
      <c r="G77" s="157"/>
      <c r="H77" s="1124"/>
      <c r="I77" s="1102">
        <f t="shared" si="30"/>
        <v>0</v>
      </c>
      <c r="J77" s="1132">
        <f t="shared" si="31"/>
        <v>0</v>
      </c>
      <c r="K77" s="1105">
        <f t="shared" si="32"/>
        <v>0</v>
      </c>
      <c r="L77" s="131">
        <f t="shared" si="33"/>
        <v>0</v>
      </c>
      <c r="M77" s="170" t="str">
        <f>IF(B77=0,"",VLOOKUP(B77,'Prog Costs'!$A$2:$B$21,2,FALSE))</f>
        <v/>
      </c>
      <c r="N77" s="194">
        <f t="shared" si="29"/>
        <v>0</v>
      </c>
      <c r="O77" s="195">
        <f t="shared" si="34"/>
        <v>0</v>
      </c>
      <c r="P77" s="196">
        <f>IF(N77=0,0,IF(B77=0,"",VLOOKUP(B77,'Prog Costs'!$A$2:$E$21,5,FALSE)*L77))</f>
        <v>0</v>
      </c>
      <c r="Q77" s="137"/>
      <c r="R77" s="137"/>
      <c r="S77" s="137"/>
      <c r="T77" s="137"/>
      <c r="U77" s="137"/>
      <c r="V77" s="137"/>
      <c r="W77" s="137"/>
      <c r="X77" s="137"/>
      <c r="Y77" s="137"/>
      <c r="Z77" s="137"/>
      <c r="AA77" s="137"/>
      <c r="AB77" s="137"/>
      <c r="AC77" s="137"/>
      <c r="AD77" s="137"/>
      <c r="AE77" s="137"/>
      <c r="AF77" s="137"/>
      <c r="AG77" s="137"/>
      <c r="AH77" s="137"/>
    </row>
    <row r="78" spans="1:34" ht="15" customHeight="1" x14ac:dyDescent="0.2">
      <c r="A78" s="1393"/>
      <c r="B78" s="681"/>
      <c r="C78" s="1123"/>
      <c r="D78" s="685"/>
      <c r="E78" s="163"/>
      <c r="F78" s="687"/>
      <c r="G78" s="157"/>
      <c r="H78" s="1124"/>
      <c r="I78" s="1102">
        <f t="shared" si="30"/>
        <v>0</v>
      </c>
      <c r="J78" s="1132">
        <f t="shared" si="31"/>
        <v>0</v>
      </c>
      <c r="K78" s="1105">
        <f t="shared" si="32"/>
        <v>0</v>
      </c>
      <c r="L78" s="131">
        <f t="shared" si="33"/>
        <v>0</v>
      </c>
      <c r="M78" s="170" t="str">
        <f>IF(B78=0,"",VLOOKUP(B78,'Prog Costs'!$A$2:$B$21,2,FALSE))</f>
        <v/>
      </c>
      <c r="N78" s="194">
        <f t="shared" si="29"/>
        <v>0</v>
      </c>
      <c r="O78" s="195">
        <f t="shared" si="34"/>
        <v>0</v>
      </c>
      <c r="P78" s="196">
        <f>IF(N78=0,0,IF(B78=0,"",VLOOKUP(B78,'Prog Costs'!$A$2:$E$21,5,FALSE)*L78))</f>
        <v>0</v>
      </c>
      <c r="Q78" s="137"/>
      <c r="R78" s="137"/>
      <c r="S78" s="137"/>
      <c r="T78" s="137"/>
      <c r="U78" s="137"/>
      <c r="V78" s="137"/>
      <c r="W78" s="137"/>
      <c r="X78" s="137"/>
      <c r="Y78" s="137"/>
      <c r="Z78" s="137"/>
      <c r="AA78" s="137"/>
      <c r="AB78" s="137"/>
      <c r="AC78" s="137"/>
      <c r="AD78" s="137"/>
      <c r="AE78" s="137"/>
      <c r="AF78" s="137"/>
      <c r="AG78" s="137"/>
      <c r="AH78" s="137"/>
    </row>
    <row r="79" spans="1:34" ht="15" customHeight="1" x14ac:dyDescent="0.2">
      <c r="A79" s="1393"/>
      <c r="B79" s="681"/>
      <c r="C79" s="1123"/>
      <c r="D79" s="685"/>
      <c r="E79" s="163"/>
      <c r="F79" s="687"/>
      <c r="G79" s="157"/>
      <c r="H79" s="1124"/>
      <c r="I79" s="1102">
        <f t="shared" si="30"/>
        <v>0</v>
      </c>
      <c r="J79" s="1132">
        <f t="shared" si="31"/>
        <v>0</v>
      </c>
      <c r="K79" s="1105">
        <f t="shared" si="32"/>
        <v>0</v>
      </c>
      <c r="L79" s="131">
        <f t="shared" si="33"/>
        <v>0</v>
      </c>
      <c r="M79" s="170" t="str">
        <f>IF(B79=0,"",VLOOKUP(B79,'Prog Costs'!$A$2:$B$21,2,FALSE))</f>
        <v/>
      </c>
      <c r="N79" s="194">
        <f t="shared" si="29"/>
        <v>0</v>
      </c>
      <c r="O79" s="195">
        <f t="shared" si="34"/>
        <v>0</v>
      </c>
      <c r="P79" s="196">
        <f>IF(N79=0,0,IF(B79=0,"",VLOOKUP(B79,'Prog Costs'!$A$2:$E$21,5,FALSE)*L79))</f>
        <v>0</v>
      </c>
      <c r="Q79" s="137"/>
      <c r="R79" s="137"/>
      <c r="S79" s="137"/>
      <c r="T79" s="137"/>
      <c r="U79" s="137"/>
      <c r="V79" s="137"/>
      <c r="W79" s="137"/>
      <c r="X79" s="137"/>
      <c r="Y79" s="137"/>
      <c r="Z79" s="137"/>
      <c r="AA79" s="137"/>
      <c r="AB79" s="137"/>
      <c r="AC79" s="137"/>
      <c r="AD79" s="137"/>
      <c r="AE79" s="137"/>
      <c r="AF79" s="137"/>
      <c r="AG79" s="137"/>
      <c r="AH79" s="137"/>
    </row>
    <row r="80" spans="1:34" ht="15" customHeight="1" x14ac:dyDescent="0.2">
      <c r="A80" s="1393"/>
      <c r="B80" s="681"/>
      <c r="C80" s="1123"/>
      <c r="D80" s="685"/>
      <c r="E80" s="163"/>
      <c r="F80" s="687"/>
      <c r="G80" s="157"/>
      <c r="H80" s="1124"/>
      <c r="I80" s="1102">
        <f t="shared" si="30"/>
        <v>0</v>
      </c>
      <c r="J80" s="1132">
        <f t="shared" si="31"/>
        <v>0</v>
      </c>
      <c r="K80" s="1105">
        <f t="shared" si="32"/>
        <v>0</v>
      </c>
      <c r="L80" s="131">
        <f t="shared" si="33"/>
        <v>0</v>
      </c>
      <c r="M80" s="170" t="str">
        <f>IF(B80=0,"",VLOOKUP(B80,'Prog Costs'!$A$2:$B$21,2,FALSE))</f>
        <v/>
      </c>
      <c r="N80" s="194">
        <f t="shared" si="29"/>
        <v>0</v>
      </c>
      <c r="O80" s="195">
        <f t="shared" si="34"/>
        <v>0</v>
      </c>
      <c r="P80" s="196">
        <f>IF(N80=0,0,IF(B80=0,"",VLOOKUP(B80,'Prog Costs'!$A$2:$E$21,5,FALSE)*L80))</f>
        <v>0</v>
      </c>
      <c r="Q80" s="137"/>
      <c r="R80" s="137"/>
      <c r="S80" s="137"/>
      <c r="T80" s="137"/>
      <c r="U80" s="137"/>
      <c r="V80" s="137"/>
      <c r="W80" s="137"/>
      <c r="X80" s="137"/>
      <c r="Y80" s="137"/>
      <c r="Z80" s="137"/>
      <c r="AA80" s="137"/>
      <c r="AB80" s="137"/>
      <c r="AC80" s="137"/>
      <c r="AD80" s="137"/>
      <c r="AE80" s="137"/>
      <c r="AF80" s="137"/>
      <c r="AG80" s="137"/>
      <c r="AH80" s="137"/>
    </row>
    <row r="81" spans="1:34" ht="15" customHeight="1" x14ac:dyDescent="0.2">
      <c r="A81" s="1393"/>
      <c r="B81" s="681"/>
      <c r="C81" s="1123"/>
      <c r="D81" s="685"/>
      <c r="E81" s="163"/>
      <c r="F81" s="687"/>
      <c r="G81" s="157"/>
      <c r="H81" s="1124"/>
      <c r="I81" s="1102">
        <f t="shared" si="30"/>
        <v>0</v>
      </c>
      <c r="J81" s="1132">
        <f t="shared" si="31"/>
        <v>0</v>
      </c>
      <c r="K81" s="1105">
        <f t="shared" si="32"/>
        <v>0</v>
      </c>
      <c r="L81" s="131">
        <f t="shared" si="33"/>
        <v>0</v>
      </c>
      <c r="M81" s="170" t="str">
        <f>IF(B81=0,"",VLOOKUP(B81,'Prog Costs'!$A$2:$B$21,2,FALSE))</f>
        <v/>
      </c>
      <c r="N81" s="194">
        <f t="shared" si="29"/>
        <v>0</v>
      </c>
      <c r="O81" s="195">
        <f t="shared" si="34"/>
        <v>0</v>
      </c>
      <c r="P81" s="196">
        <f>IF(N81=0,0,IF(B81=0,"",VLOOKUP(B81,'Prog Costs'!$A$2:$E$21,5,FALSE)*L81))</f>
        <v>0</v>
      </c>
      <c r="Q81" s="137"/>
      <c r="R81" s="137"/>
      <c r="S81" s="137"/>
      <c r="T81" s="137"/>
      <c r="U81" s="137"/>
      <c r="V81" s="137"/>
      <c r="W81" s="137"/>
      <c r="X81" s="137"/>
      <c r="Y81" s="137"/>
      <c r="Z81" s="137"/>
      <c r="AA81" s="137"/>
      <c r="AB81" s="137"/>
      <c r="AC81" s="137"/>
      <c r="AD81" s="137"/>
      <c r="AE81" s="137"/>
      <c r="AF81" s="137"/>
      <c r="AG81" s="137"/>
      <c r="AH81" s="137"/>
    </row>
    <row r="82" spans="1:34" ht="15" customHeight="1" x14ac:dyDescent="0.2">
      <c r="A82" s="1393"/>
      <c r="B82" s="681"/>
      <c r="C82" s="1123"/>
      <c r="D82" s="685"/>
      <c r="E82" s="163"/>
      <c r="F82" s="687"/>
      <c r="G82" s="157"/>
      <c r="H82" s="1124"/>
      <c r="I82" s="1102">
        <f t="shared" si="30"/>
        <v>0</v>
      </c>
      <c r="J82" s="1132">
        <f t="shared" si="31"/>
        <v>0</v>
      </c>
      <c r="K82" s="1105">
        <f t="shared" si="32"/>
        <v>0</v>
      </c>
      <c r="L82" s="131">
        <f t="shared" si="33"/>
        <v>0</v>
      </c>
      <c r="M82" s="170" t="str">
        <f>IF(B82=0,"",VLOOKUP(B82,'Prog Costs'!$A$2:$B$21,2,FALSE))</f>
        <v/>
      </c>
      <c r="N82" s="194">
        <f t="shared" si="29"/>
        <v>0</v>
      </c>
      <c r="O82" s="195">
        <f t="shared" si="34"/>
        <v>0</v>
      </c>
      <c r="P82" s="196">
        <f>IF(N82=0,0,IF(B82=0,"",VLOOKUP(B82,'Prog Costs'!$A$2:$E$21,5,FALSE)*L82))</f>
        <v>0</v>
      </c>
      <c r="Q82" s="137"/>
      <c r="R82" s="137"/>
      <c r="S82" s="137"/>
      <c r="T82" s="137"/>
      <c r="U82" s="137"/>
      <c r="V82" s="137"/>
      <c r="W82" s="137"/>
      <c r="X82" s="137"/>
      <c r="Y82" s="137"/>
      <c r="Z82" s="137"/>
      <c r="AA82" s="137"/>
      <c r="AB82" s="137"/>
      <c r="AC82" s="137"/>
      <c r="AD82" s="137"/>
      <c r="AE82" s="137"/>
      <c r="AF82" s="137"/>
      <c r="AG82" s="137"/>
      <c r="AH82" s="137"/>
    </row>
    <row r="83" spans="1:34" ht="15" customHeight="1" thickBot="1" x14ac:dyDescent="0.25">
      <c r="A83" s="1393"/>
      <c r="B83" s="681"/>
      <c r="C83" s="1123"/>
      <c r="D83" s="685"/>
      <c r="E83" s="163"/>
      <c r="F83" s="687"/>
      <c r="G83" s="157"/>
      <c r="H83" s="1124"/>
      <c r="I83" s="1102">
        <f t="shared" si="30"/>
        <v>0</v>
      </c>
      <c r="J83" s="1132">
        <f t="shared" si="31"/>
        <v>0</v>
      </c>
      <c r="K83" s="1105">
        <f t="shared" si="32"/>
        <v>0</v>
      </c>
      <c r="L83" s="131">
        <f t="shared" si="33"/>
        <v>0</v>
      </c>
      <c r="M83" s="170" t="str">
        <f>IF(B83=0,"",VLOOKUP(B83,'Prog Costs'!$A$2:$B$21,2,FALSE))</f>
        <v/>
      </c>
      <c r="N83" s="194">
        <f t="shared" si="29"/>
        <v>0</v>
      </c>
      <c r="O83" s="195">
        <f t="shared" si="34"/>
        <v>0</v>
      </c>
      <c r="P83" s="196">
        <f>IF(N83=0,0,IF(B83=0,"",VLOOKUP(B83,'Prog Costs'!$A$2:$E$21,5,FALSE)*L83))</f>
        <v>0</v>
      </c>
      <c r="Q83" s="137"/>
      <c r="R83" s="137"/>
      <c r="S83" s="137"/>
      <c r="T83" s="137"/>
      <c r="U83" s="137"/>
      <c r="V83" s="137"/>
      <c r="W83" s="137"/>
      <c r="X83" s="137"/>
      <c r="Y83" s="137"/>
      <c r="Z83" s="137"/>
      <c r="AA83" s="137"/>
      <c r="AB83" s="137"/>
      <c r="AC83" s="137"/>
      <c r="AD83" s="137"/>
      <c r="AE83" s="137"/>
      <c r="AF83" s="137"/>
      <c r="AG83" s="137"/>
      <c r="AH83" s="137"/>
    </row>
    <row r="84" spans="1:34" ht="15" hidden="1" customHeight="1" x14ac:dyDescent="0.2">
      <c r="A84" s="1393"/>
      <c r="B84" s="681"/>
      <c r="C84" s="1123"/>
      <c r="D84" s="685"/>
      <c r="E84" s="163"/>
      <c r="F84" s="687"/>
      <c r="G84" s="157"/>
      <c r="H84" s="1124"/>
      <c r="I84" s="1102">
        <f t="shared" si="30"/>
        <v>0</v>
      </c>
      <c r="J84" s="1132">
        <f t="shared" si="31"/>
        <v>0</v>
      </c>
      <c r="K84" s="1105">
        <f t="shared" si="32"/>
        <v>0</v>
      </c>
      <c r="L84" s="131">
        <f t="shared" si="33"/>
        <v>0</v>
      </c>
      <c r="M84" s="170" t="str">
        <f>IF(B84=0,"",VLOOKUP(B84,'Prog Costs'!$A$2:$B$21,2,FALSE))</f>
        <v/>
      </c>
      <c r="N84" s="194">
        <f t="shared" si="29"/>
        <v>0</v>
      </c>
      <c r="O84" s="195">
        <f t="shared" si="34"/>
        <v>0</v>
      </c>
      <c r="P84" s="196">
        <f>IF(N84=0,0,IF(B84=0,"",VLOOKUP(B84,'Prog Costs'!$A$2:$E$21,5,FALSE)*L84))</f>
        <v>0</v>
      </c>
      <c r="Q84" s="137"/>
      <c r="R84" s="137"/>
      <c r="S84" s="137"/>
      <c r="T84" s="137"/>
      <c r="U84" s="137"/>
      <c r="V84" s="137"/>
      <c r="W84" s="137"/>
      <c r="X84" s="137"/>
      <c r="Y84" s="137"/>
      <c r="Z84" s="137"/>
      <c r="AA84" s="137"/>
      <c r="AB84" s="137"/>
      <c r="AC84" s="137"/>
      <c r="AD84" s="137"/>
      <c r="AE84" s="137"/>
      <c r="AF84" s="137"/>
      <c r="AG84" s="137"/>
      <c r="AH84" s="137"/>
    </row>
    <row r="85" spans="1:34" ht="15" hidden="1" customHeight="1" x14ac:dyDescent="0.2">
      <c r="A85" s="1393"/>
      <c r="B85" s="681"/>
      <c r="C85" s="1123"/>
      <c r="D85" s="685"/>
      <c r="E85" s="163"/>
      <c r="F85" s="687"/>
      <c r="G85" s="157"/>
      <c r="H85" s="1124"/>
      <c r="I85" s="1102">
        <f t="shared" si="30"/>
        <v>0</v>
      </c>
      <c r="J85" s="1132">
        <f t="shared" si="31"/>
        <v>0</v>
      </c>
      <c r="K85" s="1105">
        <f t="shared" si="32"/>
        <v>0</v>
      </c>
      <c r="L85" s="131">
        <f t="shared" si="33"/>
        <v>0</v>
      </c>
      <c r="M85" s="170" t="str">
        <f>IF(B85=0,"",VLOOKUP(B85,'Prog Costs'!$A$2:$B$21,2,FALSE))</f>
        <v/>
      </c>
      <c r="N85" s="194">
        <f t="shared" si="29"/>
        <v>0</v>
      </c>
      <c r="O85" s="195">
        <f t="shared" si="34"/>
        <v>0</v>
      </c>
      <c r="P85" s="196">
        <f>IF(N85=0,0,IF(B85=0,"",VLOOKUP(B85,'Prog Costs'!$A$2:$E$21,5,FALSE)*L85))</f>
        <v>0</v>
      </c>
      <c r="Q85" s="137"/>
      <c r="R85" s="137"/>
      <c r="S85" s="137"/>
      <c r="T85" s="137"/>
      <c r="U85" s="137"/>
      <c r="V85" s="137"/>
      <c r="W85" s="137"/>
      <c r="X85" s="137"/>
      <c r="Y85" s="137"/>
      <c r="Z85" s="137"/>
      <c r="AA85" s="137"/>
      <c r="AB85" s="137"/>
      <c r="AC85" s="137"/>
      <c r="AD85" s="137"/>
      <c r="AE85" s="137"/>
      <c r="AF85" s="137"/>
      <c r="AG85" s="137"/>
      <c r="AH85" s="137"/>
    </row>
    <row r="86" spans="1:34" ht="15" hidden="1" customHeight="1" x14ac:dyDescent="0.2">
      <c r="A86" s="1393"/>
      <c r="B86" s="681"/>
      <c r="C86" s="1123"/>
      <c r="D86" s="685"/>
      <c r="E86" s="163"/>
      <c r="F86" s="687"/>
      <c r="G86" s="157"/>
      <c r="H86" s="1124"/>
      <c r="I86" s="1102">
        <f t="shared" si="30"/>
        <v>0</v>
      </c>
      <c r="J86" s="1132">
        <f t="shared" si="31"/>
        <v>0</v>
      </c>
      <c r="K86" s="1105">
        <f t="shared" si="32"/>
        <v>0</v>
      </c>
      <c r="L86" s="131">
        <f t="shared" si="33"/>
        <v>0</v>
      </c>
      <c r="M86" s="170" t="str">
        <f>IF(B86=0,"",VLOOKUP(B86,'Prog Costs'!$A$2:$B$21,2,FALSE))</f>
        <v/>
      </c>
      <c r="N86" s="194">
        <f t="shared" si="29"/>
        <v>0</v>
      </c>
      <c r="O86" s="195">
        <f t="shared" si="34"/>
        <v>0</v>
      </c>
      <c r="P86" s="196">
        <f>IF(N86=0,0,IF(B86=0,"",VLOOKUP(B86,'Prog Costs'!$A$2:$E$21,5,FALSE)*L86))</f>
        <v>0</v>
      </c>
      <c r="Q86" s="137"/>
      <c r="R86" s="137"/>
      <c r="S86" s="137"/>
      <c r="T86" s="137"/>
      <c r="U86" s="137"/>
      <c r="V86" s="137"/>
      <c r="W86" s="137"/>
      <c r="X86" s="137"/>
      <c r="Y86" s="137"/>
      <c r="Z86" s="137"/>
      <c r="AA86" s="137"/>
      <c r="AB86" s="137"/>
      <c r="AC86" s="137"/>
      <c r="AD86" s="137"/>
      <c r="AE86" s="137"/>
      <c r="AF86" s="137"/>
      <c r="AG86" s="137"/>
      <c r="AH86" s="137"/>
    </row>
    <row r="87" spans="1:34" ht="15" hidden="1" customHeight="1" x14ac:dyDescent="0.2">
      <c r="A87" s="1393"/>
      <c r="B87" s="681"/>
      <c r="C87" s="1123"/>
      <c r="D87" s="685"/>
      <c r="E87" s="163"/>
      <c r="F87" s="687"/>
      <c r="G87" s="157"/>
      <c r="H87" s="1124"/>
      <c r="I87" s="1102">
        <f t="shared" si="30"/>
        <v>0</v>
      </c>
      <c r="J87" s="1132">
        <f t="shared" si="31"/>
        <v>0</v>
      </c>
      <c r="K87" s="1105">
        <f t="shared" si="32"/>
        <v>0</v>
      </c>
      <c r="L87" s="131">
        <f t="shared" si="33"/>
        <v>0</v>
      </c>
      <c r="M87" s="170" t="str">
        <f>IF(B87=0,"",VLOOKUP(B87,'Prog Costs'!$A$2:$B$21,2,FALSE))</f>
        <v/>
      </c>
      <c r="N87" s="194">
        <f t="shared" si="29"/>
        <v>0</v>
      </c>
      <c r="O87" s="195">
        <f t="shared" si="34"/>
        <v>0</v>
      </c>
      <c r="P87" s="196">
        <f>IF(N87=0,0,IF(B87=0,"",VLOOKUP(B87,'Prog Costs'!$A$2:$E$21,5,FALSE)*L87))</f>
        <v>0</v>
      </c>
      <c r="Q87" s="137"/>
      <c r="R87" s="137"/>
      <c r="S87" s="137"/>
      <c r="T87" s="137"/>
      <c r="U87" s="137"/>
      <c r="V87" s="137"/>
      <c r="W87" s="137"/>
      <c r="X87" s="137"/>
      <c r="Y87" s="137"/>
      <c r="Z87" s="137"/>
      <c r="AA87" s="137"/>
      <c r="AB87" s="137"/>
      <c r="AC87" s="137"/>
      <c r="AD87" s="137"/>
      <c r="AE87" s="137"/>
      <c r="AF87" s="137"/>
      <c r="AG87" s="137"/>
      <c r="AH87" s="137"/>
    </row>
    <row r="88" spans="1:34" ht="15" hidden="1" customHeight="1" x14ac:dyDescent="0.2">
      <c r="A88" s="1393"/>
      <c r="B88" s="681"/>
      <c r="C88" s="1123"/>
      <c r="D88" s="685"/>
      <c r="E88" s="163"/>
      <c r="F88" s="687"/>
      <c r="G88" s="157"/>
      <c r="H88" s="1124"/>
      <c r="I88" s="1102">
        <f t="shared" si="30"/>
        <v>0</v>
      </c>
      <c r="J88" s="1132">
        <f t="shared" si="31"/>
        <v>0</v>
      </c>
      <c r="K88" s="1105">
        <f t="shared" si="32"/>
        <v>0</v>
      </c>
      <c r="L88" s="131">
        <f t="shared" si="33"/>
        <v>0</v>
      </c>
      <c r="M88" s="170" t="str">
        <f>IF(B88=0,"",VLOOKUP(B88,'Prog Costs'!$A$2:$B$21,2,FALSE))</f>
        <v/>
      </c>
      <c r="N88" s="194">
        <f t="shared" si="29"/>
        <v>0</v>
      </c>
      <c r="O88" s="195">
        <f t="shared" si="34"/>
        <v>0</v>
      </c>
      <c r="P88" s="196">
        <f>IF(N88=0,0,IF(B88=0,"",VLOOKUP(B88,'Prog Costs'!$A$2:$E$21,5,FALSE)*L88))</f>
        <v>0</v>
      </c>
      <c r="Q88" s="137"/>
      <c r="R88" s="137"/>
      <c r="S88" s="137"/>
      <c r="T88" s="137"/>
      <c r="U88" s="137"/>
      <c r="V88" s="137"/>
      <c r="W88" s="137"/>
      <c r="X88" s="137"/>
      <c r="Y88" s="137"/>
      <c r="Z88" s="137"/>
      <c r="AA88" s="137"/>
      <c r="AB88" s="137"/>
      <c r="AC88" s="137"/>
      <c r="AD88" s="137"/>
      <c r="AE88" s="137"/>
      <c r="AF88" s="137"/>
      <c r="AG88" s="137"/>
      <c r="AH88" s="137"/>
    </row>
    <row r="89" spans="1:34" ht="15" hidden="1" customHeight="1" x14ac:dyDescent="0.2">
      <c r="A89" s="1393"/>
      <c r="B89" s="681"/>
      <c r="C89" s="1123"/>
      <c r="D89" s="685"/>
      <c r="E89" s="163"/>
      <c r="F89" s="687"/>
      <c r="G89" s="157"/>
      <c r="H89" s="1124"/>
      <c r="I89" s="1102">
        <f t="shared" si="30"/>
        <v>0</v>
      </c>
      <c r="J89" s="1132">
        <f t="shared" si="31"/>
        <v>0</v>
      </c>
      <c r="K89" s="1105">
        <f t="shared" si="32"/>
        <v>0</v>
      </c>
      <c r="L89" s="131">
        <f t="shared" si="33"/>
        <v>0</v>
      </c>
      <c r="M89" s="170" t="str">
        <f>IF(B89=0,"",VLOOKUP(B89,'Prog Costs'!$A$2:$B$21,2,FALSE))</f>
        <v/>
      </c>
      <c r="N89" s="194">
        <f t="shared" si="29"/>
        <v>0</v>
      </c>
      <c r="O89" s="195">
        <f t="shared" si="34"/>
        <v>0</v>
      </c>
      <c r="P89" s="196">
        <f>IF(N89=0,0,IF(B89=0,"",VLOOKUP(B89,'Prog Costs'!$A$2:$E$21,5,FALSE)*L89))</f>
        <v>0</v>
      </c>
      <c r="Q89" s="137"/>
      <c r="R89" s="137"/>
      <c r="S89" s="137"/>
      <c r="T89" s="137"/>
      <c r="U89" s="137"/>
      <c r="V89" s="137"/>
      <c r="W89" s="137"/>
      <c r="X89" s="137"/>
      <c r="Y89" s="137"/>
      <c r="Z89" s="137"/>
      <c r="AA89" s="137"/>
      <c r="AB89" s="137"/>
      <c r="AC89" s="137"/>
      <c r="AD89" s="137"/>
      <c r="AE89" s="137"/>
      <c r="AF89" s="137"/>
      <c r="AG89" s="137"/>
      <c r="AH89" s="137"/>
    </row>
    <row r="90" spans="1:34" ht="15" hidden="1" customHeight="1" x14ac:dyDescent="0.2">
      <c r="A90" s="1393"/>
      <c r="B90" s="681"/>
      <c r="C90" s="1123"/>
      <c r="D90" s="685"/>
      <c r="E90" s="163"/>
      <c r="F90" s="687"/>
      <c r="G90" s="157"/>
      <c r="H90" s="1124"/>
      <c r="I90" s="1102">
        <f t="shared" si="30"/>
        <v>0</v>
      </c>
      <c r="J90" s="1132">
        <f t="shared" si="31"/>
        <v>0</v>
      </c>
      <c r="K90" s="1105">
        <f t="shared" si="32"/>
        <v>0</v>
      </c>
      <c r="L90" s="131">
        <f t="shared" si="33"/>
        <v>0</v>
      </c>
      <c r="M90" s="170" t="str">
        <f>IF(B90=0,"",VLOOKUP(B90,'Prog Costs'!$A$2:$B$21,2,FALSE))</f>
        <v/>
      </c>
      <c r="N90" s="194">
        <f t="shared" si="29"/>
        <v>0</v>
      </c>
      <c r="O90" s="195">
        <f t="shared" si="34"/>
        <v>0</v>
      </c>
      <c r="P90" s="196">
        <f>IF(N90=0,0,IF(B90=0,"",VLOOKUP(B90,'Prog Costs'!$A$2:$E$21,5,FALSE)*L90))</f>
        <v>0</v>
      </c>
      <c r="Q90" s="137"/>
      <c r="R90" s="137"/>
      <c r="S90" s="137"/>
      <c r="T90" s="137"/>
      <c r="U90" s="137"/>
      <c r="V90" s="137"/>
      <c r="W90" s="137"/>
      <c r="X90" s="137"/>
      <c r="Y90" s="137"/>
      <c r="Z90" s="137"/>
      <c r="AA90" s="137"/>
      <c r="AB90" s="137"/>
      <c r="AC90" s="137"/>
      <c r="AD90" s="137"/>
      <c r="AE90" s="137"/>
      <c r="AF90" s="137"/>
      <c r="AG90" s="137"/>
      <c r="AH90" s="137"/>
    </row>
    <row r="91" spans="1:34" ht="15" hidden="1" customHeight="1" x14ac:dyDescent="0.2">
      <c r="A91" s="1393"/>
      <c r="B91" s="681"/>
      <c r="C91" s="1123"/>
      <c r="D91" s="685"/>
      <c r="E91" s="163"/>
      <c r="F91" s="687"/>
      <c r="G91" s="157"/>
      <c r="H91" s="1124"/>
      <c r="I91" s="1102">
        <f t="shared" si="30"/>
        <v>0</v>
      </c>
      <c r="J91" s="1132">
        <f t="shared" si="31"/>
        <v>0</v>
      </c>
      <c r="K91" s="1105">
        <f t="shared" si="32"/>
        <v>0</v>
      </c>
      <c r="L91" s="131">
        <f t="shared" si="33"/>
        <v>0</v>
      </c>
      <c r="M91" s="170" t="str">
        <f>IF(B91=0,"",VLOOKUP(B91,'Prog Costs'!$A$2:$B$21,2,FALSE))</f>
        <v/>
      </c>
      <c r="N91" s="194">
        <f t="shared" si="29"/>
        <v>0</v>
      </c>
      <c r="O91" s="195">
        <f t="shared" si="34"/>
        <v>0</v>
      </c>
      <c r="P91" s="196">
        <f>IF(N91=0,0,IF(B91=0,"",VLOOKUP(B91,'Prog Costs'!$A$2:$E$21,5,FALSE)*L91))</f>
        <v>0</v>
      </c>
      <c r="Q91" s="137"/>
      <c r="R91" s="137"/>
      <c r="S91" s="137"/>
      <c r="T91" s="137"/>
      <c r="U91" s="137"/>
      <c r="V91" s="137"/>
      <c r="W91" s="137"/>
      <c r="X91" s="137"/>
      <c r="Y91" s="137"/>
      <c r="Z91" s="137"/>
      <c r="AA91" s="137"/>
      <c r="AB91" s="137"/>
      <c r="AC91" s="137"/>
      <c r="AD91" s="137"/>
      <c r="AE91" s="137"/>
      <c r="AF91" s="137"/>
      <c r="AG91" s="137"/>
      <c r="AH91" s="137"/>
    </row>
    <row r="92" spans="1:34" ht="15" hidden="1" customHeight="1" x14ac:dyDescent="0.2">
      <c r="A92" s="1393"/>
      <c r="B92" s="681"/>
      <c r="C92" s="1123"/>
      <c r="D92" s="685"/>
      <c r="E92" s="163"/>
      <c r="F92" s="687"/>
      <c r="G92" s="157"/>
      <c r="H92" s="1124"/>
      <c r="I92" s="1102">
        <f t="shared" si="30"/>
        <v>0</v>
      </c>
      <c r="J92" s="1132">
        <f t="shared" si="31"/>
        <v>0</v>
      </c>
      <c r="K92" s="1105">
        <f t="shared" si="32"/>
        <v>0</v>
      </c>
      <c r="L92" s="131">
        <f t="shared" si="33"/>
        <v>0</v>
      </c>
      <c r="M92" s="170" t="str">
        <f>IF(B92=0,"",VLOOKUP(B92,'Prog Costs'!$A$2:$B$21,2,FALSE))</f>
        <v/>
      </c>
      <c r="N92" s="194">
        <f t="shared" si="29"/>
        <v>0</v>
      </c>
      <c r="O92" s="195">
        <f t="shared" si="34"/>
        <v>0</v>
      </c>
      <c r="P92" s="196">
        <f>IF(N92=0,0,IF(B92=0,"",VLOOKUP(B92,'Prog Costs'!$A$2:$E$21,5,FALSE)*L92))</f>
        <v>0</v>
      </c>
      <c r="Q92" s="137"/>
      <c r="R92" s="137"/>
      <c r="S92" s="137"/>
      <c r="T92" s="137"/>
      <c r="U92" s="137"/>
      <c r="V92" s="137"/>
      <c r="W92" s="137"/>
      <c r="X92" s="137"/>
      <c r="Y92" s="137"/>
      <c r="Z92" s="137"/>
      <c r="AA92" s="137"/>
      <c r="AB92" s="137"/>
      <c r="AC92" s="137"/>
      <c r="AD92" s="137"/>
      <c r="AE92" s="137"/>
      <c r="AF92" s="137"/>
      <c r="AG92" s="137"/>
      <c r="AH92" s="137"/>
    </row>
    <row r="93" spans="1:34" ht="15" hidden="1" customHeight="1" thickBot="1" x14ac:dyDescent="0.25">
      <c r="A93" s="1394"/>
      <c r="B93" s="681"/>
      <c r="C93" s="1125"/>
      <c r="D93" s="686"/>
      <c r="E93" s="164"/>
      <c r="F93" s="688"/>
      <c r="G93" s="158"/>
      <c r="H93" s="1126"/>
      <c r="I93" s="1103">
        <f t="shared" si="30"/>
        <v>0</v>
      </c>
      <c r="J93" s="1133">
        <f t="shared" si="31"/>
        <v>0</v>
      </c>
      <c r="K93" s="1106">
        <f t="shared" si="32"/>
        <v>0</v>
      </c>
      <c r="L93" s="136">
        <f t="shared" si="33"/>
        <v>0</v>
      </c>
      <c r="M93" s="170" t="str">
        <f>IF(B93=0,"",VLOOKUP(B93,'Prog Costs'!$A$2:$B$21,2,FALSE))</f>
        <v/>
      </c>
      <c r="N93" s="194">
        <f t="shared" si="29"/>
        <v>0</v>
      </c>
      <c r="O93" s="195">
        <f t="shared" si="34"/>
        <v>0</v>
      </c>
      <c r="P93" s="196">
        <f>IF(N93=0,0,IF(B93=0,"",VLOOKUP(B93,'Prog Costs'!$A$2:$E$21,5,FALSE)*L93))</f>
        <v>0</v>
      </c>
      <c r="Q93" s="137"/>
      <c r="R93" s="137"/>
      <c r="S93" s="137"/>
      <c r="T93" s="137"/>
      <c r="U93" s="137"/>
      <c r="V93" s="137"/>
      <c r="W93" s="137"/>
      <c r="X93" s="137"/>
      <c r="Y93" s="137"/>
      <c r="Z93" s="137"/>
      <c r="AA93" s="137"/>
      <c r="AB93" s="137"/>
      <c r="AC93" s="137"/>
      <c r="AD93" s="137"/>
      <c r="AE93" s="137"/>
      <c r="AF93" s="137"/>
      <c r="AG93" s="137"/>
      <c r="AH93" s="137"/>
    </row>
    <row r="94" spans="1:34" ht="18" customHeight="1" thickBot="1" x14ac:dyDescent="0.25">
      <c r="A94" s="182"/>
      <c r="B94" s="198" t="s">
        <v>62</v>
      </c>
      <c r="C94" s="140">
        <f>SUM(C74:C93)</f>
        <v>123</v>
      </c>
      <c r="D94" s="155">
        <f t="shared" ref="D94:L94" si="35">SUM(D74:D93)</f>
        <v>280</v>
      </c>
      <c r="E94" s="165">
        <f t="shared" si="35"/>
        <v>59</v>
      </c>
      <c r="F94" s="166">
        <f t="shared" si="35"/>
        <v>56</v>
      </c>
      <c r="G94" s="159">
        <f t="shared" si="35"/>
        <v>23</v>
      </c>
      <c r="H94" s="204">
        <f t="shared" si="35"/>
        <v>28.91</v>
      </c>
      <c r="I94" s="159">
        <f t="shared" si="35"/>
        <v>205</v>
      </c>
      <c r="J94" s="204">
        <f t="shared" si="35"/>
        <v>205</v>
      </c>
      <c r="K94" s="159">
        <f t="shared" si="35"/>
        <v>364.91</v>
      </c>
      <c r="L94" s="141">
        <f t="shared" si="35"/>
        <v>364.91</v>
      </c>
      <c r="M94" s="143"/>
      <c r="N94" s="143">
        <f t="shared" ref="N94:P94" si="36">SUM(N74:N93)</f>
        <v>19176790.342879809</v>
      </c>
      <c r="O94" s="143">
        <f t="shared" si="36"/>
        <v>15341432.274303846</v>
      </c>
      <c r="P94" s="144">
        <f t="shared" si="36"/>
        <v>3835358.0685759615</v>
      </c>
      <c r="Q94" s="137"/>
      <c r="R94" s="137"/>
      <c r="S94" s="137"/>
      <c r="T94" s="137"/>
      <c r="U94" s="137"/>
      <c r="V94" s="137"/>
      <c r="W94" s="137"/>
      <c r="X94" s="137"/>
      <c r="Y94" s="137"/>
      <c r="Z94" s="137"/>
      <c r="AA94" s="137"/>
      <c r="AB94" s="137"/>
      <c r="AC94" s="137"/>
      <c r="AD94" s="137"/>
      <c r="AE94" s="137"/>
      <c r="AF94" s="137"/>
      <c r="AG94" s="137"/>
      <c r="AH94" s="137"/>
    </row>
    <row r="95" spans="1:34" ht="13.5" thickBot="1" x14ac:dyDescent="0.25">
      <c r="A95" s="173"/>
      <c r="B95" s="152"/>
      <c r="C95" s="152"/>
      <c r="D95" s="152"/>
      <c r="E95" s="152"/>
      <c r="F95" s="152"/>
      <c r="G95" s="152"/>
      <c r="H95" s="152"/>
      <c r="I95" s="152"/>
      <c r="J95" s="152"/>
      <c r="K95" s="152"/>
      <c r="L95" s="152"/>
      <c r="M95" s="152"/>
      <c r="N95" s="102"/>
      <c r="O95" s="102"/>
      <c r="P95" s="103"/>
      <c r="Q95" s="137"/>
      <c r="R95" s="137"/>
      <c r="S95" s="137"/>
      <c r="T95" s="137"/>
      <c r="U95" s="137"/>
      <c r="V95" s="137"/>
      <c r="W95" s="137"/>
      <c r="X95" s="137"/>
      <c r="Y95" s="137"/>
      <c r="Z95" s="137"/>
      <c r="AA95" s="137"/>
      <c r="AB95" s="137"/>
      <c r="AC95" s="137"/>
      <c r="AD95" s="137"/>
      <c r="AE95" s="137"/>
      <c r="AF95" s="137"/>
      <c r="AG95" s="137"/>
      <c r="AH95" s="137"/>
    </row>
    <row r="96" spans="1:34" ht="15" customHeight="1" x14ac:dyDescent="0.2">
      <c r="A96" s="1392" t="str">
        <f>'Setup Page'!C12</f>
        <v>Nongoma KwaGqikazi</v>
      </c>
      <c r="B96" s="683" t="s">
        <v>65</v>
      </c>
      <c r="C96" s="1121">
        <v>82</v>
      </c>
      <c r="D96" s="730">
        <v>140</v>
      </c>
      <c r="E96" s="162">
        <v>54</v>
      </c>
      <c r="F96" s="712">
        <v>38</v>
      </c>
      <c r="G96" s="705">
        <v>39</v>
      </c>
      <c r="H96" s="1124">
        <v>26</v>
      </c>
      <c r="I96" s="1101">
        <f>C96+E96+G96</f>
        <v>175</v>
      </c>
      <c r="J96" s="1131">
        <f>I96</f>
        <v>175</v>
      </c>
      <c r="K96" s="1104">
        <f>D96+F96+H96</f>
        <v>204</v>
      </c>
      <c r="L96" s="150">
        <f>K96</f>
        <v>204</v>
      </c>
      <c r="M96" s="170">
        <f>IF(B96=0,"",VLOOKUP(B96,'Prog Costs'!$A$2:$B$21,2,FALSE))</f>
        <v>64041.066263906156</v>
      </c>
      <c r="N96" s="194">
        <f t="shared" ref="N96:N115" si="37">IF(B96=0,0,IF(L96=0,0,L96*M96))</f>
        <v>13064377.517836856</v>
      </c>
      <c r="O96" s="195">
        <f>N96*0.8</f>
        <v>10451502.014269486</v>
      </c>
      <c r="P96" s="196">
        <f>IF(N96=0,0,IF(B96=0,"",VLOOKUP(B96,'Prog Costs'!$A$2:$E$21,5,FALSE)*L96))</f>
        <v>2612875.5035673715</v>
      </c>
      <c r="Q96" s="137"/>
      <c r="R96" s="137"/>
      <c r="S96" s="137"/>
      <c r="T96" s="137"/>
      <c r="U96" s="137"/>
      <c r="V96" s="137"/>
      <c r="W96" s="137"/>
      <c r="X96" s="137"/>
      <c r="Y96" s="137"/>
      <c r="Z96" s="137"/>
      <c r="AA96" s="137"/>
      <c r="AB96" s="137"/>
      <c r="AC96" s="137"/>
      <c r="AD96" s="137"/>
      <c r="AE96" s="137"/>
      <c r="AF96" s="137"/>
      <c r="AG96" s="137"/>
      <c r="AH96" s="137"/>
    </row>
    <row r="97" spans="1:34" ht="15" customHeight="1" x14ac:dyDescent="0.2">
      <c r="A97" s="1393"/>
      <c r="B97" s="681" t="s">
        <v>183</v>
      </c>
      <c r="C97" s="1123">
        <v>156</v>
      </c>
      <c r="D97" s="685">
        <v>105</v>
      </c>
      <c r="E97" s="163">
        <v>107</v>
      </c>
      <c r="F97" s="687">
        <v>72</v>
      </c>
      <c r="G97" s="157">
        <v>52</v>
      </c>
      <c r="H97" s="1124">
        <v>52</v>
      </c>
      <c r="I97" s="1102">
        <f t="shared" ref="I97:I115" si="38">C97+E97+G97</f>
        <v>315</v>
      </c>
      <c r="J97" s="1132">
        <f t="shared" ref="J97:J115" si="39">I97</f>
        <v>315</v>
      </c>
      <c r="K97" s="1105">
        <f t="shared" ref="K97:K115" si="40">D97+F97+H97</f>
        <v>229</v>
      </c>
      <c r="L97" s="131">
        <f t="shared" ref="L97:L115" si="41">K97</f>
        <v>229</v>
      </c>
      <c r="M97" s="170">
        <f>IF(B97=0,"",VLOOKUP(B97,'Prog Costs'!$A$2:$B$21,2,FALSE))</f>
        <v>33306.167237197755</v>
      </c>
      <c r="N97" s="194">
        <f t="shared" si="37"/>
        <v>7627112.2973182863</v>
      </c>
      <c r="O97" s="195">
        <f t="shared" ref="O97:O115" si="42">N97*0.8</f>
        <v>6101689.8378546294</v>
      </c>
      <c r="P97" s="196">
        <f>IF(N97=0,0,IF(B97=0,"",VLOOKUP(B97,'Prog Costs'!$A$2:$E$21,5,FALSE)*L97))</f>
        <v>1525422.4594636571</v>
      </c>
      <c r="Q97" s="137"/>
      <c r="R97" s="137"/>
      <c r="S97" s="137"/>
      <c r="T97" s="137"/>
      <c r="U97" s="137"/>
      <c r="V97" s="137"/>
      <c r="W97" s="137"/>
      <c r="X97" s="137"/>
      <c r="Y97" s="137"/>
      <c r="Z97" s="137"/>
      <c r="AA97" s="137"/>
      <c r="AB97" s="137"/>
      <c r="AC97" s="137"/>
      <c r="AD97" s="137"/>
      <c r="AE97" s="137"/>
      <c r="AF97" s="137"/>
      <c r="AG97" s="137"/>
      <c r="AH97" s="137"/>
    </row>
    <row r="98" spans="1:34" ht="15" customHeight="1" x14ac:dyDescent="0.2">
      <c r="A98" s="1393"/>
      <c r="B98" s="681"/>
      <c r="C98" s="1123"/>
      <c r="D98" s="685"/>
      <c r="E98" s="163"/>
      <c r="F98" s="687"/>
      <c r="G98" s="157"/>
      <c r="H98" s="1124"/>
      <c r="I98" s="1102">
        <f t="shared" si="38"/>
        <v>0</v>
      </c>
      <c r="J98" s="1132">
        <f t="shared" si="39"/>
        <v>0</v>
      </c>
      <c r="K98" s="1105">
        <f t="shared" si="40"/>
        <v>0</v>
      </c>
      <c r="L98" s="131">
        <f t="shared" si="41"/>
        <v>0</v>
      </c>
      <c r="M98" s="170" t="str">
        <f>IF(B98=0,"",VLOOKUP(B98,'Prog Costs'!$A$2:$B$21,2,FALSE))</f>
        <v/>
      </c>
      <c r="N98" s="194">
        <f t="shared" si="37"/>
        <v>0</v>
      </c>
      <c r="O98" s="195">
        <f t="shared" si="42"/>
        <v>0</v>
      </c>
      <c r="P98" s="196">
        <f>IF(N98=0,0,IF(B98=0,"",VLOOKUP(B98,'Prog Costs'!$A$2:$E$21,5,FALSE)*L98))</f>
        <v>0</v>
      </c>
      <c r="Q98" s="137"/>
      <c r="R98" s="137"/>
      <c r="S98" s="137"/>
      <c r="T98" s="137"/>
      <c r="U98" s="137"/>
      <c r="V98" s="137"/>
      <c r="W98" s="137"/>
      <c r="X98" s="137"/>
      <c r="Y98" s="137"/>
      <c r="Z98" s="137"/>
      <c r="AA98" s="137"/>
      <c r="AB98" s="137"/>
      <c r="AC98" s="137"/>
      <c r="AD98" s="137"/>
      <c r="AE98" s="137"/>
      <c r="AF98" s="137"/>
      <c r="AG98" s="137"/>
      <c r="AH98" s="137"/>
    </row>
    <row r="99" spans="1:34" ht="15" customHeight="1" x14ac:dyDescent="0.2">
      <c r="A99" s="1393"/>
      <c r="B99" s="681"/>
      <c r="C99" s="1123"/>
      <c r="D99" s="685"/>
      <c r="E99" s="163"/>
      <c r="F99" s="687"/>
      <c r="G99" s="157"/>
      <c r="H99" s="1124"/>
      <c r="I99" s="1102">
        <f t="shared" si="38"/>
        <v>0</v>
      </c>
      <c r="J99" s="1132">
        <f t="shared" si="39"/>
        <v>0</v>
      </c>
      <c r="K99" s="1105">
        <f t="shared" si="40"/>
        <v>0</v>
      </c>
      <c r="L99" s="131">
        <f t="shared" si="41"/>
        <v>0</v>
      </c>
      <c r="M99" s="170" t="str">
        <f>IF(B99=0,"",VLOOKUP(B99,'Prog Costs'!$A$2:$B$21,2,FALSE))</f>
        <v/>
      </c>
      <c r="N99" s="194">
        <f t="shared" si="37"/>
        <v>0</v>
      </c>
      <c r="O99" s="195">
        <f t="shared" si="42"/>
        <v>0</v>
      </c>
      <c r="P99" s="196">
        <f>IF(N99=0,0,IF(B99=0,"",VLOOKUP(B99,'Prog Costs'!$A$2:$E$21,5,FALSE)*L99))</f>
        <v>0</v>
      </c>
      <c r="Q99" s="137"/>
      <c r="R99" s="137"/>
      <c r="S99" s="137"/>
      <c r="T99" s="137"/>
      <c r="U99" s="137"/>
      <c r="V99" s="137"/>
      <c r="W99" s="137"/>
      <c r="X99" s="137"/>
      <c r="Y99" s="137"/>
      <c r="Z99" s="137"/>
      <c r="AA99" s="137"/>
      <c r="AB99" s="137"/>
      <c r="AC99" s="137"/>
      <c r="AD99" s="137"/>
      <c r="AE99" s="137"/>
      <c r="AF99" s="137"/>
      <c r="AG99" s="137"/>
      <c r="AH99" s="137"/>
    </row>
    <row r="100" spans="1:34" ht="15" customHeight="1" x14ac:dyDescent="0.2">
      <c r="A100" s="1393"/>
      <c r="B100" s="681"/>
      <c r="C100" s="1123"/>
      <c r="D100" s="685"/>
      <c r="E100" s="163"/>
      <c r="F100" s="687"/>
      <c r="G100" s="157"/>
      <c r="H100" s="1124"/>
      <c r="I100" s="1102">
        <f t="shared" si="38"/>
        <v>0</v>
      </c>
      <c r="J100" s="1132">
        <f t="shared" si="39"/>
        <v>0</v>
      </c>
      <c r="K100" s="1105">
        <f t="shared" si="40"/>
        <v>0</v>
      </c>
      <c r="L100" s="131">
        <f t="shared" si="41"/>
        <v>0</v>
      </c>
      <c r="M100" s="170" t="str">
        <f>IF(B100=0,"",VLOOKUP(B100,'Prog Costs'!$A$2:$B$21,2,FALSE))</f>
        <v/>
      </c>
      <c r="N100" s="194">
        <f t="shared" si="37"/>
        <v>0</v>
      </c>
      <c r="O100" s="195">
        <f t="shared" si="42"/>
        <v>0</v>
      </c>
      <c r="P100" s="196">
        <f>IF(N100=0,0,IF(B100=0,"",VLOOKUP(B100,'Prog Costs'!$A$2:$E$21,5,FALSE)*L100))</f>
        <v>0</v>
      </c>
      <c r="Q100" s="137"/>
      <c r="R100" s="137"/>
      <c r="S100" s="137"/>
      <c r="T100" s="137"/>
      <c r="U100" s="137"/>
      <c r="V100" s="137"/>
      <c r="W100" s="137"/>
      <c r="X100" s="137"/>
      <c r="Y100" s="137"/>
      <c r="Z100" s="137"/>
      <c r="AA100" s="137"/>
      <c r="AB100" s="137"/>
      <c r="AC100" s="137"/>
      <c r="AD100" s="137"/>
      <c r="AE100" s="137"/>
      <c r="AF100" s="137"/>
      <c r="AG100" s="137"/>
      <c r="AH100" s="137"/>
    </row>
    <row r="101" spans="1:34" ht="15" customHeight="1" x14ac:dyDescent="0.2">
      <c r="A101" s="1393"/>
      <c r="B101" s="681"/>
      <c r="C101" s="1123"/>
      <c r="D101" s="685"/>
      <c r="E101" s="163"/>
      <c r="F101" s="687"/>
      <c r="G101" s="157"/>
      <c r="H101" s="1124"/>
      <c r="I101" s="1102">
        <f t="shared" si="38"/>
        <v>0</v>
      </c>
      <c r="J101" s="1132">
        <f t="shared" si="39"/>
        <v>0</v>
      </c>
      <c r="K101" s="1105">
        <f t="shared" si="40"/>
        <v>0</v>
      </c>
      <c r="L101" s="131">
        <f t="shared" si="41"/>
        <v>0</v>
      </c>
      <c r="M101" s="170" t="str">
        <f>IF(B101=0,"",VLOOKUP(B101,'Prog Costs'!$A$2:$B$21,2,FALSE))</f>
        <v/>
      </c>
      <c r="N101" s="194">
        <f t="shared" si="37"/>
        <v>0</v>
      </c>
      <c r="O101" s="195">
        <f t="shared" si="42"/>
        <v>0</v>
      </c>
      <c r="P101" s="196">
        <f>IF(N101=0,0,IF(B101=0,"",VLOOKUP(B101,'Prog Costs'!$A$2:$E$21,5,FALSE)*L101))</f>
        <v>0</v>
      </c>
      <c r="Q101" s="137"/>
      <c r="R101" s="137"/>
      <c r="S101" s="137"/>
      <c r="T101" s="137"/>
      <c r="U101" s="137"/>
      <c r="V101" s="137"/>
      <c r="W101" s="137"/>
      <c r="X101" s="137"/>
      <c r="Y101" s="137"/>
      <c r="Z101" s="137"/>
      <c r="AA101" s="137"/>
      <c r="AB101" s="137"/>
      <c r="AC101" s="137"/>
      <c r="AD101" s="137"/>
      <c r="AE101" s="137"/>
      <c r="AF101" s="137"/>
      <c r="AG101" s="137"/>
      <c r="AH101" s="137"/>
    </row>
    <row r="102" spans="1:34" ht="15" customHeight="1" x14ac:dyDescent="0.2">
      <c r="A102" s="1393"/>
      <c r="B102" s="681"/>
      <c r="C102" s="1123"/>
      <c r="D102" s="685"/>
      <c r="E102" s="163"/>
      <c r="F102" s="687"/>
      <c r="G102" s="157"/>
      <c r="H102" s="1124"/>
      <c r="I102" s="1102">
        <f t="shared" si="38"/>
        <v>0</v>
      </c>
      <c r="J102" s="1132">
        <f t="shared" si="39"/>
        <v>0</v>
      </c>
      <c r="K102" s="1105">
        <f t="shared" si="40"/>
        <v>0</v>
      </c>
      <c r="L102" s="131">
        <f t="shared" si="41"/>
        <v>0</v>
      </c>
      <c r="M102" s="170" t="str">
        <f>IF(B102=0,"",VLOOKUP(B102,'Prog Costs'!$A$2:$B$21,2,FALSE))</f>
        <v/>
      </c>
      <c r="N102" s="194">
        <f t="shared" si="37"/>
        <v>0</v>
      </c>
      <c r="O102" s="195">
        <f t="shared" si="42"/>
        <v>0</v>
      </c>
      <c r="P102" s="196">
        <f>IF(N102=0,0,IF(B102=0,"",VLOOKUP(B102,'Prog Costs'!$A$2:$E$21,5,FALSE)*L102))</f>
        <v>0</v>
      </c>
      <c r="Q102" s="137"/>
      <c r="R102" s="137"/>
      <c r="S102" s="137"/>
      <c r="T102" s="137"/>
      <c r="U102" s="137"/>
      <c r="V102" s="137"/>
      <c r="W102" s="137"/>
      <c r="X102" s="137"/>
      <c r="Y102" s="137"/>
      <c r="Z102" s="137"/>
      <c r="AA102" s="137"/>
      <c r="AB102" s="137"/>
      <c r="AC102" s="137"/>
      <c r="AD102" s="137"/>
      <c r="AE102" s="137"/>
      <c r="AF102" s="137"/>
      <c r="AG102" s="137"/>
      <c r="AH102" s="137"/>
    </row>
    <row r="103" spans="1:34" ht="15" customHeight="1" x14ac:dyDescent="0.2">
      <c r="A103" s="1393"/>
      <c r="B103" s="681"/>
      <c r="C103" s="1123"/>
      <c r="D103" s="685"/>
      <c r="E103" s="163"/>
      <c r="F103" s="687"/>
      <c r="G103" s="157"/>
      <c r="H103" s="1124"/>
      <c r="I103" s="1102">
        <f t="shared" si="38"/>
        <v>0</v>
      </c>
      <c r="J103" s="1132">
        <f t="shared" si="39"/>
        <v>0</v>
      </c>
      <c r="K103" s="1105">
        <f t="shared" si="40"/>
        <v>0</v>
      </c>
      <c r="L103" s="131">
        <f t="shared" si="41"/>
        <v>0</v>
      </c>
      <c r="M103" s="170" t="str">
        <f>IF(B103=0,"",VLOOKUP(B103,'Prog Costs'!$A$2:$B$21,2,FALSE))</f>
        <v/>
      </c>
      <c r="N103" s="194">
        <f t="shared" si="37"/>
        <v>0</v>
      </c>
      <c r="O103" s="195">
        <f t="shared" si="42"/>
        <v>0</v>
      </c>
      <c r="P103" s="196">
        <f>IF(N103=0,0,IF(B103=0,"",VLOOKUP(B103,'Prog Costs'!$A$2:$E$21,5,FALSE)*L103))</f>
        <v>0</v>
      </c>
      <c r="Q103" s="137"/>
      <c r="R103" s="137"/>
      <c r="S103" s="137"/>
      <c r="T103" s="137"/>
      <c r="U103" s="137"/>
      <c r="V103" s="137"/>
      <c r="W103" s="137"/>
      <c r="X103" s="137"/>
      <c r="Y103" s="137"/>
      <c r="Z103" s="137"/>
      <c r="AA103" s="137"/>
      <c r="AB103" s="137"/>
      <c r="AC103" s="137"/>
      <c r="AD103" s="137"/>
      <c r="AE103" s="137"/>
      <c r="AF103" s="137"/>
      <c r="AG103" s="137"/>
      <c r="AH103" s="137"/>
    </row>
    <row r="104" spans="1:34" ht="15" customHeight="1" x14ac:dyDescent="0.2">
      <c r="A104" s="1393"/>
      <c r="B104" s="681"/>
      <c r="C104" s="1123"/>
      <c r="D104" s="685"/>
      <c r="E104" s="163"/>
      <c r="F104" s="687"/>
      <c r="G104" s="157"/>
      <c r="H104" s="1124"/>
      <c r="I104" s="1102">
        <f t="shared" si="38"/>
        <v>0</v>
      </c>
      <c r="J104" s="1132">
        <f t="shared" si="39"/>
        <v>0</v>
      </c>
      <c r="K104" s="1105">
        <f t="shared" si="40"/>
        <v>0</v>
      </c>
      <c r="L104" s="131">
        <f t="shared" si="41"/>
        <v>0</v>
      </c>
      <c r="M104" s="170" t="str">
        <f>IF(B104=0,"",VLOOKUP(B104,'Prog Costs'!$A$2:$B$21,2,FALSE))</f>
        <v/>
      </c>
      <c r="N104" s="194">
        <f t="shared" si="37"/>
        <v>0</v>
      </c>
      <c r="O104" s="195">
        <f t="shared" si="42"/>
        <v>0</v>
      </c>
      <c r="P104" s="196">
        <f>IF(N104=0,0,IF(B104=0,"",VLOOKUP(B104,'Prog Costs'!$A$2:$E$21,5,FALSE)*L104))</f>
        <v>0</v>
      </c>
      <c r="Q104" s="137"/>
      <c r="R104" s="137"/>
      <c r="S104" s="137"/>
      <c r="T104" s="137"/>
      <c r="U104" s="137"/>
      <c r="V104" s="137"/>
      <c r="W104" s="137"/>
      <c r="X104" s="137"/>
      <c r="Y104" s="137"/>
      <c r="Z104" s="137"/>
      <c r="AA104" s="137"/>
      <c r="AB104" s="137"/>
      <c r="AC104" s="137"/>
      <c r="AD104" s="137"/>
      <c r="AE104" s="137"/>
      <c r="AF104" s="137"/>
      <c r="AG104" s="137"/>
      <c r="AH104" s="137"/>
    </row>
    <row r="105" spans="1:34" ht="15" customHeight="1" thickBot="1" x14ac:dyDescent="0.25">
      <c r="A105" s="1393"/>
      <c r="B105" s="681"/>
      <c r="C105" s="1123"/>
      <c r="D105" s="685"/>
      <c r="E105" s="163"/>
      <c r="F105" s="687"/>
      <c r="G105" s="157"/>
      <c r="H105" s="1124"/>
      <c r="I105" s="1102">
        <f t="shared" si="38"/>
        <v>0</v>
      </c>
      <c r="J105" s="1132">
        <f t="shared" si="39"/>
        <v>0</v>
      </c>
      <c r="K105" s="1105">
        <f t="shared" si="40"/>
        <v>0</v>
      </c>
      <c r="L105" s="131">
        <f t="shared" si="41"/>
        <v>0</v>
      </c>
      <c r="M105" s="170" t="str">
        <f>IF(B105=0,"",VLOOKUP(B105,'Prog Costs'!$A$2:$B$21,2,FALSE))</f>
        <v/>
      </c>
      <c r="N105" s="194">
        <f t="shared" si="37"/>
        <v>0</v>
      </c>
      <c r="O105" s="195">
        <f t="shared" si="42"/>
        <v>0</v>
      </c>
      <c r="P105" s="196">
        <f>IF(N105=0,0,IF(B105=0,"",VLOOKUP(B105,'Prog Costs'!$A$2:$E$21,5,FALSE)*L105))</f>
        <v>0</v>
      </c>
      <c r="Q105" s="137"/>
      <c r="R105" s="137"/>
      <c r="S105" s="137"/>
      <c r="T105" s="137"/>
      <c r="U105" s="137"/>
      <c r="V105" s="137"/>
      <c r="W105" s="137"/>
      <c r="X105" s="137"/>
      <c r="Y105" s="137"/>
      <c r="Z105" s="137"/>
      <c r="AA105" s="137"/>
      <c r="AB105" s="137"/>
      <c r="AC105" s="137"/>
      <c r="AD105" s="137"/>
      <c r="AE105" s="137"/>
      <c r="AF105" s="137"/>
      <c r="AG105" s="137"/>
      <c r="AH105" s="137"/>
    </row>
    <row r="106" spans="1:34" ht="15" hidden="1" customHeight="1" x14ac:dyDescent="0.2">
      <c r="A106" s="1393"/>
      <c r="B106" s="681"/>
      <c r="C106" s="1123"/>
      <c r="D106" s="685"/>
      <c r="E106" s="163"/>
      <c r="F106" s="687"/>
      <c r="G106" s="157"/>
      <c r="H106" s="1124"/>
      <c r="I106" s="1102">
        <f t="shared" si="38"/>
        <v>0</v>
      </c>
      <c r="J106" s="1132">
        <f t="shared" si="39"/>
        <v>0</v>
      </c>
      <c r="K106" s="1105">
        <f t="shared" si="40"/>
        <v>0</v>
      </c>
      <c r="L106" s="131">
        <f t="shared" si="41"/>
        <v>0</v>
      </c>
      <c r="M106" s="170" t="str">
        <f>IF(B106=0,"",VLOOKUP(B106,'Prog Costs'!$A$2:$B$21,2,FALSE))</f>
        <v/>
      </c>
      <c r="N106" s="194">
        <f t="shared" si="37"/>
        <v>0</v>
      </c>
      <c r="O106" s="195">
        <f t="shared" si="42"/>
        <v>0</v>
      </c>
      <c r="P106" s="196">
        <f>IF(N106=0,0,IF(B106=0,"",VLOOKUP(B106,'Prog Costs'!$A$2:$E$21,5,FALSE)*L106))</f>
        <v>0</v>
      </c>
      <c r="Q106" s="137"/>
      <c r="R106" s="137"/>
      <c r="S106" s="137"/>
      <c r="T106" s="137"/>
      <c r="U106" s="137"/>
      <c r="V106" s="137"/>
      <c r="W106" s="137"/>
      <c r="X106" s="137"/>
      <c r="Y106" s="137"/>
      <c r="Z106" s="137"/>
      <c r="AA106" s="137"/>
      <c r="AB106" s="137"/>
      <c r="AC106" s="137"/>
      <c r="AD106" s="137"/>
      <c r="AE106" s="137"/>
      <c r="AF106" s="137"/>
      <c r="AG106" s="137"/>
      <c r="AH106" s="137"/>
    </row>
    <row r="107" spans="1:34" ht="15" hidden="1" customHeight="1" x14ac:dyDescent="0.2">
      <c r="A107" s="1393"/>
      <c r="B107" s="681"/>
      <c r="C107" s="1123"/>
      <c r="D107" s="685"/>
      <c r="E107" s="163"/>
      <c r="F107" s="687"/>
      <c r="G107" s="157"/>
      <c r="H107" s="1124"/>
      <c r="I107" s="1102">
        <f t="shared" si="38"/>
        <v>0</v>
      </c>
      <c r="J107" s="1132">
        <f t="shared" si="39"/>
        <v>0</v>
      </c>
      <c r="K107" s="1105">
        <f t="shared" si="40"/>
        <v>0</v>
      </c>
      <c r="L107" s="131">
        <f t="shared" si="41"/>
        <v>0</v>
      </c>
      <c r="M107" s="170" t="str">
        <f>IF(B107=0,"",VLOOKUP(B107,'Prog Costs'!$A$2:$B$21,2,FALSE))</f>
        <v/>
      </c>
      <c r="N107" s="194">
        <f t="shared" si="37"/>
        <v>0</v>
      </c>
      <c r="O107" s="195">
        <f t="shared" si="42"/>
        <v>0</v>
      </c>
      <c r="P107" s="196">
        <f>IF(N107=0,0,IF(B107=0,"",VLOOKUP(B107,'Prog Costs'!$A$2:$E$21,5,FALSE)*L107))</f>
        <v>0</v>
      </c>
      <c r="Q107" s="137"/>
      <c r="R107" s="137"/>
      <c r="S107" s="137"/>
      <c r="T107" s="137"/>
      <c r="U107" s="137"/>
      <c r="V107" s="137"/>
      <c r="W107" s="137"/>
      <c r="X107" s="137"/>
      <c r="Y107" s="137"/>
      <c r="Z107" s="137"/>
      <c r="AA107" s="137"/>
      <c r="AB107" s="137"/>
      <c r="AC107" s="137"/>
      <c r="AD107" s="137"/>
      <c r="AE107" s="137"/>
      <c r="AF107" s="137"/>
      <c r="AG107" s="137"/>
      <c r="AH107" s="137"/>
    </row>
    <row r="108" spans="1:34" ht="15" hidden="1" customHeight="1" x14ac:dyDescent="0.2">
      <c r="A108" s="1393"/>
      <c r="B108" s="681"/>
      <c r="C108" s="1123"/>
      <c r="D108" s="685"/>
      <c r="E108" s="163"/>
      <c r="F108" s="687"/>
      <c r="G108" s="157"/>
      <c r="H108" s="1124"/>
      <c r="I108" s="1102">
        <f t="shared" si="38"/>
        <v>0</v>
      </c>
      <c r="J108" s="1132">
        <f t="shared" si="39"/>
        <v>0</v>
      </c>
      <c r="K108" s="1105">
        <f t="shared" si="40"/>
        <v>0</v>
      </c>
      <c r="L108" s="131">
        <f t="shared" si="41"/>
        <v>0</v>
      </c>
      <c r="M108" s="170" t="str">
        <f>IF(B108=0,"",VLOOKUP(B108,'Prog Costs'!$A$2:$B$21,2,FALSE))</f>
        <v/>
      </c>
      <c r="N108" s="194">
        <f t="shared" si="37"/>
        <v>0</v>
      </c>
      <c r="O108" s="195">
        <f t="shared" si="42"/>
        <v>0</v>
      </c>
      <c r="P108" s="196">
        <f>IF(N108=0,0,IF(B108=0,"",VLOOKUP(B108,'Prog Costs'!$A$2:$E$21,5,FALSE)*L108))</f>
        <v>0</v>
      </c>
      <c r="Q108" s="137"/>
      <c r="R108" s="137"/>
      <c r="S108" s="137"/>
      <c r="T108" s="137"/>
      <c r="U108" s="137"/>
      <c r="V108" s="137"/>
      <c r="W108" s="137"/>
      <c r="X108" s="137"/>
      <c r="Y108" s="137"/>
      <c r="Z108" s="137"/>
      <c r="AA108" s="137"/>
      <c r="AB108" s="137"/>
      <c r="AC108" s="137"/>
      <c r="AD108" s="137"/>
      <c r="AE108" s="137"/>
      <c r="AF108" s="137"/>
      <c r="AG108" s="137"/>
      <c r="AH108" s="137"/>
    </row>
    <row r="109" spans="1:34" ht="15" hidden="1" customHeight="1" x14ac:dyDescent="0.2">
      <c r="A109" s="1393"/>
      <c r="B109" s="681"/>
      <c r="C109" s="1123"/>
      <c r="D109" s="685"/>
      <c r="E109" s="163"/>
      <c r="F109" s="687"/>
      <c r="G109" s="157"/>
      <c r="H109" s="1124"/>
      <c r="I109" s="1102">
        <f t="shared" si="38"/>
        <v>0</v>
      </c>
      <c r="J109" s="1132">
        <f t="shared" si="39"/>
        <v>0</v>
      </c>
      <c r="K109" s="1105">
        <f t="shared" si="40"/>
        <v>0</v>
      </c>
      <c r="L109" s="131">
        <f t="shared" si="41"/>
        <v>0</v>
      </c>
      <c r="M109" s="170" t="str">
        <f>IF(B109=0,"",VLOOKUP(B109,'Prog Costs'!$A$2:$B$21,2,FALSE))</f>
        <v/>
      </c>
      <c r="N109" s="194">
        <f t="shared" si="37"/>
        <v>0</v>
      </c>
      <c r="O109" s="195">
        <f t="shared" si="42"/>
        <v>0</v>
      </c>
      <c r="P109" s="196">
        <f>IF(N109=0,0,IF(B109=0,"",VLOOKUP(B109,'Prog Costs'!$A$2:$E$21,5,FALSE)*L109))</f>
        <v>0</v>
      </c>
      <c r="Q109" s="137"/>
      <c r="R109" s="137"/>
      <c r="S109" s="137"/>
      <c r="T109" s="137"/>
      <c r="U109" s="137"/>
      <c r="V109" s="137"/>
      <c r="W109" s="137"/>
      <c r="X109" s="137"/>
      <c r="Y109" s="137"/>
      <c r="Z109" s="137"/>
      <c r="AA109" s="137"/>
      <c r="AB109" s="137"/>
      <c r="AC109" s="137"/>
      <c r="AD109" s="137"/>
      <c r="AE109" s="137"/>
      <c r="AF109" s="137"/>
      <c r="AG109" s="137"/>
      <c r="AH109" s="137"/>
    </row>
    <row r="110" spans="1:34" ht="15" hidden="1" customHeight="1" x14ac:dyDescent="0.2">
      <c r="A110" s="1393"/>
      <c r="B110" s="681"/>
      <c r="C110" s="1123"/>
      <c r="D110" s="685"/>
      <c r="E110" s="163"/>
      <c r="F110" s="687"/>
      <c r="G110" s="157"/>
      <c r="H110" s="1124"/>
      <c r="I110" s="1102">
        <f t="shared" si="38"/>
        <v>0</v>
      </c>
      <c r="J110" s="1132">
        <f t="shared" si="39"/>
        <v>0</v>
      </c>
      <c r="K110" s="1105">
        <f t="shared" si="40"/>
        <v>0</v>
      </c>
      <c r="L110" s="131">
        <f t="shared" si="41"/>
        <v>0</v>
      </c>
      <c r="M110" s="170" t="str">
        <f>IF(B110=0,"",VLOOKUP(B110,'Prog Costs'!$A$2:$B$21,2,FALSE))</f>
        <v/>
      </c>
      <c r="N110" s="194">
        <f t="shared" si="37"/>
        <v>0</v>
      </c>
      <c r="O110" s="195">
        <f t="shared" si="42"/>
        <v>0</v>
      </c>
      <c r="P110" s="196">
        <f>IF(N110=0,0,IF(B110=0,"",VLOOKUP(B110,'Prog Costs'!$A$2:$E$21,5,FALSE)*L110))</f>
        <v>0</v>
      </c>
      <c r="Q110" s="137"/>
      <c r="R110" s="137"/>
      <c r="S110" s="137"/>
      <c r="T110" s="137"/>
      <c r="U110" s="137"/>
      <c r="V110" s="137"/>
      <c r="W110" s="137"/>
      <c r="X110" s="137"/>
      <c r="Y110" s="137"/>
      <c r="Z110" s="137"/>
      <c r="AA110" s="137"/>
      <c r="AB110" s="137"/>
      <c r="AC110" s="137"/>
      <c r="AD110" s="137"/>
      <c r="AE110" s="137"/>
      <c r="AF110" s="137"/>
      <c r="AG110" s="137"/>
      <c r="AH110" s="137"/>
    </row>
    <row r="111" spans="1:34" ht="15" hidden="1" customHeight="1" x14ac:dyDescent="0.2">
      <c r="A111" s="1393"/>
      <c r="B111" s="681"/>
      <c r="C111" s="1123"/>
      <c r="D111" s="685"/>
      <c r="E111" s="163"/>
      <c r="F111" s="687"/>
      <c r="G111" s="157"/>
      <c r="H111" s="1124"/>
      <c r="I111" s="1102">
        <f t="shared" si="38"/>
        <v>0</v>
      </c>
      <c r="J111" s="1132">
        <f t="shared" si="39"/>
        <v>0</v>
      </c>
      <c r="K111" s="1105">
        <f t="shared" si="40"/>
        <v>0</v>
      </c>
      <c r="L111" s="131">
        <f t="shared" si="41"/>
        <v>0</v>
      </c>
      <c r="M111" s="170" t="str">
        <f>IF(B111=0,"",VLOOKUP(B111,'Prog Costs'!$A$2:$B$21,2,FALSE))</f>
        <v/>
      </c>
      <c r="N111" s="194">
        <f t="shared" si="37"/>
        <v>0</v>
      </c>
      <c r="O111" s="195">
        <f t="shared" si="42"/>
        <v>0</v>
      </c>
      <c r="P111" s="196">
        <f>IF(N111=0,0,IF(B111=0,"",VLOOKUP(B111,'Prog Costs'!$A$2:$E$21,5,FALSE)*L111))</f>
        <v>0</v>
      </c>
      <c r="Q111" s="137"/>
      <c r="R111" s="137"/>
      <c r="S111" s="137"/>
      <c r="T111" s="137"/>
      <c r="U111" s="137"/>
      <c r="V111" s="137"/>
      <c r="W111" s="137"/>
      <c r="X111" s="137"/>
      <c r="Y111" s="137"/>
      <c r="Z111" s="137"/>
      <c r="AA111" s="137"/>
      <c r="AB111" s="137"/>
      <c r="AC111" s="137"/>
      <c r="AD111" s="137"/>
      <c r="AE111" s="137"/>
      <c r="AF111" s="137"/>
      <c r="AG111" s="137"/>
      <c r="AH111" s="137"/>
    </row>
    <row r="112" spans="1:34" ht="15" hidden="1" customHeight="1" x14ac:dyDescent="0.2">
      <c r="A112" s="1393"/>
      <c r="B112" s="681"/>
      <c r="C112" s="1123"/>
      <c r="D112" s="685"/>
      <c r="E112" s="163"/>
      <c r="F112" s="687"/>
      <c r="G112" s="157"/>
      <c r="H112" s="1124"/>
      <c r="I112" s="1102">
        <f t="shared" si="38"/>
        <v>0</v>
      </c>
      <c r="J112" s="1132">
        <f t="shared" si="39"/>
        <v>0</v>
      </c>
      <c r="K112" s="1105">
        <f t="shared" si="40"/>
        <v>0</v>
      </c>
      <c r="L112" s="131">
        <f t="shared" si="41"/>
        <v>0</v>
      </c>
      <c r="M112" s="170" t="str">
        <f>IF(B112=0,"",VLOOKUP(B112,'Prog Costs'!$A$2:$B$21,2,FALSE))</f>
        <v/>
      </c>
      <c r="N112" s="194">
        <f t="shared" si="37"/>
        <v>0</v>
      </c>
      <c r="O112" s="195">
        <f t="shared" si="42"/>
        <v>0</v>
      </c>
      <c r="P112" s="196">
        <f>IF(N112=0,0,IF(B112=0,"",VLOOKUP(B112,'Prog Costs'!$A$2:$E$21,5,FALSE)*L112))</f>
        <v>0</v>
      </c>
      <c r="Q112" s="137"/>
      <c r="R112" s="137"/>
      <c r="S112" s="137"/>
      <c r="T112" s="137"/>
      <c r="U112" s="137"/>
      <c r="V112" s="137"/>
      <c r="W112" s="137"/>
      <c r="X112" s="137"/>
      <c r="Y112" s="137"/>
      <c r="Z112" s="137"/>
      <c r="AA112" s="137"/>
      <c r="AB112" s="137"/>
      <c r="AC112" s="137"/>
      <c r="AD112" s="137"/>
      <c r="AE112" s="137"/>
      <c r="AF112" s="137"/>
      <c r="AG112" s="137"/>
      <c r="AH112" s="137"/>
    </row>
    <row r="113" spans="1:34" ht="15" hidden="1" customHeight="1" x14ac:dyDescent="0.2">
      <c r="A113" s="1393"/>
      <c r="B113" s="681"/>
      <c r="C113" s="1123"/>
      <c r="D113" s="685"/>
      <c r="E113" s="163"/>
      <c r="F113" s="687"/>
      <c r="G113" s="157"/>
      <c r="H113" s="1124"/>
      <c r="I113" s="1102">
        <f t="shared" si="38"/>
        <v>0</v>
      </c>
      <c r="J113" s="1132">
        <f t="shared" si="39"/>
        <v>0</v>
      </c>
      <c r="K113" s="1105">
        <f t="shared" si="40"/>
        <v>0</v>
      </c>
      <c r="L113" s="131">
        <f t="shared" si="41"/>
        <v>0</v>
      </c>
      <c r="M113" s="170" t="str">
        <f>IF(B113=0,"",VLOOKUP(B113,'Prog Costs'!$A$2:$B$21,2,FALSE))</f>
        <v/>
      </c>
      <c r="N113" s="194">
        <f t="shared" si="37"/>
        <v>0</v>
      </c>
      <c r="O113" s="195">
        <f t="shared" si="42"/>
        <v>0</v>
      </c>
      <c r="P113" s="196">
        <f>IF(N113=0,0,IF(B113=0,"",VLOOKUP(B113,'Prog Costs'!$A$2:$E$21,5,FALSE)*L113))</f>
        <v>0</v>
      </c>
      <c r="Q113" s="137"/>
      <c r="R113" s="137"/>
      <c r="S113" s="137"/>
      <c r="T113" s="137"/>
      <c r="U113" s="137"/>
      <c r="V113" s="137"/>
      <c r="W113" s="137"/>
      <c r="X113" s="137"/>
      <c r="Y113" s="137"/>
      <c r="Z113" s="137"/>
      <c r="AA113" s="137"/>
      <c r="AB113" s="137"/>
      <c r="AC113" s="137"/>
      <c r="AD113" s="137"/>
      <c r="AE113" s="137"/>
      <c r="AF113" s="137"/>
      <c r="AG113" s="137"/>
      <c r="AH113" s="137"/>
    </row>
    <row r="114" spans="1:34" ht="15" hidden="1" customHeight="1" x14ac:dyDescent="0.2">
      <c r="A114" s="1393"/>
      <c r="B114" s="681"/>
      <c r="C114" s="1123"/>
      <c r="D114" s="685"/>
      <c r="E114" s="163"/>
      <c r="F114" s="687"/>
      <c r="G114" s="157"/>
      <c r="H114" s="1124"/>
      <c r="I114" s="1102">
        <f t="shared" si="38"/>
        <v>0</v>
      </c>
      <c r="J114" s="1132">
        <f t="shared" si="39"/>
        <v>0</v>
      </c>
      <c r="K114" s="1105">
        <f t="shared" si="40"/>
        <v>0</v>
      </c>
      <c r="L114" s="131">
        <f t="shared" si="41"/>
        <v>0</v>
      </c>
      <c r="M114" s="170" t="str">
        <f>IF(B114=0,"",VLOOKUP(B114,'Prog Costs'!$A$2:$B$21,2,FALSE))</f>
        <v/>
      </c>
      <c r="N114" s="194">
        <f t="shared" si="37"/>
        <v>0</v>
      </c>
      <c r="O114" s="195">
        <f t="shared" si="42"/>
        <v>0</v>
      </c>
      <c r="P114" s="196">
        <f>IF(N114=0,0,IF(B114=0,"",VLOOKUP(B114,'Prog Costs'!$A$2:$E$21,5,FALSE)*L114))</f>
        <v>0</v>
      </c>
      <c r="Q114" s="137"/>
      <c r="R114" s="137"/>
      <c r="S114" s="137"/>
      <c r="T114" s="137"/>
      <c r="U114" s="137"/>
      <c r="V114" s="137"/>
      <c r="W114" s="137"/>
      <c r="X114" s="137"/>
      <c r="Y114" s="137"/>
      <c r="Z114" s="137"/>
      <c r="AA114" s="137"/>
      <c r="AB114" s="137"/>
      <c r="AC114" s="137"/>
      <c r="AD114" s="137"/>
      <c r="AE114" s="137"/>
      <c r="AF114" s="137"/>
      <c r="AG114" s="137"/>
      <c r="AH114" s="137"/>
    </row>
    <row r="115" spans="1:34" ht="15" hidden="1" customHeight="1" thickBot="1" x14ac:dyDescent="0.25">
      <c r="A115" s="1394"/>
      <c r="B115" s="681"/>
      <c r="C115" s="1125"/>
      <c r="D115" s="686"/>
      <c r="E115" s="164"/>
      <c r="F115" s="688"/>
      <c r="G115" s="158"/>
      <c r="H115" s="1126"/>
      <c r="I115" s="1103">
        <f t="shared" si="38"/>
        <v>0</v>
      </c>
      <c r="J115" s="1133">
        <f t="shared" si="39"/>
        <v>0</v>
      </c>
      <c r="K115" s="1106">
        <f t="shared" si="40"/>
        <v>0</v>
      </c>
      <c r="L115" s="136">
        <f t="shared" si="41"/>
        <v>0</v>
      </c>
      <c r="M115" s="170" t="str">
        <f>IF(B115=0,"",VLOOKUP(B115,'Prog Costs'!$A$2:$B$21,2,FALSE))</f>
        <v/>
      </c>
      <c r="N115" s="194">
        <f t="shared" si="37"/>
        <v>0</v>
      </c>
      <c r="O115" s="195">
        <f t="shared" si="42"/>
        <v>0</v>
      </c>
      <c r="P115" s="196">
        <f>IF(N115=0,0,IF(B115=0,"",VLOOKUP(B115,'Prog Costs'!$A$2:$E$21,5,FALSE)*L115))</f>
        <v>0</v>
      </c>
      <c r="Q115" s="137"/>
      <c r="R115" s="137"/>
      <c r="S115" s="137"/>
      <c r="T115" s="137"/>
      <c r="U115" s="137"/>
      <c r="V115" s="137"/>
      <c r="W115" s="137"/>
      <c r="X115" s="137"/>
      <c r="Y115" s="137"/>
      <c r="Z115" s="137"/>
      <c r="AA115" s="137"/>
      <c r="AB115" s="137"/>
      <c r="AC115" s="137"/>
      <c r="AD115" s="137"/>
      <c r="AE115" s="137"/>
      <c r="AF115" s="137"/>
      <c r="AG115" s="137"/>
      <c r="AH115" s="137"/>
    </row>
    <row r="116" spans="1:34" ht="18" customHeight="1" thickBot="1" x14ac:dyDescent="0.25">
      <c r="A116" s="182"/>
      <c r="B116" s="198" t="s">
        <v>62</v>
      </c>
      <c r="C116" s="140">
        <f>SUM(C96:C115)</f>
        <v>238</v>
      </c>
      <c r="D116" s="155">
        <f t="shared" ref="D116:L116" si="43">SUM(D96:D115)</f>
        <v>245</v>
      </c>
      <c r="E116" s="165">
        <f t="shared" si="43"/>
        <v>161</v>
      </c>
      <c r="F116" s="166">
        <f t="shared" si="43"/>
        <v>110</v>
      </c>
      <c r="G116" s="159">
        <f t="shared" si="43"/>
        <v>91</v>
      </c>
      <c r="H116" s="204">
        <f t="shared" si="43"/>
        <v>78</v>
      </c>
      <c r="I116" s="159">
        <f t="shared" si="43"/>
        <v>490</v>
      </c>
      <c r="J116" s="204">
        <f t="shared" si="43"/>
        <v>490</v>
      </c>
      <c r="K116" s="159">
        <f t="shared" si="43"/>
        <v>433</v>
      </c>
      <c r="L116" s="141">
        <f t="shared" si="43"/>
        <v>433</v>
      </c>
      <c r="M116" s="143"/>
      <c r="N116" s="143">
        <f t="shared" ref="N116:P116" si="44">SUM(N96:N115)</f>
        <v>20691489.815155141</v>
      </c>
      <c r="O116" s="143">
        <f t="shared" si="44"/>
        <v>16553191.852124115</v>
      </c>
      <c r="P116" s="144">
        <f t="shared" si="44"/>
        <v>4138297.9630310284</v>
      </c>
      <c r="Q116" s="137"/>
      <c r="R116" s="137"/>
      <c r="S116" s="137"/>
      <c r="T116" s="137"/>
      <c r="U116" s="137"/>
      <c r="V116" s="137"/>
      <c r="W116" s="137"/>
      <c r="X116" s="137"/>
      <c r="Y116" s="137"/>
      <c r="Z116" s="137"/>
      <c r="AA116" s="137"/>
      <c r="AB116" s="137"/>
      <c r="AC116" s="137"/>
      <c r="AD116" s="137"/>
      <c r="AE116" s="137"/>
      <c r="AF116" s="137"/>
      <c r="AG116" s="137"/>
      <c r="AH116" s="137"/>
    </row>
    <row r="117" spans="1:34" ht="13.5" thickBot="1" x14ac:dyDescent="0.25">
      <c r="A117" s="173"/>
      <c r="B117" s="152"/>
      <c r="C117" s="152"/>
      <c r="D117" s="152"/>
      <c r="E117" s="152"/>
      <c r="F117" s="152"/>
      <c r="G117" s="152"/>
      <c r="H117" s="152"/>
      <c r="I117" s="152"/>
      <c r="J117" s="152"/>
      <c r="K117" s="152"/>
      <c r="L117" s="152"/>
      <c r="M117" s="152"/>
      <c r="N117" s="102"/>
      <c r="O117" s="102"/>
      <c r="P117" s="103"/>
      <c r="Q117" s="137"/>
      <c r="R117" s="137"/>
      <c r="S117" s="137"/>
      <c r="T117" s="137"/>
      <c r="U117" s="137"/>
      <c r="V117" s="137"/>
      <c r="W117" s="137"/>
      <c r="X117" s="137"/>
      <c r="Y117" s="137"/>
      <c r="Z117" s="137"/>
      <c r="AA117" s="137"/>
      <c r="AB117" s="137"/>
      <c r="AC117" s="137"/>
      <c r="AD117" s="137"/>
      <c r="AE117" s="137"/>
      <c r="AF117" s="137"/>
      <c r="AG117" s="137"/>
      <c r="AH117" s="137"/>
    </row>
    <row r="118" spans="1:34" ht="15" customHeight="1" x14ac:dyDescent="0.2">
      <c r="A118" s="1392" t="str">
        <f>'Setup Page'!C13</f>
        <v>Nquthu</v>
      </c>
      <c r="B118" s="683" t="s">
        <v>179</v>
      </c>
      <c r="C118" s="1121">
        <v>22</v>
      </c>
      <c r="D118" s="730">
        <v>70</v>
      </c>
      <c r="E118" s="162">
        <v>0</v>
      </c>
      <c r="F118" s="712">
        <f>C118*46%</f>
        <v>10.120000000000001</v>
      </c>
      <c r="G118" s="705">
        <v>0</v>
      </c>
      <c r="H118" s="1124">
        <f>E118*49%</f>
        <v>0</v>
      </c>
      <c r="I118" s="1101">
        <f>C118+E118+G118</f>
        <v>22</v>
      </c>
      <c r="J118" s="1131">
        <f>I118</f>
        <v>22</v>
      </c>
      <c r="K118" s="1104">
        <f>D118+F118+H118</f>
        <v>80.12</v>
      </c>
      <c r="L118" s="150">
        <f>K118</f>
        <v>80.12</v>
      </c>
      <c r="M118" s="170">
        <f>IF(B118=0,"",VLOOKUP(B118,'Prog Costs'!$A$2:$B$21,2,FALSE))</f>
        <v>52205.172475492916</v>
      </c>
      <c r="N118" s="194">
        <f t="shared" ref="N118:N137" si="45">IF(B118=0,0,IF(L118=0,0,L118*M118))</f>
        <v>4182678.4187364927</v>
      </c>
      <c r="O118" s="195">
        <f>N118*0.8</f>
        <v>3346142.7349891942</v>
      </c>
      <c r="P118" s="196">
        <f>IF(N118=0,0,IF(B118=0,"",VLOOKUP(B118,'Prog Costs'!$A$2:$E$21,5,FALSE)*L118))</f>
        <v>836535.68374729855</v>
      </c>
      <c r="Q118" s="137"/>
      <c r="R118" s="137"/>
      <c r="S118" s="137"/>
      <c r="T118" s="137"/>
      <c r="U118" s="137"/>
      <c r="V118" s="137"/>
      <c r="W118" s="137"/>
      <c r="X118" s="137"/>
      <c r="Y118" s="137"/>
      <c r="Z118" s="137"/>
      <c r="AA118" s="137"/>
      <c r="AB118" s="137"/>
      <c r="AC118" s="137"/>
      <c r="AD118" s="137"/>
      <c r="AE118" s="137"/>
      <c r="AF118" s="137"/>
      <c r="AG118" s="137"/>
      <c r="AH118" s="137"/>
    </row>
    <row r="119" spans="1:34" ht="15" customHeight="1" x14ac:dyDescent="0.2">
      <c r="A119" s="1393"/>
      <c r="B119" s="681" t="s">
        <v>183</v>
      </c>
      <c r="C119" s="1123">
        <v>63</v>
      </c>
      <c r="D119" s="685">
        <v>70</v>
      </c>
      <c r="E119" s="163">
        <v>33</v>
      </c>
      <c r="F119" s="687">
        <f>C119*46%</f>
        <v>28.98</v>
      </c>
      <c r="G119" s="157">
        <v>13</v>
      </c>
      <c r="H119" s="1124">
        <f>E119*49%</f>
        <v>16.169999999999998</v>
      </c>
      <c r="I119" s="1102">
        <f t="shared" ref="I119:I137" si="46">C119+E119+G119</f>
        <v>109</v>
      </c>
      <c r="J119" s="1132">
        <f t="shared" ref="J119:J137" si="47">I119</f>
        <v>109</v>
      </c>
      <c r="K119" s="1105">
        <f t="shared" ref="K119:K137" si="48">D119+F119+H119</f>
        <v>115.15</v>
      </c>
      <c r="L119" s="131">
        <f t="shared" ref="L119:L137" si="49">K119</f>
        <v>115.15</v>
      </c>
      <c r="M119" s="170">
        <f>IF(B119=0,"",VLOOKUP(B119,'Prog Costs'!$A$2:$B$21,2,FALSE))</f>
        <v>33306.167237197755</v>
      </c>
      <c r="N119" s="194">
        <f t="shared" si="45"/>
        <v>3835205.1573633216</v>
      </c>
      <c r="O119" s="195">
        <f t="shared" ref="O119:O137" si="50">N119*0.8</f>
        <v>3068164.1258906573</v>
      </c>
      <c r="P119" s="196">
        <f>IF(N119=0,0,IF(B119=0,"",VLOOKUP(B119,'Prog Costs'!$A$2:$E$21,5,FALSE)*L119))</f>
        <v>767041.03147266433</v>
      </c>
      <c r="Q119" s="137"/>
      <c r="R119" s="137"/>
      <c r="S119" s="137"/>
      <c r="T119" s="137"/>
      <c r="U119" s="137"/>
      <c r="V119" s="137"/>
      <c r="W119" s="137"/>
      <c r="X119" s="137"/>
      <c r="Y119" s="137"/>
      <c r="Z119" s="137"/>
      <c r="AA119" s="137"/>
      <c r="AB119" s="137"/>
      <c r="AC119" s="137"/>
      <c r="AD119" s="137"/>
      <c r="AE119" s="137"/>
      <c r="AF119" s="137"/>
      <c r="AG119" s="137"/>
      <c r="AH119" s="137"/>
    </row>
    <row r="120" spans="1:34" ht="15" customHeight="1" x14ac:dyDescent="0.2">
      <c r="A120" s="1393"/>
      <c r="B120" s="681" t="s">
        <v>214</v>
      </c>
      <c r="C120" s="1123"/>
      <c r="D120" s="685">
        <v>30</v>
      </c>
      <c r="E120" s="163"/>
      <c r="F120" s="687"/>
      <c r="G120" s="157"/>
      <c r="H120" s="1124"/>
      <c r="I120" s="1102">
        <f t="shared" si="46"/>
        <v>0</v>
      </c>
      <c r="J120" s="1132">
        <f t="shared" si="47"/>
        <v>0</v>
      </c>
      <c r="K120" s="1105">
        <f t="shared" si="48"/>
        <v>30</v>
      </c>
      <c r="L120" s="131">
        <f t="shared" si="49"/>
        <v>30</v>
      </c>
      <c r="M120" s="170">
        <f>IF(B120=0,"",VLOOKUP(B120,'Prog Costs'!$A$2:$B$21,2,FALSE))</f>
        <v>52921.240659020557</v>
      </c>
      <c r="N120" s="194">
        <f t="shared" si="45"/>
        <v>1587637.2197706166</v>
      </c>
      <c r="O120" s="195">
        <f t="shared" si="50"/>
        <v>1270109.7758164934</v>
      </c>
      <c r="P120" s="196">
        <f>IF(N120=0,0,IF(B120=0,"",VLOOKUP(B120,'Prog Costs'!$A$2:$E$21,5,FALSE)*L120))</f>
        <v>317527.44395412336</v>
      </c>
      <c r="Q120" s="137"/>
      <c r="R120" s="137"/>
      <c r="S120" s="137"/>
      <c r="T120" s="137"/>
      <c r="U120" s="137"/>
      <c r="V120" s="137"/>
      <c r="W120" s="137"/>
      <c r="X120" s="137"/>
      <c r="Y120" s="137"/>
      <c r="Z120" s="137"/>
      <c r="AA120" s="137"/>
      <c r="AB120" s="137"/>
      <c r="AC120" s="137"/>
      <c r="AD120" s="137"/>
      <c r="AE120" s="137"/>
      <c r="AF120" s="137"/>
      <c r="AG120" s="137"/>
      <c r="AH120" s="137"/>
    </row>
    <row r="121" spans="1:34" ht="15" customHeight="1" x14ac:dyDescent="0.2">
      <c r="A121" s="1393"/>
      <c r="B121" s="681"/>
      <c r="C121" s="1123"/>
      <c r="D121" s="685"/>
      <c r="E121" s="163"/>
      <c r="F121" s="687"/>
      <c r="G121" s="157"/>
      <c r="H121" s="1124"/>
      <c r="I121" s="1102">
        <f t="shared" si="46"/>
        <v>0</v>
      </c>
      <c r="J121" s="1132">
        <f t="shared" si="47"/>
        <v>0</v>
      </c>
      <c r="K121" s="1105">
        <f t="shared" si="48"/>
        <v>0</v>
      </c>
      <c r="L121" s="131">
        <f t="shared" si="49"/>
        <v>0</v>
      </c>
      <c r="M121" s="170" t="str">
        <f>IF(B121=0,"",VLOOKUP(B121,'Prog Costs'!$A$2:$B$21,2,FALSE))</f>
        <v/>
      </c>
      <c r="N121" s="194">
        <f t="shared" si="45"/>
        <v>0</v>
      </c>
      <c r="O121" s="195">
        <f t="shared" si="50"/>
        <v>0</v>
      </c>
      <c r="P121" s="196">
        <f>IF(N121=0,0,IF(B121=0,"",VLOOKUP(B121,'Prog Costs'!$A$2:$E$21,5,FALSE)*L121))</f>
        <v>0</v>
      </c>
      <c r="Q121" s="137"/>
      <c r="R121" s="137"/>
      <c r="S121" s="137"/>
      <c r="T121" s="137"/>
      <c r="U121" s="137"/>
      <c r="V121" s="137"/>
      <c r="W121" s="137"/>
      <c r="X121" s="137"/>
      <c r="Y121" s="137"/>
      <c r="Z121" s="137"/>
      <c r="AA121" s="137"/>
      <c r="AB121" s="137"/>
      <c r="AC121" s="137"/>
      <c r="AD121" s="137"/>
      <c r="AE121" s="137"/>
      <c r="AF121" s="137"/>
      <c r="AG121" s="137"/>
      <c r="AH121" s="137"/>
    </row>
    <row r="122" spans="1:34" ht="15" customHeight="1" x14ac:dyDescent="0.2">
      <c r="A122" s="1393"/>
      <c r="B122" s="681"/>
      <c r="C122" s="1123"/>
      <c r="D122" s="685"/>
      <c r="E122" s="163"/>
      <c r="F122" s="687"/>
      <c r="G122" s="157"/>
      <c r="H122" s="1124"/>
      <c r="I122" s="1102">
        <f t="shared" si="46"/>
        <v>0</v>
      </c>
      <c r="J122" s="1132">
        <f t="shared" si="47"/>
        <v>0</v>
      </c>
      <c r="K122" s="1105">
        <f t="shared" si="48"/>
        <v>0</v>
      </c>
      <c r="L122" s="131">
        <f t="shared" si="49"/>
        <v>0</v>
      </c>
      <c r="M122" s="170" t="str">
        <f>IF(B122=0,"",VLOOKUP(B122,'Prog Costs'!$A$2:$B$21,2,FALSE))</f>
        <v/>
      </c>
      <c r="N122" s="194">
        <f t="shared" si="45"/>
        <v>0</v>
      </c>
      <c r="O122" s="195">
        <f t="shared" si="50"/>
        <v>0</v>
      </c>
      <c r="P122" s="196">
        <f>IF(N122=0,0,IF(B122=0,"",VLOOKUP(B122,'Prog Costs'!$A$2:$E$21,5,FALSE)*L122))</f>
        <v>0</v>
      </c>
      <c r="Q122" s="137"/>
      <c r="R122" s="137"/>
      <c r="S122" s="137"/>
      <c r="T122" s="137"/>
      <c r="U122" s="137"/>
      <c r="V122" s="137"/>
      <c r="W122" s="137"/>
      <c r="X122" s="137"/>
      <c r="Y122" s="137"/>
      <c r="Z122" s="137"/>
      <c r="AA122" s="137"/>
      <c r="AB122" s="137"/>
      <c r="AC122" s="137"/>
      <c r="AD122" s="137"/>
      <c r="AE122" s="137"/>
      <c r="AF122" s="137"/>
      <c r="AG122" s="137"/>
      <c r="AH122" s="137"/>
    </row>
    <row r="123" spans="1:34" ht="15" customHeight="1" x14ac:dyDescent="0.2">
      <c r="A123" s="1393"/>
      <c r="B123" s="681"/>
      <c r="C123" s="1123"/>
      <c r="D123" s="685"/>
      <c r="E123" s="163"/>
      <c r="F123" s="687"/>
      <c r="G123" s="157"/>
      <c r="H123" s="1124"/>
      <c r="I123" s="1102">
        <f t="shared" si="46"/>
        <v>0</v>
      </c>
      <c r="J123" s="1132">
        <f t="shared" si="47"/>
        <v>0</v>
      </c>
      <c r="K123" s="1105">
        <f t="shared" si="48"/>
        <v>0</v>
      </c>
      <c r="L123" s="131">
        <f t="shared" si="49"/>
        <v>0</v>
      </c>
      <c r="M123" s="170" t="str">
        <f>IF(B123=0,"",VLOOKUP(B123,'Prog Costs'!$A$2:$B$21,2,FALSE))</f>
        <v/>
      </c>
      <c r="N123" s="194">
        <f t="shared" si="45"/>
        <v>0</v>
      </c>
      <c r="O123" s="195">
        <f t="shared" si="50"/>
        <v>0</v>
      </c>
      <c r="P123" s="196">
        <f>IF(N123=0,0,IF(B123=0,"",VLOOKUP(B123,'Prog Costs'!$A$2:$E$21,5,FALSE)*L123))</f>
        <v>0</v>
      </c>
      <c r="Q123" s="137"/>
      <c r="R123" s="137"/>
      <c r="S123" s="137"/>
      <c r="T123" s="137"/>
      <c r="U123" s="137"/>
      <c r="V123" s="137"/>
      <c r="W123" s="137"/>
      <c r="X123" s="137"/>
      <c r="Y123" s="137"/>
      <c r="Z123" s="137"/>
      <c r="AA123" s="137"/>
      <c r="AB123" s="137"/>
      <c r="AC123" s="137"/>
      <c r="AD123" s="137"/>
      <c r="AE123" s="137"/>
      <c r="AF123" s="137"/>
      <c r="AG123" s="137"/>
      <c r="AH123" s="137"/>
    </row>
    <row r="124" spans="1:34" ht="15" customHeight="1" x14ac:dyDescent="0.2">
      <c r="A124" s="1393"/>
      <c r="B124" s="681"/>
      <c r="C124" s="1123"/>
      <c r="D124" s="685"/>
      <c r="E124" s="163"/>
      <c r="F124" s="687"/>
      <c r="G124" s="157"/>
      <c r="H124" s="1124"/>
      <c r="I124" s="1102">
        <f t="shared" si="46"/>
        <v>0</v>
      </c>
      <c r="J124" s="1132">
        <f t="shared" si="47"/>
        <v>0</v>
      </c>
      <c r="K124" s="1105">
        <f t="shared" si="48"/>
        <v>0</v>
      </c>
      <c r="L124" s="131">
        <f t="shared" si="49"/>
        <v>0</v>
      </c>
      <c r="M124" s="170" t="str">
        <f>IF(B124=0,"",VLOOKUP(B124,'Prog Costs'!$A$2:$B$21,2,FALSE))</f>
        <v/>
      </c>
      <c r="N124" s="194">
        <f t="shared" si="45"/>
        <v>0</v>
      </c>
      <c r="O124" s="195">
        <f t="shared" si="50"/>
        <v>0</v>
      </c>
      <c r="P124" s="196">
        <f>IF(N124=0,0,IF(B124=0,"",VLOOKUP(B124,'Prog Costs'!$A$2:$E$21,5,FALSE)*L124))</f>
        <v>0</v>
      </c>
      <c r="Q124" s="137"/>
      <c r="R124" s="137"/>
      <c r="S124" s="137"/>
      <c r="T124" s="137"/>
      <c r="U124" s="137"/>
      <c r="V124" s="137"/>
      <c r="W124" s="137"/>
      <c r="X124" s="137"/>
      <c r="Y124" s="137"/>
      <c r="Z124" s="137"/>
      <c r="AA124" s="137"/>
      <c r="AB124" s="137"/>
      <c r="AC124" s="137"/>
      <c r="AD124" s="137"/>
      <c r="AE124" s="137"/>
      <c r="AF124" s="137"/>
      <c r="AG124" s="137"/>
      <c r="AH124" s="137"/>
    </row>
    <row r="125" spans="1:34" ht="15" customHeight="1" x14ac:dyDescent="0.2">
      <c r="A125" s="1393"/>
      <c r="B125" s="681"/>
      <c r="C125" s="1123"/>
      <c r="D125" s="685"/>
      <c r="E125" s="163"/>
      <c r="F125" s="687"/>
      <c r="G125" s="157"/>
      <c r="H125" s="1124"/>
      <c r="I125" s="1102">
        <f t="shared" si="46"/>
        <v>0</v>
      </c>
      <c r="J125" s="1132">
        <f t="shared" si="47"/>
        <v>0</v>
      </c>
      <c r="K125" s="1105">
        <f t="shared" si="48"/>
        <v>0</v>
      </c>
      <c r="L125" s="131">
        <f t="shared" si="49"/>
        <v>0</v>
      </c>
      <c r="M125" s="170" t="str">
        <f>IF(B125=0,"",VLOOKUP(B125,'Prog Costs'!$A$2:$B$21,2,FALSE))</f>
        <v/>
      </c>
      <c r="N125" s="194">
        <f t="shared" si="45"/>
        <v>0</v>
      </c>
      <c r="O125" s="195">
        <f t="shared" si="50"/>
        <v>0</v>
      </c>
      <c r="P125" s="196">
        <f>IF(N125=0,0,IF(B125=0,"",VLOOKUP(B125,'Prog Costs'!$A$2:$E$21,5,FALSE)*L125))</f>
        <v>0</v>
      </c>
      <c r="Q125" s="137"/>
      <c r="R125" s="137"/>
      <c r="S125" s="137"/>
      <c r="T125" s="137"/>
      <c r="U125" s="137"/>
      <c r="V125" s="137"/>
      <c r="W125" s="137"/>
      <c r="X125" s="137"/>
      <c r="Y125" s="137"/>
      <c r="Z125" s="137"/>
      <c r="AA125" s="137"/>
      <c r="AB125" s="137"/>
      <c r="AC125" s="137"/>
      <c r="AD125" s="137"/>
      <c r="AE125" s="137"/>
      <c r="AF125" s="137"/>
      <c r="AG125" s="137"/>
      <c r="AH125" s="137"/>
    </row>
    <row r="126" spans="1:34" ht="15" customHeight="1" x14ac:dyDescent="0.2">
      <c r="A126" s="1393"/>
      <c r="B126" s="681"/>
      <c r="C126" s="1123"/>
      <c r="D126" s="685"/>
      <c r="E126" s="163"/>
      <c r="F126" s="687"/>
      <c r="G126" s="157"/>
      <c r="H126" s="1124"/>
      <c r="I126" s="1102">
        <f t="shared" si="46"/>
        <v>0</v>
      </c>
      <c r="J126" s="1132">
        <f t="shared" si="47"/>
        <v>0</v>
      </c>
      <c r="K126" s="1105">
        <f t="shared" si="48"/>
        <v>0</v>
      </c>
      <c r="L126" s="131">
        <f t="shared" si="49"/>
        <v>0</v>
      </c>
      <c r="M126" s="170" t="str">
        <f>IF(B126=0,"",VLOOKUP(B126,'Prog Costs'!$A$2:$B$21,2,FALSE))</f>
        <v/>
      </c>
      <c r="N126" s="194">
        <f t="shared" si="45"/>
        <v>0</v>
      </c>
      <c r="O126" s="195">
        <f t="shared" si="50"/>
        <v>0</v>
      </c>
      <c r="P126" s="196">
        <f>IF(N126=0,0,IF(B126=0,"",VLOOKUP(B126,'Prog Costs'!$A$2:$E$21,5,FALSE)*L126))</f>
        <v>0</v>
      </c>
      <c r="Q126" s="137"/>
      <c r="R126" s="137"/>
      <c r="S126" s="137"/>
      <c r="T126" s="137"/>
      <c r="U126" s="137"/>
      <c r="V126" s="137"/>
      <c r="W126" s="137"/>
      <c r="X126" s="137"/>
      <c r="Y126" s="137"/>
      <c r="Z126" s="137"/>
      <c r="AA126" s="137"/>
      <c r="AB126" s="137"/>
      <c r="AC126" s="137"/>
      <c r="AD126" s="137"/>
      <c r="AE126" s="137"/>
      <c r="AF126" s="137"/>
      <c r="AG126" s="137"/>
      <c r="AH126" s="137"/>
    </row>
    <row r="127" spans="1:34" ht="15" customHeight="1" thickBot="1" x14ac:dyDescent="0.25">
      <c r="A127" s="1393"/>
      <c r="B127" s="681"/>
      <c r="C127" s="1123"/>
      <c r="D127" s="685"/>
      <c r="E127" s="163"/>
      <c r="F127" s="687"/>
      <c r="G127" s="157"/>
      <c r="H127" s="1124"/>
      <c r="I127" s="1102">
        <f t="shared" si="46"/>
        <v>0</v>
      </c>
      <c r="J127" s="1132">
        <f t="shared" si="47"/>
        <v>0</v>
      </c>
      <c r="K127" s="1105">
        <f t="shared" si="48"/>
        <v>0</v>
      </c>
      <c r="L127" s="131">
        <f t="shared" si="49"/>
        <v>0</v>
      </c>
      <c r="M127" s="170" t="str">
        <f>IF(B127=0,"",VLOOKUP(B127,'Prog Costs'!$A$2:$B$21,2,FALSE))</f>
        <v/>
      </c>
      <c r="N127" s="194">
        <f t="shared" si="45"/>
        <v>0</v>
      </c>
      <c r="O127" s="195">
        <f t="shared" si="50"/>
        <v>0</v>
      </c>
      <c r="P127" s="196">
        <f>IF(N127=0,0,IF(B127=0,"",VLOOKUP(B127,'Prog Costs'!$A$2:$E$21,5,FALSE)*L127))</f>
        <v>0</v>
      </c>
      <c r="Q127" s="137"/>
      <c r="R127" s="137"/>
      <c r="S127" s="137"/>
      <c r="T127" s="137"/>
      <c r="U127" s="137"/>
      <c r="V127" s="137"/>
      <c r="W127" s="137"/>
      <c r="X127" s="137"/>
      <c r="Y127" s="137"/>
      <c r="Z127" s="137"/>
      <c r="AA127" s="137"/>
      <c r="AB127" s="137"/>
      <c r="AC127" s="137"/>
      <c r="AD127" s="137"/>
      <c r="AE127" s="137"/>
      <c r="AF127" s="137"/>
      <c r="AG127" s="137"/>
      <c r="AH127" s="137"/>
    </row>
    <row r="128" spans="1:34" ht="15" hidden="1" customHeight="1" x14ac:dyDescent="0.2">
      <c r="A128" s="1393"/>
      <c r="B128" s="681"/>
      <c r="C128" s="1123"/>
      <c r="D128" s="685"/>
      <c r="E128" s="163"/>
      <c r="F128" s="687"/>
      <c r="G128" s="157"/>
      <c r="H128" s="1124"/>
      <c r="I128" s="1102">
        <f t="shared" si="46"/>
        <v>0</v>
      </c>
      <c r="J128" s="1132">
        <f t="shared" si="47"/>
        <v>0</v>
      </c>
      <c r="K128" s="1105">
        <f t="shared" si="48"/>
        <v>0</v>
      </c>
      <c r="L128" s="131">
        <f t="shared" si="49"/>
        <v>0</v>
      </c>
      <c r="M128" s="170" t="str">
        <f>IF(B128=0,"",VLOOKUP(B128,'Prog Costs'!$A$2:$B$21,2,FALSE))</f>
        <v/>
      </c>
      <c r="N128" s="194">
        <f t="shared" si="45"/>
        <v>0</v>
      </c>
      <c r="O128" s="195">
        <f t="shared" si="50"/>
        <v>0</v>
      </c>
      <c r="P128" s="196">
        <f>IF(N128=0,0,IF(B128=0,"",VLOOKUP(B128,'Prog Costs'!$A$2:$E$21,5,FALSE)*L128))</f>
        <v>0</v>
      </c>
      <c r="Q128" s="137"/>
      <c r="R128" s="137"/>
      <c r="S128" s="137"/>
      <c r="T128" s="137"/>
      <c r="U128" s="137"/>
      <c r="V128" s="137"/>
      <c r="W128" s="137"/>
      <c r="X128" s="137"/>
      <c r="Y128" s="137"/>
      <c r="Z128" s="137"/>
      <c r="AA128" s="137"/>
      <c r="AB128" s="137"/>
      <c r="AC128" s="137"/>
      <c r="AD128" s="137"/>
      <c r="AE128" s="137"/>
      <c r="AF128" s="137"/>
      <c r="AG128" s="137"/>
      <c r="AH128" s="137"/>
    </row>
    <row r="129" spans="1:34" ht="15" hidden="1" customHeight="1" x14ac:dyDescent="0.2">
      <c r="A129" s="1393"/>
      <c r="B129" s="681"/>
      <c r="C129" s="1123"/>
      <c r="D129" s="685"/>
      <c r="E129" s="163"/>
      <c r="F129" s="687"/>
      <c r="G129" s="157"/>
      <c r="H129" s="1124"/>
      <c r="I129" s="1102">
        <f t="shared" si="46"/>
        <v>0</v>
      </c>
      <c r="J129" s="1132">
        <f t="shared" si="47"/>
        <v>0</v>
      </c>
      <c r="K129" s="1105">
        <f t="shared" si="48"/>
        <v>0</v>
      </c>
      <c r="L129" s="131">
        <f t="shared" si="49"/>
        <v>0</v>
      </c>
      <c r="M129" s="170" t="str">
        <f>IF(B129=0,"",VLOOKUP(B129,'Prog Costs'!$A$2:$B$21,2,FALSE))</f>
        <v/>
      </c>
      <c r="N129" s="194">
        <f t="shared" si="45"/>
        <v>0</v>
      </c>
      <c r="O129" s="195">
        <f t="shared" si="50"/>
        <v>0</v>
      </c>
      <c r="P129" s="196">
        <f>IF(N129=0,0,IF(B129=0,"",VLOOKUP(B129,'Prog Costs'!$A$2:$E$21,5,FALSE)*L129))</f>
        <v>0</v>
      </c>
      <c r="Q129" s="137"/>
      <c r="R129" s="137"/>
      <c r="S129" s="137"/>
      <c r="T129" s="137"/>
      <c r="U129" s="137"/>
      <c r="V129" s="137"/>
      <c r="W129" s="137"/>
      <c r="X129" s="137"/>
      <c r="Y129" s="137"/>
      <c r="Z129" s="137"/>
      <c r="AA129" s="137"/>
      <c r="AB129" s="137"/>
      <c r="AC129" s="137"/>
      <c r="AD129" s="137"/>
      <c r="AE129" s="137"/>
      <c r="AF129" s="137"/>
      <c r="AG129" s="137"/>
      <c r="AH129" s="137"/>
    </row>
    <row r="130" spans="1:34" ht="15" hidden="1" customHeight="1" x14ac:dyDescent="0.2">
      <c r="A130" s="1393"/>
      <c r="B130" s="681"/>
      <c r="C130" s="1123"/>
      <c r="D130" s="685"/>
      <c r="E130" s="163"/>
      <c r="F130" s="687"/>
      <c r="G130" s="157"/>
      <c r="H130" s="1124"/>
      <c r="I130" s="1102">
        <f t="shared" si="46"/>
        <v>0</v>
      </c>
      <c r="J130" s="1132">
        <f t="shared" si="47"/>
        <v>0</v>
      </c>
      <c r="K130" s="1105">
        <f t="shared" si="48"/>
        <v>0</v>
      </c>
      <c r="L130" s="131">
        <f t="shared" si="49"/>
        <v>0</v>
      </c>
      <c r="M130" s="170" t="str">
        <f>IF(B130=0,"",VLOOKUP(B130,'Prog Costs'!$A$2:$B$21,2,FALSE))</f>
        <v/>
      </c>
      <c r="N130" s="194">
        <f t="shared" si="45"/>
        <v>0</v>
      </c>
      <c r="O130" s="195">
        <f t="shared" si="50"/>
        <v>0</v>
      </c>
      <c r="P130" s="196">
        <f>IF(N130=0,0,IF(B130=0,"",VLOOKUP(B130,'Prog Costs'!$A$2:$E$21,5,FALSE)*L130))</f>
        <v>0</v>
      </c>
      <c r="Q130" s="137"/>
      <c r="R130" s="137"/>
      <c r="S130" s="137"/>
      <c r="T130" s="137"/>
      <c r="U130" s="137"/>
      <c r="V130" s="137"/>
      <c r="W130" s="137"/>
      <c r="X130" s="137"/>
      <c r="Y130" s="137"/>
      <c r="Z130" s="137"/>
      <c r="AA130" s="137"/>
      <c r="AB130" s="137"/>
      <c r="AC130" s="137"/>
      <c r="AD130" s="137"/>
      <c r="AE130" s="137"/>
      <c r="AF130" s="137"/>
      <c r="AG130" s="137"/>
      <c r="AH130" s="137"/>
    </row>
    <row r="131" spans="1:34" ht="15" hidden="1" customHeight="1" x14ac:dyDescent="0.2">
      <c r="A131" s="1393"/>
      <c r="B131" s="681"/>
      <c r="C131" s="1123"/>
      <c r="D131" s="685"/>
      <c r="E131" s="163"/>
      <c r="F131" s="687"/>
      <c r="G131" s="157"/>
      <c r="H131" s="1124"/>
      <c r="I131" s="1102">
        <f t="shared" si="46"/>
        <v>0</v>
      </c>
      <c r="J131" s="1132">
        <f t="shared" si="47"/>
        <v>0</v>
      </c>
      <c r="K131" s="1105">
        <f t="shared" si="48"/>
        <v>0</v>
      </c>
      <c r="L131" s="131">
        <f t="shared" si="49"/>
        <v>0</v>
      </c>
      <c r="M131" s="170" t="str">
        <f>IF(B131=0,"",VLOOKUP(B131,'Prog Costs'!$A$2:$B$21,2,FALSE))</f>
        <v/>
      </c>
      <c r="N131" s="194">
        <f t="shared" si="45"/>
        <v>0</v>
      </c>
      <c r="O131" s="195">
        <f t="shared" si="50"/>
        <v>0</v>
      </c>
      <c r="P131" s="196">
        <f>IF(N131=0,0,IF(B131=0,"",VLOOKUP(B131,'Prog Costs'!$A$2:$E$21,5,FALSE)*L131))</f>
        <v>0</v>
      </c>
      <c r="Q131" s="137"/>
      <c r="R131" s="137"/>
      <c r="S131" s="137"/>
      <c r="T131" s="137"/>
      <c r="U131" s="137"/>
      <c r="V131" s="137"/>
      <c r="W131" s="137"/>
      <c r="X131" s="137"/>
      <c r="Y131" s="137"/>
      <c r="Z131" s="137"/>
      <c r="AA131" s="137"/>
      <c r="AB131" s="137"/>
      <c r="AC131" s="137"/>
      <c r="AD131" s="137"/>
      <c r="AE131" s="137"/>
      <c r="AF131" s="137"/>
      <c r="AG131" s="137"/>
      <c r="AH131" s="137"/>
    </row>
    <row r="132" spans="1:34" ht="15" hidden="1" customHeight="1" x14ac:dyDescent="0.2">
      <c r="A132" s="1393"/>
      <c r="B132" s="681"/>
      <c r="C132" s="1123"/>
      <c r="D132" s="685"/>
      <c r="E132" s="163"/>
      <c r="F132" s="687"/>
      <c r="G132" s="157"/>
      <c r="H132" s="1124"/>
      <c r="I132" s="1102">
        <f t="shared" si="46"/>
        <v>0</v>
      </c>
      <c r="J132" s="1132">
        <f t="shared" si="47"/>
        <v>0</v>
      </c>
      <c r="K132" s="1105">
        <f t="shared" si="48"/>
        <v>0</v>
      </c>
      <c r="L132" s="131">
        <f t="shared" si="49"/>
        <v>0</v>
      </c>
      <c r="M132" s="170" t="str">
        <f>IF(B132=0,"",VLOOKUP(B132,'Prog Costs'!$A$2:$B$21,2,FALSE))</f>
        <v/>
      </c>
      <c r="N132" s="194">
        <f t="shared" si="45"/>
        <v>0</v>
      </c>
      <c r="O132" s="195">
        <f t="shared" si="50"/>
        <v>0</v>
      </c>
      <c r="P132" s="196">
        <f>IF(N132=0,0,IF(B132=0,"",VLOOKUP(B132,'Prog Costs'!$A$2:$E$21,5,FALSE)*L132))</f>
        <v>0</v>
      </c>
      <c r="Q132" s="137"/>
      <c r="R132" s="137"/>
      <c r="S132" s="137"/>
      <c r="T132" s="137"/>
      <c r="U132" s="137"/>
      <c r="V132" s="137"/>
      <c r="W132" s="137"/>
      <c r="X132" s="137"/>
      <c r="Y132" s="137"/>
      <c r="Z132" s="137"/>
      <c r="AA132" s="137"/>
      <c r="AB132" s="137"/>
      <c r="AC132" s="137"/>
      <c r="AD132" s="137"/>
      <c r="AE132" s="137"/>
      <c r="AF132" s="137"/>
      <c r="AG132" s="137"/>
      <c r="AH132" s="137"/>
    </row>
    <row r="133" spans="1:34" ht="15" hidden="1" customHeight="1" x14ac:dyDescent="0.2">
      <c r="A133" s="1393"/>
      <c r="B133" s="681"/>
      <c r="C133" s="1123"/>
      <c r="D133" s="685"/>
      <c r="E133" s="163"/>
      <c r="F133" s="687"/>
      <c r="G133" s="157"/>
      <c r="H133" s="1124"/>
      <c r="I133" s="1102">
        <f t="shared" si="46"/>
        <v>0</v>
      </c>
      <c r="J133" s="1132">
        <f t="shared" si="47"/>
        <v>0</v>
      </c>
      <c r="K133" s="1105">
        <f t="shared" si="48"/>
        <v>0</v>
      </c>
      <c r="L133" s="131">
        <f t="shared" si="49"/>
        <v>0</v>
      </c>
      <c r="M133" s="170" t="str">
        <f>IF(B133=0,"",VLOOKUP(B133,'Prog Costs'!$A$2:$B$21,2,FALSE))</f>
        <v/>
      </c>
      <c r="N133" s="194">
        <f t="shared" si="45"/>
        <v>0</v>
      </c>
      <c r="O133" s="195">
        <f t="shared" si="50"/>
        <v>0</v>
      </c>
      <c r="P133" s="196">
        <f>IF(N133=0,0,IF(B133=0,"",VLOOKUP(B133,'Prog Costs'!$A$2:$E$21,5,FALSE)*L133))</f>
        <v>0</v>
      </c>
      <c r="Q133" s="137"/>
      <c r="R133" s="137"/>
      <c r="S133" s="137"/>
      <c r="T133" s="137"/>
      <c r="U133" s="137"/>
      <c r="V133" s="137"/>
      <c r="W133" s="137"/>
      <c r="X133" s="137"/>
      <c r="Y133" s="137"/>
      <c r="Z133" s="137"/>
      <c r="AA133" s="137"/>
      <c r="AB133" s="137"/>
      <c r="AC133" s="137"/>
      <c r="AD133" s="137"/>
      <c r="AE133" s="137"/>
      <c r="AF133" s="137"/>
      <c r="AG133" s="137"/>
      <c r="AH133" s="137"/>
    </row>
    <row r="134" spans="1:34" ht="15" hidden="1" customHeight="1" x14ac:dyDescent="0.2">
      <c r="A134" s="1393"/>
      <c r="B134" s="681"/>
      <c r="C134" s="1123"/>
      <c r="D134" s="685"/>
      <c r="E134" s="163"/>
      <c r="F134" s="687"/>
      <c r="G134" s="157"/>
      <c r="H134" s="1124"/>
      <c r="I134" s="1102">
        <f t="shared" si="46"/>
        <v>0</v>
      </c>
      <c r="J134" s="1132">
        <f t="shared" si="47"/>
        <v>0</v>
      </c>
      <c r="K134" s="1105">
        <f t="shared" si="48"/>
        <v>0</v>
      </c>
      <c r="L134" s="131">
        <f t="shared" si="49"/>
        <v>0</v>
      </c>
      <c r="M134" s="170" t="str">
        <f>IF(B134=0,"",VLOOKUP(B134,'Prog Costs'!$A$2:$B$21,2,FALSE))</f>
        <v/>
      </c>
      <c r="N134" s="194">
        <f t="shared" si="45"/>
        <v>0</v>
      </c>
      <c r="O134" s="195">
        <f t="shared" si="50"/>
        <v>0</v>
      </c>
      <c r="P134" s="196">
        <f>IF(N134=0,0,IF(B134=0,"",VLOOKUP(B134,'Prog Costs'!$A$2:$E$21,5,FALSE)*L134))</f>
        <v>0</v>
      </c>
      <c r="Q134" s="137"/>
      <c r="R134" s="137"/>
      <c r="S134" s="137"/>
      <c r="T134" s="137"/>
      <c r="U134" s="137"/>
      <c r="V134" s="137"/>
      <c r="W134" s="137"/>
      <c r="X134" s="137"/>
      <c r="Y134" s="137"/>
      <c r="Z134" s="137"/>
      <c r="AA134" s="137"/>
      <c r="AB134" s="137"/>
      <c r="AC134" s="137"/>
      <c r="AD134" s="137"/>
      <c r="AE134" s="137"/>
      <c r="AF134" s="137"/>
      <c r="AG134" s="137"/>
      <c r="AH134" s="137"/>
    </row>
    <row r="135" spans="1:34" ht="15" hidden="1" customHeight="1" x14ac:dyDescent="0.2">
      <c r="A135" s="1393"/>
      <c r="B135" s="681"/>
      <c r="C135" s="1123"/>
      <c r="D135" s="685"/>
      <c r="E135" s="163"/>
      <c r="F135" s="687"/>
      <c r="G135" s="157"/>
      <c r="H135" s="1124"/>
      <c r="I135" s="1102">
        <f t="shared" si="46"/>
        <v>0</v>
      </c>
      <c r="J135" s="1132">
        <f t="shared" si="47"/>
        <v>0</v>
      </c>
      <c r="K135" s="1105">
        <f t="shared" si="48"/>
        <v>0</v>
      </c>
      <c r="L135" s="131">
        <f t="shared" si="49"/>
        <v>0</v>
      </c>
      <c r="M135" s="170" t="str">
        <f>IF(B135=0,"",VLOOKUP(B135,'Prog Costs'!$A$2:$B$21,2,FALSE))</f>
        <v/>
      </c>
      <c r="N135" s="194">
        <f t="shared" si="45"/>
        <v>0</v>
      </c>
      <c r="O135" s="195">
        <f t="shared" si="50"/>
        <v>0</v>
      </c>
      <c r="P135" s="196">
        <f>IF(N135=0,0,IF(B135=0,"",VLOOKUP(B135,'Prog Costs'!$A$2:$E$21,5,FALSE)*L135))</f>
        <v>0</v>
      </c>
      <c r="Q135" s="137"/>
      <c r="R135" s="137"/>
      <c r="S135" s="137"/>
      <c r="T135" s="137"/>
      <c r="U135" s="137"/>
      <c r="V135" s="137"/>
      <c r="W135" s="137"/>
      <c r="X135" s="137"/>
      <c r="Y135" s="137"/>
      <c r="Z135" s="137"/>
      <c r="AA135" s="137"/>
      <c r="AB135" s="137"/>
      <c r="AC135" s="137"/>
      <c r="AD135" s="137"/>
      <c r="AE135" s="137"/>
      <c r="AF135" s="137"/>
      <c r="AG135" s="137"/>
      <c r="AH135" s="137"/>
    </row>
    <row r="136" spans="1:34" ht="15" hidden="1" customHeight="1" x14ac:dyDescent="0.2">
      <c r="A136" s="1393"/>
      <c r="B136" s="681"/>
      <c r="C136" s="1123"/>
      <c r="D136" s="685"/>
      <c r="E136" s="163"/>
      <c r="F136" s="687"/>
      <c r="G136" s="157"/>
      <c r="H136" s="1124"/>
      <c r="I136" s="1102">
        <f t="shared" si="46"/>
        <v>0</v>
      </c>
      <c r="J136" s="1132">
        <f t="shared" si="47"/>
        <v>0</v>
      </c>
      <c r="K136" s="1105">
        <f t="shared" si="48"/>
        <v>0</v>
      </c>
      <c r="L136" s="131">
        <f t="shared" si="49"/>
        <v>0</v>
      </c>
      <c r="M136" s="170" t="str">
        <f>IF(B136=0,"",VLOOKUP(B136,'Prog Costs'!$A$2:$B$21,2,FALSE))</f>
        <v/>
      </c>
      <c r="N136" s="194">
        <f t="shared" si="45"/>
        <v>0</v>
      </c>
      <c r="O136" s="195">
        <f t="shared" si="50"/>
        <v>0</v>
      </c>
      <c r="P136" s="196">
        <f>IF(N136=0,0,IF(B136=0,"",VLOOKUP(B136,'Prog Costs'!$A$2:$E$21,5,FALSE)*L136))</f>
        <v>0</v>
      </c>
      <c r="Q136" s="137"/>
      <c r="R136" s="137"/>
      <c r="S136" s="137"/>
      <c r="T136" s="137"/>
      <c r="U136" s="137"/>
      <c r="V136" s="137"/>
      <c r="W136" s="137"/>
      <c r="X136" s="137"/>
      <c r="Y136" s="137"/>
      <c r="Z136" s="137"/>
      <c r="AA136" s="137"/>
      <c r="AB136" s="137"/>
      <c r="AC136" s="137"/>
      <c r="AD136" s="137"/>
      <c r="AE136" s="137"/>
      <c r="AF136" s="137"/>
      <c r="AG136" s="137"/>
      <c r="AH136" s="137"/>
    </row>
    <row r="137" spans="1:34" ht="15" hidden="1" customHeight="1" thickBot="1" x14ac:dyDescent="0.25">
      <c r="A137" s="1394"/>
      <c r="B137" s="681"/>
      <c r="C137" s="1125"/>
      <c r="D137" s="686"/>
      <c r="E137" s="164"/>
      <c r="F137" s="688"/>
      <c r="G137" s="158"/>
      <c r="H137" s="1126"/>
      <c r="I137" s="1103">
        <f t="shared" si="46"/>
        <v>0</v>
      </c>
      <c r="J137" s="1133">
        <f t="shared" si="47"/>
        <v>0</v>
      </c>
      <c r="K137" s="1106">
        <f t="shared" si="48"/>
        <v>0</v>
      </c>
      <c r="L137" s="136">
        <f t="shared" si="49"/>
        <v>0</v>
      </c>
      <c r="M137" s="170" t="str">
        <f>IF(B137=0,"",VLOOKUP(B137,'Prog Costs'!$A$2:$B$21,2,FALSE))</f>
        <v/>
      </c>
      <c r="N137" s="194">
        <f t="shared" si="45"/>
        <v>0</v>
      </c>
      <c r="O137" s="195">
        <f t="shared" si="50"/>
        <v>0</v>
      </c>
      <c r="P137" s="196">
        <f>IF(N137=0,0,IF(B137=0,"",VLOOKUP(B137,'Prog Costs'!$A$2:$E$21,5,FALSE)*L137))</f>
        <v>0</v>
      </c>
      <c r="Q137" s="137"/>
      <c r="R137" s="137"/>
      <c r="S137" s="137"/>
      <c r="T137" s="137"/>
      <c r="U137" s="137"/>
      <c r="V137" s="137"/>
      <c r="W137" s="137"/>
      <c r="X137" s="137"/>
      <c r="Y137" s="137"/>
      <c r="Z137" s="137"/>
      <c r="AA137" s="137"/>
      <c r="AB137" s="137"/>
      <c r="AC137" s="137"/>
      <c r="AD137" s="137"/>
      <c r="AE137" s="137"/>
      <c r="AF137" s="137"/>
      <c r="AG137" s="137"/>
      <c r="AH137" s="137"/>
    </row>
    <row r="138" spans="1:34" ht="18" customHeight="1" thickBot="1" x14ac:dyDescent="0.25">
      <c r="A138" s="182"/>
      <c r="B138" s="198" t="s">
        <v>62</v>
      </c>
      <c r="C138" s="140">
        <f>SUM(C118:C137)</f>
        <v>85</v>
      </c>
      <c r="D138" s="155">
        <f t="shared" ref="D138:L138" si="51">SUM(D118:D137)</f>
        <v>170</v>
      </c>
      <c r="E138" s="165">
        <f t="shared" si="51"/>
        <v>33</v>
      </c>
      <c r="F138" s="166">
        <f t="shared" si="51"/>
        <v>39.1</v>
      </c>
      <c r="G138" s="159">
        <f t="shared" si="51"/>
        <v>13</v>
      </c>
      <c r="H138" s="204">
        <f t="shared" si="51"/>
        <v>16.169999999999998</v>
      </c>
      <c r="I138" s="159">
        <f t="shared" si="51"/>
        <v>131</v>
      </c>
      <c r="J138" s="204">
        <f t="shared" si="51"/>
        <v>131</v>
      </c>
      <c r="K138" s="159">
        <f t="shared" si="51"/>
        <v>225.27</v>
      </c>
      <c r="L138" s="141">
        <f t="shared" si="51"/>
        <v>225.27</v>
      </c>
      <c r="M138" s="143"/>
      <c r="N138" s="143">
        <f t="shared" ref="N138:P138" si="52">SUM(N118:N137)</f>
        <v>9605520.7958704308</v>
      </c>
      <c r="O138" s="143">
        <f t="shared" si="52"/>
        <v>7684416.6366963452</v>
      </c>
      <c r="P138" s="144">
        <f t="shared" si="52"/>
        <v>1921104.1591740863</v>
      </c>
      <c r="Q138" s="137"/>
      <c r="R138" s="137"/>
      <c r="S138" s="137"/>
      <c r="T138" s="137"/>
      <c r="U138" s="137"/>
      <c r="V138" s="137"/>
      <c r="W138" s="137"/>
      <c r="X138" s="137"/>
      <c r="Y138" s="137"/>
      <c r="Z138" s="137"/>
      <c r="AA138" s="137"/>
      <c r="AB138" s="137"/>
      <c r="AC138" s="137"/>
      <c r="AD138" s="137"/>
      <c r="AE138" s="137"/>
      <c r="AF138" s="137"/>
      <c r="AG138" s="137"/>
      <c r="AH138" s="137"/>
    </row>
    <row r="139" spans="1:34" ht="13.5" thickBot="1" x14ac:dyDescent="0.25">
      <c r="A139" s="173"/>
      <c r="B139" s="152"/>
      <c r="C139" s="152"/>
      <c r="D139" s="152"/>
      <c r="E139" s="152"/>
      <c r="F139" s="152"/>
      <c r="G139" s="152"/>
      <c r="H139" s="152"/>
      <c r="I139" s="152"/>
      <c r="J139" s="152"/>
      <c r="K139" s="152"/>
      <c r="L139" s="152"/>
      <c r="M139" s="152"/>
      <c r="N139" s="102"/>
      <c r="O139" s="102"/>
      <c r="P139" s="103"/>
      <c r="Q139" s="137"/>
      <c r="R139" s="137"/>
      <c r="S139" s="137"/>
      <c r="T139" s="137"/>
      <c r="U139" s="137"/>
      <c r="V139" s="137"/>
      <c r="W139" s="137"/>
      <c r="X139" s="137"/>
      <c r="Y139" s="137"/>
      <c r="Z139" s="137"/>
      <c r="AA139" s="137"/>
      <c r="AB139" s="137"/>
      <c r="AC139" s="137"/>
      <c r="AD139" s="137"/>
      <c r="AE139" s="137"/>
      <c r="AF139" s="137"/>
      <c r="AG139" s="137"/>
      <c r="AH139" s="137"/>
    </row>
    <row r="140" spans="1:34" ht="15" customHeight="1" x14ac:dyDescent="0.2">
      <c r="A140" s="1392" t="str">
        <f>'Setup Page'!C14</f>
        <v>Vryheid Business</v>
      </c>
      <c r="B140" s="683" t="s">
        <v>183</v>
      </c>
      <c r="C140" s="1121">
        <v>91</v>
      </c>
      <c r="D140" s="730">
        <v>90</v>
      </c>
      <c r="E140" s="162">
        <v>86</v>
      </c>
      <c r="F140" s="712">
        <f>C140*46%</f>
        <v>41.86</v>
      </c>
      <c r="G140" s="705">
        <v>66</v>
      </c>
      <c r="H140" s="1124">
        <f>E140*49%</f>
        <v>42.14</v>
      </c>
      <c r="I140" s="1101">
        <f>C140+E140+G140</f>
        <v>243</v>
      </c>
      <c r="J140" s="1131">
        <f>I140</f>
        <v>243</v>
      </c>
      <c r="K140" s="1104">
        <f>D140+F140+H140</f>
        <v>174</v>
      </c>
      <c r="L140" s="150">
        <f>K140</f>
        <v>174</v>
      </c>
      <c r="M140" s="170">
        <f>IF(B140=0,"",VLOOKUP(B140,'Prog Costs'!$A$2:$B$21,2,FALSE))</f>
        <v>33306.167237197755</v>
      </c>
      <c r="N140" s="194">
        <f t="shared" ref="N140:N159" si="53">IF(B140=0,0,IF(L140=0,0,L140*M140))</f>
        <v>5795273.0992724095</v>
      </c>
      <c r="O140" s="195">
        <f>N140*0.8</f>
        <v>4636218.4794179276</v>
      </c>
      <c r="P140" s="196">
        <f>IF(N140=0,0,IF(B140=0,"",VLOOKUP(B140,'Prog Costs'!$A$2:$E$21,5,FALSE)*L140))</f>
        <v>1159054.6198544819</v>
      </c>
      <c r="Q140" s="137"/>
      <c r="R140" s="137"/>
      <c r="S140" s="137"/>
      <c r="T140" s="137"/>
      <c r="U140" s="137"/>
      <c r="V140" s="137"/>
      <c r="W140" s="137"/>
      <c r="X140" s="137"/>
      <c r="Y140" s="137"/>
      <c r="Z140" s="137"/>
      <c r="AA140" s="137"/>
      <c r="AB140" s="137"/>
      <c r="AC140" s="137"/>
      <c r="AD140" s="137"/>
      <c r="AE140" s="137"/>
      <c r="AF140" s="137"/>
      <c r="AG140" s="137"/>
      <c r="AH140" s="137"/>
    </row>
    <row r="141" spans="1:34" ht="15" customHeight="1" x14ac:dyDescent="0.2">
      <c r="A141" s="1393"/>
      <c r="B141" s="681"/>
      <c r="C141" s="1123"/>
      <c r="D141" s="685"/>
      <c r="E141" s="163"/>
      <c r="F141" s="687"/>
      <c r="G141" s="157"/>
      <c r="H141" s="1124"/>
      <c r="I141" s="1102">
        <f t="shared" ref="I141:I159" si="54">C141+E141+G141</f>
        <v>0</v>
      </c>
      <c r="J141" s="1132">
        <f t="shared" ref="J141:J159" si="55">I141</f>
        <v>0</v>
      </c>
      <c r="K141" s="1105">
        <f t="shared" ref="K141:K159" si="56">D141+F141+H141</f>
        <v>0</v>
      </c>
      <c r="L141" s="131">
        <f t="shared" ref="L141:L159" si="57">K141</f>
        <v>0</v>
      </c>
      <c r="M141" s="170" t="str">
        <f>IF(B141=0,"",VLOOKUP(B141,'Prog Costs'!$A$2:$B$21,2,FALSE))</f>
        <v/>
      </c>
      <c r="N141" s="194">
        <f t="shared" si="53"/>
        <v>0</v>
      </c>
      <c r="O141" s="195">
        <f t="shared" ref="O141:O159" si="58">N141*0.8</f>
        <v>0</v>
      </c>
      <c r="P141" s="196">
        <f>IF(N141=0,0,IF(B141=0,"",VLOOKUP(B141,'Prog Costs'!$A$2:$E$21,5,FALSE)*L141))</f>
        <v>0</v>
      </c>
      <c r="Q141" s="137"/>
      <c r="R141" s="137"/>
      <c r="S141" s="137"/>
      <c r="T141" s="137"/>
      <c r="U141" s="137"/>
      <c r="V141" s="137"/>
      <c r="W141" s="137"/>
      <c r="X141" s="137"/>
      <c r="Y141" s="137"/>
      <c r="Z141" s="137"/>
      <c r="AA141" s="137"/>
      <c r="AB141" s="137"/>
      <c r="AC141" s="137"/>
      <c r="AD141" s="137"/>
      <c r="AE141" s="137"/>
      <c r="AF141" s="137"/>
      <c r="AG141" s="137"/>
      <c r="AH141" s="137"/>
    </row>
    <row r="142" spans="1:34" ht="15" customHeight="1" x14ac:dyDescent="0.2">
      <c r="A142" s="1393"/>
      <c r="B142" s="681"/>
      <c r="C142" s="1123"/>
      <c r="D142" s="685"/>
      <c r="E142" s="163"/>
      <c r="F142" s="687"/>
      <c r="G142" s="157"/>
      <c r="H142" s="1124"/>
      <c r="I142" s="1102">
        <f t="shared" si="54"/>
        <v>0</v>
      </c>
      <c r="J142" s="1132">
        <f t="shared" si="55"/>
        <v>0</v>
      </c>
      <c r="K142" s="1105">
        <f t="shared" si="56"/>
        <v>0</v>
      </c>
      <c r="L142" s="131">
        <f t="shared" si="57"/>
        <v>0</v>
      </c>
      <c r="M142" s="170" t="str">
        <f>IF(B142=0,"",VLOOKUP(B142,'Prog Costs'!$A$2:$B$21,2,FALSE))</f>
        <v/>
      </c>
      <c r="N142" s="194">
        <f t="shared" si="53"/>
        <v>0</v>
      </c>
      <c r="O142" s="195">
        <f t="shared" si="58"/>
        <v>0</v>
      </c>
      <c r="P142" s="196">
        <f>IF(N142=0,0,IF(B142=0,"",VLOOKUP(B142,'Prog Costs'!$A$2:$E$21,5,FALSE)*L142))</f>
        <v>0</v>
      </c>
      <c r="Q142" s="137"/>
      <c r="R142" s="137"/>
      <c r="S142" s="137"/>
      <c r="T142" s="137"/>
      <c r="U142" s="137"/>
      <c r="V142" s="137"/>
      <c r="W142" s="137"/>
      <c r="X142" s="137"/>
      <c r="Y142" s="137"/>
      <c r="Z142" s="137"/>
      <c r="AA142" s="137"/>
      <c r="AB142" s="137"/>
      <c r="AC142" s="137"/>
      <c r="AD142" s="137"/>
      <c r="AE142" s="137"/>
      <c r="AF142" s="137"/>
      <c r="AG142" s="137"/>
      <c r="AH142" s="137"/>
    </row>
    <row r="143" spans="1:34" ht="15" customHeight="1" x14ac:dyDescent="0.2">
      <c r="A143" s="1393"/>
      <c r="B143" s="681"/>
      <c r="C143" s="1123"/>
      <c r="D143" s="685"/>
      <c r="E143" s="163"/>
      <c r="F143" s="687"/>
      <c r="G143" s="157"/>
      <c r="H143" s="1124"/>
      <c r="I143" s="1102">
        <f t="shared" si="54"/>
        <v>0</v>
      </c>
      <c r="J143" s="1132">
        <f t="shared" si="55"/>
        <v>0</v>
      </c>
      <c r="K143" s="1105">
        <f t="shared" si="56"/>
        <v>0</v>
      </c>
      <c r="L143" s="131">
        <f t="shared" si="57"/>
        <v>0</v>
      </c>
      <c r="M143" s="170" t="str">
        <f>IF(B143=0,"",VLOOKUP(B143,'Prog Costs'!$A$2:$B$21,2,FALSE))</f>
        <v/>
      </c>
      <c r="N143" s="194">
        <f t="shared" si="53"/>
        <v>0</v>
      </c>
      <c r="O143" s="195">
        <f t="shared" si="58"/>
        <v>0</v>
      </c>
      <c r="P143" s="196">
        <f>IF(N143=0,0,IF(B143=0,"",VLOOKUP(B143,'Prog Costs'!$A$2:$E$21,5,FALSE)*L143))</f>
        <v>0</v>
      </c>
      <c r="Q143" s="137"/>
      <c r="R143" s="137"/>
      <c r="S143" s="137"/>
      <c r="T143" s="137"/>
      <c r="U143" s="137"/>
      <c r="V143" s="137"/>
      <c r="W143" s="137"/>
      <c r="X143" s="137"/>
      <c r="Y143" s="137"/>
      <c r="Z143" s="137"/>
      <c r="AA143" s="137"/>
      <c r="AB143" s="137"/>
      <c r="AC143" s="137"/>
      <c r="AD143" s="137"/>
      <c r="AE143" s="137"/>
      <c r="AF143" s="137"/>
      <c r="AG143" s="137"/>
      <c r="AH143" s="137"/>
    </row>
    <row r="144" spans="1:34" ht="15" customHeight="1" x14ac:dyDescent="0.2">
      <c r="A144" s="1393"/>
      <c r="B144" s="681"/>
      <c r="C144" s="1123"/>
      <c r="D144" s="685"/>
      <c r="E144" s="163"/>
      <c r="F144" s="687"/>
      <c r="G144" s="157"/>
      <c r="H144" s="1124"/>
      <c r="I144" s="1102">
        <f t="shared" si="54"/>
        <v>0</v>
      </c>
      <c r="J144" s="1132">
        <f t="shared" si="55"/>
        <v>0</v>
      </c>
      <c r="K144" s="1105">
        <f t="shared" si="56"/>
        <v>0</v>
      </c>
      <c r="L144" s="131">
        <f t="shared" si="57"/>
        <v>0</v>
      </c>
      <c r="M144" s="170" t="str">
        <f>IF(B144=0,"",VLOOKUP(B144,'Prog Costs'!$A$2:$B$21,2,FALSE))</f>
        <v/>
      </c>
      <c r="N144" s="194">
        <f t="shared" si="53"/>
        <v>0</v>
      </c>
      <c r="O144" s="195">
        <f t="shared" si="58"/>
        <v>0</v>
      </c>
      <c r="P144" s="196">
        <f>IF(N144=0,0,IF(B144=0,"",VLOOKUP(B144,'Prog Costs'!$A$2:$E$21,5,FALSE)*L144))</f>
        <v>0</v>
      </c>
      <c r="Q144" s="137"/>
      <c r="R144" s="137"/>
      <c r="S144" s="137"/>
      <c r="T144" s="137"/>
      <c r="U144" s="137"/>
      <c r="V144" s="137"/>
      <c r="W144" s="137"/>
      <c r="X144" s="137"/>
      <c r="Y144" s="137"/>
      <c r="Z144" s="137"/>
      <c r="AA144" s="137"/>
      <c r="AB144" s="137"/>
      <c r="AC144" s="137"/>
      <c r="AD144" s="137"/>
      <c r="AE144" s="137"/>
      <c r="AF144" s="137"/>
      <c r="AG144" s="137"/>
      <c r="AH144" s="137"/>
    </row>
    <row r="145" spans="1:34" ht="15" customHeight="1" x14ac:dyDescent="0.2">
      <c r="A145" s="1393"/>
      <c r="B145" s="681"/>
      <c r="C145" s="1123"/>
      <c r="D145" s="685"/>
      <c r="E145" s="163"/>
      <c r="F145" s="687"/>
      <c r="G145" s="157"/>
      <c r="H145" s="1124"/>
      <c r="I145" s="1102">
        <f t="shared" si="54"/>
        <v>0</v>
      </c>
      <c r="J145" s="1132">
        <f t="shared" si="55"/>
        <v>0</v>
      </c>
      <c r="K145" s="1105">
        <f t="shared" si="56"/>
        <v>0</v>
      </c>
      <c r="L145" s="131">
        <f t="shared" si="57"/>
        <v>0</v>
      </c>
      <c r="M145" s="170" t="str">
        <f>IF(B145=0,"",VLOOKUP(B145,'Prog Costs'!$A$2:$B$21,2,FALSE))</f>
        <v/>
      </c>
      <c r="N145" s="194">
        <f t="shared" si="53"/>
        <v>0</v>
      </c>
      <c r="O145" s="195">
        <f t="shared" si="58"/>
        <v>0</v>
      </c>
      <c r="P145" s="196">
        <f>IF(N145=0,0,IF(B145=0,"",VLOOKUP(B145,'Prog Costs'!$A$2:$E$21,5,FALSE)*L145))</f>
        <v>0</v>
      </c>
      <c r="Q145" s="137"/>
      <c r="R145" s="137"/>
      <c r="S145" s="137"/>
      <c r="T145" s="137"/>
      <c r="U145" s="137"/>
      <c r="V145" s="137"/>
      <c r="W145" s="137"/>
      <c r="X145" s="137"/>
      <c r="Y145" s="137"/>
      <c r="Z145" s="137"/>
      <c r="AA145" s="137"/>
      <c r="AB145" s="137"/>
      <c r="AC145" s="137"/>
      <c r="AD145" s="137"/>
      <c r="AE145" s="137"/>
      <c r="AF145" s="137"/>
      <c r="AG145" s="137"/>
      <c r="AH145" s="137"/>
    </row>
    <row r="146" spans="1:34" ht="15" customHeight="1" x14ac:dyDescent="0.2">
      <c r="A146" s="1393"/>
      <c r="B146" s="681"/>
      <c r="C146" s="1123"/>
      <c r="D146" s="685"/>
      <c r="E146" s="163"/>
      <c r="F146" s="687"/>
      <c r="G146" s="157"/>
      <c r="H146" s="1124"/>
      <c r="I146" s="1102">
        <f t="shared" si="54"/>
        <v>0</v>
      </c>
      <c r="J146" s="1132">
        <f t="shared" si="55"/>
        <v>0</v>
      </c>
      <c r="K146" s="1105">
        <f t="shared" si="56"/>
        <v>0</v>
      </c>
      <c r="L146" s="131">
        <f t="shared" si="57"/>
        <v>0</v>
      </c>
      <c r="M146" s="170" t="str">
        <f>IF(B146=0,"",VLOOKUP(B146,'Prog Costs'!$A$2:$B$21,2,FALSE))</f>
        <v/>
      </c>
      <c r="N146" s="194">
        <f t="shared" si="53"/>
        <v>0</v>
      </c>
      <c r="O146" s="195">
        <f t="shared" si="58"/>
        <v>0</v>
      </c>
      <c r="P146" s="196">
        <f>IF(N146=0,0,IF(B146=0,"",VLOOKUP(B146,'Prog Costs'!$A$2:$E$21,5,FALSE)*L146))</f>
        <v>0</v>
      </c>
      <c r="Q146" s="137"/>
      <c r="R146" s="137"/>
      <c r="S146" s="137"/>
      <c r="T146" s="137"/>
      <c r="U146" s="137"/>
      <c r="V146" s="137"/>
      <c r="W146" s="137"/>
      <c r="X146" s="137"/>
      <c r="Y146" s="137"/>
      <c r="Z146" s="137"/>
      <c r="AA146" s="137"/>
      <c r="AB146" s="137"/>
      <c r="AC146" s="137"/>
      <c r="AD146" s="137"/>
      <c r="AE146" s="137"/>
      <c r="AF146" s="137"/>
      <c r="AG146" s="137"/>
      <c r="AH146" s="137"/>
    </row>
    <row r="147" spans="1:34" ht="15" customHeight="1" x14ac:dyDescent="0.2">
      <c r="A147" s="1393"/>
      <c r="B147" s="681"/>
      <c r="C147" s="1123"/>
      <c r="D147" s="685"/>
      <c r="E147" s="163"/>
      <c r="F147" s="687"/>
      <c r="G147" s="157"/>
      <c r="H147" s="1124"/>
      <c r="I147" s="1102">
        <f t="shared" si="54"/>
        <v>0</v>
      </c>
      <c r="J147" s="1132">
        <f t="shared" si="55"/>
        <v>0</v>
      </c>
      <c r="K147" s="1105">
        <f t="shared" si="56"/>
        <v>0</v>
      </c>
      <c r="L147" s="131">
        <f t="shared" si="57"/>
        <v>0</v>
      </c>
      <c r="M147" s="170" t="str">
        <f>IF(B147=0,"",VLOOKUP(B147,'Prog Costs'!$A$2:$B$21,2,FALSE))</f>
        <v/>
      </c>
      <c r="N147" s="194">
        <f t="shared" si="53"/>
        <v>0</v>
      </c>
      <c r="O147" s="195">
        <f t="shared" si="58"/>
        <v>0</v>
      </c>
      <c r="P147" s="196">
        <f>IF(N147=0,0,IF(B147=0,"",VLOOKUP(B147,'Prog Costs'!$A$2:$E$21,5,FALSE)*L147))</f>
        <v>0</v>
      </c>
      <c r="Q147" s="137"/>
      <c r="R147" s="137"/>
      <c r="S147" s="137"/>
      <c r="T147" s="137"/>
      <c r="U147" s="137"/>
      <c r="V147" s="137"/>
      <c r="W147" s="137"/>
      <c r="X147" s="137"/>
      <c r="Y147" s="137"/>
      <c r="Z147" s="137"/>
      <c r="AA147" s="137"/>
      <c r="AB147" s="137"/>
      <c r="AC147" s="137"/>
      <c r="AD147" s="137"/>
      <c r="AE147" s="137"/>
      <c r="AF147" s="137"/>
      <c r="AG147" s="137"/>
      <c r="AH147" s="137"/>
    </row>
    <row r="148" spans="1:34" ht="15" customHeight="1" x14ac:dyDescent="0.2">
      <c r="A148" s="1393"/>
      <c r="B148" s="681"/>
      <c r="C148" s="1123"/>
      <c r="D148" s="685"/>
      <c r="E148" s="163"/>
      <c r="F148" s="687"/>
      <c r="G148" s="157"/>
      <c r="H148" s="1124"/>
      <c r="I148" s="1102">
        <f t="shared" si="54"/>
        <v>0</v>
      </c>
      <c r="J148" s="1132">
        <f t="shared" si="55"/>
        <v>0</v>
      </c>
      <c r="K148" s="1105">
        <f t="shared" si="56"/>
        <v>0</v>
      </c>
      <c r="L148" s="131">
        <f t="shared" si="57"/>
        <v>0</v>
      </c>
      <c r="M148" s="170" t="str">
        <f>IF(B148=0,"",VLOOKUP(B148,'Prog Costs'!$A$2:$B$21,2,FALSE))</f>
        <v/>
      </c>
      <c r="N148" s="194">
        <f t="shared" si="53"/>
        <v>0</v>
      </c>
      <c r="O148" s="195">
        <f t="shared" si="58"/>
        <v>0</v>
      </c>
      <c r="P148" s="196">
        <f>IF(N148=0,0,IF(B148=0,"",VLOOKUP(B148,'Prog Costs'!$A$2:$E$21,5,FALSE)*L148))</f>
        <v>0</v>
      </c>
      <c r="Q148" s="137"/>
      <c r="R148" s="137"/>
      <c r="S148" s="137"/>
      <c r="T148" s="137"/>
      <c r="U148" s="137"/>
      <c r="V148" s="137"/>
      <c r="W148" s="137"/>
      <c r="X148" s="137"/>
      <c r="Y148" s="137"/>
      <c r="Z148" s="137"/>
      <c r="AA148" s="137"/>
      <c r="AB148" s="137"/>
      <c r="AC148" s="137"/>
      <c r="AD148" s="137"/>
      <c r="AE148" s="137"/>
      <c r="AF148" s="137"/>
      <c r="AG148" s="137"/>
      <c r="AH148" s="137"/>
    </row>
    <row r="149" spans="1:34" ht="15" customHeight="1" thickBot="1" x14ac:dyDescent="0.25">
      <c r="A149" s="1393"/>
      <c r="B149" s="681"/>
      <c r="C149" s="1123"/>
      <c r="D149" s="685"/>
      <c r="E149" s="163"/>
      <c r="F149" s="687"/>
      <c r="G149" s="157"/>
      <c r="H149" s="1124"/>
      <c r="I149" s="1102">
        <f t="shared" si="54"/>
        <v>0</v>
      </c>
      <c r="J149" s="1132">
        <f t="shared" si="55"/>
        <v>0</v>
      </c>
      <c r="K149" s="1105">
        <f t="shared" si="56"/>
        <v>0</v>
      </c>
      <c r="L149" s="131">
        <f t="shared" si="57"/>
        <v>0</v>
      </c>
      <c r="M149" s="170" t="str">
        <f>IF(B149=0,"",VLOOKUP(B149,'Prog Costs'!$A$2:$B$21,2,FALSE))</f>
        <v/>
      </c>
      <c r="N149" s="194">
        <f t="shared" si="53"/>
        <v>0</v>
      </c>
      <c r="O149" s="195">
        <f t="shared" si="58"/>
        <v>0</v>
      </c>
      <c r="P149" s="196">
        <f>IF(N149=0,0,IF(B149=0,"",VLOOKUP(B149,'Prog Costs'!$A$2:$E$21,5,FALSE)*L149))</f>
        <v>0</v>
      </c>
      <c r="Q149" s="137"/>
      <c r="R149" s="137"/>
      <c r="S149" s="137"/>
      <c r="T149" s="137"/>
      <c r="U149" s="137"/>
      <c r="V149" s="137"/>
      <c r="W149" s="137"/>
      <c r="X149" s="137"/>
      <c r="Y149" s="137"/>
      <c r="Z149" s="137"/>
      <c r="AA149" s="137"/>
      <c r="AB149" s="137"/>
      <c r="AC149" s="137"/>
      <c r="AD149" s="137"/>
      <c r="AE149" s="137"/>
      <c r="AF149" s="137"/>
      <c r="AG149" s="137"/>
      <c r="AH149" s="137"/>
    </row>
    <row r="150" spans="1:34" ht="15" hidden="1" customHeight="1" x14ac:dyDescent="0.2">
      <c r="A150" s="1393"/>
      <c r="B150" s="681"/>
      <c r="C150" s="1123"/>
      <c r="D150" s="685"/>
      <c r="E150" s="163"/>
      <c r="F150" s="687"/>
      <c r="G150" s="157"/>
      <c r="H150" s="1124"/>
      <c r="I150" s="1102">
        <f t="shared" si="54"/>
        <v>0</v>
      </c>
      <c r="J150" s="1132">
        <f t="shared" si="55"/>
        <v>0</v>
      </c>
      <c r="K150" s="1105">
        <f t="shared" si="56"/>
        <v>0</v>
      </c>
      <c r="L150" s="131">
        <f t="shared" si="57"/>
        <v>0</v>
      </c>
      <c r="M150" s="170" t="str">
        <f>IF(B150=0,"",VLOOKUP(B150,'Prog Costs'!$A$2:$B$21,2,FALSE))</f>
        <v/>
      </c>
      <c r="N150" s="194">
        <f t="shared" si="53"/>
        <v>0</v>
      </c>
      <c r="O150" s="195">
        <f t="shared" si="58"/>
        <v>0</v>
      </c>
      <c r="P150" s="196">
        <f>IF(N150=0,0,IF(B150=0,"",VLOOKUP(B150,'Prog Costs'!$A$2:$E$21,5,FALSE)*L150))</f>
        <v>0</v>
      </c>
      <c r="Q150" s="137"/>
      <c r="R150" s="137"/>
      <c r="S150" s="137"/>
      <c r="T150" s="137"/>
      <c r="U150" s="137"/>
      <c r="V150" s="137"/>
      <c r="W150" s="137"/>
      <c r="X150" s="137"/>
      <c r="Y150" s="137"/>
      <c r="Z150" s="137"/>
      <c r="AA150" s="137"/>
      <c r="AB150" s="137"/>
      <c r="AC150" s="137"/>
      <c r="AD150" s="137"/>
      <c r="AE150" s="137"/>
      <c r="AF150" s="137"/>
      <c r="AG150" s="137"/>
      <c r="AH150" s="137"/>
    </row>
    <row r="151" spans="1:34" ht="15" hidden="1" customHeight="1" x14ac:dyDescent="0.2">
      <c r="A151" s="1393"/>
      <c r="B151" s="681"/>
      <c r="C151" s="1123"/>
      <c r="D151" s="685"/>
      <c r="E151" s="163"/>
      <c r="F151" s="687"/>
      <c r="G151" s="157"/>
      <c r="H151" s="1124"/>
      <c r="I151" s="1102">
        <f t="shared" si="54"/>
        <v>0</v>
      </c>
      <c r="J151" s="1132">
        <f t="shared" si="55"/>
        <v>0</v>
      </c>
      <c r="K151" s="1105">
        <f t="shared" si="56"/>
        <v>0</v>
      </c>
      <c r="L151" s="131">
        <f t="shared" si="57"/>
        <v>0</v>
      </c>
      <c r="M151" s="170" t="str">
        <f>IF(B151=0,"",VLOOKUP(B151,'Prog Costs'!$A$2:$B$21,2,FALSE))</f>
        <v/>
      </c>
      <c r="N151" s="194">
        <f t="shared" si="53"/>
        <v>0</v>
      </c>
      <c r="O151" s="195">
        <f t="shared" si="58"/>
        <v>0</v>
      </c>
      <c r="P151" s="196">
        <f>IF(N151=0,0,IF(B151=0,"",VLOOKUP(B151,'Prog Costs'!$A$2:$E$21,5,FALSE)*L151))</f>
        <v>0</v>
      </c>
      <c r="Q151" s="137"/>
      <c r="R151" s="137"/>
      <c r="S151" s="137"/>
      <c r="T151" s="137"/>
      <c r="U151" s="137"/>
      <c r="V151" s="137"/>
      <c r="W151" s="137"/>
      <c r="X151" s="137"/>
      <c r="Y151" s="137"/>
      <c r="Z151" s="137"/>
      <c r="AA151" s="137"/>
      <c r="AB151" s="137"/>
      <c r="AC151" s="137"/>
      <c r="AD151" s="137"/>
      <c r="AE151" s="137"/>
      <c r="AF151" s="137"/>
      <c r="AG151" s="137"/>
      <c r="AH151" s="137"/>
    </row>
    <row r="152" spans="1:34" ht="15" hidden="1" customHeight="1" x14ac:dyDescent="0.2">
      <c r="A152" s="1393"/>
      <c r="B152" s="681"/>
      <c r="C152" s="1123"/>
      <c r="D152" s="685"/>
      <c r="E152" s="163"/>
      <c r="F152" s="687"/>
      <c r="G152" s="157"/>
      <c r="H152" s="1124"/>
      <c r="I152" s="1102">
        <f t="shared" si="54"/>
        <v>0</v>
      </c>
      <c r="J152" s="1132">
        <f t="shared" si="55"/>
        <v>0</v>
      </c>
      <c r="K152" s="1105">
        <f t="shared" si="56"/>
        <v>0</v>
      </c>
      <c r="L152" s="131">
        <f t="shared" si="57"/>
        <v>0</v>
      </c>
      <c r="M152" s="170" t="str">
        <f>IF(B152=0,"",VLOOKUP(B152,'Prog Costs'!$A$2:$B$21,2,FALSE))</f>
        <v/>
      </c>
      <c r="N152" s="194">
        <f t="shared" si="53"/>
        <v>0</v>
      </c>
      <c r="O152" s="195">
        <f t="shared" si="58"/>
        <v>0</v>
      </c>
      <c r="P152" s="196">
        <f>IF(N152=0,0,IF(B152=0,"",VLOOKUP(B152,'Prog Costs'!$A$2:$E$21,5,FALSE)*L152))</f>
        <v>0</v>
      </c>
      <c r="Q152" s="137"/>
      <c r="R152" s="137"/>
      <c r="S152" s="137"/>
      <c r="T152" s="137"/>
      <c r="U152" s="137"/>
      <c r="V152" s="137"/>
      <c r="W152" s="137"/>
      <c r="X152" s="137"/>
      <c r="Y152" s="137"/>
      <c r="Z152" s="137"/>
      <c r="AA152" s="137"/>
      <c r="AB152" s="137"/>
      <c r="AC152" s="137"/>
      <c r="AD152" s="137"/>
      <c r="AE152" s="137"/>
      <c r="AF152" s="137"/>
      <c r="AG152" s="137"/>
      <c r="AH152" s="137"/>
    </row>
    <row r="153" spans="1:34" ht="15" hidden="1" customHeight="1" x14ac:dyDescent="0.2">
      <c r="A153" s="1393"/>
      <c r="B153" s="681"/>
      <c r="C153" s="1123"/>
      <c r="D153" s="685"/>
      <c r="E153" s="163"/>
      <c r="F153" s="687"/>
      <c r="G153" s="157"/>
      <c r="H153" s="1124"/>
      <c r="I153" s="1102">
        <f t="shared" si="54"/>
        <v>0</v>
      </c>
      <c r="J153" s="1132">
        <f t="shared" si="55"/>
        <v>0</v>
      </c>
      <c r="K153" s="1105">
        <f t="shared" si="56"/>
        <v>0</v>
      </c>
      <c r="L153" s="131">
        <f t="shared" si="57"/>
        <v>0</v>
      </c>
      <c r="M153" s="170" t="str">
        <f>IF(B153=0,"",VLOOKUP(B153,'Prog Costs'!$A$2:$B$21,2,FALSE))</f>
        <v/>
      </c>
      <c r="N153" s="194">
        <f t="shared" si="53"/>
        <v>0</v>
      </c>
      <c r="O153" s="195">
        <f t="shared" si="58"/>
        <v>0</v>
      </c>
      <c r="P153" s="196">
        <f>IF(N153=0,0,IF(B153=0,"",VLOOKUP(B153,'Prog Costs'!$A$2:$E$21,5,FALSE)*L153))</f>
        <v>0</v>
      </c>
      <c r="Q153" s="137"/>
      <c r="R153" s="137"/>
      <c r="S153" s="137"/>
      <c r="T153" s="137"/>
      <c r="U153" s="137"/>
      <c r="V153" s="137"/>
      <c r="W153" s="137"/>
      <c r="X153" s="137"/>
      <c r="Y153" s="137"/>
      <c r="Z153" s="137"/>
      <c r="AA153" s="137"/>
      <c r="AB153" s="137"/>
      <c r="AC153" s="137"/>
      <c r="AD153" s="137"/>
      <c r="AE153" s="137"/>
      <c r="AF153" s="137"/>
      <c r="AG153" s="137"/>
      <c r="AH153" s="137"/>
    </row>
    <row r="154" spans="1:34" ht="15" hidden="1" customHeight="1" x14ac:dyDescent="0.2">
      <c r="A154" s="1393"/>
      <c r="B154" s="681"/>
      <c r="C154" s="1123"/>
      <c r="D154" s="685"/>
      <c r="E154" s="163"/>
      <c r="F154" s="687"/>
      <c r="G154" s="157"/>
      <c r="H154" s="1124"/>
      <c r="I154" s="1102">
        <f t="shared" si="54"/>
        <v>0</v>
      </c>
      <c r="J154" s="1132">
        <f t="shared" si="55"/>
        <v>0</v>
      </c>
      <c r="K154" s="1105">
        <f t="shared" si="56"/>
        <v>0</v>
      </c>
      <c r="L154" s="131">
        <f t="shared" si="57"/>
        <v>0</v>
      </c>
      <c r="M154" s="170" t="str">
        <f>IF(B154=0,"",VLOOKUP(B154,'Prog Costs'!$A$2:$B$21,2,FALSE))</f>
        <v/>
      </c>
      <c r="N154" s="194">
        <f t="shared" si="53"/>
        <v>0</v>
      </c>
      <c r="O154" s="195">
        <f t="shared" si="58"/>
        <v>0</v>
      </c>
      <c r="P154" s="196">
        <f>IF(N154=0,0,IF(B154=0,"",VLOOKUP(B154,'Prog Costs'!$A$2:$E$21,5,FALSE)*L154))</f>
        <v>0</v>
      </c>
      <c r="Q154" s="137"/>
      <c r="R154" s="137"/>
      <c r="S154" s="137"/>
      <c r="T154" s="137"/>
      <c r="U154" s="137"/>
      <c r="V154" s="137"/>
      <c r="W154" s="137"/>
      <c r="X154" s="137"/>
      <c r="Y154" s="137"/>
      <c r="Z154" s="137"/>
      <c r="AA154" s="137"/>
      <c r="AB154" s="137"/>
      <c r="AC154" s="137"/>
      <c r="AD154" s="137"/>
      <c r="AE154" s="137"/>
      <c r="AF154" s="137"/>
      <c r="AG154" s="137"/>
      <c r="AH154" s="137"/>
    </row>
    <row r="155" spans="1:34" ht="15" hidden="1" customHeight="1" x14ac:dyDescent="0.2">
      <c r="A155" s="1393"/>
      <c r="B155" s="681"/>
      <c r="C155" s="1123"/>
      <c r="D155" s="685"/>
      <c r="E155" s="163"/>
      <c r="F155" s="687"/>
      <c r="G155" s="157"/>
      <c r="H155" s="1124"/>
      <c r="I155" s="1102">
        <f t="shared" si="54"/>
        <v>0</v>
      </c>
      <c r="J155" s="1132">
        <f t="shared" si="55"/>
        <v>0</v>
      </c>
      <c r="K155" s="1105">
        <f t="shared" si="56"/>
        <v>0</v>
      </c>
      <c r="L155" s="131">
        <f t="shared" si="57"/>
        <v>0</v>
      </c>
      <c r="M155" s="170" t="str">
        <f>IF(B155=0,"",VLOOKUP(B155,'Prog Costs'!$A$2:$B$21,2,FALSE))</f>
        <v/>
      </c>
      <c r="N155" s="194">
        <f t="shared" si="53"/>
        <v>0</v>
      </c>
      <c r="O155" s="195">
        <f t="shared" si="58"/>
        <v>0</v>
      </c>
      <c r="P155" s="196">
        <f>IF(N155=0,0,IF(B155=0,"",VLOOKUP(B155,'Prog Costs'!$A$2:$E$21,5,FALSE)*L155))</f>
        <v>0</v>
      </c>
      <c r="Q155" s="137"/>
      <c r="R155" s="137"/>
      <c r="S155" s="137"/>
      <c r="T155" s="137"/>
      <c r="U155" s="137"/>
      <c r="V155" s="137"/>
      <c r="W155" s="137"/>
      <c r="X155" s="137"/>
      <c r="Y155" s="137"/>
      <c r="Z155" s="137"/>
      <c r="AA155" s="137"/>
      <c r="AB155" s="137"/>
      <c r="AC155" s="137"/>
      <c r="AD155" s="137"/>
      <c r="AE155" s="137"/>
      <c r="AF155" s="137"/>
      <c r="AG155" s="137"/>
      <c r="AH155" s="137"/>
    </row>
    <row r="156" spans="1:34" ht="15" hidden="1" customHeight="1" x14ac:dyDescent="0.2">
      <c r="A156" s="1393"/>
      <c r="B156" s="681"/>
      <c r="C156" s="1123"/>
      <c r="D156" s="685"/>
      <c r="E156" s="163"/>
      <c r="F156" s="687"/>
      <c r="G156" s="157"/>
      <c r="H156" s="1124"/>
      <c r="I156" s="1102">
        <f t="shared" si="54"/>
        <v>0</v>
      </c>
      <c r="J156" s="1132">
        <f t="shared" si="55"/>
        <v>0</v>
      </c>
      <c r="K156" s="1105">
        <f t="shared" si="56"/>
        <v>0</v>
      </c>
      <c r="L156" s="131">
        <f t="shared" si="57"/>
        <v>0</v>
      </c>
      <c r="M156" s="170" t="str">
        <f>IF(B156=0,"",VLOOKUP(B156,'Prog Costs'!$A$2:$B$21,2,FALSE))</f>
        <v/>
      </c>
      <c r="N156" s="194">
        <f t="shared" si="53"/>
        <v>0</v>
      </c>
      <c r="O156" s="195">
        <f t="shared" si="58"/>
        <v>0</v>
      </c>
      <c r="P156" s="196">
        <f>IF(N156=0,0,IF(B156=0,"",VLOOKUP(B156,'Prog Costs'!$A$2:$E$21,5,FALSE)*L156))</f>
        <v>0</v>
      </c>
      <c r="Q156" s="137"/>
      <c r="R156" s="137"/>
      <c r="S156" s="137"/>
      <c r="T156" s="137"/>
      <c r="U156" s="137"/>
      <c r="V156" s="137"/>
      <c r="W156" s="137"/>
      <c r="X156" s="137"/>
      <c r="Y156" s="137"/>
      <c r="Z156" s="137"/>
      <c r="AA156" s="137"/>
      <c r="AB156" s="137"/>
      <c r="AC156" s="137"/>
      <c r="AD156" s="137"/>
      <c r="AE156" s="137"/>
      <c r="AF156" s="137"/>
      <c r="AG156" s="137"/>
      <c r="AH156" s="137"/>
    </row>
    <row r="157" spans="1:34" ht="15" hidden="1" customHeight="1" x14ac:dyDescent="0.2">
      <c r="A157" s="1393"/>
      <c r="B157" s="681"/>
      <c r="C157" s="1123"/>
      <c r="D157" s="685"/>
      <c r="E157" s="163"/>
      <c r="F157" s="687"/>
      <c r="G157" s="157"/>
      <c r="H157" s="1124"/>
      <c r="I157" s="1102">
        <f t="shared" si="54"/>
        <v>0</v>
      </c>
      <c r="J157" s="1132">
        <f t="shared" si="55"/>
        <v>0</v>
      </c>
      <c r="K157" s="1105">
        <f t="shared" si="56"/>
        <v>0</v>
      </c>
      <c r="L157" s="131">
        <f t="shared" si="57"/>
        <v>0</v>
      </c>
      <c r="M157" s="170" t="str">
        <f>IF(B157=0,"",VLOOKUP(B157,'Prog Costs'!$A$2:$B$21,2,FALSE))</f>
        <v/>
      </c>
      <c r="N157" s="194">
        <f t="shared" si="53"/>
        <v>0</v>
      </c>
      <c r="O157" s="195">
        <f t="shared" si="58"/>
        <v>0</v>
      </c>
      <c r="P157" s="196">
        <f>IF(N157=0,0,IF(B157=0,"",VLOOKUP(B157,'Prog Costs'!$A$2:$E$21,5,FALSE)*L157))</f>
        <v>0</v>
      </c>
      <c r="Q157" s="137"/>
      <c r="R157" s="137"/>
      <c r="S157" s="137"/>
      <c r="T157" s="137"/>
      <c r="U157" s="137"/>
      <c r="V157" s="137"/>
      <c r="W157" s="137"/>
      <c r="X157" s="137"/>
      <c r="Y157" s="137"/>
      <c r="Z157" s="137"/>
      <c r="AA157" s="137"/>
      <c r="AB157" s="137"/>
      <c r="AC157" s="137"/>
      <c r="AD157" s="137"/>
      <c r="AE157" s="137"/>
      <c r="AF157" s="137"/>
      <c r="AG157" s="137"/>
      <c r="AH157" s="137"/>
    </row>
    <row r="158" spans="1:34" ht="15" hidden="1" customHeight="1" x14ac:dyDescent="0.2">
      <c r="A158" s="1393"/>
      <c r="B158" s="681"/>
      <c r="C158" s="1123"/>
      <c r="D158" s="685"/>
      <c r="E158" s="163"/>
      <c r="F158" s="687"/>
      <c r="G158" s="157"/>
      <c r="H158" s="1124"/>
      <c r="I158" s="1102">
        <f t="shared" si="54"/>
        <v>0</v>
      </c>
      <c r="J158" s="1132">
        <f t="shared" si="55"/>
        <v>0</v>
      </c>
      <c r="K158" s="1105">
        <f t="shared" si="56"/>
        <v>0</v>
      </c>
      <c r="L158" s="131">
        <f t="shared" si="57"/>
        <v>0</v>
      </c>
      <c r="M158" s="170" t="str">
        <f>IF(B158=0,"",VLOOKUP(B158,'Prog Costs'!$A$2:$B$21,2,FALSE))</f>
        <v/>
      </c>
      <c r="N158" s="194">
        <f t="shared" si="53"/>
        <v>0</v>
      </c>
      <c r="O158" s="195">
        <f t="shared" si="58"/>
        <v>0</v>
      </c>
      <c r="P158" s="196">
        <f>IF(N158=0,0,IF(B158=0,"",VLOOKUP(B158,'Prog Costs'!$A$2:$E$21,5,FALSE)*L158))</f>
        <v>0</v>
      </c>
      <c r="Q158" s="137"/>
      <c r="R158" s="137"/>
      <c r="S158" s="137"/>
      <c r="T158" s="137"/>
      <c r="U158" s="137"/>
      <c r="V158" s="137"/>
      <c r="W158" s="137"/>
      <c r="X158" s="137"/>
      <c r="Y158" s="137"/>
      <c r="Z158" s="137"/>
      <c r="AA158" s="137"/>
      <c r="AB158" s="137"/>
      <c r="AC158" s="137"/>
      <c r="AD158" s="137"/>
      <c r="AE158" s="137"/>
      <c r="AF158" s="137"/>
      <c r="AG158" s="137"/>
      <c r="AH158" s="137"/>
    </row>
    <row r="159" spans="1:34" ht="15" hidden="1" customHeight="1" thickBot="1" x14ac:dyDescent="0.25">
      <c r="A159" s="1394"/>
      <c r="B159" s="681"/>
      <c r="C159" s="1125"/>
      <c r="D159" s="686"/>
      <c r="E159" s="164"/>
      <c r="F159" s="688"/>
      <c r="G159" s="158"/>
      <c r="H159" s="1126"/>
      <c r="I159" s="1103">
        <f t="shared" si="54"/>
        <v>0</v>
      </c>
      <c r="J159" s="1133">
        <f t="shared" si="55"/>
        <v>0</v>
      </c>
      <c r="K159" s="1106">
        <f t="shared" si="56"/>
        <v>0</v>
      </c>
      <c r="L159" s="136">
        <f t="shared" si="57"/>
        <v>0</v>
      </c>
      <c r="M159" s="170" t="str">
        <f>IF(B159=0,"",VLOOKUP(B159,'Prog Costs'!$A$2:$B$21,2,FALSE))</f>
        <v/>
      </c>
      <c r="N159" s="194">
        <f t="shared" si="53"/>
        <v>0</v>
      </c>
      <c r="O159" s="195">
        <f t="shared" si="58"/>
        <v>0</v>
      </c>
      <c r="P159" s="196">
        <f>IF(N159=0,0,IF(B159=0,"",VLOOKUP(B159,'Prog Costs'!$A$2:$E$21,5,FALSE)*L159))</f>
        <v>0</v>
      </c>
      <c r="Q159" s="137"/>
      <c r="R159" s="137"/>
      <c r="S159" s="137"/>
      <c r="T159" s="137"/>
      <c r="U159" s="137"/>
      <c r="V159" s="137"/>
      <c r="W159" s="137"/>
      <c r="X159" s="137"/>
      <c r="Y159" s="137"/>
      <c r="Z159" s="137"/>
      <c r="AA159" s="137"/>
      <c r="AB159" s="137"/>
      <c r="AC159" s="137"/>
      <c r="AD159" s="137"/>
      <c r="AE159" s="137"/>
      <c r="AF159" s="137"/>
      <c r="AG159" s="137"/>
      <c r="AH159" s="137"/>
    </row>
    <row r="160" spans="1:34" ht="18" customHeight="1" thickBot="1" x14ac:dyDescent="0.25">
      <c r="A160" s="182"/>
      <c r="B160" s="198" t="s">
        <v>62</v>
      </c>
      <c r="C160" s="140">
        <f>SUM(C140:C159)</f>
        <v>91</v>
      </c>
      <c r="D160" s="155">
        <f t="shared" ref="D160:L160" si="59">SUM(D140:D159)</f>
        <v>90</v>
      </c>
      <c r="E160" s="165">
        <f t="shared" si="59"/>
        <v>86</v>
      </c>
      <c r="F160" s="166">
        <f t="shared" si="59"/>
        <v>41.86</v>
      </c>
      <c r="G160" s="159">
        <f t="shared" si="59"/>
        <v>66</v>
      </c>
      <c r="H160" s="204">
        <f t="shared" si="59"/>
        <v>42.14</v>
      </c>
      <c r="I160" s="159">
        <f t="shared" si="59"/>
        <v>243</v>
      </c>
      <c r="J160" s="204">
        <f t="shared" si="59"/>
        <v>243</v>
      </c>
      <c r="K160" s="159">
        <f t="shared" si="59"/>
        <v>174</v>
      </c>
      <c r="L160" s="141">
        <f t="shared" si="59"/>
        <v>174</v>
      </c>
      <c r="M160" s="143"/>
      <c r="N160" s="143">
        <f t="shared" ref="N160:P160" si="60">SUM(N140:N159)</f>
        <v>5795273.0992724095</v>
      </c>
      <c r="O160" s="143">
        <f t="shared" si="60"/>
        <v>4636218.4794179276</v>
      </c>
      <c r="P160" s="144">
        <f t="shared" si="60"/>
        <v>1159054.6198544819</v>
      </c>
      <c r="Q160" s="137"/>
      <c r="R160" s="137"/>
      <c r="S160" s="137"/>
      <c r="T160" s="137"/>
      <c r="U160" s="137"/>
      <c r="V160" s="137"/>
      <c r="W160" s="137"/>
      <c r="X160" s="137"/>
      <c r="Y160" s="137"/>
      <c r="Z160" s="137"/>
      <c r="AA160" s="137"/>
      <c r="AB160" s="137"/>
      <c r="AC160" s="137"/>
      <c r="AD160" s="137"/>
      <c r="AE160" s="137"/>
      <c r="AF160" s="137"/>
      <c r="AG160" s="137"/>
      <c r="AH160" s="137"/>
    </row>
    <row r="161" spans="1:34" ht="13.5" thickBot="1" x14ac:dyDescent="0.25">
      <c r="A161" s="173"/>
      <c r="B161" s="152"/>
      <c r="C161" s="152"/>
      <c r="D161" s="152"/>
      <c r="E161" s="152"/>
      <c r="F161" s="152"/>
      <c r="G161" s="152"/>
      <c r="H161" s="152"/>
      <c r="I161" s="152"/>
      <c r="J161" s="152"/>
      <c r="K161" s="152"/>
      <c r="L161" s="152"/>
      <c r="M161" s="152"/>
      <c r="N161" s="102"/>
      <c r="O161" s="102"/>
      <c r="P161" s="103"/>
      <c r="Q161" s="137"/>
      <c r="R161" s="137"/>
      <c r="S161" s="137"/>
      <c r="T161" s="137"/>
      <c r="U161" s="137"/>
      <c r="V161" s="137"/>
      <c r="W161" s="137"/>
      <c r="X161" s="137"/>
      <c r="Y161" s="137"/>
      <c r="Z161" s="137"/>
      <c r="AA161" s="137"/>
      <c r="AB161" s="137"/>
      <c r="AC161" s="137"/>
      <c r="AD161" s="137"/>
      <c r="AE161" s="137"/>
      <c r="AF161" s="137"/>
      <c r="AG161" s="137"/>
      <c r="AH161" s="137"/>
    </row>
    <row r="162" spans="1:34" ht="15" customHeight="1" x14ac:dyDescent="0.2">
      <c r="A162" s="1392" t="str">
        <f>'Setup Page'!C15</f>
        <v>Vryheid Engineering</v>
      </c>
      <c r="B162" s="683" t="s">
        <v>179</v>
      </c>
      <c r="C162" s="1121">
        <v>90</v>
      </c>
      <c r="D162" s="730">
        <v>150</v>
      </c>
      <c r="E162" s="162">
        <v>23</v>
      </c>
      <c r="F162" s="712">
        <f>C162*46%</f>
        <v>41.4</v>
      </c>
      <c r="G162" s="705">
        <v>42</v>
      </c>
      <c r="H162" s="1124">
        <f>E162*49%</f>
        <v>11.27</v>
      </c>
      <c r="I162" s="1101">
        <f>C162+E162+G162</f>
        <v>155</v>
      </c>
      <c r="J162" s="1131">
        <f>I162</f>
        <v>155</v>
      </c>
      <c r="K162" s="1104">
        <f>D162+F162+H162</f>
        <v>202.67000000000002</v>
      </c>
      <c r="L162" s="150">
        <f>K162</f>
        <v>202.67000000000002</v>
      </c>
      <c r="M162" s="170">
        <f>IF(B162=0,"",VLOOKUP(B162,'Prog Costs'!$A$2:$B$21,2,FALSE))</f>
        <v>52205.172475492916</v>
      </c>
      <c r="N162" s="194">
        <f t="shared" ref="N162:N181" si="61">IF(B162=0,0,IF(L162=0,0,L162*M162))</f>
        <v>10580422.30560815</v>
      </c>
      <c r="O162" s="195">
        <f>N162*0.8</f>
        <v>8464337.8444865197</v>
      </c>
      <c r="P162" s="196">
        <f>IF(N162=0,0,IF(B162=0,"",VLOOKUP(B162,'Prog Costs'!$A$2:$E$21,5,FALSE)*L162))</f>
        <v>2116084.4611216299</v>
      </c>
      <c r="Q162" s="137"/>
      <c r="R162" s="137"/>
      <c r="S162" s="137"/>
      <c r="T162" s="137"/>
      <c r="U162" s="137"/>
      <c r="V162" s="137"/>
      <c r="W162" s="137"/>
      <c r="X162" s="137"/>
      <c r="Y162" s="137"/>
      <c r="Z162" s="137"/>
      <c r="AA162" s="137"/>
      <c r="AB162" s="137"/>
      <c r="AC162" s="137"/>
      <c r="AD162" s="137"/>
      <c r="AE162" s="137"/>
      <c r="AF162" s="137"/>
      <c r="AG162" s="137"/>
      <c r="AH162" s="137"/>
    </row>
    <row r="163" spans="1:34" ht="15" customHeight="1" x14ac:dyDescent="0.2">
      <c r="A163" s="1393"/>
      <c r="B163" s="681" t="s">
        <v>180</v>
      </c>
      <c r="C163" s="1123">
        <v>42</v>
      </c>
      <c r="D163" s="685">
        <v>60</v>
      </c>
      <c r="E163" s="163">
        <v>14</v>
      </c>
      <c r="F163" s="687">
        <f>C163*46%</f>
        <v>19.32</v>
      </c>
      <c r="G163" s="157">
        <v>9</v>
      </c>
      <c r="H163" s="1124">
        <f>E163*49%</f>
        <v>6.8599999999999994</v>
      </c>
      <c r="I163" s="1102">
        <f t="shared" ref="I163:I181" si="62">C163+E163+G163</f>
        <v>65</v>
      </c>
      <c r="J163" s="1132">
        <f t="shared" ref="J163:J181" si="63">I163</f>
        <v>65</v>
      </c>
      <c r="K163" s="1105">
        <f t="shared" ref="K163:K181" si="64">D163+F163+H163</f>
        <v>86.179999999999993</v>
      </c>
      <c r="L163" s="131">
        <f t="shared" ref="L163:L181" si="65">K163</f>
        <v>86.179999999999993</v>
      </c>
      <c r="M163" s="170">
        <f>IF(B163=0,"",VLOOKUP(B163,'Prog Costs'!$A$2:$B$21,2,FALSE))</f>
        <v>68489.617294798227</v>
      </c>
      <c r="N163" s="194">
        <f t="shared" si="61"/>
        <v>5902435.218465711</v>
      </c>
      <c r="O163" s="195">
        <f t="shared" ref="O163:O181" si="66">N163*0.8</f>
        <v>4721948.174772569</v>
      </c>
      <c r="P163" s="196">
        <f>IF(N163=0,0,IF(B163=0,"",VLOOKUP(B163,'Prog Costs'!$A$2:$E$21,5,FALSE)*L163))</f>
        <v>1180487.0436931422</v>
      </c>
      <c r="Q163" s="137"/>
      <c r="R163" s="137"/>
      <c r="S163" s="137"/>
      <c r="T163" s="137"/>
      <c r="U163" s="137"/>
      <c r="V163" s="137"/>
      <c r="W163" s="137"/>
      <c r="X163" s="137"/>
      <c r="Y163" s="137"/>
      <c r="Z163" s="137"/>
      <c r="AA163" s="137"/>
      <c r="AB163" s="137"/>
      <c r="AC163" s="137"/>
      <c r="AD163" s="137"/>
      <c r="AE163" s="137"/>
      <c r="AF163" s="137"/>
      <c r="AG163" s="137"/>
      <c r="AH163" s="137"/>
    </row>
    <row r="164" spans="1:34" ht="15" customHeight="1" x14ac:dyDescent="0.2">
      <c r="A164" s="1393"/>
      <c r="B164" s="681" t="s">
        <v>214</v>
      </c>
      <c r="C164" s="1123"/>
      <c r="D164" s="685">
        <v>60</v>
      </c>
      <c r="E164" s="163"/>
      <c r="F164" s="687"/>
      <c r="G164" s="157"/>
      <c r="H164" s="1124"/>
      <c r="I164" s="1102">
        <f t="shared" si="62"/>
        <v>0</v>
      </c>
      <c r="J164" s="1132">
        <f t="shared" si="63"/>
        <v>0</v>
      </c>
      <c r="K164" s="1105">
        <f t="shared" si="64"/>
        <v>60</v>
      </c>
      <c r="L164" s="131">
        <f t="shared" si="65"/>
        <v>60</v>
      </c>
      <c r="M164" s="170">
        <f>IF(B164=0,"",VLOOKUP(B164,'Prog Costs'!$A$2:$B$21,2,FALSE))</f>
        <v>52921.240659020557</v>
      </c>
      <c r="N164" s="194">
        <f t="shared" si="61"/>
        <v>3175274.4395412332</v>
      </c>
      <c r="O164" s="195">
        <f t="shared" si="66"/>
        <v>2540219.5516329869</v>
      </c>
      <c r="P164" s="196">
        <f>IF(N164=0,0,IF(B164=0,"",VLOOKUP(B164,'Prog Costs'!$A$2:$E$21,5,FALSE)*L164))</f>
        <v>635054.88790824672</v>
      </c>
      <c r="Q164" s="137"/>
      <c r="R164" s="137"/>
      <c r="S164" s="137"/>
      <c r="T164" s="137"/>
      <c r="U164" s="137"/>
      <c r="V164" s="137"/>
      <c r="W164" s="137"/>
      <c r="X164" s="137"/>
      <c r="Y164" s="137"/>
      <c r="Z164" s="137"/>
      <c r="AA164" s="137"/>
      <c r="AB164" s="137"/>
      <c r="AC164" s="137"/>
      <c r="AD164" s="137"/>
      <c r="AE164" s="137"/>
      <c r="AF164" s="137"/>
      <c r="AG164" s="137"/>
      <c r="AH164" s="137"/>
    </row>
    <row r="165" spans="1:34" ht="15" customHeight="1" x14ac:dyDescent="0.2">
      <c r="A165" s="1393"/>
      <c r="B165" s="681"/>
      <c r="C165" s="1123"/>
      <c r="D165" s="685"/>
      <c r="E165" s="163"/>
      <c r="F165" s="687"/>
      <c r="G165" s="157"/>
      <c r="H165" s="1124"/>
      <c r="I165" s="1102">
        <f t="shared" si="62"/>
        <v>0</v>
      </c>
      <c r="J165" s="1132">
        <f t="shared" si="63"/>
        <v>0</v>
      </c>
      <c r="K165" s="1105">
        <f t="shared" si="64"/>
        <v>0</v>
      </c>
      <c r="L165" s="131">
        <f t="shared" si="65"/>
        <v>0</v>
      </c>
      <c r="M165" s="170" t="str">
        <f>IF(B165=0,"",VLOOKUP(B165,'Prog Costs'!$A$2:$B$21,2,FALSE))</f>
        <v/>
      </c>
      <c r="N165" s="194">
        <f t="shared" si="61"/>
        <v>0</v>
      </c>
      <c r="O165" s="195">
        <f t="shared" si="66"/>
        <v>0</v>
      </c>
      <c r="P165" s="196">
        <f>IF(N165=0,0,IF(B165=0,"",VLOOKUP(B165,'Prog Costs'!$A$2:$E$21,5,FALSE)*L165))</f>
        <v>0</v>
      </c>
      <c r="Q165" s="137"/>
      <c r="R165" s="137"/>
      <c r="S165" s="137"/>
      <c r="T165" s="137"/>
      <c r="U165" s="137"/>
      <c r="V165" s="137"/>
      <c r="W165" s="137"/>
      <c r="X165" s="137"/>
      <c r="Y165" s="137"/>
      <c r="Z165" s="137"/>
      <c r="AA165" s="137"/>
      <c r="AB165" s="137"/>
      <c r="AC165" s="137"/>
      <c r="AD165" s="137"/>
      <c r="AE165" s="137"/>
      <c r="AF165" s="137"/>
      <c r="AG165" s="137"/>
      <c r="AH165" s="137"/>
    </row>
    <row r="166" spans="1:34" ht="15" customHeight="1" x14ac:dyDescent="0.2">
      <c r="A166" s="1393"/>
      <c r="B166" s="681"/>
      <c r="C166" s="1123"/>
      <c r="D166" s="685"/>
      <c r="E166" s="163"/>
      <c r="F166" s="687"/>
      <c r="G166" s="157"/>
      <c r="H166" s="1124"/>
      <c r="I166" s="1102">
        <f t="shared" si="62"/>
        <v>0</v>
      </c>
      <c r="J166" s="1132">
        <f t="shared" si="63"/>
        <v>0</v>
      </c>
      <c r="K166" s="1105">
        <f t="shared" si="64"/>
        <v>0</v>
      </c>
      <c r="L166" s="131">
        <f t="shared" si="65"/>
        <v>0</v>
      </c>
      <c r="M166" s="170" t="str">
        <f>IF(B166=0,"",VLOOKUP(B166,'Prog Costs'!$A$2:$B$21,2,FALSE))</f>
        <v/>
      </c>
      <c r="N166" s="194">
        <f t="shared" si="61"/>
        <v>0</v>
      </c>
      <c r="O166" s="195">
        <f t="shared" si="66"/>
        <v>0</v>
      </c>
      <c r="P166" s="196">
        <f>IF(N166=0,0,IF(B166=0,"",VLOOKUP(B166,'Prog Costs'!$A$2:$E$21,5,FALSE)*L166))</f>
        <v>0</v>
      </c>
      <c r="Q166" s="137"/>
      <c r="R166" s="137"/>
      <c r="S166" s="137"/>
      <c r="T166" s="137"/>
      <c r="U166" s="137"/>
      <c r="V166" s="137"/>
      <c r="W166" s="137"/>
      <c r="X166" s="137"/>
      <c r="Y166" s="137"/>
      <c r="Z166" s="137"/>
      <c r="AA166" s="137"/>
      <c r="AB166" s="137"/>
      <c r="AC166" s="137"/>
      <c r="AD166" s="137"/>
      <c r="AE166" s="137"/>
      <c r="AF166" s="137"/>
      <c r="AG166" s="137"/>
      <c r="AH166" s="137"/>
    </row>
    <row r="167" spans="1:34" ht="15" customHeight="1" x14ac:dyDescent="0.2">
      <c r="A167" s="1393"/>
      <c r="B167" s="681"/>
      <c r="C167" s="1123"/>
      <c r="D167" s="685"/>
      <c r="E167" s="163"/>
      <c r="F167" s="687"/>
      <c r="G167" s="157"/>
      <c r="H167" s="1124"/>
      <c r="I167" s="1102">
        <f t="shared" si="62"/>
        <v>0</v>
      </c>
      <c r="J167" s="1132">
        <f t="shared" si="63"/>
        <v>0</v>
      </c>
      <c r="K167" s="1105">
        <f t="shared" si="64"/>
        <v>0</v>
      </c>
      <c r="L167" s="131">
        <f t="shared" si="65"/>
        <v>0</v>
      </c>
      <c r="M167" s="170" t="str">
        <f>IF(B167=0,"",VLOOKUP(B167,'Prog Costs'!$A$2:$B$21,2,FALSE))</f>
        <v/>
      </c>
      <c r="N167" s="194">
        <f t="shared" si="61"/>
        <v>0</v>
      </c>
      <c r="O167" s="195">
        <f t="shared" si="66"/>
        <v>0</v>
      </c>
      <c r="P167" s="196">
        <f>IF(N167=0,0,IF(B167=0,"",VLOOKUP(B167,'Prog Costs'!$A$2:$E$21,5,FALSE)*L167))</f>
        <v>0</v>
      </c>
      <c r="Q167" s="137"/>
      <c r="R167" s="137"/>
      <c r="S167" s="137"/>
      <c r="T167" s="137"/>
      <c r="U167" s="137"/>
      <c r="V167" s="137"/>
      <c r="W167" s="137"/>
      <c r="X167" s="137"/>
      <c r="Y167" s="137"/>
      <c r="Z167" s="137"/>
      <c r="AA167" s="137"/>
      <c r="AB167" s="137"/>
      <c r="AC167" s="137"/>
      <c r="AD167" s="137"/>
      <c r="AE167" s="137"/>
      <c r="AF167" s="137"/>
      <c r="AG167" s="137"/>
      <c r="AH167" s="137"/>
    </row>
    <row r="168" spans="1:34" ht="15" customHeight="1" x14ac:dyDescent="0.2">
      <c r="A168" s="1393"/>
      <c r="B168" s="681"/>
      <c r="C168" s="1123"/>
      <c r="D168" s="685"/>
      <c r="E168" s="163"/>
      <c r="F168" s="687"/>
      <c r="G168" s="157"/>
      <c r="H168" s="1124"/>
      <c r="I168" s="1102">
        <f t="shared" si="62"/>
        <v>0</v>
      </c>
      <c r="J168" s="1132">
        <f t="shared" si="63"/>
        <v>0</v>
      </c>
      <c r="K168" s="1105">
        <f t="shared" si="64"/>
        <v>0</v>
      </c>
      <c r="L168" s="131">
        <f t="shared" si="65"/>
        <v>0</v>
      </c>
      <c r="M168" s="170" t="str">
        <f>IF(B168=0,"",VLOOKUP(B168,'Prog Costs'!$A$2:$B$21,2,FALSE))</f>
        <v/>
      </c>
      <c r="N168" s="194">
        <f t="shared" si="61"/>
        <v>0</v>
      </c>
      <c r="O168" s="195">
        <f t="shared" si="66"/>
        <v>0</v>
      </c>
      <c r="P168" s="196">
        <f>IF(N168=0,0,IF(B168=0,"",VLOOKUP(B168,'Prog Costs'!$A$2:$E$21,5,FALSE)*L168))</f>
        <v>0</v>
      </c>
      <c r="Q168" s="137"/>
      <c r="R168" s="137"/>
      <c r="S168" s="137"/>
      <c r="T168" s="137"/>
      <c r="U168" s="137"/>
      <c r="V168" s="137"/>
      <c r="W168" s="137"/>
      <c r="X168" s="137"/>
      <c r="Y168" s="137"/>
      <c r="Z168" s="137"/>
      <c r="AA168" s="137"/>
      <c r="AB168" s="137"/>
      <c r="AC168" s="137"/>
      <c r="AD168" s="137"/>
      <c r="AE168" s="137"/>
      <c r="AF168" s="137"/>
      <c r="AG168" s="137"/>
      <c r="AH168" s="137"/>
    </row>
    <row r="169" spans="1:34" ht="15" customHeight="1" x14ac:dyDescent="0.2">
      <c r="A169" s="1393"/>
      <c r="B169" s="681"/>
      <c r="C169" s="1123"/>
      <c r="D169" s="685"/>
      <c r="E169" s="163"/>
      <c r="F169" s="687"/>
      <c r="G169" s="157"/>
      <c r="H169" s="1124"/>
      <c r="I169" s="1102">
        <f t="shared" si="62"/>
        <v>0</v>
      </c>
      <c r="J169" s="1132">
        <f t="shared" si="63"/>
        <v>0</v>
      </c>
      <c r="K169" s="1105">
        <f t="shared" si="64"/>
        <v>0</v>
      </c>
      <c r="L169" s="131">
        <f t="shared" si="65"/>
        <v>0</v>
      </c>
      <c r="M169" s="170" t="str">
        <f>IF(B169=0,"",VLOOKUP(B169,'Prog Costs'!$A$2:$B$21,2,FALSE))</f>
        <v/>
      </c>
      <c r="N169" s="194">
        <f t="shared" si="61"/>
        <v>0</v>
      </c>
      <c r="O169" s="195">
        <f t="shared" si="66"/>
        <v>0</v>
      </c>
      <c r="P169" s="196">
        <f>IF(N169=0,0,IF(B169=0,"",VLOOKUP(B169,'Prog Costs'!$A$2:$E$21,5,FALSE)*L169))</f>
        <v>0</v>
      </c>
      <c r="Q169" s="137"/>
      <c r="R169" s="137"/>
      <c r="S169" s="137"/>
      <c r="T169" s="137"/>
      <c r="U169" s="137"/>
      <c r="V169" s="137"/>
      <c r="W169" s="137"/>
      <c r="X169" s="137"/>
      <c r="Y169" s="137"/>
      <c r="Z169" s="137"/>
      <c r="AA169" s="137"/>
      <c r="AB169" s="137"/>
      <c r="AC169" s="137"/>
      <c r="AD169" s="137"/>
      <c r="AE169" s="137"/>
      <c r="AF169" s="137"/>
      <c r="AG169" s="137"/>
      <c r="AH169" s="137"/>
    </row>
    <row r="170" spans="1:34" ht="15" customHeight="1" x14ac:dyDescent="0.2">
      <c r="A170" s="1393"/>
      <c r="B170" s="681"/>
      <c r="C170" s="1123"/>
      <c r="D170" s="685"/>
      <c r="E170" s="163"/>
      <c r="F170" s="687"/>
      <c r="G170" s="157"/>
      <c r="H170" s="1124"/>
      <c r="I170" s="1102">
        <f t="shared" si="62"/>
        <v>0</v>
      </c>
      <c r="J170" s="1132">
        <f t="shared" si="63"/>
        <v>0</v>
      </c>
      <c r="K170" s="1105">
        <f t="shared" si="64"/>
        <v>0</v>
      </c>
      <c r="L170" s="131">
        <f t="shared" si="65"/>
        <v>0</v>
      </c>
      <c r="M170" s="170" t="str">
        <f>IF(B170=0,"",VLOOKUP(B170,'Prog Costs'!$A$2:$B$21,2,FALSE))</f>
        <v/>
      </c>
      <c r="N170" s="194">
        <f t="shared" si="61"/>
        <v>0</v>
      </c>
      <c r="O170" s="195">
        <f t="shared" si="66"/>
        <v>0</v>
      </c>
      <c r="P170" s="196">
        <f>IF(N170=0,0,IF(B170=0,"",VLOOKUP(B170,'Prog Costs'!$A$2:$E$21,5,FALSE)*L170))</f>
        <v>0</v>
      </c>
      <c r="Q170" s="137"/>
      <c r="R170" s="137"/>
      <c r="S170" s="137"/>
      <c r="T170" s="137"/>
      <c r="U170" s="137"/>
      <c r="V170" s="137"/>
      <c r="W170" s="137"/>
      <c r="X170" s="137"/>
      <c r="Y170" s="137"/>
      <c r="Z170" s="137"/>
      <c r="AA170" s="137"/>
      <c r="AB170" s="137"/>
      <c r="AC170" s="137"/>
      <c r="AD170" s="137"/>
      <c r="AE170" s="137"/>
      <c r="AF170" s="137"/>
      <c r="AG170" s="137"/>
      <c r="AH170" s="137"/>
    </row>
    <row r="171" spans="1:34" ht="15" customHeight="1" thickBot="1" x14ac:dyDescent="0.25">
      <c r="A171" s="1393"/>
      <c r="B171" s="681"/>
      <c r="C171" s="1123"/>
      <c r="D171" s="685"/>
      <c r="E171" s="163"/>
      <c r="F171" s="687"/>
      <c r="G171" s="157"/>
      <c r="H171" s="1124"/>
      <c r="I171" s="1102">
        <f t="shared" si="62"/>
        <v>0</v>
      </c>
      <c r="J171" s="1132">
        <f t="shared" si="63"/>
        <v>0</v>
      </c>
      <c r="K171" s="1105">
        <f t="shared" si="64"/>
        <v>0</v>
      </c>
      <c r="L171" s="131">
        <f t="shared" si="65"/>
        <v>0</v>
      </c>
      <c r="M171" s="170" t="str">
        <f>IF(B171=0,"",VLOOKUP(B171,'Prog Costs'!$A$2:$B$21,2,FALSE))</f>
        <v/>
      </c>
      <c r="N171" s="194">
        <f t="shared" si="61"/>
        <v>0</v>
      </c>
      <c r="O171" s="195">
        <f t="shared" si="66"/>
        <v>0</v>
      </c>
      <c r="P171" s="196">
        <f>IF(N171=0,0,IF(B171=0,"",VLOOKUP(B171,'Prog Costs'!$A$2:$E$21,5,FALSE)*L171))</f>
        <v>0</v>
      </c>
      <c r="Q171" s="137"/>
      <c r="R171" s="137"/>
      <c r="S171" s="137"/>
      <c r="T171" s="137"/>
      <c r="U171" s="137"/>
      <c r="V171" s="137"/>
      <c r="W171" s="137"/>
      <c r="X171" s="137"/>
      <c r="Y171" s="137"/>
      <c r="Z171" s="137"/>
      <c r="AA171" s="137"/>
      <c r="AB171" s="137"/>
      <c r="AC171" s="137"/>
      <c r="AD171" s="137"/>
      <c r="AE171" s="137"/>
      <c r="AF171" s="137"/>
      <c r="AG171" s="137"/>
      <c r="AH171" s="137"/>
    </row>
    <row r="172" spans="1:34" ht="15" hidden="1" customHeight="1" x14ac:dyDescent="0.2">
      <c r="A172" s="1393"/>
      <c r="B172" s="681"/>
      <c r="C172" s="1123"/>
      <c r="D172" s="685"/>
      <c r="E172" s="163"/>
      <c r="F172" s="687"/>
      <c r="G172" s="157"/>
      <c r="H172" s="1124"/>
      <c r="I172" s="1102">
        <f t="shared" si="62"/>
        <v>0</v>
      </c>
      <c r="J172" s="1132">
        <f t="shared" si="63"/>
        <v>0</v>
      </c>
      <c r="K172" s="1105">
        <f t="shared" si="64"/>
        <v>0</v>
      </c>
      <c r="L172" s="131">
        <f t="shared" si="65"/>
        <v>0</v>
      </c>
      <c r="M172" s="170" t="str">
        <f>IF(B172=0,"",VLOOKUP(B172,'Prog Costs'!$A$2:$B$21,2,FALSE))</f>
        <v/>
      </c>
      <c r="N172" s="194">
        <f t="shared" si="61"/>
        <v>0</v>
      </c>
      <c r="O172" s="195">
        <f t="shared" si="66"/>
        <v>0</v>
      </c>
      <c r="P172" s="196">
        <f>IF(N172=0,0,IF(B172=0,"",VLOOKUP(B172,'Prog Costs'!$A$2:$E$21,5,FALSE)*L172))</f>
        <v>0</v>
      </c>
      <c r="Q172" s="137"/>
      <c r="R172" s="137"/>
      <c r="S172" s="137"/>
      <c r="T172" s="137"/>
      <c r="U172" s="137"/>
      <c r="V172" s="137"/>
      <c r="W172" s="137"/>
      <c r="X172" s="137"/>
      <c r="Y172" s="137"/>
      <c r="Z172" s="137"/>
      <c r="AA172" s="137"/>
      <c r="AB172" s="137"/>
      <c r="AC172" s="137"/>
      <c r="AD172" s="137"/>
      <c r="AE172" s="137"/>
      <c r="AF172" s="137"/>
      <c r="AG172" s="137"/>
      <c r="AH172" s="137"/>
    </row>
    <row r="173" spans="1:34" ht="15" hidden="1" customHeight="1" x14ac:dyDescent="0.2">
      <c r="A173" s="1393"/>
      <c r="B173" s="681"/>
      <c r="C173" s="1123"/>
      <c r="D173" s="685"/>
      <c r="E173" s="163"/>
      <c r="F173" s="687"/>
      <c r="G173" s="157"/>
      <c r="H173" s="1124"/>
      <c r="I173" s="1102">
        <f t="shared" si="62"/>
        <v>0</v>
      </c>
      <c r="J173" s="1132">
        <f t="shared" si="63"/>
        <v>0</v>
      </c>
      <c r="K173" s="1105">
        <f t="shared" si="64"/>
        <v>0</v>
      </c>
      <c r="L173" s="131">
        <f t="shared" si="65"/>
        <v>0</v>
      </c>
      <c r="M173" s="170" t="str">
        <f>IF(B173=0,"",VLOOKUP(B173,'Prog Costs'!$A$2:$B$21,2,FALSE))</f>
        <v/>
      </c>
      <c r="N173" s="194">
        <f t="shared" si="61"/>
        <v>0</v>
      </c>
      <c r="O173" s="195">
        <f t="shared" si="66"/>
        <v>0</v>
      </c>
      <c r="P173" s="196">
        <f>IF(N173=0,0,IF(B173=0,"",VLOOKUP(B173,'Prog Costs'!$A$2:$E$21,5,FALSE)*L173))</f>
        <v>0</v>
      </c>
      <c r="Q173" s="137"/>
      <c r="R173" s="137"/>
      <c r="S173" s="137"/>
      <c r="T173" s="137"/>
      <c r="U173" s="137"/>
      <c r="V173" s="137"/>
      <c r="W173" s="137"/>
      <c r="X173" s="137"/>
      <c r="Y173" s="137"/>
      <c r="Z173" s="137"/>
      <c r="AA173" s="137"/>
      <c r="AB173" s="137"/>
      <c r="AC173" s="137"/>
      <c r="AD173" s="137"/>
      <c r="AE173" s="137"/>
      <c r="AF173" s="137"/>
      <c r="AG173" s="137"/>
      <c r="AH173" s="137"/>
    </row>
    <row r="174" spans="1:34" ht="15" hidden="1" customHeight="1" x14ac:dyDescent="0.2">
      <c r="A174" s="1393"/>
      <c r="B174" s="681"/>
      <c r="C174" s="1123"/>
      <c r="D174" s="685"/>
      <c r="E174" s="163"/>
      <c r="F174" s="687"/>
      <c r="G174" s="157"/>
      <c r="H174" s="1124"/>
      <c r="I174" s="1102">
        <f t="shared" si="62"/>
        <v>0</v>
      </c>
      <c r="J174" s="1132">
        <f t="shared" si="63"/>
        <v>0</v>
      </c>
      <c r="K174" s="1105">
        <f t="shared" si="64"/>
        <v>0</v>
      </c>
      <c r="L174" s="131">
        <f t="shared" si="65"/>
        <v>0</v>
      </c>
      <c r="M174" s="170" t="str">
        <f>IF(B174=0,"",VLOOKUP(B174,'Prog Costs'!$A$2:$B$21,2,FALSE))</f>
        <v/>
      </c>
      <c r="N174" s="194">
        <f t="shared" si="61"/>
        <v>0</v>
      </c>
      <c r="O174" s="195">
        <f t="shared" si="66"/>
        <v>0</v>
      </c>
      <c r="P174" s="196">
        <f>IF(N174=0,0,IF(B174=0,"",VLOOKUP(B174,'Prog Costs'!$A$2:$E$21,5,FALSE)*L174))</f>
        <v>0</v>
      </c>
      <c r="Q174" s="137"/>
      <c r="R174" s="137"/>
      <c r="S174" s="137"/>
      <c r="T174" s="137"/>
      <c r="U174" s="137"/>
      <c r="V174" s="137"/>
      <c r="W174" s="137"/>
      <c r="X174" s="137"/>
      <c r="Y174" s="137"/>
      <c r="Z174" s="137"/>
      <c r="AA174" s="137"/>
      <c r="AB174" s="137"/>
      <c r="AC174" s="137"/>
      <c r="AD174" s="137"/>
      <c r="AE174" s="137"/>
      <c r="AF174" s="137"/>
      <c r="AG174" s="137"/>
      <c r="AH174" s="137"/>
    </row>
    <row r="175" spans="1:34" ht="15" hidden="1" customHeight="1" x14ac:dyDescent="0.2">
      <c r="A175" s="1393"/>
      <c r="B175" s="681"/>
      <c r="C175" s="1123"/>
      <c r="D175" s="685"/>
      <c r="E175" s="163"/>
      <c r="F175" s="687"/>
      <c r="G175" s="157"/>
      <c r="H175" s="1124"/>
      <c r="I175" s="1102">
        <f t="shared" si="62"/>
        <v>0</v>
      </c>
      <c r="J175" s="1132">
        <f t="shared" si="63"/>
        <v>0</v>
      </c>
      <c r="K175" s="1105">
        <f t="shared" si="64"/>
        <v>0</v>
      </c>
      <c r="L175" s="131">
        <f t="shared" si="65"/>
        <v>0</v>
      </c>
      <c r="M175" s="170" t="str">
        <f>IF(B175=0,"",VLOOKUP(B175,'Prog Costs'!$A$2:$B$21,2,FALSE))</f>
        <v/>
      </c>
      <c r="N175" s="194">
        <f t="shared" si="61"/>
        <v>0</v>
      </c>
      <c r="O175" s="195">
        <f t="shared" si="66"/>
        <v>0</v>
      </c>
      <c r="P175" s="196">
        <f>IF(N175=0,0,IF(B175=0,"",VLOOKUP(B175,'Prog Costs'!$A$2:$E$21,5,FALSE)*L175))</f>
        <v>0</v>
      </c>
      <c r="Q175" s="137"/>
      <c r="R175" s="137"/>
      <c r="S175" s="137"/>
      <c r="T175" s="137"/>
      <c r="U175" s="137"/>
      <c r="V175" s="137"/>
      <c r="W175" s="137"/>
      <c r="X175" s="137"/>
      <c r="Y175" s="137"/>
      <c r="Z175" s="137"/>
      <c r="AA175" s="137"/>
      <c r="AB175" s="137"/>
      <c r="AC175" s="137"/>
      <c r="AD175" s="137"/>
      <c r="AE175" s="137"/>
      <c r="AF175" s="137"/>
      <c r="AG175" s="137"/>
      <c r="AH175" s="137"/>
    </row>
    <row r="176" spans="1:34" ht="15" hidden="1" customHeight="1" x14ac:dyDescent="0.2">
      <c r="A176" s="1393"/>
      <c r="B176" s="681"/>
      <c r="C176" s="1123"/>
      <c r="D176" s="685"/>
      <c r="E176" s="163"/>
      <c r="F176" s="687"/>
      <c r="G176" s="157"/>
      <c r="H176" s="1124"/>
      <c r="I176" s="1102">
        <f t="shared" si="62"/>
        <v>0</v>
      </c>
      <c r="J176" s="1132">
        <f t="shared" si="63"/>
        <v>0</v>
      </c>
      <c r="K176" s="1105">
        <f t="shared" si="64"/>
        <v>0</v>
      </c>
      <c r="L176" s="131">
        <f t="shared" si="65"/>
        <v>0</v>
      </c>
      <c r="M176" s="170" t="str">
        <f>IF(B176=0,"",VLOOKUP(B176,'Prog Costs'!$A$2:$B$21,2,FALSE))</f>
        <v/>
      </c>
      <c r="N176" s="194">
        <f t="shared" si="61"/>
        <v>0</v>
      </c>
      <c r="O176" s="195">
        <f t="shared" si="66"/>
        <v>0</v>
      </c>
      <c r="P176" s="196">
        <f>IF(N176=0,0,IF(B176=0,"",VLOOKUP(B176,'Prog Costs'!$A$2:$E$21,5,FALSE)*L176))</f>
        <v>0</v>
      </c>
      <c r="Q176" s="137"/>
      <c r="R176" s="137"/>
      <c r="S176" s="137"/>
      <c r="T176" s="137"/>
      <c r="U176" s="137"/>
      <c r="V176" s="137"/>
      <c r="W176" s="137"/>
      <c r="X176" s="137"/>
      <c r="Y176" s="137"/>
      <c r="Z176" s="137"/>
      <c r="AA176" s="137"/>
      <c r="AB176" s="137"/>
      <c r="AC176" s="137"/>
      <c r="AD176" s="137"/>
      <c r="AE176" s="137"/>
      <c r="AF176" s="137"/>
      <c r="AG176" s="137"/>
      <c r="AH176" s="137"/>
    </row>
    <row r="177" spans="1:34" ht="15" hidden="1" customHeight="1" x14ac:dyDescent="0.2">
      <c r="A177" s="1393"/>
      <c r="B177" s="681"/>
      <c r="C177" s="1123"/>
      <c r="D177" s="685"/>
      <c r="E177" s="163"/>
      <c r="F177" s="687"/>
      <c r="G177" s="157"/>
      <c r="H177" s="1124"/>
      <c r="I177" s="1102">
        <f t="shared" si="62"/>
        <v>0</v>
      </c>
      <c r="J177" s="1132">
        <f t="shared" si="63"/>
        <v>0</v>
      </c>
      <c r="K177" s="1105">
        <f t="shared" si="64"/>
        <v>0</v>
      </c>
      <c r="L177" s="131">
        <f t="shared" si="65"/>
        <v>0</v>
      </c>
      <c r="M177" s="170" t="str">
        <f>IF(B177=0,"",VLOOKUP(B177,'Prog Costs'!$A$2:$B$21,2,FALSE))</f>
        <v/>
      </c>
      <c r="N177" s="194">
        <f t="shared" si="61"/>
        <v>0</v>
      </c>
      <c r="O177" s="195">
        <f t="shared" si="66"/>
        <v>0</v>
      </c>
      <c r="P177" s="196">
        <f>IF(N177=0,0,IF(B177=0,"",VLOOKUP(B177,'Prog Costs'!$A$2:$E$21,5,FALSE)*L177))</f>
        <v>0</v>
      </c>
      <c r="Q177" s="137"/>
      <c r="R177" s="137"/>
      <c r="S177" s="137"/>
      <c r="T177" s="137"/>
      <c r="U177" s="137"/>
      <c r="V177" s="137"/>
      <c r="W177" s="137"/>
      <c r="X177" s="137"/>
      <c r="Y177" s="137"/>
      <c r="Z177" s="137"/>
      <c r="AA177" s="137"/>
      <c r="AB177" s="137"/>
      <c r="AC177" s="137"/>
      <c r="AD177" s="137"/>
      <c r="AE177" s="137"/>
      <c r="AF177" s="137"/>
      <c r="AG177" s="137"/>
      <c r="AH177" s="137"/>
    </row>
    <row r="178" spans="1:34" ht="15" hidden="1" customHeight="1" x14ac:dyDescent="0.2">
      <c r="A178" s="1393"/>
      <c r="B178" s="681"/>
      <c r="C178" s="1123"/>
      <c r="D178" s="685"/>
      <c r="E178" s="163"/>
      <c r="F178" s="687"/>
      <c r="G178" s="157"/>
      <c r="H178" s="1124"/>
      <c r="I178" s="1102">
        <f t="shared" si="62"/>
        <v>0</v>
      </c>
      <c r="J178" s="1132">
        <f t="shared" si="63"/>
        <v>0</v>
      </c>
      <c r="K178" s="1105">
        <f t="shared" si="64"/>
        <v>0</v>
      </c>
      <c r="L178" s="131">
        <f t="shared" si="65"/>
        <v>0</v>
      </c>
      <c r="M178" s="170" t="str">
        <f>IF(B178=0,"",VLOOKUP(B178,'Prog Costs'!$A$2:$B$21,2,FALSE))</f>
        <v/>
      </c>
      <c r="N178" s="194">
        <f t="shared" si="61"/>
        <v>0</v>
      </c>
      <c r="O178" s="195">
        <f t="shared" si="66"/>
        <v>0</v>
      </c>
      <c r="P178" s="196">
        <f>IF(N178=0,0,IF(B178=0,"",VLOOKUP(B178,'Prog Costs'!$A$2:$E$21,5,FALSE)*L178))</f>
        <v>0</v>
      </c>
      <c r="Q178" s="137"/>
      <c r="R178" s="137"/>
      <c r="S178" s="137"/>
      <c r="T178" s="137"/>
      <c r="U178" s="137"/>
      <c r="V178" s="137"/>
      <c r="W178" s="137"/>
      <c r="X178" s="137"/>
      <c r="Y178" s="137"/>
      <c r="Z178" s="137"/>
      <c r="AA178" s="137"/>
      <c r="AB178" s="137"/>
      <c r="AC178" s="137"/>
      <c r="AD178" s="137"/>
      <c r="AE178" s="137"/>
      <c r="AF178" s="137"/>
      <c r="AG178" s="137"/>
      <c r="AH178" s="137"/>
    </row>
    <row r="179" spans="1:34" ht="15" hidden="1" customHeight="1" x14ac:dyDescent="0.2">
      <c r="A179" s="1393"/>
      <c r="B179" s="681"/>
      <c r="C179" s="1123"/>
      <c r="D179" s="685"/>
      <c r="E179" s="163"/>
      <c r="F179" s="687"/>
      <c r="G179" s="157"/>
      <c r="H179" s="1124"/>
      <c r="I179" s="1102">
        <f t="shared" si="62"/>
        <v>0</v>
      </c>
      <c r="J179" s="1132">
        <f t="shared" si="63"/>
        <v>0</v>
      </c>
      <c r="K179" s="1105">
        <f t="shared" si="64"/>
        <v>0</v>
      </c>
      <c r="L179" s="131">
        <f t="shared" si="65"/>
        <v>0</v>
      </c>
      <c r="M179" s="170" t="str">
        <f>IF(B179=0,"",VLOOKUP(B179,'Prog Costs'!$A$2:$B$21,2,FALSE))</f>
        <v/>
      </c>
      <c r="N179" s="194">
        <f t="shared" si="61"/>
        <v>0</v>
      </c>
      <c r="O179" s="195">
        <f t="shared" si="66"/>
        <v>0</v>
      </c>
      <c r="P179" s="196">
        <f>IF(N179=0,0,IF(B179=0,"",VLOOKUP(B179,'Prog Costs'!$A$2:$E$21,5,FALSE)*L179))</f>
        <v>0</v>
      </c>
      <c r="Q179" s="137"/>
      <c r="R179" s="137"/>
      <c r="S179" s="137"/>
      <c r="T179" s="137"/>
      <c r="U179" s="137"/>
      <c r="V179" s="137"/>
      <c r="W179" s="137"/>
      <c r="X179" s="137"/>
      <c r="Y179" s="137"/>
      <c r="Z179" s="137"/>
      <c r="AA179" s="137"/>
      <c r="AB179" s="137"/>
      <c r="AC179" s="137"/>
      <c r="AD179" s="137"/>
      <c r="AE179" s="137"/>
      <c r="AF179" s="137"/>
      <c r="AG179" s="137"/>
      <c r="AH179" s="137"/>
    </row>
    <row r="180" spans="1:34" ht="15" hidden="1" customHeight="1" x14ac:dyDescent="0.2">
      <c r="A180" s="1393"/>
      <c r="B180" s="681"/>
      <c r="C180" s="1123"/>
      <c r="D180" s="685"/>
      <c r="E180" s="163"/>
      <c r="F180" s="687"/>
      <c r="G180" s="157"/>
      <c r="H180" s="1124"/>
      <c r="I180" s="1102">
        <f t="shared" si="62"/>
        <v>0</v>
      </c>
      <c r="J180" s="1132">
        <f t="shared" si="63"/>
        <v>0</v>
      </c>
      <c r="K180" s="1105">
        <f t="shared" si="64"/>
        <v>0</v>
      </c>
      <c r="L180" s="131">
        <f t="shared" si="65"/>
        <v>0</v>
      </c>
      <c r="M180" s="170" t="str">
        <f>IF(B180=0,"",VLOOKUP(B180,'Prog Costs'!$A$2:$B$21,2,FALSE))</f>
        <v/>
      </c>
      <c r="N180" s="194">
        <f t="shared" si="61"/>
        <v>0</v>
      </c>
      <c r="O180" s="195">
        <f t="shared" si="66"/>
        <v>0</v>
      </c>
      <c r="P180" s="196">
        <f>IF(N180=0,0,IF(B180=0,"",VLOOKUP(B180,'Prog Costs'!$A$2:$E$21,5,FALSE)*L180))</f>
        <v>0</v>
      </c>
      <c r="Q180" s="137"/>
      <c r="R180" s="137"/>
      <c r="S180" s="137"/>
      <c r="T180" s="137"/>
      <c r="U180" s="137"/>
      <c r="V180" s="137"/>
      <c r="W180" s="137"/>
      <c r="X180" s="137"/>
      <c r="Y180" s="137"/>
      <c r="Z180" s="137"/>
      <c r="AA180" s="137"/>
      <c r="AB180" s="137"/>
      <c r="AC180" s="137"/>
      <c r="AD180" s="137"/>
      <c r="AE180" s="137"/>
      <c r="AF180" s="137"/>
      <c r="AG180" s="137"/>
      <c r="AH180" s="137"/>
    </row>
    <row r="181" spans="1:34" ht="15" hidden="1" customHeight="1" thickBot="1" x14ac:dyDescent="0.25">
      <c r="A181" s="1394"/>
      <c r="B181" s="681"/>
      <c r="C181" s="1125"/>
      <c r="D181" s="686"/>
      <c r="E181" s="164"/>
      <c r="F181" s="688"/>
      <c r="G181" s="158"/>
      <c r="H181" s="1126"/>
      <c r="I181" s="1103">
        <f t="shared" si="62"/>
        <v>0</v>
      </c>
      <c r="J181" s="1133">
        <f t="shared" si="63"/>
        <v>0</v>
      </c>
      <c r="K181" s="1106">
        <f t="shared" si="64"/>
        <v>0</v>
      </c>
      <c r="L181" s="136">
        <f t="shared" si="65"/>
        <v>0</v>
      </c>
      <c r="M181" s="170" t="str">
        <f>IF(B181=0,"",VLOOKUP(B181,'Prog Costs'!$A$2:$B$21,2,FALSE))</f>
        <v/>
      </c>
      <c r="N181" s="194">
        <f t="shared" si="61"/>
        <v>0</v>
      </c>
      <c r="O181" s="195">
        <f t="shared" si="66"/>
        <v>0</v>
      </c>
      <c r="P181" s="196">
        <f>IF(N181=0,0,IF(B181=0,"",VLOOKUP(B181,'Prog Costs'!$A$2:$E$21,5,FALSE)*L181))</f>
        <v>0</v>
      </c>
      <c r="Q181" s="137"/>
      <c r="R181" s="137"/>
      <c r="S181" s="137"/>
      <c r="T181" s="137"/>
      <c r="U181" s="137"/>
      <c r="V181" s="137"/>
      <c r="W181" s="137"/>
      <c r="X181" s="137"/>
      <c r="Y181" s="137"/>
      <c r="Z181" s="137"/>
      <c r="AA181" s="137"/>
      <c r="AB181" s="137"/>
      <c r="AC181" s="137"/>
      <c r="AD181" s="137"/>
      <c r="AE181" s="137"/>
      <c r="AF181" s="137"/>
      <c r="AG181" s="137"/>
      <c r="AH181" s="137"/>
    </row>
    <row r="182" spans="1:34" ht="18" customHeight="1" thickBot="1" x14ac:dyDescent="0.25">
      <c r="A182" s="182"/>
      <c r="B182" s="198" t="s">
        <v>62</v>
      </c>
      <c r="C182" s="140">
        <f>SUM(C162:C181)</f>
        <v>132</v>
      </c>
      <c r="D182" s="155">
        <f t="shared" ref="D182:L182" si="67">SUM(D162:D181)</f>
        <v>270</v>
      </c>
      <c r="E182" s="165">
        <f t="shared" si="67"/>
        <v>37</v>
      </c>
      <c r="F182" s="166">
        <f t="shared" si="67"/>
        <v>60.72</v>
      </c>
      <c r="G182" s="159">
        <f t="shared" si="67"/>
        <v>51</v>
      </c>
      <c r="H182" s="204">
        <f t="shared" si="67"/>
        <v>18.13</v>
      </c>
      <c r="I182" s="159">
        <f t="shared" si="67"/>
        <v>220</v>
      </c>
      <c r="J182" s="204">
        <f t="shared" si="67"/>
        <v>220</v>
      </c>
      <c r="K182" s="159">
        <f t="shared" si="67"/>
        <v>348.85</v>
      </c>
      <c r="L182" s="141">
        <f t="shared" si="67"/>
        <v>348.85</v>
      </c>
      <c r="M182" s="143"/>
      <c r="N182" s="143">
        <f t="shared" ref="N182:P182" si="68">SUM(N162:N181)</f>
        <v>19658131.963615093</v>
      </c>
      <c r="O182" s="143">
        <f t="shared" si="68"/>
        <v>15726505.570892075</v>
      </c>
      <c r="P182" s="144">
        <f t="shared" si="68"/>
        <v>3931626.3927230188</v>
      </c>
      <c r="Q182" s="137"/>
      <c r="R182" s="137"/>
      <c r="S182" s="137"/>
      <c r="T182" s="137"/>
      <c r="U182" s="137"/>
      <c r="V182" s="137"/>
      <c r="W182" s="137"/>
      <c r="X182" s="137"/>
      <c r="Y182" s="137"/>
      <c r="Z182" s="137"/>
      <c r="AA182" s="137"/>
      <c r="AB182" s="137"/>
      <c r="AC182" s="137"/>
      <c r="AD182" s="137"/>
      <c r="AE182" s="137"/>
      <c r="AF182" s="137"/>
      <c r="AG182" s="137"/>
      <c r="AH182" s="137"/>
    </row>
    <row r="183" spans="1:34" ht="13.5" thickBot="1" x14ac:dyDescent="0.25">
      <c r="A183" s="173"/>
      <c r="B183" s="152"/>
      <c r="C183" s="152"/>
      <c r="D183" s="152"/>
      <c r="E183" s="152"/>
      <c r="F183" s="152"/>
      <c r="G183" s="152"/>
      <c r="H183" s="152"/>
      <c r="I183" s="152"/>
      <c r="J183" s="152"/>
      <c r="K183" s="152"/>
      <c r="L183" s="152"/>
      <c r="M183" s="152"/>
      <c r="N183" s="102"/>
      <c r="O183" s="102"/>
      <c r="P183" s="103"/>
      <c r="Q183" s="137"/>
      <c r="R183" s="137"/>
      <c r="S183" s="137"/>
      <c r="T183" s="137"/>
      <c r="U183" s="137"/>
      <c r="V183" s="137"/>
      <c r="W183" s="137"/>
      <c r="X183" s="137"/>
      <c r="Y183" s="137"/>
      <c r="Z183" s="137"/>
      <c r="AA183" s="137"/>
      <c r="AB183" s="137"/>
      <c r="AC183" s="137"/>
      <c r="AD183" s="137"/>
      <c r="AE183" s="137"/>
      <c r="AF183" s="137"/>
      <c r="AG183" s="137"/>
      <c r="AH183" s="137"/>
    </row>
    <row r="184" spans="1:34" ht="15" customHeight="1" x14ac:dyDescent="0.2">
      <c r="A184" s="1392">
        <f>'Setup Page'!C16</f>
        <v>0</v>
      </c>
      <c r="B184" s="683"/>
      <c r="C184" s="1121"/>
      <c r="D184" s="730"/>
      <c r="E184" s="162"/>
      <c r="F184" s="712"/>
      <c r="G184" s="705"/>
      <c r="H184" s="1122"/>
      <c r="I184" s="1101">
        <f>C184+E184+G184</f>
        <v>0</v>
      </c>
      <c r="J184" s="1131">
        <f>I184</f>
        <v>0</v>
      </c>
      <c r="K184" s="1104">
        <f>D184+F184+H184</f>
        <v>0</v>
      </c>
      <c r="L184" s="150">
        <f>K184</f>
        <v>0</v>
      </c>
      <c r="M184" s="170" t="str">
        <f>IF(B184=0,"",VLOOKUP(B184,'Prog Costs'!$A$2:$B$21,2,FALSE))</f>
        <v/>
      </c>
      <c r="N184" s="194">
        <f t="shared" ref="N184:N203" si="69">IF(B184=0,0,IF(L184=0,0,L184*M184))</f>
        <v>0</v>
      </c>
      <c r="O184" s="195">
        <f>N184*0.8</f>
        <v>0</v>
      </c>
      <c r="P184" s="196">
        <f>IF(N184=0,0,IF(B184=0,"",VLOOKUP(B184,'Prog Costs'!$A$2:$E$21,5,FALSE)*L184))</f>
        <v>0</v>
      </c>
      <c r="Q184" s="137"/>
      <c r="R184" s="137"/>
      <c r="S184" s="137"/>
      <c r="T184" s="137"/>
      <c r="U184" s="137"/>
      <c r="V184" s="137"/>
      <c r="W184" s="137"/>
      <c r="X184" s="137"/>
      <c r="Y184" s="137"/>
      <c r="Z184" s="137"/>
      <c r="AA184" s="137"/>
      <c r="AB184" s="137"/>
      <c r="AC184" s="137"/>
      <c r="AD184" s="137"/>
      <c r="AE184" s="137"/>
      <c r="AF184" s="137"/>
      <c r="AG184" s="137"/>
      <c r="AH184" s="137"/>
    </row>
    <row r="185" spans="1:34" ht="15" customHeight="1" x14ac:dyDescent="0.2">
      <c r="A185" s="1393"/>
      <c r="B185" s="681"/>
      <c r="C185" s="1123"/>
      <c r="D185" s="685"/>
      <c r="E185" s="163"/>
      <c r="F185" s="687"/>
      <c r="G185" s="157"/>
      <c r="H185" s="1124"/>
      <c r="I185" s="1102">
        <f t="shared" ref="I185:I203" si="70">C185+E185+G185</f>
        <v>0</v>
      </c>
      <c r="J185" s="1132">
        <f t="shared" ref="J185:J203" si="71">I185</f>
        <v>0</v>
      </c>
      <c r="K185" s="1105">
        <f t="shared" ref="K185:K203" si="72">D185+F185+H185</f>
        <v>0</v>
      </c>
      <c r="L185" s="131">
        <f t="shared" ref="L185:L203" si="73">K185</f>
        <v>0</v>
      </c>
      <c r="M185" s="170" t="str">
        <f>IF(B185=0,"",VLOOKUP(B185,'Prog Costs'!$A$2:$B$21,2,FALSE))</f>
        <v/>
      </c>
      <c r="N185" s="194">
        <f t="shared" si="69"/>
        <v>0</v>
      </c>
      <c r="O185" s="195">
        <f t="shared" ref="O185:O203" si="74">N185*0.8</f>
        <v>0</v>
      </c>
      <c r="P185" s="196">
        <f>IF(N185=0,0,IF(B185=0,"",VLOOKUP(B185,'Prog Costs'!$A$2:$E$21,5,FALSE)*L185))</f>
        <v>0</v>
      </c>
      <c r="Q185" s="137"/>
      <c r="R185" s="137"/>
      <c r="S185" s="137"/>
      <c r="T185" s="137"/>
      <c r="U185" s="137"/>
      <c r="V185" s="137"/>
      <c r="W185" s="137"/>
      <c r="X185" s="137"/>
      <c r="Y185" s="137"/>
      <c r="Z185" s="137"/>
      <c r="AA185" s="137"/>
      <c r="AB185" s="137"/>
      <c r="AC185" s="137"/>
      <c r="AD185" s="137"/>
      <c r="AE185" s="137"/>
      <c r="AF185" s="137"/>
      <c r="AG185" s="137"/>
      <c r="AH185" s="137"/>
    </row>
    <row r="186" spans="1:34" ht="15" customHeight="1" x14ac:dyDescent="0.2">
      <c r="A186" s="1393"/>
      <c r="B186" s="681"/>
      <c r="C186" s="1123"/>
      <c r="D186" s="685"/>
      <c r="E186" s="163"/>
      <c r="F186" s="687"/>
      <c r="G186" s="157"/>
      <c r="H186" s="1124"/>
      <c r="I186" s="1102">
        <f t="shared" si="70"/>
        <v>0</v>
      </c>
      <c r="J186" s="1132">
        <f t="shared" si="71"/>
        <v>0</v>
      </c>
      <c r="K186" s="1105">
        <f t="shared" si="72"/>
        <v>0</v>
      </c>
      <c r="L186" s="131">
        <f t="shared" si="73"/>
        <v>0</v>
      </c>
      <c r="M186" s="170" t="str">
        <f>IF(B186=0,"",VLOOKUP(B186,'Prog Costs'!$A$2:$B$21,2,FALSE))</f>
        <v/>
      </c>
      <c r="N186" s="194">
        <f t="shared" si="69"/>
        <v>0</v>
      </c>
      <c r="O186" s="195">
        <f t="shared" si="74"/>
        <v>0</v>
      </c>
      <c r="P186" s="196">
        <f>IF(N186=0,0,IF(B186=0,"",VLOOKUP(B186,'Prog Costs'!$A$2:$E$21,5,FALSE)*L186))</f>
        <v>0</v>
      </c>
      <c r="Q186" s="137"/>
      <c r="R186" s="137"/>
      <c r="S186" s="137"/>
      <c r="T186" s="137"/>
      <c r="U186" s="137"/>
      <c r="V186" s="137"/>
      <c r="W186" s="137"/>
      <c r="X186" s="137"/>
      <c r="Y186" s="137"/>
      <c r="Z186" s="137"/>
      <c r="AA186" s="137"/>
      <c r="AB186" s="137"/>
      <c r="AC186" s="137"/>
      <c r="AD186" s="137"/>
      <c r="AE186" s="137"/>
      <c r="AF186" s="137"/>
      <c r="AG186" s="137"/>
      <c r="AH186" s="137"/>
    </row>
    <row r="187" spans="1:34" ht="15" customHeight="1" x14ac:dyDescent="0.2">
      <c r="A187" s="1393"/>
      <c r="B187" s="681"/>
      <c r="C187" s="1123"/>
      <c r="D187" s="685"/>
      <c r="E187" s="163"/>
      <c r="F187" s="687"/>
      <c r="G187" s="157"/>
      <c r="H187" s="1124"/>
      <c r="I187" s="1102">
        <f t="shared" si="70"/>
        <v>0</v>
      </c>
      <c r="J187" s="1132">
        <f t="shared" si="71"/>
        <v>0</v>
      </c>
      <c r="K187" s="1105">
        <f t="shared" si="72"/>
        <v>0</v>
      </c>
      <c r="L187" s="131">
        <f t="shared" si="73"/>
        <v>0</v>
      </c>
      <c r="M187" s="170" t="str">
        <f>IF(B187=0,"",VLOOKUP(B187,'Prog Costs'!$A$2:$B$21,2,FALSE))</f>
        <v/>
      </c>
      <c r="N187" s="194">
        <f t="shared" si="69"/>
        <v>0</v>
      </c>
      <c r="O187" s="195">
        <f t="shared" si="74"/>
        <v>0</v>
      </c>
      <c r="P187" s="196">
        <f>IF(N187=0,0,IF(B187=0,"",VLOOKUP(B187,'Prog Costs'!$A$2:$E$21,5,FALSE)*L187))</f>
        <v>0</v>
      </c>
      <c r="Q187" s="137"/>
      <c r="R187" s="137"/>
      <c r="S187" s="137"/>
      <c r="T187" s="137"/>
      <c r="U187" s="137"/>
      <c r="V187" s="137"/>
      <c r="W187" s="137"/>
      <c r="X187" s="137"/>
      <c r="Y187" s="137"/>
      <c r="Z187" s="137"/>
      <c r="AA187" s="137"/>
      <c r="AB187" s="137"/>
      <c r="AC187" s="137"/>
      <c r="AD187" s="137"/>
      <c r="AE187" s="137"/>
      <c r="AF187" s="137"/>
      <c r="AG187" s="137"/>
      <c r="AH187" s="137"/>
    </row>
    <row r="188" spans="1:34" ht="15" customHeight="1" x14ac:dyDescent="0.2">
      <c r="A188" s="1393"/>
      <c r="B188" s="681"/>
      <c r="C188" s="1123"/>
      <c r="D188" s="685"/>
      <c r="E188" s="163"/>
      <c r="F188" s="687"/>
      <c r="G188" s="157"/>
      <c r="H188" s="1124"/>
      <c r="I188" s="1102">
        <f t="shared" si="70"/>
        <v>0</v>
      </c>
      <c r="J188" s="1132">
        <f t="shared" si="71"/>
        <v>0</v>
      </c>
      <c r="K188" s="1105">
        <f t="shared" si="72"/>
        <v>0</v>
      </c>
      <c r="L188" s="131">
        <f t="shared" si="73"/>
        <v>0</v>
      </c>
      <c r="M188" s="170" t="str">
        <f>IF(B188=0,"",VLOOKUP(B188,'Prog Costs'!$A$2:$B$21,2,FALSE))</f>
        <v/>
      </c>
      <c r="N188" s="194">
        <f t="shared" si="69"/>
        <v>0</v>
      </c>
      <c r="O188" s="195">
        <f t="shared" si="74"/>
        <v>0</v>
      </c>
      <c r="P188" s="196">
        <f>IF(N188=0,0,IF(B188=0,"",VLOOKUP(B188,'Prog Costs'!$A$2:$E$21,5,FALSE)*L188))</f>
        <v>0</v>
      </c>
      <c r="Q188" s="137"/>
      <c r="R188" s="137"/>
      <c r="S188" s="137"/>
      <c r="T188" s="137"/>
      <c r="U188" s="137"/>
      <c r="V188" s="137"/>
      <c r="W188" s="137"/>
      <c r="X188" s="137"/>
      <c r="Y188" s="137"/>
      <c r="Z188" s="137"/>
      <c r="AA188" s="137"/>
      <c r="AB188" s="137"/>
      <c r="AC188" s="137"/>
      <c r="AD188" s="137"/>
      <c r="AE188" s="137"/>
      <c r="AF188" s="137"/>
      <c r="AG188" s="137"/>
      <c r="AH188" s="137"/>
    </row>
    <row r="189" spans="1:34" ht="15" customHeight="1" x14ac:dyDescent="0.2">
      <c r="A189" s="1393"/>
      <c r="B189" s="681"/>
      <c r="C189" s="1123"/>
      <c r="D189" s="685"/>
      <c r="E189" s="163"/>
      <c r="F189" s="687"/>
      <c r="G189" s="157"/>
      <c r="H189" s="1124"/>
      <c r="I189" s="1102">
        <f t="shared" si="70"/>
        <v>0</v>
      </c>
      <c r="J189" s="1132">
        <f t="shared" si="71"/>
        <v>0</v>
      </c>
      <c r="K189" s="1105">
        <f t="shared" si="72"/>
        <v>0</v>
      </c>
      <c r="L189" s="131">
        <f t="shared" si="73"/>
        <v>0</v>
      </c>
      <c r="M189" s="170" t="str">
        <f>IF(B189=0,"",VLOOKUP(B189,'Prog Costs'!$A$2:$B$21,2,FALSE))</f>
        <v/>
      </c>
      <c r="N189" s="194">
        <f t="shared" si="69"/>
        <v>0</v>
      </c>
      <c r="O189" s="195">
        <f t="shared" si="74"/>
        <v>0</v>
      </c>
      <c r="P189" s="196">
        <f>IF(N189=0,0,IF(B189=0,"",VLOOKUP(B189,'Prog Costs'!$A$2:$E$21,5,FALSE)*L189))</f>
        <v>0</v>
      </c>
      <c r="Q189" s="137"/>
      <c r="R189" s="137"/>
      <c r="S189" s="137"/>
      <c r="T189" s="137"/>
      <c r="U189" s="137"/>
      <c r="V189" s="137"/>
      <c r="W189" s="137"/>
      <c r="X189" s="137"/>
      <c r="Y189" s="137"/>
      <c r="Z189" s="137"/>
      <c r="AA189" s="137"/>
      <c r="AB189" s="137"/>
      <c r="AC189" s="137"/>
      <c r="AD189" s="137"/>
      <c r="AE189" s="137"/>
      <c r="AF189" s="137"/>
      <c r="AG189" s="137"/>
      <c r="AH189" s="137"/>
    </row>
    <row r="190" spans="1:34" ht="15" customHeight="1" x14ac:dyDescent="0.2">
      <c r="A190" s="1393"/>
      <c r="B190" s="681"/>
      <c r="C190" s="1123"/>
      <c r="D190" s="685"/>
      <c r="E190" s="163"/>
      <c r="F190" s="687"/>
      <c r="G190" s="157"/>
      <c r="H190" s="1124"/>
      <c r="I190" s="1102">
        <f t="shared" si="70"/>
        <v>0</v>
      </c>
      <c r="J190" s="1132">
        <f t="shared" si="71"/>
        <v>0</v>
      </c>
      <c r="K190" s="1105">
        <f t="shared" si="72"/>
        <v>0</v>
      </c>
      <c r="L190" s="131">
        <f t="shared" si="73"/>
        <v>0</v>
      </c>
      <c r="M190" s="170" t="str">
        <f>IF(B190=0,"",VLOOKUP(B190,'Prog Costs'!$A$2:$B$21,2,FALSE))</f>
        <v/>
      </c>
      <c r="N190" s="194">
        <f t="shared" si="69"/>
        <v>0</v>
      </c>
      <c r="O190" s="195">
        <f t="shared" si="74"/>
        <v>0</v>
      </c>
      <c r="P190" s="196">
        <f>IF(N190=0,0,IF(B190=0,"",VLOOKUP(B190,'Prog Costs'!$A$2:$E$21,5,FALSE)*L190))</f>
        <v>0</v>
      </c>
      <c r="Q190" s="137"/>
      <c r="R190" s="137"/>
      <c r="S190" s="137"/>
      <c r="T190" s="137"/>
      <c r="U190" s="137"/>
      <c r="V190" s="137"/>
      <c r="W190" s="137"/>
      <c r="X190" s="137"/>
      <c r="Y190" s="137"/>
      <c r="Z190" s="137"/>
      <c r="AA190" s="137"/>
      <c r="AB190" s="137"/>
      <c r="AC190" s="137"/>
      <c r="AD190" s="137"/>
      <c r="AE190" s="137"/>
      <c r="AF190" s="137"/>
      <c r="AG190" s="137"/>
      <c r="AH190" s="137"/>
    </row>
    <row r="191" spans="1:34" ht="15" customHeight="1" x14ac:dyDescent="0.2">
      <c r="A191" s="1393"/>
      <c r="B191" s="681"/>
      <c r="C191" s="1123"/>
      <c r="D191" s="685"/>
      <c r="E191" s="163"/>
      <c r="F191" s="687"/>
      <c r="G191" s="157"/>
      <c r="H191" s="1124"/>
      <c r="I191" s="1102">
        <f t="shared" si="70"/>
        <v>0</v>
      </c>
      <c r="J191" s="1132">
        <f t="shared" si="71"/>
        <v>0</v>
      </c>
      <c r="K191" s="1105">
        <f t="shared" si="72"/>
        <v>0</v>
      </c>
      <c r="L191" s="131">
        <f t="shared" si="73"/>
        <v>0</v>
      </c>
      <c r="M191" s="170" t="str">
        <f>IF(B191=0,"",VLOOKUP(B191,'Prog Costs'!$A$2:$B$21,2,FALSE))</f>
        <v/>
      </c>
      <c r="N191" s="194">
        <f t="shared" si="69"/>
        <v>0</v>
      </c>
      <c r="O191" s="195">
        <f t="shared" si="74"/>
        <v>0</v>
      </c>
      <c r="P191" s="196">
        <f>IF(N191=0,0,IF(B191=0,"",VLOOKUP(B191,'Prog Costs'!$A$2:$E$21,5,FALSE)*L191))</f>
        <v>0</v>
      </c>
      <c r="Q191" s="137"/>
      <c r="R191" s="137"/>
      <c r="S191" s="137"/>
      <c r="T191" s="137"/>
      <c r="U191" s="137"/>
      <c r="V191" s="137"/>
      <c r="W191" s="137"/>
      <c r="X191" s="137"/>
      <c r="Y191" s="137"/>
      <c r="Z191" s="137"/>
      <c r="AA191" s="137"/>
      <c r="AB191" s="137"/>
      <c r="AC191" s="137"/>
      <c r="AD191" s="137"/>
      <c r="AE191" s="137"/>
      <c r="AF191" s="137"/>
      <c r="AG191" s="137"/>
      <c r="AH191" s="137"/>
    </row>
    <row r="192" spans="1:34" ht="15" customHeight="1" x14ac:dyDescent="0.2">
      <c r="A192" s="1393"/>
      <c r="B192" s="681"/>
      <c r="C192" s="1123"/>
      <c r="D192" s="685"/>
      <c r="E192" s="163"/>
      <c r="F192" s="687"/>
      <c r="G192" s="157"/>
      <c r="H192" s="1124"/>
      <c r="I192" s="1102">
        <f t="shared" si="70"/>
        <v>0</v>
      </c>
      <c r="J192" s="1132">
        <f t="shared" si="71"/>
        <v>0</v>
      </c>
      <c r="K192" s="1105">
        <f t="shared" si="72"/>
        <v>0</v>
      </c>
      <c r="L192" s="131">
        <f t="shared" si="73"/>
        <v>0</v>
      </c>
      <c r="M192" s="170" t="str">
        <f>IF(B192=0,"",VLOOKUP(B192,'Prog Costs'!$A$2:$B$21,2,FALSE))</f>
        <v/>
      </c>
      <c r="N192" s="194">
        <f t="shared" si="69"/>
        <v>0</v>
      </c>
      <c r="O192" s="195">
        <f t="shared" si="74"/>
        <v>0</v>
      </c>
      <c r="P192" s="196">
        <f>IF(N192=0,0,IF(B192=0,"",VLOOKUP(B192,'Prog Costs'!$A$2:$E$21,5,FALSE)*L192))</f>
        <v>0</v>
      </c>
      <c r="Q192" s="137"/>
      <c r="R192" s="137"/>
      <c r="S192" s="137"/>
      <c r="T192" s="137"/>
      <c r="U192" s="137"/>
      <c r="V192" s="137"/>
      <c r="W192" s="137"/>
      <c r="X192" s="137"/>
      <c r="Y192" s="137"/>
      <c r="Z192" s="137"/>
      <c r="AA192" s="137"/>
      <c r="AB192" s="137"/>
      <c r="AC192" s="137"/>
      <c r="AD192" s="137"/>
      <c r="AE192" s="137"/>
      <c r="AF192" s="137"/>
      <c r="AG192" s="137"/>
      <c r="AH192" s="137"/>
    </row>
    <row r="193" spans="1:34" ht="15" customHeight="1" thickBot="1" x14ac:dyDescent="0.25">
      <c r="A193" s="1393"/>
      <c r="B193" s="681"/>
      <c r="C193" s="1123"/>
      <c r="D193" s="685"/>
      <c r="E193" s="163"/>
      <c r="F193" s="687"/>
      <c r="G193" s="157"/>
      <c r="H193" s="1124"/>
      <c r="I193" s="1102">
        <f t="shared" si="70"/>
        <v>0</v>
      </c>
      <c r="J193" s="1132">
        <f t="shared" si="71"/>
        <v>0</v>
      </c>
      <c r="K193" s="1105">
        <f t="shared" si="72"/>
        <v>0</v>
      </c>
      <c r="L193" s="131">
        <f t="shared" si="73"/>
        <v>0</v>
      </c>
      <c r="M193" s="170" t="str">
        <f>IF(B193=0,"",VLOOKUP(B193,'Prog Costs'!$A$2:$B$21,2,FALSE))</f>
        <v/>
      </c>
      <c r="N193" s="194">
        <f t="shared" si="69"/>
        <v>0</v>
      </c>
      <c r="O193" s="195">
        <f t="shared" si="74"/>
        <v>0</v>
      </c>
      <c r="P193" s="196">
        <f>IF(N193=0,0,IF(B193=0,"",VLOOKUP(B193,'Prog Costs'!$A$2:$E$21,5,FALSE)*L193))</f>
        <v>0</v>
      </c>
      <c r="Q193" s="137"/>
      <c r="R193" s="137"/>
      <c r="S193" s="137"/>
      <c r="T193" s="137"/>
      <c r="U193" s="137"/>
      <c r="V193" s="137"/>
      <c r="W193" s="137"/>
      <c r="X193" s="137"/>
      <c r="Y193" s="137"/>
      <c r="Z193" s="137"/>
      <c r="AA193" s="137"/>
      <c r="AB193" s="137"/>
      <c r="AC193" s="137"/>
      <c r="AD193" s="137"/>
      <c r="AE193" s="137"/>
      <c r="AF193" s="137"/>
      <c r="AG193" s="137"/>
      <c r="AH193" s="137"/>
    </row>
    <row r="194" spans="1:34" ht="15" hidden="1" customHeight="1" x14ac:dyDescent="0.2">
      <c r="A194" s="1393"/>
      <c r="B194" s="681"/>
      <c r="C194" s="1123"/>
      <c r="D194" s="685"/>
      <c r="E194" s="163"/>
      <c r="F194" s="687"/>
      <c r="G194" s="157"/>
      <c r="H194" s="1124"/>
      <c r="I194" s="1102">
        <f t="shared" si="70"/>
        <v>0</v>
      </c>
      <c r="J194" s="1132">
        <f t="shared" si="71"/>
        <v>0</v>
      </c>
      <c r="K194" s="1105">
        <f t="shared" si="72"/>
        <v>0</v>
      </c>
      <c r="L194" s="131">
        <f t="shared" si="73"/>
        <v>0</v>
      </c>
      <c r="M194" s="170" t="str">
        <f>IF(B194=0,"",VLOOKUP(B194,'Prog Costs'!$A$2:$B$21,2,FALSE))</f>
        <v/>
      </c>
      <c r="N194" s="194">
        <f t="shared" si="69"/>
        <v>0</v>
      </c>
      <c r="O194" s="195">
        <f t="shared" si="74"/>
        <v>0</v>
      </c>
      <c r="P194" s="196">
        <f>IF(N194=0,0,IF(B194=0,"",VLOOKUP(B194,'Prog Costs'!$A$2:$E$21,5,FALSE)*L194))</f>
        <v>0</v>
      </c>
      <c r="Q194" s="137"/>
      <c r="R194" s="137"/>
      <c r="S194" s="137"/>
      <c r="T194" s="137"/>
      <c r="U194" s="137"/>
      <c r="V194" s="137"/>
      <c r="W194" s="137"/>
      <c r="X194" s="137"/>
      <c r="Y194" s="137"/>
      <c r="Z194" s="137"/>
      <c r="AA194" s="137"/>
      <c r="AB194" s="137"/>
      <c r="AC194" s="137"/>
      <c r="AD194" s="137"/>
      <c r="AE194" s="137"/>
      <c r="AF194" s="137"/>
      <c r="AG194" s="137"/>
      <c r="AH194" s="137"/>
    </row>
    <row r="195" spans="1:34" ht="15" hidden="1" customHeight="1" x14ac:dyDescent="0.2">
      <c r="A195" s="1393"/>
      <c r="B195" s="681"/>
      <c r="C195" s="1123"/>
      <c r="D195" s="685"/>
      <c r="E195" s="163"/>
      <c r="F195" s="687"/>
      <c r="G195" s="157"/>
      <c r="H195" s="1124"/>
      <c r="I195" s="1102">
        <f t="shared" si="70"/>
        <v>0</v>
      </c>
      <c r="J195" s="1132">
        <f t="shared" si="71"/>
        <v>0</v>
      </c>
      <c r="K195" s="1105">
        <f t="shared" si="72"/>
        <v>0</v>
      </c>
      <c r="L195" s="131">
        <f t="shared" si="73"/>
        <v>0</v>
      </c>
      <c r="M195" s="170" t="str">
        <f>IF(B195=0,"",VLOOKUP(B195,'Prog Costs'!$A$2:$B$21,2,FALSE))</f>
        <v/>
      </c>
      <c r="N195" s="194">
        <f t="shared" si="69"/>
        <v>0</v>
      </c>
      <c r="O195" s="195">
        <f t="shared" si="74"/>
        <v>0</v>
      </c>
      <c r="P195" s="196">
        <f>IF(N195=0,0,IF(B195=0,"",VLOOKUP(B195,'Prog Costs'!$A$2:$E$21,5,FALSE)*L195))</f>
        <v>0</v>
      </c>
      <c r="Q195" s="137"/>
      <c r="R195" s="137"/>
      <c r="S195" s="137"/>
      <c r="T195" s="137"/>
      <c r="U195" s="137"/>
      <c r="V195" s="137"/>
      <c r="W195" s="137"/>
      <c r="X195" s="137"/>
      <c r="Y195" s="137"/>
      <c r="Z195" s="137"/>
      <c r="AA195" s="137"/>
      <c r="AB195" s="137"/>
      <c r="AC195" s="137"/>
      <c r="AD195" s="137"/>
      <c r="AE195" s="137"/>
      <c r="AF195" s="137"/>
      <c r="AG195" s="137"/>
      <c r="AH195" s="137"/>
    </row>
    <row r="196" spans="1:34" ht="15" hidden="1" customHeight="1" x14ac:dyDescent="0.2">
      <c r="A196" s="1393"/>
      <c r="B196" s="681"/>
      <c r="C196" s="1123"/>
      <c r="D196" s="685"/>
      <c r="E196" s="163"/>
      <c r="F196" s="687"/>
      <c r="G196" s="157"/>
      <c r="H196" s="1124"/>
      <c r="I196" s="1102">
        <f t="shared" si="70"/>
        <v>0</v>
      </c>
      <c r="J196" s="1132">
        <f t="shared" si="71"/>
        <v>0</v>
      </c>
      <c r="K196" s="1105">
        <f t="shared" si="72"/>
        <v>0</v>
      </c>
      <c r="L196" s="131">
        <f t="shared" si="73"/>
        <v>0</v>
      </c>
      <c r="M196" s="170" t="str">
        <f>IF(B196=0,"",VLOOKUP(B196,'Prog Costs'!$A$2:$B$21,2,FALSE))</f>
        <v/>
      </c>
      <c r="N196" s="194">
        <f t="shared" si="69"/>
        <v>0</v>
      </c>
      <c r="O196" s="195">
        <f t="shared" si="74"/>
        <v>0</v>
      </c>
      <c r="P196" s="196">
        <f>IF(N196=0,0,IF(B196=0,"",VLOOKUP(B196,'Prog Costs'!$A$2:$E$21,5,FALSE)*L196))</f>
        <v>0</v>
      </c>
      <c r="Q196" s="137"/>
      <c r="R196" s="137"/>
      <c r="S196" s="137"/>
      <c r="T196" s="137"/>
      <c r="U196" s="137"/>
      <c r="V196" s="137"/>
      <c r="W196" s="137"/>
      <c r="X196" s="137"/>
      <c r="Y196" s="137"/>
      <c r="Z196" s="137"/>
      <c r="AA196" s="137"/>
      <c r="AB196" s="137"/>
      <c r="AC196" s="137"/>
      <c r="AD196" s="137"/>
      <c r="AE196" s="137"/>
      <c r="AF196" s="137"/>
      <c r="AG196" s="137"/>
      <c r="AH196" s="137"/>
    </row>
    <row r="197" spans="1:34" ht="15" hidden="1" customHeight="1" x14ac:dyDescent="0.2">
      <c r="A197" s="1393"/>
      <c r="B197" s="681"/>
      <c r="C197" s="1123"/>
      <c r="D197" s="685"/>
      <c r="E197" s="163"/>
      <c r="F197" s="687"/>
      <c r="G197" s="157"/>
      <c r="H197" s="1124"/>
      <c r="I197" s="1102">
        <f t="shared" si="70"/>
        <v>0</v>
      </c>
      <c r="J197" s="1132">
        <f t="shared" si="71"/>
        <v>0</v>
      </c>
      <c r="K197" s="1105">
        <f t="shared" si="72"/>
        <v>0</v>
      </c>
      <c r="L197" s="131">
        <f t="shared" si="73"/>
        <v>0</v>
      </c>
      <c r="M197" s="170" t="str">
        <f>IF(B197=0,"",VLOOKUP(B197,'Prog Costs'!$A$2:$B$21,2,FALSE))</f>
        <v/>
      </c>
      <c r="N197" s="194">
        <f t="shared" si="69"/>
        <v>0</v>
      </c>
      <c r="O197" s="195">
        <f t="shared" si="74"/>
        <v>0</v>
      </c>
      <c r="P197" s="196">
        <f>IF(N197=0,0,IF(B197=0,"",VLOOKUP(B197,'Prog Costs'!$A$2:$E$21,5,FALSE)*L197))</f>
        <v>0</v>
      </c>
      <c r="Q197" s="137"/>
      <c r="R197" s="137"/>
      <c r="S197" s="137"/>
      <c r="T197" s="137"/>
      <c r="U197" s="137"/>
      <c r="V197" s="137"/>
      <c r="W197" s="137"/>
      <c r="X197" s="137"/>
      <c r="Y197" s="137"/>
      <c r="Z197" s="137"/>
      <c r="AA197" s="137"/>
      <c r="AB197" s="137"/>
      <c r="AC197" s="137"/>
      <c r="AD197" s="137"/>
      <c r="AE197" s="137"/>
      <c r="AF197" s="137"/>
      <c r="AG197" s="137"/>
      <c r="AH197" s="137"/>
    </row>
    <row r="198" spans="1:34" ht="15" hidden="1" customHeight="1" x14ac:dyDescent="0.2">
      <c r="A198" s="1393"/>
      <c r="B198" s="681"/>
      <c r="C198" s="1123"/>
      <c r="D198" s="685"/>
      <c r="E198" s="163"/>
      <c r="F198" s="687"/>
      <c r="G198" s="157"/>
      <c r="H198" s="1124"/>
      <c r="I198" s="1102">
        <f t="shared" si="70"/>
        <v>0</v>
      </c>
      <c r="J198" s="1132">
        <f t="shared" si="71"/>
        <v>0</v>
      </c>
      <c r="K198" s="1105">
        <f t="shared" si="72"/>
        <v>0</v>
      </c>
      <c r="L198" s="131">
        <f t="shared" si="73"/>
        <v>0</v>
      </c>
      <c r="M198" s="170" t="str">
        <f>IF(B198=0,"",VLOOKUP(B198,'Prog Costs'!$A$2:$B$21,2,FALSE))</f>
        <v/>
      </c>
      <c r="N198" s="194">
        <f t="shared" si="69"/>
        <v>0</v>
      </c>
      <c r="O198" s="195">
        <f t="shared" si="74"/>
        <v>0</v>
      </c>
      <c r="P198" s="196">
        <f>IF(N198=0,0,IF(B198=0,"",VLOOKUP(B198,'Prog Costs'!$A$2:$E$21,5,FALSE)*L198))</f>
        <v>0</v>
      </c>
      <c r="Q198" s="137"/>
      <c r="R198" s="137"/>
      <c r="S198" s="137"/>
      <c r="T198" s="137"/>
      <c r="U198" s="137"/>
      <c r="V198" s="137"/>
      <c r="W198" s="137"/>
      <c r="X198" s="137"/>
      <c r="Y198" s="137"/>
      <c r="Z198" s="137"/>
      <c r="AA198" s="137"/>
      <c r="AB198" s="137"/>
      <c r="AC198" s="137"/>
      <c r="AD198" s="137"/>
      <c r="AE198" s="137"/>
      <c r="AF198" s="137"/>
      <c r="AG198" s="137"/>
      <c r="AH198" s="137"/>
    </row>
    <row r="199" spans="1:34" ht="15" hidden="1" customHeight="1" x14ac:dyDescent="0.2">
      <c r="A199" s="1393"/>
      <c r="B199" s="681"/>
      <c r="C199" s="1123"/>
      <c r="D199" s="685"/>
      <c r="E199" s="163"/>
      <c r="F199" s="687"/>
      <c r="G199" s="157"/>
      <c r="H199" s="1124"/>
      <c r="I199" s="1102">
        <f t="shared" si="70"/>
        <v>0</v>
      </c>
      <c r="J199" s="1132">
        <f t="shared" si="71"/>
        <v>0</v>
      </c>
      <c r="K199" s="1105">
        <f t="shared" si="72"/>
        <v>0</v>
      </c>
      <c r="L199" s="131">
        <f t="shared" si="73"/>
        <v>0</v>
      </c>
      <c r="M199" s="170" t="str">
        <f>IF(B199=0,"",VLOOKUP(B199,'Prog Costs'!$A$2:$B$21,2,FALSE))</f>
        <v/>
      </c>
      <c r="N199" s="194">
        <f t="shared" si="69"/>
        <v>0</v>
      </c>
      <c r="O199" s="195">
        <f t="shared" si="74"/>
        <v>0</v>
      </c>
      <c r="P199" s="196">
        <f>IF(N199=0,0,IF(B199=0,"",VLOOKUP(B199,'Prog Costs'!$A$2:$E$21,5,FALSE)*L199))</f>
        <v>0</v>
      </c>
      <c r="Q199" s="137"/>
      <c r="R199" s="137"/>
      <c r="S199" s="137"/>
      <c r="T199" s="137"/>
      <c r="U199" s="137"/>
      <c r="V199" s="137"/>
      <c r="W199" s="137"/>
      <c r="X199" s="137"/>
      <c r="Y199" s="137"/>
      <c r="Z199" s="137"/>
      <c r="AA199" s="137"/>
      <c r="AB199" s="137"/>
      <c r="AC199" s="137"/>
      <c r="AD199" s="137"/>
      <c r="AE199" s="137"/>
      <c r="AF199" s="137"/>
      <c r="AG199" s="137"/>
      <c r="AH199" s="137"/>
    </row>
    <row r="200" spans="1:34" ht="15" hidden="1" customHeight="1" x14ac:dyDescent="0.2">
      <c r="A200" s="1393"/>
      <c r="B200" s="681"/>
      <c r="C200" s="1123"/>
      <c r="D200" s="685"/>
      <c r="E200" s="163"/>
      <c r="F200" s="687"/>
      <c r="G200" s="157"/>
      <c r="H200" s="1124"/>
      <c r="I200" s="1102">
        <f t="shared" si="70"/>
        <v>0</v>
      </c>
      <c r="J200" s="1132">
        <f t="shared" si="71"/>
        <v>0</v>
      </c>
      <c r="K200" s="1105">
        <f t="shared" si="72"/>
        <v>0</v>
      </c>
      <c r="L200" s="131">
        <f t="shared" si="73"/>
        <v>0</v>
      </c>
      <c r="M200" s="170" t="str">
        <f>IF(B200=0,"",VLOOKUP(B200,'Prog Costs'!$A$2:$B$21,2,FALSE))</f>
        <v/>
      </c>
      <c r="N200" s="194">
        <f t="shared" si="69"/>
        <v>0</v>
      </c>
      <c r="O200" s="195">
        <f t="shared" si="74"/>
        <v>0</v>
      </c>
      <c r="P200" s="196">
        <f>IF(N200=0,0,IF(B200=0,"",VLOOKUP(B200,'Prog Costs'!$A$2:$E$21,5,FALSE)*L200))</f>
        <v>0</v>
      </c>
      <c r="Q200" s="137"/>
      <c r="R200" s="137"/>
      <c r="S200" s="137"/>
      <c r="T200" s="137"/>
      <c r="U200" s="137"/>
      <c r="V200" s="137"/>
      <c r="W200" s="137"/>
      <c r="X200" s="137"/>
      <c r="Y200" s="137"/>
      <c r="Z200" s="137"/>
      <c r="AA200" s="137"/>
      <c r="AB200" s="137"/>
      <c r="AC200" s="137"/>
      <c r="AD200" s="137"/>
      <c r="AE200" s="137"/>
      <c r="AF200" s="137"/>
      <c r="AG200" s="137"/>
      <c r="AH200" s="137"/>
    </row>
    <row r="201" spans="1:34" ht="15" hidden="1" customHeight="1" x14ac:dyDescent="0.2">
      <c r="A201" s="1393"/>
      <c r="B201" s="681"/>
      <c r="C201" s="1123"/>
      <c r="D201" s="685"/>
      <c r="E201" s="163"/>
      <c r="F201" s="687"/>
      <c r="G201" s="157"/>
      <c r="H201" s="1124"/>
      <c r="I201" s="1102">
        <f t="shared" si="70"/>
        <v>0</v>
      </c>
      <c r="J201" s="1132">
        <f t="shared" si="71"/>
        <v>0</v>
      </c>
      <c r="K201" s="1105">
        <f t="shared" si="72"/>
        <v>0</v>
      </c>
      <c r="L201" s="131">
        <f t="shared" si="73"/>
        <v>0</v>
      </c>
      <c r="M201" s="170" t="str">
        <f>IF(B201=0,"",VLOOKUP(B201,'Prog Costs'!$A$2:$B$21,2,FALSE))</f>
        <v/>
      </c>
      <c r="N201" s="194">
        <f t="shared" si="69"/>
        <v>0</v>
      </c>
      <c r="O201" s="195">
        <f t="shared" si="74"/>
        <v>0</v>
      </c>
      <c r="P201" s="196">
        <f>IF(N201=0,0,IF(B201=0,"",VLOOKUP(B201,'Prog Costs'!$A$2:$E$21,5,FALSE)*L201))</f>
        <v>0</v>
      </c>
      <c r="Q201" s="137"/>
      <c r="R201" s="137"/>
      <c r="S201" s="137"/>
      <c r="T201" s="137"/>
      <c r="U201" s="137"/>
      <c r="V201" s="137"/>
      <c r="W201" s="137"/>
      <c r="X201" s="137"/>
      <c r="Y201" s="137"/>
      <c r="Z201" s="137"/>
      <c r="AA201" s="137"/>
      <c r="AB201" s="137"/>
      <c r="AC201" s="137"/>
      <c r="AD201" s="137"/>
      <c r="AE201" s="137"/>
      <c r="AF201" s="137"/>
      <c r="AG201" s="137"/>
      <c r="AH201" s="137"/>
    </row>
    <row r="202" spans="1:34" ht="15" hidden="1" customHeight="1" x14ac:dyDescent="0.2">
      <c r="A202" s="1393"/>
      <c r="B202" s="681"/>
      <c r="C202" s="1123"/>
      <c r="D202" s="685"/>
      <c r="E202" s="163"/>
      <c r="F202" s="687"/>
      <c r="G202" s="157"/>
      <c r="H202" s="1124"/>
      <c r="I202" s="1102">
        <f t="shared" si="70"/>
        <v>0</v>
      </c>
      <c r="J202" s="1132">
        <f t="shared" si="71"/>
        <v>0</v>
      </c>
      <c r="K202" s="1105">
        <f t="shared" si="72"/>
        <v>0</v>
      </c>
      <c r="L202" s="131">
        <f t="shared" si="73"/>
        <v>0</v>
      </c>
      <c r="M202" s="170" t="str">
        <f>IF(B202=0,"",VLOOKUP(B202,'Prog Costs'!$A$2:$B$21,2,FALSE))</f>
        <v/>
      </c>
      <c r="N202" s="194">
        <f t="shared" si="69"/>
        <v>0</v>
      </c>
      <c r="O202" s="195">
        <f t="shared" si="74"/>
        <v>0</v>
      </c>
      <c r="P202" s="196">
        <f>IF(N202=0,0,IF(B202=0,"",VLOOKUP(B202,'Prog Costs'!$A$2:$E$21,5,FALSE)*L202))</f>
        <v>0</v>
      </c>
      <c r="Q202" s="137"/>
      <c r="R202" s="137"/>
      <c r="S202" s="137"/>
      <c r="T202" s="137"/>
      <c r="U202" s="137"/>
      <c r="V202" s="137"/>
      <c r="W202" s="137"/>
      <c r="X202" s="137"/>
      <c r="Y202" s="137"/>
      <c r="Z202" s="137"/>
      <c r="AA202" s="137"/>
      <c r="AB202" s="137"/>
      <c r="AC202" s="137"/>
      <c r="AD202" s="137"/>
      <c r="AE202" s="137"/>
      <c r="AF202" s="137"/>
      <c r="AG202" s="137"/>
      <c r="AH202" s="137"/>
    </row>
    <row r="203" spans="1:34" ht="15" hidden="1" customHeight="1" thickBot="1" x14ac:dyDescent="0.25">
      <c r="A203" s="1394"/>
      <c r="B203" s="681"/>
      <c r="C203" s="1125"/>
      <c r="D203" s="686"/>
      <c r="E203" s="164"/>
      <c r="F203" s="688"/>
      <c r="G203" s="158"/>
      <c r="H203" s="1126"/>
      <c r="I203" s="1103">
        <f t="shared" si="70"/>
        <v>0</v>
      </c>
      <c r="J203" s="1133">
        <f t="shared" si="71"/>
        <v>0</v>
      </c>
      <c r="K203" s="1106">
        <f t="shared" si="72"/>
        <v>0</v>
      </c>
      <c r="L203" s="136">
        <f t="shared" si="73"/>
        <v>0</v>
      </c>
      <c r="M203" s="170" t="str">
        <f>IF(B203=0,"",VLOOKUP(B203,'Prog Costs'!$A$2:$B$21,2,FALSE))</f>
        <v/>
      </c>
      <c r="N203" s="194">
        <f t="shared" si="69"/>
        <v>0</v>
      </c>
      <c r="O203" s="195">
        <f t="shared" si="74"/>
        <v>0</v>
      </c>
      <c r="P203" s="196">
        <f>IF(N203=0,0,IF(B203=0,"",VLOOKUP(B203,'Prog Costs'!$A$2:$E$21,5,FALSE)*L203))</f>
        <v>0</v>
      </c>
      <c r="Q203" s="137"/>
      <c r="R203" s="137"/>
      <c r="S203" s="137"/>
      <c r="T203" s="137"/>
      <c r="U203" s="137"/>
      <c r="V203" s="137"/>
      <c r="W203" s="137"/>
      <c r="X203" s="137"/>
      <c r="Y203" s="137"/>
      <c r="Z203" s="137"/>
      <c r="AA203" s="137"/>
      <c r="AB203" s="137"/>
      <c r="AC203" s="137"/>
      <c r="AD203" s="137"/>
      <c r="AE203" s="137"/>
      <c r="AF203" s="137"/>
      <c r="AG203" s="137"/>
      <c r="AH203" s="137"/>
    </row>
    <row r="204" spans="1:34" ht="18" customHeight="1" thickBot="1" x14ac:dyDescent="0.25">
      <c r="A204" s="182"/>
      <c r="B204" s="198" t="s">
        <v>62</v>
      </c>
      <c r="C204" s="140">
        <f>SUM(C184:C203)</f>
        <v>0</v>
      </c>
      <c r="D204" s="155">
        <f t="shared" ref="D204:L204" si="75">SUM(D184:D203)</f>
        <v>0</v>
      </c>
      <c r="E204" s="165">
        <f t="shared" si="75"/>
        <v>0</v>
      </c>
      <c r="F204" s="166">
        <f t="shared" si="75"/>
        <v>0</v>
      </c>
      <c r="G204" s="159">
        <f t="shared" si="75"/>
        <v>0</v>
      </c>
      <c r="H204" s="204">
        <f t="shared" si="75"/>
        <v>0</v>
      </c>
      <c r="I204" s="159">
        <f t="shared" si="75"/>
        <v>0</v>
      </c>
      <c r="J204" s="204">
        <f t="shared" si="75"/>
        <v>0</v>
      </c>
      <c r="K204" s="159">
        <f t="shared" si="75"/>
        <v>0</v>
      </c>
      <c r="L204" s="141">
        <f t="shared" si="75"/>
        <v>0</v>
      </c>
      <c r="M204" s="143"/>
      <c r="N204" s="143">
        <f t="shared" ref="N204:P204" si="76">SUM(N184:N203)</f>
        <v>0</v>
      </c>
      <c r="O204" s="143">
        <f t="shared" si="76"/>
        <v>0</v>
      </c>
      <c r="P204" s="144">
        <f t="shared" si="76"/>
        <v>0</v>
      </c>
      <c r="Q204" s="137"/>
      <c r="R204" s="137"/>
      <c r="S204" s="137"/>
      <c r="T204" s="137"/>
      <c r="U204" s="137"/>
      <c r="V204" s="137"/>
      <c r="W204" s="137"/>
      <c r="X204" s="137"/>
      <c r="Y204" s="137"/>
      <c r="Z204" s="137"/>
      <c r="AA204" s="137"/>
      <c r="AB204" s="137"/>
      <c r="AC204" s="137"/>
      <c r="AD204" s="137"/>
      <c r="AE204" s="137"/>
      <c r="AF204" s="137"/>
      <c r="AG204" s="137"/>
      <c r="AH204" s="137"/>
    </row>
    <row r="205" spans="1:34" ht="13.5" thickBot="1" x14ac:dyDescent="0.25">
      <c r="A205" s="173"/>
      <c r="B205" s="152"/>
      <c r="C205" s="152"/>
      <c r="D205" s="152"/>
      <c r="E205" s="152"/>
      <c r="F205" s="152"/>
      <c r="G205" s="152"/>
      <c r="H205" s="152"/>
      <c r="I205" s="152"/>
      <c r="J205" s="152"/>
      <c r="K205" s="152"/>
      <c r="L205" s="152"/>
      <c r="M205" s="152"/>
      <c r="N205" s="102"/>
      <c r="O205" s="102"/>
      <c r="P205" s="103"/>
      <c r="Q205" s="137"/>
      <c r="R205" s="137"/>
      <c r="S205" s="137"/>
      <c r="T205" s="137"/>
      <c r="U205" s="137"/>
      <c r="V205" s="137"/>
      <c r="W205" s="137"/>
      <c r="X205" s="137"/>
      <c r="Y205" s="137"/>
      <c r="Z205" s="137"/>
      <c r="AA205" s="137"/>
      <c r="AB205" s="137"/>
      <c r="AC205" s="137"/>
      <c r="AD205" s="137"/>
      <c r="AE205" s="137"/>
      <c r="AF205" s="137"/>
      <c r="AG205" s="137"/>
      <c r="AH205" s="137"/>
    </row>
    <row r="206" spans="1:34" ht="15" customHeight="1" x14ac:dyDescent="0.2">
      <c r="A206" s="1392">
        <f>'Setup Page'!C17</f>
        <v>0</v>
      </c>
      <c r="B206" s="683"/>
      <c r="C206" s="1121"/>
      <c r="D206" s="730"/>
      <c r="E206" s="162"/>
      <c r="F206" s="712"/>
      <c r="G206" s="705"/>
      <c r="H206" s="1122"/>
      <c r="I206" s="1101">
        <f>C206+E206+G206</f>
        <v>0</v>
      </c>
      <c r="J206" s="1131">
        <f>I206</f>
        <v>0</v>
      </c>
      <c r="K206" s="1104">
        <f>D206+F206+H206</f>
        <v>0</v>
      </c>
      <c r="L206" s="150">
        <f>K206</f>
        <v>0</v>
      </c>
      <c r="M206" s="170" t="str">
        <f>IF(B206=0,"",VLOOKUP(B206,'Prog Costs'!$A$2:$B$21,2,FALSE))</f>
        <v/>
      </c>
      <c r="N206" s="194">
        <f t="shared" ref="N206:N225" si="77">IF(B206=0,0,IF(L206=0,0,L206*M206))</f>
        <v>0</v>
      </c>
      <c r="O206" s="195">
        <f>N206*0.8</f>
        <v>0</v>
      </c>
      <c r="P206" s="196">
        <f>IF(N206=0,0,IF(B206=0,"",VLOOKUP(B206,'Prog Costs'!$A$2:$E$21,5,FALSE)*L206))</f>
        <v>0</v>
      </c>
      <c r="Q206" s="137"/>
      <c r="R206" s="137"/>
      <c r="S206" s="137"/>
      <c r="T206" s="137"/>
      <c r="U206" s="137"/>
      <c r="V206" s="137"/>
      <c r="W206" s="137"/>
      <c r="X206" s="137"/>
      <c r="Y206" s="137"/>
      <c r="Z206" s="137"/>
      <c r="AA206" s="137"/>
      <c r="AB206" s="137"/>
      <c r="AC206" s="137"/>
      <c r="AD206" s="137"/>
      <c r="AE206" s="137"/>
      <c r="AF206" s="137"/>
      <c r="AG206" s="137"/>
      <c r="AH206" s="137"/>
    </row>
    <row r="207" spans="1:34" ht="15" customHeight="1" x14ac:dyDescent="0.2">
      <c r="A207" s="1393"/>
      <c r="B207" s="681"/>
      <c r="C207" s="1123"/>
      <c r="D207" s="685"/>
      <c r="E207" s="163"/>
      <c r="F207" s="687"/>
      <c r="G207" s="157"/>
      <c r="H207" s="1124"/>
      <c r="I207" s="1102">
        <f t="shared" ref="I207:I225" si="78">C207+E207+G207</f>
        <v>0</v>
      </c>
      <c r="J207" s="1132">
        <f t="shared" ref="J207:J225" si="79">I207</f>
        <v>0</v>
      </c>
      <c r="K207" s="1105">
        <f t="shared" ref="K207:K225" si="80">D207+F207+H207</f>
        <v>0</v>
      </c>
      <c r="L207" s="131">
        <f t="shared" ref="L207:L225" si="81">K207</f>
        <v>0</v>
      </c>
      <c r="M207" s="170" t="str">
        <f>IF(B207=0,"",VLOOKUP(B207,'Prog Costs'!$A$2:$B$21,2,FALSE))</f>
        <v/>
      </c>
      <c r="N207" s="194">
        <f t="shared" si="77"/>
        <v>0</v>
      </c>
      <c r="O207" s="195">
        <f t="shared" ref="O207:O225" si="82">N207*0.8</f>
        <v>0</v>
      </c>
      <c r="P207" s="196">
        <f>IF(N207=0,0,IF(B207=0,"",VLOOKUP(B207,'Prog Costs'!$A$2:$E$21,5,FALSE)*L207))</f>
        <v>0</v>
      </c>
      <c r="Q207" s="137"/>
      <c r="R207" s="137"/>
      <c r="S207" s="137"/>
      <c r="T207" s="137"/>
      <c r="U207" s="137"/>
      <c r="V207" s="137"/>
      <c r="W207" s="137"/>
      <c r="X207" s="137"/>
      <c r="Y207" s="137"/>
      <c r="Z207" s="137"/>
      <c r="AA207" s="137"/>
      <c r="AB207" s="137"/>
      <c r="AC207" s="137"/>
      <c r="AD207" s="137"/>
      <c r="AE207" s="137"/>
      <c r="AF207" s="137"/>
      <c r="AG207" s="137"/>
      <c r="AH207" s="137"/>
    </row>
    <row r="208" spans="1:34" ht="15" customHeight="1" x14ac:dyDescent="0.2">
      <c r="A208" s="1393"/>
      <c r="B208" s="681"/>
      <c r="C208" s="1123"/>
      <c r="D208" s="685"/>
      <c r="E208" s="163"/>
      <c r="F208" s="687"/>
      <c r="G208" s="157"/>
      <c r="H208" s="1124"/>
      <c r="I208" s="1102">
        <f t="shared" si="78"/>
        <v>0</v>
      </c>
      <c r="J208" s="1132">
        <f t="shared" si="79"/>
        <v>0</v>
      </c>
      <c r="K208" s="1105">
        <f t="shared" si="80"/>
        <v>0</v>
      </c>
      <c r="L208" s="131">
        <f t="shared" si="81"/>
        <v>0</v>
      </c>
      <c r="M208" s="170" t="str">
        <f>IF(B208=0,"",VLOOKUP(B208,'Prog Costs'!$A$2:$B$21,2,FALSE))</f>
        <v/>
      </c>
      <c r="N208" s="194">
        <f t="shared" si="77"/>
        <v>0</v>
      </c>
      <c r="O208" s="195">
        <f t="shared" si="82"/>
        <v>0</v>
      </c>
      <c r="P208" s="196">
        <f>IF(N208=0,0,IF(B208=0,"",VLOOKUP(B208,'Prog Costs'!$A$2:$E$21,5,FALSE)*L208))</f>
        <v>0</v>
      </c>
      <c r="Q208" s="137"/>
      <c r="R208" s="137"/>
      <c r="S208" s="137"/>
      <c r="T208" s="137"/>
      <c r="U208" s="137"/>
      <c r="V208" s="137"/>
      <c r="W208" s="137"/>
      <c r="X208" s="137"/>
      <c r="Y208" s="137"/>
      <c r="Z208" s="137"/>
      <c r="AA208" s="137"/>
      <c r="AB208" s="137"/>
      <c r="AC208" s="137"/>
      <c r="AD208" s="137"/>
      <c r="AE208" s="137"/>
      <c r="AF208" s="137"/>
      <c r="AG208" s="137"/>
      <c r="AH208" s="137"/>
    </row>
    <row r="209" spans="1:34" ht="15" customHeight="1" x14ac:dyDescent="0.2">
      <c r="A209" s="1393"/>
      <c r="B209" s="681"/>
      <c r="C209" s="1123"/>
      <c r="D209" s="685"/>
      <c r="E209" s="163"/>
      <c r="F209" s="687"/>
      <c r="G209" s="157"/>
      <c r="H209" s="1124"/>
      <c r="I209" s="1102">
        <f t="shared" si="78"/>
        <v>0</v>
      </c>
      <c r="J209" s="1132">
        <f t="shared" si="79"/>
        <v>0</v>
      </c>
      <c r="K209" s="1105">
        <f t="shared" si="80"/>
        <v>0</v>
      </c>
      <c r="L209" s="131">
        <f t="shared" si="81"/>
        <v>0</v>
      </c>
      <c r="M209" s="170" t="str">
        <f>IF(B209=0,"",VLOOKUP(B209,'Prog Costs'!$A$2:$B$21,2,FALSE))</f>
        <v/>
      </c>
      <c r="N209" s="194">
        <f t="shared" si="77"/>
        <v>0</v>
      </c>
      <c r="O209" s="195">
        <f t="shared" si="82"/>
        <v>0</v>
      </c>
      <c r="P209" s="196">
        <f>IF(N209=0,0,IF(B209=0,"",VLOOKUP(B209,'Prog Costs'!$A$2:$E$21,5,FALSE)*L209))</f>
        <v>0</v>
      </c>
      <c r="Q209" s="137"/>
      <c r="R209" s="137"/>
      <c r="S209" s="137"/>
      <c r="T209" s="137"/>
      <c r="U209" s="137"/>
      <c r="V209" s="137"/>
      <c r="W209" s="137"/>
      <c r="X209" s="137"/>
      <c r="Y209" s="137"/>
      <c r="Z209" s="137"/>
      <c r="AA209" s="137"/>
      <c r="AB209" s="137"/>
      <c r="AC209" s="137"/>
      <c r="AD209" s="137"/>
      <c r="AE209" s="137"/>
      <c r="AF209" s="137"/>
      <c r="AG209" s="137"/>
      <c r="AH209" s="137"/>
    </row>
    <row r="210" spans="1:34" ht="15" customHeight="1" x14ac:dyDescent="0.2">
      <c r="A210" s="1393"/>
      <c r="B210" s="681"/>
      <c r="C210" s="1123"/>
      <c r="D210" s="685"/>
      <c r="E210" s="163"/>
      <c r="F210" s="687"/>
      <c r="G210" s="157"/>
      <c r="H210" s="1124"/>
      <c r="I210" s="1102">
        <f t="shared" si="78"/>
        <v>0</v>
      </c>
      <c r="J210" s="1132">
        <f t="shared" si="79"/>
        <v>0</v>
      </c>
      <c r="K210" s="1105">
        <f t="shared" si="80"/>
        <v>0</v>
      </c>
      <c r="L210" s="131">
        <f t="shared" si="81"/>
        <v>0</v>
      </c>
      <c r="M210" s="170" t="str">
        <f>IF(B210=0,"",VLOOKUP(B210,'Prog Costs'!$A$2:$B$21,2,FALSE))</f>
        <v/>
      </c>
      <c r="N210" s="194">
        <f t="shared" si="77"/>
        <v>0</v>
      </c>
      <c r="O210" s="195">
        <f t="shared" si="82"/>
        <v>0</v>
      </c>
      <c r="P210" s="196">
        <f>IF(N210=0,0,IF(B210=0,"",VLOOKUP(B210,'Prog Costs'!$A$2:$E$21,5,FALSE)*L210))</f>
        <v>0</v>
      </c>
      <c r="Q210" s="137"/>
      <c r="R210" s="137"/>
      <c r="S210" s="137"/>
      <c r="T210" s="137"/>
      <c r="U210" s="137"/>
      <c r="V210" s="137"/>
      <c r="W210" s="137"/>
      <c r="X210" s="137"/>
      <c r="Y210" s="137"/>
      <c r="Z210" s="137"/>
      <c r="AA210" s="137"/>
      <c r="AB210" s="137"/>
      <c r="AC210" s="137"/>
      <c r="AD210" s="137"/>
      <c r="AE210" s="137"/>
      <c r="AF210" s="137"/>
      <c r="AG210" s="137"/>
      <c r="AH210" s="137"/>
    </row>
    <row r="211" spans="1:34" ht="15" customHeight="1" x14ac:dyDescent="0.2">
      <c r="A211" s="1393"/>
      <c r="B211" s="681"/>
      <c r="C211" s="1123"/>
      <c r="D211" s="685"/>
      <c r="E211" s="163"/>
      <c r="F211" s="687"/>
      <c r="G211" s="157"/>
      <c r="H211" s="1124"/>
      <c r="I211" s="1102">
        <f t="shared" si="78"/>
        <v>0</v>
      </c>
      <c r="J211" s="1132">
        <f t="shared" si="79"/>
        <v>0</v>
      </c>
      <c r="K211" s="1105">
        <f t="shared" si="80"/>
        <v>0</v>
      </c>
      <c r="L211" s="131">
        <f t="shared" si="81"/>
        <v>0</v>
      </c>
      <c r="M211" s="170" t="str">
        <f>IF(B211=0,"",VLOOKUP(B211,'Prog Costs'!$A$2:$B$21,2,FALSE))</f>
        <v/>
      </c>
      <c r="N211" s="194">
        <f t="shared" si="77"/>
        <v>0</v>
      </c>
      <c r="O211" s="195">
        <f t="shared" si="82"/>
        <v>0</v>
      </c>
      <c r="P211" s="196">
        <f>IF(N211=0,0,IF(B211=0,"",VLOOKUP(B211,'Prog Costs'!$A$2:$E$21,5,FALSE)*L211))</f>
        <v>0</v>
      </c>
      <c r="Q211" s="137"/>
      <c r="R211" s="137"/>
      <c r="S211" s="137"/>
      <c r="T211" s="137"/>
      <c r="U211" s="137"/>
      <c r="V211" s="137"/>
      <c r="W211" s="137"/>
      <c r="X211" s="137"/>
      <c r="Y211" s="137"/>
      <c r="Z211" s="137"/>
      <c r="AA211" s="137"/>
      <c r="AB211" s="137"/>
      <c r="AC211" s="137"/>
      <c r="AD211" s="137"/>
      <c r="AE211" s="137"/>
      <c r="AF211" s="137"/>
      <c r="AG211" s="137"/>
      <c r="AH211" s="137"/>
    </row>
    <row r="212" spans="1:34" ht="15" customHeight="1" x14ac:dyDescent="0.2">
      <c r="A212" s="1393"/>
      <c r="B212" s="681"/>
      <c r="C212" s="1123"/>
      <c r="D212" s="685"/>
      <c r="E212" s="163"/>
      <c r="F212" s="687"/>
      <c r="G212" s="157"/>
      <c r="H212" s="1124"/>
      <c r="I212" s="1102">
        <f t="shared" si="78"/>
        <v>0</v>
      </c>
      <c r="J212" s="1132">
        <f t="shared" si="79"/>
        <v>0</v>
      </c>
      <c r="K212" s="1105">
        <f t="shared" si="80"/>
        <v>0</v>
      </c>
      <c r="L212" s="131">
        <f t="shared" si="81"/>
        <v>0</v>
      </c>
      <c r="M212" s="170" t="str">
        <f>IF(B212=0,"",VLOOKUP(B212,'Prog Costs'!$A$2:$B$21,2,FALSE))</f>
        <v/>
      </c>
      <c r="N212" s="194">
        <f t="shared" si="77"/>
        <v>0</v>
      </c>
      <c r="O212" s="195">
        <f t="shared" si="82"/>
        <v>0</v>
      </c>
      <c r="P212" s="196">
        <f>IF(N212=0,0,IF(B212=0,"",VLOOKUP(B212,'Prog Costs'!$A$2:$E$21,5,FALSE)*L212))</f>
        <v>0</v>
      </c>
      <c r="Q212" s="137"/>
      <c r="R212" s="137"/>
      <c r="S212" s="137"/>
      <c r="T212" s="137"/>
      <c r="U212" s="137"/>
      <c r="V212" s="137"/>
      <c r="W212" s="137"/>
      <c r="X212" s="137"/>
      <c r="Y212" s="137"/>
      <c r="Z212" s="137"/>
      <c r="AA212" s="137"/>
      <c r="AB212" s="137"/>
      <c r="AC212" s="137"/>
      <c r="AD212" s="137"/>
      <c r="AE212" s="137"/>
      <c r="AF212" s="137"/>
      <c r="AG212" s="137"/>
      <c r="AH212" s="137"/>
    </row>
    <row r="213" spans="1:34" ht="15" customHeight="1" x14ac:dyDescent="0.2">
      <c r="A213" s="1393"/>
      <c r="B213" s="681"/>
      <c r="C213" s="1123"/>
      <c r="D213" s="685"/>
      <c r="E213" s="163"/>
      <c r="F213" s="687"/>
      <c r="G213" s="157"/>
      <c r="H213" s="1124"/>
      <c r="I213" s="1102">
        <f t="shared" si="78"/>
        <v>0</v>
      </c>
      <c r="J213" s="1132">
        <f t="shared" si="79"/>
        <v>0</v>
      </c>
      <c r="K213" s="1105">
        <f t="shared" si="80"/>
        <v>0</v>
      </c>
      <c r="L213" s="131">
        <f t="shared" si="81"/>
        <v>0</v>
      </c>
      <c r="M213" s="170" t="str">
        <f>IF(B213=0,"",VLOOKUP(B213,'Prog Costs'!$A$2:$B$21,2,FALSE))</f>
        <v/>
      </c>
      <c r="N213" s="194">
        <f t="shared" si="77"/>
        <v>0</v>
      </c>
      <c r="O213" s="195">
        <f t="shared" si="82"/>
        <v>0</v>
      </c>
      <c r="P213" s="196">
        <f>IF(N213=0,0,IF(B213=0,"",VLOOKUP(B213,'Prog Costs'!$A$2:$E$21,5,FALSE)*L213))</f>
        <v>0</v>
      </c>
      <c r="Q213" s="137"/>
      <c r="R213" s="137"/>
      <c r="S213" s="137"/>
      <c r="T213" s="137"/>
      <c r="U213" s="137"/>
      <c r="V213" s="137"/>
      <c r="W213" s="137"/>
      <c r="X213" s="137"/>
      <c r="Y213" s="137"/>
      <c r="Z213" s="137"/>
      <c r="AA213" s="137"/>
      <c r="AB213" s="137"/>
      <c r="AC213" s="137"/>
      <c r="AD213" s="137"/>
      <c r="AE213" s="137"/>
      <c r="AF213" s="137"/>
      <c r="AG213" s="137"/>
      <c r="AH213" s="137"/>
    </row>
    <row r="214" spans="1:34" ht="15" customHeight="1" x14ac:dyDescent="0.2">
      <c r="A214" s="1393"/>
      <c r="B214" s="681"/>
      <c r="C214" s="1123"/>
      <c r="D214" s="685"/>
      <c r="E214" s="163"/>
      <c r="F214" s="687"/>
      <c r="G214" s="157"/>
      <c r="H214" s="1124"/>
      <c r="I214" s="1102">
        <f t="shared" si="78"/>
        <v>0</v>
      </c>
      <c r="J214" s="1132">
        <f t="shared" si="79"/>
        <v>0</v>
      </c>
      <c r="K214" s="1105">
        <f t="shared" si="80"/>
        <v>0</v>
      </c>
      <c r="L214" s="131">
        <f t="shared" si="81"/>
        <v>0</v>
      </c>
      <c r="M214" s="170" t="str">
        <f>IF(B214=0,"",VLOOKUP(B214,'Prog Costs'!$A$2:$B$21,2,FALSE))</f>
        <v/>
      </c>
      <c r="N214" s="194">
        <f t="shared" si="77"/>
        <v>0</v>
      </c>
      <c r="O214" s="195">
        <f t="shared" si="82"/>
        <v>0</v>
      </c>
      <c r="P214" s="196">
        <f>IF(N214=0,0,IF(B214=0,"",VLOOKUP(B214,'Prog Costs'!$A$2:$E$21,5,FALSE)*L214))</f>
        <v>0</v>
      </c>
      <c r="Q214" s="137"/>
      <c r="R214" s="137"/>
      <c r="S214" s="137"/>
      <c r="T214" s="137"/>
      <c r="U214" s="137"/>
      <c r="V214" s="137"/>
      <c r="W214" s="137"/>
      <c r="X214" s="137"/>
      <c r="Y214" s="137"/>
      <c r="Z214" s="137"/>
      <c r="AA214" s="137"/>
      <c r="AB214" s="137"/>
      <c r="AC214" s="137"/>
      <c r="AD214" s="137"/>
      <c r="AE214" s="137"/>
      <c r="AF214" s="137"/>
      <c r="AG214" s="137"/>
      <c r="AH214" s="137"/>
    </row>
    <row r="215" spans="1:34" ht="15" customHeight="1" thickBot="1" x14ac:dyDescent="0.25">
      <c r="A215" s="1393"/>
      <c r="B215" s="681"/>
      <c r="C215" s="1123"/>
      <c r="D215" s="685"/>
      <c r="E215" s="163"/>
      <c r="F215" s="687"/>
      <c r="G215" s="157"/>
      <c r="H215" s="1124"/>
      <c r="I215" s="1102">
        <f t="shared" si="78"/>
        <v>0</v>
      </c>
      <c r="J215" s="1132">
        <f t="shared" si="79"/>
        <v>0</v>
      </c>
      <c r="K215" s="1105">
        <f t="shared" si="80"/>
        <v>0</v>
      </c>
      <c r="L215" s="131">
        <f t="shared" si="81"/>
        <v>0</v>
      </c>
      <c r="M215" s="170" t="str">
        <f>IF(B215=0,"",VLOOKUP(B215,'Prog Costs'!$A$2:$B$21,2,FALSE))</f>
        <v/>
      </c>
      <c r="N215" s="194">
        <f t="shared" si="77"/>
        <v>0</v>
      </c>
      <c r="O215" s="195">
        <f t="shared" si="82"/>
        <v>0</v>
      </c>
      <c r="P215" s="196">
        <f>IF(N215=0,0,IF(B215=0,"",VLOOKUP(B215,'Prog Costs'!$A$2:$E$21,5,FALSE)*L215))</f>
        <v>0</v>
      </c>
      <c r="Q215" s="137"/>
      <c r="R215" s="137"/>
      <c r="S215" s="137"/>
      <c r="T215" s="137"/>
      <c r="U215" s="137"/>
      <c r="V215" s="137"/>
      <c r="W215" s="137"/>
      <c r="X215" s="137"/>
      <c r="Y215" s="137"/>
      <c r="Z215" s="137"/>
      <c r="AA215" s="137"/>
      <c r="AB215" s="137"/>
      <c r="AC215" s="137"/>
      <c r="AD215" s="137"/>
      <c r="AE215" s="137"/>
      <c r="AF215" s="137"/>
      <c r="AG215" s="137"/>
      <c r="AH215" s="137"/>
    </row>
    <row r="216" spans="1:34" ht="15" hidden="1" customHeight="1" x14ac:dyDescent="0.2">
      <c r="A216" s="1393"/>
      <c r="B216" s="681"/>
      <c r="C216" s="1123"/>
      <c r="D216" s="685"/>
      <c r="E216" s="163"/>
      <c r="F216" s="687"/>
      <c r="G216" s="157"/>
      <c r="H216" s="1124"/>
      <c r="I216" s="1102">
        <f t="shared" si="78"/>
        <v>0</v>
      </c>
      <c r="J216" s="1132">
        <f t="shared" si="79"/>
        <v>0</v>
      </c>
      <c r="K216" s="1105">
        <f t="shared" si="80"/>
        <v>0</v>
      </c>
      <c r="L216" s="131">
        <f t="shared" si="81"/>
        <v>0</v>
      </c>
      <c r="M216" s="170" t="str">
        <f>IF(B216=0,"",VLOOKUP(B216,'Prog Costs'!$A$2:$B$21,2,FALSE))</f>
        <v/>
      </c>
      <c r="N216" s="194">
        <f t="shared" si="77"/>
        <v>0</v>
      </c>
      <c r="O216" s="195">
        <f t="shared" si="82"/>
        <v>0</v>
      </c>
      <c r="P216" s="196">
        <f>IF(N216=0,0,IF(B216=0,"",VLOOKUP(B216,'Prog Costs'!$A$2:$E$21,5,FALSE)*L216))</f>
        <v>0</v>
      </c>
      <c r="Q216" s="137"/>
      <c r="R216" s="137"/>
      <c r="S216" s="137"/>
      <c r="T216" s="137"/>
      <c r="U216" s="137"/>
      <c r="V216" s="137"/>
      <c r="W216" s="137"/>
      <c r="X216" s="137"/>
      <c r="Y216" s="137"/>
      <c r="Z216" s="137"/>
      <c r="AA216" s="137"/>
      <c r="AB216" s="137"/>
      <c r="AC216" s="137"/>
      <c r="AD216" s="137"/>
      <c r="AE216" s="137"/>
      <c r="AF216" s="137"/>
      <c r="AG216" s="137"/>
      <c r="AH216" s="137"/>
    </row>
    <row r="217" spans="1:34" ht="15" hidden="1" customHeight="1" x14ac:dyDescent="0.2">
      <c r="A217" s="1393"/>
      <c r="B217" s="681"/>
      <c r="C217" s="1123"/>
      <c r="D217" s="685"/>
      <c r="E217" s="163"/>
      <c r="F217" s="687"/>
      <c r="G217" s="157"/>
      <c r="H217" s="1124"/>
      <c r="I217" s="1102">
        <f t="shared" si="78"/>
        <v>0</v>
      </c>
      <c r="J217" s="1132">
        <f t="shared" si="79"/>
        <v>0</v>
      </c>
      <c r="K217" s="1105">
        <f t="shared" si="80"/>
        <v>0</v>
      </c>
      <c r="L217" s="131">
        <f t="shared" si="81"/>
        <v>0</v>
      </c>
      <c r="M217" s="170" t="str">
        <f>IF(B217=0,"",VLOOKUP(B217,'Prog Costs'!$A$2:$B$21,2,FALSE))</f>
        <v/>
      </c>
      <c r="N217" s="194">
        <f t="shared" si="77"/>
        <v>0</v>
      </c>
      <c r="O217" s="195">
        <f t="shared" si="82"/>
        <v>0</v>
      </c>
      <c r="P217" s="196">
        <f>IF(N217=0,0,IF(B217=0,"",VLOOKUP(B217,'Prog Costs'!$A$2:$E$21,5,FALSE)*L217))</f>
        <v>0</v>
      </c>
      <c r="Q217" s="137"/>
      <c r="R217" s="137"/>
      <c r="S217" s="137"/>
      <c r="T217" s="137"/>
      <c r="U217" s="137"/>
      <c r="V217" s="137"/>
      <c r="W217" s="137"/>
      <c r="X217" s="137"/>
      <c r="Y217" s="137"/>
      <c r="Z217" s="137"/>
      <c r="AA217" s="137"/>
      <c r="AB217" s="137"/>
      <c r="AC217" s="137"/>
      <c r="AD217" s="137"/>
      <c r="AE217" s="137"/>
      <c r="AF217" s="137"/>
      <c r="AG217" s="137"/>
      <c r="AH217" s="137"/>
    </row>
    <row r="218" spans="1:34" ht="15" hidden="1" customHeight="1" x14ac:dyDescent="0.2">
      <c r="A218" s="1393"/>
      <c r="B218" s="681"/>
      <c r="C218" s="1123"/>
      <c r="D218" s="685"/>
      <c r="E218" s="163"/>
      <c r="F218" s="687"/>
      <c r="G218" s="157"/>
      <c r="H218" s="1124"/>
      <c r="I218" s="1102">
        <f t="shared" si="78"/>
        <v>0</v>
      </c>
      <c r="J218" s="1132">
        <f t="shared" si="79"/>
        <v>0</v>
      </c>
      <c r="K218" s="1105">
        <f t="shared" si="80"/>
        <v>0</v>
      </c>
      <c r="L218" s="131">
        <f t="shared" si="81"/>
        <v>0</v>
      </c>
      <c r="M218" s="170" t="str">
        <f>IF(B218=0,"",VLOOKUP(B218,'Prog Costs'!$A$2:$B$21,2,FALSE))</f>
        <v/>
      </c>
      <c r="N218" s="194">
        <f t="shared" si="77"/>
        <v>0</v>
      </c>
      <c r="O218" s="195">
        <f t="shared" si="82"/>
        <v>0</v>
      </c>
      <c r="P218" s="196">
        <f>IF(N218=0,0,IF(B218=0,"",VLOOKUP(B218,'Prog Costs'!$A$2:$E$21,5,FALSE)*L218))</f>
        <v>0</v>
      </c>
      <c r="Q218" s="137"/>
      <c r="R218" s="137"/>
      <c r="S218" s="137"/>
      <c r="T218" s="137"/>
      <c r="U218" s="137"/>
      <c r="V218" s="137"/>
      <c r="W218" s="137"/>
      <c r="X218" s="137"/>
      <c r="Y218" s="137"/>
      <c r="Z218" s="137"/>
      <c r="AA218" s="137"/>
      <c r="AB218" s="137"/>
      <c r="AC218" s="137"/>
      <c r="AD218" s="137"/>
      <c r="AE218" s="137"/>
      <c r="AF218" s="137"/>
      <c r="AG218" s="137"/>
      <c r="AH218" s="137"/>
    </row>
    <row r="219" spans="1:34" ht="15" hidden="1" customHeight="1" x14ac:dyDescent="0.2">
      <c r="A219" s="1393"/>
      <c r="B219" s="681"/>
      <c r="C219" s="1123"/>
      <c r="D219" s="685"/>
      <c r="E219" s="163"/>
      <c r="F219" s="687"/>
      <c r="G219" s="157"/>
      <c r="H219" s="1124"/>
      <c r="I219" s="1102">
        <f t="shared" si="78"/>
        <v>0</v>
      </c>
      <c r="J219" s="1132">
        <f t="shared" si="79"/>
        <v>0</v>
      </c>
      <c r="K219" s="1105">
        <f t="shared" si="80"/>
        <v>0</v>
      </c>
      <c r="L219" s="131">
        <f t="shared" si="81"/>
        <v>0</v>
      </c>
      <c r="M219" s="170" t="str">
        <f>IF(B219=0,"",VLOOKUP(B219,'Prog Costs'!$A$2:$B$21,2,FALSE))</f>
        <v/>
      </c>
      <c r="N219" s="194">
        <f t="shared" si="77"/>
        <v>0</v>
      </c>
      <c r="O219" s="195">
        <f t="shared" si="82"/>
        <v>0</v>
      </c>
      <c r="P219" s="196">
        <f>IF(N219=0,0,IF(B219=0,"",VLOOKUP(B219,'Prog Costs'!$A$2:$E$21,5,FALSE)*L219))</f>
        <v>0</v>
      </c>
      <c r="Q219" s="137"/>
      <c r="R219" s="137"/>
      <c r="S219" s="137"/>
      <c r="T219" s="137"/>
      <c r="U219" s="137"/>
      <c r="V219" s="137"/>
      <c r="W219" s="137"/>
      <c r="X219" s="137"/>
      <c r="Y219" s="137"/>
      <c r="Z219" s="137"/>
      <c r="AA219" s="137"/>
      <c r="AB219" s="137"/>
      <c r="AC219" s="137"/>
      <c r="AD219" s="137"/>
      <c r="AE219" s="137"/>
      <c r="AF219" s="137"/>
      <c r="AG219" s="137"/>
      <c r="AH219" s="137"/>
    </row>
    <row r="220" spans="1:34" ht="15" hidden="1" customHeight="1" x14ac:dyDescent="0.2">
      <c r="A220" s="1393"/>
      <c r="B220" s="681"/>
      <c r="C220" s="1123"/>
      <c r="D220" s="685"/>
      <c r="E220" s="163"/>
      <c r="F220" s="687"/>
      <c r="G220" s="157"/>
      <c r="H220" s="1124"/>
      <c r="I220" s="1102">
        <f t="shared" si="78"/>
        <v>0</v>
      </c>
      <c r="J220" s="1132">
        <f t="shared" si="79"/>
        <v>0</v>
      </c>
      <c r="K220" s="1105">
        <f t="shared" si="80"/>
        <v>0</v>
      </c>
      <c r="L220" s="131">
        <f t="shared" si="81"/>
        <v>0</v>
      </c>
      <c r="M220" s="170" t="str">
        <f>IF(B220=0,"",VLOOKUP(B220,'Prog Costs'!$A$2:$B$21,2,FALSE))</f>
        <v/>
      </c>
      <c r="N220" s="194">
        <f t="shared" si="77"/>
        <v>0</v>
      </c>
      <c r="O220" s="195">
        <f t="shared" si="82"/>
        <v>0</v>
      </c>
      <c r="P220" s="196">
        <f>IF(N220=0,0,IF(B220=0,"",VLOOKUP(B220,'Prog Costs'!$A$2:$E$21,5,FALSE)*L220))</f>
        <v>0</v>
      </c>
      <c r="Q220" s="137"/>
      <c r="R220" s="137"/>
      <c r="S220" s="137"/>
      <c r="T220" s="137"/>
      <c r="U220" s="137"/>
      <c r="V220" s="137"/>
      <c r="W220" s="137"/>
      <c r="X220" s="137"/>
      <c r="Y220" s="137"/>
      <c r="Z220" s="137"/>
      <c r="AA220" s="137"/>
      <c r="AB220" s="137"/>
      <c r="AC220" s="137"/>
      <c r="AD220" s="137"/>
      <c r="AE220" s="137"/>
      <c r="AF220" s="137"/>
      <c r="AG220" s="137"/>
      <c r="AH220" s="137"/>
    </row>
    <row r="221" spans="1:34" ht="15" hidden="1" customHeight="1" x14ac:dyDescent="0.2">
      <c r="A221" s="1393"/>
      <c r="B221" s="681"/>
      <c r="C221" s="1123"/>
      <c r="D221" s="685"/>
      <c r="E221" s="163"/>
      <c r="F221" s="687"/>
      <c r="G221" s="157"/>
      <c r="H221" s="1124"/>
      <c r="I221" s="1102">
        <f t="shared" si="78"/>
        <v>0</v>
      </c>
      <c r="J221" s="1132">
        <f t="shared" si="79"/>
        <v>0</v>
      </c>
      <c r="K221" s="1105">
        <f t="shared" si="80"/>
        <v>0</v>
      </c>
      <c r="L221" s="131">
        <f t="shared" si="81"/>
        <v>0</v>
      </c>
      <c r="M221" s="170" t="str">
        <f>IF(B221=0,"",VLOOKUP(B221,'Prog Costs'!$A$2:$B$21,2,FALSE))</f>
        <v/>
      </c>
      <c r="N221" s="194">
        <f t="shared" si="77"/>
        <v>0</v>
      </c>
      <c r="O221" s="195">
        <f t="shared" si="82"/>
        <v>0</v>
      </c>
      <c r="P221" s="196">
        <f>IF(N221=0,0,IF(B221=0,"",VLOOKUP(B221,'Prog Costs'!$A$2:$E$21,5,FALSE)*L221))</f>
        <v>0</v>
      </c>
      <c r="Q221" s="137"/>
      <c r="R221" s="137"/>
      <c r="S221" s="137"/>
      <c r="T221" s="137"/>
      <c r="U221" s="137"/>
      <c r="V221" s="137"/>
      <c r="W221" s="137"/>
      <c r="X221" s="137"/>
      <c r="Y221" s="137"/>
      <c r="Z221" s="137"/>
      <c r="AA221" s="137"/>
      <c r="AB221" s="137"/>
      <c r="AC221" s="137"/>
      <c r="AD221" s="137"/>
      <c r="AE221" s="137"/>
      <c r="AF221" s="137"/>
      <c r="AG221" s="137"/>
      <c r="AH221" s="137"/>
    </row>
    <row r="222" spans="1:34" ht="15" hidden="1" customHeight="1" x14ac:dyDescent="0.2">
      <c r="A222" s="1393"/>
      <c r="B222" s="681"/>
      <c r="C222" s="1123"/>
      <c r="D222" s="685"/>
      <c r="E222" s="163"/>
      <c r="F222" s="687"/>
      <c r="G222" s="157"/>
      <c r="H222" s="1124"/>
      <c r="I222" s="1102">
        <f t="shared" si="78"/>
        <v>0</v>
      </c>
      <c r="J222" s="1132">
        <f t="shared" si="79"/>
        <v>0</v>
      </c>
      <c r="K222" s="1105">
        <f t="shared" si="80"/>
        <v>0</v>
      </c>
      <c r="L222" s="131">
        <f t="shared" si="81"/>
        <v>0</v>
      </c>
      <c r="M222" s="170" t="str">
        <f>IF(B222=0,"",VLOOKUP(B222,'Prog Costs'!$A$2:$B$21,2,FALSE))</f>
        <v/>
      </c>
      <c r="N222" s="194">
        <f t="shared" si="77"/>
        <v>0</v>
      </c>
      <c r="O222" s="195">
        <f t="shared" si="82"/>
        <v>0</v>
      </c>
      <c r="P222" s="196">
        <f>IF(N222=0,0,IF(B222=0,"",VLOOKUP(B222,'Prog Costs'!$A$2:$E$21,5,FALSE)*L222))</f>
        <v>0</v>
      </c>
      <c r="Q222" s="137"/>
      <c r="R222" s="137"/>
      <c r="S222" s="137"/>
      <c r="T222" s="137"/>
      <c r="U222" s="137"/>
      <c r="V222" s="137"/>
      <c r="W222" s="137"/>
      <c r="X222" s="137"/>
      <c r="Y222" s="137"/>
      <c r="Z222" s="137"/>
      <c r="AA222" s="137"/>
      <c r="AB222" s="137"/>
      <c r="AC222" s="137"/>
      <c r="AD222" s="137"/>
      <c r="AE222" s="137"/>
      <c r="AF222" s="137"/>
      <c r="AG222" s="137"/>
      <c r="AH222" s="137"/>
    </row>
    <row r="223" spans="1:34" ht="15" hidden="1" customHeight="1" x14ac:dyDescent="0.2">
      <c r="A223" s="1393"/>
      <c r="B223" s="681"/>
      <c r="C223" s="1123"/>
      <c r="D223" s="685"/>
      <c r="E223" s="163"/>
      <c r="F223" s="687"/>
      <c r="G223" s="157"/>
      <c r="H223" s="1124"/>
      <c r="I223" s="1102">
        <f t="shared" si="78"/>
        <v>0</v>
      </c>
      <c r="J223" s="1132">
        <f t="shared" si="79"/>
        <v>0</v>
      </c>
      <c r="K223" s="1105">
        <f t="shared" si="80"/>
        <v>0</v>
      </c>
      <c r="L223" s="131">
        <f t="shared" si="81"/>
        <v>0</v>
      </c>
      <c r="M223" s="170" t="str">
        <f>IF(B223=0,"",VLOOKUP(B223,'Prog Costs'!$A$2:$B$21,2,FALSE))</f>
        <v/>
      </c>
      <c r="N223" s="194">
        <f t="shared" si="77"/>
        <v>0</v>
      </c>
      <c r="O223" s="195">
        <f t="shared" si="82"/>
        <v>0</v>
      </c>
      <c r="P223" s="196">
        <f>IF(N223=0,0,IF(B223=0,"",VLOOKUP(B223,'Prog Costs'!$A$2:$E$21,5,FALSE)*L223))</f>
        <v>0</v>
      </c>
      <c r="Q223" s="137"/>
      <c r="R223" s="137"/>
      <c r="S223" s="137"/>
      <c r="T223" s="137"/>
      <c r="U223" s="137"/>
      <c r="V223" s="137"/>
      <c r="W223" s="137"/>
      <c r="X223" s="137"/>
      <c r="Y223" s="137"/>
      <c r="Z223" s="137"/>
      <c r="AA223" s="137"/>
      <c r="AB223" s="137"/>
      <c r="AC223" s="137"/>
      <c r="AD223" s="137"/>
      <c r="AE223" s="137"/>
      <c r="AF223" s="137"/>
      <c r="AG223" s="137"/>
      <c r="AH223" s="137"/>
    </row>
    <row r="224" spans="1:34" ht="15" hidden="1" customHeight="1" x14ac:dyDescent="0.2">
      <c r="A224" s="1393"/>
      <c r="B224" s="681"/>
      <c r="C224" s="1123"/>
      <c r="D224" s="685"/>
      <c r="E224" s="163"/>
      <c r="F224" s="687"/>
      <c r="G224" s="157"/>
      <c r="H224" s="1124"/>
      <c r="I224" s="1102">
        <f t="shared" si="78"/>
        <v>0</v>
      </c>
      <c r="J224" s="1132">
        <f t="shared" si="79"/>
        <v>0</v>
      </c>
      <c r="K224" s="1105">
        <f t="shared" si="80"/>
        <v>0</v>
      </c>
      <c r="L224" s="131">
        <f t="shared" si="81"/>
        <v>0</v>
      </c>
      <c r="M224" s="170" t="str">
        <f>IF(B224=0,"",VLOOKUP(B224,'Prog Costs'!$A$2:$B$21,2,FALSE))</f>
        <v/>
      </c>
      <c r="N224" s="194">
        <f t="shared" si="77"/>
        <v>0</v>
      </c>
      <c r="O224" s="195">
        <f t="shared" si="82"/>
        <v>0</v>
      </c>
      <c r="P224" s="196">
        <f>IF(N224=0,0,IF(B224=0,"",VLOOKUP(B224,'Prog Costs'!$A$2:$E$21,5,FALSE)*L224))</f>
        <v>0</v>
      </c>
      <c r="Q224" s="137"/>
      <c r="R224" s="137"/>
      <c r="S224" s="137"/>
      <c r="T224" s="137"/>
      <c r="U224" s="137"/>
      <c r="V224" s="137"/>
      <c r="W224" s="137"/>
      <c r="X224" s="137"/>
      <c r="Y224" s="137"/>
      <c r="Z224" s="137"/>
      <c r="AA224" s="137"/>
      <c r="AB224" s="137"/>
      <c r="AC224" s="137"/>
      <c r="AD224" s="137"/>
      <c r="AE224" s="137"/>
      <c r="AF224" s="137"/>
      <c r="AG224" s="137"/>
      <c r="AH224" s="137"/>
    </row>
    <row r="225" spans="1:34" ht="15" hidden="1" customHeight="1" thickBot="1" x14ac:dyDescent="0.25">
      <c r="A225" s="1394"/>
      <c r="B225" s="681"/>
      <c r="C225" s="1125"/>
      <c r="D225" s="686"/>
      <c r="E225" s="164"/>
      <c r="F225" s="688"/>
      <c r="G225" s="158"/>
      <c r="H225" s="1126"/>
      <c r="I225" s="1103">
        <f t="shared" si="78"/>
        <v>0</v>
      </c>
      <c r="J225" s="1133">
        <f t="shared" si="79"/>
        <v>0</v>
      </c>
      <c r="K225" s="1106">
        <f t="shared" si="80"/>
        <v>0</v>
      </c>
      <c r="L225" s="136">
        <f t="shared" si="81"/>
        <v>0</v>
      </c>
      <c r="M225" s="170" t="str">
        <f>IF(B225=0,"",VLOOKUP(B225,'Prog Costs'!$A$2:$B$21,2,FALSE))</f>
        <v/>
      </c>
      <c r="N225" s="194">
        <f t="shared" si="77"/>
        <v>0</v>
      </c>
      <c r="O225" s="195">
        <f t="shared" si="82"/>
        <v>0</v>
      </c>
      <c r="P225" s="196">
        <f>IF(N225=0,0,IF(B225=0,"",VLOOKUP(B225,'Prog Costs'!$A$2:$E$21,5,FALSE)*L225))</f>
        <v>0</v>
      </c>
      <c r="Q225" s="137"/>
      <c r="R225" s="137"/>
      <c r="S225" s="137"/>
      <c r="T225" s="137"/>
      <c r="U225" s="137"/>
      <c r="V225" s="137"/>
      <c r="W225" s="137"/>
      <c r="X225" s="137"/>
      <c r="Y225" s="137"/>
      <c r="Z225" s="137"/>
      <c r="AA225" s="137"/>
      <c r="AB225" s="137"/>
      <c r="AC225" s="137"/>
      <c r="AD225" s="137"/>
      <c r="AE225" s="137"/>
      <c r="AF225" s="137"/>
      <c r="AG225" s="137"/>
      <c r="AH225" s="137"/>
    </row>
    <row r="226" spans="1:34" ht="18" customHeight="1" thickBot="1" x14ac:dyDescent="0.25">
      <c r="A226" s="180"/>
      <c r="B226" s="198" t="s">
        <v>62</v>
      </c>
      <c r="C226" s="140">
        <f>SUM(C206:C225)</f>
        <v>0</v>
      </c>
      <c r="D226" s="155">
        <f t="shared" ref="D226:L226" si="83">SUM(D206:D225)</f>
        <v>0</v>
      </c>
      <c r="E226" s="165">
        <f t="shared" si="83"/>
        <v>0</v>
      </c>
      <c r="F226" s="166">
        <f t="shared" si="83"/>
        <v>0</v>
      </c>
      <c r="G226" s="159">
        <f t="shared" si="83"/>
        <v>0</v>
      </c>
      <c r="H226" s="204">
        <f t="shared" si="83"/>
        <v>0</v>
      </c>
      <c r="I226" s="159">
        <f t="shared" si="83"/>
        <v>0</v>
      </c>
      <c r="J226" s="204">
        <f t="shared" si="83"/>
        <v>0</v>
      </c>
      <c r="K226" s="159">
        <f t="shared" si="83"/>
        <v>0</v>
      </c>
      <c r="L226" s="141">
        <f t="shared" si="83"/>
        <v>0</v>
      </c>
      <c r="M226" s="143"/>
      <c r="N226" s="143">
        <f t="shared" ref="N226:P226" si="84">SUM(N206:N225)</f>
        <v>0</v>
      </c>
      <c r="O226" s="143">
        <f t="shared" si="84"/>
        <v>0</v>
      </c>
      <c r="P226" s="144">
        <f t="shared" si="84"/>
        <v>0</v>
      </c>
      <c r="Q226" s="137"/>
      <c r="R226" s="137"/>
      <c r="S226" s="137"/>
      <c r="T226" s="137"/>
      <c r="U226" s="137"/>
      <c r="V226" s="137"/>
      <c r="W226" s="137"/>
      <c r="X226" s="137"/>
      <c r="Y226" s="137"/>
      <c r="Z226" s="137"/>
      <c r="AA226" s="137"/>
      <c r="AB226" s="137"/>
      <c r="AC226" s="137"/>
      <c r="AD226" s="137"/>
      <c r="AE226" s="137"/>
      <c r="AF226" s="137"/>
      <c r="AG226" s="137"/>
      <c r="AH226" s="137"/>
    </row>
    <row r="227" spans="1:34" ht="13.5" thickBot="1" x14ac:dyDescent="0.25">
      <c r="A227" s="173"/>
      <c r="B227" s="152"/>
      <c r="C227" s="152"/>
      <c r="D227" s="152"/>
      <c r="E227" s="152"/>
      <c r="F227" s="152"/>
      <c r="G227" s="152"/>
      <c r="H227" s="152"/>
      <c r="I227" s="152"/>
      <c r="J227" s="152"/>
      <c r="K227" s="152"/>
      <c r="L227" s="152"/>
      <c r="M227" s="152"/>
      <c r="N227" s="102"/>
      <c r="O227" s="102"/>
      <c r="P227" s="103"/>
      <c r="Q227" s="137"/>
      <c r="R227" s="137"/>
      <c r="S227" s="137"/>
      <c r="T227" s="137"/>
      <c r="U227" s="137"/>
      <c r="V227" s="137"/>
      <c r="W227" s="137"/>
      <c r="X227" s="137"/>
      <c r="Y227" s="137"/>
      <c r="Z227" s="137"/>
      <c r="AA227" s="137"/>
      <c r="AB227" s="137"/>
      <c r="AC227" s="137"/>
      <c r="AD227" s="137"/>
      <c r="AE227" s="137"/>
      <c r="AF227" s="137"/>
      <c r="AG227" s="137"/>
      <c r="AH227" s="137"/>
    </row>
    <row r="228" spans="1:34" ht="15" customHeight="1" x14ac:dyDescent="0.2">
      <c r="A228" s="1392">
        <f>'Setup Page'!C18</f>
        <v>0</v>
      </c>
      <c r="B228" s="683"/>
      <c r="C228" s="1121"/>
      <c r="D228" s="730"/>
      <c r="E228" s="162"/>
      <c r="F228" s="712"/>
      <c r="G228" s="705"/>
      <c r="H228" s="1122"/>
      <c r="I228" s="1101">
        <f>C228+E228+G228</f>
        <v>0</v>
      </c>
      <c r="J228" s="1131">
        <f>I228</f>
        <v>0</v>
      </c>
      <c r="K228" s="1104">
        <f>D228+F228+H228</f>
        <v>0</v>
      </c>
      <c r="L228" s="150">
        <f>K228</f>
        <v>0</v>
      </c>
      <c r="M228" s="170" t="str">
        <f>IF(B228=0,"",VLOOKUP(B228,'Prog Costs'!$A$2:$B$21,2,FALSE))</f>
        <v/>
      </c>
      <c r="N228" s="194">
        <f t="shared" ref="N228:N247" si="85">IF(B228=0,0,IF(L228=0,0,L228*M228))</f>
        <v>0</v>
      </c>
      <c r="O228" s="195">
        <f>N228*0.8</f>
        <v>0</v>
      </c>
      <c r="P228" s="196">
        <f>IF(N228=0,0,IF(B228=0,"",VLOOKUP(B228,'Prog Costs'!$A$2:$E$21,5,FALSE)*L228))</f>
        <v>0</v>
      </c>
      <c r="Q228" s="137"/>
      <c r="R228" s="137"/>
      <c r="S228" s="137"/>
      <c r="T228" s="137"/>
      <c r="U228" s="137"/>
      <c r="V228" s="137"/>
      <c r="W228" s="137"/>
      <c r="X228" s="137"/>
      <c r="Y228" s="137"/>
      <c r="Z228" s="137"/>
      <c r="AA228" s="137"/>
      <c r="AB228" s="137"/>
      <c r="AC228" s="137"/>
      <c r="AD228" s="137"/>
      <c r="AE228" s="137"/>
      <c r="AF228" s="137"/>
      <c r="AG228" s="137"/>
      <c r="AH228" s="137"/>
    </row>
    <row r="229" spans="1:34" ht="15" customHeight="1" x14ac:dyDescent="0.2">
      <c r="A229" s="1393"/>
      <c r="B229" s="681"/>
      <c r="C229" s="1123"/>
      <c r="D229" s="685"/>
      <c r="E229" s="163"/>
      <c r="F229" s="687"/>
      <c r="G229" s="157"/>
      <c r="H229" s="1124"/>
      <c r="I229" s="1102">
        <f t="shared" ref="I229:I247" si="86">C229+E229+G229</f>
        <v>0</v>
      </c>
      <c r="J229" s="1132">
        <f t="shared" ref="J229:J247" si="87">I229</f>
        <v>0</v>
      </c>
      <c r="K229" s="1105">
        <f t="shared" ref="K229:K247" si="88">D229+F229+H229</f>
        <v>0</v>
      </c>
      <c r="L229" s="131">
        <f t="shared" ref="L229:L247" si="89">K229</f>
        <v>0</v>
      </c>
      <c r="M229" s="170" t="str">
        <f>IF(B229=0,"",VLOOKUP(B229,'Prog Costs'!$A$2:$B$21,2,FALSE))</f>
        <v/>
      </c>
      <c r="N229" s="194">
        <f t="shared" si="85"/>
        <v>0</v>
      </c>
      <c r="O229" s="195">
        <f t="shared" ref="O229:O247" si="90">N229*0.8</f>
        <v>0</v>
      </c>
      <c r="P229" s="196">
        <f>IF(N229=0,0,IF(B229=0,"",VLOOKUP(B229,'Prog Costs'!$A$2:$E$21,5,FALSE)*L229))</f>
        <v>0</v>
      </c>
      <c r="Q229" s="137"/>
      <c r="R229" s="137"/>
      <c r="S229" s="137"/>
      <c r="T229" s="137"/>
      <c r="U229" s="137"/>
      <c r="V229" s="137"/>
      <c r="W229" s="137"/>
      <c r="X229" s="137"/>
      <c r="Y229" s="137"/>
      <c r="Z229" s="137"/>
      <c r="AA229" s="137"/>
      <c r="AB229" s="137"/>
      <c r="AC229" s="137"/>
      <c r="AD229" s="137"/>
      <c r="AE229" s="137"/>
      <c r="AF229" s="137"/>
      <c r="AG229" s="137"/>
      <c r="AH229" s="137"/>
    </row>
    <row r="230" spans="1:34" ht="15" customHeight="1" x14ac:dyDescent="0.2">
      <c r="A230" s="1393"/>
      <c r="B230" s="681"/>
      <c r="C230" s="1123"/>
      <c r="D230" s="685"/>
      <c r="E230" s="163"/>
      <c r="F230" s="687"/>
      <c r="G230" s="157"/>
      <c r="H230" s="1124"/>
      <c r="I230" s="1102">
        <f t="shared" si="86"/>
        <v>0</v>
      </c>
      <c r="J230" s="1132">
        <f t="shared" si="87"/>
        <v>0</v>
      </c>
      <c r="K230" s="1105">
        <f t="shared" si="88"/>
        <v>0</v>
      </c>
      <c r="L230" s="131">
        <f t="shared" si="89"/>
        <v>0</v>
      </c>
      <c r="M230" s="170" t="str">
        <f>IF(B230=0,"",VLOOKUP(B230,'Prog Costs'!$A$2:$B$21,2,FALSE))</f>
        <v/>
      </c>
      <c r="N230" s="194">
        <f t="shared" si="85"/>
        <v>0</v>
      </c>
      <c r="O230" s="195">
        <f t="shared" si="90"/>
        <v>0</v>
      </c>
      <c r="P230" s="196">
        <f>IF(N230=0,0,IF(B230=0,"",VLOOKUP(B230,'Prog Costs'!$A$2:$E$21,5,FALSE)*L230))</f>
        <v>0</v>
      </c>
      <c r="Q230" s="137"/>
      <c r="R230" s="137"/>
      <c r="S230" s="137"/>
      <c r="T230" s="137"/>
      <c r="U230" s="137"/>
      <c r="V230" s="137"/>
      <c r="W230" s="137"/>
      <c r="X230" s="137"/>
      <c r="Y230" s="137"/>
      <c r="Z230" s="137"/>
      <c r="AA230" s="137"/>
      <c r="AB230" s="137"/>
      <c r="AC230" s="137"/>
      <c r="AD230" s="137"/>
      <c r="AE230" s="137"/>
      <c r="AF230" s="137"/>
      <c r="AG230" s="137"/>
      <c r="AH230" s="137"/>
    </row>
    <row r="231" spans="1:34" ht="15" customHeight="1" x14ac:dyDescent="0.2">
      <c r="A231" s="1393"/>
      <c r="B231" s="681"/>
      <c r="C231" s="1123"/>
      <c r="D231" s="685"/>
      <c r="E231" s="163"/>
      <c r="F231" s="687"/>
      <c r="G231" s="157"/>
      <c r="H231" s="1124"/>
      <c r="I231" s="1102">
        <f t="shared" si="86"/>
        <v>0</v>
      </c>
      <c r="J231" s="1132">
        <f t="shared" si="87"/>
        <v>0</v>
      </c>
      <c r="K231" s="1105">
        <f t="shared" si="88"/>
        <v>0</v>
      </c>
      <c r="L231" s="131">
        <f t="shared" si="89"/>
        <v>0</v>
      </c>
      <c r="M231" s="170" t="str">
        <f>IF(B231=0,"",VLOOKUP(B231,'Prog Costs'!$A$2:$B$21,2,FALSE))</f>
        <v/>
      </c>
      <c r="N231" s="194">
        <f t="shared" si="85"/>
        <v>0</v>
      </c>
      <c r="O231" s="195">
        <f t="shared" si="90"/>
        <v>0</v>
      </c>
      <c r="P231" s="196">
        <f>IF(N231=0,0,IF(B231=0,"",VLOOKUP(B231,'Prog Costs'!$A$2:$E$21,5,FALSE)*L231))</f>
        <v>0</v>
      </c>
      <c r="Q231" s="137"/>
      <c r="R231" s="137"/>
      <c r="S231" s="137"/>
      <c r="T231" s="137"/>
      <c r="U231" s="137"/>
      <c r="V231" s="137"/>
      <c r="W231" s="137"/>
      <c r="X231" s="137"/>
      <c r="Y231" s="137"/>
      <c r="Z231" s="137"/>
      <c r="AA231" s="137"/>
      <c r="AB231" s="137"/>
      <c r="AC231" s="137"/>
      <c r="AD231" s="137"/>
      <c r="AE231" s="137"/>
      <c r="AF231" s="137"/>
      <c r="AG231" s="137"/>
      <c r="AH231" s="137"/>
    </row>
    <row r="232" spans="1:34" ht="15" customHeight="1" x14ac:dyDescent="0.2">
      <c r="A232" s="1393"/>
      <c r="B232" s="681"/>
      <c r="C232" s="1123"/>
      <c r="D232" s="685"/>
      <c r="E232" s="163"/>
      <c r="F232" s="687"/>
      <c r="G232" s="157"/>
      <c r="H232" s="1124"/>
      <c r="I232" s="1102">
        <f t="shared" si="86"/>
        <v>0</v>
      </c>
      <c r="J232" s="1132">
        <f t="shared" si="87"/>
        <v>0</v>
      </c>
      <c r="K232" s="1105">
        <f t="shared" si="88"/>
        <v>0</v>
      </c>
      <c r="L232" s="131">
        <f t="shared" si="89"/>
        <v>0</v>
      </c>
      <c r="M232" s="170" t="str">
        <f>IF(B232=0,"",VLOOKUP(B232,'Prog Costs'!$A$2:$B$21,2,FALSE))</f>
        <v/>
      </c>
      <c r="N232" s="194">
        <f t="shared" si="85"/>
        <v>0</v>
      </c>
      <c r="O232" s="195">
        <f t="shared" si="90"/>
        <v>0</v>
      </c>
      <c r="P232" s="196">
        <f>IF(N232=0,0,IF(B232=0,"",VLOOKUP(B232,'Prog Costs'!$A$2:$E$21,5,FALSE)*L232))</f>
        <v>0</v>
      </c>
      <c r="Q232" s="137"/>
      <c r="R232" s="137"/>
      <c r="S232" s="137"/>
      <c r="T232" s="137"/>
      <c r="U232" s="137"/>
      <c r="V232" s="137"/>
      <c r="W232" s="137"/>
      <c r="X232" s="137"/>
      <c r="Y232" s="137"/>
      <c r="Z232" s="137"/>
      <c r="AA232" s="137"/>
      <c r="AB232" s="137"/>
      <c r="AC232" s="137"/>
      <c r="AD232" s="137"/>
      <c r="AE232" s="137"/>
      <c r="AF232" s="137"/>
      <c r="AG232" s="137"/>
      <c r="AH232" s="137"/>
    </row>
    <row r="233" spans="1:34" ht="15" customHeight="1" x14ac:dyDescent="0.2">
      <c r="A233" s="1393"/>
      <c r="B233" s="681"/>
      <c r="C233" s="1123"/>
      <c r="D233" s="685"/>
      <c r="E233" s="163"/>
      <c r="F233" s="687"/>
      <c r="G233" s="157"/>
      <c r="H233" s="1124"/>
      <c r="I233" s="1102">
        <f t="shared" si="86"/>
        <v>0</v>
      </c>
      <c r="J233" s="1132">
        <f t="shared" si="87"/>
        <v>0</v>
      </c>
      <c r="K233" s="1105">
        <f t="shared" si="88"/>
        <v>0</v>
      </c>
      <c r="L233" s="131">
        <f t="shared" si="89"/>
        <v>0</v>
      </c>
      <c r="M233" s="170" t="str">
        <f>IF(B233=0,"",VLOOKUP(B233,'Prog Costs'!$A$2:$B$21,2,FALSE))</f>
        <v/>
      </c>
      <c r="N233" s="194">
        <f t="shared" si="85"/>
        <v>0</v>
      </c>
      <c r="O233" s="195">
        <f t="shared" si="90"/>
        <v>0</v>
      </c>
      <c r="P233" s="196">
        <f>IF(N233=0,0,IF(B233=0,"",VLOOKUP(B233,'Prog Costs'!$A$2:$E$21,5,FALSE)*L233))</f>
        <v>0</v>
      </c>
      <c r="Q233" s="137"/>
      <c r="R233" s="137"/>
      <c r="S233" s="137"/>
      <c r="T233" s="137"/>
      <c r="U233" s="137"/>
      <c r="V233" s="137"/>
      <c r="W233" s="137"/>
      <c r="X233" s="137"/>
      <c r="Y233" s="137"/>
      <c r="Z233" s="137"/>
      <c r="AA233" s="137"/>
      <c r="AB233" s="137"/>
      <c r="AC233" s="137"/>
      <c r="AD233" s="137"/>
      <c r="AE233" s="137"/>
      <c r="AF233" s="137"/>
      <c r="AG233" s="137"/>
      <c r="AH233" s="137"/>
    </row>
    <row r="234" spans="1:34" ht="15" customHeight="1" x14ac:dyDescent="0.2">
      <c r="A234" s="1393"/>
      <c r="B234" s="681"/>
      <c r="C234" s="1123"/>
      <c r="D234" s="685"/>
      <c r="E234" s="163"/>
      <c r="F234" s="687"/>
      <c r="G234" s="157"/>
      <c r="H234" s="1124"/>
      <c r="I234" s="1102">
        <f t="shared" si="86"/>
        <v>0</v>
      </c>
      <c r="J234" s="1132">
        <f t="shared" si="87"/>
        <v>0</v>
      </c>
      <c r="K234" s="1105">
        <f t="shared" si="88"/>
        <v>0</v>
      </c>
      <c r="L234" s="131">
        <f t="shared" si="89"/>
        <v>0</v>
      </c>
      <c r="M234" s="170" t="str">
        <f>IF(B234=0,"",VLOOKUP(B234,'Prog Costs'!$A$2:$B$21,2,FALSE))</f>
        <v/>
      </c>
      <c r="N234" s="194">
        <f t="shared" si="85"/>
        <v>0</v>
      </c>
      <c r="O234" s="195">
        <f t="shared" si="90"/>
        <v>0</v>
      </c>
      <c r="P234" s="196">
        <f>IF(N234=0,0,IF(B234=0,"",VLOOKUP(B234,'Prog Costs'!$A$2:$E$21,5,FALSE)*L234))</f>
        <v>0</v>
      </c>
      <c r="Q234" s="137"/>
      <c r="R234" s="137"/>
      <c r="S234" s="137"/>
      <c r="T234" s="137"/>
      <c r="U234" s="137"/>
      <c r="V234" s="137"/>
      <c r="W234" s="137"/>
      <c r="X234" s="137"/>
      <c r="Y234" s="137"/>
      <c r="Z234" s="137"/>
      <c r="AA234" s="137"/>
      <c r="AB234" s="137"/>
      <c r="AC234" s="137"/>
      <c r="AD234" s="137"/>
      <c r="AE234" s="137"/>
      <c r="AF234" s="137"/>
      <c r="AG234" s="137"/>
      <c r="AH234" s="137"/>
    </row>
    <row r="235" spans="1:34" ht="15" customHeight="1" x14ac:dyDescent="0.2">
      <c r="A235" s="1393"/>
      <c r="B235" s="681"/>
      <c r="C235" s="1123"/>
      <c r="D235" s="685"/>
      <c r="E235" s="163"/>
      <c r="F235" s="687"/>
      <c r="G235" s="157"/>
      <c r="H235" s="1124"/>
      <c r="I235" s="1102">
        <f t="shared" si="86"/>
        <v>0</v>
      </c>
      <c r="J235" s="1132">
        <f t="shared" si="87"/>
        <v>0</v>
      </c>
      <c r="K235" s="1105">
        <f t="shared" si="88"/>
        <v>0</v>
      </c>
      <c r="L235" s="131">
        <f t="shared" si="89"/>
        <v>0</v>
      </c>
      <c r="M235" s="170" t="str">
        <f>IF(B235=0,"",VLOOKUP(B235,'Prog Costs'!$A$2:$B$21,2,FALSE))</f>
        <v/>
      </c>
      <c r="N235" s="194">
        <f t="shared" si="85"/>
        <v>0</v>
      </c>
      <c r="O235" s="195">
        <f t="shared" si="90"/>
        <v>0</v>
      </c>
      <c r="P235" s="196">
        <f>IF(N235=0,0,IF(B235=0,"",VLOOKUP(B235,'Prog Costs'!$A$2:$E$21,5,FALSE)*L235))</f>
        <v>0</v>
      </c>
      <c r="Q235" s="137"/>
      <c r="R235" s="137"/>
      <c r="S235" s="137"/>
      <c r="T235" s="137"/>
      <c r="U235" s="137"/>
      <c r="V235" s="137"/>
      <c r="W235" s="137"/>
      <c r="X235" s="137"/>
      <c r="Y235" s="137"/>
      <c r="Z235" s="137"/>
      <c r="AA235" s="137"/>
      <c r="AB235" s="137"/>
      <c r="AC235" s="137"/>
      <c r="AD235" s="137"/>
      <c r="AE235" s="137"/>
      <c r="AF235" s="137"/>
      <c r="AG235" s="137"/>
      <c r="AH235" s="137"/>
    </row>
    <row r="236" spans="1:34" ht="15" customHeight="1" x14ac:dyDescent="0.2">
      <c r="A236" s="1393"/>
      <c r="B236" s="681"/>
      <c r="C236" s="1123"/>
      <c r="D236" s="685"/>
      <c r="E236" s="163"/>
      <c r="F236" s="687"/>
      <c r="G236" s="157"/>
      <c r="H236" s="1124"/>
      <c r="I236" s="1102">
        <f t="shared" si="86"/>
        <v>0</v>
      </c>
      <c r="J236" s="1132">
        <f t="shared" si="87"/>
        <v>0</v>
      </c>
      <c r="K236" s="1105">
        <f t="shared" si="88"/>
        <v>0</v>
      </c>
      <c r="L236" s="131">
        <f t="shared" si="89"/>
        <v>0</v>
      </c>
      <c r="M236" s="170" t="str">
        <f>IF(B236=0,"",VLOOKUP(B236,'Prog Costs'!$A$2:$B$21,2,FALSE))</f>
        <v/>
      </c>
      <c r="N236" s="194">
        <f t="shared" si="85"/>
        <v>0</v>
      </c>
      <c r="O236" s="195">
        <f t="shared" si="90"/>
        <v>0</v>
      </c>
      <c r="P236" s="196">
        <f>IF(N236=0,0,IF(B236=0,"",VLOOKUP(B236,'Prog Costs'!$A$2:$E$21,5,FALSE)*L236))</f>
        <v>0</v>
      </c>
      <c r="Q236" s="137"/>
      <c r="R236" s="137"/>
      <c r="S236" s="137"/>
      <c r="T236" s="137"/>
      <c r="U236" s="137"/>
      <c r="V236" s="137"/>
      <c r="W236" s="137"/>
      <c r="X236" s="137"/>
      <c r="Y236" s="137"/>
      <c r="Z236" s="137"/>
      <c r="AA236" s="137"/>
      <c r="AB236" s="137"/>
      <c r="AC236" s="137"/>
      <c r="AD236" s="137"/>
      <c r="AE236" s="137"/>
      <c r="AF236" s="137"/>
      <c r="AG236" s="137"/>
      <c r="AH236" s="137"/>
    </row>
    <row r="237" spans="1:34" ht="15" customHeight="1" thickBot="1" x14ac:dyDescent="0.25">
      <c r="A237" s="1393"/>
      <c r="B237" s="681"/>
      <c r="C237" s="1123"/>
      <c r="D237" s="685"/>
      <c r="E237" s="163"/>
      <c r="F237" s="687"/>
      <c r="G237" s="157"/>
      <c r="H237" s="1124"/>
      <c r="I237" s="1102">
        <f t="shared" si="86"/>
        <v>0</v>
      </c>
      <c r="J237" s="1132">
        <f t="shared" si="87"/>
        <v>0</v>
      </c>
      <c r="K237" s="1105">
        <f t="shared" si="88"/>
        <v>0</v>
      </c>
      <c r="L237" s="131">
        <f t="shared" si="89"/>
        <v>0</v>
      </c>
      <c r="M237" s="170" t="str">
        <f>IF(B237=0,"",VLOOKUP(B237,'Prog Costs'!$A$2:$B$21,2,FALSE))</f>
        <v/>
      </c>
      <c r="N237" s="194">
        <f t="shared" si="85"/>
        <v>0</v>
      </c>
      <c r="O237" s="195">
        <f t="shared" si="90"/>
        <v>0</v>
      </c>
      <c r="P237" s="196">
        <f>IF(N237=0,0,IF(B237=0,"",VLOOKUP(B237,'Prog Costs'!$A$2:$E$21,5,FALSE)*L237))</f>
        <v>0</v>
      </c>
      <c r="Q237" s="137"/>
      <c r="R237" s="137"/>
      <c r="S237" s="137"/>
      <c r="T237" s="137"/>
      <c r="U237" s="137"/>
      <c r="V237" s="137"/>
      <c r="W237" s="137"/>
      <c r="X237" s="137"/>
      <c r="Y237" s="137"/>
      <c r="Z237" s="137"/>
      <c r="AA237" s="137"/>
      <c r="AB237" s="137"/>
      <c r="AC237" s="137"/>
      <c r="AD237" s="137"/>
      <c r="AE237" s="137"/>
      <c r="AF237" s="137"/>
      <c r="AG237" s="137"/>
      <c r="AH237" s="137"/>
    </row>
    <row r="238" spans="1:34" ht="15" hidden="1" customHeight="1" x14ac:dyDescent="0.2">
      <c r="A238" s="1393"/>
      <c r="B238" s="681"/>
      <c r="C238" s="1123"/>
      <c r="D238" s="685"/>
      <c r="E238" s="163"/>
      <c r="F238" s="687"/>
      <c r="G238" s="157"/>
      <c r="H238" s="1124"/>
      <c r="I238" s="1102">
        <f t="shared" si="86"/>
        <v>0</v>
      </c>
      <c r="J238" s="1132">
        <f t="shared" si="87"/>
        <v>0</v>
      </c>
      <c r="K238" s="1105">
        <f t="shared" si="88"/>
        <v>0</v>
      </c>
      <c r="L238" s="131">
        <f t="shared" si="89"/>
        <v>0</v>
      </c>
      <c r="M238" s="170" t="str">
        <f>IF(B238=0,"",VLOOKUP(B238,'Prog Costs'!$A$2:$B$21,2,FALSE))</f>
        <v/>
      </c>
      <c r="N238" s="194">
        <f t="shared" si="85"/>
        <v>0</v>
      </c>
      <c r="O238" s="195">
        <f t="shared" si="90"/>
        <v>0</v>
      </c>
      <c r="P238" s="196">
        <f>IF(N238=0,0,IF(B238=0,"",VLOOKUP(B238,'Prog Costs'!$A$2:$E$21,5,FALSE)*L238))</f>
        <v>0</v>
      </c>
      <c r="Q238" s="137"/>
      <c r="R238" s="137"/>
      <c r="S238" s="137"/>
      <c r="T238" s="137"/>
      <c r="U238" s="137"/>
      <c r="V238" s="137"/>
      <c r="W238" s="137"/>
      <c r="X238" s="137"/>
      <c r="Y238" s="137"/>
      <c r="Z238" s="137"/>
      <c r="AA238" s="137"/>
      <c r="AB238" s="137"/>
      <c r="AC238" s="137"/>
      <c r="AD238" s="137"/>
      <c r="AE238" s="137"/>
      <c r="AF238" s="137"/>
      <c r="AG238" s="137"/>
      <c r="AH238" s="137"/>
    </row>
    <row r="239" spans="1:34" ht="15" hidden="1" customHeight="1" x14ac:dyDescent="0.2">
      <c r="A239" s="1393"/>
      <c r="B239" s="681"/>
      <c r="C239" s="1123"/>
      <c r="D239" s="685"/>
      <c r="E239" s="163"/>
      <c r="F239" s="687"/>
      <c r="G239" s="157"/>
      <c r="H239" s="1124"/>
      <c r="I239" s="1102">
        <f t="shared" si="86"/>
        <v>0</v>
      </c>
      <c r="J239" s="1132">
        <f t="shared" si="87"/>
        <v>0</v>
      </c>
      <c r="K239" s="1105">
        <f t="shared" si="88"/>
        <v>0</v>
      </c>
      <c r="L239" s="131">
        <f t="shared" si="89"/>
        <v>0</v>
      </c>
      <c r="M239" s="170" t="str">
        <f>IF(B239=0,"",VLOOKUP(B239,'Prog Costs'!$A$2:$B$21,2,FALSE))</f>
        <v/>
      </c>
      <c r="N239" s="194">
        <f t="shared" si="85"/>
        <v>0</v>
      </c>
      <c r="O239" s="195">
        <f t="shared" si="90"/>
        <v>0</v>
      </c>
      <c r="P239" s="196">
        <f>IF(N239=0,0,IF(B239=0,"",VLOOKUP(B239,'Prog Costs'!$A$2:$E$21,5,FALSE)*L239))</f>
        <v>0</v>
      </c>
      <c r="Q239" s="137"/>
      <c r="R239" s="137"/>
      <c r="S239" s="137"/>
      <c r="T239" s="137"/>
      <c r="U239" s="137"/>
      <c r="V239" s="137"/>
      <c r="W239" s="137"/>
      <c r="X239" s="137"/>
      <c r="Y239" s="137"/>
      <c r="Z239" s="137"/>
      <c r="AA239" s="137"/>
      <c r="AB239" s="137"/>
      <c r="AC239" s="137"/>
      <c r="AD239" s="137"/>
      <c r="AE239" s="137"/>
      <c r="AF239" s="137"/>
      <c r="AG239" s="137"/>
      <c r="AH239" s="137"/>
    </row>
    <row r="240" spans="1:34" ht="15" hidden="1" customHeight="1" x14ac:dyDescent="0.2">
      <c r="A240" s="1393"/>
      <c r="B240" s="681"/>
      <c r="C240" s="1123"/>
      <c r="D240" s="685"/>
      <c r="E240" s="163"/>
      <c r="F240" s="687"/>
      <c r="G240" s="157"/>
      <c r="H240" s="1124"/>
      <c r="I240" s="1102">
        <f t="shared" si="86"/>
        <v>0</v>
      </c>
      <c r="J240" s="1132">
        <f t="shared" si="87"/>
        <v>0</v>
      </c>
      <c r="K240" s="1105">
        <f t="shared" si="88"/>
        <v>0</v>
      </c>
      <c r="L240" s="131">
        <f t="shared" si="89"/>
        <v>0</v>
      </c>
      <c r="M240" s="170" t="str">
        <f>IF(B240=0,"",VLOOKUP(B240,'Prog Costs'!$A$2:$B$21,2,FALSE))</f>
        <v/>
      </c>
      <c r="N240" s="194">
        <f t="shared" si="85"/>
        <v>0</v>
      </c>
      <c r="O240" s="195">
        <f t="shared" si="90"/>
        <v>0</v>
      </c>
      <c r="P240" s="196">
        <f>IF(N240=0,0,IF(B240=0,"",VLOOKUP(B240,'Prog Costs'!$A$2:$E$21,5,FALSE)*L240))</f>
        <v>0</v>
      </c>
      <c r="Q240" s="137"/>
      <c r="R240" s="137"/>
      <c r="S240" s="137"/>
      <c r="T240" s="137"/>
      <c r="U240" s="137"/>
      <c r="V240" s="137"/>
      <c r="W240" s="137"/>
      <c r="X240" s="137"/>
      <c r="Y240" s="137"/>
      <c r="Z240" s="137"/>
      <c r="AA240" s="137"/>
      <c r="AB240" s="137"/>
      <c r="AC240" s="137"/>
      <c r="AD240" s="137"/>
      <c r="AE240" s="137"/>
      <c r="AF240" s="137"/>
      <c r="AG240" s="137"/>
      <c r="AH240" s="137"/>
    </row>
    <row r="241" spans="1:34" ht="15" hidden="1" customHeight="1" x14ac:dyDescent="0.2">
      <c r="A241" s="1393"/>
      <c r="B241" s="681"/>
      <c r="C241" s="1123"/>
      <c r="D241" s="685"/>
      <c r="E241" s="163"/>
      <c r="F241" s="687"/>
      <c r="G241" s="157"/>
      <c r="H241" s="1124"/>
      <c r="I241" s="1102">
        <f t="shared" si="86"/>
        <v>0</v>
      </c>
      <c r="J241" s="1132">
        <f t="shared" si="87"/>
        <v>0</v>
      </c>
      <c r="K241" s="1105">
        <f t="shared" si="88"/>
        <v>0</v>
      </c>
      <c r="L241" s="131">
        <f t="shared" si="89"/>
        <v>0</v>
      </c>
      <c r="M241" s="170" t="str">
        <f>IF(B241=0,"",VLOOKUP(B241,'Prog Costs'!$A$2:$B$21,2,FALSE))</f>
        <v/>
      </c>
      <c r="N241" s="194">
        <f t="shared" si="85"/>
        <v>0</v>
      </c>
      <c r="O241" s="195">
        <f t="shared" si="90"/>
        <v>0</v>
      </c>
      <c r="P241" s="196">
        <f>IF(N241=0,0,IF(B241=0,"",VLOOKUP(B241,'Prog Costs'!$A$2:$E$21,5,FALSE)*L241))</f>
        <v>0</v>
      </c>
      <c r="Q241" s="137"/>
      <c r="R241" s="137"/>
      <c r="S241" s="137"/>
      <c r="T241" s="137"/>
      <c r="U241" s="137"/>
      <c r="V241" s="137"/>
      <c r="W241" s="137"/>
      <c r="X241" s="137"/>
      <c r="Y241" s="137"/>
      <c r="Z241" s="137"/>
      <c r="AA241" s="137"/>
      <c r="AB241" s="137"/>
      <c r="AC241" s="137"/>
      <c r="AD241" s="137"/>
      <c r="AE241" s="137"/>
      <c r="AF241" s="137"/>
      <c r="AG241" s="137"/>
      <c r="AH241" s="137"/>
    </row>
    <row r="242" spans="1:34" ht="15" hidden="1" customHeight="1" x14ac:dyDescent="0.2">
      <c r="A242" s="1393"/>
      <c r="B242" s="681"/>
      <c r="C242" s="1123"/>
      <c r="D242" s="685"/>
      <c r="E242" s="163"/>
      <c r="F242" s="687"/>
      <c r="G242" s="157"/>
      <c r="H242" s="1124"/>
      <c r="I242" s="1102">
        <f t="shared" si="86"/>
        <v>0</v>
      </c>
      <c r="J242" s="1132">
        <f t="shared" si="87"/>
        <v>0</v>
      </c>
      <c r="K242" s="1105">
        <f t="shared" si="88"/>
        <v>0</v>
      </c>
      <c r="L242" s="131">
        <f t="shared" si="89"/>
        <v>0</v>
      </c>
      <c r="M242" s="170" t="str">
        <f>IF(B242=0,"",VLOOKUP(B242,'Prog Costs'!$A$2:$B$21,2,FALSE))</f>
        <v/>
      </c>
      <c r="N242" s="194">
        <f t="shared" si="85"/>
        <v>0</v>
      </c>
      <c r="O242" s="195">
        <f t="shared" si="90"/>
        <v>0</v>
      </c>
      <c r="P242" s="196">
        <f>IF(N242=0,0,IF(B242=0,"",VLOOKUP(B242,'Prog Costs'!$A$2:$E$21,5,FALSE)*L242))</f>
        <v>0</v>
      </c>
      <c r="Q242" s="137"/>
      <c r="R242" s="137"/>
      <c r="S242" s="137"/>
      <c r="T242" s="137"/>
      <c r="U242" s="137"/>
      <c r="V242" s="137"/>
      <c r="W242" s="137"/>
      <c r="X242" s="137"/>
      <c r="Y242" s="137"/>
      <c r="Z242" s="137"/>
      <c r="AA242" s="137"/>
      <c r="AB242" s="137"/>
      <c r="AC242" s="137"/>
      <c r="AD242" s="137"/>
      <c r="AE242" s="137"/>
      <c r="AF242" s="137"/>
      <c r="AG242" s="137"/>
      <c r="AH242" s="137"/>
    </row>
    <row r="243" spans="1:34" ht="15" hidden="1" customHeight="1" x14ac:dyDescent="0.2">
      <c r="A243" s="1393"/>
      <c r="B243" s="681"/>
      <c r="C243" s="1123"/>
      <c r="D243" s="685"/>
      <c r="E243" s="163"/>
      <c r="F243" s="687"/>
      <c r="G243" s="157"/>
      <c r="H243" s="1124"/>
      <c r="I243" s="1102">
        <f t="shared" si="86"/>
        <v>0</v>
      </c>
      <c r="J243" s="1132">
        <f t="shared" si="87"/>
        <v>0</v>
      </c>
      <c r="K243" s="1105">
        <f t="shared" si="88"/>
        <v>0</v>
      </c>
      <c r="L243" s="131">
        <f t="shared" si="89"/>
        <v>0</v>
      </c>
      <c r="M243" s="170" t="str">
        <f>IF(B243=0,"",VLOOKUP(B243,'Prog Costs'!$A$2:$B$21,2,FALSE))</f>
        <v/>
      </c>
      <c r="N243" s="194">
        <f t="shared" si="85"/>
        <v>0</v>
      </c>
      <c r="O243" s="195">
        <f t="shared" si="90"/>
        <v>0</v>
      </c>
      <c r="P243" s="196">
        <f>IF(N243=0,0,IF(B243=0,"",VLOOKUP(B243,'Prog Costs'!$A$2:$E$21,5,FALSE)*L243))</f>
        <v>0</v>
      </c>
      <c r="Q243" s="137"/>
      <c r="R243" s="137"/>
      <c r="S243" s="137"/>
      <c r="T243" s="137"/>
      <c r="U243" s="137"/>
      <c r="V243" s="137"/>
      <c r="W243" s="137"/>
      <c r="X243" s="137"/>
      <c r="Y243" s="137"/>
      <c r="Z243" s="137"/>
      <c r="AA243" s="137"/>
      <c r="AB243" s="137"/>
      <c r="AC243" s="137"/>
      <c r="AD243" s="137"/>
      <c r="AE243" s="137"/>
      <c r="AF243" s="137"/>
      <c r="AG243" s="137"/>
      <c r="AH243" s="137"/>
    </row>
    <row r="244" spans="1:34" ht="15" hidden="1" customHeight="1" x14ac:dyDescent="0.2">
      <c r="A244" s="1393"/>
      <c r="B244" s="681"/>
      <c r="C244" s="1123"/>
      <c r="D244" s="685"/>
      <c r="E244" s="163"/>
      <c r="F244" s="687"/>
      <c r="G244" s="157"/>
      <c r="H244" s="1124"/>
      <c r="I244" s="1102">
        <f t="shared" si="86"/>
        <v>0</v>
      </c>
      <c r="J244" s="1132">
        <f t="shared" si="87"/>
        <v>0</v>
      </c>
      <c r="K244" s="1105">
        <f t="shared" si="88"/>
        <v>0</v>
      </c>
      <c r="L244" s="131">
        <f t="shared" si="89"/>
        <v>0</v>
      </c>
      <c r="M244" s="170" t="str">
        <f>IF(B244=0,"",VLOOKUP(B244,'Prog Costs'!$A$2:$B$21,2,FALSE))</f>
        <v/>
      </c>
      <c r="N244" s="194">
        <f t="shared" si="85"/>
        <v>0</v>
      </c>
      <c r="O244" s="195">
        <f t="shared" si="90"/>
        <v>0</v>
      </c>
      <c r="P244" s="196">
        <f>IF(N244=0,0,IF(B244=0,"",VLOOKUP(B244,'Prog Costs'!$A$2:$E$21,5,FALSE)*L244))</f>
        <v>0</v>
      </c>
      <c r="Q244" s="137"/>
      <c r="R244" s="137"/>
      <c r="S244" s="137"/>
      <c r="T244" s="137"/>
      <c r="U244" s="137"/>
      <c r="V244" s="137"/>
      <c r="W244" s="137"/>
      <c r="X244" s="137"/>
      <c r="Y244" s="137"/>
      <c r="Z244" s="137"/>
      <c r="AA244" s="137"/>
      <c r="AB244" s="137"/>
      <c r="AC244" s="137"/>
      <c r="AD244" s="137"/>
      <c r="AE244" s="137"/>
      <c r="AF244" s="137"/>
      <c r="AG244" s="137"/>
      <c r="AH244" s="137"/>
    </row>
    <row r="245" spans="1:34" ht="15" hidden="1" customHeight="1" x14ac:dyDescent="0.2">
      <c r="A245" s="1393"/>
      <c r="B245" s="681"/>
      <c r="C245" s="1123"/>
      <c r="D245" s="685"/>
      <c r="E245" s="163"/>
      <c r="F245" s="687"/>
      <c r="G245" s="157"/>
      <c r="H245" s="1124"/>
      <c r="I245" s="1102">
        <f t="shared" si="86"/>
        <v>0</v>
      </c>
      <c r="J245" s="1132">
        <f t="shared" si="87"/>
        <v>0</v>
      </c>
      <c r="K245" s="1105">
        <f t="shared" si="88"/>
        <v>0</v>
      </c>
      <c r="L245" s="131">
        <f t="shared" si="89"/>
        <v>0</v>
      </c>
      <c r="M245" s="170" t="str">
        <f>IF(B245=0,"",VLOOKUP(B245,'Prog Costs'!$A$2:$B$21,2,FALSE))</f>
        <v/>
      </c>
      <c r="N245" s="194">
        <f t="shared" si="85"/>
        <v>0</v>
      </c>
      <c r="O245" s="195">
        <f t="shared" si="90"/>
        <v>0</v>
      </c>
      <c r="P245" s="196">
        <f>IF(N245=0,0,IF(B245=0,"",VLOOKUP(B245,'Prog Costs'!$A$2:$E$21,5,FALSE)*L245))</f>
        <v>0</v>
      </c>
      <c r="Q245" s="137"/>
      <c r="R245" s="137"/>
      <c r="S245" s="137"/>
      <c r="T245" s="137"/>
      <c r="U245" s="137"/>
      <c r="V245" s="137"/>
      <c r="W245" s="137"/>
      <c r="X245" s="137"/>
      <c r="Y245" s="137"/>
      <c r="Z245" s="137"/>
      <c r="AA245" s="137"/>
      <c r="AB245" s="137"/>
      <c r="AC245" s="137"/>
      <c r="AD245" s="137"/>
      <c r="AE245" s="137"/>
      <c r="AF245" s="137"/>
      <c r="AG245" s="137"/>
      <c r="AH245" s="137"/>
    </row>
    <row r="246" spans="1:34" ht="15" hidden="1" customHeight="1" x14ac:dyDescent="0.2">
      <c r="A246" s="1393"/>
      <c r="B246" s="681"/>
      <c r="C246" s="1123"/>
      <c r="D246" s="685"/>
      <c r="E246" s="163"/>
      <c r="F246" s="687"/>
      <c r="G246" s="157"/>
      <c r="H246" s="1124"/>
      <c r="I246" s="1102">
        <f t="shared" si="86"/>
        <v>0</v>
      </c>
      <c r="J246" s="1132">
        <f t="shared" si="87"/>
        <v>0</v>
      </c>
      <c r="K246" s="1105">
        <f t="shared" si="88"/>
        <v>0</v>
      </c>
      <c r="L246" s="131">
        <f t="shared" si="89"/>
        <v>0</v>
      </c>
      <c r="M246" s="170" t="str">
        <f>IF(B246=0,"",VLOOKUP(B246,'Prog Costs'!$A$2:$B$21,2,FALSE))</f>
        <v/>
      </c>
      <c r="N246" s="194">
        <f t="shared" si="85"/>
        <v>0</v>
      </c>
      <c r="O246" s="195">
        <f t="shared" si="90"/>
        <v>0</v>
      </c>
      <c r="P246" s="196">
        <f>IF(N246=0,0,IF(B246=0,"",VLOOKUP(B246,'Prog Costs'!$A$2:$E$21,5,FALSE)*L246))</f>
        <v>0</v>
      </c>
      <c r="Q246" s="137"/>
      <c r="R246" s="137"/>
      <c r="S246" s="137"/>
      <c r="T246" s="137"/>
      <c r="U246" s="137"/>
      <c r="V246" s="137"/>
      <c r="W246" s="137"/>
      <c r="X246" s="137"/>
      <c r="Y246" s="137"/>
      <c r="Z246" s="137"/>
      <c r="AA246" s="137"/>
      <c r="AB246" s="137"/>
      <c r="AC246" s="137"/>
      <c r="AD246" s="137"/>
      <c r="AE246" s="137"/>
      <c r="AF246" s="137"/>
      <c r="AG246" s="137"/>
      <c r="AH246" s="137"/>
    </row>
    <row r="247" spans="1:34" ht="15" hidden="1" customHeight="1" thickBot="1" x14ac:dyDescent="0.25">
      <c r="A247" s="1394"/>
      <c r="B247" s="681"/>
      <c r="C247" s="1125"/>
      <c r="D247" s="686"/>
      <c r="E247" s="164"/>
      <c r="F247" s="688"/>
      <c r="G247" s="158"/>
      <c r="H247" s="1126"/>
      <c r="I247" s="1103">
        <f t="shared" si="86"/>
        <v>0</v>
      </c>
      <c r="J247" s="1133">
        <f t="shared" si="87"/>
        <v>0</v>
      </c>
      <c r="K247" s="1106">
        <f t="shared" si="88"/>
        <v>0</v>
      </c>
      <c r="L247" s="136">
        <f t="shared" si="89"/>
        <v>0</v>
      </c>
      <c r="M247" s="170" t="str">
        <f>IF(B247=0,"",VLOOKUP(B247,'Prog Costs'!$A$2:$B$21,2,FALSE))</f>
        <v/>
      </c>
      <c r="N247" s="194">
        <f t="shared" si="85"/>
        <v>0</v>
      </c>
      <c r="O247" s="195">
        <f t="shared" si="90"/>
        <v>0</v>
      </c>
      <c r="P247" s="196">
        <f>IF(N247=0,0,IF(B247=0,"",VLOOKUP(B247,'Prog Costs'!$A$2:$E$21,5,FALSE)*L247))</f>
        <v>0</v>
      </c>
      <c r="Q247" s="137"/>
      <c r="R247" s="137"/>
      <c r="S247" s="137"/>
      <c r="T247" s="137"/>
      <c r="U247" s="137"/>
      <c r="V247" s="137"/>
      <c r="W247" s="137"/>
      <c r="X247" s="137"/>
      <c r="Y247" s="137"/>
      <c r="Z247" s="137"/>
      <c r="AA247" s="137"/>
      <c r="AB247" s="137"/>
      <c r="AC247" s="137"/>
      <c r="AD247" s="137"/>
      <c r="AE247" s="137"/>
      <c r="AF247" s="137"/>
      <c r="AG247" s="137"/>
      <c r="AH247" s="137"/>
    </row>
    <row r="248" spans="1:34" ht="18" customHeight="1" thickBot="1" x14ac:dyDescent="0.25">
      <c r="A248" s="182"/>
      <c r="B248" s="198" t="s">
        <v>62</v>
      </c>
      <c r="C248" s="140">
        <f>SUM(C228:C247)</f>
        <v>0</v>
      </c>
      <c r="D248" s="155">
        <f t="shared" ref="D248:L248" si="91">SUM(D228:D247)</f>
        <v>0</v>
      </c>
      <c r="E248" s="165">
        <f t="shared" si="91"/>
        <v>0</v>
      </c>
      <c r="F248" s="166">
        <f t="shared" si="91"/>
        <v>0</v>
      </c>
      <c r="G248" s="159">
        <f t="shared" si="91"/>
        <v>0</v>
      </c>
      <c r="H248" s="204">
        <f t="shared" si="91"/>
        <v>0</v>
      </c>
      <c r="I248" s="159">
        <f t="shared" si="91"/>
        <v>0</v>
      </c>
      <c r="J248" s="204">
        <f t="shared" si="91"/>
        <v>0</v>
      </c>
      <c r="K248" s="159">
        <f t="shared" si="91"/>
        <v>0</v>
      </c>
      <c r="L248" s="141">
        <f t="shared" si="91"/>
        <v>0</v>
      </c>
      <c r="M248" s="143"/>
      <c r="N248" s="143">
        <f t="shared" ref="N248:P248" si="92">SUM(N228:N247)</f>
        <v>0</v>
      </c>
      <c r="O248" s="143">
        <f t="shared" si="92"/>
        <v>0</v>
      </c>
      <c r="P248" s="144">
        <f t="shared" si="92"/>
        <v>0</v>
      </c>
      <c r="Q248" s="137"/>
      <c r="R248" s="137"/>
      <c r="S248" s="137"/>
      <c r="T248" s="137"/>
      <c r="U248" s="137"/>
      <c r="V248" s="137"/>
      <c r="W248" s="137"/>
      <c r="X248" s="137"/>
      <c r="Y248" s="137"/>
      <c r="Z248" s="137"/>
      <c r="AA248" s="137"/>
      <c r="AB248" s="137"/>
      <c r="AC248" s="137"/>
      <c r="AD248" s="137"/>
      <c r="AE248" s="137"/>
      <c r="AF248" s="137"/>
      <c r="AG248" s="137"/>
      <c r="AH248" s="137"/>
    </row>
    <row r="249" spans="1:34" ht="13.5" thickBot="1" x14ac:dyDescent="0.25">
      <c r="A249" s="173"/>
      <c r="B249" s="152"/>
      <c r="C249" s="152"/>
      <c r="D249" s="152"/>
      <c r="E249" s="152"/>
      <c r="F249" s="152"/>
      <c r="G249" s="152"/>
      <c r="H249" s="152"/>
      <c r="I249" s="152"/>
      <c r="J249" s="152"/>
      <c r="K249" s="152"/>
      <c r="L249" s="152"/>
      <c r="M249" s="152"/>
      <c r="N249" s="102"/>
      <c r="O249" s="102"/>
      <c r="P249" s="103"/>
      <c r="Q249" s="137"/>
      <c r="R249" s="137"/>
      <c r="S249" s="137"/>
      <c r="T249" s="137"/>
      <c r="U249" s="137"/>
      <c r="V249" s="137"/>
      <c r="W249" s="137"/>
      <c r="X249" s="137"/>
      <c r="Y249" s="137"/>
      <c r="Z249" s="137"/>
      <c r="AA249" s="137"/>
      <c r="AB249" s="137"/>
      <c r="AC249" s="137"/>
      <c r="AD249" s="137"/>
      <c r="AE249" s="137"/>
      <c r="AF249" s="137"/>
      <c r="AG249" s="137"/>
      <c r="AH249" s="137"/>
    </row>
    <row r="250" spans="1:34" ht="15" customHeight="1" x14ac:dyDescent="0.2">
      <c r="A250" s="1392">
        <f>'Setup Page'!C19</f>
        <v>0</v>
      </c>
      <c r="B250" s="683"/>
      <c r="C250" s="1121"/>
      <c r="D250" s="730"/>
      <c r="E250" s="162"/>
      <c r="F250" s="712"/>
      <c r="G250" s="705"/>
      <c r="H250" s="1122"/>
      <c r="I250" s="1101">
        <f>C250+E250+G250</f>
        <v>0</v>
      </c>
      <c r="J250" s="1131">
        <f>I250</f>
        <v>0</v>
      </c>
      <c r="K250" s="1104">
        <f>D250+F250+H250</f>
        <v>0</v>
      </c>
      <c r="L250" s="150">
        <f>K250</f>
        <v>0</v>
      </c>
      <c r="M250" s="170" t="str">
        <f>IF(B250=0,"",VLOOKUP(B250,'Prog Costs'!$A$2:$B$21,2,FALSE))</f>
        <v/>
      </c>
      <c r="N250" s="194">
        <f t="shared" ref="N250:N269" si="93">IF(B250=0,0,IF(L250=0,0,L250*M250))</f>
        <v>0</v>
      </c>
      <c r="O250" s="195">
        <f>N250*0.8</f>
        <v>0</v>
      </c>
      <c r="P250" s="196">
        <f>IF(N250=0,0,IF(B250=0,"",VLOOKUP(B250,'Prog Costs'!$A$2:$E$21,5,FALSE)*L250))</f>
        <v>0</v>
      </c>
      <c r="Q250" s="137"/>
      <c r="R250" s="137"/>
      <c r="S250" s="137"/>
      <c r="T250" s="137"/>
      <c r="U250" s="137"/>
      <c r="V250" s="137"/>
      <c r="W250" s="137"/>
      <c r="X250" s="137"/>
      <c r="Y250" s="137"/>
      <c r="Z250" s="137"/>
      <c r="AA250" s="137"/>
      <c r="AB250" s="137"/>
      <c r="AC250" s="137"/>
      <c r="AD250" s="137"/>
      <c r="AE250" s="137"/>
      <c r="AF250" s="137"/>
      <c r="AG250" s="137"/>
      <c r="AH250" s="137"/>
    </row>
    <row r="251" spans="1:34" ht="15" customHeight="1" x14ac:dyDescent="0.2">
      <c r="A251" s="1393"/>
      <c r="B251" s="681"/>
      <c r="C251" s="1123"/>
      <c r="D251" s="685"/>
      <c r="E251" s="163"/>
      <c r="F251" s="687"/>
      <c r="G251" s="157"/>
      <c r="H251" s="1124"/>
      <c r="I251" s="1102">
        <f t="shared" ref="I251:I269" si="94">C251+E251+G251</f>
        <v>0</v>
      </c>
      <c r="J251" s="1132">
        <f t="shared" ref="J251:J269" si="95">I251</f>
        <v>0</v>
      </c>
      <c r="K251" s="1105">
        <f t="shared" ref="K251:K269" si="96">D251+F251+H251</f>
        <v>0</v>
      </c>
      <c r="L251" s="131">
        <f t="shared" ref="L251:L269" si="97">K251</f>
        <v>0</v>
      </c>
      <c r="M251" s="170" t="str">
        <f>IF(B251=0,"",VLOOKUP(B251,'Prog Costs'!$A$2:$B$21,2,FALSE))</f>
        <v/>
      </c>
      <c r="N251" s="194">
        <f t="shared" si="93"/>
        <v>0</v>
      </c>
      <c r="O251" s="195">
        <f t="shared" ref="O251:O269" si="98">N251*0.8</f>
        <v>0</v>
      </c>
      <c r="P251" s="196">
        <f>IF(N251=0,0,IF(B251=0,"",VLOOKUP(B251,'Prog Costs'!$A$2:$E$21,5,FALSE)*L251))</f>
        <v>0</v>
      </c>
      <c r="Q251" s="137"/>
      <c r="R251" s="137"/>
      <c r="S251" s="137"/>
      <c r="T251" s="137"/>
      <c r="U251" s="137"/>
      <c r="V251" s="137"/>
      <c r="W251" s="137"/>
      <c r="X251" s="137"/>
      <c r="Y251" s="137"/>
      <c r="Z251" s="137"/>
      <c r="AA251" s="137"/>
      <c r="AB251" s="137"/>
      <c r="AC251" s="137"/>
      <c r="AD251" s="137"/>
      <c r="AE251" s="137"/>
      <c r="AF251" s="137"/>
      <c r="AG251" s="137"/>
      <c r="AH251" s="137"/>
    </row>
    <row r="252" spans="1:34" ht="15" customHeight="1" x14ac:dyDescent="0.2">
      <c r="A252" s="1393"/>
      <c r="B252" s="681"/>
      <c r="C252" s="1123"/>
      <c r="D252" s="685"/>
      <c r="E252" s="163"/>
      <c r="F252" s="687"/>
      <c r="G252" s="157"/>
      <c r="H252" s="1124"/>
      <c r="I252" s="1102">
        <f t="shared" si="94"/>
        <v>0</v>
      </c>
      <c r="J252" s="1132">
        <f t="shared" si="95"/>
        <v>0</v>
      </c>
      <c r="K252" s="1105">
        <f t="shared" si="96"/>
        <v>0</v>
      </c>
      <c r="L252" s="131">
        <f t="shared" si="97"/>
        <v>0</v>
      </c>
      <c r="M252" s="170" t="str">
        <f>IF(B252=0,"",VLOOKUP(B252,'Prog Costs'!$A$2:$B$21,2,FALSE))</f>
        <v/>
      </c>
      <c r="N252" s="194">
        <f t="shared" si="93"/>
        <v>0</v>
      </c>
      <c r="O252" s="195">
        <f t="shared" si="98"/>
        <v>0</v>
      </c>
      <c r="P252" s="196">
        <f>IF(N252=0,0,IF(B252=0,"",VLOOKUP(B252,'Prog Costs'!$A$2:$E$21,5,FALSE)*L252))</f>
        <v>0</v>
      </c>
      <c r="Q252" s="137"/>
      <c r="R252" s="137"/>
      <c r="S252" s="137"/>
      <c r="T252" s="137"/>
      <c r="U252" s="137"/>
      <c r="V252" s="137"/>
      <c r="W252" s="137"/>
      <c r="X252" s="137"/>
      <c r="Y252" s="137"/>
      <c r="Z252" s="137"/>
      <c r="AA252" s="137"/>
      <c r="AB252" s="137"/>
      <c r="AC252" s="137"/>
      <c r="AD252" s="137"/>
      <c r="AE252" s="137"/>
      <c r="AF252" s="137"/>
      <c r="AG252" s="137"/>
      <c r="AH252" s="137"/>
    </row>
    <row r="253" spans="1:34" ht="15" customHeight="1" x14ac:dyDescent="0.2">
      <c r="A253" s="1393"/>
      <c r="B253" s="681"/>
      <c r="C253" s="1123"/>
      <c r="D253" s="685"/>
      <c r="E253" s="163"/>
      <c r="F253" s="687"/>
      <c r="G253" s="157"/>
      <c r="H253" s="1124"/>
      <c r="I253" s="1102">
        <f t="shared" si="94"/>
        <v>0</v>
      </c>
      <c r="J253" s="1132">
        <f t="shared" si="95"/>
        <v>0</v>
      </c>
      <c r="K253" s="1105">
        <f t="shared" si="96"/>
        <v>0</v>
      </c>
      <c r="L253" s="131">
        <f t="shared" si="97"/>
        <v>0</v>
      </c>
      <c r="M253" s="170" t="str">
        <f>IF(B253=0,"",VLOOKUP(B253,'Prog Costs'!$A$2:$B$21,2,FALSE))</f>
        <v/>
      </c>
      <c r="N253" s="194">
        <f t="shared" si="93"/>
        <v>0</v>
      </c>
      <c r="O253" s="195">
        <f t="shared" si="98"/>
        <v>0</v>
      </c>
      <c r="P253" s="196">
        <f>IF(N253=0,0,IF(B253=0,"",VLOOKUP(B253,'Prog Costs'!$A$2:$E$21,5,FALSE)*L253))</f>
        <v>0</v>
      </c>
      <c r="Q253" s="137"/>
      <c r="R253" s="137"/>
      <c r="S253" s="137"/>
      <c r="T253" s="137"/>
      <c r="U253" s="137"/>
      <c r="V253" s="137"/>
      <c r="W253" s="137"/>
      <c r="X253" s="137"/>
      <c r="Y253" s="137"/>
      <c r="Z253" s="137"/>
      <c r="AA253" s="137"/>
      <c r="AB253" s="137"/>
      <c r="AC253" s="137"/>
      <c r="AD253" s="137"/>
      <c r="AE253" s="137"/>
      <c r="AF253" s="137"/>
      <c r="AG253" s="137"/>
      <c r="AH253" s="137"/>
    </row>
    <row r="254" spans="1:34" ht="15" customHeight="1" x14ac:dyDescent="0.2">
      <c r="A254" s="1393"/>
      <c r="B254" s="681"/>
      <c r="C254" s="1123"/>
      <c r="D254" s="685"/>
      <c r="E254" s="163"/>
      <c r="F254" s="687"/>
      <c r="G254" s="157"/>
      <c r="H254" s="1124"/>
      <c r="I254" s="1102">
        <f t="shared" si="94"/>
        <v>0</v>
      </c>
      <c r="J254" s="1132">
        <f t="shared" si="95"/>
        <v>0</v>
      </c>
      <c r="K254" s="1105">
        <f t="shared" si="96"/>
        <v>0</v>
      </c>
      <c r="L254" s="131">
        <f t="shared" si="97"/>
        <v>0</v>
      </c>
      <c r="M254" s="170" t="str">
        <f>IF(B254=0,"",VLOOKUP(B254,'Prog Costs'!$A$2:$B$21,2,FALSE))</f>
        <v/>
      </c>
      <c r="N254" s="194">
        <f t="shared" si="93"/>
        <v>0</v>
      </c>
      <c r="O254" s="195">
        <f t="shared" si="98"/>
        <v>0</v>
      </c>
      <c r="P254" s="196">
        <f>IF(N254=0,0,IF(B254=0,"",VLOOKUP(B254,'Prog Costs'!$A$2:$E$21,5,FALSE)*L254))</f>
        <v>0</v>
      </c>
      <c r="Q254" s="137"/>
      <c r="R254" s="137"/>
      <c r="S254" s="137"/>
      <c r="T254" s="137"/>
      <c r="U254" s="137"/>
      <c r="V254" s="137"/>
      <c r="W254" s="137"/>
      <c r="X254" s="137"/>
      <c r="Y254" s="137"/>
      <c r="Z254" s="137"/>
      <c r="AA254" s="137"/>
      <c r="AB254" s="137"/>
      <c r="AC254" s="137"/>
      <c r="AD254" s="137"/>
      <c r="AE254" s="137"/>
      <c r="AF254" s="137"/>
      <c r="AG254" s="137"/>
      <c r="AH254" s="137"/>
    </row>
    <row r="255" spans="1:34" ht="15" customHeight="1" x14ac:dyDescent="0.2">
      <c r="A255" s="1393"/>
      <c r="B255" s="681"/>
      <c r="C255" s="1123"/>
      <c r="D255" s="685"/>
      <c r="E255" s="163"/>
      <c r="F255" s="687"/>
      <c r="G255" s="157"/>
      <c r="H255" s="1124"/>
      <c r="I255" s="1102">
        <f t="shared" si="94"/>
        <v>0</v>
      </c>
      <c r="J255" s="1132">
        <f t="shared" si="95"/>
        <v>0</v>
      </c>
      <c r="K255" s="1105">
        <f t="shared" si="96"/>
        <v>0</v>
      </c>
      <c r="L255" s="131">
        <f t="shared" si="97"/>
        <v>0</v>
      </c>
      <c r="M255" s="170" t="str">
        <f>IF(B255=0,"",VLOOKUP(B255,'Prog Costs'!$A$2:$B$21,2,FALSE))</f>
        <v/>
      </c>
      <c r="N255" s="194">
        <f t="shared" si="93"/>
        <v>0</v>
      </c>
      <c r="O255" s="195">
        <f t="shared" si="98"/>
        <v>0</v>
      </c>
      <c r="P255" s="196">
        <f>IF(N255=0,0,IF(B255=0,"",VLOOKUP(B255,'Prog Costs'!$A$2:$E$21,5,FALSE)*L255))</f>
        <v>0</v>
      </c>
      <c r="Q255" s="137"/>
      <c r="R255" s="137"/>
      <c r="S255" s="137"/>
      <c r="T255" s="137"/>
      <c r="U255" s="137"/>
      <c r="V255" s="137"/>
      <c r="W255" s="137"/>
      <c r="X255" s="137"/>
      <c r="Y255" s="137"/>
      <c r="Z255" s="137"/>
      <c r="AA255" s="137"/>
      <c r="AB255" s="137"/>
      <c r="AC255" s="137"/>
      <c r="AD255" s="137"/>
      <c r="AE255" s="137"/>
      <c r="AF255" s="137"/>
      <c r="AG255" s="137"/>
      <c r="AH255" s="137"/>
    </row>
    <row r="256" spans="1:34" ht="15" customHeight="1" x14ac:dyDescent="0.2">
      <c r="A256" s="1393"/>
      <c r="B256" s="681"/>
      <c r="C256" s="1123"/>
      <c r="D256" s="685"/>
      <c r="E256" s="163"/>
      <c r="F256" s="687"/>
      <c r="G256" s="157"/>
      <c r="H256" s="1124"/>
      <c r="I256" s="1102">
        <f t="shared" si="94"/>
        <v>0</v>
      </c>
      <c r="J256" s="1132">
        <f t="shared" si="95"/>
        <v>0</v>
      </c>
      <c r="K256" s="1105">
        <f t="shared" si="96"/>
        <v>0</v>
      </c>
      <c r="L256" s="131">
        <f t="shared" si="97"/>
        <v>0</v>
      </c>
      <c r="M256" s="170" t="str">
        <f>IF(B256=0,"",VLOOKUP(B256,'Prog Costs'!$A$2:$B$21,2,FALSE))</f>
        <v/>
      </c>
      <c r="N256" s="194">
        <f t="shared" si="93"/>
        <v>0</v>
      </c>
      <c r="O256" s="195">
        <f t="shared" si="98"/>
        <v>0</v>
      </c>
      <c r="P256" s="196">
        <f>IF(N256=0,0,IF(B256=0,"",VLOOKUP(B256,'Prog Costs'!$A$2:$E$21,5,FALSE)*L256))</f>
        <v>0</v>
      </c>
      <c r="Q256" s="137"/>
      <c r="R256" s="137"/>
      <c r="S256" s="137"/>
      <c r="T256" s="137"/>
      <c r="U256" s="137"/>
      <c r="V256" s="137"/>
      <c r="W256" s="137"/>
      <c r="X256" s="137"/>
      <c r="Y256" s="137"/>
      <c r="Z256" s="137"/>
      <c r="AA256" s="137"/>
      <c r="AB256" s="137"/>
      <c r="AC256" s="137"/>
      <c r="AD256" s="137"/>
      <c r="AE256" s="137"/>
      <c r="AF256" s="137"/>
      <c r="AG256" s="137"/>
      <c r="AH256" s="137"/>
    </row>
    <row r="257" spans="1:34" ht="15" customHeight="1" x14ac:dyDescent="0.2">
      <c r="A257" s="1393"/>
      <c r="B257" s="681"/>
      <c r="C257" s="1123"/>
      <c r="D257" s="685"/>
      <c r="E257" s="163"/>
      <c r="F257" s="687"/>
      <c r="G257" s="157"/>
      <c r="H257" s="1124"/>
      <c r="I257" s="1102">
        <f t="shared" si="94"/>
        <v>0</v>
      </c>
      <c r="J257" s="1132">
        <f t="shared" si="95"/>
        <v>0</v>
      </c>
      <c r="K257" s="1105">
        <f t="shared" si="96"/>
        <v>0</v>
      </c>
      <c r="L257" s="131">
        <f t="shared" si="97"/>
        <v>0</v>
      </c>
      <c r="M257" s="170" t="str">
        <f>IF(B257=0,"",VLOOKUP(B257,'Prog Costs'!$A$2:$B$21,2,FALSE))</f>
        <v/>
      </c>
      <c r="N257" s="194">
        <f t="shared" si="93"/>
        <v>0</v>
      </c>
      <c r="O257" s="195">
        <f t="shared" si="98"/>
        <v>0</v>
      </c>
      <c r="P257" s="196">
        <f>IF(N257=0,0,IF(B257=0,"",VLOOKUP(B257,'Prog Costs'!$A$2:$E$21,5,FALSE)*L257))</f>
        <v>0</v>
      </c>
      <c r="Q257" s="137"/>
      <c r="R257" s="137"/>
      <c r="S257" s="137"/>
      <c r="T257" s="137"/>
      <c r="U257" s="137"/>
      <c r="V257" s="137"/>
      <c r="W257" s="137"/>
      <c r="X257" s="137"/>
      <c r="Y257" s="137"/>
      <c r="Z257" s="137"/>
      <c r="AA257" s="137"/>
      <c r="AB257" s="137"/>
      <c r="AC257" s="137"/>
      <c r="AD257" s="137"/>
      <c r="AE257" s="137"/>
      <c r="AF257" s="137"/>
      <c r="AG257" s="137"/>
      <c r="AH257" s="137"/>
    </row>
    <row r="258" spans="1:34" ht="15" customHeight="1" x14ac:dyDescent="0.2">
      <c r="A258" s="1393"/>
      <c r="B258" s="681"/>
      <c r="C258" s="1123"/>
      <c r="D258" s="685"/>
      <c r="E258" s="163"/>
      <c r="F258" s="687"/>
      <c r="G258" s="157"/>
      <c r="H258" s="1124"/>
      <c r="I258" s="1102">
        <f t="shared" si="94"/>
        <v>0</v>
      </c>
      <c r="J258" s="1132">
        <f t="shared" si="95"/>
        <v>0</v>
      </c>
      <c r="K258" s="1105">
        <f t="shared" si="96"/>
        <v>0</v>
      </c>
      <c r="L258" s="131">
        <f t="shared" si="97"/>
        <v>0</v>
      </c>
      <c r="M258" s="170" t="str">
        <f>IF(B258=0,"",VLOOKUP(B258,'Prog Costs'!$A$2:$B$21,2,FALSE))</f>
        <v/>
      </c>
      <c r="N258" s="194">
        <f t="shared" si="93"/>
        <v>0</v>
      </c>
      <c r="O258" s="195">
        <f t="shared" si="98"/>
        <v>0</v>
      </c>
      <c r="P258" s="196">
        <f>IF(N258=0,0,IF(B258=0,"",VLOOKUP(B258,'Prog Costs'!$A$2:$E$21,5,FALSE)*L258))</f>
        <v>0</v>
      </c>
      <c r="Q258" s="137"/>
      <c r="R258" s="137"/>
      <c r="S258" s="137"/>
      <c r="T258" s="137"/>
      <c r="U258" s="137"/>
      <c r="V258" s="137"/>
      <c r="W258" s="137"/>
      <c r="X258" s="137"/>
      <c r="Y258" s="137"/>
      <c r="Z258" s="137"/>
      <c r="AA258" s="137"/>
      <c r="AB258" s="137"/>
      <c r="AC258" s="137"/>
      <c r="AD258" s="137"/>
      <c r="AE258" s="137"/>
      <c r="AF258" s="137"/>
      <c r="AG258" s="137"/>
      <c r="AH258" s="137"/>
    </row>
    <row r="259" spans="1:34" ht="15" customHeight="1" thickBot="1" x14ac:dyDescent="0.25">
      <c r="A259" s="1393"/>
      <c r="B259" s="681"/>
      <c r="C259" s="1123"/>
      <c r="D259" s="685"/>
      <c r="E259" s="163"/>
      <c r="F259" s="687"/>
      <c r="G259" s="157"/>
      <c r="H259" s="1124"/>
      <c r="I259" s="1102">
        <f t="shared" si="94"/>
        <v>0</v>
      </c>
      <c r="J259" s="1132">
        <f t="shared" si="95"/>
        <v>0</v>
      </c>
      <c r="K259" s="1105">
        <f t="shared" si="96"/>
        <v>0</v>
      </c>
      <c r="L259" s="131">
        <f t="shared" si="97"/>
        <v>0</v>
      </c>
      <c r="M259" s="170" t="str">
        <f>IF(B259=0,"",VLOOKUP(B259,'Prog Costs'!$A$2:$B$21,2,FALSE))</f>
        <v/>
      </c>
      <c r="N259" s="194">
        <f t="shared" si="93"/>
        <v>0</v>
      </c>
      <c r="O259" s="195">
        <f t="shared" si="98"/>
        <v>0</v>
      </c>
      <c r="P259" s="196">
        <f>IF(N259=0,0,IF(B259=0,"",VLOOKUP(B259,'Prog Costs'!$A$2:$E$21,5,FALSE)*L259))</f>
        <v>0</v>
      </c>
      <c r="Q259" s="137"/>
      <c r="R259" s="137"/>
      <c r="S259" s="137"/>
      <c r="T259" s="137"/>
      <c r="U259" s="137"/>
      <c r="V259" s="137"/>
      <c r="W259" s="137"/>
      <c r="X259" s="137"/>
      <c r="Y259" s="137"/>
      <c r="Z259" s="137"/>
      <c r="AA259" s="137"/>
      <c r="AB259" s="137"/>
      <c r="AC259" s="137"/>
      <c r="AD259" s="137"/>
      <c r="AE259" s="137"/>
      <c r="AF259" s="137"/>
      <c r="AG259" s="137"/>
      <c r="AH259" s="137"/>
    </row>
    <row r="260" spans="1:34" ht="15" hidden="1" customHeight="1" x14ac:dyDescent="0.2">
      <c r="A260" s="1393"/>
      <c r="B260" s="681"/>
      <c r="C260" s="1123"/>
      <c r="D260" s="685"/>
      <c r="E260" s="163"/>
      <c r="F260" s="687"/>
      <c r="G260" s="157"/>
      <c r="H260" s="1124"/>
      <c r="I260" s="1102">
        <f t="shared" si="94"/>
        <v>0</v>
      </c>
      <c r="J260" s="1132">
        <f t="shared" si="95"/>
        <v>0</v>
      </c>
      <c r="K260" s="1105">
        <f t="shared" si="96"/>
        <v>0</v>
      </c>
      <c r="L260" s="131">
        <f t="shared" si="97"/>
        <v>0</v>
      </c>
      <c r="M260" s="170" t="str">
        <f>IF(B260=0,"",VLOOKUP(B260,'Prog Costs'!$A$2:$B$21,2,FALSE))</f>
        <v/>
      </c>
      <c r="N260" s="194">
        <f t="shared" si="93"/>
        <v>0</v>
      </c>
      <c r="O260" s="195">
        <f t="shared" si="98"/>
        <v>0</v>
      </c>
      <c r="P260" s="196">
        <f>IF(N260=0,0,IF(B260=0,"",VLOOKUP(B260,'Prog Costs'!$A$2:$E$21,5,FALSE)*L260))</f>
        <v>0</v>
      </c>
      <c r="Q260" s="137"/>
      <c r="R260" s="137"/>
      <c r="S260" s="137"/>
      <c r="T260" s="137"/>
      <c r="U260" s="137"/>
      <c r="V260" s="137"/>
      <c r="W260" s="137"/>
      <c r="X260" s="137"/>
      <c r="Y260" s="137"/>
      <c r="Z260" s="137"/>
      <c r="AA260" s="137"/>
      <c r="AB260" s="137"/>
      <c r="AC260" s="137"/>
      <c r="AD260" s="137"/>
      <c r="AE260" s="137"/>
      <c r="AF260" s="137"/>
      <c r="AG260" s="137"/>
      <c r="AH260" s="137"/>
    </row>
    <row r="261" spans="1:34" ht="15" hidden="1" customHeight="1" x14ac:dyDescent="0.2">
      <c r="A261" s="1393"/>
      <c r="B261" s="681"/>
      <c r="C261" s="1123"/>
      <c r="D261" s="685"/>
      <c r="E261" s="163"/>
      <c r="F261" s="687"/>
      <c r="G261" s="157"/>
      <c r="H261" s="1124"/>
      <c r="I261" s="1102">
        <f t="shared" si="94"/>
        <v>0</v>
      </c>
      <c r="J261" s="1132">
        <f t="shared" si="95"/>
        <v>0</v>
      </c>
      <c r="K261" s="1105">
        <f t="shared" si="96"/>
        <v>0</v>
      </c>
      <c r="L261" s="131">
        <f t="shared" si="97"/>
        <v>0</v>
      </c>
      <c r="M261" s="170" t="str">
        <f>IF(B261=0,"",VLOOKUP(B261,'Prog Costs'!$A$2:$B$21,2,FALSE))</f>
        <v/>
      </c>
      <c r="N261" s="194">
        <f t="shared" si="93"/>
        <v>0</v>
      </c>
      <c r="O261" s="195">
        <f t="shared" si="98"/>
        <v>0</v>
      </c>
      <c r="P261" s="196">
        <f>IF(N261=0,0,IF(B261=0,"",VLOOKUP(B261,'Prog Costs'!$A$2:$E$21,5,FALSE)*L261))</f>
        <v>0</v>
      </c>
      <c r="Q261" s="137"/>
      <c r="R261" s="137"/>
      <c r="S261" s="137"/>
      <c r="T261" s="137"/>
      <c r="U261" s="137"/>
      <c r="V261" s="137"/>
      <c r="W261" s="137"/>
      <c r="X261" s="137"/>
      <c r="Y261" s="137"/>
      <c r="Z261" s="137"/>
      <c r="AA261" s="137"/>
      <c r="AB261" s="137"/>
      <c r="AC261" s="137"/>
      <c r="AD261" s="137"/>
      <c r="AE261" s="137"/>
      <c r="AF261" s="137"/>
      <c r="AG261" s="137"/>
      <c r="AH261" s="137"/>
    </row>
    <row r="262" spans="1:34" ht="15" hidden="1" customHeight="1" x14ac:dyDescent="0.2">
      <c r="A262" s="1393"/>
      <c r="B262" s="681"/>
      <c r="C262" s="1123"/>
      <c r="D262" s="685"/>
      <c r="E262" s="163"/>
      <c r="F262" s="687"/>
      <c r="G262" s="157"/>
      <c r="H262" s="1124"/>
      <c r="I262" s="1102">
        <f t="shared" si="94"/>
        <v>0</v>
      </c>
      <c r="J262" s="1132">
        <f t="shared" si="95"/>
        <v>0</v>
      </c>
      <c r="K262" s="1105">
        <f t="shared" si="96"/>
        <v>0</v>
      </c>
      <c r="L262" s="131">
        <f t="shared" si="97"/>
        <v>0</v>
      </c>
      <c r="M262" s="170" t="str">
        <f>IF(B262=0,"",VLOOKUP(B262,'Prog Costs'!$A$2:$B$21,2,FALSE))</f>
        <v/>
      </c>
      <c r="N262" s="194">
        <f t="shared" si="93"/>
        <v>0</v>
      </c>
      <c r="O262" s="195">
        <f t="shared" si="98"/>
        <v>0</v>
      </c>
      <c r="P262" s="196">
        <f>IF(N262=0,0,IF(B262=0,"",VLOOKUP(B262,'Prog Costs'!$A$2:$E$21,5,FALSE)*L262))</f>
        <v>0</v>
      </c>
      <c r="Q262" s="137"/>
      <c r="R262" s="137"/>
      <c r="S262" s="137"/>
      <c r="T262" s="137"/>
      <c r="U262" s="137"/>
      <c r="V262" s="137"/>
      <c r="W262" s="137"/>
      <c r="X262" s="137"/>
      <c r="Y262" s="137"/>
      <c r="Z262" s="137"/>
      <c r="AA262" s="137"/>
      <c r="AB262" s="137"/>
      <c r="AC262" s="137"/>
      <c r="AD262" s="137"/>
      <c r="AE262" s="137"/>
      <c r="AF262" s="137"/>
      <c r="AG262" s="137"/>
      <c r="AH262" s="137"/>
    </row>
    <row r="263" spans="1:34" ht="15" hidden="1" customHeight="1" x14ac:dyDescent="0.2">
      <c r="A263" s="1393"/>
      <c r="B263" s="681"/>
      <c r="C263" s="1123"/>
      <c r="D263" s="685"/>
      <c r="E263" s="163"/>
      <c r="F263" s="687"/>
      <c r="G263" s="157"/>
      <c r="H263" s="1124"/>
      <c r="I263" s="1102">
        <f t="shared" si="94"/>
        <v>0</v>
      </c>
      <c r="J263" s="1132">
        <f t="shared" si="95"/>
        <v>0</v>
      </c>
      <c r="K263" s="1105">
        <f t="shared" si="96"/>
        <v>0</v>
      </c>
      <c r="L263" s="131">
        <f t="shared" si="97"/>
        <v>0</v>
      </c>
      <c r="M263" s="170" t="str">
        <f>IF(B263=0,"",VLOOKUP(B263,'Prog Costs'!$A$2:$B$21,2,FALSE))</f>
        <v/>
      </c>
      <c r="N263" s="194">
        <f t="shared" si="93"/>
        <v>0</v>
      </c>
      <c r="O263" s="195">
        <f t="shared" si="98"/>
        <v>0</v>
      </c>
      <c r="P263" s="196">
        <f>IF(N263=0,0,IF(B263=0,"",VLOOKUP(B263,'Prog Costs'!$A$2:$E$21,5,FALSE)*L263))</f>
        <v>0</v>
      </c>
      <c r="Q263" s="137"/>
      <c r="R263" s="137"/>
      <c r="S263" s="137"/>
      <c r="T263" s="137"/>
      <c r="U263" s="137"/>
      <c r="V263" s="137"/>
      <c r="W263" s="137"/>
      <c r="X263" s="137"/>
      <c r="Y263" s="137"/>
      <c r="Z263" s="137"/>
      <c r="AA263" s="137"/>
      <c r="AB263" s="137"/>
      <c r="AC263" s="137"/>
      <c r="AD263" s="137"/>
      <c r="AE263" s="137"/>
      <c r="AF263" s="137"/>
      <c r="AG263" s="137"/>
      <c r="AH263" s="137"/>
    </row>
    <row r="264" spans="1:34" ht="15" hidden="1" customHeight="1" x14ac:dyDescent="0.2">
      <c r="A264" s="1393"/>
      <c r="B264" s="681"/>
      <c r="C264" s="1123"/>
      <c r="D264" s="685"/>
      <c r="E264" s="163"/>
      <c r="F264" s="687"/>
      <c r="G264" s="157"/>
      <c r="H264" s="1124"/>
      <c r="I264" s="1102">
        <f t="shared" si="94"/>
        <v>0</v>
      </c>
      <c r="J264" s="1132">
        <f t="shared" si="95"/>
        <v>0</v>
      </c>
      <c r="K264" s="1105">
        <f t="shared" si="96"/>
        <v>0</v>
      </c>
      <c r="L264" s="131">
        <f t="shared" si="97"/>
        <v>0</v>
      </c>
      <c r="M264" s="170" t="str">
        <f>IF(B264=0,"",VLOOKUP(B264,'Prog Costs'!$A$2:$B$21,2,FALSE))</f>
        <v/>
      </c>
      <c r="N264" s="194">
        <f t="shared" si="93"/>
        <v>0</v>
      </c>
      <c r="O264" s="195">
        <f t="shared" si="98"/>
        <v>0</v>
      </c>
      <c r="P264" s="196">
        <f>IF(N264=0,0,IF(B264=0,"",VLOOKUP(B264,'Prog Costs'!$A$2:$E$21,5,FALSE)*L264))</f>
        <v>0</v>
      </c>
      <c r="Q264" s="137"/>
      <c r="R264" s="137"/>
      <c r="S264" s="137"/>
      <c r="T264" s="137"/>
      <c r="U264" s="137"/>
      <c r="V264" s="137"/>
      <c r="W264" s="137"/>
      <c r="X264" s="137"/>
      <c r="Y264" s="137"/>
      <c r="Z264" s="137"/>
      <c r="AA264" s="137"/>
      <c r="AB264" s="137"/>
      <c r="AC264" s="137"/>
      <c r="AD264" s="137"/>
      <c r="AE264" s="137"/>
      <c r="AF264" s="137"/>
      <c r="AG264" s="137"/>
      <c r="AH264" s="137"/>
    </row>
    <row r="265" spans="1:34" ht="15" hidden="1" customHeight="1" x14ac:dyDescent="0.2">
      <c r="A265" s="1393"/>
      <c r="B265" s="681"/>
      <c r="C265" s="1123"/>
      <c r="D265" s="685"/>
      <c r="E265" s="163"/>
      <c r="F265" s="687"/>
      <c r="G265" s="157"/>
      <c r="H265" s="1124"/>
      <c r="I265" s="1102">
        <f t="shared" si="94"/>
        <v>0</v>
      </c>
      <c r="J265" s="1132">
        <f t="shared" si="95"/>
        <v>0</v>
      </c>
      <c r="K265" s="1105">
        <f t="shared" si="96"/>
        <v>0</v>
      </c>
      <c r="L265" s="131">
        <f t="shared" si="97"/>
        <v>0</v>
      </c>
      <c r="M265" s="170" t="str">
        <f>IF(B265=0,"",VLOOKUP(B265,'Prog Costs'!$A$2:$B$21,2,FALSE))</f>
        <v/>
      </c>
      <c r="N265" s="194">
        <f t="shared" si="93"/>
        <v>0</v>
      </c>
      <c r="O265" s="195">
        <f t="shared" si="98"/>
        <v>0</v>
      </c>
      <c r="P265" s="196">
        <f>IF(N265=0,0,IF(B265=0,"",VLOOKUP(B265,'Prog Costs'!$A$2:$E$21,5,FALSE)*L265))</f>
        <v>0</v>
      </c>
      <c r="Q265" s="137"/>
      <c r="R265" s="137"/>
      <c r="S265" s="137"/>
      <c r="T265" s="137"/>
      <c r="U265" s="137"/>
      <c r="V265" s="137"/>
      <c r="W265" s="137"/>
      <c r="X265" s="137"/>
      <c r="Y265" s="137"/>
      <c r="Z265" s="137"/>
      <c r="AA265" s="137"/>
      <c r="AB265" s="137"/>
      <c r="AC265" s="137"/>
      <c r="AD265" s="137"/>
      <c r="AE265" s="137"/>
      <c r="AF265" s="137"/>
      <c r="AG265" s="137"/>
      <c r="AH265" s="137"/>
    </row>
    <row r="266" spans="1:34" ht="15" hidden="1" customHeight="1" x14ac:dyDescent="0.2">
      <c r="A266" s="1393"/>
      <c r="B266" s="681"/>
      <c r="C266" s="1123"/>
      <c r="D266" s="685"/>
      <c r="E266" s="163"/>
      <c r="F266" s="687"/>
      <c r="G266" s="157"/>
      <c r="H266" s="1124"/>
      <c r="I266" s="1102">
        <f t="shared" si="94"/>
        <v>0</v>
      </c>
      <c r="J266" s="1132">
        <f t="shared" si="95"/>
        <v>0</v>
      </c>
      <c r="K266" s="1105">
        <f t="shared" si="96"/>
        <v>0</v>
      </c>
      <c r="L266" s="131">
        <f t="shared" si="97"/>
        <v>0</v>
      </c>
      <c r="M266" s="170" t="str">
        <f>IF(B266=0,"",VLOOKUP(B266,'Prog Costs'!$A$2:$B$21,2,FALSE))</f>
        <v/>
      </c>
      <c r="N266" s="194">
        <f t="shared" si="93"/>
        <v>0</v>
      </c>
      <c r="O266" s="195">
        <f t="shared" si="98"/>
        <v>0</v>
      </c>
      <c r="P266" s="196">
        <f>IF(N266=0,0,IF(B266=0,"",VLOOKUP(B266,'Prog Costs'!$A$2:$E$21,5,FALSE)*L266))</f>
        <v>0</v>
      </c>
      <c r="Q266" s="137"/>
      <c r="R266" s="137"/>
      <c r="S266" s="137"/>
      <c r="T266" s="137"/>
      <c r="U266" s="137"/>
      <c r="V266" s="137"/>
      <c r="W266" s="137"/>
      <c r="X266" s="137"/>
      <c r="Y266" s="137"/>
      <c r="Z266" s="137"/>
      <c r="AA266" s="137"/>
      <c r="AB266" s="137"/>
      <c r="AC266" s="137"/>
      <c r="AD266" s="137"/>
      <c r="AE266" s="137"/>
      <c r="AF266" s="137"/>
      <c r="AG266" s="137"/>
      <c r="AH266" s="137"/>
    </row>
    <row r="267" spans="1:34" ht="15" hidden="1" customHeight="1" x14ac:dyDescent="0.2">
      <c r="A267" s="1393"/>
      <c r="B267" s="681"/>
      <c r="C267" s="1123"/>
      <c r="D267" s="685"/>
      <c r="E267" s="163"/>
      <c r="F267" s="687"/>
      <c r="G267" s="157"/>
      <c r="H267" s="1124"/>
      <c r="I267" s="1102">
        <f t="shared" si="94"/>
        <v>0</v>
      </c>
      <c r="J267" s="1132">
        <f t="shared" si="95"/>
        <v>0</v>
      </c>
      <c r="K267" s="1105">
        <f t="shared" si="96"/>
        <v>0</v>
      </c>
      <c r="L267" s="131">
        <f t="shared" si="97"/>
        <v>0</v>
      </c>
      <c r="M267" s="170" t="str">
        <f>IF(B267=0,"",VLOOKUP(B267,'Prog Costs'!$A$2:$B$21,2,FALSE))</f>
        <v/>
      </c>
      <c r="N267" s="194">
        <f t="shared" si="93"/>
        <v>0</v>
      </c>
      <c r="O267" s="195">
        <f t="shared" si="98"/>
        <v>0</v>
      </c>
      <c r="P267" s="196">
        <f>IF(N267=0,0,IF(B267=0,"",VLOOKUP(B267,'Prog Costs'!$A$2:$E$21,5,FALSE)*L267))</f>
        <v>0</v>
      </c>
      <c r="Q267" s="137"/>
      <c r="R267" s="137"/>
      <c r="S267" s="137"/>
      <c r="T267" s="137"/>
      <c r="U267" s="137"/>
      <c r="V267" s="137"/>
      <c r="W267" s="137"/>
      <c r="X267" s="137"/>
      <c r="Y267" s="137"/>
      <c r="Z267" s="137"/>
      <c r="AA267" s="137"/>
      <c r="AB267" s="137"/>
      <c r="AC267" s="137"/>
      <c r="AD267" s="137"/>
      <c r="AE267" s="137"/>
      <c r="AF267" s="137"/>
      <c r="AG267" s="137"/>
      <c r="AH267" s="137"/>
    </row>
    <row r="268" spans="1:34" ht="15" hidden="1" customHeight="1" x14ac:dyDescent="0.2">
      <c r="A268" s="1393"/>
      <c r="B268" s="681"/>
      <c r="C268" s="1123"/>
      <c r="D268" s="685"/>
      <c r="E268" s="163"/>
      <c r="F268" s="687"/>
      <c r="G268" s="157"/>
      <c r="H268" s="1124"/>
      <c r="I268" s="1102">
        <f t="shared" si="94"/>
        <v>0</v>
      </c>
      <c r="J268" s="1132">
        <f t="shared" si="95"/>
        <v>0</v>
      </c>
      <c r="K268" s="1105">
        <f t="shared" si="96"/>
        <v>0</v>
      </c>
      <c r="L268" s="131">
        <f t="shared" si="97"/>
        <v>0</v>
      </c>
      <c r="M268" s="170" t="str">
        <f>IF(B268=0,"",VLOOKUP(B268,'Prog Costs'!$A$2:$B$21,2,FALSE))</f>
        <v/>
      </c>
      <c r="N268" s="194">
        <f t="shared" si="93"/>
        <v>0</v>
      </c>
      <c r="O268" s="195">
        <f t="shared" si="98"/>
        <v>0</v>
      </c>
      <c r="P268" s="196">
        <f>IF(N268=0,0,IF(B268=0,"",VLOOKUP(B268,'Prog Costs'!$A$2:$E$21,5,FALSE)*L268))</f>
        <v>0</v>
      </c>
      <c r="Q268" s="137"/>
      <c r="R268" s="137"/>
      <c r="S268" s="137"/>
      <c r="T268" s="137"/>
      <c r="U268" s="137"/>
      <c r="V268" s="137"/>
      <c r="W268" s="137"/>
      <c r="X268" s="137"/>
      <c r="Y268" s="137"/>
      <c r="Z268" s="137"/>
      <c r="AA268" s="137"/>
      <c r="AB268" s="137"/>
      <c r="AC268" s="137"/>
      <c r="AD268" s="137"/>
      <c r="AE268" s="137"/>
      <c r="AF268" s="137"/>
      <c r="AG268" s="137"/>
      <c r="AH268" s="137"/>
    </row>
    <row r="269" spans="1:34" ht="15" hidden="1" customHeight="1" thickBot="1" x14ac:dyDescent="0.25">
      <c r="A269" s="1394"/>
      <c r="B269" s="681"/>
      <c r="C269" s="1125"/>
      <c r="D269" s="686"/>
      <c r="E269" s="164"/>
      <c r="F269" s="688"/>
      <c r="G269" s="158"/>
      <c r="H269" s="1126"/>
      <c r="I269" s="1103">
        <f t="shared" si="94"/>
        <v>0</v>
      </c>
      <c r="J269" s="1133">
        <f t="shared" si="95"/>
        <v>0</v>
      </c>
      <c r="K269" s="1106">
        <f t="shared" si="96"/>
        <v>0</v>
      </c>
      <c r="L269" s="136">
        <f t="shared" si="97"/>
        <v>0</v>
      </c>
      <c r="M269" s="170" t="str">
        <f>IF(B269=0,"",VLOOKUP(B269,'Prog Costs'!$A$2:$B$21,2,FALSE))</f>
        <v/>
      </c>
      <c r="N269" s="194">
        <f t="shared" si="93"/>
        <v>0</v>
      </c>
      <c r="O269" s="195">
        <f t="shared" si="98"/>
        <v>0</v>
      </c>
      <c r="P269" s="196">
        <f>IF(N269=0,0,IF(B269=0,"",VLOOKUP(B269,'Prog Costs'!$A$2:$E$21,5,FALSE)*L269))</f>
        <v>0</v>
      </c>
      <c r="Q269" s="137"/>
      <c r="R269" s="137"/>
      <c r="S269" s="137"/>
      <c r="T269" s="137"/>
      <c r="U269" s="137"/>
      <c r="V269" s="137"/>
      <c r="W269" s="137"/>
      <c r="X269" s="137"/>
      <c r="Y269" s="137"/>
      <c r="Z269" s="137"/>
      <c r="AA269" s="137"/>
      <c r="AB269" s="137"/>
      <c r="AC269" s="137"/>
      <c r="AD269" s="137"/>
      <c r="AE269" s="137"/>
      <c r="AF269" s="137"/>
      <c r="AG269" s="137"/>
      <c r="AH269" s="137"/>
    </row>
    <row r="270" spans="1:34" ht="18" customHeight="1" thickBot="1" x14ac:dyDescent="0.25">
      <c r="A270" s="182"/>
      <c r="B270" s="198" t="s">
        <v>62</v>
      </c>
      <c r="C270" s="140">
        <f>SUM(C250:C269)</f>
        <v>0</v>
      </c>
      <c r="D270" s="155">
        <f t="shared" ref="D270:L270" si="99">SUM(D250:D269)</f>
        <v>0</v>
      </c>
      <c r="E270" s="165">
        <f t="shared" si="99"/>
        <v>0</v>
      </c>
      <c r="F270" s="166">
        <f t="shared" si="99"/>
        <v>0</v>
      </c>
      <c r="G270" s="159">
        <f t="shared" si="99"/>
        <v>0</v>
      </c>
      <c r="H270" s="204">
        <f t="shared" si="99"/>
        <v>0</v>
      </c>
      <c r="I270" s="159">
        <f t="shared" si="99"/>
        <v>0</v>
      </c>
      <c r="J270" s="204">
        <f t="shared" si="99"/>
        <v>0</v>
      </c>
      <c r="K270" s="159">
        <f t="shared" si="99"/>
        <v>0</v>
      </c>
      <c r="L270" s="141">
        <f t="shared" si="99"/>
        <v>0</v>
      </c>
      <c r="M270" s="143"/>
      <c r="N270" s="143">
        <f t="shared" ref="N270:P270" si="100">SUM(N250:N269)</f>
        <v>0</v>
      </c>
      <c r="O270" s="143">
        <f t="shared" si="100"/>
        <v>0</v>
      </c>
      <c r="P270" s="144">
        <f t="shared" si="100"/>
        <v>0</v>
      </c>
      <c r="Q270" s="137"/>
      <c r="R270" s="137"/>
      <c r="S270" s="137"/>
      <c r="T270" s="137"/>
      <c r="U270" s="137"/>
      <c r="V270" s="137"/>
      <c r="W270" s="137"/>
      <c r="X270" s="137"/>
      <c r="Y270" s="137"/>
      <c r="Z270" s="137"/>
      <c r="AA270" s="137"/>
      <c r="AB270" s="137"/>
      <c r="AC270" s="137"/>
      <c r="AD270" s="137"/>
      <c r="AE270" s="137"/>
      <c r="AF270" s="137"/>
      <c r="AG270" s="137"/>
      <c r="AH270" s="137"/>
    </row>
    <row r="271" spans="1:34" ht="13.5" thickBot="1" x14ac:dyDescent="0.25">
      <c r="A271" s="173"/>
      <c r="B271" s="152"/>
      <c r="C271" s="152"/>
      <c r="D271" s="152"/>
      <c r="E271" s="152"/>
      <c r="F271" s="152"/>
      <c r="G271" s="152"/>
      <c r="H271" s="152"/>
      <c r="I271" s="152"/>
      <c r="J271" s="152"/>
      <c r="K271" s="152"/>
      <c r="L271" s="152"/>
      <c r="M271" s="152"/>
      <c r="N271" s="102"/>
      <c r="O271" s="102"/>
      <c r="P271" s="103"/>
      <c r="Q271" s="137"/>
      <c r="R271" s="137"/>
      <c r="S271" s="137"/>
      <c r="T271" s="137"/>
      <c r="U271" s="137"/>
      <c r="V271" s="137"/>
      <c r="W271" s="137"/>
      <c r="X271" s="137"/>
      <c r="Y271" s="137"/>
      <c r="Z271" s="137"/>
      <c r="AA271" s="137"/>
      <c r="AB271" s="137"/>
      <c r="AC271" s="137"/>
      <c r="AD271" s="137"/>
      <c r="AE271" s="137"/>
      <c r="AF271" s="137"/>
      <c r="AG271" s="137"/>
      <c r="AH271" s="137"/>
    </row>
    <row r="272" spans="1:34" ht="15" customHeight="1" x14ac:dyDescent="0.2">
      <c r="A272" s="1392">
        <f>'Setup Page'!C20</f>
        <v>0</v>
      </c>
      <c r="B272" s="683"/>
      <c r="C272" s="1121"/>
      <c r="D272" s="730"/>
      <c r="E272" s="162"/>
      <c r="F272" s="712"/>
      <c r="G272" s="705"/>
      <c r="H272" s="1122"/>
      <c r="I272" s="1101">
        <f>C272+E272+G272</f>
        <v>0</v>
      </c>
      <c r="J272" s="1131">
        <f>I272</f>
        <v>0</v>
      </c>
      <c r="K272" s="1104">
        <f>D272+F272+H272</f>
        <v>0</v>
      </c>
      <c r="L272" s="150">
        <f>K272</f>
        <v>0</v>
      </c>
      <c r="M272" s="170" t="str">
        <f>IF(B272=0,"",VLOOKUP(B272,'Prog Costs'!$A$2:$B$21,2,FALSE))</f>
        <v/>
      </c>
      <c r="N272" s="194">
        <f t="shared" ref="N272:N291" si="101">IF(B272=0,0,IF(L272=0,0,L272*M272))</f>
        <v>0</v>
      </c>
      <c r="O272" s="195">
        <f>N272*0.8</f>
        <v>0</v>
      </c>
      <c r="P272" s="196">
        <f>IF(N272=0,0,IF(B272=0,"",VLOOKUP(B272,'Prog Costs'!$A$2:$E$21,5,FALSE)*L272))</f>
        <v>0</v>
      </c>
      <c r="Q272" s="137"/>
      <c r="R272" s="137"/>
      <c r="S272" s="137"/>
      <c r="T272" s="137"/>
      <c r="U272" s="137"/>
      <c r="V272" s="137"/>
      <c r="W272" s="137"/>
      <c r="X272" s="137"/>
      <c r="Y272" s="137"/>
      <c r="Z272" s="137"/>
      <c r="AA272" s="137"/>
      <c r="AB272" s="137"/>
      <c r="AC272" s="137"/>
      <c r="AD272" s="137"/>
      <c r="AE272" s="137"/>
      <c r="AF272" s="137"/>
      <c r="AG272" s="137"/>
      <c r="AH272" s="137"/>
    </row>
    <row r="273" spans="1:34" ht="15" customHeight="1" x14ac:dyDescent="0.2">
      <c r="A273" s="1393"/>
      <c r="B273" s="681"/>
      <c r="C273" s="1123"/>
      <c r="D273" s="685"/>
      <c r="E273" s="163"/>
      <c r="F273" s="687"/>
      <c r="G273" s="157"/>
      <c r="H273" s="1124"/>
      <c r="I273" s="1102">
        <f t="shared" ref="I273:I291" si="102">C273+E273+G273</f>
        <v>0</v>
      </c>
      <c r="J273" s="1132">
        <f t="shared" ref="J273:J291" si="103">I273</f>
        <v>0</v>
      </c>
      <c r="K273" s="1105">
        <f t="shared" ref="K273:K291" si="104">D273+F273+H273</f>
        <v>0</v>
      </c>
      <c r="L273" s="131">
        <f t="shared" ref="L273:L291" si="105">K273</f>
        <v>0</v>
      </c>
      <c r="M273" s="170" t="str">
        <f>IF(B273=0,"",VLOOKUP(B273,'Prog Costs'!$A$2:$B$21,2,FALSE))</f>
        <v/>
      </c>
      <c r="N273" s="194">
        <f t="shared" si="101"/>
        <v>0</v>
      </c>
      <c r="O273" s="195">
        <f t="shared" ref="O273:O291" si="106">N273*0.8</f>
        <v>0</v>
      </c>
      <c r="P273" s="196">
        <f>IF(N273=0,0,IF(B273=0,"",VLOOKUP(B273,'Prog Costs'!$A$2:$E$21,5,FALSE)*L273))</f>
        <v>0</v>
      </c>
      <c r="Q273" s="137"/>
      <c r="R273" s="137"/>
      <c r="S273" s="137"/>
      <c r="T273" s="137"/>
      <c r="U273" s="137"/>
      <c r="V273" s="137"/>
      <c r="W273" s="137"/>
      <c r="X273" s="137"/>
      <c r="Y273" s="137"/>
      <c r="Z273" s="137"/>
      <c r="AA273" s="137"/>
      <c r="AB273" s="137"/>
      <c r="AC273" s="137"/>
      <c r="AD273" s="137"/>
      <c r="AE273" s="137"/>
      <c r="AF273" s="137"/>
      <c r="AG273" s="137"/>
      <c r="AH273" s="137"/>
    </row>
    <row r="274" spans="1:34" ht="15" customHeight="1" x14ac:dyDescent="0.2">
      <c r="A274" s="1393"/>
      <c r="B274" s="681"/>
      <c r="C274" s="1123"/>
      <c r="D274" s="685"/>
      <c r="E274" s="163"/>
      <c r="F274" s="687"/>
      <c r="G274" s="157"/>
      <c r="H274" s="1124"/>
      <c r="I274" s="1102">
        <f t="shared" si="102"/>
        <v>0</v>
      </c>
      <c r="J274" s="1132">
        <f t="shared" si="103"/>
        <v>0</v>
      </c>
      <c r="K274" s="1105">
        <f t="shared" si="104"/>
        <v>0</v>
      </c>
      <c r="L274" s="131">
        <f t="shared" si="105"/>
        <v>0</v>
      </c>
      <c r="M274" s="170" t="str">
        <f>IF(B274=0,"",VLOOKUP(B274,'Prog Costs'!$A$2:$B$21,2,FALSE))</f>
        <v/>
      </c>
      <c r="N274" s="194">
        <f t="shared" si="101"/>
        <v>0</v>
      </c>
      <c r="O274" s="195">
        <f t="shared" si="106"/>
        <v>0</v>
      </c>
      <c r="P274" s="196">
        <f>IF(N274=0,0,IF(B274=0,"",VLOOKUP(B274,'Prog Costs'!$A$2:$E$21,5,FALSE)*L274))</f>
        <v>0</v>
      </c>
      <c r="Q274" s="137"/>
      <c r="R274" s="137"/>
      <c r="S274" s="137"/>
      <c r="T274" s="137"/>
      <c r="U274" s="137"/>
      <c r="V274" s="137"/>
      <c r="W274" s="137"/>
      <c r="X274" s="137"/>
      <c r="Y274" s="137"/>
      <c r="Z274" s="137"/>
      <c r="AA274" s="137"/>
      <c r="AB274" s="137"/>
      <c r="AC274" s="137"/>
      <c r="AD274" s="137"/>
      <c r="AE274" s="137"/>
      <c r="AF274" s="137"/>
      <c r="AG274" s="137"/>
      <c r="AH274" s="137"/>
    </row>
    <row r="275" spans="1:34" ht="15" customHeight="1" x14ac:dyDescent="0.2">
      <c r="A275" s="1393"/>
      <c r="B275" s="681"/>
      <c r="C275" s="1123"/>
      <c r="D275" s="685"/>
      <c r="E275" s="163"/>
      <c r="F275" s="687"/>
      <c r="G275" s="157"/>
      <c r="H275" s="1124"/>
      <c r="I275" s="1102">
        <f t="shared" si="102"/>
        <v>0</v>
      </c>
      <c r="J275" s="1132">
        <f t="shared" si="103"/>
        <v>0</v>
      </c>
      <c r="K275" s="1105">
        <f t="shared" si="104"/>
        <v>0</v>
      </c>
      <c r="L275" s="131">
        <f t="shared" si="105"/>
        <v>0</v>
      </c>
      <c r="M275" s="170" t="str">
        <f>IF(B275=0,"",VLOOKUP(B275,'Prog Costs'!$A$2:$B$21,2,FALSE))</f>
        <v/>
      </c>
      <c r="N275" s="194">
        <f t="shared" si="101"/>
        <v>0</v>
      </c>
      <c r="O275" s="195">
        <f t="shared" si="106"/>
        <v>0</v>
      </c>
      <c r="P275" s="196">
        <f>IF(N275=0,0,IF(B275=0,"",VLOOKUP(B275,'Prog Costs'!$A$2:$E$21,5,FALSE)*L275))</f>
        <v>0</v>
      </c>
      <c r="Q275" s="137"/>
      <c r="R275" s="137"/>
      <c r="S275" s="137"/>
      <c r="T275" s="137"/>
      <c r="U275" s="137"/>
      <c r="V275" s="137"/>
      <c r="W275" s="137"/>
      <c r="X275" s="137"/>
      <c r="Y275" s="137"/>
      <c r="Z275" s="137"/>
      <c r="AA275" s="137"/>
      <c r="AB275" s="137"/>
      <c r="AC275" s="137"/>
      <c r="AD275" s="137"/>
      <c r="AE275" s="137"/>
      <c r="AF275" s="137"/>
      <c r="AG275" s="137"/>
      <c r="AH275" s="137"/>
    </row>
    <row r="276" spans="1:34" ht="15" customHeight="1" x14ac:dyDescent="0.2">
      <c r="A276" s="1393"/>
      <c r="B276" s="681"/>
      <c r="C276" s="1123"/>
      <c r="D276" s="685"/>
      <c r="E276" s="163"/>
      <c r="F276" s="687"/>
      <c r="G276" s="157"/>
      <c r="H276" s="1124"/>
      <c r="I276" s="1102">
        <f t="shared" si="102"/>
        <v>0</v>
      </c>
      <c r="J276" s="1132">
        <f t="shared" si="103"/>
        <v>0</v>
      </c>
      <c r="K276" s="1105">
        <f t="shared" si="104"/>
        <v>0</v>
      </c>
      <c r="L276" s="131">
        <f t="shared" si="105"/>
        <v>0</v>
      </c>
      <c r="M276" s="170" t="str">
        <f>IF(B276=0,"",VLOOKUP(B276,'Prog Costs'!$A$2:$B$21,2,FALSE))</f>
        <v/>
      </c>
      <c r="N276" s="194">
        <f t="shared" si="101"/>
        <v>0</v>
      </c>
      <c r="O276" s="195">
        <f t="shared" si="106"/>
        <v>0</v>
      </c>
      <c r="P276" s="196">
        <f>IF(N276=0,0,IF(B276=0,"",VLOOKUP(B276,'Prog Costs'!$A$2:$E$21,5,FALSE)*L276))</f>
        <v>0</v>
      </c>
      <c r="Q276" s="137"/>
      <c r="R276" s="137"/>
      <c r="S276" s="137"/>
      <c r="T276" s="137"/>
      <c r="U276" s="137"/>
      <c r="V276" s="137"/>
      <c r="W276" s="137"/>
      <c r="X276" s="137"/>
      <c r="Y276" s="137"/>
      <c r="Z276" s="137"/>
      <c r="AA276" s="137"/>
      <c r="AB276" s="137"/>
      <c r="AC276" s="137"/>
      <c r="AD276" s="137"/>
      <c r="AE276" s="137"/>
      <c r="AF276" s="137"/>
      <c r="AG276" s="137"/>
      <c r="AH276" s="137"/>
    </row>
    <row r="277" spans="1:34" ht="15" customHeight="1" x14ac:dyDescent="0.2">
      <c r="A277" s="1393"/>
      <c r="B277" s="681"/>
      <c r="C277" s="1123"/>
      <c r="D277" s="685"/>
      <c r="E277" s="163"/>
      <c r="F277" s="687"/>
      <c r="G277" s="157"/>
      <c r="H277" s="1124"/>
      <c r="I277" s="1102">
        <f t="shared" si="102"/>
        <v>0</v>
      </c>
      <c r="J277" s="1132">
        <f t="shared" si="103"/>
        <v>0</v>
      </c>
      <c r="K277" s="1105">
        <f t="shared" si="104"/>
        <v>0</v>
      </c>
      <c r="L277" s="131">
        <f t="shared" si="105"/>
        <v>0</v>
      </c>
      <c r="M277" s="170" t="str">
        <f>IF(B277=0,"",VLOOKUP(B277,'Prog Costs'!$A$2:$B$21,2,FALSE))</f>
        <v/>
      </c>
      <c r="N277" s="194">
        <f t="shared" si="101"/>
        <v>0</v>
      </c>
      <c r="O277" s="195">
        <f t="shared" si="106"/>
        <v>0</v>
      </c>
      <c r="P277" s="196">
        <f>IF(N277=0,0,IF(B277=0,"",VLOOKUP(B277,'Prog Costs'!$A$2:$E$21,5,FALSE)*L277))</f>
        <v>0</v>
      </c>
      <c r="Q277" s="137"/>
      <c r="R277" s="137"/>
      <c r="S277" s="137"/>
      <c r="T277" s="137"/>
      <c r="U277" s="137"/>
      <c r="V277" s="137"/>
      <c r="W277" s="137"/>
      <c r="X277" s="137"/>
      <c r="Y277" s="137"/>
      <c r="Z277" s="137"/>
      <c r="AA277" s="137"/>
      <c r="AB277" s="137"/>
      <c r="AC277" s="137"/>
      <c r="AD277" s="137"/>
      <c r="AE277" s="137"/>
      <c r="AF277" s="137"/>
      <c r="AG277" s="137"/>
      <c r="AH277" s="137"/>
    </row>
    <row r="278" spans="1:34" ht="15" customHeight="1" x14ac:dyDescent="0.2">
      <c r="A278" s="1393"/>
      <c r="B278" s="681"/>
      <c r="C278" s="1123"/>
      <c r="D278" s="685"/>
      <c r="E278" s="163"/>
      <c r="F278" s="687"/>
      <c r="G278" s="157"/>
      <c r="H278" s="1124"/>
      <c r="I278" s="1102">
        <f t="shared" si="102"/>
        <v>0</v>
      </c>
      <c r="J278" s="1132">
        <f t="shared" si="103"/>
        <v>0</v>
      </c>
      <c r="K278" s="1105">
        <f t="shared" si="104"/>
        <v>0</v>
      </c>
      <c r="L278" s="131">
        <f t="shared" si="105"/>
        <v>0</v>
      </c>
      <c r="M278" s="170" t="str">
        <f>IF(B278=0,"",VLOOKUP(B278,'Prog Costs'!$A$2:$B$21,2,FALSE))</f>
        <v/>
      </c>
      <c r="N278" s="194">
        <f t="shared" si="101"/>
        <v>0</v>
      </c>
      <c r="O278" s="195">
        <f t="shared" si="106"/>
        <v>0</v>
      </c>
      <c r="P278" s="196">
        <f>IF(N278=0,0,IF(B278=0,"",VLOOKUP(B278,'Prog Costs'!$A$2:$E$21,5,FALSE)*L278))</f>
        <v>0</v>
      </c>
      <c r="Q278" s="137"/>
      <c r="R278" s="137"/>
      <c r="S278" s="137"/>
      <c r="T278" s="137"/>
      <c r="U278" s="137"/>
      <c r="V278" s="137"/>
      <c r="W278" s="137"/>
      <c r="X278" s="137"/>
      <c r="Y278" s="137"/>
      <c r="Z278" s="137"/>
      <c r="AA278" s="137"/>
      <c r="AB278" s="137"/>
      <c r="AC278" s="137"/>
      <c r="AD278" s="137"/>
      <c r="AE278" s="137"/>
      <c r="AF278" s="137"/>
      <c r="AG278" s="137"/>
      <c r="AH278" s="137"/>
    </row>
    <row r="279" spans="1:34" ht="15" customHeight="1" x14ac:dyDescent="0.2">
      <c r="A279" s="1393"/>
      <c r="B279" s="681"/>
      <c r="C279" s="1123"/>
      <c r="D279" s="685"/>
      <c r="E279" s="163"/>
      <c r="F279" s="687"/>
      <c r="G279" s="157"/>
      <c r="H279" s="1124"/>
      <c r="I279" s="1102">
        <f t="shared" si="102"/>
        <v>0</v>
      </c>
      <c r="J279" s="1132">
        <f t="shared" si="103"/>
        <v>0</v>
      </c>
      <c r="K279" s="1105">
        <f t="shared" si="104"/>
        <v>0</v>
      </c>
      <c r="L279" s="131">
        <f t="shared" si="105"/>
        <v>0</v>
      </c>
      <c r="M279" s="170" t="str">
        <f>IF(B279=0,"",VLOOKUP(B279,'Prog Costs'!$A$2:$B$21,2,FALSE))</f>
        <v/>
      </c>
      <c r="N279" s="194">
        <f t="shared" si="101"/>
        <v>0</v>
      </c>
      <c r="O279" s="195">
        <f t="shared" si="106"/>
        <v>0</v>
      </c>
      <c r="P279" s="196">
        <f>IF(N279=0,0,IF(B279=0,"",VLOOKUP(B279,'Prog Costs'!$A$2:$E$21,5,FALSE)*L279))</f>
        <v>0</v>
      </c>
      <c r="Q279" s="137"/>
      <c r="R279" s="137"/>
      <c r="S279" s="137"/>
      <c r="T279" s="137"/>
      <c r="U279" s="137"/>
      <c r="V279" s="137"/>
      <c r="W279" s="137"/>
      <c r="X279" s="137"/>
      <c r="Y279" s="137"/>
      <c r="Z279" s="137"/>
      <c r="AA279" s="137"/>
      <c r="AB279" s="137"/>
      <c r="AC279" s="137"/>
      <c r="AD279" s="137"/>
      <c r="AE279" s="137"/>
      <c r="AF279" s="137"/>
      <c r="AG279" s="137"/>
      <c r="AH279" s="137"/>
    </row>
    <row r="280" spans="1:34" ht="15" customHeight="1" x14ac:dyDescent="0.2">
      <c r="A280" s="1393"/>
      <c r="B280" s="681"/>
      <c r="C280" s="1123"/>
      <c r="D280" s="685"/>
      <c r="E280" s="163"/>
      <c r="F280" s="687"/>
      <c r="G280" s="157"/>
      <c r="H280" s="1124"/>
      <c r="I280" s="1102">
        <f t="shared" si="102"/>
        <v>0</v>
      </c>
      <c r="J280" s="1132">
        <f t="shared" si="103"/>
        <v>0</v>
      </c>
      <c r="K280" s="1105">
        <f t="shared" si="104"/>
        <v>0</v>
      </c>
      <c r="L280" s="131">
        <f t="shared" si="105"/>
        <v>0</v>
      </c>
      <c r="M280" s="170" t="str">
        <f>IF(B280=0,"",VLOOKUP(B280,'Prog Costs'!$A$2:$B$21,2,FALSE))</f>
        <v/>
      </c>
      <c r="N280" s="194">
        <f t="shared" si="101"/>
        <v>0</v>
      </c>
      <c r="O280" s="195">
        <f t="shared" si="106"/>
        <v>0</v>
      </c>
      <c r="P280" s="196">
        <f>IF(N280=0,0,IF(B280=0,"",VLOOKUP(B280,'Prog Costs'!$A$2:$E$21,5,FALSE)*L280))</f>
        <v>0</v>
      </c>
      <c r="Q280" s="137"/>
      <c r="R280" s="137"/>
      <c r="S280" s="137"/>
      <c r="T280" s="137"/>
      <c r="U280" s="137"/>
      <c r="V280" s="137"/>
      <c r="W280" s="137"/>
      <c r="X280" s="137"/>
      <c r="Y280" s="137"/>
      <c r="Z280" s="137"/>
      <c r="AA280" s="137"/>
      <c r="AB280" s="137"/>
      <c r="AC280" s="137"/>
      <c r="AD280" s="137"/>
      <c r="AE280" s="137"/>
      <c r="AF280" s="137"/>
      <c r="AG280" s="137"/>
      <c r="AH280" s="137"/>
    </row>
    <row r="281" spans="1:34" ht="15" customHeight="1" thickBot="1" x14ac:dyDescent="0.25">
      <c r="A281" s="1393"/>
      <c r="B281" s="681"/>
      <c r="C281" s="1123"/>
      <c r="D281" s="685"/>
      <c r="E281" s="163"/>
      <c r="F281" s="687"/>
      <c r="G281" s="710"/>
      <c r="H281" s="1124"/>
      <c r="I281" s="1102">
        <f t="shared" si="102"/>
        <v>0</v>
      </c>
      <c r="J281" s="1132">
        <f t="shared" si="103"/>
        <v>0</v>
      </c>
      <c r="K281" s="1105">
        <f t="shared" si="104"/>
        <v>0</v>
      </c>
      <c r="L281" s="131">
        <f t="shared" si="105"/>
        <v>0</v>
      </c>
      <c r="M281" s="170" t="str">
        <f>IF(B281=0,"",VLOOKUP(B281,'Prog Costs'!$A$2:$B$21,2,FALSE))</f>
        <v/>
      </c>
      <c r="N281" s="194">
        <f t="shared" si="101"/>
        <v>0</v>
      </c>
      <c r="O281" s="195">
        <f t="shared" si="106"/>
        <v>0</v>
      </c>
      <c r="P281" s="196">
        <f>IF(N281=0,0,IF(B281=0,"",VLOOKUP(B281,'Prog Costs'!$A$2:$E$21,5,FALSE)*L281))</f>
        <v>0</v>
      </c>
      <c r="Q281" s="137"/>
      <c r="R281" s="137"/>
      <c r="S281" s="137"/>
      <c r="T281" s="137"/>
      <c r="U281" s="137"/>
      <c r="V281" s="137"/>
      <c r="W281" s="137"/>
      <c r="X281" s="137"/>
      <c r="Y281" s="137"/>
      <c r="Z281" s="137"/>
      <c r="AA281" s="137"/>
      <c r="AB281" s="137"/>
      <c r="AC281" s="137"/>
      <c r="AD281" s="137"/>
      <c r="AE281" s="137"/>
      <c r="AF281" s="137"/>
      <c r="AG281" s="137"/>
      <c r="AH281" s="137"/>
    </row>
    <row r="282" spans="1:34" ht="15" hidden="1" customHeight="1" x14ac:dyDescent="0.2">
      <c r="A282" s="1393"/>
      <c r="B282" s="681"/>
      <c r="C282" s="163"/>
      <c r="D282" s="685"/>
      <c r="E282" s="163"/>
      <c r="F282" s="687"/>
      <c r="G282" s="157"/>
      <c r="H282" s="687"/>
      <c r="I282" s="1102">
        <f t="shared" si="102"/>
        <v>0</v>
      </c>
      <c r="J282" s="1132">
        <f t="shared" si="103"/>
        <v>0</v>
      </c>
      <c r="K282" s="1105">
        <f t="shared" si="104"/>
        <v>0</v>
      </c>
      <c r="L282" s="131">
        <f t="shared" si="105"/>
        <v>0</v>
      </c>
      <c r="M282" s="170" t="str">
        <f>IF(B282=0,"",VLOOKUP(B282,'Prog Costs'!$A$2:$B$21,2,FALSE))</f>
        <v/>
      </c>
      <c r="N282" s="194">
        <f t="shared" si="101"/>
        <v>0</v>
      </c>
      <c r="O282" s="195">
        <f t="shared" si="106"/>
        <v>0</v>
      </c>
      <c r="P282" s="196">
        <f>IF(N282=0,0,IF(B282=0,"",VLOOKUP(B282,'Prog Costs'!$A$2:$E$21,5,FALSE)*L282))</f>
        <v>0</v>
      </c>
      <c r="Q282" s="137"/>
      <c r="R282" s="137"/>
      <c r="S282" s="137"/>
      <c r="T282" s="137"/>
      <c r="U282" s="137"/>
      <c r="V282" s="137"/>
      <c r="W282" s="137"/>
      <c r="X282" s="137"/>
      <c r="Y282" s="137"/>
      <c r="Z282" s="137"/>
      <c r="AA282" s="137"/>
      <c r="AB282" s="137"/>
      <c r="AC282" s="137"/>
      <c r="AD282" s="137"/>
      <c r="AE282" s="137"/>
      <c r="AF282" s="137"/>
      <c r="AG282" s="137"/>
      <c r="AH282" s="137"/>
    </row>
    <row r="283" spans="1:34" ht="15" hidden="1" customHeight="1" x14ac:dyDescent="0.2">
      <c r="A283" s="1393"/>
      <c r="B283" s="681"/>
      <c r="C283" s="163"/>
      <c r="D283" s="685"/>
      <c r="E283" s="163"/>
      <c r="F283" s="687"/>
      <c r="G283" s="157"/>
      <c r="H283" s="687"/>
      <c r="I283" s="1102">
        <f t="shared" si="102"/>
        <v>0</v>
      </c>
      <c r="J283" s="1132">
        <f t="shared" si="103"/>
        <v>0</v>
      </c>
      <c r="K283" s="1105">
        <f t="shared" si="104"/>
        <v>0</v>
      </c>
      <c r="L283" s="131">
        <f t="shared" si="105"/>
        <v>0</v>
      </c>
      <c r="M283" s="170" t="str">
        <f>IF(B283=0,"",VLOOKUP(B283,'Prog Costs'!$A$2:$B$21,2,FALSE))</f>
        <v/>
      </c>
      <c r="N283" s="194">
        <f t="shared" si="101"/>
        <v>0</v>
      </c>
      <c r="O283" s="195">
        <f t="shared" si="106"/>
        <v>0</v>
      </c>
      <c r="P283" s="196">
        <f>IF(N283=0,0,IF(B283=0,"",VLOOKUP(B283,'Prog Costs'!$A$2:$E$21,5,FALSE)*L283))</f>
        <v>0</v>
      </c>
      <c r="Q283" s="137"/>
      <c r="R283" s="137"/>
      <c r="S283" s="137"/>
      <c r="T283" s="137"/>
      <c r="U283" s="137"/>
      <c r="V283" s="137"/>
      <c r="W283" s="137"/>
      <c r="X283" s="137"/>
      <c r="Y283" s="137"/>
      <c r="Z283" s="137"/>
      <c r="AA283" s="137"/>
      <c r="AB283" s="137"/>
      <c r="AC283" s="137"/>
      <c r="AD283" s="137"/>
      <c r="AE283" s="137"/>
      <c r="AF283" s="137"/>
      <c r="AG283" s="137"/>
      <c r="AH283" s="137"/>
    </row>
    <row r="284" spans="1:34" ht="15" hidden="1" customHeight="1" x14ac:dyDescent="0.2">
      <c r="A284" s="1393"/>
      <c r="B284" s="681"/>
      <c r="C284" s="163"/>
      <c r="D284" s="685"/>
      <c r="E284" s="163"/>
      <c r="F284" s="687"/>
      <c r="G284" s="157"/>
      <c r="H284" s="687"/>
      <c r="I284" s="1102">
        <f t="shared" si="102"/>
        <v>0</v>
      </c>
      <c r="J284" s="1132">
        <f t="shared" si="103"/>
        <v>0</v>
      </c>
      <c r="K284" s="1105">
        <f t="shared" si="104"/>
        <v>0</v>
      </c>
      <c r="L284" s="131">
        <f t="shared" si="105"/>
        <v>0</v>
      </c>
      <c r="M284" s="170" t="str">
        <f>IF(B284=0,"",VLOOKUP(B284,'Prog Costs'!$A$2:$B$21,2,FALSE))</f>
        <v/>
      </c>
      <c r="N284" s="194">
        <f t="shared" si="101"/>
        <v>0</v>
      </c>
      <c r="O284" s="195">
        <f t="shared" si="106"/>
        <v>0</v>
      </c>
      <c r="P284" s="196">
        <f>IF(N284=0,0,IF(B284=0,"",VLOOKUP(B284,'Prog Costs'!$A$2:$E$21,5,FALSE)*L284))</f>
        <v>0</v>
      </c>
      <c r="Q284" s="137"/>
      <c r="R284" s="137"/>
      <c r="S284" s="137"/>
      <c r="T284" s="137"/>
      <c r="U284" s="137"/>
      <c r="V284" s="137"/>
      <c r="W284" s="137"/>
      <c r="X284" s="137"/>
      <c r="Y284" s="137"/>
      <c r="Z284" s="137"/>
      <c r="AA284" s="137"/>
      <c r="AB284" s="137"/>
      <c r="AC284" s="137"/>
      <c r="AD284" s="137"/>
      <c r="AE284" s="137"/>
      <c r="AF284" s="137"/>
      <c r="AG284" s="137"/>
      <c r="AH284" s="137"/>
    </row>
    <row r="285" spans="1:34" ht="15" hidden="1" customHeight="1" x14ac:dyDescent="0.2">
      <c r="A285" s="1393"/>
      <c r="B285" s="681"/>
      <c r="C285" s="163"/>
      <c r="D285" s="685"/>
      <c r="E285" s="163"/>
      <c r="F285" s="687"/>
      <c r="G285" s="157"/>
      <c r="H285" s="687"/>
      <c r="I285" s="1102">
        <f t="shared" si="102"/>
        <v>0</v>
      </c>
      <c r="J285" s="1132">
        <f t="shared" si="103"/>
        <v>0</v>
      </c>
      <c r="K285" s="1105">
        <f t="shared" si="104"/>
        <v>0</v>
      </c>
      <c r="L285" s="131">
        <f t="shared" si="105"/>
        <v>0</v>
      </c>
      <c r="M285" s="170" t="str">
        <f>IF(B285=0,"",VLOOKUP(B285,'Prog Costs'!$A$2:$B$21,2,FALSE))</f>
        <v/>
      </c>
      <c r="N285" s="194">
        <f t="shared" si="101"/>
        <v>0</v>
      </c>
      <c r="O285" s="195">
        <f t="shared" si="106"/>
        <v>0</v>
      </c>
      <c r="P285" s="196">
        <f>IF(N285=0,0,IF(B285=0,"",VLOOKUP(B285,'Prog Costs'!$A$2:$E$21,5,FALSE)*L285))</f>
        <v>0</v>
      </c>
      <c r="Q285" s="137"/>
      <c r="R285" s="137"/>
      <c r="S285" s="137"/>
      <c r="T285" s="137"/>
      <c r="U285" s="137"/>
      <c r="V285" s="137"/>
      <c r="W285" s="137"/>
      <c r="X285" s="137"/>
      <c r="Y285" s="137"/>
      <c r="Z285" s="137"/>
      <c r="AA285" s="137"/>
      <c r="AB285" s="137"/>
      <c r="AC285" s="137"/>
      <c r="AD285" s="137"/>
      <c r="AE285" s="137"/>
      <c r="AF285" s="137"/>
      <c r="AG285" s="137"/>
      <c r="AH285" s="137"/>
    </row>
    <row r="286" spans="1:34" ht="15" hidden="1" customHeight="1" x14ac:dyDescent="0.2">
      <c r="A286" s="1393"/>
      <c r="B286" s="681"/>
      <c r="C286" s="163"/>
      <c r="D286" s="685"/>
      <c r="E286" s="163"/>
      <c r="F286" s="687"/>
      <c r="G286" s="157"/>
      <c r="H286" s="687"/>
      <c r="I286" s="1102">
        <f t="shared" si="102"/>
        <v>0</v>
      </c>
      <c r="J286" s="1132">
        <f t="shared" si="103"/>
        <v>0</v>
      </c>
      <c r="K286" s="1105">
        <f t="shared" si="104"/>
        <v>0</v>
      </c>
      <c r="L286" s="131">
        <f t="shared" si="105"/>
        <v>0</v>
      </c>
      <c r="M286" s="170" t="str">
        <f>IF(B286=0,"",VLOOKUP(B286,'Prog Costs'!$A$2:$B$21,2,FALSE))</f>
        <v/>
      </c>
      <c r="N286" s="194">
        <f t="shared" si="101"/>
        <v>0</v>
      </c>
      <c r="O286" s="195">
        <f t="shared" si="106"/>
        <v>0</v>
      </c>
      <c r="P286" s="196">
        <f>IF(N286=0,0,IF(B286=0,"",VLOOKUP(B286,'Prog Costs'!$A$2:$E$21,5,FALSE)*L286))</f>
        <v>0</v>
      </c>
      <c r="Q286" s="137"/>
      <c r="R286" s="137"/>
      <c r="S286" s="137"/>
      <c r="T286" s="137"/>
      <c r="U286" s="137"/>
      <c r="V286" s="137"/>
      <c r="W286" s="137"/>
      <c r="X286" s="137"/>
      <c r="Y286" s="137"/>
      <c r="Z286" s="137"/>
      <c r="AA286" s="137"/>
      <c r="AB286" s="137"/>
      <c r="AC286" s="137"/>
      <c r="AD286" s="137"/>
      <c r="AE286" s="137"/>
      <c r="AF286" s="137"/>
      <c r="AG286" s="137"/>
      <c r="AH286" s="137"/>
    </row>
    <row r="287" spans="1:34" ht="15" hidden="1" customHeight="1" x14ac:dyDescent="0.2">
      <c r="A287" s="1393"/>
      <c r="B287" s="681"/>
      <c r="C287" s="163"/>
      <c r="D287" s="685"/>
      <c r="E287" s="163"/>
      <c r="F287" s="687"/>
      <c r="G287" s="157"/>
      <c r="H287" s="687"/>
      <c r="I287" s="1102">
        <f t="shared" si="102"/>
        <v>0</v>
      </c>
      <c r="J287" s="1132">
        <f t="shared" si="103"/>
        <v>0</v>
      </c>
      <c r="K287" s="1105">
        <f t="shared" si="104"/>
        <v>0</v>
      </c>
      <c r="L287" s="131">
        <f t="shared" si="105"/>
        <v>0</v>
      </c>
      <c r="M287" s="170" t="str">
        <f>IF(B287=0,"",VLOOKUP(B287,'Prog Costs'!$A$2:$B$21,2,FALSE))</f>
        <v/>
      </c>
      <c r="N287" s="194">
        <f t="shared" si="101"/>
        <v>0</v>
      </c>
      <c r="O287" s="195">
        <f t="shared" si="106"/>
        <v>0</v>
      </c>
      <c r="P287" s="196">
        <f>IF(N287=0,0,IF(B287=0,"",VLOOKUP(B287,'Prog Costs'!$A$2:$E$21,5,FALSE)*L287))</f>
        <v>0</v>
      </c>
      <c r="Q287" s="137"/>
      <c r="R287" s="137"/>
      <c r="S287" s="137"/>
      <c r="T287" s="137"/>
      <c r="U287" s="137"/>
      <c r="V287" s="137"/>
      <c r="W287" s="137"/>
      <c r="X287" s="137"/>
      <c r="Y287" s="137"/>
      <c r="Z287" s="137"/>
      <c r="AA287" s="137"/>
      <c r="AB287" s="137"/>
      <c r="AC287" s="137"/>
      <c r="AD287" s="137"/>
      <c r="AE287" s="137"/>
      <c r="AF287" s="137"/>
      <c r="AG287" s="137"/>
      <c r="AH287" s="137"/>
    </row>
    <row r="288" spans="1:34" ht="15" hidden="1" customHeight="1" x14ac:dyDescent="0.2">
      <c r="A288" s="1393"/>
      <c r="B288" s="681"/>
      <c r="C288" s="163"/>
      <c r="D288" s="685"/>
      <c r="E288" s="163"/>
      <c r="F288" s="687"/>
      <c r="G288" s="157"/>
      <c r="H288" s="687"/>
      <c r="I288" s="1102">
        <f t="shared" si="102"/>
        <v>0</v>
      </c>
      <c r="J288" s="1132">
        <f t="shared" si="103"/>
        <v>0</v>
      </c>
      <c r="K288" s="1105">
        <f t="shared" si="104"/>
        <v>0</v>
      </c>
      <c r="L288" s="131">
        <f t="shared" si="105"/>
        <v>0</v>
      </c>
      <c r="M288" s="170" t="str">
        <f>IF(B288=0,"",VLOOKUP(B288,'Prog Costs'!$A$2:$B$21,2,FALSE))</f>
        <v/>
      </c>
      <c r="N288" s="194">
        <f t="shared" si="101"/>
        <v>0</v>
      </c>
      <c r="O288" s="195">
        <f t="shared" si="106"/>
        <v>0</v>
      </c>
      <c r="P288" s="196">
        <f>IF(N288=0,0,IF(B288=0,"",VLOOKUP(B288,'Prog Costs'!$A$2:$E$21,5,FALSE)*L288))</f>
        <v>0</v>
      </c>
      <c r="Q288" s="137"/>
      <c r="R288" s="137"/>
      <c r="S288" s="137"/>
      <c r="T288" s="137"/>
      <c r="U288" s="137"/>
      <c r="V288" s="137"/>
      <c r="W288" s="137"/>
      <c r="X288" s="137"/>
      <c r="Y288" s="137"/>
      <c r="Z288" s="137"/>
      <c r="AA288" s="137"/>
      <c r="AB288" s="137"/>
      <c r="AC288" s="137"/>
      <c r="AD288" s="137"/>
      <c r="AE288" s="137"/>
      <c r="AF288" s="137"/>
      <c r="AG288" s="137"/>
      <c r="AH288" s="137"/>
    </row>
    <row r="289" spans="1:34" ht="15" hidden="1" customHeight="1" x14ac:dyDescent="0.2">
      <c r="A289" s="1393"/>
      <c r="B289" s="681"/>
      <c r="C289" s="163"/>
      <c r="D289" s="685"/>
      <c r="E289" s="163"/>
      <c r="F289" s="687"/>
      <c r="G289" s="157"/>
      <c r="H289" s="687"/>
      <c r="I289" s="1102">
        <f t="shared" si="102"/>
        <v>0</v>
      </c>
      <c r="J289" s="1132">
        <f t="shared" si="103"/>
        <v>0</v>
      </c>
      <c r="K289" s="1105">
        <f t="shared" si="104"/>
        <v>0</v>
      </c>
      <c r="L289" s="131">
        <f t="shared" si="105"/>
        <v>0</v>
      </c>
      <c r="M289" s="170" t="str">
        <f>IF(B289=0,"",VLOOKUP(B289,'Prog Costs'!$A$2:$B$21,2,FALSE))</f>
        <v/>
      </c>
      <c r="N289" s="194">
        <f t="shared" si="101"/>
        <v>0</v>
      </c>
      <c r="O289" s="195">
        <f t="shared" si="106"/>
        <v>0</v>
      </c>
      <c r="P289" s="196">
        <f>IF(N289=0,0,IF(B289=0,"",VLOOKUP(B289,'Prog Costs'!$A$2:$E$21,5,FALSE)*L289))</f>
        <v>0</v>
      </c>
      <c r="Q289" s="137"/>
      <c r="R289" s="137"/>
      <c r="S289" s="137"/>
      <c r="T289" s="137"/>
      <c r="U289" s="137"/>
      <c r="V289" s="137"/>
      <c r="W289" s="137"/>
      <c r="X289" s="137"/>
      <c r="Y289" s="137"/>
      <c r="Z289" s="137"/>
      <c r="AA289" s="137"/>
      <c r="AB289" s="137"/>
      <c r="AC289" s="137"/>
      <c r="AD289" s="137"/>
      <c r="AE289" s="137"/>
      <c r="AF289" s="137"/>
      <c r="AG289" s="137"/>
      <c r="AH289" s="137"/>
    </row>
    <row r="290" spans="1:34" ht="15" hidden="1" customHeight="1" x14ac:dyDescent="0.2">
      <c r="A290" s="1393"/>
      <c r="B290" s="681"/>
      <c r="C290" s="163"/>
      <c r="D290" s="685"/>
      <c r="E290" s="163"/>
      <c r="F290" s="687"/>
      <c r="G290" s="157"/>
      <c r="H290" s="687"/>
      <c r="I290" s="1102">
        <f t="shared" si="102"/>
        <v>0</v>
      </c>
      <c r="J290" s="1132">
        <f t="shared" si="103"/>
        <v>0</v>
      </c>
      <c r="K290" s="1105">
        <f t="shared" si="104"/>
        <v>0</v>
      </c>
      <c r="L290" s="131">
        <f t="shared" si="105"/>
        <v>0</v>
      </c>
      <c r="M290" s="170" t="str">
        <f>IF(B290=0,"",VLOOKUP(B290,'Prog Costs'!$A$2:$B$21,2,FALSE))</f>
        <v/>
      </c>
      <c r="N290" s="194">
        <f t="shared" si="101"/>
        <v>0</v>
      </c>
      <c r="O290" s="195">
        <f t="shared" si="106"/>
        <v>0</v>
      </c>
      <c r="P290" s="196">
        <f>IF(N290=0,0,IF(B290=0,"",VLOOKUP(B290,'Prog Costs'!$A$2:$E$21,5,FALSE)*L290))</f>
        <v>0</v>
      </c>
      <c r="Q290" s="137"/>
      <c r="R290" s="137"/>
      <c r="S290" s="137"/>
      <c r="T290" s="137"/>
      <c r="U290" s="137"/>
      <c r="V290" s="137"/>
      <c r="W290" s="137"/>
      <c r="X290" s="137"/>
      <c r="Y290" s="137"/>
      <c r="Z290" s="137"/>
      <c r="AA290" s="137"/>
      <c r="AB290" s="137"/>
      <c r="AC290" s="137"/>
      <c r="AD290" s="137"/>
      <c r="AE290" s="137"/>
      <c r="AF290" s="137"/>
      <c r="AG290" s="137"/>
      <c r="AH290" s="137"/>
    </row>
    <row r="291" spans="1:34" ht="15" hidden="1" customHeight="1" thickBot="1" x14ac:dyDescent="0.25">
      <c r="A291" s="1394"/>
      <c r="B291" s="681"/>
      <c r="C291" s="164"/>
      <c r="D291" s="686"/>
      <c r="E291" s="164"/>
      <c r="F291" s="688"/>
      <c r="G291" s="158"/>
      <c r="H291" s="688"/>
      <c r="I291" s="1103">
        <f t="shared" si="102"/>
        <v>0</v>
      </c>
      <c r="J291" s="1133">
        <f t="shared" si="103"/>
        <v>0</v>
      </c>
      <c r="K291" s="1106">
        <f t="shared" si="104"/>
        <v>0</v>
      </c>
      <c r="L291" s="136">
        <f t="shared" si="105"/>
        <v>0</v>
      </c>
      <c r="M291" s="170" t="str">
        <f>IF(B291=0,"",VLOOKUP(B291,'Prog Costs'!$A$2:$B$21,2,FALSE))</f>
        <v/>
      </c>
      <c r="N291" s="194">
        <f t="shared" si="101"/>
        <v>0</v>
      </c>
      <c r="O291" s="195">
        <f t="shared" si="106"/>
        <v>0</v>
      </c>
      <c r="P291" s="196">
        <f>IF(N291=0,0,IF(B291=0,"",VLOOKUP(B291,'Prog Costs'!$A$2:$E$21,5,FALSE)*L291))</f>
        <v>0</v>
      </c>
      <c r="Q291" s="137"/>
      <c r="R291" s="137"/>
      <c r="S291" s="137"/>
      <c r="T291" s="137"/>
      <c r="U291" s="137"/>
      <c r="V291" s="137"/>
      <c r="W291" s="137"/>
      <c r="X291" s="137"/>
      <c r="Y291" s="137"/>
      <c r="Z291" s="137"/>
      <c r="AA291" s="137"/>
      <c r="AB291" s="137"/>
      <c r="AC291" s="137"/>
      <c r="AD291" s="137"/>
      <c r="AE291" s="137"/>
      <c r="AF291" s="137"/>
      <c r="AG291" s="137"/>
      <c r="AH291" s="137"/>
    </row>
    <row r="292" spans="1:34" ht="18" customHeight="1" thickBot="1" x14ac:dyDescent="0.25">
      <c r="A292" s="182"/>
      <c r="B292" s="198" t="s">
        <v>62</v>
      </c>
      <c r="C292" s="140">
        <f>SUM(C272:C291)</f>
        <v>0</v>
      </c>
      <c r="D292" s="155">
        <f t="shared" ref="D292:L292" si="107">SUM(D272:D291)</f>
        <v>0</v>
      </c>
      <c r="E292" s="165">
        <f t="shared" si="107"/>
        <v>0</v>
      </c>
      <c r="F292" s="166">
        <f t="shared" si="107"/>
        <v>0</v>
      </c>
      <c r="G292" s="159">
        <f t="shared" si="107"/>
        <v>0</v>
      </c>
      <c r="H292" s="204">
        <f t="shared" si="107"/>
        <v>0</v>
      </c>
      <c r="I292" s="159">
        <f t="shared" si="107"/>
        <v>0</v>
      </c>
      <c r="J292" s="204">
        <f t="shared" si="107"/>
        <v>0</v>
      </c>
      <c r="K292" s="159">
        <f t="shared" si="107"/>
        <v>0</v>
      </c>
      <c r="L292" s="141">
        <f t="shared" si="107"/>
        <v>0</v>
      </c>
      <c r="M292" s="143"/>
      <c r="N292" s="143">
        <f t="shared" ref="N292:P292" si="108">SUM(N272:N291)</f>
        <v>0</v>
      </c>
      <c r="O292" s="143">
        <f t="shared" si="108"/>
        <v>0</v>
      </c>
      <c r="P292" s="144">
        <f t="shared" si="108"/>
        <v>0</v>
      </c>
      <c r="Q292" s="137"/>
      <c r="R292" s="137"/>
      <c r="S292" s="137"/>
      <c r="T292" s="137"/>
      <c r="U292" s="137"/>
      <c r="V292" s="137"/>
      <c r="W292" s="137"/>
      <c r="X292" s="137"/>
      <c r="Y292" s="137"/>
      <c r="Z292" s="137"/>
      <c r="AA292" s="137"/>
      <c r="AB292" s="137"/>
      <c r="AC292" s="137"/>
      <c r="AD292" s="137"/>
      <c r="AE292" s="137"/>
      <c r="AF292" s="137"/>
      <c r="AG292" s="137"/>
      <c r="AH292" s="137"/>
    </row>
    <row r="293" spans="1:34" ht="13.5" thickBot="1" x14ac:dyDescent="0.25">
      <c r="A293" s="173"/>
      <c r="B293" s="152"/>
      <c r="C293" s="152"/>
      <c r="D293" s="152"/>
      <c r="E293" s="152"/>
      <c r="F293" s="152"/>
      <c r="G293" s="152"/>
      <c r="H293" s="152"/>
      <c r="I293" s="152"/>
      <c r="J293" s="152"/>
      <c r="K293" s="152"/>
      <c r="L293" s="152"/>
      <c r="M293" s="152"/>
      <c r="N293" s="102"/>
      <c r="O293" s="102"/>
      <c r="P293" s="103"/>
      <c r="Q293" s="137"/>
      <c r="R293" s="137"/>
      <c r="S293" s="137"/>
      <c r="T293" s="137"/>
      <c r="U293" s="137"/>
      <c r="V293" s="137"/>
      <c r="W293" s="137"/>
      <c r="X293" s="137"/>
      <c r="Y293" s="137"/>
      <c r="Z293" s="137"/>
      <c r="AA293" s="137"/>
      <c r="AB293" s="137"/>
      <c r="AC293" s="137"/>
      <c r="AD293" s="137"/>
      <c r="AE293" s="137"/>
      <c r="AF293" s="137"/>
      <c r="AG293" s="137"/>
      <c r="AH293" s="137"/>
    </row>
    <row r="294" spans="1:34" ht="15" customHeight="1" x14ac:dyDescent="0.2">
      <c r="A294" s="1392">
        <f>'Setup Page'!C21</f>
        <v>0</v>
      </c>
      <c r="B294" s="683"/>
      <c r="C294" s="1121"/>
      <c r="D294" s="730"/>
      <c r="E294" s="162"/>
      <c r="F294" s="712"/>
      <c r="G294" s="705"/>
      <c r="H294" s="1122"/>
      <c r="I294" s="1101">
        <f>C294+E294+G294</f>
        <v>0</v>
      </c>
      <c r="J294" s="1131">
        <f>I294</f>
        <v>0</v>
      </c>
      <c r="K294" s="1104">
        <f>D294+F294+H294</f>
        <v>0</v>
      </c>
      <c r="L294" s="150">
        <f>K294</f>
        <v>0</v>
      </c>
      <c r="M294" s="170" t="str">
        <f>IF(B294=0,"",VLOOKUP(B294,'Prog Costs'!$A$2:$B$21,2,FALSE))</f>
        <v/>
      </c>
      <c r="N294" s="194">
        <f t="shared" ref="N294:N313" si="109">IF(B294=0,0,IF(L294=0,0,L294*M294))</f>
        <v>0</v>
      </c>
      <c r="O294" s="195">
        <f>N294*0.8</f>
        <v>0</v>
      </c>
      <c r="P294" s="196">
        <f>IF(N294=0,0,IF(B294=0,"",VLOOKUP(B294,'Prog Costs'!$A$2:$E$21,5,FALSE)*L294))</f>
        <v>0</v>
      </c>
      <c r="Q294" s="137"/>
      <c r="R294" s="137"/>
      <c r="S294" s="137"/>
      <c r="T294" s="137"/>
      <c r="U294" s="137"/>
      <c r="V294" s="137"/>
      <c r="W294" s="137"/>
      <c r="X294" s="137"/>
      <c r="Y294" s="137"/>
      <c r="Z294" s="137"/>
      <c r="AA294" s="137"/>
      <c r="AB294" s="137"/>
      <c r="AC294" s="137"/>
      <c r="AD294" s="137"/>
      <c r="AE294" s="137"/>
      <c r="AF294" s="137"/>
      <c r="AG294" s="137"/>
      <c r="AH294" s="137"/>
    </row>
    <row r="295" spans="1:34" ht="15" customHeight="1" x14ac:dyDescent="0.2">
      <c r="A295" s="1393"/>
      <c r="B295" s="681"/>
      <c r="C295" s="1123"/>
      <c r="D295" s="685"/>
      <c r="E295" s="163"/>
      <c r="F295" s="687"/>
      <c r="G295" s="157"/>
      <c r="H295" s="1124"/>
      <c r="I295" s="1102">
        <f t="shared" ref="I295:I313" si="110">C295+E295+G295</f>
        <v>0</v>
      </c>
      <c r="J295" s="1132">
        <f t="shared" ref="J295:J313" si="111">I295</f>
        <v>0</v>
      </c>
      <c r="K295" s="1105">
        <f t="shared" ref="K295:K313" si="112">D295+F295+H295</f>
        <v>0</v>
      </c>
      <c r="L295" s="131">
        <f t="shared" ref="L295:L313" si="113">K295</f>
        <v>0</v>
      </c>
      <c r="M295" s="170" t="str">
        <f>IF(B295=0,"",VLOOKUP(B295,'Prog Costs'!$A$2:$B$21,2,FALSE))</f>
        <v/>
      </c>
      <c r="N295" s="194">
        <f t="shared" si="109"/>
        <v>0</v>
      </c>
      <c r="O295" s="195">
        <f t="shared" ref="O295:O313" si="114">N295*0.8</f>
        <v>0</v>
      </c>
      <c r="P295" s="196">
        <f>IF(N295=0,0,IF(B295=0,"",VLOOKUP(B295,'Prog Costs'!$A$2:$E$21,5,FALSE)*L295))</f>
        <v>0</v>
      </c>
      <c r="Q295" s="137"/>
      <c r="R295" s="137"/>
      <c r="S295" s="137"/>
      <c r="T295" s="137"/>
      <c r="U295" s="137"/>
      <c r="V295" s="137"/>
      <c r="W295" s="137"/>
      <c r="X295" s="137"/>
      <c r="Y295" s="137"/>
      <c r="Z295" s="137"/>
      <c r="AA295" s="137"/>
      <c r="AB295" s="137"/>
      <c r="AC295" s="137"/>
      <c r="AD295" s="137"/>
      <c r="AE295" s="137"/>
      <c r="AF295" s="137"/>
      <c r="AG295" s="137"/>
      <c r="AH295" s="137"/>
    </row>
    <row r="296" spans="1:34" ht="15" customHeight="1" x14ac:dyDescent="0.2">
      <c r="A296" s="1393"/>
      <c r="B296" s="681"/>
      <c r="C296" s="1123"/>
      <c r="D296" s="685"/>
      <c r="E296" s="163"/>
      <c r="F296" s="687"/>
      <c r="G296" s="157"/>
      <c r="H296" s="1124"/>
      <c r="I296" s="1102">
        <f t="shared" si="110"/>
        <v>0</v>
      </c>
      <c r="J296" s="1132">
        <f t="shared" si="111"/>
        <v>0</v>
      </c>
      <c r="K296" s="1105">
        <f t="shared" si="112"/>
        <v>0</v>
      </c>
      <c r="L296" s="131">
        <f t="shared" si="113"/>
        <v>0</v>
      </c>
      <c r="M296" s="170" t="str">
        <f>IF(B296=0,"",VLOOKUP(B296,'Prog Costs'!$A$2:$B$21,2,FALSE))</f>
        <v/>
      </c>
      <c r="N296" s="194">
        <f t="shared" si="109"/>
        <v>0</v>
      </c>
      <c r="O296" s="195">
        <f t="shared" si="114"/>
        <v>0</v>
      </c>
      <c r="P296" s="196">
        <f>IF(N296=0,0,IF(B296=0,"",VLOOKUP(B296,'Prog Costs'!$A$2:$E$21,5,FALSE)*L296))</f>
        <v>0</v>
      </c>
      <c r="Q296" s="137"/>
      <c r="R296" s="137"/>
      <c r="S296" s="137"/>
      <c r="T296" s="137"/>
      <c r="U296" s="137"/>
      <c r="V296" s="137"/>
      <c r="W296" s="137"/>
      <c r="X296" s="137"/>
      <c r="Y296" s="137"/>
      <c r="Z296" s="137"/>
      <c r="AA296" s="137"/>
      <c r="AB296" s="137"/>
      <c r="AC296" s="137"/>
      <c r="AD296" s="137"/>
      <c r="AE296" s="137"/>
      <c r="AF296" s="137"/>
      <c r="AG296" s="137"/>
      <c r="AH296" s="137"/>
    </row>
    <row r="297" spans="1:34" ht="15" customHeight="1" x14ac:dyDescent="0.2">
      <c r="A297" s="1393"/>
      <c r="B297" s="681"/>
      <c r="C297" s="1123"/>
      <c r="D297" s="685"/>
      <c r="E297" s="163"/>
      <c r="F297" s="687"/>
      <c r="G297" s="157"/>
      <c r="H297" s="1124"/>
      <c r="I297" s="1102">
        <f t="shared" si="110"/>
        <v>0</v>
      </c>
      <c r="J297" s="1132">
        <f t="shared" si="111"/>
        <v>0</v>
      </c>
      <c r="K297" s="1105">
        <f t="shared" si="112"/>
        <v>0</v>
      </c>
      <c r="L297" s="131">
        <f t="shared" si="113"/>
        <v>0</v>
      </c>
      <c r="M297" s="170" t="str">
        <f>IF(B297=0,"",VLOOKUP(B297,'Prog Costs'!$A$2:$B$21,2,FALSE))</f>
        <v/>
      </c>
      <c r="N297" s="194">
        <f t="shared" si="109"/>
        <v>0</v>
      </c>
      <c r="O297" s="195">
        <f t="shared" si="114"/>
        <v>0</v>
      </c>
      <c r="P297" s="196">
        <f>IF(N297=0,0,IF(B297=0,"",VLOOKUP(B297,'Prog Costs'!$A$2:$E$21,5,FALSE)*L297))</f>
        <v>0</v>
      </c>
      <c r="Q297" s="137"/>
      <c r="R297" s="137"/>
      <c r="S297" s="137"/>
      <c r="T297" s="137"/>
      <c r="U297" s="137"/>
      <c r="V297" s="137"/>
      <c r="W297" s="137"/>
      <c r="X297" s="137"/>
      <c r="Y297" s="137"/>
      <c r="Z297" s="137"/>
      <c r="AA297" s="137"/>
      <c r="AB297" s="137"/>
      <c r="AC297" s="137"/>
      <c r="AD297" s="137"/>
      <c r="AE297" s="137"/>
      <c r="AF297" s="137"/>
      <c r="AG297" s="137"/>
      <c r="AH297" s="137"/>
    </row>
    <row r="298" spans="1:34" ht="15" customHeight="1" x14ac:dyDescent="0.2">
      <c r="A298" s="1393"/>
      <c r="B298" s="681"/>
      <c r="C298" s="1123"/>
      <c r="D298" s="685"/>
      <c r="E298" s="163"/>
      <c r="F298" s="687"/>
      <c r="G298" s="157"/>
      <c r="H298" s="1124"/>
      <c r="I298" s="1102">
        <f t="shared" si="110"/>
        <v>0</v>
      </c>
      <c r="J298" s="1132">
        <f t="shared" si="111"/>
        <v>0</v>
      </c>
      <c r="K298" s="1105">
        <f t="shared" si="112"/>
        <v>0</v>
      </c>
      <c r="L298" s="131">
        <f t="shared" si="113"/>
        <v>0</v>
      </c>
      <c r="M298" s="170" t="str">
        <f>IF(B298=0,"",VLOOKUP(B298,'Prog Costs'!$A$2:$B$21,2,FALSE))</f>
        <v/>
      </c>
      <c r="N298" s="194">
        <f t="shared" si="109"/>
        <v>0</v>
      </c>
      <c r="O298" s="195">
        <f t="shared" si="114"/>
        <v>0</v>
      </c>
      <c r="P298" s="196">
        <f>IF(N298=0,0,IF(B298=0,"",VLOOKUP(B298,'Prog Costs'!$A$2:$E$21,5,FALSE)*L298))</f>
        <v>0</v>
      </c>
      <c r="Q298" s="137"/>
      <c r="R298" s="137"/>
      <c r="S298" s="137"/>
      <c r="T298" s="137"/>
      <c r="U298" s="137"/>
      <c r="V298" s="137"/>
      <c r="W298" s="137"/>
      <c r="X298" s="137"/>
      <c r="Y298" s="137"/>
      <c r="Z298" s="137"/>
      <c r="AA298" s="137"/>
      <c r="AB298" s="137"/>
      <c r="AC298" s="137"/>
      <c r="AD298" s="137"/>
      <c r="AE298" s="137"/>
      <c r="AF298" s="137"/>
      <c r="AG298" s="137"/>
      <c r="AH298" s="137"/>
    </row>
    <row r="299" spans="1:34" ht="15" customHeight="1" x14ac:dyDescent="0.2">
      <c r="A299" s="1393"/>
      <c r="B299" s="681"/>
      <c r="C299" s="1123"/>
      <c r="D299" s="685"/>
      <c r="E299" s="163"/>
      <c r="F299" s="687"/>
      <c r="G299" s="157"/>
      <c r="H299" s="1124"/>
      <c r="I299" s="1102">
        <f t="shared" si="110"/>
        <v>0</v>
      </c>
      <c r="J299" s="1132">
        <f t="shared" si="111"/>
        <v>0</v>
      </c>
      <c r="K299" s="1105">
        <f t="shared" si="112"/>
        <v>0</v>
      </c>
      <c r="L299" s="131">
        <f t="shared" si="113"/>
        <v>0</v>
      </c>
      <c r="M299" s="170" t="str">
        <f>IF(B299=0,"",VLOOKUP(B299,'Prog Costs'!$A$2:$B$21,2,FALSE))</f>
        <v/>
      </c>
      <c r="N299" s="194">
        <f t="shared" si="109"/>
        <v>0</v>
      </c>
      <c r="O299" s="195">
        <f t="shared" si="114"/>
        <v>0</v>
      </c>
      <c r="P299" s="196">
        <f>IF(N299=0,0,IF(B299=0,"",VLOOKUP(B299,'Prog Costs'!$A$2:$E$21,5,FALSE)*L299))</f>
        <v>0</v>
      </c>
      <c r="Q299" s="137"/>
      <c r="R299" s="137"/>
      <c r="S299" s="137"/>
      <c r="T299" s="137"/>
      <c r="U299" s="137"/>
      <c r="V299" s="137"/>
      <c r="W299" s="137"/>
      <c r="X299" s="137"/>
      <c r="Y299" s="137"/>
      <c r="Z299" s="137"/>
      <c r="AA299" s="137"/>
      <c r="AB299" s="137"/>
      <c r="AC299" s="137"/>
      <c r="AD299" s="137"/>
      <c r="AE299" s="137"/>
      <c r="AF299" s="137"/>
      <c r="AG299" s="137"/>
      <c r="AH299" s="137"/>
    </row>
    <row r="300" spans="1:34" ht="15" customHeight="1" x14ac:dyDescent="0.2">
      <c r="A300" s="1393"/>
      <c r="B300" s="681"/>
      <c r="C300" s="1123"/>
      <c r="D300" s="685"/>
      <c r="E300" s="163"/>
      <c r="F300" s="687"/>
      <c r="G300" s="157"/>
      <c r="H300" s="1124"/>
      <c r="I300" s="1102">
        <f t="shared" si="110"/>
        <v>0</v>
      </c>
      <c r="J300" s="1132">
        <f t="shared" si="111"/>
        <v>0</v>
      </c>
      <c r="K300" s="1105">
        <f t="shared" si="112"/>
        <v>0</v>
      </c>
      <c r="L300" s="131">
        <f t="shared" si="113"/>
        <v>0</v>
      </c>
      <c r="M300" s="170" t="str">
        <f>IF(B300=0,"",VLOOKUP(B300,'Prog Costs'!$A$2:$B$21,2,FALSE))</f>
        <v/>
      </c>
      <c r="N300" s="194">
        <f t="shared" si="109"/>
        <v>0</v>
      </c>
      <c r="O300" s="195">
        <f t="shared" si="114"/>
        <v>0</v>
      </c>
      <c r="P300" s="196">
        <f>IF(N300=0,0,IF(B300=0,"",VLOOKUP(B300,'Prog Costs'!$A$2:$E$21,5,FALSE)*L300))</f>
        <v>0</v>
      </c>
      <c r="Q300" s="137"/>
      <c r="R300" s="137"/>
      <c r="S300" s="137"/>
      <c r="T300" s="137"/>
      <c r="U300" s="137"/>
      <c r="V300" s="137"/>
      <c r="W300" s="137"/>
      <c r="X300" s="137"/>
      <c r="Y300" s="137"/>
      <c r="Z300" s="137"/>
      <c r="AA300" s="137"/>
      <c r="AB300" s="137"/>
      <c r="AC300" s="137"/>
      <c r="AD300" s="137"/>
      <c r="AE300" s="137"/>
      <c r="AF300" s="137"/>
      <c r="AG300" s="137"/>
      <c r="AH300" s="137"/>
    </row>
    <row r="301" spans="1:34" ht="15" customHeight="1" x14ac:dyDescent="0.2">
      <c r="A301" s="1393"/>
      <c r="B301" s="681"/>
      <c r="C301" s="1123"/>
      <c r="D301" s="685"/>
      <c r="E301" s="163"/>
      <c r="F301" s="687"/>
      <c r="G301" s="157"/>
      <c r="H301" s="1124"/>
      <c r="I301" s="1102">
        <f t="shared" si="110"/>
        <v>0</v>
      </c>
      <c r="J301" s="1132">
        <f t="shared" si="111"/>
        <v>0</v>
      </c>
      <c r="K301" s="1105">
        <f t="shared" si="112"/>
        <v>0</v>
      </c>
      <c r="L301" s="131">
        <f t="shared" si="113"/>
        <v>0</v>
      </c>
      <c r="M301" s="170" t="str">
        <f>IF(B301=0,"",VLOOKUP(B301,'Prog Costs'!$A$2:$B$21,2,FALSE))</f>
        <v/>
      </c>
      <c r="N301" s="194">
        <f t="shared" si="109"/>
        <v>0</v>
      </c>
      <c r="O301" s="195">
        <f t="shared" si="114"/>
        <v>0</v>
      </c>
      <c r="P301" s="196">
        <f>IF(N301=0,0,IF(B301=0,"",VLOOKUP(B301,'Prog Costs'!$A$2:$E$21,5,FALSE)*L301))</f>
        <v>0</v>
      </c>
      <c r="Q301" s="137"/>
      <c r="R301" s="137"/>
      <c r="S301" s="137"/>
      <c r="T301" s="137"/>
      <c r="U301" s="137"/>
      <c r="V301" s="137"/>
      <c r="W301" s="137"/>
      <c r="X301" s="137"/>
      <c r="Y301" s="137"/>
      <c r="Z301" s="137"/>
      <c r="AA301" s="137"/>
      <c r="AB301" s="137"/>
      <c r="AC301" s="137"/>
      <c r="AD301" s="137"/>
      <c r="AE301" s="137"/>
      <c r="AF301" s="137"/>
      <c r="AG301" s="137"/>
      <c r="AH301" s="137"/>
    </row>
    <row r="302" spans="1:34" ht="15" customHeight="1" x14ac:dyDescent="0.2">
      <c r="A302" s="1393"/>
      <c r="B302" s="681"/>
      <c r="C302" s="1123"/>
      <c r="D302" s="685"/>
      <c r="E302" s="163"/>
      <c r="F302" s="687"/>
      <c r="G302" s="157"/>
      <c r="H302" s="1124"/>
      <c r="I302" s="1102">
        <f t="shared" si="110"/>
        <v>0</v>
      </c>
      <c r="J302" s="1132">
        <f t="shared" si="111"/>
        <v>0</v>
      </c>
      <c r="K302" s="1105">
        <f t="shared" si="112"/>
        <v>0</v>
      </c>
      <c r="L302" s="131">
        <f t="shared" si="113"/>
        <v>0</v>
      </c>
      <c r="M302" s="170" t="str">
        <f>IF(B302=0,"",VLOOKUP(B302,'Prog Costs'!$A$2:$B$21,2,FALSE))</f>
        <v/>
      </c>
      <c r="N302" s="194">
        <f t="shared" si="109"/>
        <v>0</v>
      </c>
      <c r="O302" s="195">
        <f t="shared" si="114"/>
        <v>0</v>
      </c>
      <c r="P302" s="196">
        <f>IF(N302=0,0,IF(B302=0,"",VLOOKUP(B302,'Prog Costs'!$A$2:$E$21,5,FALSE)*L302))</f>
        <v>0</v>
      </c>
      <c r="Q302" s="137"/>
      <c r="R302" s="137"/>
      <c r="S302" s="137"/>
      <c r="T302" s="137"/>
      <c r="U302" s="137"/>
      <c r="V302" s="137"/>
      <c r="W302" s="137"/>
      <c r="X302" s="137"/>
      <c r="Y302" s="137"/>
      <c r="Z302" s="137"/>
      <c r="AA302" s="137"/>
      <c r="AB302" s="137"/>
      <c r="AC302" s="137"/>
      <c r="AD302" s="137"/>
      <c r="AE302" s="137"/>
      <c r="AF302" s="137"/>
      <c r="AG302" s="137"/>
      <c r="AH302" s="137"/>
    </row>
    <row r="303" spans="1:34" ht="15" customHeight="1" thickBot="1" x14ac:dyDescent="0.25">
      <c r="A303" s="1393"/>
      <c r="B303" s="681"/>
      <c r="C303" s="1123"/>
      <c r="D303" s="685"/>
      <c r="E303" s="163"/>
      <c r="F303" s="687"/>
      <c r="G303" s="157"/>
      <c r="H303" s="1124"/>
      <c r="I303" s="1102">
        <f t="shared" si="110"/>
        <v>0</v>
      </c>
      <c r="J303" s="1132">
        <f t="shared" si="111"/>
        <v>0</v>
      </c>
      <c r="K303" s="1105">
        <f t="shared" si="112"/>
        <v>0</v>
      </c>
      <c r="L303" s="131">
        <f t="shared" si="113"/>
        <v>0</v>
      </c>
      <c r="M303" s="170" t="str">
        <f>IF(B303=0,"",VLOOKUP(B303,'Prog Costs'!$A$2:$B$21,2,FALSE))</f>
        <v/>
      </c>
      <c r="N303" s="194">
        <f t="shared" si="109"/>
        <v>0</v>
      </c>
      <c r="O303" s="195">
        <f t="shared" si="114"/>
        <v>0</v>
      </c>
      <c r="P303" s="196">
        <f>IF(N303=0,0,IF(B303=0,"",VLOOKUP(B303,'Prog Costs'!$A$2:$E$21,5,FALSE)*L303))</f>
        <v>0</v>
      </c>
      <c r="Q303" s="137"/>
      <c r="R303" s="137"/>
      <c r="S303" s="137"/>
      <c r="T303" s="137"/>
      <c r="U303" s="137"/>
      <c r="V303" s="137"/>
      <c r="W303" s="137"/>
      <c r="X303" s="137"/>
      <c r="Y303" s="137"/>
      <c r="Z303" s="137"/>
      <c r="AA303" s="137"/>
      <c r="AB303" s="137"/>
      <c r="AC303" s="137"/>
      <c r="AD303" s="137"/>
      <c r="AE303" s="137"/>
      <c r="AF303" s="137"/>
      <c r="AG303" s="137"/>
      <c r="AH303" s="137"/>
    </row>
    <row r="304" spans="1:34" ht="15" hidden="1" customHeight="1" x14ac:dyDescent="0.2">
      <c r="A304" s="1393"/>
      <c r="B304" s="681"/>
      <c r="C304" s="1123"/>
      <c r="D304" s="685"/>
      <c r="E304" s="163"/>
      <c r="F304" s="687"/>
      <c r="G304" s="157"/>
      <c r="H304" s="1124"/>
      <c r="I304" s="1102">
        <f t="shared" si="110"/>
        <v>0</v>
      </c>
      <c r="J304" s="1132">
        <f t="shared" si="111"/>
        <v>0</v>
      </c>
      <c r="K304" s="1105">
        <f t="shared" si="112"/>
        <v>0</v>
      </c>
      <c r="L304" s="131">
        <f t="shared" si="113"/>
        <v>0</v>
      </c>
      <c r="M304" s="170" t="str">
        <f>IF(B304=0,"",VLOOKUP(B304,'Prog Costs'!$A$2:$B$21,2,FALSE))</f>
        <v/>
      </c>
      <c r="N304" s="194">
        <f t="shared" si="109"/>
        <v>0</v>
      </c>
      <c r="O304" s="195">
        <f t="shared" si="114"/>
        <v>0</v>
      </c>
      <c r="P304" s="196">
        <f>IF(N304=0,0,IF(B304=0,"",VLOOKUP(B304,'Prog Costs'!$A$2:$E$21,5,FALSE)*L304))</f>
        <v>0</v>
      </c>
      <c r="Q304" s="137"/>
      <c r="R304" s="137"/>
      <c r="S304" s="137"/>
      <c r="T304" s="137"/>
      <c r="U304" s="137"/>
      <c r="V304" s="137"/>
      <c r="W304" s="137"/>
      <c r="X304" s="137"/>
      <c r="Y304" s="137"/>
      <c r="Z304" s="137"/>
      <c r="AA304" s="137"/>
      <c r="AB304" s="137"/>
      <c r="AC304" s="137"/>
      <c r="AD304" s="137"/>
      <c r="AE304" s="137"/>
      <c r="AF304" s="137"/>
      <c r="AG304" s="137"/>
      <c r="AH304" s="137"/>
    </row>
    <row r="305" spans="1:34" ht="15" hidden="1" customHeight="1" x14ac:dyDescent="0.2">
      <c r="A305" s="1393"/>
      <c r="B305" s="681"/>
      <c r="C305" s="1123"/>
      <c r="D305" s="685"/>
      <c r="E305" s="163"/>
      <c r="F305" s="687"/>
      <c r="G305" s="157"/>
      <c r="H305" s="1124"/>
      <c r="I305" s="1102">
        <f t="shared" si="110"/>
        <v>0</v>
      </c>
      <c r="J305" s="1132">
        <f t="shared" si="111"/>
        <v>0</v>
      </c>
      <c r="K305" s="1105">
        <f t="shared" si="112"/>
        <v>0</v>
      </c>
      <c r="L305" s="131">
        <f t="shared" si="113"/>
        <v>0</v>
      </c>
      <c r="M305" s="170" t="str">
        <f>IF(B305=0,"",VLOOKUP(B305,'Prog Costs'!$A$2:$B$21,2,FALSE))</f>
        <v/>
      </c>
      <c r="N305" s="194">
        <f t="shared" si="109"/>
        <v>0</v>
      </c>
      <c r="O305" s="195">
        <f t="shared" si="114"/>
        <v>0</v>
      </c>
      <c r="P305" s="196">
        <f>IF(N305=0,0,IF(B305=0,"",VLOOKUP(B305,'Prog Costs'!$A$2:$E$21,5,FALSE)*L305))</f>
        <v>0</v>
      </c>
      <c r="Q305" s="137"/>
      <c r="R305" s="137"/>
      <c r="S305" s="137"/>
      <c r="T305" s="137"/>
      <c r="U305" s="137"/>
      <c r="V305" s="137"/>
      <c r="W305" s="137"/>
      <c r="X305" s="137"/>
      <c r="Y305" s="137"/>
      <c r="Z305" s="137"/>
      <c r="AA305" s="137"/>
      <c r="AB305" s="137"/>
      <c r="AC305" s="137"/>
      <c r="AD305" s="137"/>
      <c r="AE305" s="137"/>
      <c r="AF305" s="137"/>
      <c r="AG305" s="137"/>
      <c r="AH305" s="137"/>
    </row>
    <row r="306" spans="1:34" ht="15" hidden="1" customHeight="1" x14ac:dyDescent="0.2">
      <c r="A306" s="1393"/>
      <c r="B306" s="681"/>
      <c r="C306" s="1123"/>
      <c r="D306" s="685"/>
      <c r="E306" s="163"/>
      <c r="F306" s="687"/>
      <c r="G306" s="157"/>
      <c r="H306" s="1124"/>
      <c r="I306" s="1102">
        <f t="shared" si="110"/>
        <v>0</v>
      </c>
      <c r="J306" s="1132">
        <f t="shared" si="111"/>
        <v>0</v>
      </c>
      <c r="K306" s="1105">
        <f t="shared" si="112"/>
        <v>0</v>
      </c>
      <c r="L306" s="131">
        <f t="shared" si="113"/>
        <v>0</v>
      </c>
      <c r="M306" s="170" t="str">
        <f>IF(B306=0,"",VLOOKUP(B306,'Prog Costs'!$A$2:$B$21,2,FALSE))</f>
        <v/>
      </c>
      <c r="N306" s="194">
        <f t="shared" si="109"/>
        <v>0</v>
      </c>
      <c r="O306" s="195">
        <f t="shared" si="114"/>
        <v>0</v>
      </c>
      <c r="P306" s="196">
        <f>IF(N306=0,0,IF(B306=0,"",VLOOKUP(B306,'Prog Costs'!$A$2:$E$21,5,FALSE)*L306))</f>
        <v>0</v>
      </c>
      <c r="Q306" s="137"/>
      <c r="R306" s="137"/>
      <c r="S306" s="137"/>
      <c r="T306" s="137"/>
      <c r="U306" s="137"/>
      <c r="V306" s="137"/>
      <c r="W306" s="137"/>
      <c r="X306" s="137"/>
      <c r="Y306" s="137"/>
      <c r="Z306" s="137"/>
      <c r="AA306" s="137"/>
      <c r="AB306" s="137"/>
      <c r="AC306" s="137"/>
      <c r="AD306" s="137"/>
      <c r="AE306" s="137"/>
      <c r="AF306" s="137"/>
      <c r="AG306" s="137"/>
      <c r="AH306" s="137"/>
    </row>
    <row r="307" spans="1:34" ht="15" hidden="1" customHeight="1" x14ac:dyDescent="0.2">
      <c r="A307" s="1393"/>
      <c r="B307" s="681"/>
      <c r="C307" s="1123"/>
      <c r="D307" s="685"/>
      <c r="E307" s="163"/>
      <c r="F307" s="687"/>
      <c r="G307" s="157"/>
      <c r="H307" s="1124"/>
      <c r="I307" s="1102">
        <f t="shared" si="110"/>
        <v>0</v>
      </c>
      <c r="J307" s="1132">
        <f t="shared" si="111"/>
        <v>0</v>
      </c>
      <c r="K307" s="1105">
        <f t="shared" si="112"/>
        <v>0</v>
      </c>
      <c r="L307" s="131">
        <f t="shared" si="113"/>
        <v>0</v>
      </c>
      <c r="M307" s="170" t="str">
        <f>IF(B307=0,"",VLOOKUP(B307,'Prog Costs'!$A$2:$B$21,2,FALSE))</f>
        <v/>
      </c>
      <c r="N307" s="194">
        <f t="shared" si="109"/>
        <v>0</v>
      </c>
      <c r="O307" s="195">
        <f t="shared" si="114"/>
        <v>0</v>
      </c>
      <c r="P307" s="196">
        <f>IF(N307=0,0,IF(B307=0,"",VLOOKUP(B307,'Prog Costs'!$A$2:$E$21,5,FALSE)*L307))</f>
        <v>0</v>
      </c>
      <c r="Q307" s="137"/>
      <c r="R307" s="137"/>
      <c r="S307" s="137"/>
      <c r="T307" s="137"/>
      <c r="U307" s="137"/>
      <c r="V307" s="137"/>
      <c r="W307" s="137"/>
      <c r="X307" s="137"/>
      <c r="Y307" s="137"/>
      <c r="Z307" s="137"/>
      <c r="AA307" s="137"/>
      <c r="AB307" s="137"/>
      <c r="AC307" s="137"/>
      <c r="AD307" s="137"/>
      <c r="AE307" s="137"/>
      <c r="AF307" s="137"/>
      <c r="AG307" s="137"/>
      <c r="AH307" s="137"/>
    </row>
    <row r="308" spans="1:34" ht="15" hidden="1" customHeight="1" x14ac:dyDescent="0.2">
      <c r="A308" s="1393"/>
      <c r="B308" s="681"/>
      <c r="C308" s="1123"/>
      <c r="D308" s="685"/>
      <c r="E308" s="163"/>
      <c r="F308" s="687"/>
      <c r="G308" s="157"/>
      <c r="H308" s="1124"/>
      <c r="I308" s="1102">
        <f t="shared" si="110"/>
        <v>0</v>
      </c>
      <c r="J308" s="1132">
        <f t="shared" si="111"/>
        <v>0</v>
      </c>
      <c r="K308" s="1105">
        <f t="shared" si="112"/>
        <v>0</v>
      </c>
      <c r="L308" s="131">
        <f t="shared" si="113"/>
        <v>0</v>
      </c>
      <c r="M308" s="170" t="str">
        <f>IF(B308=0,"",VLOOKUP(B308,'Prog Costs'!$A$2:$B$21,2,FALSE))</f>
        <v/>
      </c>
      <c r="N308" s="194">
        <f t="shared" si="109"/>
        <v>0</v>
      </c>
      <c r="O308" s="195">
        <f t="shared" si="114"/>
        <v>0</v>
      </c>
      <c r="P308" s="196">
        <f>IF(N308=0,0,IF(B308=0,"",VLOOKUP(B308,'Prog Costs'!$A$2:$E$21,5,FALSE)*L308))</f>
        <v>0</v>
      </c>
      <c r="Q308" s="137"/>
      <c r="R308" s="137"/>
      <c r="S308" s="137"/>
      <c r="T308" s="137"/>
      <c r="U308" s="137"/>
      <c r="V308" s="137"/>
      <c r="W308" s="137"/>
      <c r="X308" s="137"/>
      <c r="Y308" s="137"/>
      <c r="Z308" s="137"/>
      <c r="AA308" s="137"/>
      <c r="AB308" s="137"/>
      <c r="AC308" s="137"/>
      <c r="AD308" s="137"/>
      <c r="AE308" s="137"/>
      <c r="AF308" s="137"/>
      <c r="AG308" s="137"/>
      <c r="AH308" s="137"/>
    </row>
    <row r="309" spans="1:34" ht="15" hidden="1" customHeight="1" x14ac:dyDescent="0.2">
      <c r="A309" s="1393"/>
      <c r="B309" s="681"/>
      <c r="C309" s="1123"/>
      <c r="D309" s="685"/>
      <c r="E309" s="163"/>
      <c r="F309" s="687"/>
      <c r="G309" s="157"/>
      <c r="H309" s="1124"/>
      <c r="I309" s="1102">
        <f t="shared" si="110"/>
        <v>0</v>
      </c>
      <c r="J309" s="1132">
        <f t="shared" si="111"/>
        <v>0</v>
      </c>
      <c r="K309" s="1105">
        <f t="shared" si="112"/>
        <v>0</v>
      </c>
      <c r="L309" s="131">
        <f t="shared" si="113"/>
        <v>0</v>
      </c>
      <c r="M309" s="170" t="str">
        <f>IF(B309=0,"",VLOOKUP(B309,'Prog Costs'!$A$2:$B$21,2,FALSE))</f>
        <v/>
      </c>
      <c r="N309" s="194">
        <f t="shared" si="109"/>
        <v>0</v>
      </c>
      <c r="O309" s="195">
        <f t="shared" si="114"/>
        <v>0</v>
      </c>
      <c r="P309" s="196">
        <f>IF(N309=0,0,IF(B309=0,"",VLOOKUP(B309,'Prog Costs'!$A$2:$E$21,5,FALSE)*L309))</f>
        <v>0</v>
      </c>
      <c r="Q309" s="137"/>
      <c r="R309" s="137"/>
      <c r="S309" s="137"/>
      <c r="T309" s="137"/>
      <c r="U309" s="137"/>
      <c r="V309" s="137"/>
      <c r="W309" s="137"/>
      <c r="X309" s="137"/>
      <c r="Y309" s="137"/>
      <c r="Z309" s="137"/>
      <c r="AA309" s="137"/>
      <c r="AB309" s="137"/>
      <c r="AC309" s="137"/>
      <c r="AD309" s="137"/>
      <c r="AE309" s="137"/>
      <c r="AF309" s="137"/>
      <c r="AG309" s="137"/>
      <c r="AH309" s="137"/>
    </row>
    <row r="310" spans="1:34" ht="15" hidden="1" customHeight="1" x14ac:dyDescent="0.2">
      <c r="A310" s="1393"/>
      <c r="B310" s="681"/>
      <c r="C310" s="1123"/>
      <c r="D310" s="685"/>
      <c r="E310" s="163"/>
      <c r="F310" s="687"/>
      <c r="G310" s="157"/>
      <c r="H310" s="1124"/>
      <c r="I310" s="1102">
        <f t="shared" si="110"/>
        <v>0</v>
      </c>
      <c r="J310" s="1132">
        <f t="shared" si="111"/>
        <v>0</v>
      </c>
      <c r="K310" s="1105">
        <f t="shared" si="112"/>
        <v>0</v>
      </c>
      <c r="L310" s="131">
        <f t="shared" si="113"/>
        <v>0</v>
      </c>
      <c r="M310" s="170" t="str">
        <f>IF(B310=0,"",VLOOKUP(B310,'Prog Costs'!$A$2:$B$21,2,FALSE))</f>
        <v/>
      </c>
      <c r="N310" s="194">
        <f t="shared" si="109"/>
        <v>0</v>
      </c>
      <c r="O310" s="195">
        <f t="shared" si="114"/>
        <v>0</v>
      </c>
      <c r="P310" s="196">
        <f>IF(N310=0,0,IF(B310=0,"",VLOOKUP(B310,'Prog Costs'!$A$2:$E$21,5,FALSE)*L310))</f>
        <v>0</v>
      </c>
      <c r="Q310" s="137"/>
      <c r="R310" s="137"/>
      <c r="S310" s="137"/>
      <c r="T310" s="137"/>
      <c r="U310" s="137"/>
      <c r="V310" s="137"/>
      <c r="W310" s="137"/>
      <c r="X310" s="137"/>
      <c r="Y310" s="137"/>
      <c r="Z310" s="137"/>
      <c r="AA310" s="137"/>
      <c r="AB310" s="137"/>
      <c r="AC310" s="137"/>
      <c r="AD310" s="137"/>
      <c r="AE310" s="137"/>
      <c r="AF310" s="137"/>
      <c r="AG310" s="137"/>
      <c r="AH310" s="137"/>
    </row>
    <row r="311" spans="1:34" ht="15" hidden="1" customHeight="1" x14ac:dyDescent="0.2">
      <c r="A311" s="1393"/>
      <c r="B311" s="681"/>
      <c r="C311" s="1123"/>
      <c r="D311" s="685"/>
      <c r="E311" s="163"/>
      <c r="F311" s="687"/>
      <c r="G311" s="157"/>
      <c r="H311" s="1124"/>
      <c r="I311" s="1102">
        <f t="shared" si="110"/>
        <v>0</v>
      </c>
      <c r="J311" s="1132">
        <f t="shared" si="111"/>
        <v>0</v>
      </c>
      <c r="K311" s="1105">
        <f t="shared" si="112"/>
        <v>0</v>
      </c>
      <c r="L311" s="131">
        <f t="shared" si="113"/>
        <v>0</v>
      </c>
      <c r="M311" s="170" t="str">
        <f>IF(B311=0,"",VLOOKUP(B311,'Prog Costs'!$A$2:$B$21,2,FALSE))</f>
        <v/>
      </c>
      <c r="N311" s="194">
        <f t="shared" si="109"/>
        <v>0</v>
      </c>
      <c r="O311" s="195">
        <f t="shared" si="114"/>
        <v>0</v>
      </c>
      <c r="P311" s="196">
        <f>IF(N311=0,0,IF(B311=0,"",VLOOKUP(B311,'Prog Costs'!$A$2:$E$21,5,FALSE)*L311))</f>
        <v>0</v>
      </c>
      <c r="Q311" s="137"/>
      <c r="R311" s="137"/>
      <c r="S311" s="137"/>
      <c r="T311" s="137"/>
      <c r="U311" s="137"/>
      <c r="V311" s="137"/>
      <c r="W311" s="137"/>
      <c r="X311" s="137"/>
      <c r="Y311" s="137"/>
      <c r="Z311" s="137"/>
      <c r="AA311" s="137"/>
      <c r="AB311" s="137"/>
      <c r="AC311" s="137"/>
      <c r="AD311" s="137"/>
      <c r="AE311" s="137"/>
      <c r="AF311" s="137"/>
      <c r="AG311" s="137"/>
      <c r="AH311" s="137"/>
    </row>
    <row r="312" spans="1:34" ht="15" hidden="1" customHeight="1" x14ac:dyDescent="0.2">
      <c r="A312" s="1393"/>
      <c r="B312" s="681"/>
      <c r="C312" s="1123"/>
      <c r="D312" s="685"/>
      <c r="E312" s="163"/>
      <c r="F312" s="687"/>
      <c r="G312" s="157"/>
      <c r="H312" s="1124"/>
      <c r="I312" s="1102">
        <f t="shared" si="110"/>
        <v>0</v>
      </c>
      <c r="J312" s="1132">
        <f t="shared" si="111"/>
        <v>0</v>
      </c>
      <c r="K312" s="1105">
        <f t="shared" si="112"/>
        <v>0</v>
      </c>
      <c r="L312" s="131">
        <f t="shared" si="113"/>
        <v>0</v>
      </c>
      <c r="M312" s="170" t="str">
        <f>IF(B312=0,"",VLOOKUP(B312,'Prog Costs'!$A$2:$B$21,2,FALSE))</f>
        <v/>
      </c>
      <c r="N312" s="194">
        <f t="shared" si="109"/>
        <v>0</v>
      </c>
      <c r="O312" s="195">
        <f t="shared" si="114"/>
        <v>0</v>
      </c>
      <c r="P312" s="196">
        <f>IF(N312=0,0,IF(B312=0,"",VLOOKUP(B312,'Prog Costs'!$A$2:$E$21,5,FALSE)*L312))</f>
        <v>0</v>
      </c>
      <c r="Q312" s="137"/>
      <c r="R312" s="137"/>
      <c r="S312" s="137"/>
      <c r="T312" s="137"/>
      <c r="U312" s="137"/>
      <c r="V312" s="137"/>
      <c r="W312" s="137"/>
      <c r="X312" s="137"/>
      <c r="Y312" s="137"/>
      <c r="Z312" s="137"/>
      <c r="AA312" s="137"/>
      <c r="AB312" s="137"/>
      <c r="AC312" s="137"/>
      <c r="AD312" s="137"/>
      <c r="AE312" s="137"/>
      <c r="AF312" s="137"/>
      <c r="AG312" s="137"/>
      <c r="AH312" s="137"/>
    </row>
    <row r="313" spans="1:34" ht="15" hidden="1" customHeight="1" thickBot="1" x14ac:dyDescent="0.25">
      <c r="A313" s="1394"/>
      <c r="B313" s="681"/>
      <c r="C313" s="1125"/>
      <c r="D313" s="686"/>
      <c r="E313" s="164"/>
      <c r="F313" s="688"/>
      <c r="G313" s="158"/>
      <c r="H313" s="1126"/>
      <c r="I313" s="1103">
        <f t="shared" si="110"/>
        <v>0</v>
      </c>
      <c r="J313" s="1133">
        <f t="shared" si="111"/>
        <v>0</v>
      </c>
      <c r="K313" s="1106">
        <f t="shared" si="112"/>
        <v>0</v>
      </c>
      <c r="L313" s="136">
        <f t="shared" si="113"/>
        <v>0</v>
      </c>
      <c r="M313" s="170" t="str">
        <f>IF(B313=0,"",VLOOKUP(B313,'Prog Costs'!$A$2:$B$21,2,FALSE))</f>
        <v/>
      </c>
      <c r="N313" s="194">
        <f t="shared" si="109"/>
        <v>0</v>
      </c>
      <c r="O313" s="195">
        <f t="shared" si="114"/>
        <v>0</v>
      </c>
      <c r="P313" s="196">
        <f>IF(N313=0,0,IF(B313=0,"",VLOOKUP(B313,'Prog Costs'!$A$2:$E$21,5,FALSE)*L313))</f>
        <v>0</v>
      </c>
      <c r="Q313" s="137"/>
      <c r="R313" s="137"/>
      <c r="S313" s="137"/>
      <c r="T313" s="137"/>
      <c r="U313" s="137"/>
      <c r="V313" s="137"/>
      <c r="W313" s="137"/>
      <c r="X313" s="137"/>
      <c r="Y313" s="137"/>
      <c r="Z313" s="137"/>
      <c r="AA313" s="137"/>
      <c r="AB313" s="137"/>
      <c r="AC313" s="137"/>
      <c r="AD313" s="137"/>
      <c r="AE313" s="137"/>
      <c r="AF313" s="137"/>
      <c r="AG313" s="137"/>
      <c r="AH313" s="137"/>
    </row>
    <row r="314" spans="1:34" ht="18" customHeight="1" thickBot="1" x14ac:dyDescent="0.25">
      <c r="A314" s="182"/>
      <c r="B314" s="198" t="s">
        <v>62</v>
      </c>
      <c r="C314" s="140">
        <f>SUM(C294:C313)</f>
        <v>0</v>
      </c>
      <c r="D314" s="155">
        <f t="shared" ref="D314:L314" si="115">SUM(D294:D313)</f>
        <v>0</v>
      </c>
      <c r="E314" s="165">
        <f t="shared" si="115"/>
        <v>0</v>
      </c>
      <c r="F314" s="166">
        <f t="shared" si="115"/>
        <v>0</v>
      </c>
      <c r="G314" s="159">
        <f t="shared" si="115"/>
        <v>0</v>
      </c>
      <c r="H314" s="204">
        <f t="shared" si="115"/>
        <v>0</v>
      </c>
      <c r="I314" s="159">
        <f t="shared" si="115"/>
        <v>0</v>
      </c>
      <c r="J314" s="204">
        <f t="shared" si="115"/>
        <v>0</v>
      </c>
      <c r="K314" s="159">
        <f t="shared" si="115"/>
        <v>0</v>
      </c>
      <c r="L314" s="141">
        <f t="shared" si="115"/>
        <v>0</v>
      </c>
      <c r="M314" s="143"/>
      <c r="N314" s="143">
        <f t="shared" ref="N314:P314" si="116">SUM(N294:N313)</f>
        <v>0</v>
      </c>
      <c r="O314" s="143">
        <f t="shared" si="116"/>
        <v>0</v>
      </c>
      <c r="P314" s="144">
        <f t="shared" si="116"/>
        <v>0</v>
      </c>
      <c r="Q314" s="137"/>
      <c r="R314" s="137"/>
      <c r="S314" s="137"/>
      <c r="T314" s="137"/>
      <c r="U314" s="137"/>
      <c r="V314" s="137"/>
      <c r="W314" s="137"/>
      <c r="X314" s="137"/>
      <c r="Y314" s="137"/>
      <c r="Z314" s="137"/>
      <c r="AA314" s="137"/>
      <c r="AB314" s="137"/>
      <c r="AC314" s="137"/>
      <c r="AD314" s="137"/>
      <c r="AE314" s="137"/>
      <c r="AF314" s="137"/>
      <c r="AG314" s="137"/>
      <c r="AH314" s="137"/>
    </row>
    <row r="315" spans="1:34" ht="13.5" thickBot="1" x14ac:dyDescent="0.25">
      <c r="A315" s="173"/>
      <c r="B315" s="152"/>
      <c r="C315" s="152"/>
      <c r="D315" s="152"/>
      <c r="E315" s="152"/>
      <c r="F315" s="152"/>
      <c r="G315" s="152"/>
      <c r="H315" s="152"/>
      <c r="I315" s="152"/>
      <c r="J315" s="152"/>
      <c r="K315" s="152"/>
      <c r="L315" s="152"/>
      <c r="M315" s="152"/>
      <c r="N315" s="102"/>
      <c r="O315" s="102"/>
      <c r="P315" s="103"/>
      <c r="Q315" s="137"/>
      <c r="R315" s="137"/>
      <c r="S315" s="137"/>
      <c r="T315" s="137"/>
      <c r="U315" s="137"/>
      <c r="V315" s="137"/>
      <c r="W315" s="137"/>
      <c r="X315" s="137"/>
      <c r="Y315" s="137"/>
      <c r="Z315" s="137"/>
      <c r="AA315" s="137"/>
      <c r="AB315" s="137"/>
      <c r="AC315" s="137"/>
      <c r="AD315" s="137"/>
      <c r="AE315" s="137"/>
      <c r="AF315" s="137"/>
      <c r="AG315" s="137"/>
      <c r="AH315" s="137"/>
    </row>
    <row r="316" spans="1:34" ht="15" customHeight="1" x14ac:dyDescent="0.2">
      <c r="A316" s="1392">
        <f>'Setup Page'!C22</f>
        <v>0</v>
      </c>
      <c r="B316" s="683"/>
      <c r="C316" s="1121"/>
      <c r="D316" s="730"/>
      <c r="E316" s="162"/>
      <c r="F316" s="712"/>
      <c r="G316" s="705"/>
      <c r="H316" s="1122"/>
      <c r="I316" s="1101">
        <f>C316+E316+G316</f>
        <v>0</v>
      </c>
      <c r="J316" s="1131">
        <f>I316</f>
        <v>0</v>
      </c>
      <c r="K316" s="1104">
        <f>D316+F316+H316</f>
        <v>0</v>
      </c>
      <c r="L316" s="150">
        <f>K316</f>
        <v>0</v>
      </c>
      <c r="M316" s="170" t="str">
        <f>IF(B316=0,"",VLOOKUP(B316,'Prog Costs'!$A$2:$B$21,2,FALSE))</f>
        <v/>
      </c>
      <c r="N316" s="194">
        <f t="shared" ref="N316:N335" si="117">IF(B316=0,0,IF(L316=0,0,L316*M316))</f>
        <v>0</v>
      </c>
      <c r="O316" s="195">
        <f>N316*0.8</f>
        <v>0</v>
      </c>
      <c r="P316" s="196">
        <f>IF(N316=0,0,IF(B316=0,"",VLOOKUP(B316,'Prog Costs'!$A$2:$E$21,5,FALSE)*L316))</f>
        <v>0</v>
      </c>
      <c r="Q316" s="137"/>
      <c r="R316" s="137"/>
      <c r="S316" s="137"/>
      <c r="T316" s="137"/>
      <c r="U316" s="137"/>
      <c r="V316" s="137"/>
      <c r="W316" s="137"/>
      <c r="X316" s="137"/>
      <c r="Y316" s="137"/>
      <c r="Z316" s="137"/>
      <c r="AA316" s="137"/>
      <c r="AB316" s="137"/>
      <c r="AC316" s="137"/>
      <c r="AD316" s="137"/>
      <c r="AE316" s="137"/>
      <c r="AF316" s="137"/>
      <c r="AG316" s="137"/>
      <c r="AH316" s="137"/>
    </row>
    <row r="317" spans="1:34" ht="15" customHeight="1" x14ac:dyDescent="0.2">
      <c r="A317" s="1393"/>
      <c r="B317" s="681"/>
      <c r="C317" s="1123"/>
      <c r="D317" s="685"/>
      <c r="E317" s="163"/>
      <c r="F317" s="687"/>
      <c r="G317" s="157"/>
      <c r="H317" s="1124"/>
      <c r="I317" s="1102">
        <f t="shared" ref="I317:I335" si="118">C317+E317+G317</f>
        <v>0</v>
      </c>
      <c r="J317" s="1132">
        <f t="shared" ref="J317:J335" si="119">I317</f>
        <v>0</v>
      </c>
      <c r="K317" s="1105">
        <f t="shared" ref="K317:K335" si="120">D317+F317+H317</f>
        <v>0</v>
      </c>
      <c r="L317" s="131">
        <f t="shared" ref="L317:L335" si="121">K317</f>
        <v>0</v>
      </c>
      <c r="M317" s="170" t="str">
        <f>IF(B317=0,"",VLOOKUP(B317,'Prog Costs'!$A$2:$B$21,2,FALSE))</f>
        <v/>
      </c>
      <c r="N317" s="194">
        <f t="shared" si="117"/>
        <v>0</v>
      </c>
      <c r="O317" s="195">
        <f t="shared" ref="O317:O335" si="122">N317*0.8</f>
        <v>0</v>
      </c>
      <c r="P317" s="196">
        <f>IF(N317=0,0,IF(B317=0,"",VLOOKUP(B317,'Prog Costs'!$A$2:$E$21,5,FALSE)*L317))</f>
        <v>0</v>
      </c>
      <c r="Q317" s="137"/>
      <c r="R317" s="137"/>
      <c r="S317" s="137"/>
      <c r="T317" s="137"/>
      <c r="U317" s="137"/>
      <c r="V317" s="137"/>
      <c r="W317" s="137"/>
      <c r="X317" s="137"/>
      <c r="Y317" s="137"/>
      <c r="Z317" s="137"/>
      <c r="AA317" s="137"/>
      <c r="AB317" s="137"/>
      <c r="AC317" s="137"/>
      <c r="AD317" s="137"/>
      <c r="AE317" s="137"/>
      <c r="AF317" s="137"/>
      <c r="AG317" s="137"/>
      <c r="AH317" s="137"/>
    </row>
    <row r="318" spans="1:34" ht="15" customHeight="1" x14ac:dyDescent="0.2">
      <c r="A318" s="1393"/>
      <c r="B318" s="681"/>
      <c r="C318" s="1123"/>
      <c r="D318" s="685"/>
      <c r="E318" s="163"/>
      <c r="F318" s="687"/>
      <c r="G318" s="157"/>
      <c r="H318" s="1124"/>
      <c r="I318" s="1102">
        <f t="shared" si="118"/>
        <v>0</v>
      </c>
      <c r="J318" s="1132">
        <f t="shared" si="119"/>
        <v>0</v>
      </c>
      <c r="K318" s="1105">
        <f t="shared" si="120"/>
        <v>0</v>
      </c>
      <c r="L318" s="131">
        <f t="shared" si="121"/>
        <v>0</v>
      </c>
      <c r="M318" s="170" t="str">
        <f>IF(B318=0,"",VLOOKUP(B318,'Prog Costs'!$A$2:$B$21,2,FALSE))</f>
        <v/>
      </c>
      <c r="N318" s="194">
        <f t="shared" si="117"/>
        <v>0</v>
      </c>
      <c r="O318" s="195">
        <f t="shared" si="122"/>
        <v>0</v>
      </c>
      <c r="P318" s="196">
        <f>IF(N318=0,0,IF(B318=0,"",VLOOKUP(B318,'Prog Costs'!$A$2:$E$21,5,FALSE)*L318))</f>
        <v>0</v>
      </c>
      <c r="Q318" s="137"/>
      <c r="R318" s="137"/>
      <c r="S318" s="137"/>
      <c r="T318" s="137"/>
      <c r="U318" s="137"/>
      <c r="V318" s="137"/>
      <c r="W318" s="137"/>
      <c r="X318" s="137"/>
      <c r="Y318" s="137"/>
      <c r="Z318" s="137"/>
      <c r="AA318" s="137"/>
      <c r="AB318" s="137"/>
      <c r="AC318" s="137"/>
      <c r="AD318" s="137"/>
      <c r="AE318" s="137"/>
      <c r="AF318" s="137"/>
      <c r="AG318" s="137"/>
      <c r="AH318" s="137"/>
    </row>
    <row r="319" spans="1:34" ht="15" customHeight="1" x14ac:dyDescent="0.2">
      <c r="A319" s="1393"/>
      <c r="B319" s="681"/>
      <c r="C319" s="1123"/>
      <c r="D319" s="685"/>
      <c r="E319" s="163"/>
      <c r="F319" s="687"/>
      <c r="G319" s="157"/>
      <c r="H319" s="1124"/>
      <c r="I319" s="1102">
        <f t="shared" si="118"/>
        <v>0</v>
      </c>
      <c r="J319" s="1132">
        <f t="shared" si="119"/>
        <v>0</v>
      </c>
      <c r="K319" s="1105">
        <f t="shared" si="120"/>
        <v>0</v>
      </c>
      <c r="L319" s="131">
        <f t="shared" si="121"/>
        <v>0</v>
      </c>
      <c r="M319" s="170" t="str">
        <f>IF(B319=0,"",VLOOKUP(B319,'Prog Costs'!$A$2:$B$21,2,FALSE))</f>
        <v/>
      </c>
      <c r="N319" s="194">
        <f t="shared" si="117"/>
        <v>0</v>
      </c>
      <c r="O319" s="195">
        <f t="shared" si="122"/>
        <v>0</v>
      </c>
      <c r="P319" s="196">
        <f>IF(N319=0,0,IF(B319=0,"",VLOOKUP(B319,'Prog Costs'!$A$2:$E$21,5,FALSE)*L319))</f>
        <v>0</v>
      </c>
      <c r="Q319" s="137"/>
      <c r="R319" s="137"/>
      <c r="S319" s="137"/>
      <c r="T319" s="137"/>
      <c r="U319" s="137"/>
      <c r="V319" s="137"/>
      <c r="W319" s="137"/>
      <c r="X319" s="137"/>
      <c r="Y319" s="137"/>
      <c r="Z319" s="137"/>
      <c r="AA319" s="137"/>
      <c r="AB319" s="137"/>
      <c r="AC319" s="137"/>
      <c r="AD319" s="137"/>
      <c r="AE319" s="137"/>
      <c r="AF319" s="137"/>
      <c r="AG319" s="137"/>
      <c r="AH319" s="137"/>
    </row>
    <row r="320" spans="1:34" ht="15" customHeight="1" x14ac:dyDescent="0.2">
      <c r="A320" s="1393"/>
      <c r="B320" s="681"/>
      <c r="C320" s="1123"/>
      <c r="D320" s="685"/>
      <c r="E320" s="163"/>
      <c r="F320" s="687"/>
      <c r="G320" s="157"/>
      <c r="H320" s="1124"/>
      <c r="I320" s="1102">
        <f t="shared" si="118"/>
        <v>0</v>
      </c>
      <c r="J320" s="1132">
        <f t="shared" si="119"/>
        <v>0</v>
      </c>
      <c r="K320" s="1105">
        <f t="shared" si="120"/>
        <v>0</v>
      </c>
      <c r="L320" s="131">
        <f t="shared" si="121"/>
        <v>0</v>
      </c>
      <c r="M320" s="170" t="str">
        <f>IF(B320=0,"",VLOOKUP(B320,'Prog Costs'!$A$2:$B$21,2,FALSE))</f>
        <v/>
      </c>
      <c r="N320" s="194">
        <f t="shared" si="117"/>
        <v>0</v>
      </c>
      <c r="O320" s="195">
        <f t="shared" si="122"/>
        <v>0</v>
      </c>
      <c r="P320" s="196">
        <f>IF(N320=0,0,IF(B320=0,"",VLOOKUP(B320,'Prog Costs'!$A$2:$E$21,5,FALSE)*L320))</f>
        <v>0</v>
      </c>
      <c r="Q320" s="137"/>
      <c r="R320" s="137"/>
      <c r="S320" s="137"/>
      <c r="T320" s="137"/>
      <c r="U320" s="137"/>
      <c r="V320" s="137"/>
      <c r="W320" s="137"/>
      <c r="X320" s="137"/>
      <c r="Y320" s="137"/>
      <c r="Z320" s="137"/>
      <c r="AA320" s="137"/>
      <c r="AB320" s="137"/>
      <c r="AC320" s="137"/>
      <c r="AD320" s="137"/>
      <c r="AE320" s="137"/>
      <c r="AF320" s="137"/>
      <c r="AG320" s="137"/>
      <c r="AH320" s="137"/>
    </row>
    <row r="321" spans="1:34" ht="15" customHeight="1" x14ac:dyDescent="0.2">
      <c r="A321" s="1393"/>
      <c r="B321" s="681"/>
      <c r="C321" s="1123"/>
      <c r="D321" s="685"/>
      <c r="E321" s="163"/>
      <c r="F321" s="687"/>
      <c r="G321" s="157"/>
      <c r="H321" s="1124"/>
      <c r="I321" s="1102">
        <f t="shared" si="118"/>
        <v>0</v>
      </c>
      <c r="J321" s="1132">
        <f t="shared" si="119"/>
        <v>0</v>
      </c>
      <c r="K321" s="1105">
        <f t="shared" si="120"/>
        <v>0</v>
      </c>
      <c r="L321" s="131">
        <f t="shared" si="121"/>
        <v>0</v>
      </c>
      <c r="M321" s="170" t="str">
        <f>IF(B321=0,"",VLOOKUP(B321,'Prog Costs'!$A$2:$B$21,2,FALSE))</f>
        <v/>
      </c>
      <c r="N321" s="194">
        <f t="shared" si="117"/>
        <v>0</v>
      </c>
      <c r="O321" s="195">
        <f t="shared" si="122"/>
        <v>0</v>
      </c>
      <c r="P321" s="196">
        <f>IF(N321=0,0,IF(B321=0,"",VLOOKUP(B321,'Prog Costs'!$A$2:$E$21,5,FALSE)*L321))</f>
        <v>0</v>
      </c>
      <c r="Q321" s="137"/>
      <c r="R321" s="137"/>
      <c r="S321" s="137"/>
      <c r="T321" s="137"/>
      <c r="U321" s="137"/>
      <c r="V321" s="137"/>
      <c r="W321" s="137"/>
      <c r="X321" s="137"/>
      <c r="Y321" s="137"/>
      <c r="Z321" s="137"/>
      <c r="AA321" s="137"/>
      <c r="AB321" s="137"/>
      <c r="AC321" s="137"/>
      <c r="AD321" s="137"/>
      <c r="AE321" s="137"/>
      <c r="AF321" s="137"/>
      <c r="AG321" s="137"/>
      <c r="AH321" s="137"/>
    </row>
    <row r="322" spans="1:34" ht="15" customHeight="1" x14ac:dyDescent="0.2">
      <c r="A322" s="1393"/>
      <c r="B322" s="681"/>
      <c r="C322" s="1123"/>
      <c r="D322" s="685"/>
      <c r="E322" s="163"/>
      <c r="F322" s="687"/>
      <c r="G322" s="157"/>
      <c r="H322" s="1124"/>
      <c r="I322" s="1102">
        <f t="shared" si="118"/>
        <v>0</v>
      </c>
      <c r="J322" s="1132">
        <f t="shared" si="119"/>
        <v>0</v>
      </c>
      <c r="K322" s="1105">
        <f t="shared" si="120"/>
        <v>0</v>
      </c>
      <c r="L322" s="131">
        <f t="shared" si="121"/>
        <v>0</v>
      </c>
      <c r="M322" s="170" t="str">
        <f>IF(B322=0,"",VLOOKUP(B322,'Prog Costs'!$A$2:$B$21,2,FALSE))</f>
        <v/>
      </c>
      <c r="N322" s="194">
        <f t="shared" si="117"/>
        <v>0</v>
      </c>
      <c r="O322" s="195">
        <f t="shared" si="122"/>
        <v>0</v>
      </c>
      <c r="P322" s="196">
        <f>IF(N322=0,0,IF(B322=0,"",VLOOKUP(B322,'Prog Costs'!$A$2:$E$21,5,FALSE)*L322))</f>
        <v>0</v>
      </c>
      <c r="Q322" s="137"/>
      <c r="R322" s="137"/>
      <c r="S322" s="137"/>
      <c r="T322" s="137"/>
      <c r="U322" s="137"/>
      <c r="V322" s="137"/>
      <c r="W322" s="137"/>
      <c r="X322" s="137"/>
      <c r="Y322" s="137"/>
      <c r="Z322" s="137"/>
      <c r="AA322" s="137"/>
      <c r="AB322" s="137"/>
      <c r="AC322" s="137"/>
      <c r="AD322" s="137"/>
      <c r="AE322" s="137"/>
      <c r="AF322" s="137"/>
      <c r="AG322" s="137"/>
      <c r="AH322" s="137"/>
    </row>
    <row r="323" spans="1:34" ht="15" customHeight="1" x14ac:dyDescent="0.2">
      <c r="A323" s="1393"/>
      <c r="B323" s="681"/>
      <c r="C323" s="1123"/>
      <c r="D323" s="685"/>
      <c r="E323" s="163"/>
      <c r="F323" s="687"/>
      <c r="G323" s="157"/>
      <c r="H323" s="1124"/>
      <c r="I323" s="1102">
        <f t="shared" si="118"/>
        <v>0</v>
      </c>
      <c r="J323" s="1132">
        <f t="shared" si="119"/>
        <v>0</v>
      </c>
      <c r="K323" s="1105">
        <f t="shared" si="120"/>
        <v>0</v>
      </c>
      <c r="L323" s="131">
        <f t="shared" si="121"/>
        <v>0</v>
      </c>
      <c r="M323" s="170" t="str">
        <f>IF(B323=0,"",VLOOKUP(B323,'Prog Costs'!$A$2:$B$21,2,FALSE))</f>
        <v/>
      </c>
      <c r="N323" s="194">
        <f t="shared" si="117"/>
        <v>0</v>
      </c>
      <c r="O323" s="195">
        <f t="shared" si="122"/>
        <v>0</v>
      </c>
      <c r="P323" s="196">
        <f>IF(N323=0,0,IF(B323=0,"",VLOOKUP(B323,'Prog Costs'!$A$2:$E$21,5,FALSE)*L323))</f>
        <v>0</v>
      </c>
      <c r="Q323" s="137"/>
      <c r="R323" s="137"/>
      <c r="S323" s="137"/>
      <c r="T323" s="137"/>
      <c r="U323" s="137"/>
      <c r="V323" s="137"/>
      <c r="W323" s="137"/>
      <c r="X323" s="137"/>
      <c r="Y323" s="137"/>
      <c r="Z323" s="137"/>
      <c r="AA323" s="137"/>
      <c r="AB323" s="137"/>
      <c r="AC323" s="137"/>
      <c r="AD323" s="137"/>
      <c r="AE323" s="137"/>
      <c r="AF323" s="137"/>
      <c r="AG323" s="137"/>
      <c r="AH323" s="137"/>
    </row>
    <row r="324" spans="1:34" ht="15" customHeight="1" x14ac:dyDescent="0.2">
      <c r="A324" s="1393"/>
      <c r="B324" s="681"/>
      <c r="C324" s="1123"/>
      <c r="D324" s="685"/>
      <c r="E324" s="163"/>
      <c r="F324" s="687"/>
      <c r="G324" s="157"/>
      <c r="H324" s="1124"/>
      <c r="I324" s="1102">
        <f t="shared" si="118"/>
        <v>0</v>
      </c>
      <c r="J324" s="1132">
        <f t="shared" si="119"/>
        <v>0</v>
      </c>
      <c r="K324" s="1105">
        <f t="shared" si="120"/>
        <v>0</v>
      </c>
      <c r="L324" s="131">
        <f t="shared" si="121"/>
        <v>0</v>
      </c>
      <c r="M324" s="170" t="str">
        <f>IF(B324=0,"",VLOOKUP(B324,'Prog Costs'!$A$2:$B$21,2,FALSE))</f>
        <v/>
      </c>
      <c r="N324" s="194">
        <f t="shared" si="117"/>
        <v>0</v>
      </c>
      <c r="O324" s="195">
        <f t="shared" si="122"/>
        <v>0</v>
      </c>
      <c r="P324" s="196">
        <f>IF(N324=0,0,IF(B324=0,"",VLOOKUP(B324,'Prog Costs'!$A$2:$E$21,5,FALSE)*L324))</f>
        <v>0</v>
      </c>
      <c r="Q324" s="137"/>
      <c r="R324" s="137"/>
      <c r="S324" s="137"/>
      <c r="T324" s="137"/>
      <c r="U324" s="137"/>
      <c r="V324" s="137"/>
      <c r="W324" s="137"/>
      <c r="X324" s="137"/>
      <c r="Y324" s="137"/>
      <c r="Z324" s="137"/>
      <c r="AA324" s="137"/>
      <c r="AB324" s="137"/>
      <c r="AC324" s="137"/>
      <c r="AD324" s="137"/>
      <c r="AE324" s="137"/>
      <c r="AF324" s="137"/>
      <c r="AG324" s="137"/>
      <c r="AH324" s="137"/>
    </row>
    <row r="325" spans="1:34" ht="15" customHeight="1" thickBot="1" x14ac:dyDescent="0.25">
      <c r="A325" s="1393"/>
      <c r="B325" s="681"/>
      <c r="C325" s="1123"/>
      <c r="D325" s="685"/>
      <c r="E325" s="163"/>
      <c r="F325" s="687"/>
      <c r="G325" s="157"/>
      <c r="H325" s="1124"/>
      <c r="I325" s="1102">
        <f t="shared" si="118"/>
        <v>0</v>
      </c>
      <c r="J325" s="1132">
        <f t="shared" si="119"/>
        <v>0</v>
      </c>
      <c r="K325" s="1105">
        <f t="shared" si="120"/>
        <v>0</v>
      </c>
      <c r="L325" s="131">
        <f t="shared" si="121"/>
        <v>0</v>
      </c>
      <c r="M325" s="170" t="str">
        <f>IF(B325=0,"",VLOOKUP(B325,'Prog Costs'!$A$2:$B$21,2,FALSE))</f>
        <v/>
      </c>
      <c r="N325" s="194">
        <f t="shared" si="117"/>
        <v>0</v>
      </c>
      <c r="O325" s="195">
        <f t="shared" si="122"/>
        <v>0</v>
      </c>
      <c r="P325" s="196">
        <f>IF(N325=0,0,IF(B325=0,"",VLOOKUP(B325,'Prog Costs'!$A$2:$E$21,5,FALSE)*L325))</f>
        <v>0</v>
      </c>
      <c r="Q325" s="137"/>
      <c r="R325" s="137"/>
      <c r="S325" s="137"/>
      <c r="T325" s="137"/>
      <c r="U325" s="137"/>
      <c r="V325" s="137"/>
      <c r="W325" s="137"/>
      <c r="X325" s="137"/>
      <c r="Y325" s="137"/>
      <c r="Z325" s="137"/>
      <c r="AA325" s="137"/>
      <c r="AB325" s="137"/>
      <c r="AC325" s="137"/>
      <c r="AD325" s="137"/>
      <c r="AE325" s="137"/>
      <c r="AF325" s="137"/>
      <c r="AG325" s="137"/>
      <c r="AH325" s="137"/>
    </row>
    <row r="326" spans="1:34" ht="15" hidden="1" customHeight="1" x14ac:dyDescent="0.2">
      <c r="A326" s="1393"/>
      <c r="B326" s="681"/>
      <c r="C326" s="1123"/>
      <c r="D326" s="685"/>
      <c r="E326" s="163"/>
      <c r="F326" s="687"/>
      <c r="G326" s="157"/>
      <c r="H326" s="1124"/>
      <c r="I326" s="1102">
        <f t="shared" si="118"/>
        <v>0</v>
      </c>
      <c r="J326" s="1132">
        <f t="shared" si="119"/>
        <v>0</v>
      </c>
      <c r="K326" s="1105">
        <f t="shared" si="120"/>
        <v>0</v>
      </c>
      <c r="L326" s="131">
        <f t="shared" si="121"/>
        <v>0</v>
      </c>
      <c r="M326" s="170" t="str">
        <f>IF(B326=0,"",VLOOKUP(B326,'Prog Costs'!$A$2:$B$21,2,FALSE))</f>
        <v/>
      </c>
      <c r="N326" s="194">
        <f t="shared" si="117"/>
        <v>0</v>
      </c>
      <c r="O326" s="195">
        <f t="shared" si="122"/>
        <v>0</v>
      </c>
      <c r="P326" s="196">
        <f>IF(N326=0,0,IF(B326=0,"",VLOOKUP(B326,'Prog Costs'!$A$2:$E$21,5,FALSE)*L326))</f>
        <v>0</v>
      </c>
      <c r="Q326" s="137"/>
      <c r="R326" s="137"/>
      <c r="S326" s="137"/>
      <c r="T326" s="137"/>
      <c r="U326" s="137"/>
      <c r="V326" s="137"/>
      <c r="W326" s="137"/>
      <c r="X326" s="137"/>
      <c r="Y326" s="137"/>
      <c r="Z326" s="137"/>
      <c r="AA326" s="137"/>
      <c r="AB326" s="137"/>
      <c r="AC326" s="137"/>
      <c r="AD326" s="137"/>
      <c r="AE326" s="137"/>
      <c r="AF326" s="137"/>
      <c r="AG326" s="137"/>
      <c r="AH326" s="137"/>
    </row>
    <row r="327" spans="1:34" ht="15" hidden="1" customHeight="1" x14ac:dyDescent="0.2">
      <c r="A327" s="1393"/>
      <c r="B327" s="681"/>
      <c r="C327" s="1123"/>
      <c r="D327" s="685"/>
      <c r="E327" s="163"/>
      <c r="F327" s="687"/>
      <c r="G327" s="157"/>
      <c r="H327" s="1124"/>
      <c r="I327" s="1102">
        <f t="shared" si="118"/>
        <v>0</v>
      </c>
      <c r="J327" s="1132">
        <f t="shared" si="119"/>
        <v>0</v>
      </c>
      <c r="K327" s="1105">
        <f t="shared" si="120"/>
        <v>0</v>
      </c>
      <c r="L327" s="131">
        <f t="shared" si="121"/>
        <v>0</v>
      </c>
      <c r="M327" s="170" t="str">
        <f>IF(B327=0,"",VLOOKUP(B327,'Prog Costs'!$A$2:$B$21,2,FALSE))</f>
        <v/>
      </c>
      <c r="N327" s="194">
        <f t="shared" si="117"/>
        <v>0</v>
      </c>
      <c r="O327" s="195">
        <f t="shared" si="122"/>
        <v>0</v>
      </c>
      <c r="P327" s="196">
        <f>IF(N327=0,0,IF(B327=0,"",VLOOKUP(B327,'Prog Costs'!$A$2:$E$21,5,FALSE)*L327))</f>
        <v>0</v>
      </c>
      <c r="Q327" s="137"/>
      <c r="R327" s="137"/>
      <c r="S327" s="137"/>
      <c r="T327" s="137"/>
      <c r="U327" s="137"/>
      <c r="V327" s="137"/>
      <c r="W327" s="137"/>
      <c r="X327" s="137"/>
      <c r="Y327" s="137"/>
      <c r="Z327" s="137"/>
      <c r="AA327" s="137"/>
      <c r="AB327" s="137"/>
      <c r="AC327" s="137"/>
      <c r="AD327" s="137"/>
      <c r="AE327" s="137"/>
      <c r="AF327" s="137"/>
      <c r="AG327" s="137"/>
      <c r="AH327" s="137"/>
    </row>
    <row r="328" spans="1:34" ht="15" hidden="1" customHeight="1" x14ac:dyDescent="0.2">
      <c r="A328" s="1393"/>
      <c r="B328" s="681"/>
      <c r="C328" s="1123"/>
      <c r="D328" s="685"/>
      <c r="E328" s="163"/>
      <c r="F328" s="687"/>
      <c r="G328" s="157"/>
      <c r="H328" s="1124"/>
      <c r="I328" s="1102">
        <f t="shared" si="118"/>
        <v>0</v>
      </c>
      <c r="J328" s="1132">
        <f t="shared" si="119"/>
        <v>0</v>
      </c>
      <c r="K328" s="1105">
        <f t="shared" si="120"/>
        <v>0</v>
      </c>
      <c r="L328" s="131">
        <f t="shared" si="121"/>
        <v>0</v>
      </c>
      <c r="M328" s="170" t="str">
        <f>IF(B328=0,"",VLOOKUP(B328,'Prog Costs'!$A$2:$B$21,2,FALSE))</f>
        <v/>
      </c>
      <c r="N328" s="194">
        <f t="shared" si="117"/>
        <v>0</v>
      </c>
      <c r="O328" s="195">
        <f t="shared" si="122"/>
        <v>0</v>
      </c>
      <c r="P328" s="196">
        <f>IF(N328=0,0,IF(B328=0,"",VLOOKUP(B328,'Prog Costs'!$A$2:$E$21,5,FALSE)*L328))</f>
        <v>0</v>
      </c>
      <c r="Q328" s="137"/>
      <c r="R328" s="137"/>
      <c r="S328" s="137"/>
      <c r="T328" s="137"/>
      <c r="U328" s="137"/>
      <c r="V328" s="137"/>
      <c r="W328" s="137"/>
      <c r="X328" s="137"/>
      <c r="Y328" s="137"/>
      <c r="Z328" s="137"/>
      <c r="AA328" s="137"/>
      <c r="AB328" s="137"/>
      <c r="AC328" s="137"/>
      <c r="AD328" s="137"/>
      <c r="AE328" s="137"/>
      <c r="AF328" s="137"/>
      <c r="AG328" s="137"/>
      <c r="AH328" s="137"/>
    </row>
    <row r="329" spans="1:34" ht="15" hidden="1" customHeight="1" x14ac:dyDescent="0.2">
      <c r="A329" s="1393"/>
      <c r="B329" s="681"/>
      <c r="C329" s="1123"/>
      <c r="D329" s="685"/>
      <c r="E329" s="163"/>
      <c r="F329" s="687"/>
      <c r="G329" s="157"/>
      <c r="H329" s="1124"/>
      <c r="I329" s="1102">
        <f t="shared" si="118"/>
        <v>0</v>
      </c>
      <c r="J329" s="1132">
        <f t="shared" si="119"/>
        <v>0</v>
      </c>
      <c r="K329" s="1105">
        <f t="shared" si="120"/>
        <v>0</v>
      </c>
      <c r="L329" s="131">
        <f t="shared" si="121"/>
        <v>0</v>
      </c>
      <c r="M329" s="170" t="str">
        <f>IF(B329=0,"",VLOOKUP(B329,'Prog Costs'!$A$2:$B$21,2,FALSE))</f>
        <v/>
      </c>
      <c r="N329" s="194">
        <f t="shared" si="117"/>
        <v>0</v>
      </c>
      <c r="O329" s="195">
        <f t="shared" si="122"/>
        <v>0</v>
      </c>
      <c r="P329" s="196">
        <f>IF(N329=0,0,IF(B329=0,"",VLOOKUP(B329,'Prog Costs'!$A$2:$E$21,5,FALSE)*L329))</f>
        <v>0</v>
      </c>
      <c r="Q329" s="137"/>
      <c r="R329" s="137"/>
      <c r="S329" s="137"/>
      <c r="T329" s="137"/>
      <c r="U329" s="137"/>
      <c r="V329" s="137"/>
      <c r="W329" s="137"/>
      <c r="X329" s="137"/>
      <c r="Y329" s="137"/>
      <c r="Z329" s="137"/>
      <c r="AA329" s="137"/>
      <c r="AB329" s="137"/>
      <c r="AC329" s="137"/>
      <c r="AD329" s="137"/>
      <c r="AE329" s="137"/>
      <c r="AF329" s="137"/>
      <c r="AG329" s="137"/>
      <c r="AH329" s="137"/>
    </row>
    <row r="330" spans="1:34" ht="15" hidden="1" customHeight="1" x14ac:dyDescent="0.2">
      <c r="A330" s="1393"/>
      <c r="B330" s="681"/>
      <c r="C330" s="1123"/>
      <c r="D330" s="685"/>
      <c r="E330" s="163"/>
      <c r="F330" s="687"/>
      <c r="G330" s="157"/>
      <c r="H330" s="1124"/>
      <c r="I330" s="1102">
        <f t="shared" si="118"/>
        <v>0</v>
      </c>
      <c r="J330" s="1132">
        <f t="shared" si="119"/>
        <v>0</v>
      </c>
      <c r="K330" s="1105">
        <f t="shared" si="120"/>
        <v>0</v>
      </c>
      <c r="L330" s="131">
        <f t="shared" si="121"/>
        <v>0</v>
      </c>
      <c r="M330" s="170" t="str">
        <f>IF(B330=0,"",VLOOKUP(B330,'Prog Costs'!$A$2:$B$21,2,FALSE))</f>
        <v/>
      </c>
      <c r="N330" s="194">
        <f t="shared" si="117"/>
        <v>0</v>
      </c>
      <c r="O330" s="195">
        <f t="shared" si="122"/>
        <v>0</v>
      </c>
      <c r="P330" s="196">
        <f>IF(N330=0,0,IF(B330=0,"",VLOOKUP(B330,'Prog Costs'!$A$2:$E$21,5,FALSE)*L330))</f>
        <v>0</v>
      </c>
      <c r="Q330" s="137"/>
      <c r="R330" s="137"/>
      <c r="S330" s="137"/>
      <c r="T330" s="137"/>
      <c r="U330" s="137"/>
      <c r="V330" s="137"/>
      <c r="W330" s="137"/>
      <c r="X330" s="137"/>
      <c r="Y330" s="137"/>
      <c r="Z330" s="137"/>
      <c r="AA330" s="137"/>
      <c r="AB330" s="137"/>
      <c r="AC330" s="137"/>
      <c r="AD330" s="137"/>
      <c r="AE330" s="137"/>
      <c r="AF330" s="137"/>
      <c r="AG330" s="137"/>
      <c r="AH330" s="137"/>
    </row>
    <row r="331" spans="1:34" ht="15" hidden="1" customHeight="1" x14ac:dyDescent="0.2">
      <c r="A331" s="1393"/>
      <c r="B331" s="681"/>
      <c r="C331" s="1123"/>
      <c r="D331" s="685"/>
      <c r="E331" s="163"/>
      <c r="F331" s="687"/>
      <c r="G331" s="157"/>
      <c r="H331" s="1124"/>
      <c r="I331" s="1102">
        <f t="shared" si="118"/>
        <v>0</v>
      </c>
      <c r="J331" s="1132">
        <f t="shared" si="119"/>
        <v>0</v>
      </c>
      <c r="K331" s="1105">
        <f t="shared" si="120"/>
        <v>0</v>
      </c>
      <c r="L331" s="131">
        <f t="shared" si="121"/>
        <v>0</v>
      </c>
      <c r="M331" s="170" t="str">
        <f>IF(B331=0,"",VLOOKUP(B331,'Prog Costs'!$A$2:$B$21,2,FALSE))</f>
        <v/>
      </c>
      <c r="N331" s="194">
        <f t="shared" si="117"/>
        <v>0</v>
      </c>
      <c r="O331" s="195">
        <f t="shared" si="122"/>
        <v>0</v>
      </c>
      <c r="P331" s="196">
        <f>IF(N331=0,0,IF(B331=0,"",VLOOKUP(B331,'Prog Costs'!$A$2:$E$21,5,FALSE)*L331))</f>
        <v>0</v>
      </c>
      <c r="Q331" s="137"/>
      <c r="R331" s="137"/>
      <c r="S331" s="137"/>
      <c r="T331" s="137"/>
      <c r="U331" s="137"/>
      <c r="V331" s="137"/>
      <c r="W331" s="137"/>
      <c r="X331" s="137"/>
      <c r="Y331" s="137"/>
      <c r="Z331" s="137"/>
      <c r="AA331" s="137"/>
      <c r="AB331" s="137"/>
      <c r="AC331" s="137"/>
      <c r="AD331" s="137"/>
      <c r="AE331" s="137"/>
      <c r="AF331" s="137"/>
      <c r="AG331" s="137"/>
      <c r="AH331" s="137"/>
    </row>
    <row r="332" spans="1:34" ht="15" hidden="1" customHeight="1" x14ac:dyDescent="0.2">
      <c r="A332" s="1393"/>
      <c r="B332" s="681"/>
      <c r="C332" s="1123"/>
      <c r="D332" s="685"/>
      <c r="E332" s="163"/>
      <c r="F332" s="687"/>
      <c r="G332" s="157"/>
      <c r="H332" s="1124"/>
      <c r="I332" s="1102">
        <f t="shared" si="118"/>
        <v>0</v>
      </c>
      <c r="J332" s="1132">
        <f t="shared" si="119"/>
        <v>0</v>
      </c>
      <c r="K332" s="1105">
        <f t="shared" si="120"/>
        <v>0</v>
      </c>
      <c r="L332" s="131">
        <f t="shared" si="121"/>
        <v>0</v>
      </c>
      <c r="M332" s="170" t="str">
        <f>IF(B332=0,"",VLOOKUP(B332,'Prog Costs'!$A$2:$B$21,2,FALSE))</f>
        <v/>
      </c>
      <c r="N332" s="194">
        <f t="shared" si="117"/>
        <v>0</v>
      </c>
      <c r="O332" s="195">
        <f t="shared" si="122"/>
        <v>0</v>
      </c>
      <c r="P332" s="196">
        <f>IF(N332=0,0,IF(B332=0,"",VLOOKUP(B332,'Prog Costs'!$A$2:$E$21,5,FALSE)*L332))</f>
        <v>0</v>
      </c>
      <c r="Q332" s="137"/>
      <c r="R332" s="137"/>
      <c r="S332" s="137"/>
      <c r="T332" s="137"/>
      <c r="U332" s="137"/>
      <c r="V332" s="137"/>
      <c r="W332" s="137"/>
      <c r="X332" s="137"/>
      <c r="Y332" s="137"/>
      <c r="Z332" s="137"/>
      <c r="AA332" s="137"/>
      <c r="AB332" s="137"/>
      <c r="AC332" s="137"/>
      <c r="AD332" s="137"/>
      <c r="AE332" s="137"/>
      <c r="AF332" s="137"/>
      <c r="AG332" s="137"/>
      <c r="AH332" s="137"/>
    </row>
    <row r="333" spans="1:34" ht="15" hidden="1" customHeight="1" x14ac:dyDescent="0.2">
      <c r="A333" s="1393"/>
      <c r="B333" s="681"/>
      <c r="C333" s="1123"/>
      <c r="D333" s="685"/>
      <c r="E333" s="163"/>
      <c r="F333" s="687"/>
      <c r="G333" s="157"/>
      <c r="H333" s="1124"/>
      <c r="I333" s="1102">
        <f t="shared" si="118"/>
        <v>0</v>
      </c>
      <c r="J333" s="1132">
        <f t="shared" si="119"/>
        <v>0</v>
      </c>
      <c r="K333" s="1105">
        <f t="shared" si="120"/>
        <v>0</v>
      </c>
      <c r="L333" s="131">
        <f t="shared" si="121"/>
        <v>0</v>
      </c>
      <c r="M333" s="170" t="str">
        <f>IF(B333=0,"",VLOOKUP(B333,'Prog Costs'!$A$2:$B$21,2,FALSE))</f>
        <v/>
      </c>
      <c r="N333" s="194">
        <f t="shared" si="117"/>
        <v>0</v>
      </c>
      <c r="O333" s="195">
        <f t="shared" si="122"/>
        <v>0</v>
      </c>
      <c r="P333" s="196">
        <f>IF(N333=0,0,IF(B333=0,"",VLOOKUP(B333,'Prog Costs'!$A$2:$E$21,5,FALSE)*L333))</f>
        <v>0</v>
      </c>
      <c r="Q333" s="137"/>
      <c r="R333" s="137"/>
      <c r="S333" s="137"/>
      <c r="T333" s="137"/>
      <c r="U333" s="137"/>
      <c r="V333" s="137"/>
      <c r="W333" s="137"/>
      <c r="X333" s="137"/>
      <c r="Y333" s="137"/>
      <c r="Z333" s="137"/>
      <c r="AA333" s="137"/>
      <c r="AB333" s="137"/>
      <c r="AC333" s="137"/>
      <c r="AD333" s="137"/>
      <c r="AE333" s="137"/>
      <c r="AF333" s="137"/>
      <c r="AG333" s="137"/>
      <c r="AH333" s="137"/>
    </row>
    <row r="334" spans="1:34" ht="15" hidden="1" customHeight="1" x14ac:dyDescent="0.2">
      <c r="A334" s="1393"/>
      <c r="B334" s="681"/>
      <c r="C334" s="1123"/>
      <c r="D334" s="685"/>
      <c r="E334" s="163"/>
      <c r="F334" s="687"/>
      <c r="G334" s="157"/>
      <c r="H334" s="1124"/>
      <c r="I334" s="1102">
        <f t="shared" si="118"/>
        <v>0</v>
      </c>
      <c r="J334" s="1132">
        <f t="shared" si="119"/>
        <v>0</v>
      </c>
      <c r="K334" s="1105">
        <f t="shared" si="120"/>
        <v>0</v>
      </c>
      <c r="L334" s="131">
        <f t="shared" si="121"/>
        <v>0</v>
      </c>
      <c r="M334" s="170" t="str">
        <f>IF(B334=0,"",VLOOKUP(B334,'Prog Costs'!$A$2:$B$21,2,FALSE))</f>
        <v/>
      </c>
      <c r="N334" s="194">
        <f t="shared" si="117"/>
        <v>0</v>
      </c>
      <c r="O334" s="195">
        <f t="shared" si="122"/>
        <v>0</v>
      </c>
      <c r="P334" s="196">
        <f>IF(N334=0,0,IF(B334=0,"",VLOOKUP(B334,'Prog Costs'!$A$2:$E$21,5,FALSE)*L334))</f>
        <v>0</v>
      </c>
      <c r="Q334" s="137"/>
      <c r="R334" s="137"/>
      <c r="S334" s="137"/>
      <c r="T334" s="137"/>
      <c r="U334" s="137"/>
      <c r="V334" s="137"/>
      <c r="W334" s="137"/>
      <c r="X334" s="137"/>
      <c r="Y334" s="137"/>
      <c r="Z334" s="137"/>
      <c r="AA334" s="137"/>
      <c r="AB334" s="137"/>
      <c r="AC334" s="137"/>
      <c r="AD334" s="137"/>
      <c r="AE334" s="137"/>
      <c r="AF334" s="137"/>
      <c r="AG334" s="137"/>
      <c r="AH334" s="137"/>
    </row>
    <row r="335" spans="1:34" ht="15" hidden="1" customHeight="1" thickBot="1" x14ac:dyDescent="0.25">
      <c r="A335" s="1394"/>
      <c r="B335" s="681"/>
      <c r="C335" s="1125"/>
      <c r="D335" s="686"/>
      <c r="E335" s="164"/>
      <c r="F335" s="688"/>
      <c r="G335" s="158"/>
      <c r="H335" s="1126"/>
      <c r="I335" s="1103">
        <f t="shared" si="118"/>
        <v>0</v>
      </c>
      <c r="J335" s="1133">
        <f t="shared" si="119"/>
        <v>0</v>
      </c>
      <c r="K335" s="1106">
        <f t="shared" si="120"/>
        <v>0</v>
      </c>
      <c r="L335" s="136">
        <f t="shared" si="121"/>
        <v>0</v>
      </c>
      <c r="M335" s="170" t="str">
        <f>IF(B335=0,"",VLOOKUP(B335,'Prog Costs'!$A$2:$B$21,2,FALSE))</f>
        <v/>
      </c>
      <c r="N335" s="194">
        <f t="shared" si="117"/>
        <v>0</v>
      </c>
      <c r="O335" s="195">
        <f t="shared" si="122"/>
        <v>0</v>
      </c>
      <c r="P335" s="196">
        <f>IF(N335=0,0,IF(B335=0,"",VLOOKUP(B335,'Prog Costs'!$A$2:$E$21,5,FALSE)*L335))</f>
        <v>0</v>
      </c>
      <c r="Q335" s="137"/>
      <c r="R335" s="137"/>
      <c r="S335" s="137"/>
      <c r="T335" s="137"/>
      <c r="U335" s="137"/>
      <c r="V335" s="137"/>
      <c r="W335" s="137"/>
      <c r="X335" s="137"/>
      <c r="Y335" s="137"/>
      <c r="Z335" s="137"/>
      <c r="AA335" s="137"/>
      <c r="AB335" s="137"/>
      <c r="AC335" s="137"/>
      <c r="AD335" s="137"/>
      <c r="AE335" s="137"/>
      <c r="AF335" s="137"/>
      <c r="AG335" s="137"/>
      <c r="AH335" s="137"/>
    </row>
    <row r="336" spans="1:34" ht="18" customHeight="1" thickBot="1" x14ac:dyDescent="0.25">
      <c r="A336" s="180"/>
      <c r="B336" s="198" t="s">
        <v>62</v>
      </c>
      <c r="C336" s="140">
        <f>SUM(C316:C335)</f>
        <v>0</v>
      </c>
      <c r="D336" s="155">
        <f t="shared" ref="D336:L336" si="123">SUM(D316:D335)</f>
        <v>0</v>
      </c>
      <c r="E336" s="165">
        <f t="shared" si="123"/>
        <v>0</v>
      </c>
      <c r="F336" s="166">
        <f t="shared" si="123"/>
        <v>0</v>
      </c>
      <c r="G336" s="159">
        <f t="shared" si="123"/>
        <v>0</v>
      </c>
      <c r="H336" s="204">
        <f t="shared" si="123"/>
        <v>0</v>
      </c>
      <c r="I336" s="159">
        <f t="shared" si="123"/>
        <v>0</v>
      </c>
      <c r="J336" s="204">
        <f t="shared" si="123"/>
        <v>0</v>
      </c>
      <c r="K336" s="159">
        <f t="shared" si="123"/>
        <v>0</v>
      </c>
      <c r="L336" s="141">
        <f t="shared" si="123"/>
        <v>0</v>
      </c>
      <c r="M336" s="143"/>
      <c r="N336" s="143">
        <f t="shared" ref="N336:P336" si="124">SUM(N316:N335)</f>
        <v>0</v>
      </c>
      <c r="O336" s="143">
        <f t="shared" si="124"/>
        <v>0</v>
      </c>
      <c r="P336" s="144">
        <f t="shared" si="124"/>
        <v>0</v>
      </c>
      <c r="Q336" s="137"/>
      <c r="R336" s="137"/>
      <c r="S336" s="137"/>
      <c r="T336" s="137"/>
      <c r="U336" s="137"/>
      <c r="V336" s="137"/>
      <c r="W336" s="137"/>
      <c r="X336" s="137"/>
      <c r="Y336" s="137"/>
      <c r="Z336" s="137"/>
      <c r="AA336" s="137"/>
      <c r="AB336" s="137"/>
      <c r="AC336" s="137"/>
      <c r="AD336" s="137"/>
      <c r="AE336" s="137"/>
      <c r="AF336" s="137"/>
      <c r="AG336" s="137"/>
      <c r="AH336" s="137"/>
    </row>
    <row r="337" spans="1:34" ht="12.75" thickBot="1" x14ac:dyDescent="0.25">
      <c r="A337" s="177"/>
      <c r="B337" s="178"/>
      <c r="C337" s="178"/>
      <c r="D337" s="178"/>
      <c r="E337" s="178"/>
      <c r="F337" s="178"/>
      <c r="G337" s="178"/>
      <c r="H337" s="178"/>
      <c r="I337" s="178"/>
      <c r="J337" s="178"/>
      <c r="K337" s="178"/>
      <c r="L337" s="178"/>
      <c r="M337" s="178"/>
      <c r="N337" s="178"/>
      <c r="O337" s="178"/>
      <c r="P337" s="179"/>
      <c r="Q337" s="137"/>
      <c r="R337" s="137"/>
      <c r="S337" s="137"/>
      <c r="T337" s="137"/>
      <c r="U337" s="137"/>
      <c r="V337" s="137"/>
      <c r="W337" s="137"/>
      <c r="X337" s="137"/>
      <c r="Y337" s="137"/>
      <c r="Z337" s="137"/>
      <c r="AA337" s="137"/>
      <c r="AB337" s="137"/>
      <c r="AC337" s="137"/>
      <c r="AD337" s="137"/>
      <c r="AE337" s="137"/>
      <c r="AF337" s="137"/>
      <c r="AG337" s="137"/>
      <c r="AH337" s="137"/>
    </row>
    <row r="338" spans="1:34" ht="24" customHeight="1" thickBot="1" x14ac:dyDescent="0.25">
      <c r="A338" s="1414" t="s">
        <v>498</v>
      </c>
      <c r="B338" s="1415"/>
      <c r="C338" s="137"/>
      <c r="D338" s="137"/>
      <c r="E338" s="137"/>
      <c r="F338" s="137"/>
      <c r="G338" s="137"/>
      <c r="H338" s="137"/>
      <c r="I338" s="137"/>
      <c r="J338" s="137"/>
      <c r="K338" s="137"/>
      <c r="L338" s="137"/>
      <c r="M338" s="137"/>
      <c r="N338" s="137"/>
      <c r="O338" s="137"/>
      <c r="P338" s="153"/>
      <c r="Q338" s="137"/>
      <c r="R338" s="137"/>
      <c r="S338" s="137"/>
      <c r="T338" s="137"/>
      <c r="U338" s="137"/>
      <c r="V338" s="137"/>
      <c r="W338" s="137"/>
      <c r="X338" s="137"/>
      <c r="Y338" s="137"/>
      <c r="Z338" s="137"/>
      <c r="AA338" s="137"/>
      <c r="AB338" s="137"/>
      <c r="AC338" s="137"/>
      <c r="AD338" s="137"/>
      <c r="AE338" s="137"/>
      <c r="AF338" s="137"/>
      <c r="AG338" s="137"/>
      <c r="AH338" s="137"/>
    </row>
    <row r="339" spans="1:34" ht="16.5" customHeight="1" x14ac:dyDescent="0.2">
      <c r="A339" s="233"/>
      <c r="B339" s="691"/>
      <c r="C339" s="1407" t="s">
        <v>144</v>
      </c>
      <c r="D339" s="1408"/>
      <c r="E339" s="1408"/>
      <c r="F339" s="1408"/>
      <c r="G339" s="1408"/>
      <c r="H339" s="1409"/>
      <c r="I339" s="1418" t="s">
        <v>254</v>
      </c>
      <c r="J339" s="1421" t="s">
        <v>255</v>
      </c>
      <c r="K339" s="1401" t="s">
        <v>139</v>
      </c>
      <c r="L339" s="1404" t="s">
        <v>140</v>
      </c>
      <c r="M339" s="167"/>
      <c r="N339" s="134"/>
      <c r="O339" s="134"/>
      <c r="P339" s="135"/>
      <c r="Q339" s="137"/>
      <c r="R339" s="137"/>
      <c r="S339" s="137"/>
      <c r="T339" s="137"/>
      <c r="U339" s="137"/>
      <c r="V339" s="137"/>
      <c r="W339" s="137"/>
      <c r="X339" s="137"/>
      <c r="Y339" s="137"/>
      <c r="Z339" s="137"/>
      <c r="AA339" s="137"/>
      <c r="AB339" s="137"/>
      <c r="AC339" s="137"/>
      <c r="AD339" s="137"/>
      <c r="AE339" s="137"/>
      <c r="AF339" s="137"/>
      <c r="AG339" s="137"/>
      <c r="AH339" s="137"/>
    </row>
    <row r="340" spans="1:34" ht="16.5" customHeight="1" x14ac:dyDescent="0.2">
      <c r="A340" s="235"/>
      <c r="B340" s="729"/>
      <c r="C340" s="1410" t="s">
        <v>0</v>
      </c>
      <c r="D340" s="1411"/>
      <c r="E340" s="1395" t="s">
        <v>1</v>
      </c>
      <c r="F340" s="1396"/>
      <c r="G340" s="1397" t="s">
        <v>3</v>
      </c>
      <c r="H340" s="1398"/>
      <c r="I340" s="1419"/>
      <c r="J340" s="1422"/>
      <c r="K340" s="1402"/>
      <c r="L340" s="1399"/>
      <c r="M340" s="1412"/>
      <c r="N340" s="1399" t="s">
        <v>224</v>
      </c>
      <c r="O340" s="1399" t="s">
        <v>137</v>
      </c>
      <c r="P340" s="1405" t="s">
        <v>507</v>
      </c>
      <c r="Q340" s="137"/>
      <c r="R340" s="137"/>
      <c r="S340" s="137"/>
      <c r="T340" s="137"/>
      <c r="U340" s="137"/>
      <c r="V340" s="137"/>
      <c r="W340" s="137"/>
      <c r="X340" s="137"/>
      <c r="Y340" s="137"/>
      <c r="Z340" s="137"/>
      <c r="AA340" s="137"/>
      <c r="AB340" s="137"/>
      <c r="AC340" s="137"/>
      <c r="AD340" s="137"/>
      <c r="AE340" s="137"/>
      <c r="AF340" s="137"/>
      <c r="AG340" s="137"/>
      <c r="AH340" s="137"/>
    </row>
    <row r="341" spans="1:34" ht="30" customHeight="1" thickBot="1" x14ac:dyDescent="0.25">
      <c r="A341" s="1424" t="s">
        <v>248</v>
      </c>
      <c r="B341" s="1425"/>
      <c r="C341" s="1119" t="s">
        <v>708</v>
      </c>
      <c r="D341" s="154" t="s">
        <v>707</v>
      </c>
      <c r="E341" s="160" t="s">
        <v>708</v>
      </c>
      <c r="F341" s="161" t="s">
        <v>707</v>
      </c>
      <c r="G341" s="156" t="s">
        <v>708</v>
      </c>
      <c r="H341" s="1120" t="s">
        <v>707</v>
      </c>
      <c r="I341" s="1420"/>
      <c r="J341" s="1423"/>
      <c r="K341" s="1403"/>
      <c r="L341" s="1400"/>
      <c r="M341" s="1413"/>
      <c r="N341" s="1400"/>
      <c r="O341" s="1400"/>
      <c r="P341" s="1406"/>
      <c r="Q341" s="137"/>
      <c r="R341" s="137"/>
      <c r="S341" s="137"/>
      <c r="T341" s="137"/>
      <c r="U341" s="137"/>
      <c r="V341" s="137"/>
      <c r="W341" s="137"/>
      <c r="X341" s="137"/>
      <c r="Y341" s="137"/>
      <c r="Z341" s="137"/>
      <c r="AA341" s="137"/>
      <c r="AB341" s="137"/>
      <c r="AC341" s="137"/>
      <c r="AD341" s="137"/>
      <c r="AE341" s="137"/>
      <c r="AF341" s="137"/>
      <c r="AG341" s="137"/>
      <c r="AH341" s="137"/>
    </row>
    <row r="342" spans="1:34" ht="18" customHeight="1" x14ac:dyDescent="0.2">
      <c r="A342" s="249" t="str">
        <f>'Setup Page'!C8</f>
        <v>Babanango</v>
      </c>
      <c r="B342" s="239"/>
      <c r="C342" s="1107">
        <f>C28</f>
        <v>0</v>
      </c>
      <c r="D342" s="212">
        <f t="shared" ref="D342:P342" si="125">D28</f>
        <v>0</v>
      </c>
      <c r="E342" s="213">
        <f t="shared" si="125"/>
        <v>0</v>
      </c>
      <c r="F342" s="214">
        <f t="shared" si="125"/>
        <v>0</v>
      </c>
      <c r="G342" s="215">
        <f t="shared" si="125"/>
        <v>0</v>
      </c>
      <c r="H342" s="1127">
        <f t="shared" si="125"/>
        <v>0</v>
      </c>
      <c r="I342" s="215">
        <f t="shared" si="125"/>
        <v>0</v>
      </c>
      <c r="J342" s="1127">
        <f t="shared" si="125"/>
        <v>0</v>
      </c>
      <c r="K342" s="215">
        <f t="shared" si="125"/>
        <v>0</v>
      </c>
      <c r="L342" s="216">
        <f t="shared" si="125"/>
        <v>0</v>
      </c>
      <c r="M342" s="217"/>
      <c r="N342" s="217">
        <f t="shared" si="125"/>
        <v>0</v>
      </c>
      <c r="O342" s="217">
        <f t="shared" si="125"/>
        <v>0</v>
      </c>
      <c r="P342" s="218">
        <f t="shared" si="125"/>
        <v>0</v>
      </c>
      <c r="Q342" s="137"/>
      <c r="R342" s="137"/>
      <c r="S342" s="137"/>
      <c r="T342" s="137"/>
      <c r="U342" s="137"/>
      <c r="V342" s="137"/>
      <c r="W342" s="137"/>
      <c r="X342" s="137"/>
      <c r="Y342" s="137"/>
      <c r="Z342" s="137"/>
      <c r="AA342" s="137"/>
      <c r="AB342" s="137"/>
      <c r="AC342" s="137"/>
      <c r="AD342" s="137"/>
      <c r="AE342" s="137"/>
      <c r="AF342" s="137"/>
      <c r="AG342" s="137"/>
      <c r="AH342" s="137"/>
    </row>
    <row r="343" spans="1:34" ht="18" customHeight="1" x14ac:dyDescent="0.2">
      <c r="A343" s="250" t="str">
        <f>'Setup Page'!C9</f>
        <v>Emandleni</v>
      </c>
      <c r="B343" s="241"/>
      <c r="C343" s="1109">
        <f>C50</f>
        <v>196</v>
      </c>
      <c r="D343" s="219">
        <f t="shared" ref="D343:P343" si="126">D50</f>
        <v>350</v>
      </c>
      <c r="E343" s="220">
        <f t="shared" si="126"/>
        <v>129</v>
      </c>
      <c r="F343" s="221">
        <f t="shared" si="126"/>
        <v>90.16</v>
      </c>
      <c r="G343" s="222">
        <f t="shared" si="126"/>
        <v>93</v>
      </c>
      <c r="H343" s="1128">
        <f t="shared" si="126"/>
        <v>63.21</v>
      </c>
      <c r="I343" s="222">
        <f t="shared" si="126"/>
        <v>418</v>
      </c>
      <c r="J343" s="1128">
        <f t="shared" si="126"/>
        <v>418</v>
      </c>
      <c r="K343" s="222">
        <f t="shared" si="126"/>
        <v>503.37</v>
      </c>
      <c r="L343" s="223">
        <f t="shared" si="126"/>
        <v>503.37</v>
      </c>
      <c r="M343" s="224"/>
      <c r="N343" s="224">
        <f t="shared" si="126"/>
        <v>37344466.403331891</v>
      </c>
      <c r="O343" s="224">
        <f t="shared" si="126"/>
        <v>29875573.12266551</v>
      </c>
      <c r="P343" s="225">
        <f t="shared" si="126"/>
        <v>7468893.2806663793</v>
      </c>
      <c r="Q343" s="137"/>
      <c r="R343" s="137"/>
      <c r="S343" s="137"/>
      <c r="T343" s="137"/>
      <c r="U343" s="137"/>
      <c r="V343" s="137"/>
      <c r="W343" s="137"/>
      <c r="X343" s="137"/>
      <c r="Y343" s="137"/>
      <c r="Z343" s="137"/>
      <c r="AA343" s="137"/>
      <c r="AB343" s="137"/>
      <c r="AC343" s="137"/>
      <c r="AD343" s="137"/>
      <c r="AE343" s="137"/>
      <c r="AF343" s="137"/>
      <c r="AG343" s="137"/>
      <c r="AH343" s="137"/>
    </row>
    <row r="344" spans="1:34" ht="18" customHeight="1" x14ac:dyDescent="0.2">
      <c r="A344" s="250">
        <f>'Setup Page'!C10</f>
        <v>0</v>
      </c>
      <c r="B344" s="241"/>
      <c r="C344" s="1109">
        <f>C72</f>
        <v>0</v>
      </c>
      <c r="D344" s="219">
        <f t="shared" ref="D344:P344" si="127">D72</f>
        <v>0</v>
      </c>
      <c r="E344" s="220">
        <f t="shared" si="127"/>
        <v>0</v>
      </c>
      <c r="F344" s="221">
        <f t="shared" si="127"/>
        <v>0</v>
      </c>
      <c r="G344" s="222">
        <f t="shared" si="127"/>
        <v>0</v>
      </c>
      <c r="H344" s="1128">
        <f t="shared" si="127"/>
        <v>0</v>
      </c>
      <c r="I344" s="222">
        <f t="shared" si="127"/>
        <v>0</v>
      </c>
      <c r="J344" s="1128">
        <f t="shared" si="127"/>
        <v>0</v>
      </c>
      <c r="K344" s="222">
        <f t="shared" si="127"/>
        <v>0</v>
      </c>
      <c r="L344" s="223">
        <f t="shared" si="127"/>
        <v>0</v>
      </c>
      <c r="M344" s="224"/>
      <c r="N344" s="224">
        <f t="shared" si="127"/>
        <v>0</v>
      </c>
      <c r="O344" s="224">
        <f t="shared" si="127"/>
        <v>0</v>
      </c>
      <c r="P344" s="225">
        <f t="shared" si="127"/>
        <v>0</v>
      </c>
      <c r="Q344" s="137"/>
      <c r="R344" s="137"/>
      <c r="S344" s="137"/>
      <c r="T344" s="137"/>
      <c r="U344" s="137"/>
      <c r="V344" s="137"/>
      <c r="W344" s="137"/>
      <c r="X344" s="137"/>
      <c r="Y344" s="137"/>
      <c r="Z344" s="137"/>
      <c r="AA344" s="137"/>
      <c r="AB344" s="137"/>
      <c r="AC344" s="137"/>
      <c r="AD344" s="137"/>
      <c r="AE344" s="137"/>
      <c r="AF344" s="137"/>
      <c r="AG344" s="137"/>
      <c r="AH344" s="137"/>
    </row>
    <row r="345" spans="1:34" ht="18" customHeight="1" x14ac:dyDescent="0.2">
      <c r="A345" s="250" t="str">
        <f>'Setup Page'!C11</f>
        <v>Nongoma Engineering</v>
      </c>
      <c r="B345" s="241"/>
      <c r="C345" s="1109">
        <f>C94</f>
        <v>123</v>
      </c>
      <c r="D345" s="219">
        <f t="shared" ref="D345:P345" si="128">D94</f>
        <v>280</v>
      </c>
      <c r="E345" s="220">
        <f t="shared" si="128"/>
        <v>59</v>
      </c>
      <c r="F345" s="221">
        <f t="shared" si="128"/>
        <v>56</v>
      </c>
      <c r="G345" s="222">
        <f t="shared" si="128"/>
        <v>23</v>
      </c>
      <c r="H345" s="1128">
        <f t="shared" si="128"/>
        <v>28.91</v>
      </c>
      <c r="I345" s="222">
        <f t="shared" si="128"/>
        <v>205</v>
      </c>
      <c r="J345" s="1128">
        <f t="shared" si="128"/>
        <v>205</v>
      </c>
      <c r="K345" s="222">
        <f t="shared" si="128"/>
        <v>364.91</v>
      </c>
      <c r="L345" s="223">
        <f t="shared" si="128"/>
        <v>364.91</v>
      </c>
      <c r="M345" s="224"/>
      <c r="N345" s="224">
        <f t="shared" si="128"/>
        <v>19176790.342879809</v>
      </c>
      <c r="O345" s="224">
        <f t="shared" si="128"/>
        <v>15341432.274303846</v>
      </c>
      <c r="P345" s="225">
        <f t="shared" si="128"/>
        <v>3835358.0685759615</v>
      </c>
      <c r="Q345" s="137"/>
      <c r="R345" s="137"/>
      <c r="S345" s="137"/>
      <c r="T345" s="137"/>
      <c r="U345" s="137"/>
      <c r="V345" s="137"/>
      <c r="W345" s="137"/>
      <c r="X345" s="137"/>
      <c r="Y345" s="137"/>
      <c r="Z345" s="137"/>
      <c r="AA345" s="137"/>
      <c r="AB345" s="137"/>
      <c r="AC345" s="137"/>
      <c r="AD345" s="137"/>
      <c r="AE345" s="137"/>
      <c r="AF345" s="137"/>
      <c r="AG345" s="137"/>
      <c r="AH345" s="137"/>
    </row>
    <row r="346" spans="1:34" ht="18" customHeight="1" x14ac:dyDescent="0.2">
      <c r="A346" s="250" t="str">
        <f>'Setup Page'!C12</f>
        <v>Nongoma KwaGqikazi</v>
      </c>
      <c r="B346" s="241"/>
      <c r="C346" s="1109">
        <f>C116</f>
        <v>238</v>
      </c>
      <c r="D346" s="219">
        <f t="shared" ref="D346:P346" si="129">D116</f>
        <v>245</v>
      </c>
      <c r="E346" s="220">
        <f t="shared" si="129"/>
        <v>161</v>
      </c>
      <c r="F346" s="221">
        <f t="shared" si="129"/>
        <v>110</v>
      </c>
      <c r="G346" s="222">
        <f t="shared" si="129"/>
        <v>91</v>
      </c>
      <c r="H346" s="1128">
        <f t="shared" si="129"/>
        <v>78</v>
      </c>
      <c r="I346" s="222">
        <f t="shared" si="129"/>
        <v>490</v>
      </c>
      <c r="J346" s="1128">
        <f t="shared" si="129"/>
        <v>490</v>
      </c>
      <c r="K346" s="222">
        <f t="shared" si="129"/>
        <v>433</v>
      </c>
      <c r="L346" s="223">
        <f t="shared" si="129"/>
        <v>433</v>
      </c>
      <c r="M346" s="224"/>
      <c r="N346" s="224">
        <f t="shared" si="129"/>
        <v>20691489.815155141</v>
      </c>
      <c r="O346" s="224">
        <f t="shared" si="129"/>
        <v>16553191.852124115</v>
      </c>
      <c r="P346" s="225">
        <f t="shared" si="129"/>
        <v>4138297.9630310284</v>
      </c>
      <c r="Q346" s="137"/>
      <c r="R346" s="137"/>
      <c r="S346" s="137"/>
      <c r="T346" s="137"/>
      <c r="U346" s="137"/>
      <c r="V346" s="137"/>
      <c r="W346" s="137"/>
      <c r="X346" s="137"/>
      <c r="Y346" s="137"/>
      <c r="Z346" s="137"/>
      <c r="AA346" s="137"/>
      <c r="AB346" s="137"/>
      <c r="AC346" s="137"/>
      <c r="AD346" s="137"/>
      <c r="AE346" s="137"/>
      <c r="AF346" s="137"/>
      <c r="AG346" s="137"/>
      <c r="AH346" s="137"/>
    </row>
    <row r="347" spans="1:34" ht="18" customHeight="1" x14ac:dyDescent="0.2">
      <c r="A347" s="250" t="str">
        <f>'Setup Page'!C13</f>
        <v>Nquthu</v>
      </c>
      <c r="B347" s="241"/>
      <c r="C347" s="1109">
        <f>C138</f>
        <v>85</v>
      </c>
      <c r="D347" s="219">
        <f t="shared" ref="D347:P347" si="130">D138</f>
        <v>170</v>
      </c>
      <c r="E347" s="220">
        <f t="shared" si="130"/>
        <v>33</v>
      </c>
      <c r="F347" s="221">
        <f t="shared" si="130"/>
        <v>39.1</v>
      </c>
      <c r="G347" s="222">
        <f t="shared" si="130"/>
        <v>13</v>
      </c>
      <c r="H347" s="1128">
        <f t="shared" si="130"/>
        <v>16.169999999999998</v>
      </c>
      <c r="I347" s="222">
        <f t="shared" si="130"/>
        <v>131</v>
      </c>
      <c r="J347" s="1128">
        <f t="shared" si="130"/>
        <v>131</v>
      </c>
      <c r="K347" s="222">
        <f t="shared" si="130"/>
        <v>225.27</v>
      </c>
      <c r="L347" s="223">
        <f t="shared" si="130"/>
        <v>225.27</v>
      </c>
      <c r="M347" s="224"/>
      <c r="N347" s="224">
        <f t="shared" si="130"/>
        <v>9605520.7958704308</v>
      </c>
      <c r="O347" s="224">
        <f t="shared" si="130"/>
        <v>7684416.6366963452</v>
      </c>
      <c r="P347" s="225">
        <f t="shared" si="130"/>
        <v>1921104.1591740863</v>
      </c>
      <c r="Q347" s="137"/>
      <c r="R347" s="137"/>
      <c r="S347" s="137"/>
      <c r="T347" s="137"/>
      <c r="U347" s="137"/>
      <c r="V347" s="137"/>
      <c r="W347" s="137"/>
      <c r="X347" s="137"/>
      <c r="Y347" s="137"/>
      <c r="Z347" s="137"/>
      <c r="AA347" s="137"/>
      <c r="AB347" s="137"/>
      <c r="AC347" s="137"/>
      <c r="AD347" s="137"/>
      <c r="AE347" s="137"/>
      <c r="AF347" s="137"/>
      <c r="AG347" s="137"/>
      <c r="AH347" s="137"/>
    </row>
    <row r="348" spans="1:34" ht="18" customHeight="1" x14ac:dyDescent="0.2">
      <c r="A348" s="250" t="str">
        <f>'Setup Page'!C14</f>
        <v>Vryheid Business</v>
      </c>
      <c r="B348" s="241"/>
      <c r="C348" s="1109">
        <f>C160</f>
        <v>91</v>
      </c>
      <c r="D348" s="219">
        <f t="shared" ref="D348:P348" si="131">D160</f>
        <v>90</v>
      </c>
      <c r="E348" s="220">
        <f t="shared" si="131"/>
        <v>86</v>
      </c>
      <c r="F348" s="221">
        <f t="shared" si="131"/>
        <v>41.86</v>
      </c>
      <c r="G348" s="222">
        <f t="shared" si="131"/>
        <v>66</v>
      </c>
      <c r="H348" s="1128">
        <f t="shared" si="131"/>
        <v>42.14</v>
      </c>
      <c r="I348" s="222">
        <f t="shared" si="131"/>
        <v>243</v>
      </c>
      <c r="J348" s="1128">
        <f t="shared" si="131"/>
        <v>243</v>
      </c>
      <c r="K348" s="222">
        <f t="shared" si="131"/>
        <v>174</v>
      </c>
      <c r="L348" s="223">
        <f t="shared" si="131"/>
        <v>174</v>
      </c>
      <c r="M348" s="224"/>
      <c r="N348" s="224">
        <f t="shared" si="131"/>
        <v>5795273.0992724095</v>
      </c>
      <c r="O348" s="224">
        <f t="shared" si="131"/>
        <v>4636218.4794179276</v>
      </c>
      <c r="P348" s="225">
        <f t="shared" si="131"/>
        <v>1159054.6198544819</v>
      </c>
      <c r="Q348" s="137"/>
      <c r="R348" s="137"/>
      <c r="S348" s="137"/>
      <c r="T348" s="137"/>
      <c r="U348" s="137"/>
      <c r="V348" s="137"/>
      <c r="W348" s="137"/>
      <c r="X348" s="137"/>
      <c r="Y348" s="137"/>
      <c r="Z348" s="137"/>
      <c r="AA348" s="137"/>
      <c r="AB348" s="137"/>
      <c r="AC348" s="137"/>
      <c r="AD348" s="137"/>
      <c r="AE348" s="137"/>
      <c r="AF348" s="137"/>
      <c r="AG348" s="137"/>
      <c r="AH348" s="137"/>
    </row>
    <row r="349" spans="1:34" ht="18" customHeight="1" x14ac:dyDescent="0.2">
      <c r="A349" s="250" t="str">
        <f>'Setup Page'!C15</f>
        <v>Vryheid Engineering</v>
      </c>
      <c r="B349" s="241"/>
      <c r="C349" s="1109">
        <f>C182</f>
        <v>132</v>
      </c>
      <c r="D349" s="219">
        <f t="shared" ref="D349:P349" si="132">D182</f>
        <v>270</v>
      </c>
      <c r="E349" s="220">
        <f t="shared" si="132"/>
        <v>37</v>
      </c>
      <c r="F349" s="221">
        <f t="shared" si="132"/>
        <v>60.72</v>
      </c>
      <c r="G349" s="222">
        <f t="shared" si="132"/>
        <v>51</v>
      </c>
      <c r="H349" s="1128">
        <f t="shared" si="132"/>
        <v>18.13</v>
      </c>
      <c r="I349" s="222">
        <f t="shared" si="132"/>
        <v>220</v>
      </c>
      <c r="J349" s="1128">
        <f t="shared" si="132"/>
        <v>220</v>
      </c>
      <c r="K349" s="222">
        <f t="shared" si="132"/>
        <v>348.85</v>
      </c>
      <c r="L349" s="223">
        <f t="shared" si="132"/>
        <v>348.85</v>
      </c>
      <c r="M349" s="224"/>
      <c r="N349" s="224">
        <f t="shared" si="132"/>
        <v>19658131.963615093</v>
      </c>
      <c r="O349" s="224">
        <f t="shared" si="132"/>
        <v>15726505.570892075</v>
      </c>
      <c r="P349" s="225">
        <f t="shared" si="132"/>
        <v>3931626.3927230188</v>
      </c>
      <c r="Q349" s="137"/>
      <c r="R349" s="137"/>
      <c r="S349" s="137"/>
      <c r="T349" s="137"/>
      <c r="U349" s="137"/>
      <c r="V349" s="137"/>
      <c r="W349" s="137"/>
      <c r="X349" s="137"/>
      <c r="Y349" s="137"/>
      <c r="Z349" s="137"/>
      <c r="AA349" s="137"/>
      <c r="AB349" s="137"/>
      <c r="AC349" s="137"/>
      <c r="AD349" s="137"/>
      <c r="AE349" s="137"/>
      <c r="AF349" s="137"/>
      <c r="AG349" s="137"/>
      <c r="AH349" s="137"/>
    </row>
    <row r="350" spans="1:34" ht="18" customHeight="1" x14ac:dyDescent="0.2">
      <c r="A350" s="250">
        <f>'Setup Page'!C16</f>
        <v>0</v>
      </c>
      <c r="B350" s="241"/>
      <c r="C350" s="1109">
        <f>C204</f>
        <v>0</v>
      </c>
      <c r="D350" s="219">
        <f t="shared" ref="D350:P350" si="133">D204</f>
        <v>0</v>
      </c>
      <c r="E350" s="220">
        <f t="shared" si="133"/>
        <v>0</v>
      </c>
      <c r="F350" s="221">
        <f t="shared" si="133"/>
        <v>0</v>
      </c>
      <c r="G350" s="222">
        <f t="shared" si="133"/>
        <v>0</v>
      </c>
      <c r="H350" s="1128">
        <f t="shared" si="133"/>
        <v>0</v>
      </c>
      <c r="I350" s="222">
        <f t="shared" si="133"/>
        <v>0</v>
      </c>
      <c r="J350" s="1128">
        <f t="shared" si="133"/>
        <v>0</v>
      </c>
      <c r="K350" s="222">
        <f t="shared" si="133"/>
        <v>0</v>
      </c>
      <c r="L350" s="223">
        <f t="shared" si="133"/>
        <v>0</v>
      </c>
      <c r="M350" s="224"/>
      <c r="N350" s="224">
        <f t="shared" si="133"/>
        <v>0</v>
      </c>
      <c r="O350" s="224">
        <f t="shared" si="133"/>
        <v>0</v>
      </c>
      <c r="P350" s="225">
        <f t="shared" si="133"/>
        <v>0</v>
      </c>
      <c r="Q350" s="137"/>
      <c r="R350" s="137"/>
      <c r="S350" s="137"/>
      <c r="T350" s="137"/>
      <c r="U350" s="137"/>
      <c r="V350" s="137"/>
      <c r="W350" s="137"/>
      <c r="X350" s="137"/>
      <c r="Y350" s="137"/>
      <c r="Z350" s="137"/>
      <c r="AA350" s="137"/>
      <c r="AB350" s="137"/>
      <c r="AC350" s="137"/>
      <c r="AD350" s="137"/>
      <c r="AE350" s="137"/>
      <c r="AF350" s="137"/>
      <c r="AG350" s="137"/>
      <c r="AH350" s="137"/>
    </row>
    <row r="351" spans="1:34" ht="18" customHeight="1" x14ac:dyDescent="0.2">
      <c r="A351" s="250">
        <f>'Setup Page'!C17</f>
        <v>0</v>
      </c>
      <c r="B351" s="241"/>
      <c r="C351" s="1109">
        <f t="shared" ref="C351:L351" si="134">C226</f>
        <v>0</v>
      </c>
      <c r="D351" s="219">
        <f t="shared" si="134"/>
        <v>0</v>
      </c>
      <c r="E351" s="220">
        <f t="shared" si="134"/>
        <v>0</v>
      </c>
      <c r="F351" s="221">
        <f t="shared" si="134"/>
        <v>0</v>
      </c>
      <c r="G351" s="222">
        <f t="shared" si="134"/>
        <v>0</v>
      </c>
      <c r="H351" s="1128">
        <f t="shared" si="134"/>
        <v>0</v>
      </c>
      <c r="I351" s="222">
        <f t="shared" si="134"/>
        <v>0</v>
      </c>
      <c r="J351" s="1128">
        <f t="shared" si="134"/>
        <v>0</v>
      </c>
      <c r="K351" s="222">
        <f t="shared" si="134"/>
        <v>0</v>
      </c>
      <c r="L351" s="223">
        <f t="shared" si="134"/>
        <v>0</v>
      </c>
      <c r="M351" s="224"/>
      <c r="N351" s="224">
        <f>N226</f>
        <v>0</v>
      </c>
      <c r="O351" s="224">
        <f>O226</f>
        <v>0</v>
      </c>
      <c r="P351" s="225">
        <f>P226</f>
        <v>0</v>
      </c>
      <c r="Q351" s="137"/>
      <c r="R351" s="137"/>
      <c r="S351" s="137"/>
      <c r="T351" s="137"/>
      <c r="U351" s="137"/>
      <c r="V351" s="137"/>
      <c r="W351" s="137"/>
      <c r="X351" s="137"/>
      <c r="Y351" s="137"/>
      <c r="Z351" s="137"/>
      <c r="AA351" s="137"/>
      <c r="AB351" s="137"/>
      <c r="AC351" s="137"/>
      <c r="AD351" s="137"/>
      <c r="AE351" s="137"/>
      <c r="AF351" s="137"/>
      <c r="AG351" s="137"/>
      <c r="AH351" s="137"/>
    </row>
    <row r="352" spans="1:34" ht="18" customHeight="1" x14ac:dyDescent="0.2">
      <c r="A352" s="250">
        <f>'Setup Page'!C18</f>
        <v>0</v>
      </c>
      <c r="B352" s="241"/>
      <c r="C352" s="1109">
        <f>C248</f>
        <v>0</v>
      </c>
      <c r="D352" s="219">
        <f t="shared" ref="D352:P352" si="135">D248</f>
        <v>0</v>
      </c>
      <c r="E352" s="220">
        <f t="shared" si="135"/>
        <v>0</v>
      </c>
      <c r="F352" s="221">
        <f t="shared" si="135"/>
        <v>0</v>
      </c>
      <c r="G352" s="222">
        <f t="shared" si="135"/>
        <v>0</v>
      </c>
      <c r="H352" s="1128">
        <f t="shared" si="135"/>
        <v>0</v>
      </c>
      <c r="I352" s="222">
        <f t="shared" si="135"/>
        <v>0</v>
      </c>
      <c r="J352" s="1128">
        <f t="shared" si="135"/>
        <v>0</v>
      </c>
      <c r="K352" s="222">
        <f t="shared" si="135"/>
        <v>0</v>
      </c>
      <c r="L352" s="223">
        <f t="shared" si="135"/>
        <v>0</v>
      </c>
      <c r="M352" s="224"/>
      <c r="N352" s="224">
        <f t="shared" si="135"/>
        <v>0</v>
      </c>
      <c r="O352" s="224">
        <f t="shared" si="135"/>
        <v>0</v>
      </c>
      <c r="P352" s="225">
        <f t="shared" si="135"/>
        <v>0</v>
      </c>
      <c r="Q352" s="137"/>
      <c r="R352" s="137"/>
      <c r="S352" s="137"/>
      <c r="T352" s="137"/>
      <c r="U352" s="137"/>
      <c r="V352" s="137"/>
      <c r="W352" s="137"/>
      <c r="X352" s="137"/>
      <c r="Y352" s="137"/>
      <c r="Z352" s="137"/>
      <c r="AA352" s="137"/>
      <c r="AB352" s="137"/>
      <c r="AC352" s="137"/>
      <c r="AD352" s="137"/>
      <c r="AE352" s="137"/>
      <c r="AF352" s="137"/>
      <c r="AG352" s="137"/>
      <c r="AH352" s="137"/>
    </row>
    <row r="353" spans="1:34" ht="18" customHeight="1" x14ac:dyDescent="0.2">
      <c r="A353" s="250">
        <f>'Setup Page'!C19</f>
        <v>0</v>
      </c>
      <c r="B353" s="241"/>
      <c r="C353" s="1109">
        <f>C270</f>
        <v>0</v>
      </c>
      <c r="D353" s="219">
        <f t="shared" ref="D353:P353" si="136">D270</f>
        <v>0</v>
      </c>
      <c r="E353" s="220">
        <f t="shared" si="136"/>
        <v>0</v>
      </c>
      <c r="F353" s="221">
        <f t="shared" si="136"/>
        <v>0</v>
      </c>
      <c r="G353" s="222">
        <f t="shared" si="136"/>
        <v>0</v>
      </c>
      <c r="H353" s="1128">
        <f t="shared" si="136"/>
        <v>0</v>
      </c>
      <c r="I353" s="222">
        <f t="shared" si="136"/>
        <v>0</v>
      </c>
      <c r="J353" s="1128">
        <f t="shared" si="136"/>
        <v>0</v>
      </c>
      <c r="K353" s="222">
        <f t="shared" si="136"/>
        <v>0</v>
      </c>
      <c r="L353" s="223">
        <f t="shared" si="136"/>
        <v>0</v>
      </c>
      <c r="M353" s="224"/>
      <c r="N353" s="224">
        <f t="shared" si="136"/>
        <v>0</v>
      </c>
      <c r="O353" s="224">
        <f t="shared" si="136"/>
        <v>0</v>
      </c>
      <c r="P353" s="225">
        <f t="shared" si="136"/>
        <v>0</v>
      </c>
      <c r="Q353" s="137"/>
      <c r="R353" s="137"/>
      <c r="S353" s="137"/>
      <c r="T353" s="137"/>
      <c r="U353" s="137"/>
      <c r="V353" s="137"/>
      <c r="W353" s="137"/>
      <c r="X353" s="137"/>
      <c r="Y353" s="137"/>
      <c r="Z353" s="137"/>
      <c r="AA353" s="137"/>
      <c r="AB353" s="137"/>
      <c r="AC353" s="137"/>
      <c r="AD353" s="137"/>
      <c r="AE353" s="137"/>
      <c r="AF353" s="137"/>
      <c r="AG353" s="137"/>
      <c r="AH353" s="137"/>
    </row>
    <row r="354" spans="1:34" ht="18" customHeight="1" x14ac:dyDescent="0.2">
      <c r="A354" s="250">
        <f>'Setup Page'!C20</f>
        <v>0</v>
      </c>
      <c r="B354" s="241"/>
      <c r="C354" s="1109">
        <f>C292</f>
        <v>0</v>
      </c>
      <c r="D354" s="219">
        <f t="shared" ref="D354:P354" si="137">D292</f>
        <v>0</v>
      </c>
      <c r="E354" s="220">
        <f t="shared" si="137"/>
        <v>0</v>
      </c>
      <c r="F354" s="221">
        <f t="shared" si="137"/>
        <v>0</v>
      </c>
      <c r="G354" s="222">
        <f t="shared" si="137"/>
        <v>0</v>
      </c>
      <c r="H354" s="1128">
        <f t="shared" si="137"/>
        <v>0</v>
      </c>
      <c r="I354" s="222">
        <f t="shared" si="137"/>
        <v>0</v>
      </c>
      <c r="J354" s="1128">
        <f t="shared" si="137"/>
        <v>0</v>
      </c>
      <c r="K354" s="222">
        <f t="shared" si="137"/>
        <v>0</v>
      </c>
      <c r="L354" s="223">
        <f t="shared" si="137"/>
        <v>0</v>
      </c>
      <c r="M354" s="224"/>
      <c r="N354" s="224">
        <f t="shared" si="137"/>
        <v>0</v>
      </c>
      <c r="O354" s="224">
        <f t="shared" si="137"/>
        <v>0</v>
      </c>
      <c r="P354" s="225">
        <f t="shared" si="137"/>
        <v>0</v>
      </c>
      <c r="Q354" s="137"/>
      <c r="R354" s="137"/>
      <c r="S354" s="137"/>
      <c r="T354" s="137"/>
      <c r="U354" s="137"/>
      <c r="V354" s="137"/>
      <c r="W354" s="137"/>
      <c r="X354" s="137"/>
      <c r="Y354" s="137"/>
      <c r="Z354" s="137"/>
      <c r="AA354" s="137"/>
      <c r="AB354" s="137"/>
      <c r="AC354" s="137"/>
      <c r="AD354" s="137"/>
      <c r="AE354" s="137"/>
      <c r="AF354" s="137"/>
      <c r="AG354" s="137"/>
      <c r="AH354" s="137"/>
    </row>
    <row r="355" spans="1:34" ht="18" customHeight="1" x14ac:dyDescent="0.2">
      <c r="A355" s="250">
        <f>'Setup Page'!C21</f>
        <v>0</v>
      </c>
      <c r="B355" s="241"/>
      <c r="C355" s="1109">
        <f>C314</f>
        <v>0</v>
      </c>
      <c r="D355" s="219">
        <f t="shared" ref="D355:P355" si="138">D314</f>
        <v>0</v>
      </c>
      <c r="E355" s="220">
        <f t="shared" si="138"/>
        <v>0</v>
      </c>
      <c r="F355" s="221">
        <f t="shared" si="138"/>
        <v>0</v>
      </c>
      <c r="G355" s="222">
        <f t="shared" si="138"/>
        <v>0</v>
      </c>
      <c r="H355" s="1128">
        <f t="shared" si="138"/>
        <v>0</v>
      </c>
      <c r="I355" s="222">
        <f t="shared" si="138"/>
        <v>0</v>
      </c>
      <c r="J355" s="1128">
        <f t="shared" si="138"/>
        <v>0</v>
      </c>
      <c r="K355" s="222">
        <f t="shared" si="138"/>
        <v>0</v>
      </c>
      <c r="L355" s="223">
        <f t="shared" si="138"/>
        <v>0</v>
      </c>
      <c r="M355" s="224"/>
      <c r="N355" s="224">
        <f t="shared" si="138"/>
        <v>0</v>
      </c>
      <c r="O355" s="224">
        <f t="shared" si="138"/>
        <v>0</v>
      </c>
      <c r="P355" s="225">
        <f t="shared" si="138"/>
        <v>0</v>
      </c>
      <c r="Q355" s="137"/>
      <c r="R355" s="137"/>
      <c r="S355" s="137"/>
      <c r="T355" s="137"/>
      <c r="U355" s="137"/>
      <c r="V355" s="137"/>
      <c r="W355" s="137"/>
      <c r="X355" s="137"/>
      <c r="Y355" s="137"/>
      <c r="Z355" s="137"/>
      <c r="AA355" s="137"/>
      <c r="AB355" s="137"/>
      <c r="AC355" s="137"/>
      <c r="AD355" s="137"/>
      <c r="AE355" s="137"/>
      <c r="AF355" s="137"/>
      <c r="AG355" s="137"/>
      <c r="AH355" s="137"/>
    </row>
    <row r="356" spans="1:34" ht="18" customHeight="1" thickBot="1" x14ac:dyDescent="0.25">
      <c r="A356" s="251">
        <f>'Setup Page'!C22</f>
        <v>0</v>
      </c>
      <c r="B356" s="243"/>
      <c r="C356" s="1111">
        <f>C336</f>
        <v>0</v>
      </c>
      <c r="D356" s="226">
        <f t="shared" ref="D356:P356" si="139">D336</f>
        <v>0</v>
      </c>
      <c r="E356" s="227">
        <f t="shared" si="139"/>
        <v>0</v>
      </c>
      <c r="F356" s="228">
        <f t="shared" si="139"/>
        <v>0</v>
      </c>
      <c r="G356" s="229">
        <f t="shared" si="139"/>
        <v>0</v>
      </c>
      <c r="H356" s="1129">
        <f t="shared" si="139"/>
        <v>0</v>
      </c>
      <c r="I356" s="229">
        <f t="shared" si="139"/>
        <v>0</v>
      </c>
      <c r="J356" s="1129">
        <f t="shared" si="139"/>
        <v>0</v>
      </c>
      <c r="K356" s="229">
        <f t="shared" si="139"/>
        <v>0</v>
      </c>
      <c r="L356" s="230">
        <f t="shared" si="139"/>
        <v>0</v>
      </c>
      <c r="M356" s="231"/>
      <c r="N356" s="231">
        <f t="shared" si="139"/>
        <v>0</v>
      </c>
      <c r="O356" s="231">
        <f t="shared" si="139"/>
        <v>0</v>
      </c>
      <c r="P356" s="232">
        <f t="shared" si="139"/>
        <v>0</v>
      </c>
      <c r="Q356" s="137"/>
      <c r="R356" s="137"/>
      <c r="S356" s="137"/>
      <c r="T356" s="137"/>
      <c r="U356" s="137"/>
      <c r="V356" s="137"/>
      <c r="W356" s="137"/>
      <c r="X356" s="137"/>
      <c r="Y356" s="137"/>
      <c r="Z356" s="137"/>
      <c r="AA356" s="137"/>
      <c r="AB356" s="137"/>
      <c r="AC356" s="137"/>
      <c r="AD356" s="137"/>
      <c r="AE356" s="137"/>
      <c r="AF356" s="137"/>
      <c r="AG356" s="137"/>
      <c r="AH356" s="137"/>
    </row>
    <row r="357" spans="1:34" ht="18" customHeight="1" thickBot="1" x14ac:dyDescent="0.25">
      <c r="A357" s="177"/>
      <c r="B357" s="199" t="s">
        <v>585</v>
      </c>
      <c r="C357" s="825">
        <f>SUM(C342:C356)</f>
        <v>865</v>
      </c>
      <c r="D357" s="826">
        <f t="shared" ref="D357:P357" si="140">SUM(D342:D356)</f>
        <v>1405</v>
      </c>
      <c r="E357" s="827">
        <f t="shared" si="140"/>
        <v>505</v>
      </c>
      <c r="F357" s="828">
        <f t="shared" si="140"/>
        <v>397.84000000000003</v>
      </c>
      <c r="G357" s="829">
        <f t="shared" si="140"/>
        <v>337</v>
      </c>
      <c r="H357" s="1130">
        <f t="shared" si="140"/>
        <v>246.56</v>
      </c>
      <c r="I357" s="140">
        <f t="shared" si="140"/>
        <v>1707</v>
      </c>
      <c r="J357" s="204">
        <f t="shared" si="140"/>
        <v>1707</v>
      </c>
      <c r="K357" s="829">
        <f t="shared" si="140"/>
        <v>2049.4</v>
      </c>
      <c r="L357" s="830">
        <f t="shared" si="140"/>
        <v>2049.4</v>
      </c>
      <c r="M357" s="831"/>
      <c r="N357" s="832">
        <f t="shared" si="140"/>
        <v>112271672.42012478</v>
      </c>
      <c r="O357" s="832">
        <f t="shared" si="140"/>
        <v>89817337.936099812</v>
      </c>
      <c r="P357" s="833">
        <f t="shared" si="140"/>
        <v>22454334.484024953</v>
      </c>
      <c r="Q357" s="137"/>
      <c r="R357" s="137"/>
      <c r="S357" s="137"/>
      <c r="T357" s="137"/>
      <c r="U357" s="137"/>
      <c r="V357" s="137"/>
      <c r="W357" s="137"/>
      <c r="X357" s="137"/>
      <c r="Y357" s="137"/>
      <c r="Z357" s="137"/>
      <c r="AA357" s="137"/>
      <c r="AB357" s="137"/>
      <c r="AC357" s="137"/>
      <c r="AD357" s="137"/>
      <c r="AE357" s="137"/>
      <c r="AF357" s="137"/>
      <c r="AG357" s="137"/>
      <c r="AH357" s="137"/>
    </row>
    <row r="358" spans="1:34" ht="12.75" thickBot="1" x14ac:dyDescent="0.25">
      <c r="A358" s="151"/>
      <c r="B358" s="152"/>
      <c r="C358" s="152"/>
      <c r="D358" s="152"/>
      <c r="E358" s="152"/>
      <c r="F358" s="152"/>
      <c r="G358" s="152"/>
      <c r="H358" s="152"/>
      <c r="I358" s="152"/>
      <c r="J358" s="152"/>
      <c r="K358" s="152"/>
      <c r="L358" s="152"/>
      <c r="M358" s="152"/>
      <c r="N358" s="152"/>
      <c r="O358" s="152"/>
      <c r="P358" s="153"/>
      <c r="Q358" s="137"/>
      <c r="R358" s="137"/>
      <c r="S358" s="137"/>
      <c r="T358" s="137"/>
      <c r="U358" s="137"/>
      <c r="V358" s="137"/>
      <c r="W358" s="137"/>
      <c r="X358" s="137"/>
      <c r="Y358" s="137"/>
      <c r="Z358" s="137"/>
      <c r="AA358" s="137"/>
      <c r="AB358" s="137"/>
      <c r="AC358" s="137"/>
      <c r="AD358" s="137"/>
      <c r="AE358" s="137"/>
      <c r="AF358" s="137"/>
      <c r="AG358" s="137"/>
      <c r="AH358" s="137"/>
    </row>
    <row r="359" spans="1:34" x14ac:dyDescent="0.2">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row>
    <row r="360" spans="1:34" x14ac:dyDescent="0.2">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c r="AA360" s="137"/>
      <c r="AB360" s="137"/>
      <c r="AC360" s="137"/>
      <c r="AD360" s="137"/>
      <c r="AE360" s="137"/>
      <c r="AF360" s="137"/>
      <c r="AG360" s="137"/>
      <c r="AH360" s="137"/>
    </row>
    <row r="361" spans="1:34" x14ac:dyDescent="0.2">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c r="X361" s="137"/>
      <c r="Y361" s="137"/>
      <c r="Z361" s="137"/>
      <c r="AA361" s="137"/>
      <c r="AB361" s="137"/>
      <c r="AC361" s="137"/>
      <c r="AD361" s="137"/>
      <c r="AE361" s="137"/>
      <c r="AF361" s="137"/>
      <c r="AG361" s="137"/>
      <c r="AH361" s="137"/>
    </row>
    <row r="362" spans="1:34" x14ac:dyDescent="0.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7"/>
      <c r="AG362" s="137"/>
      <c r="AH362" s="137"/>
    </row>
    <row r="363" spans="1:34" x14ac:dyDescent="0.2">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c r="X363" s="137"/>
      <c r="Y363" s="137"/>
      <c r="Z363" s="137"/>
      <c r="AA363" s="137"/>
      <c r="AB363" s="137"/>
      <c r="AC363" s="137"/>
      <c r="AD363" s="137"/>
      <c r="AE363" s="137"/>
      <c r="AF363" s="137"/>
      <c r="AG363" s="137"/>
      <c r="AH363" s="137"/>
    </row>
    <row r="364" spans="1:34" x14ac:dyDescent="0.2">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c r="AA364" s="137"/>
      <c r="AB364" s="137"/>
      <c r="AC364" s="137"/>
      <c r="AD364" s="137"/>
      <c r="AE364" s="137"/>
      <c r="AF364" s="137"/>
      <c r="AG364" s="137"/>
      <c r="AH364" s="137"/>
    </row>
    <row r="365" spans="1:34" x14ac:dyDescent="0.2">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137"/>
      <c r="Y365" s="137"/>
      <c r="Z365" s="137"/>
      <c r="AA365" s="137"/>
      <c r="AB365" s="137"/>
      <c r="AC365" s="137"/>
      <c r="AD365" s="137"/>
      <c r="AE365" s="137"/>
      <c r="AF365" s="137"/>
      <c r="AG365" s="137"/>
      <c r="AH365" s="137"/>
    </row>
    <row r="366" spans="1:34" x14ac:dyDescent="0.2">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c r="X366" s="137"/>
      <c r="Y366" s="137"/>
      <c r="Z366" s="137"/>
      <c r="AA366" s="137"/>
      <c r="AB366" s="137"/>
      <c r="AC366" s="137"/>
      <c r="AD366" s="137"/>
      <c r="AE366" s="137"/>
      <c r="AF366" s="137"/>
      <c r="AG366" s="137"/>
      <c r="AH366" s="137"/>
    </row>
    <row r="367" spans="1:34" x14ac:dyDescent="0.2">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c r="X367" s="137"/>
      <c r="Y367" s="137"/>
      <c r="Z367" s="137"/>
      <c r="AA367" s="137"/>
      <c r="AB367" s="137"/>
      <c r="AC367" s="137"/>
      <c r="AD367" s="137"/>
      <c r="AE367" s="137"/>
      <c r="AF367" s="137"/>
      <c r="AG367" s="137"/>
      <c r="AH367" s="137"/>
    </row>
    <row r="368" spans="1:34" x14ac:dyDescent="0.2">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c r="AA368" s="137"/>
      <c r="AB368" s="137"/>
      <c r="AC368" s="137"/>
      <c r="AD368" s="137"/>
      <c r="AE368" s="137"/>
      <c r="AF368" s="137"/>
      <c r="AG368" s="137"/>
      <c r="AH368" s="137"/>
    </row>
    <row r="369" spans="1:34" x14ac:dyDescent="0.2">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37"/>
      <c r="AD369" s="137"/>
      <c r="AE369" s="137"/>
      <c r="AF369" s="137"/>
      <c r="AG369" s="137"/>
      <c r="AH369" s="137"/>
    </row>
    <row r="370" spans="1:34" x14ac:dyDescent="0.2">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c r="X370" s="137"/>
      <c r="Y370" s="137"/>
      <c r="Z370" s="137"/>
      <c r="AA370" s="137"/>
      <c r="AB370" s="137"/>
      <c r="AC370" s="137"/>
      <c r="AD370" s="137"/>
      <c r="AE370" s="137"/>
      <c r="AF370" s="137"/>
      <c r="AG370" s="137"/>
      <c r="AH370" s="137"/>
    </row>
    <row r="371" spans="1:34" x14ac:dyDescent="0.2">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c r="AA371" s="137"/>
      <c r="AB371" s="137"/>
      <c r="AC371" s="137"/>
      <c r="AD371" s="137"/>
      <c r="AE371" s="137"/>
      <c r="AF371" s="137"/>
      <c r="AG371" s="137"/>
      <c r="AH371" s="137"/>
    </row>
    <row r="372" spans="1:34" x14ac:dyDescent="0.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c r="X372" s="137"/>
      <c r="Y372" s="137"/>
      <c r="Z372" s="137"/>
      <c r="AA372" s="137"/>
      <c r="AB372" s="137"/>
      <c r="AC372" s="137"/>
      <c r="AD372" s="137"/>
      <c r="AE372" s="137"/>
      <c r="AF372" s="137"/>
      <c r="AG372" s="137"/>
      <c r="AH372" s="137"/>
    </row>
    <row r="373" spans="1:34" x14ac:dyDescent="0.2">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37"/>
      <c r="AD373" s="137"/>
      <c r="AE373" s="137"/>
      <c r="AF373" s="137"/>
      <c r="AG373" s="137"/>
      <c r="AH373" s="137"/>
    </row>
    <row r="374" spans="1:34" x14ac:dyDescent="0.2">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c r="X374" s="137"/>
      <c r="Y374" s="137"/>
      <c r="Z374" s="137"/>
      <c r="AA374" s="137"/>
      <c r="AB374" s="137"/>
      <c r="AC374" s="137"/>
      <c r="AD374" s="137"/>
      <c r="AE374" s="137"/>
      <c r="AF374" s="137"/>
      <c r="AG374" s="137"/>
      <c r="AH374" s="137"/>
    </row>
    <row r="375" spans="1:34" x14ac:dyDescent="0.2">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c r="AA375" s="137"/>
      <c r="AB375" s="137"/>
      <c r="AC375" s="137"/>
      <c r="AD375" s="137"/>
      <c r="AE375" s="137"/>
      <c r="AF375" s="137"/>
      <c r="AG375" s="137"/>
      <c r="AH375" s="137"/>
    </row>
    <row r="376" spans="1:34" x14ac:dyDescent="0.2">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c r="AA376" s="137"/>
      <c r="AB376" s="137"/>
      <c r="AC376" s="137"/>
      <c r="AD376" s="137"/>
      <c r="AE376" s="137"/>
      <c r="AF376" s="137"/>
      <c r="AG376" s="137"/>
      <c r="AH376" s="137"/>
    </row>
    <row r="377" spans="1:34" x14ac:dyDescent="0.2">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c r="AA377" s="137"/>
      <c r="AB377" s="137"/>
      <c r="AC377" s="137"/>
      <c r="AD377" s="137"/>
      <c r="AE377" s="137"/>
      <c r="AF377" s="137"/>
      <c r="AG377" s="137"/>
      <c r="AH377" s="137"/>
    </row>
    <row r="378" spans="1:34" x14ac:dyDescent="0.2">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c r="AA378" s="137"/>
      <c r="AB378" s="137"/>
      <c r="AC378" s="137"/>
      <c r="AD378" s="137"/>
      <c r="AE378" s="137"/>
      <c r="AF378" s="137"/>
      <c r="AG378" s="137"/>
      <c r="AH378" s="137"/>
    </row>
    <row r="379" spans="1:34" x14ac:dyDescent="0.2">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c r="AA379" s="137"/>
      <c r="AB379" s="137"/>
      <c r="AC379" s="137"/>
      <c r="AD379" s="137"/>
      <c r="AE379" s="137"/>
      <c r="AF379" s="137"/>
      <c r="AG379" s="137"/>
      <c r="AH379" s="137"/>
    </row>
    <row r="380" spans="1:34" x14ac:dyDescent="0.2">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37"/>
      <c r="AD380" s="137"/>
      <c r="AE380" s="137"/>
      <c r="AF380" s="137"/>
      <c r="AG380" s="137"/>
      <c r="AH380" s="137"/>
    </row>
    <row r="381" spans="1:34" x14ac:dyDescent="0.2">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37"/>
      <c r="AD381" s="137"/>
      <c r="AE381" s="137"/>
      <c r="AF381" s="137"/>
      <c r="AG381" s="137"/>
      <c r="AH381" s="137"/>
    </row>
    <row r="382" spans="1:34" x14ac:dyDescent="0.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c r="AC382" s="137"/>
      <c r="AD382" s="137"/>
      <c r="AE382" s="137"/>
      <c r="AF382" s="137"/>
      <c r="AG382" s="137"/>
      <c r="AH382" s="137"/>
    </row>
    <row r="383" spans="1:34" x14ac:dyDescent="0.2">
      <c r="A383" s="137"/>
      <c r="B383" s="137"/>
      <c r="C383" s="137"/>
      <c r="D383" s="137"/>
      <c r="E383" s="137"/>
      <c r="F383" s="137"/>
      <c r="G383" s="137"/>
      <c r="H383" s="137"/>
      <c r="I383" s="137"/>
      <c r="J383" s="137"/>
      <c r="K383" s="137"/>
      <c r="L383" s="137"/>
      <c r="M383" s="137"/>
      <c r="N383" s="137"/>
      <c r="O383" s="137"/>
      <c r="P383" s="137"/>
    </row>
    <row r="384" spans="1:34" x14ac:dyDescent="0.2">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37"/>
      <c r="AD384" s="137"/>
      <c r="AE384" s="137"/>
      <c r="AF384" s="137"/>
      <c r="AG384" s="137"/>
      <c r="AH384" s="137"/>
    </row>
    <row r="385" spans="1:34" x14ac:dyDescent="0.2">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37"/>
      <c r="AD385" s="137"/>
      <c r="AE385" s="137"/>
      <c r="AF385" s="137"/>
      <c r="AG385" s="137"/>
      <c r="AH385" s="137"/>
    </row>
    <row r="386" spans="1:34" x14ac:dyDescent="0.2">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37"/>
      <c r="AD386" s="137"/>
      <c r="AE386" s="137"/>
      <c r="AF386" s="137"/>
      <c r="AG386" s="137"/>
      <c r="AH386" s="137"/>
    </row>
    <row r="387" spans="1:34" x14ac:dyDescent="0.2">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37"/>
      <c r="AD387" s="137"/>
      <c r="AE387" s="137"/>
      <c r="AF387" s="137"/>
      <c r="AG387" s="137"/>
      <c r="AH387" s="137"/>
    </row>
    <row r="388" spans="1:34" x14ac:dyDescent="0.2">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row>
    <row r="389" spans="1:34" x14ac:dyDescent="0.2">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c r="AA389" s="137"/>
      <c r="AB389" s="137"/>
      <c r="AC389" s="137"/>
      <c r="AD389" s="137"/>
      <c r="AE389" s="137"/>
      <c r="AF389" s="137"/>
      <c r="AG389" s="137"/>
      <c r="AH389" s="137"/>
    </row>
    <row r="390" spans="1:34" x14ac:dyDescent="0.2">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c r="AA390" s="137"/>
      <c r="AB390" s="137"/>
      <c r="AC390" s="137"/>
      <c r="AD390" s="137"/>
      <c r="AE390" s="137"/>
      <c r="AF390" s="137"/>
      <c r="AG390" s="137"/>
      <c r="AH390" s="137"/>
    </row>
    <row r="391" spans="1:34" x14ac:dyDescent="0.2">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c r="AA391" s="137"/>
      <c r="AB391" s="137"/>
      <c r="AC391" s="137"/>
      <c r="AD391" s="137"/>
      <c r="AE391" s="137"/>
      <c r="AF391" s="137"/>
      <c r="AG391" s="137"/>
      <c r="AH391" s="137"/>
    </row>
    <row r="392" spans="1:34" x14ac:dyDescent="0.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c r="AA392" s="137"/>
      <c r="AB392" s="137"/>
      <c r="AC392" s="137"/>
      <c r="AD392" s="137"/>
      <c r="AE392" s="137"/>
      <c r="AF392" s="137"/>
      <c r="AG392" s="137"/>
      <c r="AH392" s="137"/>
    </row>
    <row r="393" spans="1:34" x14ac:dyDescent="0.2">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c r="AA393" s="137"/>
      <c r="AB393" s="137"/>
      <c r="AC393" s="137"/>
      <c r="AD393" s="137"/>
      <c r="AE393" s="137"/>
      <c r="AF393" s="137"/>
      <c r="AG393" s="137"/>
      <c r="AH393" s="137"/>
    </row>
    <row r="394" spans="1:34" x14ac:dyDescent="0.2">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c r="AA394" s="137"/>
      <c r="AB394" s="137"/>
      <c r="AC394" s="137"/>
      <c r="AD394" s="137"/>
      <c r="AE394" s="137"/>
      <c r="AF394" s="137"/>
      <c r="AG394" s="137"/>
      <c r="AH394" s="137"/>
    </row>
    <row r="395" spans="1:34" x14ac:dyDescent="0.2">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c r="AA395" s="137"/>
      <c r="AB395" s="137"/>
      <c r="AC395" s="137"/>
      <c r="AD395" s="137"/>
      <c r="AE395" s="137"/>
      <c r="AF395" s="137"/>
      <c r="AG395" s="137"/>
      <c r="AH395" s="137"/>
    </row>
    <row r="396" spans="1:34" x14ac:dyDescent="0.2">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c r="AA396" s="137"/>
      <c r="AB396" s="137"/>
      <c r="AC396" s="137"/>
      <c r="AD396" s="137"/>
      <c r="AE396" s="137"/>
      <c r="AF396" s="137"/>
      <c r="AG396" s="137"/>
      <c r="AH396" s="137"/>
    </row>
    <row r="397" spans="1:34" x14ac:dyDescent="0.2">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c r="AC397" s="137"/>
      <c r="AD397" s="137"/>
      <c r="AE397" s="137"/>
      <c r="AF397" s="137"/>
      <c r="AG397" s="137"/>
      <c r="AH397" s="137"/>
    </row>
    <row r="398" spans="1:34" x14ac:dyDescent="0.2">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c r="AA398" s="137"/>
      <c r="AB398" s="137"/>
      <c r="AC398" s="137"/>
      <c r="AD398" s="137"/>
      <c r="AE398" s="137"/>
      <c r="AF398" s="137"/>
      <c r="AG398" s="137"/>
      <c r="AH398" s="137"/>
    </row>
    <row r="399" spans="1:34" x14ac:dyDescent="0.2">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c r="AA399" s="137"/>
      <c r="AB399" s="137"/>
      <c r="AC399" s="137"/>
      <c r="AD399" s="137"/>
      <c r="AE399" s="137"/>
      <c r="AF399" s="137"/>
      <c r="AG399" s="137"/>
      <c r="AH399" s="137"/>
    </row>
    <row r="400" spans="1:34" x14ac:dyDescent="0.2">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c r="AA400" s="137"/>
      <c r="AB400" s="137"/>
      <c r="AC400" s="137"/>
      <c r="AD400" s="137"/>
      <c r="AE400" s="137"/>
      <c r="AF400" s="137"/>
      <c r="AG400" s="137"/>
      <c r="AH400" s="137"/>
    </row>
    <row r="401" spans="1:34" x14ac:dyDescent="0.2">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c r="AA401" s="137"/>
      <c r="AB401" s="137"/>
      <c r="AC401" s="137"/>
      <c r="AD401" s="137"/>
      <c r="AE401" s="137"/>
      <c r="AF401" s="137"/>
      <c r="AG401" s="137"/>
      <c r="AH401" s="137"/>
    </row>
    <row r="402" spans="1:34" x14ac:dyDescent="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c r="AA402" s="137"/>
      <c r="AB402" s="137"/>
      <c r="AC402" s="137"/>
      <c r="AD402" s="137"/>
      <c r="AE402" s="137"/>
      <c r="AF402" s="137"/>
      <c r="AG402" s="137"/>
      <c r="AH402" s="137"/>
    </row>
    <row r="403" spans="1:34" x14ac:dyDescent="0.2">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row>
    <row r="404" spans="1:34" x14ac:dyDescent="0.2">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row>
    <row r="405" spans="1:34" x14ac:dyDescent="0.2">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c r="AA405" s="137"/>
      <c r="AB405" s="137"/>
      <c r="AC405" s="137"/>
      <c r="AD405" s="137"/>
      <c r="AE405" s="137"/>
      <c r="AF405" s="137"/>
      <c r="AG405" s="137"/>
      <c r="AH405" s="137"/>
    </row>
    <row r="406" spans="1:34" x14ac:dyDescent="0.2">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c r="AA406" s="137"/>
      <c r="AB406" s="137"/>
      <c r="AC406" s="137"/>
      <c r="AD406" s="137"/>
      <c r="AE406" s="137"/>
      <c r="AF406" s="137"/>
      <c r="AG406" s="137"/>
      <c r="AH406" s="137"/>
    </row>
    <row r="407" spans="1:34" x14ac:dyDescent="0.2">
      <c r="A407" s="137"/>
      <c r="B407" s="137"/>
      <c r="C407" s="137"/>
      <c r="D407" s="137"/>
      <c r="E407" s="137"/>
      <c r="F407" s="137"/>
      <c r="G407" s="137"/>
      <c r="H407" s="137"/>
      <c r="I407" s="137"/>
      <c r="J407" s="137"/>
      <c r="K407" s="137"/>
      <c r="L407" s="137"/>
      <c r="M407" s="137"/>
      <c r="N407" s="137"/>
      <c r="O407" s="137"/>
      <c r="P407" s="137"/>
    </row>
  </sheetData>
  <sheetProtection algorithmName="SHA-512" hashValue="k7rw2Jz61u+pxdV09mk/A+k84rsiRLaBFZLcIbMFLMjEQ3U78jV9zv7BdvlJE43/nnvtQb3zK8n04V+J7nnSNQ==" saltValue="D/aUM5gaJRalomUq3LhmtQ==" spinCount="100000" sheet="1" objects="1" scenarios="1" formatRows="0"/>
  <customSheetViews>
    <customSheetView guid="{9766E1B5-0810-49C7-9163-31919523112C}">
      <selection activeCell="I31" sqref="I31"/>
      <pageMargins left="0.7" right="0.7" top="0.75" bottom="0.75" header="0.3" footer="0.3"/>
      <pageSetup paperSize="9" orientation="portrait" r:id="rId1"/>
    </customSheetView>
    <customSheetView guid="{840D2E1B-5EDC-46E7-87B7-A517D20B042C}">
      <selection activeCell="G7" sqref="G7"/>
      <pageMargins left="0.7" right="0.7" top="0.75" bottom="0.75" header="0.3" footer="0.3"/>
      <pageSetup paperSize="9" orientation="portrait" r:id="rId2"/>
    </customSheetView>
  </customSheetViews>
  <mergeCells count="44">
    <mergeCell ref="M340:M341"/>
    <mergeCell ref="N340:N341"/>
    <mergeCell ref="O340:O341"/>
    <mergeCell ref="P340:P341"/>
    <mergeCell ref="Q2:Q3"/>
    <mergeCell ref="K339:K341"/>
    <mergeCell ref="L339:L341"/>
    <mergeCell ref="C340:D340"/>
    <mergeCell ref="E340:F340"/>
    <mergeCell ref="G340:H340"/>
    <mergeCell ref="A338:B338"/>
    <mergeCell ref="A3:B3"/>
    <mergeCell ref="C339:H339"/>
    <mergeCell ref="I339:I341"/>
    <mergeCell ref="J339:J341"/>
    <mergeCell ref="A341:B341"/>
    <mergeCell ref="A162:A181"/>
    <mergeCell ref="A184:A203"/>
    <mergeCell ref="A206:A225"/>
    <mergeCell ref="I4:I6"/>
    <mergeCell ref="J4:J6"/>
    <mergeCell ref="A52:A71"/>
    <mergeCell ref="A74:A93"/>
    <mergeCell ref="A96:A115"/>
    <mergeCell ref="A118:A137"/>
    <mergeCell ref="A140:A159"/>
    <mergeCell ref="A8:A27"/>
    <mergeCell ref="E5:F5"/>
    <mergeCell ref="G5:H5"/>
    <mergeCell ref="A30:A49"/>
    <mergeCell ref="B1:P1"/>
    <mergeCell ref="N5:N6"/>
    <mergeCell ref="K4:K6"/>
    <mergeCell ref="L4:L6"/>
    <mergeCell ref="O5:O6"/>
    <mergeCell ref="P5:P6"/>
    <mergeCell ref="C4:H4"/>
    <mergeCell ref="C5:D5"/>
    <mergeCell ref="M5:M6"/>
    <mergeCell ref="A228:A247"/>
    <mergeCell ref="A250:A269"/>
    <mergeCell ref="A272:A291"/>
    <mergeCell ref="A294:A313"/>
    <mergeCell ref="A316:A335"/>
  </mergeCells>
  <conditionalFormatting sqref="A8 A28">
    <cfRule type="cellIs" dxfId="1449" priority="145" operator="equal">
      <formula>"Campus / Site Name"</formula>
    </cfRule>
  </conditionalFormatting>
  <conditionalFormatting sqref="I8:L22 I24:L27">
    <cfRule type="cellIs" dxfId="1448" priority="144" operator="equal">
      <formula>0</formula>
    </cfRule>
  </conditionalFormatting>
  <conditionalFormatting sqref="N8:P27">
    <cfRule type="cellIs" dxfId="1447" priority="143" operator="equal">
      <formula>0</formula>
    </cfRule>
  </conditionalFormatting>
  <conditionalFormatting sqref="I23:L23">
    <cfRule type="cellIs" dxfId="1446" priority="142" operator="equal">
      <formula>0</formula>
    </cfRule>
  </conditionalFormatting>
  <conditionalFormatting sqref="M30">
    <cfRule type="cellIs" dxfId="1445" priority="128" operator="equal">
      <formula>0</formula>
    </cfRule>
  </conditionalFormatting>
  <conditionalFormatting sqref="I30:L44 I46:L49">
    <cfRule type="cellIs" dxfId="1444" priority="139" operator="equal">
      <formula>0</formula>
    </cfRule>
  </conditionalFormatting>
  <conditionalFormatting sqref="M8">
    <cfRule type="cellIs" dxfId="1443" priority="134" operator="equal">
      <formula>0</formula>
    </cfRule>
  </conditionalFormatting>
  <conditionalFormatting sqref="I45:L45">
    <cfRule type="cellIs" dxfId="1442" priority="137" operator="equal">
      <formula>0</formula>
    </cfRule>
  </conditionalFormatting>
  <conditionalFormatting sqref="I52:L66 I68:L71">
    <cfRule type="cellIs" dxfId="1441" priority="124" operator="equal">
      <formula>0</formula>
    </cfRule>
  </conditionalFormatting>
  <conditionalFormatting sqref="A30">
    <cfRule type="cellIs" dxfId="1440" priority="135" operator="equal">
      <formula>"Campus / Site Name"</formula>
    </cfRule>
  </conditionalFormatting>
  <conditionalFormatting sqref="N30:N49">
    <cfRule type="cellIs" dxfId="1439" priority="126" operator="equal">
      <formula>0</formula>
    </cfRule>
  </conditionalFormatting>
  <conditionalFormatting sqref="M52">
    <cfRule type="cellIs" dxfId="1438" priority="120" operator="equal">
      <formula>0</formula>
    </cfRule>
  </conditionalFormatting>
  <conditionalFormatting sqref="M74">
    <cfRule type="cellIs" dxfId="1437" priority="112" operator="equal">
      <formula>0</formula>
    </cfRule>
  </conditionalFormatting>
  <conditionalFormatting sqref="M31:M49">
    <cfRule type="cellIs" dxfId="1436" priority="127" operator="equal">
      <formula>0</formula>
    </cfRule>
  </conditionalFormatting>
  <conditionalFormatting sqref="M9:M27">
    <cfRule type="cellIs" dxfId="1435" priority="130" operator="equal">
      <formula>0</formula>
    </cfRule>
  </conditionalFormatting>
  <conditionalFormatting sqref="O30:O49">
    <cfRule type="cellIs" dxfId="1434" priority="129" operator="equal">
      <formula>0</formula>
    </cfRule>
  </conditionalFormatting>
  <conditionalFormatting sqref="M96">
    <cfRule type="cellIs" dxfId="1433" priority="104" operator="equal">
      <formula>0</formula>
    </cfRule>
  </conditionalFormatting>
  <conditionalFormatting sqref="M53:M71">
    <cfRule type="cellIs" dxfId="1432" priority="119" operator="equal">
      <formula>0</formula>
    </cfRule>
  </conditionalFormatting>
  <conditionalFormatting sqref="N52:N71">
    <cfRule type="cellIs" dxfId="1431" priority="118" operator="equal">
      <formula>0</formula>
    </cfRule>
  </conditionalFormatting>
  <conditionalFormatting sqref="I74:L88 I90:L93">
    <cfRule type="cellIs" dxfId="1430" priority="116" operator="equal">
      <formula>0</formula>
    </cfRule>
  </conditionalFormatting>
  <conditionalFormatting sqref="I67:L67">
    <cfRule type="cellIs" dxfId="1429" priority="123" operator="equal">
      <formula>0</formula>
    </cfRule>
  </conditionalFormatting>
  <conditionalFormatting sqref="A52">
    <cfRule type="cellIs" dxfId="1428" priority="122" operator="equal">
      <formula>"Campus / Site Name"</formula>
    </cfRule>
  </conditionalFormatting>
  <conditionalFormatting sqref="M184">
    <cfRule type="cellIs" dxfId="1427" priority="72" operator="equal">
      <formula>0</formula>
    </cfRule>
  </conditionalFormatting>
  <conditionalFormatting sqref="M75:M93">
    <cfRule type="cellIs" dxfId="1426" priority="111" operator="equal">
      <formula>0</formula>
    </cfRule>
  </conditionalFormatting>
  <conditionalFormatting sqref="O52:O71">
    <cfRule type="cellIs" dxfId="1425" priority="121" operator="equal">
      <formula>0</formula>
    </cfRule>
  </conditionalFormatting>
  <conditionalFormatting sqref="N74:N93">
    <cfRule type="cellIs" dxfId="1424" priority="110" operator="equal">
      <formula>0</formula>
    </cfRule>
  </conditionalFormatting>
  <conditionalFormatting sqref="I96:L110 I112:L115">
    <cfRule type="cellIs" dxfId="1423" priority="108" operator="equal">
      <formula>0</formula>
    </cfRule>
  </conditionalFormatting>
  <conditionalFormatting sqref="M118">
    <cfRule type="cellIs" dxfId="1422" priority="96" operator="equal">
      <formula>0</formula>
    </cfRule>
  </conditionalFormatting>
  <conditionalFormatting sqref="M97:M115">
    <cfRule type="cellIs" dxfId="1421" priority="103" operator="equal">
      <formula>0</formula>
    </cfRule>
  </conditionalFormatting>
  <conditionalFormatting sqref="I89:L89">
    <cfRule type="cellIs" dxfId="1420" priority="115" operator="equal">
      <formula>0</formula>
    </cfRule>
  </conditionalFormatting>
  <conditionalFormatting sqref="A74">
    <cfRule type="cellIs" dxfId="1419" priority="114" operator="equal">
      <formula>"Campus / Site Name"</formula>
    </cfRule>
  </conditionalFormatting>
  <conditionalFormatting sqref="O74:O93">
    <cfRule type="cellIs" dxfId="1418" priority="113" operator="equal">
      <formula>0</formula>
    </cfRule>
  </conditionalFormatting>
  <conditionalFormatting sqref="N96:N115">
    <cfRule type="cellIs" dxfId="1417" priority="102" operator="equal">
      <formula>0</formula>
    </cfRule>
  </conditionalFormatting>
  <conditionalFormatting sqref="M206">
    <cfRule type="cellIs" dxfId="1416" priority="64" operator="equal">
      <formula>0</formula>
    </cfRule>
  </conditionalFormatting>
  <conditionalFormatting sqref="I118:L132 I134:L137">
    <cfRule type="cellIs" dxfId="1415" priority="100" operator="equal">
      <formula>0</formula>
    </cfRule>
  </conditionalFormatting>
  <conditionalFormatting sqref="M119:M137">
    <cfRule type="cellIs" dxfId="1414" priority="95" operator="equal">
      <formula>0</formula>
    </cfRule>
  </conditionalFormatting>
  <conditionalFormatting sqref="I111:L111">
    <cfRule type="cellIs" dxfId="1413" priority="107" operator="equal">
      <formula>0</formula>
    </cfRule>
  </conditionalFormatting>
  <conditionalFormatting sqref="A96">
    <cfRule type="cellIs" dxfId="1412" priority="106" operator="equal">
      <formula>"Campus / Site Name"</formula>
    </cfRule>
  </conditionalFormatting>
  <conditionalFormatting sqref="O96:O115">
    <cfRule type="cellIs" dxfId="1411" priority="105" operator="equal">
      <formula>0</formula>
    </cfRule>
  </conditionalFormatting>
  <conditionalFormatting sqref="N184:N203">
    <cfRule type="cellIs" dxfId="1410" priority="70" operator="equal">
      <formula>0</formula>
    </cfRule>
  </conditionalFormatting>
  <conditionalFormatting sqref="M207:M225">
    <cfRule type="cellIs" dxfId="1409" priority="63" operator="equal">
      <formula>0</formula>
    </cfRule>
  </conditionalFormatting>
  <conditionalFormatting sqref="I206:L220 I222:L225">
    <cfRule type="cellIs" dxfId="1408" priority="68" operator="equal">
      <formula>0</formula>
    </cfRule>
  </conditionalFormatting>
  <conditionalFormatting sqref="I133:L133">
    <cfRule type="cellIs" dxfId="1407" priority="99" operator="equal">
      <formula>0</formula>
    </cfRule>
  </conditionalFormatting>
  <conditionalFormatting sqref="A118">
    <cfRule type="cellIs" dxfId="1406" priority="98" operator="equal">
      <formula>"Campus / Site Name"</formula>
    </cfRule>
  </conditionalFormatting>
  <conditionalFormatting sqref="O118:O137">
    <cfRule type="cellIs" dxfId="1405" priority="97" operator="equal">
      <formula>0</formula>
    </cfRule>
  </conditionalFormatting>
  <conditionalFormatting sqref="N118:N137">
    <cfRule type="cellIs" dxfId="1404" priority="94" operator="equal">
      <formula>0</formula>
    </cfRule>
  </conditionalFormatting>
  <conditionalFormatting sqref="I140:L154 I156:L159">
    <cfRule type="cellIs" dxfId="1403" priority="92" operator="equal">
      <formula>0</formula>
    </cfRule>
  </conditionalFormatting>
  <conditionalFormatting sqref="M140">
    <cfRule type="cellIs" dxfId="1402" priority="88" operator="equal">
      <formula>0</formula>
    </cfRule>
  </conditionalFormatting>
  <conditionalFormatting sqref="M162">
    <cfRule type="cellIs" dxfId="1401" priority="80" operator="equal">
      <formula>0</formula>
    </cfRule>
  </conditionalFormatting>
  <conditionalFormatting sqref="M185:M203">
    <cfRule type="cellIs" dxfId="1400" priority="71" operator="equal">
      <formula>0</formula>
    </cfRule>
  </conditionalFormatting>
  <conditionalFormatting sqref="M141:M159">
    <cfRule type="cellIs" dxfId="1399" priority="87" operator="equal">
      <formula>0</formula>
    </cfRule>
  </conditionalFormatting>
  <conditionalFormatting sqref="N140:N159">
    <cfRule type="cellIs" dxfId="1398" priority="86" operator="equal">
      <formula>0</formula>
    </cfRule>
  </conditionalFormatting>
  <conditionalFormatting sqref="I162:L176 I178:L181">
    <cfRule type="cellIs" dxfId="1397" priority="84" operator="equal">
      <formula>0</formula>
    </cfRule>
  </conditionalFormatting>
  <conditionalFormatting sqref="I155:L155">
    <cfRule type="cellIs" dxfId="1396" priority="91" operator="equal">
      <formula>0</formula>
    </cfRule>
  </conditionalFormatting>
  <conditionalFormatting sqref="A140">
    <cfRule type="cellIs" dxfId="1395" priority="90" operator="equal">
      <formula>"Campus / Site Name"</formula>
    </cfRule>
  </conditionalFormatting>
  <conditionalFormatting sqref="M163:M181">
    <cfRule type="cellIs" dxfId="1394" priority="79" operator="equal">
      <formula>0</formula>
    </cfRule>
  </conditionalFormatting>
  <conditionalFormatting sqref="O140:O159">
    <cfRule type="cellIs" dxfId="1393" priority="89" operator="equal">
      <formula>0</formula>
    </cfRule>
  </conditionalFormatting>
  <conditionalFormatting sqref="N162:N181">
    <cfRule type="cellIs" dxfId="1392" priority="78" operator="equal">
      <formula>0</formula>
    </cfRule>
  </conditionalFormatting>
  <conditionalFormatting sqref="I184:L198 I200:L203">
    <cfRule type="cellIs" dxfId="1391" priority="76" operator="equal">
      <formula>0</formula>
    </cfRule>
  </conditionalFormatting>
  <conditionalFormatting sqref="I177:L177">
    <cfRule type="cellIs" dxfId="1390" priority="83" operator="equal">
      <formula>0</formula>
    </cfRule>
  </conditionalFormatting>
  <conditionalFormatting sqref="A162">
    <cfRule type="cellIs" dxfId="1389" priority="82" operator="equal">
      <formula>"Campus / Site Name"</formula>
    </cfRule>
  </conditionalFormatting>
  <conditionalFormatting sqref="O162:O181">
    <cfRule type="cellIs" dxfId="1388" priority="81" operator="equal">
      <formula>0</formula>
    </cfRule>
  </conditionalFormatting>
  <conditionalFormatting sqref="I221:L221">
    <cfRule type="cellIs" dxfId="1387" priority="67" operator="equal">
      <formula>0</formula>
    </cfRule>
  </conditionalFormatting>
  <conditionalFormatting sqref="N206:N225">
    <cfRule type="cellIs" dxfId="1386" priority="62" operator="equal">
      <formula>0</formula>
    </cfRule>
  </conditionalFormatting>
  <conditionalFormatting sqref="I199:L199">
    <cfRule type="cellIs" dxfId="1385" priority="75" operator="equal">
      <formula>0</formula>
    </cfRule>
  </conditionalFormatting>
  <conditionalFormatting sqref="A184">
    <cfRule type="cellIs" dxfId="1384" priority="74" operator="equal">
      <formula>"Campus / Site Name"</formula>
    </cfRule>
  </conditionalFormatting>
  <conditionalFormatting sqref="O184:O203">
    <cfRule type="cellIs" dxfId="1383" priority="73" operator="equal">
      <formula>0</formula>
    </cfRule>
  </conditionalFormatting>
  <conditionalFormatting sqref="A206">
    <cfRule type="cellIs" dxfId="1382" priority="66" operator="equal">
      <formula>"Campus / Site Name"</formula>
    </cfRule>
  </conditionalFormatting>
  <conditionalFormatting sqref="O206:O225">
    <cfRule type="cellIs" dxfId="1381" priority="65" operator="equal">
      <formula>0</formula>
    </cfRule>
  </conditionalFormatting>
  <conditionalFormatting sqref="A342:A350">
    <cfRule type="cellIs" dxfId="1380" priority="48" operator="equal">
      <formula>0</formula>
    </cfRule>
    <cfRule type="cellIs" dxfId="1379" priority="60" operator="equal">
      <formula>"Campus / Site Name"</formula>
    </cfRule>
  </conditionalFormatting>
  <conditionalFormatting sqref="C342:P350 C352">
    <cfRule type="cellIs" dxfId="1378" priority="59" operator="equal">
      <formula>0</formula>
    </cfRule>
  </conditionalFormatting>
  <conditionalFormatting sqref="P30:P49">
    <cfRule type="cellIs" dxfId="1377" priority="58" operator="equal">
      <formula>0</formula>
    </cfRule>
  </conditionalFormatting>
  <conditionalFormatting sqref="P52:P71">
    <cfRule type="cellIs" dxfId="1376" priority="57" operator="equal">
      <formula>0</formula>
    </cfRule>
  </conditionalFormatting>
  <conditionalFormatting sqref="P74:P93">
    <cfRule type="cellIs" dxfId="1375" priority="56" operator="equal">
      <formula>0</formula>
    </cfRule>
  </conditionalFormatting>
  <conditionalFormatting sqref="P96:P115">
    <cfRule type="cellIs" dxfId="1374" priority="55" operator="equal">
      <formula>0</formula>
    </cfRule>
  </conditionalFormatting>
  <conditionalFormatting sqref="P118:P137">
    <cfRule type="cellIs" dxfId="1373" priority="54" operator="equal">
      <formula>0</formula>
    </cfRule>
  </conditionalFormatting>
  <conditionalFormatting sqref="P140:P159">
    <cfRule type="cellIs" dxfId="1372" priority="53" operator="equal">
      <formula>0</formula>
    </cfRule>
  </conditionalFormatting>
  <conditionalFormatting sqref="P162:P181">
    <cfRule type="cellIs" dxfId="1371" priority="52" operator="equal">
      <formula>0</formula>
    </cfRule>
  </conditionalFormatting>
  <conditionalFormatting sqref="P184:P203">
    <cfRule type="cellIs" dxfId="1370" priority="51" operator="equal">
      <formula>0</formula>
    </cfRule>
  </conditionalFormatting>
  <conditionalFormatting sqref="P206:P225">
    <cfRule type="cellIs" dxfId="1369" priority="50" operator="equal">
      <formula>0</formula>
    </cfRule>
  </conditionalFormatting>
  <conditionalFormatting sqref="A206:A225 A184:A203 A162:A181 A140:A159 A118:A137 A96:A115 A74:A93 A52:A71 A30:A49 A8:A27">
    <cfRule type="cellIs" dxfId="1368" priority="49" operator="equal">
      <formula>0</formula>
    </cfRule>
  </conditionalFormatting>
  <conditionalFormatting sqref="M294">
    <cfRule type="cellIs" dxfId="1367" priority="22" operator="equal">
      <formula>0</formula>
    </cfRule>
  </conditionalFormatting>
  <conditionalFormatting sqref="M228">
    <cfRule type="cellIs" dxfId="1366" priority="43" operator="equal">
      <formula>0</formula>
    </cfRule>
  </conditionalFormatting>
  <conditionalFormatting sqref="M316">
    <cfRule type="cellIs" dxfId="1365" priority="15" operator="equal">
      <formula>0</formula>
    </cfRule>
  </conditionalFormatting>
  <conditionalFormatting sqref="I228:L242 I244:L247">
    <cfRule type="cellIs" dxfId="1364" priority="47" operator="equal">
      <formula>0</formula>
    </cfRule>
  </conditionalFormatting>
  <conditionalFormatting sqref="M229:M247">
    <cfRule type="cellIs" dxfId="1363" priority="42" operator="equal">
      <formula>0</formula>
    </cfRule>
  </conditionalFormatting>
  <conditionalFormatting sqref="N294:N313">
    <cfRule type="cellIs" dxfId="1362" priority="20" operator="equal">
      <formula>0</formula>
    </cfRule>
  </conditionalFormatting>
  <conditionalFormatting sqref="M317:M335">
    <cfRule type="cellIs" dxfId="1361" priority="14" operator="equal">
      <formula>0</formula>
    </cfRule>
  </conditionalFormatting>
  <conditionalFormatting sqref="I316:L330 I332:L335">
    <cfRule type="cellIs" dxfId="1360" priority="19" operator="equal">
      <formula>0</formula>
    </cfRule>
  </conditionalFormatting>
  <conditionalFormatting sqref="I243:L243">
    <cfRule type="cellIs" dxfId="1359" priority="46" operator="equal">
      <formula>0</formula>
    </cfRule>
  </conditionalFormatting>
  <conditionalFormatting sqref="A228">
    <cfRule type="cellIs" dxfId="1358" priority="45" operator="equal">
      <formula>"Campus / Site Name"</formula>
    </cfRule>
  </conditionalFormatting>
  <conditionalFormatting sqref="O228:O247">
    <cfRule type="cellIs" dxfId="1357" priority="44" operator="equal">
      <formula>0</formula>
    </cfRule>
  </conditionalFormatting>
  <conditionalFormatting sqref="N228:N247">
    <cfRule type="cellIs" dxfId="1356" priority="41" operator="equal">
      <formula>0</formula>
    </cfRule>
  </conditionalFormatting>
  <conditionalFormatting sqref="I250:L264 I266:L269">
    <cfRule type="cellIs" dxfId="1355" priority="40" operator="equal">
      <formula>0</formula>
    </cfRule>
  </conditionalFormatting>
  <conditionalFormatting sqref="M250">
    <cfRule type="cellIs" dxfId="1354" priority="36" operator="equal">
      <formula>0</formula>
    </cfRule>
  </conditionalFormatting>
  <conditionalFormatting sqref="M272">
    <cfRule type="cellIs" dxfId="1353" priority="29" operator="equal">
      <formula>0</formula>
    </cfRule>
  </conditionalFormatting>
  <conditionalFormatting sqref="M295:M313">
    <cfRule type="cellIs" dxfId="1352" priority="21" operator="equal">
      <formula>0</formula>
    </cfRule>
  </conditionalFormatting>
  <conditionalFormatting sqref="M251:M269">
    <cfRule type="cellIs" dxfId="1351" priority="35" operator="equal">
      <formula>0</formula>
    </cfRule>
  </conditionalFormatting>
  <conditionalFormatting sqref="N250:N269">
    <cfRule type="cellIs" dxfId="1350" priority="34" operator="equal">
      <formula>0</formula>
    </cfRule>
  </conditionalFormatting>
  <conditionalFormatting sqref="I272:L286 I288:L291">
    <cfRule type="cellIs" dxfId="1349" priority="33" operator="equal">
      <formula>0</formula>
    </cfRule>
  </conditionalFormatting>
  <conditionalFormatting sqref="I265:L265">
    <cfRule type="cellIs" dxfId="1348" priority="39" operator="equal">
      <formula>0</formula>
    </cfRule>
  </conditionalFormatting>
  <conditionalFormatting sqref="A250">
    <cfRule type="cellIs" dxfId="1347" priority="38" operator="equal">
      <formula>"Campus / Site Name"</formula>
    </cfRule>
  </conditionalFormatting>
  <conditionalFormatting sqref="M273:M291">
    <cfRule type="cellIs" dxfId="1346" priority="28" operator="equal">
      <formula>0</formula>
    </cfRule>
  </conditionalFormatting>
  <conditionalFormatting sqref="O250:O269">
    <cfRule type="cellIs" dxfId="1345" priority="37" operator="equal">
      <formula>0</formula>
    </cfRule>
  </conditionalFormatting>
  <conditionalFormatting sqref="N272:N291">
    <cfRule type="cellIs" dxfId="1344" priority="27" operator="equal">
      <formula>0</formula>
    </cfRule>
  </conditionalFormatting>
  <conditionalFormatting sqref="I294:L308 I310:L313">
    <cfRule type="cellIs" dxfId="1343" priority="26" operator="equal">
      <formula>0</formula>
    </cfRule>
  </conditionalFormatting>
  <conditionalFormatting sqref="I287:L287">
    <cfRule type="cellIs" dxfId="1342" priority="32" operator="equal">
      <formula>0</formula>
    </cfRule>
  </conditionalFormatting>
  <conditionalFormatting sqref="A272">
    <cfRule type="cellIs" dxfId="1341" priority="31" operator="equal">
      <formula>"Campus / Site Name"</formula>
    </cfRule>
  </conditionalFormatting>
  <conditionalFormatting sqref="O272:O291">
    <cfRule type="cellIs" dxfId="1340" priority="30" operator="equal">
      <formula>0</formula>
    </cfRule>
  </conditionalFormatting>
  <conditionalFormatting sqref="I331:L331">
    <cfRule type="cellIs" dxfId="1339" priority="18" operator="equal">
      <formula>0</formula>
    </cfRule>
  </conditionalFormatting>
  <conditionalFormatting sqref="N316:N335">
    <cfRule type="cellIs" dxfId="1338" priority="13" operator="equal">
      <formula>0</formula>
    </cfRule>
  </conditionalFormatting>
  <conditionalFormatting sqref="I309:L309">
    <cfRule type="cellIs" dxfId="1337" priority="25" operator="equal">
      <formula>0</formula>
    </cfRule>
  </conditionalFormatting>
  <conditionalFormatting sqref="A294">
    <cfRule type="cellIs" dxfId="1336" priority="24" operator="equal">
      <formula>"Campus / Site Name"</formula>
    </cfRule>
  </conditionalFormatting>
  <conditionalFormatting sqref="O294:O313">
    <cfRule type="cellIs" dxfId="1335" priority="23" operator="equal">
      <formula>0</formula>
    </cfRule>
  </conditionalFormatting>
  <conditionalFormatting sqref="A316">
    <cfRule type="cellIs" dxfId="1334" priority="17" operator="equal">
      <formula>"Campus / Site Name"</formula>
    </cfRule>
  </conditionalFormatting>
  <conditionalFormatting sqref="O316:O335">
    <cfRule type="cellIs" dxfId="1333" priority="16" operator="equal">
      <formula>0</formula>
    </cfRule>
  </conditionalFormatting>
  <conditionalFormatting sqref="P228:P247">
    <cfRule type="cellIs" dxfId="1332" priority="12" operator="equal">
      <formula>0</formula>
    </cfRule>
  </conditionalFormatting>
  <conditionalFormatting sqref="P250:P269">
    <cfRule type="cellIs" dxfId="1331" priority="11" operator="equal">
      <formula>0</formula>
    </cfRule>
  </conditionalFormatting>
  <conditionalFormatting sqref="P272:P291">
    <cfRule type="cellIs" dxfId="1330" priority="10" operator="equal">
      <formula>0</formula>
    </cfRule>
  </conditionalFormatting>
  <conditionalFormatting sqref="P294:P313">
    <cfRule type="cellIs" dxfId="1329" priority="9" operator="equal">
      <formula>0</formula>
    </cfRule>
  </conditionalFormatting>
  <conditionalFormatting sqref="P316:P335">
    <cfRule type="cellIs" dxfId="1328" priority="8" operator="equal">
      <formula>0</formula>
    </cfRule>
  </conditionalFormatting>
  <conditionalFormatting sqref="A316:A335 A294:A313 A272:A291 A250:A269 A228:A247">
    <cfRule type="cellIs" dxfId="1327" priority="7" operator="equal">
      <formula>0</formula>
    </cfRule>
  </conditionalFormatting>
  <conditionalFormatting sqref="A351:A356">
    <cfRule type="cellIs" dxfId="1326" priority="1" operator="equal">
      <formula>0</formula>
    </cfRule>
    <cfRule type="cellIs" dxfId="1325" priority="3" operator="equal">
      <formula>"Campus / Site Name"</formula>
    </cfRule>
  </conditionalFormatting>
  <conditionalFormatting sqref="C351:P351 C353:P356 D352:P352">
    <cfRule type="cellIs" dxfId="1324" priority="2" operator="equal">
      <formula>0</formula>
    </cfRule>
  </conditionalFormatting>
  <dataValidations count="1">
    <dataValidation type="list" allowBlank="1" showInputMessage="1" showErrorMessage="1" promptTitle="Select a Programme" prompt="Please select a Programme from the list provided" sqref="B8:B27 B30:B49 B52:B71 B74:B93 B96:B115 B118:B137 B140:B159 B162:B181 B184:B203 B206:B225 B228:B247 B250:B269 B272:B291 B294:B313 B316:B335">
      <formula1>NCV_Prog_2_to_4</formula1>
    </dataValidation>
  </dataValidations>
  <printOptions horizontalCentered="1"/>
  <pageMargins left="0.31496062992125984" right="0.31496062992125984" top="0.35433070866141736" bottom="0.35433070866141736" header="0.31496062992125984" footer="0.31496062992125984"/>
  <pageSetup paperSize="9" scale="65" fitToHeight="20" orientation="landscape"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H1097"/>
  <sheetViews>
    <sheetView topLeftCell="A1053" zoomScale="70" zoomScaleNormal="70" workbookViewId="0">
      <selection activeCell="H347" sqref="H347"/>
    </sheetView>
  </sheetViews>
  <sheetFormatPr defaultColWidth="9.140625" defaultRowHeight="12" x14ac:dyDescent="0.2"/>
  <cols>
    <col min="1" max="1" width="20.7109375" style="190" customWidth="1"/>
    <col min="2" max="2" width="44.7109375" style="2" customWidth="1"/>
    <col min="3" max="8" width="8.7109375" style="2" customWidth="1"/>
    <col min="9" max="12" width="13.7109375" style="2" customWidth="1"/>
    <col min="13" max="13" width="15.7109375" style="2" hidden="1" customWidth="1"/>
    <col min="14" max="16" width="15.7109375" style="2" customWidth="1"/>
    <col min="17" max="16384" width="9.140625" style="2"/>
  </cols>
  <sheetData>
    <row r="1" spans="1:34" s="57" customFormat="1" ht="30" customHeight="1" x14ac:dyDescent="0.2">
      <c r="A1" s="184" t="s">
        <v>226</v>
      </c>
      <c r="B1" s="1245" t="s">
        <v>919</v>
      </c>
      <c r="C1" s="1246"/>
      <c r="D1" s="1246"/>
      <c r="E1" s="1246"/>
      <c r="F1" s="1246"/>
      <c r="G1" s="1246"/>
      <c r="H1" s="1246"/>
      <c r="I1" s="1246"/>
      <c r="J1" s="1246"/>
      <c r="K1" s="1246"/>
      <c r="L1" s="1246"/>
      <c r="M1" s="1246"/>
      <c r="N1" s="1246"/>
      <c r="O1" s="1246"/>
      <c r="P1" s="1247"/>
      <c r="Q1" s="56"/>
      <c r="R1" s="56"/>
      <c r="S1" s="56"/>
      <c r="T1" s="56"/>
      <c r="U1" s="56"/>
      <c r="V1" s="56"/>
      <c r="W1" s="56"/>
      <c r="X1" s="56"/>
      <c r="Y1" s="56"/>
      <c r="Z1" s="56"/>
      <c r="AA1" s="56"/>
      <c r="AB1" s="56"/>
      <c r="AC1" s="56"/>
      <c r="AD1" s="56"/>
      <c r="AE1" s="56"/>
      <c r="AF1" s="56"/>
      <c r="AG1" s="56"/>
      <c r="AH1" s="56"/>
    </row>
    <row r="2" spans="1:34" s="59" customFormat="1" ht="30.75" customHeight="1" thickBot="1" x14ac:dyDescent="0.25">
      <c r="A2" s="185" t="s">
        <v>160</v>
      </c>
      <c r="B2" s="58"/>
      <c r="C2" s="58"/>
      <c r="Q2" s="1426" t="s">
        <v>228</v>
      </c>
    </row>
    <row r="3" spans="1:34" s="59" customFormat="1" ht="24" customHeight="1" thickBot="1" x14ac:dyDescent="0.25">
      <c r="A3" s="1416" t="s">
        <v>576</v>
      </c>
      <c r="B3" s="1417"/>
      <c r="C3" s="183"/>
      <c r="Q3" s="1426"/>
    </row>
    <row r="4" spans="1:34" ht="16.5" customHeight="1" x14ac:dyDescent="0.2">
      <c r="A4" s="186"/>
      <c r="B4" s="708"/>
      <c r="C4" s="1407" t="s">
        <v>145</v>
      </c>
      <c r="D4" s="1408"/>
      <c r="E4" s="1408"/>
      <c r="F4" s="1408"/>
      <c r="G4" s="1408"/>
      <c r="H4" s="1409"/>
      <c r="I4" s="1427" t="s">
        <v>254</v>
      </c>
      <c r="J4" s="1421" t="s">
        <v>255</v>
      </c>
      <c r="K4" s="1401" t="s">
        <v>139</v>
      </c>
      <c r="L4" s="1404" t="s">
        <v>140</v>
      </c>
      <c r="M4" s="167"/>
      <c r="N4" s="134"/>
      <c r="O4" s="134"/>
      <c r="P4" s="135"/>
      <c r="Q4" s="137"/>
      <c r="R4" s="137"/>
      <c r="S4" s="137"/>
      <c r="T4" s="137"/>
      <c r="U4" s="137"/>
      <c r="V4" s="137"/>
      <c r="W4" s="137"/>
      <c r="X4" s="137"/>
      <c r="Y4" s="137"/>
      <c r="Z4" s="137"/>
      <c r="AA4" s="137"/>
      <c r="AB4" s="137"/>
      <c r="AC4" s="137"/>
      <c r="AD4" s="137"/>
      <c r="AE4" s="137"/>
      <c r="AF4" s="137"/>
      <c r="AG4" s="137"/>
      <c r="AH4" s="137"/>
    </row>
    <row r="5" spans="1:34" ht="16.5" customHeight="1" x14ac:dyDescent="0.2">
      <c r="A5" s="187"/>
      <c r="B5" s="727"/>
      <c r="C5" s="1410" t="s">
        <v>12</v>
      </c>
      <c r="D5" s="1411"/>
      <c r="E5" s="1395" t="s">
        <v>13</v>
      </c>
      <c r="F5" s="1396"/>
      <c r="G5" s="1397" t="s">
        <v>15</v>
      </c>
      <c r="H5" s="1398"/>
      <c r="I5" s="1428"/>
      <c r="J5" s="1422"/>
      <c r="K5" s="1402"/>
      <c r="L5" s="1399"/>
      <c r="M5" s="1412" t="s">
        <v>225</v>
      </c>
      <c r="N5" s="1399" t="s">
        <v>224</v>
      </c>
      <c r="O5" s="1399" t="s">
        <v>137</v>
      </c>
      <c r="P5" s="1405" t="s">
        <v>507</v>
      </c>
      <c r="Q5" s="137"/>
      <c r="R5" s="137"/>
      <c r="S5" s="137"/>
      <c r="T5" s="137"/>
      <c r="U5" s="137"/>
      <c r="V5" s="137"/>
      <c r="W5" s="137"/>
      <c r="X5" s="137"/>
      <c r="Y5" s="137"/>
      <c r="Z5" s="137"/>
      <c r="AA5" s="137"/>
      <c r="AB5" s="137"/>
      <c r="AC5" s="137"/>
      <c r="AD5" s="137"/>
      <c r="AE5" s="137"/>
      <c r="AF5" s="137"/>
      <c r="AG5" s="137"/>
      <c r="AH5" s="137"/>
    </row>
    <row r="6" spans="1:34" ht="30" customHeight="1" thickBot="1" x14ac:dyDescent="0.25">
      <c r="A6" s="188" t="s">
        <v>138</v>
      </c>
      <c r="B6" s="684" t="s">
        <v>63</v>
      </c>
      <c r="C6" s="1119" t="s">
        <v>708</v>
      </c>
      <c r="D6" s="154" t="s">
        <v>707</v>
      </c>
      <c r="E6" s="160" t="s">
        <v>708</v>
      </c>
      <c r="F6" s="161" t="s">
        <v>707</v>
      </c>
      <c r="G6" s="156" t="s">
        <v>708</v>
      </c>
      <c r="H6" s="1120" t="s">
        <v>707</v>
      </c>
      <c r="I6" s="1429"/>
      <c r="J6" s="1423"/>
      <c r="K6" s="1403"/>
      <c r="L6" s="1400"/>
      <c r="M6" s="1413"/>
      <c r="N6" s="1400"/>
      <c r="O6" s="1400"/>
      <c r="P6" s="1406"/>
      <c r="Q6" s="137"/>
      <c r="R6" s="137"/>
      <c r="S6" s="137"/>
      <c r="T6" s="137"/>
      <c r="U6" s="137"/>
      <c r="V6" s="137"/>
      <c r="W6" s="137"/>
      <c r="X6" s="137"/>
      <c r="Y6" s="137"/>
      <c r="Z6" s="137"/>
      <c r="AA6" s="137"/>
      <c r="AB6" s="137"/>
      <c r="AC6" s="137"/>
      <c r="AD6" s="137"/>
      <c r="AE6" s="137"/>
      <c r="AF6" s="137"/>
      <c r="AG6" s="137"/>
      <c r="AH6" s="137"/>
    </row>
    <row r="7" spans="1:34" ht="12.75" thickBot="1" x14ac:dyDescent="0.25">
      <c r="A7" s="173"/>
      <c r="B7" s="152"/>
      <c r="C7" s="152"/>
      <c r="D7" s="152"/>
      <c r="E7" s="152"/>
      <c r="F7" s="152"/>
      <c r="G7" s="152"/>
      <c r="H7" s="152"/>
      <c r="I7" s="152"/>
      <c r="J7" s="152"/>
      <c r="K7" s="152"/>
      <c r="L7" s="152"/>
      <c r="M7" s="152"/>
      <c r="N7" s="152"/>
      <c r="O7" s="152"/>
      <c r="P7" s="153"/>
      <c r="Q7" s="137"/>
      <c r="R7" s="137"/>
      <c r="S7" s="137"/>
      <c r="T7" s="137"/>
      <c r="U7" s="137"/>
      <c r="V7" s="137"/>
      <c r="W7" s="137"/>
      <c r="X7" s="137"/>
      <c r="Y7" s="137"/>
      <c r="Z7" s="137"/>
      <c r="AA7" s="137"/>
      <c r="AB7" s="137"/>
      <c r="AC7" s="137"/>
      <c r="AD7" s="137"/>
      <c r="AE7" s="137"/>
      <c r="AF7" s="137"/>
      <c r="AG7" s="137"/>
      <c r="AH7" s="137"/>
    </row>
    <row r="8" spans="1:34" ht="15" customHeight="1" x14ac:dyDescent="0.2">
      <c r="A8" s="1393" t="str">
        <f>'Setup Page'!C8</f>
        <v>Babanango</v>
      </c>
      <c r="B8" s="728"/>
      <c r="C8" s="1121"/>
      <c r="D8" s="730"/>
      <c r="E8" s="162"/>
      <c r="F8" s="712"/>
      <c r="G8" s="705"/>
      <c r="H8" s="1122"/>
      <c r="I8" s="1114">
        <f>C8+E8+G8</f>
        <v>0</v>
      </c>
      <c r="J8" s="1115">
        <f>I8/3</f>
        <v>0</v>
      </c>
      <c r="K8" s="1104">
        <f>D8+F8+H8</f>
        <v>0</v>
      </c>
      <c r="L8" s="191">
        <f>K8/3</f>
        <v>0</v>
      </c>
      <c r="M8" s="170" t="str">
        <f>IF(B8=0,"",VLOOKUP(B8,'Prog Costs'!$A$23:$B$27,2,FALSE))</f>
        <v/>
      </c>
      <c r="N8" s="194">
        <f t="shared" ref="N8:N27" si="0">IF(B8=0,0,IF(L8=0,0,L8*M8))</f>
        <v>0</v>
      </c>
      <c r="O8" s="195">
        <f>N8*0.8</f>
        <v>0</v>
      </c>
      <c r="P8" s="196">
        <f>IF(N8=0,0,IF(B8=0,"",VLOOKUP(B8,'Prog Costs'!$A$23:$E$27,5,FALSE)*L8))</f>
        <v>0</v>
      </c>
      <c r="Q8" s="137"/>
      <c r="R8" s="137"/>
      <c r="S8" s="137"/>
      <c r="T8" s="137"/>
      <c r="U8" s="137"/>
      <c r="V8" s="137"/>
      <c r="W8" s="137"/>
      <c r="X8" s="137"/>
      <c r="Y8" s="137"/>
      <c r="Z8" s="137"/>
      <c r="AA8" s="137"/>
      <c r="AB8" s="137"/>
      <c r="AC8" s="137"/>
      <c r="AD8" s="137"/>
      <c r="AE8" s="137"/>
      <c r="AF8" s="137"/>
      <c r="AG8" s="137"/>
      <c r="AH8" s="137"/>
    </row>
    <row r="9" spans="1:34" ht="15" customHeight="1" x14ac:dyDescent="0.2">
      <c r="A9" s="1393"/>
      <c r="B9" s="681"/>
      <c r="C9" s="1123"/>
      <c r="D9" s="685"/>
      <c r="E9" s="163"/>
      <c r="F9" s="687"/>
      <c r="G9" s="157"/>
      <c r="H9" s="1124"/>
      <c r="I9" s="1116">
        <f t="shared" ref="I9:I27" si="1">C9+E9+G9</f>
        <v>0</v>
      </c>
      <c r="J9" s="1117">
        <f t="shared" ref="J9:J27" si="2">I9/3</f>
        <v>0</v>
      </c>
      <c r="K9" s="1105">
        <f t="shared" ref="K9:K27" si="3">D9+F9+H9</f>
        <v>0</v>
      </c>
      <c r="L9" s="191">
        <f t="shared" ref="L9:L27" si="4">K9/3</f>
        <v>0</v>
      </c>
      <c r="M9" s="170" t="str">
        <f>IF(B9=0,"",VLOOKUP(B9,'Prog Costs'!$A$23:$B$27,2,FALSE))</f>
        <v/>
      </c>
      <c r="N9" s="194">
        <f t="shared" si="0"/>
        <v>0</v>
      </c>
      <c r="O9" s="195">
        <f t="shared" ref="O9:O27" si="5">N9*0.8</f>
        <v>0</v>
      </c>
      <c r="P9" s="196">
        <f>IF(N9=0,0,IF(B9=0,"",VLOOKUP(B9,'Prog Costs'!$A$23:$E$27,5,FALSE)*L9))</f>
        <v>0</v>
      </c>
      <c r="Q9" s="137"/>
      <c r="R9" s="137"/>
      <c r="S9" s="137"/>
      <c r="T9" s="137"/>
      <c r="U9" s="137"/>
      <c r="V9" s="137"/>
      <c r="W9" s="137"/>
      <c r="X9" s="137"/>
      <c r="Y9" s="137"/>
      <c r="Z9" s="137"/>
      <c r="AA9" s="137"/>
      <c r="AB9" s="137"/>
      <c r="AC9" s="137"/>
      <c r="AD9" s="137"/>
      <c r="AE9" s="137"/>
      <c r="AF9" s="137"/>
      <c r="AG9" s="137"/>
      <c r="AH9" s="137"/>
    </row>
    <row r="10" spans="1:34" ht="15" customHeight="1" x14ac:dyDescent="0.2">
      <c r="A10" s="1393"/>
      <c r="B10" s="681"/>
      <c r="C10" s="1123"/>
      <c r="D10" s="685"/>
      <c r="E10" s="163"/>
      <c r="F10" s="687"/>
      <c r="G10" s="157"/>
      <c r="H10" s="1124"/>
      <c r="I10" s="1116">
        <f t="shared" si="1"/>
        <v>0</v>
      </c>
      <c r="J10" s="1117">
        <f t="shared" si="2"/>
        <v>0</v>
      </c>
      <c r="K10" s="1105">
        <f t="shared" si="3"/>
        <v>0</v>
      </c>
      <c r="L10" s="191">
        <f t="shared" si="4"/>
        <v>0</v>
      </c>
      <c r="M10" s="170" t="str">
        <f>IF(B10=0,"",VLOOKUP(B10,'Prog Costs'!$A$23:$B$27,2,FALSE))</f>
        <v/>
      </c>
      <c r="N10" s="194">
        <f t="shared" si="0"/>
        <v>0</v>
      </c>
      <c r="O10" s="195">
        <f t="shared" si="5"/>
        <v>0</v>
      </c>
      <c r="P10" s="196">
        <f>IF(N10=0,0,IF(B10=0,"",VLOOKUP(B10,'Prog Costs'!$A$23:$E$27,5,FALSE)*L10))</f>
        <v>0</v>
      </c>
      <c r="Q10" s="137"/>
      <c r="R10" s="137"/>
      <c r="S10" s="137"/>
      <c r="T10" s="137"/>
      <c r="U10" s="137"/>
      <c r="V10" s="137"/>
      <c r="W10" s="137"/>
      <c r="X10" s="137"/>
      <c r="Y10" s="137"/>
      <c r="Z10" s="137"/>
      <c r="AA10" s="137"/>
      <c r="AB10" s="137"/>
      <c r="AC10" s="137"/>
      <c r="AD10" s="137"/>
      <c r="AE10" s="137"/>
      <c r="AF10" s="137"/>
      <c r="AG10" s="137"/>
      <c r="AH10" s="137"/>
    </row>
    <row r="11" spans="1:34" ht="15" customHeight="1" x14ac:dyDescent="0.2">
      <c r="A11" s="1393"/>
      <c r="B11" s="681"/>
      <c r="C11" s="1123"/>
      <c r="D11" s="685"/>
      <c r="E11" s="163"/>
      <c r="F11" s="687"/>
      <c r="G11" s="157"/>
      <c r="H11" s="1124"/>
      <c r="I11" s="1116">
        <f t="shared" si="1"/>
        <v>0</v>
      </c>
      <c r="J11" s="1117">
        <f t="shared" si="2"/>
        <v>0</v>
      </c>
      <c r="K11" s="1105">
        <f t="shared" si="3"/>
        <v>0</v>
      </c>
      <c r="L11" s="191">
        <f t="shared" si="4"/>
        <v>0</v>
      </c>
      <c r="M11" s="170" t="str">
        <f>IF(B11=0,"",VLOOKUP(B11,'Prog Costs'!$A$23:$B$27,2,FALSE))</f>
        <v/>
      </c>
      <c r="N11" s="194">
        <f t="shared" si="0"/>
        <v>0</v>
      </c>
      <c r="O11" s="195">
        <f t="shared" si="5"/>
        <v>0</v>
      </c>
      <c r="P11" s="196">
        <f>IF(N11=0,0,IF(B11=0,"",VLOOKUP(B11,'Prog Costs'!$A$23:$E$27,5,FALSE)*L11))</f>
        <v>0</v>
      </c>
      <c r="Q11" s="137"/>
      <c r="R11" s="137"/>
      <c r="S11" s="137"/>
      <c r="T11" s="137"/>
      <c r="U11" s="137"/>
      <c r="V11" s="137"/>
      <c r="W11" s="137"/>
      <c r="X11" s="137"/>
      <c r="Y11" s="137"/>
      <c r="Z11" s="137"/>
      <c r="AA11" s="137"/>
      <c r="AB11" s="137"/>
      <c r="AC11" s="137"/>
      <c r="AD11" s="137"/>
      <c r="AE11" s="137"/>
      <c r="AF11" s="137"/>
      <c r="AG11" s="137"/>
      <c r="AH11" s="137"/>
    </row>
    <row r="12" spans="1:34" ht="15" customHeight="1" x14ac:dyDescent="0.2">
      <c r="A12" s="1393"/>
      <c r="B12" s="681"/>
      <c r="C12" s="1123"/>
      <c r="D12" s="685"/>
      <c r="E12" s="163"/>
      <c r="F12" s="687"/>
      <c r="G12" s="157"/>
      <c r="H12" s="1124"/>
      <c r="I12" s="1116">
        <f t="shared" si="1"/>
        <v>0</v>
      </c>
      <c r="J12" s="1117">
        <f t="shared" si="2"/>
        <v>0</v>
      </c>
      <c r="K12" s="1105">
        <f t="shared" si="3"/>
        <v>0</v>
      </c>
      <c r="L12" s="191">
        <f t="shared" si="4"/>
        <v>0</v>
      </c>
      <c r="M12" s="170" t="str">
        <f>IF(B12=0,"",VLOOKUP(B12,'Prog Costs'!$A$23:$B$27,2,FALSE))</f>
        <v/>
      </c>
      <c r="N12" s="194">
        <f t="shared" si="0"/>
        <v>0</v>
      </c>
      <c r="O12" s="195">
        <f t="shared" si="5"/>
        <v>0</v>
      </c>
      <c r="P12" s="196">
        <f>IF(N12=0,0,IF(B12=0,"",VLOOKUP(B12,'Prog Costs'!$A$23:$E$27,5,FALSE)*L12))</f>
        <v>0</v>
      </c>
      <c r="Q12" s="137"/>
      <c r="R12" s="137"/>
      <c r="S12" s="137"/>
      <c r="T12" s="137"/>
      <c r="U12" s="137"/>
      <c r="V12" s="137"/>
      <c r="W12" s="137"/>
      <c r="X12" s="137"/>
      <c r="Y12" s="137"/>
      <c r="Z12" s="137"/>
      <c r="AA12" s="137"/>
      <c r="AB12" s="137"/>
      <c r="AC12" s="137"/>
      <c r="AD12" s="137"/>
      <c r="AE12" s="137"/>
      <c r="AF12" s="137"/>
      <c r="AG12" s="137"/>
      <c r="AH12" s="137"/>
    </row>
    <row r="13" spans="1:34" ht="15" customHeight="1" x14ac:dyDescent="0.2">
      <c r="A13" s="1393"/>
      <c r="B13" s="681"/>
      <c r="C13" s="1123"/>
      <c r="D13" s="685"/>
      <c r="E13" s="163"/>
      <c r="F13" s="687"/>
      <c r="G13" s="157"/>
      <c r="H13" s="1124"/>
      <c r="I13" s="1116">
        <f t="shared" si="1"/>
        <v>0</v>
      </c>
      <c r="J13" s="1117">
        <f t="shared" si="2"/>
        <v>0</v>
      </c>
      <c r="K13" s="1105">
        <f t="shared" si="3"/>
        <v>0</v>
      </c>
      <c r="L13" s="191">
        <f t="shared" si="4"/>
        <v>0</v>
      </c>
      <c r="M13" s="170" t="str">
        <f>IF(B13=0,"",VLOOKUP(B13,'Prog Costs'!$A$23:$B$27,2,FALSE))</f>
        <v/>
      </c>
      <c r="N13" s="194">
        <f t="shared" si="0"/>
        <v>0</v>
      </c>
      <c r="O13" s="195">
        <f t="shared" si="5"/>
        <v>0</v>
      </c>
      <c r="P13" s="196">
        <f>IF(N13=0,0,IF(B13=0,"",VLOOKUP(B13,'Prog Costs'!$A$23:$E$27,5,FALSE)*L13))</f>
        <v>0</v>
      </c>
      <c r="Q13" s="137"/>
      <c r="R13" s="137"/>
      <c r="S13" s="137"/>
      <c r="T13" s="137"/>
      <c r="U13" s="137"/>
      <c r="V13" s="137"/>
      <c r="W13" s="137"/>
      <c r="X13" s="137"/>
      <c r="Y13" s="137"/>
      <c r="Z13" s="137"/>
      <c r="AA13" s="137"/>
      <c r="AB13" s="137"/>
      <c r="AC13" s="137"/>
      <c r="AD13" s="137"/>
      <c r="AE13" s="137"/>
      <c r="AF13" s="137"/>
      <c r="AG13" s="137"/>
      <c r="AH13" s="137"/>
    </row>
    <row r="14" spans="1:34" ht="15" customHeight="1" x14ac:dyDescent="0.2">
      <c r="A14" s="1393"/>
      <c r="B14" s="681"/>
      <c r="C14" s="1123"/>
      <c r="D14" s="685"/>
      <c r="E14" s="163"/>
      <c r="F14" s="687"/>
      <c r="G14" s="157"/>
      <c r="H14" s="1124"/>
      <c r="I14" s="1116">
        <f t="shared" si="1"/>
        <v>0</v>
      </c>
      <c r="J14" s="1117">
        <f t="shared" si="2"/>
        <v>0</v>
      </c>
      <c r="K14" s="1105">
        <f t="shared" si="3"/>
        <v>0</v>
      </c>
      <c r="L14" s="191">
        <f t="shared" si="4"/>
        <v>0</v>
      </c>
      <c r="M14" s="170" t="str">
        <f>IF(B14=0,"",VLOOKUP(B14,'Prog Costs'!$A$23:$B$27,2,FALSE))</f>
        <v/>
      </c>
      <c r="N14" s="194">
        <f t="shared" si="0"/>
        <v>0</v>
      </c>
      <c r="O14" s="195">
        <f t="shared" si="5"/>
        <v>0</v>
      </c>
      <c r="P14" s="196">
        <f>IF(N14=0,0,IF(B14=0,"",VLOOKUP(B14,'Prog Costs'!$A$23:$E$27,5,FALSE)*L14))</f>
        <v>0</v>
      </c>
      <c r="Q14" s="137"/>
      <c r="R14" s="137"/>
      <c r="S14" s="137"/>
      <c r="T14" s="137"/>
      <c r="U14" s="137"/>
      <c r="V14" s="137"/>
      <c r="W14" s="137"/>
      <c r="X14" s="137"/>
      <c r="Y14" s="137"/>
      <c r="Z14" s="137"/>
      <c r="AA14" s="137"/>
      <c r="AB14" s="137"/>
      <c r="AC14" s="137"/>
      <c r="AD14" s="137"/>
      <c r="AE14" s="137"/>
      <c r="AF14" s="137"/>
      <c r="AG14" s="137"/>
      <c r="AH14" s="137"/>
    </row>
    <row r="15" spans="1:34" ht="15" customHeight="1" x14ac:dyDescent="0.2">
      <c r="A15" s="1393"/>
      <c r="B15" s="681"/>
      <c r="C15" s="1123"/>
      <c r="D15" s="685"/>
      <c r="E15" s="163"/>
      <c r="F15" s="687"/>
      <c r="G15" s="157"/>
      <c r="H15" s="1124"/>
      <c r="I15" s="1116">
        <f t="shared" si="1"/>
        <v>0</v>
      </c>
      <c r="J15" s="1117">
        <f t="shared" si="2"/>
        <v>0</v>
      </c>
      <c r="K15" s="1105">
        <f t="shared" si="3"/>
        <v>0</v>
      </c>
      <c r="L15" s="191">
        <f t="shared" si="4"/>
        <v>0</v>
      </c>
      <c r="M15" s="170" t="str">
        <f>IF(B15=0,"",VLOOKUP(B15,'Prog Costs'!$A$23:$B$27,2,FALSE))</f>
        <v/>
      </c>
      <c r="N15" s="194">
        <f t="shared" si="0"/>
        <v>0</v>
      </c>
      <c r="O15" s="195">
        <f t="shared" si="5"/>
        <v>0</v>
      </c>
      <c r="P15" s="196">
        <f>IF(N15=0,0,IF(B15=0,"",VLOOKUP(B15,'Prog Costs'!$A$23:$E$27,5,FALSE)*L15))</f>
        <v>0</v>
      </c>
      <c r="Q15" s="137"/>
      <c r="R15" s="137"/>
      <c r="S15" s="137"/>
      <c r="T15" s="137"/>
      <c r="U15" s="137"/>
      <c r="V15" s="137"/>
      <c r="W15" s="137"/>
      <c r="X15" s="137"/>
      <c r="Y15" s="137"/>
      <c r="Z15" s="137"/>
      <c r="AA15" s="137"/>
      <c r="AB15" s="137"/>
      <c r="AC15" s="137"/>
      <c r="AD15" s="137"/>
      <c r="AE15" s="137"/>
      <c r="AF15" s="137"/>
      <c r="AG15" s="137"/>
      <c r="AH15" s="137"/>
    </row>
    <row r="16" spans="1:34" ht="15" customHeight="1" x14ac:dyDescent="0.2">
      <c r="A16" s="1393"/>
      <c r="B16" s="681"/>
      <c r="C16" s="1123"/>
      <c r="D16" s="685"/>
      <c r="E16" s="163"/>
      <c r="F16" s="687"/>
      <c r="G16" s="157"/>
      <c r="H16" s="1124"/>
      <c r="I16" s="1116">
        <f t="shared" si="1"/>
        <v>0</v>
      </c>
      <c r="J16" s="1117">
        <f t="shared" si="2"/>
        <v>0</v>
      </c>
      <c r="K16" s="1105">
        <f t="shared" si="3"/>
        <v>0</v>
      </c>
      <c r="L16" s="191">
        <f t="shared" si="4"/>
        <v>0</v>
      </c>
      <c r="M16" s="170" t="str">
        <f>IF(B16=0,"",VLOOKUP(B16,'Prog Costs'!$A$23:$B$27,2,FALSE))</f>
        <v/>
      </c>
      <c r="N16" s="194">
        <f t="shared" si="0"/>
        <v>0</v>
      </c>
      <c r="O16" s="195">
        <f t="shared" si="5"/>
        <v>0</v>
      </c>
      <c r="P16" s="196">
        <f>IF(N16=0,0,IF(B16=0,"",VLOOKUP(B16,'Prog Costs'!$A$23:$E$27,5,FALSE)*L16))</f>
        <v>0</v>
      </c>
      <c r="Q16" s="137"/>
      <c r="R16" s="137"/>
      <c r="S16" s="137"/>
      <c r="T16" s="137"/>
      <c r="U16" s="137"/>
      <c r="V16" s="137"/>
      <c r="W16" s="137"/>
      <c r="X16" s="137"/>
      <c r="Y16" s="137"/>
      <c r="Z16" s="137"/>
      <c r="AA16" s="137"/>
      <c r="AB16" s="137"/>
      <c r="AC16" s="137"/>
      <c r="AD16" s="137"/>
      <c r="AE16" s="137"/>
      <c r="AF16" s="137"/>
      <c r="AG16" s="137"/>
      <c r="AH16" s="137"/>
    </row>
    <row r="17" spans="1:34" ht="15" customHeight="1" thickBot="1" x14ac:dyDescent="0.25">
      <c r="A17" s="1393"/>
      <c r="B17" s="681"/>
      <c r="C17" s="1123"/>
      <c r="D17" s="685"/>
      <c r="E17" s="163"/>
      <c r="F17" s="687"/>
      <c r="G17" s="157"/>
      <c r="H17" s="1124"/>
      <c r="I17" s="1116">
        <f t="shared" si="1"/>
        <v>0</v>
      </c>
      <c r="J17" s="1117">
        <f t="shared" si="2"/>
        <v>0</v>
      </c>
      <c r="K17" s="1105">
        <f t="shared" si="3"/>
        <v>0</v>
      </c>
      <c r="L17" s="191">
        <f t="shared" si="4"/>
        <v>0</v>
      </c>
      <c r="M17" s="170" t="str">
        <f>IF(B17=0,"",VLOOKUP(B17,'Prog Costs'!$A$23:$B$27,2,FALSE))</f>
        <v/>
      </c>
      <c r="N17" s="194">
        <f t="shared" si="0"/>
        <v>0</v>
      </c>
      <c r="O17" s="195">
        <f t="shared" si="5"/>
        <v>0</v>
      </c>
      <c r="P17" s="196">
        <f>IF(N17=0,0,IF(B17=0,"",VLOOKUP(B17,'Prog Costs'!$A$23:$E$27,5,FALSE)*L17))</f>
        <v>0</v>
      </c>
      <c r="Q17" s="137"/>
      <c r="R17" s="137"/>
      <c r="S17" s="137"/>
      <c r="T17" s="137"/>
      <c r="U17" s="137"/>
      <c r="V17" s="137"/>
      <c r="W17" s="137"/>
      <c r="X17" s="137"/>
      <c r="Y17" s="137"/>
      <c r="Z17" s="137"/>
      <c r="AA17" s="137"/>
      <c r="AB17" s="137"/>
      <c r="AC17" s="137"/>
      <c r="AD17" s="137"/>
      <c r="AE17" s="137"/>
      <c r="AF17" s="137"/>
      <c r="AG17" s="137"/>
      <c r="AH17" s="137"/>
    </row>
    <row r="18" spans="1:34" ht="15" hidden="1" customHeight="1" x14ac:dyDescent="0.2">
      <c r="A18" s="1393"/>
      <c r="B18" s="681"/>
      <c r="C18" s="1123"/>
      <c r="D18" s="685"/>
      <c r="E18" s="163"/>
      <c r="F18" s="687"/>
      <c r="G18" s="157"/>
      <c r="H18" s="1124"/>
      <c r="I18" s="1116">
        <f t="shared" si="1"/>
        <v>0</v>
      </c>
      <c r="J18" s="1117">
        <f t="shared" si="2"/>
        <v>0</v>
      </c>
      <c r="K18" s="1105">
        <f t="shared" si="3"/>
        <v>0</v>
      </c>
      <c r="L18" s="191">
        <f t="shared" si="4"/>
        <v>0</v>
      </c>
      <c r="M18" s="170" t="str">
        <f>IF(B18=0,"",VLOOKUP(B18,'Prog Costs'!$A$23:$B$27,2,FALSE))</f>
        <v/>
      </c>
      <c r="N18" s="194">
        <f t="shared" si="0"/>
        <v>0</v>
      </c>
      <c r="O18" s="195">
        <f t="shared" si="5"/>
        <v>0</v>
      </c>
      <c r="P18" s="196">
        <f>IF(N18=0,0,IF(B18=0,"",VLOOKUP(B18,'Prog Costs'!$A$23:$E$27,5,FALSE)*L18))</f>
        <v>0</v>
      </c>
      <c r="Q18" s="137"/>
      <c r="R18" s="137"/>
      <c r="S18" s="137"/>
      <c r="T18" s="137"/>
      <c r="U18" s="137"/>
      <c r="V18" s="137"/>
      <c r="W18" s="137"/>
      <c r="X18" s="137"/>
      <c r="Y18" s="137"/>
      <c r="Z18" s="137"/>
      <c r="AA18" s="137"/>
      <c r="AB18" s="137"/>
      <c r="AC18" s="137"/>
      <c r="AD18" s="137"/>
      <c r="AE18" s="137"/>
      <c r="AF18" s="137"/>
      <c r="AG18" s="137"/>
      <c r="AH18" s="137"/>
    </row>
    <row r="19" spans="1:34" ht="15" hidden="1" customHeight="1" x14ac:dyDescent="0.2">
      <c r="A19" s="1393"/>
      <c r="B19" s="681"/>
      <c r="C19" s="1123"/>
      <c r="D19" s="685"/>
      <c r="E19" s="163"/>
      <c r="F19" s="687"/>
      <c r="G19" s="157"/>
      <c r="H19" s="1124"/>
      <c r="I19" s="1116">
        <f t="shared" si="1"/>
        <v>0</v>
      </c>
      <c r="J19" s="1117">
        <f t="shared" si="2"/>
        <v>0</v>
      </c>
      <c r="K19" s="1105">
        <f t="shared" si="3"/>
        <v>0</v>
      </c>
      <c r="L19" s="191">
        <f t="shared" si="4"/>
        <v>0</v>
      </c>
      <c r="M19" s="170" t="str">
        <f>IF(B19=0,"",VLOOKUP(B19,'Prog Costs'!$A$23:$B$27,2,FALSE))</f>
        <v/>
      </c>
      <c r="N19" s="194">
        <f t="shared" si="0"/>
        <v>0</v>
      </c>
      <c r="O19" s="195">
        <f t="shared" si="5"/>
        <v>0</v>
      </c>
      <c r="P19" s="196">
        <f>IF(N19=0,0,IF(B19=0,"",VLOOKUP(B19,'Prog Costs'!$A$23:$E$27,5,FALSE)*L19))</f>
        <v>0</v>
      </c>
      <c r="Q19" s="137"/>
      <c r="R19" s="137"/>
      <c r="S19" s="137"/>
      <c r="T19" s="137"/>
      <c r="U19" s="137"/>
      <c r="V19" s="137"/>
      <c r="W19" s="137"/>
      <c r="X19" s="137"/>
      <c r="Y19" s="137"/>
      <c r="Z19" s="137"/>
      <c r="AA19" s="137"/>
      <c r="AB19" s="137"/>
      <c r="AC19" s="137"/>
      <c r="AD19" s="137"/>
      <c r="AE19" s="137"/>
      <c r="AF19" s="137"/>
      <c r="AG19" s="137"/>
      <c r="AH19" s="137"/>
    </row>
    <row r="20" spans="1:34" ht="15" hidden="1" customHeight="1" x14ac:dyDescent="0.2">
      <c r="A20" s="1393"/>
      <c r="B20" s="681"/>
      <c r="C20" s="1123"/>
      <c r="D20" s="685"/>
      <c r="E20" s="163"/>
      <c r="F20" s="687"/>
      <c r="G20" s="157"/>
      <c r="H20" s="1124"/>
      <c r="I20" s="1116">
        <f t="shared" si="1"/>
        <v>0</v>
      </c>
      <c r="J20" s="1117">
        <f t="shared" si="2"/>
        <v>0</v>
      </c>
      <c r="K20" s="1105">
        <f t="shared" si="3"/>
        <v>0</v>
      </c>
      <c r="L20" s="191">
        <f t="shared" si="4"/>
        <v>0</v>
      </c>
      <c r="M20" s="170" t="str">
        <f>IF(B20=0,"",VLOOKUP(B20,'Prog Costs'!$A$23:$B$27,2,FALSE))</f>
        <v/>
      </c>
      <c r="N20" s="194">
        <f t="shared" si="0"/>
        <v>0</v>
      </c>
      <c r="O20" s="195">
        <f t="shared" si="5"/>
        <v>0</v>
      </c>
      <c r="P20" s="196">
        <f>IF(N20=0,0,IF(B20=0,"",VLOOKUP(B20,'Prog Costs'!$A$23:$E$27,5,FALSE)*L20))</f>
        <v>0</v>
      </c>
      <c r="Q20" s="137"/>
      <c r="R20" s="137"/>
      <c r="S20" s="137"/>
      <c r="T20" s="137"/>
      <c r="U20" s="137"/>
      <c r="V20" s="137"/>
      <c r="W20" s="137"/>
      <c r="X20" s="137"/>
      <c r="Y20" s="137"/>
      <c r="Z20" s="137"/>
      <c r="AA20" s="137"/>
      <c r="AB20" s="137"/>
      <c r="AC20" s="137"/>
      <c r="AD20" s="137"/>
      <c r="AE20" s="137"/>
      <c r="AF20" s="137"/>
      <c r="AG20" s="137"/>
      <c r="AH20" s="137"/>
    </row>
    <row r="21" spans="1:34" ht="15" hidden="1" customHeight="1" x14ac:dyDescent="0.2">
      <c r="A21" s="1393"/>
      <c r="B21" s="681"/>
      <c r="C21" s="1123"/>
      <c r="D21" s="685"/>
      <c r="E21" s="163"/>
      <c r="F21" s="687"/>
      <c r="G21" s="157"/>
      <c r="H21" s="1124"/>
      <c r="I21" s="1116">
        <f t="shared" si="1"/>
        <v>0</v>
      </c>
      <c r="J21" s="1117">
        <f t="shared" si="2"/>
        <v>0</v>
      </c>
      <c r="K21" s="1105">
        <f t="shared" si="3"/>
        <v>0</v>
      </c>
      <c r="L21" s="191">
        <f t="shared" si="4"/>
        <v>0</v>
      </c>
      <c r="M21" s="170" t="str">
        <f>IF(B21=0,"",VLOOKUP(B21,'Prog Costs'!$A$23:$B$27,2,FALSE))</f>
        <v/>
      </c>
      <c r="N21" s="194">
        <f t="shared" si="0"/>
        <v>0</v>
      </c>
      <c r="O21" s="195">
        <f t="shared" si="5"/>
        <v>0</v>
      </c>
      <c r="P21" s="196">
        <f>IF(N21=0,0,IF(B21=0,"",VLOOKUP(B21,'Prog Costs'!$A$23:$E$27,5,FALSE)*L21))</f>
        <v>0</v>
      </c>
      <c r="Q21" s="137"/>
      <c r="R21" s="137"/>
      <c r="S21" s="137"/>
      <c r="T21" s="137"/>
      <c r="U21" s="137"/>
      <c r="V21" s="137"/>
      <c r="W21" s="137"/>
      <c r="X21" s="137"/>
      <c r="Y21" s="137"/>
      <c r="Z21" s="137"/>
      <c r="AA21" s="137"/>
      <c r="AB21" s="137"/>
      <c r="AC21" s="137"/>
      <c r="AD21" s="137"/>
      <c r="AE21" s="137"/>
      <c r="AF21" s="137"/>
      <c r="AG21" s="137"/>
      <c r="AH21" s="137"/>
    </row>
    <row r="22" spans="1:34" ht="15" hidden="1" customHeight="1" x14ac:dyDescent="0.2">
      <c r="A22" s="1393"/>
      <c r="B22" s="681"/>
      <c r="C22" s="1123"/>
      <c r="D22" s="685"/>
      <c r="E22" s="163"/>
      <c r="F22" s="687"/>
      <c r="G22" s="157"/>
      <c r="H22" s="1124"/>
      <c r="I22" s="1116">
        <f t="shared" si="1"/>
        <v>0</v>
      </c>
      <c r="J22" s="1117">
        <f t="shared" si="2"/>
        <v>0</v>
      </c>
      <c r="K22" s="1105">
        <f t="shared" si="3"/>
        <v>0</v>
      </c>
      <c r="L22" s="191">
        <f t="shared" si="4"/>
        <v>0</v>
      </c>
      <c r="M22" s="170" t="str">
        <f>IF(B22=0,"",VLOOKUP(B22,'Prog Costs'!$A$23:$B$27,2,FALSE))</f>
        <v/>
      </c>
      <c r="N22" s="194">
        <f t="shared" si="0"/>
        <v>0</v>
      </c>
      <c r="O22" s="195">
        <f t="shared" si="5"/>
        <v>0</v>
      </c>
      <c r="P22" s="196">
        <f>IF(N22=0,0,IF(B22=0,"",VLOOKUP(B22,'Prog Costs'!$A$23:$E$27,5,FALSE)*L22))</f>
        <v>0</v>
      </c>
      <c r="Q22" s="137"/>
      <c r="R22" s="137"/>
      <c r="S22" s="137"/>
      <c r="T22" s="137"/>
      <c r="U22" s="137"/>
      <c r="V22" s="137"/>
      <c r="W22" s="137"/>
      <c r="X22" s="137"/>
      <c r="Y22" s="137"/>
      <c r="Z22" s="137"/>
      <c r="AA22" s="137"/>
      <c r="AB22" s="137"/>
      <c r="AC22" s="137"/>
      <c r="AD22" s="137"/>
      <c r="AE22" s="137"/>
      <c r="AF22" s="137"/>
      <c r="AG22" s="137"/>
      <c r="AH22" s="137"/>
    </row>
    <row r="23" spans="1:34" ht="15" hidden="1" customHeight="1" x14ac:dyDescent="0.2">
      <c r="A23" s="1393"/>
      <c r="B23" s="681"/>
      <c r="C23" s="1123"/>
      <c r="D23" s="685"/>
      <c r="E23" s="163"/>
      <c r="F23" s="687"/>
      <c r="G23" s="157"/>
      <c r="H23" s="1124"/>
      <c r="I23" s="1116">
        <f t="shared" si="1"/>
        <v>0</v>
      </c>
      <c r="J23" s="1117">
        <f t="shared" si="2"/>
        <v>0</v>
      </c>
      <c r="K23" s="1105">
        <f t="shared" si="3"/>
        <v>0</v>
      </c>
      <c r="L23" s="191">
        <f t="shared" si="4"/>
        <v>0</v>
      </c>
      <c r="M23" s="170" t="str">
        <f>IF(B23=0,"",VLOOKUP(B23,'Prog Costs'!$A$23:$B$27,2,FALSE))</f>
        <v/>
      </c>
      <c r="N23" s="194">
        <f t="shared" si="0"/>
        <v>0</v>
      </c>
      <c r="O23" s="195">
        <f t="shared" si="5"/>
        <v>0</v>
      </c>
      <c r="P23" s="196">
        <f>IF(N23=0,0,IF(B23=0,"",VLOOKUP(B23,'Prog Costs'!$A$23:$E$27,5,FALSE)*L23))</f>
        <v>0</v>
      </c>
      <c r="Q23" s="137"/>
      <c r="R23" s="137"/>
      <c r="S23" s="137"/>
      <c r="T23" s="137"/>
      <c r="U23" s="137"/>
      <c r="V23" s="137"/>
      <c r="W23" s="137"/>
      <c r="X23" s="137"/>
      <c r="Y23" s="137"/>
      <c r="Z23" s="137"/>
      <c r="AA23" s="137"/>
      <c r="AB23" s="137"/>
      <c r="AC23" s="137"/>
      <c r="AD23" s="137"/>
      <c r="AE23" s="137"/>
      <c r="AF23" s="137"/>
      <c r="AG23" s="137"/>
      <c r="AH23" s="137"/>
    </row>
    <row r="24" spans="1:34" ht="15" hidden="1" customHeight="1" x14ac:dyDescent="0.2">
      <c r="A24" s="1393"/>
      <c r="B24" s="681"/>
      <c r="C24" s="1123"/>
      <c r="D24" s="685"/>
      <c r="E24" s="163"/>
      <c r="F24" s="687"/>
      <c r="G24" s="157"/>
      <c r="H24" s="1124"/>
      <c r="I24" s="1116">
        <f t="shared" si="1"/>
        <v>0</v>
      </c>
      <c r="J24" s="1117">
        <f t="shared" si="2"/>
        <v>0</v>
      </c>
      <c r="K24" s="1105">
        <f t="shared" si="3"/>
        <v>0</v>
      </c>
      <c r="L24" s="191">
        <f t="shared" si="4"/>
        <v>0</v>
      </c>
      <c r="M24" s="170" t="str">
        <f>IF(B24=0,"",VLOOKUP(B24,'Prog Costs'!$A$23:$B$27,2,FALSE))</f>
        <v/>
      </c>
      <c r="N24" s="194">
        <f t="shared" si="0"/>
        <v>0</v>
      </c>
      <c r="O24" s="195">
        <f t="shared" si="5"/>
        <v>0</v>
      </c>
      <c r="P24" s="196">
        <f>IF(N24=0,0,IF(B24=0,"",VLOOKUP(B24,'Prog Costs'!$A$23:$E$27,5,FALSE)*L24))</f>
        <v>0</v>
      </c>
      <c r="Q24" s="137"/>
      <c r="R24" s="137"/>
      <c r="S24" s="137"/>
      <c r="T24" s="137"/>
      <c r="U24" s="137"/>
      <c r="V24" s="137"/>
      <c r="W24" s="137"/>
      <c r="X24" s="137"/>
      <c r="Y24" s="137"/>
      <c r="Z24" s="137"/>
      <c r="AA24" s="137"/>
      <c r="AB24" s="137"/>
      <c r="AC24" s="137"/>
      <c r="AD24" s="137"/>
      <c r="AE24" s="137"/>
      <c r="AF24" s="137"/>
      <c r="AG24" s="137"/>
      <c r="AH24" s="137"/>
    </row>
    <row r="25" spans="1:34" ht="15" hidden="1" customHeight="1" x14ac:dyDescent="0.2">
      <c r="A25" s="1393"/>
      <c r="B25" s="681"/>
      <c r="C25" s="1123"/>
      <c r="D25" s="685"/>
      <c r="E25" s="163"/>
      <c r="F25" s="687"/>
      <c r="G25" s="157"/>
      <c r="H25" s="1124"/>
      <c r="I25" s="1116">
        <f t="shared" si="1"/>
        <v>0</v>
      </c>
      <c r="J25" s="1117">
        <f t="shared" si="2"/>
        <v>0</v>
      </c>
      <c r="K25" s="1105">
        <f t="shared" si="3"/>
        <v>0</v>
      </c>
      <c r="L25" s="191">
        <f t="shared" si="4"/>
        <v>0</v>
      </c>
      <c r="M25" s="170" t="str">
        <f>IF(B25=0,"",VLOOKUP(B25,'Prog Costs'!$A$23:$B$27,2,FALSE))</f>
        <v/>
      </c>
      <c r="N25" s="194">
        <f t="shared" si="0"/>
        <v>0</v>
      </c>
      <c r="O25" s="195">
        <f t="shared" si="5"/>
        <v>0</v>
      </c>
      <c r="P25" s="196">
        <f>IF(N25=0,0,IF(B25=0,"",VLOOKUP(B25,'Prog Costs'!$A$23:$E$27,5,FALSE)*L25))</f>
        <v>0</v>
      </c>
      <c r="Q25" s="137"/>
      <c r="R25" s="137"/>
      <c r="S25" s="137"/>
      <c r="T25" s="137"/>
      <c r="U25" s="137"/>
      <c r="V25" s="137"/>
      <c r="W25" s="137"/>
      <c r="X25" s="137"/>
      <c r="Y25" s="137"/>
      <c r="Z25" s="137"/>
      <c r="AA25" s="137"/>
      <c r="AB25" s="137"/>
      <c r="AC25" s="137"/>
      <c r="AD25" s="137"/>
      <c r="AE25" s="137"/>
      <c r="AF25" s="137"/>
      <c r="AG25" s="137"/>
      <c r="AH25" s="137"/>
    </row>
    <row r="26" spans="1:34" ht="15" hidden="1" customHeight="1" x14ac:dyDescent="0.2">
      <c r="A26" s="1393"/>
      <c r="B26" s="681"/>
      <c r="C26" s="1123"/>
      <c r="D26" s="685"/>
      <c r="E26" s="163"/>
      <c r="F26" s="687"/>
      <c r="G26" s="157"/>
      <c r="H26" s="1124"/>
      <c r="I26" s="1116">
        <f t="shared" si="1"/>
        <v>0</v>
      </c>
      <c r="J26" s="1117">
        <f t="shared" si="2"/>
        <v>0</v>
      </c>
      <c r="K26" s="1105">
        <f t="shared" si="3"/>
        <v>0</v>
      </c>
      <c r="L26" s="191">
        <f t="shared" si="4"/>
        <v>0</v>
      </c>
      <c r="M26" s="170" t="str">
        <f>IF(B26=0,"",VLOOKUP(B26,'Prog Costs'!$A$23:$B$27,2,FALSE))</f>
        <v/>
      </c>
      <c r="N26" s="194">
        <f t="shared" si="0"/>
        <v>0</v>
      </c>
      <c r="O26" s="195">
        <f t="shared" si="5"/>
        <v>0</v>
      </c>
      <c r="P26" s="196">
        <f>IF(N26=0,0,IF(B26=0,"",VLOOKUP(B26,'Prog Costs'!$A$23:$E$27,5,FALSE)*L26))</f>
        <v>0</v>
      </c>
      <c r="Q26" s="137"/>
      <c r="R26" s="137"/>
      <c r="S26" s="137"/>
      <c r="T26" s="137"/>
      <c r="U26" s="137"/>
      <c r="V26" s="137"/>
      <c r="W26" s="137"/>
      <c r="X26" s="137"/>
      <c r="Y26" s="137"/>
      <c r="Z26" s="137"/>
      <c r="AA26" s="137"/>
      <c r="AB26" s="137"/>
      <c r="AC26" s="137"/>
      <c r="AD26" s="137"/>
      <c r="AE26" s="137"/>
      <c r="AF26" s="137"/>
      <c r="AG26" s="137"/>
      <c r="AH26" s="137"/>
    </row>
    <row r="27" spans="1:34" ht="15" hidden="1" customHeight="1" thickBot="1" x14ac:dyDescent="0.25">
      <c r="A27" s="1394"/>
      <c r="B27" s="682"/>
      <c r="C27" s="1125"/>
      <c r="D27" s="686"/>
      <c r="E27" s="164"/>
      <c r="F27" s="688"/>
      <c r="G27" s="158"/>
      <c r="H27" s="1126"/>
      <c r="I27" s="1118">
        <f t="shared" si="1"/>
        <v>0</v>
      </c>
      <c r="J27" s="1117">
        <f t="shared" si="2"/>
        <v>0</v>
      </c>
      <c r="K27" s="1106">
        <f t="shared" si="3"/>
        <v>0</v>
      </c>
      <c r="L27" s="191">
        <f t="shared" si="4"/>
        <v>0</v>
      </c>
      <c r="M27" s="170" t="str">
        <f>IF(B27=0,"",VLOOKUP(B27,'Prog Costs'!$A$23:$B$27,2,FALSE))</f>
        <v/>
      </c>
      <c r="N27" s="194">
        <f t="shared" si="0"/>
        <v>0</v>
      </c>
      <c r="O27" s="195">
        <f t="shared" si="5"/>
        <v>0</v>
      </c>
      <c r="P27" s="196">
        <f>IF(N27=0,0,IF(B27=0,"",VLOOKUP(B27,'Prog Costs'!$A$23:$E$27,5,FALSE)*L27))</f>
        <v>0</v>
      </c>
      <c r="Q27" s="137"/>
      <c r="R27" s="137"/>
      <c r="S27" s="137"/>
      <c r="T27" s="137"/>
      <c r="U27" s="137"/>
      <c r="V27" s="137"/>
      <c r="W27" s="137"/>
      <c r="X27" s="137"/>
      <c r="Y27" s="137"/>
      <c r="Z27" s="137"/>
      <c r="AA27" s="137"/>
      <c r="AB27" s="137"/>
      <c r="AC27" s="137"/>
      <c r="AD27" s="137"/>
      <c r="AE27" s="137"/>
      <c r="AF27" s="137"/>
      <c r="AG27" s="137"/>
      <c r="AH27" s="137"/>
    </row>
    <row r="28" spans="1:34" ht="18" customHeight="1" thickBot="1" x14ac:dyDescent="0.25">
      <c r="A28" s="189"/>
      <c r="B28" s="198" t="s">
        <v>62</v>
      </c>
      <c r="C28" s="140">
        <f>SUM(C8:C27)</f>
        <v>0</v>
      </c>
      <c r="D28" s="155">
        <f t="shared" ref="D28:L28" si="6">SUM(D8:D27)</f>
        <v>0</v>
      </c>
      <c r="E28" s="165">
        <f t="shared" si="6"/>
        <v>0</v>
      </c>
      <c r="F28" s="166">
        <f t="shared" si="6"/>
        <v>0</v>
      </c>
      <c r="G28" s="159">
        <f t="shared" si="6"/>
        <v>0</v>
      </c>
      <c r="H28" s="204">
        <f t="shared" si="6"/>
        <v>0</v>
      </c>
      <c r="I28" s="140">
        <f t="shared" si="6"/>
        <v>0</v>
      </c>
      <c r="J28" s="1113">
        <f t="shared" si="6"/>
        <v>0</v>
      </c>
      <c r="K28" s="159">
        <f t="shared" si="6"/>
        <v>0</v>
      </c>
      <c r="L28" s="142">
        <f t="shared" si="6"/>
        <v>0</v>
      </c>
      <c r="M28" s="143"/>
      <c r="N28" s="143">
        <f t="shared" ref="N28:P28" si="7">SUM(N8:N27)</f>
        <v>0</v>
      </c>
      <c r="O28" s="143">
        <f t="shared" si="7"/>
        <v>0</v>
      </c>
      <c r="P28" s="144">
        <f t="shared" si="7"/>
        <v>0</v>
      </c>
      <c r="Q28" s="137"/>
      <c r="R28" s="137"/>
      <c r="S28" s="137"/>
      <c r="T28" s="137"/>
      <c r="U28" s="137"/>
      <c r="V28" s="137"/>
      <c r="W28" s="137"/>
      <c r="X28" s="137"/>
      <c r="Y28" s="137"/>
      <c r="Z28" s="137"/>
      <c r="AA28" s="137"/>
      <c r="AB28" s="137"/>
      <c r="AC28" s="137"/>
      <c r="AD28" s="137"/>
      <c r="AE28" s="137"/>
      <c r="AF28" s="137"/>
      <c r="AG28" s="137"/>
      <c r="AH28" s="137"/>
    </row>
    <row r="29" spans="1:34" ht="13.5" thickBot="1" x14ac:dyDescent="0.25">
      <c r="A29" s="173"/>
      <c r="B29" s="152"/>
      <c r="C29" s="152"/>
      <c r="D29" s="152"/>
      <c r="E29" s="152"/>
      <c r="F29" s="152"/>
      <c r="G29" s="152"/>
      <c r="H29" s="152"/>
      <c r="I29" s="152"/>
      <c r="J29" s="152"/>
      <c r="K29" s="152"/>
      <c r="L29" s="152"/>
      <c r="M29" s="152"/>
      <c r="N29" s="102"/>
      <c r="O29" s="102"/>
      <c r="P29" s="103"/>
      <c r="Q29" s="137"/>
      <c r="R29" s="137"/>
      <c r="S29" s="137"/>
      <c r="T29" s="137"/>
      <c r="U29" s="137"/>
      <c r="V29" s="137"/>
      <c r="W29" s="137"/>
      <c r="X29" s="137"/>
      <c r="Y29" s="137"/>
      <c r="Z29" s="137"/>
      <c r="AA29" s="137"/>
      <c r="AB29" s="137"/>
      <c r="AC29" s="137"/>
      <c r="AD29" s="137"/>
      <c r="AE29" s="137"/>
      <c r="AF29" s="137"/>
      <c r="AG29" s="137"/>
      <c r="AH29" s="137"/>
    </row>
    <row r="30" spans="1:34" ht="15" customHeight="1" x14ac:dyDescent="0.2">
      <c r="A30" s="1393" t="str">
        <f>'Setup Page'!C9</f>
        <v>Emandleni</v>
      </c>
      <c r="B30" s="683"/>
      <c r="C30" s="1121"/>
      <c r="D30" s="730"/>
      <c r="E30" s="162"/>
      <c r="F30" s="712"/>
      <c r="G30" s="705"/>
      <c r="H30" s="1122"/>
      <c r="I30" s="1114">
        <f>C30+E30+G30</f>
        <v>0</v>
      </c>
      <c r="J30" s="1115">
        <f>I30/3</f>
        <v>0</v>
      </c>
      <c r="K30" s="1104">
        <f>D30+F30+H30</f>
        <v>0</v>
      </c>
      <c r="L30" s="191">
        <f>K30/3</f>
        <v>0</v>
      </c>
      <c r="M30" s="170" t="str">
        <f>IF(B30=0,"",VLOOKUP(B30,'Prog Costs'!$A$23:$B$27,2,FALSE))</f>
        <v/>
      </c>
      <c r="N30" s="194">
        <f t="shared" ref="N30:N49" si="8">IF(B30=0,0,IF(L30=0,0,L30*M30))</f>
        <v>0</v>
      </c>
      <c r="O30" s="195">
        <f>N30*0.8</f>
        <v>0</v>
      </c>
      <c r="P30" s="196">
        <f>IF(N30=0,0,IF(B30=0,"",VLOOKUP(B30,'Prog Costs'!$A$23:$E$27,5,FALSE)*L30))</f>
        <v>0</v>
      </c>
      <c r="Q30" s="137"/>
      <c r="R30" s="137"/>
      <c r="S30" s="137"/>
      <c r="T30" s="137"/>
      <c r="U30" s="137"/>
      <c r="V30" s="137"/>
      <c r="W30" s="137"/>
      <c r="X30" s="137"/>
      <c r="Y30" s="137"/>
      <c r="Z30" s="137"/>
      <c r="AA30" s="137"/>
      <c r="AB30" s="137"/>
      <c r="AC30" s="137"/>
      <c r="AD30" s="137"/>
      <c r="AE30" s="137"/>
      <c r="AF30" s="137"/>
      <c r="AG30" s="137"/>
      <c r="AH30" s="137"/>
    </row>
    <row r="31" spans="1:34" ht="15" customHeight="1" x14ac:dyDescent="0.2">
      <c r="A31" s="1393"/>
      <c r="B31" s="681"/>
      <c r="C31" s="1123"/>
      <c r="D31" s="685"/>
      <c r="E31" s="163"/>
      <c r="F31" s="687"/>
      <c r="G31" s="157"/>
      <c r="H31" s="1124"/>
      <c r="I31" s="1116">
        <f t="shared" ref="I31:I49" si="9">C31+E31+G31</f>
        <v>0</v>
      </c>
      <c r="J31" s="1117">
        <f t="shared" ref="J31:J49" si="10">I31/3</f>
        <v>0</v>
      </c>
      <c r="K31" s="1105">
        <f t="shared" ref="K31:K49" si="11">D31+F31+H31</f>
        <v>0</v>
      </c>
      <c r="L31" s="191">
        <f t="shared" ref="L31:L49" si="12">K31/3</f>
        <v>0</v>
      </c>
      <c r="M31" s="170" t="str">
        <f>IF(B31=0,"",VLOOKUP(B31,'Prog Costs'!$A$23:$B$27,2,FALSE))</f>
        <v/>
      </c>
      <c r="N31" s="194">
        <f t="shared" si="8"/>
        <v>0</v>
      </c>
      <c r="O31" s="195">
        <f t="shared" ref="O31:O49" si="13">N31*0.8</f>
        <v>0</v>
      </c>
      <c r="P31" s="196">
        <f>IF(N31=0,0,IF(B31=0,"",VLOOKUP(B31,'Prog Costs'!$A$23:$E$27,5,FALSE)*L31))</f>
        <v>0</v>
      </c>
      <c r="Q31" s="137"/>
      <c r="R31" s="137"/>
      <c r="S31" s="137"/>
      <c r="T31" s="137"/>
      <c r="U31" s="137"/>
      <c r="V31" s="137"/>
      <c r="W31" s="137"/>
      <c r="X31" s="137"/>
      <c r="Y31" s="137"/>
      <c r="Z31" s="137"/>
      <c r="AA31" s="137"/>
      <c r="AB31" s="137"/>
      <c r="AC31" s="137"/>
      <c r="AD31" s="137"/>
      <c r="AE31" s="137"/>
      <c r="AF31" s="137"/>
      <c r="AG31" s="137"/>
      <c r="AH31" s="137"/>
    </row>
    <row r="32" spans="1:34" ht="15" customHeight="1" x14ac:dyDescent="0.2">
      <c r="A32" s="1393"/>
      <c r="B32" s="681"/>
      <c r="C32" s="1123"/>
      <c r="D32" s="685"/>
      <c r="E32" s="163"/>
      <c r="F32" s="687"/>
      <c r="G32" s="157"/>
      <c r="H32" s="1124"/>
      <c r="I32" s="1116">
        <f t="shared" si="9"/>
        <v>0</v>
      </c>
      <c r="J32" s="1117">
        <f t="shared" si="10"/>
        <v>0</v>
      </c>
      <c r="K32" s="1105">
        <f t="shared" si="11"/>
        <v>0</v>
      </c>
      <c r="L32" s="191">
        <f t="shared" si="12"/>
        <v>0</v>
      </c>
      <c r="M32" s="170" t="str">
        <f>IF(B32=0,"",VLOOKUP(B32,'Prog Costs'!$A$23:$B$27,2,FALSE))</f>
        <v/>
      </c>
      <c r="N32" s="194">
        <f t="shared" si="8"/>
        <v>0</v>
      </c>
      <c r="O32" s="195">
        <f t="shared" si="13"/>
        <v>0</v>
      </c>
      <c r="P32" s="196">
        <f>IF(N32=0,0,IF(B32=0,"",VLOOKUP(B32,'Prog Costs'!$A$23:$E$27,5,FALSE)*L32))</f>
        <v>0</v>
      </c>
      <c r="Q32" s="137"/>
      <c r="R32" s="137"/>
      <c r="S32" s="137"/>
      <c r="T32" s="137"/>
      <c r="U32" s="137"/>
      <c r="V32" s="137"/>
      <c r="W32" s="137"/>
      <c r="X32" s="137"/>
      <c r="Y32" s="137"/>
      <c r="Z32" s="137"/>
      <c r="AA32" s="137"/>
      <c r="AB32" s="137"/>
      <c r="AC32" s="137"/>
      <c r="AD32" s="137"/>
      <c r="AE32" s="137"/>
      <c r="AF32" s="137"/>
      <c r="AG32" s="137"/>
      <c r="AH32" s="137"/>
    </row>
    <row r="33" spans="1:34" ht="15" customHeight="1" x14ac:dyDescent="0.2">
      <c r="A33" s="1393"/>
      <c r="B33" s="681"/>
      <c r="C33" s="1123"/>
      <c r="D33" s="685"/>
      <c r="E33" s="163"/>
      <c r="F33" s="687"/>
      <c r="G33" s="157"/>
      <c r="H33" s="1124"/>
      <c r="I33" s="1116">
        <f t="shared" si="9"/>
        <v>0</v>
      </c>
      <c r="J33" s="1117">
        <f t="shared" si="10"/>
        <v>0</v>
      </c>
      <c r="K33" s="1105">
        <f t="shared" si="11"/>
        <v>0</v>
      </c>
      <c r="L33" s="191">
        <f t="shared" si="12"/>
        <v>0</v>
      </c>
      <c r="M33" s="170" t="str">
        <f>IF(B33=0,"",VLOOKUP(B33,'Prog Costs'!$A$23:$B$27,2,FALSE))</f>
        <v/>
      </c>
      <c r="N33" s="194">
        <f t="shared" si="8"/>
        <v>0</v>
      </c>
      <c r="O33" s="195">
        <f t="shared" si="13"/>
        <v>0</v>
      </c>
      <c r="P33" s="196">
        <f>IF(N33=0,0,IF(B33=0,"",VLOOKUP(B33,'Prog Costs'!$A$23:$E$27,5,FALSE)*L33))</f>
        <v>0</v>
      </c>
      <c r="Q33" s="137"/>
      <c r="R33" s="137"/>
      <c r="S33" s="137"/>
      <c r="T33" s="137"/>
      <c r="U33" s="137"/>
      <c r="V33" s="137"/>
      <c r="W33" s="137"/>
      <c r="X33" s="137"/>
      <c r="Y33" s="137"/>
      <c r="Z33" s="137"/>
      <c r="AA33" s="137"/>
      <c r="AB33" s="137"/>
      <c r="AC33" s="137"/>
      <c r="AD33" s="137"/>
      <c r="AE33" s="137"/>
      <c r="AF33" s="137"/>
      <c r="AG33" s="137"/>
      <c r="AH33" s="137"/>
    </row>
    <row r="34" spans="1:34" ht="15" customHeight="1" x14ac:dyDescent="0.2">
      <c r="A34" s="1393"/>
      <c r="B34" s="681"/>
      <c r="C34" s="1123"/>
      <c r="D34" s="685"/>
      <c r="E34" s="163"/>
      <c r="F34" s="687"/>
      <c r="G34" s="157"/>
      <c r="H34" s="1124"/>
      <c r="I34" s="1116">
        <f t="shared" si="9"/>
        <v>0</v>
      </c>
      <c r="J34" s="1117">
        <f t="shared" si="10"/>
        <v>0</v>
      </c>
      <c r="K34" s="1105">
        <f t="shared" si="11"/>
        <v>0</v>
      </c>
      <c r="L34" s="191">
        <f t="shared" si="12"/>
        <v>0</v>
      </c>
      <c r="M34" s="170" t="str">
        <f>IF(B34=0,"",VLOOKUP(B34,'Prog Costs'!$A$23:$B$27,2,FALSE))</f>
        <v/>
      </c>
      <c r="N34" s="194">
        <f t="shared" si="8"/>
        <v>0</v>
      </c>
      <c r="O34" s="195">
        <f t="shared" si="13"/>
        <v>0</v>
      </c>
      <c r="P34" s="196">
        <f>IF(N34=0,0,IF(B34=0,"",VLOOKUP(B34,'Prog Costs'!$A$23:$E$27,5,FALSE)*L34))</f>
        <v>0</v>
      </c>
      <c r="Q34" s="137"/>
      <c r="R34" s="137"/>
      <c r="S34" s="137"/>
      <c r="T34" s="137"/>
      <c r="U34" s="137"/>
      <c r="V34" s="137"/>
      <c r="W34" s="137"/>
      <c r="X34" s="137"/>
      <c r="Y34" s="137"/>
      <c r="Z34" s="137"/>
      <c r="AA34" s="137"/>
      <c r="AB34" s="137"/>
      <c r="AC34" s="137"/>
      <c r="AD34" s="137"/>
      <c r="AE34" s="137"/>
      <c r="AF34" s="137"/>
      <c r="AG34" s="137"/>
      <c r="AH34" s="137"/>
    </row>
    <row r="35" spans="1:34" ht="15" customHeight="1" x14ac:dyDescent="0.2">
      <c r="A35" s="1393"/>
      <c r="B35" s="681"/>
      <c r="C35" s="1123"/>
      <c r="D35" s="685"/>
      <c r="E35" s="163"/>
      <c r="F35" s="687"/>
      <c r="G35" s="157"/>
      <c r="H35" s="1124"/>
      <c r="I35" s="1116">
        <f t="shared" si="9"/>
        <v>0</v>
      </c>
      <c r="J35" s="1117">
        <f t="shared" si="10"/>
        <v>0</v>
      </c>
      <c r="K35" s="1105">
        <f t="shared" si="11"/>
        <v>0</v>
      </c>
      <c r="L35" s="191">
        <f t="shared" si="12"/>
        <v>0</v>
      </c>
      <c r="M35" s="170" t="str">
        <f>IF(B35=0,"",VLOOKUP(B35,'Prog Costs'!$A$23:$B$27,2,FALSE))</f>
        <v/>
      </c>
      <c r="N35" s="194">
        <f t="shared" si="8"/>
        <v>0</v>
      </c>
      <c r="O35" s="195">
        <f t="shared" si="13"/>
        <v>0</v>
      </c>
      <c r="P35" s="196">
        <f>IF(N35=0,0,IF(B35=0,"",VLOOKUP(B35,'Prog Costs'!$A$23:$E$27,5,FALSE)*L35))</f>
        <v>0</v>
      </c>
      <c r="Q35" s="137"/>
      <c r="R35" s="137"/>
      <c r="S35" s="137"/>
      <c r="T35" s="137"/>
      <c r="U35" s="137"/>
      <c r="V35" s="137"/>
      <c r="W35" s="137"/>
      <c r="X35" s="137"/>
      <c r="Y35" s="137"/>
      <c r="Z35" s="137"/>
      <c r="AA35" s="137"/>
      <c r="AB35" s="137"/>
      <c r="AC35" s="137"/>
      <c r="AD35" s="137"/>
      <c r="AE35" s="137"/>
      <c r="AF35" s="137"/>
      <c r="AG35" s="137"/>
      <c r="AH35" s="137"/>
    </row>
    <row r="36" spans="1:34" ht="15" customHeight="1" x14ac:dyDescent="0.2">
      <c r="A36" s="1393"/>
      <c r="B36" s="681"/>
      <c r="C36" s="1123"/>
      <c r="D36" s="685"/>
      <c r="E36" s="163"/>
      <c r="F36" s="687"/>
      <c r="G36" s="157"/>
      <c r="H36" s="1124"/>
      <c r="I36" s="1116">
        <f t="shared" si="9"/>
        <v>0</v>
      </c>
      <c r="J36" s="1117">
        <f t="shared" si="10"/>
        <v>0</v>
      </c>
      <c r="K36" s="1105">
        <f t="shared" si="11"/>
        <v>0</v>
      </c>
      <c r="L36" s="191">
        <f t="shared" si="12"/>
        <v>0</v>
      </c>
      <c r="M36" s="170" t="str">
        <f>IF(B36=0,"",VLOOKUP(B36,'Prog Costs'!$A$23:$B$27,2,FALSE))</f>
        <v/>
      </c>
      <c r="N36" s="194">
        <f t="shared" si="8"/>
        <v>0</v>
      </c>
      <c r="O36" s="195">
        <f t="shared" si="13"/>
        <v>0</v>
      </c>
      <c r="P36" s="196">
        <f>IF(N36=0,0,IF(B36=0,"",VLOOKUP(B36,'Prog Costs'!$A$23:$E$27,5,FALSE)*L36))</f>
        <v>0</v>
      </c>
      <c r="Q36" s="137"/>
      <c r="R36" s="137"/>
      <c r="S36" s="137"/>
      <c r="T36" s="137"/>
      <c r="U36" s="137"/>
      <c r="V36" s="137"/>
      <c r="W36" s="137"/>
      <c r="X36" s="137"/>
      <c r="Y36" s="137"/>
      <c r="Z36" s="137"/>
      <c r="AA36" s="137"/>
      <c r="AB36" s="137"/>
      <c r="AC36" s="137"/>
      <c r="AD36" s="137"/>
      <c r="AE36" s="137"/>
      <c r="AF36" s="137"/>
      <c r="AG36" s="137"/>
      <c r="AH36" s="137"/>
    </row>
    <row r="37" spans="1:34" ht="15" customHeight="1" x14ac:dyDescent="0.2">
      <c r="A37" s="1393"/>
      <c r="B37" s="681"/>
      <c r="C37" s="1123"/>
      <c r="D37" s="685"/>
      <c r="E37" s="163"/>
      <c r="F37" s="687"/>
      <c r="G37" s="157"/>
      <c r="H37" s="1124"/>
      <c r="I37" s="1116">
        <f t="shared" si="9"/>
        <v>0</v>
      </c>
      <c r="J37" s="1117">
        <f t="shared" si="10"/>
        <v>0</v>
      </c>
      <c r="K37" s="1105">
        <f t="shared" si="11"/>
        <v>0</v>
      </c>
      <c r="L37" s="191">
        <f t="shared" si="12"/>
        <v>0</v>
      </c>
      <c r="M37" s="170" t="str">
        <f>IF(B37=0,"",VLOOKUP(B37,'Prog Costs'!$A$23:$B$27,2,FALSE))</f>
        <v/>
      </c>
      <c r="N37" s="194">
        <f t="shared" si="8"/>
        <v>0</v>
      </c>
      <c r="O37" s="195">
        <f t="shared" si="13"/>
        <v>0</v>
      </c>
      <c r="P37" s="196">
        <f>IF(N37=0,0,IF(B37=0,"",VLOOKUP(B37,'Prog Costs'!$A$23:$E$27,5,FALSE)*L37))</f>
        <v>0</v>
      </c>
      <c r="Q37" s="137"/>
      <c r="R37" s="137"/>
      <c r="S37" s="137"/>
      <c r="T37" s="137"/>
      <c r="U37" s="137"/>
      <c r="V37" s="137"/>
      <c r="W37" s="137"/>
      <c r="X37" s="137"/>
      <c r="Y37" s="137"/>
      <c r="Z37" s="137"/>
      <c r="AA37" s="137"/>
      <c r="AB37" s="137"/>
      <c r="AC37" s="137"/>
      <c r="AD37" s="137"/>
      <c r="AE37" s="137"/>
      <c r="AF37" s="137"/>
      <c r="AG37" s="137"/>
      <c r="AH37" s="137"/>
    </row>
    <row r="38" spans="1:34" ht="15" customHeight="1" x14ac:dyDescent="0.2">
      <c r="A38" s="1393"/>
      <c r="B38" s="681"/>
      <c r="C38" s="1123"/>
      <c r="D38" s="685"/>
      <c r="E38" s="163"/>
      <c r="F38" s="687"/>
      <c r="G38" s="157"/>
      <c r="H38" s="1124"/>
      <c r="I38" s="1116">
        <f t="shared" si="9"/>
        <v>0</v>
      </c>
      <c r="J38" s="1117">
        <f t="shared" si="10"/>
        <v>0</v>
      </c>
      <c r="K38" s="1105">
        <f t="shared" si="11"/>
        <v>0</v>
      </c>
      <c r="L38" s="191">
        <f t="shared" si="12"/>
        <v>0</v>
      </c>
      <c r="M38" s="170" t="str">
        <f>IF(B38=0,"",VLOOKUP(B38,'Prog Costs'!$A$23:$B$27,2,FALSE))</f>
        <v/>
      </c>
      <c r="N38" s="194">
        <f t="shared" si="8"/>
        <v>0</v>
      </c>
      <c r="O38" s="195">
        <f t="shared" si="13"/>
        <v>0</v>
      </c>
      <c r="P38" s="196">
        <f>IF(N38=0,0,IF(B38=0,"",VLOOKUP(B38,'Prog Costs'!$A$23:$E$27,5,FALSE)*L38))</f>
        <v>0</v>
      </c>
      <c r="Q38" s="137"/>
      <c r="R38" s="137"/>
      <c r="S38" s="137"/>
      <c r="T38" s="137"/>
      <c r="U38" s="137"/>
      <c r="V38" s="137"/>
      <c r="W38" s="137"/>
      <c r="X38" s="137"/>
      <c r="Y38" s="137"/>
      <c r="Z38" s="137"/>
      <c r="AA38" s="137"/>
      <c r="AB38" s="137"/>
      <c r="AC38" s="137"/>
      <c r="AD38" s="137"/>
      <c r="AE38" s="137"/>
      <c r="AF38" s="137"/>
      <c r="AG38" s="137"/>
      <c r="AH38" s="137"/>
    </row>
    <row r="39" spans="1:34" ht="15" customHeight="1" thickBot="1" x14ac:dyDescent="0.25">
      <c r="A39" s="1393"/>
      <c r="B39" s="681"/>
      <c r="C39" s="1123"/>
      <c r="D39" s="685"/>
      <c r="E39" s="163"/>
      <c r="F39" s="687"/>
      <c r="G39" s="157"/>
      <c r="H39" s="1124"/>
      <c r="I39" s="1116">
        <f t="shared" si="9"/>
        <v>0</v>
      </c>
      <c r="J39" s="1117">
        <f t="shared" si="10"/>
        <v>0</v>
      </c>
      <c r="K39" s="1105">
        <f t="shared" si="11"/>
        <v>0</v>
      </c>
      <c r="L39" s="191">
        <f t="shared" si="12"/>
        <v>0</v>
      </c>
      <c r="M39" s="170" t="str">
        <f>IF(B39=0,"",VLOOKUP(B39,'Prog Costs'!$A$23:$B$27,2,FALSE))</f>
        <v/>
      </c>
      <c r="N39" s="194">
        <f t="shared" si="8"/>
        <v>0</v>
      </c>
      <c r="O39" s="195">
        <f t="shared" si="13"/>
        <v>0</v>
      </c>
      <c r="P39" s="196">
        <f>IF(N39=0,0,IF(B39=0,"",VLOOKUP(B39,'Prog Costs'!$A$23:$E$27,5,FALSE)*L39))</f>
        <v>0</v>
      </c>
      <c r="Q39" s="137"/>
      <c r="R39" s="137"/>
      <c r="S39" s="137"/>
      <c r="T39" s="137"/>
      <c r="U39" s="137"/>
      <c r="V39" s="137"/>
      <c r="W39" s="137"/>
      <c r="X39" s="137"/>
      <c r="Y39" s="137"/>
      <c r="Z39" s="137"/>
      <c r="AA39" s="137"/>
      <c r="AB39" s="137"/>
      <c r="AC39" s="137"/>
      <c r="AD39" s="137"/>
      <c r="AE39" s="137"/>
      <c r="AF39" s="137"/>
      <c r="AG39" s="137"/>
      <c r="AH39" s="137"/>
    </row>
    <row r="40" spans="1:34" ht="15" hidden="1" customHeight="1" x14ac:dyDescent="0.2">
      <c r="A40" s="1393"/>
      <c r="B40" s="681"/>
      <c r="C40" s="1123"/>
      <c r="D40" s="685"/>
      <c r="E40" s="163"/>
      <c r="F40" s="687"/>
      <c r="G40" s="157"/>
      <c r="H40" s="1124"/>
      <c r="I40" s="1116">
        <f t="shared" si="9"/>
        <v>0</v>
      </c>
      <c r="J40" s="1117">
        <f t="shared" si="10"/>
        <v>0</v>
      </c>
      <c r="K40" s="1105">
        <f t="shared" si="11"/>
        <v>0</v>
      </c>
      <c r="L40" s="191">
        <f t="shared" si="12"/>
        <v>0</v>
      </c>
      <c r="M40" s="170" t="str">
        <f>IF(B40=0,"",VLOOKUP(B40,'Prog Costs'!$A$23:$B$27,2,FALSE))</f>
        <v/>
      </c>
      <c r="N40" s="194">
        <f t="shared" si="8"/>
        <v>0</v>
      </c>
      <c r="O40" s="195">
        <f t="shared" si="13"/>
        <v>0</v>
      </c>
      <c r="P40" s="196">
        <f>IF(N40=0,0,IF(B40=0,"",VLOOKUP(B40,'Prog Costs'!$A$23:$E$27,5,FALSE)*L40))</f>
        <v>0</v>
      </c>
      <c r="Q40" s="137"/>
      <c r="R40" s="137"/>
      <c r="S40" s="137"/>
      <c r="T40" s="137"/>
      <c r="U40" s="137"/>
      <c r="V40" s="137"/>
      <c r="W40" s="137"/>
      <c r="X40" s="137"/>
      <c r="Y40" s="137"/>
      <c r="Z40" s="137"/>
      <c r="AA40" s="137"/>
      <c r="AB40" s="137"/>
      <c r="AC40" s="137"/>
      <c r="AD40" s="137"/>
      <c r="AE40" s="137"/>
      <c r="AF40" s="137"/>
      <c r="AG40" s="137"/>
      <c r="AH40" s="137"/>
    </row>
    <row r="41" spans="1:34" ht="15" hidden="1" customHeight="1" x14ac:dyDescent="0.2">
      <c r="A41" s="1393"/>
      <c r="B41" s="681"/>
      <c r="C41" s="1123"/>
      <c r="D41" s="685"/>
      <c r="E41" s="163"/>
      <c r="F41" s="687"/>
      <c r="G41" s="157"/>
      <c r="H41" s="1124"/>
      <c r="I41" s="1116">
        <f t="shared" si="9"/>
        <v>0</v>
      </c>
      <c r="J41" s="1117">
        <f t="shared" si="10"/>
        <v>0</v>
      </c>
      <c r="K41" s="1105">
        <f t="shared" si="11"/>
        <v>0</v>
      </c>
      <c r="L41" s="191">
        <f t="shared" si="12"/>
        <v>0</v>
      </c>
      <c r="M41" s="170" t="str">
        <f>IF(B41=0,"",VLOOKUP(B41,'Prog Costs'!$A$23:$B$27,2,FALSE))</f>
        <v/>
      </c>
      <c r="N41" s="194">
        <f t="shared" si="8"/>
        <v>0</v>
      </c>
      <c r="O41" s="195">
        <f t="shared" si="13"/>
        <v>0</v>
      </c>
      <c r="P41" s="196">
        <f>IF(N41=0,0,IF(B41=0,"",VLOOKUP(B41,'Prog Costs'!$A$23:$E$27,5,FALSE)*L41))</f>
        <v>0</v>
      </c>
      <c r="Q41" s="137"/>
      <c r="R41" s="137"/>
      <c r="S41" s="137"/>
      <c r="T41" s="137"/>
      <c r="U41" s="137"/>
      <c r="V41" s="137"/>
      <c r="W41" s="137"/>
      <c r="X41" s="137"/>
      <c r="Y41" s="137"/>
      <c r="Z41" s="137"/>
      <c r="AA41" s="137"/>
      <c r="AB41" s="137"/>
      <c r="AC41" s="137"/>
      <c r="AD41" s="137"/>
      <c r="AE41" s="137"/>
      <c r="AF41" s="137"/>
      <c r="AG41" s="137"/>
      <c r="AH41" s="137"/>
    </row>
    <row r="42" spans="1:34" ht="15" hidden="1" customHeight="1" x14ac:dyDescent="0.2">
      <c r="A42" s="1393"/>
      <c r="B42" s="681"/>
      <c r="C42" s="1123"/>
      <c r="D42" s="685"/>
      <c r="E42" s="163"/>
      <c r="F42" s="687"/>
      <c r="G42" s="157"/>
      <c r="H42" s="1124"/>
      <c r="I42" s="1116">
        <f t="shared" si="9"/>
        <v>0</v>
      </c>
      <c r="J42" s="1117">
        <f t="shared" si="10"/>
        <v>0</v>
      </c>
      <c r="K42" s="1105">
        <f t="shared" si="11"/>
        <v>0</v>
      </c>
      <c r="L42" s="191">
        <f t="shared" si="12"/>
        <v>0</v>
      </c>
      <c r="M42" s="170" t="str">
        <f>IF(B42=0,"",VLOOKUP(B42,'Prog Costs'!$A$23:$B$27,2,FALSE))</f>
        <v/>
      </c>
      <c r="N42" s="194">
        <f t="shared" si="8"/>
        <v>0</v>
      </c>
      <c r="O42" s="195">
        <f t="shared" si="13"/>
        <v>0</v>
      </c>
      <c r="P42" s="196">
        <f>IF(N42=0,0,IF(B42=0,"",VLOOKUP(B42,'Prog Costs'!$A$23:$E$27,5,FALSE)*L42))</f>
        <v>0</v>
      </c>
      <c r="Q42" s="137"/>
      <c r="R42" s="137"/>
      <c r="S42" s="137"/>
      <c r="T42" s="137"/>
      <c r="U42" s="137"/>
      <c r="V42" s="137"/>
      <c r="W42" s="137"/>
      <c r="X42" s="137"/>
      <c r="Y42" s="137"/>
      <c r="Z42" s="137"/>
      <c r="AA42" s="137"/>
      <c r="AB42" s="137"/>
      <c r="AC42" s="137"/>
      <c r="AD42" s="137"/>
      <c r="AE42" s="137"/>
      <c r="AF42" s="137"/>
      <c r="AG42" s="137"/>
      <c r="AH42" s="137"/>
    </row>
    <row r="43" spans="1:34" ht="15" hidden="1" customHeight="1" x14ac:dyDescent="0.2">
      <c r="A43" s="1393"/>
      <c r="B43" s="681"/>
      <c r="C43" s="1123"/>
      <c r="D43" s="685"/>
      <c r="E43" s="163"/>
      <c r="F43" s="687"/>
      <c r="G43" s="157"/>
      <c r="H43" s="1124"/>
      <c r="I43" s="1116">
        <f t="shared" si="9"/>
        <v>0</v>
      </c>
      <c r="J43" s="1117">
        <f t="shared" si="10"/>
        <v>0</v>
      </c>
      <c r="K43" s="1105">
        <f t="shared" si="11"/>
        <v>0</v>
      </c>
      <c r="L43" s="191">
        <f t="shared" si="12"/>
        <v>0</v>
      </c>
      <c r="M43" s="170" t="str">
        <f>IF(B43=0,"",VLOOKUP(B43,'Prog Costs'!$A$23:$B$27,2,FALSE))</f>
        <v/>
      </c>
      <c r="N43" s="194">
        <f t="shared" si="8"/>
        <v>0</v>
      </c>
      <c r="O43" s="195">
        <f t="shared" si="13"/>
        <v>0</v>
      </c>
      <c r="P43" s="196">
        <f>IF(N43=0,0,IF(B43=0,"",VLOOKUP(B43,'Prog Costs'!$A$23:$E$27,5,FALSE)*L43))</f>
        <v>0</v>
      </c>
      <c r="Q43" s="137"/>
      <c r="R43" s="137"/>
      <c r="S43" s="137"/>
      <c r="T43" s="137"/>
      <c r="U43" s="137"/>
      <c r="V43" s="137"/>
      <c r="W43" s="137"/>
      <c r="X43" s="137"/>
      <c r="Y43" s="137"/>
      <c r="Z43" s="137"/>
      <c r="AA43" s="137"/>
      <c r="AB43" s="137"/>
      <c r="AC43" s="137"/>
      <c r="AD43" s="137"/>
      <c r="AE43" s="137"/>
      <c r="AF43" s="137"/>
      <c r="AG43" s="137"/>
      <c r="AH43" s="137"/>
    </row>
    <row r="44" spans="1:34" ht="15" hidden="1" customHeight="1" x14ac:dyDescent="0.2">
      <c r="A44" s="1393"/>
      <c r="B44" s="681"/>
      <c r="C44" s="1123"/>
      <c r="D44" s="685"/>
      <c r="E44" s="163"/>
      <c r="F44" s="687"/>
      <c r="G44" s="157"/>
      <c r="H44" s="1124"/>
      <c r="I44" s="1116">
        <f t="shared" si="9"/>
        <v>0</v>
      </c>
      <c r="J44" s="1117">
        <f t="shared" si="10"/>
        <v>0</v>
      </c>
      <c r="K44" s="1105">
        <f t="shared" si="11"/>
        <v>0</v>
      </c>
      <c r="L44" s="191">
        <f t="shared" si="12"/>
        <v>0</v>
      </c>
      <c r="M44" s="170" t="str">
        <f>IF(B44=0,"",VLOOKUP(B44,'Prog Costs'!$A$23:$B$27,2,FALSE))</f>
        <v/>
      </c>
      <c r="N44" s="194">
        <f t="shared" si="8"/>
        <v>0</v>
      </c>
      <c r="O44" s="195">
        <f t="shared" si="13"/>
        <v>0</v>
      </c>
      <c r="P44" s="196">
        <f>IF(N44=0,0,IF(B44=0,"",VLOOKUP(B44,'Prog Costs'!$A$23:$E$27,5,FALSE)*L44))</f>
        <v>0</v>
      </c>
      <c r="Q44" s="137"/>
      <c r="R44" s="137"/>
      <c r="S44" s="137"/>
      <c r="T44" s="137"/>
      <c r="U44" s="137"/>
      <c r="V44" s="137"/>
      <c r="W44" s="137"/>
      <c r="X44" s="137"/>
      <c r="Y44" s="137"/>
      <c r="Z44" s="137"/>
      <c r="AA44" s="137"/>
      <c r="AB44" s="137"/>
      <c r="AC44" s="137"/>
      <c r="AD44" s="137"/>
      <c r="AE44" s="137"/>
      <c r="AF44" s="137"/>
      <c r="AG44" s="137"/>
      <c r="AH44" s="137"/>
    </row>
    <row r="45" spans="1:34" ht="15" hidden="1" customHeight="1" x14ac:dyDescent="0.2">
      <c r="A45" s="1393"/>
      <c r="B45" s="681"/>
      <c r="C45" s="1123"/>
      <c r="D45" s="685"/>
      <c r="E45" s="163"/>
      <c r="F45" s="687"/>
      <c r="G45" s="157"/>
      <c r="H45" s="1124"/>
      <c r="I45" s="1116">
        <f t="shared" si="9"/>
        <v>0</v>
      </c>
      <c r="J45" s="1117">
        <f t="shared" si="10"/>
        <v>0</v>
      </c>
      <c r="K45" s="1105">
        <f t="shared" si="11"/>
        <v>0</v>
      </c>
      <c r="L45" s="191">
        <f t="shared" si="12"/>
        <v>0</v>
      </c>
      <c r="M45" s="170" t="str">
        <f>IF(B45=0,"",VLOOKUP(B45,'Prog Costs'!$A$23:$B$27,2,FALSE))</f>
        <v/>
      </c>
      <c r="N45" s="194">
        <f t="shared" si="8"/>
        <v>0</v>
      </c>
      <c r="O45" s="195">
        <f t="shared" si="13"/>
        <v>0</v>
      </c>
      <c r="P45" s="196">
        <f>IF(N45=0,0,IF(B45=0,"",VLOOKUP(B45,'Prog Costs'!$A$23:$E$27,5,FALSE)*L45))</f>
        <v>0</v>
      </c>
      <c r="Q45" s="137"/>
      <c r="R45" s="137"/>
      <c r="S45" s="137"/>
      <c r="T45" s="137"/>
      <c r="U45" s="137"/>
      <c r="V45" s="137"/>
      <c r="W45" s="137"/>
      <c r="X45" s="137"/>
      <c r="Y45" s="137"/>
      <c r="Z45" s="137"/>
      <c r="AA45" s="137"/>
      <c r="AB45" s="137"/>
      <c r="AC45" s="137"/>
      <c r="AD45" s="137"/>
      <c r="AE45" s="137"/>
      <c r="AF45" s="137"/>
      <c r="AG45" s="137"/>
      <c r="AH45" s="137"/>
    </row>
    <row r="46" spans="1:34" ht="15" hidden="1" customHeight="1" x14ac:dyDescent="0.2">
      <c r="A46" s="1393"/>
      <c r="B46" s="681"/>
      <c r="C46" s="1123"/>
      <c r="D46" s="685"/>
      <c r="E46" s="163"/>
      <c r="F46" s="687"/>
      <c r="G46" s="157"/>
      <c r="H46" s="1124"/>
      <c r="I46" s="1116">
        <f t="shared" si="9"/>
        <v>0</v>
      </c>
      <c r="J46" s="1117">
        <f t="shared" si="10"/>
        <v>0</v>
      </c>
      <c r="K46" s="1105">
        <f t="shared" si="11"/>
        <v>0</v>
      </c>
      <c r="L46" s="191">
        <f t="shared" si="12"/>
        <v>0</v>
      </c>
      <c r="M46" s="170" t="str">
        <f>IF(B46=0,"",VLOOKUP(B46,'Prog Costs'!$A$23:$B$27,2,FALSE))</f>
        <v/>
      </c>
      <c r="N46" s="194">
        <f t="shared" si="8"/>
        <v>0</v>
      </c>
      <c r="O46" s="195">
        <f t="shared" si="13"/>
        <v>0</v>
      </c>
      <c r="P46" s="196">
        <f>IF(N46=0,0,IF(B46=0,"",VLOOKUP(B46,'Prog Costs'!$A$23:$E$27,5,FALSE)*L46))</f>
        <v>0</v>
      </c>
      <c r="Q46" s="137"/>
      <c r="R46" s="137"/>
      <c r="S46" s="137"/>
      <c r="T46" s="137"/>
      <c r="U46" s="137"/>
      <c r="V46" s="137"/>
      <c r="W46" s="137"/>
      <c r="X46" s="137"/>
      <c r="Y46" s="137"/>
      <c r="Z46" s="137"/>
      <c r="AA46" s="137"/>
      <c r="AB46" s="137"/>
      <c r="AC46" s="137"/>
      <c r="AD46" s="137"/>
      <c r="AE46" s="137"/>
      <c r="AF46" s="137"/>
      <c r="AG46" s="137"/>
      <c r="AH46" s="137"/>
    </row>
    <row r="47" spans="1:34" ht="15" hidden="1" customHeight="1" x14ac:dyDescent="0.2">
      <c r="A47" s="1393"/>
      <c r="B47" s="681"/>
      <c r="C47" s="1123"/>
      <c r="D47" s="685"/>
      <c r="E47" s="163"/>
      <c r="F47" s="687"/>
      <c r="G47" s="157"/>
      <c r="H47" s="1124"/>
      <c r="I47" s="1116">
        <f t="shared" si="9"/>
        <v>0</v>
      </c>
      <c r="J47" s="1117">
        <f t="shared" si="10"/>
        <v>0</v>
      </c>
      <c r="K47" s="1105">
        <f t="shared" si="11"/>
        <v>0</v>
      </c>
      <c r="L47" s="191">
        <f t="shared" si="12"/>
        <v>0</v>
      </c>
      <c r="M47" s="170" t="str">
        <f>IF(B47=0,"",VLOOKUP(B47,'Prog Costs'!$A$23:$B$27,2,FALSE))</f>
        <v/>
      </c>
      <c r="N47" s="194">
        <f t="shared" si="8"/>
        <v>0</v>
      </c>
      <c r="O47" s="195">
        <f t="shared" si="13"/>
        <v>0</v>
      </c>
      <c r="P47" s="196">
        <f>IF(N47=0,0,IF(B47=0,"",VLOOKUP(B47,'Prog Costs'!$A$23:$E$27,5,FALSE)*L47))</f>
        <v>0</v>
      </c>
      <c r="Q47" s="137"/>
      <c r="R47" s="137"/>
      <c r="S47" s="137"/>
      <c r="T47" s="137"/>
      <c r="U47" s="137"/>
      <c r="V47" s="137"/>
      <c r="W47" s="137"/>
      <c r="X47" s="137"/>
      <c r="Y47" s="137"/>
      <c r="Z47" s="137"/>
      <c r="AA47" s="137"/>
      <c r="AB47" s="137"/>
      <c r="AC47" s="137"/>
      <c r="AD47" s="137"/>
      <c r="AE47" s="137"/>
      <c r="AF47" s="137"/>
      <c r="AG47" s="137"/>
      <c r="AH47" s="137"/>
    </row>
    <row r="48" spans="1:34" ht="15" hidden="1" customHeight="1" x14ac:dyDescent="0.2">
      <c r="A48" s="1393"/>
      <c r="B48" s="681"/>
      <c r="C48" s="1123"/>
      <c r="D48" s="685"/>
      <c r="E48" s="163"/>
      <c r="F48" s="687"/>
      <c r="G48" s="157"/>
      <c r="H48" s="1124"/>
      <c r="I48" s="1116">
        <f t="shared" si="9"/>
        <v>0</v>
      </c>
      <c r="J48" s="1117">
        <f t="shared" si="10"/>
        <v>0</v>
      </c>
      <c r="K48" s="1105">
        <f t="shared" si="11"/>
        <v>0</v>
      </c>
      <c r="L48" s="191">
        <f t="shared" si="12"/>
        <v>0</v>
      </c>
      <c r="M48" s="170" t="str">
        <f>IF(B48=0,"",VLOOKUP(B48,'Prog Costs'!$A$23:$B$27,2,FALSE))</f>
        <v/>
      </c>
      <c r="N48" s="194">
        <f t="shared" si="8"/>
        <v>0</v>
      </c>
      <c r="O48" s="195">
        <f t="shared" si="13"/>
        <v>0</v>
      </c>
      <c r="P48" s="196">
        <f>IF(N48=0,0,IF(B48=0,"",VLOOKUP(B48,'Prog Costs'!$A$23:$E$27,5,FALSE)*L48))</f>
        <v>0</v>
      </c>
      <c r="Q48" s="137"/>
      <c r="R48" s="137"/>
      <c r="S48" s="137"/>
      <c r="T48" s="137"/>
      <c r="U48" s="137"/>
      <c r="V48" s="137"/>
      <c r="W48" s="137"/>
      <c r="X48" s="137"/>
      <c r="Y48" s="137"/>
      <c r="Z48" s="137"/>
      <c r="AA48" s="137"/>
      <c r="AB48" s="137"/>
      <c r="AC48" s="137"/>
      <c r="AD48" s="137"/>
      <c r="AE48" s="137"/>
      <c r="AF48" s="137"/>
      <c r="AG48" s="137"/>
      <c r="AH48" s="137"/>
    </row>
    <row r="49" spans="1:34" ht="15" hidden="1" customHeight="1" thickBot="1" x14ac:dyDescent="0.25">
      <c r="A49" s="1394"/>
      <c r="B49" s="681"/>
      <c r="C49" s="1125"/>
      <c r="D49" s="686"/>
      <c r="E49" s="164"/>
      <c r="F49" s="688"/>
      <c r="G49" s="158"/>
      <c r="H49" s="1126"/>
      <c r="I49" s="1118">
        <f t="shared" si="9"/>
        <v>0</v>
      </c>
      <c r="J49" s="1117">
        <f t="shared" si="10"/>
        <v>0</v>
      </c>
      <c r="K49" s="1106">
        <f t="shared" si="11"/>
        <v>0</v>
      </c>
      <c r="L49" s="191">
        <f t="shared" si="12"/>
        <v>0</v>
      </c>
      <c r="M49" s="170" t="str">
        <f>IF(B49=0,"",VLOOKUP(B49,'Prog Costs'!$A$23:$B$27,2,FALSE))</f>
        <v/>
      </c>
      <c r="N49" s="194">
        <f t="shared" si="8"/>
        <v>0</v>
      </c>
      <c r="O49" s="195">
        <f t="shared" si="13"/>
        <v>0</v>
      </c>
      <c r="P49" s="196">
        <f>IF(N49=0,0,IF(B49=0,"",VLOOKUP(B49,'Prog Costs'!$A$23:$E$27,5,FALSE)*L49))</f>
        <v>0</v>
      </c>
      <c r="Q49" s="137"/>
      <c r="R49" s="137"/>
      <c r="S49" s="137"/>
      <c r="T49" s="137"/>
      <c r="U49" s="137"/>
      <c r="V49" s="137"/>
      <c r="W49" s="137"/>
      <c r="X49" s="137"/>
      <c r="Y49" s="137"/>
      <c r="Z49" s="137"/>
      <c r="AA49" s="137"/>
      <c r="AB49" s="137"/>
      <c r="AC49" s="137"/>
      <c r="AD49" s="137"/>
      <c r="AE49" s="137"/>
      <c r="AF49" s="137"/>
      <c r="AG49" s="137"/>
      <c r="AH49" s="137"/>
    </row>
    <row r="50" spans="1:34" ht="18" customHeight="1" thickBot="1" x14ac:dyDescent="0.25">
      <c r="A50" s="182"/>
      <c r="B50" s="198" t="s">
        <v>62</v>
      </c>
      <c r="C50" s="140">
        <f>SUM(C30:C49)</f>
        <v>0</v>
      </c>
      <c r="D50" s="155">
        <f t="shared" ref="D50:L50" si="14">SUM(D30:D49)</f>
        <v>0</v>
      </c>
      <c r="E50" s="165">
        <f t="shared" si="14"/>
        <v>0</v>
      </c>
      <c r="F50" s="166">
        <f t="shared" si="14"/>
        <v>0</v>
      </c>
      <c r="G50" s="159">
        <f t="shared" si="14"/>
        <v>0</v>
      </c>
      <c r="H50" s="204">
        <f t="shared" si="14"/>
        <v>0</v>
      </c>
      <c r="I50" s="140">
        <f t="shared" si="14"/>
        <v>0</v>
      </c>
      <c r="J50" s="1113">
        <f t="shared" si="14"/>
        <v>0</v>
      </c>
      <c r="K50" s="159">
        <f t="shared" si="14"/>
        <v>0</v>
      </c>
      <c r="L50" s="142">
        <f t="shared" si="14"/>
        <v>0</v>
      </c>
      <c r="M50" s="143"/>
      <c r="N50" s="143">
        <f t="shared" ref="N50:P50" si="15">SUM(N30:N49)</f>
        <v>0</v>
      </c>
      <c r="O50" s="143">
        <f t="shared" si="15"/>
        <v>0</v>
      </c>
      <c r="P50" s="144">
        <f t="shared" si="15"/>
        <v>0</v>
      </c>
      <c r="Q50" s="137"/>
      <c r="R50" s="137"/>
      <c r="S50" s="137"/>
      <c r="T50" s="137"/>
      <c r="U50" s="137"/>
      <c r="V50" s="137"/>
      <c r="W50" s="137"/>
      <c r="X50" s="137"/>
      <c r="Y50" s="137"/>
      <c r="Z50" s="137"/>
      <c r="AA50" s="137"/>
      <c r="AB50" s="137"/>
      <c r="AC50" s="137"/>
      <c r="AD50" s="137"/>
      <c r="AE50" s="137"/>
      <c r="AF50" s="137"/>
      <c r="AG50" s="137"/>
      <c r="AH50" s="137"/>
    </row>
    <row r="51" spans="1:34" ht="13.5" thickBot="1" x14ac:dyDescent="0.25">
      <c r="A51" s="173"/>
      <c r="B51" s="152"/>
      <c r="C51" s="152"/>
      <c r="D51" s="152"/>
      <c r="E51" s="152"/>
      <c r="F51" s="152"/>
      <c r="G51" s="152"/>
      <c r="H51" s="152"/>
      <c r="I51" s="152"/>
      <c r="J51" s="152"/>
      <c r="K51" s="152"/>
      <c r="L51" s="152"/>
      <c r="M51" s="152"/>
      <c r="N51" s="102"/>
      <c r="O51" s="102"/>
      <c r="P51" s="103"/>
      <c r="Q51" s="137"/>
      <c r="R51" s="137"/>
      <c r="S51" s="137"/>
      <c r="T51" s="137"/>
      <c r="U51" s="137"/>
      <c r="V51" s="137"/>
      <c r="W51" s="137"/>
      <c r="X51" s="137"/>
      <c r="Y51" s="137"/>
      <c r="Z51" s="137"/>
      <c r="AA51" s="137"/>
      <c r="AB51" s="137"/>
      <c r="AC51" s="137"/>
      <c r="AD51" s="137"/>
      <c r="AE51" s="137"/>
      <c r="AF51" s="137"/>
      <c r="AG51" s="137"/>
      <c r="AH51" s="137"/>
    </row>
    <row r="52" spans="1:34" ht="15" customHeight="1" x14ac:dyDescent="0.2">
      <c r="A52" s="1393">
        <f>'Setup Page'!C10</f>
        <v>0</v>
      </c>
      <c r="B52" s="683"/>
      <c r="C52" s="1121"/>
      <c r="D52" s="730"/>
      <c r="E52" s="162"/>
      <c r="F52" s="712"/>
      <c r="G52" s="705"/>
      <c r="H52" s="1122"/>
      <c r="I52" s="1114">
        <f>C52+E52+G52</f>
        <v>0</v>
      </c>
      <c r="J52" s="1115">
        <f>I52/3</f>
        <v>0</v>
      </c>
      <c r="K52" s="1104">
        <f>D52+F52+H52</f>
        <v>0</v>
      </c>
      <c r="L52" s="191">
        <f>K52/3</f>
        <v>0</v>
      </c>
      <c r="M52" s="170" t="str">
        <f>IF(B52=0,"",VLOOKUP(B52,'Prog Costs'!$A$23:$B$27,2,FALSE))</f>
        <v/>
      </c>
      <c r="N52" s="194">
        <f t="shared" ref="N52:N71" si="16">IF(B52=0,0,IF(L52=0,0,L52*M52))</f>
        <v>0</v>
      </c>
      <c r="O52" s="195">
        <f>N52*0.8</f>
        <v>0</v>
      </c>
      <c r="P52" s="196">
        <f>IF(N52=0,0,IF(B52=0,"",VLOOKUP(B52,'Prog Costs'!$A$23:$E$27,5,FALSE)*L52))</f>
        <v>0</v>
      </c>
      <c r="Q52" s="137"/>
      <c r="R52" s="137"/>
      <c r="S52" s="137"/>
      <c r="T52" s="137"/>
      <c r="U52" s="137"/>
      <c r="V52" s="137"/>
      <c r="W52" s="137"/>
      <c r="X52" s="137"/>
      <c r="Y52" s="137"/>
      <c r="Z52" s="137"/>
      <c r="AA52" s="137"/>
      <c r="AB52" s="137"/>
      <c r="AC52" s="137"/>
      <c r="AD52" s="137"/>
      <c r="AE52" s="137"/>
      <c r="AF52" s="137"/>
      <c r="AG52" s="137"/>
      <c r="AH52" s="137"/>
    </row>
    <row r="53" spans="1:34" ht="15" customHeight="1" x14ac:dyDescent="0.2">
      <c r="A53" s="1393"/>
      <c r="B53" s="681"/>
      <c r="C53" s="1123"/>
      <c r="D53" s="685"/>
      <c r="E53" s="163"/>
      <c r="F53" s="687"/>
      <c r="G53" s="157"/>
      <c r="H53" s="1124"/>
      <c r="I53" s="1116">
        <f t="shared" ref="I53:I71" si="17">C53+E53+G53</f>
        <v>0</v>
      </c>
      <c r="J53" s="1117">
        <f t="shared" ref="J53:J71" si="18">I53/3</f>
        <v>0</v>
      </c>
      <c r="K53" s="1105">
        <f t="shared" ref="K53:K71" si="19">D53+F53+H53</f>
        <v>0</v>
      </c>
      <c r="L53" s="191">
        <f t="shared" ref="L53:L71" si="20">K53/3</f>
        <v>0</v>
      </c>
      <c r="M53" s="170" t="str">
        <f>IF(B53=0,"",VLOOKUP(B53,'Prog Costs'!$A$23:$B$27,2,FALSE))</f>
        <v/>
      </c>
      <c r="N53" s="194">
        <f t="shared" si="16"/>
        <v>0</v>
      </c>
      <c r="O53" s="195">
        <f t="shared" ref="O53:O71" si="21">N53*0.8</f>
        <v>0</v>
      </c>
      <c r="P53" s="196">
        <f>IF(N53=0,0,IF(B53=0,"",VLOOKUP(B53,'Prog Costs'!$A$23:$E$27,5,FALSE)*L53))</f>
        <v>0</v>
      </c>
      <c r="Q53" s="137"/>
      <c r="R53" s="137"/>
      <c r="S53" s="137"/>
      <c r="T53" s="137"/>
      <c r="U53" s="137"/>
      <c r="V53" s="137"/>
      <c r="W53" s="137"/>
      <c r="X53" s="137"/>
      <c r="Y53" s="137"/>
      <c r="Z53" s="137"/>
      <c r="AA53" s="137"/>
      <c r="AB53" s="137"/>
      <c r="AC53" s="137"/>
      <c r="AD53" s="137"/>
      <c r="AE53" s="137"/>
      <c r="AF53" s="137"/>
      <c r="AG53" s="137"/>
      <c r="AH53" s="137"/>
    </row>
    <row r="54" spans="1:34" ht="15" customHeight="1" x14ac:dyDescent="0.2">
      <c r="A54" s="1393"/>
      <c r="B54" s="681"/>
      <c r="C54" s="1123"/>
      <c r="D54" s="685"/>
      <c r="E54" s="163"/>
      <c r="F54" s="687"/>
      <c r="G54" s="157"/>
      <c r="H54" s="1124"/>
      <c r="I54" s="1116">
        <f t="shared" si="17"/>
        <v>0</v>
      </c>
      <c r="J54" s="1117">
        <f t="shared" si="18"/>
        <v>0</v>
      </c>
      <c r="K54" s="1105">
        <f t="shared" si="19"/>
        <v>0</v>
      </c>
      <c r="L54" s="191">
        <f t="shared" si="20"/>
        <v>0</v>
      </c>
      <c r="M54" s="170" t="str">
        <f>IF(B54=0,"",VLOOKUP(B54,'Prog Costs'!$A$23:$B$27,2,FALSE))</f>
        <v/>
      </c>
      <c r="N54" s="194">
        <f t="shared" si="16"/>
        <v>0</v>
      </c>
      <c r="O54" s="195">
        <f t="shared" si="21"/>
        <v>0</v>
      </c>
      <c r="P54" s="196">
        <f>IF(N54=0,0,IF(B54=0,"",VLOOKUP(B54,'Prog Costs'!$A$23:$E$27,5,FALSE)*L54))</f>
        <v>0</v>
      </c>
      <c r="Q54" s="137"/>
      <c r="R54" s="137"/>
      <c r="S54" s="137"/>
      <c r="T54" s="137"/>
      <c r="U54" s="137"/>
      <c r="V54" s="137"/>
      <c r="W54" s="137"/>
      <c r="X54" s="137"/>
      <c r="Y54" s="137"/>
      <c r="Z54" s="137"/>
      <c r="AA54" s="137"/>
      <c r="AB54" s="137"/>
      <c r="AC54" s="137"/>
      <c r="AD54" s="137"/>
      <c r="AE54" s="137"/>
      <c r="AF54" s="137"/>
      <c r="AG54" s="137"/>
      <c r="AH54" s="137"/>
    </row>
    <row r="55" spans="1:34" ht="15" customHeight="1" x14ac:dyDescent="0.2">
      <c r="A55" s="1393"/>
      <c r="B55" s="681"/>
      <c r="C55" s="1123"/>
      <c r="D55" s="685"/>
      <c r="E55" s="163"/>
      <c r="F55" s="687"/>
      <c r="G55" s="157"/>
      <c r="H55" s="1124"/>
      <c r="I55" s="1116">
        <f t="shared" si="17"/>
        <v>0</v>
      </c>
      <c r="J55" s="1117">
        <f t="shared" si="18"/>
        <v>0</v>
      </c>
      <c r="K55" s="1105">
        <f t="shared" si="19"/>
        <v>0</v>
      </c>
      <c r="L55" s="191">
        <f t="shared" si="20"/>
        <v>0</v>
      </c>
      <c r="M55" s="170" t="str">
        <f>IF(B55=0,"",VLOOKUP(B55,'Prog Costs'!$A$23:$B$27,2,FALSE))</f>
        <v/>
      </c>
      <c r="N55" s="194">
        <f t="shared" si="16"/>
        <v>0</v>
      </c>
      <c r="O55" s="195">
        <f t="shared" si="21"/>
        <v>0</v>
      </c>
      <c r="P55" s="196">
        <f>IF(N55=0,0,IF(B55=0,"",VLOOKUP(B55,'Prog Costs'!$A$23:$E$27,5,FALSE)*L55))</f>
        <v>0</v>
      </c>
      <c r="Q55" s="137"/>
      <c r="R55" s="137"/>
      <c r="S55" s="137"/>
      <c r="T55" s="137"/>
      <c r="U55" s="137"/>
      <c r="V55" s="137"/>
      <c r="W55" s="137"/>
      <c r="X55" s="137"/>
      <c r="Y55" s="137"/>
      <c r="Z55" s="137"/>
      <c r="AA55" s="137"/>
      <c r="AB55" s="137"/>
      <c r="AC55" s="137"/>
      <c r="AD55" s="137"/>
      <c r="AE55" s="137"/>
      <c r="AF55" s="137"/>
      <c r="AG55" s="137"/>
      <c r="AH55" s="137"/>
    </row>
    <row r="56" spans="1:34" ht="15" customHeight="1" x14ac:dyDescent="0.2">
      <c r="A56" s="1393"/>
      <c r="B56" s="681"/>
      <c r="C56" s="1123"/>
      <c r="D56" s="685"/>
      <c r="E56" s="163"/>
      <c r="F56" s="687"/>
      <c r="G56" s="157"/>
      <c r="H56" s="1124"/>
      <c r="I56" s="1116">
        <f t="shared" si="17"/>
        <v>0</v>
      </c>
      <c r="J56" s="1117">
        <f t="shared" si="18"/>
        <v>0</v>
      </c>
      <c r="K56" s="1105">
        <f t="shared" si="19"/>
        <v>0</v>
      </c>
      <c r="L56" s="191">
        <f t="shared" si="20"/>
        <v>0</v>
      </c>
      <c r="M56" s="170" t="str">
        <f>IF(B56=0,"",VLOOKUP(B56,'Prog Costs'!$A$23:$B$27,2,FALSE))</f>
        <v/>
      </c>
      <c r="N56" s="194">
        <f t="shared" si="16"/>
        <v>0</v>
      </c>
      <c r="O56" s="195">
        <f t="shared" si="21"/>
        <v>0</v>
      </c>
      <c r="P56" s="196">
        <f>IF(N56=0,0,IF(B56=0,"",VLOOKUP(B56,'Prog Costs'!$A$23:$E$27,5,FALSE)*L56))</f>
        <v>0</v>
      </c>
      <c r="Q56" s="137"/>
      <c r="R56" s="137"/>
      <c r="S56" s="137"/>
      <c r="T56" s="137"/>
      <c r="U56" s="137"/>
      <c r="V56" s="137"/>
      <c r="W56" s="137"/>
      <c r="X56" s="137"/>
      <c r="Y56" s="137"/>
      <c r="Z56" s="137"/>
      <c r="AA56" s="137"/>
      <c r="AB56" s="137"/>
      <c r="AC56" s="137"/>
      <c r="AD56" s="137"/>
      <c r="AE56" s="137"/>
      <c r="AF56" s="137"/>
      <c r="AG56" s="137"/>
      <c r="AH56" s="137"/>
    </row>
    <row r="57" spans="1:34" ht="15" customHeight="1" x14ac:dyDescent="0.2">
      <c r="A57" s="1393"/>
      <c r="B57" s="681"/>
      <c r="C57" s="1123"/>
      <c r="D57" s="685"/>
      <c r="E57" s="163"/>
      <c r="F57" s="687"/>
      <c r="G57" s="157"/>
      <c r="H57" s="1124"/>
      <c r="I57" s="1116">
        <f t="shared" si="17"/>
        <v>0</v>
      </c>
      <c r="J57" s="1117">
        <f t="shared" si="18"/>
        <v>0</v>
      </c>
      <c r="K57" s="1105">
        <f t="shared" si="19"/>
        <v>0</v>
      </c>
      <c r="L57" s="191">
        <f t="shared" si="20"/>
        <v>0</v>
      </c>
      <c r="M57" s="170" t="str">
        <f>IF(B57=0,"",VLOOKUP(B57,'Prog Costs'!$A$23:$B$27,2,FALSE))</f>
        <v/>
      </c>
      <c r="N57" s="194">
        <f t="shared" si="16"/>
        <v>0</v>
      </c>
      <c r="O57" s="195">
        <f t="shared" si="21"/>
        <v>0</v>
      </c>
      <c r="P57" s="196">
        <f>IF(N57=0,0,IF(B57=0,"",VLOOKUP(B57,'Prog Costs'!$A$23:$E$27,5,FALSE)*L57))</f>
        <v>0</v>
      </c>
      <c r="Q57" s="137"/>
      <c r="R57" s="137"/>
      <c r="S57" s="137"/>
      <c r="T57" s="137"/>
      <c r="U57" s="137"/>
      <c r="V57" s="137"/>
      <c r="W57" s="137"/>
      <c r="X57" s="137"/>
      <c r="Y57" s="137"/>
      <c r="Z57" s="137"/>
      <c r="AA57" s="137"/>
      <c r="AB57" s="137"/>
      <c r="AC57" s="137"/>
      <c r="AD57" s="137"/>
      <c r="AE57" s="137"/>
      <c r="AF57" s="137"/>
      <c r="AG57" s="137"/>
      <c r="AH57" s="137"/>
    </row>
    <row r="58" spans="1:34" ht="15" customHeight="1" x14ac:dyDescent="0.2">
      <c r="A58" s="1393"/>
      <c r="B58" s="681"/>
      <c r="C58" s="1123"/>
      <c r="D58" s="685"/>
      <c r="E58" s="163"/>
      <c r="F58" s="687"/>
      <c r="G58" s="157"/>
      <c r="H58" s="1124"/>
      <c r="I58" s="1116">
        <f t="shared" si="17"/>
        <v>0</v>
      </c>
      <c r="J58" s="1117">
        <f t="shared" si="18"/>
        <v>0</v>
      </c>
      <c r="K58" s="1105">
        <f t="shared" si="19"/>
        <v>0</v>
      </c>
      <c r="L58" s="191">
        <f t="shared" si="20"/>
        <v>0</v>
      </c>
      <c r="M58" s="170" t="str">
        <f>IF(B58=0,"",VLOOKUP(B58,'Prog Costs'!$A$23:$B$27,2,FALSE))</f>
        <v/>
      </c>
      <c r="N58" s="194">
        <f t="shared" si="16"/>
        <v>0</v>
      </c>
      <c r="O58" s="195">
        <f t="shared" si="21"/>
        <v>0</v>
      </c>
      <c r="P58" s="196">
        <f>IF(N58=0,0,IF(B58=0,"",VLOOKUP(B58,'Prog Costs'!$A$23:$E$27,5,FALSE)*L58))</f>
        <v>0</v>
      </c>
      <c r="Q58" s="137"/>
      <c r="R58" s="137"/>
      <c r="S58" s="137"/>
      <c r="T58" s="137"/>
      <c r="U58" s="137"/>
      <c r="V58" s="137"/>
      <c r="W58" s="137"/>
      <c r="X58" s="137"/>
      <c r="Y58" s="137"/>
      <c r="Z58" s="137"/>
      <c r="AA58" s="137"/>
      <c r="AB58" s="137"/>
      <c r="AC58" s="137"/>
      <c r="AD58" s="137"/>
      <c r="AE58" s="137"/>
      <c r="AF58" s="137"/>
      <c r="AG58" s="137"/>
      <c r="AH58" s="137"/>
    </row>
    <row r="59" spans="1:34" ht="15" customHeight="1" x14ac:dyDescent="0.2">
      <c r="A59" s="1393"/>
      <c r="B59" s="681"/>
      <c r="C59" s="1123"/>
      <c r="D59" s="685"/>
      <c r="E59" s="163"/>
      <c r="F59" s="687"/>
      <c r="G59" s="157"/>
      <c r="H59" s="1124"/>
      <c r="I59" s="1116">
        <f t="shared" si="17"/>
        <v>0</v>
      </c>
      <c r="J59" s="1117">
        <f t="shared" si="18"/>
        <v>0</v>
      </c>
      <c r="K59" s="1105">
        <f t="shared" si="19"/>
        <v>0</v>
      </c>
      <c r="L59" s="191">
        <f t="shared" si="20"/>
        <v>0</v>
      </c>
      <c r="M59" s="170" t="str">
        <f>IF(B59=0,"",VLOOKUP(B59,'Prog Costs'!$A$23:$B$27,2,FALSE))</f>
        <v/>
      </c>
      <c r="N59" s="194">
        <f t="shared" si="16"/>
        <v>0</v>
      </c>
      <c r="O59" s="195">
        <f t="shared" si="21"/>
        <v>0</v>
      </c>
      <c r="P59" s="196">
        <f>IF(N59=0,0,IF(B59=0,"",VLOOKUP(B59,'Prog Costs'!$A$23:$E$27,5,FALSE)*L59))</f>
        <v>0</v>
      </c>
      <c r="Q59" s="137"/>
      <c r="R59" s="137"/>
      <c r="S59" s="137"/>
      <c r="T59" s="137"/>
      <c r="U59" s="137"/>
      <c r="V59" s="137"/>
      <c r="W59" s="137"/>
      <c r="X59" s="137"/>
      <c r="Y59" s="137"/>
      <c r="Z59" s="137"/>
      <c r="AA59" s="137"/>
      <c r="AB59" s="137"/>
      <c r="AC59" s="137"/>
      <c r="AD59" s="137"/>
      <c r="AE59" s="137"/>
      <c r="AF59" s="137"/>
      <c r="AG59" s="137"/>
      <c r="AH59" s="137"/>
    </row>
    <row r="60" spans="1:34" ht="15" customHeight="1" x14ac:dyDescent="0.2">
      <c r="A60" s="1393"/>
      <c r="B60" s="681"/>
      <c r="C60" s="1123"/>
      <c r="D60" s="685"/>
      <c r="E60" s="163"/>
      <c r="F60" s="687"/>
      <c r="G60" s="157"/>
      <c r="H60" s="1124"/>
      <c r="I60" s="1116">
        <f t="shared" si="17"/>
        <v>0</v>
      </c>
      <c r="J60" s="1117">
        <f t="shared" si="18"/>
        <v>0</v>
      </c>
      <c r="K60" s="1105">
        <f t="shared" si="19"/>
        <v>0</v>
      </c>
      <c r="L60" s="191">
        <f t="shared" si="20"/>
        <v>0</v>
      </c>
      <c r="M60" s="170" t="str">
        <f>IF(B60=0,"",VLOOKUP(B60,'Prog Costs'!$A$23:$B$27,2,FALSE))</f>
        <v/>
      </c>
      <c r="N60" s="194">
        <f t="shared" si="16"/>
        <v>0</v>
      </c>
      <c r="O60" s="195">
        <f t="shared" si="21"/>
        <v>0</v>
      </c>
      <c r="P60" s="196">
        <f>IF(N60=0,0,IF(B60=0,"",VLOOKUP(B60,'Prog Costs'!$A$23:$E$27,5,FALSE)*L60))</f>
        <v>0</v>
      </c>
      <c r="Q60" s="137"/>
      <c r="R60" s="137"/>
      <c r="S60" s="137"/>
      <c r="T60" s="137"/>
      <c r="U60" s="137"/>
      <c r="V60" s="137"/>
      <c r="W60" s="137"/>
      <c r="X60" s="137"/>
      <c r="Y60" s="137"/>
      <c r="Z60" s="137"/>
      <c r="AA60" s="137"/>
      <c r="AB60" s="137"/>
      <c r="AC60" s="137"/>
      <c r="AD60" s="137"/>
      <c r="AE60" s="137"/>
      <c r="AF60" s="137"/>
      <c r="AG60" s="137"/>
      <c r="AH60" s="137"/>
    </row>
    <row r="61" spans="1:34" ht="15" customHeight="1" thickBot="1" x14ac:dyDescent="0.25">
      <c r="A61" s="1393"/>
      <c r="B61" s="681"/>
      <c r="C61" s="1123"/>
      <c r="D61" s="685"/>
      <c r="E61" s="163"/>
      <c r="F61" s="687"/>
      <c r="G61" s="157"/>
      <c r="H61" s="1124"/>
      <c r="I61" s="1116">
        <f t="shared" si="17"/>
        <v>0</v>
      </c>
      <c r="J61" s="1117">
        <f t="shared" si="18"/>
        <v>0</v>
      </c>
      <c r="K61" s="1105">
        <f t="shared" si="19"/>
        <v>0</v>
      </c>
      <c r="L61" s="191">
        <f t="shared" si="20"/>
        <v>0</v>
      </c>
      <c r="M61" s="170" t="str">
        <f>IF(B61=0,"",VLOOKUP(B61,'Prog Costs'!$A$23:$B$27,2,FALSE))</f>
        <v/>
      </c>
      <c r="N61" s="194">
        <f t="shared" si="16"/>
        <v>0</v>
      </c>
      <c r="O61" s="195">
        <f t="shared" si="21"/>
        <v>0</v>
      </c>
      <c r="P61" s="196">
        <f>IF(N61=0,0,IF(B61=0,"",VLOOKUP(B61,'Prog Costs'!$A$23:$E$27,5,FALSE)*L61))</f>
        <v>0</v>
      </c>
      <c r="Q61" s="137"/>
      <c r="R61" s="137"/>
      <c r="S61" s="137"/>
      <c r="T61" s="137"/>
      <c r="U61" s="137"/>
      <c r="V61" s="137"/>
      <c r="W61" s="137"/>
      <c r="X61" s="137"/>
      <c r="Y61" s="137"/>
      <c r="Z61" s="137"/>
      <c r="AA61" s="137"/>
      <c r="AB61" s="137"/>
      <c r="AC61" s="137"/>
      <c r="AD61" s="137"/>
      <c r="AE61" s="137"/>
      <c r="AF61" s="137"/>
      <c r="AG61" s="137"/>
      <c r="AH61" s="137"/>
    </row>
    <row r="62" spans="1:34" ht="15" hidden="1" customHeight="1" x14ac:dyDescent="0.2">
      <c r="A62" s="1393"/>
      <c r="B62" s="681"/>
      <c r="C62" s="1123"/>
      <c r="D62" s="685"/>
      <c r="E62" s="163"/>
      <c r="F62" s="687"/>
      <c r="G62" s="157"/>
      <c r="H62" s="1124"/>
      <c r="I62" s="1116">
        <f t="shared" si="17"/>
        <v>0</v>
      </c>
      <c r="J62" s="1117">
        <f t="shared" si="18"/>
        <v>0</v>
      </c>
      <c r="K62" s="1105">
        <f t="shared" si="19"/>
        <v>0</v>
      </c>
      <c r="L62" s="191">
        <f t="shared" si="20"/>
        <v>0</v>
      </c>
      <c r="M62" s="170" t="str">
        <f>IF(B62=0,"",VLOOKUP(B62,'Prog Costs'!$A$23:$B$27,2,FALSE))</f>
        <v/>
      </c>
      <c r="N62" s="194">
        <f t="shared" si="16"/>
        <v>0</v>
      </c>
      <c r="O62" s="195">
        <f t="shared" si="21"/>
        <v>0</v>
      </c>
      <c r="P62" s="196">
        <f>IF(N62=0,0,IF(B62=0,"",VLOOKUP(B62,'Prog Costs'!$A$23:$E$27,5,FALSE)*L62))</f>
        <v>0</v>
      </c>
      <c r="Q62" s="137"/>
      <c r="R62" s="137"/>
      <c r="S62" s="137"/>
      <c r="T62" s="137"/>
      <c r="U62" s="137"/>
      <c r="V62" s="137"/>
      <c r="W62" s="137"/>
      <c r="X62" s="137"/>
      <c r="Y62" s="137"/>
      <c r="Z62" s="137"/>
      <c r="AA62" s="137"/>
      <c r="AB62" s="137"/>
      <c r="AC62" s="137"/>
      <c r="AD62" s="137"/>
      <c r="AE62" s="137"/>
      <c r="AF62" s="137"/>
      <c r="AG62" s="137"/>
      <c r="AH62" s="137"/>
    </row>
    <row r="63" spans="1:34" ht="15" hidden="1" customHeight="1" x14ac:dyDescent="0.2">
      <c r="A63" s="1393"/>
      <c r="B63" s="681"/>
      <c r="C63" s="1123"/>
      <c r="D63" s="685"/>
      <c r="E63" s="163"/>
      <c r="F63" s="687"/>
      <c r="G63" s="157"/>
      <c r="H63" s="1124"/>
      <c r="I63" s="1116">
        <f t="shared" si="17"/>
        <v>0</v>
      </c>
      <c r="J63" s="1117">
        <f t="shared" si="18"/>
        <v>0</v>
      </c>
      <c r="K63" s="1105">
        <f t="shared" si="19"/>
        <v>0</v>
      </c>
      <c r="L63" s="191">
        <f t="shared" si="20"/>
        <v>0</v>
      </c>
      <c r="M63" s="170" t="str">
        <f>IF(B63=0,"",VLOOKUP(B63,'Prog Costs'!$A$23:$B$27,2,FALSE))</f>
        <v/>
      </c>
      <c r="N63" s="194">
        <f t="shared" si="16"/>
        <v>0</v>
      </c>
      <c r="O63" s="195">
        <f t="shared" si="21"/>
        <v>0</v>
      </c>
      <c r="P63" s="196">
        <f>IF(N63=0,0,IF(B63=0,"",VLOOKUP(B63,'Prog Costs'!$A$23:$E$27,5,FALSE)*L63))</f>
        <v>0</v>
      </c>
      <c r="Q63" s="137"/>
      <c r="R63" s="137"/>
      <c r="S63" s="137"/>
      <c r="T63" s="137"/>
      <c r="U63" s="137"/>
      <c r="V63" s="137"/>
      <c r="W63" s="137"/>
      <c r="X63" s="137"/>
      <c r="Y63" s="137"/>
      <c r="Z63" s="137"/>
      <c r="AA63" s="137"/>
      <c r="AB63" s="137"/>
      <c r="AC63" s="137"/>
      <c r="AD63" s="137"/>
      <c r="AE63" s="137"/>
      <c r="AF63" s="137"/>
      <c r="AG63" s="137"/>
      <c r="AH63" s="137"/>
    </row>
    <row r="64" spans="1:34" ht="15" hidden="1" customHeight="1" x14ac:dyDescent="0.2">
      <c r="A64" s="1393"/>
      <c r="B64" s="681"/>
      <c r="C64" s="1123"/>
      <c r="D64" s="685"/>
      <c r="E64" s="163"/>
      <c r="F64" s="687"/>
      <c r="G64" s="157"/>
      <c r="H64" s="1124"/>
      <c r="I64" s="1116">
        <f t="shared" si="17"/>
        <v>0</v>
      </c>
      <c r="J64" s="1117">
        <f t="shared" si="18"/>
        <v>0</v>
      </c>
      <c r="K64" s="1105">
        <f t="shared" si="19"/>
        <v>0</v>
      </c>
      <c r="L64" s="191">
        <f t="shared" si="20"/>
        <v>0</v>
      </c>
      <c r="M64" s="170" t="str">
        <f>IF(B64=0,"",VLOOKUP(B64,'Prog Costs'!$A$23:$B$27,2,FALSE))</f>
        <v/>
      </c>
      <c r="N64" s="194">
        <f t="shared" si="16"/>
        <v>0</v>
      </c>
      <c r="O64" s="195">
        <f t="shared" si="21"/>
        <v>0</v>
      </c>
      <c r="P64" s="196">
        <f>IF(N64=0,0,IF(B64=0,"",VLOOKUP(B64,'Prog Costs'!$A$23:$E$27,5,FALSE)*L64))</f>
        <v>0</v>
      </c>
      <c r="Q64" s="137"/>
      <c r="R64" s="137"/>
      <c r="S64" s="137"/>
      <c r="T64" s="137"/>
      <c r="U64" s="137"/>
      <c r="V64" s="137"/>
      <c r="W64" s="137"/>
      <c r="X64" s="137"/>
      <c r="Y64" s="137"/>
      <c r="Z64" s="137"/>
      <c r="AA64" s="137"/>
      <c r="AB64" s="137"/>
      <c r="AC64" s="137"/>
      <c r="AD64" s="137"/>
      <c r="AE64" s="137"/>
      <c r="AF64" s="137"/>
      <c r="AG64" s="137"/>
      <c r="AH64" s="137"/>
    </row>
    <row r="65" spans="1:34" ht="15" hidden="1" customHeight="1" x14ac:dyDescent="0.2">
      <c r="A65" s="1393"/>
      <c r="B65" s="681"/>
      <c r="C65" s="1123"/>
      <c r="D65" s="685"/>
      <c r="E65" s="163"/>
      <c r="F65" s="687"/>
      <c r="G65" s="157"/>
      <c r="H65" s="1124"/>
      <c r="I65" s="1116">
        <f t="shared" si="17"/>
        <v>0</v>
      </c>
      <c r="J65" s="1117">
        <f t="shared" si="18"/>
        <v>0</v>
      </c>
      <c r="K65" s="1105">
        <f t="shared" si="19"/>
        <v>0</v>
      </c>
      <c r="L65" s="191">
        <f t="shared" si="20"/>
        <v>0</v>
      </c>
      <c r="M65" s="170" t="str">
        <f>IF(B65=0,"",VLOOKUP(B65,'Prog Costs'!$A$23:$B$27,2,FALSE))</f>
        <v/>
      </c>
      <c r="N65" s="194">
        <f t="shared" si="16"/>
        <v>0</v>
      </c>
      <c r="O65" s="195">
        <f t="shared" si="21"/>
        <v>0</v>
      </c>
      <c r="P65" s="196">
        <f>IF(N65=0,0,IF(B65=0,"",VLOOKUP(B65,'Prog Costs'!$A$23:$E$27,5,FALSE)*L65))</f>
        <v>0</v>
      </c>
      <c r="Q65" s="137"/>
      <c r="R65" s="137"/>
      <c r="S65" s="137"/>
      <c r="T65" s="137"/>
      <c r="U65" s="137"/>
      <c r="V65" s="137"/>
      <c r="W65" s="137"/>
      <c r="X65" s="137"/>
      <c r="Y65" s="137"/>
      <c r="Z65" s="137"/>
      <c r="AA65" s="137"/>
      <c r="AB65" s="137"/>
      <c r="AC65" s="137"/>
      <c r="AD65" s="137"/>
      <c r="AE65" s="137"/>
      <c r="AF65" s="137"/>
      <c r="AG65" s="137"/>
      <c r="AH65" s="137"/>
    </row>
    <row r="66" spans="1:34" ht="15" hidden="1" customHeight="1" x14ac:dyDescent="0.2">
      <c r="A66" s="1393"/>
      <c r="B66" s="681"/>
      <c r="C66" s="1123"/>
      <c r="D66" s="685"/>
      <c r="E66" s="163"/>
      <c r="F66" s="687"/>
      <c r="G66" s="157"/>
      <c r="H66" s="1124"/>
      <c r="I66" s="1116">
        <f t="shared" si="17"/>
        <v>0</v>
      </c>
      <c r="J66" s="1117">
        <f t="shared" si="18"/>
        <v>0</v>
      </c>
      <c r="K66" s="1105">
        <f t="shared" si="19"/>
        <v>0</v>
      </c>
      <c r="L66" s="191">
        <f t="shared" si="20"/>
        <v>0</v>
      </c>
      <c r="M66" s="170" t="str">
        <f>IF(B66=0,"",VLOOKUP(B66,'Prog Costs'!$A$23:$B$27,2,FALSE))</f>
        <v/>
      </c>
      <c r="N66" s="194">
        <f t="shared" si="16"/>
        <v>0</v>
      </c>
      <c r="O66" s="195">
        <f t="shared" si="21"/>
        <v>0</v>
      </c>
      <c r="P66" s="196">
        <f>IF(N66=0,0,IF(B66=0,"",VLOOKUP(B66,'Prog Costs'!$A$23:$E$27,5,FALSE)*L66))</f>
        <v>0</v>
      </c>
      <c r="Q66" s="137"/>
      <c r="R66" s="137"/>
      <c r="S66" s="137"/>
      <c r="T66" s="137"/>
      <c r="U66" s="137"/>
      <c r="V66" s="137"/>
      <c r="W66" s="137"/>
      <c r="X66" s="137"/>
      <c r="Y66" s="137"/>
      <c r="Z66" s="137"/>
      <c r="AA66" s="137"/>
      <c r="AB66" s="137"/>
      <c r="AC66" s="137"/>
      <c r="AD66" s="137"/>
      <c r="AE66" s="137"/>
      <c r="AF66" s="137"/>
      <c r="AG66" s="137"/>
      <c r="AH66" s="137"/>
    </row>
    <row r="67" spans="1:34" ht="15" hidden="1" customHeight="1" x14ac:dyDescent="0.2">
      <c r="A67" s="1393"/>
      <c r="B67" s="681"/>
      <c r="C67" s="1123"/>
      <c r="D67" s="685"/>
      <c r="E67" s="163"/>
      <c r="F67" s="687"/>
      <c r="G67" s="157"/>
      <c r="H67" s="1124"/>
      <c r="I67" s="1116">
        <f t="shared" si="17"/>
        <v>0</v>
      </c>
      <c r="J67" s="1117">
        <f t="shared" si="18"/>
        <v>0</v>
      </c>
      <c r="K67" s="1105">
        <f t="shared" si="19"/>
        <v>0</v>
      </c>
      <c r="L67" s="191">
        <f t="shared" si="20"/>
        <v>0</v>
      </c>
      <c r="M67" s="170" t="str">
        <f>IF(B67=0,"",VLOOKUP(B67,'Prog Costs'!$A$23:$B$27,2,FALSE))</f>
        <v/>
      </c>
      <c r="N67" s="194">
        <f t="shared" si="16"/>
        <v>0</v>
      </c>
      <c r="O67" s="195">
        <f t="shared" si="21"/>
        <v>0</v>
      </c>
      <c r="P67" s="196">
        <f>IF(N67=0,0,IF(B67=0,"",VLOOKUP(B67,'Prog Costs'!$A$23:$E$27,5,FALSE)*L67))</f>
        <v>0</v>
      </c>
      <c r="Q67" s="137"/>
      <c r="R67" s="137"/>
      <c r="S67" s="137"/>
      <c r="T67" s="137"/>
      <c r="U67" s="137"/>
      <c r="V67" s="137"/>
      <c r="W67" s="137"/>
      <c r="X67" s="137"/>
      <c r="Y67" s="137"/>
      <c r="Z67" s="137"/>
      <c r="AA67" s="137"/>
      <c r="AB67" s="137"/>
      <c r="AC67" s="137"/>
      <c r="AD67" s="137"/>
      <c r="AE67" s="137"/>
      <c r="AF67" s="137"/>
      <c r="AG67" s="137"/>
      <c r="AH67" s="137"/>
    </row>
    <row r="68" spans="1:34" ht="15" hidden="1" customHeight="1" x14ac:dyDescent="0.2">
      <c r="A68" s="1393"/>
      <c r="B68" s="681"/>
      <c r="C68" s="1123"/>
      <c r="D68" s="685"/>
      <c r="E68" s="163"/>
      <c r="F68" s="687"/>
      <c r="G68" s="157"/>
      <c r="H68" s="1124"/>
      <c r="I68" s="1116">
        <f t="shared" si="17"/>
        <v>0</v>
      </c>
      <c r="J68" s="1117">
        <f t="shared" si="18"/>
        <v>0</v>
      </c>
      <c r="K68" s="1105">
        <f t="shared" si="19"/>
        <v>0</v>
      </c>
      <c r="L68" s="191">
        <f t="shared" si="20"/>
        <v>0</v>
      </c>
      <c r="M68" s="170" t="str">
        <f>IF(B68=0,"",VLOOKUP(B68,'Prog Costs'!$A$23:$B$27,2,FALSE))</f>
        <v/>
      </c>
      <c r="N68" s="194">
        <f t="shared" si="16"/>
        <v>0</v>
      </c>
      <c r="O68" s="195">
        <f t="shared" si="21"/>
        <v>0</v>
      </c>
      <c r="P68" s="196">
        <f>IF(N68=0,0,IF(B68=0,"",VLOOKUP(B68,'Prog Costs'!$A$23:$E$27,5,FALSE)*L68))</f>
        <v>0</v>
      </c>
      <c r="Q68" s="137"/>
      <c r="R68" s="137"/>
      <c r="S68" s="137"/>
      <c r="T68" s="137"/>
      <c r="U68" s="137"/>
      <c r="V68" s="137"/>
      <c r="W68" s="137"/>
      <c r="X68" s="137"/>
      <c r="Y68" s="137"/>
      <c r="Z68" s="137"/>
      <c r="AA68" s="137"/>
      <c r="AB68" s="137"/>
      <c r="AC68" s="137"/>
      <c r="AD68" s="137"/>
      <c r="AE68" s="137"/>
      <c r="AF68" s="137"/>
      <c r="AG68" s="137"/>
      <c r="AH68" s="137"/>
    </row>
    <row r="69" spans="1:34" ht="15" hidden="1" customHeight="1" x14ac:dyDescent="0.2">
      <c r="A69" s="1393"/>
      <c r="B69" s="681"/>
      <c r="C69" s="1123"/>
      <c r="D69" s="685"/>
      <c r="E69" s="163"/>
      <c r="F69" s="687"/>
      <c r="G69" s="157"/>
      <c r="H69" s="1124"/>
      <c r="I69" s="1116">
        <f t="shared" si="17"/>
        <v>0</v>
      </c>
      <c r="J69" s="1117">
        <f t="shared" si="18"/>
        <v>0</v>
      </c>
      <c r="K69" s="1105">
        <f t="shared" si="19"/>
        <v>0</v>
      </c>
      <c r="L69" s="191">
        <f t="shared" si="20"/>
        <v>0</v>
      </c>
      <c r="M69" s="170" t="str">
        <f>IF(B69=0,"",VLOOKUP(B69,'Prog Costs'!$A$23:$B$27,2,FALSE))</f>
        <v/>
      </c>
      <c r="N69" s="194">
        <f t="shared" si="16"/>
        <v>0</v>
      </c>
      <c r="O69" s="195">
        <f t="shared" si="21"/>
        <v>0</v>
      </c>
      <c r="P69" s="196">
        <f>IF(N69=0,0,IF(B69=0,"",VLOOKUP(B69,'Prog Costs'!$A$23:$E$27,5,FALSE)*L69))</f>
        <v>0</v>
      </c>
      <c r="Q69" s="137"/>
      <c r="R69" s="137"/>
      <c r="S69" s="137"/>
      <c r="T69" s="137"/>
      <c r="U69" s="137"/>
      <c r="V69" s="137"/>
      <c r="W69" s="137"/>
      <c r="X69" s="137"/>
      <c r="Y69" s="137"/>
      <c r="Z69" s="137"/>
      <c r="AA69" s="137"/>
      <c r="AB69" s="137"/>
      <c r="AC69" s="137"/>
      <c r="AD69" s="137"/>
      <c r="AE69" s="137"/>
      <c r="AF69" s="137"/>
      <c r="AG69" s="137"/>
      <c r="AH69" s="137"/>
    </row>
    <row r="70" spans="1:34" ht="15" hidden="1" customHeight="1" x14ac:dyDescent="0.2">
      <c r="A70" s="1393"/>
      <c r="B70" s="681"/>
      <c r="C70" s="1123"/>
      <c r="D70" s="685"/>
      <c r="E70" s="163"/>
      <c r="F70" s="687"/>
      <c r="G70" s="157"/>
      <c r="H70" s="1124"/>
      <c r="I70" s="1116">
        <f t="shared" si="17"/>
        <v>0</v>
      </c>
      <c r="J70" s="1117">
        <f t="shared" si="18"/>
        <v>0</v>
      </c>
      <c r="K70" s="1105">
        <f t="shared" si="19"/>
        <v>0</v>
      </c>
      <c r="L70" s="191">
        <f t="shared" si="20"/>
        <v>0</v>
      </c>
      <c r="M70" s="170" t="str">
        <f>IF(B70=0,"",VLOOKUP(B70,'Prog Costs'!$A$23:$B$27,2,FALSE))</f>
        <v/>
      </c>
      <c r="N70" s="194">
        <f t="shared" si="16"/>
        <v>0</v>
      </c>
      <c r="O70" s="195">
        <f t="shared" si="21"/>
        <v>0</v>
      </c>
      <c r="P70" s="196">
        <f>IF(N70=0,0,IF(B70=0,"",VLOOKUP(B70,'Prog Costs'!$A$23:$E$27,5,FALSE)*L70))</f>
        <v>0</v>
      </c>
      <c r="Q70" s="137"/>
      <c r="R70" s="137"/>
      <c r="S70" s="137"/>
      <c r="T70" s="137"/>
      <c r="U70" s="137"/>
      <c r="V70" s="137"/>
      <c r="W70" s="137"/>
      <c r="X70" s="137"/>
      <c r="Y70" s="137"/>
      <c r="Z70" s="137"/>
      <c r="AA70" s="137"/>
      <c r="AB70" s="137"/>
      <c r="AC70" s="137"/>
      <c r="AD70" s="137"/>
      <c r="AE70" s="137"/>
      <c r="AF70" s="137"/>
      <c r="AG70" s="137"/>
      <c r="AH70" s="137"/>
    </row>
    <row r="71" spans="1:34" ht="15" hidden="1" customHeight="1" thickBot="1" x14ac:dyDescent="0.25">
      <c r="A71" s="1394"/>
      <c r="B71" s="681"/>
      <c r="C71" s="1125"/>
      <c r="D71" s="686"/>
      <c r="E71" s="164"/>
      <c r="F71" s="688"/>
      <c r="G71" s="158"/>
      <c r="H71" s="1126"/>
      <c r="I71" s="1118">
        <f t="shared" si="17"/>
        <v>0</v>
      </c>
      <c r="J71" s="1117">
        <f t="shared" si="18"/>
        <v>0</v>
      </c>
      <c r="K71" s="1106">
        <f t="shared" si="19"/>
        <v>0</v>
      </c>
      <c r="L71" s="191">
        <f t="shared" si="20"/>
        <v>0</v>
      </c>
      <c r="M71" s="170" t="str">
        <f>IF(B71=0,"",VLOOKUP(B71,'Prog Costs'!$A$23:$B$27,2,FALSE))</f>
        <v/>
      </c>
      <c r="N71" s="194">
        <f t="shared" si="16"/>
        <v>0</v>
      </c>
      <c r="O71" s="195">
        <f t="shared" si="21"/>
        <v>0</v>
      </c>
      <c r="P71" s="196">
        <f>IF(N71=0,0,IF(B71=0,"",VLOOKUP(B71,'Prog Costs'!$A$23:$E$27,5,FALSE)*L71))</f>
        <v>0</v>
      </c>
      <c r="Q71" s="137"/>
      <c r="R71" s="137"/>
      <c r="S71" s="137"/>
      <c r="T71" s="137"/>
      <c r="U71" s="137"/>
      <c r="V71" s="137"/>
      <c r="W71" s="137"/>
      <c r="X71" s="137"/>
      <c r="Y71" s="137"/>
      <c r="Z71" s="137"/>
      <c r="AA71" s="137"/>
      <c r="AB71" s="137"/>
      <c r="AC71" s="137"/>
      <c r="AD71" s="137"/>
      <c r="AE71" s="137"/>
      <c r="AF71" s="137"/>
      <c r="AG71" s="137"/>
      <c r="AH71" s="137"/>
    </row>
    <row r="72" spans="1:34" ht="18" customHeight="1" thickBot="1" x14ac:dyDescent="0.25">
      <c r="A72" s="182"/>
      <c r="B72" s="198" t="s">
        <v>62</v>
      </c>
      <c r="C72" s="140">
        <f>SUM(C52:C71)</f>
        <v>0</v>
      </c>
      <c r="D72" s="155">
        <f t="shared" ref="D72:L72" si="22">SUM(D52:D71)</f>
        <v>0</v>
      </c>
      <c r="E72" s="165">
        <f t="shared" si="22"/>
        <v>0</v>
      </c>
      <c r="F72" s="166">
        <f t="shared" si="22"/>
        <v>0</v>
      </c>
      <c r="G72" s="159">
        <f t="shared" si="22"/>
        <v>0</v>
      </c>
      <c r="H72" s="204">
        <f t="shared" si="22"/>
        <v>0</v>
      </c>
      <c r="I72" s="140">
        <f t="shared" si="22"/>
        <v>0</v>
      </c>
      <c r="J72" s="1113">
        <f t="shared" si="22"/>
        <v>0</v>
      </c>
      <c r="K72" s="159">
        <f t="shared" si="22"/>
        <v>0</v>
      </c>
      <c r="L72" s="142">
        <f t="shared" si="22"/>
        <v>0</v>
      </c>
      <c r="M72" s="143"/>
      <c r="N72" s="143">
        <f t="shared" ref="N72:P72" si="23">SUM(N52:N71)</f>
        <v>0</v>
      </c>
      <c r="O72" s="143">
        <f t="shared" si="23"/>
        <v>0</v>
      </c>
      <c r="P72" s="144">
        <f t="shared" si="23"/>
        <v>0</v>
      </c>
      <c r="Q72" s="137"/>
      <c r="R72" s="137"/>
      <c r="S72" s="137"/>
      <c r="T72" s="137"/>
      <c r="U72" s="137"/>
      <c r="V72" s="137"/>
      <c r="W72" s="137"/>
      <c r="X72" s="137"/>
      <c r="Y72" s="137"/>
      <c r="Z72" s="137"/>
      <c r="AA72" s="137"/>
      <c r="AB72" s="137"/>
      <c r="AC72" s="137"/>
      <c r="AD72" s="137"/>
      <c r="AE72" s="137"/>
      <c r="AF72" s="137"/>
      <c r="AG72" s="137"/>
      <c r="AH72" s="137"/>
    </row>
    <row r="73" spans="1:34" ht="13.5" thickBot="1" x14ac:dyDescent="0.25">
      <c r="A73" s="173"/>
      <c r="B73" s="152"/>
      <c r="C73" s="152"/>
      <c r="D73" s="152"/>
      <c r="E73" s="152"/>
      <c r="F73" s="152"/>
      <c r="G73" s="152"/>
      <c r="H73" s="152"/>
      <c r="I73" s="152"/>
      <c r="J73" s="152"/>
      <c r="K73" s="152"/>
      <c r="L73" s="152"/>
      <c r="M73" s="152"/>
      <c r="N73" s="102"/>
      <c r="O73" s="102"/>
      <c r="P73" s="103"/>
      <c r="Q73" s="137"/>
      <c r="R73" s="137"/>
      <c r="S73" s="137"/>
      <c r="T73" s="137"/>
      <c r="U73" s="137"/>
      <c r="V73" s="137"/>
      <c r="W73" s="137"/>
      <c r="X73" s="137"/>
      <c r="Y73" s="137"/>
      <c r="Z73" s="137"/>
      <c r="AA73" s="137"/>
      <c r="AB73" s="137"/>
      <c r="AC73" s="137"/>
      <c r="AD73" s="137"/>
      <c r="AE73" s="137"/>
      <c r="AF73" s="137"/>
      <c r="AG73" s="137"/>
      <c r="AH73" s="137"/>
    </row>
    <row r="74" spans="1:34" ht="15" customHeight="1" x14ac:dyDescent="0.2">
      <c r="A74" s="1393" t="str">
        <f>'Setup Page'!C11</f>
        <v>Nongoma Engineering</v>
      </c>
      <c r="B74" s="683" t="s">
        <v>429</v>
      </c>
      <c r="C74" s="1121">
        <v>56</v>
      </c>
      <c r="D74" s="730">
        <v>105</v>
      </c>
      <c r="E74" s="162">
        <v>60</v>
      </c>
      <c r="F74" s="712">
        <f>((C74/3)+(D74/3*2))*70%</f>
        <v>62.066666666666663</v>
      </c>
      <c r="G74" s="705">
        <v>61</v>
      </c>
      <c r="H74" s="1122">
        <f>((E74/3)+(F74/3*2))*60%</f>
        <v>36.826666666666661</v>
      </c>
      <c r="I74" s="1114">
        <f>C74+E74+G74</f>
        <v>177</v>
      </c>
      <c r="J74" s="1115">
        <f>I74/3</f>
        <v>59</v>
      </c>
      <c r="K74" s="1104">
        <f>D74+F74+H74</f>
        <v>203.89333333333332</v>
      </c>
      <c r="L74" s="191">
        <f>K74/3</f>
        <v>67.964444444444439</v>
      </c>
      <c r="M74" s="170">
        <f>IF(B74=0,"",VLOOKUP(B74,'Prog Costs'!$A$23:$B$27,2,FALSE))</f>
        <v>21186.94609152</v>
      </c>
      <c r="N74" s="194">
        <f t="shared" ref="N74:N93" si="24">IF(B74=0,0,IF(L74=0,0,L74*M74))</f>
        <v>1439959.0205845502</v>
      </c>
      <c r="O74" s="195">
        <f>N74*0.8</f>
        <v>1151967.2164676401</v>
      </c>
      <c r="P74" s="196">
        <f>IF(N74=0,0,IF(B74=0,"",VLOOKUP(B74,'Prog Costs'!$A$23:$E$27,5,FALSE)*L74))</f>
        <v>287991.80411691003</v>
      </c>
      <c r="Q74" s="137"/>
      <c r="R74" s="137"/>
      <c r="S74" s="137"/>
      <c r="T74" s="137"/>
      <c r="U74" s="137"/>
      <c r="V74" s="137"/>
      <c r="W74" s="137"/>
      <c r="X74" s="137"/>
      <c r="Y74" s="137"/>
      <c r="Z74" s="137"/>
      <c r="AA74" s="137"/>
      <c r="AB74" s="137"/>
      <c r="AC74" s="137"/>
      <c r="AD74" s="137"/>
      <c r="AE74" s="137"/>
      <c r="AF74" s="137"/>
      <c r="AG74" s="137"/>
      <c r="AH74" s="137"/>
    </row>
    <row r="75" spans="1:34" ht="15" customHeight="1" x14ac:dyDescent="0.2">
      <c r="A75" s="1393"/>
      <c r="B75" s="681" t="s">
        <v>427</v>
      </c>
      <c r="C75" s="1123">
        <v>102</v>
      </c>
      <c r="D75" s="685">
        <v>210</v>
      </c>
      <c r="E75" s="163">
        <v>131</v>
      </c>
      <c r="F75" s="687">
        <f>((C75/3)+(D75/3*2))*70%</f>
        <v>121.8</v>
      </c>
      <c r="G75" s="157">
        <v>210</v>
      </c>
      <c r="H75" s="1124">
        <f>((E75/3)+(F75/3*2))*60%</f>
        <v>74.92</v>
      </c>
      <c r="I75" s="1116">
        <f t="shared" ref="I75:I93" si="25">C75+E75+G75</f>
        <v>443</v>
      </c>
      <c r="J75" s="1117">
        <f t="shared" ref="J75:J93" si="26">I75/3</f>
        <v>147.66666666666666</v>
      </c>
      <c r="K75" s="1105">
        <f t="shared" ref="K75:K93" si="27">D75+F75+H75</f>
        <v>406.72</v>
      </c>
      <c r="L75" s="191">
        <f t="shared" ref="L75:L93" si="28">K75/3</f>
        <v>135.57333333333335</v>
      </c>
      <c r="M75" s="170">
        <f>IF(B75=0,"",VLOOKUP(B75,'Prog Costs'!$A$23:$B$27,2,FALSE))</f>
        <v>21186.94609152</v>
      </c>
      <c r="N75" s="194">
        <f t="shared" si="24"/>
        <v>2872384.9047810053</v>
      </c>
      <c r="O75" s="195">
        <f t="shared" ref="O75:O93" si="29">N75*0.8</f>
        <v>2297907.9238248044</v>
      </c>
      <c r="P75" s="196">
        <f>IF(N75=0,0,IF(B75=0,"",VLOOKUP(B75,'Prog Costs'!$A$23:$E$27,5,FALSE)*L75))</f>
        <v>574476.98095620098</v>
      </c>
      <c r="Q75" s="137"/>
      <c r="R75" s="137"/>
      <c r="S75" s="137"/>
      <c r="T75" s="137"/>
      <c r="U75" s="137"/>
      <c r="V75" s="137"/>
      <c r="W75" s="137"/>
      <c r="X75" s="137"/>
      <c r="Y75" s="137"/>
      <c r="Z75" s="137"/>
      <c r="AA75" s="137"/>
      <c r="AB75" s="137"/>
      <c r="AC75" s="137"/>
      <c r="AD75" s="137"/>
      <c r="AE75" s="137"/>
      <c r="AF75" s="137"/>
      <c r="AG75" s="137"/>
      <c r="AH75" s="137"/>
    </row>
    <row r="76" spans="1:34" ht="15" customHeight="1" x14ac:dyDescent="0.2">
      <c r="A76" s="1393"/>
      <c r="B76" s="681"/>
      <c r="C76" s="1123"/>
      <c r="D76" s="685"/>
      <c r="E76" s="163"/>
      <c r="F76" s="687"/>
      <c r="G76" s="157"/>
      <c r="H76" s="1124"/>
      <c r="I76" s="1116">
        <f t="shared" si="25"/>
        <v>0</v>
      </c>
      <c r="J76" s="1117">
        <f t="shared" si="26"/>
        <v>0</v>
      </c>
      <c r="K76" s="1105">
        <f t="shared" si="27"/>
        <v>0</v>
      </c>
      <c r="L76" s="191">
        <f t="shared" si="28"/>
        <v>0</v>
      </c>
      <c r="M76" s="170" t="str">
        <f>IF(B76=0,"",VLOOKUP(B76,'Prog Costs'!$A$23:$B$27,2,FALSE))</f>
        <v/>
      </c>
      <c r="N76" s="194">
        <f t="shared" si="24"/>
        <v>0</v>
      </c>
      <c r="O76" s="195">
        <f t="shared" si="29"/>
        <v>0</v>
      </c>
      <c r="P76" s="196">
        <f>IF(N76=0,0,IF(B76=0,"",VLOOKUP(B76,'Prog Costs'!$A$23:$E$27,5,FALSE)*L76))</f>
        <v>0</v>
      </c>
      <c r="Q76" s="137"/>
      <c r="R76" s="137"/>
      <c r="S76" s="137"/>
      <c r="T76" s="137"/>
      <c r="U76" s="137"/>
      <c r="V76" s="137"/>
      <c r="W76" s="137"/>
      <c r="X76" s="137"/>
      <c r="Y76" s="137"/>
      <c r="Z76" s="137"/>
      <c r="AA76" s="137"/>
      <c r="AB76" s="137"/>
      <c r="AC76" s="137"/>
      <c r="AD76" s="137"/>
      <c r="AE76" s="137"/>
      <c r="AF76" s="137"/>
      <c r="AG76" s="137"/>
      <c r="AH76" s="137"/>
    </row>
    <row r="77" spans="1:34" ht="15" customHeight="1" x14ac:dyDescent="0.2">
      <c r="A77" s="1393"/>
      <c r="B77" s="681"/>
      <c r="C77" s="1123"/>
      <c r="D77" s="685"/>
      <c r="E77" s="163"/>
      <c r="F77" s="687"/>
      <c r="G77" s="157"/>
      <c r="H77" s="1124"/>
      <c r="I77" s="1116">
        <f t="shared" si="25"/>
        <v>0</v>
      </c>
      <c r="J77" s="1117">
        <f t="shared" si="26"/>
        <v>0</v>
      </c>
      <c r="K77" s="1105">
        <f t="shared" si="27"/>
        <v>0</v>
      </c>
      <c r="L77" s="191">
        <f t="shared" si="28"/>
        <v>0</v>
      </c>
      <c r="M77" s="170" t="str">
        <f>IF(B77=0,"",VLOOKUP(B77,'Prog Costs'!$A$23:$B$27,2,FALSE))</f>
        <v/>
      </c>
      <c r="N77" s="194">
        <f t="shared" si="24"/>
        <v>0</v>
      </c>
      <c r="O77" s="195">
        <f t="shared" si="29"/>
        <v>0</v>
      </c>
      <c r="P77" s="196">
        <f>IF(N77=0,0,IF(B77=0,"",VLOOKUP(B77,'Prog Costs'!$A$23:$E$27,5,FALSE)*L77))</f>
        <v>0</v>
      </c>
      <c r="Q77" s="137"/>
      <c r="R77" s="137"/>
      <c r="S77" s="137"/>
      <c r="T77" s="137"/>
      <c r="U77" s="137"/>
      <c r="V77" s="137"/>
      <c r="W77" s="137"/>
      <c r="X77" s="137"/>
      <c r="Y77" s="137"/>
      <c r="Z77" s="137"/>
      <c r="AA77" s="137"/>
      <c r="AB77" s="137"/>
      <c r="AC77" s="137"/>
      <c r="AD77" s="137"/>
      <c r="AE77" s="137"/>
      <c r="AF77" s="137"/>
      <c r="AG77" s="137"/>
      <c r="AH77" s="137"/>
    </row>
    <row r="78" spans="1:34" ht="15" customHeight="1" x14ac:dyDescent="0.2">
      <c r="A78" s="1393"/>
      <c r="B78" s="681"/>
      <c r="C78" s="1123"/>
      <c r="D78" s="685"/>
      <c r="E78" s="163"/>
      <c r="F78" s="687"/>
      <c r="G78" s="157"/>
      <c r="H78" s="1124"/>
      <c r="I78" s="1116">
        <f t="shared" si="25"/>
        <v>0</v>
      </c>
      <c r="J78" s="1117">
        <f t="shared" si="26"/>
        <v>0</v>
      </c>
      <c r="K78" s="1105">
        <f t="shared" si="27"/>
        <v>0</v>
      </c>
      <c r="L78" s="191">
        <f t="shared" si="28"/>
        <v>0</v>
      </c>
      <c r="M78" s="170" t="str">
        <f>IF(B78=0,"",VLOOKUP(B78,'Prog Costs'!$A$23:$B$27,2,FALSE))</f>
        <v/>
      </c>
      <c r="N78" s="194">
        <f t="shared" si="24"/>
        <v>0</v>
      </c>
      <c r="O78" s="195">
        <f t="shared" si="29"/>
        <v>0</v>
      </c>
      <c r="P78" s="196">
        <f>IF(N78=0,0,IF(B78=0,"",VLOOKUP(B78,'Prog Costs'!$A$23:$E$27,5,FALSE)*L78))</f>
        <v>0</v>
      </c>
      <c r="Q78" s="137"/>
      <c r="R78" s="137"/>
      <c r="S78" s="137"/>
      <c r="T78" s="137"/>
      <c r="U78" s="137"/>
      <c r="V78" s="137"/>
      <c r="W78" s="137"/>
      <c r="X78" s="137"/>
      <c r="Y78" s="137"/>
      <c r="Z78" s="137"/>
      <c r="AA78" s="137"/>
      <c r="AB78" s="137"/>
      <c r="AC78" s="137"/>
      <c r="AD78" s="137"/>
      <c r="AE78" s="137"/>
      <c r="AF78" s="137"/>
      <c r="AG78" s="137"/>
      <c r="AH78" s="137"/>
    </row>
    <row r="79" spans="1:34" ht="15" customHeight="1" x14ac:dyDescent="0.2">
      <c r="A79" s="1393"/>
      <c r="B79" s="681"/>
      <c r="C79" s="1123"/>
      <c r="D79" s="685"/>
      <c r="E79" s="163"/>
      <c r="F79" s="687"/>
      <c r="G79" s="157"/>
      <c r="H79" s="1124"/>
      <c r="I79" s="1116">
        <f t="shared" si="25"/>
        <v>0</v>
      </c>
      <c r="J79" s="1117">
        <f t="shared" si="26"/>
        <v>0</v>
      </c>
      <c r="K79" s="1105">
        <f t="shared" si="27"/>
        <v>0</v>
      </c>
      <c r="L79" s="191">
        <f t="shared" si="28"/>
        <v>0</v>
      </c>
      <c r="M79" s="170" t="str">
        <f>IF(B79=0,"",VLOOKUP(B79,'Prog Costs'!$A$23:$B$27,2,FALSE))</f>
        <v/>
      </c>
      <c r="N79" s="194">
        <f t="shared" si="24"/>
        <v>0</v>
      </c>
      <c r="O79" s="195">
        <f t="shared" si="29"/>
        <v>0</v>
      </c>
      <c r="P79" s="196">
        <f>IF(N79=0,0,IF(B79=0,"",VLOOKUP(B79,'Prog Costs'!$A$23:$E$27,5,FALSE)*L79))</f>
        <v>0</v>
      </c>
      <c r="Q79" s="137"/>
      <c r="R79" s="137"/>
      <c r="S79" s="137"/>
      <c r="T79" s="137"/>
      <c r="U79" s="137"/>
      <c r="V79" s="137"/>
      <c r="W79" s="137"/>
      <c r="X79" s="137"/>
      <c r="Y79" s="137"/>
      <c r="Z79" s="137"/>
      <c r="AA79" s="137"/>
      <c r="AB79" s="137"/>
      <c r="AC79" s="137"/>
      <c r="AD79" s="137"/>
      <c r="AE79" s="137"/>
      <c r="AF79" s="137"/>
      <c r="AG79" s="137"/>
      <c r="AH79" s="137"/>
    </row>
    <row r="80" spans="1:34" ht="15" customHeight="1" x14ac:dyDescent="0.2">
      <c r="A80" s="1393"/>
      <c r="B80" s="681"/>
      <c r="C80" s="1123"/>
      <c r="D80" s="685"/>
      <c r="E80" s="163"/>
      <c r="F80" s="687"/>
      <c r="G80" s="157"/>
      <c r="H80" s="1124"/>
      <c r="I80" s="1116">
        <f t="shared" si="25"/>
        <v>0</v>
      </c>
      <c r="J80" s="1117">
        <f t="shared" si="26"/>
        <v>0</v>
      </c>
      <c r="K80" s="1105">
        <f t="shared" si="27"/>
        <v>0</v>
      </c>
      <c r="L80" s="191">
        <f t="shared" si="28"/>
        <v>0</v>
      </c>
      <c r="M80" s="170" t="str">
        <f>IF(B80=0,"",VLOOKUP(B80,'Prog Costs'!$A$23:$B$27,2,FALSE))</f>
        <v/>
      </c>
      <c r="N80" s="194">
        <f t="shared" si="24"/>
        <v>0</v>
      </c>
      <c r="O80" s="195">
        <f t="shared" si="29"/>
        <v>0</v>
      </c>
      <c r="P80" s="196">
        <f>IF(N80=0,0,IF(B80=0,"",VLOOKUP(B80,'Prog Costs'!$A$23:$E$27,5,FALSE)*L80))</f>
        <v>0</v>
      </c>
      <c r="Q80" s="137"/>
      <c r="R80" s="137"/>
      <c r="S80" s="137"/>
      <c r="T80" s="137"/>
      <c r="U80" s="137"/>
      <c r="V80" s="137"/>
      <c r="W80" s="137"/>
      <c r="X80" s="137"/>
      <c r="Y80" s="137"/>
      <c r="Z80" s="137"/>
      <c r="AA80" s="137"/>
      <c r="AB80" s="137"/>
      <c r="AC80" s="137"/>
      <c r="AD80" s="137"/>
      <c r="AE80" s="137"/>
      <c r="AF80" s="137"/>
      <c r="AG80" s="137"/>
      <c r="AH80" s="137"/>
    </row>
    <row r="81" spans="1:34" ht="15" customHeight="1" x14ac:dyDescent="0.2">
      <c r="A81" s="1393"/>
      <c r="B81" s="681"/>
      <c r="C81" s="1123"/>
      <c r="D81" s="685"/>
      <c r="E81" s="163"/>
      <c r="F81" s="687"/>
      <c r="G81" s="157"/>
      <c r="H81" s="1124"/>
      <c r="I81" s="1116">
        <f t="shared" si="25"/>
        <v>0</v>
      </c>
      <c r="J81" s="1117">
        <f t="shared" si="26"/>
        <v>0</v>
      </c>
      <c r="K81" s="1105">
        <f t="shared" si="27"/>
        <v>0</v>
      </c>
      <c r="L81" s="191">
        <f t="shared" si="28"/>
        <v>0</v>
      </c>
      <c r="M81" s="170" t="str">
        <f>IF(B81=0,"",VLOOKUP(B81,'Prog Costs'!$A$23:$B$27,2,FALSE))</f>
        <v/>
      </c>
      <c r="N81" s="194">
        <f t="shared" si="24"/>
        <v>0</v>
      </c>
      <c r="O81" s="195">
        <f t="shared" si="29"/>
        <v>0</v>
      </c>
      <c r="P81" s="196">
        <f>IF(N81=0,0,IF(B81=0,"",VLOOKUP(B81,'Prog Costs'!$A$23:$E$27,5,FALSE)*L81))</f>
        <v>0</v>
      </c>
      <c r="Q81" s="137"/>
      <c r="R81" s="137"/>
      <c r="S81" s="137"/>
      <c r="T81" s="137"/>
      <c r="U81" s="137"/>
      <c r="V81" s="137"/>
      <c r="W81" s="137"/>
      <c r="X81" s="137"/>
      <c r="Y81" s="137"/>
      <c r="Z81" s="137"/>
      <c r="AA81" s="137"/>
      <c r="AB81" s="137"/>
      <c r="AC81" s="137"/>
      <c r="AD81" s="137"/>
      <c r="AE81" s="137"/>
      <c r="AF81" s="137"/>
      <c r="AG81" s="137"/>
      <c r="AH81" s="137"/>
    </row>
    <row r="82" spans="1:34" ht="15" customHeight="1" x14ac:dyDescent="0.2">
      <c r="A82" s="1393"/>
      <c r="B82" s="681"/>
      <c r="C82" s="1123"/>
      <c r="D82" s="685"/>
      <c r="E82" s="163"/>
      <c r="F82" s="687"/>
      <c r="G82" s="157"/>
      <c r="H82" s="1124"/>
      <c r="I82" s="1116">
        <f t="shared" si="25"/>
        <v>0</v>
      </c>
      <c r="J82" s="1117">
        <f t="shared" si="26"/>
        <v>0</v>
      </c>
      <c r="K82" s="1105">
        <f t="shared" si="27"/>
        <v>0</v>
      </c>
      <c r="L82" s="191">
        <f t="shared" si="28"/>
        <v>0</v>
      </c>
      <c r="M82" s="170" t="str">
        <f>IF(B82=0,"",VLOOKUP(B82,'Prog Costs'!$A$23:$B$27,2,FALSE))</f>
        <v/>
      </c>
      <c r="N82" s="194">
        <f t="shared" si="24"/>
        <v>0</v>
      </c>
      <c r="O82" s="195">
        <f t="shared" si="29"/>
        <v>0</v>
      </c>
      <c r="P82" s="196">
        <f>IF(N82=0,0,IF(B82=0,"",VLOOKUP(B82,'Prog Costs'!$A$23:$E$27,5,FALSE)*L82))</f>
        <v>0</v>
      </c>
      <c r="Q82" s="137"/>
      <c r="R82" s="137"/>
      <c r="S82" s="137"/>
      <c r="T82" s="137"/>
      <c r="U82" s="137"/>
      <c r="V82" s="137"/>
      <c r="W82" s="137"/>
      <c r="X82" s="137"/>
      <c r="Y82" s="137"/>
      <c r="Z82" s="137"/>
      <c r="AA82" s="137"/>
      <c r="AB82" s="137"/>
      <c r="AC82" s="137"/>
      <c r="AD82" s="137"/>
      <c r="AE82" s="137"/>
      <c r="AF82" s="137"/>
      <c r="AG82" s="137"/>
      <c r="AH82" s="137"/>
    </row>
    <row r="83" spans="1:34" ht="15" customHeight="1" thickBot="1" x14ac:dyDescent="0.25">
      <c r="A83" s="1393"/>
      <c r="B83" s="681"/>
      <c r="C83" s="1123"/>
      <c r="D83" s="685"/>
      <c r="E83" s="163"/>
      <c r="F83" s="687"/>
      <c r="G83" s="157"/>
      <c r="H83" s="1124"/>
      <c r="I83" s="1116">
        <f t="shared" si="25"/>
        <v>0</v>
      </c>
      <c r="J83" s="1117">
        <f t="shared" si="26"/>
        <v>0</v>
      </c>
      <c r="K83" s="1105">
        <f t="shared" si="27"/>
        <v>0</v>
      </c>
      <c r="L83" s="191">
        <f t="shared" si="28"/>
        <v>0</v>
      </c>
      <c r="M83" s="170" t="str">
        <f>IF(B83=0,"",VLOOKUP(B83,'Prog Costs'!$A$23:$B$27,2,FALSE))</f>
        <v/>
      </c>
      <c r="N83" s="194">
        <f t="shared" si="24"/>
        <v>0</v>
      </c>
      <c r="O83" s="195">
        <f t="shared" si="29"/>
        <v>0</v>
      </c>
      <c r="P83" s="196">
        <f>IF(N83=0,0,IF(B83=0,"",VLOOKUP(B83,'Prog Costs'!$A$23:$E$27,5,FALSE)*L83))</f>
        <v>0</v>
      </c>
      <c r="Q83" s="137"/>
      <c r="R83" s="137"/>
      <c r="S83" s="137"/>
      <c r="T83" s="137"/>
      <c r="U83" s="137"/>
      <c r="V83" s="137"/>
      <c r="W83" s="137"/>
      <c r="X83" s="137"/>
      <c r="Y83" s="137"/>
      <c r="Z83" s="137"/>
      <c r="AA83" s="137"/>
      <c r="AB83" s="137"/>
      <c r="AC83" s="137"/>
      <c r="AD83" s="137"/>
      <c r="AE83" s="137"/>
      <c r="AF83" s="137"/>
      <c r="AG83" s="137"/>
      <c r="AH83" s="137"/>
    </row>
    <row r="84" spans="1:34" ht="15" hidden="1" customHeight="1" x14ac:dyDescent="0.2">
      <c r="A84" s="1393"/>
      <c r="B84" s="681"/>
      <c r="C84" s="1123"/>
      <c r="D84" s="685"/>
      <c r="E84" s="163"/>
      <c r="F84" s="687"/>
      <c r="G84" s="157"/>
      <c r="H84" s="1124"/>
      <c r="I84" s="1116">
        <f t="shared" si="25"/>
        <v>0</v>
      </c>
      <c r="J84" s="1117">
        <f t="shared" si="26"/>
        <v>0</v>
      </c>
      <c r="K84" s="1105">
        <f t="shared" si="27"/>
        <v>0</v>
      </c>
      <c r="L84" s="191">
        <f t="shared" si="28"/>
        <v>0</v>
      </c>
      <c r="M84" s="170" t="str">
        <f>IF(B84=0,"",VLOOKUP(B84,'Prog Costs'!$A$23:$B$27,2,FALSE))</f>
        <v/>
      </c>
      <c r="N84" s="194">
        <f t="shared" si="24"/>
        <v>0</v>
      </c>
      <c r="O84" s="195">
        <f t="shared" si="29"/>
        <v>0</v>
      </c>
      <c r="P84" s="196">
        <f>IF(N84=0,0,IF(B84=0,"",VLOOKUP(B84,'Prog Costs'!$A$23:$E$27,5,FALSE)*L84))</f>
        <v>0</v>
      </c>
      <c r="Q84" s="137"/>
      <c r="R84" s="137"/>
      <c r="S84" s="137"/>
      <c r="T84" s="137"/>
      <c r="U84" s="137"/>
      <c r="V84" s="137"/>
      <c r="W84" s="137"/>
      <c r="X84" s="137"/>
      <c r="Y84" s="137"/>
      <c r="Z84" s="137"/>
      <c r="AA84" s="137"/>
      <c r="AB84" s="137"/>
      <c r="AC84" s="137"/>
      <c r="AD84" s="137"/>
      <c r="AE84" s="137"/>
      <c r="AF84" s="137"/>
      <c r="AG84" s="137"/>
      <c r="AH84" s="137"/>
    </row>
    <row r="85" spans="1:34" ht="15" hidden="1" customHeight="1" x14ac:dyDescent="0.2">
      <c r="A85" s="1393"/>
      <c r="B85" s="681"/>
      <c r="C85" s="1123"/>
      <c r="D85" s="685"/>
      <c r="E85" s="163"/>
      <c r="F85" s="687"/>
      <c r="G85" s="157"/>
      <c r="H85" s="1124"/>
      <c r="I85" s="1116">
        <f t="shared" si="25"/>
        <v>0</v>
      </c>
      <c r="J85" s="1117">
        <f t="shared" si="26"/>
        <v>0</v>
      </c>
      <c r="K85" s="1105">
        <f t="shared" si="27"/>
        <v>0</v>
      </c>
      <c r="L85" s="191">
        <f t="shared" si="28"/>
        <v>0</v>
      </c>
      <c r="M85" s="170" t="str">
        <f>IF(B85=0,"",VLOOKUP(B85,'Prog Costs'!$A$23:$B$27,2,FALSE))</f>
        <v/>
      </c>
      <c r="N85" s="194">
        <f t="shared" si="24"/>
        <v>0</v>
      </c>
      <c r="O85" s="195">
        <f t="shared" si="29"/>
        <v>0</v>
      </c>
      <c r="P85" s="196">
        <f>IF(N85=0,0,IF(B85=0,"",VLOOKUP(B85,'Prog Costs'!$A$23:$E$27,5,FALSE)*L85))</f>
        <v>0</v>
      </c>
      <c r="Q85" s="137"/>
      <c r="R85" s="137"/>
      <c r="S85" s="137"/>
      <c r="T85" s="137"/>
      <c r="U85" s="137"/>
      <c r="V85" s="137"/>
      <c r="W85" s="137"/>
      <c r="X85" s="137"/>
      <c r="Y85" s="137"/>
      <c r="Z85" s="137"/>
      <c r="AA85" s="137"/>
      <c r="AB85" s="137"/>
      <c r="AC85" s="137"/>
      <c r="AD85" s="137"/>
      <c r="AE85" s="137"/>
      <c r="AF85" s="137"/>
      <c r="AG85" s="137"/>
      <c r="AH85" s="137"/>
    </row>
    <row r="86" spans="1:34" ht="15" hidden="1" customHeight="1" x14ac:dyDescent="0.2">
      <c r="A86" s="1393"/>
      <c r="B86" s="681"/>
      <c r="C86" s="1123"/>
      <c r="D86" s="685"/>
      <c r="E86" s="163"/>
      <c r="F86" s="687"/>
      <c r="G86" s="157"/>
      <c r="H86" s="1124"/>
      <c r="I86" s="1116">
        <f t="shared" si="25"/>
        <v>0</v>
      </c>
      <c r="J86" s="1117">
        <f t="shared" si="26"/>
        <v>0</v>
      </c>
      <c r="K86" s="1105">
        <f t="shared" si="27"/>
        <v>0</v>
      </c>
      <c r="L86" s="191">
        <f t="shared" si="28"/>
        <v>0</v>
      </c>
      <c r="M86" s="170" t="str">
        <f>IF(B86=0,"",VLOOKUP(B86,'Prog Costs'!$A$23:$B$27,2,FALSE))</f>
        <v/>
      </c>
      <c r="N86" s="194">
        <f t="shared" si="24"/>
        <v>0</v>
      </c>
      <c r="O86" s="195">
        <f t="shared" si="29"/>
        <v>0</v>
      </c>
      <c r="P86" s="196">
        <f>IF(N86=0,0,IF(B86=0,"",VLOOKUP(B86,'Prog Costs'!$A$23:$E$27,5,FALSE)*L86))</f>
        <v>0</v>
      </c>
      <c r="Q86" s="137"/>
      <c r="R86" s="137"/>
      <c r="S86" s="137"/>
      <c r="T86" s="137"/>
      <c r="U86" s="137"/>
      <c r="V86" s="137"/>
      <c r="W86" s="137"/>
      <c r="X86" s="137"/>
      <c r="Y86" s="137"/>
      <c r="Z86" s="137"/>
      <c r="AA86" s="137"/>
      <c r="AB86" s="137"/>
      <c r="AC86" s="137"/>
      <c r="AD86" s="137"/>
      <c r="AE86" s="137"/>
      <c r="AF86" s="137"/>
      <c r="AG86" s="137"/>
      <c r="AH86" s="137"/>
    </row>
    <row r="87" spans="1:34" ht="15" hidden="1" customHeight="1" x14ac:dyDescent="0.2">
      <c r="A87" s="1393"/>
      <c r="B87" s="681"/>
      <c r="C87" s="1123"/>
      <c r="D87" s="685"/>
      <c r="E87" s="163"/>
      <c r="F87" s="687"/>
      <c r="G87" s="157"/>
      <c r="H87" s="1124"/>
      <c r="I87" s="1116">
        <f t="shared" si="25"/>
        <v>0</v>
      </c>
      <c r="J87" s="1117">
        <f t="shared" si="26"/>
        <v>0</v>
      </c>
      <c r="K87" s="1105">
        <f t="shared" si="27"/>
        <v>0</v>
      </c>
      <c r="L87" s="191">
        <f t="shared" si="28"/>
        <v>0</v>
      </c>
      <c r="M87" s="170" t="str">
        <f>IF(B87=0,"",VLOOKUP(B87,'Prog Costs'!$A$23:$B$27,2,FALSE))</f>
        <v/>
      </c>
      <c r="N87" s="194">
        <f t="shared" si="24"/>
        <v>0</v>
      </c>
      <c r="O87" s="195">
        <f t="shared" si="29"/>
        <v>0</v>
      </c>
      <c r="P87" s="196">
        <f>IF(N87=0,0,IF(B87=0,"",VLOOKUP(B87,'Prog Costs'!$A$23:$E$27,5,FALSE)*L87))</f>
        <v>0</v>
      </c>
      <c r="Q87" s="137"/>
      <c r="R87" s="137"/>
      <c r="S87" s="137"/>
      <c r="T87" s="137"/>
      <c r="U87" s="137"/>
      <c r="V87" s="137"/>
      <c r="W87" s="137"/>
      <c r="X87" s="137"/>
      <c r="Y87" s="137"/>
      <c r="Z87" s="137"/>
      <c r="AA87" s="137"/>
      <c r="AB87" s="137"/>
      <c r="AC87" s="137"/>
      <c r="AD87" s="137"/>
      <c r="AE87" s="137"/>
      <c r="AF87" s="137"/>
      <c r="AG87" s="137"/>
      <c r="AH87" s="137"/>
    </row>
    <row r="88" spans="1:34" ht="15" hidden="1" customHeight="1" x14ac:dyDescent="0.2">
      <c r="A88" s="1393"/>
      <c r="B88" s="681"/>
      <c r="C88" s="1123"/>
      <c r="D88" s="685"/>
      <c r="E88" s="163"/>
      <c r="F88" s="687"/>
      <c r="G88" s="157"/>
      <c r="H88" s="1124"/>
      <c r="I88" s="1116">
        <f t="shared" si="25"/>
        <v>0</v>
      </c>
      <c r="J88" s="1117">
        <f t="shared" si="26"/>
        <v>0</v>
      </c>
      <c r="K88" s="1105">
        <f t="shared" si="27"/>
        <v>0</v>
      </c>
      <c r="L88" s="191">
        <f t="shared" si="28"/>
        <v>0</v>
      </c>
      <c r="M88" s="170" t="str">
        <f>IF(B88=0,"",VLOOKUP(B88,'Prog Costs'!$A$23:$B$27,2,FALSE))</f>
        <v/>
      </c>
      <c r="N88" s="194">
        <f t="shared" si="24"/>
        <v>0</v>
      </c>
      <c r="O88" s="195">
        <f t="shared" si="29"/>
        <v>0</v>
      </c>
      <c r="P88" s="196">
        <f>IF(N88=0,0,IF(B88=0,"",VLOOKUP(B88,'Prog Costs'!$A$23:$E$27,5,FALSE)*L88))</f>
        <v>0</v>
      </c>
      <c r="Q88" s="137"/>
      <c r="R88" s="137"/>
      <c r="S88" s="137"/>
      <c r="T88" s="137"/>
      <c r="U88" s="137"/>
      <c r="V88" s="137"/>
      <c r="W88" s="137"/>
      <c r="X88" s="137"/>
      <c r="Y88" s="137"/>
      <c r="Z88" s="137"/>
      <c r="AA88" s="137"/>
      <c r="AB88" s="137"/>
      <c r="AC88" s="137"/>
      <c r="AD88" s="137"/>
      <c r="AE88" s="137"/>
      <c r="AF88" s="137"/>
      <c r="AG88" s="137"/>
      <c r="AH88" s="137"/>
    </row>
    <row r="89" spans="1:34" ht="15" hidden="1" customHeight="1" x14ac:dyDescent="0.2">
      <c r="A89" s="1393"/>
      <c r="B89" s="681"/>
      <c r="C89" s="1123"/>
      <c r="D89" s="685"/>
      <c r="E89" s="163"/>
      <c r="F89" s="687"/>
      <c r="G89" s="157"/>
      <c r="H89" s="1124"/>
      <c r="I89" s="1116">
        <f t="shared" si="25"/>
        <v>0</v>
      </c>
      <c r="J89" s="1117">
        <f t="shared" si="26"/>
        <v>0</v>
      </c>
      <c r="K89" s="1105">
        <f t="shared" si="27"/>
        <v>0</v>
      </c>
      <c r="L89" s="191">
        <f t="shared" si="28"/>
        <v>0</v>
      </c>
      <c r="M89" s="170" t="str">
        <f>IF(B89=0,"",VLOOKUP(B89,'Prog Costs'!$A$23:$B$27,2,FALSE))</f>
        <v/>
      </c>
      <c r="N89" s="194">
        <f t="shared" si="24"/>
        <v>0</v>
      </c>
      <c r="O89" s="195">
        <f t="shared" si="29"/>
        <v>0</v>
      </c>
      <c r="P89" s="196">
        <f>IF(N89=0,0,IF(B89=0,"",VLOOKUP(B89,'Prog Costs'!$A$23:$E$27,5,FALSE)*L89))</f>
        <v>0</v>
      </c>
      <c r="Q89" s="137"/>
      <c r="R89" s="137"/>
      <c r="S89" s="137"/>
      <c r="T89" s="137"/>
      <c r="U89" s="137"/>
      <c r="V89" s="137"/>
      <c r="W89" s="137"/>
      <c r="X89" s="137"/>
      <c r="Y89" s="137"/>
      <c r="Z89" s="137"/>
      <c r="AA89" s="137"/>
      <c r="AB89" s="137"/>
      <c r="AC89" s="137"/>
      <c r="AD89" s="137"/>
      <c r="AE89" s="137"/>
      <c r="AF89" s="137"/>
      <c r="AG89" s="137"/>
      <c r="AH89" s="137"/>
    </row>
    <row r="90" spans="1:34" ht="15" hidden="1" customHeight="1" x14ac:dyDescent="0.2">
      <c r="A90" s="1393"/>
      <c r="B90" s="681"/>
      <c r="C90" s="1123"/>
      <c r="D90" s="685"/>
      <c r="E90" s="163"/>
      <c r="F90" s="687"/>
      <c r="G90" s="157"/>
      <c r="H90" s="1124"/>
      <c r="I90" s="1116">
        <f t="shared" si="25"/>
        <v>0</v>
      </c>
      <c r="J90" s="1117">
        <f t="shared" si="26"/>
        <v>0</v>
      </c>
      <c r="K90" s="1105">
        <f t="shared" si="27"/>
        <v>0</v>
      </c>
      <c r="L90" s="191">
        <f t="shared" si="28"/>
        <v>0</v>
      </c>
      <c r="M90" s="170" t="str">
        <f>IF(B90=0,"",VLOOKUP(B90,'Prog Costs'!$A$23:$B$27,2,FALSE))</f>
        <v/>
      </c>
      <c r="N90" s="194">
        <f t="shared" si="24"/>
        <v>0</v>
      </c>
      <c r="O90" s="195">
        <f t="shared" si="29"/>
        <v>0</v>
      </c>
      <c r="P90" s="196">
        <f>IF(N90=0,0,IF(B90=0,"",VLOOKUP(B90,'Prog Costs'!$A$23:$E$27,5,FALSE)*L90))</f>
        <v>0</v>
      </c>
      <c r="Q90" s="137"/>
      <c r="R90" s="137"/>
      <c r="S90" s="137"/>
      <c r="T90" s="137"/>
      <c r="U90" s="137"/>
      <c r="V90" s="137"/>
      <c r="W90" s="137"/>
      <c r="X90" s="137"/>
      <c r="Y90" s="137"/>
      <c r="Z90" s="137"/>
      <c r="AA90" s="137"/>
      <c r="AB90" s="137"/>
      <c r="AC90" s="137"/>
      <c r="AD90" s="137"/>
      <c r="AE90" s="137"/>
      <c r="AF90" s="137"/>
      <c r="AG90" s="137"/>
      <c r="AH90" s="137"/>
    </row>
    <row r="91" spans="1:34" ht="15" hidden="1" customHeight="1" x14ac:dyDescent="0.2">
      <c r="A91" s="1393"/>
      <c r="B91" s="681"/>
      <c r="C91" s="1123"/>
      <c r="D91" s="685"/>
      <c r="E91" s="163"/>
      <c r="F91" s="687"/>
      <c r="G91" s="157"/>
      <c r="H91" s="1124"/>
      <c r="I91" s="1116">
        <f t="shared" si="25"/>
        <v>0</v>
      </c>
      <c r="J91" s="1117">
        <f t="shared" si="26"/>
        <v>0</v>
      </c>
      <c r="K91" s="1105">
        <f t="shared" si="27"/>
        <v>0</v>
      </c>
      <c r="L91" s="191">
        <f t="shared" si="28"/>
        <v>0</v>
      </c>
      <c r="M91" s="170" t="str">
        <f>IF(B91=0,"",VLOOKUP(B91,'Prog Costs'!$A$23:$B$27,2,FALSE))</f>
        <v/>
      </c>
      <c r="N91" s="194">
        <f t="shared" si="24"/>
        <v>0</v>
      </c>
      <c r="O91" s="195">
        <f t="shared" si="29"/>
        <v>0</v>
      </c>
      <c r="P91" s="196">
        <f>IF(N91=0,0,IF(B91=0,"",VLOOKUP(B91,'Prog Costs'!$A$23:$E$27,5,FALSE)*L91))</f>
        <v>0</v>
      </c>
      <c r="Q91" s="137"/>
      <c r="R91" s="137"/>
      <c r="S91" s="137"/>
      <c r="T91" s="137"/>
      <c r="U91" s="137"/>
      <c r="V91" s="137"/>
      <c r="W91" s="137"/>
      <c r="X91" s="137"/>
      <c r="Y91" s="137"/>
      <c r="Z91" s="137"/>
      <c r="AA91" s="137"/>
      <c r="AB91" s="137"/>
      <c r="AC91" s="137"/>
      <c r="AD91" s="137"/>
      <c r="AE91" s="137"/>
      <c r="AF91" s="137"/>
      <c r="AG91" s="137"/>
      <c r="AH91" s="137"/>
    </row>
    <row r="92" spans="1:34" ht="15" hidden="1" customHeight="1" x14ac:dyDescent="0.2">
      <c r="A92" s="1393"/>
      <c r="B92" s="681"/>
      <c r="C92" s="1123"/>
      <c r="D92" s="685"/>
      <c r="E92" s="163"/>
      <c r="F92" s="687"/>
      <c r="G92" s="157"/>
      <c r="H92" s="1124"/>
      <c r="I92" s="1116">
        <f t="shared" si="25"/>
        <v>0</v>
      </c>
      <c r="J92" s="1117">
        <f t="shared" si="26"/>
        <v>0</v>
      </c>
      <c r="K92" s="1105">
        <f t="shared" si="27"/>
        <v>0</v>
      </c>
      <c r="L92" s="191">
        <f t="shared" si="28"/>
        <v>0</v>
      </c>
      <c r="M92" s="170" t="str">
        <f>IF(B92=0,"",VLOOKUP(B92,'Prog Costs'!$A$23:$B$27,2,FALSE))</f>
        <v/>
      </c>
      <c r="N92" s="194">
        <f t="shared" si="24"/>
        <v>0</v>
      </c>
      <c r="O92" s="195">
        <f t="shared" si="29"/>
        <v>0</v>
      </c>
      <c r="P92" s="196">
        <f>IF(N92=0,0,IF(B92=0,"",VLOOKUP(B92,'Prog Costs'!$A$23:$E$27,5,FALSE)*L92))</f>
        <v>0</v>
      </c>
      <c r="Q92" s="137"/>
      <c r="R92" s="137"/>
      <c r="S92" s="137"/>
      <c r="T92" s="137"/>
      <c r="U92" s="137"/>
      <c r="V92" s="137"/>
      <c r="W92" s="137"/>
      <c r="X92" s="137"/>
      <c r="Y92" s="137"/>
      <c r="Z92" s="137"/>
      <c r="AA92" s="137"/>
      <c r="AB92" s="137"/>
      <c r="AC92" s="137"/>
      <c r="AD92" s="137"/>
      <c r="AE92" s="137"/>
      <c r="AF92" s="137"/>
      <c r="AG92" s="137"/>
      <c r="AH92" s="137"/>
    </row>
    <row r="93" spans="1:34" ht="15" hidden="1" customHeight="1" thickBot="1" x14ac:dyDescent="0.25">
      <c r="A93" s="1394"/>
      <c r="B93" s="681"/>
      <c r="C93" s="1125"/>
      <c r="D93" s="686"/>
      <c r="E93" s="164"/>
      <c r="F93" s="688"/>
      <c r="G93" s="158"/>
      <c r="H93" s="1126"/>
      <c r="I93" s="1118">
        <f t="shared" si="25"/>
        <v>0</v>
      </c>
      <c r="J93" s="1117">
        <f t="shared" si="26"/>
        <v>0</v>
      </c>
      <c r="K93" s="1106">
        <f t="shared" si="27"/>
        <v>0</v>
      </c>
      <c r="L93" s="191">
        <f t="shared" si="28"/>
        <v>0</v>
      </c>
      <c r="M93" s="170" t="str">
        <f>IF(B93=0,"",VLOOKUP(B93,'Prog Costs'!$A$23:$B$27,2,FALSE))</f>
        <v/>
      </c>
      <c r="N93" s="194">
        <f t="shared" si="24"/>
        <v>0</v>
      </c>
      <c r="O93" s="195">
        <f t="shared" si="29"/>
        <v>0</v>
      </c>
      <c r="P93" s="196">
        <f>IF(N93=0,0,IF(B93=0,"",VLOOKUP(B93,'Prog Costs'!$A$23:$E$27,5,FALSE)*L93))</f>
        <v>0</v>
      </c>
      <c r="Q93" s="137"/>
      <c r="R93" s="137"/>
      <c r="S93" s="137"/>
      <c r="T93" s="137"/>
      <c r="U93" s="137"/>
      <c r="V93" s="137"/>
      <c r="W93" s="137"/>
      <c r="X93" s="137"/>
      <c r="Y93" s="137"/>
      <c r="Z93" s="137"/>
      <c r="AA93" s="137"/>
      <c r="AB93" s="137"/>
      <c r="AC93" s="137"/>
      <c r="AD93" s="137"/>
      <c r="AE93" s="137"/>
      <c r="AF93" s="137"/>
      <c r="AG93" s="137"/>
      <c r="AH93" s="137"/>
    </row>
    <row r="94" spans="1:34" ht="18" customHeight="1" thickBot="1" x14ac:dyDescent="0.25">
      <c r="A94" s="182"/>
      <c r="B94" s="198" t="s">
        <v>62</v>
      </c>
      <c r="C94" s="140">
        <f>SUM(C74:C93)</f>
        <v>158</v>
      </c>
      <c r="D94" s="155">
        <f t="shared" ref="D94:L94" si="30">SUM(D74:D93)</f>
        <v>315</v>
      </c>
      <c r="E94" s="165">
        <f t="shared" si="30"/>
        <v>191</v>
      </c>
      <c r="F94" s="166">
        <f t="shared" si="30"/>
        <v>183.86666666666667</v>
      </c>
      <c r="G94" s="159">
        <f t="shared" si="30"/>
        <v>271</v>
      </c>
      <c r="H94" s="204">
        <f t="shared" si="30"/>
        <v>111.74666666666667</v>
      </c>
      <c r="I94" s="140">
        <f t="shared" si="30"/>
        <v>620</v>
      </c>
      <c r="J94" s="1113">
        <f t="shared" si="30"/>
        <v>206.66666666666666</v>
      </c>
      <c r="K94" s="159">
        <f t="shared" si="30"/>
        <v>610.61333333333334</v>
      </c>
      <c r="L94" s="142">
        <f t="shared" si="30"/>
        <v>203.53777777777779</v>
      </c>
      <c r="M94" s="143"/>
      <c r="N94" s="143">
        <f t="shared" ref="N94:P94" si="31">SUM(N74:N93)</f>
        <v>4312343.925365556</v>
      </c>
      <c r="O94" s="143">
        <f t="shared" si="31"/>
        <v>3449875.1402924443</v>
      </c>
      <c r="P94" s="144">
        <f t="shared" si="31"/>
        <v>862468.78507311107</v>
      </c>
      <c r="Q94" s="137"/>
      <c r="R94" s="137"/>
      <c r="S94" s="137"/>
      <c r="T94" s="137"/>
      <c r="U94" s="137"/>
      <c r="V94" s="137"/>
      <c r="W94" s="137"/>
      <c r="X94" s="137"/>
      <c r="Y94" s="137"/>
      <c r="Z94" s="137"/>
      <c r="AA94" s="137"/>
      <c r="AB94" s="137"/>
      <c r="AC94" s="137"/>
      <c r="AD94" s="137"/>
      <c r="AE94" s="137"/>
      <c r="AF94" s="137"/>
      <c r="AG94" s="137"/>
      <c r="AH94" s="137"/>
    </row>
    <row r="95" spans="1:34" ht="13.5" thickBot="1" x14ac:dyDescent="0.25">
      <c r="A95" s="173"/>
      <c r="B95" s="152"/>
      <c r="C95" s="152"/>
      <c r="D95" s="152"/>
      <c r="E95" s="152"/>
      <c r="F95" s="152"/>
      <c r="G95" s="152"/>
      <c r="H95" s="152"/>
      <c r="I95" s="152"/>
      <c r="J95" s="152"/>
      <c r="K95" s="152"/>
      <c r="L95" s="152"/>
      <c r="M95" s="152"/>
      <c r="N95" s="102"/>
      <c r="O95" s="102"/>
      <c r="P95" s="103"/>
      <c r="Q95" s="137"/>
      <c r="R95" s="137"/>
      <c r="S95" s="137"/>
      <c r="T95" s="137"/>
      <c r="U95" s="137"/>
      <c r="V95" s="137"/>
      <c r="W95" s="137"/>
      <c r="X95" s="137"/>
      <c r="Y95" s="137"/>
      <c r="Z95" s="137"/>
      <c r="AA95" s="137"/>
      <c r="AB95" s="137"/>
      <c r="AC95" s="137"/>
      <c r="AD95" s="137"/>
      <c r="AE95" s="137"/>
      <c r="AF95" s="137"/>
      <c r="AG95" s="137"/>
      <c r="AH95" s="137"/>
    </row>
    <row r="96" spans="1:34" ht="15" customHeight="1" x14ac:dyDescent="0.2">
      <c r="A96" s="1393" t="str">
        <f>'Setup Page'!C12</f>
        <v>Nongoma KwaGqikazi</v>
      </c>
      <c r="B96" s="683"/>
      <c r="C96" s="1121"/>
      <c r="D96" s="730"/>
      <c r="E96" s="162"/>
      <c r="F96" s="712"/>
      <c r="G96" s="705"/>
      <c r="H96" s="1122"/>
      <c r="I96" s="1114">
        <f>C96+E96+G96</f>
        <v>0</v>
      </c>
      <c r="J96" s="1115">
        <f>I96/3</f>
        <v>0</v>
      </c>
      <c r="K96" s="1104">
        <f>D96+F96+H96</f>
        <v>0</v>
      </c>
      <c r="L96" s="191">
        <f>K96/3</f>
        <v>0</v>
      </c>
      <c r="M96" s="170" t="str">
        <f>IF(B96=0,"",VLOOKUP(B96,'Prog Costs'!$A$23:$B$27,2,FALSE))</f>
        <v/>
      </c>
      <c r="N96" s="194">
        <f t="shared" ref="N96:N115" si="32">IF(B96=0,0,IF(L96=0,0,L96*M96))</f>
        <v>0</v>
      </c>
      <c r="O96" s="195">
        <f>N96*0.8</f>
        <v>0</v>
      </c>
      <c r="P96" s="196">
        <f>IF(N96=0,0,IF(B96=0,"",VLOOKUP(B96,'Prog Costs'!$A$23:$E$27,5,FALSE)*L96))</f>
        <v>0</v>
      </c>
      <c r="Q96" s="137"/>
      <c r="R96" s="137"/>
      <c r="S96" s="137"/>
      <c r="T96" s="137"/>
      <c r="U96" s="137"/>
      <c r="V96" s="137"/>
      <c r="W96" s="137"/>
      <c r="X96" s="137"/>
      <c r="Y96" s="137"/>
      <c r="Z96" s="137"/>
      <c r="AA96" s="137"/>
      <c r="AB96" s="137"/>
      <c r="AC96" s="137"/>
      <c r="AD96" s="137"/>
      <c r="AE96" s="137"/>
      <c r="AF96" s="137"/>
      <c r="AG96" s="137"/>
      <c r="AH96" s="137"/>
    </row>
    <row r="97" spans="1:34" ht="15" customHeight="1" x14ac:dyDescent="0.2">
      <c r="A97" s="1393"/>
      <c r="B97" s="681"/>
      <c r="C97" s="1123"/>
      <c r="D97" s="685"/>
      <c r="E97" s="163"/>
      <c r="F97" s="687"/>
      <c r="G97" s="157"/>
      <c r="H97" s="1124"/>
      <c r="I97" s="1116">
        <f t="shared" ref="I97:I115" si="33">C97+E97+G97</f>
        <v>0</v>
      </c>
      <c r="J97" s="1117">
        <f t="shared" ref="J97:J115" si="34">I97/3</f>
        <v>0</v>
      </c>
      <c r="K97" s="1105">
        <f t="shared" ref="K97:K115" si="35">D97+F97+H97</f>
        <v>0</v>
      </c>
      <c r="L97" s="191">
        <f t="shared" ref="L97:L115" si="36">K97/3</f>
        <v>0</v>
      </c>
      <c r="M97" s="170" t="str">
        <f>IF(B97=0,"",VLOOKUP(B97,'Prog Costs'!$A$23:$B$27,2,FALSE))</f>
        <v/>
      </c>
      <c r="N97" s="194">
        <f t="shared" si="32"/>
        <v>0</v>
      </c>
      <c r="O97" s="195">
        <f t="shared" ref="O97:O115" si="37">N97*0.8</f>
        <v>0</v>
      </c>
      <c r="P97" s="196">
        <f>IF(N97=0,0,IF(B97=0,"",VLOOKUP(B97,'Prog Costs'!$A$23:$E$27,5,FALSE)*L97))</f>
        <v>0</v>
      </c>
      <c r="Q97" s="137"/>
      <c r="R97" s="137"/>
      <c r="S97" s="137"/>
      <c r="T97" s="137"/>
      <c r="U97" s="137"/>
      <c r="V97" s="137"/>
      <c r="W97" s="137"/>
      <c r="X97" s="137"/>
      <c r="Y97" s="137"/>
      <c r="Z97" s="137"/>
      <c r="AA97" s="137"/>
      <c r="AB97" s="137"/>
      <c r="AC97" s="137"/>
      <c r="AD97" s="137"/>
      <c r="AE97" s="137"/>
      <c r="AF97" s="137"/>
      <c r="AG97" s="137"/>
      <c r="AH97" s="137"/>
    </row>
    <row r="98" spans="1:34" ht="15" customHeight="1" x14ac:dyDescent="0.2">
      <c r="A98" s="1393"/>
      <c r="B98" s="681"/>
      <c r="C98" s="1123"/>
      <c r="D98" s="685"/>
      <c r="E98" s="163"/>
      <c r="F98" s="687"/>
      <c r="G98" s="157"/>
      <c r="H98" s="1124"/>
      <c r="I98" s="1116">
        <f t="shared" si="33"/>
        <v>0</v>
      </c>
      <c r="J98" s="1117">
        <f t="shared" si="34"/>
        <v>0</v>
      </c>
      <c r="K98" s="1105">
        <f t="shared" si="35"/>
        <v>0</v>
      </c>
      <c r="L98" s="191">
        <f t="shared" si="36"/>
        <v>0</v>
      </c>
      <c r="M98" s="170" t="str">
        <f>IF(B98=0,"",VLOOKUP(B98,'Prog Costs'!$A$23:$B$27,2,FALSE))</f>
        <v/>
      </c>
      <c r="N98" s="194">
        <f t="shared" si="32"/>
        <v>0</v>
      </c>
      <c r="O98" s="195">
        <f t="shared" si="37"/>
        <v>0</v>
      </c>
      <c r="P98" s="196">
        <f>IF(N98=0,0,IF(B98=0,"",VLOOKUP(B98,'Prog Costs'!$A$23:$E$27,5,FALSE)*L98))</f>
        <v>0</v>
      </c>
      <c r="Q98" s="137"/>
      <c r="R98" s="137"/>
      <c r="S98" s="137"/>
      <c r="T98" s="137"/>
      <c r="U98" s="137"/>
      <c r="V98" s="137"/>
      <c r="W98" s="137"/>
      <c r="X98" s="137"/>
      <c r="Y98" s="137"/>
      <c r="Z98" s="137"/>
      <c r="AA98" s="137"/>
      <c r="AB98" s="137"/>
      <c r="AC98" s="137"/>
      <c r="AD98" s="137"/>
      <c r="AE98" s="137"/>
      <c r="AF98" s="137"/>
      <c r="AG98" s="137"/>
      <c r="AH98" s="137"/>
    </row>
    <row r="99" spans="1:34" ht="15" customHeight="1" x14ac:dyDescent="0.2">
      <c r="A99" s="1393"/>
      <c r="B99" s="681"/>
      <c r="C99" s="1123"/>
      <c r="D99" s="685"/>
      <c r="E99" s="163"/>
      <c r="F99" s="687"/>
      <c r="G99" s="157"/>
      <c r="H99" s="1124"/>
      <c r="I99" s="1116">
        <f t="shared" si="33"/>
        <v>0</v>
      </c>
      <c r="J99" s="1117">
        <f t="shared" si="34"/>
        <v>0</v>
      </c>
      <c r="K99" s="1105">
        <f t="shared" si="35"/>
        <v>0</v>
      </c>
      <c r="L99" s="191">
        <f t="shared" si="36"/>
        <v>0</v>
      </c>
      <c r="M99" s="170" t="str">
        <f>IF(B99=0,"",VLOOKUP(B99,'Prog Costs'!$A$23:$B$27,2,FALSE))</f>
        <v/>
      </c>
      <c r="N99" s="194">
        <f t="shared" si="32"/>
        <v>0</v>
      </c>
      <c r="O99" s="195">
        <f t="shared" si="37"/>
        <v>0</v>
      </c>
      <c r="P99" s="196">
        <f>IF(N99=0,0,IF(B99=0,"",VLOOKUP(B99,'Prog Costs'!$A$23:$E$27,5,FALSE)*L99))</f>
        <v>0</v>
      </c>
      <c r="Q99" s="137"/>
      <c r="R99" s="137"/>
      <c r="S99" s="137"/>
      <c r="T99" s="137"/>
      <c r="U99" s="137"/>
      <c r="V99" s="137"/>
      <c r="W99" s="137"/>
      <c r="X99" s="137"/>
      <c r="Y99" s="137"/>
      <c r="Z99" s="137"/>
      <c r="AA99" s="137"/>
      <c r="AB99" s="137"/>
      <c r="AC99" s="137"/>
      <c r="AD99" s="137"/>
      <c r="AE99" s="137"/>
      <c r="AF99" s="137"/>
      <c r="AG99" s="137"/>
      <c r="AH99" s="137"/>
    </row>
    <row r="100" spans="1:34" ht="15" customHeight="1" x14ac:dyDescent="0.2">
      <c r="A100" s="1393"/>
      <c r="B100" s="681"/>
      <c r="C100" s="1123"/>
      <c r="D100" s="685"/>
      <c r="E100" s="163"/>
      <c r="F100" s="687"/>
      <c r="G100" s="157"/>
      <c r="H100" s="1124"/>
      <c r="I100" s="1116">
        <f t="shared" si="33"/>
        <v>0</v>
      </c>
      <c r="J100" s="1117">
        <f t="shared" si="34"/>
        <v>0</v>
      </c>
      <c r="K100" s="1105">
        <f t="shared" si="35"/>
        <v>0</v>
      </c>
      <c r="L100" s="191">
        <f t="shared" si="36"/>
        <v>0</v>
      </c>
      <c r="M100" s="170" t="str">
        <f>IF(B100=0,"",VLOOKUP(B100,'Prog Costs'!$A$23:$B$27,2,FALSE))</f>
        <v/>
      </c>
      <c r="N100" s="194">
        <f t="shared" si="32"/>
        <v>0</v>
      </c>
      <c r="O100" s="195">
        <f t="shared" si="37"/>
        <v>0</v>
      </c>
      <c r="P100" s="196">
        <f>IF(N100=0,0,IF(B100=0,"",VLOOKUP(B100,'Prog Costs'!$A$23:$E$27,5,FALSE)*L100))</f>
        <v>0</v>
      </c>
      <c r="Q100" s="137"/>
      <c r="R100" s="137"/>
      <c r="S100" s="137"/>
      <c r="T100" s="137"/>
      <c r="U100" s="137"/>
      <c r="V100" s="137"/>
      <c r="W100" s="137"/>
      <c r="X100" s="137"/>
      <c r="Y100" s="137"/>
      <c r="Z100" s="137"/>
      <c r="AA100" s="137"/>
      <c r="AB100" s="137"/>
      <c r="AC100" s="137"/>
      <c r="AD100" s="137"/>
      <c r="AE100" s="137"/>
      <c r="AF100" s="137"/>
      <c r="AG100" s="137"/>
      <c r="AH100" s="137"/>
    </row>
    <row r="101" spans="1:34" ht="15" customHeight="1" x14ac:dyDescent="0.2">
      <c r="A101" s="1393"/>
      <c r="B101" s="681"/>
      <c r="C101" s="1123"/>
      <c r="D101" s="685"/>
      <c r="E101" s="163"/>
      <c r="F101" s="687"/>
      <c r="G101" s="157"/>
      <c r="H101" s="1124"/>
      <c r="I101" s="1116">
        <f t="shared" si="33"/>
        <v>0</v>
      </c>
      <c r="J101" s="1117">
        <f t="shared" si="34"/>
        <v>0</v>
      </c>
      <c r="K101" s="1105">
        <f t="shared" si="35"/>
        <v>0</v>
      </c>
      <c r="L101" s="191">
        <f t="shared" si="36"/>
        <v>0</v>
      </c>
      <c r="M101" s="170" t="str">
        <f>IF(B101=0,"",VLOOKUP(B101,'Prog Costs'!$A$23:$B$27,2,FALSE))</f>
        <v/>
      </c>
      <c r="N101" s="194">
        <f t="shared" si="32"/>
        <v>0</v>
      </c>
      <c r="O101" s="195">
        <f t="shared" si="37"/>
        <v>0</v>
      </c>
      <c r="P101" s="196">
        <f>IF(N101=0,0,IF(B101=0,"",VLOOKUP(B101,'Prog Costs'!$A$23:$E$27,5,FALSE)*L101))</f>
        <v>0</v>
      </c>
      <c r="Q101" s="137"/>
      <c r="R101" s="137"/>
      <c r="S101" s="137"/>
      <c r="T101" s="137"/>
      <c r="U101" s="137"/>
      <c r="V101" s="137"/>
      <c r="W101" s="137"/>
      <c r="X101" s="137"/>
      <c r="Y101" s="137"/>
      <c r="Z101" s="137"/>
      <c r="AA101" s="137"/>
      <c r="AB101" s="137"/>
      <c r="AC101" s="137"/>
      <c r="AD101" s="137"/>
      <c r="AE101" s="137"/>
      <c r="AF101" s="137"/>
      <c r="AG101" s="137"/>
      <c r="AH101" s="137"/>
    </row>
    <row r="102" spans="1:34" ht="15" customHeight="1" x14ac:dyDescent="0.2">
      <c r="A102" s="1393"/>
      <c r="B102" s="681"/>
      <c r="C102" s="1123"/>
      <c r="D102" s="685"/>
      <c r="E102" s="163"/>
      <c r="F102" s="687"/>
      <c r="G102" s="157"/>
      <c r="H102" s="1124"/>
      <c r="I102" s="1116">
        <f t="shared" si="33"/>
        <v>0</v>
      </c>
      <c r="J102" s="1117">
        <f t="shared" si="34"/>
        <v>0</v>
      </c>
      <c r="K102" s="1105">
        <f t="shared" si="35"/>
        <v>0</v>
      </c>
      <c r="L102" s="191">
        <f t="shared" si="36"/>
        <v>0</v>
      </c>
      <c r="M102" s="170" t="str">
        <f>IF(B102=0,"",VLOOKUP(B102,'Prog Costs'!$A$23:$B$27,2,FALSE))</f>
        <v/>
      </c>
      <c r="N102" s="194">
        <f t="shared" si="32"/>
        <v>0</v>
      </c>
      <c r="O102" s="195">
        <f t="shared" si="37"/>
        <v>0</v>
      </c>
      <c r="P102" s="196">
        <f>IF(N102=0,0,IF(B102=0,"",VLOOKUP(B102,'Prog Costs'!$A$23:$E$27,5,FALSE)*L102))</f>
        <v>0</v>
      </c>
      <c r="Q102" s="137"/>
      <c r="R102" s="137"/>
      <c r="S102" s="137"/>
      <c r="T102" s="137"/>
      <c r="U102" s="137"/>
      <c r="V102" s="137"/>
      <c r="W102" s="137"/>
      <c r="X102" s="137"/>
      <c r="Y102" s="137"/>
      <c r="Z102" s="137"/>
      <c r="AA102" s="137"/>
      <c r="AB102" s="137"/>
      <c r="AC102" s="137"/>
      <c r="AD102" s="137"/>
      <c r="AE102" s="137"/>
      <c r="AF102" s="137"/>
      <c r="AG102" s="137"/>
      <c r="AH102" s="137"/>
    </row>
    <row r="103" spans="1:34" ht="15" customHeight="1" x14ac:dyDescent="0.2">
      <c r="A103" s="1393"/>
      <c r="B103" s="681"/>
      <c r="C103" s="1123"/>
      <c r="D103" s="685"/>
      <c r="E103" s="163"/>
      <c r="F103" s="687"/>
      <c r="G103" s="157"/>
      <c r="H103" s="1124"/>
      <c r="I103" s="1116">
        <f t="shared" si="33"/>
        <v>0</v>
      </c>
      <c r="J103" s="1117">
        <f t="shared" si="34"/>
        <v>0</v>
      </c>
      <c r="K103" s="1105">
        <f t="shared" si="35"/>
        <v>0</v>
      </c>
      <c r="L103" s="191">
        <f t="shared" si="36"/>
        <v>0</v>
      </c>
      <c r="M103" s="170" t="str">
        <f>IF(B103=0,"",VLOOKUP(B103,'Prog Costs'!$A$23:$B$27,2,FALSE))</f>
        <v/>
      </c>
      <c r="N103" s="194">
        <f t="shared" si="32"/>
        <v>0</v>
      </c>
      <c r="O103" s="195">
        <f t="shared" si="37"/>
        <v>0</v>
      </c>
      <c r="P103" s="196">
        <f>IF(N103=0,0,IF(B103=0,"",VLOOKUP(B103,'Prog Costs'!$A$23:$E$27,5,FALSE)*L103))</f>
        <v>0</v>
      </c>
      <c r="Q103" s="137"/>
      <c r="R103" s="137"/>
      <c r="S103" s="137"/>
      <c r="T103" s="137"/>
      <c r="U103" s="137"/>
      <c r="V103" s="137"/>
      <c r="W103" s="137"/>
      <c r="X103" s="137"/>
      <c r="Y103" s="137"/>
      <c r="Z103" s="137"/>
      <c r="AA103" s="137"/>
      <c r="AB103" s="137"/>
      <c r="AC103" s="137"/>
      <c r="AD103" s="137"/>
      <c r="AE103" s="137"/>
      <c r="AF103" s="137"/>
      <c r="AG103" s="137"/>
      <c r="AH103" s="137"/>
    </row>
    <row r="104" spans="1:34" ht="15" customHeight="1" x14ac:dyDescent="0.2">
      <c r="A104" s="1393"/>
      <c r="B104" s="681"/>
      <c r="C104" s="1123"/>
      <c r="D104" s="685"/>
      <c r="E104" s="163"/>
      <c r="F104" s="687"/>
      <c r="G104" s="157"/>
      <c r="H104" s="1124"/>
      <c r="I104" s="1116">
        <f t="shared" si="33"/>
        <v>0</v>
      </c>
      <c r="J104" s="1117">
        <f t="shared" si="34"/>
        <v>0</v>
      </c>
      <c r="K104" s="1105">
        <f t="shared" si="35"/>
        <v>0</v>
      </c>
      <c r="L104" s="191">
        <f t="shared" si="36"/>
        <v>0</v>
      </c>
      <c r="M104" s="170" t="str">
        <f>IF(B104=0,"",VLOOKUP(B104,'Prog Costs'!$A$23:$B$27,2,FALSE))</f>
        <v/>
      </c>
      <c r="N104" s="194">
        <f t="shared" si="32"/>
        <v>0</v>
      </c>
      <c r="O104" s="195">
        <f t="shared" si="37"/>
        <v>0</v>
      </c>
      <c r="P104" s="196">
        <f>IF(N104=0,0,IF(B104=0,"",VLOOKUP(B104,'Prog Costs'!$A$23:$E$27,5,FALSE)*L104))</f>
        <v>0</v>
      </c>
      <c r="Q104" s="137"/>
      <c r="R104" s="137"/>
      <c r="S104" s="137"/>
      <c r="T104" s="137"/>
      <c r="U104" s="137"/>
      <c r="V104" s="137"/>
      <c r="W104" s="137"/>
      <c r="X104" s="137"/>
      <c r="Y104" s="137"/>
      <c r="Z104" s="137"/>
      <c r="AA104" s="137"/>
      <c r="AB104" s="137"/>
      <c r="AC104" s="137"/>
      <c r="AD104" s="137"/>
      <c r="AE104" s="137"/>
      <c r="AF104" s="137"/>
      <c r="AG104" s="137"/>
      <c r="AH104" s="137"/>
    </row>
    <row r="105" spans="1:34" ht="15" customHeight="1" thickBot="1" x14ac:dyDescent="0.25">
      <c r="A105" s="1393"/>
      <c r="B105" s="681"/>
      <c r="C105" s="1123"/>
      <c r="D105" s="685"/>
      <c r="E105" s="163"/>
      <c r="F105" s="687"/>
      <c r="G105" s="157"/>
      <c r="H105" s="1124"/>
      <c r="I105" s="1116">
        <f t="shared" si="33"/>
        <v>0</v>
      </c>
      <c r="J105" s="1117">
        <f t="shared" si="34"/>
        <v>0</v>
      </c>
      <c r="K105" s="1105">
        <f t="shared" si="35"/>
        <v>0</v>
      </c>
      <c r="L105" s="191">
        <f t="shared" si="36"/>
        <v>0</v>
      </c>
      <c r="M105" s="170" t="str">
        <f>IF(B105=0,"",VLOOKUP(B105,'Prog Costs'!$A$23:$B$27,2,FALSE))</f>
        <v/>
      </c>
      <c r="N105" s="194">
        <f t="shared" si="32"/>
        <v>0</v>
      </c>
      <c r="O105" s="195">
        <f t="shared" si="37"/>
        <v>0</v>
      </c>
      <c r="P105" s="196">
        <f>IF(N105=0,0,IF(B105=0,"",VLOOKUP(B105,'Prog Costs'!$A$23:$E$27,5,FALSE)*L105))</f>
        <v>0</v>
      </c>
      <c r="Q105" s="137"/>
      <c r="R105" s="137"/>
      <c r="S105" s="137"/>
      <c r="T105" s="137"/>
      <c r="U105" s="137"/>
      <c r="V105" s="137"/>
      <c r="W105" s="137"/>
      <c r="X105" s="137"/>
      <c r="Y105" s="137"/>
      <c r="Z105" s="137"/>
      <c r="AA105" s="137"/>
      <c r="AB105" s="137"/>
      <c r="AC105" s="137"/>
      <c r="AD105" s="137"/>
      <c r="AE105" s="137"/>
      <c r="AF105" s="137"/>
      <c r="AG105" s="137"/>
      <c r="AH105" s="137"/>
    </row>
    <row r="106" spans="1:34" ht="15" hidden="1" customHeight="1" x14ac:dyDescent="0.2">
      <c r="A106" s="1393"/>
      <c r="B106" s="681"/>
      <c r="C106" s="1123"/>
      <c r="D106" s="685"/>
      <c r="E106" s="163"/>
      <c r="F106" s="687"/>
      <c r="G106" s="157"/>
      <c r="H106" s="1124"/>
      <c r="I106" s="1116">
        <f t="shared" si="33"/>
        <v>0</v>
      </c>
      <c r="J106" s="1117">
        <f t="shared" si="34"/>
        <v>0</v>
      </c>
      <c r="K106" s="1105">
        <f t="shared" si="35"/>
        <v>0</v>
      </c>
      <c r="L106" s="191">
        <f t="shared" si="36"/>
        <v>0</v>
      </c>
      <c r="M106" s="170" t="str">
        <f>IF(B106=0,"",VLOOKUP(B106,'Prog Costs'!$A$23:$B$27,2,FALSE))</f>
        <v/>
      </c>
      <c r="N106" s="194">
        <f t="shared" si="32"/>
        <v>0</v>
      </c>
      <c r="O106" s="195">
        <f t="shared" si="37"/>
        <v>0</v>
      </c>
      <c r="P106" s="196">
        <f>IF(N106=0,0,IF(B106=0,"",VLOOKUP(B106,'Prog Costs'!$A$23:$E$27,5,FALSE)*L106))</f>
        <v>0</v>
      </c>
      <c r="Q106" s="137"/>
      <c r="R106" s="137"/>
      <c r="S106" s="137"/>
      <c r="T106" s="137"/>
      <c r="U106" s="137"/>
      <c r="V106" s="137"/>
      <c r="W106" s="137"/>
      <c r="X106" s="137"/>
      <c r="Y106" s="137"/>
      <c r="Z106" s="137"/>
      <c r="AA106" s="137"/>
      <c r="AB106" s="137"/>
      <c r="AC106" s="137"/>
      <c r="AD106" s="137"/>
      <c r="AE106" s="137"/>
      <c r="AF106" s="137"/>
      <c r="AG106" s="137"/>
      <c r="AH106" s="137"/>
    </row>
    <row r="107" spans="1:34" ht="15" hidden="1" customHeight="1" x14ac:dyDescent="0.2">
      <c r="A107" s="1393"/>
      <c r="B107" s="681"/>
      <c r="C107" s="1123"/>
      <c r="D107" s="685"/>
      <c r="E107" s="163"/>
      <c r="F107" s="687"/>
      <c r="G107" s="157"/>
      <c r="H107" s="1124"/>
      <c r="I107" s="1116">
        <f t="shared" si="33"/>
        <v>0</v>
      </c>
      <c r="J107" s="1117">
        <f t="shared" si="34"/>
        <v>0</v>
      </c>
      <c r="K107" s="1105">
        <f t="shared" si="35"/>
        <v>0</v>
      </c>
      <c r="L107" s="191">
        <f t="shared" si="36"/>
        <v>0</v>
      </c>
      <c r="M107" s="170" t="str">
        <f>IF(B107=0,"",VLOOKUP(B107,'Prog Costs'!$A$23:$B$27,2,FALSE))</f>
        <v/>
      </c>
      <c r="N107" s="194">
        <f t="shared" si="32"/>
        <v>0</v>
      </c>
      <c r="O107" s="195">
        <f t="shared" si="37"/>
        <v>0</v>
      </c>
      <c r="P107" s="196">
        <f>IF(N107=0,0,IF(B107=0,"",VLOOKUP(B107,'Prog Costs'!$A$23:$E$27,5,FALSE)*L107))</f>
        <v>0</v>
      </c>
      <c r="Q107" s="137"/>
      <c r="R107" s="137"/>
      <c r="S107" s="137"/>
      <c r="T107" s="137"/>
      <c r="U107" s="137"/>
      <c r="V107" s="137"/>
      <c r="W107" s="137"/>
      <c r="X107" s="137"/>
      <c r="Y107" s="137"/>
      <c r="Z107" s="137"/>
      <c r="AA107" s="137"/>
      <c r="AB107" s="137"/>
      <c r="AC107" s="137"/>
      <c r="AD107" s="137"/>
      <c r="AE107" s="137"/>
      <c r="AF107" s="137"/>
      <c r="AG107" s="137"/>
      <c r="AH107" s="137"/>
    </row>
    <row r="108" spans="1:34" ht="15" hidden="1" customHeight="1" x14ac:dyDescent="0.2">
      <c r="A108" s="1393"/>
      <c r="B108" s="681"/>
      <c r="C108" s="1123"/>
      <c r="D108" s="685"/>
      <c r="E108" s="163"/>
      <c r="F108" s="687"/>
      <c r="G108" s="157"/>
      <c r="H108" s="1124"/>
      <c r="I108" s="1116">
        <f t="shared" si="33"/>
        <v>0</v>
      </c>
      <c r="J108" s="1117">
        <f t="shared" si="34"/>
        <v>0</v>
      </c>
      <c r="K108" s="1105">
        <f t="shared" si="35"/>
        <v>0</v>
      </c>
      <c r="L108" s="191">
        <f t="shared" si="36"/>
        <v>0</v>
      </c>
      <c r="M108" s="170" t="str">
        <f>IF(B108=0,"",VLOOKUP(B108,'Prog Costs'!$A$23:$B$27,2,FALSE))</f>
        <v/>
      </c>
      <c r="N108" s="194">
        <f t="shared" si="32"/>
        <v>0</v>
      </c>
      <c r="O108" s="195">
        <f t="shared" si="37"/>
        <v>0</v>
      </c>
      <c r="P108" s="196">
        <f>IF(N108=0,0,IF(B108=0,"",VLOOKUP(B108,'Prog Costs'!$A$23:$E$27,5,FALSE)*L108))</f>
        <v>0</v>
      </c>
      <c r="Q108" s="137"/>
      <c r="R108" s="137"/>
      <c r="S108" s="137"/>
      <c r="T108" s="137"/>
      <c r="U108" s="137"/>
      <c r="V108" s="137"/>
      <c r="W108" s="137"/>
      <c r="X108" s="137"/>
      <c r="Y108" s="137"/>
      <c r="Z108" s="137"/>
      <c r="AA108" s="137"/>
      <c r="AB108" s="137"/>
      <c r="AC108" s="137"/>
      <c r="AD108" s="137"/>
      <c r="AE108" s="137"/>
      <c r="AF108" s="137"/>
      <c r="AG108" s="137"/>
      <c r="AH108" s="137"/>
    </row>
    <row r="109" spans="1:34" ht="15" hidden="1" customHeight="1" x14ac:dyDescent="0.2">
      <c r="A109" s="1393"/>
      <c r="B109" s="681"/>
      <c r="C109" s="1123"/>
      <c r="D109" s="685"/>
      <c r="E109" s="163"/>
      <c r="F109" s="687"/>
      <c r="G109" s="157"/>
      <c r="H109" s="1124"/>
      <c r="I109" s="1116">
        <f t="shared" si="33"/>
        <v>0</v>
      </c>
      <c r="J109" s="1117">
        <f t="shared" si="34"/>
        <v>0</v>
      </c>
      <c r="K109" s="1105">
        <f t="shared" si="35"/>
        <v>0</v>
      </c>
      <c r="L109" s="191">
        <f t="shared" si="36"/>
        <v>0</v>
      </c>
      <c r="M109" s="170" t="str">
        <f>IF(B109=0,"",VLOOKUP(B109,'Prog Costs'!$A$23:$B$27,2,FALSE))</f>
        <v/>
      </c>
      <c r="N109" s="194">
        <f t="shared" si="32"/>
        <v>0</v>
      </c>
      <c r="O109" s="195">
        <f t="shared" si="37"/>
        <v>0</v>
      </c>
      <c r="P109" s="196">
        <f>IF(N109=0,0,IF(B109=0,"",VLOOKUP(B109,'Prog Costs'!$A$23:$E$27,5,FALSE)*L109))</f>
        <v>0</v>
      </c>
      <c r="Q109" s="137"/>
      <c r="R109" s="137"/>
      <c r="S109" s="137"/>
      <c r="T109" s="137"/>
      <c r="U109" s="137"/>
      <c r="V109" s="137"/>
      <c r="W109" s="137"/>
      <c r="X109" s="137"/>
      <c r="Y109" s="137"/>
      <c r="Z109" s="137"/>
      <c r="AA109" s="137"/>
      <c r="AB109" s="137"/>
      <c r="AC109" s="137"/>
      <c r="AD109" s="137"/>
      <c r="AE109" s="137"/>
      <c r="AF109" s="137"/>
      <c r="AG109" s="137"/>
      <c r="AH109" s="137"/>
    </row>
    <row r="110" spans="1:34" ht="15" hidden="1" customHeight="1" x14ac:dyDescent="0.2">
      <c r="A110" s="1393"/>
      <c r="B110" s="681"/>
      <c r="C110" s="1123"/>
      <c r="D110" s="685"/>
      <c r="E110" s="163"/>
      <c r="F110" s="687"/>
      <c r="G110" s="157"/>
      <c r="H110" s="1124"/>
      <c r="I110" s="1116">
        <f t="shared" si="33"/>
        <v>0</v>
      </c>
      <c r="J110" s="1117">
        <f t="shared" si="34"/>
        <v>0</v>
      </c>
      <c r="K110" s="1105">
        <f t="shared" si="35"/>
        <v>0</v>
      </c>
      <c r="L110" s="191">
        <f t="shared" si="36"/>
        <v>0</v>
      </c>
      <c r="M110" s="170" t="str">
        <f>IF(B110=0,"",VLOOKUP(B110,'Prog Costs'!$A$23:$B$27,2,FALSE))</f>
        <v/>
      </c>
      <c r="N110" s="194">
        <f t="shared" si="32"/>
        <v>0</v>
      </c>
      <c r="O110" s="195">
        <f t="shared" si="37"/>
        <v>0</v>
      </c>
      <c r="P110" s="196">
        <f>IF(N110=0,0,IF(B110=0,"",VLOOKUP(B110,'Prog Costs'!$A$23:$E$27,5,FALSE)*L110))</f>
        <v>0</v>
      </c>
      <c r="Q110" s="137"/>
      <c r="R110" s="137"/>
      <c r="S110" s="137"/>
      <c r="T110" s="137"/>
      <c r="U110" s="137"/>
      <c r="V110" s="137"/>
      <c r="W110" s="137"/>
      <c r="X110" s="137"/>
      <c r="Y110" s="137"/>
      <c r="Z110" s="137"/>
      <c r="AA110" s="137"/>
      <c r="AB110" s="137"/>
      <c r="AC110" s="137"/>
      <c r="AD110" s="137"/>
      <c r="AE110" s="137"/>
      <c r="AF110" s="137"/>
      <c r="AG110" s="137"/>
      <c r="AH110" s="137"/>
    </row>
    <row r="111" spans="1:34" ht="15" hidden="1" customHeight="1" x14ac:dyDescent="0.2">
      <c r="A111" s="1393"/>
      <c r="B111" s="681"/>
      <c r="C111" s="1123"/>
      <c r="D111" s="685"/>
      <c r="E111" s="163"/>
      <c r="F111" s="687"/>
      <c r="G111" s="157"/>
      <c r="H111" s="1124"/>
      <c r="I111" s="1116">
        <f t="shared" si="33"/>
        <v>0</v>
      </c>
      <c r="J111" s="1117">
        <f t="shared" si="34"/>
        <v>0</v>
      </c>
      <c r="K111" s="1105">
        <f t="shared" si="35"/>
        <v>0</v>
      </c>
      <c r="L111" s="191">
        <f t="shared" si="36"/>
        <v>0</v>
      </c>
      <c r="M111" s="170" t="str">
        <f>IF(B111=0,"",VLOOKUP(B111,'Prog Costs'!$A$23:$B$27,2,FALSE))</f>
        <v/>
      </c>
      <c r="N111" s="194">
        <f t="shared" si="32"/>
        <v>0</v>
      </c>
      <c r="O111" s="195">
        <f t="shared" si="37"/>
        <v>0</v>
      </c>
      <c r="P111" s="196">
        <f>IF(N111=0,0,IF(B111=0,"",VLOOKUP(B111,'Prog Costs'!$A$23:$E$27,5,FALSE)*L111))</f>
        <v>0</v>
      </c>
      <c r="Q111" s="137"/>
      <c r="R111" s="137"/>
      <c r="S111" s="137"/>
      <c r="T111" s="137"/>
      <c r="U111" s="137"/>
      <c r="V111" s="137"/>
      <c r="W111" s="137"/>
      <c r="X111" s="137"/>
      <c r="Y111" s="137"/>
      <c r="Z111" s="137"/>
      <c r="AA111" s="137"/>
      <c r="AB111" s="137"/>
      <c r="AC111" s="137"/>
      <c r="AD111" s="137"/>
      <c r="AE111" s="137"/>
      <c r="AF111" s="137"/>
      <c r="AG111" s="137"/>
      <c r="AH111" s="137"/>
    </row>
    <row r="112" spans="1:34" ht="15" hidden="1" customHeight="1" x14ac:dyDescent="0.2">
      <c r="A112" s="1393"/>
      <c r="B112" s="681"/>
      <c r="C112" s="1123"/>
      <c r="D112" s="685"/>
      <c r="E112" s="163"/>
      <c r="F112" s="687"/>
      <c r="G112" s="157"/>
      <c r="H112" s="1124"/>
      <c r="I112" s="1116">
        <f t="shared" si="33"/>
        <v>0</v>
      </c>
      <c r="J112" s="1117">
        <f t="shared" si="34"/>
        <v>0</v>
      </c>
      <c r="K112" s="1105">
        <f t="shared" si="35"/>
        <v>0</v>
      </c>
      <c r="L112" s="191">
        <f t="shared" si="36"/>
        <v>0</v>
      </c>
      <c r="M112" s="170" t="str">
        <f>IF(B112=0,"",VLOOKUP(B112,'Prog Costs'!$A$23:$B$27,2,FALSE))</f>
        <v/>
      </c>
      <c r="N112" s="194">
        <f t="shared" si="32"/>
        <v>0</v>
      </c>
      <c r="O112" s="195">
        <f t="shared" si="37"/>
        <v>0</v>
      </c>
      <c r="P112" s="196">
        <f>IF(N112=0,0,IF(B112=0,"",VLOOKUP(B112,'Prog Costs'!$A$23:$E$27,5,FALSE)*L112))</f>
        <v>0</v>
      </c>
      <c r="Q112" s="137"/>
      <c r="R112" s="137"/>
      <c r="S112" s="137"/>
      <c r="T112" s="137"/>
      <c r="U112" s="137"/>
      <c r="V112" s="137"/>
      <c r="W112" s="137"/>
      <c r="X112" s="137"/>
      <c r="Y112" s="137"/>
      <c r="Z112" s="137"/>
      <c r="AA112" s="137"/>
      <c r="AB112" s="137"/>
      <c r="AC112" s="137"/>
      <c r="AD112" s="137"/>
      <c r="AE112" s="137"/>
      <c r="AF112" s="137"/>
      <c r="AG112" s="137"/>
      <c r="AH112" s="137"/>
    </row>
    <row r="113" spans="1:34" ht="15" hidden="1" customHeight="1" x14ac:dyDescent="0.2">
      <c r="A113" s="1393"/>
      <c r="B113" s="681"/>
      <c r="C113" s="1123"/>
      <c r="D113" s="685"/>
      <c r="E113" s="163"/>
      <c r="F113" s="687"/>
      <c r="G113" s="157"/>
      <c r="H113" s="1124"/>
      <c r="I113" s="1116">
        <f t="shared" si="33"/>
        <v>0</v>
      </c>
      <c r="J113" s="1117">
        <f t="shared" si="34"/>
        <v>0</v>
      </c>
      <c r="K113" s="1105">
        <f t="shared" si="35"/>
        <v>0</v>
      </c>
      <c r="L113" s="191">
        <f t="shared" si="36"/>
        <v>0</v>
      </c>
      <c r="M113" s="170" t="str">
        <f>IF(B113=0,"",VLOOKUP(B113,'Prog Costs'!$A$23:$B$27,2,FALSE))</f>
        <v/>
      </c>
      <c r="N113" s="194">
        <f t="shared" si="32"/>
        <v>0</v>
      </c>
      <c r="O113" s="195">
        <f t="shared" si="37"/>
        <v>0</v>
      </c>
      <c r="P113" s="196">
        <f>IF(N113=0,0,IF(B113=0,"",VLOOKUP(B113,'Prog Costs'!$A$23:$E$27,5,FALSE)*L113))</f>
        <v>0</v>
      </c>
      <c r="Q113" s="137"/>
      <c r="R113" s="137"/>
      <c r="S113" s="137"/>
      <c r="T113" s="137"/>
      <c r="U113" s="137"/>
      <c r="V113" s="137"/>
      <c r="W113" s="137"/>
      <c r="X113" s="137"/>
      <c r="Y113" s="137"/>
      <c r="Z113" s="137"/>
      <c r="AA113" s="137"/>
      <c r="AB113" s="137"/>
      <c r="AC113" s="137"/>
      <c r="AD113" s="137"/>
      <c r="AE113" s="137"/>
      <c r="AF113" s="137"/>
      <c r="AG113" s="137"/>
      <c r="AH113" s="137"/>
    </row>
    <row r="114" spans="1:34" ht="15" hidden="1" customHeight="1" x14ac:dyDescent="0.2">
      <c r="A114" s="1393"/>
      <c r="B114" s="681"/>
      <c r="C114" s="1123"/>
      <c r="D114" s="685"/>
      <c r="E114" s="163"/>
      <c r="F114" s="687"/>
      <c r="G114" s="157"/>
      <c r="H114" s="1124"/>
      <c r="I114" s="1116">
        <f t="shared" si="33"/>
        <v>0</v>
      </c>
      <c r="J114" s="1117">
        <f t="shared" si="34"/>
        <v>0</v>
      </c>
      <c r="K114" s="1105">
        <f t="shared" si="35"/>
        <v>0</v>
      </c>
      <c r="L114" s="191">
        <f t="shared" si="36"/>
        <v>0</v>
      </c>
      <c r="M114" s="170" t="str">
        <f>IF(B114=0,"",VLOOKUP(B114,'Prog Costs'!$A$23:$B$27,2,FALSE))</f>
        <v/>
      </c>
      <c r="N114" s="194">
        <f t="shared" si="32"/>
        <v>0</v>
      </c>
      <c r="O114" s="195">
        <f t="shared" si="37"/>
        <v>0</v>
      </c>
      <c r="P114" s="196">
        <f>IF(N114=0,0,IF(B114=0,"",VLOOKUP(B114,'Prog Costs'!$A$23:$E$27,5,FALSE)*L114))</f>
        <v>0</v>
      </c>
      <c r="Q114" s="137"/>
      <c r="R114" s="137"/>
      <c r="S114" s="137"/>
      <c r="T114" s="137"/>
      <c r="U114" s="137"/>
      <c r="V114" s="137"/>
      <c r="W114" s="137"/>
      <c r="X114" s="137"/>
      <c r="Y114" s="137"/>
      <c r="Z114" s="137"/>
      <c r="AA114" s="137"/>
      <c r="AB114" s="137"/>
      <c r="AC114" s="137"/>
      <c r="AD114" s="137"/>
      <c r="AE114" s="137"/>
      <c r="AF114" s="137"/>
      <c r="AG114" s="137"/>
      <c r="AH114" s="137"/>
    </row>
    <row r="115" spans="1:34" ht="15" hidden="1" customHeight="1" thickBot="1" x14ac:dyDescent="0.25">
      <c r="A115" s="1394"/>
      <c r="B115" s="681"/>
      <c r="C115" s="1125"/>
      <c r="D115" s="686"/>
      <c r="E115" s="164"/>
      <c r="F115" s="688"/>
      <c r="G115" s="158"/>
      <c r="H115" s="1126"/>
      <c r="I115" s="1118">
        <f t="shared" si="33"/>
        <v>0</v>
      </c>
      <c r="J115" s="1117">
        <f t="shared" si="34"/>
        <v>0</v>
      </c>
      <c r="K115" s="1106">
        <f t="shared" si="35"/>
        <v>0</v>
      </c>
      <c r="L115" s="191">
        <f t="shared" si="36"/>
        <v>0</v>
      </c>
      <c r="M115" s="170" t="str">
        <f>IF(B115=0,"",VLOOKUP(B115,'Prog Costs'!$A$23:$B$27,2,FALSE))</f>
        <v/>
      </c>
      <c r="N115" s="194">
        <f t="shared" si="32"/>
        <v>0</v>
      </c>
      <c r="O115" s="195">
        <f t="shared" si="37"/>
        <v>0</v>
      </c>
      <c r="P115" s="196">
        <f>IF(N115=0,0,IF(B115=0,"",VLOOKUP(B115,'Prog Costs'!$A$23:$E$27,5,FALSE)*L115))</f>
        <v>0</v>
      </c>
      <c r="Q115" s="137"/>
      <c r="R115" s="137"/>
      <c r="S115" s="137"/>
      <c r="T115" s="137"/>
      <c r="U115" s="137"/>
      <c r="V115" s="137"/>
      <c r="W115" s="137"/>
      <c r="X115" s="137"/>
      <c r="Y115" s="137"/>
      <c r="Z115" s="137"/>
      <c r="AA115" s="137"/>
      <c r="AB115" s="137"/>
      <c r="AC115" s="137"/>
      <c r="AD115" s="137"/>
      <c r="AE115" s="137"/>
      <c r="AF115" s="137"/>
      <c r="AG115" s="137"/>
      <c r="AH115" s="137"/>
    </row>
    <row r="116" spans="1:34" ht="18" customHeight="1" thickBot="1" x14ac:dyDescent="0.25">
      <c r="A116" s="182"/>
      <c r="B116" s="198" t="s">
        <v>62</v>
      </c>
      <c r="C116" s="140">
        <f>SUM(C96:C115)</f>
        <v>0</v>
      </c>
      <c r="D116" s="155">
        <f t="shared" ref="D116:L116" si="38">SUM(D96:D115)</f>
        <v>0</v>
      </c>
      <c r="E116" s="165">
        <f t="shared" si="38"/>
        <v>0</v>
      </c>
      <c r="F116" s="166">
        <f t="shared" si="38"/>
        <v>0</v>
      </c>
      <c r="G116" s="159">
        <f t="shared" si="38"/>
        <v>0</v>
      </c>
      <c r="H116" s="204">
        <f t="shared" si="38"/>
        <v>0</v>
      </c>
      <c r="I116" s="140">
        <f t="shared" si="38"/>
        <v>0</v>
      </c>
      <c r="J116" s="1113">
        <f t="shared" si="38"/>
        <v>0</v>
      </c>
      <c r="K116" s="159">
        <f t="shared" si="38"/>
        <v>0</v>
      </c>
      <c r="L116" s="142">
        <f t="shared" si="38"/>
        <v>0</v>
      </c>
      <c r="M116" s="143"/>
      <c r="N116" s="143">
        <f t="shared" ref="N116:P116" si="39">SUM(N96:N115)</f>
        <v>0</v>
      </c>
      <c r="O116" s="143">
        <f t="shared" si="39"/>
        <v>0</v>
      </c>
      <c r="P116" s="144">
        <f t="shared" si="39"/>
        <v>0</v>
      </c>
      <c r="Q116" s="137"/>
      <c r="R116" s="137"/>
      <c r="S116" s="137"/>
      <c r="T116" s="137"/>
      <c r="U116" s="137"/>
      <c r="V116" s="137"/>
      <c r="W116" s="137"/>
      <c r="X116" s="137"/>
      <c r="Y116" s="137"/>
      <c r="Z116" s="137"/>
      <c r="AA116" s="137"/>
      <c r="AB116" s="137"/>
      <c r="AC116" s="137"/>
      <c r="AD116" s="137"/>
      <c r="AE116" s="137"/>
      <c r="AF116" s="137"/>
      <c r="AG116" s="137"/>
      <c r="AH116" s="137"/>
    </row>
    <row r="117" spans="1:34" ht="13.5" thickBot="1" x14ac:dyDescent="0.25">
      <c r="A117" s="173"/>
      <c r="B117" s="152"/>
      <c r="C117" s="152"/>
      <c r="D117" s="152"/>
      <c r="E117" s="152"/>
      <c r="F117" s="152"/>
      <c r="G117" s="152"/>
      <c r="H117" s="152"/>
      <c r="I117" s="152"/>
      <c r="J117" s="152"/>
      <c r="K117" s="152"/>
      <c r="L117" s="152"/>
      <c r="M117" s="152"/>
      <c r="N117" s="102"/>
      <c r="O117" s="102"/>
      <c r="P117" s="103"/>
      <c r="Q117" s="137"/>
      <c r="R117" s="137"/>
      <c r="S117" s="137"/>
      <c r="T117" s="137"/>
      <c r="U117" s="137"/>
      <c r="V117" s="137"/>
      <c r="W117" s="137"/>
      <c r="X117" s="137"/>
      <c r="Y117" s="137"/>
      <c r="Z117" s="137"/>
      <c r="AA117" s="137"/>
      <c r="AB117" s="137"/>
      <c r="AC117" s="137"/>
      <c r="AD117" s="137"/>
      <c r="AE117" s="137"/>
      <c r="AF117" s="137"/>
      <c r="AG117" s="137"/>
      <c r="AH117" s="137"/>
    </row>
    <row r="118" spans="1:34" ht="15" customHeight="1" x14ac:dyDescent="0.2">
      <c r="A118" s="1393" t="str">
        <f>'Setup Page'!C13</f>
        <v>Nquthu</v>
      </c>
      <c r="B118" s="683" t="s">
        <v>427</v>
      </c>
      <c r="C118" s="1121">
        <v>42</v>
      </c>
      <c r="D118" s="730">
        <v>105</v>
      </c>
      <c r="E118" s="162">
        <v>41</v>
      </c>
      <c r="F118" s="712">
        <f>((C118/3)+(D118/3*2))*70%</f>
        <v>58.8</v>
      </c>
      <c r="G118" s="705">
        <v>12</v>
      </c>
      <c r="H118" s="1122">
        <f>((E118/3)+(F118/3*2))*60%</f>
        <v>31.719999999999995</v>
      </c>
      <c r="I118" s="1114">
        <f>C118+E118+G118</f>
        <v>95</v>
      </c>
      <c r="J118" s="1115">
        <f>I118/3</f>
        <v>31.666666666666668</v>
      </c>
      <c r="K118" s="1104">
        <f>D118+F118+H118</f>
        <v>195.52</v>
      </c>
      <c r="L118" s="191">
        <f>K118/3</f>
        <v>65.173333333333332</v>
      </c>
      <c r="M118" s="170">
        <f>IF(B118=0,"",VLOOKUP(B118,'Prog Costs'!$A$23:$B$27,2,FALSE))</f>
        <v>21186.94609152</v>
      </c>
      <c r="N118" s="194">
        <f t="shared" ref="N118:N137" si="40">IF(B118=0,0,IF(L118=0,0,L118*M118))</f>
        <v>1380823.8999379966</v>
      </c>
      <c r="O118" s="195">
        <f>N118*0.8</f>
        <v>1104659.1199503974</v>
      </c>
      <c r="P118" s="196">
        <f>IF(N118=0,0,IF(B118=0,"",VLOOKUP(B118,'Prog Costs'!$A$23:$E$27,5,FALSE)*L118))</f>
        <v>276164.77998759935</v>
      </c>
      <c r="Q118" s="137"/>
      <c r="R118" s="137"/>
      <c r="S118" s="137"/>
      <c r="T118" s="137"/>
      <c r="U118" s="137"/>
      <c r="V118" s="137"/>
      <c r="W118" s="137"/>
      <c r="X118" s="137"/>
      <c r="Y118" s="137"/>
      <c r="Z118" s="137"/>
      <c r="AA118" s="137"/>
      <c r="AB118" s="137"/>
      <c r="AC118" s="137"/>
      <c r="AD118" s="137"/>
      <c r="AE118" s="137"/>
      <c r="AF118" s="137"/>
      <c r="AG118" s="137"/>
      <c r="AH118" s="137"/>
    </row>
    <row r="119" spans="1:34" ht="15" customHeight="1" x14ac:dyDescent="0.2">
      <c r="A119" s="1393"/>
      <c r="B119" s="681"/>
      <c r="C119" s="1123"/>
      <c r="D119" s="685"/>
      <c r="E119" s="163"/>
      <c r="F119" s="687"/>
      <c r="G119" s="157"/>
      <c r="H119" s="1124"/>
      <c r="I119" s="1116">
        <f t="shared" ref="I119:I137" si="41">C119+E119+G119</f>
        <v>0</v>
      </c>
      <c r="J119" s="1117">
        <f t="shared" ref="J119:J137" si="42">I119/3</f>
        <v>0</v>
      </c>
      <c r="K119" s="1105">
        <f t="shared" ref="K119:K137" si="43">D119+F119+H119</f>
        <v>0</v>
      </c>
      <c r="L119" s="191">
        <f t="shared" ref="L119:L137" si="44">K119/3</f>
        <v>0</v>
      </c>
      <c r="M119" s="170" t="str">
        <f>IF(B119=0,"",VLOOKUP(B119,'Prog Costs'!$A$23:$B$27,2,FALSE))</f>
        <v/>
      </c>
      <c r="N119" s="194">
        <f t="shared" si="40"/>
        <v>0</v>
      </c>
      <c r="O119" s="195">
        <f t="shared" ref="O119:O137" si="45">N119*0.8</f>
        <v>0</v>
      </c>
      <c r="P119" s="196">
        <f>IF(N119=0,0,IF(B119=0,"",VLOOKUP(B119,'Prog Costs'!$A$23:$E$27,5,FALSE)*L119))</f>
        <v>0</v>
      </c>
      <c r="Q119" s="137"/>
      <c r="R119" s="137"/>
      <c r="S119" s="137"/>
      <c r="T119" s="137"/>
      <c r="U119" s="137"/>
      <c r="V119" s="137"/>
      <c r="W119" s="137"/>
      <c r="X119" s="137"/>
      <c r="Y119" s="137"/>
      <c r="Z119" s="137"/>
      <c r="AA119" s="137"/>
      <c r="AB119" s="137"/>
      <c r="AC119" s="137"/>
      <c r="AD119" s="137"/>
      <c r="AE119" s="137"/>
      <c r="AF119" s="137"/>
      <c r="AG119" s="137"/>
      <c r="AH119" s="137"/>
    </row>
    <row r="120" spans="1:34" ht="15" customHeight="1" x14ac:dyDescent="0.2">
      <c r="A120" s="1393"/>
      <c r="B120" s="681"/>
      <c r="C120" s="1123"/>
      <c r="D120" s="685"/>
      <c r="E120" s="163"/>
      <c r="F120" s="687"/>
      <c r="G120" s="157"/>
      <c r="H120" s="1124"/>
      <c r="I120" s="1116">
        <f t="shared" si="41"/>
        <v>0</v>
      </c>
      <c r="J120" s="1117">
        <f t="shared" si="42"/>
        <v>0</v>
      </c>
      <c r="K120" s="1105">
        <f t="shared" si="43"/>
        <v>0</v>
      </c>
      <c r="L120" s="191">
        <f t="shared" si="44"/>
        <v>0</v>
      </c>
      <c r="M120" s="170" t="str">
        <f>IF(B120=0,"",VLOOKUP(B120,'Prog Costs'!$A$23:$B$27,2,FALSE))</f>
        <v/>
      </c>
      <c r="N120" s="194">
        <f t="shared" si="40"/>
        <v>0</v>
      </c>
      <c r="O120" s="195">
        <f t="shared" si="45"/>
        <v>0</v>
      </c>
      <c r="P120" s="196">
        <f>IF(N120=0,0,IF(B120=0,"",VLOOKUP(B120,'Prog Costs'!$A$23:$E$27,5,FALSE)*L120))</f>
        <v>0</v>
      </c>
      <c r="Q120" s="137"/>
      <c r="R120" s="137"/>
      <c r="S120" s="137"/>
      <c r="T120" s="137"/>
      <c r="U120" s="137"/>
      <c r="V120" s="137"/>
      <c r="W120" s="137"/>
      <c r="X120" s="137"/>
      <c r="Y120" s="137"/>
      <c r="Z120" s="137"/>
      <c r="AA120" s="137"/>
      <c r="AB120" s="137"/>
      <c r="AC120" s="137"/>
      <c r="AD120" s="137"/>
      <c r="AE120" s="137"/>
      <c r="AF120" s="137"/>
      <c r="AG120" s="137"/>
      <c r="AH120" s="137"/>
    </row>
    <row r="121" spans="1:34" ht="15" customHeight="1" x14ac:dyDescent="0.2">
      <c r="A121" s="1393"/>
      <c r="B121" s="681"/>
      <c r="C121" s="1123"/>
      <c r="D121" s="685"/>
      <c r="E121" s="163"/>
      <c r="F121" s="687"/>
      <c r="G121" s="157"/>
      <c r="H121" s="1124"/>
      <c r="I121" s="1116">
        <f t="shared" si="41"/>
        <v>0</v>
      </c>
      <c r="J121" s="1117">
        <f t="shared" si="42"/>
        <v>0</v>
      </c>
      <c r="K121" s="1105">
        <f t="shared" si="43"/>
        <v>0</v>
      </c>
      <c r="L121" s="191">
        <f t="shared" si="44"/>
        <v>0</v>
      </c>
      <c r="M121" s="170" t="str">
        <f>IF(B121=0,"",VLOOKUP(B121,'Prog Costs'!$A$23:$B$27,2,FALSE))</f>
        <v/>
      </c>
      <c r="N121" s="194">
        <f t="shared" si="40"/>
        <v>0</v>
      </c>
      <c r="O121" s="195">
        <f t="shared" si="45"/>
        <v>0</v>
      </c>
      <c r="P121" s="196">
        <f>IF(N121=0,0,IF(B121=0,"",VLOOKUP(B121,'Prog Costs'!$A$23:$E$27,5,FALSE)*L121))</f>
        <v>0</v>
      </c>
      <c r="Q121" s="137"/>
      <c r="R121" s="137"/>
      <c r="S121" s="137"/>
      <c r="T121" s="137"/>
      <c r="U121" s="137"/>
      <c r="V121" s="137"/>
      <c r="W121" s="137"/>
      <c r="X121" s="137"/>
      <c r="Y121" s="137"/>
      <c r="Z121" s="137"/>
      <c r="AA121" s="137"/>
      <c r="AB121" s="137"/>
      <c r="AC121" s="137"/>
      <c r="AD121" s="137"/>
      <c r="AE121" s="137"/>
      <c r="AF121" s="137"/>
      <c r="AG121" s="137"/>
      <c r="AH121" s="137"/>
    </row>
    <row r="122" spans="1:34" ht="15" customHeight="1" x14ac:dyDescent="0.2">
      <c r="A122" s="1393"/>
      <c r="B122" s="681"/>
      <c r="C122" s="1123"/>
      <c r="D122" s="685"/>
      <c r="E122" s="163"/>
      <c r="F122" s="687"/>
      <c r="G122" s="157"/>
      <c r="H122" s="1124"/>
      <c r="I122" s="1116">
        <f t="shared" si="41"/>
        <v>0</v>
      </c>
      <c r="J122" s="1117">
        <f t="shared" si="42"/>
        <v>0</v>
      </c>
      <c r="K122" s="1105">
        <f t="shared" si="43"/>
        <v>0</v>
      </c>
      <c r="L122" s="191">
        <f t="shared" si="44"/>
        <v>0</v>
      </c>
      <c r="M122" s="170" t="str">
        <f>IF(B122=0,"",VLOOKUP(B122,'Prog Costs'!$A$23:$B$27,2,FALSE))</f>
        <v/>
      </c>
      <c r="N122" s="194">
        <f t="shared" si="40"/>
        <v>0</v>
      </c>
      <c r="O122" s="195">
        <f t="shared" si="45"/>
        <v>0</v>
      </c>
      <c r="P122" s="196">
        <f>IF(N122=0,0,IF(B122=0,"",VLOOKUP(B122,'Prog Costs'!$A$23:$E$27,5,FALSE)*L122))</f>
        <v>0</v>
      </c>
      <c r="Q122" s="137"/>
      <c r="R122" s="137"/>
      <c r="S122" s="137"/>
      <c r="T122" s="137"/>
      <c r="U122" s="137"/>
      <c r="V122" s="137"/>
      <c r="W122" s="137"/>
      <c r="X122" s="137"/>
      <c r="Y122" s="137"/>
      <c r="Z122" s="137"/>
      <c r="AA122" s="137"/>
      <c r="AB122" s="137"/>
      <c r="AC122" s="137"/>
      <c r="AD122" s="137"/>
      <c r="AE122" s="137"/>
      <c r="AF122" s="137"/>
      <c r="AG122" s="137"/>
      <c r="AH122" s="137"/>
    </row>
    <row r="123" spans="1:34" ht="15" customHeight="1" x14ac:dyDescent="0.2">
      <c r="A123" s="1393"/>
      <c r="B123" s="681"/>
      <c r="C123" s="1123"/>
      <c r="D123" s="685"/>
      <c r="E123" s="163"/>
      <c r="F123" s="687"/>
      <c r="G123" s="157"/>
      <c r="H123" s="1124"/>
      <c r="I123" s="1116">
        <f t="shared" si="41"/>
        <v>0</v>
      </c>
      <c r="J123" s="1117">
        <f t="shared" si="42"/>
        <v>0</v>
      </c>
      <c r="K123" s="1105">
        <f t="shared" si="43"/>
        <v>0</v>
      </c>
      <c r="L123" s="191">
        <f t="shared" si="44"/>
        <v>0</v>
      </c>
      <c r="M123" s="170" t="str">
        <f>IF(B123=0,"",VLOOKUP(B123,'Prog Costs'!$A$23:$B$27,2,FALSE))</f>
        <v/>
      </c>
      <c r="N123" s="194">
        <f t="shared" si="40"/>
        <v>0</v>
      </c>
      <c r="O123" s="195">
        <f t="shared" si="45"/>
        <v>0</v>
      </c>
      <c r="P123" s="196">
        <f>IF(N123=0,0,IF(B123=0,"",VLOOKUP(B123,'Prog Costs'!$A$23:$E$27,5,FALSE)*L123))</f>
        <v>0</v>
      </c>
      <c r="Q123" s="137"/>
      <c r="R123" s="137"/>
      <c r="S123" s="137"/>
      <c r="T123" s="137"/>
      <c r="U123" s="137"/>
      <c r="V123" s="137"/>
      <c r="W123" s="137"/>
      <c r="X123" s="137"/>
      <c r="Y123" s="137"/>
      <c r="Z123" s="137"/>
      <c r="AA123" s="137"/>
      <c r="AB123" s="137"/>
      <c r="AC123" s="137"/>
      <c r="AD123" s="137"/>
      <c r="AE123" s="137"/>
      <c r="AF123" s="137"/>
      <c r="AG123" s="137"/>
      <c r="AH123" s="137"/>
    </row>
    <row r="124" spans="1:34" ht="15" customHeight="1" x14ac:dyDescent="0.2">
      <c r="A124" s="1393"/>
      <c r="B124" s="681"/>
      <c r="C124" s="1123"/>
      <c r="D124" s="685"/>
      <c r="E124" s="163"/>
      <c r="F124" s="687"/>
      <c r="G124" s="157"/>
      <c r="H124" s="1124"/>
      <c r="I124" s="1116">
        <f t="shared" si="41"/>
        <v>0</v>
      </c>
      <c r="J124" s="1117">
        <f t="shared" si="42"/>
        <v>0</v>
      </c>
      <c r="K124" s="1105">
        <f t="shared" si="43"/>
        <v>0</v>
      </c>
      <c r="L124" s="191">
        <f t="shared" si="44"/>
        <v>0</v>
      </c>
      <c r="M124" s="170" t="str">
        <f>IF(B124=0,"",VLOOKUP(B124,'Prog Costs'!$A$23:$B$27,2,FALSE))</f>
        <v/>
      </c>
      <c r="N124" s="194">
        <f t="shared" si="40"/>
        <v>0</v>
      </c>
      <c r="O124" s="195">
        <f t="shared" si="45"/>
        <v>0</v>
      </c>
      <c r="P124" s="196">
        <f>IF(N124=0,0,IF(B124=0,"",VLOOKUP(B124,'Prog Costs'!$A$23:$E$27,5,FALSE)*L124))</f>
        <v>0</v>
      </c>
      <c r="Q124" s="137"/>
      <c r="R124" s="137"/>
      <c r="S124" s="137"/>
      <c r="T124" s="137"/>
      <c r="U124" s="137"/>
      <c r="V124" s="137"/>
      <c r="W124" s="137"/>
      <c r="X124" s="137"/>
      <c r="Y124" s="137"/>
      <c r="Z124" s="137"/>
      <c r="AA124" s="137"/>
      <c r="AB124" s="137"/>
      <c r="AC124" s="137"/>
      <c r="AD124" s="137"/>
      <c r="AE124" s="137"/>
      <c r="AF124" s="137"/>
      <c r="AG124" s="137"/>
      <c r="AH124" s="137"/>
    </row>
    <row r="125" spans="1:34" ht="15" customHeight="1" x14ac:dyDescent="0.2">
      <c r="A125" s="1393"/>
      <c r="B125" s="681"/>
      <c r="C125" s="1123"/>
      <c r="D125" s="685"/>
      <c r="E125" s="163"/>
      <c r="F125" s="687"/>
      <c r="G125" s="157"/>
      <c r="H125" s="1124"/>
      <c r="I125" s="1116">
        <f t="shared" si="41"/>
        <v>0</v>
      </c>
      <c r="J125" s="1117">
        <f t="shared" si="42"/>
        <v>0</v>
      </c>
      <c r="K125" s="1105">
        <f t="shared" si="43"/>
        <v>0</v>
      </c>
      <c r="L125" s="191">
        <f t="shared" si="44"/>
        <v>0</v>
      </c>
      <c r="M125" s="170" t="str">
        <f>IF(B125=0,"",VLOOKUP(B125,'Prog Costs'!$A$23:$B$27,2,FALSE))</f>
        <v/>
      </c>
      <c r="N125" s="194">
        <f t="shared" si="40"/>
        <v>0</v>
      </c>
      <c r="O125" s="195">
        <f t="shared" si="45"/>
        <v>0</v>
      </c>
      <c r="P125" s="196">
        <f>IF(N125=0,0,IF(B125=0,"",VLOOKUP(B125,'Prog Costs'!$A$23:$E$27,5,FALSE)*L125))</f>
        <v>0</v>
      </c>
      <c r="Q125" s="137"/>
      <c r="R125" s="137"/>
      <c r="S125" s="137"/>
      <c r="T125" s="137"/>
      <c r="U125" s="137"/>
      <c r="V125" s="137"/>
      <c r="W125" s="137"/>
      <c r="X125" s="137"/>
      <c r="Y125" s="137"/>
      <c r="Z125" s="137"/>
      <c r="AA125" s="137"/>
      <c r="AB125" s="137"/>
      <c r="AC125" s="137"/>
      <c r="AD125" s="137"/>
      <c r="AE125" s="137"/>
      <c r="AF125" s="137"/>
      <c r="AG125" s="137"/>
      <c r="AH125" s="137"/>
    </row>
    <row r="126" spans="1:34" ht="15" customHeight="1" x14ac:dyDescent="0.2">
      <c r="A126" s="1393"/>
      <c r="B126" s="681"/>
      <c r="C126" s="1123"/>
      <c r="D126" s="685"/>
      <c r="E126" s="163"/>
      <c r="F126" s="687"/>
      <c r="G126" s="157"/>
      <c r="H126" s="1124"/>
      <c r="I126" s="1116">
        <f t="shared" si="41"/>
        <v>0</v>
      </c>
      <c r="J126" s="1117">
        <f t="shared" si="42"/>
        <v>0</v>
      </c>
      <c r="K126" s="1105">
        <f t="shared" si="43"/>
        <v>0</v>
      </c>
      <c r="L126" s="191">
        <f t="shared" si="44"/>
        <v>0</v>
      </c>
      <c r="M126" s="170" t="str">
        <f>IF(B126=0,"",VLOOKUP(B126,'Prog Costs'!$A$23:$B$27,2,FALSE))</f>
        <v/>
      </c>
      <c r="N126" s="194">
        <f t="shared" si="40"/>
        <v>0</v>
      </c>
      <c r="O126" s="195">
        <f t="shared" si="45"/>
        <v>0</v>
      </c>
      <c r="P126" s="196">
        <f>IF(N126=0,0,IF(B126=0,"",VLOOKUP(B126,'Prog Costs'!$A$23:$E$27,5,FALSE)*L126))</f>
        <v>0</v>
      </c>
      <c r="Q126" s="137"/>
      <c r="R126" s="137"/>
      <c r="S126" s="137"/>
      <c r="T126" s="137"/>
      <c r="U126" s="137"/>
      <c r="V126" s="137"/>
      <c r="W126" s="137"/>
      <c r="X126" s="137"/>
      <c r="Y126" s="137"/>
      <c r="Z126" s="137"/>
      <c r="AA126" s="137"/>
      <c r="AB126" s="137"/>
      <c r="AC126" s="137"/>
      <c r="AD126" s="137"/>
      <c r="AE126" s="137"/>
      <c r="AF126" s="137"/>
      <c r="AG126" s="137"/>
      <c r="AH126" s="137"/>
    </row>
    <row r="127" spans="1:34" ht="15" customHeight="1" thickBot="1" x14ac:dyDescent="0.25">
      <c r="A127" s="1393"/>
      <c r="B127" s="681"/>
      <c r="C127" s="1123"/>
      <c r="D127" s="685"/>
      <c r="E127" s="163"/>
      <c r="F127" s="687"/>
      <c r="G127" s="157"/>
      <c r="H127" s="1124"/>
      <c r="I127" s="1116">
        <f t="shared" si="41"/>
        <v>0</v>
      </c>
      <c r="J127" s="1117">
        <f t="shared" si="42"/>
        <v>0</v>
      </c>
      <c r="K127" s="1105">
        <f t="shared" si="43"/>
        <v>0</v>
      </c>
      <c r="L127" s="191">
        <f t="shared" si="44"/>
        <v>0</v>
      </c>
      <c r="M127" s="170" t="str">
        <f>IF(B127=0,"",VLOOKUP(B127,'Prog Costs'!$A$23:$B$27,2,FALSE))</f>
        <v/>
      </c>
      <c r="N127" s="194">
        <f t="shared" si="40"/>
        <v>0</v>
      </c>
      <c r="O127" s="195">
        <f t="shared" si="45"/>
        <v>0</v>
      </c>
      <c r="P127" s="196">
        <f>IF(N127=0,0,IF(B127=0,"",VLOOKUP(B127,'Prog Costs'!$A$23:$E$27,5,FALSE)*L127))</f>
        <v>0</v>
      </c>
      <c r="Q127" s="137"/>
      <c r="R127" s="137"/>
      <c r="S127" s="137"/>
      <c r="T127" s="137"/>
      <c r="U127" s="137"/>
      <c r="V127" s="137"/>
      <c r="W127" s="137"/>
      <c r="X127" s="137"/>
      <c r="Y127" s="137"/>
      <c r="Z127" s="137"/>
      <c r="AA127" s="137"/>
      <c r="AB127" s="137"/>
      <c r="AC127" s="137"/>
      <c r="AD127" s="137"/>
      <c r="AE127" s="137"/>
      <c r="AF127" s="137"/>
      <c r="AG127" s="137"/>
      <c r="AH127" s="137"/>
    </row>
    <row r="128" spans="1:34" ht="15" hidden="1" customHeight="1" x14ac:dyDescent="0.2">
      <c r="A128" s="1393"/>
      <c r="B128" s="681"/>
      <c r="C128" s="1123"/>
      <c r="D128" s="685"/>
      <c r="E128" s="163"/>
      <c r="F128" s="687"/>
      <c r="G128" s="157"/>
      <c r="H128" s="1124"/>
      <c r="I128" s="1116">
        <f t="shared" si="41"/>
        <v>0</v>
      </c>
      <c r="J128" s="1117">
        <f t="shared" si="42"/>
        <v>0</v>
      </c>
      <c r="K128" s="1105">
        <f t="shared" si="43"/>
        <v>0</v>
      </c>
      <c r="L128" s="191">
        <f t="shared" si="44"/>
        <v>0</v>
      </c>
      <c r="M128" s="170" t="str">
        <f>IF(B128=0,"",VLOOKUP(B128,'Prog Costs'!$A$23:$B$27,2,FALSE))</f>
        <v/>
      </c>
      <c r="N128" s="194">
        <f t="shared" si="40"/>
        <v>0</v>
      </c>
      <c r="O128" s="195">
        <f t="shared" si="45"/>
        <v>0</v>
      </c>
      <c r="P128" s="196">
        <f>IF(N128=0,0,IF(B128=0,"",VLOOKUP(B128,'Prog Costs'!$A$23:$E$27,5,FALSE)*L128))</f>
        <v>0</v>
      </c>
      <c r="Q128" s="137"/>
      <c r="R128" s="137"/>
      <c r="S128" s="137"/>
      <c r="T128" s="137"/>
      <c r="U128" s="137"/>
      <c r="V128" s="137"/>
      <c r="W128" s="137"/>
      <c r="X128" s="137"/>
      <c r="Y128" s="137"/>
      <c r="Z128" s="137"/>
      <c r="AA128" s="137"/>
      <c r="AB128" s="137"/>
      <c r="AC128" s="137"/>
      <c r="AD128" s="137"/>
      <c r="AE128" s="137"/>
      <c r="AF128" s="137"/>
      <c r="AG128" s="137"/>
      <c r="AH128" s="137"/>
    </row>
    <row r="129" spans="1:34" ht="15" hidden="1" customHeight="1" x14ac:dyDescent="0.2">
      <c r="A129" s="1393"/>
      <c r="B129" s="681"/>
      <c r="C129" s="1123"/>
      <c r="D129" s="685"/>
      <c r="E129" s="163"/>
      <c r="F129" s="687"/>
      <c r="G129" s="157"/>
      <c r="H129" s="1124"/>
      <c r="I129" s="1116">
        <f t="shared" si="41"/>
        <v>0</v>
      </c>
      <c r="J129" s="1117">
        <f t="shared" si="42"/>
        <v>0</v>
      </c>
      <c r="K129" s="1105">
        <f t="shared" si="43"/>
        <v>0</v>
      </c>
      <c r="L129" s="191">
        <f t="shared" si="44"/>
        <v>0</v>
      </c>
      <c r="M129" s="170" t="str">
        <f>IF(B129=0,"",VLOOKUP(B129,'Prog Costs'!$A$23:$B$27,2,FALSE))</f>
        <v/>
      </c>
      <c r="N129" s="194">
        <f t="shared" si="40"/>
        <v>0</v>
      </c>
      <c r="O129" s="195">
        <f t="shared" si="45"/>
        <v>0</v>
      </c>
      <c r="P129" s="196">
        <f>IF(N129=0,0,IF(B129=0,"",VLOOKUP(B129,'Prog Costs'!$A$23:$E$27,5,FALSE)*L129))</f>
        <v>0</v>
      </c>
      <c r="Q129" s="137"/>
      <c r="R129" s="137"/>
      <c r="S129" s="137"/>
      <c r="T129" s="137"/>
      <c r="U129" s="137"/>
      <c r="V129" s="137"/>
      <c r="W129" s="137"/>
      <c r="X129" s="137"/>
      <c r="Y129" s="137"/>
      <c r="Z129" s="137"/>
      <c r="AA129" s="137"/>
      <c r="AB129" s="137"/>
      <c r="AC129" s="137"/>
      <c r="AD129" s="137"/>
      <c r="AE129" s="137"/>
      <c r="AF129" s="137"/>
      <c r="AG129" s="137"/>
      <c r="AH129" s="137"/>
    </row>
    <row r="130" spans="1:34" ht="15" hidden="1" customHeight="1" x14ac:dyDescent="0.2">
      <c r="A130" s="1393"/>
      <c r="B130" s="681"/>
      <c r="C130" s="1123"/>
      <c r="D130" s="685"/>
      <c r="E130" s="163"/>
      <c r="F130" s="687"/>
      <c r="G130" s="157"/>
      <c r="H130" s="1124"/>
      <c r="I130" s="1116">
        <f t="shared" si="41"/>
        <v>0</v>
      </c>
      <c r="J130" s="1117">
        <f t="shared" si="42"/>
        <v>0</v>
      </c>
      <c r="K130" s="1105">
        <f t="shared" si="43"/>
        <v>0</v>
      </c>
      <c r="L130" s="191">
        <f t="shared" si="44"/>
        <v>0</v>
      </c>
      <c r="M130" s="170" t="str">
        <f>IF(B130=0,"",VLOOKUP(B130,'Prog Costs'!$A$23:$B$27,2,FALSE))</f>
        <v/>
      </c>
      <c r="N130" s="194">
        <f t="shared" si="40"/>
        <v>0</v>
      </c>
      <c r="O130" s="195">
        <f t="shared" si="45"/>
        <v>0</v>
      </c>
      <c r="P130" s="196">
        <f>IF(N130=0,0,IF(B130=0,"",VLOOKUP(B130,'Prog Costs'!$A$23:$E$27,5,FALSE)*L130))</f>
        <v>0</v>
      </c>
      <c r="Q130" s="137"/>
      <c r="R130" s="137"/>
      <c r="S130" s="137"/>
      <c r="T130" s="137"/>
      <c r="U130" s="137"/>
      <c r="V130" s="137"/>
      <c r="W130" s="137"/>
      <c r="X130" s="137"/>
      <c r="Y130" s="137"/>
      <c r="Z130" s="137"/>
      <c r="AA130" s="137"/>
      <c r="AB130" s="137"/>
      <c r="AC130" s="137"/>
      <c r="AD130" s="137"/>
      <c r="AE130" s="137"/>
      <c r="AF130" s="137"/>
      <c r="AG130" s="137"/>
      <c r="AH130" s="137"/>
    </row>
    <row r="131" spans="1:34" ht="15" hidden="1" customHeight="1" x14ac:dyDescent="0.2">
      <c r="A131" s="1393"/>
      <c r="B131" s="681"/>
      <c r="C131" s="1123"/>
      <c r="D131" s="685"/>
      <c r="E131" s="163"/>
      <c r="F131" s="687"/>
      <c r="G131" s="157"/>
      <c r="H131" s="1124"/>
      <c r="I131" s="1116">
        <f t="shared" si="41"/>
        <v>0</v>
      </c>
      <c r="J131" s="1117">
        <f t="shared" si="42"/>
        <v>0</v>
      </c>
      <c r="K131" s="1105">
        <f t="shared" si="43"/>
        <v>0</v>
      </c>
      <c r="L131" s="191">
        <f t="shared" si="44"/>
        <v>0</v>
      </c>
      <c r="M131" s="170" t="str">
        <f>IF(B131=0,"",VLOOKUP(B131,'Prog Costs'!$A$23:$B$27,2,FALSE))</f>
        <v/>
      </c>
      <c r="N131" s="194">
        <f t="shared" si="40"/>
        <v>0</v>
      </c>
      <c r="O131" s="195">
        <f t="shared" si="45"/>
        <v>0</v>
      </c>
      <c r="P131" s="196">
        <f>IF(N131=0,0,IF(B131=0,"",VLOOKUP(B131,'Prog Costs'!$A$23:$E$27,5,FALSE)*L131))</f>
        <v>0</v>
      </c>
      <c r="Q131" s="137"/>
      <c r="R131" s="137"/>
      <c r="S131" s="137"/>
      <c r="T131" s="137"/>
      <c r="U131" s="137"/>
      <c r="V131" s="137"/>
      <c r="W131" s="137"/>
      <c r="X131" s="137"/>
      <c r="Y131" s="137"/>
      <c r="Z131" s="137"/>
      <c r="AA131" s="137"/>
      <c r="AB131" s="137"/>
      <c r="AC131" s="137"/>
      <c r="AD131" s="137"/>
      <c r="AE131" s="137"/>
      <c r="AF131" s="137"/>
      <c r="AG131" s="137"/>
      <c r="AH131" s="137"/>
    </row>
    <row r="132" spans="1:34" ht="15" hidden="1" customHeight="1" x14ac:dyDescent="0.2">
      <c r="A132" s="1393"/>
      <c r="B132" s="681"/>
      <c r="C132" s="1123"/>
      <c r="D132" s="685"/>
      <c r="E132" s="163"/>
      <c r="F132" s="687"/>
      <c r="G132" s="157"/>
      <c r="H132" s="1124"/>
      <c r="I132" s="1116">
        <f t="shared" si="41"/>
        <v>0</v>
      </c>
      <c r="J132" s="1117">
        <f t="shared" si="42"/>
        <v>0</v>
      </c>
      <c r="K132" s="1105">
        <f t="shared" si="43"/>
        <v>0</v>
      </c>
      <c r="L132" s="191">
        <f t="shared" si="44"/>
        <v>0</v>
      </c>
      <c r="M132" s="170" t="str">
        <f>IF(B132=0,"",VLOOKUP(B132,'Prog Costs'!$A$23:$B$27,2,FALSE))</f>
        <v/>
      </c>
      <c r="N132" s="194">
        <f t="shared" si="40"/>
        <v>0</v>
      </c>
      <c r="O132" s="195">
        <f t="shared" si="45"/>
        <v>0</v>
      </c>
      <c r="P132" s="196">
        <f>IF(N132=0,0,IF(B132=0,"",VLOOKUP(B132,'Prog Costs'!$A$23:$E$27,5,FALSE)*L132))</f>
        <v>0</v>
      </c>
      <c r="Q132" s="137"/>
      <c r="R132" s="137"/>
      <c r="S132" s="137"/>
      <c r="T132" s="137"/>
      <c r="U132" s="137"/>
      <c r="V132" s="137"/>
      <c r="W132" s="137"/>
      <c r="X132" s="137"/>
      <c r="Y132" s="137"/>
      <c r="Z132" s="137"/>
      <c r="AA132" s="137"/>
      <c r="AB132" s="137"/>
      <c r="AC132" s="137"/>
      <c r="AD132" s="137"/>
      <c r="AE132" s="137"/>
      <c r="AF132" s="137"/>
      <c r="AG132" s="137"/>
      <c r="AH132" s="137"/>
    </row>
    <row r="133" spans="1:34" ht="15" hidden="1" customHeight="1" x14ac:dyDescent="0.2">
      <c r="A133" s="1393"/>
      <c r="B133" s="681"/>
      <c r="C133" s="1123"/>
      <c r="D133" s="685"/>
      <c r="E133" s="163"/>
      <c r="F133" s="687"/>
      <c r="G133" s="157"/>
      <c r="H133" s="1124"/>
      <c r="I133" s="1116">
        <f t="shared" si="41"/>
        <v>0</v>
      </c>
      <c r="J133" s="1117">
        <f t="shared" si="42"/>
        <v>0</v>
      </c>
      <c r="K133" s="1105">
        <f t="shared" si="43"/>
        <v>0</v>
      </c>
      <c r="L133" s="191">
        <f t="shared" si="44"/>
        <v>0</v>
      </c>
      <c r="M133" s="170" t="str">
        <f>IF(B133=0,"",VLOOKUP(B133,'Prog Costs'!$A$23:$B$27,2,FALSE))</f>
        <v/>
      </c>
      <c r="N133" s="194">
        <f t="shared" si="40"/>
        <v>0</v>
      </c>
      <c r="O133" s="195">
        <f t="shared" si="45"/>
        <v>0</v>
      </c>
      <c r="P133" s="196">
        <f>IF(N133=0,0,IF(B133=0,"",VLOOKUP(B133,'Prog Costs'!$A$23:$E$27,5,FALSE)*L133))</f>
        <v>0</v>
      </c>
      <c r="Q133" s="137"/>
      <c r="R133" s="137"/>
      <c r="S133" s="137"/>
      <c r="T133" s="137"/>
      <c r="U133" s="137"/>
      <c r="V133" s="137"/>
      <c r="W133" s="137"/>
      <c r="X133" s="137"/>
      <c r="Y133" s="137"/>
      <c r="Z133" s="137"/>
      <c r="AA133" s="137"/>
      <c r="AB133" s="137"/>
      <c r="AC133" s="137"/>
      <c r="AD133" s="137"/>
      <c r="AE133" s="137"/>
      <c r="AF133" s="137"/>
      <c r="AG133" s="137"/>
      <c r="AH133" s="137"/>
    </row>
    <row r="134" spans="1:34" ht="15" hidden="1" customHeight="1" x14ac:dyDescent="0.2">
      <c r="A134" s="1393"/>
      <c r="B134" s="681"/>
      <c r="C134" s="1123"/>
      <c r="D134" s="685"/>
      <c r="E134" s="163"/>
      <c r="F134" s="687"/>
      <c r="G134" s="157"/>
      <c r="H134" s="1124"/>
      <c r="I134" s="1116">
        <f t="shared" si="41"/>
        <v>0</v>
      </c>
      <c r="J134" s="1117">
        <f t="shared" si="42"/>
        <v>0</v>
      </c>
      <c r="K134" s="1105">
        <f t="shared" si="43"/>
        <v>0</v>
      </c>
      <c r="L134" s="191">
        <f t="shared" si="44"/>
        <v>0</v>
      </c>
      <c r="M134" s="170" t="str">
        <f>IF(B134=0,"",VLOOKUP(B134,'Prog Costs'!$A$23:$B$27,2,FALSE))</f>
        <v/>
      </c>
      <c r="N134" s="194">
        <f t="shared" si="40"/>
        <v>0</v>
      </c>
      <c r="O134" s="195">
        <f t="shared" si="45"/>
        <v>0</v>
      </c>
      <c r="P134" s="196">
        <f>IF(N134=0,0,IF(B134=0,"",VLOOKUP(B134,'Prog Costs'!$A$23:$E$27,5,FALSE)*L134))</f>
        <v>0</v>
      </c>
      <c r="Q134" s="137"/>
      <c r="R134" s="137"/>
      <c r="S134" s="137"/>
      <c r="T134" s="137"/>
      <c r="U134" s="137"/>
      <c r="V134" s="137"/>
      <c r="W134" s="137"/>
      <c r="X134" s="137"/>
      <c r="Y134" s="137"/>
      <c r="Z134" s="137"/>
      <c r="AA134" s="137"/>
      <c r="AB134" s="137"/>
      <c r="AC134" s="137"/>
      <c r="AD134" s="137"/>
      <c r="AE134" s="137"/>
      <c r="AF134" s="137"/>
      <c r="AG134" s="137"/>
      <c r="AH134" s="137"/>
    </row>
    <row r="135" spans="1:34" ht="15" hidden="1" customHeight="1" x14ac:dyDescent="0.2">
      <c r="A135" s="1393"/>
      <c r="B135" s="681"/>
      <c r="C135" s="1123"/>
      <c r="D135" s="685"/>
      <c r="E135" s="163"/>
      <c r="F135" s="687"/>
      <c r="G135" s="157"/>
      <c r="H135" s="1124"/>
      <c r="I135" s="1116">
        <f t="shared" si="41"/>
        <v>0</v>
      </c>
      <c r="J135" s="1117">
        <f t="shared" si="42"/>
        <v>0</v>
      </c>
      <c r="K135" s="1105">
        <f t="shared" si="43"/>
        <v>0</v>
      </c>
      <c r="L135" s="191">
        <f t="shared" si="44"/>
        <v>0</v>
      </c>
      <c r="M135" s="170" t="str">
        <f>IF(B135=0,"",VLOOKUP(B135,'Prog Costs'!$A$23:$B$27,2,FALSE))</f>
        <v/>
      </c>
      <c r="N135" s="194">
        <f t="shared" si="40"/>
        <v>0</v>
      </c>
      <c r="O135" s="195">
        <f t="shared" si="45"/>
        <v>0</v>
      </c>
      <c r="P135" s="196">
        <f>IF(N135=0,0,IF(B135=0,"",VLOOKUP(B135,'Prog Costs'!$A$23:$E$27,5,FALSE)*L135))</f>
        <v>0</v>
      </c>
      <c r="Q135" s="137"/>
      <c r="R135" s="137"/>
      <c r="S135" s="137"/>
      <c r="T135" s="137"/>
      <c r="U135" s="137"/>
      <c r="V135" s="137"/>
      <c r="W135" s="137"/>
      <c r="X135" s="137"/>
      <c r="Y135" s="137"/>
      <c r="Z135" s="137"/>
      <c r="AA135" s="137"/>
      <c r="AB135" s="137"/>
      <c r="AC135" s="137"/>
      <c r="AD135" s="137"/>
      <c r="AE135" s="137"/>
      <c r="AF135" s="137"/>
      <c r="AG135" s="137"/>
      <c r="AH135" s="137"/>
    </row>
    <row r="136" spans="1:34" ht="15" hidden="1" customHeight="1" x14ac:dyDescent="0.2">
      <c r="A136" s="1393"/>
      <c r="B136" s="681"/>
      <c r="C136" s="1123"/>
      <c r="D136" s="685"/>
      <c r="E136" s="163"/>
      <c r="F136" s="687"/>
      <c r="G136" s="157"/>
      <c r="H136" s="1124"/>
      <c r="I136" s="1116">
        <f t="shared" si="41"/>
        <v>0</v>
      </c>
      <c r="J136" s="1117">
        <f t="shared" si="42"/>
        <v>0</v>
      </c>
      <c r="K136" s="1105">
        <f t="shared" si="43"/>
        <v>0</v>
      </c>
      <c r="L136" s="191">
        <f t="shared" si="44"/>
        <v>0</v>
      </c>
      <c r="M136" s="170" t="str">
        <f>IF(B136=0,"",VLOOKUP(B136,'Prog Costs'!$A$23:$B$27,2,FALSE))</f>
        <v/>
      </c>
      <c r="N136" s="194">
        <f t="shared" si="40"/>
        <v>0</v>
      </c>
      <c r="O136" s="195">
        <f t="shared" si="45"/>
        <v>0</v>
      </c>
      <c r="P136" s="196">
        <f>IF(N136=0,0,IF(B136=0,"",VLOOKUP(B136,'Prog Costs'!$A$23:$E$27,5,FALSE)*L136))</f>
        <v>0</v>
      </c>
      <c r="Q136" s="137"/>
      <c r="R136" s="137"/>
      <c r="S136" s="137"/>
      <c r="T136" s="137"/>
      <c r="U136" s="137"/>
      <c r="V136" s="137"/>
      <c r="W136" s="137"/>
      <c r="X136" s="137"/>
      <c r="Y136" s="137"/>
      <c r="Z136" s="137"/>
      <c r="AA136" s="137"/>
      <c r="AB136" s="137"/>
      <c r="AC136" s="137"/>
      <c r="AD136" s="137"/>
      <c r="AE136" s="137"/>
      <c r="AF136" s="137"/>
      <c r="AG136" s="137"/>
      <c r="AH136" s="137"/>
    </row>
    <row r="137" spans="1:34" ht="15" hidden="1" customHeight="1" thickBot="1" x14ac:dyDescent="0.25">
      <c r="A137" s="1394"/>
      <c r="B137" s="681"/>
      <c r="C137" s="1125"/>
      <c r="D137" s="686"/>
      <c r="E137" s="164"/>
      <c r="F137" s="688"/>
      <c r="G137" s="158"/>
      <c r="H137" s="1126"/>
      <c r="I137" s="1118">
        <f t="shared" si="41"/>
        <v>0</v>
      </c>
      <c r="J137" s="1117">
        <f t="shared" si="42"/>
        <v>0</v>
      </c>
      <c r="K137" s="1106">
        <f t="shared" si="43"/>
        <v>0</v>
      </c>
      <c r="L137" s="191">
        <f t="shared" si="44"/>
        <v>0</v>
      </c>
      <c r="M137" s="170" t="str">
        <f>IF(B137=0,"",VLOOKUP(B137,'Prog Costs'!$A$23:$B$27,2,FALSE))</f>
        <v/>
      </c>
      <c r="N137" s="194">
        <f t="shared" si="40"/>
        <v>0</v>
      </c>
      <c r="O137" s="195">
        <f t="shared" si="45"/>
        <v>0</v>
      </c>
      <c r="P137" s="196">
        <f>IF(N137=0,0,IF(B137=0,"",VLOOKUP(B137,'Prog Costs'!$A$23:$E$27,5,FALSE)*L137))</f>
        <v>0</v>
      </c>
      <c r="Q137" s="137"/>
      <c r="R137" s="137"/>
      <c r="S137" s="137"/>
      <c r="T137" s="137"/>
      <c r="U137" s="137"/>
      <c r="V137" s="137"/>
      <c r="W137" s="137"/>
      <c r="X137" s="137"/>
      <c r="Y137" s="137"/>
      <c r="Z137" s="137"/>
      <c r="AA137" s="137"/>
      <c r="AB137" s="137"/>
      <c r="AC137" s="137"/>
      <c r="AD137" s="137"/>
      <c r="AE137" s="137"/>
      <c r="AF137" s="137"/>
      <c r="AG137" s="137"/>
      <c r="AH137" s="137"/>
    </row>
    <row r="138" spans="1:34" ht="18" customHeight="1" thickBot="1" x14ac:dyDescent="0.25">
      <c r="A138" s="182"/>
      <c r="B138" s="198" t="s">
        <v>62</v>
      </c>
      <c r="C138" s="140">
        <f>SUM(C118:C137)</f>
        <v>42</v>
      </c>
      <c r="D138" s="155">
        <f t="shared" ref="D138:L138" si="46">SUM(D118:D137)</f>
        <v>105</v>
      </c>
      <c r="E138" s="165">
        <f t="shared" si="46"/>
        <v>41</v>
      </c>
      <c r="F138" s="166">
        <f t="shared" si="46"/>
        <v>58.8</v>
      </c>
      <c r="G138" s="159">
        <f t="shared" si="46"/>
        <v>12</v>
      </c>
      <c r="H138" s="204">
        <f t="shared" si="46"/>
        <v>31.719999999999995</v>
      </c>
      <c r="I138" s="140">
        <f t="shared" si="46"/>
        <v>95</v>
      </c>
      <c r="J138" s="1113">
        <f t="shared" si="46"/>
        <v>31.666666666666668</v>
      </c>
      <c r="K138" s="159">
        <f t="shared" si="46"/>
        <v>195.52</v>
      </c>
      <c r="L138" s="142">
        <f t="shared" si="46"/>
        <v>65.173333333333332</v>
      </c>
      <c r="M138" s="143"/>
      <c r="N138" s="143">
        <f t="shared" ref="N138:P138" si="47">SUM(N118:N137)</f>
        <v>1380823.8999379966</v>
      </c>
      <c r="O138" s="143">
        <f t="shared" si="47"/>
        <v>1104659.1199503974</v>
      </c>
      <c r="P138" s="144">
        <f t="shared" si="47"/>
        <v>276164.77998759935</v>
      </c>
      <c r="Q138" s="137"/>
      <c r="R138" s="137"/>
      <c r="S138" s="137"/>
      <c r="T138" s="137"/>
      <c r="U138" s="137"/>
      <c r="V138" s="137"/>
      <c r="W138" s="137"/>
      <c r="X138" s="137"/>
      <c r="Y138" s="137"/>
      <c r="Z138" s="137"/>
      <c r="AA138" s="137"/>
      <c r="AB138" s="137"/>
      <c r="AC138" s="137"/>
      <c r="AD138" s="137"/>
      <c r="AE138" s="137"/>
      <c r="AF138" s="137"/>
      <c r="AG138" s="137"/>
      <c r="AH138" s="137"/>
    </row>
    <row r="139" spans="1:34" ht="13.5" thickBot="1" x14ac:dyDescent="0.25">
      <c r="A139" s="173"/>
      <c r="B139" s="152"/>
      <c r="C139" s="152"/>
      <c r="D139" s="152"/>
      <c r="E139" s="152"/>
      <c r="F139" s="152"/>
      <c r="G139" s="152"/>
      <c r="H139" s="152"/>
      <c r="I139" s="152"/>
      <c r="J139" s="152"/>
      <c r="K139" s="152"/>
      <c r="L139" s="152"/>
      <c r="M139" s="152"/>
      <c r="N139" s="102"/>
      <c r="O139" s="102"/>
      <c r="P139" s="103"/>
      <c r="Q139" s="137"/>
      <c r="R139" s="137"/>
      <c r="S139" s="137"/>
      <c r="T139" s="137"/>
      <c r="U139" s="137"/>
      <c r="V139" s="137"/>
      <c r="W139" s="137"/>
      <c r="X139" s="137"/>
      <c r="Y139" s="137"/>
      <c r="Z139" s="137"/>
      <c r="AA139" s="137"/>
      <c r="AB139" s="137"/>
      <c r="AC139" s="137"/>
      <c r="AD139" s="137"/>
      <c r="AE139" s="137"/>
      <c r="AF139" s="137"/>
      <c r="AG139" s="137"/>
      <c r="AH139" s="137"/>
    </row>
    <row r="140" spans="1:34" ht="15" customHeight="1" x14ac:dyDescent="0.2">
      <c r="A140" s="1393" t="str">
        <f>'Setup Page'!C14</f>
        <v>Vryheid Business</v>
      </c>
      <c r="B140" s="683"/>
      <c r="C140" s="1121"/>
      <c r="D140" s="730"/>
      <c r="E140" s="162"/>
      <c r="F140" s="712"/>
      <c r="G140" s="705"/>
      <c r="H140" s="1122"/>
      <c r="I140" s="1114">
        <f>C140+E140+G140</f>
        <v>0</v>
      </c>
      <c r="J140" s="1115">
        <f>I140/3</f>
        <v>0</v>
      </c>
      <c r="K140" s="1104">
        <f>D140+F140+H140</f>
        <v>0</v>
      </c>
      <c r="L140" s="191">
        <f>K140/3</f>
        <v>0</v>
      </c>
      <c r="M140" s="170" t="str">
        <f>IF(B140=0,"",VLOOKUP(B140,'Prog Costs'!$A$23:$B$27,2,FALSE))</f>
        <v/>
      </c>
      <c r="N140" s="194">
        <f t="shared" ref="N140:N159" si="48">IF(B140=0,0,IF(L140=0,0,L140*M140))</f>
        <v>0</v>
      </c>
      <c r="O140" s="195">
        <f>N140*0.8</f>
        <v>0</v>
      </c>
      <c r="P140" s="196">
        <f>IF(N140=0,0,IF(B140=0,"",VLOOKUP(B140,'Prog Costs'!$A$23:$E$27,5,FALSE)*L140))</f>
        <v>0</v>
      </c>
      <c r="Q140" s="137"/>
      <c r="R140" s="137"/>
      <c r="S140" s="137"/>
      <c r="T140" s="137"/>
      <c r="U140" s="137"/>
      <c r="V140" s="137"/>
      <c r="W140" s="137"/>
      <c r="X140" s="137"/>
      <c r="Y140" s="137"/>
      <c r="Z140" s="137"/>
      <c r="AA140" s="137"/>
      <c r="AB140" s="137"/>
      <c r="AC140" s="137"/>
      <c r="AD140" s="137"/>
      <c r="AE140" s="137"/>
      <c r="AF140" s="137"/>
      <c r="AG140" s="137"/>
      <c r="AH140" s="137"/>
    </row>
    <row r="141" spans="1:34" ht="15" customHeight="1" x14ac:dyDescent="0.2">
      <c r="A141" s="1393"/>
      <c r="B141" s="681"/>
      <c r="C141" s="1123"/>
      <c r="D141" s="685"/>
      <c r="E141" s="163"/>
      <c r="F141" s="687"/>
      <c r="G141" s="157"/>
      <c r="H141" s="1124"/>
      <c r="I141" s="1116">
        <f t="shared" ref="I141:I159" si="49">C141+E141+G141</f>
        <v>0</v>
      </c>
      <c r="J141" s="1117">
        <f t="shared" ref="J141:J159" si="50">I141/3</f>
        <v>0</v>
      </c>
      <c r="K141" s="1105">
        <f t="shared" ref="K141:K159" si="51">D141+F141+H141</f>
        <v>0</v>
      </c>
      <c r="L141" s="191">
        <f t="shared" ref="L141:L159" si="52">K141/3</f>
        <v>0</v>
      </c>
      <c r="M141" s="170" t="str">
        <f>IF(B141=0,"",VLOOKUP(B141,'Prog Costs'!$A$23:$B$27,2,FALSE))</f>
        <v/>
      </c>
      <c r="N141" s="194">
        <f t="shared" si="48"/>
        <v>0</v>
      </c>
      <c r="O141" s="195">
        <f t="shared" ref="O141:O159" si="53">N141*0.8</f>
        <v>0</v>
      </c>
      <c r="P141" s="196">
        <f>IF(N141=0,0,IF(B141=0,"",VLOOKUP(B141,'Prog Costs'!$A$23:$E$27,5,FALSE)*L141))</f>
        <v>0</v>
      </c>
      <c r="Q141" s="137"/>
      <c r="R141" s="137"/>
      <c r="S141" s="137"/>
      <c r="T141" s="137"/>
      <c r="U141" s="137"/>
      <c r="V141" s="137"/>
      <c r="W141" s="137"/>
      <c r="X141" s="137"/>
      <c r="Y141" s="137"/>
      <c r="Z141" s="137"/>
      <c r="AA141" s="137"/>
      <c r="AB141" s="137"/>
      <c r="AC141" s="137"/>
      <c r="AD141" s="137"/>
      <c r="AE141" s="137"/>
      <c r="AF141" s="137"/>
      <c r="AG141" s="137"/>
      <c r="AH141" s="137"/>
    </row>
    <row r="142" spans="1:34" ht="15" customHeight="1" x14ac:dyDescent="0.2">
      <c r="A142" s="1393"/>
      <c r="B142" s="681"/>
      <c r="C142" s="1123"/>
      <c r="D142" s="685"/>
      <c r="E142" s="163"/>
      <c r="F142" s="687"/>
      <c r="G142" s="157"/>
      <c r="H142" s="1124"/>
      <c r="I142" s="1116">
        <f t="shared" si="49"/>
        <v>0</v>
      </c>
      <c r="J142" s="1117">
        <f t="shared" si="50"/>
        <v>0</v>
      </c>
      <c r="K142" s="1105">
        <f t="shared" si="51"/>
        <v>0</v>
      </c>
      <c r="L142" s="191">
        <f t="shared" si="52"/>
        <v>0</v>
      </c>
      <c r="M142" s="170" t="str">
        <f>IF(B142=0,"",VLOOKUP(B142,'Prog Costs'!$A$23:$B$27,2,FALSE))</f>
        <v/>
      </c>
      <c r="N142" s="194">
        <f t="shared" si="48"/>
        <v>0</v>
      </c>
      <c r="O142" s="195">
        <f t="shared" si="53"/>
        <v>0</v>
      </c>
      <c r="P142" s="196">
        <f>IF(N142=0,0,IF(B142=0,"",VLOOKUP(B142,'Prog Costs'!$A$23:$E$27,5,FALSE)*L142))</f>
        <v>0</v>
      </c>
      <c r="Q142" s="137"/>
      <c r="R142" s="137"/>
      <c r="S142" s="137"/>
      <c r="T142" s="137"/>
      <c r="U142" s="137"/>
      <c r="V142" s="137"/>
      <c r="W142" s="137"/>
      <c r="X142" s="137"/>
      <c r="Y142" s="137"/>
      <c r="Z142" s="137"/>
      <c r="AA142" s="137"/>
      <c r="AB142" s="137"/>
      <c r="AC142" s="137"/>
      <c r="AD142" s="137"/>
      <c r="AE142" s="137"/>
      <c r="AF142" s="137"/>
      <c r="AG142" s="137"/>
      <c r="AH142" s="137"/>
    </row>
    <row r="143" spans="1:34" ht="15" customHeight="1" x14ac:dyDescent="0.2">
      <c r="A143" s="1393"/>
      <c r="B143" s="681"/>
      <c r="C143" s="1123"/>
      <c r="D143" s="685"/>
      <c r="E143" s="163"/>
      <c r="F143" s="687"/>
      <c r="G143" s="157"/>
      <c r="H143" s="1124"/>
      <c r="I143" s="1116">
        <f t="shared" si="49"/>
        <v>0</v>
      </c>
      <c r="J143" s="1117">
        <f t="shared" si="50"/>
        <v>0</v>
      </c>
      <c r="K143" s="1105">
        <f t="shared" si="51"/>
        <v>0</v>
      </c>
      <c r="L143" s="191">
        <f t="shared" si="52"/>
        <v>0</v>
      </c>
      <c r="M143" s="170" t="str">
        <f>IF(B143=0,"",VLOOKUP(B143,'Prog Costs'!$A$23:$B$27,2,FALSE))</f>
        <v/>
      </c>
      <c r="N143" s="194">
        <f t="shared" si="48"/>
        <v>0</v>
      </c>
      <c r="O143" s="195">
        <f t="shared" si="53"/>
        <v>0</v>
      </c>
      <c r="P143" s="196">
        <f>IF(N143=0,0,IF(B143=0,"",VLOOKUP(B143,'Prog Costs'!$A$23:$E$27,5,FALSE)*L143))</f>
        <v>0</v>
      </c>
      <c r="Q143" s="137"/>
      <c r="R143" s="137"/>
      <c r="S143" s="137"/>
      <c r="T143" s="137"/>
      <c r="U143" s="137"/>
      <c r="V143" s="137"/>
      <c r="W143" s="137"/>
      <c r="X143" s="137"/>
      <c r="Y143" s="137"/>
      <c r="Z143" s="137"/>
      <c r="AA143" s="137"/>
      <c r="AB143" s="137"/>
      <c r="AC143" s="137"/>
      <c r="AD143" s="137"/>
      <c r="AE143" s="137"/>
      <c r="AF143" s="137"/>
      <c r="AG143" s="137"/>
      <c r="AH143" s="137"/>
    </row>
    <row r="144" spans="1:34" ht="15" customHeight="1" x14ac:dyDescent="0.2">
      <c r="A144" s="1393"/>
      <c r="B144" s="681"/>
      <c r="C144" s="1123"/>
      <c r="D144" s="685"/>
      <c r="E144" s="163"/>
      <c r="F144" s="687"/>
      <c r="G144" s="157"/>
      <c r="H144" s="1124"/>
      <c r="I144" s="1116">
        <f t="shared" si="49"/>
        <v>0</v>
      </c>
      <c r="J144" s="1117">
        <f t="shared" si="50"/>
        <v>0</v>
      </c>
      <c r="K144" s="1105">
        <f t="shared" si="51"/>
        <v>0</v>
      </c>
      <c r="L144" s="191">
        <f t="shared" si="52"/>
        <v>0</v>
      </c>
      <c r="M144" s="170" t="str">
        <f>IF(B144=0,"",VLOOKUP(B144,'Prog Costs'!$A$23:$B$27,2,FALSE))</f>
        <v/>
      </c>
      <c r="N144" s="194">
        <f t="shared" si="48"/>
        <v>0</v>
      </c>
      <c r="O144" s="195">
        <f t="shared" si="53"/>
        <v>0</v>
      </c>
      <c r="P144" s="196">
        <f>IF(N144=0,0,IF(B144=0,"",VLOOKUP(B144,'Prog Costs'!$A$23:$E$27,5,FALSE)*L144))</f>
        <v>0</v>
      </c>
      <c r="Q144" s="137"/>
      <c r="R144" s="137"/>
      <c r="S144" s="137"/>
      <c r="T144" s="137"/>
      <c r="U144" s="137"/>
      <c r="V144" s="137"/>
      <c r="W144" s="137"/>
      <c r="X144" s="137"/>
      <c r="Y144" s="137"/>
      <c r="Z144" s="137"/>
      <c r="AA144" s="137"/>
      <c r="AB144" s="137"/>
      <c r="AC144" s="137"/>
      <c r="AD144" s="137"/>
      <c r="AE144" s="137"/>
      <c r="AF144" s="137"/>
      <c r="AG144" s="137"/>
      <c r="AH144" s="137"/>
    </row>
    <row r="145" spans="1:34" ht="15" customHeight="1" x14ac:dyDescent="0.2">
      <c r="A145" s="1393"/>
      <c r="B145" s="681"/>
      <c r="C145" s="1123"/>
      <c r="D145" s="685"/>
      <c r="E145" s="163"/>
      <c r="F145" s="687"/>
      <c r="G145" s="157"/>
      <c r="H145" s="1124"/>
      <c r="I145" s="1116">
        <f t="shared" si="49"/>
        <v>0</v>
      </c>
      <c r="J145" s="1117">
        <f t="shared" si="50"/>
        <v>0</v>
      </c>
      <c r="K145" s="1105">
        <f t="shared" si="51"/>
        <v>0</v>
      </c>
      <c r="L145" s="191">
        <f t="shared" si="52"/>
        <v>0</v>
      </c>
      <c r="M145" s="170" t="str">
        <f>IF(B145=0,"",VLOOKUP(B145,'Prog Costs'!$A$23:$B$27,2,FALSE))</f>
        <v/>
      </c>
      <c r="N145" s="194">
        <f t="shared" si="48"/>
        <v>0</v>
      </c>
      <c r="O145" s="195">
        <f t="shared" si="53"/>
        <v>0</v>
      </c>
      <c r="P145" s="196">
        <f>IF(N145=0,0,IF(B145=0,"",VLOOKUP(B145,'Prog Costs'!$A$23:$E$27,5,FALSE)*L145))</f>
        <v>0</v>
      </c>
      <c r="Q145" s="137"/>
      <c r="R145" s="137"/>
      <c r="S145" s="137"/>
      <c r="T145" s="137"/>
      <c r="U145" s="137"/>
      <c r="V145" s="137"/>
      <c r="W145" s="137"/>
      <c r="X145" s="137"/>
      <c r="Y145" s="137"/>
      <c r="Z145" s="137"/>
      <c r="AA145" s="137"/>
      <c r="AB145" s="137"/>
      <c r="AC145" s="137"/>
      <c r="AD145" s="137"/>
      <c r="AE145" s="137"/>
      <c r="AF145" s="137"/>
      <c r="AG145" s="137"/>
      <c r="AH145" s="137"/>
    </row>
    <row r="146" spans="1:34" ht="15" customHeight="1" x14ac:dyDescent="0.2">
      <c r="A146" s="1393"/>
      <c r="B146" s="681"/>
      <c r="C146" s="1123"/>
      <c r="D146" s="685"/>
      <c r="E146" s="163"/>
      <c r="F146" s="687"/>
      <c r="G146" s="157"/>
      <c r="H146" s="1124"/>
      <c r="I146" s="1116">
        <f t="shared" si="49"/>
        <v>0</v>
      </c>
      <c r="J146" s="1117">
        <f t="shared" si="50"/>
        <v>0</v>
      </c>
      <c r="K146" s="1105">
        <f t="shared" si="51"/>
        <v>0</v>
      </c>
      <c r="L146" s="191">
        <f t="shared" si="52"/>
        <v>0</v>
      </c>
      <c r="M146" s="170" t="str">
        <f>IF(B146=0,"",VLOOKUP(B146,'Prog Costs'!$A$23:$B$27,2,FALSE))</f>
        <v/>
      </c>
      <c r="N146" s="194">
        <f t="shared" si="48"/>
        <v>0</v>
      </c>
      <c r="O146" s="195">
        <f t="shared" si="53"/>
        <v>0</v>
      </c>
      <c r="P146" s="196">
        <f>IF(N146=0,0,IF(B146=0,"",VLOOKUP(B146,'Prog Costs'!$A$23:$E$27,5,FALSE)*L146))</f>
        <v>0</v>
      </c>
      <c r="Q146" s="137"/>
      <c r="R146" s="137"/>
      <c r="S146" s="137"/>
      <c r="T146" s="137"/>
      <c r="U146" s="137"/>
      <c r="V146" s="137"/>
      <c r="W146" s="137"/>
      <c r="X146" s="137"/>
      <c r="Y146" s="137"/>
      <c r="Z146" s="137"/>
      <c r="AA146" s="137"/>
      <c r="AB146" s="137"/>
      <c r="AC146" s="137"/>
      <c r="AD146" s="137"/>
      <c r="AE146" s="137"/>
      <c r="AF146" s="137"/>
      <c r="AG146" s="137"/>
      <c r="AH146" s="137"/>
    </row>
    <row r="147" spans="1:34" ht="15" customHeight="1" x14ac:dyDescent="0.2">
      <c r="A147" s="1393"/>
      <c r="B147" s="681"/>
      <c r="C147" s="1123"/>
      <c r="D147" s="685"/>
      <c r="E147" s="163"/>
      <c r="F147" s="687"/>
      <c r="G147" s="157"/>
      <c r="H147" s="1124"/>
      <c r="I147" s="1116">
        <f t="shared" si="49"/>
        <v>0</v>
      </c>
      <c r="J147" s="1117">
        <f t="shared" si="50"/>
        <v>0</v>
      </c>
      <c r="K147" s="1105">
        <f t="shared" si="51"/>
        <v>0</v>
      </c>
      <c r="L147" s="191">
        <f t="shared" si="52"/>
        <v>0</v>
      </c>
      <c r="M147" s="170" t="str">
        <f>IF(B147=0,"",VLOOKUP(B147,'Prog Costs'!$A$23:$B$27,2,FALSE))</f>
        <v/>
      </c>
      <c r="N147" s="194">
        <f t="shared" si="48"/>
        <v>0</v>
      </c>
      <c r="O147" s="195">
        <f t="shared" si="53"/>
        <v>0</v>
      </c>
      <c r="P147" s="196">
        <f>IF(N147=0,0,IF(B147=0,"",VLOOKUP(B147,'Prog Costs'!$A$23:$E$27,5,FALSE)*L147))</f>
        <v>0</v>
      </c>
      <c r="Q147" s="137"/>
      <c r="R147" s="137"/>
      <c r="S147" s="137"/>
      <c r="T147" s="137"/>
      <c r="U147" s="137"/>
      <c r="V147" s="137"/>
      <c r="W147" s="137"/>
      <c r="X147" s="137"/>
      <c r="Y147" s="137"/>
      <c r="Z147" s="137"/>
      <c r="AA147" s="137"/>
      <c r="AB147" s="137"/>
      <c r="AC147" s="137"/>
      <c r="AD147" s="137"/>
      <c r="AE147" s="137"/>
      <c r="AF147" s="137"/>
      <c r="AG147" s="137"/>
      <c r="AH147" s="137"/>
    </row>
    <row r="148" spans="1:34" ht="15" customHeight="1" x14ac:dyDescent="0.2">
      <c r="A148" s="1393"/>
      <c r="B148" s="681"/>
      <c r="C148" s="1123"/>
      <c r="D148" s="685"/>
      <c r="E148" s="163"/>
      <c r="F148" s="687"/>
      <c r="G148" s="157"/>
      <c r="H148" s="1124"/>
      <c r="I148" s="1116">
        <f t="shared" si="49"/>
        <v>0</v>
      </c>
      <c r="J148" s="1117">
        <f t="shared" si="50"/>
        <v>0</v>
      </c>
      <c r="K148" s="1105">
        <f t="shared" si="51"/>
        <v>0</v>
      </c>
      <c r="L148" s="191">
        <f t="shared" si="52"/>
        <v>0</v>
      </c>
      <c r="M148" s="170" t="str">
        <f>IF(B148=0,"",VLOOKUP(B148,'Prog Costs'!$A$23:$B$27,2,FALSE))</f>
        <v/>
      </c>
      <c r="N148" s="194">
        <f t="shared" si="48"/>
        <v>0</v>
      </c>
      <c r="O148" s="195">
        <f t="shared" si="53"/>
        <v>0</v>
      </c>
      <c r="P148" s="196">
        <f>IF(N148=0,0,IF(B148=0,"",VLOOKUP(B148,'Prog Costs'!$A$23:$E$27,5,FALSE)*L148))</f>
        <v>0</v>
      </c>
      <c r="Q148" s="137"/>
      <c r="R148" s="137"/>
      <c r="S148" s="137"/>
      <c r="T148" s="137"/>
      <c r="U148" s="137"/>
      <c r="V148" s="137"/>
      <c r="W148" s="137"/>
      <c r="X148" s="137"/>
      <c r="Y148" s="137"/>
      <c r="Z148" s="137"/>
      <c r="AA148" s="137"/>
      <c r="AB148" s="137"/>
      <c r="AC148" s="137"/>
      <c r="AD148" s="137"/>
      <c r="AE148" s="137"/>
      <c r="AF148" s="137"/>
      <c r="AG148" s="137"/>
      <c r="AH148" s="137"/>
    </row>
    <row r="149" spans="1:34" ht="15" customHeight="1" thickBot="1" x14ac:dyDescent="0.25">
      <c r="A149" s="1393"/>
      <c r="B149" s="681"/>
      <c r="C149" s="1123"/>
      <c r="D149" s="685"/>
      <c r="E149" s="163"/>
      <c r="F149" s="687"/>
      <c r="G149" s="157"/>
      <c r="H149" s="1124"/>
      <c r="I149" s="1116">
        <f t="shared" si="49"/>
        <v>0</v>
      </c>
      <c r="J149" s="1117">
        <f t="shared" si="50"/>
        <v>0</v>
      </c>
      <c r="K149" s="1105">
        <f t="shared" si="51"/>
        <v>0</v>
      </c>
      <c r="L149" s="191">
        <f t="shared" si="52"/>
        <v>0</v>
      </c>
      <c r="M149" s="170" t="str">
        <f>IF(B149=0,"",VLOOKUP(B149,'Prog Costs'!$A$23:$B$27,2,FALSE))</f>
        <v/>
      </c>
      <c r="N149" s="194">
        <f t="shared" si="48"/>
        <v>0</v>
      </c>
      <c r="O149" s="195">
        <f t="shared" si="53"/>
        <v>0</v>
      </c>
      <c r="P149" s="196">
        <f>IF(N149=0,0,IF(B149=0,"",VLOOKUP(B149,'Prog Costs'!$A$23:$E$27,5,FALSE)*L149))</f>
        <v>0</v>
      </c>
      <c r="Q149" s="137"/>
      <c r="R149" s="137"/>
      <c r="S149" s="137"/>
      <c r="T149" s="137"/>
      <c r="U149" s="137"/>
      <c r="V149" s="137"/>
      <c r="W149" s="137"/>
      <c r="X149" s="137"/>
      <c r="Y149" s="137"/>
      <c r="Z149" s="137"/>
      <c r="AA149" s="137"/>
      <c r="AB149" s="137"/>
      <c r="AC149" s="137"/>
      <c r="AD149" s="137"/>
      <c r="AE149" s="137"/>
      <c r="AF149" s="137"/>
      <c r="AG149" s="137"/>
      <c r="AH149" s="137"/>
    </row>
    <row r="150" spans="1:34" ht="15" hidden="1" customHeight="1" x14ac:dyDescent="0.2">
      <c r="A150" s="1393"/>
      <c r="B150" s="681"/>
      <c r="C150" s="1123"/>
      <c r="D150" s="685"/>
      <c r="E150" s="163"/>
      <c r="F150" s="687"/>
      <c r="G150" s="157"/>
      <c r="H150" s="1124"/>
      <c r="I150" s="1116">
        <f t="shared" si="49"/>
        <v>0</v>
      </c>
      <c r="J150" s="1117">
        <f t="shared" si="50"/>
        <v>0</v>
      </c>
      <c r="K150" s="1105">
        <f t="shared" si="51"/>
        <v>0</v>
      </c>
      <c r="L150" s="191">
        <f t="shared" si="52"/>
        <v>0</v>
      </c>
      <c r="M150" s="170" t="str">
        <f>IF(B150=0,"",VLOOKUP(B150,'Prog Costs'!$A$23:$B$27,2,FALSE))</f>
        <v/>
      </c>
      <c r="N150" s="194">
        <f t="shared" si="48"/>
        <v>0</v>
      </c>
      <c r="O150" s="195">
        <f t="shared" si="53"/>
        <v>0</v>
      </c>
      <c r="P150" s="196">
        <f>IF(N150=0,0,IF(B150=0,"",VLOOKUP(B150,'Prog Costs'!$A$23:$E$27,5,FALSE)*L150))</f>
        <v>0</v>
      </c>
      <c r="Q150" s="137"/>
      <c r="R150" s="137"/>
      <c r="S150" s="137"/>
      <c r="T150" s="137"/>
      <c r="U150" s="137"/>
      <c r="V150" s="137"/>
      <c r="W150" s="137"/>
      <c r="X150" s="137"/>
      <c r="Y150" s="137"/>
      <c r="Z150" s="137"/>
      <c r="AA150" s="137"/>
      <c r="AB150" s="137"/>
      <c r="AC150" s="137"/>
      <c r="AD150" s="137"/>
      <c r="AE150" s="137"/>
      <c r="AF150" s="137"/>
      <c r="AG150" s="137"/>
      <c r="AH150" s="137"/>
    </row>
    <row r="151" spans="1:34" ht="15" hidden="1" customHeight="1" x14ac:dyDescent="0.2">
      <c r="A151" s="1393"/>
      <c r="B151" s="681"/>
      <c r="C151" s="1123"/>
      <c r="D151" s="685"/>
      <c r="E151" s="163"/>
      <c r="F151" s="687"/>
      <c r="G151" s="157"/>
      <c r="H151" s="1124"/>
      <c r="I151" s="1116">
        <f t="shared" si="49"/>
        <v>0</v>
      </c>
      <c r="J151" s="1117">
        <f t="shared" si="50"/>
        <v>0</v>
      </c>
      <c r="K151" s="1105">
        <f t="shared" si="51"/>
        <v>0</v>
      </c>
      <c r="L151" s="191">
        <f t="shared" si="52"/>
        <v>0</v>
      </c>
      <c r="M151" s="170" t="str">
        <f>IF(B151=0,"",VLOOKUP(B151,'Prog Costs'!$A$23:$B$27,2,FALSE))</f>
        <v/>
      </c>
      <c r="N151" s="194">
        <f t="shared" si="48"/>
        <v>0</v>
      </c>
      <c r="O151" s="195">
        <f t="shared" si="53"/>
        <v>0</v>
      </c>
      <c r="P151" s="196">
        <f>IF(N151=0,0,IF(B151=0,"",VLOOKUP(B151,'Prog Costs'!$A$23:$E$27,5,FALSE)*L151))</f>
        <v>0</v>
      </c>
      <c r="Q151" s="137"/>
      <c r="R151" s="137"/>
      <c r="S151" s="137"/>
      <c r="T151" s="137"/>
      <c r="U151" s="137"/>
      <c r="V151" s="137"/>
      <c r="W151" s="137"/>
      <c r="X151" s="137"/>
      <c r="Y151" s="137"/>
      <c r="Z151" s="137"/>
      <c r="AA151" s="137"/>
      <c r="AB151" s="137"/>
      <c r="AC151" s="137"/>
      <c r="AD151" s="137"/>
      <c r="AE151" s="137"/>
      <c r="AF151" s="137"/>
      <c r="AG151" s="137"/>
      <c r="AH151" s="137"/>
    </row>
    <row r="152" spans="1:34" ht="15" hidden="1" customHeight="1" x14ac:dyDescent="0.2">
      <c r="A152" s="1393"/>
      <c r="B152" s="681"/>
      <c r="C152" s="1123"/>
      <c r="D152" s="685"/>
      <c r="E152" s="163"/>
      <c r="F152" s="687"/>
      <c r="G152" s="157"/>
      <c r="H152" s="1124"/>
      <c r="I152" s="1116">
        <f t="shared" si="49"/>
        <v>0</v>
      </c>
      <c r="J152" s="1117">
        <f t="shared" si="50"/>
        <v>0</v>
      </c>
      <c r="K152" s="1105">
        <f t="shared" si="51"/>
        <v>0</v>
      </c>
      <c r="L152" s="191">
        <f t="shared" si="52"/>
        <v>0</v>
      </c>
      <c r="M152" s="170" t="str">
        <f>IF(B152=0,"",VLOOKUP(B152,'Prog Costs'!$A$23:$B$27,2,FALSE))</f>
        <v/>
      </c>
      <c r="N152" s="194">
        <f t="shared" si="48"/>
        <v>0</v>
      </c>
      <c r="O152" s="195">
        <f t="shared" si="53"/>
        <v>0</v>
      </c>
      <c r="P152" s="196">
        <f>IF(N152=0,0,IF(B152=0,"",VLOOKUP(B152,'Prog Costs'!$A$23:$E$27,5,FALSE)*L152))</f>
        <v>0</v>
      </c>
      <c r="Q152" s="137"/>
      <c r="R152" s="137"/>
      <c r="S152" s="137"/>
      <c r="T152" s="137"/>
      <c r="U152" s="137"/>
      <c r="V152" s="137"/>
      <c r="W152" s="137"/>
      <c r="X152" s="137"/>
      <c r="Y152" s="137"/>
      <c r="Z152" s="137"/>
      <c r="AA152" s="137"/>
      <c r="AB152" s="137"/>
      <c r="AC152" s="137"/>
      <c r="AD152" s="137"/>
      <c r="AE152" s="137"/>
      <c r="AF152" s="137"/>
      <c r="AG152" s="137"/>
      <c r="AH152" s="137"/>
    </row>
    <row r="153" spans="1:34" ht="15" hidden="1" customHeight="1" x14ac:dyDescent="0.2">
      <c r="A153" s="1393"/>
      <c r="B153" s="681"/>
      <c r="C153" s="1123"/>
      <c r="D153" s="685"/>
      <c r="E153" s="163"/>
      <c r="F153" s="687"/>
      <c r="G153" s="157"/>
      <c r="H153" s="1124"/>
      <c r="I153" s="1116">
        <f t="shared" si="49"/>
        <v>0</v>
      </c>
      <c r="J153" s="1117">
        <f t="shared" si="50"/>
        <v>0</v>
      </c>
      <c r="K153" s="1105">
        <f t="shared" si="51"/>
        <v>0</v>
      </c>
      <c r="L153" s="191">
        <f t="shared" si="52"/>
        <v>0</v>
      </c>
      <c r="M153" s="170" t="str">
        <f>IF(B153=0,"",VLOOKUP(B153,'Prog Costs'!$A$23:$B$27,2,FALSE))</f>
        <v/>
      </c>
      <c r="N153" s="194">
        <f t="shared" si="48"/>
        <v>0</v>
      </c>
      <c r="O153" s="195">
        <f t="shared" si="53"/>
        <v>0</v>
      </c>
      <c r="P153" s="196">
        <f>IF(N153=0,0,IF(B153=0,"",VLOOKUP(B153,'Prog Costs'!$A$23:$E$27,5,FALSE)*L153))</f>
        <v>0</v>
      </c>
      <c r="Q153" s="137"/>
      <c r="R153" s="137"/>
      <c r="S153" s="137"/>
      <c r="T153" s="137"/>
      <c r="U153" s="137"/>
      <c r="V153" s="137"/>
      <c r="W153" s="137"/>
      <c r="X153" s="137"/>
      <c r="Y153" s="137"/>
      <c r="Z153" s="137"/>
      <c r="AA153" s="137"/>
      <c r="AB153" s="137"/>
      <c r="AC153" s="137"/>
      <c r="AD153" s="137"/>
      <c r="AE153" s="137"/>
      <c r="AF153" s="137"/>
      <c r="AG153" s="137"/>
      <c r="AH153" s="137"/>
    </row>
    <row r="154" spans="1:34" ht="15" hidden="1" customHeight="1" x14ac:dyDescent="0.2">
      <c r="A154" s="1393"/>
      <c r="B154" s="681"/>
      <c r="C154" s="1123"/>
      <c r="D154" s="685"/>
      <c r="E154" s="163"/>
      <c r="F154" s="687"/>
      <c r="G154" s="157"/>
      <c r="H154" s="1124"/>
      <c r="I154" s="1116">
        <f t="shared" si="49"/>
        <v>0</v>
      </c>
      <c r="J154" s="1117">
        <f t="shared" si="50"/>
        <v>0</v>
      </c>
      <c r="K154" s="1105">
        <f t="shared" si="51"/>
        <v>0</v>
      </c>
      <c r="L154" s="191">
        <f t="shared" si="52"/>
        <v>0</v>
      </c>
      <c r="M154" s="170" t="str">
        <f>IF(B154=0,"",VLOOKUP(B154,'Prog Costs'!$A$23:$B$27,2,FALSE))</f>
        <v/>
      </c>
      <c r="N154" s="194">
        <f t="shared" si="48"/>
        <v>0</v>
      </c>
      <c r="O154" s="195">
        <f t="shared" si="53"/>
        <v>0</v>
      </c>
      <c r="P154" s="196">
        <f>IF(N154=0,0,IF(B154=0,"",VLOOKUP(B154,'Prog Costs'!$A$23:$E$27,5,FALSE)*L154))</f>
        <v>0</v>
      </c>
      <c r="Q154" s="137"/>
      <c r="R154" s="137"/>
      <c r="S154" s="137"/>
      <c r="T154" s="137"/>
      <c r="U154" s="137"/>
      <c r="V154" s="137"/>
      <c r="W154" s="137"/>
      <c r="X154" s="137"/>
      <c r="Y154" s="137"/>
      <c r="Z154" s="137"/>
      <c r="AA154" s="137"/>
      <c r="AB154" s="137"/>
      <c r="AC154" s="137"/>
      <c r="AD154" s="137"/>
      <c r="AE154" s="137"/>
      <c r="AF154" s="137"/>
      <c r="AG154" s="137"/>
      <c r="AH154" s="137"/>
    </row>
    <row r="155" spans="1:34" ht="15" hidden="1" customHeight="1" x14ac:dyDescent="0.2">
      <c r="A155" s="1393"/>
      <c r="B155" s="681"/>
      <c r="C155" s="1123"/>
      <c r="D155" s="685"/>
      <c r="E155" s="163"/>
      <c r="F155" s="687"/>
      <c r="G155" s="157"/>
      <c r="H155" s="1124"/>
      <c r="I155" s="1116">
        <f t="shared" si="49"/>
        <v>0</v>
      </c>
      <c r="J155" s="1117">
        <f t="shared" si="50"/>
        <v>0</v>
      </c>
      <c r="K155" s="1105">
        <f t="shared" si="51"/>
        <v>0</v>
      </c>
      <c r="L155" s="191">
        <f t="shared" si="52"/>
        <v>0</v>
      </c>
      <c r="M155" s="170" t="str">
        <f>IF(B155=0,"",VLOOKUP(B155,'Prog Costs'!$A$23:$B$27,2,FALSE))</f>
        <v/>
      </c>
      <c r="N155" s="194">
        <f t="shared" si="48"/>
        <v>0</v>
      </c>
      <c r="O155" s="195">
        <f t="shared" si="53"/>
        <v>0</v>
      </c>
      <c r="P155" s="196">
        <f>IF(N155=0,0,IF(B155=0,"",VLOOKUP(B155,'Prog Costs'!$A$23:$E$27,5,FALSE)*L155))</f>
        <v>0</v>
      </c>
      <c r="Q155" s="137"/>
      <c r="R155" s="137"/>
      <c r="S155" s="137"/>
      <c r="T155" s="137"/>
      <c r="U155" s="137"/>
      <c r="V155" s="137"/>
      <c r="W155" s="137"/>
      <c r="X155" s="137"/>
      <c r="Y155" s="137"/>
      <c r="Z155" s="137"/>
      <c r="AA155" s="137"/>
      <c r="AB155" s="137"/>
      <c r="AC155" s="137"/>
      <c r="AD155" s="137"/>
      <c r="AE155" s="137"/>
      <c r="AF155" s="137"/>
      <c r="AG155" s="137"/>
      <c r="AH155" s="137"/>
    </row>
    <row r="156" spans="1:34" ht="15" hidden="1" customHeight="1" x14ac:dyDescent="0.2">
      <c r="A156" s="1393"/>
      <c r="B156" s="681"/>
      <c r="C156" s="1123"/>
      <c r="D156" s="685"/>
      <c r="E156" s="163"/>
      <c r="F156" s="687"/>
      <c r="G156" s="157"/>
      <c r="H156" s="1124"/>
      <c r="I156" s="1116">
        <f t="shared" si="49"/>
        <v>0</v>
      </c>
      <c r="J156" s="1117">
        <f t="shared" si="50"/>
        <v>0</v>
      </c>
      <c r="K156" s="1105">
        <f t="shared" si="51"/>
        <v>0</v>
      </c>
      <c r="L156" s="191">
        <f t="shared" si="52"/>
        <v>0</v>
      </c>
      <c r="M156" s="170" t="str">
        <f>IF(B156=0,"",VLOOKUP(B156,'Prog Costs'!$A$23:$B$27,2,FALSE))</f>
        <v/>
      </c>
      <c r="N156" s="194">
        <f t="shared" si="48"/>
        <v>0</v>
      </c>
      <c r="O156" s="195">
        <f t="shared" si="53"/>
        <v>0</v>
      </c>
      <c r="P156" s="196">
        <f>IF(N156=0,0,IF(B156=0,"",VLOOKUP(B156,'Prog Costs'!$A$23:$E$27,5,FALSE)*L156))</f>
        <v>0</v>
      </c>
      <c r="Q156" s="137"/>
      <c r="R156" s="137"/>
      <c r="S156" s="137"/>
      <c r="T156" s="137"/>
      <c r="U156" s="137"/>
      <c r="V156" s="137"/>
      <c r="W156" s="137"/>
      <c r="X156" s="137"/>
      <c r="Y156" s="137"/>
      <c r="Z156" s="137"/>
      <c r="AA156" s="137"/>
      <c r="AB156" s="137"/>
      <c r="AC156" s="137"/>
      <c r="AD156" s="137"/>
      <c r="AE156" s="137"/>
      <c r="AF156" s="137"/>
      <c r="AG156" s="137"/>
      <c r="AH156" s="137"/>
    </row>
    <row r="157" spans="1:34" ht="15" hidden="1" customHeight="1" x14ac:dyDescent="0.2">
      <c r="A157" s="1393"/>
      <c r="B157" s="681"/>
      <c r="C157" s="1123"/>
      <c r="D157" s="685"/>
      <c r="E157" s="163"/>
      <c r="F157" s="687"/>
      <c r="G157" s="157"/>
      <c r="H157" s="1124"/>
      <c r="I157" s="1116">
        <f t="shared" si="49"/>
        <v>0</v>
      </c>
      <c r="J157" s="1117">
        <f t="shared" si="50"/>
        <v>0</v>
      </c>
      <c r="K157" s="1105">
        <f t="shared" si="51"/>
        <v>0</v>
      </c>
      <c r="L157" s="191">
        <f t="shared" si="52"/>
        <v>0</v>
      </c>
      <c r="M157" s="170" t="str">
        <f>IF(B157=0,"",VLOOKUP(B157,'Prog Costs'!$A$23:$B$27,2,FALSE))</f>
        <v/>
      </c>
      <c r="N157" s="194">
        <f t="shared" si="48"/>
        <v>0</v>
      </c>
      <c r="O157" s="195">
        <f t="shared" si="53"/>
        <v>0</v>
      </c>
      <c r="P157" s="196">
        <f>IF(N157=0,0,IF(B157=0,"",VLOOKUP(B157,'Prog Costs'!$A$23:$E$27,5,FALSE)*L157))</f>
        <v>0</v>
      </c>
      <c r="Q157" s="137"/>
      <c r="R157" s="137"/>
      <c r="S157" s="137"/>
      <c r="T157" s="137"/>
      <c r="U157" s="137"/>
      <c r="V157" s="137"/>
      <c r="W157" s="137"/>
      <c r="X157" s="137"/>
      <c r="Y157" s="137"/>
      <c r="Z157" s="137"/>
      <c r="AA157" s="137"/>
      <c r="AB157" s="137"/>
      <c r="AC157" s="137"/>
      <c r="AD157" s="137"/>
      <c r="AE157" s="137"/>
      <c r="AF157" s="137"/>
      <c r="AG157" s="137"/>
      <c r="AH157" s="137"/>
    </row>
    <row r="158" spans="1:34" ht="15" hidden="1" customHeight="1" x14ac:dyDescent="0.2">
      <c r="A158" s="1393"/>
      <c r="B158" s="681"/>
      <c r="C158" s="1123"/>
      <c r="D158" s="685"/>
      <c r="E158" s="163"/>
      <c r="F158" s="687"/>
      <c r="G158" s="157"/>
      <c r="H158" s="1124"/>
      <c r="I158" s="1116">
        <f t="shared" si="49"/>
        <v>0</v>
      </c>
      <c r="J158" s="1117">
        <f t="shared" si="50"/>
        <v>0</v>
      </c>
      <c r="K158" s="1105">
        <f t="shared" si="51"/>
        <v>0</v>
      </c>
      <c r="L158" s="191">
        <f t="shared" si="52"/>
        <v>0</v>
      </c>
      <c r="M158" s="170" t="str">
        <f>IF(B158=0,"",VLOOKUP(B158,'Prog Costs'!$A$23:$B$27,2,FALSE))</f>
        <v/>
      </c>
      <c r="N158" s="194">
        <f t="shared" si="48"/>
        <v>0</v>
      </c>
      <c r="O158" s="195">
        <f t="shared" si="53"/>
        <v>0</v>
      </c>
      <c r="P158" s="196">
        <f>IF(N158=0,0,IF(B158=0,"",VLOOKUP(B158,'Prog Costs'!$A$23:$E$27,5,FALSE)*L158))</f>
        <v>0</v>
      </c>
      <c r="Q158" s="137"/>
      <c r="R158" s="137"/>
      <c r="S158" s="137"/>
      <c r="T158" s="137"/>
      <c r="U158" s="137"/>
      <c r="V158" s="137"/>
      <c r="W158" s="137"/>
      <c r="X158" s="137"/>
      <c r="Y158" s="137"/>
      <c r="Z158" s="137"/>
      <c r="AA158" s="137"/>
      <c r="AB158" s="137"/>
      <c r="AC158" s="137"/>
      <c r="AD158" s="137"/>
      <c r="AE158" s="137"/>
      <c r="AF158" s="137"/>
      <c r="AG158" s="137"/>
      <c r="AH158" s="137"/>
    </row>
    <row r="159" spans="1:34" ht="15" hidden="1" customHeight="1" thickBot="1" x14ac:dyDescent="0.25">
      <c r="A159" s="1394"/>
      <c r="B159" s="681"/>
      <c r="C159" s="1125"/>
      <c r="D159" s="686"/>
      <c r="E159" s="164"/>
      <c r="F159" s="688"/>
      <c r="G159" s="158"/>
      <c r="H159" s="1126"/>
      <c r="I159" s="1118">
        <f t="shared" si="49"/>
        <v>0</v>
      </c>
      <c r="J159" s="1117">
        <f t="shared" si="50"/>
        <v>0</v>
      </c>
      <c r="K159" s="1106">
        <f t="shared" si="51"/>
        <v>0</v>
      </c>
      <c r="L159" s="191">
        <f t="shared" si="52"/>
        <v>0</v>
      </c>
      <c r="M159" s="170" t="str">
        <f>IF(B159=0,"",VLOOKUP(B159,'Prog Costs'!$A$23:$B$27,2,FALSE))</f>
        <v/>
      </c>
      <c r="N159" s="194">
        <f t="shared" si="48"/>
        <v>0</v>
      </c>
      <c r="O159" s="195">
        <f t="shared" si="53"/>
        <v>0</v>
      </c>
      <c r="P159" s="196">
        <f>IF(N159=0,0,IF(B159=0,"",VLOOKUP(B159,'Prog Costs'!$A$23:$E$27,5,FALSE)*L159))</f>
        <v>0</v>
      </c>
      <c r="Q159" s="137"/>
      <c r="R159" s="137"/>
      <c r="S159" s="137"/>
      <c r="T159" s="137"/>
      <c r="U159" s="137"/>
      <c r="V159" s="137"/>
      <c r="W159" s="137"/>
      <c r="X159" s="137"/>
      <c r="Y159" s="137"/>
      <c r="Z159" s="137"/>
      <c r="AA159" s="137"/>
      <c r="AB159" s="137"/>
      <c r="AC159" s="137"/>
      <c r="AD159" s="137"/>
      <c r="AE159" s="137"/>
      <c r="AF159" s="137"/>
      <c r="AG159" s="137"/>
      <c r="AH159" s="137"/>
    </row>
    <row r="160" spans="1:34" ht="18" customHeight="1" thickBot="1" x14ac:dyDescent="0.25">
      <c r="A160" s="182"/>
      <c r="B160" s="198" t="s">
        <v>62</v>
      </c>
      <c r="C160" s="140">
        <f>SUM(C140:C159)</f>
        <v>0</v>
      </c>
      <c r="D160" s="155">
        <f t="shared" ref="D160:L160" si="54">SUM(D140:D159)</f>
        <v>0</v>
      </c>
      <c r="E160" s="165">
        <f t="shared" si="54"/>
        <v>0</v>
      </c>
      <c r="F160" s="166">
        <f t="shared" si="54"/>
        <v>0</v>
      </c>
      <c r="G160" s="159">
        <f t="shared" si="54"/>
        <v>0</v>
      </c>
      <c r="H160" s="204">
        <f t="shared" si="54"/>
        <v>0</v>
      </c>
      <c r="I160" s="140">
        <f t="shared" si="54"/>
        <v>0</v>
      </c>
      <c r="J160" s="1113">
        <f t="shared" si="54"/>
        <v>0</v>
      </c>
      <c r="K160" s="159">
        <f t="shared" si="54"/>
        <v>0</v>
      </c>
      <c r="L160" s="142">
        <f t="shared" si="54"/>
        <v>0</v>
      </c>
      <c r="M160" s="143"/>
      <c r="N160" s="143">
        <f t="shared" ref="N160:P160" si="55">SUM(N140:N159)</f>
        <v>0</v>
      </c>
      <c r="O160" s="143">
        <f t="shared" si="55"/>
        <v>0</v>
      </c>
      <c r="P160" s="144">
        <f t="shared" si="55"/>
        <v>0</v>
      </c>
      <c r="Q160" s="137"/>
      <c r="R160" s="137"/>
      <c r="S160" s="137"/>
      <c r="T160" s="137"/>
      <c r="U160" s="137"/>
      <c r="V160" s="137"/>
      <c r="W160" s="137"/>
      <c r="X160" s="137"/>
      <c r="Y160" s="137"/>
      <c r="Z160" s="137"/>
      <c r="AA160" s="137"/>
      <c r="AB160" s="137"/>
      <c r="AC160" s="137"/>
      <c r="AD160" s="137"/>
      <c r="AE160" s="137"/>
      <c r="AF160" s="137"/>
      <c r="AG160" s="137"/>
      <c r="AH160" s="137"/>
    </row>
    <row r="161" spans="1:34" ht="13.5" thickBot="1" x14ac:dyDescent="0.25">
      <c r="A161" s="173"/>
      <c r="B161" s="152"/>
      <c r="C161" s="152"/>
      <c r="D161" s="152"/>
      <c r="E161" s="152"/>
      <c r="F161" s="152"/>
      <c r="G161" s="152"/>
      <c r="H161" s="152"/>
      <c r="I161" s="152"/>
      <c r="J161" s="152"/>
      <c r="K161" s="152"/>
      <c r="L161" s="152"/>
      <c r="M161" s="152"/>
      <c r="N161" s="102"/>
      <c r="O161" s="102"/>
      <c r="P161" s="103"/>
      <c r="Q161" s="137"/>
      <c r="R161" s="137"/>
      <c r="S161" s="137"/>
      <c r="T161" s="137"/>
      <c r="U161" s="137"/>
      <c r="V161" s="137"/>
      <c r="W161" s="137"/>
      <c r="X161" s="137"/>
      <c r="Y161" s="137"/>
      <c r="Z161" s="137"/>
      <c r="AA161" s="137"/>
      <c r="AB161" s="137"/>
      <c r="AC161" s="137"/>
      <c r="AD161" s="137"/>
      <c r="AE161" s="137"/>
      <c r="AF161" s="137"/>
      <c r="AG161" s="137"/>
      <c r="AH161" s="137"/>
    </row>
    <row r="162" spans="1:34" ht="15" customHeight="1" x14ac:dyDescent="0.2">
      <c r="A162" s="1393" t="str">
        <f>'Setup Page'!C15</f>
        <v>Vryheid Engineering</v>
      </c>
      <c r="B162" s="683" t="s">
        <v>427</v>
      </c>
      <c r="C162" s="1121">
        <v>56</v>
      </c>
      <c r="D162" s="730">
        <v>105</v>
      </c>
      <c r="E162" s="162">
        <v>66</v>
      </c>
      <c r="F162" s="712">
        <f>((C162/3)+(D162/3*2))*70%</f>
        <v>62.066666666666663</v>
      </c>
      <c r="G162" s="705">
        <v>49</v>
      </c>
      <c r="H162" s="1122">
        <f>((E162/3)+(F162/3*2))*60%</f>
        <v>38.026666666666664</v>
      </c>
      <c r="I162" s="1114">
        <f>C162+E162+G162</f>
        <v>171</v>
      </c>
      <c r="J162" s="1115">
        <f>I162/3</f>
        <v>57</v>
      </c>
      <c r="K162" s="1104">
        <f>D162+F162+H162</f>
        <v>205.09333333333333</v>
      </c>
      <c r="L162" s="191">
        <f>K162/3</f>
        <v>68.364444444444445</v>
      </c>
      <c r="M162" s="170">
        <f>IF(B162=0,"",VLOOKUP(B162,'Prog Costs'!$A$23:$B$27,2,FALSE))</f>
        <v>21186.94609152</v>
      </c>
      <c r="N162" s="194">
        <f t="shared" ref="N162:N181" si="56">IF(B162=0,0,IF(L162=0,0,L162*M162))</f>
        <v>1448433.7990211584</v>
      </c>
      <c r="O162" s="195">
        <f>N162*0.8</f>
        <v>1158747.0392169268</v>
      </c>
      <c r="P162" s="196">
        <f>IF(N162=0,0,IF(B162=0,"",VLOOKUP(B162,'Prog Costs'!$A$23:$E$27,5,FALSE)*L162))</f>
        <v>289686.75980423164</v>
      </c>
      <c r="Q162" s="137"/>
      <c r="R162" s="137"/>
      <c r="S162" s="137"/>
      <c r="T162" s="137"/>
      <c r="U162" s="137"/>
      <c r="V162" s="137"/>
      <c r="W162" s="137"/>
      <c r="X162" s="137"/>
      <c r="Y162" s="137"/>
      <c r="Z162" s="137"/>
      <c r="AA162" s="137"/>
      <c r="AB162" s="137"/>
      <c r="AC162" s="137"/>
      <c r="AD162" s="137"/>
      <c r="AE162" s="137"/>
      <c r="AF162" s="137"/>
      <c r="AG162" s="137"/>
      <c r="AH162" s="137"/>
    </row>
    <row r="163" spans="1:34" ht="15" customHeight="1" x14ac:dyDescent="0.2">
      <c r="A163" s="1393"/>
      <c r="B163" s="681" t="s">
        <v>428</v>
      </c>
      <c r="C163" s="1123">
        <v>30</v>
      </c>
      <c r="D163" s="685">
        <v>105</v>
      </c>
      <c r="E163" s="163">
        <v>18</v>
      </c>
      <c r="F163" s="687">
        <f>((C163/3)+(D163/3*2))*70%</f>
        <v>56</v>
      </c>
      <c r="G163" s="157">
        <v>10</v>
      </c>
      <c r="H163" s="1124">
        <f>((E163/3)+(F163/3*2))*60%</f>
        <v>26</v>
      </c>
      <c r="I163" s="1116">
        <f t="shared" ref="I163:I181" si="57">C163+E163+G163</f>
        <v>58</v>
      </c>
      <c r="J163" s="1117">
        <f t="shared" ref="J163:J181" si="58">I163/3</f>
        <v>19.333333333333332</v>
      </c>
      <c r="K163" s="1105">
        <f t="shared" ref="K163:K181" si="59">D163+F163+H163</f>
        <v>187</v>
      </c>
      <c r="L163" s="191">
        <f t="shared" ref="L163:L181" si="60">K163/3</f>
        <v>62.333333333333336</v>
      </c>
      <c r="M163" s="170">
        <f>IF(B163=0,"",VLOOKUP(B163,'Prog Costs'!$A$23:$B$27,2,FALSE))</f>
        <v>21186.94609152</v>
      </c>
      <c r="N163" s="194">
        <f t="shared" si="56"/>
        <v>1320652.9730380801</v>
      </c>
      <c r="O163" s="195">
        <f t="shared" ref="O163:O181" si="61">N163*0.8</f>
        <v>1056522.3784304641</v>
      </c>
      <c r="P163" s="196">
        <f>IF(N163=0,0,IF(B163=0,"",VLOOKUP(B163,'Prog Costs'!$A$23:$E$27,5,FALSE)*L163))</f>
        <v>264130.59460761602</v>
      </c>
      <c r="Q163" s="137"/>
      <c r="R163" s="137"/>
      <c r="S163" s="137"/>
      <c r="T163" s="137"/>
      <c r="U163" s="137"/>
      <c r="V163" s="137"/>
      <c r="W163" s="137"/>
      <c r="X163" s="137"/>
      <c r="Y163" s="137"/>
      <c r="Z163" s="137"/>
      <c r="AA163" s="137"/>
      <c r="AB163" s="137"/>
      <c r="AC163" s="137"/>
      <c r="AD163" s="137"/>
      <c r="AE163" s="137"/>
      <c r="AF163" s="137"/>
      <c r="AG163" s="137"/>
      <c r="AH163" s="137"/>
    </row>
    <row r="164" spans="1:34" ht="15" customHeight="1" x14ac:dyDescent="0.2">
      <c r="A164" s="1393"/>
      <c r="B164" s="681"/>
      <c r="C164" s="1123"/>
      <c r="D164" s="685"/>
      <c r="E164" s="163"/>
      <c r="F164" s="687"/>
      <c r="G164" s="157"/>
      <c r="H164" s="1124"/>
      <c r="I164" s="1116">
        <f t="shared" si="57"/>
        <v>0</v>
      </c>
      <c r="J164" s="1117">
        <f t="shared" si="58"/>
        <v>0</v>
      </c>
      <c r="K164" s="1105">
        <f t="shared" si="59"/>
        <v>0</v>
      </c>
      <c r="L164" s="191">
        <f t="shared" si="60"/>
        <v>0</v>
      </c>
      <c r="M164" s="170" t="str">
        <f>IF(B164=0,"",VLOOKUP(B164,'Prog Costs'!$A$23:$B$27,2,FALSE))</f>
        <v/>
      </c>
      <c r="N164" s="194">
        <f t="shared" si="56"/>
        <v>0</v>
      </c>
      <c r="O164" s="195">
        <f t="shared" si="61"/>
        <v>0</v>
      </c>
      <c r="P164" s="196">
        <f>IF(N164=0,0,IF(B164=0,"",VLOOKUP(B164,'Prog Costs'!$A$23:$E$27,5,FALSE)*L164))</f>
        <v>0</v>
      </c>
      <c r="Q164" s="137"/>
      <c r="R164" s="137"/>
      <c r="S164" s="137"/>
      <c r="T164" s="137"/>
      <c r="U164" s="137"/>
      <c r="V164" s="137"/>
      <c r="W164" s="137"/>
      <c r="X164" s="137"/>
      <c r="Y164" s="137"/>
      <c r="Z164" s="137"/>
      <c r="AA164" s="137"/>
      <c r="AB164" s="137"/>
      <c r="AC164" s="137"/>
      <c r="AD164" s="137"/>
      <c r="AE164" s="137"/>
      <c r="AF164" s="137"/>
      <c r="AG164" s="137"/>
      <c r="AH164" s="137"/>
    </row>
    <row r="165" spans="1:34" ht="15" customHeight="1" x14ac:dyDescent="0.2">
      <c r="A165" s="1393"/>
      <c r="B165" s="681"/>
      <c r="C165" s="1123"/>
      <c r="D165" s="685"/>
      <c r="E165" s="163"/>
      <c r="F165" s="687"/>
      <c r="G165" s="157"/>
      <c r="H165" s="1124"/>
      <c r="I165" s="1116">
        <f t="shared" si="57"/>
        <v>0</v>
      </c>
      <c r="J165" s="1117">
        <f t="shared" si="58"/>
        <v>0</v>
      </c>
      <c r="K165" s="1105">
        <f t="shared" si="59"/>
        <v>0</v>
      </c>
      <c r="L165" s="191">
        <f t="shared" si="60"/>
        <v>0</v>
      </c>
      <c r="M165" s="170" t="str">
        <f>IF(B165=0,"",VLOOKUP(B165,'Prog Costs'!$A$23:$B$27,2,FALSE))</f>
        <v/>
      </c>
      <c r="N165" s="194">
        <f t="shared" si="56"/>
        <v>0</v>
      </c>
      <c r="O165" s="195">
        <f t="shared" si="61"/>
        <v>0</v>
      </c>
      <c r="P165" s="196">
        <f>IF(N165=0,0,IF(B165=0,"",VLOOKUP(B165,'Prog Costs'!$A$23:$E$27,5,FALSE)*L165))</f>
        <v>0</v>
      </c>
      <c r="Q165" s="137"/>
      <c r="R165" s="137"/>
      <c r="S165" s="137"/>
      <c r="T165" s="137"/>
      <c r="U165" s="137"/>
      <c r="V165" s="137"/>
      <c r="W165" s="137"/>
      <c r="X165" s="137"/>
      <c r="Y165" s="137"/>
      <c r="Z165" s="137"/>
      <c r="AA165" s="137"/>
      <c r="AB165" s="137"/>
      <c r="AC165" s="137"/>
      <c r="AD165" s="137"/>
      <c r="AE165" s="137"/>
      <c r="AF165" s="137"/>
      <c r="AG165" s="137"/>
      <c r="AH165" s="137"/>
    </row>
    <row r="166" spans="1:34" ht="15" customHeight="1" x14ac:dyDescent="0.2">
      <c r="A166" s="1393"/>
      <c r="B166" s="681"/>
      <c r="C166" s="1123"/>
      <c r="D166" s="685"/>
      <c r="E166" s="163"/>
      <c r="F166" s="687"/>
      <c r="G166" s="157"/>
      <c r="H166" s="1124"/>
      <c r="I166" s="1116">
        <f t="shared" si="57"/>
        <v>0</v>
      </c>
      <c r="J166" s="1117">
        <f t="shared" si="58"/>
        <v>0</v>
      </c>
      <c r="K166" s="1105">
        <f t="shared" si="59"/>
        <v>0</v>
      </c>
      <c r="L166" s="191">
        <f t="shared" si="60"/>
        <v>0</v>
      </c>
      <c r="M166" s="170" t="str">
        <f>IF(B166=0,"",VLOOKUP(B166,'Prog Costs'!$A$23:$B$27,2,FALSE))</f>
        <v/>
      </c>
      <c r="N166" s="194">
        <f t="shared" si="56"/>
        <v>0</v>
      </c>
      <c r="O166" s="195">
        <f t="shared" si="61"/>
        <v>0</v>
      </c>
      <c r="P166" s="196">
        <f>IF(N166=0,0,IF(B166=0,"",VLOOKUP(B166,'Prog Costs'!$A$23:$E$27,5,FALSE)*L166))</f>
        <v>0</v>
      </c>
      <c r="Q166" s="137"/>
      <c r="R166" s="137"/>
      <c r="S166" s="137"/>
      <c r="T166" s="137"/>
      <c r="U166" s="137"/>
      <c r="V166" s="137"/>
      <c r="W166" s="137"/>
      <c r="X166" s="137"/>
      <c r="Y166" s="137"/>
      <c r="Z166" s="137"/>
      <c r="AA166" s="137"/>
      <c r="AB166" s="137"/>
      <c r="AC166" s="137"/>
      <c r="AD166" s="137"/>
      <c r="AE166" s="137"/>
      <c r="AF166" s="137"/>
      <c r="AG166" s="137"/>
      <c r="AH166" s="137"/>
    </row>
    <row r="167" spans="1:34" ht="15" customHeight="1" x14ac:dyDescent="0.2">
      <c r="A167" s="1393"/>
      <c r="B167" s="681"/>
      <c r="C167" s="1123"/>
      <c r="D167" s="685"/>
      <c r="E167" s="163"/>
      <c r="F167" s="687"/>
      <c r="G167" s="157"/>
      <c r="H167" s="1124"/>
      <c r="I167" s="1116">
        <f t="shared" si="57"/>
        <v>0</v>
      </c>
      <c r="J167" s="1117">
        <f t="shared" si="58"/>
        <v>0</v>
      </c>
      <c r="K167" s="1105">
        <f t="shared" si="59"/>
        <v>0</v>
      </c>
      <c r="L167" s="191">
        <f t="shared" si="60"/>
        <v>0</v>
      </c>
      <c r="M167" s="170" t="str">
        <f>IF(B167=0,"",VLOOKUP(B167,'Prog Costs'!$A$23:$B$27,2,FALSE))</f>
        <v/>
      </c>
      <c r="N167" s="194">
        <f t="shared" si="56"/>
        <v>0</v>
      </c>
      <c r="O167" s="195">
        <f t="shared" si="61"/>
        <v>0</v>
      </c>
      <c r="P167" s="196">
        <f>IF(N167=0,0,IF(B167=0,"",VLOOKUP(B167,'Prog Costs'!$A$23:$E$27,5,FALSE)*L167))</f>
        <v>0</v>
      </c>
      <c r="Q167" s="137"/>
      <c r="R167" s="137"/>
      <c r="S167" s="137"/>
      <c r="T167" s="137"/>
      <c r="U167" s="137"/>
      <c r="V167" s="137"/>
      <c r="W167" s="137"/>
      <c r="X167" s="137"/>
      <c r="Y167" s="137"/>
      <c r="Z167" s="137"/>
      <c r="AA167" s="137"/>
      <c r="AB167" s="137"/>
      <c r="AC167" s="137"/>
      <c r="AD167" s="137"/>
      <c r="AE167" s="137"/>
      <c r="AF167" s="137"/>
      <c r="AG167" s="137"/>
      <c r="AH167" s="137"/>
    </row>
    <row r="168" spans="1:34" ht="15" customHeight="1" x14ac:dyDescent="0.2">
      <c r="A168" s="1393"/>
      <c r="B168" s="681"/>
      <c r="C168" s="1123"/>
      <c r="D168" s="685"/>
      <c r="E168" s="163"/>
      <c r="F168" s="687"/>
      <c r="G168" s="157"/>
      <c r="H168" s="1124"/>
      <c r="I168" s="1116">
        <f t="shared" si="57"/>
        <v>0</v>
      </c>
      <c r="J168" s="1117">
        <f t="shared" si="58"/>
        <v>0</v>
      </c>
      <c r="K168" s="1105">
        <f t="shared" si="59"/>
        <v>0</v>
      </c>
      <c r="L168" s="191">
        <f t="shared" si="60"/>
        <v>0</v>
      </c>
      <c r="M168" s="170" t="str">
        <f>IF(B168=0,"",VLOOKUP(B168,'Prog Costs'!$A$23:$B$27,2,FALSE))</f>
        <v/>
      </c>
      <c r="N168" s="194">
        <f t="shared" si="56"/>
        <v>0</v>
      </c>
      <c r="O168" s="195">
        <f t="shared" si="61"/>
        <v>0</v>
      </c>
      <c r="P168" s="196">
        <f>IF(N168=0,0,IF(B168=0,"",VLOOKUP(B168,'Prog Costs'!$A$23:$E$27,5,FALSE)*L168))</f>
        <v>0</v>
      </c>
      <c r="Q168" s="137"/>
      <c r="R168" s="137"/>
      <c r="S168" s="137"/>
      <c r="T168" s="137"/>
      <c r="U168" s="137"/>
      <c r="V168" s="137"/>
      <c r="W168" s="137"/>
      <c r="X168" s="137"/>
      <c r="Y168" s="137"/>
      <c r="Z168" s="137"/>
      <c r="AA168" s="137"/>
      <c r="AB168" s="137"/>
      <c r="AC168" s="137"/>
      <c r="AD168" s="137"/>
      <c r="AE168" s="137"/>
      <c r="AF168" s="137"/>
      <c r="AG168" s="137"/>
      <c r="AH168" s="137"/>
    </row>
    <row r="169" spans="1:34" ht="15" customHeight="1" x14ac:dyDescent="0.2">
      <c r="A169" s="1393"/>
      <c r="B169" s="681"/>
      <c r="C169" s="1123"/>
      <c r="D169" s="685"/>
      <c r="E169" s="163"/>
      <c r="F169" s="687"/>
      <c r="G169" s="157"/>
      <c r="H169" s="1124"/>
      <c r="I169" s="1116">
        <f t="shared" si="57"/>
        <v>0</v>
      </c>
      <c r="J169" s="1117">
        <f t="shared" si="58"/>
        <v>0</v>
      </c>
      <c r="K169" s="1105">
        <f t="shared" si="59"/>
        <v>0</v>
      </c>
      <c r="L169" s="191">
        <f t="shared" si="60"/>
        <v>0</v>
      </c>
      <c r="M169" s="170" t="str">
        <f>IF(B169=0,"",VLOOKUP(B169,'Prog Costs'!$A$23:$B$27,2,FALSE))</f>
        <v/>
      </c>
      <c r="N169" s="194">
        <f t="shared" si="56"/>
        <v>0</v>
      </c>
      <c r="O169" s="195">
        <f t="shared" si="61"/>
        <v>0</v>
      </c>
      <c r="P169" s="196">
        <f>IF(N169=0,0,IF(B169=0,"",VLOOKUP(B169,'Prog Costs'!$A$23:$E$27,5,FALSE)*L169))</f>
        <v>0</v>
      </c>
      <c r="Q169" s="137"/>
      <c r="R169" s="137"/>
      <c r="S169" s="137"/>
      <c r="T169" s="137"/>
      <c r="U169" s="137"/>
      <c r="V169" s="137"/>
      <c r="W169" s="137"/>
      <c r="X169" s="137"/>
      <c r="Y169" s="137"/>
      <c r="Z169" s="137"/>
      <c r="AA169" s="137"/>
      <c r="AB169" s="137"/>
      <c r="AC169" s="137"/>
      <c r="AD169" s="137"/>
      <c r="AE169" s="137"/>
      <c r="AF169" s="137"/>
      <c r="AG169" s="137"/>
      <c r="AH169" s="137"/>
    </row>
    <row r="170" spans="1:34" ht="15" customHeight="1" x14ac:dyDescent="0.2">
      <c r="A170" s="1393"/>
      <c r="B170" s="681"/>
      <c r="C170" s="1123"/>
      <c r="D170" s="685"/>
      <c r="E170" s="163"/>
      <c r="F170" s="687"/>
      <c r="G170" s="157"/>
      <c r="H170" s="1124"/>
      <c r="I170" s="1116">
        <f t="shared" si="57"/>
        <v>0</v>
      </c>
      <c r="J170" s="1117">
        <f t="shared" si="58"/>
        <v>0</v>
      </c>
      <c r="K170" s="1105">
        <f t="shared" si="59"/>
        <v>0</v>
      </c>
      <c r="L170" s="191">
        <f t="shared" si="60"/>
        <v>0</v>
      </c>
      <c r="M170" s="170" t="str">
        <f>IF(B170=0,"",VLOOKUP(B170,'Prog Costs'!$A$23:$B$27,2,FALSE))</f>
        <v/>
      </c>
      <c r="N170" s="194">
        <f t="shared" si="56"/>
        <v>0</v>
      </c>
      <c r="O170" s="195">
        <f t="shared" si="61"/>
        <v>0</v>
      </c>
      <c r="P170" s="196">
        <f>IF(N170=0,0,IF(B170=0,"",VLOOKUP(B170,'Prog Costs'!$A$23:$E$27,5,FALSE)*L170))</f>
        <v>0</v>
      </c>
      <c r="Q170" s="137"/>
      <c r="R170" s="137"/>
      <c r="S170" s="137"/>
      <c r="T170" s="137"/>
      <c r="U170" s="137"/>
      <c r="V170" s="137"/>
      <c r="W170" s="137"/>
      <c r="X170" s="137"/>
      <c r="Y170" s="137"/>
      <c r="Z170" s="137"/>
      <c r="AA170" s="137"/>
      <c r="AB170" s="137"/>
      <c r="AC170" s="137"/>
      <c r="AD170" s="137"/>
      <c r="AE170" s="137"/>
      <c r="AF170" s="137"/>
      <c r="AG170" s="137"/>
      <c r="AH170" s="137"/>
    </row>
    <row r="171" spans="1:34" ht="15" customHeight="1" thickBot="1" x14ac:dyDescent="0.25">
      <c r="A171" s="1393"/>
      <c r="B171" s="681"/>
      <c r="C171" s="1123"/>
      <c r="D171" s="685"/>
      <c r="E171" s="163"/>
      <c r="F171" s="687"/>
      <c r="G171" s="157"/>
      <c r="H171" s="1124"/>
      <c r="I171" s="1116">
        <f t="shared" si="57"/>
        <v>0</v>
      </c>
      <c r="J171" s="1117">
        <f t="shared" si="58"/>
        <v>0</v>
      </c>
      <c r="K171" s="1105">
        <f t="shared" si="59"/>
        <v>0</v>
      </c>
      <c r="L171" s="191">
        <f t="shared" si="60"/>
        <v>0</v>
      </c>
      <c r="M171" s="170" t="str">
        <f>IF(B171=0,"",VLOOKUP(B171,'Prog Costs'!$A$23:$B$27,2,FALSE))</f>
        <v/>
      </c>
      <c r="N171" s="194">
        <f t="shared" si="56"/>
        <v>0</v>
      </c>
      <c r="O171" s="195">
        <f t="shared" si="61"/>
        <v>0</v>
      </c>
      <c r="P171" s="196">
        <f>IF(N171=0,0,IF(B171=0,"",VLOOKUP(B171,'Prog Costs'!$A$23:$E$27,5,FALSE)*L171))</f>
        <v>0</v>
      </c>
      <c r="Q171" s="137"/>
      <c r="R171" s="137"/>
      <c r="S171" s="137"/>
      <c r="T171" s="137"/>
      <c r="U171" s="137"/>
      <c r="V171" s="137"/>
      <c r="W171" s="137"/>
      <c r="X171" s="137"/>
      <c r="Y171" s="137"/>
      <c r="Z171" s="137"/>
      <c r="AA171" s="137"/>
      <c r="AB171" s="137"/>
      <c r="AC171" s="137"/>
      <c r="AD171" s="137"/>
      <c r="AE171" s="137"/>
      <c r="AF171" s="137"/>
      <c r="AG171" s="137"/>
      <c r="AH171" s="137"/>
    </row>
    <row r="172" spans="1:34" ht="15" hidden="1" customHeight="1" x14ac:dyDescent="0.2">
      <c r="A172" s="1393"/>
      <c r="B172" s="681"/>
      <c r="C172" s="1123"/>
      <c r="D172" s="685"/>
      <c r="E172" s="163"/>
      <c r="F172" s="687"/>
      <c r="G172" s="157"/>
      <c r="H172" s="1124"/>
      <c r="I172" s="1116">
        <f t="shared" si="57"/>
        <v>0</v>
      </c>
      <c r="J172" s="1117">
        <f t="shared" si="58"/>
        <v>0</v>
      </c>
      <c r="K172" s="1105">
        <f t="shared" si="59"/>
        <v>0</v>
      </c>
      <c r="L172" s="191">
        <f t="shared" si="60"/>
        <v>0</v>
      </c>
      <c r="M172" s="170" t="str">
        <f>IF(B172=0,"",VLOOKUP(B172,'Prog Costs'!$A$23:$B$27,2,FALSE))</f>
        <v/>
      </c>
      <c r="N172" s="194">
        <f t="shared" si="56"/>
        <v>0</v>
      </c>
      <c r="O172" s="195">
        <f t="shared" si="61"/>
        <v>0</v>
      </c>
      <c r="P172" s="196">
        <f>IF(N172=0,0,IF(B172=0,"",VLOOKUP(B172,'Prog Costs'!$A$23:$E$27,5,FALSE)*L172))</f>
        <v>0</v>
      </c>
      <c r="Q172" s="137"/>
      <c r="R172" s="137"/>
      <c r="S172" s="137"/>
      <c r="T172" s="137"/>
      <c r="U172" s="137"/>
      <c r="V172" s="137"/>
      <c r="W172" s="137"/>
      <c r="X172" s="137"/>
      <c r="Y172" s="137"/>
      <c r="Z172" s="137"/>
      <c r="AA172" s="137"/>
      <c r="AB172" s="137"/>
      <c r="AC172" s="137"/>
      <c r="AD172" s="137"/>
      <c r="AE172" s="137"/>
      <c r="AF172" s="137"/>
      <c r="AG172" s="137"/>
      <c r="AH172" s="137"/>
    </row>
    <row r="173" spans="1:34" ht="15" hidden="1" customHeight="1" x14ac:dyDescent="0.2">
      <c r="A173" s="1393"/>
      <c r="B173" s="681"/>
      <c r="C173" s="1123"/>
      <c r="D173" s="685"/>
      <c r="E173" s="163"/>
      <c r="F173" s="687"/>
      <c r="G173" s="157"/>
      <c r="H173" s="1124"/>
      <c r="I173" s="1116">
        <f t="shared" si="57"/>
        <v>0</v>
      </c>
      <c r="J173" s="1117">
        <f t="shared" si="58"/>
        <v>0</v>
      </c>
      <c r="K173" s="1105">
        <f t="shared" si="59"/>
        <v>0</v>
      </c>
      <c r="L173" s="191">
        <f t="shared" si="60"/>
        <v>0</v>
      </c>
      <c r="M173" s="170" t="str">
        <f>IF(B173=0,"",VLOOKUP(B173,'Prog Costs'!$A$23:$B$27,2,FALSE))</f>
        <v/>
      </c>
      <c r="N173" s="194">
        <f t="shared" si="56"/>
        <v>0</v>
      </c>
      <c r="O173" s="195">
        <f t="shared" si="61"/>
        <v>0</v>
      </c>
      <c r="P173" s="196">
        <f>IF(N173=0,0,IF(B173=0,"",VLOOKUP(B173,'Prog Costs'!$A$23:$E$27,5,FALSE)*L173))</f>
        <v>0</v>
      </c>
      <c r="Q173" s="137"/>
      <c r="R173" s="137"/>
      <c r="S173" s="137"/>
      <c r="T173" s="137"/>
      <c r="U173" s="137"/>
      <c r="V173" s="137"/>
      <c r="W173" s="137"/>
      <c r="X173" s="137"/>
      <c r="Y173" s="137"/>
      <c r="Z173" s="137"/>
      <c r="AA173" s="137"/>
      <c r="AB173" s="137"/>
      <c r="AC173" s="137"/>
      <c r="AD173" s="137"/>
      <c r="AE173" s="137"/>
      <c r="AF173" s="137"/>
      <c r="AG173" s="137"/>
      <c r="AH173" s="137"/>
    </row>
    <row r="174" spans="1:34" ht="15" hidden="1" customHeight="1" x14ac:dyDescent="0.2">
      <c r="A174" s="1393"/>
      <c r="B174" s="681"/>
      <c r="C174" s="1123"/>
      <c r="D174" s="685"/>
      <c r="E174" s="163"/>
      <c r="F174" s="687"/>
      <c r="G174" s="157"/>
      <c r="H174" s="1124"/>
      <c r="I174" s="1116">
        <f t="shared" si="57"/>
        <v>0</v>
      </c>
      <c r="J174" s="1117">
        <f t="shared" si="58"/>
        <v>0</v>
      </c>
      <c r="K174" s="1105">
        <f t="shared" si="59"/>
        <v>0</v>
      </c>
      <c r="L174" s="191">
        <f t="shared" si="60"/>
        <v>0</v>
      </c>
      <c r="M174" s="170" t="str">
        <f>IF(B174=0,"",VLOOKUP(B174,'Prog Costs'!$A$23:$B$27,2,FALSE))</f>
        <v/>
      </c>
      <c r="N174" s="194">
        <f t="shared" si="56"/>
        <v>0</v>
      </c>
      <c r="O174" s="195">
        <f t="shared" si="61"/>
        <v>0</v>
      </c>
      <c r="P174" s="196">
        <f>IF(N174=0,0,IF(B174=0,"",VLOOKUP(B174,'Prog Costs'!$A$23:$E$27,5,FALSE)*L174))</f>
        <v>0</v>
      </c>
      <c r="Q174" s="137"/>
      <c r="R174" s="137"/>
      <c r="S174" s="137"/>
      <c r="T174" s="137"/>
      <c r="U174" s="137"/>
      <c r="V174" s="137"/>
      <c r="W174" s="137"/>
      <c r="X174" s="137"/>
      <c r="Y174" s="137"/>
      <c r="Z174" s="137"/>
      <c r="AA174" s="137"/>
      <c r="AB174" s="137"/>
      <c r="AC174" s="137"/>
      <c r="AD174" s="137"/>
      <c r="AE174" s="137"/>
      <c r="AF174" s="137"/>
      <c r="AG174" s="137"/>
      <c r="AH174" s="137"/>
    </row>
    <row r="175" spans="1:34" ht="15" hidden="1" customHeight="1" x14ac:dyDescent="0.2">
      <c r="A175" s="1393"/>
      <c r="B175" s="681"/>
      <c r="C175" s="1123"/>
      <c r="D175" s="685"/>
      <c r="E175" s="163"/>
      <c r="F175" s="687"/>
      <c r="G175" s="157"/>
      <c r="H175" s="1124"/>
      <c r="I175" s="1116">
        <f t="shared" si="57"/>
        <v>0</v>
      </c>
      <c r="J175" s="1117">
        <f t="shared" si="58"/>
        <v>0</v>
      </c>
      <c r="K175" s="1105">
        <f t="shared" si="59"/>
        <v>0</v>
      </c>
      <c r="L175" s="191">
        <f t="shared" si="60"/>
        <v>0</v>
      </c>
      <c r="M175" s="170" t="str">
        <f>IF(B175=0,"",VLOOKUP(B175,'Prog Costs'!$A$23:$B$27,2,FALSE))</f>
        <v/>
      </c>
      <c r="N175" s="194">
        <f t="shared" si="56"/>
        <v>0</v>
      </c>
      <c r="O175" s="195">
        <f t="shared" si="61"/>
        <v>0</v>
      </c>
      <c r="P175" s="196">
        <f>IF(N175=0,0,IF(B175=0,"",VLOOKUP(B175,'Prog Costs'!$A$23:$E$27,5,FALSE)*L175))</f>
        <v>0</v>
      </c>
      <c r="Q175" s="137"/>
      <c r="R175" s="137"/>
      <c r="S175" s="137"/>
      <c r="T175" s="137"/>
      <c r="U175" s="137"/>
      <c r="V175" s="137"/>
      <c r="W175" s="137"/>
      <c r="X175" s="137"/>
      <c r="Y175" s="137"/>
      <c r="Z175" s="137"/>
      <c r="AA175" s="137"/>
      <c r="AB175" s="137"/>
      <c r="AC175" s="137"/>
      <c r="AD175" s="137"/>
      <c r="AE175" s="137"/>
      <c r="AF175" s="137"/>
      <c r="AG175" s="137"/>
      <c r="AH175" s="137"/>
    </row>
    <row r="176" spans="1:34" ht="15" hidden="1" customHeight="1" x14ac:dyDescent="0.2">
      <c r="A176" s="1393"/>
      <c r="B176" s="681"/>
      <c r="C176" s="1123"/>
      <c r="D176" s="685"/>
      <c r="E176" s="163"/>
      <c r="F176" s="687"/>
      <c r="G176" s="157"/>
      <c r="H176" s="1124"/>
      <c r="I176" s="1116">
        <f t="shared" si="57"/>
        <v>0</v>
      </c>
      <c r="J176" s="1117">
        <f t="shared" si="58"/>
        <v>0</v>
      </c>
      <c r="K176" s="1105">
        <f t="shared" si="59"/>
        <v>0</v>
      </c>
      <c r="L176" s="191">
        <f t="shared" si="60"/>
        <v>0</v>
      </c>
      <c r="M176" s="170" t="str">
        <f>IF(B176=0,"",VLOOKUP(B176,'Prog Costs'!$A$23:$B$27,2,FALSE))</f>
        <v/>
      </c>
      <c r="N176" s="194">
        <f t="shared" si="56"/>
        <v>0</v>
      </c>
      <c r="O176" s="195">
        <f t="shared" si="61"/>
        <v>0</v>
      </c>
      <c r="P176" s="196">
        <f>IF(N176=0,0,IF(B176=0,"",VLOOKUP(B176,'Prog Costs'!$A$23:$E$27,5,FALSE)*L176))</f>
        <v>0</v>
      </c>
      <c r="Q176" s="137"/>
      <c r="R176" s="137"/>
      <c r="S176" s="137"/>
      <c r="T176" s="137"/>
      <c r="U176" s="137"/>
      <c r="V176" s="137"/>
      <c r="W176" s="137"/>
      <c r="X176" s="137"/>
      <c r="Y176" s="137"/>
      <c r="Z176" s="137"/>
      <c r="AA176" s="137"/>
      <c r="AB176" s="137"/>
      <c r="AC176" s="137"/>
      <c r="AD176" s="137"/>
      <c r="AE176" s="137"/>
      <c r="AF176" s="137"/>
      <c r="AG176" s="137"/>
      <c r="AH176" s="137"/>
    </row>
    <row r="177" spans="1:34" ht="15" hidden="1" customHeight="1" x14ac:dyDescent="0.2">
      <c r="A177" s="1393"/>
      <c r="B177" s="681"/>
      <c r="C177" s="1123"/>
      <c r="D177" s="685"/>
      <c r="E177" s="163"/>
      <c r="F177" s="687"/>
      <c r="G177" s="157"/>
      <c r="H177" s="1124"/>
      <c r="I177" s="1116">
        <f t="shared" si="57"/>
        <v>0</v>
      </c>
      <c r="J177" s="1117">
        <f t="shared" si="58"/>
        <v>0</v>
      </c>
      <c r="K177" s="1105">
        <f t="shared" si="59"/>
        <v>0</v>
      </c>
      <c r="L177" s="191">
        <f t="shared" si="60"/>
        <v>0</v>
      </c>
      <c r="M177" s="170" t="str">
        <f>IF(B177=0,"",VLOOKUP(B177,'Prog Costs'!$A$23:$B$27,2,FALSE))</f>
        <v/>
      </c>
      <c r="N177" s="194">
        <f t="shared" si="56"/>
        <v>0</v>
      </c>
      <c r="O177" s="195">
        <f t="shared" si="61"/>
        <v>0</v>
      </c>
      <c r="P177" s="196">
        <f>IF(N177=0,0,IF(B177=0,"",VLOOKUP(B177,'Prog Costs'!$A$23:$E$27,5,FALSE)*L177))</f>
        <v>0</v>
      </c>
      <c r="Q177" s="137"/>
      <c r="R177" s="137"/>
      <c r="S177" s="137"/>
      <c r="T177" s="137"/>
      <c r="U177" s="137"/>
      <c r="V177" s="137"/>
      <c r="W177" s="137"/>
      <c r="X177" s="137"/>
      <c r="Y177" s="137"/>
      <c r="Z177" s="137"/>
      <c r="AA177" s="137"/>
      <c r="AB177" s="137"/>
      <c r="AC177" s="137"/>
      <c r="AD177" s="137"/>
      <c r="AE177" s="137"/>
      <c r="AF177" s="137"/>
      <c r="AG177" s="137"/>
      <c r="AH177" s="137"/>
    </row>
    <row r="178" spans="1:34" ht="15" hidden="1" customHeight="1" x14ac:dyDescent="0.2">
      <c r="A178" s="1393"/>
      <c r="B178" s="681"/>
      <c r="C178" s="1123"/>
      <c r="D178" s="685"/>
      <c r="E178" s="163"/>
      <c r="F178" s="687"/>
      <c r="G178" s="157"/>
      <c r="H178" s="1124"/>
      <c r="I178" s="1116">
        <f t="shared" si="57"/>
        <v>0</v>
      </c>
      <c r="J178" s="1117">
        <f t="shared" si="58"/>
        <v>0</v>
      </c>
      <c r="K178" s="1105">
        <f t="shared" si="59"/>
        <v>0</v>
      </c>
      <c r="L178" s="191">
        <f t="shared" si="60"/>
        <v>0</v>
      </c>
      <c r="M178" s="170" t="str">
        <f>IF(B178=0,"",VLOOKUP(B178,'Prog Costs'!$A$23:$B$27,2,FALSE))</f>
        <v/>
      </c>
      <c r="N178" s="194">
        <f t="shared" si="56"/>
        <v>0</v>
      </c>
      <c r="O178" s="195">
        <f t="shared" si="61"/>
        <v>0</v>
      </c>
      <c r="P178" s="196">
        <f>IF(N178=0,0,IF(B178=0,"",VLOOKUP(B178,'Prog Costs'!$A$23:$E$27,5,FALSE)*L178))</f>
        <v>0</v>
      </c>
      <c r="Q178" s="137"/>
      <c r="R178" s="137"/>
      <c r="S178" s="137"/>
      <c r="T178" s="137"/>
      <c r="U178" s="137"/>
      <c r="V178" s="137"/>
      <c r="W178" s="137"/>
      <c r="X178" s="137"/>
      <c r="Y178" s="137"/>
      <c r="Z178" s="137"/>
      <c r="AA178" s="137"/>
      <c r="AB178" s="137"/>
      <c r="AC178" s="137"/>
      <c r="AD178" s="137"/>
      <c r="AE178" s="137"/>
      <c r="AF178" s="137"/>
      <c r="AG178" s="137"/>
      <c r="AH178" s="137"/>
    </row>
    <row r="179" spans="1:34" ht="15" hidden="1" customHeight="1" x14ac:dyDescent="0.2">
      <c r="A179" s="1393"/>
      <c r="B179" s="681"/>
      <c r="C179" s="1123"/>
      <c r="D179" s="685"/>
      <c r="E179" s="163"/>
      <c r="F179" s="687"/>
      <c r="G179" s="157"/>
      <c r="H179" s="1124"/>
      <c r="I179" s="1116">
        <f t="shared" si="57"/>
        <v>0</v>
      </c>
      <c r="J179" s="1117">
        <f t="shared" si="58"/>
        <v>0</v>
      </c>
      <c r="K179" s="1105">
        <f t="shared" si="59"/>
        <v>0</v>
      </c>
      <c r="L179" s="191">
        <f t="shared" si="60"/>
        <v>0</v>
      </c>
      <c r="M179" s="170" t="str">
        <f>IF(B179=0,"",VLOOKUP(B179,'Prog Costs'!$A$23:$B$27,2,FALSE))</f>
        <v/>
      </c>
      <c r="N179" s="194">
        <f t="shared" si="56"/>
        <v>0</v>
      </c>
      <c r="O179" s="195">
        <f t="shared" si="61"/>
        <v>0</v>
      </c>
      <c r="P179" s="196">
        <f>IF(N179=0,0,IF(B179=0,"",VLOOKUP(B179,'Prog Costs'!$A$23:$E$27,5,FALSE)*L179))</f>
        <v>0</v>
      </c>
      <c r="Q179" s="137"/>
      <c r="R179" s="137"/>
      <c r="S179" s="137"/>
      <c r="T179" s="137"/>
      <c r="U179" s="137"/>
      <c r="V179" s="137"/>
      <c r="W179" s="137"/>
      <c r="X179" s="137"/>
      <c r="Y179" s="137"/>
      <c r="Z179" s="137"/>
      <c r="AA179" s="137"/>
      <c r="AB179" s="137"/>
      <c r="AC179" s="137"/>
      <c r="AD179" s="137"/>
      <c r="AE179" s="137"/>
      <c r="AF179" s="137"/>
      <c r="AG179" s="137"/>
      <c r="AH179" s="137"/>
    </row>
    <row r="180" spans="1:34" ht="15" hidden="1" customHeight="1" x14ac:dyDescent="0.2">
      <c r="A180" s="1393"/>
      <c r="B180" s="681"/>
      <c r="C180" s="1123"/>
      <c r="D180" s="685"/>
      <c r="E180" s="163"/>
      <c r="F180" s="687"/>
      <c r="G180" s="157"/>
      <c r="H180" s="1124"/>
      <c r="I180" s="1116">
        <f t="shared" si="57"/>
        <v>0</v>
      </c>
      <c r="J180" s="1117">
        <f t="shared" si="58"/>
        <v>0</v>
      </c>
      <c r="K180" s="1105">
        <f t="shared" si="59"/>
        <v>0</v>
      </c>
      <c r="L180" s="191">
        <f t="shared" si="60"/>
        <v>0</v>
      </c>
      <c r="M180" s="170" t="str">
        <f>IF(B180=0,"",VLOOKUP(B180,'Prog Costs'!$A$23:$B$27,2,FALSE))</f>
        <v/>
      </c>
      <c r="N180" s="194">
        <f t="shared" si="56"/>
        <v>0</v>
      </c>
      <c r="O180" s="195">
        <f t="shared" si="61"/>
        <v>0</v>
      </c>
      <c r="P180" s="196">
        <f>IF(N180=0,0,IF(B180=0,"",VLOOKUP(B180,'Prog Costs'!$A$23:$E$27,5,FALSE)*L180))</f>
        <v>0</v>
      </c>
      <c r="Q180" s="137"/>
      <c r="R180" s="137"/>
      <c r="S180" s="137"/>
      <c r="T180" s="137"/>
      <c r="U180" s="137"/>
      <c r="V180" s="137"/>
      <c r="W180" s="137"/>
      <c r="X180" s="137"/>
      <c r="Y180" s="137"/>
      <c r="Z180" s="137"/>
      <c r="AA180" s="137"/>
      <c r="AB180" s="137"/>
      <c r="AC180" s="137"/>
      <c r="AD180" s="137"/>
      <c r="AE180" s="137"/>
      <c r="AF180" s="137"/>
      <c r="AG180" s="137"/>
      <c r="AH180" s="137"/>
    </row>
    <row r="181" spans="1:34" ht="15" hidden="1" customHeight="1" thickBot="1" x14ac:dyDescent="0.25">
      <c r="A181" s="1394"/>
      <c r="B181" s="681"/>
      <c r="C181" s="1125"/>
      <c r="D181" s="686"/>
      <c r="E181" s="164"/>
      <c r="F181" s="688"/>
      <c r="G181" s="158"/>
      <c r="H181" s="1126"/>
      <c r="I181" s="1118">
        <f t="shared" si="57"/>
        <v>0</v>
      </c>
      <c r="J181" s="1117">
        <f t="shared" si="58"/>
        <v>0</v>
      </c>
      <c r="K181" s="1106">
        <f t="shared" si="59"/>
        <v>0</v>
      </c>
      <c r="L181" s="191">
        <f t="shared" si="60"/>
        <v>0</v>
      </c>
      <c r="M181" s="170" t="str">
        <f>IF(B181=0,"",VLOOKUP(B181,'Prog Costs'!$A$23:$B$27,2,FALSE))</f>
        <v/>
      </c>
      <c r="N181" s="194">
        <f t="shared" si="56"/>
        <v>0</v>
      </c>
      <c r="O181" s="195">
        <f t="shared" si="61"/>
        <v>0</v>
      </c>
      <c r="P181" s="196">
        <f>IF(N181=0,0,IF(B181=0,"",VLOOKUP(B181,'Prog Costs'!$A$23:$E$27,5,FALSE)*L181))</f>
        <v>0</v>
      </c>
      <c r="Q181" s="137"/>
      <c r="R181" s="137"/>
      <c r="S181" s="137"/>
      <c r="T181" s="137"/>
      <c r="U181" s="137"/>
      <c r="V181" s="137"/>
      <c r="W181" s="137"/>
      <c r="X181" s="137"/>
      <c r="Y181" s="137"/>
      <c r="Z181" s="137"/>
      <c r="AA181" s="137"/>
      <c r="AB181" s="137"/>
      <c r="AC181" s="137"/>
      <c r="AD181" s="137"/>
      <c r="AE181" s="137"/>
      <c r="AF181" s="137"/>
      <c r="AG181" s="137"/>
      <c r="AH181" s="137"/>
    </row>
    <row r="182" spans="1:34" ht="18" customHeight="1" thickBot="1" x14ac:dyDescent="0.25">
      <c r="A182" s="182"/>
      <c r="B182" s="198" t="s">
        <v>62</v>
      </c>
      <c r="C182" s="140">
        <f>SUM(C162:C181)</f>
        <v>86</v>
      </c>
      <c r="D182" s="155">
        <f t="shared" ref="D182:L182" si="62">SUM(D162:D181)</f>
        <v>210</v>
      </c>
      <c r="E182" s="165">
        <f t="shared" si="62"/>
        <v>84</v>
      </c>
      <c r="F182" s="166">
        <f t="shared" si="62"/>
        <v>118.06666666666666</v>
      </c>
      <c r="G182" s="159">
        <f t="shared" si="62"/>
        <v>59</v>
      </c>
      <c r="H182" s="204">
        <f t="shared" si="62"/>
        <v>64.026666666666671</v>
      </c>
      <c r="I182" s="140">
        <f t="shared" si="62"/>
        <v>229</v>
      </c>
      <c r="J182" s="1113">
        <f t="shared" si="62"/>
        <v>76.333333333333329</v>
      </c>
      <c r="K182" s="159">
        <f t="shared" si="62"/>
        <v>392.09333333333336</v>
      </c>
      <c r="L182" s="142">
        <f t="shared" si="62"/>
        <v>130.69777777777779</v>
      </c>
      <c r="M182" s="143"/>
      <c r="N182" s="143">
        <f t="shared" ref="N182:P182" si="63">SUM(N162:N181)</f>
        <v>2769086.7720592385</v>
      </c>
      <c r="O182" s="143">
        <f t="shared" si="63"/>
        <v>2215269.4176473906</v>
      </c>
      <c r="P182" s="144">
        <f t="shared" si="63"/>
        <v>553817.35441184766</v>
      </c>
      <c r="Q182" s="137"/>
      <c r="R182" s="137"/>
      <c r="S182" s="137"/>
      <c r="T182" s="137"/>
      <c r="U182" s="137"/>
      <c r="V182" s="137"/>
      <c r="W182" s="137"/>
      <c r="X182" s="137"/>
      <c r="Y182" s="137"/>
      <c r="Z182" s="137"/>
      <c r="AA182" s="137"/>
      <c r="AB182" s="137"/>
      <c r="AC182" s="137"/>
      <c r="AD182" s="137"/>
      <c r="AE182" s="137"/>
      <c r="AF182" s="137"/>
      <c r="AG182" s="137"/>
      <c r="AH182" s="137"/>
    </row>
    <row r="183" spans="1:34" ht="13.5" thickBot="1" x14ac:dyDescent="0.25">
      <c r="A183" s="173"/>
      <c r="B183" s="152"/>
      <c r="C183" s="152"/>
      <c r="D183" s="152"/>
      <c r="E183" s="152"/>
      <c r="F183" s="152"/>
      <c r="G183" s="152"/>
      <c r="H183" s="152"/>
      <c r="I183" s="152"/>
      <c r="J183" s="152"/>
      <c r="K183" s="152"/>
      <c r="L183" s="152"/>
      <c r="M183" s="152"/>
      <c r="N183" s="102"/>
      <c r="O183" s="102"/>
      <c r="P183" s="103"/>
      <c r="Q183" s="137"/>
      <c r="R183" s="137"/>
      <c r="S183" s="137"/>
      <c r="T183" s="137"/>
      <c r="U183" s="137"/>
      <c r="V183" s="137"/>
      <c r="W183" s="137"/>
      <c r="X183" s="137"/>
      <c r="Y183" s="137"/>
      <c r="Z183" s="137"/>
      <c r="AA183" s="137"/>
      <c r="AB183" s="137"/>
      <c r="AC183" s="137"/>
      <c r="AD183" s="137"/>
      <c r="AE183" s="137"/>
      <c r="AF183" s="137"/>
      <c r="AG183" s="137"/>
      <c r="AH183" s="137"/>
    </row>
    <row r="184" spans="1:34" ht="15" customHeight="1" x14ac:dyDescent="0.2">
      <c r="A184" s="1393">
        <f>'Setup Page'!C16</f>
        <v>0</v>
      </c>
      <c r="B184" s="683"/>
      <c r="C184" s="1121"/>
      <c r="D184" s="730"/>
      <c r="E184" s="162"/>
      <c r="F184" s="712"/>
      <c r="G184" s="705"/>
      <c r="H184" s="1122"/>
      <c r="I184" s="1114">
        <f>C184+E184+G184</f>
        <v>0</v>
      </c>
      <c r="J184" s="1115">
        <f>I184/3</f>
        <v>0</v>
      </c>
      <c r="K184" s="1104">
        <f>D184+F184+H184</f>
        <v>0</v>
      </c>
      <c r="L184" s="191">
        <f>K184/3</f>
        <v>0</v>
      </c>
      <c r="M184" s="170" t="str">
        <f>IF(B184=0,"",VLOOKUP(B184,'Prog Costs'!$A$23:$B$27,2,FALSE))</f>
        <v/>
      </c>
      <c r="N184" s="194">
        <f t="shared" ref="N184:N203" si="64">IF(B184=0,0,IF(L184=0,0,L184*M184))</f>
        <v>0</v>
      </c>
      <c r="O184" s="195">
        <f>N184*0.8</f>
        <v>0</v>
      </c>
      <c r="P184" s="196">
        <f>IF(N184=0,0,IF(B184=0,"",VLOOKUP(B184,'Prog Costs'!$A$23:$E$27,5,FALSE)*L184))</f>
        <v>0</v>
      </c>
      <c r="Q184" s="137"/>
      <c r="R184" s="137"/>
      <c r="S184" s="137"/>
      <c r="T184" s="137"/>
      <c r="U184" s="137"/>
      <c r="V184" s="137"/>
      <c r="W184" s="137"/>
      <c r="X184" s="137"/>
      <c r="Y184" s="137"/>
      <c r="Z184" s="137"/>
      <c r="AA184" s="137"/>
      <c r="AB184" s="137"/>
      <c r="AC184" s="137"/>
      <c r="AD184" s="137"/>
      <c r="AE184" s="137"/>
      <c r="AF184" s="137"/>
      <c r="AG184" s="137"/>
      <c r="AH184" s="137"/>
    </row>
    <row r="185" spans="1:34" ht="15" customHeight="1" x14ac:dyDescent="0.2">
      <c r="A185" s="1393"/>
      <c r="B185" s="681"/>
      <c r="C185" s="1123"/>
      <c r="D185" s="685"/>
      <c r="E185" s="163"/>
      <c r="F185" s="687"/>
      <c r="G185" s="157"/>
      <c r="H185" s="1124"/>
      <c r="I185" s="1116">
        <f t="shared" ref="I185:I203" si="65">C185+E185+G185</f>
        <v>0</v>
      </c>
      <c r="J185" s="1117">
        <f t="shared" ref="J185:J203" si="66">I185/3</f>
        <v>0</v>
      </c>
      <c r="K185" s="1105">
        <f t="shared" ref="K185:K203" si="67">D185+F185+H185</f>
        <v>0</v>
      </c>
      <c r="L185" s="191">
        <f t="shared" ref="L185:L203" si="68">K185/3</f>
        <v>0</v>
      </c>
      <c r="M185" s="170" t="str">
        <f>IF(B185=0,"",VLOOKUP(B185,'Prog Costs'!$A$23:$B$27,2,FALSE))</f>
        <v/>
      </c>
      <c r="N185" s="194">
        <f t="shared" si="64"/>
        <v>0</v>
      </c>
      <c r="O185" s="195">
        <f t="shared" ref="O185:O203" si="69">N185*0.8</f>
        <v>0</v>
      </c>
      <c r="P185" s="196">
        <f>IF(N185=0,0,IF(B185=0,"",VLOOKUP(B185,'Prog Costs'!$A$23:$E$27,5,FALSE)*L185))</f>
        <v>0</v>
      </c>
      <c r="Q185" s="137"/>
      <c r="R185" s="137"/>
      <c r="S185" s="137"/>
      <c r="T185" s="137"/>
      <c r="U185" s="137"/>
      <c r="V185" s="137"/>
      <c r="W185" s="137"/>
      <c r="X185" s="137"/>
      <c r="Y185" s="137"/>
      <c r="Z185" s="137"/>
      <c r="AA185" s="137"/>
      <c r="AB185" s="137"/>
      <c r="AC185" s="137"/>
      <c r="AD185" s="137"/>
      <c r="AE185" s="137"/>
      <c r="AF185" s="137"/>
      <c r="AG185" s="137"/>
      <c r="AH185" s="137"/>
    </row>
    <row r="186" spans="1:34" ht="15" customHeight="1" x14ac:dyDescent="0.2">
      <c r="A186" s="1393"/>
      <c r="B186" s="681"/>
      <c r="C186" s="1123"/>
      <c r="D186" s="685"/>
      <c r="E186" s="163"/>
      <c r="F186" s="687"/>
      <c r="G186" s="157"/>
      <c r="H186" s="1124"/>
      <c r="I186" s="1116">
        <f t="shared" si="65"/>
        <v>0</v>
      </c>
      <c r="J186" s="1117">
        <f t="shared" si="66"/>
        <v>0</v>
      </c>
      <c r="K186" s="1105">
        <f t="shared" si="67"/>
        <v>0</v>
      </c>
      <c r="L186" s="191">
        <f t="shared" si="68"/>
        <v>0</v>
      </c>
      <c r="M186" s="170" t="str">
        <f>IF(B186=0,"",VLOOKUP(B186,'Prog Costs'!$A$23:$B$27,2,FALSE))</f>
        <v/>
      </c>
      <c r="N186" s="194">
        <f t="shared" si="64"/>
        <v>0</v>
      </c>
      <c r="O186" s="195">
        <f t="shared" si="69"/>
        <v>0</v>
      </c>
      <c r="P186" s="196">
        <f>IF(N186=0,0,IF(B186=0,"",VLOOKUP(B186,'Prog Costs'!$A$23:$E$27,5,FALSE)*L186))</f>
        <v>0</v>
      </c>
      <c r="Q186" s="137"/>
      <c r="R186" s="137"/>
      <c r="S186" s="137"/>
      <c r="T186" s="137"/>
      <c r="U186" s="137"/>
      <c r="V186" s="137"/>
      <c r="W186" s="137"/>
      <c r="X186" s="137"/>
      <c r="Y186" s="137"/>
      <c r="Z186" s="137"/>
      <c r="AA186" s="137"/>
      <c r="AB186" s="137"/>
      <c r="AC186" s="137"/>
      <c r="AD186" s="137"/>
      <c r="AE186" s="137"/>
      <c r="AF186" s="137"/>
      <c r="AG186" s="137"/>
      <c r="AH186" s="137"/>
    </row>
    <row r="187" spans="1:34" ht="15" customHeight="1" x14ac:dyDescent="0.2">
      <c r="A187" s="1393"/>
      <c r="B187" s="681"/>
      <c r="C187" s="1123"/>
      <c r="D187" s="685"/>
      <c r="E187" s="163"/>
      <c r="F187" s="687"/>
      <c r="G187" s="157"/>
      <c r="H187" s="1124"/>
      <c r="I187" s="1116">
        <f t="shared" si="65"/>
        <v>0</v>
      </c>
      <c r="J187" s="1117">
        <f t="shared" si="66"/>
        <v>0</v>
      </c>
      <c r="K187" s="1105">
        <f t="shared" si="67"/>
        <v>0</v>
      </c>
      <c r="L187" s="191">
        <f t="shared" si="68"/>
        <v>0</v>
      </c>
      <c r="M187" s="170" t="str">
        <f>IF(B187=0,"",VLOOKUP(B187,'Prog Costs'!$A$23:$B$27,2,FALSE))</f>
        <v/>
      </c>
      <c r="N187" s="194">
        <f t="shared" si="64"/>
        <v>0</v>
      </c>
      <c r="O187" s="195">
        <f t="shared" si="69"/>
        <v>0</v>
      </c>
      <c r="P187" s="196">
        <f>IF(N187=0,0,IF(B187=0,"",VLOOKUP(B187,'Prog Costs'!$A$23:$E$27,5,FALSE)*L187))</f>
        <v>0</v>
      </c>
      <c r="Q187" s="137"/>
      <c r="R187" s="137"/>
      <c r="S187" s="137"/>
      <c r="T187" s="137"/>
      <c r="U187" s="137"/>
      <c r="V187" s="137"/>
      <c r="W187" s="137"/>
      <c r="X187" s="137"/>
      <c r="Y187" s="137"/>
      <c r="Z187" s="137"/>
      <c r="AA187" s="137"/>
      <c r="AB187" s="137"/>
      <c r="AC187" s="137"/>
      <c r="AD187" s="137"/>
      <c r="AE187" s="137"/>
      <c r="AF187" s="137"/>
      <c r="AG187" s="137"/>
      <c r="AH187" s="137"/>
    </row>
    <row r="188" spans="1:34" ht="15" customHeight="1" x14ac:dyDescent="0.2">
      <c r="A188" s="1393"/>
      <c r="B188" s="681"/>
      <c r="C188" s="1123"/>
      <c r="D188" s="685"/>
      <c r="E188" s="163"/>
      <c r="F188" s="687"/>
      <c r="G188" s="157"/>
      <c r="H188" s="1124"/>
      <c r="I188" s="1116">
        <f t="shared" si="65"/>
        <v>0</v>
      </c>
      <c r="J188" s="1117">
        <f t="shared" si="66"/>
        <v>0</v>
      </c>
      <c r="K188" s="1105">
        <f t="shared" si="67"/>
        <v>0</v>
      </c>
      <c r="L188" s="191">
        <f t="shared" si="68"/>
        <v>0</v>
      </c>
      <c r="M188" s="170" t="str">
        <f>IF(B188=0,"",VLOOKUP(B188,'Prog Costs'!$A$23:$B$27,2,FALSE))</f>
        <v/>
      </c>
      <c r="N188" s="194">
        <f t="shared" si="64"/>
        <v>0</v>
      </c>
      <c r="O188" s="195">
        <f t="shared" si="69"/>
        <v>0</v>
      </c>
      <c r="P188" s="196">
        <f>IF(N188=0,0,IF(B188=0,"",VLOOKUP(B188,'Prog Costs'!$A$23:$E$27,5,FALSE)*L188))</f>
        <v>0</v>
      </c>
      <c r="Q188" s="137"/>
      <c r="R188" s="137"/>
      <c r="S188" s="137"/>
      <c r="T188" s="137"/>
      <c r="U188" s="137"/>
      <c r="V188" s="137"/>
      <c r="W188" s="137"/>
      <c r="X188" s="137"/>
      <c r="Y188" s="137"/>
      <c r="Z188" s="137"/>
      <c r="AA188" s="137"/>
      <c r="AB188" s="137"/>
      <c r="AC188" s="137"/>
      <c r="AD188" s="137"/>
      <c r="AE188" s="137"/>
      <c r="AF188" s="137"/>
      <c r="AG188" s="137"/>
      <c r="AH188" s="137"/>
    </row>
    <row r="189" spans="1:34" ht="15" customHeight="1" x14ac:dyDescent="0.2">
      <c r="A189" s="1393"/>
      <c r="B189" s="681"/>
      <c r="C189" s="1123"/>
      <c r="D189" s="685"/>
      <c r="E189" s="163"/>
      <c r="F189" s="687"/>
      <c r="G189" s="157"/>
      <c r="H189" s="1124"/>
      <c r="I189" s="1116">
        <f t="shared" si="65"/>
        <v>0</v>
      </c>
      <c r="J189" s="1117">
        <f t="shared" si="66"/>
        <v>0</v>
      </c>
      <c r="K189" s="1105">
        <f t="shared" si="67"/>
        <v>0</v>
      </c>
      <c r="L189" s="191">
        <f t="shared" si="68"/>
        <v>0</v>
      </c>
      <c r="M189" s="170" t="str">
        <f>IF(B189=0,"",VLOOKUP(B189,'Prog Costs'!$A$23:$B$27,2,FALSE))</f>
        <v/>
      </c>
      <c r="N189" s="194">
        <f t="shared" si="64"/>
        <v>0</v>
      </c>
      <c r="O189" s="195">
        <f t="shared" si="69"/>
        <v>0</v>
      </c>
      <c r="P189" s="196">
        <f>IF(N189=0,0,IF(B189=0,"",VLOOKUP(B189,'Prog Costs'!$A$23:$E$27,5,FALSE)*L189))</f>
        <v>0</v>
      </c>
      <c r="Q189" s="137"/>
      <c r="R189" s="137"/>
      <c r="S189" s="137"/>
      <c r="T189" s="137"/>
      <c r="U189" s="137"/>
      <c r="V189" s="137"/>
      <c r="W189" s="137"/>
      <c r="X189" s="137"/>
      <c r="Y189" s="137"/>
      <c r="Z189" s="137"/>
      <c r="AA189" s="137"/>
      <c r="AB189" s="137"/>
      <c r="AC189" s="137"/>
      <c r="AD189" s="137"/>
      <c r="AE189" s="137"/>
      <c r="AF189" s="137"/>
      <c r="AG189" s="137"/>
      <c r="AH189" s="137"/>
    </row>
    <row r="190" spans="1:34" ht="15" customHeight="1" x14ac:dyDescent="0.2">
      <c r="A190" s="1393"/>
      <c r="B190" s="681"/>
      <c r="C190" s="1123"/>
      <c r="D190" s="685"/>
      <c r="E190" s="163"/>
      <c r="F190" s="687"/>
      <c r="G190" s="157"/>
      <c r="H190" s="1124"/>
      <c r="I190" s="1116">
        <f t="shared" si="65"/>
        <v>0</v>
      </c>
      <c r="J190" s="1117">
        <f t="shared" si="66"/>
        <v>0</v>
      </c>
      <c r="K190" s="1105">
        <f t="shared" si="67"/>
        <v>0</v>
      </c>
      <c r="L190" s="191">
        <f t="shared" si="68"/>
        <v>0</v>
      </c>
      <c r="M190" s="170" t="str">
        <f>IF(B190=0,"",VLOOKUP(B190,'Prog Costs'!$A$23:$B$27,2,FALSE))</f>
        <v/>
      </c>
      <c r="N190" s="194">
        <f t="shared" si="64"/>
        <v>0</v>
      </c>
      <c r="O190" s="195">
        <f t="shared" si="69"/>
        <v>0</v>
      </c>
      <c r="P190" s="196">
        <f>IF(N190=0,0,IF(B190=0,"",VLOOKUP(B190,'Prog Costs'!$A$23:$E$27,5,FALSE)*L190))</f>
        <v>0</v>
      </c>
      <c r="Q190" s="137"/>
      <c r="R190" s="137"/>
      <c r="S190" s="137"/>
      <c r="T190" s="137"/>
      <c r="U190" s="137"/>
      <c r="V190" s="137"/>
      <c r="W190" s="137"/>
      <c r="X190" s="137"/>
      <c r="Y190" s="137"/>
      <c r="Z190" s="137"/>
      <c r="AA190" s="137"/>
      <c r="AB190" s="137"/>
      <c r="AC190" s="137"/>
      <c r="AD190" s="137"/>
      <c r="AE190" s="137"/>
      <c r="AF190" s="137"/>
      <c r="AG190" s="137"/>
      <c r="AH190" s="137"/>
    </row>
    <row r="191" spans="1:34" ht="15" customHeight="1" x14ac:dyDescent="0.2">
      <c r="A191" s="1393"/>
      <c r="B191" s="681"/>
      <c r="C191" s="1123"/>
      <c r="D191" s="685"/>
      <c r="E191" s="163"/>
      <c r="F191" s="687"/>
      <c r="G191" s="157"/>
      <c r="H191" s="1124"/>
      <c r="I191" s="1116">
        <f t="shared" si="65"/>
        <v>0</v>
      </c>
      <c r="J191" s="1117">
        <f t="shared" si="66"/>
        <v>0</v>
      </c>
      <c r="K191" s="1105">
        <f t="shared" si="67"/>
        <v>0</v>
      </c>
      <c r="L191" s="191">
        <f t="shared" si="68"/>
        <v>0</v>
      </c>
      <c r="M191" s="170" t="str">
        <f>IF(B191=0,"",VLOOKUP(B191,'Prog Costs'!$A$23:$B$27,2,FALSE))</f>
        <v/>
      </c>
      <c r="N191" s="194">
        <f t="shared" si="64"/>
        <v>0</v>
      </c>
      <c r="O191" s="195">
        <f t="shared" si="69"/>
        <v>0</v>
      </c>
      <c r="P191" s="196">
        <f>IF(N191=0,0,IF(B191=0,"",VLOOKUP(B191,'Prog Costs'!$A$23:$E$27,5,FALSE)*L191))</f>
        <v>0</v>
      </c>
      <c r="Q191" s="137"/>
      <c r="R191" s="137"/>
      <c r="S191" s="137"/>
      <c r="T191" s="137"/>
      <c r="U191" s="137"/>
      <c r="V191" s="137"/>
      <c r="W191" s="137"/>
      <c r="X191" s="137"/>
      <c r="Y191" s="137"/>
      <c r="Z191" s="137"/>
      <c r="AA191" s="137"/>
      <c r="AB191" s="137"/>
      <c r="AC191" s="137"/>
      <c r="AD191" s="137"/>
      <c r="AE191" s="137"/>
      <c r="AF191" s="137"/>
      <c r="AG191" s="137"/>
      <c r="AH191" s="137"/>
    </row>
    <row r="192" spans="1:34" ht="15" customHeight="1" x14ac:dyDescent="0.2">
      <c r="A192" s="1393"/>
      <c r="B192" s="681"/>
      <c r="C192" s="1123"/>
      <c r="D192" s="685"/>
      <c r="E192" s="163"/>
      <c r="F192" s="687"/>
      <c r="G192" s="157"/>
      <c r="H192" s="1124"/>
      <c r="I192" s="1116">
        <f t="shared" si="65"/>
        <v>0</v>
      </c>
      <c r="J192" s="1117">
        <f t="shared" si="66"/>
        <v>0</v>
      </c>
      <c r="K192" s="1105">
        <f t="shared" si="67"/>
        <v>0</v>
      </c>
      <c r="L192" s="191">
        <f t="shared" si="68"/>
        <v>0</v>
      </c>
      <c r="M192" s="170" t="str">
        <f>IF(B192=0,"",VLOOKUP(B192,'Prog Costs'!$A$23:$B$27,2,FALSE))</f>
        <v/>
      </c>
      <c r="N192" s="194">
        <f t="shared" si="64"/>
        <v>0</v>
      </c>
      <c r="O192" s="195">
        <f t="shared" si="69"/>
        <v>0</v>
      </c>
      <c r="P192" s="196">
        <f>IF(N192=0,0,IF(B192=0,"",VLOOKUP(B192,'Prog Costs'!$A$23:$E$27,5,FALSE)*L192))</f>
        <v>0</v>
      </c>
      <c r="Q192" s="137"/>
      <c r="R192" s="137"/>
      <c r="S192" s="137"/>
      <c r="T192" s="137"/>
      <c r="U192" s="137"/>
      <c r="V192" s="137"/>
      <c r="W192" s="137"/>
      <c r="X192" s="137"/>
      <c r="Y192" s="137"/>
      <c r="Z192" s="137"/>
      <c r="AA192" s="137"/>
      <c r="AB192" s="137"/>
      <c r="AC192" s="137"/>
      <c r="AD192" s="137"/>
      <c r="AE192" s="137"/>
      <c r="AF192" s="137"/>
      <c r="AG192" s="137"/>
      <c r="AH192" s="137"/>
    </row>
    <row r="193" spans="1:34" ht="15" customHeight="1" thickBot="1" x14ac:dyDescent="0.25">
      <c r="A193" s="1393"/>
      <c r="B193" s="681"/>
      <c r="C193" s="1123"/>
      <c r="D193" s="685"/>
      <c r="E193" s="163"/>
      <c r="F193" s="687"/>
      <c r="G193" s="157"/>
      <c r="H193" s="1124"/>
      <c r="I193" s="1116">
        <f t="shared" si="65"/>
        <v>0</v>
      </c>
      <c r="J193" s="1117">
        <f t="shared" si="66"/>
        <v>0</v>
      </c>
      <c r="K193" s="1105">
        <f t="shared" si="67"/>
        <v>0</v>
      </c>
      <c r="L193" s="191">
        <f t="shared" si="68"/>
        <v>0</v>
      </c>
      <c r="M193" s="170" t="str">
        <f>IF(B193=0,"",VLOOKUP(B193,'Prog Costs'!$A$23:$B$27,2,FALSE))</f>
        <v/>
      </c>
      <c r="N193" s="194">
        <f t="shared" si="64"/>
        <v>0</v>
      </c>
      <c r="O193" s="195">
        <f t="shared" si="69"/>
        <v>0</v>
      </c>
      <c r="P193" s="196">
        <f>IF(N193=0,0,IF(B193=0,"",VLOOKUP(B193,'Prog Costs'!$A$23:$E$27,5,FALSE)*L193))</f>
        <v>0</v>
      </c>
      <c r="Q193" s="137"/>
      <c r="R193" s="137"/>
      <c r="S193" s="137"/>
      <c r="T193" s="137"/>
      <c r="U193" s="137"/>
      <c r="V193" s="137"/>
      <c r="W193" s="137"/>
      <c r="X193" s="137"/>
      <c r="Y193" s="137"/>
      <c r="Z193" s="137"/>
      <c r="AA193" s="137"/>
      <c r="AB193" s="137"/>
      <c r="AC193" s="137"/>
      <c r="AD193" s="137"/>
      <c r="AE193" s="137"/>
      <c r="AF193" s="137"/>
      <c r="AG193" s="137"/>
      <c r="AH193" s="137"/>
    </row>
    <row r="194" spans="1:34" ht="15" hidden="1" customHeight="1" x14ac:dyDescent="0.2">
      <c r="A194" s="1393"/>
      <c r="B194" s="681"/>
      <c r="C194" s="1123"/>
      <c r="D194" s="685"/>
      <c r="E194" s="163"/>
      <c r="F194" s="687"/>
      <c r="G194" s="157"/>
      <c r="H194" s="1124"/>
      <c r="I194" s="1116">
        <f t="shared" si="65"/>
        <v>0</v>
      </c>
      <c r="J194" s="1117">
        <f t="shared" si="66"/>
        <v>0</v>
      </c>
      <c r="K194" s="1105">
        <f t="shared" si="67"/>
        <v>0</v>
      </c>
      <c r="L194" s="191">
        <f t="shared" si="68"/>
        <v>0</v>
      </c>
      <c r="M194" s="170" t="str">
        <f>IF(B194=0,"",VLOOKUP(B194,'Prog Costs'!$A$23:$B$27,2,FALSE))</f>
        <v/>
      </c>
      <c r="N194" s="194">
        <f t="shared" si="64"/>
        <v>0</v>
      </c>
      <c r="O194" s="195">
        <f t="shared" si="69"/>
        <v>0</v>
      </c>
      <c r="P194" s="196">
        <f>IF(N194=0,0,IF(B194=0,"",VLOOKUP(B194,'Prog Costs'!$A$23:$E$27,5,FALSE)*L194))</f>
        <v>0</v>
      </c>
      <c r="Q194" s="137"/>
      <c r="R194" s="137"/>
      <c r="S194" s="137"/>
      <c r="T194" s="137"/>
      <c r="U194" s="137"/>
      <c r="V194" s="137"/>
      <c r="W194" s="137"/>
      <c r="X194" s="137"/>
      <c r="Y194" s="137"/>
      <c r="Z194" s="137"/>
      <c r="AA194" s="137"/>
      <c r="AB194" s="137"/>
      <c r="AC194" s="137"/>
      <c r="AD194" s="137"/>
      <c r="AE194" s="137"/>
      <c r="AF194" s="137"/>
      <c r="AG194" s="137"/>
      <c r="AH194" s="137"/>
    </row>
    <row r="195" spans="1:34" ht="15" hidden="1" customHeight="1" x14ac:dyDescent="0.2">
      <c r="A195" s="1393"/>
      <c r="B195" s="681"/>
      <c r="C195" s="1123"/>
      <c r="D195" s="685"/>
      <c r="E195" s="163"/>
      <c r="F195" s="687"/>
      <c r="G195" s="157"/>
      <c r="H195" s="1124"/>
      <c r="I195" s="1116">
        <f t="shared" si="65"/>
        <v>0</v>
      </c>
      <c r="J195" s="1117">
        <f t="shared" si="66"/>
        <v>0</v>
      </c>
      <c r="K195" s="1105">
        <f t="shared" si="67"/>
        <v>0</v>
      </c>
      <c r="L195" s="191">
        <f t="shared" si="68"/>
        <v>0</v>
      </c>
      <c r="M195" s="170" t="str">
        <f>IF(B195=0,"",VLOOKUP(B195,'Prog Costs'!$A$23:$B$27,2,FALSE))</f>
        <v/>
      </c>
      <c r="N195" s="194">
        <f t="shared" si="64"/>
        <v>0</v>
      </c>
      <c r="O195" s="195">
        <f t="shared" si="69"/>
        <v>0</v>
      </c>
      <c r="P195" s="196">
        <f>IF(N195=0,0,IF(B195=0,"",VLOOKUP(B195,'Prog Costs'!$A$23:$E$27,5,FALSE)*L195))</f>
        <v>0</v>
      </c>
      <c r="Q195" s="137"/>
      <c r="R195" s="137"/>
      <c r="S195" s="137"/>
      <c r="T195" s="137"/>
      <c r="U195" s="137"/>
      <c r="V195" s="137"/>
      <c r="W195" s="137"/>
      <c r="X195" s="137"/>
      <c r="Y195" s="137"/>
      <c r="Z195" s="137"/>
      <c r="AA195" s="137"/>
      <c r="AB195" s="137"/>
      <c r="AC195" s="137"/>
      <c r="AD195" s="137"/>
      <c r="AE195" s="137"/>
      <c r="AF195" s="137"/>
      <c r="AG195" s="137"/>
      <c r="AH195" s="137"/>
    </row>
    <row r="196" spans="1:34" ht="15" hidden="1" customHeight="1" x14ac:dyDescent="0.2">
      <c r="A196" s="1393"/>
      <c r="B196" s="681"/>
      <c r="C196" s="1123"/>
      <c r="D196" s="685"/>
      <c r="E196" s="163"/>
      <c r="F196" s="687"/>
      <c r="G196" s="157"/>
      <c r="H196" s="1124"/>
      <c r="I196" s="1116">
        <f t="shared" si="65"/>
        <v>0</v>
      </c>
      <c r="J196" s="1117">
        <f t="shared" si="66"/>
        <v>0</v>
      </c>
      <c r="K196" s="1105">
        <f t="shared" si="67"/>
        <v>0</v>
      </c>
      <c r="L196" s="191">
        <f t="shared" si="68"/>
        <v>0</v>
      </c>
      <c r="M196" s="170" t="str">
        <f>IF(B196=0,"",VLOOKUP(B196,'Prog Costs'!$A$23:$B$27,2,FALSE))</f>
        <v/>
      </c>
      <c r="N196" s="194">
        <f t="shared" si="64"/>
        <v>0</v>
      </c>
      <c r="O196" s="195">
        <f t="shared" si="69"/>
        <v>0</v>
      </c>
      <c r="P196" s="196">
        <f>IF(N196=0,0,IF(B196=0,"",VLOOKUP(B196,'Prog Costs'!$A$23:$E$27,5,FALSE)*L196))</f>
        <v>0</v>
      </c>
      <c r="Q196" s="137"/>
      <c r="R196" s="137"/>
      <c r="S196" s="137"/>
      <c r="T196" s="137"/>
      <c r="U196" s="137"/>
      <c r="V196" s="137"/>
      <c r="W196" s="137"/>
      <c r="X196" s="137"/>
      <c r="Y196" s="137"/>
      <c r="Z196" s="137"/>
      <c r="AA196" s="137"/>
      <c r="AB196" s="137"/>
      <c r="AC196" s="137"/>
      <c r="AD196" s="137"/>
      <c r="AE196" s="137"/>
      <c r="AF196" s="137"/>
      <c r="AG196" s="137"/>
      <c r="AH196" s="137"/>
    </row>
    <row r="197" spans="1:34" ht="15" hidden="1" customHeight="1" x14ac:dyDescent="0.2">
      <c r="A197" s="1393"/>
      <c r="B197" s="681"/>
      <c r="C197" s="1123"/>
      <c r="D197" s="685"/>
      <c r="E197" s="163"/>
      <c r="F197" s="687"/>
      <c r="G197" s="157"/>
      <c r="H197" s="1124"/>
      <c r="I197" s="1116">
        <f t="shared" si="65"/>
        <v>0</v>
      </c>
      <c r="J197" s="1117">
        <f t="shared" si="66"/>
        <v>0</v>
      </c>
      <c r="K197" s="1105">
        <f t="shared" si="67"/>
        <v>0</v>
      </c>
      <c r="L197" s="191">
        <f t="shared" si="68"/>
        <v>0</v>
      </c>
      <c r="M197" s="170" t="str">
        <f>IF(B197=0,"",VLOOKUP(B197,'Prog Costs'!$A$23:$B$27,2,FALSE))</f>
        <v/>
      </c>
      <c r="N197" s="194">
        <f t="shared" si="64"/>
        <v>0</v>
      </c>
      <c r="O197" s="195">
        <f t="shared" si="69"/>
        <v>0</v>
      </c>
      <c r="P197" s="196">
        <f>IF(N197=0,0,IF(B197=0,"",VLOOKUP(B197,'Prog Costs'!$A$23:$E$27,5,FALSE)*L197))</f>
        <v>0</v>
      </c>
      <c r="Q197" s="137"/>
      <c r="R197" s="137"/>
      <c r="S197" s="137"/>
      <c r="T197" s="137"/>
      <c r="U197" s="137"/>
      <c r="V197" s="137"/>
      <c r="W197" s="137"/>
      <c r="X197" s="137"/>
      <c r="Y197" s="137"/>
      <c r="Z197" s="137"/>
      <c r="AA197" s="137"/>
      <c r="AB197" s="137"/>
      <c r="AC197" s="137"/>
      <c r="AD197" s="137"/>
      <c r="AE197" s="137"/>
      <c r="AF197" s="137"/>
      <c r="AG197" s="137"/>
      <c r="AH197" s="137"/>
    </row>
    <row r="198" spans="1:34" ht="15" hidden="1" customHeight="1" x14ac:dyDescent="0.2">
      <c r="A198" s="1393"/>
      <c r="B198" s="681"/>
      <c r="C198" s="1123"/>
      <c r="D198" s="685"/>
      <c r="E198" s="163"/>
      <c r="F198" s="687"/>
      <c r="G198" s="157"/>
      <c r="H198" s="1124"/>
      <c r="I198" s="1116">
        <f t="shared" si="65"/>
        <v>0</v>
      </c>
      <c r="J198" s="1117">
        <f t="shared" si="66"/>
        <v>0</v>
      </c>
      <c r="K198" s="1105">
        <f t="shared" si="67"/>
        <v>0</v>
      </c>
      <c r="L198" s="191">
        <f t="shared" si="68"/>
        <v>0</v>
      </c>
      <c r="M198" s="170" t="str">
        <f>IF(B198=0,"",VLOOKUP(B198,'Prog Costs'!$A$23:$B$27,2,FALSE))</f>
        <v/>
      </c>
      <c r="N198" s="194">
        <f t="shared" si="64"/>
        <v>0</v>
      </c>
      <c r="O198" s="195">
        <f t="shared" si="69"/>
        <v>0</v>
      </c>
      <c r="P198" s="196">
        <f>IF(N198=0,0,IF(B198=0,"",VLOOKUP(B198,'Prog Costs'!$A$23:$E$27,5,FALSE)*L198))</f>
        <v>0</v>
      </c>
      <c r="Q198" s="137"/>
      <c r="R198" s="137"/>
      <c r="S198" s="137"/>
      <c r="T198" s="137"/>
      <c r="U198" s="137"/>
      <c r="V198" s="137"/>
      <c r="W198" s="137"/>
      <c r="X198" s="137"/>
      <c r="Y198" s="137"/>
      <c r="Z198" s="137"/>
      <c r="AA198" s="137"/>
      <c r="AB198" s="137"/>
      <c r="AC198" s="137"/>
      <c r="AD198" s="137"/>
      <c r="AE198" s="137"/>
      <c r="AF198" s="137"/>
      <c r="AG198" s="137"/>
      <c r="AH198" s="137"/>
    </row>
    <row r="199" spans="1:34" ht="15" hidden="1" customHeight="1" x14ac:dyDescent="0.2">
      <c r="A199" s="1393"/>
      <c r="B199" s="681"/>
      <c r="C199" s="1123"/>
      <c r="D199" s="685"/>
      <c r="E199" s="163"/>
      <c r="F199" s="687"/>
      <c r="G199" s="157"/>
      <c r="H199" s="1124"/>
      <c r="I199" s="1116">
        <f t="shared" si="65"/>
        <v>0</v>
      </c>
      <c r="J199" s="1117">
        <f t="shared" si="66"/>
        <v>0</v>
      </c>
      <c r="K199" s="1105">
        <f t="shared" si="67"/>
        <v>0</v>
      </c>
      <c r="L199" s="191">
        <f t="shared" si="68"/>
        <v>0</v>
      </c>
      <c r="M199" s="170" t="str">
        <f>IF(B199=0,"",VLOOKUP(B199,'Prog Costs'!$A$23:$B$27,2,FALSE))</f>
        <v/>
      </c>
      <c r="N199" s="194">
        <f t="shared" si="64"/>
        <v>0</v>
      </c>
      <c r="O199" s="195">
        <f t="shared" si="69"/>
        <v>0</v>
      </c>
      <c r="P199" s="196">
        <f>IF(N199=0,0,IF(B199=0,"",VLOOKUP(B199,'Prog Costs'!$A$23:$E$27,5,FALSE)*L199))</f>
        <v>0</v>
      </c>
      <c r="Q199" s="137"/>
      <c r="R199" s="137"/>
      <c r="S199" s="137"/>
      <c r="T199" s="137"/>
      <c r="U199" s="137"/>
      <c r="V199" s="137"/>
      <c r="W199" s="137"/>
      <c r="X199" s="137"/>
      <c r="Y199" s="137"/>
      <c r="Z199" s="137"/>
      <c r="AA199" s="137"/>
      <c r="AB199" s="137"/>
      <c r="AC199" s="137"/>
      <c r="AD199" s="137"/>
      <c r="AE199" s="137"/>
      <c r="AF199" s="137"/>
      <c r="AG199" s="137"/>
      <c r="AH199" s="137"/>
    </row>
    <row r="200" spans="1:34" ht="15" hidden="1" customHeight="1" x14ac:dyDescent="0.2">
      <c r="A200" s="1393"/>
      <c r="B200" s="681"/>
      <c r="C200" s="1123"/>
      <c r="D200" s="685"/>
      <c r="E200" s="163"/>
      <c r="F200" s="687"/>
      <c r="G200" s="157"/>
      <c r="H200" s="1124"/>
      <c r="I200" s="1116">
        <f t="shared" si="65"/>
        <v>0</v>
      </c>
      <c r="J200" s="1117">
        <f t="shared" si="66"/>
        <v>0</v>
      </c>
      <c r="K200" s="1105">
        <f t="shared" si="67"/>
        <v>0</v>
      </c>
      <c r="L200" s="191">
        <f t="shared" si="68"/>
        <v>0</v>
      </c>
      <c r="M200" s="170" t="str">
        <f>IF(B200=0,"",VLOOKUP(B200,'Prog Costs'!$A$23:$B$27,2,FALSE))</f>
        <v/>
      </c>
      <c r="N200" s="194">
        <f t="shared" si="64"/>
        <v>0</v>
      </c>
      <c r="O200" s="195">
        <f t="shared" si="69"/>
        <v>0</v>
      </c>
      <c r="P200" s="196">
        <f>IF(N200=0,0,IF(B200=0,"",VLOOKUP(B200,'Prog Costs'!$A$23:$E$27,5,FALSE)*L200))</f>
        <v>0</v>
      </c>
      <c r="Q200" s="137"/>
      <c r="R200" s="137"/>
      <c r="S200" s="137"/>
      <c r="T200" s="137"/>
      <c r="U200" s="137"/>
      <c r="V200" s="137"/>
      <c r="W200" s="137"/>
      <c r="X200" s="137"/>
      <c r="Y200" s="137"/>
      <c r="Z200" s="137"/>
      <c r="AA200" s="137"/>
      <c r="AB200" s="137"/>
      <c r="AC200" s="137"/>
      <c r="AD200" s="137"/>
      <c r="AE200" s="137"/>
      <c r="AF200" s="137"/>
      <c r="AG200" s="137"/>
      <c r="AH200" s="137"/>
    </row>
    <row r="201" spans="1:34" ht="15" hidden="1" customHeight="1" x14ac:dyDescent="0.2">
      <c r="A201" s="1393"/>
      <c r="B201" s="681"/>
      <c r="C201" s="1123"/>
      <c r="D201" s="685"/>
      <c r="E201" s="163"/>
      <c r="F201" s="687"/>
      <c r="G201" s="157"/>
      <c r="H201" s="1124"/>
      <c r="I201" s="1116">
        <f t="shared" si="65"/>
        <v>0</v>
      </c>
      <c r="J201" s="1117">
        <f t="shared" si="66"/>
        <v>0</v>
      </c>
      <c r="K201" s="1105">
        <f t="shared" si="67"/>
        <v>0</v>
      </c>
      <c r="L201" s="191">
        <f t="shared" si="68"/>
        <v>0</v>
      </c>
      <c r="M201" s="170" t="str">
        <f>IF(B201=0,"",VLOOKUP(B201,'Prog Costs'!$A$23:$B$27,2,FALSE))</f>
        <v/>
      </c>
      <c r="N201" s="194">
        <f t="shared" si="64"/>
        <v>0</v>
      </c>
      <c r="O201" s="195">
        <f t="shared" si="69"/>
        <v>0</v>
      </c>
      <c r="P201" s="196">
        <f>IF(N201=0,0,IF(B201=0,"",VLOOKUP(B201,'Prog Costs'!$A$23:$E$27,5,FALSE)*L201))</f>
        <v>0</v>
      </c>
      <c r="Q201" s="137"/>
      <c r="R201" s="137"/>
      <c r="S201" s="137"/>
      <c r="T201" s="137"/>
      <c r="U201" s="137"/>
      <c r="V201" s="137"/>
      <c r="W201" s="137"/>
      <c r="X201" s="137"/>
      <c r="Y201" s="137"/>
      <c r="Z201" s="137"/>
      <c r="AA201" s="137"/>
      <c r="AB201" s="137"/>
      <c r="AC201" s="137"/>
      <c r="AD201" s="137"/>
      <c r="AE201" s="137"/>
      <c r="AF201" s="137"/>
      <c r="AG201" s="137"/>
      <c r="AH201" s="137"/>
    </row>
    <row r="202" spans="1:34" ht="15" hidden="1" customHeight="1" x14ac:dyDescent="0.2">
      <c r="A202" s="1393"/>
      <c r="B202" s="681"/>
      <c r="C202" s="1123"/>
      <c r="D202" s="685"/>
      <c r="E202" s="163"/>
      <c r="F202" s="687"/>
      <c r="G202" s="157"/>
      <c r="H202" s="1124"/>
      <c r="I202" s="1116">
        <f t="shared" si="65"/>
        <v>0</v>
      </c>
      <c r="J202" s="1117">
        <f t="shared" si="66"/>
        <v>0</v>
      </c>
      <c r="K202" s="1105">
        <f t="shared" si="67"/>
        <v>0</v>
      </c>
      <c r="L202" s="191">
        <f t="shared" si="68"/>
        <v>0</v>
      </c>
      <c r="M202" s="170" t="str">
        <f>IF(B202=0,"",VLOOKUP(B202,'Prog Costs'!$A$23:$B$27,2,FALSE))</f>
        <v/>
      </c>
      <c r="N202" s="194">
        <f t="shared" si="64"/>
        <v>0</v>
      </c>
      <c r="O202" s="195">
        <f t="shared" si="69"/>
        <v>0</v>
      </c>
      <c r="P202" s="196">
        <f>IF(N202=0,0,IF(B202=0,"",VLOOKUP(B202,'Prog Costs'!$A$23:$E$27,5,FALSE)*L202))</f>
        <v>0</v>
      </c>
      <c r="Q202" s="137"/>
      <c r="R202" s="137"/>
      <c r="S202" s="137"/>
      <c r="T202" s="137"/>
      <c r="U202" s="137"/>
      <c r="V202" s="137"/>
      <c r="W202" s="137"/>
      <c r="X202" s="137"/>
      <c r="Y202" s="137"/>
      <c r="Z202" s="137"/>
      <c r="AA202" s="137"/>
      <c r="AB202" s="137"/>
      <c r="AC202" s="137"/>
      <c r="AD202" s="137"/>
      <c r="AE202" s="137"/>
      <c r="AF202" s="137"/>
      <c r="AG202" s="137"/>
      <c r="AH202" s="137"/>
    </row>
    <row r="203" spans="1:34" ht="15" hidden="1" customHeight="1" thickBot="1" x14ac:dyDescent="0.25">
      <c r="A203" s="1394"/>
      <c r="B203" s="681"/>
      <c r="C203" s="1125"/>
      <c r="D203" s="686"/>
      <c r="E203" s="164"/>
      <c r="F203" s="688"/>
      <c r="G203" s="158"/>
      <c r="H203" s="1126"/>
      <c r="I203" s="1118">
        <f t="shared" si="65"/>
        <v>0</v>
      </c>
      <c r="J203" s="1117">
        <f t="shared" si="66"/>
        <v>0</v>
      </c>
      <c r="K203" s="1106">
        <f t="shared" si="67"/>
        <v>0</v>
      </c>
      <c r="L203" s="191">
        <f t="shared" si="68"/>
        <v>0</v>
      </c>
      <c r="M203" s="170" t="str">
        <f>IF(B203=0,"",VLOOKUP(B203,'Prog Costs'!$A$23:$B$27,2,FALSE))</f>
        <v/>
      </c>
      <c r="N203" s="194">
        <f t="shared" si="64"/>
        <v>0</v>
      </c>
      <c r="O203" s="195">
        <f t="shared" si="69"/>
        <v>0</v>
      </c>
      <c r="P203" s="196">
        <f>IF(N203=0,0,IF(B203=0,"",VLOOKUP(B203,'Prog Costs'!$A$23:$E$27,5,FALSE)*L203))</f>
        <v>0</v>
      </c>
      <c r="Q203" s="137"/>
      <c r="R203" s="137"/>
      <c r="S203" s="137"/>
      <c r="T203" s="137"/>
      <c r="U203" s="137"/>
      <c r="V203" s="137"/>
      <c r="W203" s="137"/>
      <c r="X203" s="137"/>
      <c r="Y203" s="137"/>
      <c r="Z203" s="137"/>
      <c r="AA203" s="137"/>
      <c r="AB203" s="137"/>
      <c r="AC203" s="137"/>
      <c r="AD203" s="137"/>
      <c r="AE203" s="137"/>
      <c r="AF203" s="137"/>
      <c r="AG203" s="137"/>
      <c r="AH203" s="137"/>
    </row>
    <row r="204" spans="1:34" ht="18" customHeight="1" thickBot="1" x14ac:dyDescent="0.25">
      <c r="A204" s="182"/>
      <c r="B204" s="198" t="s">
        <v>62</v>
      </c>
      <c r="C204" s="140">
        <f>SUM(C184:C203)</f>
        <v>0</v>
      </c>
      <c r="D204" s="155">
        <f t="shared" ref="D204:L204" si="70">SUM(D184:D203)</f>
        <v>0</v>
      </c>
      <c r="E204" s="165">
        <f t="shared" si="70"/>
        <v>0</v>
      </c>
      <c r="F204" s="166">
        <f t="shared" si="70"/>
        <v>0</v>
      </c>
      <c r="G204" s="159">
        <f t="shared" si="70"/>
        <v>0</v>
      </c>
      <c r="H204" s="204">
        <f t="shared" si="70"/>
        <v>0</v>
      </c>
      <c r="I204" s="140">
        <f t="shared" si="70"/>
        <v>0</v>
      </c>
      <c r="J204" s="1113">
        <f t="shared" si="70"/>
        <v>0</v>
      </c>
      <c r="K204" s="159">
        <f t="shared" si="70"/>
        <v>0</v>
      </c>
      <c r="L204" s="142">
        <f t="shared" si="70"/>
        <v>0</v>
      </c>
      <c r="M204" s="143"/>
      <c r="N204" s="143">
        <f t="shared" ref="N204:P204" si="71">SUM(N184:N203)</f>
        <v>0</v>
      </c>
      <c r="O204" s="143">
        <f t="shared" si="71"/>
        <v>0</v>
      </c>
      <c r="P204" s="144">
        <f t="shared" si="71"/>
        <v>0</v>
      </c>
      <c r="Q204" s="137"/>
      <c r="R204" s="137"/>
      <c r="S204" s="137"/>
      <c r="T204" s="137"/>
      <c r="U204" s="137"/>
      <c r="V204" s="137"/>
      <c r="W204" s="137"/>
      <c r="X204" s="137"/>
      <c r="Y204" s="137"/>
      <c r="Z204" s="137"/>
      <c r="AA204" s="137"/>
      <c r="AB204" s="137"/>
      <c r="AC204" s="137"/>
      <c r="AD204" s="137"/>
      <c r="AE204" s="137"/>
      <c r="AF204" s="137"/>
      <c r="AG204" s="137"/>
      <c r="AH204" s="137"/>
    </row>
    <row r="205" spans="1:34" ht="13.5" thickBot="1" x14ac:dyDescent="0.25">
      <c r="A205" s="173"/>
      <c r="B205" s="152"/>
      <c r="C205" s="152"/>
      <c r="D205" s="152"/>
      <c r="E205" s="152"/>
      <c r="F205" s="152"/>
      <c r="G205" s="152"/>
      <c r="H205" s="152"/>
      <c r="I205" s="152"/>
      <c r="J205" s="152"/>
      <c r="K205" s="152"/>
      <c r="L205" s="152"/>
      <c r="M205" s="152"/>
      <c r="N205" s="102"/>
      <c r="O205" s="102"/>
      <c r="P205" s="103"/>
      <c r="Q205" s="137"/>
      <c r="R205" s="137"/>
      <c r="S205" s="137"/>
      <c r="T205" s="137"/>
      <c r="U205" s="137"/>
      <c r="V205" s="137"/>
      <c r="W205" s="137"/>
      <c r="X205" s="137"/>
      <c r="Y205" s="137"/>
      <c r="Z205" s="137"/>
      <c r="AA205" s="137"/>
      <c r="AB205" s="137"/>
      <c r="AC205" s="137"/>
      <c r="AD205" s="137"/>
      <c r="AE205" s="137"/>
      <c r="AF205" s="137"/>
      <c r="AG205" s="137"/>
      <c r="AH205" s="137"/>
    </row>
    <row r="206" spans="1:34" ht="15" customHeight="1" x14ac:dyDescent="0.2">
      <c r="A206" s="1393">
        <f>'Setup Page'!C17</f>
        <v>0</v>
      </c>
      <c r="B206" s="683"/>
      <c r="C206" s="1121"/>
      <c r="D206" s="730"/>
      <c r="E206" s="162"/>
      <c r="F206" s="712"/>
      <c r="G206" s="705"/>
      <c r="H206" s="1122"/>
      <c r="I206" s="1114">
        <f>C206+E206+G206</f>
        <v>0</v>
      </c>
      <c r="J206" s="1115">
        <f>I206/3</f>
        <v>0</v>
      </c>
      <c r="K206" s="1104">
        <f>D206+F206+H206</f>
        <v>0</v>
      </c>
      <c r="L206" s="191">
        <f>K206/3</f>
        <v>0</v>
      </c>
      <c r="M206" s="170" t="str">
        <f>IF(B206=0,"",VLOOKUP(B206,'Prog Costs'!$A$23:$B$27,2,FALSE))</f>
        <v/>
      </c>
      <c r="N206" s="194">
        <f t="shared" ref="N206:N225" si="72">IF(B206=0,0,IF(L206=0,0,L206*M206))</f>
        <v>0</v>
      </c>
      <c r="O206" s="195">
        <f>N206*0.8</f>
        <v>0</v>
      </c>
      <c r="P206" s="196">
        <f>IF(N206=0,0,IF(B206=0,"",VLOOKUP(B206,'Prog Costs'!$A$23:$E$27,5,FALSE)*L206))</f>
        <v>0</v>
      </c>
      <c r="Q206" s="137"/>
      <c r="R206" s="137"/>
      <c r="S206" s="137"/>
      <c r="T206" s="137"/>
      <c r="U206" s="137"/>
      <c r="V206" s="137"/>
      <c r="W206" s="137"/>
      <c r="X206" s="137"/>
      <c r="Y206" s="137"/>
      <c r="Z206" s="137"/>
      <c r="AA206" s="137"/>
      <c r="AB206" s="137"/>
      <c r="AC206" s="137"/>
      <c r="AD206" s="137"/>
      <c r="AE206" s="137"/>
      <c r="AF206" s="137"/>
      <c r="AG206" s="137"/>
      <c r="AH206" s="137"/>
    </row>
    <row r="207" spans="1:34" ht="15" customHeight="1" x14ac:dyDescent="0.2">
      <c r="A207" s="1393"/>
      <c r="B207" s="681"/>
      <c r="C207" s="1123"/>
      <c r="D207" s="685"/>
      <c r="E207" s="163"/>
      <c r="F207" s="687"/>
      <c r="G207" s="157"/>
      <c r="H207" s="1124"/>
      <c r="I207" s="1116">
        <f t="shared" ref="I207:I225" si="73">C207+E207+G207</f>
        <v>0</v>
      </c>
      <c r="J207" s="1117">
        <f t="shared" ref="J207:J225" si="74">I207/3</f>
        <v>0</v>
      </c>
      <c r="K207" s="1105">
        <f t="shared" ref="K207:K225" si="75">D207+F207+H207</f>
        <v>0</v>
      </c>
      <c r="L207" s="191">
        <f t="shared" ref="L207:L225" si="76">K207/3</f>
        <v>0</v>
      </c>
      <c r="M207" s="170" t="str">
        <f>IF(B207=0,"",VLOOKUP(B207,'Prog Costs'!$A$23:$B$27,2,FALSE))</f>
        <v/>
      </c>
      <c r="N207" s="194">
        <f t="shared" si="72"/>
        <v>0</v>
      </c>
      <c r="O207" s="195">
        <f t="shared" ref="O207:O225" si="77">N207*0.8</f>
        <v>0</v>
      </c>
      <c r="P207" s="196">
        <f>IF(N207=0,0,IF(B207=0,"",VLOOKUP(B207,'Prog Costs'!$A$23:$E$27,5,FALSE)*L207))</f>
        <v>0</v>
      </c>
      <c r="Q207" s="137"/>
      <c r="R207" s="137"/>
      <c r="S207" s="137"/>
      <c r="T207" s="137"/>
      <c r="U207" s="137"/>
      <c r="V207" s="137"/>
      <c r="W207" s="137"/>
      <c r="X207" s="137"/>
      <c r="Y207" s="137"/>
      <c r="Z207" s="137"/>
      <c r="AA207" s="137"/>
      <c r="AB207" s="137"/>
      <c r="AC207" s="137"/>
      <c r="AD207" s="137"/>
      <c r="AE207" s="137"/>
      <c r="AF207" s="137"/>
      <c r="AG207" s="137"/>
      <c r="AH207" s="137"/>
    </row>
    <row r="208" spans="1:34" ht="15" customHeight="1" x14ac:dyDescent="0.2">
      <c r="A208" s="1393"/>
      <c r="B208" s="681"/>
      <c r="C208" s="1123"/>
      <c r="D208" s="685"/>
      <c r="E208" s="163"/>
      <c r="F208" s="687"/>
      <c r="G208" s="157"/>
      <c r="H208" s="1124"/>
      <c r="I208" s="1116">
        <f t="shared" si="73"/>
        <v>0</v>
      </c>
      <c r="J208" s="1117">
        <f t="shared" si="74"/>
        <v>0</v>
      </c>
      <c r="K208" s="1105">
        <f t="shared" si="75"/>
        <v>0</v>
      </c>
      <c r="L208" s="191">
        <f t="shared" si="76"/>
        <v>0</v>
      </c>
      <c r="M208" s="170" t="str">
        <f>IF(B208=0,"",VLOOKUP(B208,'Prog Costs'!$A$23:$B$27,2,FALSE))</f>
        <v/>
      </c>
      <c r="N208" s="194">
        <f t="shared" si="72"/>
        <v>0</v>
      </c>
      <c r="O208" s="195">
        <f t="shared" si="77"/>
        <v>0</v>
      </c>
      <c r="P208" s="196">
        <f>IF(N208=0,0,IF(B208=0,"",VLOOKUP(B208,'Prog Costs'!$A$23:$E$27,5,FALSE)*L208))</f>
        <v>0</v>
      </c>
      <c r="Q208" s="137"/>
      <c r="R208" s="137"/>
      <c r="S208" s="137"/>
      <c r="T208" s="137"/>
      <c r="U208" s="137"/>
      <c r="V208" s="137"/>
      <c r="W208" s="137"/>
      <c r="X208" s="137"/>
      <c r="Y208" s="137"/>
      <c r="Z208" s="137"/>
      <c r="AA208" s="137"/>
      <c r="AB208" s="137"/>
      <c r="AC208" s="137"/>
      <c r="AD208" s="137"/>
      <c r="AE208" s="137"/>
      <c r="AF208" s="137"/>
      <c r="AG208" s="137"/>
      <c r="AH208" s="137"/>
    </row>
    <row r="209" spans="1:34" ht="15" customHeight="1" x14ac:dyDescent="0.2">
      <c r="A209" s="1393"/>
      <c r="B209" s="681"/>
      <c r="C209" s="1123"/>
      <c r="D209" s="685"/>
      <c r="E209" s="163"/>
      <c r="F209" s="687"/>
      <c r="G209" s="157"/>
      <c r="H209" s="1124"/>
      <c r="I209" s="1116">
        <f t="shared" si="73"/>
        <v>0</v>
      </c>
      <c r="J209" s="1117">
        <f t="shared" si="74"/>
        <v>0</v>
      </c>
      <c r="K209" s="1105">
        <f t="shared" si="75"/>
        <v>0</v>
      </c>
      <c r="L209" s="191">
        <f t="shared" si="76"/>
        <v>0</v>
      </c>
      <c r="M209" s="170" t="str">
        <f>IF(B209=0,"",VLOOKUP(B209,'Prog Costs'!$A$23:$B$27,2,FALSE))</f>
        <v/>
      </c>
      <c r="N209" s="194">
        <f t="shared" si="72"/>
        <v>0</v>
      </c>
      <c r="O209" s="195">
        <f t="shared" si="77"/>
        <v>0</v>
      </c>
      <c r="P209" s="196">
        <f>IF(N209=0,0,IF(B209=0,"",VLOOKUP(B209,'Prog Costs'!$A$23:$E$27,5,FALSE)*L209))</f>
        <v>0</v>
      </c>
      <c r="Q209" s="137"/>
      <c r="R209" s="137"/>
      <c r="S209" s="137"/>
      <c r="T209" s="137"/>
      <c r="U209" s="137"/>
      <c r="V209" s="137"/>
      <c r="W209" s="137"/>
      <c r="X209" s="137"/>
      <c r="Y209" s="137"/>
      <c r="Z209" s="137"/>
      <c r="AA209" s="137"/>
      <c r="AB209" s="137"/>
      <c r="AC209" s="137"/>
      <c r="AD209" s="137"/>
      <c r="AE209" s="137"/>
      <c r="AF209" s="137"/>
      <c r="AG209" s="137"/>
      <c r="AH209" s="137"/>
    </row>
    <row r="210" spans="1:34" ht="15" customHeight="1" x14ac:dyDescent="0.2">
      <c r="A210" s="1393"/>
      <c r="B210" s="681"/>
      <c r="C210" s="1123"/>
      <c r="D210" s="685"/>
      <c r="E210" s="163"/>
      <c r="F210" s="687"/>
      <c r="G210" s="157"/>
      <c r="H210" s="1124"/>
      <c r="I210" s="1116">
        <f t="shared" si="73"/>
        <v>0</v>
      </c>
      <c r="J210" s="1117">
        <f t="shared" si="74"/>
        <v>0</v>
      </c>
      <c r="K210" s="1105">
        <f t="shared" si="75"/>
        <v>0</v>
      </c>
      <c r="L210" s="191">
        <f t="shared" si="76"/>
        <v>0</v>
      </c>
      <c r="M210" s="170" t="str">
        <f>IF(B210=0,"",VLOOKUP(B210,'Prog Costs'!$A$23:$B$27,2,FALSE))</f>
        <v/>
      </c>
      <c r="N210" s="194">
        <f t="shared" si="72"/>
        <v>0</v>
      </c>
      <c r="O210" s="195">
        <f t="shared" si="77"/>
        <v>0</v>
      </c>
      <c r="P210" s="196">
        <f>IF(N210=0,0,IF(B210=0,"",VLOOKUP(B210,'Prog Costs'!$A$23:$E$27,5,FALSE)*L210))</f>
        <v>0</v>
      </c>
      <c r="Q210" s="137"/>
      <c r="R210" s="137"/>
      <c r="S210" s="137"/>
      <c r="T210" s="137"/>
      <c r="U210" s="137"/>
      <c r="V210" s="137"/>
      <c r="W210" s="137"/>
      <c r="X210" s="137"/>
      <c r="Y210" s="137"/>
      <c r="Z210" s="137"/>
      <c r="AA210" s="137"/>
      <c r="AB210" s="137"/>
      <c r="AC210" s="137"/>
      <c r="AD210" s="137"/>
      <c r="AE210" s="137"/>
      <c r="AF210" s="137"/>
      <c r="AG210" s="137"/>
      <c r="AH210" s="137"/>
    </row>
    <row r="211" spans="1:34" ht="15" customHeight="1" x14ac:dyDescent="0.2">
      <c r="A211" s="1393"/>
      <c r="B211" s="681"/>
      <c r="C211" s="1123"/>
      <c r="D211" s="685"/>
      <c r="E211" s="163"/>
      <c r="F211" s="687"/>
      <c r="G211" s="157"/>
      <c r="H211" s="1124"/>
      <c r="I211" s="1116">
        <f t="shared" si="73"/>
        <v>0</v>
      </c>
      <c r="J211" s="1117">
        <f t="shared" si="74"/>
        <v>0</v>
      </c>
      <c r="K211" s="1105">
        <f t="shared" si="75"/>
        <v>0</v>
      </c>
      <c r="L211" s="191">
        <f t="shared" si="76"/>
        <v>0</v>
      </c>
      <c r="M211" s="170" t="str">
        <f>IF(B211=0,"",VLOOKUP(B211,'Prog Costs'!$A$23:$B$27,2,FALSE))</f>
        <v/>
      </c>
      <c r="N211" s="194">
        <f t="shared" si="72"/>
        <v>0</v>
      </c>
      <c r="O211" s="195">
        <f t="shared" si="77"/>
        <v>0</v>
      </c>
      <c r="P211" s="196">
        <f>IF(N211=0,0,IF(B211=0,"",VLOOKUP(B211,'Prog Costs'!$A$23:$E$27,5,FALSE)*L211))</f>
        <v>0</v>
      </c>
      <c r="Q211" s="137"/>
      <c r="R211" s="137"/>
      <c r="S211" s="137"/>
      <c r="T211" s="137"/>
      <c r="U211" s="137"/>
      <c r="V211" s="137"/>
      <c r="W211" s="137"/>
      <c r="X211" s="137"/>
      <c r="Y211" s="137"/>
      <c r="Z211" s="137"/>
      <c r="AA211" s="137"/>
      <c r="AB211" s="137"/>
      <c r="AC211" s="137"/>
      <c r="AD211" s="137"/>
      <c r="AE211" s="137"/>
      <c r="AF211" s="137"/>
      <c r="AG211" s="137"/>
      <c r="AH211" s="137"/>
    </row>
    <row r="212" spans="1:34" ht="15" customHeight="1" x14ac:dyDescent="0.2">
      <c r="A212" s="1393"/>
      <c r="B212" s="681"/>
      <c r="C212" s="1123"/>
      <c r="D212" s="685"/>
      <c r="E212" s="163"/>
      <c r="F212" s="687"/>
      <c r="G212" s="157"/>
      <c r="H212" s="1124"/>
      <c r="I212" s="1116">
        <f t="shared" si="73"/>
        <v>0</v>
      </c>
      <c r="J212" s="1117">
        <f t="shared" si="74"/>
        <v>0</v>
      </c>
      <c r="K212" s="1105">
        <f t="shared" si="75"/>
        <v>0</v>
      </c>
      <c r="L212" s="191">
        <f t="shared" si="76"/>
        <v>0</v>
      </c>
      <c r="M212" s="170" t="str">
        <f>IF(B212=0,"",VLOOKUP(B212,'Prog Costs'!$A$23:$B$27,2,FALSE))</f>
        <v/>
      </c>
      <c r="N212" s="194">
        <f t="shared" si="72"/>
        <v>0</v>
      </c>
      <c r="O212" s="195">
        <f t="shared" si="77"/>
        <v>0</v>
      </c>
      <c r="P212" s="196">
        <f>IF(N212=0,0,IF(B212=0,"",VLOOKUP(B212,'Prog Costs'!$A$23:$E$27,5,FALSE)*L212))</f>
        <v>0</v>
      </c>
      <c r="Q212" s="137"/>
      <c r="R212" s="137"/>
      <c r="S212" s="137"/>
      <c r="T212" s="137"/>
      <c r="U212" s="137"/>
      <c r="V212" s="137"/>
      <c r="W212" s="137"/>
      <c r="X212" s="137"/>
      <c r="Y212" s="137"/>
      <c r="Z212" s="137"/>
      <c r="AA212" s="137"/>
      <c r="AB212" s="137"/>
      <c r="AC212" s="137"/>
      <c r="AD212" s="137"/>
      <c r="AE212" s="137"/>
      <c r="AF212" s="137"/>
      <c r="AG212" s="137"/>
      <c r="AH212" s="137"/>
    </row>
    <row r="213" spans="1:34" ht="15" customHeight="1" x14ac:dyDescent="0.2">
      <c r="A213" s="1393"/>
      <c r="B213" s="681"/>
      <c r="C213" s="1123"/>
      <c r="D213" s="685"/>
      <c r="E213" s="163"/>
      <c r="F213" s="687"/>
      <c r="G213" s="157"/>
      <c r="H213" s="1124"/>
      <c r="I213" s="1116">
        <f t="shared" si="73"/>
        <v>0</v>
      </c>
      <c r="J213" s="1117">
        <f t="shared" si="74"/>
        <v>0</v>
      </c>
      <c r="K213" s="1105">
        <f t="shared" si="75"/>
        <v>0</v>
      </c>
      <c r="L213" s="191">
        <f t="shared" si="76"/>
        <v>0</v>
      </c>
      <c r="M213" s="170" t="str">
        <f>IF(B213=0,"",VLOOKUP(B213,'Prog Costs'!$A$23:$B$27,2,FALSE))</f>
        <v/>
      </c>
      <c r="N213" s="194">
        <f t="shared" si="72"/>
        <v>0</v>
      </c>
      <c r="O213" s="195">
        <f t="shared" si="77"/>
        <v>0</v>
      </c>
      <c r="P213" s="196">
        <f>IF(N213=0,0,IF(B213=0,"",VLOOKUP(B213,'Prog Costs'!$A$23:$E$27,5,FALSE)*L213))</f>
        <v>0</v>
      </c>
      <c r="Q213" s="137"/>
      <c r="R213" s="137"/>
      <c r="S213" s="137"/>
      <c r="T213" s="137"/>
      <c r="U213" s="137"/>
      <c r="V213" s="137"/>
      <c r="W213" s="137"/>
      <c r="X213" s="137"/>
      <c r="Y213" s="137"/>
      <c r="Z213" s="137"/>
      <c r="AA213" s="137"/>
      <c r="AB213" s="137"/>
      <c r="AC213" s="137"/>
      <c r="AD213" s="137"/>
      <c r="AE213" s="137"/>
      <c r="AF213" s="137"/>
      <c r="AG213" s="137"/>
      <c r="AH213" s="137"/>
    </row>
    <row r="214" spans="1:34" ht="15" customHeight="1" x14ac:dyDescent="0.2">
      <c r="A214" s="1393"/>
      <c r="B214" s="681"/>
      <c r="C214" s="1123"/>
      <c r="D214" s="685"/>
      <c r="E214" s="163"/>
      <c r="F214" s="687"/>
      <c r="G214" s="157"/>
      <c r="H214" s="1124"/>
      <c r="I214" s="1116">
        <f t="shared" si="73"/>
        <v>0</v>
      </c>
      <c r="J214" s="1117">
        <f t="shared" si="74"/>
        <v>0</v>
      </c>
      <c r="K214" s="1105">
        <f t="shared" si="75"/>
        <v>0</v>
      </c>
      <c r="L214" s="191">
        <f t="shared" si="76"/>
        <v>0</v>
      </c>
      <c r="M214" s="170" t="str">
        <f>IF(B214=0,"",VLOOKUP(B214,'Prog Costs'!$A$23:$B$27,2,FALSE))</f>
        <v/>
      </c>
      <c r="N214" s="194">
        <f t="shared" si="72"/>
        <v>0</v>
      </c>
      <c r="O214" s="195">
        <f t="shared" si="77"/>
        <v>0</v>
      </c>
      <c r="P214" s="196">
        <f>IF(N214=0,0,IF(B214=0,"",VLOOKUP(B214,'Prog Costs'!$A$23:$E$27,5,FALSE)*L214))</f>
        <v>0</v>
      </c>
      <c r="Q214" s="137"/>
      <c r="R214" s="137"/>
      <c r="S214" s="137"/>
      <c r="T214" s="137"/>
      <c r="U214" s="137"/>
      <c r="V214" s="137"/>
      <c r="W214" s="137"/>
      <c r="X214" s="137"/>
      <c r="Y214" s="137"/>
      <c r="Z214" s="137"/>
      <c r="AA214" s="137"/>
      <c r="AB214" s="137"/>
      <c r="AC214" s="137"/>
      <c r="AD214" s="137"/>
      <c r="AE214" s="137"/>
      <c r="AF214" s="137"/>
      <c r="AG214" s="137"/>
      <c r="AH214" s="137"/>
    </row>
    <row r="215" spans="1:34" ht="15" customHeight="1" thickBot="1" x14ac:dyDescent="0.25">
      <c r="A215" s="1393"/>
      <c r="B215" s="681"/>
      <c r="C215" s="1123"/>
      <c r="D215" s="685"/>
      <c r="E215" s="163"/>
      <c r="F215" s="687"/>
      <c r="G215" s="157"/>
      <c r="H215" s="1124"/>
      <c r="I215" s="1116">
        <f t="shared" si="73"/>
        <v>0</v>
      </c>
      <c r="J215" s="1117">
        <f t="shared" si="74"/>
        <v>0</v>
      </c>
      <c r="K215" s="1105">
        <f t="shared" si="75"/>
        <v>0</v>
      </c>
      <c r="L215" s="191">
        <f t="shared" si="76"/>
        <v>0</v>
      </c>
      <c r="M215" s="170" t="str">
        <f>IF(B215=0,"",VLOOKUP(B215,'Prog Costs'!$A$23:$B$27,2,FALSE))</f>
        <v/>
      </c>
      <c r="N215" s="194">
        <f t="shared" si="72"/>
        <v>0</v>
      </c>
      <c r="O215" s="195">
        <f t="shared" si="77"/>
        <v>0</v>
      </c>
      <c r="P215" s="196">
        <f>IF(N215=0,0,IF(B215=0,"",VLOOKUP(B215,'Prog Costs'!$A$23:$E$27,5,FALSE)*L215))</f>
        <v>0</v>
      </c>
      <c r="Q215" s="137"/>
      <c r="R215" s="137"/>
      <c r="S215" s="137"/>
      <c r="T215" s="137"/>
      <c r="U215" s="137"/>
      <c r="V215" s="137"/>
      <c r="W215" s="137"/>
      <c r="X215" s="137"/>
      <c r="Y215" s="137"/>
      <c r="Z215" s="137"/>
      <c r="AA215" s="137"/>
      <c r="AB215" s="137"/>
      <c r="AC215" s="137"/>
      <c r="AD215" s="137"/>
      <c r="AE215" s="137"/>
      <c r="AF215" s="137"/>
      <c r="AG215" s="137"/>
      <c r="AH215" s="137"/>
    </row>
    <row r="216" spans="1:34" ht="15" hidden="1" customHeight="1" x14ac:dyDescent="0.2">
      <c r="A216" s="1393"/>
      <c r="B216" s="681"/>
      <c r="C216" s="1123"/>
      <c r="D216" s="685"/>
      <c r="E216" s="163"/>
      <c r="F216" s="687"/>
      <c r="G216" s="157"/>
      <c r="H216" s="1124"/>
      <c r="I216" s="1116">
        <f t="shared" si="73"/>
        <v>0</v>
      </c>
      <c r="J216" s="1117">
        <f t="shared" si="74"/>
        <v>0</v>
      </c>
      <c r="K216" s="1105">
        <f t="shared" si="75"/>
        <v>0</v>
      </c>
      <c r="L216" s="191">
        <f t="shared" si="76"/>
        <v>0</v>
      </c>
      <c r="M216" s="170" t="str">
        <f>IF(B216=0,"",VLOOKUP(B216,'Prog Costs'!$A$23:$B$27,2,FALSE))</f>
        <v/>
      </c>
      <c r="N216" s="194">
        <f t="shared" si="72"/>
        <v>0</v>
      </c>
      <c r="O216" s="195">
        <f t="shared" si="77"/>
        <v>0</v>
      </c>
      <c r="P216" s="196">
        <f>IF(N216=0,0,IF(B216=0,"",VLOOKUP(B216,'Prog Costs'!$A$23:$E$27,5,FALSE)*L216))</f>
        <v>0</v>
      </c>
      <c r="Q216" s="137"/>
      <c r="R216" s="137"/>
      <c r="S216" s="137"/>
      <c r="T216" s="137"/>
      <c r="U216" s="137"/>
      <c r="V216" s="137"/>
      <c r="W216" s="137"/>
      <c r="X216" s="137"/>
      <c r="Y216" s="137"/>
      <c r="Z216" s="137"/>
      <c r="AA216" s="137"/>
      <c r="AB216" s="137"/>
      <c r="AC216" s="137"/>
      <c r="AD216" s="137"/>
      <c r="AE216" s="137"/>
      <c r="AF216" s="137"/>
      <c r="AG216" s="137"/>
      <c r="AH216" s="137"/>
    </row>
    <row r="217" spans="1:34" ht="15" hidden="1" customHeight="1" x14ac:dyDescent="0.2">
      <c r="A217" s="1393"/>
      <c r="B217" s="681"/>
      <c r="C217" s="1123"/>
      <c r="D217" s="685"/>
      <c r="E217" s="163"/>
      <c r="F217" s="687"/>
      <c r="G217" s="157"/>
      <c r="H217" s="1124"/>
      <c r="I217" s="1116">
        <f t="shared" si="73"/>
        <v>0</v>
      </c>
      <c r="J217" s="1117">
        <f t="shared" si="74"/>
        <v>0</v>
      </c>
      <c r="K217" s="1105">
        <f t="shared" si="75"/>
        <v>0</v>
      </c>
      <c r="L217" s="191">
        <f t="shared" si="76"/>
        <v>0</v>
      </c>
      <c r="M217" s="170" t="str">
        <f>IF(B217=0,"",VLOOKUP(B217,'Prog Costs'!$A$23:$B$27,2,FALSE))</f>
        <v/>
      </c>
      <c r="N217" s="194">
        <f t="shared" si="72"/>
        <v>0</v>
      </c>
      <c r="O217" s="195">
        <f t="shared" si="77"/>
        <v>0</v>
      </c>
      <c r="P217" s="196">
        <f>IF(N217=0,0,IF(B217=0,"",VLOOKUP(B217,'Prog Costs'!$A$23:$E$27,5,FALSE)*L217))</f>
        <v>0</v>
      </c>
      <c r="Q217" s="137"/>
      <c r="R217" s="137"/>
      <c r="S217" s="137"/>
      <c r="T217" s="137"/>
      <c r="U217" s="137"/>
      <c r="V217" s="137"/>
      <c r="W217" s="137"/>
      <c r="X217" s="137"/>
      <c r="Y217" s="137"/>
      <c r="Z217" s="137"/>
      <c r="AA217" s="137"/>
      <c r="AB217" s="137"/>
      <c r="AC217" s="137"/>
      <c r="AD217" s="137"/>
      <c r="AE217" s="137"/>
      <c r="AF217" s="137"/>
      <c r="AG217" s="137"/>
      <c r="AH217" s="137"/>
    </row>
    <row r="218" spans="1:34" ht="15" hidden="1" customHeight="1" x14ac:dyDescent="0.2">
      <c r="A218" s="1393"/>
      <c r="B218" s="681"/>
      <c r="C218" s="1123"/>
      <c r="D218" s="685"/>
      <c r="E218" s="163"/>
      <c r="F218" s="687"/>
      <c r="G218" s="157"/>
      <c r="H218" s="1124"/>
      <c r="I218" s="1116">
        <f t="shared" si="73"/>
        <v>0</v>
      </c>
      <c r="J218" s="1117">
        <f t="shared" si="74"/>
        <v>0</v>
      </c>
      <c r="K218" s="1105">
        <f t="shared" si="75"/>
        <v>0</v>
      </c>
      <c r="L218" s="191">
        <f t="shared" si="76"/>
        <v>0</v>
      </c>
      <c r="M218" s="170" t="str">
        <f>IF(B218=0,"",VLOOKUP(B218,'Prog Costs'!$A$23:$B$27,2,FALSE))</f>
        <v/>
      </c>
      <c r="N218" s="194">
        <f t="shared" si="72"/>
        <v>0</v>
      </c>
      <c r="O218" s="195">
        <f t="shared" si="77"/>
        <v>0</v>
      </c>
      <c r="P218" s="196">
        <f>IF(N218=0,0,IF(B218=0,"",VLOOKUP(B218,'Prog Costs'!$A$23:$E$27,5,FALSE)*L218))</f>
        <v>0</v>
      </c>
      <c r="Q218" s="137"/>
      <c r="R218" s="137"/>
      <c r="S218" s="137"/>
      <c r="T218" s="137"/>
      <c r="U218" s="137"/>
      <c r="V218" s="137"/>
      <c r="W218" s="137"/>
      <c r="X218" s="137"/>
      <c r="Y218" s="137"/>
      <c r="Z218" s="137"/>
      <c r="AA218" s="137"/>
      <c r="AB218" s="137"/>
      <c r="AC218" s="137"/>
      <c r="AD218" s="137"/>
      <c r="AE218" s="137"/>
      <c r="AF218" s="137"/>
      <c r="AG218" s="137"/>
      <c r="AH218" s="137"/>
    </row>
    <row r="219" spans="1:34" ht="15" hidden="1" customHeight="1" x14ac:dyDescent="0.2">
      <c r="A219" s="1393"/>
      <c r="B219" s="681"/>
      <c r="C219" s="1123"/>
      <c r="D219" s="685"/>
      <c r="E219" s="163"/>
      <c r="F219" s="687"/>
      <c r="G219" s="157"/>
      <c r="H219" s="1124"/>
      <c r="I219" s="1116">
        <f t="shared" si="73"/>
        <v>0</v>
      </c>
      <c r="J219" s="1117">
        <f t="shared" si="74"/>
        <v>0</v>
      </c>
      <c r="K219" s="1105">
        <f t="shared" si="75"/>
        <v>0</v>
      </c>
      <c r="L219" s="191">
        <f t="shared" si="76"/>
        <v>0</v>
      </c>
      <c r="M219" s="170" t="str">
        <f>IF(B219=0,"",VLOOKUP(B219,'Prog Costs'!$A$23:$B$27,2,FALSE))</f>
        <v/>
      </c>
      <c r="N219" s="194">
        <f t="shared" si="72"/>
        <v>0</v>
      </c>
      <c r="O219" s="195">
        <f t="shared" si="77"/>
        <v>0</v>
      </c>
      <c r="P219" s="196">
        <f>IF(N219=0,0,IF(B219=0,"",VLOOKUP(B219,'Prog Costs'!$A$23:$E$27,5,FALSE)*L219))</f>
        <v>0</v>
      </c>
      <c r="Q219" s="137"/>
      <c r="R219" s="137"/>
      <c r="S219" s="137"/>
      <c r="T219" s="137"/>
      <c r="U219" s="137"/>
      <c r="V219" s="137"/>
      <c r="W219" s="137"/>
      <c r="X219" s="137"/>
      <c r="Y219" s="137"/>
      <c r="Z219" s="137"/>
      <c r="AA219" s="137"/>
      <c r="AB219" s="137"/>
      <c r="AC219" s="137"/>
      <c r="AD219" s="137"/>
      <c r="AE219" s="137"/>
      <c r="AF219" s="137"/>
      <c r="AG219" s="137"/>
      <c r="AH219" s="137"/>
    </row>
    <row r="220" spans="1:34" ht="15" hidden="1" customHeight="1" x14ac:dyDescent="0.2">
      <c r="A220" s="1393"/>
      <c r="B220" s="681"/>
      <c r="C220" s="1123"/>
      <c r="D220" s="685"/>
      <c r="E220" s="163"/>
      <c r="F220" s="687"/>
      <c r="G220" s="157"/>
      <c r="H220" s="1124"/>
      <c r="I220" s="1116">
        <f t="shared" si="73"/>
        <v>0</v>
      </c>
      <c r="J220" s="1117">
        <f t="shared" si="74"/>
        <v>0</v>
      </c>
      <c r="K220" s="1105">
        <f t="shared" si="75"/>
        <v>0</v>
      </c>
      <c r="L220" s="191">
        <f t="shared" si="76"/>
        <v>0</v>
      </c>
      <c r="M220" s="170" t="str">
        <f>IF(B220=0,"",VLOOKUP(B220,'Prog Costs'!$A$23:$B$27,2,FALSE))</f>
        <v/>
      </c>
      <c r="N220" s="194">
        <f t="shared" si="72"/>
        <v>0</v>
      </c>
      <c r="O220" s="195">
        <f t="shared" si="77"/>
        <v>0</v>
      </c>
      <c r="P220" s="196">
        <f>IF(N220=0,0,IF(B220=0,"",VLOOKUP(B220,'Prog Costs'!$A$23:$E$27,5,FALSE)*L220))</f>
        <v>0</v>
      </c>
      <c r="Q220" s="137"/>
      <c r="R220" s="137"/>
      <c r="S220" s="137"/>
      <c r="T220" s="137"/>
      <c r="U220" s="137"/>
      <c r="V220" s="137"/>
      <c r="W220" s="137"/>
      <c r="X220" s="137"/>
      <c r="Y220" s="137"/>
      <c r="Z220" s="137"/>
      <c r="AA220" s="137"/>
      <c r="AB220" s="137"/>
      <c r="AC220" s="137"/>
      <c r="AD220" s="137"/>
      <c r="AE220" s="137"/>
      <c r="AF220" s="137"/>
      <c r="AG220" s="137"/>
      <c r="AH220" s="137"/>
    </row>
    <row r="221" spans="1:34" ht="15" hidden="1" customHeight="1" x14ac:dyDescent="0.2">
      <c r="A221" s="1393"/>
      <c r="B221" s="681"/>
      <c r="C221" s="1123"/>
      <c r="D221" s="685"/>
      <c r="E221" s="163"/>
      <c r="F221" s="687"/>
      <c r="G221" s="157"/>
      <c r="H221" s="1124"/>
      <c r="I221" s="1116">
        <f t="shared" si="73"/>
        <v>0</v>
      </c>
      <c r="J221" s="1117">
        <f t="shared" si="74"/>
        <v>0</v>
      </c>
      <c r="K221" s="1105">
        <f t="shared" si="75"/>
        <v>0</v>
      </c>
      <c r="L221" s="191">
        <f t="shared" si="76"/>
        <v>0</v>
      </c>
      <c r="M221" s="170" t="str">
        <f>IF(B221=0,"",VLOOKUP(B221,'Prog Costs'!$A$23:$B$27,2,FALSE))</f>
        <v/>
      </c>
      <c r="N221" s="194">
        <f t="shared" si="72"/>
        <v>0</v>
      </c>
      <c r="O221" s="195">
        <f t="shared" si="77"/>
        <v>0</v>
      </c>
      <c r="P221" s="196">
        <f>IF(N221=0,0,IF(B221=0,"",VLOOKUP(B221,'Prog Costs'!$A$23:$E$27,5,FALSE)*L221))</f>
        <v>0</v>
      </c>
      <c r="Q221" s="137"/>
      <c r="R221" s="137"/>
      <c r="S221" s="137"/>
      <c r="T221" s="137"/>
      <c r="U221" s="137"/>
      <c r="V221" s="137"/>
      <c r="W221" s="137"/>
      <c r="X221" s="137"/>
      <c r="Y221" s="137"/>
      <c r="Z221" s="137"/>
      <c r="AA221" s="137"/>
      <c r="AB221" s="137"/>
      <c r="AC221" s="137"/>
      <c r="AD221" s="137"/>
      <c r="AE221" s="137"/>
      <c r="AF221" s="137"/>
      <c r="AG221" s="137"/>
      <c r="AH221" s="137"/>
    </row>
    <row r="222" spans="1:34" ht="15" hidden="1" customHeight="1" x14ac:dyDescent="0.2">
      <c r="A222" s="1393"/>
      <c r="B222" s="681"/>
      <c r="C222" s="1123"/>
      <c r="D222" s="685"/>
      <c r="E222" s="163"/>
      <c r="F222" s="687"/>
      <c r="G222" s="157"/>
      <c r="H222" s="1124"/>
      <c r="I222" s="1116">
        <f t="shared" si="73"/>
        <v>0</v>
      </c>
      <c r="J222" s="1117">
        <f t="shared" si="74"/>
        <v>0</v>
      </c>
      <c r="K222" s="1105">
        <f t="shared" si="75"/>
        <v>0</v>
      </c>
      <c r="L222" s="191">
        <f t="shared" si="76"/>
        <v>0</v>
      </c>
      <c r="M222" s="170" t="str">
        <f>IF(B222=0,"",VLOOKUP(B222,'Prog Costs'!$A$23:$B$27,2,FALSE))</f>
        <v/>
      </c>
      <c r="N222" s="194">
        <f t="shared" si="72"/>
        <v>0</v>
      </c>
      <c r="O222" s="195">
        <f t="shared" si="77"/>
        <v>0</v>
      </c>
      <c r="P222" s="196">
        <f>IF(N222=0,0,IF(B222=0,"",VLOOKUP(B222,'Prog Costs'!$A$23:$E$27,5,FALSE)*L222))</f>
        <v>0</v>
      </c>
      <c r="Q222" s="137"/>
      <c r="R222" s="137"/>
      <c r="S222" s="137"/>
      <c r="T222" s="137"/>
      <c r="U222" s="137"/>
      <c r="V222" s="137"/>
      <c r="W222" s="137"/>
      <c r="X222" s="137"/>
      <c r="Y222" s="137"/>
      <c r="Z222" s="137"/>
      <c r="AA222" s="137"/>
      <c r="AB222" s="137"/>
      <c r="AC222" s="137"/>
      <c r="AD222" s="137"/>
      <c r="AE222" s="137"/>
      <c r="AF222" s="137"/>
      <c r="AG222" s="137"/>
      <c r="AH222" s="137"/>
    </row>
    <row r="223" spans="1:34" ht="15" hidden="1" customHeight="1" x14ac:dyDescent="0.2">
      <c r="A223" s="1393"/>
      <c r="B223" s="681"/>
      <c r="C223" s="1123"/>
      <c r="D223" s="685"/>
      <c r="E223" s="163"/>
      <c r="F223" s="687"/>
      <c r="G223" s="157"/>
      <c r="H223" s="1124"/>
      <c r="I223" s="1116">
        <f t="shared" si="73"/>
        <v>0</v>
      </c>
      <c r="J223" s="1117">
        <f t="shared" si="74"/>
        <v>0</v>
      </c>
      <c r="K223" s="1105">
        <f t="shared" si="75"/>
        <v>0</v>
      </c>
      <c r="L223" s="191">
        <f t="shared" si="76"/>
        <v>0</v>
      </c>
      <c r="M223" s="170" t="str">
        <f>IF(B223=0,"",VLOOKUP(B223,'Prog Costs'!$A$23:$B$27,2,FALSE))</f>
        <v/>
      </c>
      <c r="N223" s="194">
        <f t="shared" si="72"/>
        <v>0</v>
      </c>
      <c r="O223" s="195">
        <f t="shared" si="77"/>
        <v>0</v>
      </c>
      <c r="P223" s="196">
        <f>IF(N223=0,0,IF(B223=0,"",VLOOKUP(B223,'Prog Costs'!$A$23:$E$27,5,FALSE)*L223))</f>
        <v>0</v>
      </c>
      <c r="Q223" s="137"/>
      <c r="R223" s="137"/>
      <c r="S223" s="137"/>
      <c r="T223" s="137"/>
      <c r="U223" s="137"/>
      <c r="V223" s="137"/>
      <c r="W223" s="137"/>
      <c r="X223" s="137"/>
      <c r="Y223" s="137"/>
      <c r="Z223" s="137"/>
      <c r="AA223" s="137"/>
      <c r="AB223" s="137"/>
      <c r="AC223" s="137"/>
      <c r="AD223" s="137"/>
      <c r="AE223" s="137"/>
      <c r="AF223" s="137"/>
      <c r="AG223" s="137"/>
      <c r="AH223" s="137"/>
    </row>
    <row r="224" spans="1:34" ht="15" hidden="1" customHeight="1" x14ac:dyDescent="0.2">
      <c r="A224" s="1393"/>
      <c r="B224" s="681"/>
      <c r="C224" s="1123"/>
      <c r="D224" s="685"/>
      <c r="E224" s="163"/>
      <c r="F224" s="687"/>
      <c r="G224" s="157"/>
      <c r="H224" s="1124"/>
      <c r="I224" s="1116">
        <f t="shared" si="73"/>
        <v>0</v>
      </c>
      <c r="J224" s="1117">
        <f t="shared" si="74"/>
        <v>0</v>
      </c>
      <c r="K224" s="1105">
        <f t="shared" si="75"/>
        <v>0</v>
      </c>
      <c r="L224" s="191">
        <f t="shared" si="76"/>
        <v>0</v>
      </c>
      <c r="M224" s="170" t="str">
        <f>IF(B224=0,"",VLOOKUP(B224,'Prog Costs'!$A$23:$B$27,2,FALSE))</f>
        <v/>
      </c>
      <c r="N224" s="194">
        <f t="shared" si="72"/>
        <v>0</v>
      </c>
      <c r="O224" s="195">
        <f t="shared" si="77"/>
        <v>0</v>
      </c>
      <c r="P224" s="196">
        <f>IF(N224=0,0,IF(B224=0,"",VLOOKUP(B224,'Prog Costs'!$A$23:$E$27,5,FALSE)*L224))</f>
        <v>0</v>
      </c>
      <c r="Q224" s="137"/>
      <c r="R224" s="137"/>
      <c r="S224" s="137"/>
      <c r="T224" s="137"/>
      <c r="U224" s="137"/>
      <c r="V224" s="137"/>
      <c r="W224" s="137"/>
      <c r="X224" s="137"/>
      <c r="Y224" s="137"/>
      <c r="Z224" s="137"/>
      <c r="AA224" s="137"/>
      <c r="AB224" s="137"/>
      <c r="AC224" s="137"/>
      <c r="AD224" s="137"/>
      <c r="AE224" s="137"/>
      <c r="AF224" s="137"/>
      <c r="AG224" s="137"/>
      <c r="AH224" s="137"/>
    </row>
    <row r="225" spans="1:34" ht="15" hidden="1" customHeight="1" thickBot="1" x14ac:dyDescent="0.25">
      <c r="A225" s="1394"/>
      <c r="B225" s="681"/>
      <c r="C225" s="1125"/>
      <c r="D225" s="686"/>
      <c r="E225" s="164"/>
      <c r="F225" s="688"/>
      <c r="G225" s="158"/>
      <c r="H225" s="1126"/>
      <c r="I225" s="1118">
        <f t="shared" si="73"/>
        <v>0</v>
      </c>
      <c r="J225" s="1117">
        <f t="shared" si="74"/>
        <v>0</v>
      </c>
      <c r="K225" s="1106">
        <f t="shared" si="75"/>
        <v>0</v>
      </c>
      <c r="L225" s="191">
        <f t="shared" si="76"/>
        <v>0</v>
      </c>
      <c r="M225" s="170" t="str">
        <f>IF(B225=0,"",VLOOKUP(B225,'Prog Costs'!$A$23:$B$27,2,FALSE))</f>
        <v/>
      </c>
      <c r="N225" s="194">
        <f t="shared" si="72"/>
        <v>0</v>
      </c>
      <c r="O225" s="195">
        <f t="shared" si="77"/>
        <v>0</v>
      </c>
      <c r="P225" s="196">
        <f>IF(N225=0,0,IF(B225=0,"",VLOOKUP(B225,'Prog Costs'!$A$23:$E$27,5,FALSE)*L225))</f>
        <v>0</v>
      </c>
      <c r="Q225" s="137"/>
      <c r="R225" s="137"/>
      <c r="S225" s="137"/>
      <c r="T225" s="137"/>
      <c r="U225" s="137"/>
      <c r="V225" s="137"/>
      <c r="W225" s="137"/>
      <c r="X225" s="137"/>
      <c r="Y225" s="137"/>
      <c r="Z225" s="137"/>
      <c r="AA225" s="137"/>
      <c r="AB225" s="137"/>
      <c r="AC225" s="137"/>
      <c r="AD225" s="137"/>
      <c r="AE225" s="137"/>
      <c r="AF225" s="137"/>
      <c r="AG225" s="137"/>
      <c r="AH225" s="137"/>
    </row>
    <row r="226" spans="1:34" ht="18" customHeight="1" thickBot="1" x14ac:dyDescent="0.25">
      <c r="A226" s="182"/>
      <c r="B226" s="198" t="s">
        <v>62</v>
      </c>
      <c r="C226" s="140">
        <f>SUM(C206:C225)</f>
        <v>0</v>
      </c>
      <c r="D226" s="155">
        <f t="shared" ref="D226:L226" si="78">SUM(D206:D225)</f>
        <v>0</v>
      </c>
      <c r="E226" s="165">
        <f t="shared" si="78"/>
        <v>0</v>
      </c>
      <c r="F226" s="166">
        <f t="shared" si="78"/>
        <v>0</v>
      </c>
      <c r="G226" s="159">
        <f t="shared" si="78"/>
        <v>0</v>
      </c>
      <c r="H226" s="204">
        <f t="shared" si="78"/>
        <v>0</v>
      </c>
      <c r="I226" s="140">
        <f t="shared" si="78"/>
        <v>0</v>
      </c>
      <c r="J226" s="1113">
        <f t="shared" si="78"/>
        <v>0</v>
      </c>
      <c r="K226" s="159">
        <f t="shared" si="78"/>
        <v>0</v>
      </c>
      <c r="L226" s="142">
        <f t="shared" si="78"/>
        <v>0</v>
      </c>
      <c r="M226" s="143"/>
      <c r="N226" s="143">
        <f t="shared" ref="N226:P226" si="79">SUM(N206:N225)</f>
        <v>0</v>
      </c>
      <c r="O226" s="143">
        <f t="shared" si="79"/>
        <v>0</v>
      </c>
      <c r="P226" s="144">
        <f t="shared" si="79"/>
        <v>0</v>
      </c>
      <c r="Q226" s="137"/>
      <c r="R226" s="137"/>
      <c r="S226" s="137"/>
      <c r="T226" s="137"/>
      <c r="U226" s="137"/>
      <c r="V226" s="137"/>
      <c r="W226" s="137"/>
      <c r="X226" s="137"/>
      <c r="Y226" s="137"/>
      <c r="Z226" s="137"/>
      <c r="AA226" s="137"/>
      <c r="AB226" s="137"/>
      <c r="AC226" s="137"/>
      <c r="AD226" s="137"/>
      <c r="AE226" s="137"/>
      <c r="AF226" s="137"/>
      <c r="AG226" s="137"/>
      <c r="AH226" s="137"/>
    </row>
    <row r="227" spans="1:34" ht="13.5" thickBot="1" x14ac:dyDescent="0.25">
      <c r="A227" s="173"/>
      <c r="B227" s="152"/>
      <c r="C227" s="152"/>
      <c r="D227" s="152"/>
      <c r="E227" s="152"/>
      <c r="F227" s="152"/>
      <c r="G227" s="152"/>
      <c r="H227" s="152"/>
      <c r="I227" s="152"/>
      <c r="J227" s="152"/>
      <c r="K227" s="152"/>
      <c r="L227" s="152"/>
      <c r="M227" s="152"/>
      <c r="N227" s="102"/>
      <c r="O227" s="102"/>
      <c r="P227" s="103"/>
      <c r="Q227" s="137"/>
      <c r="R227" s="137"/>
      <c r="S227" s="137"/>
      <c r="T227" s="137"/>
      <c r="U227" s="137"/>
      <c r="V227" s="137"/>
      <c r="W227" s="137"/>
      <c r="X227" s="137"/>
      <c r="Y227" s="137"/>
      <c r="Z227" s="137"/>
      <c r="AA227" s="137"/>
      <c r="AB227" s="137"/>
      <c r="AC227" s="137"/>
      <c r="AD227" s="137"/>
      <c r="AE227" s="137"/>
      <c r="AF227" s="137"/>
      <c r="AG227" s="137"/>
      <c r="AH227" s="137"/>
    </row>
    <row r="228" spans="1:34" ht="15" customHeight="1" x14ac:dyDescent="0.2">
      <c r="A228" s="1392">
        <f>'Setup Page'!C18</f>
        <v>0</v>
      </c>
      <c r="B228" s="683"/>
      <c r="C228" s="1121"/>
      <c r="D228" s="730"/>
      <c r="E228" s="162"/>
      <c r="F228" s="712"/>
      <c r="G228" s="705"/>
      <c r="H228" s="1122"/>
      <c r="I228" s="1114">
        <f>C228+E228+G228</f>
        <v>0</v>
      </c>
      <c r="J228" s="1115">
        <f>I228/3</f>
        <v>0</v>
      </c>
      <c r="K228" s="1104">
        <f>D228+F228+H228</f>
        <v>0</v>
      </c>
      <c r="L228" s="191">
        <f>K228/3</f>
        <v>0</v>
      </c>
      <c r="M228" s="170" t="str">
        <f>IF(B228=0,"",VLOOKUP(B228,'Prog Costs'!$A$23:$B$27,2,FALSE))</f>
        <v/>
      </c>
      <c r="N228" s="194">
        <f t="shared" ref="N228:N247" si="80">IF(B228=0,0,IF(L228=0,0,L228*M228))</f>
        <v>0</v>
      </c>
      <c r="O228" s="195">
        <f>N228*0.8</f>
        <v>0</v>
      </c>
      <c r="P228" s="196">
        <f>IF(N228=0,0,IF(B228=0,"",VLOOKUP(B228,'Prog Costs'!$A$23:$E$27,5,FALSE)*L228))</f>
        <v>0</v>
      </c>
      <c r="Q228" s="137"/>
      <c r="R228" s="137"/>
      <c r="S228" s="137"/>
      <c r="T228" s="137"/>
      <c r="U228" s="137"/>
      <c r="V228" s="137"/>
      <c r="W228" s="137"/>
      <c r="X228" s="137"/>
      <c r="Y228" s="137"/>
      <c r="Z228" s="137"/>
      <c r="AA228" s="137"/>
      <c r="AB228" s="137"/>
      <c r="AC228" s="137"/>
      <c r="AD228" s="137"/>
      <c r="AE228" s="137"/>
      <c r="AF228" s="137"/>
      <c r="AG228" s="137"/>
      <c r="AH228" s="137"/>
    </row>
    <row r="229" spans="1:34" ht="15" customHeight="1" x14ac:dyDescent="0.2">
      <c r="A229" s="1393"/>
      <c r="B229" s="681"/>
      <c r="C229" s="1123"/>
      <c r="D229" s="685"/>
      <c r="E229" s="163"/>
      <c r="F229" s="687"/>
      <c r="G229" s="157"/>
      <c r="H229" s="1124"/>
      <c r="I229" s="1116">
        <f t="shared" ref="I229:I247" si="81">C229+E229+G229</f>
        <v>0</v>
      </c>
      <c r="J229" s="1117">
        <f t="shared" ref="J229:J247" si="82">I229/3</f>
        <v>0</v>
      </c>
      <c r="K229" s="1105">
        <f t="shared" ref="K229:K247" si="83">D229+F229+H229</f>
        <v>0</v>
      </c>
      <c r="L229" s="191">
        <f t="shared" ref="L229:L247" si="84">K229/3</f>
        <v>0</v>
      </c>
      <c r="M229" s="170" t="str">
        <f>IF(B229=0,"",VLOOKUP(B229,'Prog Costs'!$A$23:$B$27,2,FALSE))</f>
        <v/>
      </c>
      <c r="N229" s="194">
        <f t="shared" si="80"/>
        <v>0</v>
      </c>
      <c r="O229" s="195">
        <f t="shared" ref="O229:O247" si="85">N229*0.8</f>
        <v>0</v>
      </c>
      <c r="P229" s="196">
        <f>IF(N229=0,0,IF(B229=0,"",VLOOKUP(B229,'Prog Costs'!$A$23:$E$27,5,FALSE)*L229))</f>
        <v>0</v>
      </c>
      <c r="Q229" s="137"/>
      <c r="R229" s="137"/>
      <c r="S229" s="137"/>
      <c r="T229" s="137"/>
      <c r="U229" s="137"/>
      <c r="V229" s="137"/>
      <c r="W229" s="137"/>
      <c r="X229" s="137"/>
      <c r="Y229" s="137"/>
      <c r="Z229" s="137"/>
      <c r="AA229" s="137"/>
      <c r="AB229" s="137"/>
      <c r="AC229" s="137"/>
      <c r="AD229" s="137"/>
      <c r="AE229" s="137"/>
      <c r="AF229" s="137"/>
      <c r="AG229" s="137"/>
      <c r="AH229" s="137"/>
    </row>
    <row r="230" spans="1:34" ht="15" customHeight="1" x14ac:dyDescent="0.2">
      <c r="A230" s="1393"/>
      <c r="B230" s="681"/>
      <c r="C230" s="1123"/>
      <c r="D230" s="685"/>
      <c r="E230" s="163"/>
      <c r="F230" s="687"/>
      <c r="G230" s="157"/>
      <c r="H230" s="1124"/>
      <c r="I230" s="1116">
        <f t="shared" si="81"/>
        <v>0</v>
      </c>
      <c r="J230" s="1117">
        <f t="shared" si="82"/>
        <v>0</v>
      </c>
      <c r="K230" s="1105">
        <f t="shared" si="83"/>
        <v>0</v>
      </c>
      <c r="L230" s="191">
        <f t="shared" si="84"/>
        <v>0</v>
      </c>
      <c r="M230" s="170" t="str">
        <f>IF(B230=0,"",VLOOKUP(B230,'Prog Costs'!$A$23:$B$27,2,FALSE))</f>
        <v/>
      </c>
      <c r="N230" s="194">
        <f t="shared" si="80"/>
        <v>0</v>
      </c>
      <c r="O230" s="195">
        <f t="shared" si="85"/>
        <v>0</v>
      </c>
      <c r="P230" s="196">
        <f>IF(N230=0,0,IF(B230=0,"",VLOOKUP(B230,'Prog Costs'!$A$23:$E$27,5,FALSE)*L230))</f>
        <v>0</v>
      </c>
      <c r="Q230" s="137"/>
      <c r="R230" s="137"/>
      <c r="S230" s="137"/>
      <c r="T230" s="137"/>
      <c r="U230" s="137"/>
      <c r="V230" s="137"/>
      <c r="W230" s="137"/>
      <c r="X230" s="137"/>
      <c r="Y230" s="137"/>
      <c r="Z230" s="137"/>
      <c r="AA230" s="137"/>
      <c r="AB230" s="137"/>
      <c r="AC230" s="137"/>
      <c r="AD230" s="137"/>
      <c r="AE230" s="137"/>
      <c r="AF230" s="137"/>
      <c r="AG230" s="137"/>
      <c r="AH230" s="137"/>
    </row>
    <row r="231" spans="1:34" ht="15" customHeight="1" x14ac:dyDescent="0.2">
      <c r="A231" s="1393"/>
      <c r="B231" s="681"/>
      <c r="C231" s="1123"/>
      <c r="D231" s="685"/>
      <c r="E231" s="163"/>
      <c r="F231" s="687"/>
      <c r="G231" s="157"/>
      <c r="H231" s="1124"/>
      <c r="I231" s="1116">
        <f t="shared" si="81"/>
        <v>0</v>
      </c>
      <c r="J231" s="1117">
        <f t="shared" si="82"/>
        <v>0</v>
      </c>
      <c r="K231" s="1105">
        <f t="shared" si="83"/>
        <v>0</v>
      </c>
      <c r="L231" s="191">
        <f t="shared" si="84"/>
        <v>0</v>
      </c>
      <c r="M231" s="170" t="str">
        <f>IF(B231=0,"",VLOOKUP(B231,'Prog Costs'!$A$23:$B$27,2,FALSE))</f>
        <v/>
      </c>
      <c r="N231" s="194">
        <f t="shared" si="80"/>
        <v>0</v>
      </c>
      <c r="O231" s="195">
        <f t="shared" si="85"/>
        <v>0</v>
      </c>
      <c r="P231" s="196">
        <f>IF(N231=0,0,IF(B231=0,"",VLOOKUP(B231,'Prog Costs'!$A$23:$E$27,5,FALSE)*L231))</f>
        <v>0</v>
      </c>
      <c r="Q231" s="137"/>
      <c r="R231" s="137"/>
      <c r="S231" s="137"/>
      <c r="T231" s="137"/>
      <c r="U231" s="137"/>
      <c r="V231" s="137"/>
      <c r="W231" s="137"/>
      <c r="X231" s="137"/>
      <c r="Y231" s="137"/>
      <c r="Z231" s="137"/>
      <c r="AA231" s="137"/>
      <c r="AB231" s="137"/>
      <c r="AC231" s="137"/>
      <c r="AD231" s="137"/>
      <c r="AE231" s="137"/>
      <c r="AF231" s="137"/>
      <c r="AG231" s="137"/>
      <c r="AH231" s="137"/>
    </row>
    <row r="232" spans="1:34" ht="15" customHeight="1" x14ac:dyDescent="0.2">
      <c r="A232" s="1393"/>
      <c r="B232" s="681"/>
      <c r="C232" s="1123"/>
      <c r="D232" s="685"/>
      <c r="E232" s="163"/>
      <c r="F232" s="687"/>
      <c r="G232" s="157"/>
      <c r="H232" s="1124"/>
      <c r="I232" s="1116">
        <f t="shared" si="81"/>
        <v>0</v>
      </c>
      <c r="J232" s="1117">
        <f t="shared" si="82"/>
        <v>0</v>
      </c>
      <c r="K232" s="1105">
        <f t="shared" si="83"/>
        <v>0</v>
      </c>
      <c r="L232" s="191">
        <f t="shared" si="84"/>
        <v>0</v>
      </c>
      <c r="M232" s="170" t="str">
        <f>IF(B232=0,"",VLOOKUP(B232,'Prog Costs'!$A$23:$B$27,2,FALSE))</f>
        <v/>
      </c>
      <c r="N232" s="194">
        <f t="shared" si="80"/>
        <v>0</v>
      </c>
      <c r="O232" s="195">
        <f t="shared" si="85"/>
        <v>0</v>
      </c>
      <c r="P232" s="196">
        <f>IF(N232=0,0,IF(B232=0,"",VLOOKUP(B232,'Prog Costs'!$A$23:$E$27,5,FALSE)*L232))</f>
        <v>0</v>
      </c>
      <c r="Q232" s="137"/>
      <c r="R232" s="137"/>
      <c r="S232" s="137"/>
      <c r="T232" s="137"/>
      <c r="U232" s="137"/>
      <c r="V232" s="137"/>
      <c r="W232" s="137"/>
      <c r="X232" s="137"/>
      <c r="Y232" s="137"/>
      <c r="Z232" s="137"/>
      <c r="AA232" s="137"/>
      <c r="AB232" s="137"/>
      <c r="AC232" s="137"/>
      <c r="AD232" s="137"/>
      <c r="AE232" s="137"/>
      <c r="AF232" s="137"/>
      <c r="AG232" s="137"/>
      <c r="AH232" s="137"/>
    </row>
    <row r="233" spans="1:34" ht="15" customHeight="1" x14ac:dyDescent="0.2">
      <c r="A233" s="1393"/>
      <c r="B233" s="681"/>
      <c r="C233" s="1123"/>
      <c r="D233" s="685"/>
      <c r="E233" s="163"/>
      <c r="F233" s="687"/>
      <c r="G233" s="157"/>
      <c r="H233" s="1124"/>
      <c r="I233" s="1116">
        <f t="shared" si="81"/>
        <v>0</v>
      </c>
      <c r="J233" s="1117">
        <f t="shared" si="82"/>
        <v>0</v>
      </c>
      <c r="K233" s="1105">
        <f t="shared" si="83"/>
        <v>0</v>
      </c>
      <c r="L233" s="191">
        <f t="shared" si="84"/>
        <v>0</v>
      </c>
      <c r="M233" s="170" t="str">
        <f>IF(B233=0,"",VLOOKUP(B233,'Prog Costs'!$A$23:$B$27,2,FALSE))</f>
        <v/>
      </c>
      <c r="N233" s="194">
        <f t="shared" si="80"/>
        <v>0</v>
      </c>
      <c r="O233" s="195">
        <f t="shared" si="85"/>
        <v>0</v>
      </c>
      <c r="P233" s="196">
        <f>IF(N233=0,0,IF(B233=0,"",VLOOKUP(B233,'Prog Costs'!$A$23:$E$27,5,FALSE)*L233))</f>
        <v>0</v>
      </c>
      <c r="Q233" s="137"/>
      <c r="R233" s="137"/>
      <c r="S233" s="137"/>
      <c r="T233" s="137"/>
      <c r="U233" s="137"/>
      <c r="V233" s="137"/>
      <c r="W233" s="137"/>
      <c r="X233" s="137"/>
      <c r="Y233" s="137"/>
      <c r="Z233" s="137"/>
      <c r="AA233" s="137"/>
      <c r="AB233" s="137"/>
      <c r="AC233" s="137"/>
      <c r="AD233" s="137"/>
      <c r="AE233" s="137"/>
      <c r="AF233" s="137"/>
      <c r="AG233" s="137"/>
      <c r="AH233" s="137"/>
    </row>
    <row r="234" spans="1:34" ht="15" customHeight="1" x14ac:dyDescent="0.2">
      <c r="A234" s="1393"/>
      <c r="B234" s="681"/>
      <c r="C234" s="1123"/>
      <c r="D234" s="685"/>
      <c r="E234" s="163"/>
      <c r="F234" s="687"/>
      <c r="G234" s="157"/>
      <c r="H234" s="1124"/>
      <c r="I234" s="1116">
        <f t="shared" si="81"/>
        <v>0</v>
      </c>
      <c r="J234" s="1117">
        <f t="shared" si="82"/>
        <v>0</v>
      </c>
      <c r="K234" s="1105">
        <f t="shared" si="83"/>
        <v>0</v>
      </c>
      <c r="L234" s="191">
        <f t="shared" si="84"/>
        <v>0</v>
      </c>
      <c r="M234" s="170" t="str">
        <f>IF(B234=0,"",VLOOKUP(B234,'Prog Costs'!$A$23:$B$27,2,FALSE))</f>
        <v/>
      </c>
      <c r="N234" s="194">
        <f t="shared" si="80"/>
        <v>0</v>
      </c>
      <c r="O234" s="195">
        <f t="shared" si="85"/>
        <v>0</v>
      </c>
      <c r="P234" s="196">
        <f>IF(N234=0,0,IF(B234=0,"",VLOOKUP(B234,'Prog Costs'!$A$23:$E$27,5,FALSE)*L234))</f>
        <v>0</v>
      </c>
      <c r="Q234" s="137"/>
      <c r="R234" s="137"/>
      <c r="S234" s="137"/>
      <c r="T234" s="137"/>
      <c r="U234" s="137"/>
      <c r="V234" s="137"/>
      <c r="W234" s="137"/>
      <c r="X234" s="137"/>
      <c r="Y234" s="137"/>
      <c r="Z234" s="137"/>
      <c r="AA234" s="137"/>
      <c r="AB234" s="137"/>
      <c r="AC234" s="137"/>
      <c r="AD234" s="137"/>
      <c r="AE234" s="137"/>
      <c r="AF234" s="137"/>
      <c r="AG234" s="137"/>
      <c r="AH234" s="137"/>
    </row>
    <row r="235" spans="1:34" ht="15" customHeight="1" x14ac:dyDescent="0.2">
      <c r="A235" s="1393"/>
      <c r="B235" s="681"/>
      <c r="C235" s="1123"/>
      <c r="D235" s="685"/>
      <c r="E235" s="163"/>
      <c r="F235" s="687"/>
      <c r="G235" s="157"/>
      <c r="H235" s="1124"/>
      <c r="I235" s="1116">
        <f t="shared" si="81"/>
        <v>0</v>
      </c>
      <c r="J235" s="1117">
        <f t="shared" si="82"/>
        <v>0</v>
      </c>
      <c r="K235" s="1105">
        <f t="shared" si="83"/>
        <v>0</v>
      </c>
      <c r="L235" s="191">
        <f t="shared" si="84"/>
        <v>0</v>
      </c>
      <c r="M235" s="170" t="str">
        <f>IF(B235=0,"",VLOOKUP(B235,'Prog Costs'!$A$23:$B$27,2,FALSE))</f>
        <v/>
      </c>
      <c r="N235" s="194">
        <f t="shared" si="80"/>
        <v>0</v>
      </c>
      <c r="O235" s="195">
        <f t="shared" si="85"/>
        <v>0</v>
      </c>
      <c r="P235" s="196">
        <f>IF(N235=0,0,IF(B235=0,"",VLOOKUP(B235,'Prog Costs'!$A$23:$E$27,5,FALSE)*L235))</f>
        <v>0</v>
      </c>
      <c r="Q235" s="137"/>
      <c r="R235" s="137"/>
      <c r="S235" s="137"/>
      <c r="T235" s="137"/>
      <c r="U235" s="137"/>
      <c r="V235" s="137"/>
      <c r="W235" s="137"/>
      <c r="X235" s="137"/>
      <c r="Y235" s="137"/>
      <c r="Z235" s="137"/>
      <c r="AA235" s="137"/>
      <c r="AB235" s="137"/>
      <c r="AC235" s="137"/>
      <c r="AD235" s="137"/>
      <c r="AE235" s="137"/>
      <c r="AF235" s="137"/>
      <c r="AG235" s="137"/>
      <c r="AH235" s="137"/>
    </row>
    <row r="236" spans="1:34" ht="15" customHeight="1" x14ac:dyDescent="0.2">
      <c r="A236" s="1393"/>
      <c r="B236" s="681"/>
      <c r="C236" s="1123"/>
      <c r="D236" s="685"/>
      <c r="E236" s="163"/>
      <c r="F236" s="687"/>
      <c r="G236" s="157"/>
      <c r="H236" s="1124"/>
      <c r="I236" s="1116">
        <f t="shared" si="81"/>
        <v>0</v>
      </c>
      <c r="J236" s="1117">
        <f t="shared" si="82"/>
        <v>0</v>
      </c>
      <c r="K236" s="1105">
        <f t="shared" si="83"/>
        <v>0</v>
      </c>
      <c r="L236" s="191">
        <f t="shared" si="84"/>
        <v>0</v>
      </c>
      <c r="M236" s="170" t="str">
        <f>IF(B236=0,"",VLOOKUP(B236,'Prog Costs'!$A$23:$B$27,2,FALSE))</f>
        <v/>
      </c>
      <c r="N236" s="194">
        <f t="shared" si="80"/>
        <v>0</v>
      </c>
      <c r="O236" s="195">
        <f t="shared" si="85"/>
        <v>0</v>
      </c>
      <c r="P236" s="196">
        <f>IF(N236=0,0,IF(B236=0,"",VLOOKUP(B236,'Prog Costs'!$A$23:$E$27,5,FALSE)*L236))</f>
        <v>0</v>
      </c>
      <c r="Q236" s="137"/>
      <c r="R236" s="137"/>
      <c r="S236" s="137"/>
      <c r="T236" s="137"/>
      <c r="U236" s="137"/>
      <c r="V236" s="137"/>
      <c r="W236" s="137"/>
      <c r="X236" s="137"/>
      <c r="Y236" s="137"/>
      <c r="Z236" s="137"/>
      <c r="AA236" s="137"/>
      <c r="AB236" s="137"/>
      <c r="AC236" s="137"/>
      <c r="AD236" s="137"/>
      <c r="AE236" s="137"/>
      <c r="AF236" s="137"/>
      <c r="AG236" s="137"/>
      <c r="AH236" s="137"/>
    </row>
    <row r="237" spans="1:34" ht="15" customHeight="1" thickBot="1" x14ac:dyDescent="0.25">
      <c r="A237" s="1393"/>
      <c r="B237" s="681"/>
      <c r="C237" s="1123"/>
      <c r="D237" s="685"/>
      <c r="E237" s="163"/>
      <c r="F237" s="687"/>
      <c r="G237" s="157"/>
      <c r="H237" s="1124"/>
      <c r="I237" s="1116">
        <f t="shared" si="81"/>
        <v>0</v>
      </c>
      <c r="J237" s="1117">
        <f t="shared" si="82"/>
        <v>0</v>
      </c>
      <c r="K237" s="1105">
        <f t="shared" si="83"/>
        <v>0</v>
      </c>
      <c r="L237" s="191">
        <f t="shared" si="84"/>
        <v>0</v>
      </c>
      <c r="M237" s="170" t="str">
        <f>IF(B237=0,"",VLOOKUP(B237,'Prog Costs'!$A$23:$B$27,2,FALSE))</f>
        <v/>
      </c>
      <c r="N237" s="194">
        <f t="shared" si="80"/>
        <v>0</v>
      </c>
      <c r="O237" s="195">
        <f t="shared" si="85"/>
        <v>0</v>
      </c>
      <c r="P237" s="196">
        <f>IF(N237=0,0,IF(B237=0,"",VLOOKUP(B237,'Prog Costs'!$A$23:$E$27,5,FALSE)*L237))</f>
        <v>0</v>
      </c>
      <c r="Q237" s="137"/>
      <c r="R237" s="137"/>
      <c r="S237" s="137"/>
      <c r="T237" s="137"/>
      <c r="U237" s="137"/>
      <c r="V237" s="137"/>
      <c r="W237" s="137"/>
      <c r="X237" s="137"/>
      <c r="Y237" s="137"/>
      <c r="Z237" s="137"/>
      <c r="AA237" s="137"/>
      <c r="AB237" s="137"/>
      <c r="AC237" s="137"/>
      <c r="AD237" s="137"/>
      <c r="AE237" s="137"/>
      <c r="AF237" s="137"/>
      <c r="AG237" s="137"/>
      <c r="AH237" s="137"/>
    </row>
    <row r="238" spans="1:34" ht="15" hidden="1" customHeight="1" x14ac:dyDescent="0.2">
      <c r="A238" s="1393"/>
      <c r="B238" s="681"/>
      <c r="C238" s="1123"/>
      <c r="D238" s="685"/>
      <c r="E238" s="163"/>
      <c r="F238" s="687"/>
      <c r="G238" s="157"/>
      <c r="H238" s="1124"/>
      <c r="I238" s="1116">
        <f t="shared" si="81"/>
        <v>0</v>
      </c>
      <c r="J238" s="1117">
        <f t="shared" si="82"/>
        <v>0</v>
      </c>
      <c r="K238" s="1105">
        <f t="shared" si="83"/>
        <v>0</v>
      </c>
      <c r="L238" s="191">
        <f t="shared" si="84"/>
        <v>0</v>
      </c>
      <c r="M238" s="170" t="str">
        <f>IF(B238=0,"",VLOOKUP(B238,'Prog Costs'!$A$23:$B$27,2,FALSE))</f>
        <v/>
      </c>
      <c r="N238" s="194">
        <f t="shared" si="80"/>
        <v>0</v>
      </c>
      <c r="O238" s="195">
        <f t="shared" si="85"/>
        <v>0</v>
      </c>
      <c r="P238" s="196">
        <f>IF(N238=0,0,IF(B238=0,"",VLOOKUP(B238,'Prog Costs'!$A$23:$E$27,5,FALSE)*L238))</f>
        <v>0</v>
      </c>
      <c r="Q238" s="137"/>
      <c r="R238" s="137"/>
      <c r="S238" s="137"/>
      <c r="T238" s="137"/>
      <c r="U238" s="137"/>
      <c r="V238" s="137"/>
      <c r="W238" s="137"/>
      <c r="X238" s="137"/>
      <c r="Y238" s="137"/>
      <c r="Z238" s="137"/>
      <c r="AA238" s="137"/>
      <c r="AB238" s="137"/>
      <c r="AC238" s="137"/>
      <c r="AD238" s="137"/>
      <c r="AE238" s="137"/>
      <c r="AF238" s="137"/>
      <c r="AG238" s="137"/>
      <c r="AH238" s="137"/>
    </row>
    <row r="239" spans="1:34" ht="15" hidden="1" customHeight="1" x14ac:dyDescent="0.2">
      <c r="A239" s="1393"/>
      <c r="B239" s="681"/>
      <c r="C239" s="1123"/>
      <c r="D239" s="685"/>
      <c r="E239" s="163"/>
      <c r="F239" s="687"/>
      <c r="G239" s="157"/>
      <c r="H239" s="1124"/>
      <c r="I239" s="1116">
        <f t="shared" si="81"/>
        <v>0</v>
      </c>
      <c r="J239" s="1117">
        <f t="shared" si="82"/>
        <v>0</v>
      </c>
      <c r="K239" s="1105">
        <f t="shared" si="83"/>
        <v>0</v>
      </c>
      <c r="L239" s="191">
        <f t="shared" si="84"/>
        <v>0</v>
      </c>
      <c r="M239" s="170" t="str">
        <f>IF(B239=0,"",VLOOKUP(B239,'Prog Costs'!$A$23:$B$27,2,FALSE))</f>
        <v/>
      </c>
      <c r="N239" s="194">
        <f t="shared" si="80"/>
        <v>0</v>
      </c>
      <c r="O239" s="195">
        <f t="shared" si="85"/>
        <v>0</v>
      </c>
      <c r="P239" s="196">
        <f>IF(N239=0,0,IF(B239=0,"",VLOOKUP(B239,'Prog Costs'!$A$23:$E$27,5,FALSE)*L239))</f>
        <v>0</v>
      </c>
      <c r="Q239" s="137"/>
      <c r="R239" s="137"/>
      <c r="S239" s="137"/>
      <c r="T239" s="137"/>
      <c r="U239" s="137"/>
      <c r="V239" s="137"/>
      <c r="W239" s="137"/>
      <c r="X239" s="137"/>
      <c r="Y239" s="137"/>
      <c r="Z239" s="137"/>
      <c r="AA239" s="137"/>
      <c r="AB239" s="137"/>
      <c r="AC239" s="137"/>
      <c r="AD239" s="137"/>
      <c r="AE239" s="137"/>
      <c r="AF239" s="137"/>
      <c r="AG239" s="137"/>
      <c r="AH239" s="137"/>
    </row>
    <row r="240" spans="1:34" ht="15" hidden="1" customHeight="1" x14ac:dyDescent="0.2">
      <c r="A240" s="1393"/>
      <c r="B240" s="681"/>
      <c r="C240" s="1123"/>
      <c r="D240" s="685"/>
      <c r="E240" s="163"/>
      <c r="F240" s="687"/>
      <c r="G240" s="157"/>
      <c r="H240" s="1124"/>
      <c r="I240" s="1116">
        <f t="shared" si="81"/>
        <v>0</v>
      </c>
      <c r="J240" s="1117">
        <f t="shared" si="82"/>
        <v>0</v>
      </c>
      <c r="K240" s="1105">
        <f t="shared" si="83"/>
        <v>0</v>
      </c>
      <c r="L240" s="191">
        <f t="shared" si="84"/>
        <v>0</v>
      </c>
      <c r="M240" s="170" t="str">
        <f>IF(B240=0,"",VLOOKUP(B240,'Prog Costs'!$A$23:$B$27,2,FALSE))</f>
        <v/>
      </c>
      <c r="N240" s="194">
        <f t="shared" si="80"/>
        <v>0</v>
      </c>
      <c r="O240" s="195">
        <f t="shared" si="85"/>
        <v>0</v>
      </c>
      <c r="P240" s="196">
        <f>IF(N240=0,0,IF(B240=0,"",VLOOKUP(B240,'Prog Costs'!$A$23:$E$27,5,FALSE)*L240))</f>
        <v>0</v>
      </c>
      <c r="Q240" s="137"/>
      <c r="R240" s="137"/>
      <c r="S240" s="137"/>
      <c r="T240" s="137"/>
      <c r="U240" s="137"/>
      <c r="V240" s="137"/>
      <c r="W240" s="137"/>
      <c r="X240" s="137"/>
      <c r="Y240" s="137"/>
      <c r="Z240" s="137"/>
      <c r="AA240" s="137"/>
      <c r="AB240" s="137"/>
      <c r="AC240" s="137"/>
      <c r="AD240" s="137"/>
      <c r="AE240" s="137"/>
      <c r="AF240" s="137"/>
      <c r="AG240" s="137"/>
      <c r="AH240" s="137"/>
    </row>
    <row r="241" spans="1:34" ht="15" hidden="1" customHeight="1" x14ac:dyDescent="0.2">
      <c r="A241" s="1393"/>
      <c r="B241" s="681"/>
      <c r="C241" s="1123"/>
      <c r="D241" s="685"/>
      <c r="E241" s="163"/>
      <c r="F241" s="687"/>
      <c r="G241" s="157"/>
      <c r="H241" s="1124"/>
      <c r="I241" s="1116">
        <f t="shared" si="81"/>
        <v>0</v>
      </c>
      <c r="J241" s="1117">
        <f t="shared" si="82"/>
        <v>0</v>
      </c>
      <c r="K241" s="1105">
        <f t="shared" si="83"/>
        <v>0</v>
      </c>
      <c r="L241" s="191">
        <f t="shared" si="84"/>
        <v>0</v>
      </c>
      <c r="M241" s="170" t="str">
        <f>IF(B241=0,"",VLOOKUP(B241,'Prog Costs'!$A$23:$B$27,2,FALSE))</f>
        <v/>
      </c>
      <c r="N241" s="194">
        <f t="shared" si="80"/>
        <v>0</v>
      </c>
      <c r="O241" s="195">
        <f t="shared" si="85"/>
        <v>0</v>
      </c>
      <c r="P241" s="196">
        <f>IF(N241=0,0,IF(B241=0,"",VLOOKUP(B241,'Prog Costs'!$A$23:$E$27,5,FALSE)*L241))</f>
        <v>0</v>
      </c>
      <c r="Q241" s="137"/>
      <c r="R241" s="137"/>
      <c r="S241" s="137"/>
      <c r="T241" s="137"/>
      <c r="U241" s="137"/>
      <c r="V241" s="137"/>
      <c r="W241" s="137"/>
      <c r="X241" s="137"/>
      <c r="Y241" s="137"/>
      <c r="Z241" s="137"/>
      <c r="AA241" s="137"/>
      <c r="AB241" s="137"/>
      <c r="AC241" s="137"/>
      <c r="AD241" s="137"/>
      <c r="AE241" s="137"/>
      <c r="AF241" s="137"/>
      <c r="AG241" s="137"/>
      <c r="AH241" s="137"/>
    </row>
    <row r="242" spans="1:34" ht="15" hidden="1" customHeight="1" x14ac:dyDescent="0.2">
      <c r="A242" s="1393"/>
      <c r="B242" s="681"/>
      <c r="C242" s="1123"/>
      <c r="D242" s="685"/>
      <c r="E242" s="163"/>
      <c r="F242" s="687"/>
      <c r="G242" s="157"/>
      <c r="H242" s="1124"/>
      <c r="I242" s="1116">
        <f t="shared" si="81"/>
        <v>0</v>
      </c>
      <c r="J242" s="1117">
        <f t="shared" si="82"/>
        <v>0</v>
      </c>
      <c r="K242" s="1105">
        <f t="shared" si="83"/>
        <v>0</v>
      </c>
      <c r="L242" s="191">
        <f t="shared" si="84"/>
        <v>0</v>
      </c>
      <c r="M242" s="170" t="str">
        <f>IF(B242=0,"",VLOOKUP(B242,'Prog Costs'!$A$23:$B$27,2,FALSE))</f>
        <v/>
      </c>
      <c r="N242" s="194">
        <f t="shared" si="80"/>
        <v>0</v>
      </c>
      <c r="O242" s="195">
        <f t="shared" si="85"/>
        <v>0</v>
      </c>
      <c r="P242" s="196">
        <f>IF(N242=0,0,IF(B242=0,"",VLOOKUP(B242,'Prog Costs'!$A$23:$E$27,5,FALSE)*L242))</f>
        <v>0</v>
      </c>
      <c r="Q242" s="137"/>
      <c r="R242" s="137"/>
      <c r="S242" s="137"/>
      <c r="T242" s="137"/>
      <c r="U242" s="137"/>
      <c r="V242" s="137"/>
      <c r="W242" s="137"/>
      <c r="X242" s="137"/>
      <c r="Y242" s="137"/>
      <c r="Z242" s="137"/>
      <c r="AA242" s="137"/>
      <c r="AB242" s="137"/>
      <c r="AC242" s="137"/>
      <c r="AD242" s="137"/>
      <c r="AE242" s="137"/>
      <c r="AF242" s="137"/>
      <c r="AG242" s="137"/>
      <c r="AH242" s="137"/>
    </row>
    <row r="243" spans="1:34" ht="15" hidden="1" customHeight="1" x14ac:dyDescent="0.2">
      <c r="A243" s="1393"/>
      <c r="B243" s="681"/>
      <c r="C243" s="1123"/>
      <c r="D243" s="685"/>
      <c r="E243" s="163"/>
      <c r="F243" s="687"/>
      <c r="G243" s="157"/>
      <c r="H243" s="1124"/>
      <c r="I243" s="1116">
        <f t="shared" si="81"/>
        <v>0</v>
      </c>
      <c r="J243" s="1117">
        <f t="shared" si="82"/>
        <v>0</v>
      </c>
      <c r="K243" s="1105">
        <f t="shared" si="83"/>
        <v>0</v>
      </c>
      <c r="L243" s="191">
        <f t="shared" si="84"/>
        <v>0</v>
      </c>
      <c r="M243" s="170" t="str">
        <f>IF(B243=0,"",VLOOKUP(B243,'Prog Costs'!$A$23:$B$27,2,FALSE))</f>
        <v/>
      </c>
      <c r="N243" s="194">
        <f t="shared" si="80"/>
        <v>0</v>
      </c>
      <c r="O243" s="195">
        <f t="shared" si="85"/>
        <v>0</v>
      </c>
      <c r="P243" s="196">
        <f>IF(N243=0,0,IF(B243=0,"",VLOOKUP(B243,'Prog Costs'!$A$23:$E$27,5,FALSE)*L243))</f>
        <v>0</v>
      </c>
      <c r="Q243" s="137"/>
      <c r="R243" s="137"/>
      <c r="S243" s="137"/>
      <c r="T243" s="137"/>
      <c r="U243" s="137"/>
      <c r="V243" s="137"/>
      <c r="W243" s="137"/>
      <c r="X243" s="137"/>
      <c r="Y243" s="137"/>
      <c r="Z243" s="137"/>
      <c r="AA243" s="137"/>
      <c r="AB243" s="137"/>
      <c r="AC243" s="137"/>
      <c r="AD243" s="137"/>
      <c r="AE243" s="137"/>
      <c r="AF243" s="137"/>
      <c r="AG243" s="137"/>
      <c r="AH243" s="137"/>
    </row>
    <row r="244" spans="1:34" ht="15" hidden="1" customHeight="1" x14ac:dyDescent="0.2">
      <c r="A244" s="1393"/>
      <c r="B244" s="681"/>
      <c r="C244" s="1123"/>
      <c r="D244" s="685"/>
      <c r="E244" s="163"/>
      <c r="F244" s="687"/>
      <c r="G244" s="157"/>
      <c r="H244" s="1124"/>
      <c r="I244" s="1116">
        <f t="shared" si="81"/>
        <v>0</v>
      </c>
      <c r="J244" s="1117">
        <f t="shared" si="82"/>
        <v>0</v>
      </c>
      <c r="K244" s="1105">
        <f t="shared" si="83"/>
        <v>0</v>
      </c>
      <c r="L244" s="191">
        <f t="shared" si="84"/>
        <v>0</v>
      </c>
      <c r="M244" s="170" t="str">
        <f>IF(B244=0,"",VLOOKUP(B244,'Prog Costs'!$A$23:$B$27,2,FALSE))</f>
        <v/>
      </c>
      <c r="N244" s="194">
        <f t="shared" si="80"/>
        <v>0</v>
      </c>
      <c r="O244" s="195">
        <f t="shared" si="85"/>
        <v>0</v>
      </c>
      <c r="P244" s="196">
        <f>IF(N244=0,0,IF(B244=0,"",VLOOKUP(B244,'Prog Costs'!$A$23:$E$27,5,FALSE)*L244))</f>
        <v>0</v>
      </c>
      <c r="Q244" s="137"/>
      <c r="R244" s="137"/>
      <c r="S244" s="137"/>
      <c r="T244" s="137"/>
      <c r="U244" s="137"/>
      <c r="V244" s="137"/>
      <c r="W244" s="137"/>
      <c r="X244" s="137"/>
      <c r="Y244" s="137"/>
      <c r="Z244" s="137"/>
      <c r="AA244" s="137"/>
      <c r="AB244" s="137"/>
      <c r="AC244" s="137"/>
      <c r="AD244" s="137"/>
      <c r="AE244" s="137"/>
      <c r="AF244" s="137"/>
      <c r="AG244" s="137"/>
      <c r="AH244" s="137"/>
    </row>
    <row r="245" spans="1:34" ht="15" hidden="1" customHeight="1" x14ac:dyDescent="0.2">
      <c r="A245" s="1393"/>
      <c r="B245" s="681"/>
      <c r="C245" s="1123"/>
      <c r="D245" s="685"/>
      <c r="E245" s="163"/>
      <c r="F245" s="687"/>
      <c r="G245" s="157"/>
      <c r="H245" s="1124"/>
      <c r="I245" s="1116">
        <f t="shared" si="81"/>
        <v>0</v>
      </c>
      <c r="J245" s="1117">
        <f t="shared" si="82"/>
        <v>0</v>
      </c>
      <c r="K245" s="1105">
        <f t="shared" si="83"/>
        <v>0</v>
      </c>
      <c r="L245" s="191">
        <f t="shared" si="84"/>
        <v>0</v>
      </c>
      <c r="M245" s="170" t="str">
        <f>IF(B245=0,"",VLOOKUP(B245,'Prog Costs'!$A$23:$B$27,2,FALSE))</f>
        <v/>
      </c>
      <c r="N245" s="194">
        <f t="shared" si="80"/>
        <v>0</v>
      </c>
      <c r="O245" s="195">
        <f t="shared" si="85"/>
        <v>0</v>
      </c>
      <c r="P245" s="196">
        <f>IF(N245=0,0,IF(B245=0,"",VLOOKUP(B245,'Prog Costs'!$A$23:$E$27,5,FALSE)*L245))</f>
        <v>0</v>
      </c>
      <c r="Q245" s="137"/>
      <c r="R245" s="137"/>
      <c r="S245" s="137"/>
      <c r="T245" s="137"/>
      <c r="U245" s="137"/>
      <c r="V245" s="137"/>
      <c r="W245" s="137"/>
      <c r="X245" s="137"/>
      <c r="Y245" s="137"/>
      <c r="Z245" s="137"/>
      <c r="AA245" s="137"/>
      <c r="AB245" s="137"/>
      <c r="AC245" s="137"/>
      <c r="AD245" s="137"/>
      <c r="AE245" s="137"/>
      <c r="AF245" s="137"/>
      <c r="AG245" s="137"/>
      <c r="AH245" s="137"/>
    </row>
    <row r="246" spans="1:34" ht="15" hidden="1" customHeight="1" x14ac:dyDescent="0.2">
      <c r="A246" s="1393"/>
      <c r="B246" s="681"/>
      <c r="C246" s="1123"/>
      <c r="D246" s="685"/>
      <c r="E246" s="163"/>
      <c r="F246" s="687"/>
      <c r="G246" s="157"/>
      <c r="H246" s="1124"/>
      <c r="I246" s="1116">
        <f t="shared" si="81"/>
        <v>0</v>
      </c>
      <c r="J246" s="1117">
        <f t="shared" si="82"/>
        <v>0</v>
      </c>
      <c r="K246" s="1105">
        <f t="shared" si="83"/>
        <v>0</v>
      </c>
      <c r="L246" s="191">
        <f t="shared" si="84"/>
        <v>0</v>
      </c>
      <c r="M246" s="170" t="str">
        <f>IF(B246=0,"",VLOOKUP(B246,'Prog Costs'!$A$23:$B$27,2,FALSE))</f>
        <v/>
      </c>
      <c r="N246" s="194">
        <f t="shared" si="80"/>
        <v>0</v>
      </c>
      <c r="O246" s="195">
        <f t="shared" si="85"/>
        <v>0</v>
      </c>
      <c r="P246" s="196">
        <f>IF(N246=0,0,IF(B246=0,"",VLOOKUP(B246,'Prog Costs'!$A$23:$E$27,5,FALSE)*L246))</f>
        <v>0</v>
      </c>
      <c r="Q246" s="137"/>
      <c r="R246" s="137"/>
      <c r="S246" s="137"/>
      <c r="T246" s="137"/>
      <c r="U246" s="137"/>
      <c r="V246" s="137"/>
      <c r="W246" s="137"/>
      <c r="X246" s="137"/>
      <c r="Y246" s="137"/>
      <c r="Z246" s="137"/>
      <c r="AA246" s="137"/>
      <c r="AB246" s="137"/>
      <c r="AC246" s="137"/>
      <c r="AD246" s="137"/>
      <c r="AE246" s="137"/>
      <c r="AF246" s="137"/>
      <c r="AG246" s="137"/>
      <c r="AH246" s="137"/>
    </row>
    <row r="247" spans="1:34" ht="15" hidden="1" customHeight="1" thickBot="1" x14ac:dyDescent="0.25">
      <c r="A247" s="1394"/>
      <c r="B247" s="681"/>
      <c r="C247" s="1125"/>
      <c r="D247" s="686"/>
      <c r="E247" s="164"/>
      <c r="F247" s="688"/>
      <c r="G247" s="158"/>
      <c r="H247" s="1126"/>
      <c r="I247" s="1118">
        <f t="shared" si="81"/>
        <v>0</v>
      </c>
      <c r="J247" s="1117">
        <f t="shared" si="82"/>
        <v>0</v>
      </c>
      <c r="K247" s="1106">
        <f t="shared" si="83"/>
        <v>0</v>
      </c>
      <c r="L247" s="191">
        <f t="shared" si="84"/>
        <v>0</v>
      </c>
      <c r="M247" s="170" t="str">
        <f>IF(B247=0,"",VLOOKUP(B247,'Prog Costs'!$A$23:$B$27,2,FALSE))</f>
        <v/>
      </c>
      <c r="N247" s="194">
        <f t="shared" si="80"/>
        <v>0</v>
      </c>
      <c r="O247" s="195">
        <f t="shared" si="85"/>
        <v>0</v>
      </c>
      <c r="P247" s="196">
        <f>IF(N247=0,0,IF(B247=0,"",VLOOKUP(B247,'Prog Costs'!$A$23:$E$27,5,FALSE)*L247))</f>
        <v>0</v>
      </c>
      <c r="Q247" s="137"/>
      <c r="R247" s="137"/>
      <c r="S247" s="137"/>
      <c r="T247" s="137"/>
      <c r="U247" s="137"/>
      <c r="V247" s="137"/>
      <c r="W247" s="137"/>
      <c r="X247" s="137"/>
      <c r="Y247" s="137"/>
      <c r="Z247" s="137"/>
      <c r="AA247" s="137"/>
      <c r="AB247" s="137"/>
      <c r="AC247" s="137"/>
      <c r="AD247" s="137"/>
      <c r="AE247" s="137"/>
      <c r="AF247" s="137"/>
      <c r="AG247" s="137"/>
      <c r="AH247" s="137"/>
    </row>
    <row r="248" spans="1:34" ht="18" customHeight="1" thickBot="1" x14ac:dyDescent="0.25">
      <c r="A248" s="182"/>
      <c r="B248" s="198" t="s">
        <v>62</v>
      </c>
      <c r="C248" s="140">
        <f>SUM(C228:C247)</f>
        <v>0</v>
      </c>
      <c r="D248" s="155">
        <f t="shared" ref="D248:L248" si="86">SUM(D228:D247)</f>
        <v>0</v>
      </c>
      <c r="E248" s="165">
        <f t="shared" si="86"/>
        <v>0</v>
      </c>
      <c r="F248" s="166">
        <f t="shared" si="86"/>
        <v>0</v>
      </c>
      <c r="G248" s="159">
        <f t="shared" si="86"/>
        <v>0</v>
      </c>
      <c r="H248" s="204">
        <f t="shared" si="86"/>
        <v>0</v>
      </c>
      <c r="I248" s="140">
        <f t="shared" si="86"/>
        <v>0</v>
      </c>
      <c r="J248" s="1113">
        <f t="shared" si="86"/>
        <v>0</v>
      </c>
      <c r="K248" s="159">
        <f t="shared" si="86"/>
        <v>0</v>
      </c>
      <c r="L248" s="142">
        <f t="shared" si="86"/>
        <v>0</v>
      </c>
      <c r="M248" s="143"/>
      <c r="N248" s="143">
        <f t="shared" ref="N248:P248" si="87">SUM(N228:N247)</f>
        <v>0</v>
      </c>
      <c r="O248" s="143">
        <f t="shared" si="87"/>
        <v>0</v>
      </c>
      <c r="P248" s="144">
        <f t="shared" si="87"/>
        <v>0</v>
      </c>
      <c r="Q248" s="137"/>
      <c r="R248" s="137"/>
      <c r="S248" s="137"/>
      <c r="T248" s="137"/>
      <c r="U248" s="137"/>
      <c r="V248" s="137"/>
      <c r="W248" s="137"/>
      <c r="X248" s="137"/>
      <c r="Y248" s="137"/>
      <c r="Z248" s="137"/>
      <c r="AA248" s="137"/>
      <c r="AB248" s="137"/>
      <c r="AC248" s="137"/>
      <c r="AD248" s="137"/>
      <c r="AE248" s="137"/>
      <c r="AF248" s="137"/>
      <c r="AG248" s="137"/>
      <c r="AH248" s="137"/>
    </row>
    <row r="249" spans="1:34" ht="13.5" thickBot="1" x14ac:dyDescent="0.25">
      <c r="A249" s="173"/>
      <c r="B249" s="152"/>
      <c r="C249" s="152"/>
      <c r="D249" s="152"/>
      <c r="E249" s="152"/>
      <c r="F249" s="152"/>
      <c r="G249" s="152"/>
      <c r="H249" s="152"/>
      <c r="I249" s="152"/>
      <c r="J249" s="152"/>
      <c r="K249" s="152"/>
      <c r="L249" s="152"/>
      <c r="M249" s="152"/>
      <c r="N249" s="102"/>
      <c r="O249" s="102"/>
      <c r="P249" s="103"/>
      <c r="Q249" s="137"/>
      <c r="R249" s="137"/>
      <c r="S249" s="137"/>
      <c r="T249" s="137"/>
      <c r="U249" s="137"/>
      <c r="V249" s="137"/>
      <c r="W249" s="137"/>
      <c r="X249" s="137"/>
      <c r="Y249" s="137"/>
      <c r="Z249" s="137"/>
      <c r="AA249" s="137"/>
      <c r="AB249" s="137"/>
      <c r="AC249" s="137"/>
      <c r="AD249" s="137"/>
      <c r="AE249" s="137"/>
      <c r="AF249" s="137"/>
      <c r="AG249" s="137"/>
      <c r="AH249" s="137"/>
    </row>
    <row r="250" spans="1:34" ht="15" customHeight="1" x14ac:dyDescent="0.2">
      <c r="A250" s="1392">
        <f>'Setup Page'!C19</f>
        <v>0</v>
      </c>
      <c r="B250" s="683"/>
      <c r="C250" s="1121"/>
      <c r="D250" s="730"/>
      <c r="E250" s="162"/>
      <c r="F250" s="712"/>
      <c r="G250" s="705"/>
      <c r="H250" s="1122"/>
      <c r="I250" s="1114">
        <f>C250+E250+G250</f>
        <v>0</v>
      </c>
      <c r="J250" s="1115">
        <f>I250/3</f>
        <v>0</v>
      </c>
      <c r="K250" s="1104">
        <f>D250+F250+H250</f>
        <v>0</v>
      </c>
      <c r="L250" s="191">
        <f>K250/3</f>
        <v>0</v>
      </c>
      <c r="M250" s="170" t="str">
        <f>IF(B250=0,"",VLOOKUP(B250,'Prog Costs'!$A$23:$B$27,2,FALSE))</f>
        <v/>
      </c>
      <c r="N250" s="194">
        <f t="shared" ref="N250:N269" si="88">IF(B250=0,0,IF(L250=0,0,L250*M250))</f>
        <v>0</v>
      </c>
      <c r="O250" s="195">
        <f>N250*0.8</f>
        <v>0</v>
      </c>
      <c r="P250" s="196">
        <f>IF(N250=0,0,IF(B250=0,"",VLOOKUP(B250,'Prog Costs'!$A$23:$E$27,5,FALSE)*L250))</f>
        <v>0</v>
      </c>
      <c r="Q250" s="137"/>
      <c r="R250" s="137"/>
      <c r="S250" s="137"/>
      <c r="T250" s="137"/>
      <c r="U250" s="137"/>
      <c r="V250" s="137"/>
      <c r="W250" s="137"/>
      <c r="X250" s="137"/>
      <c r="Y250" s="137"/>
      <c r="Z250" s="137"/>
      <c r="AA250" s="137"/>
      <c r="AB250" s="137"/>
      <c r="AC250" s="137"/>
      <c r="AD250" s="137"/>
      <c r="AE250" s="137"/>
      <c r="AF250" s="137"/>
      <c r="AG250" s="137"/>
      <c r="AH250" s="137"/>
    </row>
    <row r="251" spans="1:34" ht="15" customHeight="1" x14ac:dyDescent="0.2">
      <c r="A251" s="1393"/>
      <c r="B251" s="681"/>
      <c r="C251" s="1123"/>
      <c r="D251" s="685"/>
      <c r="E251" s="163"/>
      <c r="F251" s="687"/>
      <c r="G251" s="157"/>
      <c r="H251" s="1124"/>
      <c r="I251" s="1116">
        <f t="shared" ref="I251:I269" si="89">C251+E251+G251</f>
        <v>0</v>
      </c>
      <c r="J251" s="1117">
        <f t="shared" ref="J251:J269" si="90">I251/3</f>
        <v>0</v>
      </c>
      <c r="K251" s="1105">
        <f t="shared" ref="K251:K269" si="91">D251+F251+H251</f>
        <v>0</v>
      </c>
      <c r="L251" s="191">
        <f t="shared" ref="L251:L269" si="92">K251/3</f>
        <v>0</v>
      </c>
      <c r="M251" s="170" t="str">
        <f>IF(B251=0,"",VLOOKUP(B251,'Prog Costs'!$A$23:$B$27,2,FALSE))</f>
        <v/>
      </c>
      <c r="N251" s="194">
        <f t="shared" si="88"/>
        <v>0</v>
      </c>
      <c r="O251" s="195">
        <f t="shared" ref="O251:O269" si="93">N251*0.8</f>
        <v>0</v>
      </c>
      <c r="P251" s="196">
        <f>IF(N251=0,0,IF(B251=0,"",VLOOKUP(B251,'Prog Costs'!$A$23:$E$27,5,FALSE)*L251))</f>
        <v>0</v>
      </c>
      <c r="Q251" s="137"/>
      <c r="R251" s="137"/>
      <c r="S251" s="137"/>
      <c r="T251" s="137"/>
      <c r="U251" s="137"/>
      <c r="V251" s="137"/>
      <c r="W251" s="137"/>
      <c r="X251" s="137"/>
      <c r="Y251" s="137"/>
      <c r="Z251" s="137"/>
      <c r="AA251" s="137"/>
      <c r="AB251" s="137"/>
      <c r="AC251" s="137"/>
      <c r="AD251" s="137"/>
      <c r="AE251" s="137"/>
      <c r="AF251" s="137"/>
      <c r="AG251" s="137"/>
      <c r="AH251" s="137"/>
    </row>
    <row r="252" spans="1:34" ht="15" customHeight="1" x14ac:dyDescent="0.2">
      <c r="A252" s="1393"/>
      <c r="B252" s="681"/>
      <c r="C252" s="1123"/>
      <c r="D252" s="685"/>
      <c r="E252" s="163"/>
      <c r="F252" s="687"/>
      <c r="G252" s="157"/>
      <c r="H252" s="1124"/>
      <c r="I252" s="1116">
        <f t="shared" si="89"/>
        <v>0</v>
      </c>
      <c r="J252" s="1117">
        <f t="shared" si="90"/>
        <v>0</v>
      </c>
      <c r="K252" s="1105">
        <f t="shared" si="91"/>
        <v>0</v>
      </c>
      <c r="L252" s="191">
        <f t="shared" si="92"/>
        <v>0</v>
      </c>
      <c r="M252" s="170" t="str">
        <f>IF(B252=0,"",VLOOKUP(B252,'Prog Costs'!$A$23:$B$27,2,FALSE))</f>
        <v/>
      </c>
      <c r="N252" s="194">
        <f t="shared" si="88"/>
        <v>0</v>
      </c>
      <c r="O252" s="195">
        <f t="shared" si="93"/>
        <v>0</v>
      </c>
      <c r="P252" s="196">
        <f>IF(N252=0,0,IF(B252=0,"",VLOOKUP(B252,'Prog Costs'!$A$23:$E$27,5,FALSE)*L252))</f>
        <v>0</v>
      </c>
      <c r="Q252" s="137"/>
      <c r="R252" s="137"/>
      <c r="S252" s="137"/>
      <c r="T252" s="137"/>
      <c r="U252" s="137"/>
      <c r="V252" s="137"/>
      <c r="W252" s="137"/>
      <c r="X252" s="137"/>
      <c r="Y252" s="137"/>
      <c r="Z252" s="137"/>
      <c r="AA252" s="137"/>
      <c r="AB252" s="137"/>
      <c r="AC252" s="137"/>
      <c r="AD252" s="137"/>
      <c r="AE252" s="137"/>
      <c r="AF252" s="137"/>
      <c r="AG252" s="137"/>
      <c r="AH252" s="137"/>
    </row>
    <row r="253" spans="1:34" ht="15" customHeight="1" x14ac:dyDescent="0.2">
      <c r="A253" s="1393"/>
      <c r="B253" s="681"/>
      <c r="C253" s="1123"/>
      <c r="D253" s="685"/>
      <c r="E253" s="163"/>
      <c r="F253" s="687"/>
      <c r="G253" s="157"/>
      <c r="H253" s="1124"/>
      <c r="I253" s="1116">
        <f t="shared" si="89"/>
        <v>0</v>
      </c>
      <c r="J253" s="1117">
        <f t="shared" si="90"/>
        <v>0</v>
      </c>
      <c r="K253" s="1105">
        <f t="shared" si="91"/>
        <v>0</v>
      </c>
      <c r="L253" s="191">
        <f t="shared" si="92"/>
        <v>0</v>
      </c>
      <c r="M253" s="170" t="str">
        <f>IF(B253=0,"",VLOOKUP(B253,'Prog Costs'!$A$23:$B$27,2,FALSE))</f>
        <v/>
      </c>
      <c r="N253" s="194">
        <f t="shared" si="88"/>
        <v>0</v>
      </c>
      <c r="O253" s="195">
        <f t="shared" si="93"/>
        <v>0</v>
      </c>
      <c r="P253" s="196">
        <f>IF(N253=0,0,IF(B253=0,"",VLOOKUP(B253,'Prog Costs'!$A$23:$E$27,5,FALSE)*L253))</f>
        <v>0</v>
      </c>
      <c r="Q253" s="137"/>
      <c r="R253" s="137"/>
      <c r="S253" s="137"/>
      <c r="T253" s="137"/>
      <c r="U253" s="137"/>
      <c r="V253" s="137"/>
      <c r="W253" s="137"/>
      <c r="X253" s="137"/>
      <c r="Y253" s="137"/>
      <c r="Z253" s="137"/>
      <c r="AA253" s="137"/>
      <c r="AB253" s="137"/>
      <c r="AC253" s="137"/>
      <c r="AD253" s="137"/>
      <c r="AE253" s="137"/>
      <c r="AF253" s="137"/>
      <c r="AG253" s="137"/>
      <c r="AH253" s="137"/>
    </row>
    <row r="254" spans="1:34" ht="15" customHeight="1" x14ac:dyDescent="0.2">
      <c r="A254" s="1393"/>
      <c r="B254" s="681"/>
      <c r="C254" s="1123"/>
      <c r="D254" s="685"/>
      <c r="E254" s="163"/>
      <c r="F254" s="687"/>
      <c r="G254" s="157"/>
      <c r="H254" s="1124"/>
      <c r="I254" s="1116">
        <f t="shared" si="89"/>
        <v>0</v>
      </c>
      <c r="J254" s="1117">
        <f t="shared" si="90"/>
        <v>0</v>
      </c>
      <c r="K254" s="1105">
        <f t="shared" si="91"/>
        <v>0</v>
      </c>
      <c r="L254" s="191">
        <f t="shared" si="92"/>
        <v>0</v>
      </c>
      <c r="M254" s="170" t="str">
        <f>IF(B254=0,"",VLOOKUP(B254,'Prog Costs'!$A$23:$B$27,2,FALSE))</f>
        <v/>
      </c>
      <c r="N254" s="194">
        <f t="shared" si="88"/>
        <v>0</v>
      </c>
      <c r="O254" s="195">
        <f t="shared" si="93"/>
        <v>0</v>
      </c>
      <c r="P254" s="196">
        <f>IF(N254=0,0,IF(B254=0,"",VLOOKUP(B254,'Prog Costs'!$A$23:$E$27,5,FALSE)*L254))</f>
        <v>0</v>
      </c>
      <c r="Q254" s="137"/>
      <c r="R254" s="137"/>
      <c r="S254" s="137"/>
      <c r="T254" s="137"/>
      <c r="U254" s="137"/>
      <c r="V254" s="137"/>
      <c r="W254" s="137"/>
      <c r="X254" s="137"/>
      <c r="Y254" s="137"/>
      <c r="Z254" s="137"/>
      <c r="AA254" s="137"/>
      <c r="AB254" s="137"/>
      <c r="AC254" s="137"/>
      <c r="AD254" s="137"/>
      <c r="AE254" s="137"/>
      <c r="AF254" s="137"/>
      <c r="AG254" s="137"/>
      <c r="AH254" s="137"/>
    </row>
    <row r="255" spans="1:34" ht="15" customHeight="1" x14ac:dyDescent="0.2">
      <c r="A255" s="1393"/>
      <c r="B255" s="681"/>
      <c r="C255" s="1123"/>
      <c r="D255" s="685"/>
      <c r="E255" s="163"/>
      <c r="F255" s="687"/>
      <c r="G255" s="157"/>
      <c r="H255" s="1124"/>
      <c r="I255" s="1116">
        <f t="shared" si="89"/>
        <v>0</v>
      </c>
      <c r="J255" s="1117">
        <f t="shared" si="90"/>
        <v>0</v>
      </c>
      <c r="K255" s="1105">
        <f t="shared" si="91"/>
        <v>0</v>
      </c>
      <c r="L255" s="191">
        <f t="shared" si="92"/>
        <v>0</v>
      </c>
      <c r="M255" s="170" t="str">
        <f>IF(B255=0,"",VLOOKUP(B255,'Prog Costs'!$A$23:$B$27,2,FALSE))</f>
        <v/>
      </c>
      <c r="N255" s="194">
        <f t="shared" si="88"/>
        <v>0</v>
      </c>
      <c r="O255" s="195">
        <f t="shared" si="93"/>
        <v>0</v>
      </c>
      <c r="P255" s="196">
        <f>IF(N255=0,0,IF(B255=0,"",VLOOKUP(B255,'Prog Costs'!$A$23:$E$27,5,FALSE)*L255))</f>
        <v>0</v>
      </c>
      <c r="Q255" s="137"/>
      <c r="R255" s="137"/>
      <c r="S255" s="137"/>
      <c r="T255" s="137"/>
      <c r="U255" s="137"/>
      <c r="V255" s="137"/>
      <c r="W255" s="137"/>
      <c r="X255" s="137"/>
      <c r="Y255" s="137"/>
      <c r="Z255" s="137"/>
      <c r="AA255" s="137"/>
      <c r="AB255" s="137"/>
      <c r="AC255" s="137"/>
      <c r="AD255" s="137"/>
      <c r="AE255" s="137"/>
      <c r="AF255" s="137"/>
      <c r="AG255" s="137"/>
      <c r="AH255" s="137"/>
    </row>
    <row r="256" spans="1:34" ht="15" customHeight="1" x14ac:dyDescent="0.2">
      <c r="A256" s="1393"/>
      <c r="B256" s="681"/>
      <c r="C256" s="1123"/>
      <c r="D256" s="685"/>
      <c r="E256" s="163"/>
      <c r="F256" s="687"/>
      <c r="G256" s="157"/>
      <c r="H256" s="1124"/>
      <c r="I256" s="1116">
        <f t="shared" si="89"/>
        <v>0</v>
      </c>
      <c r="J256" s="1117">
        <f t="shared" si="90"/>
        <v>0</v>
      </c>
      <c r="K256" s="1105">
        <f t="shared" si="91"/>
        <v>0</v>
      </c>
      <c r="L256" s="191">
        <f t="shared" si="92"/>
        <v>0</v>
      </c>
      <c r="M256" s="170" t="str">
        <f>IF(B256=0,"",VLOOKUP(B256,'Prog Costs'!$A$23:$B$27,2,FALSE))</f>
        <v/>
      </c>
      <c r="N256" s="194">
        <f t="shared" si="88"/>
        <v>0</v>
      </c>
      <c r="O256" s="195">
        <f t="shared" si="93"/>
        <v>0</v>
      </c>
      <c r="P256" s="196">
        <f>IF(N256=0,0,IF(B256=0,"",VLOOKUP(B256,'Prog Costs'!$A$23:$E$27,5,FALSE)*L256))</f>
        <v>0</v>
      </c>
      <c r="Q256" s="137"/>
      <c r="R256" s="137"/>
      <c r="S256" s="137"/>
      <c r="T256" s="137"/>
      <c r="U256" s="137"/>
      <c r="V256" s="137"/>
      <c r="W256" s="137"/>
      <c r="X256" s="137"/>
      <c r="Y256" s="137"/>
      <c r="Z256" s="137"/>
      <c r="AA256" s="137"/>
      <c r="AB256" s="137"/>
      <c r="AC256" s="137"/>
      <c r="AD256" s="137"/>
      <c r="AE256" s="137"/>
      <c r="AF256" s="137"/>
      <c r="AG256" s="137"/>
      <c r="AH256" s="137"/>
    </row>
    <row r="257" spans="1:34" ht="15" customHeight="1" x14ac:dyDescent="0.2">
      <c r="A257" s="1393"/>
      <c r="B257" s="681"/>
      <c r="C257" s="1123"/>
      <c r="D257" s="685"/>
      <c r="E257" s="163"/>
      <c r="F257" s="687"/>
      <c r="G257" s="157"/>
      <c r="H257" s="1124"/>
      <c r="I257" s="1116">
        <f t="shared" si="89"/>
        <v>0</v>
      </c>
      <c r="J257" s="1117">
        <f t="shared" si="90"/>
        <v>0</v>
      </c>
      <c r="K257" s="1105">
        <f t="shared" si="91"/>
        <v>0</v>
      </c>
      <c r="L257" s="191">
        <f t="shared" si="92"/>
        <v>0</v>
      </c>
      <c r="M257" s="170" t="str">
        <f>IF(B257=0,"",VLOOKUP(B257,'Prog Costs'!$A$23:$B$27,2,FALSE))</f>
        <v/>
      </c>
      <c r="N257" s="194">
        <f t="shared" si="88"/>
        <v>0</v>
      </c>
      <c r="O257" s="195">
        <f t="shared" si="93"/>
        <v>0</v>
      </c>
      <c r="P257" s="196">
        <f>IF(N257=0,0,IF(B257=0,"",VLOOKUP(B257,'Prog Costs'!$A$23:$E$27,5,FALSE)*L257))</f>
        <v>0</v>
      </c>
      <c r="Q257" s="137"/>
      <c r="R257" s="137"/>
      <c r="S257" s="137"/>
      <c r="T257" s="137"/>
      <c r="U257" s="137"/>
      <c r="V257" s="137"/>
      <c r="W257" s="137"/>
      <c r="X257" s="137"/>
      <c r="Y257" s="137"/>
      <c r="Z257" s="137"/>
      <c r="AA257" s="137"/>
      <c r="AB257" s="137"/>
      <c r="AC257" s="137"/>
      <c r="AD257" s="137"/>
      <c r="AE257" s="137"/>
      <c r="AF257" s="137"/>
      <c r="AG257" s="137"/>
      <c r="AH257" s="137"/>
    </row>
    <row r="258" spans="1:34" ht="15" customHeight="1" x14ac:dyDescent="0.2">
      <c r="A258" s="1393"/>
      <c r="B258" s="681"/>
      <c r="C258" s="1123"/>
      <c r="D258" s="685"/>
      <c r="E258" s="163"/>
      <c r="F258" s="687"/>
      <c r="G258" s="157"/>
      <c r="H258" s="1124"/>
      <c r="I258" s="1116">
        <f t="shared" si="89"/>
        <v>0</v>
      </c>
      <c r="J258" s="1117">
        <f t="shared" si="90"/>
        <v>0</v>
      </c>
      <c r="K258" s="1105">
        <f t="shared" si="91"/>
        <v>0</v>
      </c>
      <c r="L258" s="191">
        <f t="shared" si="92"/>
        <v>0</v>
      </c>
      <c r="M258" s="170" t="str">
        <f>IF(B258=0,"",VLOOKUP(B258,'Prog Costs'!$A$23:$B$27,2,FALSE))</f>
        <v/>
      </c>
      <c r="N258" s="194">
        <f t="shared" si="88"/>
        <v>0</v>
      </c>
      <c r="O258" s="195">
        <f t="shared" si="93"/>
        <v>0</v>
      </c>
      <c r="P258" s="196">
        <f>IF(N258=0,0,IF(B258=0,"",VLOOKUP(B258,'Prog Costs'!$A$23:$E$27,5,FALSE)*L258))</f>
        <v>0</v>
      </c>
      <c r="Q258" s="137"/>
      <c r="R258" s="137"/>
      <c r="S258" s="137"/>
      <c r="T258" s="137"/>
      <c r="U258" s="137"/>
      <c r="V258" s="137"/>
      <c r="W258" s="137"/>
      <c r="X258" s="137"/>
      <c r="Y258" s="137"/>
      <c r="Z258" s="137"/>
      <c r="AA258" s="137"/>
      <c r="AB258" s="137"/>
      <c r="AC258" s="137"/>
      <c r="AD258" s="137"/>
      <c r="AE258" s="137"/>
      <c r="AF258" s="137"/>
      <c r="AG258" s="137"/>
      <c r="AH258" s="137"/>
    </row>
    <row r="259" spans="1:34" ht="15" customHeight="1" thickBot="1" x14ac:dyDescent="0.25">
      <c r="A259" s="1393"/>
      <c r="B259" s="681"/>
      <c r="C259" s="1123"/>
      <c r="D259" s="685"/>
      <c r="E259" s="163"/>
      <c r="F259" s="687"/>
      <c r="G259" s="157"/>
      <c r="H259" s="1124"/>
      <c r="I259" s="1116">
        <f t="shared" si="89"/>
        <v>0</v>
      </c>
      <c r="J259" s="1117">
        <f t="shared" si="90"/>
        <v>0</v>
      </c>
      <c r="K259" s="1105">
        <f t="shared" si="91"/>
        <v>0</v>
      </c>
      <c r="L259" s="191">
        <f t="shared" si="92"/>
        <v>0</v>
      </c>
      <c r="M259" s="170" t="str">
        <f>IF(B259=0,"",VLOOKUP(B259,'Prog Costs'!$A$23:$B$27,2,FALSE))</f>
        <v/>
      </c>
      <c r="N259" s="194">
        <f t="shared" si="88"/>
        <v>0</v>
      </c>
      <c r="O259" s="195">
        <f t="shared" si="93"/>
        <v>0</v>
      </c>
      <c r="P259" s="196">
        <f>IF(N259=0,0,IF(B259=0,"",VLOOKUP(B259,'Prog Costs'!$A$23:$E$27,5,FALSE)*L259))</f>
        <v>0</v>
      </c>
      <c r="Q259" s="137"/>
      <c r="R259" s="137"/>
      <c r="S259" s="137"/>
      <c r="T259" s="137"/>
      <c r="U259" s="137"/>
      <c r="V259" s="137"/>
      <c r="W259" s="137"/>
      <c r="X259" s="137"/>
      <c r="Y259" s="137"/>
      <c r="Z259" s="137"/>
      <c r="AA259" s="137"/>
      <c r="AB259" s="137"/>
      <c r="AC259" s="137"/>
      <c r="AD259" s="137"/>
      <c r="AE259" s="137"/>
      <c r="AF259" s="137"/>
      <c r="AG259" s="137"/>
      <c r="AH259" s="137"/>
    </row>
    <row r="260" spans="1:34" ht="15" hidden="1" customHeight="1" x14ac:dyDescent="0.2">
      <c r="A260" s="1393"/>
      <c r="B260" s="681"/>
      <c r="C260" s="1123"/>
      <c r="D260" s="685"/>
      <c r="E260" s="163"/>
      <c r="F260" s="687"/>
      <c r="G260" s="157"/>
      <c r="H260" s="1124"/>
      <c r="I260" s="1116">
        <f t="shared" si="89"/>
        <v>0</v>
      </c>
      <c r="J260" s="1117">
        <f t="shared" si="90"/>
        <v>0</v>
      </c>
      <c r="K260" s="1105">
        <f t="shared" si="91"/>
        <v>0</v>
      </c>
      <c r="L260" s="191">
        <f t="shared" si="92"/>
        <v>0</v>
      </c>
      <c r="M260" s="170" t="str">
        <f>IF(B260=0,"",VLOOKUP(B260,'Prog Costs'!$A$23:$B$27,2,FALSE))</f>
        <v/>
      </c>
      <c r="N260" s="194">
        <f t="shared" si="88"/>
        <v>0</v>
      </c>
      <c r="O260" s="195">
        <f t="shared" si="93"/>
        <v>0</v>
      </c>
      <c r="P260" s="196">
        <f>IF(N260=0,0,IF(B260=0,"",VLOOKUP(B260,'Prog Costs'!$A$23:$E$27,5,FALSE)*L260))</f>
        <v>0</v>
      </c>
      <c r="Q260" s="137"/>
      <c r="R260" s="137"/>
      <c r="S260" s="137"/>
      <c r="T260" s="137"/>
      <c r="U260" s="137"/>
      <c r="V260" s="137"/>
      <c r="W260" s="137"/>
      <c r="X260" s="137"/>
      <c r="Y260" s="137"/>
      <c r="Z260" s="137"/>
      <c r="AA260" s="137"/>
      <c r="AB260" s="137"/>
      <c r="AC260" s="137"/>
      <c r="AD260" s="137"/>
      <c r="AE260" s="137"/>
      <c r="AF260" s="137"/>
      <c r="AG260" s="137"/>
      <c r="AH260" s="137"/>
    </row>
    <row r="261" spans="1:34" ht="15" hidden="1" customHeight="1" x14ac:dyDescent="0.2">
      <c r="A261" s="1393"/>
      <c r="B261" s="681"/>
      <c r="C261" s="1123"/>
      <c r="D261" s="685"/>
      <c r="E261" s="163"/>
      <c r="F261" s="687"/>
      <c r="G261" s="157"/>
      <c r="H261" s="1124"/>
      <c r="I261" s="1116">
        <f t="shared" si="89"/>
        <v>0</v>
      </c>
      <c r="J261" s="1117">
        <f t="shared" si="90"/>
        <v>0</v>
      </c>
      <c r="K261" s="1105">
        <f t="shared" si="91"/>
        <v>0</v>
      </c>
      <c r="L261" s="191">
        <f t="shared" si="92"/>
        <v>0</v>
      </c>
      <c r="M261" s="170" t="str">
        <f>IF(B261=0,"",VLOOKUP(B261,'Prog Costs'!$A$23:$B$27,2,FALSE))</f>
        <v/>
      </c>
      <c r="N261" s="194">
        <f t="shared" si="88"/>
        <v>0</v>
      </c>
      <c r="O261" s="195">
        <f t="shared" si="93"/>
        <v>0</v>
      </c>
      <c r="P261" s="196">
        <f>IF(N261=0,0,IF(B261=0,"",VLOOKUP(B261,'Prog Costs'!$A$23:$E$27,5,FALSE)*L261))</f>
        <v>0</v>
      </c>
      <c r="Q261" s="137"/>
      <c r="R261" s="137"/>
      <c r="S261" s="137"/>
      <c r="T261" s="137"/>
      <c r="U261" s="137"/>
      <c r="V261" s="137"/>
      <c r="W261" s="137"/>
      <c r="X261" s="137"/>
      <c r="Y261" s="137"/>
      <c r="Z261" s="137"/>
      <c r="AA261" s="137"/>
      <c r="AB261" s="137"/>
      <c r="AC261" s="137"/>
      <c r="AD261" s="137"/>
      <c r="AE261" s="137"/>
      <c r="AF261" s="137"/>
      <c r="AG261" s="137"/>
      <c r="AH261" s="137"/>
    </row>
    <row r="262" spans="1:34" ht="15" hidden="1" customHeight="1" x14ac:dyDescent="0.2">
      <c r="A262" s="1393"/>
      <c r="B262" s="681"/>
      <c r="C262" s="1123"/>
      <c r="D262" s="685"/>
      <c r="E262" s="163"/>
      <c r="F262" s="687"/>
      <c r="G262" s="157"/>
      <c r="H262" s="1124"/>
      <c r="I262" s="1116">
        <f t="shared" si="89"/>
        <v>0</v>
      </c>
      <c r="J262" s="1117">
        <f t="shared" si="90"/>
        <v>0</v>
      </c>
      <c r="K262" s="1105">
        <f t="shared" si="91"/>
        <v>0</v>
      </c>
      <c r="L262" s="191">
        <f t="shared" si="92"/>
        <v>0</v>
      </c>
      <c r="M262" s="170" t="str">
        <f>IF(B262=0,"",VLOOKUP(B262,'Prog Costs'!$A$23:$B$27,2,FALSE))</f>
        <v/>
      </c>
      <c r="N262" s="194">
        <f t="shared" si="88"/>
        <v>0</v>
      </c>
      <c r="O262" s="195">
        <f t="shared" si="93"/>
        <v>0</v>
      </c>
      <c r="P262" s="196">
        <f>IF(N262=0,0,IF(B262=0,"",VLOOKUP(B262,'Prog Costs'!$A$23:$E$27,5,FALSE)*L262))</f>
        <v>0</v>
      </c>
      <c r="Q262" s="137"/>
      <c r="R262" s="137"/>
      <c r="S262" s="137"/>
      <c r="T262" s="137"/>
      <c r="U262" s="137"/>
      <c r="V262" s="137"/>
      <c r="W262" s="137"/>
      <c r="X262" s="137"/>
      <c r="Y262" s="137"/>
      <c r="Z262" s="137"/>
      <c r="AA262" s="137"/>
      <c r="AB262" s="137"/>
      <c r="AC262" s="137"/>
      <c r="AD262" s="137"/>
      <c r="AE262" s="137"/>
      <c r="AF262" s="137"/>
      <c r="AG262" s="137"/>
      <c r="AH262" s="137"/>
    </row>
    <row r="263" spans="1:34" ht="15" hidden="1" customHeight="1" x14ac:dyDescent="0.2">
      <c r="A263" s="1393"/>
      <c r="B263" s="681"/>
      <c r="C263" s="1123"/>
      <c r="D263" s="685"/>
      <c r="E263" s="163"/>
      <c r="F263" s="687"/>
      <c r="G263" s="157"/>
      <c r="H263" s="1124"/>
      <c r="I263" s="1116">
        <f t="shared" si="89"/>
        <v>0</v>
      </c>
      <c r="J263" s="1117">
        <f t="shared" si="90"/>
        <v>0</v>
      </c>
      <c r="K263" s="1105">
        <f t="shared" si="91"/>
        <v>0</v>
      </c>
      <c r="L263" s="191">
        <f t="shared" si="92"/>
        <v>0</v>
      </c>
      <c r="M263" s="170" t="str">
        <f>IF(B263=0,"",VLOOKUP(B263,'Prog Costs'!$A$23:$B$27,2,FALSE))</f>
        <v/>
      </c>
      <c r="N263" s="194">
        <f t="shared" si="88"/>
        <v>0</v>
      </c>
      <c r="O263" s="195">
        <f t="shared" si="93"/>
        <v>0</v>
      </c>
      <c r="P263" s="196">
        <f>IF(N263=0,0,IF(B263=0,"",VLOOKUP(B263,'Prog Costs'!$A$23:$E$27,5,FALSE)*L263))</f>
        <v>0</v>
      </c>
      <c r="Q263" s="137"/>
      <c r="R263" s="137"/>
      <c r="S263" s="137"/>
      <c r="T263" s="137"/>
      <c r="U263" s="137"/>
      <c r="V263" s="137"/>
      <c r="W263" s="137"/>
      <c r="X263" s="137"/>
      <c r="Y263" s="137"/>
      <c r="Z263" s="137"/>
      <c r="AA263" s="137"/>
      <c r="AB263" s="137"/>
      <c r="AC263" s="137"/>
      <c r="AD263" s="137"/>
      <c r="AE263" s="137"/>
      <c r="AF263" s="137"/>
      <c r="AG263" s="137"/>
      <c r="AH263" s="137"/>
    </row>
    <row r="264" spans="1:34" ht="15" hidden="1" customHeight="1" x14ac:dyDescent="0.2">
      <c r="A264" s="1393"/>
      <c r="B264" s="681"/>
      <c r="C264" s="1123"/>
      <c r="D264" s="685"/>
      <c r="E264" s="163"/>
      <c r="F264" s="687"/>
      <c r="G264" s="157"/>
      <c r="H264" s="1124"/>
      <c r="I264" s="1116">
        <f t="shared" si="89"/>
        <v>0</v>
      </c>
      <c r="J264" s="1117">
        <f t="shared" si="90"/>
        <v>0</v>
      </c>
      <c r="K264" s="1105">
        <f t="shared" si="91"/>
        <v>0</v>
      </c>
      <c r="L264" s="191">
        <f t="shared" si="92"/>
        <v>0</v>
      </c>
      <c r="M264" s="170" t="str">
        <f>IF(B264=0,"",VLOOKUP(B264,'Prog Costs'!$A$23:$B$27,2,FALSE))</f>
        <v/>
      </c>
      <c r="N264" s="194">
        <f t="shared" si="88"/>
        <v>0</v>
      </c>
      <c r="O264" s="195">
        <f t="shared" si="93"/>
        <v>0</v>
      </c>
      <c r="P264" s="196">
        <f>IF(N264=0,0,IF(B264=0,"",VLOOKUP(B264,'Prog Costs'!$A$23:$E$27,5,FALSE)*L264))</f>
        <v>0</v>
      </c>
      <c r="Q264" s="137"/>
      <c r="R264" s="137"/>
      <c r="S264" s="137"/>
      <c r="T264" s="137"/>
      <c r="U264" s="137"/>
      <c r="V264" s="137"/>
      <c r="W264" s="137"/>
      <c r="X264" s="137"/>
      <c r="Y264" s="137"/>
      <c r="Z264" s="137"/>
      <c r="AA264" s="137"/>
      <c r="AB264" s="137"/>
      <c r="AC264" s="137"/>
      <c r="AD264" s="137"/>
      <c r="AE264" s="137"/>
      <c r="AF264" s="137"/>
      <c r="AG264" s="137"/>
      <c r="AH264" s="137"/>
    </row>
    <row r="265" spans="1:34" ht="15" hidden="1" customHeight="1" x14ac:dyDescent="0.2">
      <c r="A265" s="1393"/>
      <c r="B265" s="681"/>
      <c r="C265" s="1123"/>
      <c r="D265" s="685"/>
      <c r="E265" s="163"/>
      <c r="F265" s="687"/>
      <c r="G265" s="157"/>
      <c r="H265" s="1124"/>
      <c r="I265" s="1116">
        <f t="shared" si="89"/>
        <v>0</v>
      </c>
      <c r="J265" s="1117">
        <f t="shared" si="90"/>
        <v>0</v>
      </c>
      <c r="K265" s="1105">
        <f t="shared" si="91"/>
        <v>0</v>
      </c>
      <c r="L265" s="191">
        <f t="shared" si="92"/>
        <v>0</v>
      </c>
      <c r="M265" s="170" t="str">
        <f>IF(B265=0,"",VLOOKUP(B265,'Prog Costs'!$A$23:$B$27,2,FALSE))</f>
        <v/>
      </c>
      <c r="N265" s="194">
        <f t="shared" si="88"/>
        <v>0</v>
      </c>
      <c r="O265" s="195">
        <f t="shared" si="93"/>
        <v>0</v>
      </c>
      <c r="P265" s="196">
        <f>IF(N265=0,0,IF(B265=0,"",VLOOKUP(B265,'Prog Costs'!$A$23:$E$27,5,FALSE)*L265))</f>
        <v>0</v>
      </c>
      <c r="Q265" s="137"/>
      <c r="R265" s="137"/>
      <c r="S265" s="137"/>
      <c r="T265" s="137"/>
      <c r="U265" s="137"/>
      <c r="V265" s="137"/>
      <c r="W265" s="137"/>
      <c r="X265" s="137"/>
      <c r="Y265" s="137"/>
      <c r="Z265" s="137"/>
      <c r="AA265" s="137"/>
      <c r="AB265" s="137"/>
      <c r="AC265" s="137"/>
      <c r="AD265" s="137"/>
      <c r="AE265" s="137"/>
      <c r="AF265" s="137"/>
      <c r="AG265" s="137"/>
      <c r="AH265" s="137"/>
    </row>
    <row r="266" spans="1:34" ht="15" hidden="1" customHeight="1" x14ac:dyDescent="0.2">
      <c r="A266" s="1393"/>
      <c r="B266" s="681"/>
      <c r="C266" s="1123"/>
      <c r="D266" s="685"/>
      <c r="E266" s="163"/>
      <c r="F266" s="687"/>
      <c r="G266" s="157"/>
      <c r="H266" s="1124"/>
      <c r="I266" s="1116">
        <f t="shared" si="89"/>
        <v>0</v>
      </c>
      <c r="J266" s="1117">
        <f t="shared" si="90"/>
        <v>0</v>
      </c>
      <c r="K266" s="1105">
        <f t="shared" si="91"/>
        <v>0</v>
      </c>
      <c r="L266" s="191">
        <f t="shared" si="92"/>
        <v>0</v>
      </c>
      <c r="M266" s="170" t="str">
        <f>IF(B266=0,"",VLOOKUP(B266,'Prog Costs'!$A$23:$B$27,2,FALSE))</f>
        <v/>
      </c>
      <c r="N266" s="194">
        <f t="shared" si="88"/>
        <v>0</v>
      </c>
      <c r="O266" s="195">
        <f t="shared" si="93"/>
        <v>0</v>
      </c>
      <c r="P266" s="196">
        <f>IF(N266=0,0,IF(B266=0,"",VLOOKUP(B266,'Prog Costs'!$A$23:$E$27,5,FALSE)*L266))</f>
        <v>0</v>
      </c>
      <c r="Q266" s="137"/>
      <c r="R266" s="137"/>
      <c r="S266" s="137"/>
      <c r="T266" s="137"/>
      <c r="U266" s="137"/>
      <c r="V266" s="137"/>
      <c r="W266" s="137"/>
      <c r="X266" s="137"/>
      <c r="Y266" s="137"/>
      <c r="Z266" s="137"/>
      <c r="AA266" s="137"/>
      <c r="AB266" s="137"/>
      <c r="AC266" s="137"/>
      <c r="AD266" s="137"/>
      <c r="AE266" s="137"/>
      <c r="AF266" s="137"/>
      <c r="AG266" s="137"/>
      <c r="AH266" s="137"/>
    </row>
    <row r="267" spans="1:34" ht="15" hidden="1" customHeight="1" x14ac:dyDescent="0.2">
      <c r="A267" s="1393"/>
      <c r="B267" s="681"/>
      <c r="C267" s="1123"/>
      <c r="D267" s="685"/>
      <c r="E267" s="163"/>
      <c r="F267" s="687"/>
      <c r="G267" s="157"/>
      <c r="H267" s="1124"/>
      <c r="I267" s="1116">
        <f t="shared" si="89"/>
        <v>0</v>
      </c>
      <c r="J267" s="1117">
        <f t="shared" si="90"/>
        <v>0</v>
      </c>
      <c r="K267" s="1105">
        <f t="shared" si="91"/>
        <v>0</v>
      </c>
      <c r="L267" s="191">
        <f t="shared" si="92"/>
        <v>0</v>
      </c>
      <c r="M267" s="170" t="str">
        <f>IF(B267=0,"",VLOOKUP(B267,'Prog Costs'!$A$23:$B$27,2,FALSE))</f>
        <v/>
      </c>
      <c r="N267" s="194">
        <f t="shared" si="88"/>
        <v>0</v>
      </c>
      <c r="O267" s="195">
        <f t="shared" si="93"/>
        <v>0</v>
      </c>
      <c r="P267" s="196">
        <f>IF(N267=0,0,IF(B267=0,"",VLOOKUP(B267,'Prog Costs'!$A$23:$E$27,5,FALSE)*L267))</f>
        <v>0</v>
      </c>
      <c r="Q267" s="137"/>
      <c r="R267" s="137"/>
      <c r="S267" s="137"/>
      <c r="T267" s="137"/>
      <c r="U267" s="137"/>
      <c r="V267" s="137"/>
      <c r="W267" s="137"/>
      <c r="X267" s="137"/>
      <c r="Y267" s="137"/>
      <c r="Z267" s="137"/>
      <c r="AA267" s="137"/>
      <c r="AB267" s="137"/>
      <c r="AC267" s="137"/>
      <c r="AD267" s="137"/>
      <c r="AE267" s="137"/>
      <c r="AF267" s="137"/>
      <c r="AG267" s="137"/>
      <c r="AH267" s="137"/>
    </row>
    <row r="268" spans="1:34" ht="15" hidden="1" customHeight="1" x14ac:dyDescent="0.2">
      <c r="A268" s="1393"/>
      <c r="B268" s="681"/>
      <c r="C268" s="1123"/>
      <c r="D268" s="685"/>
      <c r="E268" s="163"/>
      <c r="F268" s="687"/>
      <c r="G268" s="157"/>
      <c r="H268" s="1124"/>
      <c r="I268" s="1116">
        <f t="shared" si="89"/>
        <v>0</v>
      </c>
      <c r="J268" s="1117">
        <f t="shared" si="90"/>
        <v>0</v>
      </c>
      <c r="K268" s="1105">
        <f t="shared" si="91"/>
        <v>0</v>
      </c>
      <c r="L268" s="191">
        <f t="shared" si="92"/>
        <v>0</v>
      </c>
      <c r="M268" s="170" t="str">
        <f>IF(B268=0,"",VLOOKUP(B268,'Prog Costs'!$A$23:$B$27,2,FALSE))</f>
        <v/>
      </c>
      <c r="N268" s="194">
        <f t="shared" si="88"/>
        <v>0</v>
      </c>
      <c r="O268" s="195">
        <f t="shared" si="93"/>
        <v>0</v>
      </c>
      <c r="P268" s="196">
        <f>IF(N268=0,0,IF(B268=0,"",VLOOKUP(B268,'Prog Costs'!$A$23:$E$27,5,FALSE)*L268))</f>
        <v>0</v>
      </c>
      <c r="Q268" s="137"/>
      <c r="R268" s="137"/>
      <c r="S268" s="137"/>
      <c r="T268" s="137"/>
      <c r="U268" s="137"/>
      <c r="V268" s="137"/>
      <c r="W268" s="137"/>
      <c r="X268" s="137"/>
      <c r="Y268" s="137"/>
      <c r="Z268" s="137"/>
      <c r="AA268" s="137"/>
      <c r="AB268" s="137"/>
      <c r="AC268" s="137"/>
      <c r="AD268" s="137"/>
      <c r="AE268" s="137"/>
      <c r="AF268" s="137"/>
      <c r="AG268" s="137"/>
      <c r="AH268" s="137"/>
    </row>
    <row r="269" spans="1:34" ht="15" hidden="1" customHeight="1" thickBot="1" x14ac:dyDescent="0.25">
      <c r="A269" s="1394"/>
      <c r="B269" s="681"/>
      <c r="C269" s="1125"/>
      <c r="D269" s="686"/>
      <c r="E269" s="164"/>
      <c r="F269" s="688"/>
      <c r="G269" s="158"/>
      <c r="H269" s="1126"/>
      <c r="I269" s="1118">
        <f t="shared" si="89"/>
        <v>0</v>
      </c>
      <c r="J269" s="1117">
        <f t="shared" si="90"/>
        <v>0</v>
      </c>
      <c r="K269" s="1106">
        <f t="shared" si="91"/>
        <v>0</v>
      </c>
      <c r="L269" s="191">
        <f t="shared" si="92"/>
        <v>0</v>
      </c>
      <c r="M269" s="170" t="str">
        <f>IF(B269=0,"",VLOOKUP(B269,'Prog Costs'!$A$23:$B$27,2,FALSE))</f>
        <v/>
      </c>
      <c r="N269" s="194">
        <f t="shared" si="88"/>
        <v>0</v>
      </c>
      <c r="O269" s="195">
        <f t="shared" si="93"/>
        <v>0</v>
      </c>
      <c r="P269" s="196">
        <f>IF(N269=0,0,IF(B269=0,"",VLOOKUP(B269,'Prog Costs'!$A$23:$E$27,5,FALSE)*L269))</f>
        <v>0</v>
      </c>
      <c r="Q269" s="137"/>
      <c r="R269" s="137"/>
      <c r="S269" s="137"/>
      <c r="T269" s="137"/>
      <c r="U269" s="137"/>
      <c r="V269" s="137"/>
      <c r="W269" s="137"/>
      <c r="X269" s="137"/>
      <c r="Y269" s="137"/>
      <c r="Z269" s="137"/>
      <c r="AA269" s="137"/>
      <c r="AB269" s="137"/>
      <c r="AC269" s="137"/>
      <c r="AD269" s="137"/>
      <c r="AE269" s="137"/>
      <c r="AF269" s="137"/>
      <c r="AG269" s="137"/>
      <c r="AH269" s="137"/>
    </row>
    <row r="270" spans="1:34" ht="18" customHeight="1" thickBot="1" x14ac:dyDescent="0.25">
      <c r="A270" s="182"/>
      <c r="B270" s="198" t="s">
        <v>62</v>
      </c>
      <c r="C270" s="140">
        <f>SUM(C250:C269)</f>
        <v>0</v>
      </c>
      <c r="D270" s="155">
        <f t="shared" ref="D270:L270" si="94">SUM(D250:D269)</f>
        <v>0</v>
      </c>
      <c r="E270" s="165">
        <f t="shared" si="94"/>
        <v>0</v>
      </c>
      <c r="F270" s="166">
        <f t="shared" si="94"/>
        <v>0</v>
      </c>
      <c r="G270" s="159">
        <f t="shared" si="94"/>
        <v>0</v>
      </c>
      <c r="H270" s="204">
        <f t="shared" si="94"/>
        <v>0</v>
      </c>
      <c r="I270" s="140">
        <f t="shared" si="94"/>
        <v>0</v>
      </c>
      <c r="J270" s="1113">
        <f t="shared" si="94"/>
        <v>0</v>
      </c>
      <c r="K270" s="159">
        <f t="shared" si="94"/>
        <v>0</v>
      </c>
      <c r="L270" s="142">
        <f t="shared" si="94"/>
        <v>0</v>
      </c>
      <c r="M270" s="143"/>
      <c r="N270" s="143">
        <f t="shared" ref="N270:P270" si="95">SUM(N250:N269)</f>
        <v>0</v>
      </c>
      <c r="O270" s="143">
        <f t="shared" si="95"/>
        <v>0</v>
      </c>
      <c r="P270" s="144">
        <f t="shared" si="95"/>
        <v>0</v>
      </c>
      <c r="Q270" s="137"/>
      <c r="R270" s="137"/>
      <c r="S270" s="137"/>
      <c r="T270" s="137"/>
      <c r="U270" s="137"/>
      <c r="V270" s="137"/>
      <c r="W270" s="137"/>
      <c r="X270" s="137"/>
      <c r="Y270" s="137"/>
      <c r="Z270" s="137"/>
      <c r="AA270" s="137"/>
      <c r="AB270" s="137"/>
      <c r="AC270" s="137"/>
      <c r="AD270" s="137"/>
      <c r="AE270" s="137"/>
      <c r="AF270" s="137"/>
      <c r="AG270" s="137"/>
      <c r="AH270" s="137"/>
    </row>
    <row r="271" spans="1:34" ht="13.5" thickBot="1" x14ac:dyDescent="0.25">
      <c r="A271" s="173"/>
      <c r="B271" s="152"/>
      <c r="C271" s="152"/>
      <c r="D271" s="152"/>
      <c r="E271" s="152"/>
      <c r="F271" s="152"/>
      <c r="G271" s="152"/>
      <c r="H271" s="152"/>
      <c r="I271" s="152"/>
      <c r="J271" s="152"/>
      <c r="K271" s="152"/>
      <c r="L271" s="152"/>
      <c r="M271" s="152"/>
      <c r="N271" s="102"/>
      <c r="O271" s="102"/>
      <c r="P271" s="103"/>
      <c r="Q271" s="137"/>
      <c r="R271" s="137"/>
      <c r="S271" s="137"/>
      <c r="T271" s="137"/>
      <c r="U271" s="137"/>
      <c r="V271" s="137"/>
      <c r="W271" s="137"/>
      <c r="X271" s="137"/>
      <c r="Y271" s="137"/>
      <c r="Z271" s="137"/>
      <c r="AA271" s="137"/>
      <c r="AB271" s="137"/>
      <c r="AC271" s="137"/>
      <c r="AD271" s="137"/>
      <c r="AE271" s="137"/>
      <c r="AF271" s="137"/>
      <c r="AG271" s="137"/>
      <c r="AH271" s="137"/>
    </row>
    <row r="272" spans="1:34" ht="15" customHeight="1" x14ac:dyDescent="0.2">
      <c r="A272" s="1392">
        <f>'Setup Page'!C20</f>
        <v>0</v>
      </c>
      <c r="B272" s="683"/>
      <c r="C272" s="1121"/>
      <c r="D272" s="730"/>
      <c r="E272" s="162"/>
      <c r="F272" s="712"/>
      <c r="G272" s="705"/>
      <c r="H272" s="1122"/>
      <c r="I272" s="1114">
        <f>C272+E272+G272</f>
        <v>0</v>
      </c>
      <c r="J272" s="1115">
        <f>I272/3</f>
        <v>0</v>
      </c>
      <c r="K272" s="1104">
        <f>D272+F272+H272</f>
        <v>0</v>
      </c>
      <c r="L272" s="191">
        <f>K272/3</f>
        <v>0</v>
      </c>
      <c r="M272" s="170" t="str">
        <f>IF(B272=0,"",VLOOKUP(B272,'Prog Costs'!$A$23:$B$27,2,FALSE))</f>
        <v/>
      </c>
      <c r="N272" s="194">
        <f t="shared" ref="N272:N291" si="96">IF(B272=0,0,IF(L272=0,0,L272*M272))</f>
        <v>0</v>
      </c>
      <c r="O272" s="195">
        <f>N272*0.8</f>
        <v>0</v>
      </c>
      <c r="P272" s="196">
        <f>IF(N272=0,0,IF(B272=0,"",VLOOKUP(B272,'Prog Costs'!$A$23:$E$27,5,FALSE)*L272))</f>
        <v>0</v>
      </c>
      <c r="Q272" s="137"/>
      <c r="R272" s="137"/>
      <c r="S272" s="137"/>
      <c r="T272" s="137"/>
      <c r="U272" s="137"/>
      <c r="V272" s="137"/>
      <c r="W272" s="137"/>
      <c r="X272" s="137"/>
      <c r="Y272" s="137"/>
      <c r="Z272" s="137"/>
      <c r="AA272" s="137"/>
      <c r="AB272" s="137"/>
      <c r="AC272" s="137"/>
      <c r="AD272" s="137"/>
      <c r="AE272" s="137"/>
      <c r="AF272" s="137"/>
      <c r="AG272" s="137"/>
      <c r="AH272" s="137"/>
    </row>
    <row r="273" spans="1:34" ht="15" customHeight="1" x14ac:dyDescent="0.2">
      <c r="A273" s="1393"/>
      <c r="B273" s="681"/>
      <c r="C273" s="1123"/>
      <c r="D273" s="685"/>
      <c r="E273" s="163"/>
      <c r="F273" s="687"/>
      <c r="G273" s="157"/>
      <c r="H273" s="1124"/>
      <c r="I273" s="1116">
        <f t="shared" ref="I273:I291" si="97">C273+E273+G273</f>
        <v>0</v>
      </c>
      <c r="J273" s="1117">
        <f t="shared" ref="J273:J291" si="98">I273/3</f>
        <v>0</v>
      </c>
      <c r="K273" s="1105">
        <f t="shared" ref="K273:K291" si="99">D273+F273+H273</f>
        <v>0</v>
      </c>
      <c r="L273" s="191">
        <f t="shared" ref="L273:L291" si="100">K273/3</f>
        <v>0</v>
      </c>
      <c r="M273" s="170" t="str">
        <f>IF(B273=0,"",VLOOKUP(B273,'Prog Costs'!$A$23:$B$27,2,FALSE))</f>
        <v/>
      </c>
      <c r="N273" s="194">
        <f t="shared" si="96"/>
        <v>0</v>
      </c>
      <c r="O273" s="195">
        <f t="shared" ref="O273:O291" si="101">N273*0.8</f>
        <v>0</v>
      </c>
      <c r="P273" s="196">
        <f>IF(N273=0,0,IF(B273=0,"",VLOOKUP(B273,'Prog Costs'!$A$23:$E$27,5,FALSE)*L273))</f>
        <v>0</v>
      </c>
      <c r="Q273" s="137"/>
      <c r="R273" s="137"/>
      <c r="S273" s="137"/>
      <c r="T273" s="137"/>
      <c r="U273" s="137"/>
      <c r="V273" s="137"/>
      <c r="W273" s="137"/>
      <c r="X273" s="137"/>
      <c r="Y273" s="137"/>
      <c r="Z273" s="137"/>
      <c r="AA273" s="137"/>
      <c r="AB273" s="137"/>
      <c r="AC273" s="137"/>
      <c r="AD273" s="137"/>
      <c r="AE273" s="137"/>
      <c r="AF273" s="137"/>
      <c r="AG273" s="137"/>
      <c r="AH273" s="137"/>
    </row>
    <row r="274" spans="1:34" ht="15" customHeight="1" x14ac:dyDescent="0.2">
      <c r="A274" s="1393"/>
      <c r="B274" s="681"/>
      <c r="C274" s="1123"/>
      <c r="D274" s="685"/>
      <c r="E274" s="163"/>
      <c r="F274" s="687"/>
      <c r="G274" s="157"/>
      <c r="H274" s="1124"/>
      <c r="I274" s="1116">
        <f t="shared" si="97"/>
        <v>0</v>
      </c>
      <c r="J274" s="1117">
        <f t="shared" si="98"/>
        <v>0</v>
      </c>
      <c r="K274" s="1105">
        <f t="shared" si="99"/>
        <v>0</v>
      </c>
      <c r="L274" s="191">
        <f t="shared" si="100"/>
        <v>0</v>
      </c>
      <c r="M274" s="170" t="str">
        <f>IF(B274=0,"",VLOOKUP(B274,'Prog Costs'!$A$23:$B$27,2,FALSE))</f>
        <v/>
      </c>
      <c r="N274" s="194">
        <f t="shared" si="96"/>
        <v>0</v>
      </c>
      <c r="O274" s="195">
        <f t="shared" si="101"/>
        <v>0</v>
      </c>
      <c r="P274" s="196">
        <f>IF(N274=0,0,IF(B274=0,"",VLOOKUP(B274,'Prog Costs'!$A$23:$E$27,5,FALSE)*L274))</f>
        <v>0</v>
      </c>
      <c r="Q274" s="137"/>
      <c r="R274" s="137"/>
      <c r="S274" s="137"/>
      <c r="T274" s="137"/>
      <c r="U274" s="137"/>
      <c r="V274" s="137"/>
      <c r="W274" s="137"/>
      <c r="X274" s="137"/>
      <c r="Y274" s="137"/>
      <c r="Z274" s="137"/>
      <c r="AA274" s="137"/>
      <c r="AB274" s="137"/>
      <c r="AC274" s="137"/>
      <c r="AD274" s="137"/>
      <c r="AE274" s="137"/>
      <c r="AF274" s="137"/>
      <c r="AG274" s="137"/>
      <c r="AH274" s="137"/>
    </row>
    <row r="275" spans="1:34" ht="15" customHeight="1" x14ac:dyDescent="0.2">
      <c r="A275" s="1393"/>
      <c r="B275" s="681"/>
      <c r="C275" s="1123"/>
      <c r="D275" s="685"/>
      <c r="E275" s="163"/>
      <c r="F275" s="687"/>
      <c r="G275" s="157"/>
      <c r="H275" s="1124"/>
      <c r="I275" s="1116">
        <f t="shared" si="97"/>
        <v>0</v>
      </c>
      <c r="J275" s="1117">
        <f t="shared" si="98"/>
        <v>0</v>
      </c>
      <c r="K275" s="1105">
        <f t="shared" si="99"/>
        <v>0</v>
      </c>
      <c r="L275" s="191">
        <f t="shared" si="100"/>
        <v>0</v>
      </c>
      <c r="M275" s="170" t="str">
        <f>IF(B275=0,"",VLOOKUP(B275,'Prog Costs'!$A$23:$B$27,2,FALSE))</f>
        <v/>
      </c>
      <c r="N275" s="194">
        <f t="shared" si="96"/>
        <v>0</v>
      </c>
      <c r="O275" s="195">
        <f t="shared" si="101"/>
        <v>0</v>
      </c>
      <c r="P275" s="196">
        <f>IF(N275=0,0,IF(B275=0,"",VLOOKUP(B275,'Prog Costs'!$A$23:$E$27,5,FALSE)*L275))</f>
        <v>0</v>
      </c>
      <c r="Q275" s="137"/>
      <c r="R275" s="137"/>
      <c r="S275" s="137"/>
      <c r="T275" s="137"/>
      <c r="U275" s="137"/>
      <c r="V275" s="137"/>
      <c r="W275" s="137"/>
      <c r="X275" s="137"/>
      <c r="Y275" s="137"/>
      <c r="Z275" s="137"/>
      <c r="AA275" s="137"/>
      <c r="AB275" s="137"/>
      <c r="AC275" s="137"/>
      <c r="AD275" s="137"/>
      <c r="AE275" s="137"/>
      <c r="AF275" s="137"/>
      <c r="AG275" s="137"/>
      <c r="AH275" s="137"/>
    </row>
    <row r="276" spans="1:34" ht="15" customHeight="1" x14ac:dyDescent="0.2">
      <c r="A276" s="1393"/>
      <c r="B276" s="681"/>
      <c r="C276" s="1123"/>
      <c r="D276" s="685"/>
      <c r="E276" s="163"/>
      <c r="F276" s="687"/>
      <c r="G276" s="157"/>
      <c r="H276" s="1124"/>
      <c r="I276" s="1116">
        <f t="shared" si="97"/>
        <v>0</v>
      </c>
      <c r="J276" s="1117">
        <f t="shared" si="98"/>
        <v>0</v>
      </c>
      <c r="K276" s="1105">
        <f t="shared" si="99"/>
        <v>0</v>
      </c>
      <c r="L276" s="191">
        <f t="shared" si="100"/>
        <v>0</v>
      </c>
      <c r="M276" s="170" t="str">
        <f>IF(B276=0,"",VLOOKUP(B276,'Prog Costs'!$A$23:$B$27,2,FALSE))</f>
        <v/>
      </c>
      <c r="N276" s="194">
        <f t="shared" si="96"/>
        <v>0</v>
      </c>
      <c r="O276" s="195">
        <f t="shared" si="101"/>
        <v>0</v>
      </c>
      <c r="P276" s="196">
        <f>IF(N276=0,0,IF(B276=0,"",VLOOKUP(B276,'Prog Costs'!$A$23:$E$27,5,FALSE)*L276))</f>
        <v>0</v>
      </c>
      <c r="Q276" s="137"/>
      <c r="R276" s="137"/>
      <c r="S276" s="137"/>
      <c r="T276" s="137"/>
      <c r="U276" s="137"/>
      <c r="V276" s="137"/>
      <c r="W276" s="137"/>
      <c r="X276" s="137"/>
      <c r="Y276" s="137"/>
      <c r="Z276" s="137"/>
      <c r="AA276" s="137"/>
      <c r="AB276" s="137"/>
      <c r="AC276" s="137"/>
      <c r="AD276" s="137"/>
      <c r="AE276" s="137"/>
      <c r="AF276" s="137"/>
      <c r="AG276" s="137"/>
      <c r="AH276" s="137"/>
    </row>
    <row r="277" spans="1:34" ht="15" customHeight="1" x14ac:dyDescent="0.2">
      <c r="A277" s="1393"/>
      <c r="B277" s="681"/>
      <c r="C277" s="1123"/>
      <c r="D277" s="685"/>
      <c r="E277" s="163"/>
      <c r="F277" s="687"/>
      <c r="G277" s="157"/>
      <c r="H277" s="1124"/>
      <c r="I277" s="1116">
        <f t="shared" si="97"/>
        <v>0</v>
      </c>
      <c r="J277" s="1117">
        <f t="shared" si="98"/>
        <v>0</v>
      </c>
      <c r="K277" s="1105">
        <f t="shared" si="99"/>
        <v>0</v>
      </c>
      <c r="L277" s="191">
        <f t="shared" si="100"/>
        <v>0</v>
      </c>
      <c r="M277" s="170" t="str">
        <f>IF(B277=0,"",VLOOKUP(B277,'Prog Costs'!$A$23:$B$27,2,FALSE))</f>
        <v/>
      </c>
      <c r="N277" s="194">
        <f t="shared" si="96"/>
        <v>0</v>
      </c>
      <c r="O277" s="195">
        <f t="shared" si="101"/>
        <v>0</v>
      </c>
      <c r="P277" s="196">
        <f>IF(N277=0,0,IF(B277=0,"",VLOOKUP(B277,'Prog Costs'!$A$23:$E$27,5,FALSE)*L277))</f>
        <v>0</v>
      </c>
      <c r="Q277" s="137"/>
      <c r="R277" s="137"/>
      <c r="S277" s="137"/>
      <c r="T277" s="137"/>
      <c r="U277" s="137"/>
      <c r="V277" s="137"/>
      <c r="W277" s="137"/>
      <c r="X277" s="137"/>
      <c r="Y277" s="137"/>
      <c r="Z277" s="137"/>
      <c r="AA277" s="137"/>
      <c r="AB277" s="137"/>
      <c r="AC277" s="137"/>
      <c r="AD277" s="137"/>
      <c r="AE277" s="137"/>
      <c r="AF277" s="137"/>
      <c r="AG277" s="137"/>
      <c r="AH277" s="137"/>
    </row>
    <row r="278" spans="1:34" ht="15" customHeight="1" x14ac:dyDescent="0.2">
      <c r="A278" s="1393"/>
      <c r="B278" s="681"/>
      <c r="C278" s="1123"/>
      <c r="D278" s="685"/>
      <c r="E278" s="163"/>
      <c r="F278" s="687"/>
      <c r="G278" s="157"/>
      <c r="H278" s="1124"/>
      <c r="I278" s="1116">
        <f t="shared" si="97"/>
        <v>0</v>
      </c>
      <c r="J278" s="1117">
        <f t="shared" si="98"/>
        <v>0</v>
      </c>
      <c r="K278" s="1105">
        <f t="shared" si="99"/>
        <v>0</v>
      </c>
      <c r="L278" s="191">
        <f t="shared" si="100"/>
        <v>0</v>
      </c>
      <c r="M278" s="170" t="str">
        <f>IF(B278=0,"",VLOOKUP(B278,'Prog Costs'!$A$23:$B$27,2,FALSE))</f>
        <v/>
      </c>
      <c r="N278" s="194">
        <f t="shared" si="96"/>
        <v>0</v>
      </c>
      <c r="O278" s="195">
        <f t="shared" si="101"/>
        <v>0</v>
      </c>
      <c r="P278" s="196">
        <f>IF(N278=0,0,IF(B278=0,"",VLOOKUP(B278,'Prog Costs'!$A$23:$E$27,5,FALSE)*L278))</f>
        <v>0</v>
      </c>
      <c r="Q278" s="137"/>
      <c r="R278" s="137"/>
      <c r="S278" s="137"/>
      <c r="T278" s="137"/>
      <c r="U278" s="137"/>
      <c r="V278" s="137"/>
      <c r="W278" s="137"/>
      <c r="X278" s="137"/>
      <c r="Y278" s="137"/>
      <c r="Z278" s="137"/>
      <c r="AA278" s="137"/>
      <c r="AB278" s="137"/>
      <c r="AC278" s="137"/>
      <c r="AD278" s="137"/>
      <c r="AE278" s="137"/>
      <c r="AF278" s="137"/>
      <c r="AG278" s="137"/>
      <c r="AH278" s="137"/>
    </row>
    <row r="279" spans="1:34" ht="15" customHeight="1" x14ac:dyDescent="0.2">
      <c r="A279" s="1393"/>
      <c r="B279" s="681"/>
      <c r="C279" s="1123"/>
      <c r="D279" s="685"/>
      <c r="E279" s="163"/>
      <c r="F279" s="687"/>
      <c r="G279" s="157"/>
      <c r="H279" s="1124"/>
      <c r="I279" s="1116">
        <f t="shared" si="97"/>
        <v>0</v>
      </c>
      <c r="J279" s="1117">
        <f t="shared" si="98"/>
        <v>0</v>
      </c>
      <c r="K279" s="1105">
        <f t="shared" si="99"/>
        <v>0</v>
      </c>
      <c r="L279" s="191">
        <f t="shared" si="100"/>
        <v>0</v>
      </c>
      <c r="M279" s="170" t="str">
        <f>IF(B279=0,"",VLOOKUP(B279,'Prog Costs'!$A$23:$B$27,2,FALSE))</f>
        <v/>
      </c>
      <c r="N279" s="194">
        <f t="shared" si="96"/>
        <v>0</v>
      </c>
      <c r="O279" s="195">
        <f t="shared" si="101"/>
        <v>0</v>
      </c>
      <c r="P279" s="196">
        <f>IF(N279=0,0,IF(B279=0,"",VLOOKUP(B279,'Prog Costs'!$A$23:$E$27,5,FALSE)*L279))</f>
        <v>0</v>
      </c>
      <c r="Q279" s="137"/>
      <c r="R279" s="137"/>
      <c r="S279" s="137"/>
      <c r="T279" s="137"/>
      <c r="U279" s="137"/>
      <c r="V279" s="137"/>
      <c r="W279" s="137"/>
      <c r="X279" s="137"/>
      <c r="Y279" s="137"/>
      <c r="Z279" s="137"/>
      <c r="AA279" s="137"/>
      <c r="AB279" s="137"/>
      <c r="AC279" s="137"/>
      <c r="AD279" s="137"/>
      <c r="AE279" s="137"/>
      <c r="AF279" s="137"/>
      <c r="AG279" s="137"/>
      <c r="AH279" s="137"/>
    </row>
    <row r="280" spans="1:34" ht="15" customHeight="1" x14ac:dyDescent="0.2">
      <c r="A280" s="1393"/>
      <c r="B280" s="681"/>
      <c r="C280" s="1123"/>
      <c r="D280" s="685"/>
      <c r="E280" s="163"/>
      <c r="F280" s="687"/>
      <c r="G280" s="157"/>
      <c r="H280" s="1124"/>
      <c r="I280" s="1116">
        <f t="shared" si="97"/>
        <v>0</v>
      </c>
      <c r="J280" s="1117">
        <f t="shared" si="98"/>
        <v>0</v>
      </c>
      <c r="K280" s="1105">
        <f t="shared" si="99"/>
        <v>0</v>
      </c>
      <c r="L280" s="191">
        <f t="shared" si="100"/>
        <v>0</v>
      </c>
      <c r="M280" s="170" t="str">
        <f>IF(B280=0,"",VLOOKUP(B280,'Prog Costs'!$A$23:$B$27,2,FALSE))</f>
        <v/>
      </c>
      <c r="N280" s="194">
        <f t="shared" si="96"/>
        <v>0</v>
      </c>
      <c r="O280" s="195">
        <f t="shared" si="101"/>
        <v>0</v>
      </c>
      <c r="P280" s="196">
        <f>IF(N280=0,0,IF(B280=0,"",VLOOKUP(B280,'Prog Costs'!$A$23:$E$27,5,FALSE)*L280))</f>
        <v>0</v>
      </c>
      <c r="Q280" s="137"/>
      <c r="R280" s="137"/>
      <c r="S280" s="137"/>
      <c r="T280" s="137"/>
      <c r="U280" s="137"/>
      <c r="V280" s="137"/>
      <c r="W280" s="137"/>
      <c r="X280" s="137"/>
      <c r="Y280" s="137"/>
      <c r="Z280" s="137"/>
      <c r="AA280" s="137"/>
      <c r="AB280" s="137"/>
      <c r="AC280" s="137"/>
      <c r="AD280" s="137"/>
      <c r="AE280" s="137"/>
      <c r="AF280" s="137"/>
      <c r="AG280" s="137"/>
      <c r="AH280" s="137"/>
    </row>
    <row r="281" spans="1:34" ht="15" customHeight="1" thickBot="1" x14ac:dyDescent="0.25">
      <c r="A281" s="1393"/>
      <c r="B281" s="681"/>
      <c r="C281" s="1123"/>
      <c r="D281" s="685"/>
      <c r="E281" s="163"/>
      <c r="F281" s="687"/>
      <c r="G281" s="157"/>
      <c r="H281" s="1124"/>
      <c r="I281" s="1116">
        <f t="shared" si="97"/>
        <v>0</v>
      </c>
      <c r="J281" s="1117">
        <f t="shared" si="98"/>
        <v>0</v>
      </c>
      <c r="K281" s="1105">
        <f t="shared" si="99"/>
        <v>0</v>
      </c>
      <c r="L281" s="191">
        <f t="shared" si="100"/>
        <v>0</v>
      </c>
      <c r="M281" s="170" t="str">
        <f>IF(B281=0,"",VLOOKUP(B281,'Prog Costs'!$A$23:$B$27,2,FALSE))</f>
        <v/>
      </c>
      <c r="N281" s="194">
        <f t="shared" si="96"/>
        <v>0</v>
      </c>
      <c r="O281" s="195">
        <f t="shared" si="101"/>
        <v>0</v>
      </c>
      <c r="P281" s="196">
        <f>IF(N281=0,0,IF(B281=0,"",VLOOKUP(B281,'Prog Costs'!$A$23:$E$27,5,FALSE)*L281))</f>
        <v>0</v>
      </c>
      <c r="Q281" s="137"/>
      <c r="R281" s="137"/>
      <c r="S281" s="137"/>
      <c r="T281" s="137"/>
      <c r="U281" s="137"/>
      <c r="V281" s="137"/>
      <c r="W281" s="137"/>
      <c r="X281" s="137"/>
      <c r="Y281" s="137"/>
      <c r="Z281" s="137"/>
      <c r="AA281" s="137"/>
      <c r="AB281" s="137"/>
      <c r="AC281" s="137"/>
      <c r="AD281" s="137"/>
      <c r="AE281" s="137"/>
      <c r="AF281" s="137"/>
      <c r="AG281" s="137"/>
      <c r="AH281" s="137"/>
    </row>
    <row r="282" spans="1:34" ht="15" hidden="1" customHeight="1" x14ac:dyDescent="0.2">
      <c r="A282" s="1393"/>
      <c r="B282" s="681"/>
      <c r="C282" s="1123"/>
      <c r="D282" s="685"/>
      <c r="E282" s="163"/>
      <c r="F282" s="687"/>
      <c r="G282" s="157"/>
      <c r="H282" s="1124"/>
      <c r="I282" s="1116">
        <f t="shared" si="97"/>
        <v>0</v>
      </c>
      <c r="J282" s="1117">
        <f t="shared" si="98"/>
        <v>0</v>
      </c>
      <c r="K282" s="1105">
        <f t="shared" si="99"/>
        <v>0</v>
      </c>
      <c r="L282" s="191">
        <f t="shared" si="100"/>
        <v>0</v>
      </c>
      <c r="M282" s="170" t="str">
        <f>IF(B282=0,"",VLOOKUP(B282,'Prog Costs'!$A$23:$B$27,2,FALSE))</f>
        <v/>
      </c>
      <c r="N282" s="194">
        <f t="shared" si="96"/>
        <v>0</v>
      </c>
      <c r="O282" s="195">
        <f t="shared" si="101"/>
        <v>0</v>
      </c>
      <c r="P282" s="196">
        <f>IF(N282=0,0,IF(B282=0,"",VLOOKUP(B282,'Prog Costs'!$A$23:$E$27,5,FALSE)*L282))</f>
        <v>0</v>
      </c>
      <c r="Q282" s="137"/>
      <c r="R282" s="137"/>
      <c r="S282" s="137"/>
      <c r="T282" s="137"/>
      <c r="U282" s="137"/>
      <c r="V282" s="137"/>
      <c r="W282" s="137"/>
      <c r="X282" s="137"/>
      <c r="Y282" s="137"/>
      <c r="Z282" s="137"/>
      <c r="AA282" s="137"/>
      <c r="AB282" s="137"/>
      <c r="AC282" s="137"/>
      <c r="AD282" s="137"/>
      <c r="AE282" s="137"/>
      <c r="AF282" s="137"/>
      <c r="AG282" s="137"/>
      <c r="AH282" s="137"/>
    </row>
    <row r="283" spans="1:34" ht="15" hidden="1" customHeight="1" x14ac:dyDescent="0.2">
      <c r="A283" s="1393"/>
      <c r="B283" s="681"/>
      <c r="C283" s="1123"/>
      <c r="D283" s="685"/>
      <c r="E283" s="163"/>
      <c r="F283" s="687"/>
      <c r="G283" s="157"/>
      <c r="H283" s="1124"/>
      <c r="I283" s="1116">
        <f t="shared" si="97"/>
        <v>0</v>
      </c>
      <c r="J283" s="1117">
        <f t="shared" si="98"/>
        <v>0</v>
      </c>
      <c r="K283" s="1105">
        <f t="shared" si="99"/>
        <v>0</v>
      </c>
      <c r="L283" s="191">
        <f t="shared" si="100"/>
        <v>0</v>
      </c>
      <c r="M283" s="170" t="str">
        <f>IF(B283=0,"",VLOOKUP(B283,'Prog Costs'!$A$23:$B$27,2,FALSE))</f>
        <v/>
      </c>
      <c r="N283" s="194">
        <f t="shared" si="96"/>
        <v>0</v>
      </c>
      <c r="O283" s="195">
        <f t="shared" si="101"/>
        <v>0</v>
      </c>
      <c r="P283" s="196">
        <f>IF(N283=0,0,IF(B283=0,"",VLOOKUP(B283,'Prog Costs'!$A$23:$E$27,5,FALSE)*L283))</f>
        <v>0</v>
      </c>
      <c r="Q283" s="137"/>
      <c r="R283" s="137"/>
      <c r="S283" s="137"/>
      <c r="T283" s="137"/>
      <c r="U283" s="137"/>
      <c r="V283" s="137"/>
      <c r="W283" s="137"/>
      <c r="X283" s="137"/>
      <c r="Y283" s="137"/>
      <c r="Z283" s="137"/>
      <c r="AA283" s="137"/>
      <c r="AB283" s="137"/>
      <c r="AC283" s="137"/>
      <c r="AD283" s="137"/>
      <c r="AE283" s="137"/>
      <c r="AF283" s="137"/>
      <c r="AG283" s="137"/>
      <c r="AH283" s="137"/>
    </row>
    <row r="284" spans="1:34" ht="15" hidden="1" customHeight="1" x14ac:dyDescent="0.2">
      <c r="A284" s="1393"/>
      <c r="B284" s="681"/>
      <c r="C284" s="1123"/>
      <c r="D284" s="685"/>
      <c r="E284" s="163"/>
      <c r="F284" s="687"/>
      <c r="G284" s="157"/>
      <c r="H284" s="1124"/>
      <c r="I284" s="1116">
        <f t="shared" si="97"/>
        <v>0</v>
      </c>
      <c r="J284" s="1117">
        <f t="shared" si="98"/>
        <v>0</v>
      </c>
      <c r="K284" s="1105">
        <f t="shared" si="99"/>
        <v>0</v>
      </c>
      <c r="L284" s="191">
        <f t="shared" si="100"/>
        <v>0</v>
      </c>
      <c r="M284" s="170" t="str">
        <f>IF(B284=0,"",VLOOKUP(B284,'Prog Costs'!$A$23:$B$27,2,FALSE))</f>
        <v/>
      </c>
      <c r="N284" s="194">
        <f t="shared" si="96"/>
        <v>0</v>
      </c>
      <c r="O284" s="195">
        <f t="shared" si="101"/>
        <v>0</v>
      </c>
      <c r="P284" s="196">
        <f>IF(N284=0,0,IF(B284=0,"",VLOOKUP(B284,'Prog Costs'!$A$23:$E$27,5,FALSE)*L284))</f>
        <v>0</v>
      </c>
      <c r="Q284" s="137"/>
      <c r="R284" s="137"/>
      <c r="S284" s="137"/>
      <c r="T284" s="137"/>
      <c r="U284" s="137"/>
      <c r="V284" s="137"/>
      <c r="W284" s="137"/>
      <c r="X284" s="137"/>
      <c r="Y284" s="137"/>
      <c r="Z284" s="137"/>
      <c r="AA284" s="137"/>
      <c r="AB284" s="137"/>
      <c r="AC284" s="137"/>
      <c r="AD284" s="137"/>
      <c r="AE284" s="137"/>
      <c r="AF284" s="137"/>
      <c r="AG284" s="137"/>
      <c r="AH284" s="137"/>
    </row>
    <row r="285" spans="1:34" ht="15" hidden="1" customHeight="1" x14ac:dyDescent="0.2">
      <c r="A285" s="1393"/>
      <c r="B285" s="681"/>
      <c r="C285" s="1123"/>
      <c r="D285" s="685"/>
      <c r="E285" s="163"/>
      <c r="F285" s="687"/>
      <c r="G285" s="157"/>
      <c r="H285" s="1124"/>
      <c r="I285" s="1116">
        <f t="shared" si="97"/>
        <v>0</v>
      </c>
      <c r="J285" s="1117">
        <f t="shared" si="98"/>
        <v>0</v>
      </c>
      <c r="K285" s="1105">
        <f t="shared" si="99"/>
        <v>0</v>
      </c>
      <c r="L285" s="191">
        <f t="shared" si="100"/>
        <v>0</v>
      </c>
      <c r="M285" s="170" t="str">
        <f>IF(B285=0,"",VLOOKUP(B285,'Prog Costs'!$A$23:$B$27,2,FALSE))</f>
        <v/>
      </c>
      <c r="N285" s="194">
        <f t="shared" si="96"/>
        <v>0</v>
      </c>
      <c r="O285" s="195">
        <f t="shared" si="101"/>
        <v>0</v>
      </c>
      <c r="P285" s="196">
        <f>IF(N285=0,0,IF(B285=0,"",VLOOKUP(B285,'Prog Costs'!$A$23:$E$27,5,FALSE)*L285))</f>
        <v>0</v>
      </c>
      <c r="Q285" s="137"/>
      <c r="R285" s="137"/>
      <c r="S285" s="137"/>
      <c r="T285" s="137"/>
      <c r="U285" s="137"/>
      <c r="V285" s="137"/>
      <c r="W285" s="137"/>
      <c r="X285" s="137"/>
      <c r="Y285" s="137"/>
      <c r="Z285" s="137"/>
      <c r="AA285" s="137"/>
      <c r="AB285" s="137"/>
      <c r="AC285" s="137"/>
      <c r="AD285" s="137"/>
      <c r="AE285" s="137"/>
      <c r="AF285" s="137"/>
      <c r="AG285" s="137"/>
      <c r="AH285" s="137"/>
    </row>
    <row r="286" spans="1:34" ht="15" hidden="1" customHeight="1" x14ac:dyDescent="0.2">
      <c r="A286" s="1393"/>
      <c r="B286" s="681"/>
      <c r="C286" s="1123"/>
      <c r="D286" s="685"/>
      <c r="E286" s="163"/>
      <c r="F286" s="687"/>
      <c r="G286" s="157"/>
      <c r="H286" s="1124"/>
      <c r="I286" s="1116">
        <f t="shared" si="97"/>
        <v>0</v>
      </c>
      <c r="J286" s="1117">
        <f t="shared" si="98"/>
        <v>0</v>
      </c>
      <c r="K286" s="1105">
        <f t="shared" si="99"/>
        <v>0</v>
      </c>
      <c r="L286" s="191">
        <f t="shared" si="100"/>
        <v>0</v>
      </c>
      <c r="M286" s="170" t="str">
        <f>IF(B286=0,"",VLOOKUP(B286,'Prog Costs'!$A$23:$B$27,2,FALSE))</f>
        <v/>
      </c>
      <c r="N286" s="194">
        <f t="shared" si="96"/>
        <v>0</v>
      </c>
      <c r="O286" s="195">
        <f t="shared" si="101"/>
        <v>0</v>
      </c>
      <c r="P286" s="196">
        <f>IF(N286=0,0,IF(B286=0,"",VLOOKUP(B286,'Prog Costs'!$A$23:$E$27,5,FALSE)*L286))</f>
        <v>0</v>
      </c>
      <c r="Q286" s="137"/>
      <c r="R286" s="137"/>
      <c r="S286" s="137"/>
      <c r="T286" s="137"/>
      <c r="U286" s="137"/>
      <c r="V286" s="137"/>
      <c r="W286" s="137"/>
      <c r="X286" s="137"/>
      <c r="Y286" s="137"/>
      <c r="Z286" s="137"/>
      <c r="AA286" s="137"/>
      <c r="AB286" s="137"/>
      <c r="AC286" s="137"/>
      <c r="AD286" s="137"/>
      <c r="AE286" s="137"/>
      <c r="AF286" s="137"/>
      <c r="AG286" s="137"/>
      <c r="AH286" s="137"/>
    </row>
    <row r="287" spans="1:34" ht="15" hidden="1" customHeight="1" x14ac:dyDescent="0.2">
      <c r="A287" s="1393"/>
      <c r="B287" s="681"/>
      <c r="C287" s="1123"/>
      <c r="D287" s="685"/>
      <c r="E287" s="163"/>
      <c r="F287" s="687"/>
      <c r="G287" s="157"/>
      <c r="H287" s="1124"/>
      <c r="I287" s="1116">
        <f t="shared" si="97"/>
        <v>0</v>
      </c>
      <c r="J287" s="1117">
        <f t="shared" si="98"/>
        <v>0</v>
      </c>
      <c r="K287" s="1105">
        <f t="shared" si="99"/>
        <v>0</v>
      </c>
      <c r="L287" s="191">
        <f t="shared" si="100"/>
        <v>0</v>
      </c>
      <c r="M287" s="170" t="str">
        <f>IF(B287=0,"",VLOOKUP(B287,'Prog Costs'!$A$23:$B$27,2,FALSE))</f>
        <v/>
      </c>
      <c r="N287" s="194">
        <f t="shared" si="96"/>
        <v>0</v>
      </c>
      <c r="O287" s="195">
        <f t="shared" si="101"/>
        <v>0</v>
      </c>
      <c r="P287" s="196">
        <f>IF(N287=0,0,IF(B287=0,"",VLOOKUP(B287,'Prog Costs'!$A$23:$E$27,5,FALSE)*L287))</f>
        <v>0</v>
      </c>
      <c r="Q287" s="137"/>
      <c r="R287" s="137"/>
      <c r="S287" s="137"/>
      <c r="T287" s="137"/>
      <c r="U287" s="137"/>
      <c r="V287" s="137"/>
      <c r="W287" s="137"/>
      <c r="X287" s="137"/>
      <c r="Y287" s="137"/>
      <c r="Z287" s="137"/>
      <c r="AA287" s="137"/>
      <c r="AB287" s="137"/>
      <c r="AC287" s="137"/>
      <c r="AD287" s="137"/>
      <c r="AE287" s="137"/>
      <c r="AF287" s="137"/>
      <c r="AG287" s="137"/>
      <c r="AH287" s="137"/>
    </row>
    <row r="288" spans="1:34" ht="15" hidden="1" customHeight="1" x14ac:dyDescent="0.2">
      <c r="A288" s="1393"/>
      <c r="B288" s="681"/>
      <c r="C288" s="1123"/>
      <c r="D288" s="685"/>
      <c r="E288" s="163"/>
      <c r="F288" s="687"/>
      <c r="G288" s="157"/>
      <c r="H288" s="1124"/>
      <c r="I288" s="1116">
        <f t="shared" si="97"/>
        <v>0</v>
      </c>
      <c r="J288" s="1117">
        <f t="shared" si="98"/>
        <v>0</v>
      </c>
      <c r="K288" s="1105">
        <f t="shared" si="99"/>
        <v>0</v>
      </c>
      <c r="L288" s="191">
        <f t="shared" si="100"/>
        <v>0</v>
      </c>
      <c r="M288" s="170" t="str">
        <f>IF(B288=0,"",VLOOKUP(B288,'Prog Costs'!$A$23:$B$27,2,FALSE))</f>
        <v/>
      </c>
      <c r="N288" s="194">
        <f t="shared" si="96"/>
        <v>0</v>
      </c>
      <c r="O288" s="195">
        <f t="shared" si="101"/>
        <v>0</v>
      </c>
      <c r="P288" s="196">
        <f>IF(N288=0,0,IF(B288=0,"",VLOOKUP(B288,'Prog Costs'!$A$23:$E$27,5,FALSE)*L288))</f>
        <v>0</v>
      </c>
      <c r="Q288" s="137"/>
      <c r="R288" s="137"/>
      <c r="S288" s="137"/>
      <c r="T288" s="137"/>
      <c r="U288" s="137"/>
      <c r="V288" s="137"/>
      <c r="W288" s="137"/>
      <c r="X288" s="137"/>
      <c r="Y288" s="137"/>
      <c r="Z288" s="137"/>
      <c r="AA288" s="137"/>
      <c r="AB288" s="137"/>
      <c r="AC288" s="137"/>
      <c r="AD288" s="137"/>
      <c r="AE288" s="137"/>
      <c r="AF288" s="137"/>
      <c r="AG288" s="137"/>
      <c r="AH288" s="137"/>
    </row>
    <row r="289" spans="1:34" ht="15" hidden="1" customHeight="1" x14ac:dyDescent="0.2">
      <c r="A289" s="1393"/>
      <c r="B289" s="681"/>
      <c r="C289" s="1123"/>
      <c r="D289" s="685"/>
      <c r="E289" s="163"/>
      <c r="F289" s="687"/>
      <c r="G289" s="157"/>
      <c r="H289" s="1124"/>
      <c r="I289" s="1116">
        <f t="shared" si="97"/>
        <v>0</v>
      </c>
      <c r="J289" s="1117">
        <f t="shared" si="98"/>
        <v>0</v>
      </c>
      <c r="K289" s="1105">
        <f t="shared" si="99"/>
        <v>0</v>
      </c>
      <c r="L289" s="191">
        <f t="shared" si="100"/>
        <v>0</v>
      </c>
      <c r="M289" s="170" t="str">
        <f>IF(B289=0,"",VLOOKUP(B289,'Prog Costs'!$A$23:$B$27,2,FALSE))</f>
        <v/>
      </c>
      <c r="N289" s="194">
        <f t="shared" si="96"/>
        <v>0</v>
      </c>
      <c r="O289" s="195">
        <f t="shared" si="101"/>
        <v>0</v>
      </c>
      <c r="P289" s="196">
        <f>IF(N289=0,0,IF(B289=0,"",VLOOKUP(B289,'Prog Costs'!$A$23:$E$27,5,FALSE)*L289))</f>
        <v>0</v>
      </c>
      <c r="Q289" s="137"/>
      <c r="R289" s="137"/>
      <c r="S289" s="137"/>
      <c r="T289" s="137"/>
      <c r="U289" s="137"/>
      <c r="V289" s="137"/>
      <c r="W289" s="137"/>
      <c r="X289" s="137"/>
      <c r="Y289" s="137"/>
      <c r="Z289" s="137"/>
      <c r="AA289" s="137"/>
      <c r="AB289" s="137"/>
      <c r="AC289" s="137"/>
      <c r="AD289" s="137"/>
      <c r="AE289" s="137"/>
      <c r="AF289" s="137"/>
      <c r="AG289" s="137"/>
      <c r="AH289" s="137"/>
    </row>
    <row r="290" spans="1:34" ht="15" hidden="1" customHeight="1" x14ac:dyDescent="0.2">
      <c r="A290" s="1393"/>
      <c r="B290" s="681"/>
      <c r="C290" s="1123"/>
      <c r="D290" s="685"/>
      <c r="E290" s="163"/>
      <c r="F290" s="687"/>
      <c r="G290" s="157"/>
      <c r="H290" s="1124"/>
      <c r="I290" s="1116">
        <f t="shared" si="97"/>
        <v>0</v>
      </c>
      <c r="J290" s="1117">
        <f t="shared" si="98"/>
        <v>0</v>
      </c>
      <c r="K290" s="1105">
        <f t="shared" si="99"/>
        <v>0</v>
      </c>
      <c r="L290" s="191">
        <f t="shared" si="100"/>
        <v>0</v>
      </c>
      <c r="M290" s="170" t="str">
        <f>IF(B290=0,"",VLOOKUP(B290,'Prog Costs'!$A$23:$B$27,2,FALSE))</f>
        <v/>
      </c>
      <c r="N290" s="194">
        <f t="shared" si="96"/>
        <v>0</v>
      </c>
      <c r="O290" s="195">
        <f t="shared" si="101"/>
        <v>0</v>
      </c>
      <c r="P290" s="196">
        <f>IF(N290=0,0,IF(B290=0,"",VLOOKUP(B290,'Prog Costs'!$A$23:$E$27,5,FALSE)*L290))</f>
        <v>0</v>
      </c>
      <c r="Q290" s="137"/>
      <c r="R290" s="137"/>
      <c r="S290" s="137"/>
      <c r="T290" s="137"/>
      <c r="U290" s="137"/>
      <c r="V290" s="137"/>
      <c r="W290" s="137"/>
      <c r="X290" s="137"/>
      <c r="Y290" s="137"/>
      <c r="Z290" s="137"/>
      <c r="AA290" s="137"/>
      <c r="AB290" s="137"/>
      <c r="AC290" s="137"/>
      <c r="AD290" s="137"/>
      <c r="AE290" s="137"/>
      <c r="AF290" s="137"/>
      <c r="AG290" s="137"/>
      <c r="AH290" s="137"/>
    </row>
    <row r="291" spans="1:34" ht="15" hidden="1" customHeight="1" thickBot="1" x14ac:dyDescent="0.25">
      <c r="A291" s="1394"/>
      <c r="B291" s="681"/>
      <c r="C291" s="1125"/>
      <c r="D291" s="686"/>
      <c r="E291" s="164"/>
      <c r="F291" s="688"/>
      <c r="G291" s="158"/>
      <c r="H291" s="1126"/>
      <c r="I291" s="1118">
        <f t="shared" si="97"/>
        <v>0</v>
      </c>
      <c r="J291" s="1117">
        <f t="shared" si="98"/>
        <v>0</v>
      </c>
      <c r="K291" s="1106">
        <f t="shared" si="99"/>
        <v>0</v>
      </c>
      <c r="L291" s="191">
        <f t="shared" si="100"/>
        <v>0</v>
      </c>
      <c r="M291" s="170" t="str">
        <f>IF(B291=0,"",VLOOKUP(B291,'Prog Costs'!$A$23:$B$27,2,FALSE))</f>
        <v/>
      </c>
      <c r="N291" s="194">
        <f t="shared" si="96"/>
        <v>0</v>
      </c>
      <c r="O291" s="195">
        <f t="shared" si="101"/>
        <v>0</v>
      </c>
      <c r="P291" s="196">
        <f>IF(N291=0,0,IF(B291=0,"",VLOOKUP(B291,'Prog Costs'!$A$23:$E$27,5,FALSE)*L291))</f>
        <v>0</v>
      </c>
      <c r="Q291" s="137"/>
      <c r="R291" s="137"/>
      <c r="S291" s="137"/>
      <c r="T291" s="137"/>
      <c r="U291" s="137"/>
      <c r="V291" s="137"/>
      <c r="W291" s="137"/>
      <c r="X291" s="137"/>
      <c r="Y291" s="137"/>
      <c r="Z291" s="137"/>
      <c r="AA291" s="137"/>
      <c r="AB291" s="137"/>
      <c r="AC291" s="137"/>
      <c r="AD291" s="137"/>
      <c r="AE291" s="137"/>
      <c r="AF291" s="137"/>
      <c r="AG291" s="137"/>
      <c r="AH291" s="137"/>
    </row>
    <row r="292" spans="1:34" ht="18" customHeight="1" thickBot="1" x14ac:dyDescent="0.25">
      <c r="A292" s="182"/>
      <c r="B292" s="198" t="s">
        <v>62</v>
      </c>
      <c r="C292" s="140">
        <f>SUM(C272:C291)</f>
        <v>0</v>
      </c>
      <c r="D292" s="155">
        <f t="shared" ref="D292:L292" si="102">SUM(D272:D291)</f>
        <v>0</v>
      </c>
      <c r="E292" s="165">
        <f t="shared" si="102"/>
        <v>0</v>
      </c>
      <c r="F292" s="166">
        <f t="shared" si="102"/>
        <v>0</v>
      </c>
      <c r="G292" s="159">
        <f t="shared" si="102"/>
        <v>0</v>
      </c>
      <c r="H292" s="204">
        <f t="shared" si="102"/>
        <v>0</v>
      </c>
      <c r="I292" s="140">
        <f t="shared" si="102"/>
        <v>0</v>
      </c>
      <c r="J292" s="1113">
        <f t="shared" si="102"/>
        <v>0</v>
      </c>
      <c r="K292" s="159">
        <f t="shared" si="102"/>
        <v>0</v>
      </c>
      <c r="L292" s="142">
        <f t="shared" si="102"/>
        <v>0</v>
      </c>
      <c r="M292" s="143"/>
      <c r="N292" s="143">
        <f t="shared" ref="N292:P292" si="103">SUM(N272:N291)</f>
        <v>0</v>
      </c>
      <c r="O292" s="143">
        <f t="shared" si="103"/>
        <v>0</v>
      </c>
      <c r="P292" s="144">
        <f t="shared" si="103"/>
        <v>0</v>
      </c>
      <c r="Q292" s="137"/>
      <c r="R292" s="137"/>
      <c r="S292" s="137"/>
      <c r="T292" s="137"/>
      <c r="U292" s="137"/>
      <c r="V292" s="137"/>
      <c r="W292" s="137"/>
      <c r="X292" s="137"/>
      <c r="Y292" s="137"/>
      <c r="Z292" s="137"/>
      <c r="AA292" s="137"/>
      <c r="AB292" s="137"/>
      <c r="AC292" s="137"/>
      <c r="AD292" s="137"/>
      <c r="AE292" s="137"/>
      <c r="AF292" s="137"/>
      <c r="AG292" s="137"/>
      <c r="AH292" s="137"/>
    </row>
    <row r="293" spans="1:34" ht="13.5" thickBot="1" x14ac:dyDescent="0.25">
      <c r="A293" s="173"/>
      <c r="B293" s="152"/>
      <c r="C293" s="152"/>
      <c r="D293" s="152"/>
      <c r="E293" s="152"/>
      <c r="F293" s="152"/>
      <c r="G293" s="152"/>
      <c r="H293" s="152"/>
      <c r="I293" s="152"/>
      <c r="J293" s="152"/>
      <c r="K293" s="152"/>
      <c r="L293" s="152"/>
      <c r="M293" s="152"/>
      <c r="N293" s="102"/>
      <c r="O293" s="102"/>
      <c r="P293" s="103"/>
      <c r="Q293" s="137"/>
      <c r="R293" s="137"/>
      <c r="S293" s="137"/>
      <c r="T293" s="137"/>
      <c r="U293" s="137"/>
      <c r="V293" s="137"/>
      <c r="W293" s="137"/>
      <c r="X293" s="137"/>
      <c r="Y293" s="137"/>
      <c r="Z293" s="137"/>
      <c r="AA293" s="137"/>
      <c r="AB293" s="137"/>
      <c r="AC293" s="137"/>
      <c r="AD293" s="137"/>
      <c r="AE293" s="137"/>
      <c r="AF293" s="137"/>
      <c r="AG293" s="137"/>
      <c r="AH293" s="137"/>
    </row>
    <row r="294" spans="1:34" ht="15" customHeight="1" x14ac:dyDescent="0.2">
      <c r="A294" s="1392">
        <f>'Setup Page'!C21</f>
        <v>0</v>
      </c>
      <c r="B294" s="683"/>
      <c r="C294" s="1121"/>
      <c r="D294" s="730"/>
      <c r="E294" s="162"/>
      <c r="F294" s="712"/>
      <c r="G294" s="705"/>
      <c r="H294" s="1122"/>
      <c r="I294" s="1114">
        <f>C294+E294+G294</f>
        <v>0</v>
      </c>
      <c r="J294" s="1115">
        <f>I294/3</f>
        <v>0</v>
      </c>
      <c r="K294" s="1104">
        <f>D294+F294+H294</f>
        <v>0</v>
      </c>
      <c r="L294" s="191">
        <f>K294/3</f>
        <v>0</v>
      </c>
      <c r="M294" s="170" t="str">
        <f>IF(B294=0,"",VLOOKUP(B294,'Prog Costs'!$A$23:$B$27,2,FALSE))</f>
        <v/>
      </c>
      <c r="N294" s="194">
        <f t="shared" ref="N294:N313" si="104">IF(B294=0,0,IF(L294=0,0,L294*M294))</f>
        <v>0</v>
      </c>
      <c r="O294" s="195">
        <f>N294*0.8</f>
        <v>0</v>
      </c>
      <c r="P294" s="196">
        <f>IF(N294=0,0,IF(B294=0,"",VLOOKUP(B294,'Prog Costs'!$A$23:$E$27,5,FALSE)*L294))</f>
        <v>0</v>
      </c>
      <c r="Q294" s="137"/>
      <c r="R294" s="137"/>
      <c r="S294" s="137"/>
      <c r="T294" s="137"/>
      <c r="U294" s="137"/>
      <c r="V294" s="137"/>
      <c r="W294" s="137"/>
      <c r="X294" s="137"/>
      <c r="Y294" s="137"/>
      <c r="Z294" s="137"/>
      <c r="AA294" s="137"/>
      <c r="AB294" s="137"/>
      <c r="AC294" s="137"/>
      <c r="AD294" s="137"/>
      <c r="AE294" s="137"/>
      <c r="AF294" s="137"/>
      <c r="AG294" s="137"/>
      <c r="AH294" s="137"/>
    </row>
    <row r="295" spans="1:34" ht="15" customHeight="1" x14ac:dyDescent="0.2">
      <c r="A295" s="1393"/>
      <c r="B295" s="681"/>
      <c r="C295" s="1123"/>
      <c r="D295" s="685"/>
      <c r="E295" s="163"/>
      <c r="F295" s="687"/>
      <c r="G295" s="157"/>
      <c r="H295" s="1124"/>
      <c r="I295" s="1116">
        <f t="shared" ref="I295:I313" si="105">C295+E295+G295</f>
        <v>0</v>
      </c>
      <c r="J295" s="1117">
        <f t="shared" ref="J295:J313" si="106">I295/3</f>
        <v>0</v>
      </c>
      <c r="K295" s="1105">
        <f t="shared" ref="K295:K313" si="107">D295+F295+H295</f>
        <v>0</v>
      </c>
      <c r="L295" s="191">
        <f t="shared" ref="L295:L313" si="108">K295/3</f>
        <v>0</v>
      </c>
      <c r="M295" s="170" t="str">
        <f>IF(B295=0,"",VLOOKUP(B295,'Prog Costs'!$A$23:$B$27,2,FALSE))</f>
        <v/>
      </c>
      <c r="N295" s="194">
        <f t="shared" si="104"/>
        <v>0</v>
      </c>
      <c r="O295" s="195">
        <f t="shared" ref="O295:O313" si="109">N295*0.8</f>
        <v>0</v>
      </c>
      <c r="P295" s="196">
        <f>IF(N295=0,0,IF(B295=0,"",VLOOKUP(B295,'Prog Costs'!$A$23:$E$27,5,FALSE)*L295))</f>
        <v>0</v>
      </c>
      <c r="Q295" s="137"/>
      <c r="R295" s="137"/>
      <c r="S295" s="137"/>
      <c r="T295" s="137"/>
      <c r="U295" s="137"/>
      <c r="V295" s="137"/>
      <c r="W295" s="137"/>
      <c r="X295" s="137"/>
      <c r="Y295" s="137"/>
      <c r="Z295" s="137"/>
      <c r="AA295" s="137"/>
      <c r="AB295" s="137"/>
      <c r="AC295" s="137"/>
      <c r="AD295" s="137"/>
      <c r="AE295" s="137"/>
      <c r="AF295" s="137"/>
      <c r="AG295" s="137"/>
      <c r="AH295" s="137"/>
    </row>
    <row r="296" spans="1:34" ht="15" customHeight="1" x14ac:dyDescent="0.2">
      <c r="A296" s="1393"/>
      <c r="B296" s="681"/>
      <c r="C296" s="1123"/>
      <c r="D296" s="685"/>
      <c r="E296" s="163"/>
      <c r="F296" s="687"/>
      <c r="G296" s="157"/>
      <c r="H296" s="1124"/>
      <c r="I296" s="1116">
        <f t="shared" si="105"/>
        <v>0</v>
      </c>
      <c r="J296" s="1117">
        <f t="shared" si="106"/>
        <v>0</v>
      </c>
      <c r="K296" s="1105">
        <f t="shared" si="107"/>
        <v>0</v>
      </c>
      <c r="L296" s="191">
        <f t="shared" si="108"/>
        <v>0</v>
      </c>
      <c r="M296" s="170" t="str">
        <f>IF(B296=0,"",VLOOKUP(B296,'Prog Costs'!$A$23:$B$27,2,FALSE))</f>
        <v/>
      </c>
      <c r="N296" s="194">
        <f t="shared" si="104"/>
        <v>0</v>
      </c>
      <c r="O296" s="195">
        <f t="shared" si="109"/>
        <v>0</v>
      </c>
      <c r="P296" s="196">
        <f>IF(N296=0,0,IF(B296=0,"",VLOOKUP(B296,'Prog Costs'!$A$23:$E$27,5,FALSE)*L296))</f>
        <v>0</v>
      </c>
      <c r="Q296" s="137"/>
      <c r="R296" s="137"/>
      <c r="S296" s="137"/>
      <c r="T296" s="137"/>
      <c r="U296" s="137"/>
      <c r="V296" s="137"/>
      <c r="W296" s="137"/>
      <c r="X296" s="137"/>
      <c r="Y296" s="137"/>
      <c r="Z296" s="137"/>
      <c r="AA296" s="137"/>
      <c r="AB296" s="137"/>
      <c r="AC296" s="137"/>
      <c r="AD296" s="137"/>
      <c r="AE296" s="137"/>
      <c r="AF296" s="137"/>
      <c r="AG296" s="137"/>
      <c r="AH296" s="137"/>
    </row>
    <row r="297" spans="1:34" ht="15" customHeight="1" x14ac:dyDescent="0.2">
      <c r="A297" s="1393"/>
      <c r="B297" s="681"/>
      <c r="C297" s="1123"/>
      <c r="D297" s="685"/>
      <c r="E297" s="163"/>
      <c r="F297" s="687"/>
      <c r="G297" s="157"/>
      <c r="H297" s="1124"/>
      <c r="I297" s="1116">
        <f t="shared" si="105"/>
        <v>0</v>
      </c>
      <c r="J297" s="1117">
        <f t="shared" si="106"/>
        <v>0</v>
      </c>
      <c r="K297" s="1105">
        <f t="shared" si="107"/>
        <v>0</v>
      </c>
      <c r="L297" s="191">
        <f t="shared" si="108"/>
        <v>0</v>
      </c>
      <c r="M297" s="170" t="str">
        <f>IF(B297=0,"",VLOOKUP(B297,'Prog Costs'!$A$23:$B$27,2,FALSE))</f>
        <v/>
      </c>
      <c r="N297" s="194">
        <f t="shared" si="104"/>
        <v>0</v>
      </c>
      <c r="O297" s="195">
        <f t="shared" si="109"/>
        <v>0</v>
      </c>
      <c r="P297" s="196">
        <f>IF(N297=0,0,IF(B297=0,"",VLOOKUP(B297,'Prog Costs'!$A$23:$E$27,5,FALSE)*L297))</f>
        <v>0</v>
      </c>
      <c r="Q297" s="137"/>
      <c r="R297" s="137"/>
      <c r="S297" s="137"/>
      <c r="T297" s="137"/>
      <c r="U297" s="137"/>
      <c r="V297" s="137"/>
      <c r="W297" s="137"/>
      <c r="X297" s="137"/>
      <c r="Y297" s="137"/>
      <c r="Z297" s="137"/>
      <c r="AA297" s="137"/>
      <c r="AB297" s="137"/>
      <c r="AC297" s="137"/>
      <c r="AD297" s="137"/>
      <c r="AE297" s="137"/>
      <c r="AF297" s="137"/>
      <c r="AG297" s="137"/>
      <c r="AH297" s="137"/>
    </row>
    <row r="298" spans="1:34" ht="15" customHeight="1" x14ac:dyDescent="0.2">
      <c r="A298" s="1393"/>
      <c r="B298" s="681"/>
      <c r="C298" s="1123"/>
      <c r="D298" s="685"/>
      <c r="E298" s="163"/>
      <c r="F298" s="687"/>
      <c r="G298" s="157"/>
      <c r="H298" s="1124"/>
      <c r="I298" s="1116">
        <f t="shared" si="105"/>
        <v>0</v>
      </c>
      <c r="J298" s="1117">
        <f t="shared" si="106"/>
        <v>0</v>
      </c>
      <c r="K298" s="1105">
        <f t="shared" si="107"/>
        <v>0</v>
      </c>
      <c r="L298" s="191">
        <f t="shared" si="108"/>
        <v>0</v>
      </c>
      <c r="M298" s="170" t="str">
        <f>IF(B298=0,"",VLOOKUP(B298,'Prog Costs'!$A$23:$B$27,2,FALSE))</f>
        <v/>
      </c>
      <c r="N298" s="194">
        <f t="shared" si="104"/>
        <v>0</v>
      </c>
      <c r="O298" s="195">
        <f t="shared" si="109"/>
        <v>0</v>
      </c>
      <c r="P298" s="196">
        <f>IF(N298=0,0,IF(B298=0,"",VLOOKUP(B298,'Prog Costs'!$A$23:$E$27,5,FALSE)*L298))</f>
        <v>0</v>
      </c>
      <c r="Q298" s="137"/>
      <c r="R298" s="137"/>
      <c r="S298" s="137"/>
      <c r="T298" s="137"/>
      <c r="U298" s="137"/>
      <c r="V298" s="137"/>
      <c r="W298" s="137"/>
      <c r="X298" s="137"/>
      <c r="Y298" s="137"/>
      <c r="Z298" s="137"/>
      <c r="AA298" s="137"/>
      <c r="AB298" s="137"/>
      <c r="AC298" s="137"/>
      <c r="AD298" s="137"/>
      <c r="AE298" s="137"/>
      <c r="AF298" s="137"/>
      <c r="AG298" s="137"/>
      <c r="AH298" s="137"/>
    </row>
    <row r="299" spans="1:34" ht="15" customHeight="1" x14ac:dyDescent="0.2">
      <c r="A299" s="1393"/>
      <c r="B299" s="681"/>
      <c r="C299" s="1123"/>
      <c r="D299" s="685"/>
      <c r="E299" s="163"/>
      <c r="F299" s="687"/>
      <c r="G299" s="157"/>
      <c r="H299" s="1124"/>
      <c r="I299" s="1116">
        <f t="shared" si="105"/>
        <v>0</v>
      </c>
      <c r="J299" s="1117">
        <f t="shared" si="106"/>
        <v>0</v>
      </c>
      <c r="K299" s="1105">
        <f t="shared" si="107"/>
        <v>0</v>
      </c>
      <c r="L299" s="191">
        <f t="shared" si="108"/>
        <v>0</v>
      </c>
      <c r="M299" s="170" t="str">
        <f>IF(B299=0,"",VLOOKUP(B299,'Prog Costs'!$A$23:$B$27,2,FALSE))</f>
        <v/>
      </c>
      <c r="N299" s="194">
        <f t="shared" si="104"/>
        <v>0</v>
      </c>
      <c r="O299" s="195">
        <f t="shared" si="109"/>
        <v>0</v>
      </c>
      <c r="P299" s="196">
        <f>IF(N299=0,0,IF(B299=0,"",VLOOKUP(B299,'Prog Costs'!$A$23:$E$27,5,FALSE)*L299))</f>
        <v>0</v>
      </c>
      <c r="Q299" s="137"/>
      <c r="R299" s="137"/>
      <c r="S299" s="137"/>
      <c r="T299" s="137"/>
      <c r="U299" s="137"/>
      <c r="V299" s="137"/>
      <c r="W299" s="137"/>
      <c r="X299" s="137"/>
      <c r="Y299" s="137"/>
      <c r="Z299" s="137"/>
      <c r="AA299" s="137"/>
      <c r="AB299" s="137"/>
      <c r="AC299" s="137"/>
      <c r="AD299" s="137"/>
      <c r="AE299" s="137"/>
      <c r="AF299" s="137"/>
      <c r="AG299" s="137"/>
      <c r="AH299" s="137"/>
    </row>
    <row r="300" spans="1:34" ht="15" customHeight="1" x14ac:dyDescent="0.2">
      <c r="A300" s="1393"/>
      <c r="B300" s="681"/>
      <c r="C300" s="1123"/>
      <c r="D300" s="685"/>
      <c r="E300" s="163"/>
      <c r="F300" s="687"/>
      <c r="G300" s="157"/>
      <c r="H300" s="1124"/>
      <c r="I300" s="1116">
        <f t="shared" si="105"/>
        <v>0</v>
      </c>
      <c r="J300" s="1117">
        <f t="shared" si="106"/>
        <v>0</v>
      </c>
      <c r="K300" s="1105">
        <f t="shared" si="107"/>
        <v>0</v>
      </c>
      <c r="L300" s="191">
        <f t="shared" si="108"/>
        <v>0</v>
      </c>
      <c r="M300" s="170" t="str">
        <f>IF(B300=0,"",VLOOKUP(B300,'Prog Costs'!$A$23:$B$27,2,FALSE))</f>
        <v/>
      </c>
      <c r="N300" s="194">
        <f t="shared" si="104"/>
        <v>0</v>
      </c>
      <c r="O300" s="195">
        <f t="shared" si="109"/>
        <v>0</v>
      </c>
      <c r="P300" s="196">
        <f>IF(N300=0,0,IF(B300=0,"",VLOOKUP(B300,'Prog Costs'!$A$23:$E$27,5,FALSE)*L300))</f>
        <v>0</v>
      </c>
      <c r="Q300" s="137"/>
      <c r="R300" s="137"/>
      <c r="S300" s="137"/>
      <c r="T300" s="137"/>
      <c r="U300" s="137"/>
      <c r="V300" s="137"/>
      <c r="W300" s="137"/>
      <c r="X300" s="137"/>
      <c r="Y300" s="137"/>
      <c r="Z300" s="137"/>
      <c r="AA300" s="137"/>
      <c r="AB300" s="137"/>
      <c r="AC300" s="137"/>
      <c r="AD300" s="137"/>
      <c r="AE300" s="137"/>
      <c r="AF300" s="137"/>
      <c r="AG300" s="137"/>
      <c r="AH300" s="137"/>
    </row>
    <row r="301" spans="1:34" ht="15" customHeight="1" x14ac:dyDescent="0.2">
      <c r="A301" s="1393"/>
      <c r="B301" s="681"/>
      <c r="C301" s="1123"/>
      <c r="D301" s="685"/>
      <c r="E301" s="163"/>
      <c r="F301" s="687"/>
      <c r="G301" s="157"/>
      <c r="H301" s="1124"/>
      <c r="I301" s="1116">
        <f t="shared" si="105"/>
        <v>0</v>
      </c>
      <c r="J301" s="1117">
        <f t="shared" si="106"/>
        <v>0</v>
      </c>
      <c r="K301" s="1105">
        <f t="shared" si="107"/>
        <v>0</v>
      </c>
      <c r="L301" s="191">
        <f t="shared" si="108"/>
        <v>0</v>
      </c>
      <c r="M301" s="170" t="str">
        <f>IF(B301=0,"",VLOOKUP(B301,'Prog Costs'!$A$23:$B$27,2,FALSE))</f>
        <v/>
      </c>
      <c r="N301" s="194">
        <f t="shared" si="104"/>
        <v>0</v>
      </c>
      <c r="O301" s="195">
        <f t="shared" si="109"/>
        <v>0</v>
      </c>
      <c r="P301" s="196">
        <f>IF(N301=0,0,IF(B301=0,"",VLOOKUP(B301,'Prog Costs'!$A$23:$E$27,5,FALSE)*L301))</f>
        <v>0</v>
      </c>
      <c r="Q301" s="137"/>
      <c r="R301" s="137"/>
      <c r="S301" s="137"/>
      <c r="T301" s="137"/>
      <c r="U301" s="137"/>
      <c r="V301" s="137"/>
      <c r="W301" s="137"/>
      <c r="X301" s="137"/>
      <c r="Y301" s="137"/>
      <c r="Z301" s="137"/>
      <c r="AA301" s="137"/>
      <c r="AB301" s="137"/>
      <c r="AC301" s="137"/>
      <c r="AD301" s="137"/>
      <c r="AE301" s="137"/>
      <c r="AF301" s="137"/>
      <c r="AG301" s="137"/>
      <c r="AH301" s="137"/>
    </row>
    <row r="302" spans="1:34" ht="15" customHeight="1" x14ac:dyDescent="0.2">
      <c r="A302" s="1393"/>
      <c r="B302" s="681"/>
      <c r="C302" s="1123"/>
      <c r="D302" s="685"/>
      <c r="E302" s="163"/>
      <c r="F302" s="687"/>
      <c r="G302" s="157"/>
      <c r="H302" s="1124"/>
      <c r="I302" s="1116">
        <f t="shared" si="105"/>
        <v>0</v>
      </c>
      <c r="J302" s="1117">
        <f t="shared" si="106"/>
        <v>0</v>
      </c>
      <c r="K302" s="1105">
        <f t="shared" si="107"/>
        <v>0</v>
      </c>
      <c r="L302" s="191">
        <f t="shared" si="108"/>
        <v>0</v>
      </c>
      <c r="M302" s="170" t="str">
        <f>IF(B302=0,"",VLOOKUP(B302,'Prog Costs'!$A$23:$B$27,2,FALSE))</f>
        <v/>
      </c>
      <c r="N302" s="194">
        <f t="shared" si="104"/>
        <v>0</v>
      </c>
      <c r="O302" s="195">
        <f t="shared" si="109"/>
        <v>0</v>
      </c>
      <c r="P302" s="196">
        <f>IF(N302=0,0,IF(B302=0,"",VLOOKUP(B302,'Prog Costs'!$A$23:$E$27,5,FALSE)*L302))</f>
        <v>0</v>
      </c>
      <c r="Q302" s="137"/>
      <c r="R302" s="137"/>
      <c r="S302" s="137"/>
      <c r="T302" s="137"/>
      <c r="U302" s="137"/>
      <c r="V302" s="137"/>
      <c r="W302" s="137"/>
      <c r="X302" s="137"/>
      <c r="Y302" s="137"/>
      <c r="Z302" s="137"/>
      <c r="AA302" s="137"/>
      <c r="AB302" s="137"/>
      <c r="AC302" s="137"/>
      <c r="AD302" s="137"/>
      <c r="AE302" s="137"/>
      <c r="AF302" s="137"/>
      <c r="AG302" s="137"/>
      <c r="AH302" s="137"/>
    </row>
    <row r="303" spans="1:34" ht="15" customHeight="1" thickBot="1" x14ac:dyDescent="0.25">
      <c r="A303" s="1393"/>
      <c r="B303" s="681"/>
      <c r="C303" s="1123"/>
      <c r="D303" s="685"/>
      <c r="E303" s="163"/>
      <c r="F303" s="687"/>
      <c r="G303" s="157"/>
      <c r="H303" s="1124"/>
      <c r="I303" s="1116">
        <f t="shared" si="105"/>
        <v>0</v>
      </c>
      <c r="J303" s="1117">
        <f t="shared" si="106"/>
        <v>0</v>
      </c>
      <c r="K303" s="1105">
        <f t="shared" si="107"/>
        <v>0</v>
      </c>
      <c r="L303" s="191">
        <f t="shared" si="108"/>
        <v>0</v>
      </c>
      <c r="M303" s="170" t="str">
        <f>IF(B303=0,"",VLOOKUP(B303,'Prog Costs'!$A$23:$B$27,2,FALSE))</f>
        <v/>
      </c>
      <c r="N303" s="194">
        <f t="shared" si="104"/>
        <v>0</v>
      </c>
      <c r="O303" s="195">
        <f t="shared" si="109"/>
        <v>0</v>
      </c>
      <c r="P303" s="196">
        <f>IF(N303=0,0,IF(B303=0,"",VLOOKUP(B303,'Prog Costs'!$A$23:$E$27,5,FALSE)*L303))</f>
        <v>0</v>
      </c>
      <c r="Q303" s="137"/>
      <c r="R303" s="137"/>
      <c r="S303" s="137"/>
      <c r="T303" s="137"/>
      <c r="U303" s="137"/>
      <c r="V303" s="137"/>
      <c r="W303" s="137"/>
      <c r="X303" s="137"/>
      <c r="Y303" s="137"/>
      <c r="Z303" s="137"/>
      <c r="AA303" s="137"/>
      <c r="AB303" s="137"/>
      <c r="AC303" s="137"/>
      <c r="AD303" s="137"/>
      <c r="AE303" s="137"/>
      <c r="AF303" s="137"/>
      <c r="AG303" s="137"/>
      <c r="AH303" s="137"/>
    </row>
    <row r="304" spans="1:34" ht="15" hidden="1" customHeight="1" x14ac:dyDescent="0.2">
      <c r="A304" s="1393"/>
      <c r="B304" s="681"/>
      <c r="C304" s="1123"/>
      <c r="D304" s="685"/>
      <c r="E304" s="163"/>
      <c r="F304" s="687"/>
      <c r="G304" s="157"/>
      <c r="H304" s="1124"/>
      <c r="I304" s="1116">
        <f t="shared" si="105"/>
        <v>0</v>
      </c>
      <c r="J304" s="1117">
        <f t="shared" si="106"/>
        <v>0</v>
      </c>
      <c r="K304" s="1105">
        <f t="shared" si="107"/>
        <v>0</v>
      </c>
      <c r="L304" s="191">
        <f t="shared" si="108"/>
        <v>0</v>
      </c>
      <c r="M304" s="170" t="str">
        <f>IF(B304=0,"",VLOOKUP(B304,'Prog Costs'!$A$23:$B$27,2,FALSE))</f>
        <v/>
      </c>
      <c r="N304" s="194">
        <f t="shared" si="104"/>
        <v>0</v>
      </c>
      <c r="O304" s="195">
        <f t="shared" si="109"/>
        <v>0</v>
      </c>
      <c r="P304" s="196">
        <f>IF(N304=0,0,IF(B304=0,"",VLOOKUP(B304,'Prog Costs'!$A$23:$E$27,5,FALSE)*L304))</f>
        <v>0</v>
      </c>
      <c r="Q304" s="137"/>
      <c r="R304" s="137"/>
      <c r="S304" s="137"/>
      <c r="T304" s="137"/>
      <c r="U304" s="137"/>
      <c r="V304" s="137"/>
      <c r="W304" s="137"/>
      <c r="X304" s="137"/>
      <c r="Y304" s="137"/>
      <c r="Z304" s="137"/>
      <c r="AA304" s="137"/>
      <c r="AB304" s="137"/>
      <c r="AC304" s="137"/>
      <c r="AD304" s="137"/>
      <c r="AE304" s="137"/>
      <c r="AF304" s="137"/>
      <c r="AG304" s="137"/>
      <c r="AH304" s="137"/>
    </row>
    <row r="305" spans="1:34" ht="15" hidden="1" customHeight="1" x14ac:dyDescent="0.2">
      <c r="A305" s="1393"/>
      <c r="B305" s="681"/>
      <c r="C305" s="1123"/>
      <c r="D305" s="685"/>
      <c r="E305" s="163"/>
      <c r="F305" s="687"/>
      <c r="G305" s="157"/>
      <c r="H305" s="1124"/>
      <c r="I305" s="1116">
        <f t="shared" si="105"/>
        <v>0</v>
      </c>
      <c r="J305" s="1117">
        <f t="shared" si="106"/>
        <v>0</v>
      </c>
      <c r="K305" s="1105">
        <f t="shared" si="107"/>
        <v>0</v>
      </c>
      <c r="L305" s="191">
        <f t="shared" si="108"/>
        <v>0</v>
      </c>
      <c r="M305" s="170" t="str">
        <f>IF(B305=0,"",VLOOKUP(B305,'Prog Costs'!$A$23:$B$27,2,FALSE))</f>
        <v/>
      </c>
      <c r="N305" s="194">
        <f t="shared" si="104"/>
        <v>0</v>
      </c>
      <c r="O305" s="195">
        <f t="shared" si="109"/>
        <v>0</v>
      </c>
      <c r="P305" s="196">
        <f>IF(N305=0,0,IF(B305=0,"",VLOOKUP(B305,'Prog Costs'!$A$23:$E$27,5,FALSE)*L305))</f>
        <v>0</v>
      </c>
      <c r="Q305" s="137"/>
      <c r="R305" s="137"/>
      <c r="S305" s="137"/>
      <c r="T305" s="137"/>
      <c r="U305" s="137"/>
      <c r="V305" s="137"/>
      <c r="W305" s="137"/>
      <c r="X305" s="137"/>
      <c r="Y305" s="137"/>
      <c r="Z305" s="137"/>
      <c r="AA305" s="137"/>
      <c r="AB305" s="137"/>
      <c r="AC305" s="137"/>
      <c r="AD305" s="137"/>
      <c r="AE305" s="137"/>
      <c r="AF305" s="137"/>
      <c r="AG305" s="137"/>
      <c r="AH305" s="137"/>
    </row>
    <row r="306" spans="1:34" ht="15" hidden="1" customHeight="1" x14ac:dyDescent="0.2">
      <c r="A306" s="1393"/>
      <c r="B306" s="681"/>
      <c r="C306" s="1123"/>
      <c r="D306" s="685"/>
      <c r="E306" s="163"/>
      <c r="F306" s="687"/>
      <c r="G306" s="157"/>
      <c r="H306" s="1124"/>
      <c r="I306" s="1116">
        <f t="shared" si="105"/>
        <v>0</v>
      </c>
      <c r="J306" s="1117">
        <f t="shared" si="106"/>
        <v>0</v>
      </c>
      <c r="K306" s="1105">
        <f t="shared" si="107"/>
        <v>0</v>
      </c>
      <c r="L306" s="191">
        <f t="shared" si="108"/>
        <v>0</v>
      </c>
      <c r="M306" s="170" t="str">
        <f>IF(B306=0,"",VLOOKUP(B306,'Prog Costs'!$A$23:$B$27,2,FALSE))</f>
        <v/>
      </c>
      <c r="N306" s="194">
        <f t="shared" si="104"/>
        <v>0</v>
      </c>
      <c r="O306" s="195">
        <f t="shared" si="109"/>
        <v>0</v>
      </c>
      <c r="P306" s="196">
        <f>IF(N306=0,0,IF(B306=0,"",VLOOKUP(B306,'Prog Costs'!$A$23:$E$27,5,FALSE)*L306))</f>
        <v>0</v>
      </c>
      <c r="Q306" s="137"/>
      <c r="R306" s="137"/>
      <c r="S306" s="137"/>
      <c r="T306" s="137"/>
      <c r="U306" s="137"/>
      <c r="V306" s="137"/>
      <c r="W306" s="137"/>
      <c r="X306" s="137"/>
      <c r="Y306" s="137"/>
      <c r="Z306" s="137"/>
      <c r="AA306" s="137"/>
      <c r="AB306" s="137"/>
      <c r="AC306" s="137"/>
      <c r="AD306" s="137"/>
      <c r="AE306" s="137"/>
      <c r="AF306" s="137"/>
      <c r="AG306" s="137"/>
      <c r="AH306" s="137"/>
    </row>
    <row r="307" spans="1:34" ht="15" hidden="1" customHeight="1" x14ac:dyDescent="0.2">
      <c r="A307" s="1393"/>
      <c r="B307" s="681"/>
      <c r="C307" s="1123"/>
      <c r="D307" s="685"/>
      <c r="E307" s="163"/>
      <c r="F307" s="687"/>
      <c r="G307" s="157"/>
      <c r="H307" s="1124"/>
      <c r="I307" s="1116">
        <f t="shared" si="105"/>
        <v>0</v>
      </c>
      <c r="J307" s="1117">
        <f t="shared" si="106"/>
        <v>0</v>
      </c>
      <c r="K307" s="1105">
        <f t="shared" si="107"/>
        <v>0</v>
      </c>
      <c r="L307" s="191">
        <f t="shared" si="108"/>
        <v>0</v>
      </c>
      <c r="M307" s="170" t="str">
        <f>IF(B307=0,"",VLOOKUP(B307,'Prog Costs'!$A$23:$B$27,2,FALSE))</f>
        <v/>
      </c>
      <c r="N307" s="194">
        <f t="shared" si="104"/>
        <v>0</v>
      </c>
      <c r="O307" s="195">
        <f t="shared" si="109"/>
        <v>0</v>
      </c>
      <c r="P307" s="196">
        <f>IF(N307=0,0,IF(B307=0,"",VLOOKUP(B307,'Prog Costs'!$A$23:$E$27,5,FALSE)*L307))</f>
        <v>0</v>
      </c>
      <c r="Q307" s="137"/>
      <c r="R307" s="137"/>
      <c r="S307" s="137"/>
      <c r="T307" s="137"/>
      <c r="U307" s="137"/>
      <c r="V307" s="137"/>
      <c r="W307" s="137"/>
      <c r="X307" s="137"/>
      <c r="Y307" s="137"/>
      <c r="Z307" s="137"/>
      <c r="AA307" s="137"/>
      <c r="AB307" s="137"/>
      <c r="AC307" s="137"/>
      <c r="AD307" s="137"/>
      <c r="AE307" s="137"/>
      <c r="AF307" s="137"/>
      <c r="AG307" s="137"/>
      <c r="AH307" s="137"/>
    </row>
    <row r="308" spans="1:34" ht="15" hidden="1" customHeight="1" x14ac:dyDescent="0.2">
      <c r="A308" s="1393"/>
      <c r="B308" s="681"/>
      <c r="C308" s="1123"/>
      <c r="D308" s="685"/>
      <c r="E308" s="163"/>
      <c r="F308" s="687"/>
      <c r="G308" s="157"/>
      <c r="H308" s="1124"/>
      <c r="I308" s="1116">
        <f t="shared" si="105"/>
        <v>0</v>
      </c>
      <c r="J308" s="1117">
        <f t="shared" si="106"/>
        <v>0</v>
      </c>
      <c r="K308" s="1105">
        <f t="shared" si="107"/>
        <v>0</v>
      </c>
      <c r="L308" s="191">
        <f t="shared" si="108"/>
        <v>0</v>
      </c>
      <c r="M308" s="170" t="str">
        <f>IF(B308=0,"",VLOOKUP(B308,'Prog Costs'!$A$23:$B$27,2,FALSE))</f>
        <v/>
      </c>
      <c r="N308" s="194">
        <f t="shared" si="104"/>
        <v>0</v>
      </c>
      <c r="O308" s="195">
        <f t="shared" si="109"/>
        <v>0</v>
      </c>
      <c r="P308" s="196">
        <f>IF(N308=0,0,IF(B308=0,"",VLOOKUP(B308,'Prog Costs'!$A$23:$E$27,5,FALSE)*L308))</f>
        <v>0</v>
      </c>
      <c r="Q308" s="137"/>
      <c r="R308" s="137"/>
      <c r="S308" s="137"/>
      <c r="T308" s="137"/>
      <c r="U308" s="137"/>
      <c r="V308" s="137"/>
      <c r="W308" s="137"/>
      <c r="X308" s="137"/>
      <c r="Y308" s="137"/>
      <c r="Z308" s="137"/>
      <c r="AA308" s="137"/>
      <c r="AB308" s="137"/>
      <c r="AC308" s="137"/>
      <c r="AD308" s="137"/>
      <c r="AE308" s="137"/>
      <c r="AF308" s="137"/>
      <c r="AG308" s="137"/>
      <c r="AH308" s="137"/>
    </row>
    <row r="309" spans="1:34" ht="15" hidden="1" customHeight="1" x14ac:dyDescent="0.2">
      <c r="A309" s="1393"/>
      <c r="B309" s="681"/>
      <c r="C309" s="1123"/>
      <c r="D309" s="685"/>
      <c r="E309" s="163"/>
      <c r="F309" s="687"/>
      <c r="G309" s="157"/>
      <c r="H309" s="1124"/>
      <c r="I309" s="1116">
        <f t="shared" si="105"/>
        <v>0</v>
      </c>
      <c r="J309" s="1117">
        <f t="shared" si="106"/>
        <v>0</v>
      </c>
      <c r="K309" s="1105">
        <f t="shared" si="107"/>
        <v>0</v>
      </c>
      <c r="L309" s="191">
        <f t="shared" si="108"/>
        <v>0</v>
      </c>
      <c r="M309" s="170" t="str">
        <f>IF(B309=0,"",VLOOKUP(B309,'Prog Costs'!$A$23:$B$27,2,FALSE))</f>
        <v/>
      </c>
      <c r="N309" s="194">
        <f t="shared" si="104"/>
        <v>0</v>
      </c>
      <c r="O309" s="195">
        <f t="shared" si="109"/>
        <v>0</v>
      </c>
      <c r="P309" s="196">
        <f>IF(N309=0,0,IF(B309=0,"",VLOOKUP(B309,'Prog Costs'!$A$23:$E$27,5,FALSE)*L309))</f>
        <v>0</v>
      </c>
      <c r="Q309" s="137"/>
      <c r="R309" s="137"/>
      <c r="S309" s="137"/>
      <c r="T309" s="137"/>
      <c r="U309" s="137"/>
      <c r="V309" s="137"/>
      <c r="W309" s="137"/>
      <c r="X309" s="137"/>
      <c r="Y309" s="137"/>
      <c r="Z309" s="137"/>
      <c r="AA309" s="137"/>
      <c r="AB309" s="137"/>
      <c r="AC309" s="137"/>
      <c r="AD309" s="137"/>
      <c r="AE309" s="137"/>
      <c r="AF309" s="137"/>
      <c r="AG309" s="137"/>
      <c r="AH309" s="137"/>
    </row>
    <row r="310" spans="1:34" ht="15" hidden="1" customHeight="1" x14ac:dyDescent="0.2">
      <c r="A310" s="1393"/>
      <c r="B310" s="681"/>
      <c r="C310" s="1123"/>
      <c r="D310" s="685"/>
      <c r="E310" s="163"/>
      <c r="F310" s="687"/>
      <c r="G310" s="157"/>
      <c r="H310" s="1124"/>
      <c r="I310" s="1116">
        <f t="shared" si="105"/>
        <v>0</v>
      </c>
      <c r="J310" s="1117">
        <f t="shared" si="106"/>
        <v>0</v>
      </c>
      <c r="K310" s="1105">
        <f t="shared" si="107"/>
        <v>0</v>
      </c>
      <c r="L310" s="191">
        <f t="shared" si="108"/>
        <v>0</v>
      </c>
      <c r="M310" s="170" t="str">
        <f>IF(B310=0,"",VLOOKUP(B310,'Prog Costs'!$A$23:$B$27,2,FALSE))</f>
        <v/>
      </c>
      <c r="N310" s="194">
        <f t="shared" si="104"/>
        <v>0</v>
      </c>
      <c r="O310" s="195">
        <f t="shared" si="109"/>
        <v>0</v>
      </c>
      <c r="P310" s="196">
        <f>IF(N310=0,0,IF(B310=0,"",VLOOKUP(B310,'Prog Costs'!$A$23:$E$27,5,FALSE)*L310))</f>
        <v>0</v>
      </c>
      <c r="Q310" s="137"/>
      <c r="R310" s="137"/>
      <c r="S310" s="137"/>
      <c r="T310" s="137"/>
      <c r="U310" s="137"/>
      <c r="V310" s="137"/>
      <c r="W310" s="137"/>
      <c r="X310" s="137"/>
      <c r="Y310" s="137"/>
      <c r="Z310" s="137"/>
      <c r="AA310" s="137"/>
      <c r="AB310" s="137"/>
      <c r="AC310" s="137"/>
      <c r="AD310" s="137"/>
      <c r="AE310" s="137"/>
      <c r="AF310" s="137"/>
      <c r="AG310" s="137"/>
      <c r="AH310" s="137"/>
    </row>
    <row r="311" spans="1:34" ht="15" hidden="1" customHeight="1" x14ac:dyDescent="0.2">
      <c r="A311" s="1393"/>
      <c r="B311" s="681"/>
      <c r="C311" s="1123"/>
      <c r="D311" s="685"/>
      <c r="E311" s="163"/>
      <c r="F311" s="687"/>
      <c r="G311" s="157"/>
      <c r="H311" s="1124"/>
      <c r="I311" s="1116">
        <f t="shared" si="105"/>
        <v>0</v>
      </c>
      <c r="J311" s="1117">
        <f t="shared" si="106"/>
        <v>0</v>
      </c>
      <c r="K311" s="1105">
        <f t="shared" si="107"/>
        <v>0</v>
      </c>
      <c r="L311" s="191">
        <f t="shared" si="108"/>
        <v>0</v>
      </c>
      <c r="M311" s="170" t="str">
        <f>IF(B311=0,"",VLOOKUP(B311,'Prog Costs'!$A$23:$B$27,2,FALSE))</f>
        <v/>
      </c>
      <c r="N311" s="194">
        <f t="shared" si="104"/>
        <v>0</v>
      </c>
      <c r="O311" s="195">
        <f t="shared" si="109"/>
        <v>0</v>
      </c>
      <c r="P311" s="196">
        <f>IF(N311=0,0,IF(B311=0,"",VLOOKUP(B311,'Prog Costs'!$A$23:$E$27,5,FALSE)*L311))</f>
        <v>0</v>
      </c>
      <c r="Q311" s="137"/>
      <c r="R311" s="137"/>
      <c r="S311" s="137"/>
      <c r="T311" s="137"/>
      <c r="U311" s="137"/>
      <c r="V311" s="137"/>
      <c r="W311" s="137"/>
      <c r="X311" s="137"/>
      <c r="Y311" s="137"/>
      <c r="Z311" s="137"/>
      <c r="AA311" s="137"/>
      <c r="AB311" s="137"/>
      <c r="AC311" s="137"/>
      <c r="AD311" s="137"/>
      <c r="AE311" s="137"/>
      <c r="AF311" s="137"/>
      <c r="AG311" s="137"/>
      <c r="AH311" s="137"/>
    </row>
    <row r="312" spans="1:34" ht="15" hidden="1" customHeight="1" x14ac:dyDescent="0.2">
      <c r="A312" s="1393"/>
      <c r="B312" s="681"/>
      <c r="C312" s="1123"/>
      <c r="D312" s="685"/>
      <c r="E312" s="163"/>
      <c r="F312" s="687"/>
      <c r="G312" s="157"/>
      <c r="H312" s="1124"/>
      <c r="I312" s="1116">
        <f t="shared" si="105"/>
        <v>0</v>
      </c>
      <c r="J312" s="1117">
        <f t="shared" si="106"/>
        <v>0</v>
      </c>
      <c r="K312" s="1105">
        <f t="shared" si="107"/>
        <v>0</v>
      </c>
      <c r="L312" s="191">
        <f t="shared" si="108"/>
        <v>0</v>
      </c>
      <c r="M312" s="170" t="str">
        <f>IF(B312=0,"",VLOOKUP(B312,'Prog Costs'!$A$23:$B$27,2,FALSE))</f>
        <v/>
      </c>
      <c r="N312" s="194">
        <f t="shared" si="104"/>
        <v>0</v>
      </c>
      <c r="O312" s="195">
        <f t="shared" si="109"/>
        <v>0</v>
      </c>
      <c r="P312" s="196">
        <f>IF(N312=0,0,IF(B312=0,"",VLOOKUP(B312,'Prog Costs'!$A$23:$E$27,5,FALSE)*L312))</f>
        <v>0</v>
      </c>
      <c r="Q312" s="137"/>
      <c r="R312" s="137"/>
      <c r="S312" s="137"/>
      <c r="T312" s="137"/>
      <c r="U312" s="137"/>
      <c r="V312" s="137"/>
      <c r="W312" s="137"/>
      <c r="X312" s="137"/>
      <c r="Y312" s="137"/>
      <c r="Z312" s="137"/>
      <c r="AA312" s="137"/>
      <c r="AB312" s="137"/>
      <c r="AC312" s="137"/>
      <c r="AD312" s="137"/>
      <c r="AE312" s="137"/>
      <c r="AF312" s="137"/>
      <c r="AG312" s="137"/>
      <c r="AH312" s="137"/>
    </row>
    <row r="313" spans="1:34" ht="15" hidden="1" customHeight="1" thickBot="1" x14ac:dyDescent="0.25">
      <c r="A313" s="1394"/>
      <c r="B313" s="681"/>
      <c r="C313" s="1125"/>
      <c r="D313" s="686"/>
      <c r="E313" s="164"/>
      <c r="F313" s="688"/>
      <c r="G313" s="158"/>
      <c r="H313" s="1126"/>
      <c r="I313" s="1118">
        <f t="shared" si="105"/>
        <v>0</v>
      </c>
      <c r="J313" s="1117">
        <f t="shared" si="106"/>
        <v>0</v>
      </c>
      <c r="K313" s="1106">
        <f t="shared" si="107"/>
        <v>0</v>
      </c>
      <c r="L313" s="191">
        <f t="shared" si="108"/>
        <v>0</v>
      </c>
      <c r="M313" s="170" t="str">
        <f>IF(B313=0,"",VLOOKUP(B313,'Prog Costs'!$A$23:$B$27,2,FALSE))</f>
        <v/>
      </c>
      <c r="N313" s="194">
        <f t="shared" si="104"/>
        <v>0</v>
      </c>
      <c r="O313" s="195">
        <f t="shared" si="109"/>
        <v>0</v>
      </c>
      <c r="P313" s="196">
        <f>IF(N313=0,0,IF(B313=0,"",VLOOKUP(B313,'Prog Costs'!$A$23:$E$27,5,FALSE)*L313))</f>
        <v>0</v>
      </c>
      <c r="Q313" s="137"/>
      <c r="R313" s="137"/>
      <c r="S313" s="137"/>
      <c r="T313" s="137"/>
      <c r="U313" s="137"/>
      <c r="V313" s="137"/>
      <c r="W313" s="137"/>
      <c r="X313" s="137"/>
      <c r="Y313" s="137"/>
      <c r="Z313" s="137"/>
      <c r="AA313" s="137"/>
      <c r="AB313" s="137"/>
      <c r="AC313" s="137"/>
      <c r="AD313" s="137"/>
      <c r="AE313" s="137"/>
      <c r="AF313" s="137"/>
      <c r="AG313" s="137"/>
      <c r="AH313" s="137"/>
    </row>
    <row r="314" spans="1:34" ht="18" customHeight="1" thickBot="1" x14ac:dyDescent="0.25">
      <c r="A314" s="182"/>
      <c r="B314" s="198" t="s">
        <v>62</v>
      </c>
      <c r="C314" s="140">
        <f>SUM(C294:C313)</f>
        <v>0</v>
      </c>
      <c r="D314" s="155">
        <f t="shared" ref="D314:L314" si="110">SUM(D294:D313)</f>
        <v>0</v>
      </c>
      <c r="E314" s="165">
        <f t="shared" si="110"/>
        <v>0</v>
      </c>
      <c r="F314" s="166">
        <f t="shared" si="110"/>
        <v>0</v>
      </c>
      <c r="G314" s="159">
        <f t="shared" si="110"/>
        <v>0</v>
      </c>
      <c r="H314" s="204">
        <f t="shared" si="110"/>
        <v>0</v>
      </c>
      <c r="I314" s="140">
        <f t="shared" si="110"/>
        <v>0</v>
      </c>
      <c r="J314" s="1113">
        <f t="shared" si="110"/>
        <v>0</v>
      </c>
      <c r="K314" s="159">
        <f t="shared" si="110"/>
        <v>0</v>
      </c>
      <c r="L314" s="142">
        <f t="shared" si="110"/>
        <v>0</v>
      </c>
      <c r="M314" s="143"/>
      <c r="N314" s="143">
        <f t="shared" ref="N314:P314" si="111">SUM(N294:N313)</f>
        <v>0</v>
      </c>
      <c r="O314" s="143">
        <f t="shared" si="111"/>
        <v>0</v>
      </c>
      <c r="P314" s="144">
        <f t="shared" si="111"/>
        <v>0</v>
      </c>
      <c r="Q314" s="137"/>
      <c r="R314" s="137"/>
      <c r="S314" s="137"/>
      <c r="T314" s="137"/>
      <c r="U314" s="137"/>
      <c r="V314" s="137"/>
      <c r="W314" s="137"/>
      <c r="X314" s="137"/>
      <c r="Y314" s="137"/>
      <c r="Z314" s="137"/>
      <c r="AA314" s="137"/>
      <c r="AB314" s="137"/>
      <c r="AC314" s="137"/>
      <c r="AD314" s="137"/>
      <c r="AE314" s="137"/>
      <c r="AF314" s="137"/>
      <c r="AG314" s="137"/>
      <c r="AH314" s="137"/>
    </row>
    <row r="315" spans="1:34" ht="13.5" thickBot="1" x14ac:dyDescent="0.25">
      <c r="A315" s="173"/>
      <c r="B315" s="152"/>
      <c r="C315" s="152"/>
      <c r="D315" s="152"/>
      <c r="E315" s="152"/>
      <c r="F315" s="152"/>
      <c r="G315" s="152"/>
      <c r="H315" s="152"/>
      <c r="I315" s="152"/>
      <c r="J315" s="152"/>
      <c r="K315" s="152"/>
      <c r="L315" s="152"/>
      <c r="M315" s="152"/>
      <c r="N315" s="102"/>
      <c r="O315" s="102"/>
      <c r="P315" s="103"/>
      <c r="Q315" s="137"/>
      <c r="R315" s="137"/>
      <c r="S315" s="137"/>
      <c r="T315" s="137"/>
      <c r="U315" s="137"/>
      <c r="V315" s="137"/>
      <c r="W315" s="137"/>
      <c r="X315" s="137"/>
      <c r="Y315" s="137"/>
      <c r="Z315" s="137"/>
      <c r="AA315" s="137"/>
      <c r="AB315" s="137"/>
      <c r="AC315" s="137"/>
      <c r="AD315" s="137"/>
      <c r="AE315" s="137"/>
      <c r="AF315" s="137"/>
      <c r="AG315" s="137"/>
      <c r="AH315" s="137"/>
    </row>
    <row r="316" spans="1:34" ht="15" customHeight="1" x14ac:dyDescent="0.2">
      <c r="A316" s="1392">
        <f>'Setup Page'!C22</f>
        <v>0</v>
      </c>
      <c r="B316" s="683"/>
      <c r="C316" s="1121"/>
      <c r="D316" s="730"/>
      <c r="E316" s="162"/>
      <c r="F316" s="712"/>
      <c r="G316" s="705"/>
      <c r="H316" s="1122"/>
      <c r="I316" s="1114">
        <f>C316+E316+G316</f>
        <v>0</v>
      </c>
      <c r="J316" s="1115">
        <f>I316/3</f>
        <v>0</v>
      </c>
      <c r="K316" s="1104">
        <f>D316+F316+H316</f>
        <v>0</v>
      </c>
      <c r="L316" s="191">
        <f>K316/3</f>
        <v>0</v>
      </c>
      <c r="M316" s="170" t="str">
        <f>IF(B316=0,"",VLOOKUP(B316,'Prog Costs'!$A$23:$B$27,2,FALSE))</f>
        <v/>
      </c>
      <c r="N316" s="194">
        <f t="shared" ref="N316:N335" si="112">IF(B316=0,0,IF(L316=0,0,L316*M316))</f>
        <v>0</v>
      </c>
      <c r="O316" s="195">
        <f>N316*0.8</f>
        <v>0</v>
      </c>
      <c r="P316" s="196">
        <f>IF(N316=0,0,IF(B316=0,"",VLOOKUP(B316,'Prog Costs'!$A$23:$E$27,5,FALSE)*L316))</f>
        <v>0</v>
      </c>
      <c r="Q316" s="137"/>
      <c r="R316" s="137"/>
      <c r="S316" s="137"/>
      <c r="T316" s="137"/>
      <c r="U316" s="137"/>
      <c r="V316" s="137"/>
      <c r="W316" s="137"/>
      <c r="X316" s="137"/>
      <c r="Y316" s="137"/>
      <c r="Z316" s="137"/>
      <c r="AA316" s="137"/>
      <c r="AB316" s="137"/>
      <c r="AC316" s="137"/>
      <c r="AD316" s="137"/>
      <c r="AE316" s="137"/>
      <c r="AF316" s="137"/>
      <c r="AG316" s="137"/>
      <c r="AH316" s="137"/>
    </row>
    <row r="317" spans="1:34" ht="15" customHeight="1" x14ac:dyDescent="0.2">
      <c r="A317" s="1393"/>
      <c r="B317" s="681"/>
      <c r="C317" s="1123"/>
      <c r="D317" s="685"/>
      <c r="E317" s="163"/>
      <c r="F317" s="687"/>
      <c r="G317" s="157"/>
      <c r="H317" s="1124"/>
      <c r="I317" s="1116">
        <f t="shared" ref="I317:I335" si="113">C317+E317+G317</f>
        <v>0</v>
      </c>
      <c r="J317" s="1117">
        <f t="shared" ref="J317:J335" si="114">I317/3</f>
        <v>0</v>
      </c>
      <c r="K317" s="1105">
        <f t="shared" ref="K317:K335" si="115">D317+F317+H317</f>
        <v>0</v>
      </c>
      <c r="L317" s="191">
        <f t="shared" ref="L317:L335" si="116">K317/3</f>
        <v>0</v>
      </c>
      <c r="M317" s="170" t="str">
        <f>IF(B317=0,"",VLOOKUP(B317,'Prog Costs'!$A$23:$B$27,2,FALSE))</f>
        <v/>
      </c>
      <c r="N317" s="194">
        <f t="shared" si="112"/>
        <v>0</v>
      </c>
      <c r="O317" s="195">
        <f t="shared" ref="O317:O335" si="117">N317*0.8</f>
        <v>0</v>
      </c>
      <c r="P317" s="196">
        <f>IF(N317=0,0,IF(B317=0,"",VLOOKUP(B317,'Prog Costs'!$A$23:$E$27,5,FALSE)*L317))</f>
        <v>0</v>
      </c>
      <c r="Q317" s="137"/>
      <c r="R317" s="137"/>
      <c r="S317" s="137"/>
      <c r="T317" s="137"/>
      <c r="U317" s="137"/>
      <c r="V317" s="137"/>
      <c r="W317" s="137"/>
      <c r="X317" s="137"/>
      <c r="Y317" s="137"/>
      <c r="Z317" s="137"/>
      <c r="AA317" s="137"/>
      <c r="AB317" s="137"/>
      <c r="AC317" s="137"/>
      <c r="AD317" s="137"/>
      <c r="AE317" s="137"/>
      <c r="AF317" s="137"/>
      <c r="AG317" s="137"/>
      <c r="AH317" s="137"/>
    </row>
    <row r="318" spans="1:34" ht="15" customHeight="1" x14ac:dyDescent="0.2">
      <c r="A318" s="1393"/>
      <c r="B318" s="681"/>
      <c r="C318" s="1123"/>
      <c r="D318" s="685"/>
      <c r="E318" s="163"/>
      <c r="F318" s="687"/>
      <c r="G318" s="157"/>
      <c r="H318" s="1124"/>
      <c r="I318" s="1116">
        <f t="shared" si="113"/>
        <v>0</v>
      </c>
      <c r="J318" s="1117">
        <f t="shared" si="114"/>
        <v>0</v>
      </c>
      <c r="K318" s="1105">
        <f t="shared" si="115"/>
        <v>0</v>
      </c>
      <c r="L318" s="191">
        <f t="shared" si="116"/>
        <v>0</v>
      </c>
      <c r="M318" s="170" t="str">
        <f>IF(B318=0,"",VLOOKUP(B318,'Prog Costs'!$A$23:$B$27,2,FALSE))</f>
        <v/>
      </c>
      <c r="N318" s="194">
        <f t="shared" si="112"/>
        <v>0</v>
      </c>
      <c r="O318" s="195">
        <f t="shared" si="117"/>
        <v>0</v>
      </c>
      <c r="P318" s="196">
        <f>IF(N318=0,0,IF(B318=0,"",VLOOKUP(B318,'Prog Costs'!$A$23:$E$27,5,FALSE)*L318))</f>
        <v>0</v>
      </c>
      <c r="Q318" s="137"/>
      <c r="R318" s="137"/>
      <c r="S318" s="137"/>
      <c r="T318" s="137"/>
      <c r="U318" s="137"/>
      <c r="V318" s="137"/>
      <c r="W318" s="137"/>
      <c r="X318" s="137"/>
      <c r="Y318" s="137"/>
      <c r="Z318" s="137"/>
      <c r="AA318" s="137"/>
      <c r="AB318" s="137"/>
      <c r="AC318" s="137"/>
      <c r="AD318" s="137"/>
      <c r="AE318" s="137"/>
      <c r="AF318" s="137"/>
      <c r="AG318" s="137"/>
      <c r="AH318" s="137"/>
    </row>
    <row r="319" spans="1:34" ht="15" customHeight="1" x14ac:dyDescent="0.2">
      <c r="A319" s="1393"/>
      <c r="B319" s="681"/>
      <c r="C319" s="1123"/>
      <c r="D319" s="685"/>
      <c r="E319" s="163"/>
      <c r="F319" s="687"/>
      <c r="G319" s="157"/>
      <c r="H319" s="1124"/>
      <c r="I319" s="1116">
        <f t="shared" si="113"/>
        <v>0</v>
      </c>
      <c r="J319" s="1117">
        <f t="shared" si="114"/>
        <v>0</v>
      </c>
      <c r="K319" s="1105">
        <f t="shared" si="115"/>
        <v>0</v>
      </c>
      <c r="L319" s="191">
        <f t="shared" si="116"/>
        <v>0</v>
      </c>
      <c r="M319" s="170" t="str">
        <f>IF(B319=0,"",VLOOKUP(B319,'Prog Costs'!$A$23:$B$27,2,FALSE))</f>
        <v/>
      </c>
      <c r="N319" s="194">
        <f t="shared" si="112"/>
        <v>0</v>
      </c>
      <c r="O319" s="195">
        <f t="shared" si="117"/>
        <v>0</v>
      </c>
      <c r="P319" s="196">
        <f>IF(N319=0,0,IF(B319=0,"",VLOOKUP(B319,'Prog Costs'!$A$23:$E$27,5,FALSE)*L319))</f>
        <v>0</v>
      </c>
      <c r="Q319" s="137"/>
      <c r="R319" s="137"/>
      <c r="S319" s="137"/>
      <c r="T319" s="137"/>
      <c r="U319" s="137"/>
      <c r="V319" s="137"/>
      <c r="W319" s="137"/>
      <c r="X319" s="137"/>
      <c r="Y319" s="137"/>
      <c r="Z319" s="137"/>
      <c r="AA319" s="137"/>
      <c r="AB319" s="137"/>
      <c r="AC319" s="137"/>
      <c r="AD319" s="137"/>
      <c r="AE319" s="137"/>
      <c r="AF319" s="137"/>
      <c r="AG319" s="137"/>
      <c r="AH319" s="137"/>
    </row>
    <row r="320" spans="1:34" ht="15" customHeight="1" x14ac:dyDescent="0.2">
      <c r="A320" s="1393"/>
      <c r="B320" s="681"/>
      <c r="C320" s="1123"/>
      <c r="D320" s="685"/>
      <c r="E320" s="163"/>
      <c r="F320" s="687"/>
      <c r="G320" s="157"/>
      <c r="H320" s="1124"/>
      <c r="I320" s="1116">
        <f t="shared" si="113"/>
        <v>0</v>
      </c>
      <c r="J320" s="1117">
        <f t="shared" si="114"/>
        <v>0</v>
      </c>
      <c r="K320" s="1105">
        <f t="shared" si="115"/>
        <v>0</v>
      </c>
      <c r="L320" s="191">
        <f t="shared" si="116"/>
        <v>0</v>
      </c>
      <c r="M320" s="170" t="str">
        <f>IF(B320=0,"",VLOOKUP(B320,'Prog Costs'!$A$23:$B$27,2,FALSE))</f>
        <v/>
      </c>
      <c r="N320" s="194">
        <f t="shared" si="112"/>
        <v>0</v>
      </c>
      <c r="O320" s="195">
        <f t="shared" si="117"/>
        <v>0</v>
      </c>
      <c r="P320" s="196">
        <f>IF(N320=0,0,IF(B320=0,"",VLOOKUP(B320,'Prog Costs'!$A$23:$E$27,5,FALSE)*L320))</f>
        <v>0</v>
      </c>
      <c r="Q320" s="137"/>
      <c r="R320" s="137"/>
      <c r="S320" s="137"/>
      <c r="T320" s="137"/>
      <c r="U320" s="137"/>
      <c r="V320" s="137"/>
      <c r="W320" s="137"/>
      <c r="X320" s="137"/>
      <c r="Y320" s="137"/>
      <c r="Z320" s="137"/>
      <c r="AA320" s="137"/>
      <c r="AB320" s="137"/>
      <c r="AC320" s="137"/>
      <c r="AD320" s="137"/>
      <c r="AE320" s="137"/>
      <c r="AF320" s="137"/>
      <c r="AG320" s="137"/>
      <c r="AH320" s="137"/>
    </row>
    <row r="321" spans="1:34" ht="15" customHeight="1" x14ac:dyDescent="0.2">
      <c r="A321" s="1393"/>
      <c r="B321" s="681"/>
      <c r="C321" s="1123"/>
      <c r="D321" s="685"/>
      <c r="E321" s="163"/>
      <c r="F321" s="687"/>
      <c r="G321" s="157"/>
      <c r="H321" s="1124"/>
      <c r="I321" s="1116">
        <f t="shared" si="113"/>
        <v>0</v>
      </c>
      <c r="J321" s="1117">
        <f t="shared" si="114"/>
        <v>0</v>
      </c>
      <c r="K321" s="1105">
        <f t="shared" si="115"/>
        <v>0</v>
      </c>
      <c r="L321" s="191">
        <f t="shared" si="116"/>
        <v>0</v>
      </c>
      <c r="M321" s="170" t="str">
        <f>IF(B321=0,"",VLOOKUP(B321,'Prog Costs'!$A$23:$B$27,2,FALSE))</f>
        <v/>
      </c>
      <c r="N321" s="194">
        <f t="shared" si="112"/>
        <v>0</v>
      </c>
      <c r="O321" s="195">
        <f t="shared" si="117"/>
        <v>0</v>
      </c>
      <c r="P321" s="196">
        <f>IF(N321=0,0,IF(B321=0,"",VLOOKUP(B321,'Prog Costs'!$A$23:$E$27,5,FALSE)*L321))</f>
        <v>0</v>
      </c>
      <c r="Q321" s="137"/>
      <c r="R321" s="137"/>
      <c r="S321" s="137"/>
      <c r="T321" s="137"/>
      <c r="U321" s="137"/>
      <c r="V321" s="137"/>
      <c r="W321" s="137"/>
      <c r="X321" s="137"/>
      <c r="Y321" s="137"/>
      <c r="Z321" s="137"/>
      <c r="AA321" s="137"/>
      <c r="AB321" s="137"/>
      <c r="AC321" s="137"/>
      <c r="AD321" s="137"/>
      <c r="AE321" s="137"/>
      <c r="AF321" s="137"/>
      <c r="AG321" s="137"/>
      <c r="AH321" s="137"/>
    </row>
    <row r="322" spans="1:34" ht="15" customHeight="1" x14ac:dyDescent="0.2">
      <c r="A322" s="1393"/>
      <c r="B322" s="681"/>
      <c r="C322" s="1123"/>
      <c r="D322" s="685"/>
      <c r="E322" s="163"/>
      <c r="F322" s="687"/>
      <c r="G322" s="157"/>
      <c r="H322" s="1124"/>
      <c r="I322" s="1116">
        <f t="shared" si="113"/>
        <v>0</v>
      </c>
      <c r="J322" s="1117">
        <f t="shared" si="114"/>
        <v>0</v>
      </c>
      <c r="K322" s="1105">
        <f t="shared" si="115"/>
        <v>0</v>
      </c>
      <c r="L322" s="191">
        <f t="shared" si="116"/>
        <v>0</v>
      </c>
      <c r="M322" s="170" t="str">
        <f>IF(B322=0,"",VLOOKUP(B322,'Prog Costs'!$A$23:$B$27,2,FALSE))</f>
        <v/>
      </c>
      <c r="N322" s="194">
        <f t="shared" si="112"/>
        <v>0</v>
      </c>
      <c r="O322" s="195">
        <f t="shared" si="117"/>
        <v>0</v>
      </c>
      <c r="P322" s="196">
        <f>IF(N322=0,0,IF(B322=0,"",VLOOKUP(B322,'Prog Costs'!$A$23:$E$27,5,FALSE)*L322))</f>
        <v>0</v>
      </c>
      <c r="Q322" s="137"/>
      <c r="R322" s="137"/>
      <c r="S322" s="137"/>
      <c r="T322" s="137"/>
      <c r="U322" s="137"/>
      <c r="V322" s="137"/>
      <c r="W322" s="137"/>
      <c r="X322" s="137"/>
      <c r="Y322" s="137"/>
      <c r="Z322" s="137"/>
      <c r="AA322" s="137"/>
      <c r="AB322" s="137"/>
      <c r="AC322" s="137"/>
      <c r="AD322" s="137"/>
      <c r="AE322" s="137"/>
      <c r="AF322" s="137"/>
      <c r="AG322" s="137"/>
      <c r="AH322" s="137"/>
    </row>
    <row r="323" spans="1:34" ht="15" customHeight="1" x14ac:dyDescent="0.2">
      <c r="A323" s="1393"/>
      <c r="B323" s="681"/>
      <c r="C323" s="1123"/>
      <c r="D323" s="685"/>
      <c r="E323" s="163"/>
      <c r="F323" s="687"/>
      <c r="G323" s="157"/>
      <c r="H323" s="1124"/>
      <c r="I323" s="1116">
        <f t="shared" si="113"/>
        <v>0</v>
      </c>
      <c r="J323" s="1117">
        <f t="shared" si="114"/>
        <v>0</v>
      </c>
      <c r="K323" s="1105">
        <f t="shared" si="115"/>
        <v>0</v>
      </c>
      <c r="L323" s="191">
        <f t="shared" si="116"/>
        <v>0</v>
      </c>
      <c r="M323" s="170" t="str">
        <f>IF(B323=0,"",VLOOKUP(B323,'Prog Costs'!$A$23:$B$27,2,FALSE))</f>
        <v/>
      </c>
      <c r="N323" s="194">
        <f t="shared" si="112"/>
        <v>0</v>
      </c>
      <c r="O323" s="195">
        <f t="shared" si="117"/>
        <v>0</v>
      </c>
      <c r="P323" s="196">
        <f>IF(N323=0,0,IF(B323=0,"",VLOOKUP(B323,'Prog Costs'!$A$23:$E$27,5,FALSE)*L323))</f>
        <v>0</v>
      </c>
      <c r="Q323" s="137"/>
      <c r="R323" s="137"/>
      <c r="S323" s="137"/>
      <c r="T323" s="137"/>
      <c r="U323" s="137"/>
      <c r="V323" s="137"/>
      <c r="W323" s="137"/>
      <c r="X323" s="137"/>
      <c r="Y323" s="137"/>
      <c r="Z323" s="137"/>
      <c r="AA323" s="137"/>
      <c r="AB323" s="137"/>
      <c r="AC323" s="137"/>
      <c r="AD323" s="137"/>
      <c r="AE323" s="137"/>
      <c r="AF323" s="137"/>
      <c r="AG323" s="137"/>
      <c r="AH323" s="137"/>
    </row>
    <row r="324" spans="1:34" ht="15" customHeight="1" x14ac:dyDescent="0.2">
      <c r="A324" s="1393"/>
      <c r="B324" s="681"/>
      <c r="C324" s="1123"/>
      <c r="D324" s="685"/>
      <c r="E324" s="163"/>
      <c r="F324" s="687"/>
      <c r="G324" s="157"/>
      <c r="H324" s="1124"/>
      <c r="I324" s="1116">
        <f t="shared" si="113"/>
        <v>0</v>
      </c>
      <c r="J324" s="1117">
        <f t="shared" si="114"/>
        <v>0</v>
      </c>
      <c r="K324" s="1105">
        <f t="shared" si="115"/>
        <v>0</v>
      </c>
      <c r="L324" s="191">
        <f t="shared" si="116"/>
        <v>0</v>
      </c>
      <c r="M324" s="170" t="str">
        <f>IF(B324=0,"",VLOOKUP(B324,'Prog Costs'!$A$23:$B$27,2,FALSE))</f>
        <v/>
      </c>
      <c r="N324" s="194">
        <f t="shared" si="112"/>
        <v>0</v>
      </c>
      <c r="O324" s="195">
        <f t="shared" si="117"/>
        <v>0</v>
      </c>
      <c r="P324" s="196">
        <f>IF(N324=0,0,IF(B324=0,"",VLOOKUP(B324,'Prog Costs'!$A$23:$E$27,5,FALSE)*L324))</f>
        <v>0</v>
      </c>
      <c r="Q324" s="137"/>
      <c r="R324" s="137"/>
      <c r="S324" s="137"/>
      <c r="T324" s="137"/>
      <c r="U324" s="137"/>
      <c r="V324" s="137"/>
      <c r="W324" s="137"/>
      <c r="X324" s="137"/>
      <c r="Y324" s="137"/>
      <c r="Z324" s="137"/>
      <c r="AA324" s="137"/>
      <c r="AB324" s="137"/>
      <c r="AC324" s="137"/>
      <c r="AD324" s="137"/>
      <c r="AE324" s="137"/>
      <c r="AF324" s="137"/>
      <c r="AG324" s="137"/>
      <c r="AH324" s="137"/>
    </row>
    <row r="325" spans="1:34" ht="15" customHeight="1" thickBot="1" x14ac:dyDescent="0.25">
      <c r="A325" s="1393"/>
      <c r="B325" s="681"/>
      <c r="C325" s="1123"/>
      <c r="D325" s="685"/>
      <c r="E325" s="163"/>
      <c r="F325" s="687"/>
      <c r="G325" s="157"/>
      <c r="H325" s="1124"/>
      <c r="I325" s="1116">
        <f t="shared" si="113"/>
        <v>0</v>
      </c>
      <c r="J325" s="1117">
        <f t="shared" si="114"/>
        <v>0</v>
      </c>
      <c r="K325" s="1105">
        <f t="shared" si="115"/>
        <v>0</v>
      </c>
      <c r="L325" s="191">
        <f t="shared" si="116"/>
        <v>0</v>
      </c>
      <c r="M325" s="170" t="str">
        <f>IF(B325=0,"",VLOOKUP(B325,'Prog Costs'!$A$23:$B$27,2,FALSE))</f>
        <v/>
      </c>
      <c r="N325" s="194">
        <f t="shared" si="112"/>
        <v>0</v>
      </c>
      <c r="O325" s="195">
        <f t="shared" si="117"/>
        <v>0</v>
      </c>
      <c r="P325" s="196">
        <f>IF(N325=0,0,IF(B325=0,"",VLOOKUP(B325,'Prog Costs'!$A$23:$E$27,5,FALSE)*L325))</f>
        <v>0</v>
      </c>
      <c r="Q325" s="137"/>
      <c r="R325" s="137"/>
      <c r="S325" s="137"/>
      <c r="T325" s="137"/>
      <c r="U325" s="137"/>
      <c r="V325" s="137"/>
      <c r="W325" s="137"/>
      <c r="X325" s="137"/>
      <c r="Y325" s="137"/>
      <c r="Z325" s="137"/>
      <c r="AA325" s="137"/>
      <c r="AB325" s="137"/>
      <c r="AC325" s="137"/>
      <c r="AD325" s="137"/>
      <c r="AE325" s="137"/>
      <c r="AF325" s="137"/>
      <c r="AG325" s="137"/>
      <c r="AH325" s="137"/>
    </row>
    <row r="326" spans="1:34" ht="15" hidden="1" customHeight="1" x14ac:dyDescent="0.2">
      <c r="A326" s="1393"/>
      <c r="B326" s="681"/>
      <c r="C326" s="1123"/>
      <c r="D326" s="685"/>
      <c r="E326" s="163"/>
      <c r="F326" s="687"/>
      <c r="G326" s="157"/>
      <c r="H326" s="1124"/>
      <c r="I326" s="1116">
        <f t="shared" si="113"/>
        <v>0</v>
      </c>
      <c r="J326" s="1117">
        <f t="shared" si="114"/>
        <v>0</v>
      </c>
      <c r="K326" s="1105">
        <f t="shared" si="115"/>
        <v>0</v>
      </c>
      <c r="L326" s="191">
        <f t="shared" si="116"/>
        <v>0</v>
      </c>
      <c r="M326" s="170" t="str">
        <f>IF(B326=0,"",VLOOKUP(B326,'Prog Costs'!$A$23:$B$27,2,FALSE))</f>
        <v/>
      </c>
      <c r="N326" s="194">
        <f t="shared" si="112"/>
        <v>0</v>
      </c>
      <c r="O326" s="195">
        <f t="shared" si="117"/>
        <v>0</v>
      </c>
      <c r="P326" s="196">
        <f>IF(N326=0,0,IF(B326=0,"",VLOOKUP(B326,'Prog Costs'!$A$23:$E$27,5,FALSE)*L326))</f>
        <v>0</v>
      </c>
      <c r="Q326" s="137"/>
      <c r="R326" s="137"/>
      <c r="S326" s="137"/>
      <c r="T326" s="137"/>
      <c r="U326" s="137"/>
      <c r="V326" s="137"/>
      <c r="W326" s="137"/>
      <c r="X326" s="137"/>
      <c r="Y326" s="137"/>
      <c r="Z326" s="137"/>
      <c r="AA326" s="137"/>
      <c r="AB326" s="137"/>
      <c r="AC326" s="137"/>
      <c r="AD326" s="137"/>
      <c r="AE326" s="137"/>
      <c r="AF326" s="137"/>
      <c r="AG326" s="137"/>
      <c r="AH326" s="137"/>
    </row>
    <row r="327" spans="1:34" ht="15" hidden="1" customHeight="1" x14ac:dyDescent="0.2">
      <c r="A327" s="1393"/>
      <c r="B327" s="681"/>
      <c r="C327" s="1123"/>
      <c r="D327" s="685"/>
      <c r="E327" s="163"/>
      <c r="F327" s="687"/>
      <c r="G327" s="157"/>
      <c r="H327" s="1124"/>
      <c r="I327" s="1116">
        <f t="shared" si="113"/>
        <v>0</v>
      </c>
      <c r="J327" s="1117">
        <f t="shared" si="114"/>
        <v>0</v>
      </c>
      <c r="K327" s="1105">
        <f t="shared" si="115"/>
        <v>0</v>
      </c>
      <c r="L327" s="191">
        <f t="shared" si="116"/>
        <v>0</v>
      </c>
      <c r="M327" s="170" t="str">
        <f>IF(B327=0,"",VLOOKUP(B327,'Prog Costs'!$A$23:$B$27,2,FALSE))</f>
        <v/>
      </c>
      <c r="N327" s="194">
        <f t="shared" si="112"/>
        <v>0</v>
      </c>
      <c r="O327" s="195">
        <f t="shared" si="117"/>
        <v>0</v>
      </c>
      <c r="P327" s="196">
        <f>IF(N327=0,0,IF(B327=0,"",VLOOKUP(B327,'Prog Costs'!$A$23:$E$27,5,FALSE)*L327))</f>
        <v>0</v>
      </c>
      <c r="Q327" s="137"/>
      <c r="R327" s="137"/>
      <c r="S327" s="137"/>
      <c r="T327" s="137"/>
      <c r="U327" s="137"/>
      <c r="V327" s="137"/>
      <c r="W327" s="137"/>
      <c r="X327" s="137"/>
      <c r="Y327" s="137"/>
      <c r="Z327" s="137"/>
      <c r="AA327" s="137"/>
      <c r="AB327" s="137"/>
      <c r="AC327" s="137"/>
      <c r="AD327" s="137"/>
      <c r="AE327" s="137"/>
      <c r="AF327" s="137"/>
      <c r="AG327" s="137"/>
      <c r="AH327" s="137"/>
    </row>
    <row r="328" spans="1:34" ht="15" hidden="1" customHeight="1" x14ac:dyDescent="0.2">
      <c r="A328" s="1393"/>
      <c r="B328" s="681"/>
      <c r="C328" s="1123"/>
      <c r="D328" s="685"/>
      <c r="E328" s="163"/>
      <c r="F328" s="687"/>
      <c r="G328" s="157"/>
      <c r="H328" s="1124"/>
      <c r="I328" s="1116">
        <f t="shared" si="113"/>
        <v>0</v>
      </c>
      <c r="J328" s="1117">
        <f t="shared" si="114"/>
        <v>0</v>
      </c>
      <c r="K328" s="1105">
        <f t="shared" si="115"/>
        <v>0</v>
      </c>
      <c r="L328" s="191">
        <f t="shared" si="116"/>
        <v>0</v>
      </c>
      <c r="M328" s="170" t="str">
        <f>IF(B328=0,"",VLOOKUP(B328,'Prog Costs'!$A$23:$B$27,2,FALSE))</f>
        <v/>
      </c>
      <c r="N328" s="194">
        <f t="shared" si="112"/>
        <v>0</v>
      </c>
      <c r="O328" s="195">
        <f t="shared" si="117"/>
        <v>0</v>
      </c>
      <c r="P328" s="196">
        <f>IF(N328=0,0,IF(B328=0,"",VLOOKUP(B328,'Prog Costs'!$A$23:$E$27,5,FALSE)*L328))</f>
        <v>0</v>
      </c>
      <c r="Q328" s="137"/>
      <c r="R328" s="137"/>
      <c r="S328" s="137"/>
      <c r="T328" s="137"/>
      <c r="U328" s="137"/>
      <c r="V328" s="137"/>
      <c r="W328" s="137"/>
      <c r="X328" s="137"/>
      <c r="Y328" s="137"/>
      <c r="Z328" s="137"/>
      <c r="AA328" s="137"/>
      <c r="AB328" s="137"/>
      <c r="AC328" s="137"/>
      <c r="AD328" s="137"/>
      <c r="AE328" s="137"/>
      <c r="AF328" s="137"/>
      <c r="AG328" s="137"/>
      <c r="AH328" s="137"/>
    </row>
    <row r="329" spans="1:34" ht="15" hidden="1" customHeight="1" x14ac:dyDescent="0.2">
      <c r="A329" s="1393"/>
      <c r="B329" s="681"/>
      <c r="C329" s="1123"/>
      <c r="D329" s="685"/>
      <c r="E329" s="163"/>
      <c r="F329" s="687"/>
      <c r="G329" s="157"/>
      <c r="H329" s="1124"/>
      <c r="I329" s="1116">
        <f t="shared" si="113"/>
        <v>0</v>
      </c>
      <c r="J329" s="1117">
        <f t="shared" si="114"/>
        <v>0</v>
      </c>
      <c r="K329" s="1105">
        <f t="shared" si="115"/>
        <v>0</v>
      </c>
      <c r="L329" s="191">
        <f t="shared" si="116"/>
        <v>0</v>
      </c>
      <c r="M329" s="170" t="str">
        <f>IF(B329=0,"",VLOOKUP(B329,'Prog Costs'!$A$23:$B$27,2,FALSE))</f>
        <v/>
      </c>
      <c r="N329" s="194">
        <f t="shared" si="112"/>
        <v>0</v>
      </c>
      <c r="O329" s="195">
        <f t="shared" si="117"/>
        <v>0</v>
      </c>
      <c r="P329" s="196">
        <f>IF(N329=0,0,IF(B329=0,"",VLOOKUP(B329,'Prog Costs'!$A$23:$E$27,5,FALSE)*L329))</f>
        <v>0</v>
      </c>
      <c r="Q329" s="137"/>
      <c r="R329" s="137"/>
      <c r="S329" s="137"/>
      <c r="T329" s="137"/>
      <c r="U329" s="137"/>
      <c r="V329" s="137"/>
      <c r="W329" s="137"/>
      <c r="X329" s="137"/>
      <c r="Y329" s="137"/>
      <c r="Z329" s="137"/>
      <c r="AA329" s="137"/>
      <c r="AB329" s="137"/>
      <c r="AC329" s="137"/>
      <c r="AD329" s="137"/>
      <c r="AE329" s="137"/>
      <c r="AF329" s="137"/>
      <c r="AG329" s="137"/>
      <c r="AH329" s="137"/>
    </row>
    <row r="330" spans="1:34" ht="15" hidden="1" customHeight="1" x14ac:dyDescent="0.2">
      <c r="A330" s="1393"/>
      <c r="B330" s="681"/>
      <c r="C330" s="1123"/>
      <c r="D330" s="685"/>
      <c r="E330" s="163"/>
      <c r="F330" s="687"/>
      <c r="G330" s="157"/>
      <c r="H330" s="1124"/>
      <c r="I330" s="1116">
        <f t="shared" si="113"/>
        <v>0</v>
      </c>
      <c r="J330" s="1117">
        <f t="shared" si="114"/>
        <v>0</v>
      </c>
      <c r="K330" s="1105">
        <f t="shared" si="115"/>
        <v>0</v>
      </c>
      <c r="L330" s="191">
        <f t="shared" si="116"/>
        <v>0</v>
      </c>
      <c r="M330" s="170" t="str">
        <f>IF(B330=0,"",VLOOKUP(B330,'Prog Costs'!$A$23:$B$27,2,FALSE))</f>
        <v/>
      </c>
      <c r="N330" s="194">
        <f t="shared" si="112"/>
        <v>0</v>
      </c>
      <c r="O330" s="195">
        <f t="shared" si="117"/>
        <v>0</v>
      </c>
      <c r="P330" s="196">
        <f>IF(N330=0,0,IF(B330=0,"",VLOOKUP(B330,'Prog Costs'!$A$23:$E$27,5,FALSE)*L330))</f>
        <v>0</v>
      </c>
      <c r="Q330" s="137"/>
      <c r="R330" s="137"/>
      <c r="S330" s="137"/>
      <c r="T330" s="137"/>
      <c r="U330" s="137"/>
      <c r="V330" s="137"/>
      <c r="W330" s="137"/>
      <c r="X330" s="137"/>
      <c r="Y330" s="137"/>
      <c r="Z330" s="137"/>
      <c r="AA330" s="137"/>
      <c r="AB330" s="137"/>
      <c r="AC330" s="137"/>
      <c r="AD330" s="137"/>
      <c r="AE330" s="137"/>
      <c r="AF330" s="137"/>
      <c r="AG330" s="137"/>
      <c r="AH330" s="137"/>
    </row>
    <row r="331" spans="1:34" ht="15" hidden="1" customHeight="1" x14ac:dyDescent="0.2">
      <c r="A331" s="1393"/>
      <c r="B331" s="681"/>
      <c r="C331" s="1123"/>
      <c r="D331" s="685"/>
      <c r="E331" s="163"/>
      <c r="F331" s="687"/>
      <c r="G331" s="157"/>
      <c r="H331" s="1124"/>
      <c r="I331" s="1116">
        <f t="shared" si="113"/>
        <v>0</v>
      </c>
      <c r="J331" s="1117">
        <f t="shared" si="114"/>
        <v>0</v>
      </c>
      <c r="K331" s="1105">
        <f t="shared" si="115"/>
        <v>0</v>
      </c>
      <c r="L331" s="191">
        <f t="shared" si="116"/>
        <v>0</v>
      </c>
      <c r="M331" s="170" t="str">
        <f>IF(B331=0,"",VLOOKUP(B331,'Prog Costs'!$A$23:$B$27,2,FALSE))</f>
        <v/>
      </c>
      <c r="N331" s="194">
        <f t="shared" si="112"/>
        <v>0</v>
      </c>
      <c r="O331" s="195">
        <f t="shared" si="117"/>
        <v>0</v>
      </c>
      <c r="P331" s="196">
        <f>IF(N331=0,0,IF(B331=0,"",VLOOKUP(B331,'Prog Costs'!$A$23:$E$27,5,FALSE)*L331))</f>
        <v>0</v>
      </c>
      <c r="Q331" s="137"/>
      <c r="R331" s="137"/>
      <c r="S331" s="137"/>
      <c r="T331" s="137"/>
      <c r="U331" s="137"/>
      <c r="V331" s="137"/>
      <c r="W331" s="137"/>
      <c r="X331" s="137"/>
      <c r="Y331" s="137"/>
      <c r="Z331" s="137"/>
      <c r="AA331" s="137"/>
      <c r="AB331" s="137"/>
      <c r="AC331" s="137"/>
      <c r="AD331" s="137"/>
      <c r="AE331" s="137"/>
      <c r="AF331" s="137"/>
      <c r="AG331" s="137"/>
      <c r="AH331" s="137"/>
    </row>
    <row r="332" spans="1:34" ht="15" hidden="1" customHeight="1" x14ac:dyDescent="0.2">
      <c r="A332" s="1393"/>
      <c r="B332" s="681"/>
      <c r="C332" s="1123"/>
      <c r="D332" s="685"/>
      <c r="E332" s="163"/>
      <c r="F332" s="687"/>
      <c r="G332" s="157"/>
      <c r="H332" s="1124"/>
      <c r="I332" s="1116">
        <f t="shared" si="113"/>
        <v>0</v>
      </c>
      <c r="J332" s="1117">
        <f t="shared" si="114"/>
        <v>0</v>
      </c>
      <c r="K332" s="1105">
        <f t="shared" si="115"/>
        <v>0</v>
      </c>
      <c r="L332" s="191">
        <f t="shared" si="116"/>
        <v>0</v>
      </c>
      <c r="M332" s="170" t="str">
        <f>IF(B332=0,"",VLOOKUP(B332,'Prog Costs'!$A$23:$B$27,2,FALSE))</f>
        <v/>
      </c>
      <c r="N332" s="194">
        <f t="shared" si="112"/>
        <v>0</v>
      </c>
      <c r="O332" s="195">
        <f t="shared" si="117"/>
        <v>0</v>
      </c>
      <c r="P332" s="196">
        <f>IF(N332=0,0,IF(B332=0,"",VLOOKUP(B332,'Prog Costs'!$A$23:$E$27,5,FALSE)*L332))</f>
        <v>0</v>
      </c>
      <c r="Q332" s="137"/>
      <c r="R332" s="137"/>
      <c r="S332" s="137"/>
      <c r="T332" s="137"/>
      <c r="U332" s="137"/>
      <c r="V332" s="137"/>
      <c r="W332" s="137"/>
      <c r="X332" s="137"/>
      <c r="Y332" s="137"/>
      <c r="Z332" s="137"/>
      <c r="AA332" s="137"/>
      <c r="AB332" s="137"/>
      <c r="AC332" s="137"/>
      <c r="AD332" s="137"/>
      <c r="AE332" s="137"/>
      <c r="AF332" s="137"/>
      <c r="AG332" s="137"/>
      <c r="AH332" s="137"/>
    </row>
    <row r="333" spans="1:34" ht="15" hidden="1" customHeight="1" x14ac:dyDescent="0.2">
      <c r="A333" s="1393"/>
      <c r="B333" s="681"/>
      <c r="C333" s="1123"/>
      <c r="D333" s="685"/>
      <c r="E333" s="163"/>
      <c r="F333" s="687"/>
      <c r="G333" s="157"/>
      <c r="H333" s="1124"/>
      <c r="I333" s="1116">
        <f t="shared" si="113"/>
        <v>0</v>
      </c>
      <c r="J333" s="1117">
        <f t="shared" si="114"/>
        <v>0</v>
      </c>
      <c r="K333" s="1105">
        <f t="shared" si="115"/>
        <v>0</v>
      </c>
      <c r="L333" s="191">
        <f t="shared" si="116"/>
        <v>0</v>
      </c>
      <c r="M333" s="170" t="str">
        <f>IF(B333=0,"",VLOOKUP(B333,'Prog Costs'!$A$23:$B$27,2,FALSE))</f>
        <v/>
      </c>
      <c r="N333" s="194">
        <f t="shared" si="112"/>
        <v>0</v>
      </c>
      <c r="O333" s="195">
        <f t="shared" si="117"/>
        <v>0</v>
      </c>
      <c r="P333" s="196">
        <f>IF(N333=0,0,IF(B333=0,"",VLOOKUP(B333,'Prog Costs'!$A$23:$E$27,5,FALSE)*L333))</f>
        <v>0</v>
      </c>
      <c r="Q333" s="137"/>
      <c r="R333" s="137"/>
      <c r="S333" s="137"/>
      <c r="T333" s="137"/>
      <c r="U333" s="137"/>
      <c r="V333" s="137"/>
      <c r="W333" s="137"/>
      <c r="X333" s="137"/>
      <c r="Y333" s="137"/>
      <c r="Z333" s="137"/>
      <c r="AA333" s="137"/>
      <c r="AB333" s="137"/>
      <c r="AC333" s="137"/>
      <c r="AD333" s="137"/>
      <c r="AE333" s="137"/>
      <c r="AF333" s="137"/>
      <c r="AG333" s="137"/>
      <c r="AH333" s="137"/>
    </row>
    <row r="334" spans="1:34" ht="15" hidden="1" customHeight="1" x14ac:dyDescent="0.2">
      <c r="A334" s="1393"/>
      <c r="B334" s="681"/>
      <c r="C334" s="1123"/>
      <c r="D334" s="685"/>
      <c r="E334" s="163"/>
      <c r="F334" s="687"/>
      <c r="G334" s="157"/>
      <c r="H334" s="1124"/>
      <c r="I334" s="1116">
        <f t="shared" si="113"/>
        <v>0</v>
      </c>
      <c r="J334" s="1117">
        <f t="shared" si="114"/>
        <v>0</v>
      </c>
      <c r="K334" s="1105">
        <f t="shared" si="115"/>
        <v>0</v>
      </c>
      <c r="L334" s="191">
        <f t="shared" si="116"/>
        <v>0</v>
      </c>
      <c r="M334" s="170" t="str">
        <f>IF(B334=0,"",VLOOKUP(B334,'Prog Costs'!$A$23:$B$27,2,FALSE))</f>
        <v/>
      </c>
      <c r="N334" s="194">
        <f t="shared" si="112"/>
        <v>0</v>
      </c>
      <c r="O334" s="195">
        <f t="shared" si="117"/>
        <v>0</v>
      </c>
      <c r="P334" s="196">
        <f>IF(N334=0,0,IF(B334=0,"",VLOOKUP(B334,'Prog Costs'!$A$23:$E$27,5,FALSE)*L334))</f>
        <v>0</v>
      </c>
      <c r="Q334" s="137"/>
      <c r="R334" s="137"/>
      <c r="S334" s="137"/>
      <c r="T334" s="137"/>
      <c r="U334" s="137"/>
      <c r="V334" s="137"/>
      <c r="W334" s="137"/>
      <c r="X334" s="137"/>
      <c r="Y334" s="137"/>
      <c r="Z334" s="137"/>
      <c r="AA334" s="137"/>
      <c r="AB334" s="137"/>
      <c r="AC334" s="137"/>
      <c r="AD334" s="137"/>
      <c r="AE334" s="137"/>
      <c r="AF334" s="137"/>
      <c r="AG334" s="137"/>
      <c r="AH334" s="137"/>
    </row>
    <row r="335" spans="1:34" ht="15" hidden="1" customHeight="1" thickBot="1" x14ac:dyDescent="0.25">
      <c r="A335" s="1394"/>
      <c r="B335" s="681"/>
      <c r="C335" s="1125"/>
      <c r="D335" s="686"/>
      <c r="E335" s="164"/>
      <c r="F335" s="688"/>
      <c r="G335" s="158"/>
      <c r="H335" s="1126"/>
      <c r="I335" s="1118">
        <f t="shared" si="113"/>
        <v>0</v>
      </c>
      <c r="J335" s="1117">
        <f t="shared" si="114"/>
        <v>0</v>
      </c>
      <c r="K335" s="1106">
        <f t="shared" si="115"/>
        <v>0</v>
      </c>
      <c r="L335" s="191">
        <f t="shared" si="116"/>
        <v>0</v>
      </c>
      <c r="M335" s="170" t="str">
        <f>IF(B335=0,"",VLOOKUP(B335,'Prog Costs'!$A$23:$B$27,2,FALSE))</f>
        <v/>
      </c>
      <c r="N335" s="194">
        <f t="shared" si="112"/>
        <v>0</v>
      </c>
      <c r="O335" s="195">
        <f t="shared" si="117"/>
        <v>0</v>
      </c>
      <c r="P335" s="196">
        <f>IF(N335=0,0,IF(B335=0,"",VLOOKUP(B335,'Prog Costs'!$A$23:$E$27,5,FALSE)*L335))</f>
        <v>0</v>
      </c>
      <c r="Q335" s="137"/>
      <c r="R335" s="137"/>
      <c r="S335" s="137"/>
      <c r="T335" s="137"/>
      <c r="U335" s="137"/>
      <c r="V335" s="137"/>
      <c r="W335" s="137"/>
      <c r="X335" s="137"/>
      <c r="Y335" s="137"/>
      <c r="Z335" s="137"/>
      <c r="AA335" s="137"/>
      <c r="AB335" s="137"/>
      <c r="AC335" s="137"/>
      <c r="AD335" s="137"/>
      <c r="AE335" s="137"/>
      <c r="AF335" s="137"/>
      <c r="AG335" s="137"/>
      <c r="AH335" s="137"/>
    </row>
    <row r="336" spans="1:34" ht="18" customHeight="1" thickBot="1" x14ac:dyDescent="0.25">
      <c r="A336" s="182"/>
      <c r="B336" s="198" t="s">
        <v>62</v>
      </c>
      <c r="C336" s="140">
        <f>SUM(C316:C335)</f>
        <v>0</v>
      </c>
      <c r="D336" s="155">
        <f t="shared" ref="D336:L336" si="118">SUM(D316:D335)</f>
        <v>0</v>
      </c>
      <c r="E336" s="165">
        <f t="shared" si="118"/>
        <v>0</v>
      </c>
      <c r="F336" s="166">
        <f t="shared" si="118"/>
        <v>0</v>
      </c>
      <c r="G336" s="159">
        <f t="shared" si="118"/>
        <v>0</v>
      </c>
      <c r="H336" s="204">
        <f t="shared" si="118"/>
        <v>0</v>
      </c>
      <c r="I336" s="140">
        <f t="shared" si="118"/>
        <v>0</v>
      </c>
      <c r="J336" s="1113">
        <f t="shared" si="118"/>
        <v>0</v>
      </c>
      <c r="K336" s="159">
        <f t="shared" si="118"/>
        <v>0</v>
      </c>
      <c r="L336" s="142">
        <f t="shared" si="118"/>
        <v>0</v>
      </c>
      <c r="M336" s="143"/>
      <c r="N336" s="143">
        <f t="shared" ref="N336:P336" si="119">SUM(N316:N335)</f>
        <v>0</v>
      </c>
      <c r="O336" s="143">
        <f t="shared" si="119"/>
        <v>0</v>
      </c>
      <c r="P336" s="144">
        <f t="shared" si="119"/>
        <v>0</v>
      </c>
      <c r="Q336" s="137"/>
      <c r="R336" s="137"/>
      <c r="S336" s="137"/>
      <c r="T336" s="137"/>
      <c r="U336" s="137"/>
      <c r="V336" s="137"/>
      <c r="W336" s="137"/>
      <c r="X336" s="137"/>
      <c r="Y336" s="137"/>
      <c r="Z336" s="137"/>
      <c r="AA336" s="137"/>
      <c r="AB336" s="137"/>
      <c r="AC336" s="137"/>
      <c r="AD336" s="137"/>
      <c r="AE336" s="137"/>
      <c r="AF336" s="137"/>
      <c r="AG336" s="137"/>
      <c r="AH336" s="137"/>
    </row>
    <row r="337" spans="1:34" ht="13.5" thickBot="1" x14ac:dyDescent="0.25">
      <c r="A337" s="181"/>
      <c r="B337" s="178"/>
      <c r="C337" s="178"/>
      <c r="D337" s="178"/>
      <c r="E337" s="178"/>
      <c r="F337" s="178"/>
      <c r="G337" s="178"/>
      <c r="H337" s="178"/>
      <c r="I337" s="178"/>
      <c r="J337" s="178"/>
      <c r="K337" s="178"/>
      <c r="L337" s="178"/>
      <c r="M337" s="178"/>
      <c r="N337" s="96"/>
      <c r="O337" s="96"/>
      <c r="P337" s="197"/>
      <c r="Q337" s="137"/>
      <c r="R337" s="137"/>
      <c r="S337" s="137"/>
      <c r="T337" s="137"/>
      <c r="U337" s="137"/>
      <c r="V337" s="137"/>
      <c r="W337" s="137"/>
      <c r="X337" s="137"/>
      <c r="Y337" s="137"/>
      <c r="Z337" s="137"/>
      <c r="AA337" s="137"/>
      <c r="AB337" s="137"/>
      <c r="AC337" s="137"/>
      <c r="AD337" s="137"/>
      <c r="AE337" s="137"/>
      <c r="AF337" s="137"/>
      <c r="AG337" s="137"/>
      <c r="AH337" s="137"/>
    </row>
    <row r="338" spans="1:34" ht="24" customHeight="1" thickBot="1" x14ac:dyDescent="0.25">
      <c r="A338" s="1414" t="s">
        <v>577</v>
      </c>
      <c r="B338" s="1415"/>
      <c r="C338" s="137"/>
      <c r="D338" s="137"/>
      <c r="E338" s="137"/>
      <c r="F338" s="137"/>
      <c r="G338" s="137"/>
      <c r="H338" s="137"/>
      <c r="I338" s="137"/>
      <c r="J338" s="137"/>
      <c r="K338" s="137"/>
      <c r="L338" s="137"/>
      <c r="M338" s="137"/>
      <c r="N338" s="137"/>
      <c r="O338" s="137"/>
      <c r="P338" s="153"/>
      <c r="Q338" s="137"/>
      <c r="R338" s="137"/>
      <c r="S338" s="137"/>
      <c r="T338" s="137"/>
      <c r="U338" s="137"/>
      <c r="V338" s="137"/>
      <c r="W338" s="137"/>
      <c r="X338" s="137"/>
      <c r="Y338" s="137"/>
      <c r="Z338" s="137"/>
      <c r="AA338" s="137"/>
      <c r="AB338" s="137"/>
      <c r="AC338" s="137"/>
      <c r="AD338" s="137"/>
      <c r="AE338" s="137"/>
      <c r="AF338" s="137"/>
      <c r="AG338" s="137"/>
      <c r="AH338" s="137"/>
    </row>
    <row r="339" spans="1:34" ht="16.5" customHeight="1" x14ac:dyDescent="0.2">
      <c r="A339" s="233"/>
      <c r="B339" s="691"/>
      <c r="C339" s="1407" t="s">
        <v>145</v>
      </c>
      <c r="D339" s="1408"/>
      <c r="E339" s="1408"/>
      <c r="F339" s="1408"/>
      <c r="G339" s="1408"/>
      <c r="H339" s="1409"/>
      <c r="I339" s="1427" t="s">
        <v>254</v>
      </c>
      <c r="J339" s="1421" t="s">
        <v>255</v>
      </c>
      <c r="K339" s="1401" t="s">
        <v>139</v>
      </c>
      <c r="L339" s="1404" t="s">
        <v>140</v>
      </c>
      <c r="M339" s="167"/>
      <c r="N339" s="134"/>
      <c r="O339" s="134"/>
      <c r="P339" s="135"/>
      <c r="Q339" s="137"/>
      <c r="R339" s="137"/>
      <c r="S339" s="137"/>
      <c r="T339" s="137"/>
      <c r="U339" s="137"/>
      <c r="V339" s="137"/>
      <c r="W339" s="137"/>
      <c r="X339" s="137"/>
      <c r="Y339" s="137"/>
      <c r="Z339" s="137"/>
      <c r="AA339" s="137"/>
      <c r="AB339" s="137"/>
      <c r="AC339" s="137"/>
      <c r="AD339" s="137"/>
      <c r="AE339" s="137"/>
      <c r="AF339" s="137"/>
      <c r="AG339" s="137"/>
      <c r="AH339" s="137"/>
    </row>
    <row r="340" spans="1:34" ht="16.5" customHeight="1" x14ac:dyDescent="0.2">
      <c r="A340" s="235"/>
      <c r="B340" s="729"/>
      <c r="C340" s="1410" t="s">
        <v>12</v>
      </c>
      <c r="D340" s="1411"/>
      <c r="E340" s="1395" t="s">
        <v>13</v>
      </c>
      <c r="F340" s="1396"/>
      <c r="G340" s="1397" t="s">
        <v>15</v>
      </c>
      <c r="H340" s="1398"/>
      <c r="I340" s="1428"/>
      <c r="J340" s="1422"/>
      <c r="K340" s="1402"/>
      <c r="L340" s="1399"/>
      <c r="M340" s="1412"/>
      <c r="N340" s="1399" t="s">
        <v>224</v>
      </c>
      <c r="O340" s="1399" t="s">
        <v>137</v>
      </c>
      <c r="P340" s="1405" t="s">
        <v>507</v>
      </c>
      <c r="Q340" s="137"/>
      <c r="R340" s="137"/>
      <c r="S340" s="137"/>
      <c r="T340" s="137"/>
      <c r="U340" s="137"/>
      <c r="V340" s="137"/>
      <c r="W340" s="137"/>
      <c r="X340" s="137"/>
      <c r="Y340" s="137"/>
      <c r="Z340" s="137"/>
      <c r="AA340" s="137"/>
      <c r="AB340" s="137"/>
      <c r="AC340" s="137"/>
      <c r="AD340" s="137"/>
      <c r="AE340" s="137"/>
      <c r="AF340" s="137"/>
      <c r="AG340" s="137"/>
      <c r="AH340" s="137"/>
    </row>
    <row r="341" spans="1:34" ht="30" customHeight="1" thickBot="1" x14ac:dyDescent="0.25">
      <c r="A341" s="1424" t="s">
        <v>248</v>
      </c>
      <c r="B341" s="1425"/>
      <c r="C341" s="1119" t="s">
        <v>708</v>
      </c>
      <c r="D341" s="154" t="s">
        <v>707</v>
      </c>
      <c r="E341" s="160" t="s">
        <v>708</v>
      </c>
      <c r="F341" s="161" t="s">
        <v>707</v>
      </c>
      <c r="G341" s="156" t="s">
        <v>708</v>
      </c>
      <c r="H341" s="1120" t="s">
        <v>707</v>
      </c>
      <c r="I341" s="1429"/>
      <c r="J341" s="1423"/>
      <c r="K341" s="1403"/>
      <c r="L341" s="1400"/>
      <c r="M341" s="1413"/>
      <c r="N341" s="1400"/>
      <c r="O341" s="1400"/>
      <c r="P341" s="1406"/>
      <c r="Q341" s="137"/>
      <c r="R341" s="137"/>
      <c r="S341" s="137"/>
      <c r="T341" s="137"/>
      <c r="U341" s="137"/>
      <c r="V341" s="137"/>
      <c r="W341" s="137"/>
      <c r="X341" s="137"/>
      <c r="Y341" s="137"/>
      <c r="Z341" s="137"/>
      <c r="AA341" s="137"/>
      <c r="AB341" s="137"/>
      <c r="AC341" s="137"/>
      <c r="AD341" s="137"/>
      <c r="AE341" s="137"/>
      <c r="AF341" s="137"/>
      <c r="AG341" s="137"/>
      <c r="AH341" s="137"/>
    </row>
    <row r="342" spans="1:34" ht="18" customHeight="1" x14ac:dyDescent="0.2">
      <c r="A342" s="249" t="str">
        <f>'Setup Page'!C8</f>
        <v>Babanango</v>
      </c>
      <c r="B342" s="239"/>
      <c r="C342" s="1107">
        <f>C28</f>
        <v>0</v>
      </c>
      <c r="D342" s="212">
        <f t="shared" ref="D342:P342" si="120">D28</f>
        <v>0</v>
      </c>
      <c r="E342" s="213">
        <f t="shared" si="120"/>
        <v>0</v>
      </c>
      <c r="F342" s="214">
        <f t="shared" si="120"/>
        <v>0</v>
      </c>
      <c r="G342" s="215">
        <f t="shared" si="120"/>
        <v>0</v>
      </c>
      <c r="H342" s="1127">
        <f t="shared" si="120"/>
        <v>0</v>
      </c>
      <c r="I342" s="1107">
        <f t="shared" si="120"/>
        <v>0</v>
      </c>
      <c r="J342" s="1108">
        <f t="shared" si="120"/>
        <v>0</v>
      </c>
      <c r="K342" s="215">
        <f t="shared" si="120"/>
        <v>0</v>
      </c>
      <c r="L342" s="236">
        <f t="shared" si="120"/>
        <v>0</v>
      </c>
      <c r="M342" s="217"/>
      <c r="N342" s="217">
        <f t="shared" si="120"/>
        <v>0</v>
      </c>
      <c r="O342" s="217">
        <f t="shared" si="120"/>
        <v>0</v>
      </c>
      <c r="P342" s="218">
        <f t="shared" si="120"/>
        <v>0</v>
      </c>
      <c r="Q342" s="137"/>
      <c r="R342" s="137"/>
      <c r="S342" s="137"/>
      <c r="T342" s="137"/>
      <c r="U342" s="137"/>
      <c r="V342" s="137"/>
      <c r="W342" s="137"/>
      <c r="X342" s="137"/>
      <c r="Y342" s="137"/>
      <c r="Z342" s="137"/>
      <c r="AA342" s="137"/>
      <c r="AB342" s="137"/>
      <c r="AC342" s="137"/>
      <c r="AD342" s="137"/>
      <c r="AE342" s="137"/>
      <c r="AF342" s="137"/>
      <c r="AG342" s="137"/>
      <c r="AH342" s="137"/>
    </row>
    <row r="343" spans="1:34" ht="18" customHeight="1" x14ac:dyDescent="0.2">
      <c r="A343" s="250" t="str">
        <f>'Setup Page'!C9</f>
        <v>Emandleni</v>
      </c>
      <c r="B343" s="241"/>
      <c r="C343" s="1109">
        <f>C50</f>
        <v>0</v>
      </c>
      <c r="D343" s="219">
        <f t="shared" ref="D343:P343" si="121">D50</f>
        <v>0</v>
      </c>
      <c r="E343" s="220">
        <f t="shared" si="121"/>
        <v>0</v>
      </c>
      <c r="F343" s="221">
        <f t="shared" si="121"/>
        <v>0</v>
      </c>
      <c r="G343" s="222">
        <f t="shared" si="121"/>
        <v>0</v>
      </c>
      <c r="H343" s="1128">
        <f t="shared" si="121"/>
        <v>0</v>
      </c>
      <c r="I343" s="1109">
        <f t="shared" si="121"/>
        <v>0</v>
      </c>
      <c r="J343" s="1110">
        <f t="shared" si="121"/>
        <v>0</v>
      </c>
      <c r="K343" s="222">
        <f t="shared" si="121"/>
        <v>0</v>
      </c>
      <c r="L343" s="237">
        <f t="shared" si="121"/>
        <v>0</v>
      </c>
      <c r="M343" s="224"/>
      <c r="N343" s="224">
        <f t="shared" si="121"/>
        <v>0</v>
      </c>
      <c r="O343" s="224">
        <f t="shared" si="121"/>
        <v>0</v>
      </c>
      <c r="P343" s="225">
        <f t="shared" si="121"/>
        <v>0</v>
      </c>
      <c r="Q343" s="137"/>
      <c r="R343" s="137"/>
      <c r="S343" s="137"/>
      <c r="T343" s="137"/>
      <c r="U343" s="137"/>
      <c r="V343" s="137"/>
      <c r="W343" s="137"/>
      <c r="X343" s="137"/>
      <c r="Y343" s="137"/>
      <c r="Z343" s="137"/>
      <c r="AA343" s="137"/>
      <c r="AB343" s="137"/>
      <c r="AC343" s="137"/>
      <c r="AD343" s="137"/>
      <c r="AE343" s="137"/>
      <c r="AF343" s="137"/>
      <c r="AG343" s="137"/>
      <c r="AH343" s="137"/>
    </row>
    <row r="344" spans="1:34" ht="18" customHeight="1" x14ac:dyDescent="0.2">
      <c r="A344" s="250">
        <f>'Setup Page'!C10</f>
        <v>0</v>
      </c>
      <c r="B344" s="241"/>
      <c r="C344" s="1109">
        <f>C72</f>
        <v>0</v>
      </c>
      <c r="D344" s="219">
        <f t="shared" ref="D344:P344" si="122">D72</f>
        <v>0</v>
      </c>
      <c r="E344" s="220">
        <f t="shared" si="122"/>
        <v>0</v>
      </c>
      <c r="F344" s="221">
        <f t="shared" si="122"/>
        <v>0</v>
      </c>
      <c r="G344" s="222">
        <f t="shared" si="122"/>
        <v>0</v>
      </c>
      <c r="H344" s="1128">
        <f t="shared" si="122"/>
        <v>0</v>
      </c>
      <c r="I344" s="1109">
        <f t="shared" si="122"/>
        <v>0</v>
      </c>
      <c r="J344" s="1110">
        <f t="shared" si="122"/>
        <v>0</v>
      </c>
      <c r="K344" s="222">
        <f t="shared" si="122"/>
        <v>0</v>
      </c>
      <c r="L344" s="237">
        <f t="shared" si="122"/>
        <v>0</v>
      </c>
      <c r="M344" s="224"/>
      <c r="N344" s="224">
        <f t="shared" si="122"/>
        <v>0</v>
      </c>
      <c r="O344" s="224">
        <f t="shared" si="122"/>
        <v>0</v>
      </c>
      <c r="P344" s="225">
        <f t="shared" si="122"/>
        <v>0</v>
      </c>
      <c r="Q344" s="137"/>
      <c r="R344" s="137"/>
      <c r="S344" s="137"/>
      <c r="T344" s="137"/>
      <c r="U344" s="137"/>
      <c r="V344" s="137"/>
      <c r="W344" s="137"/>
      <c r="X344" s="137"/>
      <c r="Y344" s="137"/>
      <c r="Z344" s="137"/>
      <c r="AA344" s="137"/>
      <c r="AB344" s="137"/>
      <c r="AC344" s="137"/>
      <c r="AD344" s="137"/>
      <c r="AE344" s="137"/>
      <c r="AF344" s="137"/>
      <c r="AG344" s="137"/>
      <c r="AH344" s="137"/>
    </row>
    <row r="345" spans="1:34" ht="18" customHeight="1" x14ac:dyDescent="0.2">
      <c r="A345" s="250" t="str">
        <f>'Setup Page'!C11</f>
        <v>Nongoma Engineering</v>
      </c>
      <c r="B345" s="241"/>
      <c r="C345" s="1109">
        <f>C94</f>
        <v>158</v>
      </c>
      <c r="D345" s="219">
        <f t="shared" ref="D345:P345" si="123">D94</f>
        <v>315</v>
      </c>
      <c r="E345" s="220">
        <f t="shared" si="123"/>
        <v>191</v>
      </c>
      <c r="F345" s="221">
        <f t="shared" si="123"/>
        <v>183.86666666666667</v>
      </c>
      <c r="G345" s="222">
        <f t="shared" si="123"/>
        <v>271</v>
      </c>
      <c r="H345" s="1128">
        <f t="shared" si="123"/>
        <v>111.74666666666667</v>
      </c>
      <c r="I345" s="1109">
        <f t="shared" si="123"/>
        <v>620</v>
      </c>
      <c r="J345" s="1110">
        <f t="shared" si="123"/>
        <v>206.66666666666666</v>
      </c>
      <c r="K345" s="222">
        <f t="shared" si="123"/>
        <v>610.61333333333334</v>
      </c>
      <c r="L345" s="237">
        <f t="shared" si="123"/>
        <v>203.53777777777779</v>
      </c>
      <c r="M345" s="224"/>
      <c r="N345" s="224">
        <f t="shared" si="123"/>
        <v>4312343.925365556</v>
      </c>
      <c r="O345" s="224">
        <f t="shared" si="123"/>
        <v>3449875.1402924443</v>
      </c>
      <c r="P345" s="225">
        <f t="shared" si="123"/>
        <v>862468.78507311107</v>
      </c>
      <c r="Q345" s="137"/>
      <c r="R345" s="137"/>
      <c r="S345" s="137"/>
      <c r="T345" s="137"/>
      <c r="U345" s="137"/>
      <c r="V345" s="137"/>
      <c r="W345" s="137"/>
      <c r="X345" s="137"/>
      <c r="Y345" s="137"/>
      <c r="Z345" s="137"/>
      <c r="AA345" s="137"/>
      <c r="AB345" s="137"/>
      <c r="AC345" s="137"/>
      <c r="AD345" s="137"/>
      <c r="AE345" s="137"/>
      <c r="AF345" s="137"/>
      <c r="AG345" s="137"/>
      <c r="AH345" s="137"/>
    </row>
    <row r="346" spans="1:34" ht="18" customHeight="1" x14ac:dyDescent="0.2">
      <c r="A346" s="250" t="str">
        <f>'Setup Page'!C12</f>
        <v>Nongoma KwaGqikazi</v>
      </c>
      <c r="B346" s="241"/>
      <c r="C346" s="1109">
        <f>C116</f>
        <v>0</v>
      </c>
      <c r="D346" s="219">
        <f t="shared" ref="D346:P346" si="124">D116</f>
        <v>0</v>
      </c>
      <c r="E346" s="220">
        <f t="shared" si="124"/>
        <v>0</v>
      </c>
      <c r="F346" s="221">
        <f t="shared" si="124"/>
        <v>0</v>
      </c>
      <c r="G346" s="222">
        <f t="shared" si="124"/>
        <v>0</v>
      </c>
      <c r="H346" s="1128">
        <f t="shared" si="124"/>
        <v>0</v>
      </c>
      <c r="I346" s="1109">
        <f t="shared" si="124"/>
        <v>0</v>
      </c>
      <c r="J346" s="1110">
        <f t="shared" si="124"/>
        <v>0</v>
      </c>
      <c r="K346" s="222">
        <f t="shared" si="124"/>
        <v>0</v>
      </c>
      <c r="L346" s="237">
        <f t="shared" si="124"/>
        <v>0</v>
      </c>
      <c r="M346" s="224"/>
      <c r="N346" s="224">
        <f t="shared" si="124"/>
        <v>0</v>
      </c>
      <c r="O346" s="224">
        <f t="shared" si="124"/>
        <v>0</v>
      </c>
      <c r="P346" s="225">
        <f t="shared" si="124"/>
        <v>0</v>
      </c>
      <c r="Q346" s="137"/>
      <c r="R346" s="137"/>
      <c r="S346" s="137"/>
      <c r="T346" s="137"/>
      <c r="U346" s="137"/>
      <c r="V346" s="137"/>
      <c r="W346" s="137"/>
      <c r="X346" s="137"/>
      <c r="Y346" s="137"/>
      <c r="Z346" s="137"/>
      <c r="AA346" s="137"/>
      <c r="AB346" s="137"/>
      <c r="AC346" s="137"/>
      <c r="AD346" s="137"/>
      <c r="AE346" s="137"/>
      <c r="AF346" s="137"/>
      <c r="AG346" s="137"/>
      <c r="AH346" s="137"/>
    </row>
    <row r="347" spans="1:34" ht="18" customHeight="1" x14ac:dyDescent="0.2">
      <c r="A347" s="250" t="str">
        <f>'Setup Page'!C13</f>
        <v>Nquthu</v>
      </c>
      <c r="B347" s="241"/>
      <c r="C347" s="1109">
        <f>C138</f>
        <v>42</v>
      </c>
      <c r="D347" s="219">
        <f t="shared" ref="D347:P347" si="125">D138</f>
        <v>105</v>
      </c>
      <c r="E347" s="220">
        <f t="shared" si="125"/>
        <v>41</v>
      </c>
      <c r="F347" s="221">
        <f t="shared" si="125"/>
        <v>58.8</v>
      </c>
      <c r="G347" s="222">
        <f t="shared" si="125"/>
        <v>12</v>
      </c>
      <c r="H347" s="1128">
        <f t="shared" si="125"/>
        <v>31.719999999999995</v>
      </c>
      <c r="I347" s="1109">
        <f t="shared" si="125"/>
        <v>95</v>
      </c>
      <c r="J347" s="1110">
        <f t="shared" si="125"/>
        <v>31.666666666666668</v>
      </c>
      <c r="K347" s="222">
        <f t="shared" si="125"/>
        <v>195.52</v>
      </c>
      <c r="L347" s="237">
        <f t="shared" si="125"/>
        <v>65.173333333333332</v>
      </c>
      <c r="M347" s="224"/>
      <c r="N347" s="224">
        <f t="shared" si="125"/>
        <v>1380823.8999379966</v>
      </c>
      <c r="O347" s="224">
        <f t="shared" si="125"/>
        <v>1104659.1199503974</v>
      </c>
      <c r="P347" s="225">
        <f t="shared" si="125"/>
        <v>276164.77998759935</v>
      </c>
      <c r="Q347" s="137"/>
      <c r="R347" s="137"/>
      <c r="S347" s="137"/>
      <c r="T347" s="137"/>
      <c r="U347" s="137"/>
      <c r="V347" s="137"/>
      <c r="W347" s="137"/>
      <c r="X347" s="137"/>
      <c r="Y347" s="137"/>
      <c r="Z347" s="137"/>
      <c r="AA347" s="137"/>
      <c r="AB347" s="137"/>
      <c r="AC347" s="137"/>
      <c r="AD347" s="137"/>
      <c r="AE347" s="137"/>
      <c r="AF347" s="137"/>
      <c r="AG347" s="137"/>
      <c r="AH347" s="137"/>
    </row>
    <row r="348" spans="1:34" ht="18" customHeight="1" x14ac:dyDescent="0.2">
      <c r="A348" s="250" t="str">
        <f>'Setup Page'!C14</f>
        <v>Vryheid Business</v>
      </c>
      <c r="B348" s="241"/>
      <c r="C348" s="1109">
        <f>C160</f>
        <v>0</v>
      </c>
      <c r="D348" s="219">
        <f t="shared" ref="D348:P348" si="126">D160</f>
        <v>0</v>
      </c>
      <c r="E348" s="220">
        <f t="shared" si="126"/>
        <v>0</v>
      </c>
      <c r="F348" s="221">
        <f t="shared" si="126"/>
        <v>0</v>
      </c>
      <c r="G348" s="222">
        <f t="shared" si="126"/>
        <v>0</v>
      </c>
      <c r="H348" s="1128">
        <f t="shared" si="126"/>
        <v>0</v>
      </c>
      <c r="I348" s="1109">
        <f t="shared" si="126"/>
        <v>0</v>
      </c>
      <c r="J348" s="1110">
        <f t="shared" si="126"/>
        <v>0</v>
      </c>
      <c r="K348" s="222">
        <f t="shared" si="126"/>
        <v>0</v>
      </c>
      <c r="L348" s="237">
        <f t="shared" si="126"/>
        <v>0</v>
      </c>
      <c r="M348" s="224"/>
      <c r="N348" s="224">
        <f t="shared" si="126"/>
        <v>0</v>
      </c>
      <c r="O348" s="224">
        <f t="shared" si="126"/>
        <v>0</v>
      </c>
      <c r="P348" s="225">
        <f t="shared" si="126"/>
        <v>0</v>
      </c>
      <c r="Q348" s="137"/>
      <c r="R348" s="137"/>
      <c r="S348" s="137"/>
      <c r="T348" s="137"/>
      <c r="U348" s="137"/>
      <c r="V348" s="137"/>
      <c r="W348" s="137"/>
      <c r="X348" s="137"/>
      <c r="Y348" s="137"/>
      <c r="Z348" s="137"/>
      <c r="AA348" s="137"/>
      <c r="AB348" s="137"/>
      <c r="AC348" s="137"/>
      <c r="AD348" s="137"/>
      <c r="AE348" s="137"/>
      <c r="AF348" s="137"/>
      <c r="AG348" s="137"/>
      <c r="AH348" s="137"/>
    </row>
    <row r="349" spans="1:34" ht="18" customHeight="1" x14ac:dyDescent="0.2">
      <c r="A349" s="250" t="str">
        <f>'Setup Page'!C15</f>
        <v>Vryheid Engineering</v>
      </c>
      <c r="B349" s="241"/>
      <c r="C349" s="1109">
        <f>C182</f>
        <v>86</v>
      </c>
      <c r="D349" s="219">
        <f t="shared" ref="D349:P349" si="127">D182</f>
        <v>210</v>
      </c>
      <c r="E349" s="220">
        <f t="shared" si="127"/>
        <v>84</v>
      </c>
      <c r="F349" s="221">
        <f t="shared" si="127"/>
        <v>118.06666666666666</v>
      </c>
      <c r="G349" s="222">
        <f t="shared" si="127"/>
        <v>59</v>
      </c>
      <c r="H349" s="1128">
        <f t="shared" si="127"/>
        <v>64.026666666666671</v>
      </c>
      <c r="I349" s="1109">
        <f t="shared" si="127"/>
        <v>229</v>
      </c>
      <c r="J349" s="1110">
        <f t="shared" si="127"/>
        <v>76.333333333333329</v>
      </c>
      <c r="K349" s="222">
        <f t="shared" si="127"/>
        <v>392.09333333333336</v>
      </c>
      <c r="L349" s="237">
        <f t="shared" si="127"/>
        <v>130.69777777777779</v>
      </c>
      <c r="M349" s="224"/>
      <c r="N349" s="224">
        <f t="shared" si="127"/>
        <v>2769086.7720592385</v>
      </c>
      <c r="O349" s="224">
        <f t="shared" si="127"/>
        <v>2215269.4176473906</v>
      </c>
      <c r="P349" s="225">
        <f t="shared" si="127"/>
        <v>553817.35441184766</v>
      </c>
      <c r="Q349" s="137"/>
      <c r="R349" s="137"/>
      <c r="S349" s="137"/>
      <c r="T349" s="137"/>
      <c r="U349" s="137"/>
      <c r="V349" s="137"/>
      <c r="W349" s="137"/>
      <c r="X349" s="137"/>
      <c r="Y349" s="137"/>
      <c r="Z349" s="137"/>
      <c r="AA349" s="137"/>
      <c r="AB349" s="137"/>
      <c r="AC349" s="137"/>
      <c r="AD349" s="137"/>
      <c r="AE349" s="137"/>
      <c r="AF349" s="137"/>
      <c r="AG349" s="137"/>
      <c r="AH349" s="137"/>
    </row>
    <row r="350" spans="1:34" ht="18" customHeight="1" x14ac:dyDescent="0.2">
      <c r="A350" s="250">
        <f>'Setup Page'!C16</f>
        <v>0</v>
      </c>
      <c r="B350" s="241"/>
      <c r="C350" s="1109">
        <f>C204</f>
        <v>0</v>
      </c>
      <c r="D350" s="219">
        <f t="shared" ref="D350:P350" si="128">D204</f>
        <v>0</v>
      </c>
      <c r="E350" s="220">
        <f t="shared" si="128"/>
        <v>0</v>
      </c>
      <c r="F350" s="221">
        <f t="shared" si="128"/>
        <v>0</v>
      </c>
      <c r="G350" s="222">
        <f t="shared" si="128"/>
        <v>0</v>
      </c>
      <c r="H350" s="1128">
        <f t="shared" si="128"/>
        <v>0</v>
      </c>
      <c r="I350" s="1109">
        <f t="shared" si="128"/>
        <v>0</v>
      </c>
      <c r="J350" s="1110">
        <f t="shared" si="128"/>
        <v>0</v>
      </c>
      <c r="K350" s="222">
        <f t="shared" si="128"/>
        <v>0</v>
      </c>
      <c r="L350" s="237">
        <f t="shared" si="128"/>
        <v>0</v>
      </c>
      <c r="M350" s="224"/>
      <c r="N350" s="224">
        <f t="shared" si="128"/>
        <v>0</v>
      </c>
      <c r="O350" s="224">
        <f t="shared" si="128"/>
        <v>0</v>
      </c>
      <c r="P350" s="225">
        <f t="shared" si="128"/>
        <v>0</v>
      </c>
      <c r="Q350" s="137"/>
      <c r="R350" s="137"/>
      <c r="S350" s="137"/>
      <c r="T350" s="137"/>
      <c r="U350" s="137"/>
      <c r="V350" s="137"/>
      <c r="W350" s="137"/>
      <c r="X350" s="137"/>
      <c r="Y350" s="137"/>
      <c r="Z350" s="137"/>
      <c r="AA350" s="137"/>
      <c r="AB350" s="137"/>
      <c r="AC350" s="137"/>
      <c r="AD350" s="137"/>
      <c r="AE350" s="137"/>
      <c r="AF350" s="137"/>
      <c r="AG350" s="137"/>
      <c r="AH350" s="137"/>
    </row>
    <row r="351" spans="1:34" ht="18" customHeight="1" x14ac:dyDescent="0.2">
      <c r="A351" s="250">
        <f>'Setup Page'!C17</f>
        <v>0</v>
      </c>
      <c r="B351" s="241"/>
      <c r="C351" s="1109">
        <f>C226</f>
        <v>0</v>
      </c>
      <c r="D351" s="219">
        <f t="shared" ref="D351:P351" si="129">D226</f>
        <v>0</v>
      </c>
      <c r="E351" s="220">
        <f t="shared" si="129"/>
        <v>0</v>
      </c>
      <c r="F351" s="221">
        <f t="shared" si="129"/>
        <v>0</v>
      </c>
      <c r="G351" s="222">
        <f t="shared" si="129"/>
        <v>0</v>
      </c>
      <c r="H351" s="1128">
        <f t="shared" si="129"/>
        <v>0</v>
      </c>
      <c r="I351" s="1109">
        <f t="shared" si="129"/>
        <v>0</v>
      </c>
      <c r="J351" s="1110">
        <f t="shared" si="129"/>
        <v>0</v>
      </c>
      <c r="K351" s="222">
        <f t="shared" si="129"/>
        <v>0</v>
      </c>
      <c r="L351" s="237">
        <f t="shared" si="129"/>
        <v>0</v>
      </c>
      <c r="M351" s="224"/>
      <c r="N351" s="224">
        <f t="shared" si="129"/>
        <v>0</v>
      </c>
      <c r="O351" s="224">
        <f t="shared" si="129"/>
        <v>0</v>
      </c>
      <c r="P351" s="225">
        <f t="shared" si="129"/>
        <v>0</v>
      </c>
      <c r="Q351" s="137"/>
      <c r="R351" s="137"/>
      <c r="S351" s="137"/>
      <c r="T351" s="137"/>
      <c r="U351" s="137"/>
      <c r="V351" s="137"/>
      <c r="W351" s="137"/>
      <c r="X351" s="137"/>
      <c r="Y351" s="137"/>
      <c r="Z351" s="137"/>
      <c r="AA351" s="137"/>
      <c r="AB351" s="137"/>
      <c r="AC351" s="137"/>
      <c r="AD351" s="137"/>
      <c r="AE351" s="137"/>
      <c r="AF351" s="137"/>
      <c r="AG351" s="137"/>
      <c r="AH351" s="137"/>
    </row>
    <row r="352" spans="1:34" ht="18" customHeight="1" x14ac:dyDescent="0.2">
      <c r="A352" s="250">
        <f>'Setup Page'!C18</f>
        <v>0</v>
      </c>
      <c r="B352" s="241"/>
      <c r="C352" s="1109">
        <f>C248</f>
        <v>0</v>
      </c>
      <c r="D352" s="219">
        <f t="shared" ref="D352:P352" si="130">D248</f>
        <v>0</v>
      </c>
      <c r="E352" s="220">
        <f t="shared" si="130"/>
        <v>0</v>
      </c>
      <c r="F352" s="221">
        <f t="shared" si="130"/>
        <v>0</v>
      </c>
      <c r="G352" s="222">
        <f t="shared" si="130"/>
        <v>0</v>
      </c>
      <c r="H352" s="1128">
        <f t="shared" si="130"/>
        <v>0</v>
      </c>
      <c r="I352" s="1109">
        <f t="shared" si="130"/>
        <v>0</v>
      </c>
      <c r="J352" s="1110">
        <f t="shared" si="130"/>
        <v>0</v>
      </c>
      <c r="K352" s="222">
        <f t="shared" si="130"/>
        <v>0</v>
      </c>
      <c r="L352" s="237">
        <f t="shared" si="130"/>
        <v>0</v>
      </c>
      <c r="M352" s="224"/>
      <c r="N352" s="224">
        <f t="shared" si="130"/>
        <v>0</v>
      </c>
      <c r="O352" s="224">
        <f t="shared" si="130"/>
        <v>0</v>
      </c>
      <c r="P352" s="225">
        <f t="shared" si="130"/>
        <v>0</v>
      </c>
      <c r="Q352" s="137"/>
      <c r="R352" s="137"/>
      <c r="S352" s="137"/>
      <c r="T352" s="137"/>
      <c r="U352" s="137"/>
      <c r="V352" s="137"/>
      <c r="W352" s="137"/>
      <c r="X352" s="137"/>
      <c r="Y352" s="137"/>
      <c r="Z352" s="137"/>
      <c r="AA352" s="137"/>
      <c r="AB352" s="137"/>
      <c r="AC352" s="137"/>
      <c r="AD352" s="137"/>
      <c r="AE352" s="137"/>
      <c r="AF352" s="137"/>
      <c r="AG352" s="137"/>
      <c r="AH352" s="137"/>
    </row>
    <row r="353" spans="1:34" ht="18" customHeight="1" x14ac:dyDescent="0.2">
      <c r="A353" s="250">
        <f>'Setup Page'!C19</f>
        <v>0</v>
      </c>
      <c r="B353" s="241"/>
      <c r="C353" s="1109">
        <f>C270</f>
        <v>0</v>
      </c>
      <c r="D353" s="219">
        <f t="shared" ref="D353:P353" si="131">D270</f>
        <v>0</v>
      </c>
      <c r="E353" s="220">
        <f t="shared" si="131"/>
        <v>0</v>
      </c>
      <c r="F353" s="221">
        <f t="shared" si="131"/>
        <v>0</v>
      </c>
      <c r="G353" s="222">
        <f t="shared" si="131"/>
        <v>0</v>
      </c>
      <c r="H353" s="1128">
        <f t="shared" si="131"/>
        <v>0</v>
      </c>
      <c r="I353" s="1109">
        <f t="shared" si="131"/>
        <v>0</v>
      </c>
      <c r="J353" s="1110">
        <f t="shared" si="131"/>
        <v>0</v>
      </c>
      <c r="K353" s="222">
        <f t="shared" si="131"/>
        <v>0</v>
      </c>
      <c r="L353" s="237">
        <f t="shared" si="131"/>
        <v>0</v>
      </c>
      <c r="M353" s="224"/>
      <c r="N353" s="224">
        <f t="shared" si="131"/>
        <v>0</v>
      </c>
      <c r="O353" s="224">
        <f t="shared" si="131"/>
        <v>0</v>
      </c>
      <c r="P353" s="225">
        <f t="shared" si="131"/>
        <v>0</v>
      </c>
      <c r="Q353" s="137"/>
      <c r="R353" s="137"/>
      <c r="S353" s="137"/>
      <c r="T353" s="137"/>
      <c r="U353" s="137"/>
      <c r="V353" s="137"/>
      <c r="W353" s="137"/>
      <c r="X353" s="137"/>
      <c r="Y353" s="137"/>
      <c r="Z353" s="137"/>
      <c r="AA353" s="137"/>
      <c r="AB353" s="137"/>
      <c r="AC353" s="137"/>
      <c r="AD353" s="137"/>
      <c r="AE353" s="137"/>
      <c r="AF353" s="137"/>
      <c r="AG353" s="137"/>
      <c r="AH353" s="137"/>
    </row>
    <row r="354" spans="1:34" ht="18" customHeight="1" x14ac:dyDescent="0.2">
      <c r="A354" s="250">
        <f>'Setup Page'!C20</f>
        <v>0</v>
      </c>
      <c r="B354" s="241"/>
      <c r="C354" s="1109">
        <f>C292</f>
        <v>0</v>
      </c>
      <c r="D354" s="219">
        <f t="shared" ref="D354:P354" si="132">D292</f>
        <v>0</v>
      </c>
      <c r="E354" s="220">
        <f t="shared" si="132"/>
        <v>0</v>
      </c>
      <c r="F354" s="221">
        <f t="shared" si="132"/>
        <v>0</v>
      </c>
      <c r="G354" s="222">
        <f t="shared" si="132"/>
        <v>0</v>
      </c>
      <c r="H354" s="1128">
        <f t="shared" si="132"/>
        <v>0</v>
      </c>
      <c r="I354" s="1109">
        <f t="shared" si="132"/>
        <v>0</v>
      </c>
      <c r="J354" s="1110">
        <f t="shared" si="132"/>
        <v>0</v>
      </c>
      <c r="K354" s="222">
        <f t="shared" si="132"/>
        <v>0</v>
      </c>
      <c r="L354" s="237">
        <f t="shared" si="132"/>
        <v>0</v>
      </c>
      <c r="M354" s="224"/>
      <c r="N354" s="224">
        <f t="shared" si="132"/>
        <v>0</v>
      </c>
      <c r="O354" s="224">
        <f t="shared" si="132"/>
        <v>0</v>
      </c>
      <c r="P354" s="225">
        <f t="shared" si="132"/>
        <v>0</v>
      </c>
      <c r="Q354" s="137"/>
      <c r="R354" s="137"/>
      <c r="S354" s="137"/>
      <c r="T354" s="137"/>
      <c r="U354" s="137"/>
      <c r="V354" s="137"/>
      <c r="W354" s="137"/>
      <c r="X354" s="137"/>
      <c r="Y354" s="137"/>
      <c r="Z354" s="137"/>
      <c r="AA354" s="137"/>
      <c r="AB354" s="137"/>
      <c r="AC354" s="137"/>
      <c r="AD354" s="137"/>
      <c r="AE354" s="137"/>
      <c r="AF354" s="137"/>
      <c r="AG354" s="137"/>
      <c r="AH354" s="137"/>
    </row>
    <row r="355" spans="1:34" ht="18" customHeight="1" x14ac:dyDescent="0.2">
      <c r="A355" s="250">
        <f>'Setup Page'!C21</f>
        <v>0</v>
      </c>
      <c r="B355" s="241"/>
      <c r="C355" s="1109">
        <f>C314</f>
        <v>0</v>
      </c>
      <c r="D355" s="219">
        <f t="shared" ref="D355:P355" si="133">D314</f>
        <v>0</v>
      </c>
      <c r="E355" s="220">
        <f t="shared" si="133"/>
        <v>0</v>
      </c>
      <c r="F355" s="221">
        <f t="shared" si="133"/>
        <v>0</v>
      </c>
      <c r="G355" s="222">
        <f t="shared" si="133"/>
        <v>0</v>
      </c>
      <c r="H355" s="1128">
        <f t="shared" si="133"/>
        <v>0</v>
      </c>
      <c r="I355" s="1109">
        <f t="shared" si="133"/>
        <v>0</v>
      </c>
      <c r="J355" s="1110">
        <f t="shared" si="133"/>
        <v>0</v>
      </c>
      <c r="K355" s="222">
        <f t="shared" si="133"/>
        <v>0</v>
      </c>
      <c r="L355" s="237">
        <f t="shared" si="133"/>
        <v>0</v>
      </c>
      <c r="M355" s="224"/>
      <c r="N355" s="224">
        <f t="shared" si="133"/>
        <v>0</v>
      </c>
      <c r="O355" s="224">
        <f t="shared" si="133"/>
        <v>0</v>
      </c>
      <c r="P355" s="225">
        <f t="shared" si="133"/>
        <v>0</v>
      </c>
      <c r="Q355" s="137"/>
      <c r="R355" s="137"/>
      <c r="S355" s="137"/>
      <c r="T355" s="137"/>
      <c r="U355" s="137"/>
      <c r="V355" s="137"/>
      <c r="W355" s="137"/>
      <c r="X355" s="137"/>
      <c r="Y355" s="137"/>
      <c r="Z355" s="137"/>
      <c r="AA355" s="137"/>
      <c r="AB355" s="137"/>
      <c r="AC355" s="137"/>
      <c r="AD355" s="137"/>
      <c r="AE355" s="137"/>
      <c r="AF355" s="137"/>
      <c r="AG355" s="137"/>
      <c r="AH355" s="137"/>
    </row>
    <row r="356" spans="1:34" ht="18" customHeight="1" thickBot="1" x14ac:dyDescent="0.25">
      <c r="A356" s="251">
        <f>'Setup Page'!C22</f>
        <v>0</v>
      </c>
      <c r="B356" s="243"/>
      <c r="C356" s="1111">
        <f>C336</f>
        <v>0</v>
      </c>
      <c r="D356" s="226">
        <f t="shared" ref="D356:P356" si="134">D336</f>
        <v>0</v>
      </c>
      <c r="E356" s="227">
        <f t="shared" si="134"/>
        <v>0</v>
      </c>
      <c r="F356" s="228">
        <f t="shared" si="134"/>
        <v>0</v>
      </c>
      <c r="G356" s="229">
        <f t="shared" si="134"/>
        <v>0</v>
      </c>
      <c r="H356" s="1129">
        <f t="shared" si="134"/>
        <v>0</v>
      </c>
      <c r="I356" s="1111">
        <f t="shared" si="134"/>
        <v>0</v>
      </c>
      <c r="J356" s="1112">
        <f t="shared" si="134"/>
        <v>0</v>
      </c>
      <c r="K356" s="229">
        <f t="shared" si="134"/>
        <v>0</v>
      </c>
      <c r="L356" s="238">
        <f t="shared" si="134"/>
        <v>0</v>
      </c>
      <c r="M356" s="231"/>
      <c r="N356" s="231">
        <f t="shared" si="134"/>
        <v>0</v>
      </c>
      <c r="O356" s="231">
        <f t="shared" si="134"/>
        <v>0</v>
      </c>
      <c r="P356" s="232">
        <f t="shared" si="134"/>
        <v>0</v>
      </c>
      <c r="Q356" s="137"/>
      <c r="R356" s="137"/>
      <c r="S356" s="137"/>
      <c r="T356" s="137"/>
      <c r="U356" s="137"/>
      <c r="V356" s="137"/>
      <c r="W356" s="137"/>
      <c r="X356" s="137"/>
      <c r="Y356" s="137"/>
      <c r="Z356" s="137"/>
      <c r="AA356" s="137"/>
      <c r="AB356" s="137"/>
      <c r="AC356" s="137"/>
      <c r="AD356" s="137"/>
      <c r="AE356" s="137"/>
      <c r="AF356" s="137"/>
      <c r="AG356" s="137"/>
      <c r="AH356" s="137"/>
    </row>
    <row r="357" spans="1:34" ht="18" customHeight="1" thickBot="1" x14ac:dyDescent="0.25">
      <c r="A357" s="177"/>
      <c r="B357" s="199" t="s">
        <v>578</v>
      </c>
      <c r="C357" s="825">
        <f>SUM(C342:C356)</f>
        <v>286</v>
      </c>
      <c r="D357" s="826">
        <f t="shared" ref="D357:P357" si="135">SUM(D342:D356)</f>
        <v>630</v>
      </c>
      <c r="E357" s="827">
        <f t="shared" si="135"/>
        <v>316</v>
      </c>
      <c r="F357" s="828">
        <f t="shared" si="135"/>
        <v>360.73333333333335</v>
      </c>
      <c r="G357" s="829">
        <f t="shared" si="135"/>
        <v>342</v>
      </c>
      <c r="H357" s="1130">
        <f t="shared" si="135"/>
        <v>207.49333333333334</v>
      </c>
      <c r="I357" s="140">
        <f t="shared" si="135"/>
        <v>944</v>
      </c>
      <c r="J357" s="1113">
        <f t="shared" si="135"/>
        <v>314.66666666666663</v>
      </c>
      <c r="K357" s="829">
        <f t="shared" si="135"/>
        <v>1198.2266666666667</v>
      </c>
      <c r="L357" s="834">
        <f t="shared" si="135"/>
        <v>399.4088888888889</v>
      </c>
      <c r="M357" s="831"/>
      <c r="N357" s="832">
        <f t="shared" si="135"/>
        <v>8462254.5973627903</v>
      </c>
      <c r="O357" s="832">
        <f t="shared" si="135"/>
        <v>6769803.6778902328</v>
      </c>
      <c r="P357" s="833">
        <f t="shared" si="135"/>
        <v>1692450.9194725582</v>
      </c>
      <c r="Q357" s="137"/>
      <c r="R357" s="137"/>
      <c r="S357" s="137"/>
      <c r="T357" s="137"/>
      <c r="U357" s="137"/>
      <c r="V357" s="137"/>
      <c r="W357" s="137"/>
      <c r="X357" s="137"/>
      <c r="Y357" s="137"/>
      <c r="Z357" s="137"/>
      <c r="AA357" s="137"/>
      <c r="AB357" s="137"/>
      <c r="AC357" s="137"/>
      <c r="AD357" s="137"/>
      <c r="AE357" s="137"/>
      <c r="AF357" s="137"/>
      <c r="AG357" s="137"/>
      <c r="AH357" s="137"/>
    </row>
    <row r="358" spans="1:34" ht="13.5" thickBot="1" x14ac:dyDescent="0.25">
      <c r="A358" s="173"/>
      <c r="B358" s="152"/>
      <c r="C358" s="152"/>
      <c r="D358" s="152"/>
      <c r="E358" s="152"/>
      <c r="F358" s="152"/>
      <c r="G358" s="152"/>
      <c r="H358" s="152"/>
      <c r="I358" s="152"/>
      <c r="J358" s="152"/>
      <c r="K358" s="152"/>
      <c r="L358" s="152"/>
      <c r="M358" s="152"/>
      <c r="N358" s="102"/>
      <c r="O358" s="102"/>
      <c r="P358" s="103"/>
      <c r="Q358" s="137"/>
      <c r="R358" s="137"/>
      <c r="S358" s="137"/>
      <c r="T358" s="137"/>
      <c r="U358" s="137"/>
      <c r="V358" s="137"/>
      <c r="W358" s="137"/>
      <c r="X358" s="137"/>
      <c r="Y358" s="137"/>
      <c r="Z358" s="137"/>
      <c r="AA358" s="137"/>
      <c r="AB358" s="137"/>
      <c r="AC358" s="137"/>
      <c r="AD358" s="137"/>
      <c r="AE358" s="137"/>
      <c r="AF358" s="137"/>
      <c r="AG358" s="137"/>
      <c r="AH358" s="137"/>
    </row>
    <row r="359" spans="1:34" ht="19.5" customHeight="1" thickBot="1" x14ac:dyDescent="0.25">
      <c r="A359" s="172"/>
      <c r="B359" s="137"/>
      <c r="C359" s="137"/>
      <c r="D359" s="137"/>
      <c r="E359" s="137"/>
      <c r="F359" s="137"/>
      <c r="G359" s="137"/>
      <c r="H359" s="137"/>
      <c r="I359" s="137"/>
      <c r="J359" s="137"/>
      <c r="K359" s="137"/>
      <c r="L359" s="137"/>
      <c r="M359" s="137"/>
      <c r="N359" s="15"/>
      <c r="O359" s="15"/>
      <c r="P359" s="15"/>
      <c r="Q359" s="137"/>
      <c r="R359" s="137"/>
      <c r="S359" s="137"/>
      <c r="T359" s="137"/>
      <c r="U359" s="137"/>
      <c r="V359" s="137"/>
      <c r="W359" s="137"/>
      <c r="X359" s="137"/>
      <c r="Y359" s="137"/>
      <c r="Z359" s="137"/>
      <c r="AA359" s="137"/>
      <c r="AB359" s="137"/>
      <c r="AC359" s="137"/>
      <c r="AD359" s="137"/>
      <c r="AE359" s="137"/>
      <c r="AF359" s="137"/>
      <c r="AG359" s="137"/>
      <c r="AH359" s="137"/>
    </row>
    <row r="360" spans="1:34" s="59" customFormat="1" ht="22.5" customHeight="1" thickBot="1" x14ac:dyDescent="0.25">
      <c r="A360" s="1430" t="s">
        <v>579</v>
      </c>
      <c r="B360" s="1417"/>
      <c r="C360" s="183"/>
      <c r="N360" s="76"/>
      <c r="O360" s="76"/>
      <c r="P360" s="76"/>
    </row>
    <row r="361" spans="1:34" ht="16.5" customHeight="1" x14ac:dyDescent="0.2">
      <c r="A361" s="186"/>
      <c r="B361" s="708"/>
      <c r="C361" s="1407" t="s">
        <v>145</v>
      </c>
      <c r="D361" s="1408"/>
      <c r="E361" s="1408"/>
      <c r="F361" s="1408"/>
      <c r="G361" s="1408"/>
      <c r="H361" s="1409"/>
      <c r="I361" s="1427" t="s">
        <v>254</v>
      </c>
      <c r="J361" s="1421" t="s">
        <v>255</v>
      </c>
      <c r="K361" s="1401" t="s">
        <v>139</v>
      </c>
      <c r="L361" s="1404" t="s">
        <v>140</v>
      </c>
      <c r="M361" s="167"/>
      <c r="N361" s="134"/>
      <c r="O361" s="134"/>
      <c r="P361" s="135"/>
      <c r="Q361" s="137"/>
      <c r="R361" s="137"/>
      <c r="S361" s="137"/>
      <c r="T361" s="137"/>
      <c r="U361" s="137"/>
      <c r="V361" s="137"/>
      <c r="W361" s="137"/>
      <c r="X361" s="137"/>
      <c r="Y361" s="137"/>
      <c r="Z361" s="137"/>
      <c r="AA361" s="137"/>
      <c r="AB361" s="137"/>
      <c r="AC361" s="137"/>
      <c r="AD361" s="137"/>
      <c r="AE361" s="137"/>
      <c r="AF361" s="137"/>
      <c r="AG361" s="137"/>
      <c r="AH361" s="137"/>
    </row>
    <row r="362" spans="1:34" ht="16.5" customHeight="1" x14ac:dyDescent="0.2">
      <c r="A362" s="187"/>
      <c r="B362" s="727"/>
      <c r="C362" s="1410" t="s">
        <v>8</v>
      </c>
      <c r="D362" s="1411"/>
      <c r="E362" s="1395" t="s">
        <v>9</v>
      </c>
      <c r="F362" s="1396"/>
      <c r="G362" s="1397" t="s">
        <v>10</v>
      </c>
      <c r="H362" s="1398"/>
      <c r="I362" s="1428"/>
      <c r="J362" s="1422"/>
      <c r="K362" s="1402"/>
      <c r="L362" s="1399"/>
      <c r="M362" s="1412" t="s">
        <v>225</v>
      </c>
      <c r="N362" s="1399" t="s">
        <v>224</v>
      </c>
      <c r="O362" s="1399" t="s">
        <v>137</v>
      </c>
      <c r="P362" s="1405" t="s">
        <v>507</v>
      </c>
      <c r="Q362" s="137"/>
      <c r="R362" s="137"/>
      <c r="S362" s="137"/>
      <c r="T362" s="137"/>
      <c r="U362" s="137"/>
      <c r="V362" s="137"/>
      <c r="W362" s="137"/>
      <c r="X362" s="137"/>
      <c r="Y362" s="137"/>
      <c r="Z362" s="137"/>
      <c r="AA362" s="137"/>
      <c r="AB362" s="137"/>
      <c r="AC362" s="137"/>
      <c r="AD362" s="137"/>
      <c r="AE362" s="137"/>
      <c r="AF362" s="137"/>
      <c r="AG362" s="137"/>
      <c r="AH362" s="137"/>
    </row>
    <row r="363" spans="1:34" ht="30" customHeight="1" thickBot="1" x14ac:dyDescent="0.25">
      <c r="A363" s="188" t="s">
        <v>138</v>
      </c>
      <c r="B363" s="684" t="s">
        <v>63</v>
      </c>
      <c r="C363" s="1119" t="s">
        <v>708</v>
      </c>
      <c r="D363" s="154" t="s">
        <v>707</v>
      </c>
      <c r="E363" s="160" t="s">
        <v>708</v>
      </c>
      <c r="F363" s="161" t="s">
        <v>707</v>
      </c>
      <c r="G363" s="156" t="s">
        <v>708</v>
      </c>
      <c r="H363" s="1120" t="s">
        <v>707</v>
      </c>
      <c r="I363" s="1429"/>
      <c r="J363" s="1423"/>
      <c r="K363" s="1403"/>
      <c r="L363" s="1400"/>
      <c r="M363" s="1413"/>
      <c r="N363" s="1400"/>
      <c r="O363" s="1400"/>
      <c r="P363" s="1406"/>
      <c r="Q363" s="137"/>
      <c r="R363" s="137"/>
      <c r="S363" s="137"/>
      <c r="T363" s="137"/>
      <c r="U363" s="137"/>
      <c r="V363" s="137"/>
      <c r="W363" s="137"/>
      <c r="X363" s="137"/>
      <c r="Y363" s="137"/>
      <c r="Z363" s="137"/>
      <c r="AA363" s="137"/>
      <c r="AB363" s="137"/>
      <c r="AC363" s="137"/>
      <c r="AD363" s="137"/>
      <c r="AE363" s="137"/>
      <c r="AF363" s="137"/>
      <c r="AG363" s="137"/>
      <c r="AH363" s="137"/>
    </row>
    <row r="364" spans="1:34" ht="13.5" thickBot="1" x14ac:dyDescent="0.25">
      <c r="A364" s="173"/>
      <c r="B364" s="152"/>
      <c r="C364" s="152"/>
      <c r="D364" s="152"/>
      <c r="E364" s="152"/>
      <c r="F364" s="152"/>
      <c r="G364" s="152"/>
      <c r="H364" s="152"/>
      <c r="I364" s="152"/>
      <c r="J364" s="152"/>
      <c r="K364" s="152"/>
      <c r="L364" s="152"/>
      <c r="M364" s="152"/>
      <c r="N364" s="102"/>
      <c r="O364" s="102"/>
      <c r="P364" s="103"/>
      <c r="Q364" s="137"/>
      <c r="R364" s="137"/>
      <c r="S364" s="137"/>
      <c r="T364" s="137"/>
      <c r="U364" s="137"/>
      <c r="V364" s="137"/>
      <c r="W364" s="137"/>
      <c r="X364" s="137"/>
      <c r="Y364" s="137"/>
      <c r="Z364" s="137"/>
      <c r="AA364" s="137"/>
      <c r="AB364" s="137"/>
      <c r="AC364" s="137"/>
      <c r="AD364" s="137"/>
      <c r="AE364" s="137"/>
      <c r="AF364" s="137"/>
      <c r="AG364" s="137"/>
      <c r="AH364" s="137"/>
    </row>
    <row r="365" spans="1:34" ht="15" customHeight="1" x14ac:dyDescent="0.2">
      <c r="A365" s="1393" t="str">
        <f>'Setup Page'!C8</f>
        <v>Babanango</v>
      </c>
      <c r="B365" s="728"/>
      <c r="C365" s="1121"/>
      <c r="D365" s="730"/>
      <c r="E365" s="162"/>
      <c r="F365" s="712"/>
      <c r="G365" s="705"/>
      <c r="H365" s="1122"/>
      <c r="I365" s="1114">
        <f>C365+E365+G365</f>
        <v>0</v>
      </c>
      <c r="J365" s="1115">
        <f>I365/3</f>
        <v>0</v>
      </c>
      <c r="K365" s="1104">
        <f>D365+F365+H365</f>
        <v>0</v>
      </c>
      <c r="L365" s="191">
        <f>K365/3</f>
        <v>0</v>
      </c>
      <c r="M365" s="170" t="str">
        <f>IF(B365=0,"",VLOOKUP(B365,'Prog Costs'!$A$29:$B$60,2,FALSE))</f>
        <v/>
      </c>
      <c r="N365" s="194">
        <f t="shared" ref="N365:N384" si="136">IF(B365=0,0,IF(L365=0,0,L365*M365))</f>
        <v>0</v>
      </c>
      <c r="O365" s="195">
        <f>N365*0.8</f>
        <v>0</v>
      </c>
      <c r="P365" s="196">
        <f>IF(N365=0,0,IF(B365=0,"",VLOOKUP(B365,'Prog Costs'!$A$29:$E$60,5,FALSE)*L365))</f>
        <v>0</v>
      </c>
      <c r="Q365" s="137"/>
      <c r="R365" s="137"/>
      <c r="S365" s="137"/>
      <c r="T365" s="137"/>
      <c r="U365" s="137"/>
      <c r="V365" s="137"/>
      <c r="W365" s="137"/>
      <c r="X365" s="137"/>
      <c r="Y365" s="137"/>
      <c r="Z365" s="137"/>
      <c r="AA365" s="137"/>
      <c r="AB365" s="137"/>
      <c r="AC365" s="137"/>
      <c r="AD365" s="137"/>
      <c r="AE365" s="137"/>
      <c r="AF365" s="137"/>
      <c r="AG365" s="137"/>
      <c r="AH365" s="137"/>
    </row>
    <row r="366" spans="1:34" ht="15" customHeight="1" x14ac:dyDescent="0.2">
      <c r="A366" s="1393"/>
      <c r="B366" s="681"/>
      <c r="C366" s="1123"/>
      <c r="D366" s="685"/>
      <c r="E366" s="163"/>
      <c r="F366" s="687"/>
      <c r="G366" s="157"/>
      <c r="H366" s="1124"/>
      <c r="I366" s="1116">
        <f t="shared" ref="I366:I384" si="137">C366+E366+G366</f>
        <v>0</v>
      </c>
      <c r="J366" s="1117">
        <f t="shared" ref="J366:J384" si="138">I366/3</f>
        <v>0</v>
      </c>
      <c r="K366" s="1105">
        <f t="shared" ref="K366:K384" si="139">D366+F366+H366</f>
        <v>0</v>
      </c>
      <c r="L366" s="191">
        <f t="shared" ref="L366:L384" si="140">K366/3</f>
        <v>0</v>
      </c>
      <c r="M366" s="170" t="str">
        <f>IF(B366=0,"",VLOOKUP(B366,'Prog Costs'!$A$29:$B$60,2,FALSE))</f>
        <v/>
      </c>
      <c r="N366" s="194">
        <f t="shared" si="136"/>
        <v>0</v>
      </c>
      <c r="O366" s="195">
        <f t="shared" ref="O366:O384" si="141">N366*0.8</f>
        <v>0</v>
      </c>
      <c r="P366" s="196">
        <f>IF(N366=0,0,IF(B366=0,"",VLOOKUP(B366,'Prog Costs'!$A$29:$E$60,5,FALSE)*L366))</f>
        <v>0</v>
      </c>
      <c r="Q366" s="137"/>
      <c r="R366" s="137"/>
      <c r="S366" s="137"/>
      <c r="T366" s="137"/>
      <c r="U366" s="137"/>
      <c r="V366" s="137"/>
      <c r="W366" s="137"/>
      <c r="X366" s="137"/>
      <c r="Y366" s="137"/>
      <c r="Z366" s="137"/>
      <c r="AA366" s="137"/>
      <c r="AB366" s="137"/>
      <c r="AC366" s="137"/>
      <c r="AD366" s="137"/>
      <c r="AE366" s="137"/>
      <c r="AF366" s="137"/>
      <c r="AG366" s="137"/>
      <c r="AH366" s="137"/>
    </row>
    <row r="367" spans="1:34" ht="15" customHeight="1" x14ac:dyDescent="0.2">
      <c r="A367" s="1393"/>
      <c r="B367" s="681"/>
      <c r="C367" s="1123"/>
      <c r="D367" s="685"/>
      <c r="E367" s="163"/>
      <c r="F367" s="687"/>
      <c r="G367" s="157"/>
      <c r="H367" s="1124"/>
      <c r="I367" s="1116">
        <f t="shared" si="137"/>
        <v>0</v>
      </c>
      <c r="J367" s="1117">
        <f t="shared" si="138"/>
        <v>0</v>
      </c>
      <c r="K367" s="1105">
        <f t="shared" si="139"/>
        <v>0</v>
      </c>
      <c r="L367" s="191">
        <f t="shared" si="140"/>
        <v>0</v>
      </c>
      <c r="M367" s="170" t="str">
        <f>IF(B367=0,"",VLOOKUP(B367,'Prog Costs'!$A$29:$B$60,2,FALSE))</f>
        <v/>
      </c>
      <c r="N367" s="194">
        <f t="shared" si="136"/>
        <v>0</v>
      </c>
      <c r="O367" s="195">
        <f t="shared" si="141"/>
        <v>0</v>
      </c>
      <c r="P367" s="196">
        <f>IF(N367=0,0,IF(B367=0,"",VLOOKUP(B367,'Prog Costs'!$A$29:$E$60,5,FALSE)*L367))</f>
        <v>0</v>
      </c>
      <c r="Q367" s="137"/>
      <c r="R367" s="137"/>
      <c r="S367" s="137"/>
      <c r="T367" s="137"/>
      <c r="U367" s="137"/>
      <c r="V367" s="137"/>
      <c r="W367" s="137"/>
      <c r="X367" s="137"/>
      <c r="Y367" s="137"/>
      <c r="Z367" s="137"/>
      <c r="AA367" s="137"/>
      <c r="AB367" s="137"/>
      <c r="AC367" s="137"/>
      <c r="AD367" s="137"/>
      <c r="AE367" s="137"/>
      <c r="AF367" s="137"/>
      <c r="AG367" s="137"/>
      <c r="AH367" s="137"/>
    </row>
    <row r="368" spans="1:34" ht="15" customHeight="1" x14ac:dyDescent="0.2">
      <c r="A368" s="1393"/>
      <c r="B368" s="681"/>
      <c r="C368" s="1123"/>
      <c r="D368" s="685"/>
      <c r="E368" s="163"/>
      <c r="F368" s="687"/>
      <c r="G368" s="157"/>
      <c r="H368" s="1124"/>
      <c r="I368" s="1116">
        <f t="shared" si="137"/>
        <v>0</v>
      </c>
      <c r="J368" s="1117">
        <f t="shared" si="138"/>
        <v>0</v>
      </c>
      <c r="K368" s="1105">
        <f t="shared" si="139"/>
        <v>0</v>
      </c>
      <c r="L368" s="191">
        <f t="shared" si="140"/>
        <v>0</v>
      </c>
      <c r="M368" s="170" t="str">
        <f>IF(B368=0,"",VLOOKUP(B368,'Prog Costs'!$A$29:$B$60,2,FALSE))</f>
        <v/>
      </c>
      <c r="N368" s="194">
        <f t="shared" si="136"/>
        <v>0</v>
      </c>
      <c r="O368" s="195">
        <f t="shared" si="141"/>
        <v>0</v>
      </c>
      <c r="P368" s="196">
        <f>IF(N368=0,0,IF(B368=0,"",VLOOKUP(B368,'Prog Costs'!$A$29:$E$60,5,FALSE)*L368))</f>
        <v>0</v>
      </c>
      <c r="Q368" s="137"/>
      <c r="R368" s="137"/>
      <c r="S368" s="137"/>
      <c r="T368" s="137"/>
      <c r="U368" s="137"/>
      <c r="V368" s="137"/>
      <c r="W368" s="137"/>
      <c r="X368" s="137"/>
      <c r="Y368" s="137"/>
      <c r="Z368" s="137"/>
      <c r="AA368" s="137"/>
      <c r="AB368" s="137"/>
      <c r="AC368" s="137"/>
      <c r="AD368" s="137"/>
      <c r="AE368" s="137"/>
      <c r="AF368" s="137"/>
      <c r="AG368" s="137"/>
      <c r="AH368" s="137"/>
    </row>
    <row r="369" spans="1:34" ht="15" customHeight="1" x14ac:dyDescent="0.2">
      <c r="A369" s="1393"/>
      <c r="B369" s="681"/>
      <c r="C369" s="1123"/>
      <c r="D369" s="685"/>
      <c r="E369" s="163"/>
      <c r="F369" s="687"/>
      <c r="G369" s="157"/>
      <c r="H369" s="1124"/>
      <c r="I369" s="1116">
        <f t="shared" si="137"/>
        <v>0</v>
      </c>
      <c r="J369" s="1117">
        <f t="shared" si="138"/>
        <v>0</v>
      </c>
      <c r="K369" s="1105">
        <f t="shared" si="139"/>
        <v>0</v>
      </c>
      <c r="L369" s="191">
        <f t="shared" si="140"/>
        <v>0</v>
      </c>
      <c r="M369" s="170" t="str">
        <f>IF(B369=0,"",VLOOKUP(B369,'Prog Costs'!$A$29:$B$60,2,FALSE))</f>
        <v/>
      </c>
      <c r="N369" s="194">
        <f t="shared" si="136"/>
        <v>0</v>
      </c>
      <c r="O369" s="195">
        <f t="shared" si="141"/>
        <v>0</v>
      </c>
      <c r="P369" s="196">
        <f>IF(N369=0,0,IF(B369=0,"",VLOOKUP(B369,'Prog Costs'!$A$29:$E$60,5,FALSE)*L369))</f>
        <v>0</v>
      </c>
      <c r="Q369" s="137"/>
      <c r="R369" s="137"/>
      <c r="S369" s="137"/>
      <c r="T369" s="137"/>
      <c r="U369" s="137"/>
      <c r="V369" s="137"/>
      <c r="W369" s="137"/>
      <c r="X369" s="137"/>
      <c r="Y369" s="137"/>
      <c r="Z369" s="137"/>
      <c r="AA369" s="137"/>
      <c r="AB369" s="137"/>
      <c r="AC369" s="137"/>
      <c r="AD369" s="137"/>
      <c r="AE369" s="137"/>
      <c r="AF369" s="137"/>
      <c r="AG369" s="137"/>
      <c r="AH369" s="137"/>
    </row>
    <row r="370" spans="1:34" ht="15" customHeight="1" x14ac:dyDescent="0.2">
      <c r="A370" s="1393"/>
      <c r="B370" s="681"/>
      <c r="C370" s="1123"/>
      <c r="D370" s="685"/>
      <c r="E370" s="163"/>
      <c r="F370" s="687"/>
      <c r="G370" s="157"/>
      <c r="H370" s="1124"/>
      <c r="I370" s="1116">
        <f t="shared" si="137"/>
        <v>0</v>
      </c>
      <c r="J370" s="1117">
        <f t="shared" si="138"/>
        <v>0</v>
      </c>
      <c r="K370" s="1105">
        <f t="shared" si="139"/>
        <v>0</v>
      </c>
      <c r="L370" s="191">
        <f t="shared" si="140"/>
        <v>0</v>
      </c>
      <c r="M370" s="170" t="str">
        <f>IF(B370=0,"",VLOOKUP(B370,'Prog Costs'!$A$29:$B$60,2,FALSE))</f>
        <v/>
      </c>
      <c r="N370" s="194">
        <f t="shared" si="136"/>
        <v>0</v>
      </c>
      <c r="O370" s="195">
        <f t="shared" si="141"/>
        <v>0</v>
      </c>
      <c r="P370" s="196">
        <f>IF(N370=0,0,IF(B370=0,"",VLOOKUP(B370,'Prog Costs'!$A$29:$E$60,5,FALSE)*L370))</f>
        <v>0</v>
      </c>
      <c r="Q370" s="137"/>
      <c r="R370" s="137"/>
      <c r="S370" s="137"/>
      <c r="T370" s="137"/>
      <c r="U370" s="137"/>
      <c r="V370" s="137"/>
      <c r="W370" s="137"/>
      <c r="X370" s="137"/>
      <c r="Y370" s="137"/>
      <c r="Z370" s="137"/>
      <c r="AA370" s="137"/>
      <c r="AB370" s="137"/>
      <c r="AC370" s="137"/>
      <c r="AD370" s="137"/>
      <c r="AE370" s="137"/>
      <c r="AF370" s="137"/>
      <c r="AG370" s="137"/>
      <c r="AH370" s="137"/>
    </row>
    <row r="371" spans="1:34" ht="15" customHeight="1" x14ac:dyDescent="0.2">
      <c r="A371" s="1393"/>
      <c r="B371" s="681"/>
      <c r="C371" s="1123"/>
      <c r="D371" s="685"/>
      <c r="E371" s="163"/>
      <c r="F371" s="687"/>
      <c r="G371" s="157"/>
      <c r="H371" s="1124"/>
      <c r="I371" s="1116">
        <f t="shared" si="137"/>
        <v>0</v>
      </c>
      <c r="J371" s="1117">
        <f t="shared" si="138"/>
        <v>0</v>
      </c>
      <c r="K371" s="1105">
        <f t="shared" si="139"/>
        <v>0</v>
      </c>
      <c r="L371" s="191">
        <f t="shared" si="140"/>
        <v>0</v>
      </c>
      <c r="M371" s="170" t="str">
        <f>IF(B371=0,"",VLOOKUP(B371,'Prog Costs'!$A$29:$B$60,2,FALSE))</f>
        <v/>
      </c>
      <c r="N371" s="194">
        <f t="shared" si="136"/>
        <v>0</v>
      </c>
      <c r="O371" s="195">
        <f t="shared" si="141"/>
        <v>0</v>
      </c>
      <c r="P371" s="196">
        <f>IF(N371=0,0,IF(B371=0,"",VLOOKUP(B371,'Prog Costs'!$A$29:$E$60,5,FALSE)*L371))</f>
        <v>0</v>
      </c>
      <c r="Q371" s="137"/>
      <c r="R371" s="137"/>
      <c r="S371" s="137"/>
      <c r="T371" s="137"/>
      <c r="U371" s="137"/>
      <c r="V371" s="137"/>
      <c r="W371" s="137"/>
      <c r="X371" s="137"/>
      <c r="Y371" s="137"/>
      <c r="Z371" s="137"/>
      <c r="AA371" s="137"/>
      <c r="AB371" s="137"/>
      <c r="AC371" s="137"/>
      <c r="AD371" s="137"/>
      <c r="AE371" s="137"/>
      <c r="AF371" s="137"/>
      <c r="AG371" s="137"/>
      <c r="AH371" s="137"/>
    </row>
    <row r="372" spans="1:34" ht="15" customHeight="1" x14ac:dyDescent="0.2">
      <c r="A372" s="1393"/>
      <c r="B372" s="681"/>
      <c r="C372" s="1123"/>
      <c r="D372" s="685"/>
      <c r="E372" s="163"/>
      <c r="F372" s="687"/>
      <c r="G372" s="157"/>
      <c r="H372" s="1124"/>
      <c r="I372" s="1116">
        <f t="shared" si="137"/>
        <v>0</v>
      </c>
      <c r="J372" s="1117">
        <f t="shared" si="138"/>
        <v>0</v>
      </c>
      <c r="K372" s="1105">
        <f t="shared" si="139"/>
        <v>0</v>
      </c>
      <c r="L372" s="191">
        <f t="shared" si="140"/>
        <v>0</v>
      </c>
      <c r="M372" s="170" t="str">
        <f>IF(B372=0,"",VLOOKUP(B372,'Prog Costs'!$A$29:$B$60,2,FALSE))</f>
        <v/>
      </c>
      <c r="N372" s="194">
        <f t="shared" si="136"/>
        <v>0</v>
      </c>
      <c r="O372" s="195">
        <f t="shared" si="141"/>
        <v>0</v>
      </c>
      <c r="P372" s="196">
        <f>IF(N372=0,0,IF(B372=0,"",VLOOKUP(B372,'Prog Costs'!$A$29:$E$60,5,FALSE)*L372))</f>
        <v>0</v>
      </c>
      <c r="Q372" s="137"/>
      <c r="R372" s="137"/>
      <c r="S372" s="137"/>
      <c r="T372" s="137"/>
      <c r="U372" s="137"/>
      <c r="V372" s="137"/>
      <c r="W372" s="137"/>
      <c r="X372" s="137"/>
      <c r="Y372" s="137"/>
      <c r="Z372" s="137"/>
      <c r="AA372" s="137"/>
      <c r="AB372" s="137"/>
      <c r="AC372" s="137"/>
      <c r="AD372" s="137"/>
      <c r="AE372" s="137"/>
      <c r="AF372" s="137"/>
      <c r="AG372" s="137"/>
      <c r="AH372" s="137"/>
    </row>
    <row r="373" spans="1:34" ht="15" customHeight="1" x14ac:dyDescent="0.2">
      <c r="A373" s="1393"/>
      <c r="B373" s="681"/>
      <c r="C373" s="1123"/>
      <c r="D373" s="685"/>
      <c r="E373" s="163"/>
      <c r="F373" s="687"/>
      <c r="G373" s="157"/>
      <c r="H373" s="1124"/>
      <c r="I373" s="1116">
        <f t="shared" si="137"/>
        <v>0</v>
      </c>
      <c r="J373" s="1117">
        <f t="shared" si="138"/>
        <v>0</v>
      </c>
      <c r="K373" s="1105">
        <f t="shared" si="139"/>
        <v>0</v>
      </c>
      <c r="L373" s="191">
        <f t="shared" si="140"/>
        <v>0</v>
      </c>
      <c r="M373" s="170" t="str">
        <f>IF(B373=0,"",VLOOKUP(B373,'Prog Costs'!$A$29:$B$60,2,FALSE))</f>
        <v/>
      </c>
      <c r="N373" s="194">
        <f t="shared" si="136"/>
        <v>0</v>
      </c>
      <c r="O373" s="195">
        <f t="shared" si="141"/>
        <v>0</v>
      </c>
      <c r="P373" s="196">
        <f>IF(N373=0,0,IF(B373=0,"",VLOOKUP(B373,'Prog Costs'!$A$29:$E$60,5,FALSE)*L373))</f>
        <v>0</v>
      </c>
      <c r="Q373" s="137"/>
      <c r="R373" s="137"/>
      <c r="S373" s="137"/>
      <c r="T373" s="137"/>
      <c r="U373" s="137"/>
      <c r="V373" s="137"/>
      <c r="W373" s="137"/>
      <c r="X373" s="137"/>
      <c r="Y373" s="137"/>
      <c r="Z373" s="137"/>
      <c r="AA373" s="137"/>
      <c r="AB373" s="137"/>
      <c r="AC373" s="137"/>
      <c r="AD373" s="137"/>
      <c r="AE373" s="137"/>
      <c r="AF373" s="137"/>
      <c r="AG373" s="137"/>
      <c r="AH373" s="137"/>
    </row>
    <row r="374" spans="1:34" ht="15" customHeight="1" thickBot="1" x14ac:dyDescent="0.25">
      <c r="A374" s="1393"/>
      <c r="B374" s="681"/>
      <c r="C374" s="1123"/>
      <c r="D374" s="685"/>
      <c r="E374" s="163"/>
      <c r="F374" s="687"/>
      <c r="G374" s="157"/>
      <c r="H374" s="1124"/>
      <c r="I374" s="1116">
        <f t="shared" si="137"/>
        <v>0</v>
      </c>
      <c r="J374" s="1117">
        <f t="shared" si="138"/>
        <v>0</v>
      </c>
      <c r="K374" s="1105">
        <f t="shared" si="139"/>
        <v>0</v>
      </c>
      <c r="L374" s="191">
        <f t="shared" si="140"/>
        <v>0</v>
      </c>
      <c r="M374" s="170" t="str">
        <f>IF(B374=0,"",VLOOKUP(B374,'Prog Costs'!$A$29:$B$60,2,FALSE))</f>
        <v/>
      </c>
      <c r="N374" s="194">
        <f t="shared" si="136"/>
        <v>0</v>
      </c>
      <c r="O374" s="195">
        <f t="shared" si="141"/>
        <v>0</v>
      </c>
      <c r="P374" s="196">
        <f>IF(N374=0,0,IF(B374=0,"",VLOOKUP(B374,'Prog Costs'!$A$29:$E$60,5,FALSE)*L374))</f>
        <v>0</v>
      </c>
      <c r="Q374" s="137"/>
      <c r="R374" s="137"/>
      <c r="S374" s="137"/>
      <c r="T374" s="137"/>
      <c r="U374" s="137"/>
      <c r="V374" s="137"/>
      <c r="W374" s="137"/>
      <c r="X374" s="137"/>
      <c r="Y374" s="137"/>
      <c r="Z374" s="137"/>
      <c r="AA374" s="137"/>
      <c r="AB374" s="137"/>
      <c r="AC374" s="137"/>
      <c r="AD374" s="137"/>
      <c r="AE374" s="137"/>
      <c r="AF374" s="137"/>
      <c r="AG374" s="137"/>
      <c r="AH374" s="137"/>
    </row>
    <row r="375" spans="1:34" ht="15" hidden="1" customHeight="1" x14ac:dyDescent="0.2">
      <c r="A375" s="1393"/>
      <c r="B375" s="681"/>
      <c r="C375" s="1123"/>
      <c r="D375" s="685"/>
      <c r="E375" s="163"/>
      <c r="F375" s="687"/>
      <c r="G375" s="157"/>
      <c r="H375" s="1124"/>
      <c r="I375" s="1116">
        <f t="shared" si="137"/>
        <v>0</v>
      </c>
      <c r="J375" s="1117">
        <f t="shared" si="138"/>
        <v>0</v>
      </c>
      <c r="K375" s="1105">
        <f t="shared" si="139"/>
        <v>0</v>
      </c>
      <c r="L375" s="191">
        <f t="shared" si="140"/>
        <v>0</v>
      </c>
      <c r="M375" s="170" t="str">
        <f>IF(B375=0,"",VLOOKUP(B375,'Prog Costs'!$A$29:$B$60,2,FALSE))</f>
        <v/>
      </c>
      <c r="N375" s="194">
        <f t="shared" si="136"/>
        <v>0</v>
      </c>
      <c r="O375" s="195">
        <f t="shared" si="141"/>
        <v>0</v>
      </c>
      <c r="P375" s="196">
        <f>IF(N375=0,0,IF(B375=0,"",VLOOKUP(B375,'Prog Costs'!$A$29:$E$60,5,FALSE)*L375))</f>
        <v>0</v>
      </c>
      <c r="Q375" s="137"/>
      <c r="R375" s="137"/>
      <c r="S375" s="137"/>
      <c r="T375" s="137"/>
      <c r="U375" s="137"/>
      <c r="V375" s="137"/>
      <c r="W375" s="137"/>
      <c r="X375" s="137"/>
      <c r="Y375" s="137"/>
      <c r="Z375" s="137"/>
      <c r="AA375" s="137"/>
      <c r="AB375" s="137"/>
      <c r="AC375" s="137"/>
      <c r="AD375" s="137"/>
      <c r="AE375" s="137"/>
      <c r="AF375" s="137"/>
      <c r="AG375" s="137"/>
      <c r="AH375" s="137"/>
    </row>
    <row r="376" spans="1:34" ht="15" hidden="1" customHeight="1" x14ac:dyDescent="0.2">
      <c r="A376" s="1393"/>
      <c r="B376" s="681"/>
      <c r="C376" s="1123"/>
      <c r="D376" s="685"/>
      <c r="E376" s="163"/>
      <c r="F376" s="687"/>
      <c r="G376" s="157"/>
      <c r="H376" s="1124"/>
      <c r="I376" s="1116">
        <f t="shared" si="137"/>
        <v>0</v>
      </c>
      <c r="J376" s="1117">
        <f t="shared" si="138"/>
        <v>0</v>
      </c>
      <c r="K376" s="1105">
        <f t="shared" si="139"/>
        <v>0</v>
      </c>
      <c r="L376" s="191">
        <f t="shared" si="140"/>
        <v>0</v>
      </c>
      <c r="M376" s="170" t="str">
        <f>IF(B376=0,"",VLOOKUP(B376,'Prog Costs'!$A$29:$B$60,2,FALSE))</f>
        <v/>
      </c>
      <c r="N376" s="194">
        <f t="shared" si="136"/>
        <v>0</v>
      </c>
      <c r="O376" s="195">
        <f t="shared" si="141"/>
        <v>0</v>
      </c>
      <c r="P376" s="196">
        <f>IF(N376=0,0,IF(B376=0,"",VLOOKUP(B376,'Prog Costs'!$A$29:$E$60,5,FALSE)*L376))</f>
        <v>0</v>
      </c>
      <c r="Q376" s="137"/>
      <c r="R376" s="137"/>
      <c r="S376" s="137"/>
      <c r="T376" s="137"/>
      <c r="U376" s="137"/>
      <c r="V376" s="137"/>
      <c r="W376" s="137"/>
      <c r="X376" s="137"/>
      <c r="Y376" s="137"/>
      <c r="Z376" s="137"/>
      <c r="AA376" s="137"/>
      <c r="AB376" s="137"/>
      <c r="AC376" s="137"/>
      <c r="AD376" s="137"/>
      <c r="AE376" s="137"/>
      <c r="AF376" s="137"/>
      <c r="AG376" s="137"/>
      <c r="AH376" s="137"/>
    </row>
    <row r="377" spans="1:34" ht="15" hidden="1" customHeight="1" x14ac:dyDescent="0.2">
      <c r="A377" s="1393"/>
      <c r="B377" s="681"/>
      <c r="C377" s="1123"/>
      <c r="D377" s="685"/>
      <c r="E377" s="163"/>
      <c r="F377" s="687"/>
      <c r="G377" s="157"/>
      <c r="H377" s="1124"/>
      <c r="I377" s="1116">
        <f t="shared" si="137"/>
        <v>0</v>
      </c>
      <c r="J377" s="1117">
        <f t="shared" si="138"/>
        <v>0</v>
      </c>
      <c r="K377" s="1105">
        <f t="shared" si="139"/>
        <v>0</v>
      </c>
      <c r="L377" s="191">
        <f t="shared" si="140"/>
        <v>0</v>
      </c>
      <c r="M377" s="170" t="str">
        <f>IF(B377=0,"",VLOOKUP(B377,'Prog Costs'!$A$29:$B$60,2,FALSE))</f>
        <v/>
      </c>
      <c r="N377" s="194">
        <f t="shared" si="136"/>
        <v>0</v>
      </c>
      <c r="O377" s="195">
        <f t="shared" si="141"/>
        <v>0</v>
      </c>
      <c r="P377" s="196">
        <f>IF(N377=0,0,IF(B377=0,"",VLOOKUP(B377,'Prog Costs'!$A$29:$E$60,5,FALSE)*L377))</f>
        <v>0</v>
      </c>
      <c r="Q377" s="137"/>
      <c r="R377" s="137"/>
      <c r="S377" s="137"/>
      <c r="T377" s="137"/>
      <c r="U377" s="137"/>
      <c r="V377" s="137"/>
      <c r="W377" s="137"/>
      <c r="X377" s="137"/>
      <c r="Y377" s="137"/>
      <c r="Z377" s="137"/>
      <c r="AA377" s="137"/>
      <c r="AB377" s="137"/>
      <c r="AC377" s="137"/>
      <c r="AD377" s="137"/>
      <c r="AE377" s="137"/>
      <c r="AF377" s="137"/>
      <c r="AG377" s="137"/>
      <c r="AH377" s="137"/>
    </row>
    <row r="378" spans="1:34" ht="15" hidden="1" customHeight="1" x14ac:dyDescent="0.2">
      <c r="A378" s="1393"/>
      <c r="B378" s="681"/>
      <c r="C378" s="1123"/>
      <c r="D378" s="685"/>
      <c r="E378" s="163"/>
      <c r="F378" s="687"/>
      <c r="G378" s="157"/>
      <c r="H378" s="1124"/>
      <c r="I378" s="1116">
        <f t="shared" si="137"/>
        <v>0</v>
      </c>
      <c r="J378" s="1117">
        <f t="shared" si="138"/>
        <v>0</v>
      </c>
      <c r="K378" s="1105">
        <f t="shared" si="139"/>
        <v>0</v>
      </c>
      <c r="L378" s="191">
        <f t="shared" si="140"/>
        <v>0</v>
      </c>
      <c r="M378" s="170" t="str">
        <f>IF(B378=0,"",VLOOKUP(B378,'Prog Costs'!$A$29:$B$60,2,FALSE))</f>
        <v/>
      </c>
      <c r="N378" s="194">
        <f t="shared" si="136"/>
        <v>0</v>
      </c>
      <c r="O378" s="195">
        <f t="shared" si="141"/>
        <v>0</v>
      </c>
      <c r="P378" s="196">
        <f>IF(N378=0,0,IF(B378=0,"",VLOOKUP(B378,'Prog Costs'!$A$29:$E$60,5,FALSE)*L378))</f>
        <v>0</v>
      </c>
      <c r="Q378" s="137"/>
      <c r="R378" s="137"/>
      <c r="S378" s="137"/>
      <c r="T378" s="137"/>
      <c r="U378" s="137"/>
      <c r="V378" s="137"/>
      <c r="W378" s="137"/>
      <c r="X378" s="137"/>
      <c r="Y378" s="137"/>
      <c r="Z378" s="137"/>
      <c r="AA378" s="137"/>
      <c r="AB378" s="137"/>
      <c r="AC378" s="137"/>
      <c r="AD378" s="137"/>
      <c r="AE378" s="137"/>
      <c r="AF378" s="137"/>
      <c r="AG378" s="137"/>
      <c r="AH378" s="137"/>
    </row>
    <row r="379" spans="1:34" ht="15" hidden="1" customHeight="1" x14ac:dyDescent="0.2">
      <c r="A379" s="1393"/>
      <c r="B379" s="681"/>
      <c r="C379" s="1123"/>
      <c r="D379" s="685"/>
      <c r="E379" s="163"/>
      <c r="F379" s="687"/>
      <c r="G379" s="157"/>
      <c r="H379" s="1124"/>
      <c r="I379" s="1116">
        <f t="shared" si="137"/>
        <v>0</v>
      </c>
      <c r="J379" s="1117">
        <f t="shared" si="138"/>
        <v>0</v>
      </c>
      <c r="K379" s="1105">
        <f t="shared" si="139"/>
        <v>0</v>
      </c>
      <c r="L379" s="191">
        <f t="shared" si="140"/>
        <v>0</v>
      </c>
      <c r="M379" s="170" t="str">
        <f>IF(B379=0,"",VLOOKUP(B379,'Prog Costs'!$A$29:$B$60,2,FALSE))</f>
        <v/>
      </c>
      <c r="N379" s="194">
        <f t="shared" si="136"/>
        <v>0</v>
      </c>
      <c r="O379" s="195">
        <f t="shared" si="141"/>
        <v>0</v>
      </c>
      <c r="P379" s="196">
        <f>IF(N379=0,0,IF(B379=0,"",VLOOKUP(B379,'Prog Costs'!$A$29:$E$60,5,FALSE)*L379))</f>
        <v>0</v>
      </c>
      <c r="Q379" s="137"/>
      <c r="R379" s="137"/>
      <c r="S379" s="137"/>
      <c r="T379" s="137"/>
      <c r="U379" s="137"/>
      <c r="V379" s="137"/>
      <c r="W379" s="137"/>
      <c r="X379" s="137"/>
      <c r="Y379" s="137"/>
      <c r="Z379" s="137"/>
      <c r="AA379" s="137"/>
      <c r="AB379" s="137"/>
      <c r="AC379" s="137"/>
      <c r="AD379" s="137"/>
      <c r="AE379" s="137"/>
      <c r="AF379" s="137"/>
      <c r="AG379" s="137"/>
      <c r="AH379" s="137"/>
    </row>
    <row r="380" spans="1:34" ht="15" hidden="1" customHeight="1" x14ac:dyDescent="0.2">
      <c r="A380" s="1393"/>
      <c r="B380" s="681"/>
      <c r="C380" s="1123"/>
      <c r="D380" s="685"/>
      <c r="E380" s="163"/>
      <c r="F380" s="687"/>
      <c r="G380" s="157"/>
      <c r="H380" s="1124"/>
      <c r="I380" s="1116">
        <f t="shared" si="137"/>
        <v>0</v>
      </c>
      <c r="J380" s="1117">
        <f t="shared" si="138"/>
        <v>0</v>
      </c>
      <c r="K380" s="1105">
        <f t="shared" si="139"/>
        <v>0</v>
      </c>
      <c r="L380" s="191">
        <f t="shared" si="140"/>
        <v>0</v>
      </c>
      <c r="M380" s="170" t="str">
        <f>IF(B380=0,"",VLOOKUP(B380,'Prog Costs'!$A$29:$B$60,2,FALSE))</f>
        <v/>
      </c>
      <c r="N380" s="194">
        <f t="shared" si="136"/>
        <v>0</v>
      </c>
      <c r="O380" s="195">
        <f t="shared" si="141"/>
        <v>0</v>
      </c>
      <c r="P380" s="196">
        <f>IF(N380=0,0,IF(B380=0,"",VLOOKUP(B380,'Prog Costs'!$A$29:$E$60,5,FALSE)*L380))</f>
        <v>0</v>
      </c>
      <c r="Q380" s="137"/>
      <c r="R380" s="137"/>
      <c r="S380" s="137"/>
      <c r="T380" s="137"/>
      <c r="U380" s="137"/>
      <c r="V380" s="137"/>
      <c r="W380" s="137"/>
      <c r="X380" s="137"/>
      <c r="Y380" s="137"/>
      <c r="Z380" s="137"/>
      <c r="AA380" s="137"/>
      <c r="AB380" s="137"/>
      <c r="AC380" s="137"/>
      <c r="AD380" s="137"/>
      <c r="AE380" s="137"/>
      <c r="AF380" s="137"/>
      <c r="AG380" s="137"/>
      <c r="AH380" s="137"/>
    </row>
    <row r="381" spans="1:34" ht="15" hidden="1" customHeight="1" x14ac:dyDescent="0.2">
      <c r="A381" s="1393"/>
      <c r="B381" s="681"/>
      <c r="C381" s="1123"/>
      <c r="D381" s="685"/>
      <c r="E381" s="163"/>
      <c r="F381" s="687"/>
      <c r="G381" s="157"/>
      <c r="H381" s="1124"/>
      <c r="I381" s="1116">
        <f t="shared" si="137"/>
        <v>0</v>
      </c>
      <c r="J381" s="1117">
        <f t="shared" si="138"/>
        <v>0</v>
      </c>
      <c r="K381" s="1105">
        <f t="shared" si="139"/>
        <v>0</v>
      </c>
      <c r="L381" s="191">
        <f t="shared" si="140"/>
        <v>0</v>
      </c>
      <c r="M381" s="170" t="str">
        <f>IF(B381=0,"",VLOOKUP(B381,'Prog Costs'!$A$29:$B$60,2,FALSE))</f>
        <v/>
      </c>
      <c r="N381" s="194">
        <f t="shared" si="136"/>
        <v>0</v>
      </c>
      <c r="O381" s="195">
        <f t="shared" si="141"/>
        <v>0</v>
      </c>
      <c r="P381" s="196">
        <f>IF(N381=0,0,IF(B381=0,"",VLOOKUP(B381,'Prog Costs'!$A$29:$E$60,5,FALSE)*L381))</f>
        <v>0</v>
      </c>
      <c r="Q381" s="137"/>
      <c r="R381" s="137"/>
      <c r="S381" s="137"/>
      <c r="T381" s="137"/>
      <c r="U381" s="137"/>
      <c r="V381" s="137"/>
      <c r="W381" s="137"/>
      <c r="X381" s="137"/>
      <c r="Y381" s="137"/>
      <c r="Z381" s="137"/>
      <c r="AA381" s="137"/>
      <c r="AB381" s="137"/>
      <c r="AC381" s="137"/>
      <c r="AD381" s="137"/>
      <c r="AE381" s="137"/>
      <c r="AF381" s="137"/>
      <c r="AG381" s="137"/>
      <c r="AH381" s="137"/>
    </row>
    <row r="382" spans="1:34" ht="15" hidden="1" customHeight="1" x14ac:dyDescent="0.2">
      <c r="A382" s="1393"/>
      <c r="B382" s="681"/>
      <c r="C382" s="1123"/>
      <c r="D382" s="685"/>
      <c r="E382" s="163"/>
      <c r="F382" s="687"/>
      <c r="G382" s="157"/>
      <c r="H382" s="1124"/>
      <c r="I382" s="1116">
        <f t="shared" si="137"/>
        <v>0</v>
      </c>
      <c r="J382" s="1117">
        <f t="shared" si="138"/>
        <v>0</v>
      </c>
      <c r="K382" s="1105">
        <f t="shared" si="139"/>
        <v>0</v>
      </c>
      <c r="L382" s="191">
        <f t="shared" si="140"/>
        <v>0</v>
      </c>
      <c r="M382" s="170" t="str">
        <f>IF(B382=0,"",VLOOKUP(B382,'Prog Costs'!$A$29:$B$60,2,FALSE))</f>
        <v/>
      </c>
      <c r="N382" s="194">
        <f t="shared" si="136"/>
        <v>0</v>
      </c>
      <c r="O382" s="195">
        <f t="shared" si="141"/>
        <v>0</v>
      </c>
      <c r="P382" s="196">
        <f>IF(N382=0,0,IF(B382=0,"",VLOOKUP(B382,'Prog Costs'!$A$29:$E$60,5,FALSE)*L382))</f>
        <v>0</v>
      </c>
      <c r="Q382" s="137"/>
      <c r="R382" s="137"/>
      <c r="S382" s="137"/>
      <c r="T382" s="137"/>
      <c r="U382" s="137"/>
      <c r="V382" s="137"/>
      <c r="W382" s="137"/>
      <c r="X382" s="137"/>
      <c r="Y382" s="137"/>
      <c r="Z382" s="137"/>
      <c r="AA382" s="137"/>
      <c r="AB382" s="137"/>
      <c r="AC382" s="137"/>
      <c r="AD382" s="137"/>
      <c r="AE382" s="137"/>
      <c r="AF382" s="137"/>
      <c r="AG382" s="137"/>
      <c r="AH382" s="137"/>
    </row>
    <row r="383" spans="1:34" ht="15" hidden="1" customHeight="1" x14ac:dyDescent="0.2">
      <c r="A383" s="1393"/>
      <c r="B383" s="681"/>
      <c r="C383" s="1123"/>
      <c r="D383" s="685"/>
      <c r="E383" s="163"/>
      <c r="F383" s="687"/>
      <c r="G383" s="157"/>
      <c r="H383" s="1124"/>
      <c r="I383" s="1116">
        <f t="shared" si="137"/>
        <v>0</v>
      </c>
      <c r="J383" s="1117">
        <f t="shared" si="138"/>
        <v>0</v>
      </c>
      <c r="K383" s="1105">
        <f t="shared" si="139"/>
        <v>0</v>
      </c>
      <c r="L383" s="191">
        <f t="shared" si="140"/>
        <v>0</v>
      </c>
      <c r="M383" s="170" t="str">
        <f>IF(B383=0,"",VLOOKUP(B383,'Prog Costs'!$A$29:$B$60,2,FALSE))</f>
        <v/>
      </c>
      <c r="N383" s="194">
        <f t="shared" si="136"/>
        <v>0</v>
      </c>
      <c r="O383" s="195">
        <f t="shared" si="141"/>
        <v>0</v>
      </c>
      <c r="P383" s="196">
        <f>IF(N383=0,0,IF(B383=0,"",VLOOKUP(B383,'Prog Costs'!$A$29:$E$60,5,FALSE)*L383))</f>
        <v>0</v>
      </c>
      <c r="Q383" s="137"/>
      <c r="R383" s="137"/>
      <c r="S383" s="137"/>
      <c r="T383" s="137"/>
      <c r="U383" s="137"/>
      <c r="V383" s="137"/>
      <c r="W383" s="137"/>
      <c r="X383" s="137"/>
      <c r="Y383" s="137"/>
      <c r="Z383" s="137"/>
      <c r="AA383" s="137"/>
      <c r="AB383" s="137"/>
      <c r="AC383" s="137"/>
      <c r="AD383" s="137"/>
      <c r="AE383" s="137"/>
      <c r="AF383" s="137"/>
      <c r="AG383" s="137"/>
      <c r="AH383" s="137"/>
    </row>
    <row r="384" spans="1:34" ht="15" hidden="1" customHeight="1" thickBot="1" x14ac:dyDescent="0.25">
      <c r="A384" s="1394"/>
      <c r="B384" s="682"/>
      <c r="C384" s="1125"/>
      <c r="D384" s="686"/>
      <c r="E384" s="164"/>
      <c r="F384" s="688"/>
      <c r="G384" s="158"/>
      <c r="H384" s="1126"/>
      <c r="I384" s="1118">
        <f t="shared" si="137"/>
        <v>0</v>
      </c>
      <c r="J384" s="1117">
        <f t="shared" si="138"/>
        <v>0</v>
      </c>
      <c r="K384" s="1106">
        <f t="shared" si="139"/>
        <v>0</v>
      </c>
      <c r="L384" s="191">
        <f t="shared" si="140"/>
        <v>0</v>
      </c>
      <c r="M384" s="170" t="str">
        <f>IF(B384=0,"",VLOOKUP(B384,'Prog Costs'!$A$29:$B$60,2,FALSE))</f>
        <v/>
      </c>
      <c r="N384" s="194">
        <f t="shared" si="136"/>
        <v>0</v>
      </c>
      <c r="O384" s="195">
        <f t="shared" si="141"/>
        <v>0</v>
      </c>
      <c r="P384" s="196">
        <f>IF(N384=0,0,IF(B384=0,"",VLOOKUP(B384,'Prog Costs'!$A$29:$E$60,5,FALSE)*L384))</f>
        <v>0</v>
      </c>
      <c r="Q384" s="137"/>
      <c r="R384" s="137"/>
      <c r="S384" s="137"/>
      <c r="T384" s="137"/>
      <c r="U384" s="137"/>
      <c r="V384" s="137"/>
      <c r="W384" s="137"/>
      <c r="X384" s="137"/>
      <c r="Y384" s="137"/>
      <c r="Z384" s="137"/>
      <c r="AA384" s="137"/>
      <c r="AB384" s="137"/>
      <c r="AC384" s="137"/>
      <c r="AD384" s="137"/>
      <c r="AE384" s="137"/>
      <c r="AF384" s="137"/>
      <c r="AG384" s="137"/>
      <c r="AH384" s="137"/>
    </row>
    <row r="385" spans="1:34" ht="18" customHeight="1" thickBot="1" x14ac:dyDescent="0.25">
      <c r="A385" s="189"/>
      <c r="B385" s="198" t="s">
        <v>62</v>
      </c>
      <c r="C385" s="140">
        <f>SUM(C365:C384)</f>
        <v>0</v>
      </c>
      <c r="D385" s="155">
        <f t="shared" ref="D385:L385" si="142">SUM(D365:D384)</f>
        <v>0</v>
      </c>
      <c r="E385" s="165">
        <f t="shared" si="142"/>
        <v>0</v>
      </c>
      <c r="F385" s="166">
        <f t="shared" si="142"/>
        <v>0</v>
      </c>
      <c r="G385" s="159">
        <f t="shared" si="142"/>
        <v>0</v>
      </c>
      <c r="H385" s="204">
        <f t="shared" si="142"/>
        <v>0</v>
      </c>
      <c r="I385" s="140">
        <f t="shared" si="142"/>
        <v>0</v>
      </c>
      <c r="J385" s="1113">
        <f t="shared" si="142"/>
        <v>0</v>
      </c>
      <c r="K385" s="159">
        <f t="shared" si="142"/>
        <v>0</v>
      </c>
      <c r="L385" s="142">
        <f t="shared" si="142"/>
        <v>0</v>
      </c>
      <c r="M385" s="143"/>
      <c r="N385" s="143">
        <f t="shared" ref="N385:P385" si="143">SUM(N365:N384)</f>
        <v>0</v>
      </c>
      <c r="O385" s="143">
        <f t="shared" si="143"/>
        <v>0</v>
      </c>
      <c r="P385" s="144">
        <f t="shared" si="143"/>
        <v>0</v>
      </c>
      <c r="Q385" s="137"/>
      <c r="R385" s="137"/>
      <c r="S385" s="137"/>
      <c r="T385" s="137"/>
      <c r="U385" s="137"/>
      <c r="V385" s="137"/>
      <c r="W385" s="137"/>
      <c r="X385" s="137"/>
      <c r="Y385" s="137"/>
      <c r="Z385" s="137"/>
      <c r="AA385" s="137"/>
      <c r="AB385" s="137"/>
      <c r="AC385" s="137"/>
      <c r="AD385" s="137"/>
      <c r="AE385" s="137"/>
      <c r="AF385" s="137"/>
      <c r="AG385" s="137"/>
      <c r="AH385" s="137"/>
    </row>
    <row r="386" spans="1:34" ht="13.5" thickBot="1" x14ac:dyDescent="0.25">
      <c r="A386" s="173"/>
      <c r="B386" s="152"/>
      <c r="C386" s="152"/>
      <c r="D386" s="152"/>
      <c r="E386" s="152"/>
      <c r="F386" s="152"/>
      <c r="G386" s="152"/>
      <c r="H386" s="152"/>
      <c r="I386" s="152"/>
      <c r="J386" s="152"/>
      <c r="K386" s="152"/>
      <c r="L386" s="152"/>
      <c r="M386" s="152"/>
      <c r="N386" s="102"/>
      <c r="O386" s="102"/>
      <c r="P386" s="103"/>
      <c r="Q386" s="137"/>
      <c r="R386" s="137"/>
      <c r="S386" s="137"/>
      <c r="T386" s="137"/>
      <c r="U386" s="137"/>
      <c r="V386" s="137"/>
      <c r="W386" s="137"/>
      <c r="X386" s="137"/>
      <c r="Y386" s="137"/>
      <c r="Z386" s="137"/>
      <c r="AA386" s="137"/>
      <c r="AB386" s="137"/>
      <c r="AC386" s="137"/>
      <c r="AD386" s="137"/>
      <c r="AE386" s="137"/>
      <c r="AF386" s="137"/>
      <c r="AG386" s="137"/>
      <c r="AH386" s="137"/>
    </row>
    <row r="387" spans="1:34" ht="15" customHeight="1" x14ac:dyDescent="0.2">
      <c r="A387" s="1393" t="str">
        <f>'Setup Page'!C9</f>
        <v>Emandleni</v>
      </c>
      <c r="B387" s="683"/>
      <c r="C387" s="1121"/>
      <c r="D387" s="730"/>
      <c r="E387" s="162"/>
      <c r="F387" s="712"/>
      <c r="G387" s="705"/>
      <c r="H387" s="1122"/>
      <c r="I387" s="1114">
        <f>C387+E387+G387</f>
        <v>0</v>
      </c>
      <c r="J387" s="1115">
        <f>I387/3</f>
        <v>0</v>
      </c>
      <c r="K387" s="1104">
        <f>D387+F387+H387</f>
        <v>0</v>
      </c>
      <c r="L387" s="191">
        <f>K387/3</f>
        <v>0</v>
      </c>
      <c r="M387" s="170" t="str">
        <f>IF(B387=0,"",VLOOKUP(B387,'Prog Costs'!$A$29:$B$60,2,FALSE))</f>
        <v/>
      </c>
      <c r="N387" s="194">
        <f t="shared" ref="N387:N406" si="144">IF(B387=0,0,IF(L387=0,0,L387*M387))</f>
        <v>0</v>
      </c>
      <c r="O387" s="195">
        <f>N387*0.8</f>
        <v>0</v>
      </c>
      <c r="P387" s="196">
        <f>IF(N387=0,0,IF(B387=0,"",VLOOKUP(B387,'Prog Costs'!$A$29:$E$60,5,FALSE)*L387))</f>
        <v>0</v>
      </c>
      <c r="Q387" s="137"/>
      <c r="R387" s="137"/>
      <c r="S387" s="137"/>
      <c r="T387" s="137"/>
      <c r="U387" s="137"/>
      <c r="V387" s="137"/>
      <c r="W387" s="137"/>
      <c r="X387" s="137"/>
      <c r="Y387" s="137"/>
      <c r="Z387" s="137"/>
      <c r="AA387" s="137"/>
      <c r="AB387" s="137"/>
      <c r="AC387" s="137"/>
      <c r="AD387" s="137"/>
      <c r="AE387" s="137"/>
      <c r="AF387" s="137"/>
      <c r="AG387" s="137"/>
      <c r="AH387" s="137"/>
    </row>
    <row r="388" spans="1:34" ht="15" customHeight="1" x14ac:dyDescent="0.2">
      <c r="A388" s="1393"/>
      <c r="B388" s="681"/>
      <c r="C388" s="1123"/>
      <c r="D388" s="685"/>
      <c r="E388" s="163"/>
      <c r="F388" s="687"/>
      <c r="G388" s="157"/>
      <c r="H388" s="1124"/>
      <c r="I388" s="1116">
        <f t="shared" ref="I388:I406" si="145">C388+E388+G388</f>
        <v>0</v>
      </c>
      <c r="J388" s="1117">
        <f t="shared" ref="J388:J406" si="146">I388/3</f>
        <v>0</v>
      </c>
      <c r="K388" s="1105">
        <f t="shared" ref="K388:K406" si="147">D388+F388+H388</f>
        <v>0</v>
      </c>
      <c r="L388" s="191">
        <f t="shared" ref="L388:L406" si="148">K388/3</f>
        <v>0</v>
      </c>
      <c r="M388" s="170" t="str">
        <f>IF(B388=0,"",VLOOKUP(B388,'Prog Costs'!$A$29:$B$60,2,FALSE))</f>
        <v/>
      </c>
      <c r="N388" s="194">
        <f t="shared" si="144"/>
        <v>0</v>
      </c>
      <c r="O388" s="195">
        <f t="shared" ref="O388:O406" si="149">N388*0.8</f>
        <v>0</v>
      </c>
      <c r="P388" s="196">
        <f>IF(N388=0,0,IF(B388=0,"",VLOOKUP(B388,'Prog Costs'!$A$29:$E$60,5,FALSE)*L388))</f>
        <v>0</v>
      </c>
      <c r="Q388" s="137"/>
      <c r="R388" s="137"/>
      <c r="S388" s="137"/>
      <c r="T388" s="137"/>
      <c r="U388" s="137"/>
      <c r="V388" s="137"/>
      <c r="W388" s="137"/>
      <c r="X388" s="137"/>
      <c r="Y388" s="137"/>
      <c r="Z388" s="137"/>
      <c r="AA388" s="137"/>
      <c r="AB388" s="137"/>
      <c r="AC388" s="137"/>
      <c r="AD388" s="137"/>
      <c r="AE388" s="137"/>
      <c r="AF388" s="137"/>
      <c r="AG388" s="137"/>
      <c r="AH388" s="137"/>
    </row>
    <row r="389" spans="1:34" ht="15" customHeight="1" x14ac:dyDescent="0.2">
      <c r="A389" s="1393"/>
      <c r="B389" s="681"/>
      <c r="C389" s="1123"/>
      <c r="D389" s="685"/>
      <c r="E389" s="163"/>
      <c r="F389" s="687"/>
      <c r="G389" s="157"/>
      <c r="H389" s="1124"/>
      <c r="I389" s="1116">
        <f t="shared" si="145"/>
        <v>0</v>
      </c>
      <c r="J389" s="1117">
        <f t="shared" si="146"/>
        <v>0</v>
      </c>
      <c r="K389" s="1105">
        <f t="shared" si="147"/>
        <v>0</v>
      </c>
      <c r="L389" s="191">
        <f t="shared" si="148"/>
        <v>0</v>
      </c>
      <c r="M389" s="170" t="str">
        <f>IF(B389=0,"",VLOOKUP(B389,'Prog Costs'!$A$29:$B$60,2,FALSE))</f>
        <v/>
      </c>
      <c r="N389" s="194">
        <f t="shared" si="144"/>
        <v>0</v>
      </c>
      <c r="O389" s="195">
        <f t="shared" si="149"/>
        <v>0</v>
      </c>
      <c r="P389" s="196">
        <f>IF(N389=0,0,IF(B389=0,"",VLOOKUP(B389,'Prog Costs'!$A$29:$E$60,5,FALSE)*L389))</f>
        <v>0</v>
      </c>
      <c r="Q389" s="137"/>
      <c r="R389" s="137"/>
      <c r="S389" s="137"/>
      <c r="T389" s="137"/>
      <c r="U389" s="137"/>
      <c r="V389" s="137"/>
      <c r="W389" s="137"/>
      <c r="X389" s="137"/>
      <c r="Y389" s="137"/>
      <c r="Z389" s="137"/>
      <c r="AA389" s="137"/>
      <c r="AB389" s="137"/>
      <c r="AC389" s="137"/>
      <c r="AD389" s="137"/>
      <c r="AE389" s="137"/>
      <c r="AF389" s="137"/>
      <c r="AG389" s="137"/>
      <c r="AH389" s="137"/>
    </row>
    <row r="390" spans="1:34" ht="15" customHeight="1" x14ac:dyDescent="0.2">
      <c r="A390" s="1393"/>
      <c r="B390" s="681"/>
      <c r="C390" s="1123"/>
      <c r="D390" s="685"/>
      <c r="E390" s="163"/>
      <c r="F390" s="687"/>
      <c r="G390" s="157"/>
      <c r="H390" s="1124"/>
      <c r="I390" s="1116">
        <f t="shared" si="145"/>
        <v>0</v>
      </c>
      <c r="J390" s="1117">
        <f t="shared" si="146"/>
        <v>0</v>
      </c>
      <c r="K390" s="1105">
        <f t="shared" si="147"/>
        <v>0</v>
      </c>
      <c r="L390" s="191">
        <f t="shared" si="148"/>
        <v>0</v>
      </c>
      <c r="M390" s="170" t="str">
        <f>IF(B390=0,"",VLOOKUP(B390,'Prog Costs'!$A$29:$B$60,2,FALSE))</f>
        <v/>
      </c>
      <c r="N390" s="194">
        <f t="shared" si="144"/>
        <v>0</v>
      </c>
      <c r="O390" s="195">
        <f t="shared" si="149"/>
        <v>0</v>
      </c>
      <c r="P390" s="196">
        <f>IF(N390=0,0,IF(B390=0,"",VLOOKUP(B390,'Prog Costs'!$A$29:$E$60,5,FALSE)*L390))</f>
        <v>0</v>
      </c>
      <c r="Q390" s="137"/>
      <c r="R390" s="137"/>
      <c r="S390" s="137"/>
      <c r="T390" s="137"/>
      <c r="U390" s="137"/>
      <c r="V390" s="137"/>
      <c r="W390" s="137"/>
      <c r="X390" s="137"/>
      <c r="Y390" s="137"/>
      <c r="Z390" s="137"/>
      <c r="AA390" s="137"/>
      <c r="AB390" s="137"/>
      <c r="AC390" s="137"/>
      <c r="AD390" s="137"/>
      <c r="AE390" s="137"/>
      <c r="AF390" s="137"/>
      <c r="AG390" s="137"/>
      <c r="AH390" s="137"/>
    </row>
    <row r="391" spans="1:34" ht="15" customHeight="1" x14ac:dyDescent="0.2">
      <c r="A391" s="1393"/>
      <c r="B391" s="681"/>
      <c r="C391" s="1123"/>
      <c r="D391" s="685"/>
      <c r="E391" s="163"/>
      <c r="F391" s="687"/>
      <c r="G391" s="157"/>
      <c r="H391" s="1124"/>
      <c r="I391" s="1116">
        <f t="shared" si="145"/>
        <v>0</v>
      </c>
      <c r="J391" s="1117">
        <f t="shared" si="146"/>
        <v>0</v>
      </c>
      <c r="K391" s="1105">
        <f t="shared" si="147"/>
        <v>0</v>
      </c>
      <c r="L391" s="191">
        <f t="shared" si="148"/>
        <v>0</v>
      </c>
      <c r="M391" s="170" t="str">
        <f>IF(B391=0,"",VLOOKUP(B391,'Prog Costs'!$A$29:$B$60,2,FALSE))</f>
        <v/>
      </c>
      <c r="N391" s="194">
        <f t="shared" si="144"/>
        <v>0</v>
      </c>
      <c r="O391" s="195">
        <f t="shared" si="149"/>
        <v>0</v>
      </c>
      <c r="P391" s="196">
        <f>IF(N391=0,0,IF(B391=0,"",VLOOKUP(B391,'Prog Costs'!$A$29:$E$60,5,FALSE)*L391))</f>
        <v>0</v>
      </c>
      <c r="Q391" s="137"/>
      <c r="R391" s="137"/>
      <c r="S391" s="137"/>
      <c r="T391" s="137"/>
      <c r="U391" s="137"/>
      <c r="V391" s="137"/>
      <c r="W391" s="137"/>
      <c r="X391" s="137"/>
      <c r="Y391" s="137"/>
      <c r="Z391" s="137"/>
      <c r="AA391" s="137"/>
      <c r="AB391" s="137"/>
      <c r="AC391" s="137"/>
      <c r="AD391" s="137"/>
      <c r="AE391" s="137"/>
      <c r="AF391" s="137"/>
      <c r="AG391" s="137"/>
      <c r="AH391" s="137"/>
    </row>
    <row r="392" spans="1:34" ht="15" customHeight="1" x14ac:dyDescent="0.2">
      <c r="A392" s="1393"/>
      <c r="B392" s="681"/>
      <c r="C392" s="1123"/>
      <c r="D392" s="685"/>
      <c r="E392" s="163"/>
      <c r="F392" s="687"/>
      <c r="G392" s="157"/>
      <c r="H392" s="1124"/>
      <c r="I392" s="1116">
        <f t="shared" si="145"/>
        <v>0</v>
      </c>
      <c r="J392" s="1117">
        <f t="shared" si="146"/>
        <v>0</v>
      </c>
      <c r="K392" s="1105">
        <f t="shared" si="147"/>
        <v>0</v>
      </c>
      <c r="L392" s="191">
        <f t="shared" si="148"/>
        <v>0</v>
      </c>
      <c r="M392" s="170" t="str">
        <f>IF(B392=0,"",VLOOKUP(B392,'Prog Costs'!$A$29:$B$60,2,FALSE))</f>
        <v/>
      </c>
      <c r="N392" s="194">
        <f t="shared" si="144"/>
        <v>0</v>
      </c>
      <c r="O392" s="195">
        <f t="shared" si="149"/>
        <v>0</v>
      </c>
      <c r="P392" s="196">
        <f>IF(N392=0,0,IF(B392=0,"",VLOOKUP(B392,'Prog Costs'!$A$29:$E$60,5,FALSE)*L392))</f>
        <v>0</v>
      </c>
      <c r="Q392" s="137"/>
      <c r="R392" s="137"/>
      <c r="S392" s="137"/>
      <c r="T392" s="137"/>
      <c r="U392" s="137"/>
      <c r="V392" s="137"/>
      <c r="W392" s="137"/>
      <c r="X392" s="137"/>
      <c r="Y392" s="137"/>
      <c r="Z392" s="137"/>
      <c r="AA392" s="137"/>
      <c r="AB392" s="137"/>
      <c r="AC392" s="137"/>
      <c r="AD392" s="137"/>
      <c r="AE392" s="137"/>
      <c r="AF392" s="137"/>
      <c r="AG392" s="137"/>
      <c r="AH392" s="137"/>
    </row>
    <row r="393" spans="1:34" ht="15" customHeight="1" x14ac:dyDescent="0.2">
      <c r="A393" s="1393"/>
      <c r="B393" s="681"/>
      <c r="C393" s="1123"/>
      <c r="D393" s="685"/>
      <c r="E393" s="163"/>
      <c r="F393" s="687"/>
      <c r="G393" s="157"/>
      <c r="H393" s="1124"/>
      <c r="I393" s="1116">
        <f t="shared" si="145"/>
        <v>0</v>
      </c>
      <c r="J393" s="1117">
        <f t="shared" si="146"/>
        <v>0</v>
      </c>
      <c r="K393" s="1105">
        <f t="shared" si="147"/>
        <v>0</v>
      </c>
      <c r="L393" s="191">
        <f t="shared" si="148"/>
        <v>0</v>
      </c>
      <c r="M393" s="170" t="str">
        <f>IF(B393=0,"",VLOOKUP(B393,'Prog Costs'!$A$29:$B$60,2,FALSE))</f>
        <v/>
      </c>
      <c r="N393" s="194">
        <f t="shared" si="144"/>
        <v>0</v>
      </c>
      <c r="O393" s="195">
        <f t="shared" si="149"/>
        <v>0</v>
      </c>
      <c r="P393" s="196">
        <f>IF(N393=0,0,IF(B393=0,"",VLOOKUP(B393,'Prog Costs'!$A$29:$E$60,5,FALSE)*L393))</f>
        <v>0</v>
      </c>
      <c r="Q393" s="137"/>
      <c r="R393" s="137"/>
      <c r="S393" s="137"/>
      <c r="T393" s="137"/>
      <c r="U393" s="137"/>
      <c r="V393" s="137"/>
      <c r="W393" s="137"/>
      <c r="X393" s="137"/>
      <c r="Y393" s="137"/>
      <c r="Z393" s="137"/>
      <c r="AA393" s="137"/>
      <c r="AB393" s="137"/>
      <c r="AC393" s="137"/>
      <c r="AD393" s="137"/>
      <c r="AE393" s="137"/>
      <c r="AF393" s="137"/>
      <c r="AG393" s="137"/>
      <c r="AH393" s="137"/>
    </row>
    <row r="394" spans="1:34" ht="15" customHeight="1" x14ac:dyDescent="0.2">
      <c r="A394" s="1393"/>
      <c r="B394" s="681"/>
      <c r="C394" s="1123"/>
      <c r="D394" s="685"/>
      <c r="E394" s="163"/>
      <c r="F394" s="687"/>
      <c r="G394" s="157"/>
      <c r="H394" s="1124"/>
      <c r="I394" s="1116">
        <f t="shared" si="145"/>
        <v>0</v>
      </c>
      <c r="J394" s="1117">
        <f t="shared" si="146"/>
        <v>0</v>
      </c>
      <c r="K394" s="1105">
        <f t="shared" si="147"/>
        <v>0</v>
      </c>
      <c r="L394" s="191">
        <f t="shared" si="148"/>
        <v>0</v>
      </c>
      <c r="M394" s="170" t="str">
        <f>IF(B394=0,"",VLOOKUP(B394,'Prog Costs'!$A$29:$B$60,2,FALSE))</f>
        <v/>
      </c>
      <c r="N394" s="194">
        <f t="shared" si="144"/>
        <v>0</v>
      </c>
      <c r="O394" s="195">
        <f t="shared" si="149"/>
        <v>0</v>
      </c>
      <c r="P394" s="196">
        <f>IF(N394=0,0,IF(B394=0,"",VLOOKUP(B394,'Prog Costs'!$A$29:$E$60,5,FALSE)*L394))</f>
        <v>0</v>
      </c>
      <c r="Q394" s="137"/>
      <c r="R394" s="137"/>
      <c r="S394" s="137"/>
      <c r="T394" s="137"/>
      <c r="U394" s="137"/>
      <c r="V394" s="137"/>
      <c r="W394" s="137"/>
      <c r="X394" s="137"/>
      <c r="Y394" s="137"/>
      <c r="Z394" s="137"/>
      <c r="AA394" s="137"/>
      <c r="AB394" s="137"/>
      <c r="AC394" s="137"/>
      <c r="AD394" s="137"/>
      <c r="AE394" s="137"/>
      <c r="AF394" s="137"/>
      <c r="AG394" s="137"/>
      <c r="AH394" s="137"/>
    </row>
    <row r="395" spans="1:34" ht="15" customHeight="1" x14ac:dyDescent="0.2">
      <c r="A395" s="1393"/>
      <c r="B395" s="681"/>
      <c r="C395" s="1123"/>
      <c r="D395" s="685"/>
      <c r="E395" s="163"/>
      <c r="F395" s="687"/>
      <c r="G395" s="157"/>
      <c r="H395" s="1124"/>
      <c r="I395" s="1116">
        <f t="shared" si="145"/>
        <v>0</v>
      </c>
      <c r="J395" s="1117">
        <f t="shared" si="146"/>
        <v>0</v>
      </c>
      <c r="K395" s="1105">
        <f t="shared" si="147"/>
        <v>0</v>
      </c>
      <c r="L395" s="191">
        <f t="shared" si="148"/>
        <v>0</v>
      </c>
      <c r="M395" s="170" t="str">
        <f>IF(B395=0,"",VLOOKUP(B395,'Prog Costs'!$A$29:$B$60,2,FALSE))</f>
        <v/>
      </c>
      <c r="N395" s="194">
        <f t="shared" si="144"/>
        <v>0</v>
      </c>
      <c r="O395" s="195">
        <f t="shared" si="149"/>
        <v>0</v>
      </c>
      <c r="P395" s="196">
        <f>IF(N395=0,0,IF(B395=0,"",VLOOKUP(B395,'Prog Costs'!$A$29:$E$60,5,FALSE)*L395))</f>
        <v>0</v>
      </c>
      <c r="Q395" s="137"/>
      <c r="R395" s="137"/>
      <c r="S395" s="137"/>
      <c r="T395" s="137"/>
      <c r="U395" s="137"/>
      <c r="V395" s="137"/>
      <c r="W395" s="137"/>
      <c r="X395" s="137"/>
      <c r="Y395" s="137"/>
      <c r="Z395" s="137"/>
      <c r="AA395" s="137"/>
      <c r="AB395" s="137"/>
      <c r="AC395" s="137"/>
      <c r="AD395" s="137"/>
      <c r="AE395" s="137"/>
      <c r="AF395" s="137"/>
      <c r="AG395" s="137"/>
      <c r="AH395" s="137"/>
    </row>
    <row r="396" spans="1:34" ht="15" customHeight="1" thickBot="1" x14ac:dyDescent="0.25">
      <c r="A396" s="1393"/>
      <c r="B396" s="681"/>
      <c r="C396" s="1123"/>
      <c r="D396" s="685"/>
      <c r="E396" s="163"/>
      <c r="F396" s="687"/>
      <c r="G396" s="157"/>
      <c r="H396" s="1124"/>
      <c r="I396" s="1116">
        <f t="shared" si="145"/>
        <v>0</v>
      </c>
      <c r="J396" s="1117">
        <f t="shared" si="146"/>
        <v>0</v>
      </c>
      <c r="K396" s="1105">
        <f t="shared" si="147"/>
        <v>0</v>
      </c>
      <c r="L396" s="191">
        <f t="shared" si="148"/>
        <v>0</v>
      </c>
      <c r="M396" s="170" t="str">
        <f>IF(B396=0,"",VLOOKUP(B396,'Prog Costs'!$A$29:$B$60,2,FALSE))</f>
        <v/>
      </c>
      <c r="N396" s="194">
        <f t="shared" si="144"/>
        <v>0</v>
      </c>
      <c r="O396" s="195">
        <f t="shared" si="149"/>
        <v>0</v>
      </c>
      <c r="P396" s="196">
        <f>IF(N396=0,0,IF(B396=0,"",VLOOKUP(B396,'Prog Costs'!$A$29:$E$60,5,FALSE)*L396))</f>
        <v>0</v>
      </c>
      <c r="Q396" s="137"/>
      <c r="R396" s="137"/>
      <c r="S396" s="137"/>
      <c r="T396" s="137"/>
      <c r="U396" s="137"/>
      <c r="V396" s="137"/>
      <c r="W396" s="137"/>
      <c r="X396" s="137"/>
      <c r="Y396" s="137"/>
      <c r="Z396" s="137"/>
      <c r="AA396" s="137"/>
      <c r="AB396" s="137"/>
      <c r="AC396" s="137"/>
      <c r="AD396" s="137"/>
      <c r="AE396" s="137"/>
      <c r="AF396" s="137"/>
      <c r="AG396" s="137"/>
      <c r="AH396" s="137"/>
    </row>
    <row r="397" spans="1:34" ht="15" hidden="1" customHeight="1" x14ac:dyDescent="0.2">
      <c r="A397" s="1393"/>
      <c r="B397" s="681"/>
      <c r="C397" s="1123"/>
      <c r="D397" s="685"/>
      <c r="E397" s="163"/>
      <c r="F397" s="687"/>
      <c r="G397" s="157"/>
      <c r="H397" s="1124"/>
      <c r="I397" s="1116">
        <f t="shared" si="145"/>
        <v>0</v>
      </c>
      <c r="J397" s="1117">
        <f t="shared" si="146"/>
        <v>0</v>
      </c>
      <c r="K397" s="1105">
        <f t="shared" si="147"/>
        <v>0</v>
      </c>
      <c r="L397" s="191">
        <f t="shared" si="148"/>
        <v>0</v>
      </c>
      <c r="M397" s="170" t="str">
        <f>IF(B397=0,"",VLOOKUP(B397,'Prog Costs'!$A$29:$B$60,2,FALSE))</f>
        <v/>
      </c>
      <c r="N397" s="194">
        <f t="shared" si="144"/>
        <v>0</v>
      </c>
      <c r="O397" s="195">
        <f t="shared" si="149"/>
        <v>0</v>
      </c>
      <c r="P397" s="196">
        <f>IF(N397=0,0,IF(B397=0,"",VLOOKUP(B397,'Prog Costs'!$A$29:$E$60,5,FALSE)*L397))</f>
        <v>0</v>
      </c>
      <c r="Q397" s="137"/>
      <c r="R397" s="137"/>
      <c r="S397" s="137"/>
      <c r="T397" s="137"/>
      <c r="U397" s="137"/>
      <c r="V397" s="137"/>
      <c r="W397" s="137"/>
      <c r="X397" s="137"/>
      <c r="Y397" s="137"/>
      <c r="Z397" s="137"/>
      <c r="AA397" s="137"/>
      <c r="AB397" s="137"/>
      <c r="AC397" s="137"/>
      <c r="AD397" s="137"/>
      <c r="AE397" s="137"/>
      <c r="AF397" s="137"/>
      <c r="AG397" s="137"/>
      <c r="AH397" s="137"/>
    </row>
    <row r="398" spans="1:34" ht="15" hidden="1" customHeight="1" x14ac:dyDescent="0.2">
      <c r="A398" s="1393"/>
      <c r="B398" s="681"/>
      <c r="C398" s="1123"/>
      <c r="D398" s="685"/>
      <c r="E398" s="163"/>
      <c r="F398" s="687"/>
      <c r="G398" s="157"/>
      <c r="H398" s="1124"/>
      <c r="I398" s="1116">
        <f t="shared" si="145"/>
        <v>0</v>
      </c>
      <c r="J398" s="1117">
        <f t="shared" si="146"/>
        <v>0</v>
      </c>
      <c r="K398" s="1105">
        <f t="shared" si="147"/>
        <v>0</v>
      </c>
      <c r="L398" s="191">
        <f t="shared" si="148"/>
        <v>0</v>
      </c>
      <c r="M398" s="170" t="str">
        <f>IF(B398=0,"",VLOOKUP(B398,'Prog Costs'!$A$29:$B$60,2,FALSE))</f>
        <v/>
      </c>
      <c r="N398" s="194">
        <f t="shared" si="144"/>
        <v>0</v>
      </c>
      <c r="O398" s="195">
        <f t="shared" si="149"/>
        <v>0</v>
      </c>
      <c r="P398" s="196">
        <f>IF(N398=0,0,IF(B398=0,"",VLOOKUP(B398,'Prog Costs'!$A$29:$E$60,5,FALSE)*L398))</f>
        <v>0</v>
      </c>
      <c r="Q398" s="137"/>
      <c r="R398" s="137"/>
      <c r="S398" s="137"/>
      <c r="T398" s="137"/>
      <c r="U398" s="137"/>
      <c r="V398" s="137"/>
      <c r="W398" s="137"/>
      <c r="X398" s="137"/>
      <c r="Y398" s="137"/>
      <c r="Z398" s="137"/>
      <c r="AA398" s="137"/>
      <c r="AB398" s="137"/>
      <c r="AC398" s="137"/>
      <c r="AD398" s="137"/>
      <c r="AE398" s="137"/>
      <c r="AF398" s="137"/>
      <c r="AG398" s="137"/>
      <c r="AH398" s="137"/>
    </row>
    <row r="399" spans="1:34" ht="15" hidden="1" customHeight="1" x14ac:dyDescent="0.2">
      <c r="A399" s="1393"/>
      <c r="B399" s="681"/>
      <c r="C399" s="1123"/>
      <c r="D399" s="685"/>
      <c r="E399" s="163"/>
      <c r="F399" s="687"/>
      <c r="G399" s="157"/>
      <c r="H399" s="1124"/>
      <c r="I399" s="1116">
        <f t="shared" si="145"/>
        <v>0</v>
      </c>
      <c r="J399" s="1117">
        <f t="shared" si="146"/>
        <v>0</v>
      </c>
      <c r="K399" s="1105">
        <f t="shared" si="147"/>
        <v>0</v>
      </c>
      <c r="L399" s="191">
        <f t="shared" si="148"/>
        <v>0</v>
      </c>
      <c r="M399" s="170" t="str">
        <f>IF(B399=0,"",VLOOKUP(B399,'Prog Costs'!$A$29:$B$60,2,FALSE))</f>
        <v/>
      </c>
      <c r="N399" s="194">
        <f t="shared" si="144"/>
        <v>0</v>
      </c>
      <c r="O399" s="195">
        <f t="shared" si="149"/>
        <v>0</v>
      </c>
      <c r="P399" s="196">
        <f>IF(N399=0,0,IF(B399=0,"",VLOOKUP(B399,'Prog Costs'!$A$29:$E$60,5,FALSE)*L399))</f>
        <v>0</v>
      </c>
      <c r="Q399" s="137"/>
      <c r="R399" s="137"/>
      <c r="S399" s="137"/>
      <c r="T399" s="137"/>
      <c r="U399" s="137"/>
      <c r="V399" s="137"/>
      <c r="W399" s="137"/>
      <c r="X399" s="137"/>
      <c r="Y399" s="137"/>
      <c r="Z399" s="137"/>
      <c r="AA399" s="137"/>
      <c r="AB399" s="137"/>
      <c r="AC399" s="137"/>
      <c r="AD399" s="137"/>
      <c r="AE399" s="137"/>
      <c r="AF399" s="137"/>
      <c r="AG399" s="137"/>
      <c r="AH399" s="137"/>
    </row>
    <row r="400" spans="1:34" ht="15" hidden="1" customHeight="1" x14ac:dyDescent="0.2">
      <c r="A400" s="1393"/>
      <c r="B400" s="681"/>
      <c r="C400" s="1123"/>
      <c r="D400" s="685"/>
      <c r="E400" s="163"/>
      <c r="F400" s="687"/>
      <c r="G400" s="157"/>
      <c r="H400" s="1124"/>
      <c r="I400" s="1116">
        <f t="shared" si="145"/>
        <v>0</v>
      </c>
      <c r="J400" s="1117">
        <f t="shared" si="146"/>
        <v>0</v>
      </c>
      <c r="K400" s="1105">
        <f t="shared" si="147"/>
        <v>0</v>
      </c>
      <c r="L400" s="191">
        <f t="shared" si="148"/>
        <v>0</v>
      </c>
      <c r="M400" s="170" t="str">
        <f>IF(B400=0,"",VLOOKUP(B400,'Prog Costs'!$A$29:$B$60,2,FALSE))</f>
        <v/>
      </c>
      <c r="N400" s="194">
        <f t="shared" si="144"/>
        <v>0</v>
      </c>
      <c r="O400" s="195">
        <f t="shared" si="149"/>
        <v>0</v>
      </c>
      <c r="P400" s="196">
        <f>IF(N400=0,0,IF(B400=0,"",VLOOKUP(B400,'Prog Costs'!$A$29:$E$60,5,FALSE)*L400))</f>
        <v>0</v>
      </c>
      <c r="Q400" s="137"/>
      <c r="R400" s="137"/>
      <c r="S400" s="137"/>
      <c r="T400" s="137"/>
      <c r="U400" s="137"/>
      <c r="V400" s="137"/>
      <c r="W400" s="137"/>
      <c r="X400" s="137"/>
      <c r="Y400" s="137"/>
      <c r="Z400" s="137"/>
      <c r="AA400" s="137"/>
      <c r="AB400" s="137"/>
      <c r="AC400" s="137"/>
      <c r="AD400" s="137"/>
      <c r="AE400" s="137"/>
      <c r="AF400" s="137"/>
      <c r="AG400" s="137"/>
      <c r="AH400" s="137"/>
    </row>
    <row r="401" spans="1:34" ht="15" hidden="1" customHeight="1" x14ac:dyDescent="0.2">
      <c r="A401" s="1393"/>
      <c r="B401" s="681"/>
      <c r="C401" s="1123"/>
      <c r="D401" s="685"/>
      <c r="E401" s="163"/>
      <c r="F401" s="687"/>
      <c r="G401" s="157"/>
      <c r="H401" s="1124"/>
      <c r="I401" s="1116">
        <f t="shared" si="145"/>
        <v>0</v>
      </c>
      <c r="J401" s="1117">
        <f t="shared" si="146"/>
        <v>0</v>
      </c>
      <c r="K401" s="1105">
        <f t="shared" si="147"/>
        <v>0</v>
      </c>
      <c r="L401" s="191">
        <f t="shared" si="148"/>
        <v>0</v>
      </c>
      <c r="M401" s="170" t="str">
        <f>IF(B401=0,"",VLOOKUP(B401,'Prog Costs'!$A$29:$B$60,2,FALSE))</f>
        <v/>
      </c>
      <c r="N401" s="194">
        <f t="shared" si="144"/>
        <v>0</v>
      </c>
      <c r="O401" s="195">
        <f t="shared" si="149"/>
        <v>0</v>
      </c>
      <c r="P401" s="196">
        <f>IF(N401=0,0,IF(B401=0,"",VLOOKUP(B401,'Prog Costs'!$A$29:$E$60,5,FALSE)*L401))</f>
        <v>0</v>
      </c>
      <c r="Q401" s="137"/>
      <c r="R401" s="137"/>
      <c r="S401" s="137"/>
      <c r="T401" s="137"/>
      <c r="U401" s="137"/>
      <c r="V401" s="137"/>
      <c r="W401" s="137"/>
      <c r="X401" s="137"/>
      <c r="Y401" s="137"/>
      <c r="Z401" s="137"/>
      <c r="AA401" s="137"/>
      <c r="AB401" s="137"/>
      <c r="AC401" s="137"/>
      <c r="AD401" s="137"/>
      <c r="AE401" s="137"/>
      <c r="AF401" s="137"/>
      <c r="AG401" s="137"/>
      <c r="AH401" s="137"/>
    </row>
    <row r="402" spans="1:34" ht="15" hidden="1" customHeight="1" x14ac:dyDescent="0.2">
      <c r="A402" s="1393"/>
      <c r="B402" s="681"/>
      <c r="C402" s="1123"/>
      <c r="D402" s="685"/>
      <c r="E402" s="163"/>
      <c r="F402" s="687"/>
      <c r="G402" s="157"/>
      <c r="H402" s="1124"/>
      <c r="I402" s="1116">
        <f t="shared" si="145"/>
        <v>0</v>
      </c>
      <c r="J402" s="1117">
        <f t="shared" si="146"/>
        <v>0</v>
      </c>
      <c r="K402" s="1105">
        <f t="shared" si="147"/>
        <v>0</v>
      </c>
      <c r="L402" s="191">
        <f t="shared" si="148"/>
        <v>0</v>
      </c>
      <c r="M402" s="170" t="str">
        <f>IF(B402=0,"",VLOOKUP(B402,'Prog Costs'!$A$29:$B$60,2,FALSE))</f>
        <v/>
      </c>
      <c r="N402" s="194">
        <f t="shared" si="144"/>
        <v>0</v>
      </c>
      <c r="O402" s="195">
        <f t="shared" si="149"/>
        <v>0</v>
      </c>
      <c r="P402" s="196">
        <f>IF(N402=0,0,IF(B402=0,"",VLOOKUP(B402,'Prog Costs'!$A$29:$E$60,5,FALSE)*L402))</f>
        <v>0</v>
      </c>
      <c r="Q402" s="137"/>
      <c r="R402" s="137"/>
      <c r="S402" s="137"/>
      <c r="T402" s="137"/>
      <c r="U402" s="137"/>
      <c r="V402" s="137"/>
      <c r="W402" s="137"/>
      <c r="X402" s="137"/>
      <c r="Y402" s="137"/>
      <c r="Z402" s="137"/>
      <c r="AA402" s="137"/>
      <c r="AB402" s="137"/>
      <c r="AC402" s="137"/>
      <c r="AD402" s="137"/>
      <c r="AE402" s="137"/>
      <c r="AF402" s="137"/>
      <c r="AG402" s="137"/>
      <c r="AH402" s="137"/>
    </row>
    <row r="403" spans="1:34" ht="15" hidden="1" customHeight="1" x14ac:dyDescent="0.2">
      <c r="A403" s="1393"/>
      <c r="B403" s="681"/>
      <c r="C403" s="1123"/>
      <c r="D403" s="685"/>
      <c r="E403" s="163"/>
      <c r="F403" s="687"/>
      <c r="G403" s="157"/>
      <c r="H403" s="1124"/>
      <c r="I403" s="1116">
        <f t="shared" si="145"/>
        <v>0</v>
      </c>
      <c r="J403" s="1117">
        <f t="shared" si="146"/>
        <v>0</v>
      </c>
      <c r="K403" s="1105">
        <f t="shared" si="147"/>
        <v>0</v>
      </c>
      <c r="L403" s="191">
        <f t="shared" si="148"/>
        <v>0</v>
      </c>
      <c r="M403" s="170" t="str">
        <f>IF(B403=0,"",VLOOKUP(B403,'Prog Costs'!$A$29:$B$60,2,FALSE))</f>
        <v/>
      </c>
      <c r="N403" s="194">
        <f t="shared" si="144"/>
        <v>0</v>
      </c>
      <c r="O403" s="195">
        <f t="shared" si="149"/>
        <v>0</v>
      </c>
      <c r="P403" s="196">
        <f>IF(N403=0,0,IF(B403=0,"",VLOOKUP(B403,'Prog Costs'!$A$29:$E$60,5,FALSE)*L403))</f>
        <v>0</v>
      </c>
      <c r="Q403" s="137"/>
      <c r="R403" s="137"/>
      <c r="S403" s="137"/>
      <c r="T403" s="137"/>
      <c r="U403" s="137"/>
      <c r="V403" s="137"/>
      <c r="W403" s="137"/>
      <c r="X403" s="137"/>
      <c r="Y403" s="137"/>
      <c r="Z403" s="137"/>
      <c r="AA403" s="137"/>
      <c r="AB403" s="137"/>
      <c r="AC403" s="137"/>
      <c r="AD403" s="137"/>
      <c r="AE403" s="137"/>
      <c r="AF403" s="137"/>
      <c r="AG403" s="137"/>
      <c r="AH403" s="137"/>
    </row>
    <row r="404" spans="1:34" ht="15" hidden="1" customHeight="1" x14ac:dyDescent="0.2">
      <c r="A404" s="1393"/>
      <c r="B404" s="681"/>
      <c r="C404" s="1123"/>
      <c r="D404" s="685"/>
      <c r="E404" s="163"/>
      <c r="F404" s="687"/>
      <c r="G404" s="157"/>
      <c r="H404" s="1124"/>
      <c r="I404" s="1116">
        <f t="shared" si="145"/>
        <v>0</v>
      </c>
      <c r="J404" s="1117">
        <f t="shared" si="146"/>
        <v>0</v>
      </c>
      <c r="K404" s="1105">
        <f t="shared" si="147"/>
        <v>0</v>
      </c>
      <c r="L404" s="191">
        <f t="shared" si="148"/>
        <v>0</v>
      </c>
      <c r="M404" s="170" t="str">
        <f>IF(B404=0,"",VLOOKUP(B404,'Prog Costs'!$A$29:$B$60,2,FALSE))</f>
        <v/>
      </c>
      <c r="N404" s="194">
        <f t="shared" si="144"/>
        <v>0</v>
      </c>
      <c r="O404" s="195">
        <f t="shared" si="149"/>
        <v>0</v>
      </c>
      <c r="P404" s="196">
        <f>IF(N404=0,0,IF(B404=0,"",VLOOKUP(B404,'Prog Costs'!$A$29:$E$60,5,FALSE)*L404))</f>
        <v>0</v>
      </c>
      <c r="Q404" s="137"/>
      <c r="R404" s="137"/>
      <c r="S404" s="137"/>
      <c r="T404" s="137"/>
      <c r="U404" s="137"/>
      <c r="V404" s="137"/>
      <c r="W404" s="137"/>
      <c r="X404" s="137"/>
      <c r="Y404" s="137"/>
      <c r="Z404" s="137"/>
      <c r="AA404" s="137"/>
      <c r="AB404" s="137"/>
      <c r="AC404" s="137"/>
      <c r="AD404" s="137"/>
      <c r="AE404" s="137"/>
      <c r="AF404" s="137"/>
      <c r="AG404" s="137"/>
      <c r="AH404" s="137"/>
    </row>
    <row r="405" spans="1:34" ht="15" hidden="1" customHeight="1" x14ac:dyDescent="0.2">
      <c r="A405" s="1393"/>
      <c r="B405" s="681"/>
      <c r="C405" s="1123"/>
      <c r="D405" s="685"/>
      <c r="E405" s="163"/>
      <c r="F405" s="687"/>
      <c r="G405" s="157"/>
      <c r="H405" s="1124"/>
      <c r="I405" s="1116">
        <f t="shared" si="145"/>
        <v>0</v>
      </c>
      <c r="J405" s="1117">
        <f t="shared" si="146"/>
        <v>0</v>
      </c>
      <c r="K405" s="1105">
        <f t="shared" si="147"/>
        <v>0</v>
      </c>
      <c r="L405" s="191">
        <f t="shared" si="148"/>
        <v>0</v>
      </c>
      <c r="M405" s="170" t="str">
        <f>IF(B405=0,"",VLOOKUP(B405,'Prog Costs'!$A$29:$B$60,2,FALSE))</f>
        <v/>
      </c>
      <c r="N405" s="194">
        <f t="shared" si="144"/>
        <v>0</v>
      </c>
      <c r="O405" s="195">
        <f t="shared" si="149"/>
        <v>0</v>
      </c>
      <c r="P405" s="196">
        <f>IF(N405=0,0,IF(B405=0,"",VLOOKUP(B405,'Prog Costs'!$A$29:$E$60,5,FALSE)*L405))</f>
        <v>0</v>
      </c>
      <c r="Q405" s="137"/>
      <c r="R405" s="137"/>
      <c r="S405" s="137"/>
      <c r="T405" s="137"/>
      <c r="U405" s="137"/>
      <c r="V405" s="137"/>
      <c r="W405" s="137"/>
      <c r="X405" s="137"/>
      <c r="Y405" s="137"/>
      <c r="Z405" s="137"/>
      <c r="AA405" s="137"/>
      <c r="AB405" s="137"/>
      <c r="AC405" s="137"/>
      <c r="AD405" s="137"/>
      <c r="AE405" s="137"/>
      <c r="AF405" s="137"/>
      <c r="AG405" s="137"/>
      <c r="AH405" s="137"/>
    </row>
    <row r="406" spans="1:34" ht="15" hidden="1" customHeight="1" thickBot="1" x14ac:dyDescent="0.25">
      <c r="A406" s="1394"/>
      <c r="B406" s="681"/>
      <c r="C406" s="1125"/>
      <c r="D406" s="686"/>
      <c r="E406" s="164"/>
      <c r="F406" s="688"/>
      <c r="G406" s="158"/>
      <c r="H406" s="1126"/>
      <c r="I406" s="1118">
        <f t="shared" si="145"/>
        <v>0</v>
      </c>
      <c r="J406" s="1117">
        <f t="shared" si="146"/>
        <v>0</v>
      </c>
      <c r="K406" s="1106">
        <f t="shared" si="147"/>
        <v>0</v>
      </c>
      <c r="L406" s="191">
        <f t="shared" si="148"/>
        <v>0</v>
      </c>
      <c r="M406" s="170" t="str">
        <f>IF(B406=0,"",VLOOKUP(B406,'Prog Costs'!$A$29:$B$60,2,FALSE))</f>
        <v/>
      </c>
      <c r="N406" s="194">
        <f t="shared" si="144"/>
        <v>0</v>
      </c>
      <c r="O406" s="195">
        <f t="shared" si="149"/>
        <v>0</v>
      </c>
      <c r="P406" s="196">
        <f>IF(N406=0,0,IF(B406=0,"",VLOOKUP(B406,'Prog Costs'!$A$29:$E$60,5,FALSE)*L406))</f>
        <v>0</v>
      </c>
      <c r="Q406" s="137"/>
      <c r="R406" s="137"/>
      <c r="S406" s="137"/>
      <c r="T406" s="137"/>
      <c r="U406" s="137"/>
      <c r="V406" s="137"/>
      <c r="W406" s="137"/>
      <c r="X406" s="137"/>
      <c r="Y406" s="137"/>
      <c r="Z406" s="137"/>
      <c r="AA406" s="137"/>
      <c r="AB406" s="137"/>
      <c r="AC406" s="137"/>
      <c r="AD406" s="137"/>
      <c r="AE406" s="137"/>
      <c r="AF406" s="137"/>
      <c r="AG406" s="137"/>
      <c r="AH406" s="137"/>
    </row>
    <row r="407" spans="1:34" ht="18" customHeight="1" thickBot="1" x14ac:dyDescent="0.25">
      <c r="A407" s="182"/>
      <c r="B407" s="198" t="s">
        <v>62</v>
      </c>
      <c r="C407" s="140">
        <f>SUM(C387:C406)</f>
        <v>0</v>
      </c>
      <c r="D407" s="155">
        <f t="shared" ref="D407:L407" si="150">SUM(D387:D406)</f>
        <v>0</v>
      </c>
      <c r="E407" s="165">
        <f t="shared" si="150"/>
        <v>0</v>
      </c>
      <c r="F407" s="166">
        <f t="shared" si="150"/>
        <v>0</v>
      </c>
      <c r="G407" s="159">
        <f t="shared" si="150"/>
        <v>0</v>
      </c>
      <c r="H407" s="204">
        <f t="shared" si="150"/>
        <v>0</v>
      </c>
      <c r="I407" s="140">
        <f t="shared" si="150"/>
        <v>0</v>
      </c>
      <c r="J407" s="1113">
        <f t="shared" si="150"/>
        <v>0</v>
      </c>
      <c r="K407" s="159">
        <f t="shared" si="150"/>
        <v>0</v>
      </c>
      <c r="L407" s="142">
        <f t="shared" si="150"/>
        <v>0</v>
      </c>
      <c r="M407" s="143"/>
      <c r="N407" s="143">
        <f t="shared" ref="N407:P407" si="151">SUM(N387:N406)</f>
        <v>0</v>
      </c>
      <c r="O407" s="143">
        <f t="shared" si="151"/>
        <v>0</v>
      </c>
      <c r="P407" s="144">
        <f t="shared" si="151"/>
        <v>0</v>
      </c>
      <c r="Q407" s="137"/>
      <c r="R407" s="137"/>
      <c r="S407" s="137"/>
      <c r="T407" s="137"/>
      <c r="U407" s="137"/>
      <c r="V407" s="137"/>
      <c r="W407" s="137"/>
      <c r="X407" s="137"/>
      <c r="Y407" s="137"/>
      <c r="Z407" s="137"/>
      <c r="AA407" s="137"/>
      <c r="AB407" s="137"/>
      <c r="AC407" s="137"/>
      <c r="AD407" s="137"/>
      <c r="AE407" s="137"/>
      <c r="AF407" s="137"/>
      <c r="AG407" s="137"/>
      <c r="AH407" s="137"/>
    </row>
    <row r="408" spans="1:34" ht="13.5" thickBot="1" x14ac:dyDescent="0.25">
      <c r="A408" s="173"/>
      <c r="B408" s="152"/>
      <c r="C408" s="152"/>
      <c r="D408" s="152"/>
      <c r="E408" s="152"/>
      <c r="F408" s="152"/>
      <c r="G408" s="152"/>
      <c r="H408" s="152"/>
      <c r="I408" s="152"/>
      <c r="J408" s="152"/>
      <c r="K408" s="152"/>
      <c r="L408" s="152"/>
      <c r="M408" s="152"/>
      <c r="N408" s="102"/>
      <c r="O408" s="102"/>
      <c r="P408" s="103"/>
      <c r="Q408" s="137"/>
      <c r="R408" s="137"/>
      <c r="S408" s="137"/>
      <c r="T408" s="137"/>
      <c r="U408" s="137"/>
      <c r="V408" s="137"/>
      <c r="W408" s="137"/>
      <c r="X408" s="137"/>
      <c r="Y408" s="137"/>
      <c r="Z408" s="137"/>
      <c r="AA408" s="137"/>
      <c r="AB408" s="137"/>
      <c r="AC408" s="137"/>
      <c r="AD408" s="137"/>
      <c r="AE408" s="137"/>
      <c r="AF408" s="137"/>
      <c r="AG408" s="137"/>
      <c r="AH408" s="137"/>
    </row>
    <row r="409" spans="1:34" ht="15" customHeight="1" x14ac:dyDescent="0.2">
      <c r="A409" s="1392">
        <f>'Setup Page'!C10</f>
        <v>0</v>
      </c>
      <c r="B409" s="683"/>
      <c r="C409" s="1121"/>
      <c r="D409" s="730"/>
      <c r="E409" s="162"/>
      <c r="F409" s="712"/>
      <c r="G409" s="705"/>
      <c r="H409" s="1122"/>
      <c r="I409" s="1114">
        <f>C409+E409+G409</f>
        <v>0</v>
      </c>
      <c r="J409" s="1115">
        <f>I409/3</f>
        <v>0</v>
      </c>
      <c r="K409" s="1104">
        <f>D409+F409+H409</f>
        <v>0</v>
      </c>
      <c r="L409" s="191">
        <f>K409/3</f>
        <v>0</v>
      </c>
      <c r="M409" s="170" t="str">
        <f>IF(B409=0,"",VLOOKUP(B409,'Prog Costs'!$A$29:$B$60,2,FALSE))</f>
        <v/>
      </c>
      <c r="N409" s="194">
        <f t="shared" ref="N409:N428" si="152">IF(B409=0,0,IF(L409=0,0,L409*M409))</f>
        <v>0</v>
      </c>
      <c r="O409" s="195">
        <f>N409*0.8</f>
        <v>0</v>
      </c>
      <c r="P409" s="196">
        <f>IF(N409=0,0,IF(B409=0,"",VLOOKUP(B409,'Prog Costs'!$A$29:$E$60,5,FALSE)*L409))</f>
        <v>0</v>
      </c>
      <c r="Q409" s="137"/>
      <c r="R409" s="137"/>
      <c r="S409" s="137"/>
      <c r="T409" s="137"/>
      <c r="U409" s="137"/>
      <c r="V409" s="137"/>
      <c r="W409" s="137"/>
      <c r="X409" s="137"/>
      <c r="Y409" s="137"/>
      <c r="Z409" s="137"/>
      <c r="AA409" s="137"/>
      <c r="AB409" s="137"/>
      <c r="AC409" s="137"/>
      <c r="AD409" s="137"/>
      <c r="AE409" s="137"/>
      <c r="AF409" s="137"/>
      <c r="AG409" s="137"/>
      <c r="AH409" s="137"/>
    </row>
    <row r="410" spans="1:34" ht="15" customHeight="1" x14ac:dyDescent="0.2">
      <c r="A410" s="1393"/>
      <c r="B410" s="681"/>
      <c r="C410" s="1123"/>
      <c r="D410" s="685"/>
      <c r="E410" s="163"/>
      <c r="F410" s="687"/>
      <c r="G410" s="157"/>
      <c r="H410" s="1124"/>
      <c r="I410" s="1116">
        <f t="shared" ref="I410:I428" si="153">C410+E410+G410</f>
        <v>0</v>
      </c>
      <c r="J410" s="1117">
        <f t="shared" ref="J410:J428" si="154">I410/3</f>
        <v>0</v>
      </c>
      <c r="K410" s="1105">
        <f t="shared" ref="K410:K428" si="155">D410+F410+H410</f>
        <v>0</v>
      </c>
      <c r="L410" s="191">
        <f t="shared" ref="L410:L428" si="156">K410/3</f>
        <v>0</v>
      </c>
      <c r="M410" s="170" t="str">
        <f>IF(B410=0,"",VLOOKUP(B410,'Prog Costs'!$A$29:$B$60,2,FALSE))</f>
        <v/>
      </c>
      <c r="N410" s="194">
        <f t="shared" si="152"/>
        <v>0</v>
      </c>
      <c r="O410" s="195">
        <f t="shared" ref="O410:O428" si="157">N410*0.8</f>
        <v>0</v>
      </c>
      <c r="P410" s="196">
        <f>IF(N410=0,0,IF(B410=0,"",VLOOKUP(B410,'Prog Costs'!$A$29:$E$60,5,FALSE)*L410))</f>
        <v>0</v>
      </c>
      <c r="Q410" s="137"/>
      <c r="R410" s="137"/>
      <c r="S410" s="137"/>
      <c r="T410" s="137"/>
      <c r="U410" s="137"/>
      <c r="V410" s="137"/>
      <c r="W410" s="137"/>
      <c r="X410" s="137"/>
      <c r="Y410" s="137"/>
      <c r="Z410" s="137"/>
      <c r="AA410" s="137"/>
      <c r="AB410" s="137"/>
      <c r="AC410" s="137"/>
      <c r="AD410" s="137"/>
      <c r="AE410" s="137"/>
      <c r="AF410" s="137"/>
      <c r="AG410" s="137"/>
      <c r="AH410" s="137"/>
    </row>
    <row r="411" spans="1:34" ht="15" customHeight="1" x14ac:dyDescent="0.2">
      <c r="A411" s="1393"/>
      <c r="B411" s="681"/>
      <c r="C411" s="1123"/>
      <c r="D411" s="685"/>
      <c r="E411" s="163"/>
      <c r="F411" s="687"/>
      <c r="G411" s="157"/>
      <c r="H411" s="1124"/>
      <c r="I411" s="1116">
        <f t="shared" si="153"/>
        <v>0</v>
      </c>
      <c r="J411" s="1117">
        <f t="shared" si="154"/>
        <v>0</v>
      </c>
      <c r="K411" s="1105">
        <f t="shared" si="155"/>
        <v>0</v>
      </c>
      <c r="L411" s="191">
        <f t="shared" si="156"/>
        <v>0</v>
      </c>
      <c r="M411" s="170" t="str">
        <f>IF(B411=0,"",VLOOKUP(B411,'Prog Costs'!$A$29:$B$60,2,FALSE))</f>
        <v/>
      </c>
      <c r="N411" s="194">
        <f t="shared" si="152"/>
        <v>0</v>
      </c>
      <c r="O411" s="195">
        <f t="shared" si="157"/>
        <v>0</v>
      </c>
      <c r="P411" s="196">
        <f>IF(N411=0,0,IF(B411=0,"",VLOOKUP(B411,'Prog Costs'!$A$29:$E$60,5,FALSE)*L411))</f>
        <v>0</v>
      </c>
      <c r="Q411" s="137"/>
      <c r="R411" s="137"/>
      <c r="S411" s="137"/>
      <c r="T411" s="137"/>
      <c r="U411" s="137"/>
      <c r="V411" s="137"/>
      <c r="W411" s="137"/>
      <c r="X411" s="137"/>
      <c r="Y411" s="137"/>
      <c r="Z411" s="137"/>
      <c r="AA411" s="137"/>
      <c r="AB411" s="137"/>
      <c r="AC411" s="137"/>
      <c r="AD411" s="137"/>
      <c r="AE411" s="137"/>
      <c r="AF411" s="137"/>
      <c r="AG411" s="137"/>
      <c r="AH411" s="137"/>
    </row>
    <row r="412" spans="1:34" ht="15" customHeight="1" x14ac:dyDescent="0.2">
      <c r="A412" s="1393"/>
      <c r="B412" s="681"/>
      <c r="C412" s="1123"/>
      <c r="D412" s="685"/>
      <c r="E412" s="163"/>
      <c r="F412" s="687"/>
      <c r="G412" s="157"/>
      <c r="H412" s="1124"/>
      <c r="I412" s="1116">
        <f t="shared" si="153"/>
        <v>0</v>
      </c>
      <c r="J412" s="1117">
        <f t="shared" si="154"/>
        <v>0</v>
      </c>
      <c r="K412" s="1105">
        <f t="shared" si="155"/>
        <v>0</v>
      </c>
      <c r="L412" s="191">
        <f t="shared" si="156"/>
        <v>0</v>
      </c>
      <c r="M412" s="170" t="str">
        <f>IF(B412=0,"",VLOOKUP(B412,'Prog Costs'!$A$29:$B$60,2,FALSE))</f>
        <v/>
      </c>
      <c r="N412" s="194">
        <f t="shared" si="152"/>
        <v>0</v>
      </c>
      <c r="O412" s="195">
        <f t="shared" si="157"/>
        <v>0</v>
      </c>
      <c r="P412" s="196">
        <f>IF(N412=0,0,IF(B412=0,"",VLOOKUP(B412,'Prog Costs'!$A$29:$E$60,5,FALSE)*L412))</f>
        <v>0</v>
      </c>
      <c r="Q412" s="137"/>
      <c r="R412" s="137"/>
      <c r="S412" s="137"/>
      <c r="T412" s="137"/>
      <c r="U412" s="137"/>
      <c r="V412" s="137"/>
      <c r="W412" s="137"/>
      <c r="X412" s="137"/>
      <c r="Y412" s="137"/>
      <c r="Z412" s="137"/>
      <c r="AA412" s="137"/>
      <c r="AB412" s="137"/>
      <c r="AC412" s="137"/>
      <c r="AD412" s="137"/>
      <c r="AE412" s="137"/>
      <c r="AF412" s="137"/>
      <c r="AG412" s="137"/>
      <c r="AH412" s="137"/>
    </row>
    <row r="413" spans="1:34" ht="15" customHeight="1" x14ac:dyDescent="0.2">
      <c r="A413" s="1393"/>
      <c r="B413" s="681"/>
      <c r="C413" s="1123"/>
      <c r="D413" s="685"/>
      <c r="E413" s="163"/>
      <c r="F413" s="687"/>
      <c r="G413" s="157"/>
      <c r="H413" s="1124"/>
      <c r="I413" s="1116">
        <f t="shared" si="153"/>
        <v>0</v>
      </c>
      <c r="J413" s="1117">
        <f t="shared" si="154"/>
        <v>0</v>
      </c>
      <c r="K413" s="1105">
        <f t="shared" si="155"/>
        <v>0</v>
      </c>
      <c r="L413" s="191">
        <f t="shared" si="156"/>
        <v>0</v>
      </c>
      <c r="M413" s="170" t="str">
        <f>IF(B413=0,"",VLOOKUP(B413,'Prog Costs'!$A$29:$B$60,2,FALSE))</f>
        <v/>
      </c>
      <c r="N413" s="194">
        <f t="shared" si="152"/>
        <v>0</v>
      </c>
      <c r="O413" s="195">
        <f t="shared" si="157"/>
        <v>0</v>
      </c>
      <c r="P413" s="196">
        <f>IF(N413=0,0,IF(B413=0,"",VLOOKUP(B413,'Prog Costs'!$A$29:$E$60,5,FALSE)*L413))</f>
        <v>0</v>
      </c>
      <c r="Q413" s="137"/>
      <c r="R413" s="137"/>
      <c r="S413" s="137"/>
      <c r="T413" s="137"/>
      <c r="U413" s="137"/>
      <c r="V413" s="137"/>
      <c r="W413" s="137"/>
      <c r="X413" s="137"/>
      <c r="Y413" s="137"/>
      <c r="Z413" s="137"/>
      <c r="AA413" s="137"/>
      <c r="AB413" s="137"/>
      <c r="AC413" s="137"/>
      <c r="AD413" s="137"/>
      <c r="AE413" s="137"/>
      <c r="AF413" s="137"/>
      <c r="AG413" s="137"/>
      <c r="AH413" s="137"/>
    </row>
    <row r="414" spans="1:34" ht="15" customHeight="1" x14ac:dyDescent="0.2">
      <c r="A414" s="1393"/>
      <c r="B414" s="681"/>
      <c r="C414" s="1123"/>
      <c r="D414" s="685"/>
      <c r="E414" s="163"/>
      <c r="F414" s="687"/>
      <c r="G414" s="157"/>
      <c r="H414" s="1124"/>
      <c r="I414" s="1116">
        <f t="shared" si="153"/>
        <v>0</v>
      </c>
      <c r="J414" s="1117">
        <f t="shared" si="154"/>
        <v>0</v>
      </c>
      <c r="K414" s="1105">
        <f t="shared" si="155"/>
        <v>0</v>
      </c>
      <c r="L414" s="191">
        <f t="shared" si="156"/>
        <v>0</v>
      </c>
      <c r="M414" s="170" t="str">
        <f>IF(B414=0,"",VLOOKUP(B414,'Prog Costs'!$A$29:$B$60,2,FALSE))</f>
        <v/>
      </c>
      <c r="N414" s="194">
        <f t="shared" si="152"/>
        <v>0</v>
      </c>
      <c r="O414" s="195">
        <f t="shared" si="157"/>
        <v>0</v>
      </c>
      <c r="P414" s="196">
        <f>IF(N414=0,0,IF(B414=0,"",VLOOKUP(B414,'Prog Costs'!$A$29:$E$60,5,FALSE)*L414))</f>
        <v>0</v>
      </c>
      <c r="Q414" s="137"/>
      <c r="R414" s="137"/>
      <c r="S414" s="137"/>
      <c r="T414" s="137"/>
      <c r="U414" s="137"/>
      <c r="V414" s="137"/>
      <c r="W414" s="137"/>
      <c r="X414" s="137"/>
      <c r="Y414" s="137"/>
      <c r="Z414" s="137"/>
      <c r="AA414" s="137"/>
      <c r="AB414" s="137"/>
      <c r="AC414" s="137"/>
      <c r="AD414" s="137"/>
      <c r="AE414" s="137"/>
      <c r="AF414" s="137"/>
      <c r="AG414" s="137"/>
      <c r="AH414" s="137"/>
    </row>
    <row r="415" spans="1:34" ht="15" customHeight="1" x14ac:dyDescent="0.2">
      <c r="A415" s="1393"/>
      <c r="B415" s="681"/>
      <c r="C415" s="1123"/>
      <c r="D415" s="685"/>
      <c r="E415" s="163"/>
      <c r="F415" s="687"/>
      <c r="G415" s="157"/>
      <c r="H415" s="1124"/>
      <c r="I415" s="1116">
        <f t="shared" si="153"/>
        <v>0</v>
      </c>
      <c r="J415" s="1117">
        <f t="shared" si="154"/>
        <v>0</v>
      </c>
      <c r="K415" s="1105">
        <f t="shared" si="155"/>
        <v>0</v>
      </c>
      <c r="L415" s="191">
        <f t="shared" si="156"/>
        <v>0</v>
      </c>
      <c r="M415" s="170" t="str">
        <f>IF(B415=0,"",VLOOKUP(B415,'Prog Costs'!$A$29:$B$60,2,FALSE))</f>
        <v/>
      </c>
      <c r="N415" s="194">
        <f t="shared" si="152"/>
        <v>0</v>
      </c>
      <c r="O415" s="195">
        <f t="shared" si="157"/>
        <v>0</v>
      </c>
      <c r="P415" s="196">
        <f>IF(N415=0,0,IF(B415=0,"",VLOOKUP(B415,'Prog Costs'!$A$29:$E$60,5,FALSE)*L415))</f>
        <v>0</v>
      </c>
      <c r="Q415" s="137"/>
      <c r="R415" s="137"/>
      <c r="S415" s="137"/>
      <c r="T415" s="137"/>
      <c r="U415" s="137"/>
      <c r="V415" s="137"/>
      <c r="W415" s="137"/>
      <c r="X415" s="137"/>
      <c r="Y415" s="137"/>
      <c r="Z415" s="137"/>
      <c r="AA415" s="137"/>
      <c r="AB415" s="137"/>
      <c r="AC415" s="137"/>
      <c r="AD415" s="137"/>
      <c r="AE415" s="137"/>
      <c r="AF415" s="137"/>
      <c r="AG415" s="137"/>
      <c r="AH415" s="137"/>
    </row>
    <row r="416" spans="1:34" ht="15" customHeight="1" x14ac:dyDescent="0.2">
      <c r="A416" s="1393"/>
      <c r="B416" s="681"/>
      <c r="C416" s="1123"/>
      <c r="D416" s="685"/>
      <c r="E416" s="163"/>
      <c r="F416" s="687"/>
      <c r="G416" s="157"/>
      <c r="H416" s="1124"/>
      <c r="I416" s="1116">
        <f t="shared" si="153"/>
        <v>0</v>
      </c>
      <c r="J416" s="1117">
        <f t="shared" si="154"/>
        <v>0</v>
      </c>
      <c r="K416" s="1105">
        <f t="shared" si="155"/>
        <v>0</v>
      </c>
      <c r="L416" s="191">
        <f t="shared" si="156"/>
        <v>0</v>
      </c>
      <c r="M416" s="170" t="str">
        <f>IF(B416=0,"",VLOOKUP(B416,'Prog Costs'!$A$29:$B$60,2,FALSE))</f>
        <v/>
      </c>
      <c r="N416" s="194">
        <f t="shared" si="152"/>
        <v>0</v>
      </c>
      <c r="O416" s="195">
        <f t="shared" si="157"/>
        <v>0</v>
      </c>
      <c r="P416" s="196">
        <f>IF(N416=0,0,IF(B416=0,"",VLOOKUP(B416,'Prog Costs'!$A$29:$E$60,5,FALSE)*L416))</f>
        <v>0</v>
      </c>
      <c r="Q416" s="137"/>
      <c r="R416" s="137"/>
      <c r="S416" s="137"/>
      <c r="T416" s="137"/>
      <c r="U416" s="137"/>
      <c r="V416" s="137"/>
      <c r="W416" s="137"/>
      <c r="X416" s="137"/>
      <c r="Y416" s="137"/>
      <c r="Z416" s="137"/>
      <c r="AA416" s="137"/>
      <c r="AB416" s="137"/>
      <c r="AC416" s="137"/>
      <c r="AD416" s="137"/>
      <c r="AE416" s="137"/>
      <c r="AF416" s="137"/>
      <c r="AG416" s="137"/>
      <c r="AH416" s="137"/>
    </row>
    <row r="417" spans="1:34" ht="15" customHeight="1" x14ac:dyDescent="0.2">
      <c r="A417" s="1393"/>
      <c r="B417" s="681"/>
      <c r="C417" s="1123"/>
      <c r="D417" s="685"/>
      <c r="E417" s="163"/>
      <c r="F417" s="687"/>
      <c r="G417" s="157"/>
      <c r="H417" s="1124"/>
      <c r="I417" s="1116">
        <f t="shared" si="153"/>
        <v>0</v>
      </c>
      <c r="J417" s="1117">
        <f t="shared" si="154"/>
        <v>0</v>
      </c>
      <c r="K417" s="1105">
        <f t="shared" si="155"/>
        <v>0</v>
      </c>
      <c r="L417" s="191">
        <f t="shared" si="156"/>
        <v>0</v>
      </c>
      <c r="M417" s="170" t="str">
        <f>IF(B417=0,"",VLOOKUP(B417,'Prog Costs'!$A$29:$B$60,2,FALSE))</f>
        <v/>
      </c>
      <c r="N417" s="194">
        <f t="shared" si="152"/>
        <v>0</v>
      </c>
      <c r="O417" s="195">
        <f t="shared" si="157"/>
        <v>0</v>
      </c>
      <c r="P417" s="196">
        <f>IF(N417=0,0,IF(B417=0,"",VLOOKUP(B417,'Prog Costs'!$A$29:$E$60,5,FALSE)*L417))</f>
        <v>0</v>
      </c>
      <c r="Q417" s="137"/>
      <c r="R417" s="137"/>
      <c r="S417" s="137"/>
      <c r="T417" s="137"/>
      <c r="U417" s="137"/>
      <c r="V417" s="137"/>
      <c r="W417" s="137"/>
      <c r="X417" s="137"/>
      <c r="Y417" s="137"/>
      <c r="Z417" s="137"/>
      <c r="AA417" s="137"/>
      <c r="AB417" s="137"/>
      <c r="AC417" s="137"/>
      <c r="AD417" s="137"/>
      <c r="AE417" s="137"/>
      <c r="AF417" s="137"/>
      <c r="AG417" s="137"/>
      <c r="AH417" s="137"/>
    </row>
    <row r="418" spans="1:34" ht="15" customHeight="1" thickBot="1" x14ac:dyDescent="0.25">
      <c r="A418" s="1393"/>
      <c r="B418" s="681"/>
      <c r="C418" s="1123"/>
      <c r="D418" s="685"/>
      <c r="E418" s="163"/>
      <c r="F418" s="687"/>
      <c r="G418" s="157"/>
      <c r="H418" s="1124"/>
      <c r="I418" s="1116">
        <f t="shared" si="153"/>
        <v>0</v>
      </c>
      <c r="J418" s="1117">
        <f t="shared" si="154"/>
        <v>0</v>
      </c>
      <c r="K418" s="1105">
        <f t="shared" si="155"/>
        <v>0</v>
      </c>
      <c r="L418" s="191">
        <f t="shared" si="156"/>
        <v>0</v>
      </c>
      <c r="M418" s="170" t="str">
        <f>IF(B418=0,"",VLOOKUP(B418,'Prog Costs'!$A$29:$B$60,2,FALSE))</f>
        <v/>
      </c>
      <c r="N418" s="194">
        <f t="shared" si="152"/>
        <v>0</v>
      </c>
      <c r="O418" s="195">
        <f t="shared" si="157"/>
        <v>0</v>
      </c>
      <c r="P418" s="196">
        <f>IF(N418=0,0,IF(B418=0,"",VLOOKUP(B418,'Prog Costs'!$A$29:$E$60,5,FALSE)*L418))</f>
        <v>0</v>
      </c>
      <c r="Q418" s="137"/>
      <c r="R418" s="137"/>
      <c r="S418" s="137"/>
      <c r="T418" s="137"/>
      <c r="U418" s="137"/>
      <c r="V418" s="137"/>
      <c r="W418" s="137"/>
      <c r="X418" s="137"/>
      <c r="Y418" s="137"/>
      <c r="Z418" s="137"/>
      <c r="AA418" s="137"/>
      <c r="AB418" s="137"/>
      <c r="AC418" s="137"/>
      <c r="AD418" s="137"/>
      <c r="AE418" s="137"/>
      <c r="AF418" s="137"/>
      <c r="AG418" s="137"/>
      <c r="AH418" s="137"/>
    </row>
    <row r="419" spans="1:34" ht="15" hidden="1" customHeight="1" x14ac:dyDescent="0.2">
      <c r="A419" s="1393"/>
      <c r="B419" s="681"/>
      <c r="C419" s="1123"/>
      <c r="D419" s="685"/>
      <c r="E419" s="163"/>
      <c r="F419" s="687"/>
      <c r="G419" s="157"/>
      <c r="H419" s="1124"/>
      <c r="I419" s="1116">
        <f t="shared" si="153"/>
        <v>0</v>
      </c>
      <c r="J419" s="1117">
        <f t="shared" si="154"/>
        <v>0</v>
      </c>
      <c r="K419" s="1105">
        <f t="shared" si="155"/>
        <v>0</v>
      </c>
      <c r="L419" s="191">
        <f t="shared" si="156"/>
        <v>0</v>
      </c>
      <c r="M419" s="170" t="str">
        <f>IF(B419=0,"",VLOOKUP(B419,'Prog Costs'!$A$29:$B$60,2,FALSE))</f>
        <v/>
      </c>
      <c r="N419" s="194">
        <f t="shared" si="152"/>
        <v>0</v>
      </c>
      <c r="O419" s="195">
        <f t="shared" si="157"/>
        <v>0</v>
      </c>
      <c r="P419" s="196">
        <f>IF(N419=0,0,IF(B419=0,"",VLOOKUP(B419,'Prog Costs'!$A$29:$E$60,5,FALSE)*L419))</f>
        <v>0</v>
      </c>
      <c r="Q419" s="137"/>
      <c r="R419" s="137"/>
      <c r="S419" s="137"/>
      <c r="T419" s="137"/>
      <c r="U419" s="137"/>
      <c r="V419" s="137"/>
      <c r="W419" s="137"/>
      <c r="X419" s="137"/>
      <c r="Y419" s="137"/>
      <c r="Z419" s="137"/>
      <c r="AA419" s="137"/>
      <c r="AB419" s="137"/>
      <c r="AC419" s="137"/>
      <c r="AD419" s="137"/>
      <c r="AE419" s="137"/>
      <c r="AF419" s="137"/>
      <c r="AG419" s="137"/>
      <c r="AH419" s="137"/>
    </row>
    <row r="420" spans="1:34" ht="15" hidden="1" customHeight="1" x14ac:dyDescent="0.2">
      <c r="A420" s="1393"/>
      <c r="B420" s="681"/>
      <c r="C420" s="1123"/>
      <c r="D420" s="685"/>
      <c r="E420" s="163"/>
      <c r="F420" s="687"/>
      <c r="G420" s="157"/>
      <c r="H420" s="1124"/>
      <c r="I420" s="1116">
        <f t="shared" si="153"/>
        <v>0</v>
      </c>
      <c r="J420" s="1117">
        <f t="shared" si="154"/>
        <v>0</v>
      </c>
      <c r="K420" s="1105">
        <f t="shared" si="155"/>
        <v>0</v>
      </c>
      <c r="L420" s="191">
        <f t="shared" si="156"/>
        <v>0</v>
      </c>
      <c r="M420" s="170" t="str">
        <f>IF(B420=0,"",VLOOKUP(B420,'Prog Costs'!$A$29:$B$60,2,FALSE))</f>
        <v/>
      </c>
      <c r="N420" s="194">
        <f t="shared" si="152"/>
        <v>0</v>
      </c>
      <c r="O420" s="195">
        <f t="shared" si="157"/>
        <v>0</v>
      </c>
      <c r="P420" s="196">
        <f>IF(N420=0,0,IF(B420=0,"",VLOOKUP(B420,'Prog Costs'!$A$29:$E$60,5,FALSE)*L420))</f>
        <v>0</v>
      </c>
      <c r="Q420" s="137"/>
      <c r="R420" s="137"/>
      <c r="S420" s="137"/>
      <c r="T420" s="137"/>
      <c r="U420" s="137"/>
      <c r="V420" s="137"/>
      <c r="W420" s="137"/>
      <c r="X420" s="137"/>
      <c r="Y420" s="137"/>
      <c r="Z420" s="137"/>
      <c r="AA420" s="137"/>
      <c r="AB420" s="137"/>
      <c r="AC420" s="137"/>
      <c r="AD420" s="137"/>
      <c r="AE420" s="137"/>
      <c r="AF420" s="137"/>
      <c r="AG420" s="137"/>
      <c r="AH420" s="137"/>
    </row>
    <row r="421" spans="1:34" ht="15" hidden="1" customHeight="1" x14ac:dyDescent="0.2">
      <c r="A421" s="1393"/>
      <c r="B421" s="681"/>
      <c r="C421" s="1123"/>
      <c r="D421" s="685"/>
      <c r="E421" s="163"/>
      <c r="F421" s="687"/>
      <c r="G421" s="157"/>
      <c r="H421" s="1124"/>
      <c r="I421" s="1116">
        <f t="shared" si="153"/>
        <v>0</v>
      </c>
      <c r="J421" s="1117">
        <f t="shared" si="154"/>
        <v>0</v>
      </c>
      <c r="K421" s="1105">
        <f t="shared" si="155"/>
        <v>0</v>
      </c>
      <c r="L421" s="191">
        <f t="shared" si="156"/>
        <v>0</v>
      </c>
      <c r="M421" s="170" t="str">
        <f>IF(B421=0,"",VLOOKUP(B421,'Prog Costs'!$A$29:$B$60,2,FALSE))</f>
        <v/>
      </c>
      <c r="N421" s="194">
        <f t="shared" si="152"/>
        <v>0</v>
      </c>
      <c r="O421" s="195">
        <f t="shared" si="157"/>
        <v>0</v>
      </c>
      <c r="P421" s="196">
        <f>IF(N421=0,0,IF(B421=0,"",VLOOKUP(B421,'Prog Costs'!$A$29:$E$60,5,FALSE)*L421))</f>
        <v>0</v>
      </c>
      <c r="Q421" s="137"/>
      <c r="R421" s="137"/>
      <c r="S421" s="137"/>
      <c r="T421" s="137"/>
      <c r="U421" s="137"/>
      <c r="V421" s="137"/>
      <c r="W421" s="137"/>
      <c r="X421" s="137"/>
      <c r="Y421" s="137"/>
      <c r="Z421" s="137"/>
      <c r="AA421" s="137"/>
      <c r="AB421" s="137"/>
      <c r="AC421" s="137"/>
      <c r="AD421" s="137"/>
      <c r="AE421" s="137"/>
      <c r="AF421" s="137"/>
      <c r="AG421" s="137"/>
      <c r="AH421" s="137"/>
    </row>
    <row r="422" spans="1:34" ht="15" hidden="1" customHeight="1" x14ac:dyDescent="0.2">
      <c r="A422" s="1393"/>
      <c r="B422" s="681"/>
      <c r="C422" s="1123"/>
      <c r="D422" s="685"/>
      <c r="E422" s="163"/>
      <c r="F422" s="687"/>
      <c r="G422" s="157"/>
      <c r="H422" s="1124"/>
      <c r="I422" s="1116">
        <f t="shared" si="153"/>
        <v>0</v>
      </c>
      <c r="J422" s="1117">
        <f t="shared" si="154"/>
        <v>0</v>
      </c>
      <c r="K422" s="1105">
        <f t="shared" si="155"/>
        <v>0</v>
      </c>
      <c r="L422" s="191">
        <f t="shared" si="156"/>
        <v>0</v>
      </c>
      <c r="M422" s="170" t="str">
        <f>IF(B422=0,"",VLOOKUP(B422,'Prog Costs'!$A$29:$B$60,2,FALSE))</f>
        <v/>
      </c>
      <c r="N422" s="194">
        <f t="shared" si="152"/>
        <v>0</v>
      </c>
      <c r="O422" s="195">
        <f t="shared" si="157"/>
        <v>0</v>
      </c>
      <c r="P422" s="196">
        <f>IF(N422=0,0,IF(B422=0,"",VLOOKUP(B422,'Prog Costs'!$A$29:$E$60,5,FALSE)*L422))</f>
        <v>0</v>
      </c>
      <c r="Q422" s="137"/>
      <c r="R422" s="137"/>
      <c r="S422" s="137"/>
      <c r="T422" s="137"/>
      <c r="U422" s="137"/>
      <c r="V422" s="137"/>
      <c r="W422" s="137"/>
      <c r="X422" s="137"/>
      <c r="Y422" s="137"/>
      <c r="Z422" s="137"/>
      <c r="AA422" s="137"/>
      <c r="AB422" s="137"/>
      <c r="AC422" s="137"/>
      <c r="AD422" s="137"/>
      <c r="AE422" s="137"/>
      <c r="AF422" s="137"/>
      <c r="AG422" s="137"/>
      <c r="AH422" s="137"/>
    </row>
    <row r="423" spans="1:34" ht="15" hidden="1" customHeight="1" x14ac:dyDescent="0.2">
      <c r="A423" s="1393"/>
      <c r="B423" s="681"/>
      <c r="C423" s="1123"/>
      <c r="D423" s="685"/>
      <c r="E423" s="163"/>
      <c r="F423" s="687"/>
      <c r="G423" s="157"/>
      <c r="H423" s="1124"/>
      <c r="I423" s="1116">
        <f t="shared" si="153"/>
        <v>0</v>
      </c>
      <c r="J423" s="1117">
        <f t="shared" si="154"/>
        <v>0</v>
      </c>
      <c r="K423" s="1105">
        <f t="shared" si="155"/>
        <v>0</v>
      </c>
      <c r="L423" s="191">
        <f t="shared" si="156"/>
        <v>0</v>
      </c>
      <c r="M423" s="170" t="str">
        <f>IF(B423=0,"",VLOOKUP(B423,'Prog Costs'!$A$29:$B$60,2,FALSE))</f>
        <v/>
      </c>
      <c r="N423" s="194">
        <f t="shared" si="152"/>
        <v>0</v>
      </c>
      <c r="O423" s="195">
        <f t="shared" si="157"/>
        <v>0</v>
      </c>
      <c r="P423" s="196">
        <f>IF(N423=0,0,IF(B423=0,"",VLOOKUP(B423,'Prog Costs'!$A$29:$E$60,5,FALSE)*L423))</f>
        <v>0</v>
      </c>
      <c r="Q423" s="137"/>
      <c r="R423" s="137"/>
      <c r="S423" s="137"/>
      <c r="T423" s="137"/>
      <c r="U423" s="137"/>
      <c r="V423" s="137"/>
      <c r="W423" s="137"/>
      <c r="X423" s="137"/>
      <c r="Y423" s="137"/>
      <c r="Z423" s="137"/>
      <c r="AA423" s="137"/>
      <c r="AB423" s="137"/>
      <c r="AC423" s="137"/>
      <c r="AD423" s="137"/>
      <c r="AE423" s="137"/>
      <c r="AF423" s="137"/>
      <c r="AG423" s="137"/>
      <c r="AH423" s="137"/>
    </row>
    <row r="424" spans="1:34" ht="15" hidden="1" customHeight="1" x14ac:dyDescent="0.2">
      <c r="A424" s="1393"/>
      <c r="B424" s="681"/>
      <c r="C424" s="1123"/>
      <c r="D424" s="685"/>
      <c r="E424" s="163"/>
      <c r="F424" s="687"/>
      <c r="G424" s="157"/>
      <c r="H424" s="1124"/>
      <c r="I424" s="1116">
        <f t="shared" si="153"/>
        <v>0</v>
      </c>
      <c r="J424" s="1117">
        <f t="shared" si="154"/>
        <v>0</v>
      </c>
      <c r="K424" s="1105">
        <f t="shared" si="155"/>
        <v>0</v>
      </c>
      <c r="L424" s="191">
        <f t="shared" si="156"/>
        <v>0</v>
      </c>
      <c r="M424" s="170" t="str">
        <f>IF(B424=0,"",VLOOKUP(B424,'Prog Costs'!$A$29:$B$60,2,FALSE))</f>
        <v/>
      </c>
      <c r="N424" s="194">
        <f t="shared" si="152"/>
        <v>0</v>
      </c>
      <c r="O424" s="195">
        <f t="shared" si="157"/>
        <v>0</v>
      </c>
      <c r="P424" s="196">
        <f>IF(N424=0,0,IF(B424=0,"",VLOOKUP(B424,'Prog Costs'!$A$29:$E$60,5,FALSE)*L424))</f>
        <v>0</v>
      </c>
      <c r="Q424" s="137"/>
      <c r="R424" s="137"/>
      <c r="S424" s="137"/>
      <c r="T424" s="137"/>
      <c r="U424" s="137"/>
      <c r="V424" s="137"/>
      <c r="W424" s="137"/>
      <c r="X424" s="137"/>
      <c r="Y424" s="137"/>
      <c r="Z424" s="137"/>
      <c r="AA424" s="137"/>
      <c r="AB424" s="137"/>
      <c r="AC424" s="137"/>
      <c r="AD424" s="137"/>
      <c r="AE424" s="137"/>
      <c r="AF424" s="137"/>
      <c r="AG424" s="137"/>
      <c r="AH424" s="137"/>
    </row>
    <row r="425" spans="1:34" ht="15" hidden="1" customHeight="1" x14ac:dyDescent="0.2">
      <c r="A425" s="1393"/>
      <c r="B425" s="681"/>
      <c r="C425" s="1123"/>
      <c r="D425" s="685"/>
      <c r="E425" s="163"/>
      <c r="F425" s="687"/>
      <c r="G425" s="157"/>
      <c r="H425" s="1124"/>
      <c r="I425" s="1116">
        <f t="shared" si="153"/>
        <v>0</v>
      </c>
      <c r="J425" s="1117">
        <f t="shared" si="154"/>
        <v>0</v>
      </c>
      <c r="K425" s="1105">
        <f t="shared" si="155"/>
        <v>0</v>
      </c>
      <c r="L425" s="191">
        <f t="shared" si="156"/>
        <v>0</v>
      </c>
      <c r="M425" s="170" t="str">
        <f>IF(B425=0,"",VLOOKUP(B425,'Prog Costs'!$A$29:$B$60,2,FALSE))</f>
        <v/>
      </c>
      <c r="N425" s="194">
        <f t="shared" si="152"/>
        <v>0</v>
      </c>
      <c r="O425" s="195">
        <f t="shared" si="157"/>
        <v>0</v>
      </c>
      <c r="P425" s="196">
        <f>IF(N425=0,0,IF(B425=0,"",VLOOKUP(B425,'Prog Costs'!$A$29:$E$60,5,FALSE)*L425))</f>
        <v>0</v>
      </c>
      <c r="Q425" s="137"/>
      <c r="R425" s="137"/>
      <c r="S425" s="137"/>
      <c r="T425" s="137"/>
      <c r="U425" s="137"/>
      <c r="V425" s="137"/>
      <c r="W425" s="137"/>
      <c r="X425" s="137"/>
      <c r="Y425" s="137"/>
      <c r="Z425" s="137"/>
      <c r="AA425" s="137"/>
      <c r="AB425" s="137"/>
      <c r="AC425" s="137"/>
      <c r="AD425" s="137"/>
      <c r="AE425" s="137"/>
      <c r="AF425" s="137"/>
      <c r="AG425" s="137"/>
      <c r="AH425" s="137"/>
    </row>
    <row r="426" spans="1:34" ht="15" hidden="1" customHeight="1" x14ac:dyDescent="0.2">
      <c r="A426" s="1393"/>
      <c r="B426" s="681"/>
      <c r="C426" s="1123"/>
      <c r="D426" s="685"/>
      <c r="E426" s="163"/>
      <c r="F426" s="687"/>
      <c r="G426" s="157"/>
      <c r="H426" s="1124"/>
      <c r="I426" s="1116">
        <f t="shared" si="153"/>
        <v>0</v>
      </c>
      <c r="J426" s="1117">
        <f t="shared" si="154"/>
        <v>0</v>
      </c>
      <c r="K426" s="1105">
        <f t="shared" si="155"/>
        <v>0</v>
      </c>
      <c r="L426" s="191">
        <f t="shared" si="156"/>
        <v>0</v>
      </c>
      <c r="M426" s="170" t="str">
        <f>IF(B426=0,"",VLOOKUP(B426,'Prog Costs'!$A$29:$B$60,2,FALSE))</f>
        <v/>
      </c>
      <c r="N426" s="194">
        <f t="shared" si="152"/>
        <v>0</v>
      </c>
      <c r="O426" s="195">
        <f t="shared" si="157"/>
        <v>0</v>
      </c>
      <c r="P426" s="196">
        <f>IF(N426=0,0,IF(B426=0,"",VLOOKUP(B426,'Prog Costs'!$A$29:$E$60,5,FALSE)*L426))</f>
        <v>0</v>
      </c>
      <c r="Q426" s="137"/>
      <c r="R426" s="137"/>
      <c r="S426" s="137"/>
      <c r="T426" s="137"/>
      <c r="U426" s="137"/>
      <c r="V426" s="137"/>
      <c r="W426" s="137"/>
      <c r="X426" s="137"/>
      <c r="Y426" s="137"/>
      <c r="Z426" s="137"/>
      <c r="AA426" s="137"/>
      <c r="AB426" s="137"/>
      <c r="AC426" s="137"/>
      <c r="AD426" s="137"/>
      <c r="AE426" s="137"/>
      <c r="AF426" s="137"/>
      <c r="AG426" s="137"/>
      <c r="AH426" s="137"/>
    </row>
    <row r="427" spans="1:34" ht="15" hidden="1" customHeight="1" x14ac:dyDescent="0.2">
      <c r="A427" s="1393"/>
      <c r="B427" s="681"/>
      <c r="C427" s="1123"/>
      <c r="D427" s="685"/>
      <c r="E427" s="163"/>
      <c r="F427" s="687"/>
      <c r="G427" s="157"/>
      <c r="H427" s="1124"/>
      <c r="I427" s="1116">
        <f t="shared" si="153"/>
        <v>0</v>
      </c>
      <c r="J427" s="1117">
        <f t="shared" si="154"/>
        <v>0</v>
      </c>
      <c r="K427" s="1105">
        <f t="shared" si="155"/>
        <v>0</v>
      </c>
      <c r="L427" s="191">
        <f t="shared" si="156"/>
        <v>0</v>
      </c>
      <c r="M427" s="170" t="str">
        <f>IF(B427=0,"",VLOOKUP(B427,'Prog Costs'!$A$29:$B$60,2,FALSE))</f>
        <v/>
      </c>
      <c r="N427" s="194">
        <f t="shared" si="152"/>
        <v>0</v>
      </c>
      <c r="O427" s="195">
        <f t="shared" si="157"/>
        <v>0</v>
      </c>
      <c r="P427" s="196">
        <f>IF(N427=0,0,IF(B427=0,"",VLOOKUP(B427,'Prog Costs'!$A$29:$E$60,5,FALSE)*L427))</f>
        <v>0</v>
      </c>
      <c r="Q427" s="137"/>
      <c r="R427" s="137"/>
      <c r="S427" s="137"/>
      <c r="T427" s="137"/>
      <c r="U427" s="137"/>
      <c r="V427" s="137"/>
      <c r="W427" s="137"/>
      <c r="X427" s="137"/>
      <c r="Y427" s="137"/>
      <c r="Z427" s="137"/>
      <c r="AA427" s="137"/>
      <c r="AB427" s="137"/>
      <c r="AC427" s="137"/>
      <c r="AD427" s="137"/>
      <c r="AE427" s="137"/>
      <c r="AF427" s="137"/>
      <c r="AG427" s="137"/>
      <c r="AH427" s="137"/>
    </row>
    <row r="428" spans="1:34" ht="15" hidden="1" customHeight="1" thickBot="1" x14ac:dyDescent="0.25">
      <c r="A428" s="1394"/>
      <c r="B428" s="681"/>
      <c r="C428" s="1125"/>
      <c r="D428" s="686"/>
      <c r="E428" s="164"/>
      <c r="F428" s="688"/>
      <c r="G428" s="158"/>
      <c r="H428" s="1126"/>
      <c r="I428" s="1118">
        <f t="shared" si="153"/>
        <v>0</v>
      </c>
      <c r="J428" s="1117">
        <f t="shared" si="154"/>
        <v>0</v>
      </c>
      <c r="K428" s="1106">
        <f t="shared" si="155"/>
        <v>0</v>
      </c>
      <c r="L428" s="191">
        <f t="shared" si="156"/>
        <v>0</v>
      </c>
      <c r="M428" s="170" t="str">
        <f>IF(B428=0,"",VLOOKUP(B428,'Prog Costs'!$A$29:$B$60,2,FALSE))</f>
        <v/>
      </c>
      <c r="N428" s="194">
        <f t="shared" si="152"/>
        <v>0</v>
      </c>
      <c r="O428" s="195">
        <f t="shared" si="157"/>
        <v>0</v>
      </c>
      <c r="P428" s="196">
        <f>IF(N428=0,0,IF(B428=0,"",VLOOKUP(B428,'Prog Costs'!$A$29:$E$60,5,FALSE)*L428))</f>
        <v>0</v>
      </c>
      <c r="Q428" s="137"/>
      <c r="R428" s="137"/>
      <c r="S428" s="137"/>
      <c r="T428" s="137"/>
      <c r="U428" s="137"/>
      <c r="V428" s="137"/>
      <c r="W428" s="137"/>
      <c r="X428" s="137"/>
      <c r="Y428" s="137"/>
      <c r="Z428" s="137"/>
      <c r="AA428" s="137"/>
      <c r="AB428" s="137"/>
      <c r="AC428" s="137"/>
      <c r="AD428" s="137"/>
      <c r="AE428" s="137"/>
      <c r="AF428" s="137"/>
      <c r="AG428" s="137"/>
      <c r="AH428" s="137"/>
    </row>
    <row r="429" spans="1:34" ht="18" customHeight="1" thickBot="1" x14ac:dyDescent="0.25">
      <c r="A429" s="182"/>
      <c r="B429" s="198" t="s">
        <v>62</v>
      </c>
      <c r="C429" s="140">
        <f>SUM(C409:C428)</f>
        <v>0</v>
      </c>
      <c r="D429" s="155">
        <f t="shared" ref="D429:L429" si="158">SUM(D409:D428)</f>
        <v>0</v>
      </c>
      <c r="E429" s="165">
        <f t="shared" si="158"/>
        <v>0</v>
      </c>
      <c r="F429" s="166">
        <f t="shared" si="158"/>
        <v>0</v>
      </c>
      <c r="G429" s="159">
        <f t="shared" si="158"/>
        <v>0</v>
      </c>
      <c r="H429" s="204">
        <f t="shared" si="158"/>
        <v>0</v>
      </c>
      <c r="I429" s="140">
        <f t="shared" si="158"/>
        <v>0</v>
      </c>
      <c r="J429" s="1113">
        <f t="shared" si="158"/>
        <v>0</v>
      </c>
      <c r="K429" s="159">
        <f t="shared" si="158"/>
        <v>0</v>
      </c>
      <c r="L429" s="142">
        <f t="shared" si="158"/>
        <v>0</v>
      </c>
      <c r="M429" s="143"/>
      <c r="N429" s="143">
        <f t="shared" ref="N429:P429" si="159">SUM(N409:N428)</f>
        <v>0</v>
      </c>
      <c r="O429" s="143">
        <f t="shared" si="159"/>
        <v>0</v>
      </c>
      <c r="P429" s="144">
        <f t="shared" si="159"/>
        <v>0</v>
      </c>
      <c r="Q429" s="137"/>
      <c r="R429" s="137"/>
      <c r="S429" s="137"/>
      <c r="T429" s="137"/>
      <c r="U429" s="137"/>
      <c r="V429" s="137"/>
      <c r="W429" s="137"/>
      <c r="X429" s="137"/>
      <c r="Y429" s="137"/>
      <c r="Z429" s="137"/>
      <c r="AA429" s="137"/>
      <c r="AB429" s="137"/>
      <c r="AC429" s="137"/>
      <c r="AD429" s="137"/>
      <c r="AE429" s="137"/>
      <c r="AF429" s="137"/>
      <c r="AG429" s="137"/>
      <c r="AH429" s="137"/>
    </row>
    <row r="430" spans="1:34" ht="13.5" thickBot="1" x14ac:dyDescent="0.25">
      <c r="A430" s="173"/>
      <c r="B430" s="152"/>
      <c r="C430" s="152"/>
      <c r="D430" s="152"/>
      <c r="E430" s="152"/>
      <c r="F430" s="152"/>
      <c r="G430" s="152"/>
      <c r="H430" s="152"/>
      <c r="I430" s="152"/>
      <c r="J430" s="152"/>
      <c r="K430" s="152"/>
      <c r="L430" s="152"/>
      <c r="M430" s="152"/>
      <c r="N430" s="102"/>
      <c r="O430" s="102"/>
      <c r="P430" s="103"/>
      <c r="Q430" s="137"/>
      <c r="R430" s="137"/>
      <c r="S430" s="137"/>
      <c r="T430" s="137"/>
      <c r="U430" s="137"/>
      <c r="V430" s="137"/>
      <c r="W430" s="137"/>
      <c r="X430" s="137"/>
      <c r="Y430" s="137"/>
      <c r="Z430" s="137"/>
      <c r="AA430" s="137"/>
      <c r="AB430" s="137"/>
      <c r="AC430" s="137"/>
      <c r="AD430" s="137"/>
      <c r="AE430" s="137"/>
      <c r="AF430" s="137"/>
      <c r="AG430" s="137"/>
      <c r="AH430" s="137"/>
    </row>
    <row r="431" spans="1:34" ht="15" customHeight="1" thickBot="1" x14ac:dyDescent="0.25">
      <c r="A431" s="1392" t="str">
        <f>'Setup Page'!C11</f>
        <v>Nongoma Engineering</v>
      </c>
      <c r="B431" s="683" t="s">
        <v>429</v>
      </c>
      <c r="C431" s="1121">
        <v>57</v>
      </c>
      <c r="D431" s="730">
        <f>((G74/3)+(H74/3*2))*75%</f>
        <v>33.663333333333327</v>
      </c>
      <c r="E431" s="162">
        <v>29</v>
      </c>
      <c r="F431" s="712">
        <f>((C431/3)+(D431/3*2))*70%</f>
        <v>29.009555555555547</v>
      </c>
      <c r="G431" s="705">
        <v>0</v>
      </c>
      <c r="H431" s="1122">
        <f>((E431/3)+(F431/3*2))*70%</f>
        <v>20.304459259259254</v>
      </c>
      <c r="I431" s="1114">
        <f>C431+E431+G431</f>
        <v>86</v>
      </c>
      <c r="J431" s="1115">
        <f>I431/3</f>
        <v>28.666666666666668</v>
      </c>
      <c r="K431" s="1104">
        <f>D431+F431+H431</f>
        <v>82.977348148148138</v>
      </c>
      <c r="L431" s="191">
        <f>K431/3</f>
        <v>27.659116049382714</v>
      </c>
      <c r="M431" s="170">
        <f>IF(B431=0,"",VLOOKUP(B431,'Prog Costs'!$A$29:$B$60,2,FALSE))</f>
        <v>24716.923968000003</v>
      </c>
      <c r="N431" s="194">
        <f t="shared" ref="N431:N450" si="160">IF(B431=0,0,IF(L431=0,0,L431*M431))</f>
        <v>683648.2684146812</v>
      </c>
      <c r="O431" s="195">
        <f>N431*0.8</f>
        <v>546918.61473174498</v>
      </c>
      <c r="P431" s="196">
        <f>IF(N431=0,0,IF(B431=0,"",VLOOKUP(B431,'Prog Costs'!$A$29:$E$60,5,FALSE)*L431))</f>
        <v>136729.65368293624</v>
      </c>
      <c r="Q431" s="137"/>
      <c r="R431" s="137"/>
      <c r="S431" s="137"/>
      <c r="T431" s="137"/>
      <c r="U431" s="137"/>
      <c r="V431" s="137"/>
      <c r="W431" s="137"/>
      <c r="X431" s="137"/>
      <c r="Y431" s="137"/>
      <c r="Z431" s="137"/>
      <c r="AA431" s="137"/>
      <c r="AB431" s="137"/>
      <c r="AC431" s="137"/>
      <c r="AD431" s="137"/>
      <c r="AE431" s="137"/>
      <c r="AF431" s="137"/>
      <c r="AG431" s="137"/>
      <c r="AH431" s="137"/>
    </row>
    <row r="432" spans="1:34" ht="15" customHeight="1" x14ac:dyDescent="0.2">
      <c r="A432" s="1393"/>
      <c r="B432" s="681" t="s">
        <v>427</v>
      </c>
      <c r="C432" s="1123">
        <v>213</v>
      </c>
      <c r="D432" s="730">
        <f>((G75/3)+(H75/3*2))*75%</f>
        <v>89.96</v>
      </c>
      <c r="E432" s="163">
        <v>131</v>
      </c>
      <c r="F432" s="687">
        <f>((C432/3)+(D432/3*2))*70%</f>
        <v>91.681333333333328</v>
      </c>
      <c r="G432" s="157">
        <v>76</v>
      </c>
      <c r="H432" s="1124">
        <f>((E432/3)+(F432/3*2))*70%</f>
        <v>73.351288888888874</v>
      </c>
      <c r="I432" s="1116">
        <f t="shared" ref="I432:I450" si="161">C432+E432+G432</f>
        <v>420</v>
      </c>
      <c r="J432" s="1117">
        <f t="shared" ref="J432:J450" si="162">I432/3</f>
        <v>140</v>
      </c>
      <c r="K432" s="1105">
        <f t="shared" ref="K432:K450" si="163">D432+F432+H432</f>
        <v>254.99262222222217</v>
      </c>
      <c r="L432" s="191">
        <f t="shared" ref="L432:L450" si="164">K432/3</f>
        <v>84.997540740740718</v>
      </c>
      <c r="M432" s="170">
        <f>IF(B432=0,"",VLOOKUP(B432,'Prog Costs'!$A$29:$B$60,2,FALSE))</f>
        <v>24716.923968000003</v>
      </c>
      <c r="N432" s="194">
        <f t="shared" si="160"/>
        <v>2100877.751955871</v>
      </c>
      <c r="O432" s="195">
        <f t="shared" ref="O432:O450" si="165">N432*0.8</f>
        <v>1680702.2015646969</v>
      </c>
      <c r="P432" s="196">
        <f>IF(N432=0,0,IF(B432=0,"",VLOOKUP(B432,'Prog Costs'!$A$29:$E$60,5,FALSE)*L432))</f>
        <v>420175.55039117421</v>
      </c>
      <c r="Q432" s="137"/>
      <c r="R432" s="137"/>
      <c r="S432" s="137"/>
      <c r="T432" s="137"/>
      <c r="U432" s="137"/>
      <c r="V432" s="137"/>
      <c r="W432" s="137"/>
      <c r="X432" s="137"/>
      <c r="Y432" s="137"/>
      <c r="Z432" s="137"/>
      <c r="AA432" s="137"/>
      <c r="AB432" s="137"/>
      <c r="AC432" s="137"/>
      <c r="AD432" s="137"/>
      <c r="AE432" s="137"/>
      <c r="AF432" s="137"/>
      <c r="AG432" s="137"/>
      <c r="AH432" s="137"/>
    </row>
    <row r="433" spans="1:34" ht="15" customHeight="1" x14ac:dyDescent="0.2">
      <c r="A433" s="1393"/>
      <c r="B433" s="681"/>
      <c r="C433" s="1123"/>
      <c r="D433" s="685"/>
      <c r="E433" s="163"/>
      <c r="F433" s="687"/>
      <c r="G433" s="157"/>
      <c r="H433" s="1124"/>
      <c r="I433" s="1116">
        <f t="shared" si="161"/>
        <v>0</v>
      </c>
      <c r="J433" s="1117">
        <f t="shared" si="162"/>
        <v>0</v>
      </c>
      <c r="K433" s="1105">
        <f t="shared" si="163"/>
        <v>0</v>
      </c>
      <c r="L433" s="191">
        <f t="shared" si="164"/>
        <v>0</v>
      </c>
      <c r="M433" s="170" t="str">
        <f>IF(B433=0,"",VLOOKUP(B433,'Prog Costs'!$A$29:$B$60,2,FALSE))</f>
        <v/>
      </c>
      <c r="N433" s="194">
        <f t="shared" si="160"/>
        <v>0</v>
      </c>
      <c r="O433" s="195">
        <f t="shared" si="165"/>
        <v>0</v>
      </c>
      <c r="P433" s="196">
        <f>IF(N433=0,0,IF(B433=0,"",VLOOKUP(B433,'Prog Costs'!$A$29:$E$60,5,FALSE)*L433))</f>
        <v>0</v>
      </c>
      <c r="Q433" s="137"/>
      <c r="R433" s="137"/>
      <c r="S433" s="137"/>
      <c r="T433" s="137"/>
      <c r="U433" s="137"/>
      <c r="V433" s="137"/>
      <c r="W433" s="137"/>
      <c r="X433" s="137"/>
      <c r="Y433" s="137"/>
      <c r="Z433" s="137"/>
      <c r="AA433" s="137"/>
      <c r="AB433" s="137"/>
      <c r="AC433" s="137"/>
      <c r="AD433" s="137"/>
      <c r="AE433" s="137"/>
      <c r="AF433" s="137"/>
      <c r="AG433" s="137"/>
      <c r="AH433" s="137"/>
    </row>
    <row r="434" spans="1:34" ht="15" customHeight="1" x14ac:dyDescent="0.2">
      <c r="A434" s="1393"/>
      <c r="B434" s="681"/>
      <c r="C434" s="1123"/>
      <c r="D434" s="685"/>
      <c r="E434" s="163"/>
      <c r="F434" s="687"/>
      <c r="G434" s="157"/>
      <c r="H434" s="1124"/>
      <c r="I434" s="1116">
        <f t="shared" si="161"/>
        <v>0</v>
      </c>
      <c r="J434" s="1117">
        <f t="shared" si="162"/>
        <v>0</v>
      </c>
      <c r="K434" s="1105">
        <f t="shared" si="163"/>
        <v>0</v>
      </c>
      <c r="L434" s="191">
        <f t="shared" si="164"/>
        <v>0</v>
      </c>
      <c r="M434" s="170" t="str">
        <f>IF(B434=0,"",VLOOKUP(B434,'Prog Costs'!$A$29:$B$60,2,FALSE))</f>
        <v/>
      </c>
      <c r="N434" s="194">
        <f t="shared" si="160"/>
        <v>0</v>
      </c>
      <c r="O434" s="195">
        <f t="shared" si="165"/>
        <v>0</v>
      </c>
      <c r="P434" s="196">
        <f>IF(N434=0,0,IF(B434=0,"",VLOOKUP(B434,'Prog Costs'!$A$29:$E$60,5,FALSE)*L434))</f>
        <v>0</v>
      </c>
      <c r="Q434" s="137"/>
      <c r="R434" s="137"/>
      <c r="S434" s="137"/>
      <c r="T434" s="137"/>
      <c r="U434" s="137"/>
      <c r="V434" s="137"/>
      <c r="W434" s="137"/>
      <c r="X434" s="137"/>
      <c r="Y434" s="137"/>
      <c r="Z434" s="137"/>
      <c r="AA434" s="137"/>
      <c r="AB434" s="137"/>
      <c r="AC434" s="137"/>
      <c r="AD434" s="137"/>
      <c r="AE434" s="137"/>
      <c r="AF434" s="137"/>
      <c r="AG434" s="137"/>
      <c r="AH434" s="137"/>
    </row>
    <row r="435" spans="1:34" ht="15" customHeight="1" x14ac:dyDescent="0.2">
      <c r="A435" s="1393"/>
      <c r="B435" s="681"/>
      <c r="C435" s="1123"/>
      <c r="D435" s="685"/>
      <c r="E435" s="163"/>
      <c r="F435" s="687"/>
      <c r="G435" s="157"/>
      <c r="H435" s="1124"/>
      <c r="I435" s="1116">
        <f t="shared" si="161"/>
        <v>0</v>
      </c>
      <c r="J435" s="1117">
        <f t="shared" si="162"/>
        <v>0</v>
      </c>
      <c r="K435" s="1105">
        <f t="shared" si="163"/>
        <v>0</v>
      </c>
      <c r="L435" s="191">
        <f t="shared" si="164"/>
        <v>0</v>
      </c>
      <c r="M435" s="170" t="str">
        <f>IF(B435=0,"",VLOOKUP(B435,'Prog Costs'!$A$29:$B$60,2,FALSE))</f>
        <v/>
      </c>
      <c r="N435" s="194">
        <f t="shared" si="160"/>
        <v>0</v>
      </c>
      <c r="O435" s="195">
        <f t="shared" si="165"/>
        <v>0</v>
      </c>
      <c r="P435" s="196">
        <f>IF(N435=0,0,IF(B435=0,"",VLOOKUP(B435,'Prog Costs'!$A$29:$E$60,5,FALSE)*L435))</f>
        <v>0</v>
      </c>
      <c r="Q435" s="137"/>
      <c r="R435" s="137"/>
      <c r="S435" s="137"/>
      <c r="T435" s="137"/>
      <c r="U435" s="137"/>
      <c r="V435" s="137"/>
      <c r="W435" s="137"/>
      <c r="X435" s="137"/>
      <c r="Y435" s="137"/>
      <c r="Z435" s="137"/>
      <c r="AA435" s="137"/>
      <c r="AB435" s="137"/>
      <c r="AC435" s="137"/>
      <c r="AD435" s="137"/>
      <c r="AE435" s="137"/>
      <c r="AF435" s="137"/>
      <c r="AG435" s="137"/>
      <c r="AH435" s="137"/>
    </row>
    <row r="436" spans="1:34" ht="15" customHeight="1" x14ac:dyDescent="0.2">
      <c r="A436" s="1393"/>
      <c r="B436" s="681"/>
      <c r="C436" s="1123"/>
      <c r="D436" s="685"/>
      <c r="E436" s="163"/>
      <c r="F436" s="687"/>
      <c r="G436" s="157"/>
      <c r="H436" s="1124"/>
      <c r="I436" s="1116">
        <f t="shared" si="161"/>
        <v>0</v>
      </c>
      <c r="J436" s="1117">
        <f t="shared" si="162"/>
        <v>0</v>
      </c>
      <c r="K436" s="1105">
        <f t="shared" si="163"/>
        <v>0</v>
      </c>
      <c r="L436" s="191">
        <f t="shared" si="164"/>
        <v>0</v>
      </c>
      <c r="M436" s="170" t="str">
        <f>IF(B436=0,"",VLOOKUP(B436,'Prog Costs'!$A$29:$B$60,2,FALSE))</f>
        <v/>
      </c>
      <c r="N436" s="194">
        <f t="shared" si="160"/>
        <v>0</v>
      </c>
      <c r="O436" s="195">
        <f t="shared" si="165"/>
        <v>0</v>
      </c>
      <c r="P436" s="196">
        <f>IF(N436=0,0,IF(B436=0,"",VLOOKUP(B436,'Prog Costs'!$A$29:$E$60,5,FALSE)*L436))</f>
        <v>0</v>
      </c>
      <c r="Q436" s="137"/>
      <c r="R436" s="137"/>
      <c r="S436" s="137"/>
      <c r="T436" s="137"/>
      <c r="U436" s="137"/>
      <c r="V436" s="137"/>
      <c r="W436" s="137"/>
      <c r="X436" s="137"/>
      <c r="Y436" s="137"/>
      <c r="Z436" s="137"/>
      <c r="AA436" s="137"/>
      <c r="AB436" s="137"/>
      <c r="AC436" s="137"/>
      <c r="AD436" s="137"/>
      <c r="AE436" s="137"/>
      <c r="AF436" s="137"/>
      <c r="AG436" s="137"/>
      <c r="AH436" s="137"/>
    </row>
    <row r="437" spans="1:34" ht="15" customHeight="1" x14ac:dyDescent="0.2">
      <c r="A437" s="1393"/>
      <c r="B437" s="681"/>
      <c r="C437" s="1123"/>
      <c r="D437" s="685"/>
      <c r="E437" s="163"/>
      <c r="F437" s="687"/>
      <c r="G437" s="157"/>
      <c r="H437" s="1124"/>
      <c r="I437" s="1116">
        <f t="shared" si="161"/>
        <v>0</v>
      </c>
      <c r="J437" s="1117">
        <f t="shared" si="162"/>
        <v>0</v>
      </c>
      <c r="K437" s="1105">
        <f t="shared" si="163"/>
        <v>0</v>
      </c>
      <c r="L437" s="191">
        <f t="shared" si="164"/>
        <v>0</v>
      </c>
      <c r="M437" s="170" t="str">
        <f>IF(B437=0,"",VLOOKUP(B437,'Prog Costs'!$A$29:$B$60,2,FALSE))</f>
        <v/>
      </c>
      <c r="N437" s="194">
        <f t="shared" si="160"/>
        <v>0</v>
      </c>
      <c r="O437" s="195">
        <f t="shared" si="165"/>
        <v>0</v>
      </c>
      <c r="P437" s="196">
        <f>IF(N437=0,0,IF(B437=0,"",VLOOKUP(B437,'Prog Costs'!$A$29:$E$60,5,FALSE)*L437))</f>
        <v>0</v>
      </c>
      <c r="Q437" s="137"/>
      <c r="R437" s="137"/>
      <c r="S437" s="137"/>
      <c r="T437" s="137"/>
      <c r="U437" s="137"/>
      <c r="V437" s="137"/>
      <c r="W437" s="137"/>
      <c r="X437" s="137"/>
      <c r="Y437" s="137"/>
      <c r="Z437" s="137"/>
      <c r="AA437" s="137"/>
      <c r="AB437" s="137"/>
      <c r="AC437" s="137"/>
      <c r="AD437" s="137"/>
      <c r="AE437" s="137"/>
      <c r="AF437" s="137"/>
      <c r="AG437" s="137"/>
      <c r="AH437" s="137"/>
    </row>
    <row r="438" spans="1:34" ht="15" customHeight="1" x14ac:dyDescent="0.2">
      <c r="A438" s="1393"/>
      <c r="B438" s="681"/>
      <c r="C438" s="1123"/>
      <c r="D438" s="685"/>
      <c r="E438" s="163"/>
      <c r="F438" s="687"/>
      <c r="G438" s="157"/>
      <c r="H438" s="1124"/>
      <c r="I438" s="1116">
        <f t="shared" si="161"/>
        <v>0</v>
      </c>
      <c r="J438" s="1117">
        <f t="shared" si="162"/>
        <v>0</v>
      </c>
      <c r="K438" s="1105">
        <f t="shared" si="163"/>
        <v>0</v>
      </c>
      <c r="L438" s="191">
        <f t="shared" si="164"/>
        <v>0</v>
      </c>
      <c r="M438" s="170" t="str">
        <f>IF(B438=0,"",VLOOKUP(B438,'Prog Costs'!$A$29:$B$60,2,FALSE))</f>
        <v/>
      </c>
      <c r="N438" s="194">
        <f t="shared" si="160"/>
        <v>0</v>
      </c>
      <c r="O438" s="195">
        <f t="shared" si="165"/>
        <v>0</v>
      </c>
      <c r="P438" s="196">
        <f>IF(N438=0,0,IF(B438=0,"",VLOOKUP(B438,'Prog Costs'!$A$29:$E$60,5,FALSE)*L438))</f>
        <v>0</v>
      </c>
      <c r="Q438" s="137"/>
      <c r="R438" s="137"/>
      <c r="S438" s="137"/>
      <c r="T438" s="137"/>
      <c r="U438" s="137"/>
      <c r="V438" s="137"/>
      <c r="W438" s="137"/>
      <c r="X438" s="137"/>
      <c r="Y438" s="137"/>
      <c r="Z438" s="137"/>
      <c r="AA438" s="137"/>
      <c r="AB438" s="137"/>
      <c r="AC438" s="137"/>
      <c r="AD438" s="137"/>
      <c r="AE438" s="137"/>
      <c r="AF438" s="137"/>
      <c r="AG438" s="137"/>
      <c r="AH438" s="137"/>
    </row>
    <row r="439" spans="1:34" ht="15" customHeight="1" x14ac:dyDescent="0.2">
      <c r="A439" s="1393"/>
      <c r="B439" s="681"/>
      <c r="C439" s="1123"/>
      <c r="D439" s="685"/>
      <c r="E439" s="163"/>
      <c r="F439" s="687"/>
      <c r="G439" s="157"/>
      <c r="H439" s="1124"/>
      <c r="I439" s="1116">
        <f t="shared" si="161"/>
        <v>0</v>
      </c>
      <c r="J439" s="1117">
        <f t="shared" si="162"/>
        <v>0</v>
      </c>
      <c r="K439" s="1105">
        <f t="shared" si="163"/>
        <v>0</v>
      </c>
      <c r="L439" s="191">
        <f t="shared" si="164"/>
        <v>0</v>
      </c>
      <c r="M439" s="170" t="str">
        <f>IF(B439=0,"",VLOOKUP(B439,'Prog Costs'!$A$29:$B$60,2,FALSE))</f>
        <v/>
      </c>
      <c r="N439" s="194">
        <f t="shared" si="160"/>
        <v>0</v>
      </c>
      <c r="O439" s="195">
        <f t="shared" si="165"/>
        <v>0</v>
      </c>
      <c r="P439" s="196">
        <f>IF(N439=0,0,IF(B439=0,"",VLOOKUP(B439,'Prog Costs'!$A$29:$E$60,5,FALSE)*L439))</f>
        <v>0</v>
      </c>
      <c r="Q439" s="137"/>
      <c r="R439" s="137"/>
      <c r="S439" s="137"/>
      <c r="T439" s="137"/>
      <c r="U439" s="137"/>
      <c r="V439" s="137"/>
      <c r="W439" s="137"/>
      <c r="X439" s="137"/>
      <c r="Y439" s="137"/>
      <c r="Z439" s="137"/>
      <c r="AA439" s="137"/>
      <c r="AB439" s="137"/>
      <c r="AC439" s="137"/>
      <c r="AD439" s="137"/>
      <c r="AE439" s="137"/>
      <c r="AF439" s="137"/>
      <c r="AG439" s="137"/>
      <c r="AH439" s="137"/>
    </row>
    <row r="440" spans="1:34" ht="15" customHeight="1" thickBot="1" x14ac:dyDescent="0.25">
      <c r="A440" s="1393"/>
      <c r="B440" s="681"/>
      <c r="C440" s="1123"/>
      <c r="D440" s="685"/>
      <c r="E440" s="163"/>
      <c r="F440" s="687"/>
      <c r="G440" s="157"/>
      <c r="H440" s="1124"/>
      <c r="I440" s="1116">
        <f t="shared" si="161"/>
        <v>0</v>
      </c>
      <c r="J440" s="1117">
        <f t="shared" si="162"/>
        <v>0</v>
      </c>
      <c r="K440" s="1105">
        <f t="shared" si="163"/>
        <v>0</v>
      </c>
      <c r="L440" s="191">
        <f t="shared" si="164"/>
        <v>0</v>
      </c>
      <c r="M440" s="170" t="str">
        <f>IF(B440=0,"",VLOOKUP(B440,'Prog Costs'!$A$29:$B$60,2,FALSE))</f>
        <v/>
      </c>
      <c r="N440" s="194">
        <f t="shared" si="160"/>
        <v>0</v>
      </c>
      <c r="O440" s="195">
        <f t="shared" si="165"/>
        <v>0</v>
      </c>
      <c r="P440" s="196">
        <f>IF(N440=0,0,IF(B440=0,"",VLOOKUP(B440,'Prog Costs'!$A$29:$E$60,5,FALSE)*L440))</f>
        <v>0</v>
      </c>
      <c r="Q440" s="137"/>
      <c r="R440" s="137"/>
      <c r="S440" s="137"/>
      <c r="T440" s="137"/>
      <c r="U440" s="137"/>
      <c r="V440" s="137"/>
      <c r="W440" s="137"/>
      <c r="X440" s="137"/>
      <c r="Y440" s="137"/>
      <c r="Z440" s="137"/>
      <c r="AA440" s="137"/>
      <c r="AB440" s="137"/>
      <c r="AC440" s="137"/>
      <c r="AD440" s="137"/>
      <c r="AE440" s="137"/>
      <c r="AF440" s="137"/>
      <c r="AG440" s="137"/>
      <c r="AH440" s="137"/>
    </row>
    <row r="441" spans="1:34" ht="15" hidden="1" customHeight="1" x14ac:dyDescent="0.2">
      <c r="A441" s="1393"/>
      <c r="B441" s="681"/>
      <c r="C441" s="1123"/>
      <c r="D441" s="685"/>
      <c r="E441" s="163"/>
      <c r="F441" s="687"/>
      <c r="G441" s="157"/>
      <c r="H441" s="1124"/>
      <c r="I441" s="1116">
        <f t="shared" si="161"/>
        <v>0</v>
      </c>
      <c r="J441" s="1117">
        <f t="shared" si="162"/>
        <v>0</v>
      </c>
      <c r="K441" s="1105">
        <f t="shared" si="163"/>
        <v>0</v>
      </c>
      <c r="L441" s="191">
        <f t="shared" si="164"/>
        <v>0</v>
      </c>
      <c r="M441" s="170" t="str">
        <f>IF(B441=0,"",VLOOKUP(B441,'Prog Costs'!$A$29:$B$60,2,FALSE))</f>
        <v/>
      </c>
      <c r="N441" s="194">
        <f t="shared" si="160"/>
        <v>0</v>
      </c>
      <c r="O441" s="195">
        <f t="shared" si="165"/>
        <v>0</v>
      </c>
      <c r="P441" s="196">
        <f>IF(N441=0,0,IF(B441=0,"",VLOOKUP(B441,'Prog Costs'!$A$29:$E$60,5,FALSE)*L441))</f>
        <v>0</v>
      </c>
      <c r="Q441" s="137"/>
      <c r="R441" s="137"/>
      <c r="S441" s="137"/>
      <c r="T441" s="137"/>
      <c r="U441" s="137"/>
      <c r="V441" s="137"/>
      <c r="W441" s="137"/>
      <c r="X441" s="137"/>
      <c r="Y441" s="137"/>
      <c r="Z441" s="137"/>
      <c r="AA441" s="137"/>
      <c r="AB441" s="137"/>
      <c r="AC441" s="137"/>
      <c r="AD441" s="137"/>
      <c r="AE441" s="137"/>
      <c r="AF441" s="137"/>
      <c r="AG441" s="137"/>
      <c r="AH441" s="137"/>
    </row>
    <row r="442" spans="1:34" ht="15" hidden="1" customHeight="1" x14ac:dyDescent="0.2">
      <c r="A442" s="1393"/>
      <c r="B442" s="681"/>
      <c r="C442" s="1123"/>
      <c r="D442" s="685"/>
      <c r="E442" s="163"/>
      <c r="F442" s="687"/>
      <c r="G442" s="157"/>
      <c r="H442" s="1124"/>
      <c r="I442" s="1116">
        <f t="shared" si="161"/>
        <v>0</v>
      </c>
      <c r="J442" s="1117">
        <f t="shared" si="162"/>
        <v>0</v>
      </c>
      <c r="K442" s="1105">
        <f t="shared" si="163"/>
        <v>0</v>
      </c>
      <c r="L442" s="191">
        <f t="shared" si="164"/>
        <v>0</v>
      </c>
      <c r="M442" s="170" t="str">
        <f>IF(B442=0,"",VLOOKUP(B442,'Prog Costs'!$A$29:$B$60,2,FALSE))</f>
        <v/>
      </c>
      <c r="N442" s="194">
        <f t="shared" si="160"/>
        <v>0</v>
      </c>
      <c r="O442" s="195">
        <f t="shared" si="165"/>
        <v>0</v>
      </c>
      <c r="P442" s="196">
        <f>IF(N442=0,0,IF(B442=0,"",VLOOKUP(B442,'Prog Costs'!$A$29:$E$60,5,FALSE)*L442))</f>
        <v>0</v>
      </c>
      <c r="Q442" s="137"/>
      <c r="R442" s="137"/>
      <c r="S442" s="137"/>
      <c r="T442" s="137"/>
      <c r="U442" s="137"/>
      <c r="V442" s="137"/>
      <c r="W442" s="137"/>
      <c r="X442" s="137"/>
      <c r="Y442" s="137"/>
      <c r="Z442" s="137"/>
      <c r="AA442" s="137"/>
      <c r="AB442" s="137"/>
      <c r="AC442" s="137"/>
      <c r="AD442" s="137"/>
      <c r="AE442" s="137"/>
      <c r="AF442" s="137"/>
      <c r="AG442" s="137"/>
      <c r="AH442" s="137"/>
    </row>
    <row r="443" spans="1:34" ht="15" hidden="1" customHeight="1" x14ac:dyDescent="0.2">
      <c r="A443" s="1393"/>
      <c r="B443" s="681"/>
      <c r="C443" s="1123"/>
      <c r="D443" s="685"/>
      <c r="E443" s="163"/>
      <c r="F443" s="687"/>
      <c r="G443" s="157"/>
      <c r="H443" s="1124"/>
      <c r="I443" s="1116">
        <f t="shared" si="161"/>
        <v>0</v>
      </c>
      <c r="J443" s="1117">
        <f t="shared" si="162"/>
        <v>0</v>
      </c>
      <c r="K443" s="1105">
        <f t="shared" si="163"/>
        <v>0</v>
      </c>
      <c r="L443" s="191">
        <f t="shared" si="164"/>
        <v>0</v>
      </c>
      <c r="M443" s="170" t="str">
        <f>IF(B443=0,"",VLOOKUP(B443,'Prog Costs'!$A$29:$B$60,2,FALSE))</f>
        <v/>
      </c>
      <c r="N443" s="194">
        <f t="shared" si="160"/>
        <v>0</v>
      </c>
      <c r="O443" s="195">
        <f t="shared" si="165"/>
        <v>0</v>
      </c>
      <c r="P443" s="196">
        <f>IF(N443=0,0,IF(B443=0,"",VLOOKUP(B443,'Prog Costs'!$A$29:$E$60,5,FALSE)*L443))</f>
        <v>0</v>
      </c>
      <c r="Q443" s="137"/>
      <c r="R443" s="137"/>
      <c r="S443" s="137"/>
      <c r="T443" s="137"/>
      <c r="U443" s="137"/>
      <c r="V443" s="137"/>
      <c r="W443" s="137"/>
      <c r="X443" s="137"/>
      <c r="Y443" s="137"/>
      <c r="Z443" s="137"/>
      <c r="AA443" s="137"/>
      <c r="AB443" s="137"/>
      <c r="AC443" s="137"/>
      <c r="AD443" s="137"/>
      <c r="AE443" s="137"/>
      <c r="AF443" s="137"/>
      <c r="AG443" s="137"/>
      <c r="AH443" s="137"/>
    </row>
    <row r="444" spans="1:34" ht="15" hidden="1" customHeight="1" x14ac:dyDescent="0.2">
      <c r="A444" s="1393"/>
      <c r="B444" s="681"/>
      <c r="C444" s="1123"/>
      <c r="D444" s="685"/>
      <c r="E444" s="163"/>
      <c r="F444" s="687"/>
      <c r="G444" s="157"/>
      <c r="H444" s="1124"/>
      <c r="I444" s="1116">
        <f t="shared" si="161"/>
        <v>0</v>
      </c>
      <c r="J444" s="1117">
        <f t="shared" si="162"/>
        <v>0</v>
      </c>
      <c r="K444" s="1105">
        <f t="shared" si="163"/>
        <v>0</v>
      </c>
      <c r="L444" s="191">
        <f t="shared" si="164"/>
        <v>0</v>
      </c>
      <c r="M444" s="170" t="str">
        <f>IF(B444=0,"",VLOOKUP(B444,'Prog Costs'!$A$29:$B$60,2,FALSE))</f>
        <v/>
      </c>
      <c r="N444" s="194">
        <f t="shared" si="160"/>
        <v>0</v>
      </c>
      <c r="O444" s="195">
        <f t="shared" si="165"/>
        <v>0</v>
      </c>
      <c r="P444" s="196">
        <f>IF(N444=0,0,IF(B444=0,"",VLOOKUP(B444,'Prog Costs'!$A$29:$E$60,5,FALSE)*L444))</f>
        <v>0</v>
      </c>
      <c r="Q444" s="137"/>
      <c r="R444" s="137"/>
      <c r="S444" s="137"/>
      <c r="T444" s="137"/>
      <c r="U444" s="137"/>
      <c r="V444" s="137"/>
      <c r="W444" s="137"/>
      <c r="X444" s="137"/>
      <c r="Y444" s="137"/>
      <c r="Z444" s="137"/>
      <c r="AA444" s="137"/>
      <c r="AB444" s="137"/>
      <c r="AC444" s="137"/>
      <c r="AD444" s="137"/>
      <c r="AE444" s="137"/>
      <c r="AF444" s="137"/>
      <c r="AG444" s="137"/>
      <c r="AH444" s="137"/>
    </row>
    <row r="445" spans="1:34" ht="15" hidden="1" customHeight="1" x14ac:dyDescent="0.2">
      <c r="A445" s="1393"/>
      <c r="B445" s="681"/>
      <c r="C445" s="1123"/>
      <c r="D445" s="685"/>
      <c r="E445" s="163"/>
      <c r="F445" s="687"/>
      <c r="G445" s="157"/>
      <c r="H445" s="1124"/>
      <c r="I445" s="1116">
        <f t="shared" si="161"/>
        <v>0</v>
      </c>
      <c r="J445" s="1117">
        <f t="shared" si="162"/>
        <v>0</v>
      </c>
      <c r="K445" s="1105">
        <f t="shared" si="163"/>
        <v>0</v>
      </c>
      <c r="L445" s="191">
        <f t="shared" si="164"/>
        <v>0</v>
      </c>
      <c r="M445" s="170" t="str">
        <f>IF(B445=0,"",VLOOKUP(B445,'Prog Costs'!$A$29:$B$60,2,FALSE))</f>
        <v/>
      </c>
      <c r="N445" s="194">
        <f t="shared" si="160"/>
        <v>0</v>
      </c>
      <c r="O445" s="195">
        <f t="shared" si="165"/>
        <v>0</v>
      </c>
      <c r="P445" s="196">
        <f>IF(N445=0,0,IF(B445=0,"",VLOOKUP(B445,'Prog Costs'!$A$29:$E$60,5,FALSE)*L445))</f>
        <v>0</v>
      </c>
      <c r="Q445" s="137"/>
      <c r="R445" s="137"/>
      <c r="S445" s="137"/>
      <c r="T445" s="137"/>
      <c r="U445" s="137"/>
      <c r="V445" s="137"/>
      <c r="W445" s="137"/>
      <c r="X445" s="137"/>
      <c r="Y445" s="137"/>
      <c r="Z445" s="137"/>
      <c r="AA445" s="137"/>
      <c r="AB445" s="137"/>
      <c r="AC445" s="137"/>
      <c r="AD445" s="137"/>
      <c r="AE445" s="137"/>
      <c r="AF445" s="137"/>
      <c r="AG445" s="137"/>
      <c r="AH445" s="137"/>
    </row>
    <row r="446" spans="1:34" ht="15" hidden="1" customHeight="1" x14ac:dyDescent="0.2">
      <c r="A446" s="1393"/>
      <c r="B446" s="681"/>
      <c r="C446" s="1123"/>
      <c r="D446" s="685"/>
      <c r="E446" s="163"/>
      <c r="F446" s="687"/>
      <c r="G446" s="157"/>
      <c r="H446" s="1124"/>
      <c r="I446" s="1116">
        <f t="shared" si="161"/>
        <v>0</v>
      </c>
      <c r="J446" s="1117">
        <f t="shared" si="162"/>
        <v>0</v>
      </c>
      <c r="K446" s="1105">
        <f t="shared" si="163"/>
        <v>0</v>
      </c>
      <c r="L446" s="191">
        <f t="shared" si="164"/>
        <v>0</v>
      </c>
      <c r="M446" s="170" t="str">
        <f>IF(B446=0,"",VLOOKUP(B446,'Prog Costs'!$A$29:$B$60,2,FALSE))</f>
        <v/>
      </c>
      <c r="N446" s="194">
        <f t="shared" si="160"/>
        <v>0</v>
      </c>
      <c r="O446" s="195">
        <f t="shared" si="165"/>
        <v>0</v>
      </c>
      <c r="P446" s="196">
        <f>IF(N446=0,0,IF(B446=0,"",VLOOKUP(B446,'Prog Costs'!$A$29:$E$60,5,FALSE)*L446))</f>
        <v>0</v>
      </c>
      <c r="Q446" s="137"/>
      <c r="R446" s="137"/>
      <c r="S446" s="137"/>
      <c r="T446" s="137"/>
      <c r="U446" s="137"/>
      <c r="V446" s="137"/>
      <c r="W446" s="137"/>
      <c r="X446" s="137"/>
      <c r="Y446" s="137"/>
      <c r="Z446" s="137"/>
      <c r="AA446" s="137"/>
      <c r="AB446" s="137"/>
      <c r="AC446" s="137"/>
      <c r="AD446" s="137"/>
      <c r="AE446" s="137"/>
      <c r="AF446" s="137"/>
      <c r="AG446" s="137"/>
      <c r="AH446" s="137"/>
    </row>
    <row r="447" spans="1:34" ht="15" hidden="1" customHeight="1" x14ac:dyDescent="0.2">
      <c r="A447" s="1393"/>
      <c r="B447" s="681"/>
      <c r="C447" s="1123"/>
      <c r="D447" s="685"/>
      <c r="E447" s="163"/>
      <c r="F447" s="687"/>
      <c r="G447" s="157"/>
      <c r="H447" s="1124"/>
      <c r="I447" s="1116">
        <f t="shared" si="161"/>
        <v>0</v>
      </c>
      <c r="J447" s="1117">
        <f t="shared" si="162"/>
        <v>0</v>
      </c>
      <c r="K447" s="1105">
        <f t="shared" si="163"/>
        <v>0</v>
      </c>
      <c r="L447" s="191">
        <f t="shared" si="164"/>
        <v>0</v>
      </c>
      <c r="M447" s="170" t="str">
        <f>IF(B447=0,"",VLOOKUP(B447,'Prog Costs'!$A$29:$B$60,2,FALSE))</f>
        <v/>
      </c>
      <c r="N447" s="194">
        <f t="shared" si="160"/>
        <v>0</v>
      </c>
      <c r="O447" s="195">
        <f t="shared" si="165"/>
        <v>0</v>
      </c>
      <c r="P447" s="196">
        <f>IF(N447=0,0,IF(B447=0,"",VLOOKUP(B447,'Prog Costs'!$A$29:$E$60,5,FALSE)*L447))</f>
        <v>0</v>
      </c>
      <c r="Q447" s="137"/>
      <c r="R447" s="137"/>
      <c r="S447" s="137"/>
      <c r="T447" s="137"/>
      <c r="U447" s="137"/>
      <c r="V447" s="137"/>
      <c r="W447" s="137"/>
      <c r="X447" s="137"/>
      <c r="Y447" s="137"/>
      <c r="Z447" s="137"/>
      <c r="AA447" s="137"/>
      <c r="AB447" s="137"/>
      <c r="AC447" s="137"/>
      <c r="AD447" s="137"/>
      <c r="AE447" s="137"/>
      <c r="AF447" s="137"/>
      <c r="AG447" s="137"/>
      <c r="AH447" s="137"/>
    </row>
    <row r="448" spans="1:34" ht="15" hidden="1" customHeight="1" x14ac:dyDescent="0.2">
      <c r="A448" s="1393"/>
      <c r="B448" s="681"/>
      <c r="C448" s="1123"/>
      <c r="D448" s="685"/>
      <c r="E448" s="163"/>
      <c r="F448" s="687"/>
      <c r="G448" s="157"/>
      <c r="H448" s="1124"/>
      <c r="I448" s="1116">
        <f t="shared" si="161"/>
        <v>0</v>
      </c>
      <c r="J448" s="1117">
        <f t="shared" si="162"/>
        <v>0</v>
      </c>
      <c r="K448" s="1105">
        <f t="shared" si="163"/>
        <v>0</v>
      </c>
      <c r="L448" s="191">
        <f t="shared" si="164"/>
        <v>0</v>
      </c>
      <c r="M448" s="170" t="str">
        <f>IF(B448=0,"",VLOOKUP(B448,'Prog Costs'!$A$29:$B$60,2,FALSE))</f>
        <v/>
      </c>
      <c r="N448" s="194">
        <f t="shared" si="160"/>
        <v>0</v>
      </c>
      <c r="O448" s="195">
        <f t="shared" si="165"/>
        <v>0</v>
      </c>
      <c r="P448" s="196">
        <f>IF(N448=0,0,IF(B448=0,"",VLOOKUP(B448,'Prog Costs'!$A$29:$E$60,5,FALSE)*L448))</f>
        <v>0</v>
      </c>
      <c r="Q448" s="137"/>
      <c r="R448" s="137"/>
      <c r="S448" s="137"/>
      <c r="T448" s="137"/>
      <c r="U448" s="137"/>
      <c r="V448" s="137"/>
      <c r="W448" s="137"/>
      <c r="X448" s="137"/>
      <c r="Y448" s="137"/>
      <c r="Z448" s="137"/>
      <c r="AA448" s="137"/>
      <c r="AB448" s="137"/>
      <c r="AC448" s="137"/>
      <c r="AD448" s="137"/>
      <c r="AE448" s="137"/>
      <c r="AF448" s="137"/>
      <c r="AG448" s="137"/>
      <c r="AH448" s="137"/>
    </row>
    <row r="449" spans="1:34" ht="15" hidden="1" customHeight="1" x14ac:dyDescent="0.2">
      <c r="A449" s="1393"/>
      <c r="B449" s="681"/>
      <c r="C449" s="1123"/>
      <c r="D449" s="685"/>
      <c r="E449" s="163"/>
      <c r="F449" s="687"/>
      <c r="G449" s="157"/>
      <c r="H449" s="1124"/>
      <c r="I449" s="1116">
        <f t="shared" si="161"/>
        <v>0</v>
      </c>
      <c r="J449" s="1117">
        <f t="shared" si="162"/>
        <v>0</v>
      </c>
      <c r="K449" s="1105">
        <f t="shared" si="163"/>
        <v>0</v>
      </c>
      <c r="L449" s="191">
        <f t="shared" si="164"/>
        <v>0</v>
      </c>
      <c r="M449" s="170" t="str">
        <f>IF(B449=0,"",VLOOKUP(B449,'Prog Costs'!$A$29:$B$60,2,FALSE))</f>
        <v/>
      </c>
      <c r="N449" s="194">
        <f t="shared" si="160"/>
        <v>0</v>
      </c>
      <c r="O449" s="195">
        <f t="shared" si="165"/>
        <v>0</v>
      </c>
      <c r="P449" s="196">
        <f>IF(N449=0,0,IF(B449=0,"",VLOOKUP(B449,'Prog Costs'!$A$29:$E$60,5,FALSE)*L449))</f>
        <v>0</v>
      </c>
      <c r="Q449" s="137"/>
      <c r="R449" s="137"/>
      <c r="S449" s="137"/>
      <c r="T449" s="137"/>
      <c r="U449" s="137"/>
      <c r="V449" s="137"/>
      <c r="W449" s="137"/>
      <c r="X449" s="137"/>
      <c r="Y449" s="137"/>
      <c r="Z449" s="137"/>
      <c r="AA449" s="137"/>
      <c r="AB449" s="137"/>
      <c r="AC449" s="137"/>
      <c r="AD449" s="137"/>
      <c r="AE449" s="137"/>
      <c r="AF449" s="137"/>
      <c r="AG449" s="137"/>
      <c r="AH449" s="137"/>
    </row>
    <row r="450" spans="1:34" ht="15" hidden="1" customHeight="1" thickBot="1" x14ac:dyDescent="0.25">
      <c r="A450" s="1394"/>
      <c r="B450" s="681"/>
      <c r="C450" s="1125"/>
      <c r="D450" s="686"/>
      <c r="E450" s="164"/>
      <c r="F450" s="688"/>
      <c r="G450" s="158"/>
      <c r="H450" s="1126"/>
      <c r="I450" s="1118">
        <f t="shared" si="161"/>
        <v>0</v>
      </c>
      <c r="J450" s="1117">
        <f t="shared" si="162"/>
        <v>0</v>
      </c>
      <c r="K450" s="1106">
        <f t="shared" si="163"/>
        <v>0</v>
      </c>
      <c r="L450" s="191">
        <f t="shared" si="164"/>
        <v>0</v>
      </c>
      <c r="M450" s="170" t="str">
        <f>IF(B450=0,"",VLOOKUP(B450,'Prog Costs'!$A$29:$B$60,2,FALSE))</f>
        <v/>
      </c>
      <c r="N450" s="194">
        <f t="shared" si="160"/>
        <v>0</v>
      </c>
      <c r="O450" s="195">
        <f t="shared" si="165"/>
        <v>0</v>
      </c>
      <c r="P450" s="196">
        <f>IF(N450=0,0,IF(B450=0,"",VLOOKUP(B450,'Prog Costs'!$A$29:$E$60,5,FALSE)*L450))</f>
        <v>0</v>
      </c>
      <c r="Q450" s="137"/>
      <c r="R450" s="137"/>
      <c r="S450" s="137"/>
      <c r="T450" s="137"/>
      <c r="U450" s="137"/>
      <c r="V450" s="137"/>
      <c r="W450" s="137"/>
      <c r="X450" s="137"/>
      <c r="Y450" s="137"/>
      <c r="Z450" s="137"/>
      <c r="AA450" s="137"/>
      <c r="AB450" s="137"/>
      <c r="AC450" s="137"/>
      <c r="AD450" s="137"/>
      <c r="AE450" s="137"/>
      <c r="AF450" s="137"/>
      <c r="AG450" s="137"/>
      <c r="AH450" s="137"/>
    </row>
    <row r="451" spans="1:34" ht="18" customHeight="1" thickBot="1" x14ac:dyDescent="0.25">
      <c r="A451" s="182"/>
      <c r="B451" s="198" t="s">
        <v>62</v>
      </c>
      <c r="C451" s="140">
        <f>SUM(C431:C450)</f>
        <v>270</v>
      </c>
      <c r="D451" s="155">
        <f t="shared" ref="D451:L451" si="166">SUM(D431:D450)</f>
        <v>123.62333333333332</v>
      </c>
      <c r="E451" s="165">
        <f t="shared" si="166"/>
        <v>160</v>
      </c>
      <c r="F451" s="166">
        <f t="shared" si="166"/>
        <v>120.69088888888888</v>
      </c>
      <c r="G451" s="159">
        <f t="shared" si="166"/>
        <v>76</v>
      </c>
      <c r="H451" s="204">
        <f t="shared" si="166"/>
        <v>93.65574814814812</v>
      </c>
      <c r="I451" s="140">
        <f t="shared" si="166"/>
        <v>506</v>
      </c>
      <c r="J451" s="1113">
        <f t="shared" si="166"/>
        <v>168.66666666666666</v>
      </c>
      <c r="K451" s="159">
        <f t="shared" si="166"/>
        <v>337.96997037037033</v>
      </c>
      <c r="L451" s="142">
        <f t="shared" si="166"/>
        <v>112.65665679012344</v>
      </c>
      <c r="M451" s="143"/>
      <c r="N451" s="143">
        <f t="shared" ref="N451:P451" si="167">SUM(N431:N450)</f>
        <v>2784526.0203705523</v>
      </c>
      <c r="O451" s="143">
        <f t="shared" si="167"/>
        <v>2227620.8162964419</v>
      </c>
      <c r="P451" s="144">
        <f t="shared" si="167"/>
        <v>556905.20407411049</v>
      </c>
      <c r="Q451" s="137"/>
      <c r="R451" s="137"/>
      <c r="S451" s="137"/>
      <c r="T451" s="137"/>
      <c r="U451" s="137"/>
      <c r="V451" s="137"/>
      <c r="W451" s="137"/>
      <c r="X451" s="137"/>
      <c r="Y451" s="137"/>
      <c r="Z451" s="137"/>
      <c r="AA451" s="137"/>
      <c r="AB451" s="137"/>
      <c r="AC451" s="137"/>
      <c r="AD451" s="137"/>
      <c r="AE451" s="137"/>
      <c r="AF451" s="137"/>
      <c r="AG451" s="137"/>
      <c r="AH451" s="137"/>
    </row>
    <row r="452" spans="1:34" ht="13.5" thickBot="1" x14ac:dyDescent="0.25">
      <c r="A452" s="173"/>
      <c r="B452" s="152"/>
      <c r="C452" s="152"/>
      <c r="D452" s="152"/>
      <c r="E452" s="152"/>
      <c r="F452" s="152"/>
      <c r="G452" s="152"/>
      <c r="H452" s="152"/>
      <c r="I452" s="152"/>
      <c r="J452" s="152"/>
      <c r="K452" s="152"/>
      <c r="L452" s="152"/>
      <c r="M452" s="152"/>
      <c r="N452" s="102"/>
      <c r="O452" s="102"/>
      <c r="P452" s="103"/>
      <c r="Q452" s="137"/>
      <c r="R452" s="137"/>
      <c r="S452" s="137"/>
      <c r="T452" s="137"/>
      <c r="U452" s="137"/>
      <c r="V452" s="137"/>
      <c r="W452" s="137"/>
      <c r="X452" s="137"/>
      <c r="Y452" s="137"/>
      <c r="Z452" s="137"/>
      <c r="AA452" s="137"/>
      <c r="AB452" s="137"/>
      <c r="AC452" s="137"/>
      <c r="AD452" s="137"/>
      <c r="AE452" s="137"/>
      <c r="AF452" s="137"/>
      <c r="AG452" s="137"/>
      <c r="AH452" s="137"/>
    </row>
    <row r="453" spans="1:34" ht="15" customHeight="1" x14ac:dyDescent="0.2">
      <c r="A453" s="1392" t="str">
        <f>'Setup Page'!C12</f>
        <v>Nongoma KwaGqikazi</v>
      </c>
      <c r="B453" s="683"/>
      <c r="C453" s="1121"/>
      <c r="D453" s="730"/>
      <c r="E453" s="162"/>
      <c r="F453" s="712"/>
      <c r="G453" s="705"/>
      <c r="H453" s="1122"/>
      <c r="I453" s="1114">
        <f>C453+E453+G453</f>
        <v>0</v>
      </c>
      <c r="J453" s="1115">
        <f>I453/3</f>
        <v>0</v>
      </c>
      <c r="K453" s="1104">
        <f>D453+F453+H453</f>
        <v>0</v>
      </c>
      <c r="L453" s="191">
        <f>K453/3</f>
        <v>0</v>
      </c>
      <c r="M453" s="170" t="str">
        <f>IF(B453=0,"",VLOOKUP(B453,'Prog Costs'!$A$29:$B$60,2,FALSE))</f>
        <v/>
      </c>
      <c r="N453" s="194">
        <f t="shared" ref="N453:N472" si="168">IF(B453=0,0,IF(L453=0,0,L453*M453))</f>
        <v>0</v>
      </c>
      <c r="O453" s="195">
        <f>N453*0.8</f>
        <v>0</v>
      </c>
      <c r="P453" s="196">
        <f>IF(N453=0,0,IF(B453=0,"",VLOOKUP(B453,'Prog Costs'!$A$29:$E$60,5,FALSE)*L453))</f>
        <v>0</v>
      </c>
      <c r="Q453" s="137"/>
      <c r="R453" s="137"/>
      <c r="S453" s="137"/>
      <c r="T453" s="137"/>
      <c r="U453" s="137"/>
      <c r="V453" s="137"/>
      <c r="W453" s="137"/>
      <c r="X453" s="137"/>
      <c r="Y453" s="137"/>
      <c r="Z453" s="137"/>
      <c r="AA453" s="137"/>
      <c r="AB453" s="137"/>
      <c r="AC453" s="137"/>
      <c r="AD453" s="137"/>
      <c r="AE453" s="137"/>
      <c r="AF453" s="137"/>
      <c r="AG453" s="137"/>
      <c r="AH453" s="137"/>
    </row>
    <row r="454" spans="1:34" ht="15" customHeight="1" x14ac:dyDescent="0.2">
      <c r="A454" s="1393"/>
      <c r="B454" s="681"/>
      <c r="C454" s="1123"/>
      <c r="D454" s="685"/>
      <c r="E454" s="163"/>
      <c r="F454" s="687"/>
      <c r="G454" s="157"/>
      <c r="H454" s="1124"/>
      <c r="I454" s="1116">
        <f t="shared" ref="I454:I472" si="169">C454+E454+G454</f>
        <v>0</v>
      </c>
      <c r="J454" s="1117">
        <f t="shared" ref="J454:J472" si="170">I454/3</f>
        <v>0</v>
      </c>
      <c r="K454" s="1105">
        <f t="shared" ref="K454:K472" si="171">D454+F454+H454</f>
        <v>0</v>
      </c>
      <c r="L454" s="191">
        <f t="shared" ref="L454:L472" si="172">K454/3</f>
        <v>0</v>
      </c>
      <c r="M454" s="170" t="str">
        <f>IF(B454=0,"",VLOOKUP(B454,'Prog Costs'!$A$29:$B$60,2,FALSE))</f>
        <v/>
      </c>
      <c r="N454" s="194">
        <f t="shared" si="168"/>
        <v>0</v>
      </c>
      <c r="O454" s="195">
        <f t="shared" ref="O454:O472" si="173">N454*0.8</f>
        <v>0</v>
      </c>
      <c r="P454" s="196">
        <f>IF(N454=0,0,IF(B454=0,"",VLOOKUP(B454,'Prog Costs'!$A$29:$E$60,5,FALSE)*L454))</f>
        <v>0</v>
      </c>
      <c r="Q454" s="137"/>
      <c r="R454" s="137"/>
      <c r="S454" s="137"/>
      <c r="T454" s="137"/>
      <c r="U454" s="137"/>
      <c r="V454" s="137"/>
      <c r="W454" s="137"/>
      <c r="X454" s="137"/>
      <c r="Y454" s="137"/>
      <c r="Z454" s="137"/>
      <c r="AA454" s="137"/>
      <c r="AB454" s="137"/>
      <c r="AC454" s="137"/>
      <c r="AD454" s="137"/>
      <c r="AE454" s="137"/>
      <c r="AF454" s="137"/>
      <c r="AG454" s="137"/>
      <c r="AH454" s="137"/>
    </row>
    <row r="455" spans="1:34" ht="15" customHeight="1" x14ac:dyDescent="0.2">
      <c r="A455" s="1393"/>
      <c r="B455" s="681"/>
      <c r="C455" s="1123"/>
      <c r="D455" s="685"/>
      <c r="E455" s="163"/>
      <c r="F455" s="687"/>
      <c r="G455" s="157"/>
      <c r="H455" s="1124"/>
      <c r="I455" s="1116">
        <f t="shared" si="169"/>
        <v>0</v>
      </c>
      <c r="J455" s="1117">
        <f t="shared" si="170"/>
        <v>0</v>
      </c>
      <c r="K455" s="1105">
        <f t="shared" si="171"/>
        <v>0</v>
      </c>
      <c r="L455" s="191">
        <f t="shared" si="172"/>
        <v>0</v>
      </c>
      <c r="M455" s="170" t="str">
        <f>IF(B455=0,"",VLOOKUP(B455,'Prog Costs'!$A$29:$B$60,2,FALSE))</f>
        <v/>
      </c>
      <c r="N455" s="194">
        <f t="shared" si="168"/>
        <v>0</v>
      </c>
      <c r="O455" s="195">
        <f t="shared" si="173"/>
        <v>0</v>
      </c>
      <c r="P455" s="196">
        <f>IF(N455=0,0,IF(B455=0,"",VLOOKUP(B455,'Prog Costs'!$A$29:$E$60,5,FALSE)*L455))</f>
        <v>0</v>
      </c>
      <c r="Q455" s="137"/>
      <c r="R455" s="137"/>
      <c r="S455" s="137"/>
      <c r="T455" s="137"/>
      <c r="U455" s="137"/>
      <c r="V455" s="137"/>
      <c r="W455" s="137"/>
      <c r="X455" s="137"/>
      <c r="Y455" s="137"/>
      <c r="Z455" s="137"/>
      <c r="AA455" s="137"/>
      <c r="AB455" s="137"/>
      <c r="AC455" s="137"/>
      <c r="AD455" s="137"/>
      <c r="AE455" s="137"/>
      <c r="AF455" s="137"/>
      <c r="AG455" s="137"/>
      <c r="AH455" s="137"/>
    </row>
    <row r="456" spans="1:34" ht="15" customHeight="1" x14ac:dyDescent="0.2">
      <c r="A456" s="1393"/>
      <c r="B456" s="681"/>
      <c r="C456" s="1123"/>
      <c r="D456" s="685"/>
      <c r="E456" s="163"/>
      <c r="F456" s="687"/>
      <c r="G456" s="157"/>
      <c r="H456" s="1124"/>
      <c r="I456" s="1116">
        <f t="shared" si="169"/>
        <v>0</v>
      </c>
      <c r="J456" s="1117">
        <f t="shared" si="170"/>
        <v>0</v>
      </c>
      <c r="K456" s="1105">
        <f t="shared" si="171"/>
        <v>0</v>
      </c>
      <c r="L456" s="191">
        <f t="shared" si="172"/>
        <v>0</v>
      </c>
      <c r="M456" s="170" t="str">
        <f>IF(B456=0,"",VLOOKUP(B456,'Prog Costs'!$A$29:$B$60,2,FALSE))</f>
        <v/>
      </c>
      <c r="N456" s="194">
        <f t="shared" si="168"/>
        <v>0</v>
      </c>
      <c r="O456" s="195">
        <f t="shared" si="173"/>
        <v>0</v>
      </c>
      <c r="P456" s="196">
        <f>IF(N456=0,0,IF(B456=0,"",VLOOKUP(B456,'Prog Costs'!$A$29:$E$60,5,FALSE)*L456))</f>
        <v>0</v>
      </c>
      <c r="Q456" s="137"/>
      <c r="R456" s="137"/>
      <c r="S456" s="137"/>
      <c r="T456" s="137"/>
      <c r="U456" s="137"/>
      <c r="V456" s="137"/>
      <c r="W456" s="137"/>
      <c r="X456" s="137"/>
      <c r="Y456" s="137"/>
      <c r="Z456" s="137"/>
      <c r="AA456" s="137"/>
      <c r="AB456" s="137"/>
      <c r="AC456" s="137"/>
      <c r="AD456" s="137"/>
      <c r="AE456" s="137"/>
      <c r="AF456" s="137"/>
      <c r="AG456" s="137"/>
      <c r="AH456" s="137"/>
    </row>
    <row r="457" spans="1:34" ht="15" customHeight="1" x14ac:dyDescent="0.2">
      <c r="A457" s="1393"/>
      <c r="B457" s="681"/>
      <c r="C457" s="1123"/>
      <c r="D457" s="685"/>
      <c r="E457" s="163"/>
      <c r="F457" s="687"/>
      <c r="G457" s="157"/>
      <c r="H457" s="1124"/>
      <c r="I457" s="1116">
        <f t="shared" si="169"/>
        <v>0</v>
      </c>
      <c r="J457" s="1117">
        <f t="shared" si="170"/>
        <v>0</v>
      </c>
      <c r="K457" s="1105">
        <f t="shared" si="171"/>
        <v>0</v>
      </c>
      <c r="L457" s="191">
        <f t="shared" si="172"/>
        <v>0</v>
      </c>
      <c r="M457" s="170" t="str">
        <f>IF(B457=0,"",VLOOKUP(B457,'Prog Costs'!$A$29:$B$60,2,FALSE))</f>
        <v/>
      </c>
      <c r="N457" s="194">
        <f t="shared" si="168"/>
        <v>0</v>
      </c>
      <c r="O457" s="195">
        <f t="shared" si="173"/>
        <v>0</v>
      </c>
      <c r="P457" s="196">
        <f>IF(N457=0,0,IF(B457=0,"",VLOOKUP(B457,'Prog Costs'!$A$29:$E$60,5,FALSE)*L457))</f>
        <v>0</v>
      </c>
      <c r="Q457" s="137"/>
      <c r="R457" s="137"/>
      <c r="S457" s="137"/>
      <c r="T457" s="137"/>
      <c r="U457" s="137"/>
      <c r="V457" s="137"/>
      <c r="W457" s="137"/>
      <c r="X457" s="137"/>
      <c r="Y457" s="137"/>
      <c r="Z457" s="137"/>
      <c r="AA457" s="137"/>
      <c r="AB457" s="137"/>
      <c r="AC457" s="137"/>
      <c r="AD457" s="137"/>
      <c r="AE457" s="137"/>
      <c r="AF457" s="137"/>
      <c r="AG457" s="137"/>
      <c r="AH457" s="137"/>
    </row>
    <row r="458" spans="1:34" ht="15" customHeight="1" x14ac:dyDescent="0.2">
      <c r="A458" s="1393"/>
      <c r="B458" s="681"/>
      <c r="C458" s="1123"/>
      <c r="D458" s="685"/>
      <c r="E458" s="163"/>
      <c r="F458" s="687"/>
      <c r="G458" s="157"/>
      <c r="H458" s="1124"/>
      <c r="I458" s="1116">
        <f t="shared" si="169"/>
        <v>0</v>
      </c>
      <c r="J458" s="1117">
        <f t="shared" si="170"/>
        <v>0</v>
      </c>
      <c r="K458" s="1105">
        <f t="shared" si="171"/>
        <v>0</v>
      </c>
      <c r="L458" s="191">
        <f t="shared" si="172"/>
        <v>0</v>
      </c>
      <c r="M458" s="170" t="str">
        <f>IF(B458=0,"",VLOOKUP(B458,'Prog Costs'!$A$29:$B$60,2,FALSE))</f>
        <v/>
      </c>
      <c r="N458" s="194">
        <f t="shared" si="168"/>
        <v>0</v>
      </c>
      <c r="O458" s="195">
        <f t="shared" si="173"/>
        <v>0</v>
      </c>
      <c r="P458" s="196">
        <f>IF(N458=0,0,IF(B458=0,"",VLOOKUP(B458,'Prog Costs'!$A$29:$E$60,5,FALSE)*L458))</f>
        <v>0</v>
      </c>
      <c r="Q458" s="137"/>
      <c r="R458" s="137"/>
      <c r="S458" s="137"/>
      <c r="T458" s="137"/>
      <c r="U458" s="137"/>
      <c r="V458" s="137"/>
      <c r="W458" s="137"/>
      <c r="X458" s="137"/>
      <c r="Y458" s="137"/>
      <c r="Z458" s="137"/>
      <c r="AA458" s="137"/>
      <c r="AB458" s="137"/>
      <c r="AC458" s="137"/>
      <c r="AD458" s="137"/>
      <c r="AE458" s="137"/>
      <c r="AF458" s="137"/>
      <c r="AG458" s="137"/>
      <c r="AH458" s="137"/>
    </row>
    <row r="459" spans="1:34" ht="15" customHeight="1" x14ac:dyDescent="0.2">
      <c r="A459" s="1393"/>
      <c r="B459" s="681"/>
      <c r="C459" s="1123"/>
      <c r="D459" s="685"/>
      <c r="E459" s="163"/>
      <c r="F459" s="687"/>
      <c r="G459" s="157"/>
      <c r="H459" s="1124"/>
      <c r="I459" s="1116">
        <f t="shared" si="169"/>
        <v>0</v>
      </c>
      <c r="J459" s="1117">
        <f t="shared" si="170"/>
        <v>0</v>
      </c>
      <c r="K459" s="1105">
        <f t="shared" si="171"/>
        <v>0</v>
      </c>
      <c r="L459" s="191">
        <f t="shared" si="172"/>
        <v>0</v>
      </c>
      <c r="M459" s="170" t="str">
        <f>IF(B459=0,"",VLOOKUP(B459,'Prog Costs'!$A$29:$B$60,2,FALSE))</f>
        <v/>
      </c>
      <c r="N459" s="194">
        <f t="shared" si="168"/>
        <v>0</v>
      </c>
      <c r="O459" s="195">
        <f t="shared" si="173"/>
        <v>0</v>
      </c>
      <c r="P459" s="196">
        <f>IF(N459=0,0,IF(B459=0,"",VLOOKUP(B459,'Prog Costs'!$A$29:$E$60,5,FALSE)*L459))</f>
        <v>0</v>
      </c>
      <c r="Q459" s="137"/>
      <c r="R459" s="137"/>
      <c r="S459" s="137"/>
      <c r="T459" s="137"/>
      <c r="U459" s="137"/>
      <c r="V459" s="137"/>
      <c r="W459" s="137"/>
      <c r="X459" s="137"/>
      <c r="Y459" s="137"/>
      <c r="Z459" s="137"/>
      <c r="AA459" s="137"/>
      <c r="AB459" s="137"/>
      <c r="AC459" s="137"/>
      <c r="AD459" s="137"/>
      <c r="AE459" s="137"/>
      <c r="AF459" s="137"/>
      <c r="AG459" s="137"/>
      <c r="AH459" s="137"/>
    </row>
    <row r="460" spans="1:34" ht="15" customHeight="1" x14ac:dyDescent="0.2">
      <c r="A460" s="1393"/>
      <c r="B460" s="681"/>
      <c r="C460" s="1123"/>
      <c r="D460" s="685"/>
      <c r="E460" s="163"/>
      <c r="F460" s="687"/>
      <c r="G460" s="157"/>
      <c r="H460" s="1124"/>
      <c r="I460" s="1116">
        <f t="shared" si="169"/>
        <v>0</v>
      </c>
      <c r="J460" s="1117">
        <f t="shared" si="170"/>
        <v>0</v>
      </c>
      <c r="K460" s="1105">
        <f t="shared" si="171"/>
        <v>0</v>
      </c>
      <c r="L460" s="191">
        <f t="shared" si="172"/>
        <v>0</v>
      </c>
      <c r="M460" s="170" t="str">
        <f>IF(B460=0,"",VLOOKUP(B460,'Prog Costs'!$A$29:$B$60,2,FALSE))</f>
        <v/>
      </c>
      <c r="N460" s="194">
        <f t="shared" si="168"/>
        <v>0</v>
      </c>
      <c r="O460" s="195">
        <f t="shared" si="173"/>
        <v>0</v>
      </c>
      <c r="P460" s="196">
        <f>IF(N460=0,0,IF(B460=0,"",VLOOKUP(B460,'Prog Costs'!$A$29:$E$60,5,FALSE)*L460))</f>
        <v>0</v>
      </c>
      <c r="Q460" s="137"/>
      <c r="R460" s="137"/>
      <c r="S460" s="137"/>
      <c r="T460" s="137"/>
      <c r="U460" s="137"/>
      <c r="V460" s="137"/>
      <c r="W460" s="137"/>
      <c r="X460" s="137"/>
      <c r="Y460" s="137"/>
      <c r="Z460" s="137"/>
      <c r="AA460" s="137"/>
      <c r="AB460" s="137"/>
      <c r="AC460" s="137"/>
      <c r="AD460" s="137"/>
      <c r="AE460" s="137"/>
      <c r="AF460" s="137"/>
      <c r="AG460" s="137"/>
      <c r="AH460" s="137"/>
    </row>
    <row r="461" spans="1:34" ht="15" customHeight="1" x14ac:dyDescent="0.2">
      <c r="A461" s="1393"/>
      <c r="B461" s="681"/>
      <c r="C461" s="1123"/>
      <c r="D461" s="685"/>
      <c r="E461" s="163"/>
      <c r="F461" s="687"/>
      <c r="G461" s="157"/>
      <c r="H461" s="1124"/>
      <c r="I461" s="1116">
        <f t="shared" si="169"/>
        <v>0</v>
      </c>
      <c r="J461" s="1117">
        <f t="shared" si="170"/>
        <v>0</v>
      </c>
      <c r="K461" s="1105">
        <f t="shared" si="171"/>
        <v>0</v>
      </c>
      <c r="L461" s="191">
        <f t="shared" si="172"/>
        <v>0</v>
      </c>
      <c r="M461" s="170" t="str">
        <f>IF(B461=0,"",VLOOKUP(B461,'Prog Costs'!$A$29:$B$60,2,FALSE))</f>
        <v/>
      </c>
      <c r="N461" s="194">
        <f t="shared" si="168"/>
        <v>0</v>
      </c>
      <c r="O461" s="195">
        <f t="shared" si="173"/>
        <v>0</v>
      </c>
      <c r="P461" s="196">
        <f>IF(N461=0,0,IF(B461=0,"",VLOOKUP(B461,'Prog Costs'!$A$29:$E$60,5,FALSE)*L461))</f>
        <v>0</v>
      </c>
      <c r="Q461" s="137"/>
      <c r="R461" s="137"/>
      <c r="S461" s="137"/>
      <c r="T461" s="137"/>
      <c r="U461" s="137"/>
      <c r="V461" s="137"/>
      <c r="W461" s="137"/>
      <c r="X461" s="137"/>
      <c r="Y461" s="137"/>
      <c r="Z461" s="137"/>
      <c r="AA461" s="137"/>
      <c r="AB461" s="137"/>
      <c r="AC461" s="137"/>
      <c r="AD461" s="137"/>
      <c r="AE461" s="137"/>
      <c r="AF461" s="137"/>
      <c r="AG461" s="137"/>
      <c r="AH461" s="137"/>
    </row>
    <row r="462" spans="1:34" ht="15" customHeight="1" thickBot="1" x14ac:dyDescent="0.25">
      <c r="A462" s="1393"/>
      <c r="B462" s="681"/>
      <c r="C462" s="1123"/>
      <c r="D462" s="685"/>
      <c r="E462" s="163"/>
      <c r="F462" s="687"/>
      <c r="G462" s="157"/>
      <c r="H462" s="1124"/>
      <c r="I462" s="1116">
        <f t="shared" si="169"/>
        <v>0</v>
      </c>
      <c r="J462" s="1117">
        <f t="shared" si="170"/>
        <v>0</v>
      </c>
      <c r="K462" s="1105">
        <f t="shared" si="171"/>
        <v>0</v>
      </c>
      <c r="L462" s="191">
        <f t="shared" si="172"/>
        <v>0</v>
      </c>
      <c r="M462" s="170" t="str">
        <f>IF(B462=0,"",VLOOKUP(B462,'Prog Costs'!$A$29:$B$60,2,FALSE))</f>
        <v/>
      </c>
      <c r="N462" s="194">
        <f t="shared" si="168"/>
        <v>0</v>
      </c>
      <c r="O462" s="195">
        <f t="shared" si="173"/>
        <v>0</v>
      </c>
      <c r="P462" s="196">
        <f>IF(N462=0,0,IF(B462=0,"",VLOOKUP(B462,'Prog Costs'!$A$29:$E$60,5,FALSE)*L462))</f>
        <v>0</v>
      </c>
      <c r="Q462" s="137"/>
      <c r="R462" s="137"/>
      <c r="S462" s="137"/>
      <c r="T462" s="137"/>
      <c r="U462" s="137"/>
      <c r="V462" s="137"/>
      <c r="W462" s="137"/>
      <c r="X462" s="137"/>
      <c r="Y462" s="137"/>
      <c r="Z462" s="137"/>
      <c r="AA462" s="137"/>
      <c r="AB462" s="137"/>
      <c r="AC462" s="137"/>
      <c r="AD462" s="137"/>
      <c r="AE462" s="137"/>
      <c r="AF462" s="137"/>
      <c r="AG462" s="137"/>
      <c r="AH462" s="137"/>
    </row>
    <row r="463" spans="1:34" ht="15" hidden="1" customHeight="1" x14ac:dyDescent="0.2">
      <c r="A463" s="1393"/>
      <c r="B463" s="681"/>
      <c r="C463" s="1123"/>
      <c r="D463" s="685"/>
      <c r="E463" s="163"/>
      <c r="F463" s="687"/>
      <c r="G463" s="157"/>
      <c r="H463" s="1124"/>
      <c r="I463" s="1116">
        <f t="shared" si="169"/>
        <v>0</v>
      </c>
      <c r="J463" s="1117">
        <f t="shared" si="170"/>
        <v>0</v>
      </c>
      <c r="K463" s="1105">
        <f t="shared" si="171"/>
        <v>0</v>
      </c>
      <c r="L463" s="191">
        <f t="shared" si="172"/>
        <v>0</v>
      </c>
      <c r="M463" s="170" t="str">
        <f>IF(B463=0,"",VLOOKUP(B463,'Prog Costs'!$A$29:$B$60,2,FALSE))</f>
        <v/>
      </c>
      <c r="N463" s="194">
        <f t="shared" si="168"/>
        <v>0</v>
      </c>
      <c r="O463" s="195">
        <f t="shared" si="173"/>
        <v>0</v>
      </c>
      <c r="P463" s="196">
        <f>IF(N463=0,0,IF(B463=0,"",VLOOKUP(B463,'Prog Costs'!$A$29:$E$60,5,FALSE)*L463))</f>
        <v>0</v>
      </c>
      <c r="Q463" s="137"/>
      <c r="R463" s="137"/>
      <c r="S463" s="137"/>
      <c r="T463" s="137"/>
      <c r="U463" s="137"/>
      <c r="V463" s="137"/>
      <c r="W463" s="137"/>
      <c r="X463" s="137"/>
      <c r="Y463" s="137"/>
      <c r="Z463" s="137"/>
      <c r="AA463" s="137"/>
      <c r="AB463" s="137"/>
      <c r="AC463" s="137"/>
      <c r="AD463" s="137"/>
      <c r="AE463" s="137"/>
      <c r="AF463" s="137"/>
      <c r="AG463" s="137"/>
      <c r="AH463" s="137"/>
    </row>
    <row r="464" spans="1:34" ht="15" hidden="1" customHeight="1" x14ac:dyDescent="0.2">
      <c r="A464" s="1393"/>
      <c r="B464" s="681"/>
      <c r="C464" s="1123"/>
      <c r="D464" s="685"/>
      <c r="E464" s="163"/>
      <c r="F464" s="687"/>
      <c r="G464" s="157"/>
      <c r="H464" s="1124"/>
      <c r="I464" s="1116">
        <f t="shared" si="169"/>
        <v>0</v>
      </c>
      <c r="J464" s="1117">
        <f t="shared" si="170"/>
        <v>0</v>
      </c>
      <c r="K464" s="1105">
        <f t="shared" si="171"/>
        <v>0</v>
      </c>
      <c r="L464" s="191">
        <f t="shared" si="172"/>
        <v>0</v>
      </c>
      <c r="M464" s="170" t="str">
        <f>IF(B464=0,"",VLOOKUP(B464,'Prog Costs'!$A$29:$B$60,2,FALSE))</f>
        <v/>
      </c>
      <c r="N464" s="194">
        <f t="shared" si="168"/>
        <v>0</v>
      </c>
      <c r="O464" s="195">
        <f t="shared" si="173"/>
        <v>0</v>
      </c>
      <c r="P464" s="196">
        <f>IF(N464=0,0,IF(B464=0,"",VLOOKUP(B464,'Prog Costs'!$A$29:$E$60,5,FALSE)*L464))</f>
        <v>0</v>
      </c>
      <c r="Q464" s="137"/>
      <c r="R464" s="137"/>
      <c r="S464" s="137"/>
      <c r="T464" s="137"/>
      <c r="U464" s="137"/>
      <c r="V464" s="137"/>
      <c r="W464" s="137"/>
      <c r="X464" s="137"/>
      <c r="Y464" s="137"/>
      <c r="Z464" s="137"/>
      <c r="AA464" s="137"/>
      <c r="AB464" s="137"/>
      <c r="AC464" s="137"/>
      <c r="AD464" s="137"/>
      <c r="AE464" s="137"/>
      <c r="AF464" s="137"/>
      <c r="AG464" s="137"/>
      <c r="AH464" s="137"/>
    </row>
    <row r="465" spans="1:34" ht="15" hidden="1" customHeight="1" x14ac:dyDescent="0.2">
      <c r="A465" s="1393"/>
      <c r="B465" s="681"/>
      <c r="C465" s="1123"/>
      <c r="D465" s="685"/>
      <c r="E465" s="163"/>
      <c r="F465" s="687"/>
      <c r="G465" s="157"/>
      <c r="H465" s="1124"/>
      <c r="I465" s="1116">
        <f t="shared" si="169"/>
        <v>0</v>
      </c>
      <c r="J465" s="1117">
        <f t="shared" si="170"/>
        <v>0</v>
      </c>
      <c r="K465" s="1105">
        <f t="shared" si="171"/>
        <v>0</v>
      </c>
      <c r="L465" s="191">
        <f t="shared" si="172"/>
        <v>0</v>
      </c>
      <c r="M465" s="170" t="str">
        <f>IF(B465=0,"",VLOOKUP(B465,'Prog Costs'!$A$29:$B$60,2,FALSE))</f>
        <v/>
      </c>
      <c r="N465" s="194">
        <f t="shared" si="168"/>
        <v>0</v>
      </c>
      <c r="O465" s="195">
        <f t="shared" si="173"/>
        <v>0</v>
      </c>
      <c r="P465" s="196">
        <f>IF(N465=0,0,IF(B465=0,"",VLOOKUP(B465,'Prog Costs'!$A$29:$E$60,5,FALSE)*L465))</f>
        <v>0</v>
      </c>
      <c r="Q465" s="137"/>
      <c r="R465" s="137"/>
      <c r="S465" s="137"/>
      <c r="T465" s="137"/>
      <c r="U465" s="137"/>
      <c r="V465" s="137"/>
      <c r="W465" s="137"/>
      <c r="X465" s="137"/>
      <c r="Y465" s="137"/>
      <c r="Z465" s="137"/>
      <c r="AA465" s="137"/>
      <c r="AB465" s="137"/>
      <c r="AC465" s="137"/>
      <c r="AD465" s="137"/>
      <c r="AE465" s="137"/>
      <c r="AF465" s="137"/>
      <c r="AG465" s="137"/>
      <c r="AH465" s="137"/>
    </row>
    <row r="466" spans="1:34" ht="15" hidden="1" customHeight="1" x14ac:dyDescent="0.2">
      <c r="A466" s="1393"/>
      <c r="B466" s="681"/>
      <c r="C466" s="1123"/>
      <c r="D466" s="685"/>
      <c r="E466" s="163"/>
      <c r="F466" s="687"/>
      <c r="G466" s="157"/>
      <c r="H466" s="1124"/>
      <c r="I466" s="1116">
        <f t="shared" si="169"/>
        <v>0</v>
      </c>
      <c r="J466" s="1117">
        <f t="shared" si="170"/>
        <v>0</v>
      </c>
      <c r="K466" s="1105">
        <f t="shared" si="171"/>
        <v>0</v>
      </c>
      <c r="L466" s="191">
        <f t="shared" si="172"/>
        <v>0</v>
      </c>
      <c r="M466" s="170" t="str">
        <f>IF(B466=0,"",VLOOKUP(B466,'Prog Costs'!$A$29:$B$60,2,FALSE))</f>
        <v/>
      </c>
      <c r="N466" s="194">
        <f t="shared" si="168"/>
        <v>0</v>
      </c>
      <c r="O466" s="195">
        <f t="shared" si="173"/>
        <v>0</v>
      </c>
      <c r="P466" s="196">
        <f>IF(N466=0,0,IF(B466=0,"",VLOOKUP(B466,'Prog Costs'!$A$29:$E$60,5,FALSE)*L466))</f>
        <v>0</v>
      </c>
      <c r="Q466" s="137"/>
      <c r="R466" s="137"/>
      <c r="S466" s="137"/>
      <c r="T466" s="137"/>
      <c r="U466" s="137"/>
      <c r="V466" s="137"/>
      <c r="W466" s="137"/>
      <c r="X466" s="137"/>
      <c r="Y466" s="137"/>
      <c r="Z466" s="137"/>
      <c r="AA466" s="137"/>
      <c r="AB466" s="137"/>
      <c r="AC466" s="137"/>
      <c r="AD466" s="137"/>
      <c r="AE466" s="137"/>
      <c r="AF466" s="137"/>
      <c r="AG466" s="137"/>
      <c r="AH466" s="137"/>
    </row>
    <row r="467" spans="1:34" ht="15" hidden="1" customHeight="1" x14ac:dyDescent="0.2">
      <c r="A467" s="1393"/>
      <c r="B467" s="681"/>
      <c r="C467" s="1123"/>
      <c r="D467" s="685"/>
      <c r="E467" s="163"/>
      <c r="F467" s="687"/>
      <c r="G467" s="157"/>
      <c r="H467" s="1124"/>
      <c r="I467" s="1116">
        <f t="shared" si="169"/>
        <v>0</v>
      </c>
      <c r="J467" s="1117">
        <f t="shared" si="170"/>
        <v>0</v>
      </c>
      <c r="K467" s="1105">
        <f t="shared" si="171"/>
        <v>0</v>
      </c>
      <c r="L467" s="191">
        <f t="shared" si="172"/>
        <v>0</v>
      </c>
      <c r="M467" s="170" t="str">
        <f>IF(B467=0,"",VLOOKUP(B467,'Prog Costs'!$A$29:$B$60,2,FALSE))</f>
        <v/>
      </c>
      <c r="N467" s="194">
        <f t="shared" si="168"/>
        <v>0</v>
      </c>
      <c r="O467" s="195">
        <f t="shared" si="173"/>
        <v>0</v>
      </c>
      <c r="P467" s="196">
        <f>IF(N467=0,0,IF(B467=0,"",VLOOKUP(B467,'Prog Costs'!$A$29:$E$60,5,FALSE)*L467))</f>
        <v>0</v>
      </c>
      <c r="Q467" s="137"/>
      <c r="R467" s="137"/>
      <c r="S467" s="137"/>
      <c r="T467" s="137"/>
      <c r="U467" s="137"/>
      <c r="V467" s="137"/>
      <c r="W467" s="137"/>
      <c r="X467" s="137"/>
      <c r="Y467" s="137"/>
      <c r="Z467" s="137"/>
      <c r="AA467" s="137"/>
      <c r="AB467" s="137"/>
      <c r="AC467" s="137"/>
      <c r="AD467" s="137"/>
      <c r="AE467" s="137"/>
      <c r="AF467" s="137"/>
      <c r="AG467" s="137"/>
      <c r="AH467" s="137"/>
    </row>
    <row r="468" spans="1:34" ht="15" hidden="1" customHeight="1" x14ac:dyDescent="0.2">
      <c r="A468" s="1393"/>
      <c r="B468" s="681"/>
      <c r="C468" s="1123"/>
      <c r="D468" s="685"/>
      <c r="E468" s="163"/>
      <c r="F468" s="687"/>
      <c r="G468" s="157"/>
      <c r="H468" s="1124"/>
      <c r="I468" s="1116">
        <f t="shared" si="169"/>
        <v>0</v>
      </c>
      <c r="J468" s="1117">
        <f t="shared" si="170"/>
        <v>0</v>
      </c>
      <c r="K468" s="1105">
        <f t="shared" si="171"/>
        <v>0</v>
      </c>
      <c r="L468" s="191">
        <f t="shared" si="172"/>
        <v>0</v>
      </c>
      <c r="M468" s="170" t="str">
        <f>IF(B468=0,"",VLOOKUP(B468,'Prog Costs'!$A$29:$B$60,2,FALSE))</f>
        <v/>
      </c>
      <c r="N468" s="194">
        <f t="shared" si="168"/>
        <v>0</v>
      </c>
      <c r="O468" s="195">
        <f t="shared" si="173"/>
        <v>0</v>
      </c>
      <c r="P468" s="196">
        <f>IF(N468=0,0,IF(B468=0,"",VLOOKUP(B468,'Prog Costs'!$A$29:$E$60,5,FALSE)*L468))</f>
        <v>0</v>
      </c>
      <c r="Q468" s="137"/>
      <c r="R468" s="137"/>
      <c r="S468" s="137"/>
      <c r="T468" s="137"/>
      <c r="U468" s="137"/>
      <c r="V468" s="137"/>
      <c r="W468" s="137"/>
      <c r="X468" s="137"/>
      <c r="Y468" s="137"/>
      <c r="Z468" s="137"/>
      <c r="AA468" s="137"/>
      <c r="AB468" s="137"/>
      <c r="AC468" s="137"/>
      <c r="AD468" s="137"/>
      <c r="AE468" s="137"/>
      <c r="AF468" s="137"/>
      <c r="AG468" s="137"/>
      <c r="AH468" s="137"/>
    </row>
    <row r="469" spans="1:34" ht="15" hidden="1" customHeight="1" x14ac:dyDescent="0.2">
      <c r="A469" s="1393"/>
      <c r="B469" s="681"/>
      <c r="C469" s="1123"/>
      <c r="D469" s="685"/>
      <c r="E469" s="163"/>
      <c r="F469" s="687"/>
      <c r="G469" s="157"/>
      <c r="H469" s="1124"/>
      <c r="I469" s="1116">
        <f t="shared" si="169"/>
        <v>0</v>
      </c>
      <c r="J469" s="1117">
        <f t="shared" si="170"/>
        <v>0</v>
      </c>
      <c r="K469" s="1105">
        <f t="shared" si="171"/>
        <v>0</v>
      </c>
      <c r="L469" s="191">
        <f t="shared" si="172"/>
        <v>0</v>
      </c>
      <c r="M469" s="170" t="str">
        <f>IF(B469=0,"",VLOOKUP(B469,'Prog Costs'!$A$29:$B$60,2,FALSE))</f>
        <v/>
      </c>
      <c r="N469" s="194">
        <f t="shared" si="168"/>
        <v>0</v>
      </c>
      <c r="O469" s="195">
        <f t="shared" si="173"/>
        <v>0</v>
      </c>
      <c r="P469" s="196">
        <f>IF(N469=0,0,IF(B469=0,"",VLOOKUP(B469,'Prog Costs'!$A$29:$E$60,5,FALSE)*L469))</f>
        <v>0</v>
      </c>
      <c r="Q469" s="137"/>
      <c r="R469" s="137"/>
      <c r="S469" s="137"/>
      <c r="T469" s="137"/>
      <c r="U469" s="137"/>
      <c r="V469" s="137"/>
      <c r="W469" s="137"/>
      <c r="X469" s="137"/>
      <c r="Y469" s="137"/>
      <c r="Z469" s="137"/>
      <c r="AA469" s="137"/>
      <c r="AB469" s="137"/>
      <c r="AC469" s="137"/>
      <c r="AD469" s="137"/>
      <c r="AE469" s="137"/>
      <c r="AF469" s="137"/>
      <c r="AG469" s="137"/>
      <c r="AH469" s="137"/>
    </row>
    <row r="470" spans="1:34" ht="15" hidden="1" customHeight="1" x14ac:dyDescent="0.2">
      <c r="A470" s="1393"/>
      <c r="B470" s="681"/>
      <c r="C470" s="1123"/>
      <c r="D470" s="685"/>
      <c r="E470" s="163"/>
      <c r="F470" s="687"/>
      <c r="G470" s="157"/>
      <c r="H470" s="1124"/>
      <c r="I470" s="1116">
        <f t="shared" si="169"/>
        <v>0</v>
      </c>
      <c r="J470" s="1117">
        <f t="shared" si="170"/>
        <v>0</v>
      </c>
      <c r="K470" s="1105">
        <f t="shared" si="171"/>
        <v>0</v>
      </c>
      <c r="L470" s="191">
        <f t="shared" si="172"/>
        <v>0</v>
      </c>
      <c r="M470" s="170" t="str">
        <f>IF(B470=0,"",VLOOKUP(B470,'Prog Costs'!$A$29:$B$60,2,FALSE))</f>
        <v/>
      </c>
      <c r="N470" s="194">
        <f t="shared" si="168"/>
        <v>0</v>
      </c>
      <c r="O470" s="195">
        <f t="shared" si="173"/>
        <v>0</v>
      </c>
      <c r="P470" s="196">
        <f>IF(N470=0,0,IF(B470=0,"",VLOOKUP(B470,'Prog Costs'!$A$29:$E$60,5,FALSE)*L470))</f>
        <v>0</v>
      </c>
      <c r="Q470" s="137"/>
      <c r="R470" s="137"/>
      <c r="S470" s="137"/>
      <c r="T470" s="137"/>
      <c r="U470" s="137"/>
      <c r="V470" s="137"/>
      <c r="W470" s="137"/>
      <c r="X470" s="137"/>
      <c r="Y470" s="137"/>
      <c r="Z470" s="137"/>
      <c r="AA470" s="137"/>
      <c r="AB470" s="137"/>
      <c r="AC470" s="137"/>
      <c r="AD470" s="137"/>
      <c r="AE470" s="137"/>
      <c r="AF470" s="137"/>
      <c r="AG470" s="137"/>
      <c r="AH470" s="137"/>
    </row>
    <row r="471" spans="1:34" ht="15" hidden="1" customHeight="1" x14ac:dyDescent="0.2">
      <c r="A471" s="1393"/>
      <c r="B471" s="681"/>
      <c r="C471" s="1123"/>
      <c r="D471" s="685"/>
      <c r="E471" s="163"/>
      <c r="F471" s="687"/>
      <c r="G471" s="157"/>
      <c r="H471" s="1124"/>
      <c r="I471" s="1116">
        <f t="shared" si="169"/>
        <v>0</v>
      </c>
      <c r="J471" s="1117">
        <f t="shared" si="170"/>
        <v>0</v>
      </c>
      <c r="K471" s="1105">
        <f t="shared" si="171"/>
        <v>0</v>
      </c>
      <c r="L471" s="191">
        <f t="shared" si="172"/>
        <v>0</v>
      </c>
      <c r="M471" s="170" t="str">
        <f>IF(B471=0,"",VLOOKUP(B471,'Prog Costs'!$A$29:$B$60,2,FALSE))</f>
        <v/>
      </c>
      <c r="N471" s="194">
        <f t="shared" si="168"/>
        <v>0</v>
      </c>
      <c r="O471" s="195">
        <f t="shared" si="173"/>
        <v>0</v>
      </c>
      <c r="P471" s="196">
        <f>IF(N471=0,0,IF(B471=0,"",VLOOKUP(B471,'Prog Costs'!$A$29:$E$60,5,FALSE)*L471))</f>
        <v>0</v>
      </c>
      <c r="Q471" s="137"/>
      <c r="R471" s="137"/>
      <c r="S471" s="137"/>
      <c r="T471" s="137"/>
      <c r="U471" s="137"/>
      <c r="V471" s="137"/>
      <c r="W471" s="137"/>
      <c r="X471" s="137"/>
      <c r="Y471" s="137"/>
      <c r="Z471" s="137"/>
      <c r="AA471" s="137"/>
      <c r="AB471" s="137"/>
      <c r="AC471" s="137"/>
      <c r="AD471" s="137"/>
      <c r="AE471" s="137"/>
      <c r="AF471" s="137"/>
      <c r="AG471" s="137"/>
      <c r="AH471" s="137"/>
    </row>
    <row r="472" spans="1:34" ht="15" hidden="1" customHeight="1" thickBot="1" x14ac:dyDescent="0.25">
      <c r="A472" s="1394"/>
      <c r="B472" s="681"/>
      <c r="C472" s="1125"/>
      <c r="D472" s="686"/>
      <c r="E472" s="164"/>
      <c r="F472" s="688"/>
      <c r="G472" s="158"/>
      <c r="H472" s="1126"/>
      <c r="I472" s="1118">
        <f t="shared" si="169"/>
        <v>0</v>
      </c>
      <c r="J472" s="1117">
        <f t="shared" si="170"/>
        <v>0</v>
      </c>
      <c r="K472" s="1106">
        <f t="shared" si="171"/>
        <v>0</v>
      </c>
      <c r="L472" s="191">
        <f t="shared" si="172"/>
        <v>0</v>
      </c>
      <c r="M472" s="170" t="str">
        <f>IF(B472=0,"",VLOOKUP(B472,'Prog Costs'!$A$29:$B$60,2,FALSE))</f>
        <v/>
      </c>
      <c r="N472" s="194">
        <f t="shared" si="168"/>
        <v>0</v>
      </c>
      <c r="O472" s="195">
        <f t="shared" si="173"/>
        <v>0</v>
      </c>
      <c r="P472" s="196">
        <f>IF(N472=0,0,IF(B472=0,"",VLOOKUP(B472,'Prog Costs'!$A$29:$E$60,5,FALSE)*L472))</f>
        <v>0</v>
      </c>
      <c r="Q472" s="137"/>
      <c r="R472" s="137"/>
      <c r="S472" s="137"/>
      <c r="T472" s="137"/>
      <c r="U472" s="137"/>
      <c r="V472" s="137"/>
      <c r="W472" s="137"/>
      <c r="X472" s="137"/>
      <c r="Y472" s="137"/>
      <c r="Z472" s="137"/>
      <c r="AA472" s="137"/>
      <c r="AB472" s="137"/>
      <c r="AC472" s="137"/>
      <c r="AD472" s="137"/>
      <c r="AE472" s="137"/>
      <c r="AF472" s="137"/>
      <c r="AG472" s="137"/>
      <c r="AH472" s="137"/>
    </row>
    <row r="473" spans="1:34" ht="18" customHeight="1" thickBot="1" x14ac:dyDescent="0.25">
      <c r="A473" s="182"/>
      <c r="B473" s="198" t="s">
        <v>62</v>
      </c>
      <c r="C473" s="140">
        <f>SUM(C453:C472)</f>
        <v>0</v>
      </c>
      <c r="D473" s="155">
        <f t="shared" ref="D473:L473" si="174">SUM(D453:D472)</f>
        <v>0</v>
      </c>
      <c r="E473" s="165">
        <f t="shared" si="174"/>
        <v>0</v>
      </c>
      <c r="F473" s="166">
        <f t="shared" si="174"/>
        <v>0</v>
      </c>
      <c r="G473" s="159">
        <f t="shared" si="174"/>
        <v>0</v>
      </c>
      <c r="H473" s="204">
        <f t="shared" si="174"/>
        <v>0</v>
      </c>
      <c r="I473" s="140">
        <f t="shared" si="174"/>
        <v>0</v>
      </c>
      <c r="J473" s="1113">
        <f t="shared" si="174"/>
        <v>0</v>
      </c>
      <c r="K473" s="159">
        <f t="shared" si="174"/>
        <v>0</v>
      </c>
      <c r="L473" s="142">
        <f t="shared" si="174"/>
        <v>0</v>
      </c>
      <c r="M473" s="143"/>
      <c r="N473" s="143">
        <f t="shared" ref="N473:P473" si="175">SUM(N453:N472)</f>
        <v>0</v>
      </c>
      <c r="O473" s="143">
        <f t="shared" si="175"/>
        <v>0</v>
      </c>
      <c r="P473" s="144">
        <f t="shared" si="175"/>
        <v>0</v>
      </c>
      <c r="Q473" s="137"/>
      <c r="R473" s="137"/>
      <c r="S473" s="137"/>
      <c r="T473" s="137"/>
      <c r="U473" s="137"/>
      <c r="V473" s="137"/>
      <c r="W473" s="137"/>
      <c r="X473" s="137"/>
      <c r="Y473" s="137"/>
      <c r="Z473" s="137"/>
      <c r="AA473" s="137"/>
      <c r="AB473" s="137"/>
      <c r="AC473" s="137"/>
      <c r="AD473" s="137"/>
      <c r="AE473" s="137"/>
      <c r="AF473" s="137"/>
      <c r="AG473" s="137"/>
      <c r="AH473" s="137"/>
    </row>
    <row r="474" spans="1:34" ht="13.5" thickBot="1" x14ac:dyDescent="0.25">
      <c r="A474" s="173"/>
      <c r="B474" s="152"/>
      <c r="C474" s="152"/>
      <c r="D474" s="152"/>
      <c r="E474" s="152"/>
      <c r="F474" s="152"/>
      <c r="G474" s="152"/>
      <c r="H474" s="152"/>
      <c r="I474" s="152"/>
      <c r="J474" s="152"/>
      <c r="K474" s="152"/>
      <c r="L474" s="152"/>
      <c r="M474" s="152"/>
      <c r="N474" s="102"/>
      <c r="O474" s="102"/>
      <c r="P474" s="103"/>
      <c r="Q474" s="137"/>
      <c r="R474" s="137"/>
      <c r="S474" s="137"/>
      <c r="T474" s="137"/>
      <c r="U474" s="137"/>
      <c r="V474" s="137"/>
      <c r="W474" s="137"/>
      <c r="X474" s="137"/>
      <c r="Y474" s="137"/>
      <c r="Z474" s="137"/>
      <c r="AA474" s="137"/>
      <c r="AB474" s="137"/>
      <c r="AC474" s="137"/>
      <c r="AD474" s="137"/>
      <c r="AE474" s="137"/>
      <c r="AF474" s="137"/>
      <c r="AG474" s="137"/>
      <c r="AH474" s="137"/>
    </row>
    <row r="475" spans="1:34" ht="15" customHeight="1" x14ac:dyDescent="0.2">
      <c r="A475" s="1392" t="str">
        <f>'Setup Page'!C13</f>
        <v>Nquthu</v>
      </c>
      <c r="B475" s="683" t="s">
        <v>427</v>
      </c>
      <c r="C475" s="1121">
        <v>0</v>
      </c>
      <c r="D475" s="730"/>
      <c r="E475" s="162">
        <v>0</v>
      </c>
      <c r="F475" s="712"/>
      <c r="G475" s="705">
        <v>0</v>
      </c>
      <c r="H475" s="1122"/>
      <c r="I475" s="1114">
        <f>C475+E475+G475</f>
        <v>0</v>
      </c>
      <c r="J475" s="1115">
        <f>I475/3</f>
        <v>0</v>
      </c>
      <c r="K475" s="1104">
        <f>D475+F475+H475</f>
        <v>0</v>
      </c>
      <c r="L475" s="191">
        <f>K475/3</f>
        <v>0</v>
      </c>
      <c r="M475" s="170">
        <f>IF(B475=0,"",VLOOKUP(B475,'Prog Costs'!$A$29:$B$60,2,FALSE))</f>
        <v>24716.923968000003</v>
      </c>
      <c r="N475" s="194">
        <f t="shared" ref="N475:N494" si="176">IF(B475=0,0,IF(L475=0,0,L475*M475))</f>
        <v>0</v>
      </c>
      <c r="O475" s="195">
        <f>N475*0.8</f>
        <v>0</v>
      </c>
      <c r="P475" s="196">
        <f>IF(N475=0,0,IF(B475=0,"",VLOOKUP(B475,'Prog Costs'!$A$29:$E$60,5,FALSE)*L475))</f>
        <v>0</v>
      </c>
      <c r="Q475" s="137"/>
      <c r="R475" s="137"/>
      <c r="S475" s="137"/>
      <c r="T475" s="137"/>
      <c r="U475" s="137"/>
      <c r="V475" s="137"/>
      <c r="W475" s="137"/>
      <c r="X475" s="137"/>
      <c r="Y475" s="137"/>
      <c r="Z475" s="137"/>
      <c r="AA475" s="137"/>
      <c r="AB475" s="137"/>
      <c r="AC475" s="137"/>
      <c r="AD475" s="137"/>
      <c r="AE475" s="137"/>
      <c r="AF475" s="137"/>
      <c r="AG475" s="137"/>
      <c r="AH475" s="137"/>
    </row>
    <row r="476" spans="1:34" ht="15" customHeight="1" x14ac:dyDescent="0.2">
      <c r="A476" s="1393"/>
      <c r="B476" s="681"/>
      <c r="C476" s="1123"/>
      <c r="D476" s="685"/>
      <c r="E476" s="163"/>
      <c r="F476" s="687"/>
      <c r="G476" s="157"/>
      <c r="H476" s="1124"/>
      <c r="I476" s="1116">
        <f t="shared" ref="I476:I494" si="177">C476+E476+G476</f>
        <v>0</v>
      </c>
      <c r="J476" s="1117">
        <f t="shared" ref="J476:J494" si="178">I476/3</f>
        <v>0</v>
      </c>
      <c r="K476" s="1105">
        <f t="shared" ref="K476:K494" si="179">D476+F476+H476</f>
        <v>0</v>
      </c>
      <c r="L476" s="191">
        <f t="shared" ref="L476:L494" si="180">K476/3</f>
        <v>0</v>
      </c>
      <c r="M476" s="170" t="str">
        <f>IF(B476=0,"",VLOOKUP(B476,'Prog Costs'!$A$29:$B$60,2,FALSE))</f>
        <v/>
      </c>
      <c r="N476" s="194">
        <f t="shared" si="176"/>
        <v>0</v>
      </c>
      <c r="O476" s="195">
        <f t="shared" ref="O476:O494" si="181">N476*0.8</f>
        <v>0</v>
      </c>
      <c r="P476" s="196">
        <f>IF(N476=0,0,IF(B476=0,"",VLOOKUP(B476,'Prog Costs'!$A$29:$E$60,5,FALSE)*L476))</f>
        <v>0</v>
      </c>
      <c r="Q476" s="137"/>
      <c r="R476" s="137"/>
      <c r="S476" s="137"/>
      <c r="T476" s="137"/>
      <c r="U476" s="137"/>
      <c r="V476" s="137"/>
      <c r="W476" s="137"/>
      <c r="X476" s="137"/>
      <c r="Y476" s="137"/>
      <c r="Z476" s="137"/>
      <c r="AA476" s="137"/>
      <c r="AB476" s="137"/>
      <c r="AC476" s="137"/>
      <c r="AD476" s="137"/>
      <c r="AE476" s="137"/>
      <c r="AF476" s="137"/>
      <c r="AG476" s="137"/>
      <c r="AH476" s="137"/>
    </row>
    <row r="477" spans="1:34" ht="15" customHeight="1" x14ac:dyDescent="0.2">
      <c r="A477" s="1393"/>
      <c r="B477" s="681"/>
      <c r="C477" s="1123"/>
      <c r="D477" s="685"/>
      <c r="E477" s="163"/>
      <c r="F477" s="687"/>
      <c r="G477" s="157"/>
      <c r="H477" s="1124"/>
      <c r="I477" s="1116">
        <f t="shared" si="177"/>
        <v>0</v>
      </c>
      <c r="J477" s="1117">
        <f t="shared" si="178"/>
        <v>0</v>
      </c>
      <c r="K477" s="1105">
        <f t="shared" si="179"/>
        <v>0</v>
      </c>
      <c r="L477" s="191">
        <f t="shared" si="180"/>
        <v>0</v>
      </c>
      <c r="M477" s="170" t="str">
        <f>IF(B477=0,"",VLOOKUP(B477,'Prog Costs'!$A$29:$B$60,2,FALSE))</f>
        <v/>
      </c>
      <c r="N477" s="194">
        <f t="shared" si="176"/>
        <v>0</v>
      </c>
      <c r="O477" s="195">
        <f t="shared" si="181"/>
        <v>0</v>
      </c>
      <c r="P477" s="196">
        <f>IF(N477=0,0,IF(B477=0,"",VLOOKUP(B477,'Prog Costs'!$A$29:$E$60,5,FALSE)*L477))</f>
        <v>0</v>
      </c>
      <c r="Q477" s="137"/>
      <c r="R477" s="137"/>
      <c r="S477" s="137"/>
      <c r="T477" s="137"/>
      <c r="U477" s="137"/>
      <c r="V477" s="137"/>
      <c r="W477" s="137"/>
      <c r="X477" s="137"/>
      <c r="Y477" s="137"/>
      <c r="Z477" s="137"/>
      <c r="AA477" s="137"/>
      <c r="AB477" s="137"/>
      <c r="AC477" s="137"/>
      <c r="AD477" s="137"/>
      <c r="AE477" s="137"/>
      <c r="AF477" s="137"/>
      <c r="AG477" s="137"/>
      <c r="AH477" s="137"/>
    </row>
    <row r="478" spans="1:34" ht="15" customHeight="1" x14ac:dyDescent="0.2">
      <c r="A478" s="1393"/>
      <c r="B478" s="681"/>
      <c r="C478" s="1123"/>
      <c r="D478" s="685"/>
      <c r="E478" s="163"/>
      <c r="F478" s="687"/>
      <c r="G478" s="157"/>
      <c r="H478" s="1124"/>
      <c r="I478" s="1116">
        <f t="shared" si="177"/>
        <v>0</v>
      </c>
      <c r="J478" s="1117">
        <f t="shared" si="178"/>
        <v>0</v>
      </c>
      <c r="K478" s="1105">
        <f t="shared" si="179"/>
        <v>0</v>
      </c>
      <c r="L478" s="191">
        <f t="shared" si="180"/>
        <v>0</v>
      </c>
      <c r="M478" s="170" t="str">
        <f>IF(B478=0,"",VLOOKUP(B478,'Prog Costs'!$A$29:$B$60,2,FALSE))</f>
        <v/>
      </c>
      <c r="N478" s="194">
        <f t="shared" si="176"/>
        <v>0</v>
      </c>
      <c r="O478" s="195">
        <f t="shared" si="181"/>
        <v>0</v>
      </c>
      <c r="P478" s="196">
        <f>IF(N478=0,0,IF(B478=0,"",VLOOKUP(B478,'Prog Costs'!$A$29:$E$60,5,FALSE)*L478))</f>
        <v>0</v>
      </c>
      <c r="Q478" s="137"/>
      <c r="R478" s="137"/>
      <c r="S478" s="137"/>
      <c r="T478" s="137"/>
      <c r="U478" s="137"/>
      <c r="V478" s="137"/>
      <c r="W478" s="137"/>
      <c r="X478" s="137"/>
      <c r="Y478" s="137"/>
      <c r="Z478" s="137"/>
      <c r="AA478" s="137"/>
      <c r="AB478" s="137"/>
      <c r="AC478" s="137"/>
      <c r="AD478" s="137"/>
      <c r="AE478" s="137"/>
      <c r="AF478" s="137"/>
      <c r="AG478" s="137"/>
      <c r="AH478" s="137"/>
    </row>
    <row r="479" spans="1:34" ht="15" customHeight="1" x14ac:dyDescent="0.2">
      <c r="A479" s="1393"/>
      <c r="B479" s="681"/>
      <c r="C479" s="1123"/>
      <c r="D479" s="685"/>
      <c r="E479" s="163"/>
      <c r="F479" s="687"/>
      <c r="G479" s="157"/>
      <c r="H479" s="1124"/>
      <c r="I479" s="1116">
        <f t="shared" si="177"/>
        <v>0</v>
      </c>
      <c r="J479" s="1117">
        <f t="shared" si="178"/>
        <v>0</v>
      </c>
      <c r="K479" s="1105">
        <f t="shared" si="179"/>
        <v>0</v>
      </c>
      <c r="L479" s="191">
        <f t="shared" si="180"/>
        <v>0</v>
      </c>
      <c r="M479" s="170" t="str">
        <f>IF(B479=0,"",VLOOKUP(B479,'Prog Costs'!$A$29:$B$60,2,FALSE))</f>
        <v/>
      </c>
      <c r="N479" s="194">
        <f t="shared" si="176"/>
        <v>0</v>
      </c>
      <c r="O479" s="195">
        <f t="shared" si="181"/>
        <v>0</v>
      </c>
      <c r="P479" s="196">
        <f>IF(N479=0,0,IF(B479=0,"",VLOOKUP(B479,'Prog Costs'!$A$29:$E$60,5,FALSE)*L479))</f>
        <v>0</v>
      </c>
      <c r="Q479" s="137"/>
      <c r="R479" s="137"/>
      <c r="S479" s="137"/>
      <c r="T479" s="137"/>
      <c r="U479" s="137"/>
      <c r="V479" s="137"/>
      <c r="W479" s="137"/>
      <c r="X479" s="137"/>
      <c r="Y479" s="137"/>
      <c r="Z479" s="137"/>
      <c r="AA479" s="137"/>
      <c r="AB479" s="137"/>
      <c r="AC479" s="137"/>
      <c r="AD479" s="137"/>
      <c r="AE479" s="137"/>
      <c r="AF479" s="137"/>
      <c r="AG479" s="137"/>
      <c r="AH479" s="137"/>
    </row>
    <row r="480" spans="1:34" ht="15" customHeight="1" x14ac:dyDescent="0.2">
      <c r="A480" s="1393"/>
      <c r="B480" s="681"/>
      <c r="C480" s="1123"/>
      <c r="D480" s="685"/>
      <c r="E480" s="163"/>
      <c r="F480" s="687"/>
      <c r="G480" s="157"/>
      <c r="H480" s="1124"/>
      <c r="I480" s="1116">
        <f t="shared" si="177"/>
        <v>0</v>
      </c>
      <c r="J480" s="1117">
        <f t="shared" si="178"/>
        <v>0</v>
      </c>
      <c r="K480" s="1105">
        <f t="shared" si="179"/>
        <v>0</v>
      </c>
      <c r="L480" s="191">
        <f t="shared" si="180"/>
        <v>0</v>
      </c>
      <c r="M480" s="170" t="str">
        <f>IF(B480=0,"",VLOOKUP(B480,'Prog Costs'!$A$29:$B$60,2,FALSE))</f>
        <v/>
      </c>
      <c r="N480" s="194">
        <f t="shared" si="176"/>
        <v>0</v>
      </c>
      <c r="O480" s="195">
        <f t="shared" si="181"/>
        <v>0</v>
      </c>
      <c r="P480" s="196">
        <f>IF(N480=0,0,IF(B480=0,"",VLOOKUP(B480,'Prog Costs'!$A$29:$E$60,5,FALSE)*L480))</f>
        <v>0</v>
      </c>
      <c r="Q480" s="137"/>
      <c r="R480" s="137"/>
      <c r="S480" s="137"/>
      <c r="T480" s="137"/>
      <c r="U480" s="137"/>
      <c r="V480" s="137"/>
      <c r="W480" s="137"/>
      <c r="X480" s="137"/>
      <c r="Y480" s="137"/>
      <c r="Z480" s="137"/>
      <c r="AA480" s="137"/>
      <c r="AB480" s="137"/>
      <c r="AC480" s="137"/>
      <c r="AD480" s="137"/>
      <c r="AE480" s="137"/>
      <c r="AF480" s="137"/>
      <c r="AG480" s="137"/>
      <c r="AH480" s="137"/>
    </row>
    <row r="481" spans="1:34" ht="15" customHeight="1" x14ac:dyDescent="0.2">
      <c r="A481" s="1393"/>
      <c r="B481" s="681"/>
      <c r="C481" s="1123"/>
      <c r="D481" s="685"/>
      <c r="E481" s="163"/>
      <c r="F481" s="687"/>
      <c r="G481" s="157"/>
      <c r="H481" s="1124"/>
      <c r="I481" s="1116">
        <f t="shared" si="177"/>
        <v>0</v>
      </c>
      <c r="J481" s="1117">
        <f t="shared" si="178"/>
        <v>0</v>
      </c>
      <c r="K481" s="1105">
        <f t="shared" si="179"/>
        <v>0</v>
      </c>
      <c r="L481" s="191">
        <f t="shared" si="180"/>
        <v>0</v>
      </c>
      <c r="M481" s="170" t="str">
        <f>IF(B481=0,"",VLOOKUP(B481,'Prog Costs'!$A$29:$B$60,2,FALSE))</f>
        <v/>
      </c>
      <c r="N481" s="194">
        <f t="shared" si="176"/>
        <v>0</v>
      </c>
      <c r="O481" s="195">
        <f t="shared" si="181"/>
        <v>0</v>
      </c>
      <c r="P481" s="196">
        <f>IF(N481=0,0,IF(B481=0,"",VLOOKUP(B481,'Prog Costs'!$A$29:$E$60,5,FALSE)*L481))</f>
        <v>0</v>
      </c>
      <c r="Q481" s="137"/>
      <c r="R481" s="137"/>
      <c r="S481" s="137"/>
      <c r="T481" s="137"/>
      <c r="U481" s="137"/>
      <c r="V481" s="137"/>
      <c r="W481" s="137"/>
      <c r="X481" s="137"/>
      <c r="Y481" s="137"/>
      <c r="Z481" s="137"/>
      <c r="AA481" s="137"/>
      <c r="AB481" s="137"/>
      <c r="AC481" s="137"/>
      <c r="AD481" s="137"/>
      <c r="AE481" s="137"/>
      <c r="AF481" s="137"/>
      <c r="AG481" s="137"/>
      <c r="AH481" s="137"/>
    </row>
    <row r="482" spans="1:34" ht="15" customHeight="1" x14ac:dyDescent="0.2">
      <c r="A482" s="1393"/>
      <c r="B482" s="681"/>
      <c r="C482" s="1123"/>
      <c r="D482" s="685"/>
      <c r="E482" s="163"/>
      <c r="F482" s="687"/>
      <c r="G482" s="157"/>
      <c r="H482" s="1124"/>
      <c r="I482" s="1116">
        <f t="shared" si="177"/>
        <v>0</v>
      </c>
      <c r="J482" s="1117">
        <f t="shared" si="178"/>
        <v>0</v>
      </c>
      <c r="K482" s="1105">
        <f t="shared" si="179"/>
        <v>0</v>
      </c>
      <c r="L482" s="191">
        <f t="shared" si="180"/>
        <v>0</v>
      </c>
      <c r="M482" s="170" t="str">
        <f>IF(B482=0,"",VLOOKUP(B482,'Prog Costs'!$A$29:$B$60,2,FALSE))</f>
        <v/>
      </c>
      <c r="N482" s="194">
        <f t="shared" si="176"/>
        <v>0</v>
      </c>
      <c r="O482" s="195">
        <f t="shared" si="181"/>
        <v>0</v>
      </c>
      <c r="P482" s="196">
        <f>IF(N482=0,0,IF(B482=0,"",VLOOKUP(B482,'Prog Costs'!$A$29:$E$60,5,FALSE)*L482))</f>
        <v>0</v>
      </c>
      <c r="Q482" s="137"/>
      <c r="R482" s="137"/>
      <c r="S482" s="137"/>
      <c r="T482" s="137"/>
      <c r="U482" s="137"/>
      <c r="V482" s="137"/>
      <c r="W482" s="137"/>
      <c r="X482" s="137"/>
      <c r="Y482" s="137"/>
      <c r="Z482" s="137"/>
      <c r="AA482" s="137"/>
      <c r="AB482" s="137"/>
      <c r="AC482" s="137"/>
      <c r="AD482" s="137"/>
      <c r="AE482" s="137"/>
      <c r="AF482" s="137"/>
      <c r="AG482" s="137"/>
      <c r="AH482" s="137"/>
    </row>
    <row r="483" spans="1:34" ht="15" customHeight="1" x14ac:dyDescent="0.2">
      <c r="A483" s="1393"/>
      <c r="B483" s="681"/>
      <c r="C483" s="1123"/>
      <c r="D483" s="685"/>
      <c r="E483" s="163"/>
      <c r="F483" s="687"/>
      <c r="G483" s="157"/>
      <c r="H483" s="1124"/>
      <c r="I483" s="1116">
        <f t="shared" si="177"/>
        <v>0</v>
      </c>
      <c r="J483" s="1117">
        <f t="shared" si="178"/>
        <v>0</v>
      </c>
      <c r="K483" s="1105">
        <f t="shared" si="179"/>
        <v>0</v>
      </c>
      <c r="L483" s="191">
        <f t="shared" si="180"/>
        <v>0</v>
      </c>
      <c r="M483" s="170" t="str">
        <f>IF(B483=0,"",VLOOKUP(B483,'Prog Costs'!$A$29:$B$60,2,FALSE))</f>
        <v/>
      </c>
      <c r="N483" s="194">
        <f t="shared" si="176"/>
        <v>0</v>
      </c>
      <c r="O483" s="195">
        <f t="shared" si="181"/>
        <v>0</v>
      </c>
      <c r="P483" s="196">
        <f>IF(N483=0,0,IF(B483=0,"",VLOOKUP(B483,'Prog Costs'!$A$29:$E$60,5,FALSE)*L483))</f>
        <v>0</v>
      </c>
      <c r="Q483" s="137"/>
      <c r="R483" s="137"/>
      <c r="S483" s="137"/>
      <c r="T483" s="137"/>
      <c r="U483" s="137"/>
      <c r="V483" s="137"/>
      <c r="W483" s="137"/>
      <c r="X483" s="137"/>
      <c r="Y483" s="137"/>
      <c r="Z483" s="137"/>
      <c r="AA483" s="137"/>
      <c r="AB483" s="137"/>
      <c r="AC483" s="137"/>
      <c r="AD483" s="137"/>
      <c r="AE483" s="137"/>
      <c r="AF483" s="137"/>
      <c r="AG483" s="137"/>
      <c r="AH483" s="137"/>
    </row>
    <row r="484" spans="1:34" ht="15" customHeight="1" thickBot="1" x14ac:dyDescent="0.25">
      <c r="A484" s="1393"/>
      <c r="B484" s="681"/>
      <c r="C484" s="1123"/>
      <c r="D484" s="685"/>
      <c r="E484" s="163"/>
      <c r="F484" s="687"/>
      <c r="G484" s="157"/>
      <c r="H484" s="1124"/>
      <c r="I484" s="1116">
        <f t="shared" si="177"/>
        <v>0</v>
      </c>
      <c r="J484" s="1117">
        <f t="shared" si="178"/>
        <v>0</v>
      </c>
      <c r="K484" s="1105">
        <f t="shared" si="179"/>
        <v>0</v>
      </c>
      <c r="L484" s="191">
        <f t="shared" si="180"/>
        <v>0</v>
      </c>
      <c r="M484" s="170" t="str">
        <f>IF(B484=0,"",VLOOKUP(B484,'Prog Costs'!$A$29:$B$60,2,FALSE))</f>
        <v/>
      </c>
      <c r="N484" s="194">
        <f t="shared" si="176"/>
        <v>0</v>
      </c>
      <c r="O484" s="195">
        <f t="shared" si="181"/>
        <v>0</v>
      </c>
      <c r="P484" s="196">
        <f>IF(N484=0,0,IF(B484=0,"",VLOOKUP(B484,'Prog Costs'!$A$29:$E$60,5,FALSE)*L484))</f>
        <v>0</v>
      </c>
      <c r="Q484" s="137"/>
      <c r="R484" s="137"/>
      <c r="S484" s="137"/>
      <c r="T484" s="137"/>
      <c r="U484" s="137"/>
      <c r="V484" s="137"/>
      <c r="W484" s="137"/>
      <c r="X484" s="137"/>
      <c r="Y484" s="137"/>
      <c r="Z484" s="137"/>
      <c r="AA484" s="137"/>
      <c r="AB484" s="137"/>
      <c r="AC484" s="137"/>
      <c r="AD484" s="137"/>
      <c r="AE484" s="137"/>
      <c r="AF484" s="137"/>
      <c r="AG484" s="137"/>
      <c r="AH484" s="137"/>
    </row>
    <row r="485" spans="1:34" ht="15" hidden="1" customHeight="1" x14ac:dyDescent="0.2">
      <c r="A485" s="1393"/>
      <c r="B485" s="681"/>
      <c r="C485" s="1123"/>
      <c r="D485" s="685"/>
      <c r="E485" s="163"/>
      <c r="F485" s="687"/>
      <c r="G485" s="157"/>
      <c r="H485" s="1124"/>
      <c r="I485" s="1116">
        <f t="shared" si="177"/>
        <v>0</v>
      </c>
      <c r="J485" s="1117">
        <f t="shared" si="178"/>
        <v>0</v>
      </c>
      <c r="K485" s="1105">
        <f t="shared" si="179"/>
        <v>0</v>
      </c>
      <c r="L485" s="191">
        <f t="shared" si="180"/>
        <v>0</v>
      </c>
      <c r="M485" s="170" t="str">
        <f>IF(B485=0,"",VLOOKUP(B485,'Prog Costs'!$A$29:$B$60,2,FALSE))</f>
        <v/>
      </c>
      <c r="N485" s="194">
        <f t="shared" si="176"/>
        <v>0</v>
      </c>
      <c r="O485" s="195">
        <f t="shared" si="181"/>
        <v>0</v>
      </c>
      <c r="P485" s="196">
        <f>IF(N485=0,0,IF(B485=0,"",VLOOKUP(B485,'Prog Costs'!$A$29:$E$60,5,FALSE)*L485))</f>
        <v>0</v>
      </c>
      <c r="Q485" s="137"/>
      <c r="R485" s="137"/>
      <c r="S485" s="137"/>
      <c r="T485" s="137"/>
      <c r="U485" s="137"/>
      <c r="V485" s="137"/>
      <c r="W485" s="137"/>
      <c r="X485" s="137"/>
      <c r="Y485" s="137"/>
      <c r="Z485" s="137"/>
      <c r="AA485" s="137"/>
      <c r="AB485" s="137"/>
      <c r="AC485" s="137"/>
      <c r="AD485" s="137"/>
      <c r="AE485" s="137"/>
      <c r="AF485" s="137"/>
      <c r="AG485" s="137"/>
      <c r="AH485" s="137"/>
    </row>
    <row r="486" spans="1:34" ht="15" hidden="1" customHeight="1" x14ac:dyDescent="0.2">
      <c r="A486" s="1393"/>
      <c r="B486" s="681"/>
      <c r="C486" s="1123"/>
      <c r="D486" s="685"/>
      <c r="E486" s="163"/>
      <c r="F486" s="687"/>
      <c r="G486" s="157"/>
      <c r="H486" s="1124"/>
      <c r="I486" s="1116">
        <f t="shared" si="177"/>
        <v>0</v>
      </c>
      <c r="J486" s="1117">
        <f t="shared" si="178"/>
        <v>0</v>
      </c>
      <c r="K486" s="1105">
        <f t="shared" si="179"/>
        <v>0</v>
      </c>
      <c r="L486" s="191">
        <f t="shared" si="180"/>
        <v>0</v>
      </c>
      <c r="M486" s="170" t="str">
        <f>IF(B486=0,"",VLOOKUP(B486,'Prog Costs'!$A$29:$B$60,2,FALSE))</f>
        <v/>
      </c>
      <c r="N486" s="194">
        <f t="shared" si="176"/>
        <v>0</v>
      </c>
      <c r="O486" s="195">
        <f t="shared" si="181"/>
        <v>0</v>
      </c>
      <c r="P486" s="196">
        <f>IF(N486=0,0,IF(B486=0,"",VLOOKUP(B486,'Prog Costs'!$A$29:$E$60,5,FALSE)*L486))</f>
        <v>0</v>
      </c>
      <c r="Q486" s="137"/>
      <c r="R486" s="137"/>
      <c r="S486" s="137"/>
      <c r="T486" s="137"/>
      <c r="U486" s="137"/>
      <c r="V486" s="137"/>
      <c r="W486" s="137"/>
      <c r="X486" s="137"/>
      <c r="Y486" s="137"/>
      <c r="Z486" s="137"/>
      <c r="AA486" s="137"/>
      <c r="AB486" s="137"/>
      <c r="AC486" s="137"/>
      <c r="AD486" s="137"/>
      <c r="AE486" s="137"/>
      <c r="AF486" s="137"/>
      <c r="AG486" s="137"/>
      <c r="AH486" s="137"/>
    </row>
    <row r="487" spans="1:34" ht="15" hidden="1" customHeight="1" x14ac:dyDescent="0.2">
      <c r="A487" s="1393"/>
      <c r="B487" s="681"/>
      <c r="C487" s="1123"/>
      <c r="D487" s="685"/>
      <c r="E487" s="163"/>
      <c r="F487" s="687"/>
      <c r="G487" s="157"/>
      <c r="H487" s="1124"/>
      <c r="I487" s="1116">
        <f t="shared" si="177"/>
        <v>0</v>
      </c>
      <c r="J487" s="1117">
        <f t="shared" si="178"/>
        <v>0</v>
      </c>
      <c r="K487" s="1105">
        <f t="shared" si="179"/>
        <v>0</v>
      </c>
      <c r="L487" s="191">
        <f t="shared" si="180"/>
        <v>0</v>
      </c>
      <c r="M487" s="170" t="str">
        <f>IF(B487=0,"",VLOOKUP(B487,'Prog Costs'!$A$29:$B$60,2,FALSE))</f>
        <v/>
      </c>
      <c r="N487" s="194">
        <f t="shared" si="176"/>
        <v>0</v>
      </c>
      <c r="O487" s="195">
        <f t="shared" si="181"/>
        <v>0</v>
      </c>
      <c r="P487" s="196">
        <f>IF(N487=0,0,IF(B487=0,"",VLOOKUP(B487,'Prog Costs'!$A$29:$E$60,5,FALSE)*L487))</f>
        <v>0</v>
      </c>
      <c r="Q487" s="137"/>
      <c r="R487" s="137"/>
      <c r="S487" s="137"/>
      <c r="T487" s="137"/>
      <c r="U487" s="137"/>
      <c r="V487" s="137"/>
      <c r="W487" s="137"/>
      <c r="X487" s="137"/>
      <c r="Y487" s="137"/>
      <c r="Z487" s="137"/>
      <c r="AA487" s="137"/>
      <c r="AB487" s="137"/>
      <c r="AC487" s="137"/>
      <c r="AD487" s="137"/>
      <c r="AE487" s="137"/>
      <c r="AF487" s="137"/>
      <c r="AG487" s="137"/>
      <c r="AH487" s="137"/>
    </row>
    <row r="488" spans="1:34" ht="15" hidden="1" customHeight="1" x14ac:dyDescent="0.2">
      <c r="A488" s="1393"/>
      <c r="B488" s="681"/>
      <c r="C488" s="1123"/>
      <c r="D488" s="685"/>
      <c r="E488" s="163"/>
      <c r="F488" s="687"/>
      <c r="G488" s="157"/>
      <c r="H488" s="1124"/>
      <c r="I488" s="1116">
        <f t="shared" si="177"/>
        <v>0</v>
      </c>
      <c r="J488" s="1117">
        <f t="shared" si="178"/>
        <v>0</v>
      </c>
      <c r="K488" s="1105">
        <f t="shared" si="179"/>
        <v>0</v>
      </c>
      <c r="L488" s="191">
        <f t="shared" si="180"/>
        <v>0</v>
      </c>
      <c r="M488" s="170" t="str">
        <f>IF(B488=0,"",VLOOKUP(B488,'Prog Costs'!$A$29:$B$60,2,FALSE))</f>
        <v/>
      </c>
      <c r="N488" s="194">
        <f t="shared" si="176"/>
        <v>0</v>
      </c>
      <c r="O488" s="195">
        <f t="shared" si="181"/>
        <v>0</v>
      </c>
      <c r="P488" s="196">
        <f>IF(N488=0,0,IF(B488=0,"",VLOOKUP(B488,'Prog Costs'!$A$29:$E$60,5,FALSE)*L488))</f>
        <v>0</v>
      </c>
      <c r="Q488" s="137"/>
      <c r="R488" s="137"/>
      <c r="S488" s="137"/>
      <c r="T488" s="137"/>
      <c r="U488" s="137"/>
      <c r="V488" s="137"/>
      <c r="W488" s="137"/>
      <c r="X488" s="137"/>
      <c r="Y488" s="137"/>
      <c r="Z488" s="137"/>
      <c r="AA488" s="137"/>
      <c r="AB488" s="137"/>
      <c r="AC488" s="137"/>
      <c r="AD488" s="137"/>
      <c r="AE488" s="137"/>
      <c r="AF488" s="137"/>
      <c r="AG488" s="137"/>
      <c r="AH488" s="137"/>
    </row>
    <row r="489" spans="1:34" ht="15" hidden="1" customHeight="1" x14ac:dyDescent="0.2">
      <c r="A489" s="1393"/>
      <c r="B489" s="681"/>
      <c r="C489" s="1123"/>
      <c r="D489" s="685"/>
      <c r="E489" s="163"/>
      <c r="F489" s="687"/>
      <c r="G489" s="157"/>
      <c r="H489" s="1124"/>
      <c r="I489" s="1116">
        <f t="shared" si="177"/>
        <v>0</v>
      </c>
      <c r="J489" s="1117">
        <f t="shared" si="178"/>
        <v>0</v>
      </c>
      <c r="K489" s="1105">
        <f t="shared" si="179"/>
        <v>0</v>
      </c>
      <c r="L489" s="191">
        <f t="shared" si="180"/>
        <v>0</v>
      </c>
      <c r="M489" s="170" t="str">
        <f>IF(B489=0,"",VLOOKUP(B489,'Prog Costs'!$A$29:$B$60,2,FALSE))</f>
        <v/>
      </c>
      <c r="N489" s="194">
        <f t="shared" si="176"/>
        <v>0</v>
      </c>
      <c r="O489" s="195">
        <f t="shared" si="181"/>
        <v>0</v>
      </c>
      <c r="P489" s="196">
        <f>IF(N489=0,0,IF(B489=0,"",VLOOKUP(B489,'Prog Costs'!$A$29:$E$60,5,FALSE)*L489))</f>
        <v>0</v>
      </c>
      <c r="Q489" s="137"/>
      <c r="R489" s="137"/>
      <c r="S489" s="137"/>
      <c r="T489" s="137"/>
      <c r="U489" s="137"/>
      <c r="V489" s="137"/>
      <c r="W489" s="137"/>
      <c r="X489" s="137"/>
      <c r="Y489" s="137"/>
      <c r="Z489" s="137"/>
      <c r="AA489" s="137"/>
      <c r="AB489" s="137"/>
      <c r="AC489" s="137"/>
      <c r="AD489" s="137"/>
      <c r="AE489" s="137"/>
      <c r="AF489" s="137"/>
      <c r="AG489" s="137"/>
      <c r="AH489" s="137"/>
    </row>
    <row r="490" spans="1:34" ht="15" hidden="1" customHeight="1" x14ac:dyDescent="0.2">
      <c r="A490" s="1393"/>
      <c r="B490" s="681"/>
      <c r="C490" s="1123"/>
      <c r="D490" s="685"/>
      <c r="E490" s="163"/>
      <c r="F490" s="687"/>
      <c r="G490" s="157"/>
      <c r="H490" s="1124"/>
      <c r="I490" s="1116">
        <f t="shared" si="177"/>
        <v>0</v>
      </c>
      <c r="J490" s="1117">
        <f t="shared" si="178"/>
        <v>0</v>
      </c>
      <c r="K490" s="1105">
        <f t="shared" si="179"/>
        <v>0</v>
      </c>
      <c r="L490" s="191">
        <f t="shared" si="180"/>
        <v>0</v>
      </c>
      <c r="M490" s="170" t="str">
        <f>IF(B490=0,"",VLOOKUP(B490,'Prog Costs'!$A$29:$B$60,2,FALSE))</f>
        <v/>
      </c>
      <c r="N490" s="194">
        <f t="shared" si="176"/>
        <v>0</v>
      </c>
      <c r="O490" s="195">
        <f t="shared" si="181"/>
        <v>0</v>
      </c>
      <c r="P490" s="196">
        <f>IF(N490=0,0,IF(B490=0,"",VLOOKUP(B490,'Prog Costs'!$A$29:$E$60,5,FALSE)*L490))</f>
        <v>0</v>
      </c>
      <c r="Q490" s="137"/>
      <c r="R490" s="137"/>
      <c r="S490" s="137"/>
      <c r="T490" s="137"/>
      <c r="U490" s="137"/>
      <c r="V490" s="137"/>
      <c r="W490" s="137"/>
      <c r="X490" s="137"/>
      <c r="Y490" s="137"/>
      <c r="Z490" s="137"/>
      <c r="AA490" s="137"/>
      <c r="AB490" s="137"/>
      <c r="AC490" s="137"/>
      <c r="AD490" s="137"/>
      <c r="AE490" s="137"/>
      <c r="AF490" s="137"/>
      <c r="AG490" s="137"/>
      <c r="AH490" s="137"/>
    </row>
    <row r="491" spans="1:34" ht="15" hidden="1" customHeight="1" x14ac:dyDescent="0.2">
      <c r="A491" s="1393"/>
      <c r="B491" s="681"/>
      <c r="C491" s="1123"/>
      <c r="D491" s="685"/>
      <c r="E491" s="163"/>
      <c r="F491" s="687"/>
      <c r="G491" s="157"/>
      <c r="H491" s="1124"/>
      <c r="I491" s="1116">
        <f t="shared" si="177"/>
        <v>0</v>
      </c>
      <c r="J491" s="1117">
        <f t="shared" si="178"/>
        <v>0</v>
      </c>
      <c r="K491" s="1105">
        <f t="shared" si="179"/>
        <v>0</v>
      </c>
      <c r="L491" s="191">
        <f t="shared" si="180"/>
        <v>0</v>
      </c>
      <c r="M491" s="170" t="str">
        <f>IF(B491=0,"",VLOOKUP(B491,'Prog Costs'!$A$29:$B$60,2,FALSE))</f>
        <v/>
      </c>
      <c r="N491" s="194">
        <f t="shared" si="176"/>
        <v>0</v>
      </c>
      <c r="O491" s="195">
        <f t="shared" si="181"/>
        <v>0</v>
      </c>
      <c r="P491" s="196">
        <f>IF(N491=0,0,IF(B491=0,"",VLOOKUP(B491,'Prog Costs'!$A$29:$E$60,5,FALSE)*L491))</f>
        <v>0</v>
      </c>
      <c r="Q491" s="137"/>
      <c r="R491" s="137"/>
      <c r="S491" s="137"/>
      <c r="T491" s="137"/>
      <c r="U491" s="137"/>
      <c r="V491" s="137"/>
      <c r="W491" s="137"/>
      <c r="X491" s="137"/>
      <c r="Y491" s="137"/>
      <c r="Z491" s="137"/>
      <c r="AA491" s="137"/>
      <c r="AB491" s="137"/>
      <c r="AC491" s="137"/>
      <c r="AD491" s="137"/>
      <c r="AE491" s="137"/>
      <c r="AF491" s="137"/>
      <c r="AG491" s="137"/>
      <c r="AH491" s="137"/>
    </row>
    <row r="492" spans="1:34" ht="15" hidden="1" customHeight="1" x14ac:dyDescent="0.2">
      <c r="A492" s="1393"/>
      <c r="B492" s="681"/>
      <c r="C492" s="1123"/>
      <c r="D492" s="685"/>
      <c r="E492" s="163"/>
      <c r="F492" s="687"/>
      <c r="G492" s="157"/>
      <c r="H492" s="1124"/>
      <c r="I492" s="1116">
        <f t="shared" si="177"/>
        <v>0</v>
      </c>
      <c r="J492" s="1117">
        <f t="shared" si="178"/>
        <v>0</v>
      </c>
      <c r="K492" s="1105">
        <f t="shared" si="179"/>
        <v>0</v>
      </c>
      <c r="L492" s="191">
        <f t="shared" si="180"/>
        <v>0</v>
      </c>
      <c r="M492" s="170" t="str">
        <f>IF(B492=0,"",VLOOKUP(B492,'Prog Costs'!$A$29:$B$60,2,FALSE))</f>
        <v/>
      </c>
      <c r="N492" s="194">
        <f t="shared" si="176"/>
        <v>0</v>
      </c>
      <c r="O492" s="195">
        <f t="shared" si="181"/>
        <v>0</v>
      </c>
      <c r="P492" s="196">
        <f>IF(N492=0,0,IF(B492=0,"",VLOOKUP(B492,'Prog Costs'!$A$29:$E$60,5,FALSE)*L492))</f>
        <v>0</v>
      </c>
      <c r="Q492" s="137"/>
      <c r="R492" s="137"/>
      <c r="S492" s="137"/>
      <c r="T492" s="137"/>
      <c r="U492" s="137"/>
      <c r="V492" s="137"/>
      <c r="W492" s="137"/>
      <c r="X492" s="137"/>
      <c r="Y492" s="137"/>
      <c r="Z492" s="137"/>
      <c r="AA492" s="137"/>
      <c r="AB492" s="137"/>
      <c r="AC492" s="137"/>
      <c r="AD492" s="137"/>
      <c r="AE492" s="137"/>
      <c r="AF492" s="137"/>
      <c r="AG492" s="137"/>
      <c r="AH492" s="137"/>
    </row>
    <row r="493" spans="1:34" ht="15" hidden="1" customHeight="1" x14ac:dyDescent="0.2">
      <c r="A493" s="1393"/>
      <c r="B493" s="681"/>
      <c r="C493" s="1123"/>
      <c r="D493" s="685"/>
      <c r="E493" s="163"/>
      <c r="F493" s="687"/>
      <c r="G493" s="157"/>
      <c r="H493" s="1124"/>
      <c r="I493" s="1116">
        <f t="shared" si="177"/>
        <v>0</v>
      </c>
      <c r="J493" s="1117">
        <f t="shared" si="178"/>
        <v>0</v>
      </c>
      <c r="K493" s="1105">
        <f t="shared" si="179"/>
        <v>0</v>
      </c>
      <c r="L493" s="191">
        <f t="shared" si="180"/>
        <v>0</v>
      </c>
      <c r="M493" s="170" t="str">
        <f>IF(B493=0,"",VLOOKUP(B493,'Prog Costs'!$A$29:$B$60,2,FALSE))</f>
        <v/>
      </c>
      <c r="N493" s="194">
        <f t="shared" si="176"/>
        <v>0</v>
      </c>
      <c r="O493" s="195">
        <f t="shared" si="181"/>
        <v>0</v>
      </c>
      <c r="P493" s="196">
        <f>IF(N493=0,0,IF(B493=0,"",VLOOKUP(B493,'Prog Costs'!$A$29:$E$60,5,FALSE)*L493))</f>
        <v>0</v>
      </c>
      <c r="Q493" s="137"/>
      <c r="R493" s="137"/>
      <c r="S493" s="137"/>
      <c r="T493" s="137"/>
      <c r="U493" s="137"/>
      <c r="V493" s="137"/>
      <c r="W493" s="137"/>
      <c r="X493" s="137"/>
      <c r="Y493" s="137"/>
      <c r="Z493" s="137"/>
      <c r="AA493" s="137"/>
      <c r="AB493" s="137"/>
      <c r="AC493" s="137"/>
      <c r="AD493" s="137"/>
      <c r="AE493" s="137"/>
      <c r="AF493" s="137"/>
      <c r="AG493" s="137"/>
      <c r="AH493" s="137"/>
    </row>
    <row r="494" spans="1:34" ht="15" hidden="1" customHeight="1" thickBot="1" x14ac:dyDescent="0.25">
      <c r="A494" s="1394"/>
      <c r="B494" s="681"/>
      <c r="C494" s="1125"/>
      <c r="D494" s="686"/>
      <c r="E494" s="164"/>
      <c r="F494" s="688"/>
      <c r="G494" s="158"/>
      <c r="H494" s="1126"/>
      <c r="I494" s="1118">
        <f t="shared" si="177"/>
        <v>0</v>
      </c>
      <c r="J494" s="1117">
        <f t="shared" si="178"/>
        <v>0</v>
      </c>
      <c r="K494" s="1106">
        <f t="shared" si="179"/>
        <v>0</v>
      </c>
      <c r="L494" s="191">
        <f t="shared" si="180"/>
        <v>0</v>
      </c>
      <c r="M494" s="170" t="str">
        <f>IF(B494=0,"",VLOOKUP(B494,'Prog Costs'!$A$29:$B$60,2,FALSE))</f>
        <v/>
      </c>
      <c r="N494" s="194">
        <f t="shared" si="176"/>
        <v>0</v>
      </c>
      <c r="O494" s="195">
        <f t="shared" si="181"/>
        <v>0</v>
      </c>
      <c r="P494" s="196">
        <f>IF(N494=0,0,IF(B494=0,"",VLOOKUP(B494,'Prog Costs'!$A$29:$E$60,5,FALSE)*L494))</f>
        <v>0</v>
      </c>
      <c r="Q494" s="137"/>
      <c r="R494" s="137"/>
      <c r="S494" s="137"/>
      <c r="T494" s="137"/>
      <c r="U494" s="137"/>
      <c r="V494" s="137"/>
      <c r="W494" s="137"/>
      <c r="X494" s="137"/>
      <c r="Y494" s="137"/>
      <c r="Z494" s="137"/>
      <c r="AA494" s="137"/>
      <c r="AB494" s="137"/>
      <c r="AC494" s="137"/>
      <c r="AD494" s="137"/>
      <c r="AE494" s="137"/>
      <c r="AF494" s="137"/>
      <c r="AG494" s="137"/>
      <c r="AH494" s="137"/>
    </row>
    <row r="495" spans="1:34" ht="18" customHeight="1" thickBot="1" x14ac:dyDescent="0.25">
      <c r="A495" s="182"/>
      <c r="B495" s="198" t="s">
        <v>62</v>
      </c>
      <c r="C495" s="140">
        <f>SUM(C475:C494)</f>
        <v>0</v>
      </c>
      <c r="D495" s="155">
        <f t="shared" ref="D495:L495" si="182">SUM(D475:D494)</f>
        <v>0</v>
      </c>
      <c r="E495" s="165">
        <f t="shared" si="182"/>
        <v>0</v>
      </c>
      <c r="F495" s="166">
        <f t="shared" si="182"/>
        <v>0</v>
      </c>
      <c r="G495" s="159">
        <f t="shared" si="182"/>
        <v>0</v>
      </c>
      <c r="H495" s="204">
        <f t="shared" si="182"/>
        <v>0</v>
      </c>
      <c r="I495" s="140">
        <f t="shared" si="182"/>
        <v>0</v>
      </c>
      <c r="J495" s="1113">
        <f t="shared" si="182"/>
        <v>0</v>
      </c>
      <c r="K495" s="159">
        <f t="shared" si="182"/>
        <v>0</v>
      </c>
      <c r="L495" s="142">
        <f t="shared" si="182"/>
        <v>0</v>
      </c>
      <c r="M495" s="143"/>
      <c r="N495" s="143">
        <f t="shared" ref="N495:P495" si="183">SUM(N475:N494)</f>
        <v>0</v>
      </c>
      <c r="O495" s="143">
        <f t="shared" si="183"/>
        <v>0</v>
      </c>
      <c r="P495" s="144">
        <f t="shared" si="183"/>
        <v>0</v>
      </c>
      <c r="Q495" s="137"/>
      <c r="R495" s="137"/>
      <c r="S495" s="137"/>
      <c r="T495" s="137"/>
      <c r="U495" s="137"/>
      <c r="V495" s="137"/>
      <c r="W495" s="137"/>
      <c r="X495" s="137"/>
      <c r="Y495" s="137"/>
      <c r="Z495" s="137"/>
      <c r="AA495" s="137"/>
      <c r="AB495" s="137"/>
      <c r="AC495" s="137"/>
      <c r="AD495" s="137"/>
      <c r="AE495" s="137"/>
      <c r="AF495" s="137"/>
      <c r="AG495" s="137"/>
      <c r="AH495" s="137"/>
    </row>
    <row r="496" spans="1:34" ht="13.5" thickBot="1" x14ac:dyDescent="0.25">
      <c r="A496" s="173"/>
      <c r="B496" s="152"/>
      <c r="C496" s="152"/>
      <c r="D496" s="152"/>
      <c r="E496" s="152"/>
      <c r="F496" s="152"/>
      <c r="G496" s="152"/>
      <c r="H496" s="152"/>
      <c r="I496" s="152"/>
      <c r="J496" s="152"/>
      <c r="K496" s="152"/>
      <c r="L496" s="152"/>
      <c r="M496" s="152"/>
      <c r="N496" s="102"/>
      <c r="O496" s="102"/>
      <c r="P496" s="103"/>
      <c r="Q496" s="137"/>
      <c r="R496" s="137"/>
      <c r="S496" s="137"/>
      <c r="T496" s="137"/>
      <c r="U496" s="137"/>
      <c r="V496" s="137"/>
      <c r="W496" s="137"/>
      <c r="X496" s="137"/>
      <c r="Y496" s="137"/>
      <c r="Z496" s="137"/>
      <c r="AA496" s="137"/>
      <c r="AB496" s="137"/>
      <c r="AC496" s="137"/>
      <c r="AD496" s="137"/>
      <c r="AE496" s="137"/>
      <c r="AF496" s="137"/>
      <c r="AG496" s="137"/>
      <c r="AH496" s="137"/>
    </row>
    <row r="497" spans="1:34" ht="15" customHeight="1" x14ac:dyDescent="0.2">
      <c r="A497" s="1392" t="str">
        <f>'Setup Page'!C14</f>
        <v>Vryheid Business</v>
      </c>
      <c r="B497" s="683"/>
      <c r="C497" s="1121"/>
      <c r="D497" s="730"/>
      <c r="E497" s="162"/>
      <c r="F497" s="712"/>
      <c r="G497" s="705"/>
      <c r="H497" s="1122"/>
      <c r="I497" s="1114">
        <f>C497+E497+G497</f>
        <v>0</v>
      </c>
      <c r="J497" s="1115">
        <f>I497/3</f>
        <v>0</v>
      </c>
      <c r="K497" s="1104">
        <f>D497+F497+H497</f>
        <v>0</v>
      </c>
      <c r="L497" s="191">
        <f>K497/3</f>
        <v>0</v>
      </c>
      <c r="M497" s="170" t="str">
        <f>IF(B497=0,"",VLOOKUP(B497,'Prog Costs'!$A$29:$B$60,2,FALSE))</f>
        <v/>
      </c>
      <c r="N497" s="194">
        <f t="shared" ref="N497:N516" si="184">IF(B497=0,0,IF(L497=0,0,L497*M497))</f>
        <v>0</v>
      </c>
      <c r="O497" s="195">
        <f>N497*0.8</f>
        <v>0</v>
      </c>
      <c r="P497" s="196">
        <f>IF(N497=0,0,IF(B497=0,"",VLOOKUP(B497,'Prog Costs'!$A$29:$E$60,5,FALSE)*L497))</f>
        <v>0</v>
      </c>
      <c r="Q497" s="137"/>
      <c r="R497" s="137"/>
      <c r="S497" s="137"/>
      <c r="T497" s="137"/>
      <c r="U497" s="137"/>
      <c r="V497" s="137"/>
      <c r="W497" s="137"/>
      <c r="X497" s="137"/>
      <c r="Y497" s="137"/>
      <c r="Z497" s="137"/>
      <c r="AA497" s="137"/>
      <c r="AB497" s="137"/>
      <c r="AC497" s="137"/>
      <c r="AD497" s="137"/>
      <c r="AE497" s="137"/>
      <c r="AF497" s="137"/>
      <c r="AG497" s="137"/>
      <c r="AH497" s="137"/>
    </row>
    <row r="498" spans="1:34" ht="15" customHeight="1" x14ac:dyDescent="0.2">
      <c r="A498" s="1393"/>
      <c r="B498" s="681"/>
      <c r="C498" s="1123"/>
      <c r="D498" s="685"/>
      <c r="E498" s="163"/>
      <c r="F498" s="687"/>
      <c r="G498" s="157"/>
      <c r="H498" s="1124"/>
      <c r="I498" s="1116">
        <f t="shared" ref="I498:I516" si="185">C498+E498+G498</f>
        <v>0</v>
      </c>
      <c r="J498" s="1117">
        <f t="shared" ref="J498:J516" si="186">I498/3</f>
        <v>0</v>
      </c>
      <c r="K498" s="1105">
        <f t="shared" ref="K498:K516" si="187">D498+F498+H498</f>
        <v>0</v>
      </c>
      <c r="L498" s="191">
        <f t="shared" ref="L498:L516" si="188">K498/3</f>
        <v>0</v>
      </c>
      <c r="M498" s="170" t="str">
        <f>IF(B498=0,"",VLOOKUP(B498,'Prog Costs'!$A$29:$B$60,2,FALSE))</f>
        <v/>
      </c>
      <c r="N498" s="194">
        <f t="shared" si="184"/>
        <v>0</v>
      </c>
      <c r="O498" s="195">
        <f t="shared" ref="O498:O516" si="189">N498*0.8</f>
        <v>0</v>
      </c>
      <c r="P498" s="196">
        <f>IF(N498=0,0,IF(B498=0,"",VLOOKUP(B498,'Prog Costs'!$A$29:$E$60,5,FALSE)*L498))</f>
        <v>0</v>
      </c>
      <c r="Q498" s="137"/>
      <c r="R498" s="137"/>
      <c r="S498" s="137"/>
      <c r="T498" s="137"/>
      <c r="U498" s="137"/>
      <c r="V498" s="137"/>
      <c r="W498" s="137"/>
      <c r="X498" s="137"/>
      <c r="Y498" s="137"/>
      <c r="Z498" s="137"/>
      <c r="AA498" s="137"/>
      <c r="AB498" s="137"/>
      <c r="AC498" s="137"/>
      <c r="AD498" s="137"/>
      <c r="AE498" s="137"/>
      <c r="AF498" s="137"/>
      <c r="AG498" s="137"/>
      <c r="AH498" s="137"/>
    </row>
    <row r="499" spans="1:34" ht="15" customHeight="1" x14ac:dyDescent="0.2">
      <c r="A499" s="1393"/>
      <c r="B499" s="681"/>
      <c r="C499" s="1123"/>
      <c r="D499" s="685"/>
      <c r="E499" s="163"/>
      <c r="F499" s="687"/>
      <c r="G499" s="157"/>
      <c r="H499" s="1124"/>
      <c r="I499" s="1116">
        <f t="shared" si="185"/>
        <v>0</v>
      </c>
      <c r="J499" s="1117">
        <f t="shared" si="186"/>
        <v>0</v>
      </c>
      <c r="K499" s="1105">
        <f t="shared" si="187"/>
        <v>0</v>
      </c>
      <c r="L499" s="191">
        <f t="shared" si="188"/>
        <v>0</v>
      </c>
      <c r="M499" s="170" t="str">
        <f>IF(B499=0,"",VLOOKUP(B499,'Prog Costs'!$A$29:$B$60,2,FALSE))</f>
        <v/>
      </c>
      <c r="N499" s="194">
        <f t="shared" si="184"/>
        <v>0</v>
      </c>
      <c r="O499" s="195">
        <f t="shared" si="189"/>
        <v>0</v>
      </c>
      <c r="P499" s="196">
        <f>IF(N499=0,0,IF(B499=0,"",VLOOKUP(B499,'Prog Costs'!$A$29:$E$60,5,FALSE)*L499))</f>
        <v>0</v>
      </c>
      <c r="Q499" s="137"/>
      <c r="R499" s="137"/>
      <c r="S499" s="137"/>
      <c r="T499" s="137"/>
      <c r="U499" s="137"/>
      <c r="V499" s="137"/>
      <c r="W499" s="137"/>
      <c r="X499" s="137"/>
      <c r="Y499" s="137"/>
      <c r="Z499" s="137"/>
      <c r="AA499" s="137"/>
      <c r="AB499" s="137"/>
      <c r="AC499" s="137"/>
      <c r="AD499" s="137"/>
      <c r="AE499" s="137"/>
      <c r="AF499" s="137"/>
      <c r="AG499" s="137"/>
      <c r="AH499" s="137"/>
    </row>
    <row r="500" spans="1:34" ht="15" customHeight="1" x14ac:dyDescent="0.2">
      <c r="A500" s="1393"/>
      <c r="B500" s="681"/>
      <c r="C500" s="1123"/>
      <c r="D500" s="685"/>
      <c r="E500" s="163"/>
      <c r="F500" s="687"/>
      <c r="G500" s="157"/>
      <c r="H500" s="1124"/>
      <c r="I500" s="1116">
        <f t="shared" si="185"/>
        <v>0</v>
      </c>
      <c r="J500" s="1117">
        <f t="shared" si="186"/>
        <v>0</v>
      </c>
      <c r="K500" s="1105">
        <f t="shared" si="187"/>
        <v>0</v>
      </c>
      <c r="L500" s="191">
        <f t="shared" si="188"/>
        <v>0</v>
      </c>
      <c r="M500" s="170" t="str">
        <f>IF(B500=0,"",VLOOKUP(B500,'Prog Costs'!$A$29:$B$60,2,FALSE))</f>
        <v/>
      </c>
      <c r="N500" s="194">
        <f t="shared" si="184"/>
        <v>0</v>
      </c>
      <c r="O500" s="195">
        <f t="shared" si="189"/>
        <v>0</v>
      </c>
      <c r="P500" s="196">
        <f>IF(N500=0,0,IF(B500=0,"",VLOOKUP(B500,'Prog Costs'!$A$29:$E$60,5,FALSE)*L500))</f>
        <v>0</v>
      </c>
      <c r="Q500" s="137"/>
      <c r="R500" s="137"/>
      <c r="S500" s="137"/>
      <c r="T500" s="137"/>
      <c r="U500" s="137"/>
      <c r="V500" s="137"/>
      <c r="W500" s="137"/>
      <c r="X500" s="137"/>
      <c r="Y500" s="137"/>
      <c r="Z500" s="137"/>
      <c r="AA500" s="137"/>
      <c r="AB500" s="137"/>
      <c r="AC500" s="137"/>
      <c r="AD500" s="137"/>
      <c r="AE500" s="137"/>
      <c r="AF500" s="137"/>
      <c r="AG500" s="137"/>
      <c r="AH500" s="137"/>
    </row>
    <row r="501" spans="1:34" ht="15" customHeight="1" x14ac:dyDescent="0.2">
      <c r="A501" s="1393"/>
      <c r="B501" s="681"/>
      <c r="C501" s="1123"/>
      <c r="D501" s="685"/>
      <c r="E501" s="163"/>
      <c r="F501" s="687"/>
      <c r="G501" s="157"/>
      <c r="H501" s="1124"/>
      <c r="I501" s="1116">
        <f t="shared" si="185"/>
        <v>0</v>
      </c>
      <c r="J501" s="1117">
        <f t="shared" si="186"/>
        <v>0</v>
      </c>
      <c r="K501" s="1105">
        <f t="shared" si="187"/>
        <v>0</v>
      </c>
      <c r="L501" s="191">
        <f t="shared" si="188"/>
        <v>0</v>
      </c>
      <c r="M501" s="170" t="str">
        <f>IF(B501=0,"",VLOOKUP(B501,'Prog Costs'!$A$29:$B$60,2,FALSE))</f>
        <v/>
      </c>
      <c r="N501" s="194">
        <f t="shared" si="184"/>
        <v>0</v>
      </c>
      <c r="O501" s="195">
        <f t="shared" si="189"/>
        <v>0</v>
      </c>
      <c r="P501" s="196">
        <f>IF(N501=0,0,IF(B501=0,"",VLOOKUP(B501,'Prog Costs'!$A$29:$E$60,5,FALSE)*L501))</f>
        <v>0</v>
      </c>
      <c r="Q501" s="137"/>
      <c r="R501" s="137"/>
      <c r="S501" s="137"/>
      <c r="T501" s="137"/>
      <c r="U501" s="137"/>
      <c r="V501" s="137"/>
      <c r="W501" s="137"/>
      <c r="X501" s="137"/>
      <c r="Y501" s="137"/>
      <c r="Z501" s="137"/>
      <c r="AA501" s="137"/>
      <c r="AB501" s="137"/>
      <c r="AC501" s="137"/>
      <c r="AD501" s="137"/>
      <c r="AE501" s="137"/>
      <c r="AF501" s="137"/>
      <c r="AG501" s="137"/>
      <c r="AH501" s="137"/>
    </row>
    <row r="502" spans="1:34" ht="15" customHeight="1" x14ac:dyDescent="0.2">
      <c r="A502" s="1393"/>
      <c r="B502" s="681"/>
      <c r="C502" s="1123"/>
      <c r="D502" s="685"/>
      <c r="E502" s="163"/>
      <c r="F502" s="687"/>
      <c r="G502" s="157"/>
      <c r="H502" s="1124"/>
      <c r="I502" s="1116">
        <f t="shared" si="185"/>
        <v>0</v>
      </c>
      <c r="J502" s="1117">
        <f t="shared" si="186"/>
        <v>0</v>
      </c>
      <c r="K502" s="1105">
        <f t="shared" si="187"/>
        <v>0</v>
      </c>
      <c r="L502" s="191">
        <f t="shared" si="188"/>
        <v>0</v>
      </c>
      <c r="M502" s="170" t="str">
        <f>IF(B502=0,"",VLOOKUP(B502,'Prog Costs'!$A$29:$B$60,2,FALSE))</f>
        <v/>
      </c>
      <c r="N502" s="194">
        <f t="shared" si="184"/>
        <v>0</v>
      </c>
      <c r="O502" s="195">
        <f t="shared" si="189"/>
        <v>0</v>
      </c>
      <c r="P502" s="196">
        <f>IF(N502=0,0,IF(B502=0,"",VLOOKUP(B502,'Prog Costs'!$A$29:$E$60,5,FALSE)*L502))</f>
        <v>0</v>
      </c>
      <c r="Q502" s="137"/>
      <c r="R502" s="137"/>
      <c r="S502" s="137"/>
      <c r="T502" s="137"/>
      <c r="U502" s="137"/>
      <c r="V502" s="137"/>
      <c r="W502" s="137"/>
      <c r="X502" s="137"/>
      <c r="Y502" s="137"/>
      <c r="Z502" s="137"/>
      <c r="AA502" s="137"/>
      <c r="AB502" s="137"/>
      <c r="AC502" s="137"/>
      <c r="AD502" s="137"/>
      <c r="AE502" s="137"/>
      <c r="AF502" s="137"/>
      <c r="AG502" s="137"/>
      <c r="AH502" s="137"/>
    </row>
    <row r="503" spans="1:34" ht="15" customHeight="1" x14ac:dyDescent="0.2">
      <c r="A503" s="1393"/>
      <c r="B503" s="681"/>
      <c r="C503" s="1123"/>
      <c r="D503" s="685"/>
      <c r="E503" s="163"/>
      <c r="F503" s="687"/>
      <c r="G503" s="157"/>
      <c r="H503" s="1124"/>
      <c r="I503" s="1116">
        <f t="shared" si="185"/>
        <v>0</v>
      </c>
      <c r="J503" s="1117">
        <f t="shared" si="186"/>
        <v>0</v>
      </c>
      <c r="K503" s="1105">
        <f t="shared" si="187"/>
        <v>0</v>
      </c>
      <c r="L503" s="191">
        <f t="shared" si="188"/>
        <v>0</v>
      </c>
      <c r="M503" s="170" t="str">
        <f>IF(B503=0,"",VLOOKUP(B503,'Prog Costs'!$A$29:$B$60,2,FALSE))</f>
        <v/>
      </c>
      <c r="N503" s="194">
        <f t="shared" si="184"/>
        <v>0</v>
      </c>
      <c r="O503" s="195">
        <f t="shared" si="189"/>
        <v>0</v>
      </c>
      <c r="P503" s="196">
        <f>IF(N503=0,0,IF(B503=0,"",VLOOKUP(B503,'Prog Costs'!$A$29:$E$60,5,FALSE)*L503))</f>
        <v>0</v>
      </c>
      <c r="Q503" s="137"/>
      <c r="R503" s="137"/>
      <c r="S503" s="137"/>
      <c r="T503" s="137"/>
      <c r="U503" s="137"/>
      <c r="V503" s="137"/>
      <c r="W503" s="137"/>
      <c r="X503" s="137"/>
      <c r="Y503" s="137"/>
      <c r="Z503" s="137"/>
      <c r="AA503" s="137"/>
      <c r="AB503" s="137"/>
      <c r="AC503" s="137"/>
      <c r="AD503" s="137"/>
      <c r="AE503" s="137"/>
      <c r="AF503" s="137"/>
      <c r="AG503" s="137"/>
      <c r="AH503" s="137"/>
    </row>
    <row r="504" spans="1:34" ht="15" customHeight="1" x14ac:dyDescent="0.2">
      <c r="A504" s="1393"/>
      <c r="B504" s="681"/>
      <c r="C504" s="1123"/>
      <c r="D504" s="685"/>
      <c r="E504" s="163"/>
      <c r="F504" s="687"/>
      <c r="G504" s="157"/>
      <c r="H504" s="1124"/>
      <c r="I504" s="1116">
        <f t="shared" si="185"/>
        <v>0</v>
      </c>
      <c r="J504" s="1117">
        <f t="shared" si="186"/>
        <v>0</v>
      </c>
      <c r="K504" s="1105">
        <f t="shared" si="187"/>
        <v>0</v>
      </c>
      <c r="L504" s="191">
        <f t="shared" si="188"/>
        <v>0</v>
      </c>
      <c r="M504" s="170" t="str">
        <f>IF(B504=0,"",VLOOKUP(B504,'Prog Costs'!$A$29:$B$60,2,FALSE))</f>
        <v/>
      </c>
      <c r="N504" s="194">
        <f t="shared" si="184"/>
        <v>0</v>
      </c>
      <c r="O504" s="195">
        <f t="shared" si="189"/>
        <v>0</v>
      </c>
      <c r="P504" s="196">
        <f>IF(N504=0,0,IF(B504=0,"",VLOOKUP(B504,'Prog Costs'!$A$29:$E$60,5,FALSE)*L504))</f>
        <v>0</v>
      </c>
      <c r="Q504" s="137"/>
      <c r="R504" s="137"/>
      <c r="S504" s="137"/>
      <c r="T504" s="137"/>
      <c r="U504" s="137"/>
      <c r="V504" s="137"/>
      <c r="W504" s="137"/>
      <c r="X504" s="137"/>
      <c r="Y504" s="137"/>
      <c r="Z504" s="137"/>
      <c r="AA504" s="137"/>
      <c r="AB504" s="137"/>
      <c r="AC504" s="137"/>
      <c r="AD504" s="137"/>
      <c r="AE504" s="137"/>
      <c r="AF504" s="137"/>
      <c r="AG504" s="137"/>
      <c r="AH504" s="137"/>
    </row>
    <row r="505" spans="1:34" ht="15" customHeight="1" x14ac:dyDescent="0.2">
      <c r="A505" s="1393"/>
      <c r="B505" s="681"/>
      <c r="C505" s="1123"/>
      <c r="D505" s="685"/>
      <c r="E505" s="163"/>
      <c r="F505" s="687"/>
      <c r="G505" s="157"/>
      <c r="H505" s="1124"/>
      <c r="I505" s="1116">
        <f t="shared" si="185"/>
        <v>0</v>
      </c>
      <c r="J505" s="1117">
        <f t="shared" si="186"/>
        <v>0</v>
      </c>
      <c r="K505" s="1105">
        <f t="shared" si="187"/>
        <v>0</v>
      </c>
      <c r="L505" s="191">
        <f t="shared" si="188"/>
        <v>0</v>
      </c>
      <c r="M505" s="170" t="str">
        <f>IF(B505=0,"",VLOOKUP(B505,'Prog Costs'!$A$29:$B$60,2,FALSE))</f>
        <v/>
      </c>
      <c r="N505" s="194">
        <f t="shared" si="184"/>
        <v>0</v>
      </c>
      <c r="O505" s="195">
        <f t="shared" si="189"/>
        <v>0</v>
      </c>
      <c r="P505" s="196">
        <f>IF(N505=0,0,IF(B505=0,"",VLOOKUP(B505,'Prog Costs'!$A$29:$E$60,5,FALSE)*L505))</f>
        <v>0</v>
      </c>
      <c r="Q505" s="137"/>
      <c r="R505" s="137"/>
      <c r="S505" s="137"/>
      <c r="T505" s="137"/>
      <c r="U505" s="137"/>
      <c r="V505" s="137"/>
      <c r="W505" s="137"/>
      <c r="X505" s="137"/>
      <c r="Y505" s="137"/>
      <c r="Z505" s="137"/>
      <c r="AA505" s="137"/>
      <c r="AB505" s="137"/>
      <c r="AC505" s="137"/>
      <c r="AD505" s="137"/>
      <c r="AE505" s="137"/>
      <c r="AF505" s="137"/>
      <c r="AG505" s="137"/>
      <c r="AH505" s="137"/>
    </row>
    <row r="506" spans="1:34" ht="15" customHeight="1" thickBot="1" x14ac:dyDescent="0.25">
      <c r="A506" s="1393"/>
      <c r="B506" s="681"/>
      <c r="C506" s="1123"/>
      <c r="D506" s="685"/>
      <c r="E506" s="163"/>
      <c r="F506" s="687"/>
      <c r="G506" s="157"/>
      <c r="H506" s="1124"/>
      <c r="I506" s="1116">
        <f t="shared" si="185"/>
        <v>0</v>
      </c>
      <c r="J506" s="1117">
        <f t="shared" si="186"/>
        <v>0</v>
      </c>
      <c r="K506" s="1105">
        <f t="shared" si="187"/>
        <v>0</v>
      </c>
      <c r="L506" s="191">
        <f t="shared" si="188"/>
        <v>0</v>
      </c>
      <c r="M506" s="170" t="str">
        <f>IF(B506=0,"",VLOOKUP(B506,'Prog Costs'!$A$29:$B$60,2,FALSE))</f>
        <v/>
      </c>
      <c r="N506" s="194">
        <f t="shared" si="184"/>
        <v>0</v>
      </c>
      <c r="O506" s="195">
        <f t="shared" si="189"/>
        <v>0</v>
      </c>
      <c r="P506" s="196">
        <f>IF(N506=0,0,IF(B506=0,"",VLOOKUP(B506,'Prog Costs'!$A$29:$E$60,5,FALSE)*L506))</f>
        <v>0</v>
      </c>
      <c r="Q506" s="137"/>
      <c r="R506" s="137"/>
      <c r="S506" s="137"/>
      <c r="T506" s="137"/>
      <c r="U506" s="137"/>
      <c r="V506" s="137"/>
      <c r="W506" s="137"/>
      <c r="X506" s="137"/>
      <c r="Y506" s="137"/>
      <c r="Z506" s="137"/>
      <c r="AA506" s="137"/>
      <c r="AB506" s="137"/>
      <c r="AC506" s="137"/>
      <c r="AD506" s="137"/>
      <c r="AE506" s="137"/>
      <c r="AF506" s="137"/>
      <c r="AG506" s="137"/>
      <c r="AH506" s="137"/>
    </row>
    <row r="507" spans="1:34" ht="15" hidden="1" customHeight="1" x14ac:dyDescent="0.2">
      <c r="A507" s="1393"/>
      <c r="B507" s="681"/>
      <c r="C507" s="1123"/>
      <c r="D507" s="685"/>
      <c r="E507" s="163"/>
      <c r="F507" s="687"/>
      <c r="G507" s="157"/>
      <c r="H507" s="1124"/>
      <c r="I507" s="1116">
        <f t="shared" si="185"/>
        <v>0</v>
      </c>
      <c r="J507" s="1117">
        <f t="shared" si="186"/>
        <v>0</v>
      </c>
      <c r="K507" s="1105">
        <f t="shared" si="187"/>
        <v>0</v>
      </c>
      <c r="L507" s="191">
        <f t="shared" si="188"/>
        <v>0</v>
      </c>
      <c r="M507" s="170" t="str">
        <f>IF(B507=0,"",VLOOKUP(B507,'Prog Costs'!$A$29:$B$60,2,FALSE))</f>
        <v/>
      </c>
      <c r="N507" s="194">
        <f t="shared" si="184"/>
        <v>0</v>
      </c>
      <c r="O507" s="195">
        <f t="shared" si="189"/>
        <v>0</v>
      </c>
      <c r="P507" s="196">
        <f>IF(N507=0,0,IF(B507=0,"",VLOOKUP(B507,'Prog Costs'!$A$29:$E$60,5,FALSE)*L507))</f>
        <v>0</v>
      </c>
      <c r="Q507" s="137"/>
      <c r="R507" s="137"/>
      <c r="S507" s="137"/>
      <c r="T507" s="137"/>
      <c r="U507" s="137"/>
      <c r="V507" s="137"/>
      <c r="W507" s="137"/>
      <c r="X507" s="137"/>
      <c r="Y507" s="137"/>
      <c r="Z507" s="137"/>
      <c r="AA507" s="137"/>
      <c r="AB507" s="137"/>
      <c r="AC507" s="137"/>
      <c r="AD507" s="137"/>
      <c r="AE507" s="137"/>
      <c r="AF507" s="137"/>
      <c r="AG507" s="137"/>
      <c r="AH507" s="137"/>
    </row>
    <row r="508" spans="1:34" ht="15" hidden="1" customHeight="1" x14ac:dyDescent="0.2">
      <c r="A508" s="1393"/>
      <c r="B508" s="681"/>
      <c r="C508" s="1123"/>
      <c r="D508" s="685"/>
      <c r="E508" s="163"/>
      <c r="F508" s="687"/>
      <c r="G508" s="157"/>
      <c r="H508" s="1124"/>
      <c r="I508" s="1116">
        <f t="shared" si="185"/>
        <v>0</v>
      </c>
      <c r="J508" s="1117">
        <f t="shared" si="186"/>
        <v>0</v>
      </c>
      <c r="K508" s="1105">
        <f t="shared" si="187"/>
        <v>0</v>
      </c>
      <c r="L508" s="191">
        <f t="shared" si="188"/>
        <v>0</v>
      </c>
      <c r="M508" s="170" t="str">
        <f>IF(B508=0,"",VLOOKUP(B508,'Prog Costs'!$A$29:$B$60,2,FALSE))</f>
        <v/>
      </c>
      <c r="N508" s="194">
        <f t="shared" si="184"/>
        <v>0</v>
      </c>
      <c r="O508" s="195">
        <f t="shared" si="189"/>
        <v>0</v>
      </c>
      <c r="P508" s="196">
        <f>IF(N508=0,0,IF(B508=0,"",VLOOKUP(B508,'Prog Costs'!$A$29:$E$60,5,FALSE)*L508))</f>
        <v>0</v>
      </c>
      <c r="Q508" s="137"/>
      <c r="R508" s="137"/>
      <c r="S508" s="137"/>
      <c r="T508" s="137"/>
      <c r="U508" s="137"/>
      <c r="V508" s="137"/>
      <c r="W508" s="137"/>
      <c r="X508" s="137"/>
      <c r="Y508" s="137"/>
      <c r="Z508" s="137"/>
      <c r="AA508" s="137"/>
      <c r="AB508" s="137"/>
      <c r="AC508" s="137"/>
      <c r="AD508" s="137"/>
      <c r="AE508" s="137"/>
      <c r="AF508" s="137"/>
      <c r="AG508" s="137"/>
      <c r="AH508" s="137"/>
    </row>
    <row r="509" spans="1:34" ht="15" hidden="1" customHeight="1" x14ac:dyDescent="0.2">
      <c r="A509" s="1393"/>
      <c r="B509" s="681"/>
      <c r="C509" s="1123"/>
      <c r="D509" s="685"/>
      <c r="E509" s="163"/>
      <c r="F509" s="687"/>
      <c r="G509" s="157"/>
      <c r="H509" s="1124"/>
      <c r="I509" s="1116">
        <f t="shared" si="185"/>
        <v>0</v>
      </c>
      <c r="J509" s="1117">
        <f t="shared" si="186"/>
        <v>0</v>
      </c>
      <c r="K509" s="1105">
        <f t="shared" si="187"/>
        <v>0</v>
      </c>
      <c r="L509" s="191">
        <f t="shared" si="188"/>
        <v>0</v>
      </c>
      <c r="M509" s="170" t="str">
        <f>IF(B509=0,"",VLOOKUP(B509,'Prog Costs'!$A$29:$B$60,2,FALSE))</f>
        <v/>
      </c>
      <c r="N509" s="194">
        <f t="shared" si="184"/>
        <v>0</v>
      </c>
      <c r="O509" s="195">
        <f t="shared" si="189"/>
        <v>0</v>
      </c>
      <c r="P509" s="196">
        <f>IF(N509=0,0,IF(B509=0,"",VLOOKUP(B509,'Prog Costs'!$A$29:$E$60,5,FALSE)*L509))</f>
        <v>0</v>
      </c>
      <c r="Q509" s="137"/>
      <c r="R509" s="137"/>
      <c r="S509" s="137"/>
      <c r="T509" s="137"/>
      <c r="U509" s="137"/>
      <c r="V509" s="137"/>
      <c r="W509" s="137"/>
      <c r="X509" s="137"/>
      <c r="Y509" s="137"/>
      <c r="Z509" s="137"/>
      <c r="AA509" s="137"/>
      <c r="AB509" s="137"/>
      <c r="AC509" s="137"/>
      <c r="AD509" s="137"/>
      <c r="AE509" s="137"/>
      <c r="AF509" s="137"/>
      <c r="AG509" s="137"/>
      <c r="AH509" s="137"/>
    </row>
    <row r="510" spans="1:34" ht="15" hidden="1" customHeight="1" x14ac:dyDescent="0.2">
      <c r="A510" s="1393"/>
      <c r="B510" s="681"/>
      <c r="C510" s="1123"/>
      <c r="D510" s="685"/>
      <c r="E510" s="163"/>
      <c r="F510" s="687"/>
      <c r="G510" s="157"/>
      <c r="H510" s="1124"/>
      <c r="I510" s="1116">
        <f t="shared" si="185"/>
        <v>0</v>
      </c>
      <c r="J510" s="1117">
        <f t="shared" si="186"/>
        <v>0</v>
      </c>
      <c r="K510" s="1105">
        <f t="shared" si="187"/>
        <v>0</v>
      </c>
      <c r="L510" s="191">
        <f t="shared" si="188"/>
        <v>0</v>
      </c>
      <c r="M510" s="170" t="str">
        <f>IF(B510=0,"",VLOOKUP(B510,'Prog Costs'!$A$29:$B$60,2,FALSE))</f>
        <v/>
      </c>
      <c r="N510" s="194">
        <f t="shared" si="184"/>
        <v>0</v>
      </c>
      <c r="O510" s="195">
        <f t="shared" si="189"/>
        <v>0</v>
      </c>
      <c r="P510" s="196">
        <f>IF(N510=0,0,IF(B510=0,"",VLOOKUP(B510,'Prog Costs'!$A$29:$E$60,5,FALSE)*L510))</f>
        <v>0</v>
      </c>
      <c r="Q510" s="137"/>
      <c r="R510" s="137"/>
      <c r="S510" s="137"/>
      <c r="T510" s="137"/>
      <c r="U510" s="137"/>
      <c r="V510" s="137"/>
      <c r="W510" s="137"/>
      <c r="X510" s="137"/>
      <c r="Y510" s="137"/>
      <c r="Z510" s="137"/>
      <c r="AA510" s="137"/>
      <c r="AB510" s="137"/>
      <c r="AC510" s="137"/>
      <c r="AD510" s="137"/>
      <c r="AE510" s="137"/>
      <c r="AF510" s="137"/>
      <c r="AG510" s="137"/>
      <c r="AH510" s="137"/>
    </row>
    <row r="511" spans="1:34" ht="15" hidden="1" customHeight="1" x14ac:dyDescent="0.2">
      <c r="A511" s="1393"/>
      <c r="B511" s="681"/>
      <c r="C511" s="1123"/>
      <c r="D511" s="685"/>
      <c r="E511" s="163"/>
      <c r="F511" s="687"/>
      <c r="G511" s="157"/>
      <c r="H511" s="1124"/>
      <c r="I511" s="1116">
        <f t="shared" si="185"/>
        <v>0</v>
      </c>
      <c r="J511" s="1117">
        <f t="shared" si="186"/>
        <v>0</v>
      </c>
      <c r="K511" s="1105">
        <f t="shared" si="187"/>
        <v>0</v>
      </c>
      <c r="L511" s="191">
        <f t="shared" si="188"/>
        <v>0</v>
      </c>
      <c r="M511" s="170" t="str">
        <f>IF(B511=0,"",VLOOKUP(B511,'Prog Costs'!$A$29:$B$60,2,FALSE))</f>
        <v/>
      </c>
      <c r="N511" s="194">
        <f t="shared" si="184"/>
        <v>0</v>
      </c>
      <c r="O511" s="195">
        <f t="shared" si="189"/>
        <v>0</v>
      </c>
      <c r="P511" s="196">
        <f>IF(N511=0,0,IF(B511=0,"",VLOOKUP(B511,'Prog Costs'!$A$29:$E$60,5,FALSE)*L511))</f>
        <v>0</v>
      </c>
      <c r="Q511" s="137"/>
      <c r="R511" s="137"/>
      <c r="S511" s="137"/>
      <c r="T511" s="137"/>
      <c r="U511" s="137"/>
      <c r="V511" s="137"/>
      <c r="W511" s="137"/>
      <c r="X511" s="137"/>
      <c r="Y511" s="137"/>
      <c r="Z511" s="137"/>
      <c r="AA511" s="137"/>
      <c r="AB511" s="137"/>
      <c r="AC511" s="137"/>
      <c r="AD511" s="137"/>
      <c r="AE511" s="137"/>
      <c r="AF511" s="137"/>
      <c r="AG511" s="137"/>
      <c r="AH511" s="137"/>
    </row>
    <row r="512" spans="1:34" ht="15" hidden="1" customHeight="1" x14ac:dyDescent="0.2">
      <c r="A512" s="1393"/>
      <c r="B512" s="681"/>
      <c r="C512" s="1123"/>
      <c r="D512" s="685"/>
      <c r="E512" s="163"/>
      <c r="F512" s="687"/>
      <c r="G512" s="157"/>
      <c r="H512" s="1124"/>
      <c r="I512" s="1116">
        <f t="shared" si="185"/>
        <v>0</v>
      </c>
      <c r="J512" s="1117">
        <f t="shared" si="186"/>
        <v>0</v>
      </c>
      <c r="K512" s="1105">
        <f t="shared" si="187"/>
        <v>0</v>
      </c>
      <c r="L512" s="191">
        <f t="shared" si="188"/>
        <v>0</v>
      </c>
      <c r="M512" s="170" t="str">
        <f>IF(B512=0,"",VLOOKUP(B512,'Prog Costs'!$A$29:$B$60,2,FALSE))</f>
        <v/>
      </c>
      <c r="N512" s="194">
        <f t="shared" si="184"/>
        <v>0</v>
      </c>
      <c r="O512" s="195">
        <f t="shared" si="189"/>
        <v>0</v>
      </c>
      <c r="P512" s="196">
        <f>IF(N512=0,0,IF(B512=0,"",VLOOKUP(B512,'Prog Costs'!$A$29:$E$60,5,FALSE)*L512))</f>
        <v>0</v>
      </c>
      <c r="Q512" s="137"/>
      <c r="R512" s="137"/>
      <c r="S512" s="137"/>
      <c r="T512" s="137"/>
      <c r="U512" s="137"/>
      <c r="V512" s="137"/>
      <c r="W512" s="137"/>
      <c r="X512" s="137"/>
      <c r="Y512" s="137"/>
      <c r="Z512" s="137"/>
      <c r="AA512" s="137"/>
      <c r="AB512" s="137"/>
      <c r="AC512" s="137"/>
      <c r="AD512" s="137"/>
      <c r="AE512" s="137"/>
      <c r="AF512" s="137"/>
      <c r="AG512" s="137"/>
      <c r="AH512" s="137"/>
    </row>
    <row r="513" spans="1:34" ht="15" hidden="1" customHeight="1" x14ac:dyDescent="0.2">
      <c r="A513" s="1393"/>
      <c r="B513" s="681"/>
      <c r="C513" s="1123"/>
      <c r="D513" s="685"/>
      <c r="E513" s="163"/>
      <c r="F513" s="687"/>
      <c r="G513" s="157"/>
      <c r="H513" s="1124"/>
      <c r="I513" s="1116">
        <f t="shared" si="185"/>
        <v>0</v>
      </c>
      <c r="J513" s="1117">
        <f t="shared" si="186"/>
        <v>0</v>
      </c>
      <c r="K513" s="1105">
        <f t="shared" si="187"/>
        <v>0</v>
      </c>
      <c r="L513" s="191">
        <f t="shared" si="188"/>
        <v>0</v>
      </c>
      <c r="M513" s="170" t="str">
        <f>IF(B513=0,"",VLOOKUP(B513,'Prog Costs'!$A$29:$B$60,2,FALSE))</f>
        <v/>
      </c>
      <c r="N513" s="194">
        <f t="shared" si="184"/>
        <v>0</v>
      </c>
      <c r="O513" s="195">
        <f t="shared" si="189"/>
        <v>0</v>
      </c>
      <c r="P513" s="196">
        <f>IF(N513=0,0,IF(B513=0,"",VLOOKUP(B513,'Prog Costs'!$A$29:$E$60,5,FALSE)*L513))</f>
        <v>0</v>
      </c>
      <c r="Q513" s="137"/>
      <c r="R513" s="137"/>
      <c r="S513" s="137"/>
      <c r="T513" s="137"/>
      <c r="U513" s="137"/>
      <c r="V513" s="137"/>
      <c r="W513" s="137"/>
      <c r="X513" s="137"/>
      <c r="Y513" s="137"/>
      <c r="Z513" s="137"/>
      <c r="AA513" s="137"/>
      <c r="AB513" s="137"/>
      <c r="AC513" s="137"/>
      <c r="AD513" s="137"/>
      <c r="AE513" s="137"/>
      <c r="AF513" s="137"/>
      <c r="AG513" s="137"/>
      <c r="AH513" s="137"/>
    </row>
    <row r="514" spans="1:34" ht="15" hidden="1" customHeight="1" x14ac:dyDescent="0.2">
      <c r="A514" s="1393"/>
      <c r="B514" s="681"/>
      <c r="C514" s="1123"/>
      <c r="D514" s="685"/>
      <c r="E514" s="163"/>
      <c r="F514" s="687"/>
      <c r="G514" s="157"/>
      <c r="H514" s="1124"/>
      <c r="I514" s="1116">
        <f t="shared" si="185"/>
        <v>0</v>
      </c>
      <c r="J514" s="1117">
        <f t="shared" si="186"/>
        <v>0</v>
      </c>
      <c r="K514" s="1105">
        <f t="shared" si="187"/>
        <v>0</v>
      </c>
      <c r="L514" s="191">
        <f t="shared" si="188"/>
        <v>0</v>
      </c>
      <c r="M514" s="170" t="str">
        <f>IF(B514=0,"",VLOOKUP(B514,'Prog Costs'!$A$29:$B$60,2,FALSE))</f>
        <v/>
      </c>
      <c r="N514" s="194">
        <f t="shared" si="184"/>
        <v>0</v>
      </c>
      <c r="O514" s="195">
        <f t="shared" si="189"/>
        <v>0</v>
      </c>
      <c r="P514" s="196">
        <f>IF(N514=0,0,IF(B514=0,"",VLOOKUP(B514,'Prog Costs'!$A$29:$E$60,5,FALSE)*L514))</f>
        <v>0</v>
      </c>
      <c r="Q514" s="137"/>
      <c r="R514" s="137"/>
      <c r="S514" s="137"/>
      <c r="T514" s="137"/>
      <c r="U514" s="137"/>
      <c r="V514" s="137"/>
      <c r="W514" s="137"/>
      <c r="X514" s="137"/>
      <c r="Y514" s="137"/>
      <c r="Z514" s="137"/>
      <c r="AA514" s="137"/>
      <c r="AB514" s="137"/>
      <c r="AC514" s="137"/>
      <c r="AD514" s="137"/>
      <c r="AE514" s="137"/>
      <c r="AF514" s="137"/>
      <c r="AG514" s="137"/>
      <c r="AH514" s="137"/>
    </row>
    <row r="515" spans="1:34" ht="15" hidden="1" customHeight="1" x14ac:dyDescent="0.2">
      <c r="A515" s="1393"/>
      <c r="B515" s="681"/>
      <c r="C515" s="1123"/>
      <c r="D515" s="685"/>
      <c r="E515" s="163"/>
      <c r="F515" s="687"/>
      <c r="G515" s="157"/>
      <c r="H515" s="1124"/>
      <c r="I515" s="1116">
        <f t="shared" si="185"/>
        <v>0</v>
      </c>
      <c r="J515" s="1117">
        <f t="shared" si="186"/>
        <v>0</v>
      </c>
      <c r="K515" s="1105">
        <f t="shared" si="187"/>
        <v>0</v>
      </c>
      <c r="L515" s="191">
        <f t="shared" si="188"/>
        <v>0</v>
      </c>
      <c r="M515" s="170" t="str">
        <f>IF(B515=0,"",VLOOKUP(B515,'Prog Costs'!$A$29:$B$60,2,FALSE))</f>
        <v/>
      </c>
      <c r="N515" s="194">
        <f t="shared" si="184"/>
        <v>0</v>
      </c>
      <c r="O515" s="195">
        <f t="shared" si="189"/>
        <v>0</v>
      </c>
      <c r="P515" s="196">
        <f>IF(N515=0,0,IF(B515=0,"",VLOOKUP(B515,'Prog Costs'!$A$29:$E$60,5,FALSE)*L515))</f>
        <v>0</v>
      </c>
      <c r="Q515" s="137"/>
      <c r="R515" s="137"/>
      <c r="S515" s="137"/>
      <c r="T515" s="137"/>
      <c r="U515" s="137"/>
      <c r="V515" s="137"/>
      <c r="W515" s="137"/>
      <c r="X515" s="137"/>
      <c r="Y515" s="137"/>
      <c r="Z515" s="137"/>
      <c r="AA515" s="137"/>
      <c r="AB515" s="137"/>
      <c r="AC515" s="137"/>
      <c r="AD515" s="137"/>
      <c r="AE515" s="137"/>
      <c r="AF515" s="137"/>
      <c r="AG515" s="137"/>
      <c r="AH515" s="137"/>
    </row>
    <row r="516" spans="1:34" ht="15" hidden="1" customHeight="1" thickBot="1" x14ac:dyDescent="0.25">
      <c r="A516" s="1394"/>
      <c r="B516" s="681"/>
      <c r="C516" s="1125"/>
      <c r="D516" s="686"/>
      <c r="E516" s="164"/>
      <c r="F516" s="688"/>
      <c r="G516" s="158"/>
      <c r="H516" s="1126"/>
      <c r="I516" s="1118">
        <f t="shared" si="185"/>
        <v>0</v>
      </c>
      <c r="J516" s="1117">
        <f t="shared" si="186"/>
        <v>0</v>
      </c>
      <c r="K516" s="1106">
        <f t="shared" si="187"/>
        <v>0</v>
      </c>
      <c r="L516" s="191">
        <f t="shared" si="188"/>
        <v>0</v>
      </c>
      <c r="M516" s="170" t="str">
        <f>IF(B516=0,"",VLOOKUP(B516,'Prog Costs'!$A$29:$B$60,2,FALSE))</f>
        <v/>
      </c>
      <c r="N516" s="194">
        <f t="shared" si="184"/>
        <v>0</v>
      </c>
      <c r="O516" s="195">
        <f t="shared" si="189"/>
        <v>0</v>
      </c>
      <c r="P516" s="196">
        <f>IF(N516=0,0,IF(B516=0,"",VLOOKUP(B516,'Prog Costs'!$A$29:$E$60,5,FALSE)*L516))</f>
        <v>0</v>
      </c>
      <c r="Q516" s="137"/>
      <c r="R516" s="137"/>
      <c r="S516" s="137"/>
      <c r="T516" s="137"/>
      <c r="U516" s="137"/>
      <c r="V516" s="137"/>
      <c r="W516" s="137"/>
      <c r="X516" s="137"/>
      <c r="Y516" s="137"/>
      <c r="Z516" s="137"/>
      <c r="AA516" s="137"/>
      <c r="AB516" s="137"/>
      <c r="AC516" s="137"/>
      <c r="AD516" s="137"/>
      <c r="AE516" s="137"/>
      <c r="AF516" s="137"/>
      <c r="AG516" s="137"/>
      <c r="AH516" s="137"/>
    </row>
    <row r="517" spans="1:34" ht="18" customHeight="1" thickBot="1" x14ac:dyDescent="0.25">
      <c r="A517" s="182"/>
      <c r="B517" s="198" t="s">
        <v>62</v>
      </c>
      <c r="C517" s="140">
        <f>SUM(C497:C516)</f>
        <v>0</v>
      </c>
      <c r="D517" s="155">
        <f t="shared" ref="D517:L517" si="190">SUM(D497:D516)</f>
        <v>0</v>
      </c>
      <c r="E517" s="165">
        <f t="shared" si="190"/>
        <v>0</v>
      </c>
      <c r="F517" s="166">
        <f t="shared" si="190"/>
        <v>0</v>
      </c>
      <c r="G517" s="159">
        <f t="shared" si="190"/>
        <v>0</v>
      </c>
      <c r="H517" s="204">
        <f t="shared" si="190"/>
        <v>0</v>
      </c>
      <c r="I517" s="140">
        <f t="shared" si="190"/>
        <v>0</v>
      </c>
      <c r="J517" s="1113">
        <f t="shared" si="190"/>
        <v>0</v>
      </c>
      <c r="K517" s="159">
        <f t="shared" si="190"/>
        <v>0</v>
      </c>
      <c r="L517" s="142">
        <f t="shared" si="190"/>
        <v>0</v>
      </c>
      <c r="M517" s="143"/>
      <c r="N517" s="143">
        <f t="shared" ref="N517:P517" si="191">SUM(N497:N516)</f>
        <v>0</v>
      </c>
      <c r="O517" s="143">
        <f t="shared" si="191"/>
        <v>0</v>
      </c>
      <c r="P517" s="144">
        <f t="shared" si="191"/>
        <v>0</v>
      </c>
      <c r="Q517" s="137"/>
      <c r="R517" s="137"/>
      <c r="S517" s="137"/>
      <c r="T517" s="137"/>
      <c r="U517" s="137"/>
      <c r="V517" s="137"/>
      <c r="W517" s="137"/>
      <c r="X517" s="137"/>
      <c r="Y517" s="137"/>
      <c r="Z517" s="137"/>
      <c r="AA517" s="137"/>
      <c r="AB517" s="137"/>
      <c r="AC517" s="137"/>
      <c r="AD517" s="137"/>
      <c r="AE517" s="137"/>
      <c r="AF517" s="137"/>
      <c r="AG517" s="137"/>
      <c r="AH517" s="137"/>
    </row>
    <row r="518" spans="1:34" ht="13.5" thickBot="1" x14ac:dyDescent="0.25">
      <c r="A518" s="173"/>
      <c r="B518" s="152"/>
      <c r="C518" s="152"/>
      <c r="D518" s="152"/>
      <c r="E518" s="152"/>
      <c r="F518" s="152"/>
      <c r="G518" s="152"/>
      <c r="H518" s="152"/>
      <c r="I518" s="152"/>
      <c r="J518" s="152"/>
      <c r="K518" s="152"/>
      <c r="L518" s="152"/>
      <c r="M518" s="152"/>
      <c r="N518" s="102"/>
      <c r="O518" s="102"/>
      <c r="P518" s="103"/>
      <c r="Q518" s="137"/>
      <c r="R518" s="137"/>
      <c r="S518" s="137"/>
      <c r="T518" s="137"/>
      <c r="U518" s="137"/>
      <c r="V518" s="137"/>
      <c r="W518" s="137"/>
      <c r="X518" s="137"/>
      <c r="Y518" s="137"/>
      <c r="Z518" s="137"/>
      <c r="AA518" s="137"/>
      <c r="AB518" s="137"/>
      <c r="AC518" s="137"/>
      <c r="AD518" s="137"/>
      <c r="AE518" s="137"/>
      <c r="AF518" s="137"/>
      <c r="AG518" s="137"/>
      <c r="AH518" s="137"/>
    </row>
    <row r="519" spans="1:34" ht="15" customHeight="1" thickBot="1" x14ac:dyDescent="0.25">
      <c r="A519" s="1392" t="str">
        <f>'Setup Page'!C15</f>
        <v>Vryheid Engineering</v>
      </c>
      <c r="B519" s="683" t="s">
        <v>427</v>
      </c>
      <c r="C519" s="1121">
        <v>0</v>
      </c>
      <c r="D519" s="730">
        <f>((G162/3)+(H162/3*2))*60%</f>
        <v>25.010666666666662</v>
      </c>
      <c r="E519" s="162">
        <v>0</v>
      </c>
      <c r="F519" s="712">
        <f>((C519/3)+(D519/3*2))*70%</f>
        <v>11.671644444444443</v>
      </c>
      <c r="G519" s="705">
        <v>0</v>
      </c>
      <c r="H519" s="1122">
        <v>0</v>
      </c>
      <c r="I519" s="1114">
        <f>C519+E519+G519</f>
        <v>0</v>
      </c>
      <c r="J519" s="1115">
        <f>I519/3</f>
        <v>0</v>
      </c>
      <c r="K519" s="1104">
        <f>D519+F519+H519</f>
        <v>36.682311111111105</v>
      </c>
      <c r="L519" s="191">
        <f>K519/3</f>
        <v>12.227437037037035</v>
      </c>
      <c r="M519" s="170">
        <f>IF(B519=0,"",VLOOKUP(B519,'Prog Costs'!$A$29:$B$60,2,FALSE))</f>
        <v>24716.923968000003</v>
      </c>
      <c r="N519" s="194">
        <f t="shared" ref="N519:N538" si="192">IF(B519=0,0,IF(L519=0,0,L519*M519))</f>
        <v>302224.63156795164</v>
      </c>
      <c r="O519" s="195">
        <f>N519*0.8</f>
        <v>241779.70525436132</v>
      </c>
      <c r="P519" s="196">
        <f>IF(N519=0,0,IF(B519=0,"",VLOOKUP(B519,'Prog Costs'!$A$29:$E$60,5,FALSE)*L519))</f>
        <v>60444.926313590331</v>
      </c>
      <c r="Q519" s="137"/>
      <c r="R519" s="137"/>
      <c r="S519" s="137"/>
      <c r="T519" s="137"/>
      <c r="U519" s="137"/>
      <c r="V519" s="137"/>
      <c r="W519" s="137"/>
      <c r="X519" s="137"/>
      <c r="Y519" s="137"/>
      <c r="Z519" s="137"/>
      <c r="AA519" s="137"/>
      <c r="AB519" s="137"/>
      <c r="AC519" s="137"/>
      <c r="AD519" s="137"/>
      <c r="AE519" s="137"/>
      <c r="AF519" s="137"/>
      <c r="AG519" s="137"/>
      <c r="AH519" s="137"/>
    </row>
    <row r="520" spans="1:34" ht="15" customHeight="1" x14ac:dyDescent="0.2">
      <c r="A520" s="1393"/>
      <c r="B520" s="681" t="s">
        <v>428</v>
      </c>
      <c r="C520" s="1123">
        <v>0</v>
      </c>
      <c r="D520" s="730">
        <f>((G163/3)+(H163/3*2))*60%</f>
        <v>12.399999999999999</v>
      </c>
      <c r="E520" s="163">
        <v>0</v>
      </c>
      <c r="F520" s="687">
        <v>0</v>
      </c>
      <c r="G520" s="157">
        <v>0</v>
      </c>
      <c r="H520" s="1124">
        <v>0</v>
      </c>
      <c r="I520" s="1116">
        <f t="shared" ref="I520:I538" si="193">C520+E520+G520</f>
        <v>0</v>
      </c>
      <c r="J520" s="1117">
        <f t="shared" ref="J520:J538" si="194">I520/3</f>
        <v>0</v>
      </c>
      <c r="K520" s="1105">
        <f t="shared" ref="K520:K538" si="195">D520+F520+H520</f>
        <v>12.399999999999999</v>
      </c>
      <c r="L520" s="191">
        <f t="shared" ref="L520:L538" si="196">K520/3</f>
        <v>4.1333333333333329</v>
      </c>
      <c r="M520" s="170">
        <f>IF(B520=0,"",VLOOKUP(B520,'Prog Costs'!$A$29:$B$60,2,FALSE))</f>
        <v>24716.923968000003</v>
      </c>
      <c r="N520" s="194">
        <f t="shared" si="192"/>
        <v>102163.28573439999</v>
      </c>
      <c r="O520" s="195">
        <f t="shared" ref="O520:O538" si="197">N520*0.8</f>
        <v>81730.628587519997</v>
      </c>
      <c r="P520" s="196">
        <f>IF(N520=0,0,IF(B520=0,"",VLOOKUP(B520,'Prog Costs'!$A$29:$E$60,5,FALSE)*L520))</f>
        <v>20432.657146880003</v>
      </c>
      <c r="Q520" s="137"/>
      <c r="R520" s="137"/>
      <c r="S520" s="137"/>
      <c r="T520" s="137"/>
      <c r="U520" s="137"/>
      <c r="V520" s="137"/>
      <c r="W520" s="137"/>
      <c r="X520" s="137"/>
      <c r="Y520" s="137"/>
      <c r="Z520" s="137"/>
      <c r="AA520" s="137"/>
      <c r="AB520" s="137"/>
      <c r="AC520" s="137"/>
      <c r="AD520" s="137"/>
      <c r="AE520" s="137"/>
      <c r="AF520" s="137"/>
      <c r="AG520" s="137"/>
      <c r="AH520" s="137"/>
    </row>
    <row r="521" spans="1:34" ht="15" customHeight="1" x14ac:dyDescent="0.2">
      <c r="A521" s="1393"/>
      <c r="B521" s="681"/>
      <c r="C521" s="1123"/>
      <c r="D521" s="685"/>
      <c r="E521" s="163"/>
      <c r="F521" s="687"/>
      <c r="G521" s="157"/>
      <c r="H521" s="1124"/>
      <c r="I521" s="1116">
        <f t="shared" si="193"/>
        <v>0</v>
      </c>
      <c r="J521" s="1117">
        <f t="shared" si="194"/>
        <v>0</v>
      </c>
      <c r="K521" s="1105">
        <f t="shared" si="195"/>
        <v>0</v>
      </c>
      <c r="L521" s="191">
        <f t="shared" si="196"/>
        <v>0</v>
      </c>
      <c r="M521" s="170" t="str">
        <f>IF(B521=0,"",VLOOKUP(B521,'Prog Costs'!$A$29:$B$60,2,FALSE))</f>
        <v/>
      </c>
      <c r="N521" s="194">
        <f t="shared" si="192"/>
        <v>0</v>
      </c>
      <c r="O521" s="195">
        <f t="shared" si="197"/>
        <v>0</v>
      </c>
      <c r="P521" s="196">
        <f>IF(N521=0,0,IF(B521=0,"",VLOOKUP(B521,'Prog Costs'!$A$29:$E$60,5,FALSE)*L521))</f>
        <v>0</v>
      </c>
      <c r="Q521" s="137"/>
      <c r="R521" s="137"/>
      <c r="S521" s="137"/>
      <c r="T521" s="137"/>
      <c r="U521" s="137"/>
      <c r="V521" s="137"/>
      <c r="W521" s="137"/>
      <c r="X521" s="137"/>
      <c r="Y521" s="137"/>
      <c r="Z521" s="137"/>
      <c r="AA521" s="137"/>
      <c r="AB521" s="137"/>
      <c r="AC521" s="137"/>
      <c r="AD521" s="137"/>
      <c r="AE521" s="137"/>
      <c r="AF521" s="137"/>
      <c r="AG521" s="137"/>
      <c r="AH521" s="137"/>
    </row>
    <row r="522" spans="1:34" ht="15" customHeight="1" x14ac:dyDescent="0.2">
      <c r="A522" s="1393"/>
      <c r="B522" s="681"/>
      <c r="C522" s="1123"/>
      <c r="D522" s="685"/>
      <c r="E522" s="163"/>
      <c r="F522" s="687"/>
      <c r="G522" s="157"/>
      <c r="H522" s="1124"/>
      <c r="I522" s="1116">
        <f t="shared" si="193"/>
        <v>0</v>
      </c>
      <c r="J522" s="1117">
        <f t="shared" si="194"/>
        <v>0</v>
      </c>
      <c r="K522" s="1105">
        <f t="shared" si="195"/>
        <v>0</v>
      </c>
      <c r="L522" s="191">
        <f t="shared" si="196"/>
        <v>0</v>
      </c>
      <c r="M522" s="170" t="str">
        <f>IF(B522=0,"",VLOOKUP(B522,'Prog Costs'!$A$29:$B$60,2,FALSE))</f>
        <v/>
      </c>
      <c r="N522" s="194">
        <f t="shared" si="192"/>
        <v>0</v>
      </c>
      <c r="O522" s="195">
        <f t="shared" si="197"/>
        <v>0</v>
      </c>
      <c r="P522" s="196">
        <f>IF(N522=0,0,IF(B522=0,"",VLOOKUP(B522,'Prog Costs'!$A$29:$E$60,5,FALSE)*L522))</f>
        <v>0</v>
      </c>
      <c r="Q522" s="137"/>
      <c r="R522" s="137"/>
      <c r="S522" s="137"/>
      <c r="T522" s="137"/>
      <c r="U522" s="137"/>
      <c r="V522" s="137"/>
      <c r="W522" s="137"/>
      <c r="X522" s="137"/>
      <c r="Y522" s="137"/>
      <c r="Z522" s="137"/>
      <c r="AA522" s="137"/>
      <c r="AB522" s="137"/>
      <c r="AC522" s="137"/>
      <c r="AD522" s="137"/>
      <c r="AE522" s="137"/>
      <c r="AF522" s="137"/>
      <c r="AG522" s="137"/>
      <c r="AH522" s="137"/>
    </row>
    <row r="523" spans="1:34" ht="15" customHeight="1" x14ac:dyDescent="0.2">
      <c r="A523" s="1393"/>
      <c r="B523" s="681"/>
      <c r="C523" s="1123"/>
      <c r="D523" s="685"/>
      <c r="E523" s="163"/>
      <c r="F523" s="687"/>
      <c r="G523" s="157"/>
      <c r="H523" s="1124"/>
      <c r="I523" s="1116">
        <f t="shared" si="193"/>
        <v>0</v>
      </c>
      <c r="J523" s="1117">
        <f t="shared" si="194"/>
        <v>0</v>
      </c>
      <c r="K523" s="1105">
        <f t="shared" si="195"/>
        <v>0</v>
      </c>
      <c r="L523" s="191">
        <f t="shared" si="196"/>
        <v>0</v>
      </c>
      <c r="M523" s="170" t="str">
        <f>IF(B523=0,"",VLOOKUP(B523,'Prog Costs'!$A$29:$B$60,2,FALSE))</f>
        <v/>
      </c>
      <c r="N523" s="194">
        <f t="shared" si="192"/>
        <v>0</v>
      </c>
      <c r="O523" s="195">
        <f t="shared" si="197"/>
        <v>0</v>
      </c>
      <c r="P523" s="196">
        <f>IF(N523=0,0,IF(B523=0,"",VLOOKUP(B523,'Prog Costs'!$A$29:$E$60,5,FALSE)*L523))</f>
        <v>0</v>
      </c>
      <c r="Q523" s="137"/>
      <c r="R523" s="137"/>
      <c r="S523" s="137"/>
      <c r="T523" s="137"/>
      <c r="U523" s="137"/>
      <c r="V523" s="137"/>
      <c r="W523" s="137"/>
      <c r="X523" s="137"/>
      <c r="Y523" s="137"/>
      <c r="Z523" s="137"/>
      <c r="AA523" s="137"/>
      <c r="AB523" s="137"/>
      <c r="AC523" s="137"/>
      <c r="AD523" s="137"/>
      <c r="AE523" s="137"/>
      <c r="AF523" s="137"/>
      <c r="AG523" s="137"/>
      <c r="AH523" s="137"/>
    </row>
    <row r="524" spans="1:34" ht="15" customHeight="1" x14ac:dyDescent="0.2">
      <c r="A524" s="1393"/>
      <c r="B524" s="681"/>
      <c r="C524" s="1123"/>
      <c r="D524" s="685"/>
      <c r="E524" s="163"/>
      <c r="F524" s="687"/>
      <c r="G524" s="157"/>
      <c r="H524" s="1124"/>
      <c r="I524" s="1116">
        <f t="shared" si="193"/>
        <v>0</v>
      </c>
      <c r="J524" s="1117">
        <f t="shared" si="194"/>
        <v>0</v>
      </c>
      <c r="K524" s="1105">
        <f t="shared" si="195"/>
        <v>0</v>
      </c>
      <c r="L524" s="191">
        <f t="shared" si="196"/>
        <v>0</v>
      </c>
      <c r="M524" s="170" t="str">
        <f>IF(B524=0,"",VLOOKUP(B524,'Prog Costs'!$A$29:$B$60,2,FALSE))</f>
        <v/>
      </c>
      <c r="N524" s="194">
        <f t="shared" si="192"/>
        <v>0</v>
      </c>
      <c r="O524" s="195">
        <f t="shared" si="197"/>
        <v>0</v>
      </c>
      <c r="P524" s="196">
        <f>IF(N524=0,0,IF(B524=0,"",VLOOKUP(B524,'Prog Costs'!$A$29:$E$60,5,FALSE)*L524))</f>
        <v>0</v>
      </c>
      <c r="Q524" s="137"/>
      <c r="R524" s="137"/>
      <c r="S524" s="137"/>
      <c r="T524" s="137"/>
      <c r="U524" s="137"/>
      <c r="V524" s="137"/>
      <c r="W524" s="137"/>
      <c r="X524" s="137"/>
      <c r="Y524" s="137"/>
      <c r="Z524" s="137"/>
      <c r="AA524" s="137"/>
      <c r="AB524" s="137"/>
      <c r="AC524" s="137"/>
      <c r="AD524" s="137"/>
      <c r="AE524" s="137"/>
      <c r="AF524" s="137"/>
      <c r="AG524" s="137"/>
      <c r="AH524" s="137"/>
    </row>
    <row r="525" spans="1:34" ht="15" customHeight="1" x14ac:dyDescent="0.2">
      <c r="A525" s="1393"/>
      <c r="B525" s="681"/>
      <c r="C525" s="1123"/>
      <c r="D525" s="685"/>
      <c r="E525" s="163"/>
      <c r="F525" s="687"/>
      <c r="G525" s="157"/>
      <c r="H525" s="1124"/>
      <c r="I525" s="1116">
        <f t="shared" si="193"/>
        <v>0</v>
      </c>
      <c r="J525" s="1117">
        <f t="shared" si="194"/>
        <v>0</v>
      </c>
      <c r="K525" s="1105">
        <f t="shared" si="195"/>
        <v>0</v>
      </c>
      <c r="L525" s="191">
        <f t="shared" si="196"/>
        <v>0</v>
      </c>
      <c r="M525" s="170" t="str">
        <f>IF(B525=0,"",VLOOKUP(B525,'Prog Costs'!$A$29:$B$60,2,FALSE))</f>
        <v/>
      </c>
      <c r="N525" s="194">
        <f t="shared" si="192"/>
        <v>0</v>
      </c>
      <c r="O525" s="195">
        <f t="shared" si="197"/>
        <v>0</v>
      </c>
      <c r="P525" s="196">
        <f>IF(N525=0,0,IF(B525=0,"",VLOOKUP(B525,'Prog Costs'!$A$29:$E$60,5,FALSE)*L525))</f>
        <v>0</v>
      </c>
      <c r="Q525" s="137"/>
      <c r="R525" s="137"/>
      <c r="S525" s="137"/>
      <c r="T525" s="137"/>
      <c r="U525" s="137"/>
      <c r="V525" s="137"/>
      <c r="W525" s="137"/>
      <c r="X525" s="137"/>
      <c r="Y525" s="137"/>
      <c r="Z525" s="137"/>
      <c r="AA525" s="137"/>
      <c r="AB525" s="137"/>
      <c r="AC525" s="137"/>
      <c r="AD525" s="137"/>
      <c r="AE525" s="137"/>
      <c r="AF525" s="137"/>
      <c r="AG525" s="137"/>
      <c r="AH525" s="137"/>
    </row>
    <row r="526" spans="1:34" ht="15" customHeight="1" x14ac:dyDescent="0.2">
      <c r="A526" s="1393"/>
      <c r="B526" s="681"/>
      <c r="C526" s="1123"/>
      <c r="D526" s="685"/>
      <c r="E526" s="163"/>
      <c r="F526" s="687"/>
      <c r="G526" s="157"/>
      <c r="H526" s="1124"/>
      <c r="I526" s="1116">
        <f t="shared" si="193"/>
        <v>0</v>
      </c>
      <c r="J526" s="1117">
        <f t="shared" si="194"/>
        <v>0</v>
      </c>
      <c r="K526" s="1105">
        <f t="shared" si="195"/>
        <v>0</v>
      </c>
      <c r="L526" s="191">
        <f t="shared" si="196"/>
        <v>0</v>
      </c>
      <c r="M526" s="170" t="str">
        <f>IF(B526=0,"",VLOOKUP(B526,'Prog Costs'!$A$29:$B$60,2,FALSE))</f>
        <v/>
      </c>
      <c r="N526" s="194">
        <f t="shared" si="192"/>
        <v>0</v>
      </c>
      <c r="O526" s="195">
        <f t="shared" si="197"/>
        <v>0</v>
      </c>
      <c r="P526" s="196">
        <f>IF(N526=0,0,IF(B526=0,"",VLOOKUP(B526,'Prog Costs'!$A$29:$E$60,5,FALSE)*L526))</f>
        <v>0</v>
      </c>
      <c r="Q526" s="137"/>
      <c r="R526" s="137"/>
      <c r="S526" s="137"/>
      <c r="T526" s="137"/>
      <c r="U526" s="137"/>
      <c r="V526" s="137"/>
      <c r="W526" s="137"/>
      <c r="X526" s="137"/>
      <c r="Y526" s="137"/>
      <c r="Z526" s="137"/>
      <c r="AA526" s="137"/>
      <c r="AB526" s="137"/>
      <c r="AC526" s="137"/>
      <c r="AD526" s="137"/>
      <c r="AE526" s="137"/>
      <c r="AF526" s="137"/>
      <c r="AG526" s="137"/>
      <c r="AH526" s="137"/>
    </row>
    <row r="527" spans="1:34" ht="15" customHeight="1" x14ac:dyDescent="0.2">
      <c r="A527" s="1393"/>
      <c r="B527" s="681"/>
      <c r="C527" s="1123"/>
      <c r="D527" s="685"/>
      <c r="E527" s="163"/>
      <c r="F527" s="687"/>
      <c r="G527" s="157"/>
      <c r="H527" s="1124"/>
      <c r="I527" s="1116">
        <f t="shared" si="193"/>
        <v>0</v>
      </c>
      <c r="J527" s="1117">
        <f t="shared" si="194"/>
        <v>0</v>
      </c>
      <c r="K527" s="1105">
        <f t="shared" si="195"/>
        <v>0</v>
      </c>
      <c r="L527" s="191">
        <f t="shared" si="196"/>
        <v>0</v>
      </c>
      <c r="M527" s="170" t="str">
        <f>IF(B527=0,"",VLOOKUP(B527,'Prog Costs'!$A$29:$B$60,2,FALSE))</f>
        <v/>
      </c>
      <c r="N527" s="194">
        <f t="shared" si="192"/>
        <v>0</v>
      </c>
      <c r="O527" s="195">
        <f t="shared" si="197"/>
        <v>0</v>
      </c>
      <c r="P527" s="196">
        <f>IF(N527=0,0,IF(B527=0,"",VLOOKUP(B527,'Prog Costs'!$A$29:$E$60,5,FALSE)*L527))</f>
        <v>0</v>
      </c>
      <c r="Q527" s="137"/>
      <c r="R527" s="137"/>
      <c r="S527" s="137"/>
      <c r="T527" s="137"/>
      <c r="U527" s="137"/>
      <c r="V527" s="137"/>
      <c r="W527" s="137"/>
      <c r="X527" s="137"/>
      <c r="Y527" s="137"/>
      <c r="Z527" s="137"/>
      <c r="AA527" s="137"/>
      <c r="AB527" s="137"/>
      <c r="AC527" s="137"/>
      <c r="AD527" s="137"/>
      <c r="AE527" s="137"/>
      <c r="AF527" s="137"/>
      <c r="AG527" s="137"/>
      <c r="AH527" s="137"/>
    </row>
    <row r="528" spans="1:34" ht="15" customHeight="1" thickBot="1" x14ac:dyDescent="0.25">
      <c r="A528" s="1393"/>
      <c r="B528" s="681"/>
      <c r="C528" s="1123"/>
      <c r="D528" s="685"/>
      <c r="E528" s="163"/>
      <c r="F528" s="687"/>
      <c r="G528" s="157"/>
      <c r="H528" s="1124"/>
      <c r="I528" s="1116">
        <f t="shared" si="193"/>
        <v>0</v>
      </c>
      <c r="J528" s="1117">
        <f t="shared" si="194"/>
        <v>0</v>
      </c>
      <c r="K528" s="1105">
        <f t="shared" si="195"/>
        <v>0</v>
      </c>
      <c r="L528" s="191">
        <f t="shared" si="196"/>
        <v>0</v>
      </c>
      <c r="M528" s="170" t="str">
        <f>IF(B528=0,"",VLOOKUP(B528,'Prog Costs'!$A$29:$B$60,2,FALSE))</f>
        <v/>
      </c>
      <c r="N528" s="194">
        <f t="shared" si="192"/>
        <v>0</v>
      </c>
      <c r="O528" s="195">
        <f t="shared" si="197"/>
        <v>0</v>
      </c>
      <c r="P528" s="196">
        <f>IF(N528=0,0,IF(B528=0,"",VLOOKUP(B528,'Prog Costs'!$A$29:$E$60,5,FALSE)*L528))</f>
        <v>0</v>
      </c>
      <c r="Q528" s="137"/>
      <c r="R528" s="137"/>
      <c r="S528" s="137"/>
      <c r="T528" s="137"/>
      <c r="U528" s="137"/>
      <c r="V528" s="137"/>
      <c r="W528" s="137"/>
      <c r="X528" s="137"/>
      <c r="Y528" s="137"/>
      <c r="Z528" s="137"/>
      <c r="AA528" s="137"/>
      <c r="AB528" s="137"/>
      <c r="AC528" s="137"/>
      <c r="AD528" s="137"/>
      <c r="AE528" s="137"/>
      <c r="AF528" s="137"/>
      <c r="AG528" s="137"/>
      <c r="AH528" s="137"/>
    </row>
    <row r="529" spans="1:34" ht="15" hidden="1" customHeight="1" x14ac:dyDescent="0.2">
      <c r="A529" s="1393"/>
      <c r="B529" s="681"/>
      <c r="C529" s="1123"/>
      <c r="D529" s="685"/>
      <c r="E529" s="163"/>
      <c r="F529" s="687"/>
      <c r="G529" s="157"/>
      <c r="H529" s="1124"/>
      <c r="I529" s="1116">
        <f t="shared" si="193"/>
        <v>0</v>
      </c>
      <c r="J529" s="1117">
        <f t="shared" si="194"/>
        <v>0</v>
      </c>
      <c r="K529" s="1105">
        <f t="shared" si="195"/>
        <v>0</v>
      </c>
      <c r="L529" s="191">
        <f t="shared" si="196"/>
        <v>0</v>
      </c>
      <c r="M529" s="170" t="str">
        <f>IF(B529=0,"",VLOOKUP(B529,'Prog Costs'!$A$29:$B$60,2,FALSE))</f>
        <v/>
      </c>
      <c r="N529" s="194">
        <f t="shared" si="192"/>
        <v>0</v>
      </c>
      <c r="O529" s="195">
        <f t="shared" si="197"/>
        <v>0</v>
      </c>
      <c r="P529" s="196">
        <f>IF(N529=0,0,IF(B529=0,"",VLOOKUP(B529,'Prog Costs'!$A$29:$E$60,5,FALSE)*L529))</f>
        <v>0</v>
      </c>
      <c r="Q529" s="137"/>
      <c r="R529" s="137"/>
      <c r="S529" s="137"/>
      <c r="T529" s="137"/>
      <c r="U529" s="137"/>
      <c r="V529" s="137"/>
      <c r="W529" s="137"/>
      <c r="X529" s="137"/>
      <c r="Y529" s="137"/>
      <c r="Z529" s="137"/>
      <c r="AA529" s="137"/>
      <c r="AB529" s="137"/>
      <c r="AC529" s="137"/>
      <c r="AD529" s="137"/>
      <c r="AE529" s="137"/>
      <c r="AF529" s="137"/>
      <c r="AG529" s="137"/>
      <c r="AH529" s="137"/>
    </row>
    <row r="530" spans="1:34" ht="15" hidden="1" customHeight="1" x14ac:dyDescent="0.2">
      <c r="A530" s="1393"/>
      <c r="B530" s="681"/>
      <c r="C530" s="1123"/>
      <c r="D530" s="685"/>
      <c r="E530" s="163"/>
      <c r="F530" s="687"/>
      <c r="G530" s="157"/>
      <c r="H530" s="1124"/>
      <c r="I530" s="1116">
        <f t="shared" si="193"/>
        <v>0</v>
      </c>
      <c r="J530" s="1117">
        <f t="shared" si="194"/>
        <v>0</v>
      </c>
      <c r="K530" s="1105">
        <f t="shared" si="195"/>
        <v>0</v>
      </c>
      <c r="L530" s="191">
        <f t="shared" si="196"/>
        <v>0</v>
      </c>
      <c r="M530" s="170" t="str">
        <f>IF(B530=0,"",VLOOKUP(B530,'Prog Costs'!$A$29:$B$60,2,FALSE))</f>
        <v/>
      </c>
      <c r="N530" s="194">
        <f t="shared" si="192"/>
        <v>0</v>
      </c>
      <c r="O530" s="195">
        <f t="shared" si="197"/>
        <v>0</v>
      </c>
      <c r="P530" s="196">
        <f>IF(N530=0,0,IF(B530=0,"",VLOOKUP(B530,'Prog Costs'!$A$29:$E$60,5,FALSE)*L530))</f>
        <v>0</v>
      </c>
      <c r="Q530" s="137"/>
      <c r="R530" s="137"/>
      <c r="S530" s="137"/>
      <c r="T530" s="137"/>
      <c r="U530" s="137"/>
      <c r="V530" s="137"/>
      <c r="W530" s="137"/>
      <c r="X530" s="137"/>
      <c r="Y530" s="137"/>
      <c r="Z530" s="137"/>
      <c r="AA530" s="137"/>
      <c r="AB530" s="137"/>
      <c r="AC530" s="137"/>
      <c r="AD530" s="137"/>
      <c r="AE530" s="137"/>
      <c r="AF530" s="137"/>
      <c r="AG530" s="137"/>
      <c r="AH530" s="137"/>
    </row>
    <row r="531" spans="1:34" ht="15" hidden="1" customHeight="1" x14ac:dyDescent="0.2">
      <c r="A531" s="1393"/>
      <c r="B531" s="681"/>
      <c r="C531" s="1123"/>
      <c r="D531" s="685"/>
      <c r="E531" s="163"/>
      <c r="F531" s="687"/>
      <c r="G531" s="157"/>
      <c r="H531" s="1124"/>
      <c r="I531" s="1116">
        <f t="shared" si="193"/>
        <v>0</v>
      </c>
      <c r="J531" s="1117">
        <f t="shared" si="194"/>
        <v>0</v>
      </c>
      <c r="K531" s="1105">
        <f t="shared" si="195"/>
        <v>0</v>
      </c>
      <c r="L531" s="191">
        <f t="shared" si="196"/>
        <v>0</v>
      </c>
      <c r="M531" s="170" t="str">
        <f>IF(B531=0,"",VLOOKUP(B531,'Prog Costs'!$A$29:$B$60,2,FALSE))</f>
        <v/>
      </c>
      <c r="N531" s="194">
        <f t="shared" si="192"/>
        <v>0</v>
      </c>
      <c r="O531" s="195">
        <f t="shared" si="197"/>
        <v>0</v>
      </c>
      <c r="P531" s="196">
        <f>IF(N531=0,0,IF(B531=0,"",VLOOKUP(B531,'Prog Costs'!$A$29:$E$60,5,FALSE)*L531))</f>
        <v>0</v>
      </c>
      <c r="Q531" s="137"/>
      <c r="R531" s="137"/>
      <c r="S531" s="137"/>
      <c r="T531" s="137"/>
      <c r="U531" s="137"/>
      <c r="V531" s="137"/>
      <c r="W531" s="137"/>
      <c r="X531" s="137"/>
      <c r="Y531" s="137"/>
      <c r="Z531" s="137"/>
      <c r="AA531" s="137"/>
      <c r="AB531" s="137"/>
      <c r="AC531" s="137"/>
      <c r="AD531" s="137"/>
      <c r="AE531" s="137"/>
      <c r="AF531" s="137"/>
      <c r="AG531" s="137"/>
      <c r="AH531" s="137"/>
    </row>
    <row r="532" spans="1:34" ht="15" hidden="1" customHeight="1" x14ac:dyDescent="0.2">
      <c r="A532" s="1393"/>
      <c r="B532" s="681"/>
      <c r="C532" s="1123"/>
      <c r="D532" s="685"/>
      <c r="E532" s="163"/>
      <c r="F532" s="687"/>
      <c r="G532" s="157"/>
      <c r="H532" s="1124"/>
      <c r="I532" s="1116">
        <f t="shared" si="193"/>
        <v>0</v>
      </c>
      <c r="J532" s="1117">
        <f t="shared" si="194"/>
        <v>0</v>
      </c>
      <c r="K532" s="1105">
        <f t="shared" si="195"/>
        <v>0</v>
      </c>
      <c r="L532" s="191">
        <f t="shared" si="196"/>
        <v>0</v>
      </c>
      <c r="M532" s="170" t="str">
        <f>IF(B532=0,"",VLOOKUP(B532,'Prog Costs'!$A$29:$B$60,2,FALSE))</f>
        <v/>
      </c>
      <c r="N532" s="194">
        <f t="shared" si="192"/>
        <v>0</v>
      </c>
      <c r="O532" s="195">
        <f t="shared" si="197"/>
        <v>0</v>
      </c>
      <c r="P532" s="196">
        <f>IF(N532=0,0,IF(B532=0,"",VLOOKUP(B532,'Prog Costs'!$A$29:$E$60,5,FALSE)*L532))</f>
        <v>0</v>
      </c>
      <c r="Q532" s="137"/>
      <c r="R532" s="137"/>
      <c r="S532" s="137"/>
      <c r="T532" s="137"/>
      <c r="U532" s="137"/>
      <c r="V532" s="137"/>
      <c r="W532" s="137"/>
      <c r="X532" s="137"/>
      <c r="Y532" s="137"/>
      <c r="Z532" s="137"/>
      <c r="AA532" s="137"/>
      <c r="AB532" s="137"/>
      <c r="AC532" s="137"/>
      <c r="AD532" s="137"/>
      <c r="AE532" s="137"/>
      <c r="AF532" s="137"/>
      <c r="AG532" s="137"/>
      <c r="AH532" s="137"/>
    </row>
    <row r="533" spans="1:34" ht="15" hidden="1" customHeight="1" x14ac:dyDescent="0.2">
      <c r="A533" s="1393"/>
      <c r="B533" s="681"/>
      <c r="C533" s="1123"/>
      <c r="D533" s="685"/>
      <c r="E533" s="163"/>
      <c r="F533" s="687"/>
      <c r="G533" s="157"/>
      <c r="H533" s="1124"/>
      <c r="I533" s="1116">
        <f t="shared" si="193"/>
        <v>0</v>
      </c>
      <c r="J533" s="1117">
        <f t="shared" si="194"/>
        <v>0</v>
      </c>
      <c r="K533" s="1105">
        <f t="shared" si="195"/>
        <v>0</v>
      </c>
      <c r="L533" s="191">
        <f t="shared" si="196"/>
        <v>0</v>
      </c>
      <c r="M533" s="170" t="str">
        <f>IF(B533=0,"",VLOOKUP(B533,'Prog Costs'!$A$29:$B$60,2,FALSE))</f>
        <v/>
      </c>
      <c r="N533" s="194">
        <f t="shared" si="192"/>
        <v>0</v>
      </c>
      <c r="O533" s="195">
        <f t="shared" si="197"/>
        <v>0</v>
      </c>
      <c r="P533" s="196">
        <f>IF(N533=0,0,IF(B533=0,"",VLOOKUP(B533,'Prog Costs'!$A$29:$E$60,5,FALSE)*L533))</f>
        <v>0</v>
      </c>
      <c r="Q533" s="137"/>
      <c r="R533" s="137"/>
      <c r="S533" s="137"/>
      <c r="T533" s="137"/>
      <c r="U533" s="137"/>
      <c r="V533" s="137"/>
      <c r="W533" s="137"/>
      <c r="X533" s="137"/>
      <c r="Y533" s="137"/>
      <c r="Z533" s="137"/>
      <c r="AA533" s="137"/>
      <c r="AB533" s="137"/>
      <c r="AC533" s="137"/>
      <c r="AD533" s="137"/>
      <c r="AE533" s="137"/>
      <c r="AF533" s="137"/>
      <c r="AG533" s="137"/>
      <c r="AH533" s="137"/>
    </row>
    <row r="534" spans="1:34" ht="15" hidden="1" customHeight="1" x14ac:dyDescent="0.2">
      <c r="A534" s="1393"/>
      <c r="B534" s="681"/>
      <c r="C534" s="1123"/>
      <c r="D534" s="685"/>
      <c r="E534" s="163"/>
      <c r="F534" s="687"/>
      <c r="G534" s="157"/>
      <c r="H534" s="1124"/>
      <c r="I534" s="1116">
        <f t="shared" si="193"/>
        <v>0</v>
      </c>
      <c r="J534" s="1117">
        <f t="shared" si="194"/>
        <v>0</v>
      </c>
      <c r="K534" s="1105">
        <f t="shared" si="195"/>
        <v>0</v>
      </c>
      <c r="L534" s="191">
        <f t="shared" si="196"/>
        <v>0</v>
      </c>
      <c r="M534" s="170" t="str">
        <f>IF(B534=0,"",VLOOKUP(B534,'Prog Costs'!$A$29:$B$60,2,FALSE))</f>
        <v/>
      </c>
      <c r="N534" s="194">
        <f t="shared" si="192"/>
        <v>0</v>
      </c>
      <c r="O534" s="195">
        <f t="shared" si="197"/>
        <v>0</v>
      </c>
      <c r="P534" s="196">
        <f>IF(N534=0,0,IF(B534=0,"",VLOOKUP(B534,'Prog Costs'!$A$29:$E$60,5,FALSE)*L534))</f>
        <v>0</v>
      </c>
      <c r="Q534" s="137"/>
      <c r="R534" s="137"/>
      <c r="S534" s="137"/>
      <c r="T534" s="137"/>
      <c r="U534" s="137"/>
      <c r="V534" s="137"/>
      <c r="W534" s="137"/>
      <c r="X534" s="137"/>
      <c r="Y534" s="137"/>
      <c r="Z534" s="137"/>
      <c r="AA534" s="137"/>
      <c r="AB534" s="137"/>
      <c r="AC534" s="137"/>
      <c r="AD534" s="137"/>
      <c r="AE534" s="137"/>
      <c r="AF534" s="137"/>
      <c r="AG534" s="137"/>
      <c r="AH534" s="137"/>
    </row>
    <row r="535" spans="1:34" ht="15" hidden="1" customHeight="1" x14ac:dyDescent="0.2">
      <c r="A535" s="1393"/>
      <c r="B535" s="681"/>
      <c r="C535" s="1123"/>
      <c r="D535" s="685"/>
      <c r="E535" s="163"/>
      <c r="F535" s="687"/>
      <c r="G535" s="157"/>
      <c r="H535" s="1124"/>
      <c r="I535" s="1116">
        <f t="shared" si="193"/>
        <v>0</v>
      </c>
      <c r="J535" s="1117">
        <f t="shared" si="194"/>
        <v>0</v>
      </c>
      <c r="K535" s="1105">
        <f t="shared" si="195"/>
        <v>0</v>
      </c>
      <c r="L535" s="191">
        <f t="shared" si="196"/>
        <v>0</v>
      </c>
      <c r="M535" s="170" t="str">
        <f>IF(B535=0,"",VLOOKUP(B535,'Prog Costs'!$A$29:$B$60,2,FALSE))</f>
        <v/>
      </c>
      <c r="N535" s="194">
        <f t="shared" si="192"/>
        <v>0</v>
      </c>
      <c r="O535" s="195">
        <f t="shared" si="197"/>
        <v>0</v>
      </c>
      <c r="P535" s="196">
        <f>IF(N535=0,0,IF(B535=0,"",VLOOKUP(B535,'Prog Costs'!$A$29:$E$60,5,FALSE)*L535))</f>
        <v>0</v>
      </c>
      <c r="Q535" s="137"/>
      <c r="R535" s="137"/>
      <c r="S535" s="137"/>
      <c r="T535" s="137"/>
      <c r="U535" s="137"/>
      <c r="V535" s="137"/>
      <c r="W535" s="137"/>
      <c r="X535" s="137"/>
      <c r="Y535" s="137"/>
      <c r="Z535" s="137"/>
      <c r="AA535" s="137"/>
      <c r="AB535" s="137"/>
      <c r="AC535" s="137"/>
      <c r="AD535" s="137"/>
      <c r="AE535" s="137"/>
      <c r="AF535" s="137"/>
      <c r="AG535" s="137"/>
      <c r="AH535" s="137"/>
    </row>
    <row r="536" spans="1:34" ht="15" hidden="1" customHeight="1" x14ac:dyDescent="0.2">
      <c r="A536" s="1393"/>
      <c r="B536" s="681"/>
      <c r="C536" s="1123"/>
      <c r="D536" s="685"/>
      <c r="E536" s="163"/>
      <c r="F536" s="687"/>
      <c r="G536" s="157"/>
      <c r="H536" s="1124"/>
      <c r="I536" s="1116">
        <f t="shared" si="193"/>
        <v>0</v>
      </c>
      <c r="J536" s="1117">
        <f t="shared" si="194"/>
        <v>0</v>
      </c>
      <c r="K536" s="1105">
        <f t="shared" si="195"/>
        <v>0</v>
      </c>
      <c r="L536" s="191">
        <f t="shared" si="196"/>
        <v>0</v>
      </c>
      <c r="M536" s="170" t="str">
        <f>IF(B536=0,"",VLOOKUP(B536,'Prog Costs'!$A$29:$B$60,2,FALSE))</f>
        <v/>
      </c>
      <c r="N536" s="194">
        <f t="shared" si="192"/>
        <v>0</v>
      </c>
      <c r="O536" s="195">
        <f t="shared" si="197"/>
        <v>0</v>
      </c>
      <c r="P536" s="196">
        <f>IF(N536=0,0,IF(B536=0,"",VLOOKUP(B536,'Prog Costs'!$A$29:$E$60,5,FALSE)*L536))</f>
        <v>0</v>
      </c>
      <c r="Q536" s="137"/>
      <c r="R536" s="137"/>
      <c r="S536" s="137"/>
      <c r="T536" s="137"/>
      <c r="U536" s="137"/>
      <c r="V536" s="137"/>
      <c r="W536" s="137"/>
      <c r="X536" s="137"/>
      <c r="Y536" s="137"/>
      <c r="Z536" s="137"/>
      <c r="AA536" s="137"/>
      <c r="AB536" s="137"/>
      <c r="AC536" s="137"/>
      <c r="AD536" s="137"/>
      <c r="AE536" s="137"/>
      <c r="AF536" s="137"/>
      <c r="AG536" s="137"/>
      <c r="AH536" s="137"/>
    </row>
    <row r="537" spans="1:34" ht="15" hidden="1" customHeight="1" x14ac:dyDescent="0.2">
      <c r="A537" s="1393"/>
      <c r="B537" s="681"/>
      <c r="C537" s="1123"/>
      <c r="D537" s="685"/>
      <c r="E537" s="163"/>
      <c r="F537" s="687"/>
      <c r="G537" s="157"/>
      <c r="H537" s="1124"/>
      <c r="I537" s="1116">
        <f t="shared" si="193"/>
        <v>0</v>
      </c>
      <c r="J537" s="1117">
        <f t="shared" si="194"/>
        <v>0</v>
      </c>
      <c r="K537" s="1105">
        <f t="shared" si="195"/>
        <v>0</v>
      </c>
      <c r="L537" s="191">
        <f t="shared" si="196"/>
        <v>0</v>
      </c>
      <c r="M537" s="170" t="str">
        <f>IF(B537=0,"",VLOOKUP(B537,'Prog Costs'!$A$29:$B$60,2,FALSE))</f>
        <v/>
      </c>
      <c r="N537" s="194">
        <f t="shared" si="192"/>
        <v>0</v>
      </c>
      <c r="O537" s="195">
        <f t="shared" si="197"/>
        <v>0</v>
      </c>
      <c r="P537" s="196">
        <f>IF(N537=0,0,IF(B537=0,"",VLOOKUP(B537,'Prog Costs'!$A$29:$E$60,5,FALSE)*L537))</f>
        <v>0</v>
      </c>
      <c r="Q537" s="137"/>
      <c r="R537" s="137"/>
      <c r="S537" s="137"/>
      <c r="T537" s="137"/>
      <c r="U537" s="137"/>
      <c r="V537" s="137"/>
      <c r="W537" s="137"/>
      <c r="X537" s="137"/>
      <c r="Y537" s="137"/>
      <c r="Z537" s="137"/>
      <c r="AA537" s="137"/>
      <c r="AB537" s="137"/>
      <c r="AC537" s="137"/>
      <c r="AD537" s="137"/>
      <c r="AE537" s="137"/>
      <c r="AF537" s="137"/>
      <c r="AG537" s="137"/>
      <c r="AH537" s="137"/>
    </row>
    <row r="538" spans="1:34" ht="15" hidden="1" customHeight="1" thickBot="1" x14ac:dyDescent="0.25">
      <c r="A538" s="1394"/>
      <c r="B538" s="681"/>
      <c r="C538" s="1125"/>
      <c r="D538" s="686"/>
      <c r="E538" s="164"/>
      <c r="F538" s="688"/>
      <c r="G538" s="158"/>
      <c r="H538" s="1126"/>
      <c r="I538" s="1118">
        <f t="shared" si="193"/>
        <v>0</v>
      </c>
      <c r="J538" s="1117">
        <f t="shared" si="194"/>
        <v>0</v>
      </c>
      <c r="K538" s="1106">
        <f t="shared" si="195"/>
        <v>0</v>
      </c>
      <c r="L538" s="191">
        <f t="shared" si="196"/>
        <v>0</v>
      </c>
      <c r="M538" s="170" t="str">
        <f>IF(B538=0,"",VLOOKUP(B538,'Prog Costs'!$A$29:$B$60,2,FALSE))</f>
        <v/>
      </c>
      <c r="N538" s="194">
        <f t="shared" si="192"/>
        <v>0</v>
      </c>
      <c r="O538" s="195">
        <f t="shared" si="197"/>
        <v>0</v>
      </c>
      <c r="P538" s="196">
        <f>IF(N538=0,0,IF(B538=0,"",VLOOKUP(B538,'Prog Costs'!$A$29:$E$60,5,FALSE)*L538))</f>
        <v>0</v>
      </c>
      <c r="Q538" s="137"/>
      <c r="R538" s="137"/>
      <c r="S538" s="137"/>
      <c r="T538" s="137"/>
      <c r="U538" s="137"/>
      <c r="V538" s="137"/>
      <c r="W538" s="137"/>
      <c r="X538" s="137"/>
      <c r="Y538" s="137"/>
      <c r="Z538" s="137"/>
      <c r="AA538" s="137"/>
      <c r="AB538" s="137"/>
      <c r="AC538" s="137"/>
      <c r="AD538" s="137"/>
      <c r="AE538" s="137"/>
      <c r="AF538" s="137"/>
      <c r="AG538" s="137"/>
      <c r="AH538" s="137"/>
    </row>
    <row r="539" spans="1:34" ht="18" customHeight="1" thickBot="1" x14ac:dyDescent="0.25">
      <c r="A539" s="182"/>
      <c r="B539" s="198" t="s">
        <v>62</v>
      </c>
      <c r="C539" s="140">
        <f>SUM(C519:C538)</f>
        <v>0</v>
      </c>
      <c r="D539" s="155">
        <f t="shared" ref="D539:L539" si="198">SUM(D519:D538)</f>
        <v>37.410666666666657</v>
      </c>
      <c r="E539" s="165">
        <f t="shared" si="198"/>
        <v>0</v>
      </c>
      <c r="F539" s="166">
        <f t="shared" si="198"/>
        <v>11.671644444444443</v>
      </c>
      <c r="G539" s="159">
        <f t="shared" si="198"/>
        <v>0</v>
      </c>
      <c r="H539" s="204">
        <f t="shared" si="198"/>
        <v>0</v>
      </c>
      <c r="I539" s="140">
        <f t="shared" si="198"/>
        <v>0</v>
      </c>
      <c r="J539" s="1113">
        <f t="shared" si="198"/>
        <v>0</v>
      </c>
      <c r="K539" s="159">
        <f t="shared" si="198"/>
        <v>49.082311111111103</v>
      </c>
      <c r="L539" s="142">
        <f t="shared" si="198"/>
        <v>16.360770370370368</v>
      </c>
      <c r="M539" s="143"/>
      <c r="N539" s="143">
        <f t="shared" ref="N539:P539" si="199">SUM(N519:N538)</f>
        <v>404387.91730235162</v>
      </c>
      <c r="O539" s="143">
        <f t="shared" si="199"/>
        <v>323510.33384188131</v>
      </c>
      <c r="P539" s="144">
        <f t="shared" si="199"/>
        <v>80877.583460470341</v>
      </c>
      <c r="Q539" s="137"/>
      <c r="R539" s="137"/>
      <c r="S539" s="137"/>
      <c r="T539" s="137"/>
      <c r="U539" s="137"/>
      <c r="V539" s="137"/>
      <c r="W539" s="137"/>
      <c r="X539" s="137"/>
      <c r="Y539" s="137"/>
      <c r="Z539" s="137"/>
      <c r="AA539" s="137"/>
      <c r="AB539" s="137"/>
      <c r="AC539" s="137"/>
      <c r="AD539" s="137"/>
      <c r="AE539" s="137"/>
      <c r="AF539" s="137"/>
      <c r="AG539" s="137"/>
      <c r="AH539" s="137"/>
    </row>
    <row r="540" spans="1:34" ht="13.5" thickBot="1" x14ac:dyDescent="0.25">
      <c r="A540" s="173"/>
      <c r="B540" s="152"/>
      <c r="C540" s="152"/>
      <c r="D540" s="152"/>
      <c r="E540" s="152"/>
      <c r="F540" s="152"/>
      <c r="G540" s="152"/>
      <c r="H540" s="152"/>
      <c r="I540" s="152"/>
      <c r="J540" s="152"/>
      <c r="K540" s="152"/>
      <c r="L540" s="152"/>
      <c r="M540" s="152"/>
      <c r="N540" s="102"/>
      <c r="O540" s="102"/>
      <c r="P540" s="103"/>
      <c r="Q540" s="137"/>
      <c r="R540" s="137"/>
      <c r="S540" s="137"/>
      <c r="T540" s="137"/>
      <c r="U540" s="137"/>
      <c r="V540" s="137"/>
      <c r="W540" s="137"/>
      <c r="X540" s="137"/>
      <c r="Y540" s="137"/>
      <c r="Z540" s="137"/>
      <c r="AA540" s="137"/>
      <c r="AB540" s="137"/>
      <c r="AC540" s="137"/>
      <c r="AD540" s="137"/>
      <c r="AE540" s="137"/>
      <c r="AF540" s="137"/>
      <c r="AG540" s="137"/>
      <c r="AH540" s="137"/>
    </row>
    <row r="541" spans="1:34" ht="15" customHeight="1" x14ac:dyDescent="0.2">
      <c r="A541" s="1392">
        <f>'Setup Page'!C16</f>
        <v>0</v>
      </c>
      <c r="B541" s="683"/>
      <c r="C541" s="1121"/>
      <c r="D541" s="730"/>
      <c r="E541" s="162"/>
      <c r="F541" s="712"/>
      <c r="G541" s="705"/>
      <c r="H541" s="1122"/>
      <c r="I541" s="1114">
        <f>C541+E541+G541</f>
        <v>0</v>
      </c>
      <c r="J541" s="1115">
        <f>I541/3</f>
        <v>0</v>
      </c>
      <c r="K541" s="1104">
        <f>D541+F541+H541</f>
        <v>0</v>
      </c>
      <c r="L541" s="191">
        <f>K541/3</f>
        <v>0</v>
      </c>
      <c r="M541" s="170" t="str">
        <f>IF(B541=0,"",VLOOKUP(B541,'Prog Costs'!$A$29:$B$60,2,FALSE))</f>
        <v/>
      </c>
      <c r="N541" s="194">
        <f t="shared" ref="N541:N560" si="200">IF(B541=0,0,IF(L541=0,0,L541*M541))</f>
        <v>0</v>
      </c>
      <c r="O541" s="195">
        <f>N541*0.8</f>
        <v>0</v>
      </c>
      <c r="P541" s="196">
        <f>IF(N541=0,0,IF(B541=0,"",VLOOKUP(B541,'Prog Costs'!$A$29:$E$60,5,FALSE)*L541))</f>
        <v>0</v>
      </c>
      <c r="Q541" s="137"/>
      <c r="R541" s="137"/>
      <c r="S541" s="137"/>
      <c r="T541" s="137"/>
      <c r="U541" s="137"/>
      <c r="V541" s="137"/>
      <c r="W541" s="137"/>
      <c r="X541" s="137"/>
      <c r="Y541" s="137"/>
      <c r="Z541" s="137"/>
      <c r="AA541" s="137"/>
      <c r="AB541" s="137"/>
      <c r="AC541" s="137"/>
      <c r="AD541" s="137"/>
      <c r="AE541" s="137"/>
      <c r="AF541" s="137"/>
      <c r="AG541" s="137"/>
      <c r="AH541" s="137"/>
    </row>
    <row r="542" spans="1:34" ht="15" customHeight="1" x14ac:dyDescent="0.2">
      <c r="A542" s="1393"/>
      <c r="B542" s="681"/>
      <c r="C542" s="1123"/>
      <c r="D542" s="685"/>
      <c r="E542" s="163"/>
      <c r="F542" s="687"/>
      <c r="G542" s="157"/>
      <c r="H542" s="1124"/>
      <c r="I542" s="1116">
        <f t="shared" ref="I542:I560" si="201">C542+E542+G542</f>
        <v>0</v>
      </c>
      <c r="J542" s="1117">
        <f t="shared" ref="J542:J560" si="202">I542/3</f>
        <v>0</v>
      </c>
      <c r="K542" s="1105">
        <f t="shared" ref="K542:K560" si="203">D542+F542+H542</f>
        <v>0</v>
      </c>
      <c r="L542" s="191">
        <f t="shared" ref="L542:L560" si="204">K542/3</f>
        <v>0</v>
      </c>
      <c r="M542" s="170" t="str">
        <f>IF(B542=0,"",VLOOKUP(B542,'Prog Costs'!$A$29:$B$60,2,FALSE))</f>
        <v/>
      </c>
      <c r="N542" s="194">
        <f t="shared" si="200"/>
        <v>0</v>
      </c>
      <c r="O542" s="195">
        <f t="shared" ref="O542:O560" si="205">N542*0.8</f>
        <v>0</v>
      </c>
      <c r="P542" s="196">
        <f>IF(N542=0,0,IF(B542=0,"",VLOOKUP(B542,'Prog Costs'!$A$29:$E$60,5,FALSE)*L542))</f>
        <v>0</v>
      </c>
      <c r="Q542" s="137"/>
      <c r="R542" s="137"/>
      <c r="S542" s="137"/>
      <c r="T542" s="137"/>
      <c r="U542" s="137"/>
      <c r="V542" s="137"/>
      <c r="W542" s="137"/>
      <c r="X542" s="137"/>
      <c r="Y542" s="137"/>
      <c r="Z542" s="137"/>
      <c r="AA542" s="137"/>
      <c r="AB542" s="137"/>
      <c r="AC542" s="137"/>
      <c r="AD542" s="137"/>
      <c r="AE542" s="137"/>
      <c r="AF542" s="137"/>
      <c r="AG542" s="137"/>
      <c r="AH542" s="137"/>
    </row>
    <row r="543" spans="1:34" ht="15" customHeight="1" x14ac:dyDescent="0.2">
      <c r="A543" s="1393"/>
      <c r="B543" s="681"/>
      <c r="C543" s="1123"/>
      <c r="D543" s="685"/>
      <c r="E543" s="163"/>
      <c r="F543" s="687"/>
      <c r="G543" s="157"/>
      <c r="H543" s="1124"/>
      <c r="I543" s="1116">
        <f t="shared" si="201"/>
        <v>0</v>
      </c>
      <c r="J543" s="1117">
        <f t="shared" si="202"/>
        <v>0</v>
      </c>
      <c r="K543" s="1105">
        <f t="shared" si="203"/>
        <v>0</v>
      </c>
      <c r="L543" s="191">
        <f t="shared" si="204"/>
        <v>0</v>
      </c>
      <c r="M543" s="170" t="str">
        <f>IF(B543=0,"",VLOOKUP(B543,'Prog Costs'!$A$29:$B$60,2,FALSE))</f>
        <v/>
      </c>
      <c r="N543" s="194">
        <f t="shared" si="200"/>
        <v>0</v>
      </c>
      <c r="O543" s="195">
        <f t="shared" si="205"/>
        <v>0</v>
      </c>
      <c r="P543" s="196">
        <f>IF(N543=0,0,IF(B543=0,"",VLOOKUP(B543,'Prog Costs'!$A$29:$E$60,5,FALSE)*L543))</f>
        <v>0</v>
      </c>
      <c r="Q543" s="137"/>
      <c r="R543" s="137"/>
      <c r="S543" s="137"/>
      <c r="T543" s="137"/>
      <c r="U543" s="137"/>
      <c r="V543" s="137"/>
      <c r="W543" s="137"/>
      <c r="X543" s="137"/>
      <c r="Y543" s="137"/>
      <c r="Z543" s="137"/>
      <c r="AA543" s="137"/>
      <c r="AB543" s="137"/>
      <c r="AC543" s="137"/>
      <c r="AD543" s="137"/>
      <c r="AE543" s="137"/>
      <c r="AF543" s="137"/>
      <c r="AG543" s="137"/>
      <c r="AH543" s="137"/>
    </row>
    <row r="544" spans="1:34" ht="15" customHeight="1" x14ac:dyDescent="0.2">
      <c r="A544" s="1393"/>
      <c r="B544" s="681"/>
      <c r="C544" s="1123"/>
      <c r="D544" s="685"/>
      <c r="E544" s="163"/>
      <c r="F544" s="687"/>
      <c r="G544" s="157"/>
      <c r="H544" s="1124"/>
      <c r="I544" s="1116">
        <f t="shared" si="201"/>
        <v>0</v>
      </c>
      <c r="J544" s="1117">
        <f t="shared" si="202"/>
        <v>0</v>
      </c>
      <c r="K544" s="1105">
        <f t="shared" si="203"/>
        <v>0</v>
      </c>
      <c r="L544" s="191">
        <f t="shared" si="204"/>
        <v>0</v>
      </c>
      <c r="M544" s="170" t="str">
        <f>IF(B544=0,"",VLOOKUP(B544,'Prog Costs'!$A$29:$B$60,2,FALSE))</f>
        <v/>
      </c>
      <c r="N544" s="194">
        <f t="shared" si="200"/>
        <v>0</v>
      </c>
      <c r="O544" s="195">
        <f t="shared" si="205"/>
        <v>0</v>
      </c>
      <c r="P544" s="196">
        <f>IF(N544=0,0,IF(B544=0,"",VLOOKUP(B544,'Prog Costs'!$A$29:$E$60,5,FALSE)*L544))</f>
        <v>0</v>
      </c>
      <c r="Q544" s="137"/>
      <c r="R544" s="137"/>
      <c r="S544" s="137"/>
      <c r="T544" s="137"/>
      <c r="U544" s="137"/>
      <c r="V544" s="137"/>
      <c r="W544" s="137"/>
      <c r="X544" s="137"/>
      <c r="Y544" s="137"/>
      <c r="Z544" s="137"/>
      <c r="AA544" s="137"/>
      <c r="AB544" s="137"/>
      <c r="AC544" s="137"/>
      <c r="AD544" s="137"/>
      <c r="AE544" s="137"/>
      <c r="AF544" s="137"/>
      <c r="AG544" s="137"/>
      <c r="AH544" s="137"/>
    </row>
    <row r="545" spans="1:34" ht="15" customHeight="1" x14ac:dyDescent="0.2">
      <c r="A545" s="1393"/>
      <c r="B545" s="681"/>
      <c r="C545" s="1123"/>
      <c r="D545" s="685"/>
      <c r="E545" s="163"/>
      <c r="F545" s="687"/>
      <c r="G545" s="157"/>
      <c r="H545" s="1124"/>
      <c r="I545" s="1116">
        <f t="shared" si="201"/>
        <v>0</v>
      </c>
      <c r="J545" s="1117">
        <f t="shared" si="202"/>
        <v>0</v>
      </c>
      <c r="K545" s="1105">
        <f t="shared" si="203"/>
        <v>0</v>
      </c>
      <c r="L545" s="191">
        <f t="shared" si="204"/>
        <v>0</v>
      </c>
      <c r="M545" s="170" t="str">
        <f>IF(B545=0,"",VLOOKUP(B545,'Prog Costs'!$A$29:$B$60,2,FALSE))</f>
        <v/>
      </c>
      <c r="N545" s="194">
        <f t="shared" si="200"/>
        <v>0</v>
      </c>
      <c r="O545" s="195">
        <f t="shared" si="205"/>
        <v>0</v>
      </c>
      <c r="P545" s="196">
        <f>IF(N545=0,0,IF(B545=0,"",VLOOKUP(B545,'Prog Costs'!$A$29:$E$60,5,FALSE)*L545))</f>
        <v>0</v>
      </c>
      <c r="Q545" s="137"/>
      <c r="R545" s="137"/>
      <c r="S545" s="137"/>
      <c r="T545" s="137"/>
      <c r="U545" s="137"/>
      <c r="V545" s="137"/>
      <c r="W545" s="137"/>
      <c r="X545" s="137"/>
      <c r="Y545" s="137"/>
      <c r="Z545" s="137"/>
      <c r="AA545" s="137"/>
      <c r="AB545" s="137"/>
      <c r="AC545" s="137"/>
      <c r="AD545" s="137"/>
      <c r="AE545" s="137"/>
      <c r="AF545" s="137"/>
      <c r="AG545" s="137"/>
      <c r="AH545" s="137"/>
    </row>
    <row r="546" spans="1:34" ht="15" customHeight="1" x14ac:dyDescent="0.2">
      <c r="A546" s="1393"/>
      <c r="B546" s="681"/>
      <c r="C546" s="1123"/>
      <c r="D546" s="685"/>
      <c r="E546" s="163"/>
      <c r="F546" s="687"/>
      <c r="G546" s="157"/>
      <c r="H546" s="1124"/>
      <c r="I546" s="1116">
        <f t="shared" si="201"/>
        <v>0</v>
      </c>
      <c r="J546" s="1117">
        <f t="shared" si="202"/>
        <v>0</v>
      </c>
      <c r="K546" s="1105">
        <f t="shared" si="203"/>
        <v>0</v>
      </c>
      <c r="L546" s="191">
        <f t="shared" si="204"/>
        <v>0</v>
      </c>
      <c r="M546" s="170" t="str">
        <f>IF(B546=0,"",VLOOKUP(B546,'Prog Costs'!$A$29:$B$60,2,FALSE))</f>
        <v/>
      </c>
      <c r="N546" s="194">
        <f t="shared" si="200"/>
        <v>0</v>
      </c>
      <c r="O546" s="195">
        <f t="shared" si="205"/>
        <v>0</v>
      </c>
      <c r="P546" s="196">
        <f>IF(N546=0,0,IF(B546=0,"",VLOOKUP(B546,'Prog Costs'!$A$29:$E$60,5,FALSE)*L546))</f>
        <v>0</v>
      </c>
      <c r="Q546" s="137"/>
      <c r="R546" s="137"/>
      <c r="S546" s="137"/>
      <c r="T546" s="137"/>
      <c r="U546" s="137"/>
      <c r="V546" s="137"/>
      <c r="W546" s="137"/>
      <c r="X546" s="137"/>
      <c r="Y546" s="137"/>
      <c r="Z546" s="137"/>
      <c r="AA546" s="137"/>
      <c r="AB546" s="137"/>
      <c r="AC546" s="137"/>
      <c r="AD546" s="137"/>
      <c r="AE546" s="137"/>
      <c r="AF546" s="137"/>
      <c r="AG546" s="137"/>
      <c r="AH546" s="137"/>
    </row>
    <row r="547" spans="1:34" ht="15" customHeight="1" x14ac:dyDescent="0.2">
      <c r="A547" s="1393"/>
      <c r="B547" s="681"/>
      <c r="C547" s="1123"/>
      <c r="D547" s="685"/>
      <c r="E547" s="163"/>
      <c r="F547" s="687"/>
      <c r="G547" s="157"/>
      <c r="H547" s="1124"/>
      <c r="I547" s="1116">
        <f t="shared" si="201"/>
        <v>0</v>
      </c>
      <c r="J547" s="1117">
        <f t="shared" si="202"/>
        <v>0</v>
      </c>
      <c r="K547" s="1105">
        <f t="shared" si="203"/>
        <v>0</v>
      </c>
      <c r="L547" s="191">
        <f t="shared" si="204"/>
        <v>0</v>
      </c>
      <c r="M547" s="170" t="str">
        <f>IF(B547=0,"",VLOOKUP(B547,'Prog Costs'!$A$29:$B$60,2,FALSE))</f>
        <v/>
      </c>
      <c r="N547" s="194">
        <f t="shared" si="200"/>
        <v>0</v>
      </c>
      <c r="O547" s="195">
        <f t="shared" si="205"/>
        <v>0</v>
      </c>
      <c r="P547" s="196">
        <f>IF(N547=0,0,IF(B547=0,"",VLOOKUP(B547,'Prog Costs'!$A$29:$E$60,5,FALSE)*L547))</f>
        <v>0</v>
      </c>
      <c r="Q547" s="137"/>
      <c r="R547" s="137"/>
      <c r="S547" s="137"/>
      <c r="T547" s="137"/>
      <c r="U547" s="137"/>
      <c r="V547" s="137"/>
      <c r="W547" s="137"/>
      <c r="X547" s="137"/>
      <c r="Y547" s="137"/>
      <c r="Z547" s="137"/>
      <c r="AA547" s="137"/>
      <c r="AB547" s="137"/>
      <c r="AC547" s="137"/>
      <c r="AD547" s="137"/>
      <c r="AE547" s="137"/>
      <c r="AF547" s="137"/>
      <c r="AG547" s="137"/>
      <c r="AH547" s="137"/>
    </row>
    <row r="548" spans="1:34" ht="15" customHeight="1" x14ac:dyDescent="0.2">
      <c r="A548" s="1393"/>
      <c r="B548" s="681"/>
      <c r="C548" s="1123"/>
      <c r="D548" s="685"/>
      <c r="E548" s="163"/>
      <c r="F548" s="687"/>
      <c r="G548" s="157"/>
      <c r="H548" s="1124"/>
      <c r="I548" s="1116">
        <f t="shared" si="201"/>
        <v>0</v>
      </c>
      <c r="J548" s="1117">
        <f t="shared" si="202"/>
        <v>0</v>
      </c>
      <c r="K548" s="1105">
        <f t="shared" si="203"/>
        <v>0</v>
      </c>
      <c r="L548" s="191">
        <f t="shared" si="204"/>
        <v>0</v>
      </c>
      <c r="M548" s="170" t="str">
        <f>IF(B548=0,"",VLOOKUP(B548,'Prog Costs'!$A$29:$B$60,2,FALSE))</f>
        <v/>
      </c>
      <c r="N548" s="194">
        <f t="shared" si="200"/>
        <v>0</v>
      </c>
      <c r="O548" s="195">
        <f t="shared" si="205"/>
        <v>0</v>
      </c>
      <c r="P548" s="196">
        <f>IF(N548=0,0,IF(B548=0,"",VLOOKUP(B548,'Prog Costs'!$A$29:$E$60,5,FALSE)*L548))</f>
        <v>0</v>
      </c>
      <c r="Q548" s="137"/>
      <c r="R548" s="137"/>
      <c r="S548" s="137"/>
      <c r="T548" s="137"/>
      <c r="U548" s="137"/>
      <c r="V548" s="137"/>
      <c r="W548" s="137"/>
      <c r="X548" s="137"/>
      <c r="Y548" s="137"/>
      <c r="Z548" s="137"/>
      <c r="AA548" s="137"/>
      <c r="AB548" s="137"/>
      <c r="AC548" s="137"/>
      <c r="AD548" s="137"/>
      <c r="AE548" s="137"/>
      <c r="AF548" s="137"/>
      <c r="AG548" s="137"/>
      <c r="AH548" s="137"/>
    </row>
    <row r="549" spans="1:34" ht="15" customHeight="1" x14ac:dyDescent="0.2">
      <c r="A549" s="1393"/>
      <c r="B549" s="681"/>
      <c r="C549" s="1123"/>
      <c r="D549" s="685"/>
      <c r="E549" s="163"/>
      <c r="F549" s="687"/>
      <c r="G549" s="157"/>
      <c r="H549" s="1124"/>
      <c r="I549" s="1116">
        <f t="shared" si="201"/>
        <v>0</v>
      </c>
      <c r="J549" s="1117">
        <f t="shared" si="202"/>
        <v>0</v>
      </c>
      <c r="K549" s="1105">
        <f t="shared" si="203"/>
        <v>0</v>
      </c>
      <c r="L549" s="191">
        <f t="shared" si="204"/>
        <v>0</v>
      </c>
      <c r="M549" s="170" t="str">
        <f>IF(B549=0,"",VLOOKUP(B549,'Prog Costs'!$A$29:$B$60,2,FALSE))</f>
        <v/>
      </c>
      <c r="N549" s="194">
        <f t="shared" si="200"/>
        <v>0</v>
      </c>
      <c r="O549" s="195">
        <f t="shared" si="205"/>
        <v>0</v>
      </c>
      <c r="P549" s="196">
        <f>IF(N549=0,0,IF(B549=0,"",VLOOKUP(B549,'Prog Costs'!$A$29:$E$60,5,FALSE)*L549))</f>
        <v>0</v>
      </c>
      <c r="Q549" s="137"/>
      <c r="R549" s="137"/>
      <c r="S549" s="137"/>
      <c r="T549" s="137"/>
      <c r="U549" s="137"/>
      <c r="V549" s="137"/>
      <c r="W549" s="137"/>
      <c r="X549" s="137"/>
      <c r="Y549" s="137"/>
      <c r="Z549" s="137"/>
      <c r="AA549" s="137"/>
      <c r="AB549" s="137"/>
      <c r="AC549" s="137"/>
      <c r="AD549" s="137"/>
      <c r="AE549" s="137"/>
      <c r="AF549" s="137"/>
      <c r="AG549" s="137"/>
      <c r="AH549" s="137"/>
    </row>
    <row r="550" spans="1:34" ht="15" customHeight="1" thickBot="1" x14ac:dyDescent="0.25">
      <c r="A550" s="1393"/>
      <c r="B550" s="681"/>
      <c r="C550" s="1123"/>
      <c r="D550" s="685"/>
      <c r="E550" s="163"/>
      <c r="F550" s="687"/>
      <c r="G550" s="157"/>
      <c r="H550" s="1124"/>
      <c r="I550" s="1116">
        <f t="shared" si="201"/>
        <v>0</v>
      </c>
      <c r="J550" s="1117">
        <f t="shared" si="202"/>
        <v>0</v>
      </c>
      <c r="K550" s="1105">
        <f t="shared" si="203"/>
        <v>0</v>
      </c>
      <c r="L550" s="191">
        <f t="shared" si="204"/>
        <v>0</v>
      </c>
      <c r="M550" s="170" t="str">
        <f>IF(B550=0,"",VLOOKUP(B550,'Prog Costs'!$A$29:$B$60,2,FALSE))</f>
        <v/>
      </c>
      <c r="N550" s="194">
        <f t="shared" si="200"/>
        <v>0</v>
      </c>
      <c r="O550" s="195">
        <f t="shared" si="205"/>
        <v>0</v>
      </c>
      <c r="P550" s="196">
        <f>IF(N550=0,0,IF(B550=0,"",VLOOKUP(B550,'Prog Costs'!$A$29:$E$60,5,FALSE)*L550))</f>
        <v>0</v>
      </c>
      <c r="Q550" s="137"/>
      <c r="R550" s="137"/>
      <c r="S550" s="137"/>
      <c r="T550" s="137"/>
      <c r="U550" s="137"/>
      <c r="V550" s="137"/>
      <c r="W550" s="137"/>
      <c r="X550" s="137"/>
      <c r="Y550" s="137"/>
      <c r="Z550" s="137"/>
      <c r="AA550" s="137"/>
      <c r="AB550" s="137"/>
      <c r="AC550" s="137"/>
      <c r="AD550" s="137"/>
      <c r="AE550" s="137"/>
      <c r="AF550" s="137"/>
      <c r="AG550" s="137"/>
      <c r="AH550" s="137"/>
    </row>
    <row r="551" spans="1:34" ht="15" hidden="1" customHeight="1" x14ac:dyDescent="0.2">
      <c r="A551" s="1393"/>
      <c r="B551" s="681"/>
      <c r="C551" s="1123"/>
      <c r="D551" s="685"/>
      <c r="E551" s="163"/>
      <c r="F551" s="687"/>
      <c r="G551" s="157"/>
      <c r="H551" s="1124"/>
      <c r="I551" s="1116">
        <f t="shared" si="201"/>
        <v>0</v>
      </c>
      <c r="J551" s="1117">
        <f t="shared" si="202"/>
        <v>0</v>
      </c>
      <c r="K551" s="1105">
        <f t="shared" si="203"/>
        <v>0</v>
      </c>
      <c r="L551" s="191">
        <f t="shared" si="204"/>
        <v>0</v>
      </c>
      <c r="M551" s="170" t="str">
        <f>IF(B551=0,"",VLOOKUP(B551,'Prog Costs'!$A$29:$B$60,2,FALSE))</f>
        <v/>
      </c>
      <c r="N551" s="194">
        <f t="shared" si="200"/>
        <v>0</v>
      </c>
      <c r="O551" s="195">
        <f t="shared" si="205"/>
        <v>0</v>
      </c>
      <c r="P551" s="196">
        <f>IF(N551=0,0,IF(B551=0,"",VLOOKUP(B551,'Prog Costs'!$A$29:$E$60,5,FALSE)*L551))</f>
        <v>0</v>
      </c>
      <c r="Q551" s="137"/>
      <c r="R551" s="137"/>
      <c r="S551" s="137"/>
      <c r="T551" s="137"/>
      <c r="U551" s="137"/>
      <c r="V551" s="137"/>
      <c r="W551" s="137"/>
      <c r="X551" s="137"/>
      <c r="Y551" s="137"/>
      <c r="Z551" s="137"/>
      <c r="AA551" s="137"/>
      <c r="AB551" s="137"/>
      <c r="AC551" s="137"/>
      <c r="AD551" s="137"/>
      <c r="AE551" s="137"/>
      <c r="AF551" s="137"/>
      <c r="AG551" s="137"/>
      <c r="AH551" s="137"/>
    </row>
    <row r="552" spans="1:34" ht="15" hidden="1" customHeight="1" x14ac:dyDescent="0.2">
      <c r="A552" s="1393"/>
      <c r="B552" s="681"/>
      <c r="C552" s="1123"/>
      <c r="D552" s="685"/>
      <c r="E552" s="163"/>
      <c r="F552" s="687"/>
      <c r="G552" s="157"/>
      <c r="H552" s="1124"/>
      <c r="I552" s="1116">
        <f t="shared" si="201"/>
        <v>0</v>
      </c>
      <c r="J552" s="1117">
        <f t="shared" si="202"/>
        <v>0</v>
      </c>
      <c r="K552" s="1105">
        <f t="shared" si="203"/>
        <v>0</v>
      </c>
      <c r="L552" s="191">
        <f t="shared" si="204"/>
        <v>0</v>
      </c>
      <c r="M552" s="170" t="str">
        <f>IF(B552=0,"",VLOOKUP(B552,'Prog Costs'!$A$29:$B$60,2,FALSE))</f>
        <v/>
      </c>
      <c r="N552" s="194">
        <f t="shared" si="200"/>
        <v>0</v>
      </c>
      <c r="O552" s="195">
        <f t="shared" si="205"/>
        <v>0</v>
      </c>
      <c r="P552" s="196">
        <f>IF(N552=0,0,IF(B552=0,"",VLOOKUP(B552,'Prog Costs'!$A$29:$E$60,5,FALSE)*L552))</f>
        <v>0</v>
      </c>
      <c r="Q552" s="137"/>
      <c r="R552" s="137"/>
      <c r="S552" s="137"/>
      <c r="T552" s="137"/>
      <c r="U552" s="137"/>
      <c r="V552" s="137"/>
      <c r="W552" s="137"/>
      <c r="X552" s="137"/>
      <c r="Y552" s="137"/>
      <c r="Z552" s="137"/>
      <c r="AA552" s="137"/>
      <c r="AB552" s="137"/>
      <c r="AC552" s="137"/>
      <c r="AD552" s="137"/>
      <c r="AE552" s="137"/>
      <c r="AF552" s="137"/>
      <c r="AG552" s="137"/>
      <c r="AH552" s="137"/>
    </row>
    <row r="553" spans="1:34" ht="15" hidden="1" customHeight="1" x14ac:dyDescent="0.2">
      <c r="A553" s="1393"/>
      <c r="B553" s="681"/>
      <c r="C553" s="1123"/>
      <c r="D553" s="685"/>
      <c r="E553" s="163"/>
      <c r="F553" s="687"/>
      <c r="G553" s="157"/>
      <c r="H553" s="1124"/>
      <c r="I553" s="1116">
        <f t="shared" si="201"/>
        <v>0</v>
      </c>
      <c r="J553" s="1117">
        <f t="shared" si="202"/>
        <v>0</v>
      </c>
      <c r="K553" s="1105">
        <f t="shared" si="203"/>
        <v>0</v>
      </c>
      <c r="L553" s="191">
        <f t="shared" si="204"/>
        <v>0</v>
      </c>
      <c r="M553" s="170" t="str">
        <f>IF(B553=0,"",VLOOKUP(B553,'Prog Costs'!$A$29:$B$60,2,FALSE))</f>
        <v/>
      </c>
      <c r="N553" s="194">
        <f t="shared" si="200"/>
        <v>0</v>
      </c>
      <c r="O553" s="195">
        <f t="shared" si="205"/>
        <v>0</v>
      </c>
      <c r="P553" s="196">
        <f>IF(N553=0,0,IF(B553=0,"",VLOOKUP(B553,'Prog Costs'!$A$29:$E$60,5,FALSE)*L553))</f>
        <v>0</v>
      </c>
      <c r="Q553" s="137"/>
      <c r="R553" s="137"/>
      <c r="S553" s="137"/>
      <c r="T553" s="137"/>
      <c r="U553" s="137"/>
      <c r="V553" s="137"/>
      <c r="W553" s="137"/>
      <c r="X553" s="137"/>
      <c r="Y553" s="137"/>
      <c r="Z553" s="137"/>
      <c r="AA553" s="137"/>
      <c r="AB553" s="137"/>
      <c r="AC553" s="137"/>
      <c r="AD553" s="137"/>
      <c r="AE553" s="137"/>
      <c r="AF553" s="137"/>
      <c r="AG553" s="137"/>
      <c r="AH553" s="137"/>
    </row>
    <row r="554" spans="1:34" ht="15" hidden="1" customHeight="1" x14ac:dyDescent="0.2">
      <c r="A554" s="1393"/>
      <c r="B554" s="681"/>
      <c r="C554" s="1123"/>
      <c r="D554" s="685"/>
      <c r="E554" s="163"/>
      <c r="F554" s="687"/>
      <c r="G554" s="157"/>
      <c r="H554" s="1124"/>
      <c r="I554" s="1116">
        <f t="shared" si="201"/>
        <v>0</v>
      </c>
      <c r="J554" s="1117">
        <f t="shared" si="202"/>
        <v>0</v>
      </c>
      <c r="K554" s="1105">
        <f t="shared" si="203"/>
        <v>0</v>
      </c>
      <c r="L554" s="191">
        <f t="shared" si="204"/>
        <v>0</v>
      </c>
      <c r="M554" s="170" t="str">
        <f>IF(B554=0,"",VLOOKUP(B554,'Prog Costs'!$A$29:$B$60,2,FALSE))</f>
        <v/>
      </c>
      <c r="N554" s="194">
        <f t="shared" si="200"/>
        <v>0</v>
      </c>
      <c r="O554" s="195">
        <f t="shared" si="205"/>
        <v>0</v>
      </c>
      <c r="P554" s="196">
        <f>IF(N554=0,0,IF(B554=0,"",VLOOKUP(B554,'Prog Costs'!$A$29:$E$60,5,FALSE)*L554))</f>
        <v>0</v>
      </c>
      <c r="Q554" s="137"/>
      <c r="R554" s="137"/>
      <c r="S554" s="137"/>
      <c r="T554" s="137"/>
      <c r="U554" s="137"/>
      <c r="V554" s="137"/>
      <c r="W554" s="137"/>
      <c r="X554" s="137"/>
      <c r="Y554" s="137"/>
      <c r="Z554" s="137"/>
      <c r="AA554" s="137"/>
      <c r="AB554" s="137"/>
      <c r="AC554" s="137"/>
      <c r="AD554" s="137"/>
      <c r="AE554" s="137"/>
      <c r="AF554" s="137"/>
      <c r="AG554" s="137"/>
      <c r="AH554" s="137"/>
    </row>
    <row r="555" spans="1:34" ht="15" hidden="1" customHeight="1" x14ac:dyDescent="0.2">
      <c r="A555" s="1393"/>
      <c r="B555" s="681"/>
      <c r="C555" s="1123"/>
      <c r="D555" s="685"/>
      <c r="E555" s="163"/>
      <c r="F555" s="687"/>
      <c r="G555" s="157"/>
      <c r="H555" s="1124"/>
      <c r="I555" s="1116">
        <f t="shared" si="201"/>
        <v>0</v>
      </c>
      <c r="J555" s="1117">
        <f t="shared" si="202"/>
        <v>0</v>
      </c>
      <c r="K555" s="1105">
        <f t="shared" si="203"/>
        <v>0</v>
      </c>
      <c r="L555" s="191">
        <f t="shared" si="204"/>
        <v>0</v>
      </c>
      <c r="M555" s="170" t="str">
        <f>IF(B555=0,"",VLOOKUP(B555,'Prog Costs'!$A$29:$B$60,2,FALSE))</f>
        <v/>
      </c>
      <c r="N555" s="194">
        <f t="shared" si="200"/>
        <v>0</v>
      </c>
      <c r="O555" s="195">
        <f t="shared" si="205"/>
        <v>0</v>
      </c>
      <c r="P555" s="196">
        <f>IF(N555=0,0,IF(B555=0,"",VLOOKUP(B555,'Prog Costs'!$A$29:$E$60,5,FALSE)*L555))</f>
        <v>0</v>
      </c>
      <c r="Q555" s="137"/>
      <c r="R555" s="137"/>
      <c r="S555" s="137"/>
      <c r="T555" s="137"/>
      <c r="U555" s="137"/>
      <c r="V555" s="137"/>
      <c r="W555" s="137"/>
      <c r="X555" s="137"/>
      <c r="Y555" s="137"/>
      <c r="Z555" s="137"/>
      <c r="AA555" s="137"/>
      <c r="AB555" s="137"/>
      <c r="AC555" s="137"/>
      <c r="AD555" s="137"/>
      <c r="AE555" s="137"/>
      <c r="AF555" s="137"/>
      <c r="AG555" s="137"/>
      <c r="AH555" s="137"/>
    </row>
    <row r="556" spans="1:34" ht="15" hidden="1" customHeight="1" x14ac:dyDescent="0.2">
      <c r="A556" s="1393"/>
      <c r="B556" s="681"/>
      <c r="C556" s="1123"/>
      <c r="D556" s="685"/>
      <c r="E556" s="163"/>
      <c r="F556" s="687"/>
      <c r="G556" s="157"/>
      <c r="H556" s="1124"/>
      <c r="I556" s="1116">
        <f t="shared" si="201"/>
        <v>0</v>
      </c>
      <c r="J556" s="1117">
        <f t="shared" si="202"/>
        <v>0</v>
      </c>
      <c r="K556" s="1105">
        <f t="shared" si="203"/>
        <v>0</v>
      </c>
      <c r="L556" s="191">
        <f t="shared" si="204"/>
        <v>0</v>
      </c>
      <c r="M556" s="170" t="str">
        <f>IF(B556=0,"",VLOOKUP(B556,'Prog Costs'!$A$29:$B$60,2,FALSE))</f>
        <v/>
      </c>
      <c r="N556" s="194">
        <f t="shared" si="200"/>
        <v>0</v>
      </c>
      <c r="O556" s="195">
        <f t="shared" si="205"/>
        <v>0</v>
      </c>
      <c r="P556" s="196">
        <f>IF(N556=0,0,IF(B556=0,"",VLOOKUP(B556,'Prog Costs'!$A$29:$E$60,5,FALSE)*L556))</f>
        <v>0</v>
      </c>
      <c r="Q556" s="137"/>
      <c r="R556" s="137"/>
      <c r="S556" s="137"/>
      <c r="T556" s="137"/>
      <c r="U556" s="137"/>
      <c r="V556" s="137"/>
      <c r="W556" s="137"/>
      <c r="X556" s="137"/>
      <c r="Y556" s="137"/>
      <c r="Z556" s="137"/>
      <c r="AA556" s="137"/>
      <c r="AB556" s="137"/>
      <c r="AC556" s="137"/>
      <c r="AD556" s="137"/>
      <c r="AE556" s="137"/>
      <c r="AF556" s="137"/>
      <c r="AG556" s="137"/>
      <c r="AH556" s="137"/>
    </row>
    <row r="557" spans="1:34" ht="15" hidden="1" customHeight="1" x14ac:dyDescent="0.2">
      <c r="A557" s="1393"/>
      <c r="B557" s="681"/>
      <c r="C557" s="1123"/>
      <c r="D557" s="685"/>
      <c r="E557" s="163"/>
      <c r="F557" s="687"/>
      <c r="G557" s="157"/>
      <c r="H557" s="1124"/>
      <c r="I557" s="1116">
        <f t="shared" si="201"/>
        <v>0</v>
      </c>
      <c r="J557" s="1117">
        <f t="shared" si="202"/>
        <v>0</v>
      </c>
      <c r="K557" s="1105">
        <f t="shared" si="203"/>
        <v>0</v>
      </c>
      <c r="L557" s="191">
        <f t="shared" si="204"/>
        <v>0</v>
      </c>
      <c r="M557" s="170" t="str">
        <f>IF(B557=0,"",VLOOKUP(B557,'Prog Costs'!$A$29:$B$60,2,FALSE))</f>
        <v/>
      </c>
      <c r="N557" s="194">
        <f t="shared" si="200"/>
        <v>0</v>
      </c>
      <c r="O557" s="195">
        <f t="shared" si="205"/>
        <v>0</v>
      </c>
      <c r="P557" s="196">
        <f>IF(N557=0,0,IF(B557=0,"",VLOOKUP(B557,'Prog Costs'!$A$29:$E$60,5,FALSE)*L557))</f>
        <v>0</v>
      </c>
      <c r="Q557" s="137"/>
      <c r="R557" s="137"/>
      <c r="S557" s="137"/>
      <c r="T557" s="137"/>
      <c r="U557" s="137"/>
      <c r="V557" s="137"/>
      <c r="W557" s="137"/>
      <c r="X557" s="137"/>
      <c r="Y557" s="137"/>
      <c r="Z557" s="137"/>
      <c r="AA557" s="137"/>
      <c r="AB557" s="137"/>
      <c r="AC557" s="137"/>
      <c r="AD557" s="137"/>
      <c r="AE557" s="137"/>
      <c r="AF557" s="137"/>
      <c r="AG557" s="137"/>
      <c r="AH557" s="137"/>
    </row>
    <row r="558" spans="1:34" ht="15" hidden="1" customHeight="1" x14ac:dyDescent="0.2">
      <c r="A558" s="1393"/>
      <c r="B558" s="681"/>
      <c r="C558" s="1123"/>
      <c r="D558" s="685"/>
      <c r="E558" s="163"/>
      <c r="F558" s="687"/>
      <c r="G558" s="157"/>
      <c r="H558" s="1124"/>
      <c r="I558" s="1116">
        <f t="shared" si="201"/>
        <v>0</v>
      </c>
      <c r="J558" s="1117">
        <f t="shared" si="202"/>
        <v>0</v>
      </c>
      <c r="K558" s="1105">
        <f t="shared" si="203"/>
        <v>0</v>
      </c>
      <c r="L558" s="191">
        <f t="shared" si="204"/>
        <v>0</v>
      </c>
      <c r="M558" s="170" t="str">
        <f>IF(B558=0,"",VLOOKUP(B558,'Prog Costs'!$A$29:$B$60,2,FALSE))</f>
        <v/>
      </c>
      <c r="N558" s="194">
        <f t="shared" si="200"/>
        <v>0</v>
      </c>
      <c r="O558" s="195">
        <f t="shared" si="205"/>
        <v>0</v>
      </c>
      <c r="P558" s="196">
        <f>IF(N558=0,0,IF(B558=0,"",VLOOKUP(B558,'Prog Costs'!$A$29:$E$60,5,FALSE)*L558))</f>
        <v>0</v>
      </c>
      <c r="Q558" s="137"/>
      <c r="R558" s="137"/>
      <c r="S558" s="137"/>
      <c r="T558" s="137"/>
      <c r="U558" s="137"/>
      <c r="V558" s="137"/>
      <c r="W558" s="137"/>
      <c r="X558" s="137"/>
      <c r="Y558" s="137"/>
      <c r="Z558" s="137"/>
      <c r="AA558" s="137"/>
      <c r="AB558" s="137"/>
      <c r="AC558" s="137"/>
      <c r="AD558" s="137"/>
      <c r="AE558" s="137"/>
      <c r="AF558" s="137"/>
      <c r="AG558" s="137"/>
      <c r="AH558" s="137"/>
    </row>
    <row r="559" spans="1:34" ht="15" hidden="1" customHeight="1" x14ac:dyDescent="0.2">
      <c r="A559" s="1393"/>
      <c r="B559" s="681"/>
      <c r="C559" s="1123"/>
      <c r="D559" s="685"/>
      <c r="E559" s="163"/>
      <c r="F559" s="687"/>
      <c r="G559" s="157"/>
      <c r="H559" s="1124"/>
      <c r="I559" s="1116">
        <f t="shared" si="201"/>
        <v>0</v>
      </c>
      <c r="J559" s="1117">
        <f t="shared" si="202"/>
        <v>0</v>
      </c>
      <c r="K559" s="1105">
        <f t="shared" si="203"/>
        <v>0</v>
      </c>
      <c r="L559" s="191">
        <f t="shared" si="204"/>
        <v>0</v>
      </c>
      <c r="M559" s="170" t="str">
        <f>IF(B559=0,"",VLOOKUP(B559,'Prog Costs'!$A$29:$B$60,2,FALSE))</f>
        <v/>
      </c>
      <c r="N559" s="194">
        <f t="shared" si="200"/>
        <v>0</v>
      </c>
      <c r="O559" s="195">
        <f t="shared" si="205"/>
        <v>0</v>
      </c>
      <c r="P559" s="196">
        <f>IF(N559=0,0,IF(B559=0,"",VLOOKUP(B559,'Prog Costs'!$A$29:$E$60,5,FALSE)*L559))</f>
        <v>0</v>
      </c>
      <c r="Q559" s="137"/>
      <c r="R559" s="137"/>
      <c r="S559" s="137"/>
      <c r="T559" s="137"/>
      <c r="U559" s="137"/>
      <c r="V559" s="137"/>
      <c r="W559" s="137"/>
      <c r="X559" s="137"/>
      <c r="Y559" s="137"/>
      <c r="Z559" s="137"/>
      <c r="AA559" s="137"/>
      <c r="AB559" s="137"/>
      <c r="AC559" s="137"/>
      <c r="AD559" s="137"/>
      <c r="AE559" s="137"/>
      <c r="AF559" s="137"/>
      <c r="AG559" s="137"/>
      <c r="AH559" s="137"/>
    </row>
    <row r="560" spans="1:34" ht="15" hidden="1" customHeight="1" thickBot="1" x14ac:dyDescent="0.25">
      <c r="A560" s="1394"/>
      <c r="B560" s="681"/>
      <c r="C560" s="1125"/>
      <c r="D560" s="686"/>
      <c r="E560" s="164"/>
      <c r="F560" s="688"/>
      <c r="G560" s="158"/>
      <c r="H560" s="1126"/>
      <c r="I560" s="1118">
        <f t="shared" si="201"/>
        <v>0</v>
      </c>
      <c r="J560" s="1117">
        <f t="shared" si="202"/>
        <v>0</v>
      </c>
      <c r="K560" s="1106">
        <f t="shared" si="203"/>
        <v>0</v>
      </c>
      <c r="L560" s="191">
        <f t="shared" si="204"/>
        <v>0</v>
      </c>
      <c r="M560" s="170" t="str">
        <f>IF(B560=0,"",VLOOKUP(B560,'Prog Costs'!$A$29:$B$60,2,FALSE))</f>
        <v/>
      </c>
      <c r="N560" s="194">
        <f t="shared" si="200"/>
        <v>0</v>
      </c>
      <c r="O560" s="195">
        <f t="shared" si="205"/>
        <v>0</v>
      </c>
      <c r="P560" s="196">
        <f>IF(N560=0,0,IF(B560=0,"",VLOOKUP(B560,'Prog Costs'!$A$29:$E$60,5,FALSE)*L560))</f>
        <v>0</v>
      </c>
      <c r="Q560" s="137"/>
      <c r="R560" s="137"/>
      <c r="S560" s="137"/>
      <c r="T560" s="137"/>
      <c r="U560" s="137"/>
      <c r="V560" s="137"/>
      <c r="W560" s="137"/>
      <c r="X560" s="137"/>
      <c r="Y560" s="137"/>
      <c r="Z560" s="137"/>
      <c r="AA560" s="137"/>
      <c r="AB560" s="137"/>
      <c r="AC560" s="137"/>
      <c r="AD560" s="137"/>
      <c r="AE560" s="137"/>
      <c r="AF560" s="137"/>
      <c r="AG560" s="137"/>
      <c r="AH560" s="137"/>
    </row>
    <row r="561" spans="1:34" ht="18" customHeight="1" thickBot="1" x14ac:dyDescent="0.25">
      <c r="A561" s="182"/>
      <c r="B561" s="198" t="s">
        <v>62</v>
      </c>
      <c r="C561" s="140">
        <f>SUM(C541:C560)</f>
        <v>0</v>
      </c>
      <c r="D561" s="155">
        <f t="shared" ref="D561:L561" si="206">SUM(D541:D560)</f>
        <v>0</v>
      </c>
      <c r="E561" s="165">
        <f t="shared" si="206"/>
        <v>0</v>
      </c>
      <c r="F561" s="166">
        <f t="shared" si="206"/>
        <v>0</v>
      </c>
      <c r="G561" s="159">
        <f t="shared" si="206"/>
        <v>0</v>
      </c>
      <c r="H561" s="204">
        <f t="shared" si="206"/>
        <v>0</v>
      </c>
      <c r="I561" s="140">
        <f t="shared" si="206"/>
        <v>0</v>
      </c>
      <c r="J561" s="1113">
        <f t="shared" si="206"/>
        <v>0</v>
      </c>
      <c r="K561" s="159">
        <f t="shared" si="206"/>
        <v>0</v>
      </c>
      <c r="L561" s="142">
        <f t="shared" si="206"/>
        <v>0</v>
      </c>
      <c r="M561" s="143"/>
      <c r="N561" s="143">
        <f t="shared" ref="N561:P561" si="207">SUM(N541:N560)</f>
        <v>0</v>
      </c>
      <c r="O561" s="143">
        <f t="shared" si="207"/>
        <v>0</v>
      </c>
      <c r="P561" s="144">
        <f t="shared" si="207"/>
        <v>0</v>
      </c>
      <c r="Q561" s="137"/>
      <c r="R561" s="137"/>
      <c r="S561" s="137"/>
      <c r="T561" s="137"/>
      <c r="U561" s="137"/>
      <c r="V561" s="137"/>
      <c r="W561" s="137"/>
      <c r="X561" s="137"/>
      <c r="Y561" s="137"/>
      <c r="Z561" s="137"/>
      <c r="AA561" s="137"/>
      <c r="AB561" s="137"/>
      <c r="AC561" s="137"/>
      <c r="AD561" s="137"/>
      <c r="AE561" s="137"/>
      <c r="AF561" s="137"/>
      <c r="AG561" s="137"/>
      <c r="AH561" s="137"/>
    </row>
    <row r="562" spans="1:34" ht="13.5" thickBot="1" x14ac:dyDescent="0.25">
      <c r="A562" s="173"/>
      <c r="B562" s="152"/>
      <c r="C562" s="152"/>
      <c r="D562" s="152"/>
      <c r="E562" s="152"/>
      <c r="F562" s="152"/>
      <c r="G562" s="152"/>
      <c r="H562" s="152"/>
      <c r="I562" s="152"/>
      <c r="J562" s="152"/>
      <c r="K562" s="152"/>
      <c r="L562" s="152"/>
      <c r="M562" s="152"/>
      <c r="N562" s="102"/>
      <c r="O562" s="102"/>
      <c r="P562" s="103"/>
      <c r="Q562" s="137"/>
      <c r="R562" s="137"/>
      <c r="S562" s="137"/>
      <c r="T562" s="137"/>
      <c r="U562" s="137"/>
      <c r="V562" s="137"/>
      <c r="W562" s="137"/>
      <c r="X562" s="137"/>
      <c r="Y562" s="137"/>
      <c r="Z562" s="137"/>
      <c r="AA562" s="137"/>
      <c r="AB562" s="137"/>
      <c r="AC562" s="137"/>
      <c r="AD562" s="137"/>
      <c r="AE562" s="137"/>
      <c r="AF562" s="137"/>
      <c r="AG562" s="137"/>
      <c r="AH562" s="137"/>
    </row>
    <row r="563" spans="1:34" ht="15" customHeight="1" x14ac:dyDescent="0.2">
      <c r="A563" s="1392">
        <f>'Setup Page'!C17</f>
        <v>0</v>
      </c>
      <c r="B563" s="683"/>
      <c r="C563" s="1121"/>
      <c r="D563" s="730"/>
      <c r="E563" s="162"/>
      <c r="F563" s="712"/>
      <c r="G563" s="705"/>
      <c r="H563" s="1122"/>
      <c r="I563" s="1114">
        <f>C563+E563+G563</f>
        <v>0</v>
      </c>
      <c r="J563" s="1115">
        <f>I563/3</f>
        <v>0</v>
      </c>
      <c r="K563" s="1104">
        <f>D563+F563+H563</f>
        <v>0</v>
      </c>
      <c r="L563" s="191">
        <f>K563/3</f>
        <v>0</v>
      </c>
      <c r="M563" s="170" t="str">
        <f>IF(B563=0,"",VLOOKUP(B563,'Prog Costs'!$A$29:$B$60,2,FALSE))</f>
        <v/>
      </c>
      <c r="N563" s="194">
        <f t="shared" ref="N563:N582" si="208">IF(B563=0,0,IF(L563=0,0,L563*M563))</f>
        <v>0</v>
      </c>
      <c r="O563" s="195">
        <f>N563*0.8</f>
        <v>0</v>
      </c>
      <c r="P563" s="196">
        <f>IF(N563=0,0,IF(B563=0,"",VLOOKUP(B563,'Prog Costs'!$A$29:$E$60,5,FALSE)*L563))</f>
        <v>0</v>
      </c>
      <c r="Q563" s="137"/>
      <c r="R563" s="137"/>
      <c r="S563" s="137"/>
      <c r="T563" s="137"/>
      <c r="U563" s="137"/>
      <c r="V563" s="137"/>
      <c r="W563" s="137"/>
      <c r="X563" s="137"/>
      <c r="Y563" s="137"/>
      <c r="Z563" s="137"/>
      <c r="AA563" s="137"/>
      <c r="AB563" s="137"/>
      <c r="AC563" s="137"/>
      <c r="AD563" s="137"/>
      <c r="AE563" s="137"/>
      <c r="AF563" s="137"/>
      <c r="AG563" s="137"/>
      <c r="AH563" s="137"/>
    </row>
    <row r="564" spans="1:34" ht="15" customHeight="1" x14ac:dyDescent="0.2">
      <c r="A564" s="1393"/>
      <c r="B564" s="681"/>
      <c r="C564" s="1123"/>
      <c r="D564" s="685"/>
      <c r="E564" s="163"/>
      <c r="F564" s="687"/>
      <c r="G564" s="157"/>
      <c r="H564" s="1124"/>
      <c r="I564" s="1116">
        <f t="shared" ref="I564:I582" si="209">C564+E564+G564</f>
        <v>0</v>
      </c>
      <c r="J564" s="1117">
        <f t="shared" ref="J564:J582" si="210">I564/3</f>
        <v>0</v>
      </c>
      <c r="K564" s="1105">
        <f t="shared" ref="K564:K582" si="211">D564+F564+H564</f>
        <v>0</v>
      </c>
      <c r="L564" s="191">
        <f t="shared" ref="L564:L582" si="212">K564/3</f>
        <v>0</v>
      </c>
      <c r="M564" s="170" t="str">
        <f>IF(B564=0,"",VLOOKUP(B564,'Prog Costs'!$A$29:$B$60,2,FALSE))</f>
        <v/>
      </c>
      <c r="N564" s="194">
        <f t="shared" si="208"/>
        <v>0</v>
      </c>
      <c r="O564" s="195">
        <f t="shared" ref="O564:O582" si="213">N564*0.8</f>
        <v>0</v>
      </c>
      <c r="P564" s="196">
        <f>IF(N564=0,0,IF(B564=0,"",VLOOKUP(B564,'Prog Costs'!$A$29:$E$60,5,FALSE)*L564))</f>
        <v>0</v>
      </c>
      <c r="Q564" s="137"/>
      <c r="R564" s="137"/>
      <c r="S564" s="137"/>
      <c r="T564" s="137"/>
      <c r="U564" s="137"/>
      <c r="V564" s="137"/>
      <c r="W564" s="137"/>
      <c r="X564" s="137"/>
      <c r="Y564" s="137"/>
      <c r="Z564" s="137"/>
      <c r="AA564" s="137"/>
      <c r="AB564" s="137"/>
      <c r="AC564" s="137"/>
      <c r="AD564" s="137"/>
      <c r="AE564" s="137"/>
      <c r="AF564" s="137"/>
      <c r="AG564" s="137"/>
      <c r="AH564" s="137"/>
    </row>
    <row r="565" spans="1:34" ht="15" customHeight="1" x14ac:dyDescent="0.2">
      <c r="A565" s="1393"/>
      <c r="B565" s="681"/>
      <c r="C565" s="1123"/>
      <c r="D565" s="685"/>
      <c r="E565" s="163"/>
      <c r="F565" s="687"/>
      <c r="G565" s="157"/>
      <c r="H565" s="1124"/>
      <c r="I565" s="1116">
        <f t="shared" si="209"/>
        <v>0</v>
      </c>
      <c r="J565" s="1117">
        <f t="shared" si="210"/>
        <v>0</v>
      </c>
      <c r="K565" s="1105">
        <f t="shared" si="211"/>
        <v>0</v>
      </c>
      <c r="L565" s="191">
        <f t="shared" si="212"/>
        <v>0</v>
      </c>
      <c r="M565" s="170" t="str">
        <f>IF(B565=0,"",VLOOKUP(B565,'Prog Costs'!$A$29:$B$60,2,FALSE))</f>
        <v/>
      </c>
      <c r="N565" s="194">
        <f t="shared" si="208"/>
        <v>0</v>
      </c>
      <c r="O565" s="195">
        <f t="shared" si="213"/>
        <v>0</v>
      </c>
      <c r="P565" s="196">
        <f>IF(N565=0,0,IF(B565=0,"",VLOOKUP(B565,'Prog Costs'!$A$29:$E$60,5,FALSE)*L565))</f>
        <v>0</v>
      </c>
      <c r="Q565" s="137"/>
      <c r="R565" s="137"/>
      <c r="S565" s="137"/>
      <c r="T565" s="137"/>
      <c r="U565" s="137"/>
      <c r="V565" s="137"/>
      <c r="W565" s="137"/>
      <c r="X565" s="137"/>
      <c r="Y565" s="137"/>
      <c r="Z565" s="137"/>
      <c r="AA565" s="137"/>
      <c r="AB565" s="137"/>
      <c r="AC565" s="137"/>
      <c r="AD565" s="137"/>
      <c r="AE565" s="137"/>
      <c r="AF565" s="137"/>
      <c r="AG565" s="137"/>
      <c r="AH565" s="137"/>
    </row>
    <row r="566" spans="1:34" ht="15" customHeight="1" x14ac:dyDescent="0.2">
      <c r="A566" s="1393"/>
      <c r="B566" s="681"/>
      <c r="C566" s="1123"/>
      <c r="D566" s="685"/>
      <c r="E566" s="163"/>
      <c r="F566" s="687"/>
      <c r="G566" s="157"/>
      <c r="H566" s="1124"/>
      <c r="I566" s="1116">
        <f t="shared" si="209"/>
        <v>0</v>
      </c>
      <c r="J566" s="1117">
        <f t="shared" si="210"/>
        <v>0</v>
      </c>
      <c r="K566" s="1105">
        <f t="shared" si="211"/>
        <v>0</v>
      </c>
      <c r="L566" s="191">
        <f t="shared" si="212"/>
        <v>0</v>
      </c>
      <c r="M566" s="170" t="str">
        <f>IF(B566=0,"",VLOOKUP(B566,'Prog Costs'!$A$29:$B$60,2,FALSE))</f>
        <v/>
      </c>
      <c r="N566" s="194">
        <f t="shared" si="208"/>
        <v>0</v>
      </c>
      <c r="O566" s="195">
        <f t="shared" si="213"/>
        <v>0</v>
      </c>
      <c r="P566" s="196">
        <f>IF(N566=0,0,IF(B566=0,"",VLOOKUP(B566,'Prog Costs'!$A$29:$E$60,5,FALSE)*L566))</f>
        <v>0</v>
      </c>
      <c r="Q566" s="137"/>
      <c r="R566" s="137"/>
      <c r="S566" s="137"/>
      <c r="T566" s="137"/>
      <c r="U566" s="137"/>
      <c r="V566" s="137"/>
      <c r="W566" s="137"/>
      <c r="X566" s="137"/>
      <c r="Y566" s="137"/>
      <c r="Z566" s="137"/>
      <c r="AA566" s="137"/>
      <c r="AB566" s="137"/>
      <c r="AC566" s="137"/>
      <c r="AD566" s="137"/>
      <c r="AE566" s="137"/>
      <c r="AF566" s="137"/>
      <c r="AG566" s="137"/>
      <c r="AH566" s="137"/>
    </row>
    <row r="567" spans="1:34" ht="15" customHeight="1" x14ac:dyDescent="0.2">
      <c r="A567" s="1393"/>
      <c r="B567" s="681"/>
      <c r="C567" s="1123"/>
      <c r="D567" s="685"/>
      <c r="E567" s="163"/>
      <c r="F567" s="687"/>
      <c r="G567" s="157"/>
      <c r="H567" s="1124"/>
      <c r="I567" s="1116">
        <f t="shared" si="209"/>
        <v>0</v>
      </c>
      <c r="J567" s="1117">
        <f t="shared" si="210"/>
        <v>0</v>
      </c>
      <c r="K567" s="1105">
        <f t="shared" si="211"/>
        <v>0</v>
      </c>
      <c r="L567" s="191">
        <f t="shared" si="212"/>
        <v>0</v>
      </c>
      <c r="M567" s="170" t="str">
        <f>IF(B567=0,"",VLOOKUP(B567,'Prog Costs'!$A$29:$B$60,2,FALSE))</f>
        <v/>
      </c>
      <c r="N567" s="194">
        <f t="shared" si="208"/>
        <v>0</v>
      </c>
      <c r="O567" s="195">
        <f t="shared" si="213"/>
        <v>0</v>
      </c>
      <c r="P567" s="196">
        <f>IF(N567=0,0,IF(B567=0,"",VLOOKUP(B567,'Prog Costs'!$A$29:$E$60,5,FALSE)*L567))</f>
        <v>0</v>
      </c>
      <c r="Q567" s="137"/>
      <c r="R567" s="137"/>
      <c r="S567" s="137"/>
      <c r="T567" s="137"/>
      <c r="U567" s="137"/>
      <c r="V567" s="137"/>
      <c r="W567" s="137"/>
      <c r="X567" s="137"/>
      <c r="Y567" s="137"/>
      <c r="Z567" s="137"/>
      <c r="AA567" s="137"/>
      <c r="AB567" s="137"/>
      <c r="AC567" s="137"/>
      <c r="AD567" s="137"/>
      <c r="AE567" s="137"/>
      <c r="AF567" s="137"/>
      <c r="AG567" s="137"/>
      <c r="AH567" s="137"/>
    </row>
    <row r="568" spans="1:34" ht="15" customHeight="1" x14ac:dyDescent="0.2">
      <c r="A568" s="1393"/>
      <c r="B568" s="681"/>
      <c r="C568" s="1123"/>
      <c r="D568" s="685"/>
      <c r="E568" s="163"/>
      <c r="F568" s="687"/>
      <c r="G568" s="157"/>
      <c r="H568" s="1124"/>
      <c r="I568" s="1116">
        <f t="shared" si="209"/>
        <v>0</v>
      </c>
      <c r="J568" s="1117">
        <f t="shared" si="210"/>
        <v>0</v>
      </c>
      <c r="K568" s="1105">
        <f t="shared" si="211"/>
        <v>0</v>
      </c>
      <c r="L568" s="191">
        <f t="shared" si="212"/>
        <v>0</v>
      </c>
      <c r="M568" s="170" t="str">
        <f>IF(B568=0,"",VLOOKUP(B568,'Prog Costs'!$A$29:$B$60,2,FALSE))</f>
        <v/>
      </c>
      <c r="N568" s="194">
        <f t="shared" si="208"/>
        <v>0</v>
      </c>
      <c r="O568" s="195">
        <f t="shared" si="213"/>
        <v>0</v>
      </c>
      <c r="P568" s="196">
        <f>IF(N568=0,0,IF(B568=0,"",VLOOKUP(B568,'Prog Costs'!$A$29:$E$60,5,FALSE)*L568))</f>
        <v>0</v>
      </c>
      <c r="Q568" s="137"/>
      <c r="R568" s="137"/>
      <c r="S568" s="137"/>
      <c r="T568" s="137"/>
      <c r="U568" s="137"/>
      <c r="V568" s="137"/>
      <c r="W568" s="137"/>
      <c r="X568" s="137"/>
      <c r="Y568" s="137"/>
      <c r="Z568" s="137"/>
      <c r="AA568" s="137"/>
      <c r="AB568" s="137"/>
      <c r="AC568" s="137"/>
      <c r="AD568" s="137"/>
      <c r="AE568" s="137"/>
      <c r="AF568" s="137"/>
      <c r="AG568" s="137"/>
      <c r="AH568" s="137"/>
    </row>
    <row r="569" spans="1:34" ht="15" customHeight="1" x14ac:dyDescent="0.2">
      <c r="A569" s="1393"/>
      <c r="B569" s="681"/>
      <c r="C569" s="1123"/>
      <c r="D569" s="685"/>
      <c r="E569" s="163"/>
      <c r="F569" s="687"/>
      <c r="G569" s="157"/>
      <c r="H569" s="1124"/>
      <c r="I569" s="1116">
        <f t="shared" si="209"/>
        <v>0</v>
      </c>
      <c r="J569" s="1117">
        <f t="shared" si="210"/>
        <v>0</v>
      </c>
      <c r="K569" s="1105">
        <f t="shared" si="211"/>
        <v>0</v>
      </c>
      <c r="L569" s="191">
        <f t="shared" si="212"/>
        <v>0</v>
      </c>
      <c r="M569" s="170" t="str">
        <f>IF(B569=0,"",VLOOKUP(B569,'Prog Costs'!$A$29:$B$60,2,FALSE))</f>
        <v/>
      </c>
      <c r="N569" s="194">
        <f t="shared" si="208"/>
        <v>0</v>
      </c>
      <c r="O569" s="195">
        <f t="shared" si="213"/>
        <v>0</v>
      </c>
      <c r="P569" s="196">
        <f>IF(N569=0,0,IF(B569=0,"",VLOOKUP(B569,'Prog Costs'!$A$29:$E$60,5,FALSE)*L569))</f>
        <v>0</v>
      </c>
      <c r="Q569" s="137"/>
      <c r="R569" s="137"/>
      <c r="S569" s="137"/>
      <c r="T569" s="137"/>
      <c r="U569" s="137"/>
      <c r="V569" s="137"/>
      <c r="W569" s="137"/>
      <c r="X569" s="137"/>
      <c r="Y569" s="137"/>
      <c r="Z569" s="137"/>
      <c r="AA569" s="137"/>
      <c r="AB569" s="137"/>
      <c r="AC569" s="137"/>
      <c r="AD569" s="137"/>
      <c r="AE569" s="137"/>
      <c r="AF569" s="137"/>
      <c r="AG569" s="137"/>
      <c r="AH569" s="137"/>
    </row>
    <row r="570" spans="1:34" ht="15" customHeight="1" x14ac:dyDescent="0.2">
      <c r="A570" s="1393"/>
      <c r="B570" s="681"/>
      <c r="C570" s="1123"/>
      <c r="D570" s="685"/>
      <c r="E570" s="163"/>
      <c r="F570" s="687"/>
      <c r="G570" s="157"/>
      <c r="H570" s="1124"/>
      <c r="I570" s="1116">
        <f t="shared" si="209"/>
        <v>0</v>
      </c>
      <c r="J570" s="1117">
        <f t="shared" si="210"/>
        <v>0</v>
      </c>
      <c r="K570" s="1105">
        <f t="shared" si="211"/>
        <v>0</v>
      </c>
      <c r="L570" s="191">
        <f t="shared" si="212"/>
        <v>0</v>
      </c>
      <c r="M570" s="170" t="str">
        <f>IF(B570=0,"",VLOOKUP(B570,'Prog Costs'!$A$29:$B$60,2,FALSE))</f>
        <v/>
      </c>
      <c r="N570" s="194">
        <f t="shared" si="208"/>
        <v>0</v>
      </c>
      <c r="O570" s="195">
        <f t="shared" si="213"/>
        <v>0</v>
      </c>
      <c r="P570" s="196">
        <f>IF(N570=0,0,IF(B570=0,"",VLOOKUP(B570,'Prog Costs'!$A$29:$E$60,5,FALSE)*L570))</f>
        <v>0</v>
      </c>
      <c r="Q570" s="137"/>
      <c r="R570" s="137"/>
      <c r="S570" s="137"/>
      <c r="T570" s="137"/>
      <c r="U570" s="137"/>
      <c r="V570" s="137"/>
      <c r="W570" s="137"/>
      <c r="X570" s="137"/>
      <c r="Y570" s="137"/>
      <c r="Z570" s="137"/>
      <c r="AA570" s="137"/>
      <c r="AB570" s="137"/>
      <c r="AC570" s="137"/>
      <c r="AD570" s="137"/>
      <c r="AE570" s="137"/>
      <c r="AF570" s="137"/>
      <c r="AG570" s="137"/>
      <c r="AH570" s="137"/>
    </row>
    <row r="571" spans="1:34" ht="15" customHeight="1" x14ac:dyDescent="0.2">
      <c r="A571" s="1393"/>
      <c r="B571" s="681"/>
      <c r="C571" s="1123"/>
      <c r="D571" s="685"/>
      <c r="E571" s="163"/>
      <c r="F571" s="687"/>
      <c r="G571" s="157"/>
      <c r="H571" s="1124"/>
      <c r="I571" s="1116">
        <f t="shared" si="209"/>
        <v>0</v>
      </c>
      <c r="J571" s="1117">
        <f t="shared" si="210"/>
        <v>0</v>
      </c>
      <c r="K571" s="1105">
        <f t="shared" si="211"/>
        <v>0</v>
      </c>
      <c r="L571" s="191">
        <f t="shared" si="212"/>
        <v>0</v>
      </c>
      <c r="M571" s="170" t="str">
        <f>IF(B571=0,"",VLOOKUP(B571,'Prog Costs'!$A$29:$B$60,2,FALSE))</f>
        <v/>
      </c>
      <c r="N571" s="194">
        <f t="shared" si="208"/>
        <v>0</v>
      </c>
      <c r="O571" s="195">
        <f t="shared" si="213"/>
        <v>0</v>
      </c>
      <c r="P571" s="196">
        <f>IF(N571=0,0,IF(B571=0,"",VLOOKUP(B571,'Prog Costs'!$A$29:$E$60,5,FALSE)*L571))</f>
        <v>0</v>
      </c>
      <c r="Q571" s="137"/>
      <c r="R571" s="137"/>
      <c r="S571" s="137"/>
      <c r="T571" s="137"/>
      <c r="U571" s="137"/>
      <c r="V571" s="137"/>
      <c r="W571" s="137"/>
      <c r="X571" s="137"/>
      <c r="Y571" s="137"/>
      <c r="Z571" s="137"/>
      <c r="AA571" s="137"/>
      <c r="AB571" s="137"/>
      <c r="AC571" s="137"/>
      <c r="AD571" s="137"/>
      <c r="AE571" s="137"/>
      <c r="AF571" s="137"/>
      <c r="AG571" s="137"/>
      <c r="AH571" s="137"/>
    </row>
    <row r="572" spans="1:34" ht="15" customHeight="1" thickBot="1" x14ac:dyDescent="0.25">
      <c r="A572" s="1393"/>
      <c r="B572" s="681"/>
      <c r="C572" s="1123"/>
      <c r="D572" s="685"/>
      <c r="E572" s="163"/>
      <c r="F572" s="687"/>
      <c r="G572" s="157"/>
      <c r="H572" s="1124"/>
      <c r="I572" s="1116">
        <f t="shared" si="209"/>
        <v>0</v>
      </c>
      <c r="J572" s="1117">
        <f t="shared" si="210"/>
        <v>0</v>
      </c>
      <c r="K572" s="1105">
        <f t="shared" si="211"/>
        <v>0</v>
      </c>
      <c r="L572" s="191">
        <f t="shared" si="212"/>
        <v>0</v>
      </c>
      <c r="M572" s="170" t="str">
        <f>IF(B572=0,"",VLOOKUP(B572,'Prog Costs'!$A$29:$B$60,2,FALSE))</f>
        <v/>
      </c>
      <c r="N572" s="194">
        <f t="shared" si="208"/>
        <v>0</v>
      </c>
      <c r="O572" s="195">
        <f t="shared" si="213"/>
        <v>0</v>
      </c>
      <c r="P572" s="196">
        <f>IF(N572=0,0,IF(B572=0,"",VLOOKUP(B572,'Prog Costs'!$A$29:$E$60,5,FALSE)*L572))</f>
        <v>0</v>
      </c>
      <c r="Q572" s="137"/>
      <c r="R572" s="137"/>
      <c r="S572" s="137"/>
      <c r="T572" s="137"/>
      <c r="U572" s="137"/>
      <c r="V572" s="137"/>
      <c r="W572" s="137"/>
      <c r="X572" s="137"/>
      <c r="Y572" s="137"/>
      <c r="Z572" s="137"/>
      <c r="AA572" s="137"/>
      <c r="AB572" s="137"/>
      <c r="AC572" s="137"/>
      <c r="AD572" s="137"/>
      <c r="AE572" s="137"/>
      <c r="AF572" s="137"/>
      <c r="AG572" s="137"/>
      <c r="AH572" s="137"/>
    </row>
    <row r="573" spans="1:34" ht="15" hidden="1" customHeight="1" x14ac:dyDescent="0.2">
      <c r="A573" s="1393"/>
      <c r="B573" s="681"/>
      <c r="C573" s="1123"/>
      <c r="D573" s="685"/>
      <c r="E573" s="163"/>
      <c r="F573" s="687"/>
      <c r="G573" s="157"/>
      <c r="H573" s="1124"/>
      <c r="I573" s="1116">
        <f t="shared" si="209"/>
        <v>0</v>
      </c>
      <c r="J573" s="1117">
        <f t="shared" si="210"/>
        <v>0</v>
      </c>
      <c r="K573" s="1105">
        <f t="shared" si="211"/>
        <v>0</v>
      </c>
      <c r="L573" s="191">
        <f t="shared" si="212"/>
        <v>0</v>
      </c>
      <c r="M573" s="170" t="str">
        <f>IF(B573=0,"",VLOOKUP(B573,'Prog Costs'!$A$29:$B$60,2,FALSE))</f>
        <v/>
      </c>
      <c r="N573" s="194">
        <f t="shared" si="208"/>
        <v>0</v>
      </c>
      <c r="O573" s="195">
        <f t="shared" si="213"/>
        <v>0</v>
      </c>
      <c r="P573" s="196">
        <f>IF(N573=0,0,IF(B573=0,"",VLOOKUP(B573,'Prog Costs'!$A$29:$E$60,5,FALSE)*L573))</f>
        <v>0</v>
      </c>
      <c r="Q573" s="137"/>
      <c r="R573" s="137"/>
      <c r="S573" s="137"/>
      <c r="T573" s="137"/>
      <c r="U573" s="137"/>
      <c r="V573" s="137"/>
      <c r="W573" s="137"/>
      <c r="X573" s="137"/>
      <c r="Y573" s="137"/>
      <c r="Z573" s="137"/>
      <c r="AA573" s="137"/>
      <c r="AB573" s="137"/>
      <c r="AC573" s="137"/>
      <c r="AD573" s="137"/>
      <c r="AE573" s="137"/>
      <c r="AF573" s="137"/>
      <c r="AG573" s="137"/>
      <c r="AH573" s="137"/>
    </row>
    <row r="574" spans="1:34" ht="15" hidden="1" customHeight="1" x14ac:dyDescent="0.2">
      <c r="A574" s="1393"/>
      <c r="B574" s="681"/>
      <c r="C574" s="1123"/>
      <c r="D574" s="685"/>
      <c r="E574" s="163"/>
      <c r="F574" s="687"/>
      <c r="G574" s="157"/>
      <c r="H574" s="1124"/>
      <c r="I574" s="1116">
        <f t="shared" si="209"/>
        <v>0</v>
      </c>
      <c r="J574" s="1117">
        <f t="shared" si="210"/>
        <v>0</v>
      </c>
      <c r="K574" s="1105">
        <f t="shared" si="211"/>
        <v>0</v>
      </c>
      <c r="L574" s="191">
        <f t="shared" si="212"/>
        <v>0</v>
      </c>
      <c r="M574" s="170" t="str">
        <f>IF(B574=0,"",VLOOKUP(B574,'Prog Costs'!$A$29:$B$60,2,FALSE))</f>
        <v/>
      </c>
      <c r="N574" s="194">
        <f t="shared" si="208"/>
        <v>0</v>
      </c>
      <c r="O574" s="195">
        <f t="shared" si="213"/>
        <v>0</v>
      </c>
      <c r="P574" s="196">
        <f>IF(N574=0,0,IF(B574=0,"",VLOOKUP(B574,'Prog Costs'!$A$29:$E$60,5,FALSE)*L574))</f>
        <v>0</v>
      </c>
      <c r="Q574" s="137"/>
      <c r="R574" s="137"/>
      <c r="S574" s="137"/>
      <c r="T574" s="137"/>
      <c r="U574" s="137"/>
      <c r="V574" s="137"/>
      <c r="W574" s="137"/>
      <c r="X574" s="137"/>
      <c r="Y574" s="137"/>
      <c r="Z574" s="137"/>
      <c r="AA574" s="137"/>
      <c r="AB574" s="137"/>
      <c r="AC574" s="137"/>
      <c r="AD574" s="137"/>
      <c r="AE574" s="137"/>
      <c r="AF574" s="137"/>
      <c r="AG574" s="137"/>
      <c r="AH574" s="137"/>
    </row>
    <row r="575" spans="1:34" ht="15" hidden="1" customHeight="1" x14ac:dyDescent="0.2">
      <c r="A575" s="1393"/>
      <c r="B575" s="681"/>
      <c r="C575" s="1123"/>
      <c r="D575" s="685"/>
      <c r="E575" s="163"/>
      <c r="F575" s="687"/>
      <c r="G575" s="157"/>
      <c r="H575" s="1124"/>
      <c r="I575" s="1116">
        <f t="shared" si="209"/>
        <v>0</v>
      </c>
      <c r="J575" s="1117">
        <f t="shared" si="210"/>
        <v>0</v>
      </c>
      <c r="K575" s="1105">
        <f t="shared" si="211"/>
        <v>0</v>
      </c>
      <c r="L575" s="191">
        <f t="shared" si="212"/>
        <v>0</v>
      </c>
      <c r="M575" s="170" t="str">
        <f>IF(B575=0,"",VLOOKUP(B575,'Prog Costs'!$A$29:$B$60,2,FALSE))</f>
        <v/>
      </c>
      <c r="N575" s="194">
        <f t="shared" si="208"/>
        <v>0</v>
      </c>
      <c r="O575" s="195">
        <f t="shared" si="213"/>
        <v>0</v>
      </c>
      <c r="P575" s="196">
        <f>IF(N575=0,0,IF(B575=0,"",VLOOKUP(B575,'Prog Costs'!$A$29:$E$60,5,FALSE)*L575))</f>
        <v>0</v>
      </c>
      <c r="Q575" s="137"/>
      <c r="R575" s="137"/>
      <c r="S575" s="137"/>
      <c r="T575" s="137"/>
      <c r="U575" s="137"/>
      <c r="V575" s="137"/>
      <c r="W575" s="137"/>
      <c r="X575" s="137"/>
      <c r="Y575" s="137"/>
      <c r="Z575" s="137"/>
      <c r="AA575" s="137"/>
      <c r="AB575" s="137"/>
      <c r="AC575" s="137"/>
      <c r="AD575" s="137"/>
      <c r="AE575" s="137"/>
      <c r="AF575" s="137"/>
      <c r="AG575" s="137"/>
      <c r="AH575" s="137"/>
    </row>
    <row r="576" spans="1:34" ht="15" hidden="1" customHeight="1" x14ac:dyDescent="0.2">
      <c r="A576" s="1393"/>
      <c r="B576" s="681"/>
      <c r="C576" s="1123"/>
      <c r="D576" s="685"/>
      <c r="E576" s="163"/>
      <c r="F576" s="687"/>
      <c r="G576" s="157"/>
      <c r="H576" s="1124"/>
      <c r="I576" s="1116">
        <f t="shared" si="209"/>
        <v>0</v>
      </c>
      <c r="J576" s="1117">
        <f t="shared" si="210"/>
        <v>0</v>
      </c>
      <c r="K576" s="1105">
        <f t="shared" si="211"/>
        <v>0</v>
      </c>
      <c r="L576" s="191">
        <f t="shared" si="212"/>
        <v>0</v>
      </c>
      <c r="M576" s="170" t="str">
        <f>IF(B576=0,"",VLOOKUP(B576,'Prog Costs'!$A$29:$B$60,2,FALSE))</f>
        <v/>
      </c>
      <c r="N576" s="194">
        <f t="shared" si="208"/>
        <v>0</v>
      </c>
      <c r="O576" s="195">
        <f t="shared" si="213"/>
        <v>0</v>
      </c>
      <c r="P576" s="196">
        <f>IF(N576=0,0,IF(B576=0,"",VLOOKUP(B576,'Prog Costs'!$A$29:$E$60,5,FALSE)*L576))</f>
        <v>0</v>
      </c>
      <c r="Q576" s="137"/>
      <c r="R576" s="137"/>
      <c r="S576" s="137"/>
      <c r="T576" s="137"/>
      <c r="U576" s="137"/>
      <c r="V576" s="137"/>
      <c r="W576" s="137"/>
      <c r="X576" s="137"/>
      <c r="Y576" s="137"/>
      <c r="Z576" s="137"/>
      <c r="AA576" s="137"/>
      <c r="AB576" s="137"/>
      <c r="AC576" s="137"/>
      <c r="AD576" s="137"/>
      <c r="AE576" s="137"/>
      <c r="AF576" s="137"/>
      <c r="AG576" s="137"/>
      <c r="AH576" s="137"/>
    </row>
    <row r="577" spans="1:34" ht="15" hidden="1" customHeight="1" x14ac:dyDescent="0.2">
      <c r="A577" s="1393"/>
      <c r="B577" s="681"/>
      <c r="C577" s="1123"/>
      <c r="D577" s="685"/>
      <c r="E577" s="163"/>
      <c r="F577" s="687"/>
      <c r="G577" s="157"/>
      <c r="H577" s="1124"/>
      <c r="I577" s="1116">
        <f t="shared" si="209"/>
        <v>0</v>
      </c>
      <c r="J577" s="1117">
        <f t="shared" si="210"/>
        <v>0</v>
      </c>
      <c r="K577" s="1105">
        <f t="shared" si="211"/>
        <v>0</v>
      </c>
      <c r="L577" s="191">
        <f t="shared" si="212"/>
        <v>0</v>
      </c>
      <c r="M577" s="170" t="str">
        <f>IF(B577=0,"",VLOOKUP(B577,'Prog Costs'!$A$29:$B$60,2,FALSE))</f>
        <v/>
      </c>
      <c r="N577" s="194">
        <f t="shared" si="208"/>
        <v>0</v>
      </c>
      <c r="O577" s="195">
        <f t="shared" si="213"/>
        <v>0</v>
      </c>
      <c r="P577" s="196">
        <f>IF(N577=0,0,IF(B577=0,"",VLOOKUP(B577,'Prog Costs'!$A$29:$E$60,5,FALSE)*L577))</f>
        <v>0</v>
      </c>
      <c r="Q577" s="137"/>
      <c r="R577" s="137"/>
      <c r="S577" s="137"/>
      <c r="T577" s="137"/>
      <c r="U577" s="137"/>
      <c r="V577" s="137"/>
      <c r="W577" s="137"/>
      <c r="X577" s="137"/>
      <c r="Y577" s="137"/>
      <c r="Z577" s="137"/>
      <c r="AA577" s="137"/>
      <c r="AB577" s="137"/>
      <c r="AC577" s="137"/>
      <c r="AD577" s="137"/>
      <c r="AE577" s="137"/>
      <c r="AF577" s="137"/>
      <c r="AG577" s="137"/>
      <c r="AH577" s="137"/>
    </row>
    <row r="578" spans="1:34" ht="15" hidden="1" customHeight="1" x14ac:dyDescent="0.2">
      <c r="A578" s="1393"/>
      <c r="B578" s="681"/>
      <c r="C578" s="1123"/>
      <c r="D578" s="685"/>
      <c r="E578" s="163"/>
      <c r="F578" s="687"/>
      <c r="G578" s="157"/>
      <c r="H578" s="1124"/>
      <c r="I578" s="1116">
        <f t="shared" si="209"/>
        <v>0</v>
      </c>
      <c r="J578" s="1117">
        <f t="shared" si="210"/>
        <v>0</v>
      </c>
      <c r="K578" s="1105">
        <f t="shared" si="211"/>
        <v>0</v>
      </c>
      <c r="L578" s="191">
        <f t="shared" si="212"/>
        <v>0</v>
      </c>
      <c r="M578" s="170" t="str">
        <f>IF(B578=0,"",VLOOKUP(B578,'Prog Costs'!$A$29:$B$60,2,FALSE))</f>
        <v/>
      </c>
      <c r="N578" s="194">
        <f t="shared" si="208"/>
        <v>0</v>
      </c>
      <c r="O578" s="195">
        <f t="shared" si="213"/>
        <v>0</v>
      </c>
      <c r="P578" s="196">
        <f>IF(N578=0,0,IF(B578=0,"",VLOOKUP(B578,'Prog Costs'!$A$29:$E$60,5,FALSE)*L578))</f>
        <v>0</v>
      </c>
      <c r="Q578" s="137"/>
      <c r="R578" s="137"/>
      <c r="S578" s="137"/>
      <c r="T578" s="137"/>
      <c r="U578" s="137"/>
      <c r="V578" s="137"/>
      <c r="W578" s="137"/>
      <c r="X578" s="137"/>
      <c r="Y578" s="137"/>
      <c r="Z578" s="137"/>
      <c r="AA578" s="137"/>
      <c r="AB578" s="137"/>
      <c r="AC578" s="137"/>
      <c r="AD578" s="137"/>
      <c r="AE578" s="137"/>
      <c r="AF578" s="137"/>
      <c r="AG578" s="137"/>
      <c r="AH578" s="137"/>
    </row>
    <row r="579" spans="1:34" ht="15" hidden="1" customHeight="1" x14ac:dyDescent="0.2">
      <c r="A579" s="1393"/>
      <c r="B579" s="681"/>
      <c r="C579" s="1123"/>
      <c r="D579" s="685"/>
      <c r="E579" s="163"/>
      <c r="F579" s="687"/>
      <c r="G579" s="157"/>
      <c r="H579" s="1124"/>
      <c r="I579" s="1116">
        <f t="shared" si="209"/>
        <v>0</v>
      </c>
      <c r="J579" s="1117">
        <f t="shared" si="210"/>
        <v>0</v>
      </c>
      <c r="K579" s="1105">
        <f t="shared" si="211"/>
        <v>0</v>
      </c>
      <c r="L579" s="191">
        <f t="shared" si="212"/>
        <v>0</v>
      </c>
      <c r="M579" s="170" t="str">
        <f>IF(B579=0,"",VLOOKUP(B579,'Prog Costs'!$A$29:$B$60,2,FALSE))</f>
        <v/>
      </c>
      <c r="N579" s="194">
        <f t="shared" si="208"/>
        <v>0</v>
      </c>
      <c r="O579" s="195">
        <f t="shared" si="213"/>
        <v>0</v>
      </c>
      <c r="P579" s="196">
        <f>IF(N579=0,0,IF(B579=0,"",VLOOKUP(B579,'Prog Costs'!$A$29:$E$60,5,FALSE)*L579))</f>
        <v>0</v>
      </c>
      <c r="Q579" s="137"/>
      <c r="R579" s="137"/>
      <c r="S579" s="137"/>
      <c r="T579" s="137"/>
      <c r="U579" s="137"/>
      <c r="V579" s="137"/>
      <c r="W579" s="137"/>
      <c r="X579" s="137"/>
      <c r="Y579" s="137"/>
      <c r="Z579" s="137"/>
      <c r="AA579" s="137"/>
      <c r="AB579" s="137"/>
      <c r="AC579" s="137"/>
      <c r="AD579" s="137"/>
      <c r="AE579" s="137"/>
      <c r="AF579" s="137"/>
      <c r="AG579" s="137"/>
      <c r="AH579" s="137"/>
    </row>
    <row r="580" spans="1:34" ht="15" hidden="1" customHeight="1" x14ac:dyDescent="0.2">
      <c r="A580" s="1393"/>
      <c r="B580" s="681"/>
      <c r="C580" s="1123"/>
      <c r="D580" s="685"/>
      <c r="E580" s="163"/>
      <c r="F580" s="687"/>
      <c r="G580" s="157"/>
      <c r="H580" s="1124"/>
      <c r="I580" s="1116">
        <f t="shared" si="209"/>
        <v>0</v>
      </c>
      <c r="J580" s="1117">
        <f t="shared" si="210"/>
        <v>0</v>
      </c>
      <c r="K580" s="1105">
        <f t="shared" si="211"/>
        <v>0</v>
      </c>
      <c r="L580" s="191">
        <f t="shared" si="212"/>
        <v>0</v>
      </c>
      <c r="M580" s="170" t="str">
        <f>IF(B580=0,"",VLOOKUP(B580,'Prog Costs'!$A$29:$B$60,2,FALSE))</f>
        <v/>
      </c>
      <c r="N580" s="194">
        <f t="shared" si="208"/>
        <v>0</v>
      </c>
      <c r="O580" s="195">
        <f t="shared" si="213"/>
        <v>0</v>
      </c>
      <c r="P580" s="196">
        <f>IF(N580=0,0,IF(B580=0,"",VLOOKUP(B580,'Prog Costs'!$A$29:$E$60,5,FALSE)*L580))</f>
        <v>0</v>
      </c>
      <c r="Q580" s="137"/>
      <c r="R580" s="137"/>
      <c r="S580" s="137"/>
      <c r="T580" s="137"/>
      <c r="U580" s="137"/>
      <c r="V580" s="137"/>
      <c r="W580" s="137"/>
      <c r="X580" s="137"/>
      <c r="Y580" s="137"/>
      <c r="Z580" s="137"/>
      <c r="AA580" s="137"/>
      <c r="AB580" s="137"/>
      <c r="AC580" s="137"/>
      <c r="AD580" s="137"/>
      <c r="AE580" s="137"/>
      <c r="AF580" s="137"/>
      <c r="AG580" s="137"/>
      <c r="AH580" s="137"/>
    </row>
    <row r="581" spans="1:34" ht="15" hidden="1" customHeight="1" x14ac:dyDescent="0.2">
      <c r="A581" s="1393"/>
      <c r="B581" s="681"/>
      <c r="C581" s="1123"/>
      <c r="D581" s="685"/>
      <c r="E581" s="163"/>
      <c r="F581" s="687"/>
      <c r="G581" s="157"/>
      <c r="H581" s="1124"/>
      <c r="I581" s="1116">
        <f t="shared" si="209"/>
        <v>0</v>
      </c>
      <c r="J581" s="1117">
        <f t="shared" si="210"/>
        <v>0</v>
      </c>
      <c r="K581" s="1105">
        <f t="shared" si="211"/>
        <v>0</v>
      </c>
      <c r="L581" s="191">
        <f t="shared" si="212"/>
        <v>0</v>
      </c>
      <c r="M581" s="170" t="str">
        <f>IF(B581=0,"",VLOOKUP(B581,'Prog Costs'!$A$29:$B$60,2,FALSE))</f>
        <v/>
      </c>
      <c r="N581" s="194">
        <f t="shared" si="208"/>
        <v>0</v>
      </c>
      <c r="O581" s="195">
        <f t="shared" si="213"/>
        <v>0</v>
      </c>
      <c r="P581" s="196">
        <f>IF(N581=0,0,IF(B581=0,"",VLOOKUP(B581,'Prog Costs'!$A$29:$E$60,5,FALSE)*L581))</f>
        <v>0</v>
      </c>
      <c r="Q581" s="137"/>
      <c r="R581" s="137"/>
      <c r="S581" s="137"/>
      <c r="T581" s="137"/>
      <c r="U581" s="137"/>
      <c r="V581" s="137"/>
      <c r="W581" s="137"/>
      <c r="X581" s="137"/>
      <c r="Y581" s="137"/>
      <c r="Z581" s="137"/>
      <c r="AA581" s="137"/>
      <c r="AB581" s="137"/>
      <c r="AC581" s="137"/>
      <c r="AD581" s="137"/>
      <c r="AE581" s="137"/>
      <c r="AF581" s="137"/>
      <c r="AG581" s="137"/>
      <c r="AH581" s="137"/>
    </row>
    <row r="582" spans="1:34" ht="15" hidden="1" customHeight="1" thickBot="1" x14ac:dyDescent="0.25">
      <c r="A582" s="1394"/>
      <c r="B582" s="681"/>
      <c r="C582" s="1125"/>
      <c r="D582" s="686"/>
      <c r="E582" s="164"/>
      <c r="F582" s="688"/>
      <c r="G582" s="158"/>
      <c r="H582" s="1126"/>
      <c r="I582" s="1118">
        <f t="shared" si="209"/>
        <v>0</v>
      </c>
      <c r="J582" s="1117">
        <f t="shared" si="210"/>
        <v>0</v>
      </c>
      <c r="K582" s="1106">
        <f t="shared" si="211"/>
        <v>0</v>
      </c>
      <c r="L582" s="191">
        <f t="shared" si="212"/>
        <v>0</v>
      </c>
      <c r="M582" s="170" t="str">
        <f>IF(B582=0,"",VLOOKUP(B582,'Prog Costs'!$A$29:$B$60,2,FALSE))</f>
        <v/>
      </c>
      <c r="N582" s="194">
        <f t="shared" si="208"/>
        <v>0</v>
      </c>
      <c r="O582" s="195">
        <f t="shared" si="213"/>
        <v>0</v>
      </c>
      <c r="P582" s="196">
        <f>IF(N582=0,0,IF(B582=0,"",VLOOKUP(B582,'Prog Costs'!$A$29:$E$60,5,FALSE)*L582))</f>
        <v>0</v>
      </c>
      <c r="Q582" s="137"/>
      <c r="R582" s="137"/>
      <c r="S582" s="137"/>
      <c r="T582" s="137"/>
      <c r="U582" s="137"/>
      <c r="V582" s="137"/>
      <c r="W582" s="137"/>
      <c r="X582" s="137"/>
      <c r="Y582" s="137"/>
      <c r="Z582" s="137"/>
      <c r="AA582" s="137"/>
      <c r="AB582" s="137"/>
      <c r="AC582" s="137"/>
      <c r="AD582" s="137"/>
      <c r="AE582" s="137"/>
      <c r="AF582" s="137"/>
      <c r="AG582" s="137"/>
      <c r="AH582" s="137"/>
    </row>
    <row r="583" spans="1:34" ht="18" customHeight="1" thickBot="1" x14ac:dyDescent="0.25">
      <c r="A583" s="182"/>
      <c r="B583" s="198" t="s">
        <v>62</v>
      </c>
      <c r="C583" s="140">
        <f>SUM(C563:C582)</f>
        <v>0</v>
      </c>
      <c r="D583" s="155">
        <f t="shared" ref="D583:L583" si="214">SUM(D563:D582)</f>
        <v>0</v>
      </c>
      <c r="E583" s="165">
        <f t="shared" si="214"/>
        <v>0</v>
      </c>
      <c r="F583" s="166">
        <f t="shared" si="214"/>
        <v>0</v>
      </c>
      <c r="G583" s="159">
        <f t="shared" si="214"/>
        <v>0</v>
      </c>
      <c r="H583" s="204">
        <f t="shared" si="214"/>
        <v>0</v>
      </c>
      <c r="I583" s="140">
        <f t="shared" si="214"/>
        <v>0</v>
      </c>
      <c r="J583" s="1113">
        <f t="shared" si="214"/>
        <v>0</v>
      </c>
      <c r="K583" s="159">
        <f t="shared" si="214"/>
        <v>0</v>
      </c>
      <c r="L583" s="142">
        <f t="shared" si="214"/>
        <v>0</v>
      </c>
      <c r="M583" s="143"/>
      <c r="N583" s="143">
        <f t="shared" ref="N583:P583" si="215">SUM(N563:N582)</f>
        <v>0</v>
      </c>
      <c r="O583" s="143">
        <f t="shared" si="215"/>
        <v>0</v>
      </c>
      <c r="P583" s="144">
        <f t="shared" si="215"/>
        <v>0</v>
      </c>
      <c r="Q583" s="137"/>
      <c r="R583" s="137"/>
      <c r="S583" s="137"/>
      <c r="T583" s="137"/>
      <c r="U583" s="137"/>
      <c r="V583" s="137"/>
      <c r="W583" s="137"/>
      <c r="X583" s="137"/>
      <c r="Y583" s="137"/>
      <c r="Z583" s="137"/>
      <c r="AA583" s="137"/>
      <c r="AB583" s="137"/>
      <c r="AC583" s="137"/>
      <c r="AD583" s="137"/>
      <c r="AE583" s="137"/>
      <c r="AF583" s="137"/>
      <c r="AG583" s="137"/>
      <c r="AH583" s="137"/>
    </row>
    <row r="584" spans="1:34" ht="13.5" thickBot="1" x14ac:dyDescent="0.25">
      <c r="A584" s="173"/>
      <c r="B584" s="152"/>
      <c r="C584" s="152"/>
      <c r="D584" s="152"/>
      <c r="E584" s="152"/>
      <c r="F584" s="152"/>
      <c r="G584" s="152"/>
      <c r="H584" s="152"/>
      <c r="I584" s="152"/>
      <c r="J584" s="152"/>
      <c r="K584" s="152"/>
      <c r="L584" s="152"/>
      <c r="M584" s="152"/>
      <c r="N584" s="102"/>
      <c r="O584" s="102"/>
      <c r="P584" s="103"/>
      <c r="Q584" s="137"/>
      <c r="R584" s="137"/>
      <c r="S584" s="137"/>
      <c r="T584" s="137"/>
      <c r="U584" s="137"/>
      <c r="V584" s="137"/>
      <c r="W584" s="137"/>
      <c r="X584" s="137"/>
      <c r="Y584" s="137"/>
      <c r="Z584" s="137"/>
      <c r="AA584" s="137"/>
      <c r="AB584" s="137"/>
      <c r="AC584" s="137"/>
      <c r="AD584" s="137"/>
      <c r="AE584" s="137"/>
      <c r="AF584" s="137"/>
      <c r="AG584" s="137"/>
      <c r="AH584" s="137"/>
    </row>
    <row r="585" spans="1:34" ht="15" customHeight="1" x14ac:dyDescent="0.2">
      <c r="A585" s="1392">
        <f>'Setup Page'!C18</f>
        <v>0</v>
      </c>
      <c r="B585" s="683"/>
      <c r="C585" s="1121"/>
      <c r="D585" s="730"/>
      <c r="E585" s="162"/>
      <c r="F585" s="712"/>
      <c r="G585" s="705"/>
      <c r="H585" s="1122"/>
      <c r="I585" s="1114">
        <f>C585+E585+G585</f>
        <v>0</v>
      </c>
      <c r="J585" s="1115">
        <f>I585/3</f>
        <v>0</v>
      </c>
      <c r="K585" s="1104">
        <f>D585+F585+H585</f>
        <v>0</v>
      </c>
      <c r="L585" s="191">
        <f>K585/3</f>
        <v>0</v>
      </c>
      <c r="M585" s="170" t="str">
        <f>IF(B585=0,"",VLOOKUP(B585,'Prog Costs'!$A$29:$B$60,2,FALSE))</f>
        <v/>
      </c>
      <c r="N585" s="194">
        <f t="shared" ref="N585:N604" si="216">IF(B585=0,0,IF(L585=0,0,L585*M585))</f>
        <v>0</v>
      </c>
      <c r="O585" s="195">
        <f>N585*0.8</f>
        <v>0</v>
      </c>
      <c r="P585" s="196">
        <f>IF(N585=0,0,IF(B585=0,"",VLOOKUP(B585,'Prog Costs'!$A$29:$E$60,5,FALSE)*L585))</f>
        <v>0</v>
      </c>
      <c r="Q585" s="137"/>
      <c r="R585" s="137"/>
      <c r="S585" s="137"/>
      <c r="T585" s="137"/>
      <c r="U585" s="137"/>
      <c r="V585" s="137"/>
      <c r="W585" s="137"/>
      <c r="X585" s="137"/>
      <c r="Y585" s="137"/>
      <c r="Z585" s="137"/>
      <c r="AA585" s="137"/>
      <c r="AB585" s="137"/>
      <c r="AC585" s="137"/>
      <c r="AD585" s="137"/>
      <c r="AE585" s="137"/>
      <c r="AF585" s="137"/>
      <c r="AG585" s="137"/>
      <c r="AH585" s="137"/>
    </row>
    <row r="586" spans="1:34" ht="15" customHeight="1" x14ac:dyDescent="0.2">
      <c r="A586" s="1393"/>
      <c r="B586" s="681"/>
      <c r="C586" s="1123"/>
      <c r="D586" s="685"/>
      <c r="E586" s="163"/>
      <c r="F586" s="687"/>
      <c r="G586" s="157"/>
      <c r="H586" s="1124"/>
      <c r="I586" s="1116">
        <f t="shared" ref="I586:I604" si="217">C586+E586+G586</f>
        <v>0</v>
      </c>
      <c r="J586" s="1117">
        <f t="shared" ref="J586:J604" si="218">I586/3</f>
        <v>0</v>
      </c>
      <c r="K586" s="1105">
        <f t="shared" ref="K586:K604" si="219">D586+F586+H586</f>
        <v>0</v>
      </c>
      <c r="L586" s="191">
        <f t="shared" ref="L586:L604" si="220">K586/3</f>
        <v>0</v>
      </c>
      <c r="M586" s="170" t="str">
        <f>IF(B586=0,"",VLOOKUP(B586,'Prog Costs'!$A$29:$B$60,2,FALSE))</f>
        <v/>
      </c>
      <c r="N586" s="194">
        <f t="shared" si="216"/>
        <v>0</v>
      </c>
      <c r="O586" s="195">
        <f t="shared" ref="O586:O604" si="221">N586*0.8</f>
        <v>0</v>
      </c>
      <c r="P586" s="196">
        <f>IF(N586=0,0,IF(B586=0,"",VLOOKUP(B586,'Prog Costs'!$A$29:$E$60,5,FALSE)*L586))</f>
        <v>0</v>
      </c>
      <c r="Q586" s="137"/>
      <c r="R586" s="137"/>
      <c r="S586" s="137"/>
      <c r="T586" s="137"/>
      <c r="U586" s="137"/>
      <c r="V586" s="137"/>
      <c r="W586" s="137"/>
      <c r="X586" s="137"/>
      <c r="Y586" s="137"/>
      <c r="Z586" s="137"/>
      <c r="AA586" s="137"/>
      <c r="AB586" s="137"/>
      <c r="AC586" s="137"/>
      <c r="AD586" s="137"/>
      <c r="AE586" s="137"/>
      <c r="AF586" s="137"/>
      <c r="AG586" s="137"/>
      <c r="AH586" s="137"/>
    </row>
    <row r="587" spans="1:34" ht="15" customHeight="1" x14ac:dyDescent="0.2">
      <c r="A587" s="1393"/>
      <c r="B587" s="681"/>
      <c r="C587" s="1123"/>
      <c r="D587" s="685"/>
      <c r="E587" s="163"/>
      <c r="F587" s="687"/>
      <c r="G587" s="157"/>
      <c r="H587" s="1124"/>
      <c r="I587" s="1116">
        <f t="shared" si="217"/>
        <v>0</v>
      </c>
      <c r="J587" s="1117">
        <f t="shared" si="218"/>
        <v>0</v>
      </c>
      <c r="K587" s="1105">
        <f t="shared" si="219"/>
        <v>0</v>
      </c>
      <c r="L587" s="191">
        <f t="shared" si="220"/>
        <v>0</v>
      </c>
      <c r="M587" s="170" t="str">
        <f>IF(B587=0,"",VLOOKUP(B587,'Prog Costs'!$A$29:$B$60,2,FALSE))</f>
        <v/>
      </c>
      <c r="N587" s="194">
        <f t="shared" si="216"/>
        <v>0</v>
      </c>
      <c r="O587" s="195">
        <f t="shared" si="221"/>
        <v>0</v>
      </c>
      <c r="P587" s="196">
        <f>IF(N587=0,0,IF(B587=0,"",VLOOKUP(B587,'Prog Costs'!$A$29:$E$60,5,FALSE)*L587))</f>
        <v>0</v>
      </c>
      <c r="Q587" s="137"/>
      <c r="R587" s="137"/>
      <c r="S587" s="137"/>
      <c r="T587" s="137"/>
      <c r="U587" s="137"/>
      <c r="V587" s="137"/>
      <c r="W587" s="137"/>
      <c r="X587" s="137"/>
      <c r="Y587" s="137"/>
      <c r="Z587" s="137"/>
      <c r="AA587" s="137"/>
      <c r="AB587" s="137"/>
      <c r="AC587" s="137"/>
      <c r="AD587" s="137"/>
      <c r="AE587" s="137"/>
      <c r="AF587" s="137"/>
      <c r="AG587" s="137"/>
      <c r="AH587" s="137"/>
    </row>
    <row r="588" spans="1:34" ht="15" customHeight="1" x14ac:dyDescent="0.2">
      <c r="A588" s="1393"/>
      <c r="B588" s="681"/>
      <c r="C588" s="1123"/>
      <c r="D588" s="685"/>
      <c r="E588" s="163"/>
      <c r="F588" s="687"/>
      <c r="G588" s="157"/>
      <c r="H588" s="1124"/>
      <c r="I588" s="1116">
        <f t="shared" si="217"/>
        <v>0</v>
      </c>
      <c r="J588" s="1117">
        <f t="shared" si="218"/>
        <v>0</v>
      </c>
      <c r="K588" s="1105">
        <f t="shared" si="219"/>
        <v>0</v>
      </c>
      <c r="L588" s="191">
        <f t="shared" si="220"/>
        <v>0</v>
      </c>
      <c r="M588" s="170" t="str">
        <f>IF(B588=0,"",VLOOKUP(B588,'Prog Costs'!$A$29:$B$60,2,FALSE))</f>
        <v/>
      </c>
      <c r="N588" s="194">
        <f t="shared" si="216"/>
        <v>0</v>
      </c>
      <c r="O588" s="195">
        <f t="shared" si="221"/>
        <v>0</v>
      </c>
      <c r="P588" s="196">
        <f>IF(N588=0,0,IF(B588=0,"",VLOOKUP(B588,'Prog Costs'!$A$29:$E$60,5,FALSE)*L588))</f>
        <v>0</v>
      </c>
      <c r="Q588" s="137"/>
      <c r="R588" s="137"/>
      <c r="S588" s="137"/>
      <c r="T588" s="137"/>
      <c r="U588" s="137"/>
      <c r="V588" s="137"/>
      <c r="W588" s="137"/>
      <c r="X588" s="137"/>
      <c r="Y588" s="137"/>
      <c r="Z588" s="137"/>
      <c r="AA588" s="137"/>
      <c r="AB588" s="137"/>
      <c r="AC588" s="137"/>
      <c r="AD588" s="137"/>
      <c r="AE588" s="137"/>
      <c r="AF588" s="137"/>
      <c r="AG588" s="137"/>
      <c r="AH588" s="137"/>
    </row>
    <row r="589" spans="1:34" ht="15" customHeight="1" x14ac:dyDescent="0.2">
      <c r="A589" s="1393"/>
      <c r="B589" s="681"/>
      <c r="C589" s="1123"/>
      <c r="D589" s="685"/>
      <c r="E589" s="163"/>
      <c r="F589" s="687"/>
      <c r="G589" s="157"/>
      <c r="H589" s="1124"/>
      <c r="I589" s="1116">
        <f t="shared" si="217"/>
        <v>0</v>
      </c>
      <c r="J589" s="1117">
        <f t="shared" si="218"/>
        <v>0</v>
      </c>
      <c r="K589" s="1105">
        <f t="shared" si="219"/>
        <v>0</v>
      </c>
      <c r="L589" s="191">
        <f t="shared" si="220"/>
        <v>0</v>
      </c>
      <c r="M589" s="170" t="str">
        <f>IF(B589=0,"",VLOOKUP(B589,'Prog Costs'!$A$29:$B$60,2,FALSE))</f>
        <v/>
      </c>
      <c r="N589" s="194">
        <f t="shared" si="216"/>
        <v>0</v>
      </c>
      <c r="O589" s="195">
        <f t="shared" si="221"/>
        <v>0</v>
      </c>
      <c r="P589" s="196">
        <f>IF(N589=0,0,IF(B589=0,"",VLOOKUP(B589,'Prog Costs'!$A$29:$E$60,5,FALSE)*L589))</f>
        <v>0</v>
      </c>
      <c r="Q589" s="137"/>
      <c r="R589" s="137"/>
      <c r="S589" s="137"/>
      <c r="T589" s="137"/>
      <c r="U589" s="137"/>
      <c r="V589" s="137"/>
      <c r="W589" s="137"/>
      <c r="X589" s="137"/>
      <c r="Y589" s="137"/>
      <c r="Z589" s="137"/>
      <c r="AA589" s="137"/>
      <c r="AB589" s="137"/>
      <c r="AC589" s="137"/>
      <c r="AD589" s="137"/>
      <c r="AE589" s="137"/>
      <c r="AF589" s="137"/>
      <c r="AG589" s="137"/>
      <c r="AH589" s="137"/>
    </row>
    <row r="590" spans="1:34" ht="15" customHeight="1" x14ac:dyDescent="0.2">
      <c r="A590" s="1393"/>
      <c r="B590" s="681"/>
      <c r="C590" s="1123"/>
      <c r="D590" s="685"/>
      <c r="E590" s="163"/>
      <c r="F590" s="687"/>
      <c r="G590" s="157"/>
      <c r="H590" s="1124"/>
      <c r="I590" s="1116">
        <f t="shared" si="217"/>
        <v>0</v>
      </c>
      <c r="J590" s="1117">
        <f t="shared" si="218"/>
        <v>0</v>
      </c>
      <c r="K590" s="1105">
        <f t="shared" si="219"/>
        <v>0</v>
      </c>
      <c r="L590" s="191">
        <f t="shared" si="220"/>
        <v>0</v>
      </c>
      <c r="M590" s="170" t="str">
        <f>IF(B590=0,"",VLOOKUP(B590,'Prog Costs'!$A$29:$B$60,2,FALSE))</f>
        <v/>
      </c>
      <c r="N590" s="194">
        <f t="shared" si="216"/>
        <v>0</v>
      </c>
      <c r="O590" s="195">
        <f t="shared" si="221"/>
        <v>0</v>
      </c>
      <c r="P590" s="196">
        <f>IF(N590=0,0,IF(B590=0,"",VLOOKUP(B590,'Prog Costs'!$A$29:$E$60,5,FALSE)*L590))</f>
        <v>0</v>
      </c>
      <c r="Q590" s="137"/>
      <c r="R590" s="137"/>
      <c r="S590" s="137"/>
      <c r="T590" s="137"/>
      <c r="U590" s="137"/>
      <c r="V590" s="137"/>
      <c r="W590" s="137"/>
      <c r="X590" s="137"/>
      <c r="Y590" s="137"/>
      <c r="Z590" s="137"/>
      <c r="AA590" s="137"/>
      <c r="AB590" s="137"/>
      <c r="AC590" s="137"/>
      <c r="AD590" s="137"/>
      <c r="AE590" s="137"/>
      <c r="AF590" s="137"/>
      <c r="AG590" s="137"/>
      <c r="AH590" s="137"/>
    </row>
    <row r="591" spans="1:34" ht="15" customHeight="1" x14ac:dyDescent="0.2">
      <c r="A591" s="1393"/>
      <c r="B591" s="681"/>
      <c r="C591" s="1123"/>
      <c r="D591" s="685"/>
      <c r="E591" s="163"/>
      <c r="F591" s="687"/>
      <c r="G591" s="157"/>
      <c r="H591" s="1124"/>
      <c r="I591" s="1116">
        <f t="shared" si="217"/>
        <v>0</v>
      </c>
      <c r="J591" s="1117">
        <f t="shared" si="218"/>
        <v>0</v>
      </c>
      <c r="K591" s="1105">
        <f t="shared" si="219"/>
        <v>0</v>
      </c>
      <c r="L591" s="191">
        <f t="shared" si="220"/>
        <v>0</v>
      </c>
      <c r="M591" s="170" t="str">
        <f>IF(B591=0,"",VLOOKUP(B591,'Prog Costs'!$A$29:$B$60,2,FALSE))</f>
        <v/>
      </c>
      <c r="N591" s="194">
        <f t="shared" si="216"/>
        <v>0</v>
      </c>
      <c r="O591" s="195">
        <f t="shared" si="221"/>
        <v>0</v>
      </c>
      <c r="P591" s="196">
        <f>IF(N591=0,0,IF(B591=0,"",VLOOKUP(B591,'Prog Costs'!$A$29:$E$60,5,FALSE)*L591))</f>
        <v>0</v>
      </c>
      <c r="Q591" s="137"/>
      <c r="R591" s="137"/>
      <c r="S591" s="137"/>
      <c r="T591" s="137"/>
      <c r="U591" s="137"/>
      <c r="V591" s="137"/>
      <c r="W591" s="137"/>
      <c r="X591" s="137"/>
      <c r="Y591" s="137"/>
      <c r="Z591" s="137"/>
      <c r="AA591" s="137"/>
      <c r="AB591" s="137"/>
      <c r="AC591" s="137"/>
      <c r="AD591" s="137"/>
      <c r="AE591" s="137"/>
      <c r="AF591" s="137"/>
      <c r="AG591" s="137"/>
      <c r="AH591" s="137"/>
    </row>
    <row r="592" spans="1:34" ht="15" customHeight="1" x14ac:dyDescent="0.2">
      <c r="A592" s="1393"/>
      <c r="B592" s="681"/>
      <c r="C592" s="1123"/>
      <c r="D592" s="685"/>
      <c r="E592" s="163"/>
      <c r="F592" s="687"/>
      <c r="G592" s="157"/>
      <c r="H592" s="1124"/>
      <c r="I592" s="1116">
        <f t="shared" si="217"/>
        <v>0</v>
      </c>
      <c r="J592" s="1117">
        <f t="shared" si="218"/>
        <v>0</v>
      </c>
      <c r="K592" s="1105">
        <f t="shared" si="219"/>
        <v>0</v>
      </c>
      <c r="L592" s="191">
        <f t="shared" si="220"/>
        <v>0</v>
      </c>
      <c r="M592" s="170" t="str">
        <f>IF(B592=0,"",VLOOKUP(B592,'Prog Costs'!$A$29:$B$60,2,FALSE))</f>
        <v/>
      </c>
      <c r="N592" s="194">
        <f t="shared" si="216"/>
        <v>0</v>
      </c>
      <c r="O592" s="195">
        <f t="shared" si="221"/>
        <v>0</v>
      </c>
      <c r="P592" s="196">
        <f>IF(N592=0,0,IF(B592=0,"",VLOOKUP(B592,'Prog Costs'!$A$29:$E$60,5,FALSE)*L592))</f>
        <v>0</v>
      </c>
      <c r="Q592" s="137"/>
      <c r="R592" s="137"/>
      <c r="S592" s="137"/>
      <c r="T592" s="137"/>
      <c r="U592" s="137"/>
      <c r="V592" s="137"/>
      <c r="W592" s="137"/>
      <c r="X592" s="137"/>
      <c r="Y592" s="137"/>
      <c r="Z592" s="137"/>
      <c r="AA592" s="137"/>
      <c r="AB592" s="137"/>
      <c r="AC592" s="137"/>
      <c r="AD592" s="137"/>
      <c r="AE592" s="137"/>
      <c r="AF592" s="137"/>
      <c r="AG592" s="137"/>
      <c r="AH592" s="137"/>
    </row>
    <row r="593" spans="1:34" ht="15" customHeight="1" x14ac:dyDescent="0.2">
      <c r="A593" s="1393"/>
      <c r="B593" s="681"/>
      <c r="C593" s="1123"/>
      <c r="D593" s="685"/>
      <c r="E593" s="163"/>
      <c r="F593" s="687"/>
      <c r="G593" s="157"/>
      <c r="H593" s="1124"/>
      <c r="I593" s="1116">
        <f t="shared" si="217"/>
        <v>0</v>
      </c>
      <c r="J593" s="1117">
        <f t="shared" si="218"/>
        <v>0</v>
      </c>
      <c r="K593" s="1105">
        <f t="shared" si="219"/>
        <v>0</v>
      </c>
      <c r="L593" s="191">
        <f t="shared" si="220"/>
        <v>0</v>
      </c>
      <c r="M593" s="170" t="str">
        <f>IF(B593=0,"",VLOOKUP(B593,'Prog Costs'!$A$29:$B$60,2,FALSE))</f>
        <v/>
      </c>
      <c r="N593" s="194">
        <f t="shared" si="216"/>
        <v>0</v>
      </c>
      <c r="O593" s="195">
        <f t="shared" si="221"/>
        <v>0</v>
      </c>
      <c r="P593" s="196">
        <f>IF(N593=0,0,IF(B593=0,"",VLOOKUP(B593,'Prog Costs'!$A$29:$E$60,5,FALSE)*L593))</f>
        <v>0</v>
      </c>
      <c r="Q593" s="137"/>
      <c r="R593" s="137"/>
      <c r="S593" s="137"/>
      <c r="T593" s="137"/>
      <c r="U593" s="137"/>
      <c r="V593" s="137"/>
      <c r="W593" s="137"/>
      <c r="X593" s="137"/>
      <c r="Y593" s="137"/>
      <c r="Z593" s="137"/>
      <c r="AA593" s="137"/>
      <c r="AB593" s="137"/>
      <c r="AC593" s="137"/>
      <c r="AD593" s="137"/>
      <c r="AE593" s="137"/>
      <c r="AF593" s="137"/>
      <c r="AG593" s="137"/>
      <c r="AH593" s="137"/>
    </row>
    <row r="594" spans="1:34" ht="15" customHeight="1" thickBot="1" x14ac:dyDescent="0.25">
      <c r="A594" s="1393"/>
      <c r="B594" s="681"/>
      <c r="C594" s="1123"/>
      <c r="D594" s="685"/>
      <c r="E594" s="163"/>
      <c r="F594" s="687"/>
      <c r="G594" s="157"/>
      <c r="H594" s="1124"/>
      <c r="I594" s="1116">
        <f t="shared" si="217"/>
        <v>0</v>
      </c>
      <c r="J594" s="1117">
        <f t="shared" si="218"/>
        <v>0</v>
      </c>
      <c r="K594" s="1105">
        <f t="shared" si="219"/>
        <v>0</v>
      </c>
      <c r="L594" s="191">
        <f t="shared" si="220"/>
        <v>0</v>
      </c>
      <c r="M594" s="170" t="str">
        <f>IF(B594=0,"",VLOOKUP(B594,'Prog Costs'!$A$29:$B$60,2,FALSE))</f>
        <v/>
      </c>
      <c r="N594" s="194">
        <f t="shared" si="216"/>
        <v>0</v>
      </c>
      <c r="O594" s="195">
        <f t="shared" si="221"/>
        <v>0</v>
      </c>
      <c r="P594" s="196">
        <f>IF(N594=0,0,IF(B594=0,"",VLOOKUP(B594,'Prog Costs'!$A$29:$E$60,5,FALSE)*L594))</f>
        <v>0</v>
      </c>
      <c r="Q594" s="137"/>
      <c r="R594" s="137"/>
      <c r="S594" s="137"/>
      <c r="T594" s="137"/>
      <c r="U594" s="137"/>
      <c r="V594" s="137"/>
      <c r="W594" s="137"/>
      <c r="X594" s="137"/>
      <c r="Y594" s="137"/>
      <c r="Z594" s="137"/>
      <c r="AA594" s="137"/>
      <c r="AB594" s="137"/>
      <c r="AC594" s="137"/>
      <c r="AD594" s="137"/>
      <c r="AE594" s="137"/>
      <c r="AF594" s="137"/>
      <c r="AG594" s="137"/>
      <c r="AH594" s="137"/>
    </row>
    <row r="595" spans="1:34" ht="15" hidden="1" customHeight="1" x14ac:dyDescent="0.2">
      <c r="A595" s="1393"/>
      <c r="B595" s="681"/>
      <c r="C595" s="1123"/>
      <c r="D595" s="685"/>
      <c r="E595" s="163"/>
      <c r="F595" s="687"/>
      <c r="G595" s="157"/>
      <c r="H595" s="1124"/>
      <c r="I595" s="1116">
        <f t="shared" si="217"/>
        <v>0</v>
      </c>
      <c r="J595" s="1117">
        <f t="shared" si="218"/>
        <v>0</v>
      </c>
      <c r="K595" s="1105">
        <f t="shared" si="219"/>
        <v>0</v>
      </c>
      <c r="L595" s="191">
        <f t="shared" si="220"/>
        <v>0</v>
      </c>
      <c r="M595" s="170" t="str">
        <f>IF(B595=0,"",VLOOKUP(B595,'Prog Costs'!$A$29:$B$60,2,FALSE))</f>
        <v/>
      </c>
      <c r="N595" s="194">
        <f t="shared" si="216"/>
        <v>0</v>
      </c>
      <c r="O595" s="195">
        <f t="shared" si="221"/>
        <v>0</v>
      </c>
      <c r="P595" s="196">
        <f>IF(N595=0,0,IF(B595=0,"",VLOOKUP(B595,'Prog Costs'!$A$29:$E$60,5,FALSE)*L595))</f>
        <v>0</v>
      </c>
      <c r="Q595" s="137"/>
      <c r="R595" s="137"/>
      <c r="S595" s="137"/>
      <c r="T595" s="137"/>
      <c r="U595" s="137"/>
      <c r="V595" s="137"/>
      <c r="W595" s="137"/>
      <c r="X595" s="137"/>
      <c r="Y595" s="137"/>
      <c r="Z595" s="137"/>
      <c r="AA595" s="137"/>
      <c r="AB595" s="137"/>
      <c r="AC595" s="137"/>
      <c r="AD595" s="137"/>
      <c r="AE595" s="137"/>
      <c r="AF595" s="137"/>
      <c r="AG595" s="137"/>
      <c r="AH595" s="137"/>
    </row>
    <row r="596" spans="1:34" ht="15" hidden="1" customHeight="1" x14ac:dyDescent="0.2">
      <c r="A596" s="1393"/>
      <c r="B596" s="681"/>
      <c r="C596" s="1123"/>
      <c r="D596" s="685"/>
      <c r="E596" s="163"/>
      <c r="F596" s="687"/>
      <c r="G596" s="157"/>
      <c r="H596" s="1124"/>
      <c r="I596" s="1116">
        <f t="shared" si="217"/>
        <v>0</v>
      </c>
      <c r="J596" s="1117">
        <f t="shared" si="218"/>
        <v>0</v>
      </c>
      <c r="K596" s="1105">
        <f t="shared" si="219"/>
        <v>0</v>
      </c>
      <c r="L596" s="191">
        <f t="shared" si="220"/>
        <v>0</v>
      </c>
      <c r="M596" s="170" t="str">
        <f>IF(B596=0,"",VLOOKUP(B596,'Prog Costs'!$A$29:$B$60,2,FALSE))</f>
        <v/>
      </c>
      <c r="N596" s="194">
        <f t="shared" si="216"/>
        <v>0</v>
      </c>
      <c r="O596" s="195">
        <f t="shared" si="221"/>
        <v>0</v>
      </c>
      <c r="P596" s="196">
        <f>IF(N596=0,0,IF(B596=0,"",VLOOKUP(B596,'Prog Costs'!$A$29:$E$60,5,FALSE)*L596))</f>
        <v>0</v>
      </c>
      <c r="Q596" s="137"/>
      <c r="R596" s="137"/>
      <c r="S596" s="137"/>
      <c r="T596" s="137"/>
      <c r="U596" s="137"/>
      <c r="V596" s="137"/>
      <c r="W596" s="137"/>
      <c r="X596" s="137"/>
      <c r="Y596" s="137"/>
      <c r="Z596" s="137"/>
      <c r="AA596" s="137"/>
      <c r="AB596" s="137"/>
      <c r="AC596" s="137"/>
      <c r="AD596" s="137"/>
      <c r="AE596" s="137"/>
      <c r="AF596" s="137"/>
      <c r="AG596" s="137"/>
      <c r="AH596" s="137"/>
    </row>
    <row r="597" spans="1:34" ht="15" hidden="1" customHeight="1" x14ac:dyDescent="0.2">
      <c r="A597" s="1393"/>
      <c r="B597" s="681"/>
      <c r="C597" s="1123"/>
      <c r="D597" s="685"/>
      <c r="E597" s="163"/>
      <c r="F597" s="687"/>
      <c r="G597" s="157"/>
      <c r="H597" s="1124"/>
      <c r="I597" s="1116">
        <f t="shared" si="217"/>
        <v>0</v>
      </c>
      <c r="J597" s="1117">
        <f t="shared" si="218"/>
        <v>0</v>
      </c>
      <c r="K597" s="1105">
        <f t="shared" si="219"/>
        <v>0</v>
      </c>
      <c r="L597" s="191">
        <f t="shared" si="220"/>
        <v>0</v>
      </c>
      <c r="M597" s="170" t="str">
        <f>IF(B597=0,"",VLOOKUP(B597,'Prog Costs'!$A$29:$B$60,2,FALSE))</f>
        <v/>
      </c>
      <c r="N597" s="194">
        <f t="shared" si="216"/>
        <v>0</v>
      </c>
      <c r="O597" s="195">
        <f t="shared" si="221"/>
        <v>0</v>
      </c>
      <c r="P597" s="196">
        <f>IF(N597=0,0,IF(B597=0,"",VLOOKUP(B597,'Prog Costs'!$A$29:$E$60,5,FALSE)*L597))</f>
        <v>0</v>
      </c>
      <c r="Q597" s="137"/>
      <c r="R597" s="137"/>
      <c r="S597" s="137"/>
      <c r="T597" s="137"/>
      <c r="U597" s="137"/>
      <c r="V597" s="137"/>
      <c r="W597" s="137"/>
      <c r="X597" s="137"/>
      <c r="Y597" s="137"/>
      <c r="Z597" s="137"/>
      <c r="AA597" s="137"/>
      <c r="AB597" s="137"/>
      <c r="AC597" s="137"/>
      <c r="AD597" s="137"/>
      <c r="AE597" s="137"/>
      <c r="AF597" s="137"/>
      <c r="AG597" s="137"/>
      <c r="AH597" s="137"/>
    </row>
    <row r="598" spans="1:34" ht="15" hidden="1" customHeight="1" x14ac:dyDescent="0.2">
      <c r="A598" s="1393"/>
      <c r="B598" s="681"/>
      <c r="C598" s="1123"/>
      <c r="D598" s="685"/>
      <c r="E598" s="163"/>
      <c r="F598" s="687"/>
      <c r="G598" s="157"/>
      <c r="H598" s="1124"/>
      <c r="I598" s="1116">
        <f t="shared" si="217"/>
        <v>0</v>
      </c>
      <c r="J598" s="1117">
        <f t="shared" si="218"/>
        <v>0</v>
      </c>
      <c r="K598" s="1105">
        <f t="shared" si="219"/>
        <v>0</v>
      </c>
      <c r="L598" s="191">
        <f t="shared" si="220"/>
        <v>0</v>
      </c>
      <c r="M598" s="170" t="str">
        <f>IF(B598=0,"",VLOOKUP(B598,'Prog Costs'!$A$29:$B$60,2,FALSE))</f>
        <v/>
      </c>
      <c r="N598" s="194">
        <f t="shared" si="216"/>
        <v>0</v>
      </c>
      <c r="O598" s="195">
        <f t="shared" si="221"/>
        <v>0</v>
      </c>
      <c r="P598" s="196">
        <f>IF(N598=0,0,IF(B598=0,"",VLOOKUP(B598,'Prog Costs'!$A$29:$E$60,5,FALSE)*L598))</f>
        <v>0</v>
      </c>
      <c r="Q598" s="137"/>
      <c r="R598" s="137"/>
      <c r="S598" s="137"/>
      <c r="T598" s="137"/>
      <c r="U598" s="137"/>
      <c r="V598" s="137"/>
      <c r="W598" s="137"/>
      <c r="X598" s="137"/>
      <c r="Y598" s="137"/>
      <c r="Z598" s="137"/>
      <c r="AA598" s="137"/>
      <c r="AB598" s="137"/>
      <c r="AC598" s="137"/>
      <c r="AD598" s="137"/>
      <c r="AE598" s="137"/>
      <c r="AF598" s="137"/>
      <c r="AG598" s="137"/>
      <c r="AH598" s="137"/>
    </row>
    <row r="599" spans="1:34" ht="15" hidden="1" customHeight="1" x14ac:dyDescent="0.2">
      <c r="A599" s="1393"/>
      <c r="B599" s="681"/>
      <c r="C599" s="1123"/>
      <c r="D599" s="685"/>
      <c r="E599" s="163"/>
      <c r="F599" s="687"/>
      <c r="G599" s="157"/>
      <c r="H599" s="1124"/>
      <c r="I599" s="1116">
        <f t="shared" si="217"/>
        <v>0</v>
      </c>
      <c r="J599" s="1117">
        <f t="shared" si="218"/>
        <v>0</v>
      </c>
      <c r="K599" s="1105">
        <f t="shared" si="219"/>
        <v>0</v>
      </c>
      <c r="L599" s="191">
        <f t="shared" si="220"/>
        <v>0</v>
      </c>
      <c r="M599" s="170" t="str">
        <f>IF(B599=0,"",VLOOKUP(B599,'Prog Costs'!$A$29:$B$60,2,FALSE))</f>
        <v/>
      </c>
      <c r="N599" s="194">
        <f t="shared" si="216"/>
        <v>0</v>
      </c>
      <c r="O599" s="195">
        <f t="shared" si="221"/>
        <v>0</v>
      </c>
      <c r="P599" s="196">
        <f>IF(N599=0,0,IF(B599=0,"",VLOOKUP(B599,'Prog Costs'!$A$29:$E$60,5,FALSE)*L599))</f>
        <v>0</v>
      </c>
      <c r="Q599" s="137"/>
      <c r="R599" s="137"/>
      <c r="S599" s="137"/>
      <c r="T599" s="137"/>
      <c r="U599" s="137"/>
      <c r="V599" s="137"/>
      <c r="W599" s="137"/>
      <c r="X599" s="137"/>
      <c r="Y599" s="137"/>
      <c r="Z599" s="137"/>
      <c r="AA599" s="137"/>
      <c r="AB599" s="137"/>
      <c r="AC599" s="137"/>
      <c r="AD599" s="137"/>
      <c r="AE599" s="137"/>
      <c r="AF599" s="137"/>
      <c r="AG599" s="137"/>
      <c r="AH599" s="137"/>
    </row>
    <row r="600" spans="1:34" ht="15" hidden="1" customHeight="1" x14ac:dyDescent="0.2">
      <c r="A600" s="1393"/>
      <c r="B600" s="681"/>
      <c r="C600" s="1123"/>
      <c r="D600" s="685"/>
      <c r="E600" s="163"/>
      <c r="F600" s="687"/>
      <c r="G600" s="157"/>
      <c r="H600" s="1124"/>
      <c r="I600" s="1116">
        <f t="shared" si="217"/>
        <v>0</v>
      </c>
      <c r="J600" s="1117">
        <f t="shared" si="218"/>
        <v>0</v>
      </c>
      <c r="K600" s="1105">
        <f t="shared" si="219"/>
        <v>0</v>
      </c>
      <c r="L600" s="191">
        <f t="shared" si="220"/>
        <v>0</v>
      </c>
      <c r="M600" s="170" t="str">
        <f>IF(B600=0,"",VLOOKUP(B600,'Prog Costs'!$A$29:$B$60,2,FALSE))</f>
        <v/>
      </c>
      <c r="N600" s="194">
        <f t="shared" si="216"/>
        <v>0</v>
      </c>
      <c r="O600" s="195">
        <f t="shared" si="221"/>
        <v>0</v>
      </c>
      <c r="P600" s="196">
        <f>IF(N600=0,0,IF(B600=0,"",VLOOKUP(B600,'Prog Costs'!$A$29:$E$60,5,FALSE)*L600))</f>
        <v>0</v>
      </c>
      <c r="Q600" s="137"/>
      <c r="R600" s="137"/>
      <c r="S600" s="137"/>
      <c r="T600" s="137"/>
      <c r="U600" s="137"/>
      <c r="V600" s="137"/>
      <c r="W600" s="137"/>
      <c r="X600" s="137"/>
      <c r="Y600" s="137"/>
      <c r="Z600" s="137"/>
      <c r="AA600" s="137"/>
      <c r="AB600" s="137"/>
      <c r="AC600" s="137"/>
      <c r="AD600" s="137"/>
      <c r="AE600" s="137"/>
      <c r="AF600" s="137"/>
      <c r="AG600" s="137"/>
      <c r="AH600" s="137"/>
    </row>
    <row r="601" spans="1:34" ht="15" hidden="1" customHeight="1" x14ac:dyDescent="0.2">
      <c r="A601" s="1393"/>
      <c r="B601" s="681"/>
      <c r="C601" s="1123"/>
      <c r="D601" s="685"/>
      <c r="E601" s="163"/>
      <c r="F601" s="687"/>
      <c r="G601" s="157"/>
      <c r="H601" s="1124"/>
      <c r="I601" s="1116">
        <f t="shared" si="217"/>
        <v>0</v>
      </c>
      <c r="J601" s="1117">
        <f t="shared" si="218"/>
        <v>0</v>
      </c>
      <c r="K601" s="1105">
        <f t="shared" si="219"/>
        <v>0</v>
      </c>
      <c r="L601" s="191">
        <f t="shared" si="220"/>
        <v>0</v>
      </c>
      <c r="M601" s="170" t="str">
        <f>IF(B601=0,"",VLOOKUP(B601,'Prog Costs'!$A$29:$B$60,2,FALSE))</f>
        <v/>
      </c>
      <c r="N601" s="194">
        <f t="shared" si="216"/>
        <v>0</v>
      </c>
      <c r="O601" s="195">
        <f t="shared" si="221"/>
        <v>0</v>
      </c>
      <c r="P601" s="196">
        <f>IF(N601=0,0,IF(B601=0,"",VLOOKUP(B601,'Prog Costs'!$A$29:$E$60,5,FALSE)*L601))</f>
        <v>0</v>
      </c>
      <c r="Q601" s="137"/>
      <c r="R601" s="137"/>
      <c r="S601" s="137"/>
      <c r="T601" s="137"/>
      <c r="U601" s="137"/>
      <c r="V601" s="137"/>
      <c r="W601" s="137"/>
      <c r="X601" s="137"/>
      <c r="Y601" s="137"/>
      <c r="Z601" s="137"/>
      <c r="AA601" s="137"/>
      <c r="AB601" s="137"/>
      <c r="AC601" s="137"/>
      <c r="AD601" s="137"/>
      <c r="AE601" s="137"/>
      <c r="AF601" s="137"/>
      <c r="AG601" s="137"/>
      <c r="AH601" s="137"/>
    </row>
    <row r="602" spans="1:34" ht="15" hidden="1" customHeight="1" x14ac:dyDescent="0.2">
      <c r="A602" s="1393"/>
      <c r="B602" s="681"/>
      <c r="C602" s="1123"/>
      <c r="D602" s="685"/>
      <c r="E602" s="163"/>
      <c r="F602" s="687"/>
      <c r="G602" s="157"/>
      <c r="H602" s="1124"/>
      <c r="I602" s="1116">
        <f t="shared" si="217"/>
        <v>0</v>
      </c>
      <c r="J602" s="1117">
        <f t="shared" si="218"/>
        <v>0</v>
      </c>
      <c r="K602" s="1105">
        <f t="shared" si="219"/>
        <v>0</v>
      </c>
      <c r="L602" s="191">
        <f t="shared" si="220"/>
        <v>0</v>
      </c>
      <c r="M602" s="170" t="str">
        <f>IF(B602=0,"",VLOOKUP(B602,'Prog Costs'!$A$29:$B$60,2,FALSE))</f>
        <v/>
      </c>
      <c r="N602" s="194">
        <f t="shared" si="216"/>
        <v>0</v>
      </c>
      <c r="O602" s="195">
        <f t="shared" si="221"/>
        <v>0</v>
      </c>
      <c r="P602" s="196">
        <f>IF(N602=0,0,IF(B602=0,"",VLOOKUP(B602,'Prog Costs'!$A$29:$E$60,5,FALSE)*L602))</f>
        <v>0</v>
      </c>
      <c r="Q602" s="137"/>
      <c r="R602" s="137"/>
      <c r="S602" s="137"/>
      <c r="T602" s="137"/>
      <c r="U602" s="137"/>
      <c r="V602" s="137"/>
      <c r="W602" s="137"/>
      <c r="X602" s="137"/>
      <c r="Y602" s="137"/>
      <c r="Z602" s="137"/>
      <c r="AA602" s="137"/>
      <c r="AB602" s="137"/>
      <c r="AC602" s="137"/>
      <c r="AD602" s="137"/>
      <c r="AE602" s="137"/>
      <c r="AF602" s="137"/>
      <c r="AG602" s="137"/>
      <c r="AH602" s="137"/>
    </row>
    <row r="603" spans="1:34" ht="15" hidden="1" customHeight="1" x14ac:dyDescent="0.2">
      <c r="A603" s="1393"/>
      <c r="B603" s="681"/>
      <c r="C603" s="1123"/>
      <c r="D603" s="685"/>
      <c r="E603" s="163"/>
      <c r="F603" s="687"/>
      <c r="G603" s="157"/>
      <c r="H603" s="1124"/>
      <c r="I603" s="1116">
        <f t="shared" si="217"/>
        <v>0</v>
      </c>
      <c r="J603" s="1117">
        <f t="shared" si="218"/>
        <v>0</v>
      </c>
      <c r="K603" s="1105">
        <f t="shared" si="219"/>
        <v>0</v>
      </c>
      <c r="L603" s="191">
        <f t="shared" si="220"/>
        <v>0</v>
      </c>
      <c r="M603" s="170" t="str">
        <f>IF(B603=0,"",VLOOKUP(B603,'Prog Costs'!$A$29:$B$60,2,FALSE))</f>
        <v/>
      </c>
      <c r="N603" s="194">
        <f t="shared" si="216"/>
        <v>0</v>
      </c>
      <c r="O603" s="195">
        <f t="shared" si="221"/>
        <v>0</v>
      </c>
      <c r="P603" s="196">
        <f>IF(N603=0,0,IF(B603=0,"",VLOOKUP(B603,'Prog Costs'!$A$29:$E$60,5,FALSE)*L603))</f>
        <v>0</v>
      </c>
      <c r="Q603" s="137"/>
      <c r="R603" s="137"/>
      <c r="S603" s="137"/>
      <c r="T603" s="137"/>
      <c r="U603" s="137"/>
      <c r="V603" s="137"/>
      <c r="W603" s="137"/>
      <c r="X603" s="137"/>
      <c r="Y603" s="137"/>
      <c r="Z603" s="137"/>
      <c r="AA603" s="137"/>
      <c r="AB603" s="137"/>
      <c r="AC603" s="137"/>
      <c r="AD603" s="137"/>
      <c r="AE603" s="137"/>
      <c r="AF603" s="137"/>
      <c r="AG603" s="137"/>
      <c r="AH603" s="137"/>
    </row>
    <row r="604" spans="1:34" ht="15" hidden="1" customHeight="1" thickBot="1" x14ac:dyDescent="0.25">
      <c r="A604" s="1394"/>
      <c r="B604" s="681"/>
      <c r="C604" s="1125"/>
      <c r="D604" s="686"/>
      <c r="E604" s="164"/>
      <c r="F604" s="688"/>
      <c r="G604" s="158"/>
      <c r="H604" s="1126"/>
      <c r="I604" s="1118">
        <f t="shared" si="217"/>
        <v>0</v>
      </c>
      <c r="J604" s="1117">
        <f t="shared" si="218"/>
        <v>0</v>
      </c>
      <c r="K604" s="1106">
        <f t="shared" si="219"/>
        <v>0</v>
      </c>
      <c r="L604" s="191">
        <f t="shared" si="220"/>
        <v>0</v>
      </c>
      <c r="M604" s="170" t="str">
        <f>IF(B604=0,"",VLOOKUP(B604,'Prog Costs'!$A$29:$B$60,2,FALSE))</f>
        <v/>
      </c>
      <c r="N604" s="194">
        <f t="shared" si="216"/>
        <v>0</v>
      </c>
      <c r="O604" s="195">
        <f t="shared" si="221"/>
        <v>0</v>
      </c>
      <c r="P604" s="196">
        <f>IF(N604=0,0,IF(B604=0,"",VLOOKUP(B604,'Prog Costs'!$A$29:$E$60,5,FALSE)*L604))</f>
        <v>0</v>
      </c>
      <c r="Q604" s="137"/>
      <c r="R604" s="137"/>
      <c r="S604" s="137"/>
      <c r="T604" s="137"/>
      <c r="U604" s="137"/>
      <c r="V604" s="137"/>
      <c r="W604" s="137"/>
      <c r="X604" s="137"/>
      <c r="Y604" s="137"/>
      <c r="Z604" s="137"/>
      <c r="AA604" s="137"/>
      <c r="AB604" s="137"/>
      <c r="AC604" s="137"/>
      <c r="AD604" s="137"/>
      <c r="AE604" s="137"/>
      <c r="AF604" s="137"/>
      <c r="AG604" s="137"/>
      <c r="AH604" s="137"/>
    </row>
    <row r="605" spans="1:34" ht="18" customHeight="1" thickBot="1" x14ac:dyDescent="0.25">
      <c r="A605" s="182"/>
      <c r="B605" s="198" t="s">
        <v>62</v>
      </c>
      <c r="C605" s="140">
        <f>SUM(C585:C604)</f>
        <v>0</v>
      </c>
      <c r="D605" s="155">
        <f t="shared" ref="D605:L605" si="222">SUM(D585:D604)</f>
        <v>0</v>
      </c>
      <c r="E605" s="165">
        <f t="shared" si="222"/>
        <v>0</v>
      </c>
      <c r="F605" s="166">
        <f t="shared" si="222"/>
        <v>0</v>
      </c>
      <c r="G605" s="159">
        <f t="shared" si="222"/>
        <v>0</v>
      </c>
      <c r="H605" s="204">
        <f t="shared" si="222"/>
        <v>0</v>
      </c>
      <c r="I605" s="140">
        <f t="shared" si="222"/>
        <v>0</v>
      </c>
      <c r="J605" s="1113">
        <f t="shared" si="222"/>
        <v>0</v>
      </c>
      <c r="K605" s="159">
        <f t="shared" si="222"/>
        <v>0</v>
      </c>
      <c r="L605" s="142">
        <f t="shared" si="222"/>
        <v>0</v>
      </c>
      <c r="M605" s="143"/>
      <c r="N605" s="143">
        <f t="shared" ref="N605:P605" si="223">SUM(N585:N604)</f>
        <v>0</v>
      </c>
      <c r="O605" s="143">
        <f t="shared" si="223"/>
        <v>0</v>
      </c>
      <c r="P605" s="144">
        <f t="shared" si="223"/>
        <v>0</v>
      </c>
      <c r="Q605" s="137"/>
      <c r="R605" s="137"/>
      <c r="S605" s="137"/>
      <c r="T605" s="137"/>
      <c r="U605" s="137"/>
      <c r="V605" s="137"/>
      <c r="W605" s="137"/>
      <c r="X605" s="137"/>
      <c r="Y605" s="137"/>
      <c r="Z605" s="137"/>
      <c r="AA605" s="137"/>
      <c r="AB605" s="137"/>
      <c r="AC605" s="137"/>
      <c r="AD605" s="137"/>
      <c r="AE605" s="137"/>
      <c r="AF605" s="137"/>
      <c r="AG605" s="137"/>
      <c r="AH605" s="137"/>
    </row>
    <row r="606" spans="1:34" ht="13.5" thickBot="1" x14ac:dyDescent="0.25">
      <c r="A606" s="173"/>
      <c r="B606" s="152"/>
      <c r="C606" s="152"/>
      <c r="D606" s="152"/>
      <c r="E606" s="152"/>
      <c r="F606" s="152"/>
      <c r="G606" s="152"/>
      <c r="H606" s="152"/>
      <c r="I606" s="152"/>
      <c r="J606" s="152"/>
      <c r="K606" s="152"/>
      <c r="L606" s="152"/>
      <c r="M606" s="152"/>
      <c r="N606" s="102"/>
      <c r="O606" s="102"/>
      <c r="P606" s="103"/>
      <c r="Q606" s="137"/>
      <c r="R606" s="137"/>
      <c r="S606" s="137"/>
      <c r="T606" s="137"/>
      <c r="U606" s="137"/>
      <c r="V606" s="137"/>
      <c r="W606" s="137"/>
      <c r="X606" s="137"/>
      <c r="Y606" s="137"/>
      <c r="Z606" s="137"/>
      <c r="AA606" s="137"/>
      <c r="AB606" s="137"/>
      <c r="AC606" s="137"/>
      <c r="AD606" s="137"/>
      <c r="AE606" s="137"/>
      <c r="AF606" s="137"/>
      <c r="AG606" s="137"/>
      <c r="AH606" s="137"/>
    </row>
    <row r="607" spans="1:34" ht="15" customHeight="1" x14ac:dyDescent="0.2">
      <c r="A607" s="1392">
        <f>'Setup Page'!C19</f>
        <v>0</v>
      </c>
      <c r="B607" s="683"/>
      <c r="C607" s="1121"/>
      <c r="D607" s="730"/>
      <c r="E607" s="162"/>
      <c r="F607" s="712"/>
      <c r="G607" s="705"/>
      <c r="H607" s="1122"/>
      <c r="I607" s="1114">
        <f>C607+E607+G607</f>
        <v>0</v>
      </c>
      <c r="J607" s="1115">
        <f>I607/3</f>
        <v>0</v>
      </c>
      <c r="K607" s="1104">
        <f>D607+F607+H607</f>
        <v>0</v>
      </c>
      <c r="L607" s="191">
        <f>K607/3</f>
        <v>0</v>
      </c>
      <c r="M607" s="170" t="str">
        <f>IF(B607=0,"",VLOOKUP(B607,'Prog Costs'!$A$29:$B$60,2,FALSE))</f>
        <v/>
      </c>
      <c r="N607" s="194">
        <f t="shared" ref="N607:N626" si="224">IF(B607=0,0,IF(L607=0,0,L607*M607))</f>
        <v>0</v>
      </c>
      <c r="O607" s="195">
        <f>N607*0.8</f>
        <v>0</v>
      </c>
      <c r="P607" s="196">
        <f>IF(N607=0,0,IF(B607=0,"",VLOOKUP(B607,'Prog Costs'!$A$29:$E$60,5,FALSE)*L607))</f>
        <v>0</v>
      </c>
      <c r="Q607" s="137"/>
      <c r="R607" s="137"/>
      <c r="S607" s="137"/>
      <c r="T607" s="137"/>
      <c r="U607" s="137"/>
      <c r="V607" s="137"/>
      <c r="W607" s="137"/>
      <c r="X607" s="137"/>
      <c r="Y607" s="137"/>
      <c r="Z607" s="137"/>
      <c r="AA607" s="137"/>
      <c r="AB607" s="137"/>
      <c r="AC607" s="137"/>
      <c r="AD607" s="137"/>
      <c r="AE607" s="137"/>
      <c r="AF607" s="137"/>
      <c r="AG607" s="137"/>
      <c r="AH607" s="137"/>
    </row>
    <row r="608" spans="1:34" ht="15" customHeight="1" x14ac:dyDescent="0.2">
      <c r="A608" s="1393"/>
      <c r="B608" s="681"/>
      <c r="C608" s="1123"/>
      <c r="D608" s="685"/>
      <c r="E608" s="163"/>
      <c r="F608" s="687"/>
      <c r="G608" s="157"/>
      <c r="H608" s="1124"/>
      <c r="I608" s="1116">
        <f t="shared" ref="I608:I626" si="225">C608+E608+G608</f>
        <v>0</v>
      </c>
      <c r="J608" s="1117">
        <f t="shared" ref="J608:J626" si="226">I608/3</f>
        <v>0</v>
      </c>
      <c r="K608" s="1105">
        <f t="shared" ref="K608:K626" si="227">D608+F608+H608</f>
        <v>0</v>
      </c>
      <c r="L608" s="191">
        <f t="shared" ref="L608:L626" si="228">K608/3</f>
        <v>0</v>
      </c>
      <c r="M608" s="170" t="str">
        <f>IF(B608=0,"",VLOOKUP(B608,'Prog Costs'!$A$29:$B$60,2,FALSE))</f>
        <v/>
      </c>
      <c r="N608" s="194">
        <f t="shared" si="224"/>
        <v>0</v>
      </c>
      <c r="O608" s="195">
        <f t="shared" ref="O608:O626" si="229">N608*0.8</f>
        <v>0</v>
      </c>
      <c r="P608" s="196">
        <f>IF(N608=0,0,IF(B608=0,"",VLOOKUP(B608,'Prog Costs'!$A$29:$E$60,5,FALSE)*L608))</f>
        <v>0</v>
      </c>
      <c r="Q608" s="137"/>
      <c r="R608" s="137"/>
      <c r="S608" s="137"/>
      <c r="T608" s="137"/>
      <c r="U608" s="137"/>
      <c r="V608" s="137"/>
      <c r="W608" s="137"/>
      <c r="X608" s="137"/>
      <c r="Y608" s="137"/>
      <c r="Z608" s="137"/>
      <c r="AA608" s="137"/>
      <c r="AB608" s="137"/>
      <c r="AC608" s="137"/>
      <c r="AD608" s="137"/>
      <c r="AE608" s="137"/>
      <c r="AF608" s="137"/>
      <c r="AG608" s="137"/>
      <c r="AH608" s="137"/>
    </row>
    <row r="609" spans="1:34" ht="15" customHeight="1" x14ac:dyDescent="0.2">
      <c r="A609" s="1393"/>
      <c r="B609" s="681"/>
      <c r="C609" s="1123"/>
      <c r="D609" s="685"/>
      <c r="E609" s="163"/>
      <c r="F609" s="687"/>
      <c r="G609" s="157"/>
      <c r="H609" s="1124"/>
      <c r="I609" s="1116">
        <f t="shared" si="225"/>
        <v>0</v>
      </c>
      <c r="J609" s="1117">
        <f t="shared" si="226"/>
        <v>0</v>
      </c>
      <c r="K609" s="1105">
        <f t="shared" si="227"/>
        <v>0</v>
      </c>
      <c r="L609" s="191">
        <f t="shared" si="228"/>
        <v>0</v>
      </c>
      <c r="M609" s="170" t="str">
        <f>IF(B609=0,"",VLOOKUP(B609,'Prog Costs'!$A$29:$B$60,2,FALSE))</f>
        <v/>
      </c>
      <c r="N609" s="194">
        <f t="shared" si="224"/>
        <v>0</v>
      </c>
      <c r="O609" s="195">
        <f t="shared" si="229"/>
        <v>0</v>
      </c>
      <c r="P609" s="196">
        <f>IF(N609=0,0,IF(B609=0,"",VLOOKUP(B609,'Prog Costs'!$A$29:$E$60,5,FALSE)*L609))</f>
        <v>0</v>
      </c>
      <c r="Q609" s="137"/>
      <c r="R609" s="137"/>
      <c r="S609" s="137"/>
      <c r="T609" s="137"/>
      <c r="U609" s="137"/>
      <c r="V609" s="137"/>
      <c r="W609" s="137"/>
      <c r="X609" s="137"/>
      <c r="Y609" s="137"/>
      <c r="Z609" s="137"/>
      <c r="AA609" s="137"/>
      <c r="AB609" s="137"/>
      <c r="AC609" s="137"/>
      <c r="AD609" s="137"/>
      <c r="AE609" s="137"/>
      <c r="AF609" s="137"/>
      <c r="AG609" s="137"/>
      <c r="AH609" s="137"/>
    </row>
    <row r="610" spans="1:34" ht="15" customHeight="1" x14ac:dyDescent="0.2">
      <c r="A610" s="1393"/>
      <c r="B610" s="681"/>
      <c r="C610" s="1123"/>
      <c r="D610" s="685"/>
      <c r="E610" s="163"/>
      <c r="F610" s="687"/>
      <c r="G610" s="157"/>
      <c r="H610" s="1124"/>
      <c r="I610" s="1116">
        <f t="shared" si="225"/>
        <v>0</v>
      </c>
      <c r="J610" s="1117">
        <f t="shared" si="226"/>
        <v>0</v>
      </c>
      <c r="K610" s="1105">
        <f t="shared" si="227"/>
        <v>0</v>
      </c>
      <c r="L610" s="191">
        <f t="shared" si="228"/>
        <v>0</v>
      </c>
      <c r="M610" s="170" t="str">
        <f>IF(B610=0,"",VLOOKUP(B610,'Prog Costs'!$A$29:$B$60,2,FALSE))</f>
        <v/>
      </c>
      <c r="N610" s="194">
        <f t="shared" si="224"/>
        <v>0</v>
      </c>
      <c r="O610" s="195">
        <f t="shared" si="229"/>
        <v>0</v>
      </c>
      <c r="P610" s="196">
        <f>IF(N610=0,0,IF(B610=0,"",VLOOKUP(B610,'Prog Costs'!$A$29:$E$60,5,FALSE)*L610))</f>
        <v>0</v>
      </c>
      <c r="Q610" s="137"/>
      <c r="R610" s="137"/>
      <c r="S610" s="137"/>
      <c r="T610" s="137"/>
      <c r="U610" s="137"/>
      <c r="V610" s="137"/>
      <c r="W610" s="137"/>
      <c r="X610" s="137"/>
      <c r="Y610" s="137"/>
      <c r="Z610" s="137"/>
      <c r="AA610" s="137"/>
      <c r="AB610" s="137"/>
      <c r="AC610" s="137"/>
      <c r="AD610" s="137"/>
      <c r="AE610" s="137"/>
      <c r="AF610" s="137"/>
      <c r="AG610" s="137"/>
      <c r="AH610" s="137"/>
    </row>
    <row r="611" spans="1:34" ht="15" customHeight="1" x14ac:dyDescent="0.2">
      <c r="A611" s="1393"/>
      <c r="B611" s="681"/>
      <c r="C611" s="1123"/>
      <c r="D611" s="685"/>
      <c r="E611" s="163"/>
      <c r="F611" s="687"/>
      <c r="G611" s="157"/>
      <c r="H611" s="1124"/>
      <c r="I611" s="1116">
        <f t="shared" si="225"/>
        <v>0</v>
      </c>
      <c r="J611" s="1117">
        <f t="shared" si="226"/>
        <v>0</v>
      </c>
      <c r="K611" s="1105">
        <f t="shared" si="227"/>
        <v>0</v>
      </c>
      <c r="L611" s="191">
        <f t="shared" si="228"/>
        <v>0</v>
      </c>
      <c r="M611" s="170" t="str">
        <f>IF(B611=0,"",VLOOKUP(B611,'Prog Costs'!$A$29:$B$60,2,FALSE))</f>
        <v/>
      </c>
      <c r="N611" s="194">
        <f t="shared" si="224"/>
        <v>0</v>
      </c>
      <c r="O611" s="195">
        <f t="shared" si="229"/>
        <v>0</v>
      </c>
      <c r="P611" s="196">
        <f>IF(N611=0,0,IF(B611=0,"",VLOOKUP(B611,'Prog Costs'!$A$29:$E$60,5,FALSE)*L611))</f>
        <v>0</v>
      </c>
      <c r="Q611" s="137"/>
      <c r="R611" s="137"/>
      <c r="S611" s="137"/>
      <c r="T611" s="137"/>
      <c r="U611" s="137"/>
      <c r="V611" s="137"/>
      <c r="W611" s="137"/>
      <c r="X611" s="137"/>
      <c r="Y611" s="137"/>
      <c r="Z611" s="137"/>
      <c r="AA611" s="137"/>
      <c r="AB611" s="137"/>
      <c r="AC611" s="137"/>
      <c r="AD611" s="137"/>
      <c r="AE611" s="137"/>
      <c r="AF611" s="137"/>
      <c r="AG611" s="137"/>
      <c r="AH611" s="137"/>
    </row>
    <row r="612" spans="1:34" ht="15" customHeight="1" x14ac:dyDescent="0.2">
      <c r="A612" s="1393"/>
      <c r="B612" s="681"/>
      <c r="C612" s="1123"/>
      <c r="D612" s="685"/>
      <c r="E612" s="163"/>
      <c r="F612" s="687"/>
      <c r="G612" s="157"/>
      <c r="H612" s="1124"/>
      <c r="I612" s="1116">
        <f t="shared" si="225"/>
        <v>0</v>
      </c>
      <c r="J612" s="1117">
        <f t="shared" si="226"/>
        <v>0</v>
      </c>
      <c r="K612" s="1105">
        <f t="shared" si="227"/>
        <v>0</v>
      </c>
      <c r="L612" s="191">
        <f t="shared" si="228"/>
        <v>0</v>
      </c>
      <c r="M612" s="170" t="str">
        <f>IF(B612=0,"",VLOOKUP(B612,'Prog Costs'!$A$29:$B$60,2,FALSE))</f>
        <v/>
      </c>
      <c r="N612" s="194">
        <f t="shared" si="224"/>
        <v>0</v>
      </c>
      <c r="O612" s="195">
        <f t="shared" si="229"/>
        <v>0</v>
      </c>
      <c r="P612" s="196">
        <f>IF(N612=0,0,IF(B612=0,"",VLOOKUP(B612,'Prog Costs'!$A$29:$E$60,5,FALSE)*L612))</f>
        <v>0</v>
      </c>
      <c r="Q612" s="137"/>
      <c r="R612" s="137"/>
      <c r="S612" s="137"/>
      <c r="T612" s="137"/>
      <c r="U612" s="137"/>
      <c r="V612" s="137"/>
      <c r="W612" s="137"/>
      <c r="X612" s="137"/>
      <c r="Y612" s="137"/>
      <c r="Z612" s="137"/>
      <c r="AA612" s="137"/>
      <c r="AB612" s="137"/>
      <c r="AC612" s="137"/>
      <c r="AD612" s="137"/>
      <c r="AE612" s="137"/>
      <c r="AF612" s="137"/>
      <c r="AG612" s="137"/>
      <c r="AH612" s="137"/>
    </row>
    <row r="613" spans="1:34" ht="15" customHeight="1" x14ac:dyDescent="0.2">
      <c r="A613" s="1393"/>
      <c r="B613" s="681"/>
      <c r="C613" s="1123"/>
      <c r="D613" s="685"/>
      <c r="E613" s="163"/>
      <c r="F613" s="687"/>
      <c r="G613" s="157"/>
      <c r="H613" s="1124"/>
      <c r="I613" s="1116">
        <f t="shared" si="225"/>
        <v>0</v>
      </c>
      <c r="J613" s="1117">
        <f t="shared" si="226"/>
        <v>0</v>
      </c>
      <c r="K613" s="1105">
        <f t="shared" si="227"/>
        <v>0</v>
      </c>
      <c r="L613" s="191">
        <f t="shared" si="228"/>
        <v>0</v>
      </c>
      <c r="M613" s="170" t="str">
        <f>IF(B613=0,"",VLOOKUP(B613,'Prog Costs'!$A$29:$B$60,2,FALSE))</f>
        <v/>
      </c>
      <c r="N613" s="194">
        <f t="shared" si="224"/>
        <v>0</v>
      </c>
      <c r="O613" s="195">
        <f t="shared" si="229"/>
        <v>0</v>
      </c>
      <c r="P613" s="196">
        <f>IF(N613=0,0,IF(B613=0,"",VLOOKUP(B613,'Prog Costs'!$A$29:$E$60,5,FALSE)*L613))</f>
        <v>0</v>
      </c>
      <c r="Q613" s="137"/>
      <c r="R613" s="137"/>
      <c r="S613" s="137"/>
      <c r="T613" s="137"/>
      <c r="U613" s="137"/>
      <c r="V613" s="137"/>
      <c r="W613" s="137"/>
      <c r="X613" s="137"/>
      <c r="Y613" s="137"/>
      <c r="Z613" s="137"/>
      <c r="AA613" s="137"/>
      <c r="AB613" s="137"/>
      <c r="AC613" s="137"/>
      <c r="AD613" s="137"/>
      <c r="AE613" s="137"/>
      <c r="AF613" s="137"/>
      <c r="AG613" s="137"/>
      <c r="AH613" s="137"/>
    </row>
    <row r="614" spans="1:34" ht="15" customHeight="1" x14ac:dyDescent="0.2">
      <c r="A614" s="1393"/>
      <c r="B614" s="681"/>
      <c r="C614" s="1123"/>
      <c r="D614" s="685"/>
      <c r="E614" s="163"/>
      <c r="F614" s="687"/>
      <c r="G614" s="157"/>
      <c r="H614" s="1124"/>
      <c r="I614" s="1116">
        <f t="shared" si="225"/>
        <v>0</v>
      </c>
      <c r="J614" s="1117">
        <f t="shared" si="226"/>
        <v>0</v>
      </c>
      <c r="K614" s="1105">
        <f t="shared" si="227"/>
        <v>0</v>
      </c>
      <c r="L614" s="191">
        <f t="shared" si="228"/>
        <v>0</v>
      </c>
      <c r="M614" s="170" t="str">
        <f>IF(B614=0,"",VLOOKUP(B614,'Prog Costs'!$A$29:$B$60,2,FALSE))</f>
        <v/>
      </c>
      <c r="N614" s="194">
        <f t="shared" si="224"/>
        <v>0</v>
      </c>
      <c r="O614" s="195">
        <f t="shared" si="229"/>
        <v>0</v>
      </c>
      <c r="P614" s="196">
        <f>IF(N614=0,0,IF(B614=0,"",VLOOKUP(B614,'Prog Costs'!$A$29:$E$60,5,FALSE)*L614))</f>
        <v>0</v>
      </c>
      <c r="Q614" s="137"/>
      <c r="R614" s="137"/>
      <c r="S614" s="137"/>
      <c r="T614" s="137"/>
      <c r="U614" s="137"/>
      <c r="V614" s="137"/>
      <c r="W614" s="137"/>
      <c r="X614" s="137"/>
      <c r="Y614" s="137"/>
      <c r="Z614" s="137"/>
      <c r="AA614" s="137"/>
      <c r="AB614" s="137"/>
      <c r="AC614" s="137"/>
      <c r="AD614" s="137"/>
      <c r="AE614" s="137"/>
      <c r="AF614" s="137"/>
      <c r="AG614" s="137"/>
      <c r="AH614" s="137"/>
    </row>
    <row r="615" spans="1:34" ht="15" customHeight="1" x14ac:dyDescent="0.2">
      <c r="A615" s="1393"/>
      <c r="B615" s="681"/>
      <c r="C615" s="1123"/>
      <c r="D615" s="685"/>
      <c r="E615" s="163"/>
      <c r="F615" s="687"/>
      <c r="G615" s="157"/>
      <c r="H615" s="1124"/>
      <c r="I615" s="1116">
        <f t="shared" si="225"/>
        <v>0</v>
      </c>
      <c r="J615" s="1117">
        <f t="shared" si="226"/>
        <v>0</v>
      </c>
      <c r="K615" s="1105">
        <f t="shared" si="227"/>
        <v>0</v>
      </c>
      <c r="L615" s="191">
        <f t="shared" si="228"/>
        <v>0</v>
      </c>
      <c r="M615" s="170" t="str">
        <f>IF(B615=0,"",VLOOKUP(B615,'Prog Costs'!$A$29:$B$60,2,FALSE))</f>
        <v/>
      </c>
      <c r="N615" s="194">
        <f t="shared" si="224"/>
        <v>0</v>
      </c>
      <c r="O615" s="195">
        <f t="shared" si="229"/>
        <v>0</v>
      </c>
      <c r="P615" s="196">
        <f>IF(N615=0,0,IF(B615=0,"",VLOOKUP(B615,'Prog Costs'!$A$29:$E$60,5,FALSE)*L615))</f>
        <v>0</v>
      </c>
      <c r="Q615" s="137"/>
      <c r="R615" s="137"/>
      <c r="S615" s="137"/>
      <c r="T615" s="137"/>
      <c r="U615" s="137"/>
      <c r="V615" s="137"/>
      <c r="W615" s="137"/>
      <c r="X615" s="137"/>
      <c r="Y615" s="137"/>
      <c r="Z615" s="137"/>
      <c r="AA615" s="137"/>
      <c r="AB615" s="137"/>
      <c r="AC615" s="137"/>
      <c r="AD615" s="137"/>
      <c r="AE615" s="137"/>
      <c r="AF615" s="137"/>
      <c r="AG615" s="137"/>
      <c r="AH615" s="137"/>
    </row>
    <row r="616" spans="1:34" ht="15" customHeight="1" thickBot="1" x14ac:dyDescent="0.25">
      <c r="A616" s="1393"/>
      <c r="B616" s="681"/>
      <c r="C616" s="1123"/>
      <c r="D616" s="685"/>
      <c r="E616" s="163"/>
      <c r="F616" s="687"/>
      <c r="G616" s="157"/>
      <c r="H616" s="1124"/>
      <c r="I616" s="1116">
        <f t="shared" si="225"/>
        <v>0</v>
      </c>
      <c r="J616" s="1117">
        <f t="shared" si="226"/>
        <v>0</v>
      </c>
      <c r="K616" s="1105">
        <f t="shared" si="227"/>
        <v>0</v>
      </c>
      <c r="L616" s="191">
        <f t="shared" si="228"/>
        <v>0</v>
      </c>
      <c r="M616" s="170" t="str">
        <f>IF(B616=0,"",VLOOKUP(B616,'Prog Costs'!$A$29:$B$60,2,FALSE))</f>
        <v/>
      </c>
      <c r="N616" s="194">
        <f t="shared" si="224"/>
        <v>0</v>
      </c>
      <c r="O616" s="195">
        <f t="shared" si="229"/>
        <v>0</v>
      </c>
      <c r="P616" s="196">
        <f>IF(N616=0,0,IF(B616=0,"",VLOOKUP(B616,'Prog Costs'!$A$29:$E$60,5,FALSE)*L616))</f>
        <v>0</v>
      </c>
      <c r="Q616" s="137"/>
      <c r="R616" s="137"/>
      <c r="S616" s="137"/>
      <c r="T616" s="137"/>
      <c r="U616" s="137"/>
      <c r="V616" s="137"/>
      <c r="W616" s="137"/>
      <c r="X616" s="137"/>
      <c r="Y616" s="137"/>
      <c r="Z616" s="137"/>
      <c r="AA616" s="137"/>
      <c r="AB616" s="137"/>
      <c r="AC616" s="137"/>
      <c r="AD616" s="137"/>
      <c r="AE616" s="137"/>
      <c r="AF616" s="137"/>
      <c r="AG616" s="137"/>
      <c r="AH616" s="137"/>
    </row>
    <row r="617" spans="1:34" ht="15" hidden="1" customHeight="1" x14ac:dyDescent="0.2">
      <c r="A617" s="1393"/>
      <c r="B617" s="681"/>
      <c r="C617" s="1123"/>
      <c r="D617" s="685"/>
      <c r="E617" s="163"/>
      <c r="F617" s="687"/>
      <c r="G617" s="157"/>
      <c r="H617" s="1124"/>
      <c r="I617" s="1116">
        <f t="shared" si="225"/>
        <v>0</v>
      </c>
      <c r="J617" s="1117">
        <f t="shared" si="226"/>
        <v>0</v>
      </c>
      <c r="K617" s="1105">
        <f t="shared" si="227"/>
        <v>0</v>
      </c>
      <c r="L617" s="191">
        <f t="shared" si="228"/>
        <v>0</v>
      </c>
      <c r="M617" s="170" t="str">
        <f>IF(B617=0,"",VLOOKUP(B617,'Prog Costs'!$A$29:$B$60,2,FALSE))</f>
        <v/>
      </c>
      <c r="N617" s="194">
        <f t="shared" si="224"/>
        <v>0</v>
      </c>
      <c r="O617" s="195">
        <f t="shared" si="229"/>
        <v>0</v>
      </c>
      <c r="P617" s="196">
        <f>IF(N617=0,0,IF(B617=0,"",VLOOKUP(B617,'Prog Costs'!$A$29:$E$60,5,FALSE)*L617))</f>
        <v>0</v>
      </c>
      <c r="Q617" s="137"/>
      <c r="R617" s="137"/>
      <c r="S617" s="137"/>
      <c r="T617" s="137"/>
      <c r="U617" s="137"/>
      <c r="V617" s="137"/>
      <c r="W617" s="137"/>
      <c r="X617" s="137"/>
      <c r="Y617" s="137"/>
      <c r="Z617" s="137"/>
      <c r="AA617" s="137"/>
      <c r="AB617" s="137"/>
      <c r="AC617" s="137"/>
      <c r="AD617" s="137"/>
      <c r="AE617" s="137"/>
      <c r="AF617" s="137"/>
      <c r="AG617" s="137"/>
      <c r="AH617" s="137"/>
    </row>
    <row r="618" spans="1:34" ht="15" hidden="1" customHeight="1" x14ac:dyDescent="0.2">
      <c r="A618" s="1393"/>
      <c r="B618" s="681"/>
      <c r="C618" s="1123"/>
      <c r="D618" s="685"/>
      <c r="E618" s="163"/>
      <c r="F618" s="687"/>
      <c r="G618" s="157"/>
      <c r="H618" s="1124"/>
      <c r="I618" s="1116">
        <f t="shared" si="225"/>
        <v>0</v>
      </c>
      <c r="J618" s="1117">
        <f t="shared" si="226"/>
        <v>0</v>
      </c>
      <c r="K618" s="1105">
        <f t="shared" si="227"/>
        <v>0</v>
      </c>
      <c r="L618" s="191">
        <f t="shared" si="228"/>
        <v>0</v>
      </c>
      <c r="M618" s="170" t="str">
        <f>IF(B618=0,"",VLOOKUP(B618,'Prog Costs'!$A$29:$B$60,2,FALSE))</f>
        <v/>
      </c>
      <c r="N618" s="194">
        <f t="shared" si="224"/>
        <v>0</v>
      </c>
      <c r="O618" s="195">
        <f t="shared" si="229"/>
        <v>0</v>
      </c>
      <c r="P618" s="196">
        <f>IF(N618=0,0,IF(B618=0,"",VLOOKUP(B618,'Prog Costs'!$A$29:$E$60,5,FALSE)*L618))</f>
        <v>0</v>
      </c>
      <c r="Q618" s="137"/>
      <c r="R618" s="137"/>
      <c r="S618" s="137"/>
      <c r="T618" s="137"/>
      <c r="U618" s="137"/>
      <c r="V618" s="137"/>
      <c r="W618" s="137"/>
      <c r="X618" s="137"/>
      <c r="Y618" s="137"/>
      <c r="Z618" s="137"/>
      <c r="AA618" s="137"/>
      <c r="AB618" s="137"/>
      <c r="AC618" s="137"/>
      <c r="AD618" s="137"/>
      <c r="AE618" s="137"/>
      <c r="AF618" s="137"/>
      <c r="AG618" s="137"/>
      <c r="AH618" s="137"/>
    </row>
    <row r="619" spans="1:34" ht="15" hidden="1" customHeight="1" x14ac:dyDescent="0.2">
      <c r="A619" s="1393"/>
      <c r="B619" s="681"/>
      <c r="C619" s="1123"/>
      <c r="D619" s="685"/>
      <c r="E619" s="163"/>
      <c r="F619" s="687"/>
      <c r="G619" s="157"/>
      <c r="H619" s="1124"/>
      <c r="I619" s="1116">
        <f t="shared" si="225"/>
        <v>0</v>
      </c>
      <c r="J619" s="1117">
        <f t="shared" si="226"/>
        <v>0</v>
      </c>
      <c r="K619" s="1105">
        <f t="shared" si="227"/>
        <v>0</v>
      </c>
      <c r="L619" s="191">
        <f t="shared" si="228"/>
        <v>0</v>
      </c>
      <c r="M619" s="170" t="str">
        <f>IF(B619=0,"",VLOOKUP(B619,'Prog Costs'!$A$29:$B$60,2,FALSE))</f>
        <v/>
      </c>
      <c r="N619" s="194">
        <f t="shared" si="224"/>
        <v>0</v>
      </c>
      <c r="O619" s="195">
        <f t="shared" si="229"/>
        <v>0</v>
      </c>
      <c r="P619" s="196">
        <f>IF(N619=0,0,IF(B619=0,"",VLOOKUP(B619,'Prog Costs'!$A$29:$E$60,5,FALSE)*L619))</f>
        <v>0</v>
      </c>
      <c r="Q619" s="137"/>
      <c r="R619" s="137"/>
      <c r="S619" s="137"/>
      <c r="T619" s="137"/>
      <c r="U619" s="137"/>
      <c r="V619" s="137"/>
      <c r="W619" s="137"/>
      <c r="X619" s="137"/>
      <c r="Y619" s="137"/>
      <c r="Z619" s="137"/>
      <c r="AA619" s="137"/>
      <c r="AB619" s="137"/>
      <c r="AC619" s="137"/>
      <c r="AD619" s="137"/>
      <c r="AE619" s="137"/>
      <c r="AF619" s="137"/>
      <c r="AG619" s="137"/>
      <c r="AH619" s="137"/>
    </row>
    <row r="620" spans="1:34" ht="15" hidden="1" customHeight="1" x14ac:dyDescent="0.2">
      <c r="A620" s="1393"/>
      <c r="B620" s="681"/>
      <c r="C620" s="1123"/>
      <c r="D620" s="685"/>
      <c r="E620" s="163"/>
      <c r="F620" s="687"/>
      <c r="G620" s="157"/>
      <c r="H620" s="1124"/>
      <c r="I620" s="1116">
        <f t="shared" si="225"/>
        <v>0</v>
      </c>
      <c r="J620" s="1117">
        <f t="shared" si="226"/>
        <v>0</v>
      </c>
      <c r="K620" s="1105">
        <f t="shared" si="227"/>
        <v>0</v>
      </c>
      <c r="L620" s="191">
        <f t="shared" si="228"/>
        <v>0</v>
      </c>
      <c r="M620" s="170" t="str">
        <f>IF(B620=0,"",VLOOKUP(B620,'Prog Costs'!$A$29:$B$60,2,FALSE))</f>
        <v/>
      </c>
      <c r="N620" s="194">
        <f t="shared" si="224"/>
        <v>0</v>
      </c>
      <c r="O620" s="195">
        <f t="shared" si="229"/>
        <v>0</v>
      </c>
      <c r="P620" s="196">
        <f>IF(N620=0,0,IF(B620=0,"",VLOOKUP(B620,'Prog Costs'!$A$29:$E$60,5,FALSE)*L620))</f>
        <v>0</v>
      </c>
      <c r="Q620" s="137"/>
      <c r="R620" s="137"/>
      <c r="S620" s="137"/>
      <c r="T620" s="137"/>
      <c r="U620" s="137"/>
      <c r="V620" s="137"/>
      <c r="W620" s="137"/>
      <c r="X620" s="137"/>
      <c r="Y620" s="137"/>
      <c r="Z620" s="137"/>
      <c r="AA620" s="137"/>
      <c r="AB620" s="137"/>
      <c r="AC620" s="137"/>
      <c r="AD620" s="137"/>
      <c r="AE620" s="137"/>
      <c r="AF620" s="137"/>
      <c r="AG620" s="137"/>
      <c r="AH620" s="137"/>
    </row>
    <row r="621" spans="1:34" ht="15" hidden="1" customHeight="1" x14ac:dyDescent="0.2">
      <c r="A621" s="1393"/>
      <c r="B621" s="681"/>
      <c r="C621" s="1123"/>
      <c r="D621" s="685"/>
      <c r="E621" s="163"/>
      <c r="F621" s="687"/>
      <c r="G621" s="157"/>
      <c r="H621" s="1124"/>
      <c r="I621" s="1116">
        <f t="shared" si="225"/>
        <v>0</v>
      </c>
      <c r="J621" s="1117">
        <f t="shared" si="226"/>
        <v>0</v>
      </c>
      <c r="K621" s="1105">
        <f t="shared" si="227"/>
        <v>0</v>
      </c>
      <c r="L621" s="191">
        <f t="shared" si="228"/>
        <v>0</v>
      </c>
      <c r="M621" s="170" t="str">
        <f>IF(B621=0,"",VLOOKUP(B621,'Prog Costs'!$A$29:$B$60,2,FALSE))</f>
        <v/>
      </c>
      <c r="N621" s="194">
        <f t="shared" si="224"/>
        <v>0</v>
      </c>
      <c r="O621" s="195">
        <f t="shared" si="229"/>
        <v>0</v>
      </c>
      <c r="P621" s="196">
        <f>IF(N621=0,0,IF(B621=0,"",VLOOKUP(B621,'Prog Costs'!$A$29:$E$60,5,FALSE)*L621))</f>
        <v>0</v>
      </c>
      <c r="Q621" s="137"/>
      <c r="R621" s="137"/>
      <c r="S621" s="137"/>
      <c r="T621" s="137"/>
      <c r="U621" s="137"/>
      <c r="V621" s="137"/>
      <c r="W621" s="137"/>
      <c r="X621" s="137"/>
      <c r="Y621" s="137"/>
      <c r="Z621" s="137"/>
      <c r="AA621" s="137"/>
      <c r="AB621" s="137"/>
      <c r="AC621" s="137"/>
      <c r="AD621" s="137"/>
      <c r="AE621" s="137"/>
      <c r="AF621" s="137"/>
      <c r="AG621" s="137"/>
      <c r="AH621" s="137"/>
    </row>
    <row r="622" spans="1:34" ht="15" hidden="1" customHeight="1" x14ac:dyDescent="0.2">
      <c r="A622" s="1393"/>
      <c r="B622" s="681"/>
      <c r="C622" s="1123"/>
      <c r="D622" s="685"/>
      <c r="E622" s="163"/>
      <c r="F622" s="687"/>
      <c r="G622" s="157"/>
      <c r="H622" s="1124"/>
      <c r="I622" s="1116">
        <f t="shared" si="225"/>
        <v>0</v>
      </c>
      <c r="J622" s="1117">
        <f t="shared" si="226"/>
        <v>0</v>
      </c>
      <c r="K622" s="1105">
        <f t="shared" si="227"/>
        <v>0</v>
      </c>
      <c r="L622" s="191">
        <f t="shared" si="228"/>
        <v>0</v>
      </c>
      <c r="M622" s="170" t="str">
        <f>IF(B622=0,"",VLOOKUP(B622,'Prog Costs'!$A$29:$B$60,2,FALSE))</f>
        <v/>
      </c>
      <c r="N622" s="194">
        <f t="shared" si="224"/>
        <v>0</v>
      </c>
      <c r="O622" s="195">
        <f t="shared" si="229"/>
        <v>0</v>
      </c>
      <c r="P622" s="196">
        <f>IF(N622=0,0,IF(B622=0,"",VLOOKUP(B622,'Prog Costs'!$A$29:$E$60,5,FALSE)*L622))</f>
        <v>0</v>
      </c>
      <c r="Q622" s="137"/>
      <c r="R622" s="137"/>
      <c r="S622" s="137"/>
      <c r="T622" s="137"/>
      <c r="U622" s="137"/>
      <c r="V622" s="137"/>
      <c r="W622" s="137"/>
      <c r="X622" s="137"/>
      <c r="Y622" s="137"/>
      <c r="Z622" s="137"/>
      <c r="AA622" s="137"/>
      <c r="AB622" s="137"/>
      <c r="AC622" s="137"/>
      <c r="AD622" s="137"/>
      <c r="AE622" s="137"/>
      <c r="AF622" s="137"/>
      <c r="AG622" s="137"/>
      <c r="AH622" s="137"/>
    </row>
    <row r="623" spans="1:34" ht="15" hidden="1" customHeight="1" x14ac:dyDescent="0.2">
      <c r="A623" s="1393"/>
      <c r="B623" s="681"/>
      <c r="C623" s="1123"/>
      <c r="D623" s="685"/>
      <c r="E623" s="163"/>
      <c r="F623" s="687"/>
      <c r="G623" s="157"/>
      <c r="H623" s="1124"/>
      <c r="I623" s="1116">
        <f t="shared" si="225"/>
        <v>0</v>
      </c>
      <c r="J623" s="1117">
        <f t="shared" si="226"/>
        <v>0</v>
      </c>
      <c r="K623" s="1105">
        <f t="shared" si="227"/>
        <v>0</v>
      </c>
      <c r="L623" s="191">
        <f t="shared" si="228"/>
        <v>0</v>
      </c>
      <c r="M623" s="170" t="str">
        <f>IF(B623=0,"",VLOOKUP(B623,'Prog Costs'!$A$29:$B$60,2,FALSE))</f>
        <v/>
      </c>
      <c r="N623" s="194">
        <f t="shared" si="224"/>
        <v>0</v>
      </c>
      <c r="O623" s="195">
        <f t="shared" si="229"/>
        <v>0</v>
      </c>
      <c r="P623" s="196">
        <f>IF(N623=0,0,IF(B623=0,"",VLOOKUP(B623,'Prog Costs'!$A$29:$E$60,5,FALSE)*L623))</f>
        <v>0</v>
      </c>
      <c r="Q623" s="137"/>
      <c r="R623" s="137"/>
      <c r="S623" s="137"/>
      <c r="T623" s="137"/>
      <c r="U623" s="137"/>
      <c r="V623" s="137"/>
      <c r="W623" s="137"/>
      <c r="X623" s="137"/>
      <c r="Y623" s="137"/>
      <c r="Z623" s="137"/>
      <c r="AA623" s="137"/>
      <c r="AB623" s="137"/>
      <c r="AC623" s="137"/>
      <c r="AD623" s="137"/>
      <c r="AE623" s="137"/>
      <c r="AF623" s="137"/>
      <c r="AG623" s="137"/>
      <c r="AH623" s="137"/>
    </row>
    <row r="624" spans="1:34" ht="15" hidden="1" customHeight="1" x14ac:dyDescent="0.2">
      <c r="A624" s="1393"/>
      <c r="B624" s="681"/>
      <c r="C624" s="1123"/>
      <c r="D624" s="685"/>
      <c r="E624" s="163"/>
      <c r="F624" s="687"/>
      <c r="G624" s="157"/>
      <c r="H624" s="1124"/>
      <c r="I624" s="1116">
        <f t="shared" si="225"/>
        <v>0</v>
      </c>
      <c r="J624" s="1117">
        <f t="shared" si="226"/>
        <v>0</v>
      </c>
      <c r="K624" s="1105">
        <f t="shared" si="227"/>
        <v>0</v>
      </c>
      <c r="L624" s="191">
        <f t="shared" si="228"/>
        <v>0</v>
      </c>
      <c r="M624" s="170" t="str">
        <f>IF(B624=0,"",VLOOKUP(B624,'Prog Costs'!$A$29:$B$60,2,FALSE))</f>
        <v/>
      </c>
      <c r="N624" s="194">
        <f t="shared" si="224"/>
        <v>0</v>
      </c>
      <c r="O624" s="195">
        <f t="shared" si="229"/>
        <v>0</v>
      </c>
      <c r="P624" s="196">
        <f>IF(N624=0,0,IF(B624=0,"",VLOOKUP(B624,'Prog Costs'!$A$29:$E$60,5,FALSE)*L624))</f>
        <v>0</v>
      </c>
      <c r="Q624" s="137"/>
      <c r="R624" s="137"/>
      <c r="S624" s="137"/>
      <c r="T624" s="137"/>
      <c r="U624" s="137"/>
      <c r="V624" s="137"/>
      <c r="W624" s="137"/>
      <c r="X624" s="137"/>
      <c r="Y624" s="137"/>
      <c r="Z624" s="137"/>
      <c r="AA624" s="137"/>
      <c r="AB624" s="137"/>
      <c r="AC624" s="137"/>
      <c r="AD624" s="137"/>
      <c r="AE624" s="137"/>
      <c r="AF624" s="137"/>
      <c r="AG624" s="137"/>
      <c r="AH624" s="137"/>
    </row>
    <row r="625" spans="1:34" ht="15" hidden="1" customHeight="1" x14ac:dyDescent="0.2">
      <c r="A625" s="1393"/>
      <c r="B625" s="681"/>
      <c r="C625" s="1123"/>
      <c r="D625" s="685"/>
      <c r="E625" s="163"/>
      <c r="F625" s="687"/>
      <c r="G625" s="157"/>
      <c r="H625" s="1124"/>
      <c r="I625" s="1116">
        <f t="shared" si="225"/>
        <v>0</v>
      </c>
      <c r="J625" s="1117">
        <f t="shared" si="226"/>
        <v>0</v>
      </c>
      <c r="K625" s="1105">
        <f t="shared" si="227"/>
        <v>0</v>
      </c>
      <c r="L625" s="191">
        <f t="shared" si="228"/>
        <v>0</v>
      </c>
      <c r="M625" s="170" t="str">
        <f>IF(B625=0,"",VLOOKUP(B625,'Prog Costs'!$A$29:$B$60,2,FALSE))</f>
        <v/>
      </c>
      <c r="N625" s="194">
        <f t="shared" si="224"/>
        <v>0</v>
      </c>
      <c r="O625" s="195">
        <f t="shared" si="229"/>
        <v>0</v>
      </c>
      <c r="P625" s="196">
        <f>IF(N625=0,0,IF(B625=0,"",VLOOKUP(B625,'Prog Costs'!$A$29:$E$60,5,FALSE)*L625))</f>
        <v>0</v>
      </c>
      <c r="Q625" s="137"/>
      <c r="R625" s="137"/>
      <c r="S625" s="137"/>
      <c r="T625" s="137"/>
      <c r="U625" s="137"/>
      <c r="V625" s="137"/>
      <c r="W625" s="137"/>
      <c r="X625" s="137"/>
      <c r="Y625" s="137"/>
      <c r="Z625" s="137"/>
      <c r="AA625" s="137"/>
      <c r="AB625" s="137"/>
      <c r="AC625" s="137"/>
      <c r="AD625" s="137"/>
      <c r="AE625" s="137"/>
      <c r="AF625" s="137"/>
      <c r="AG625" s="137"/>
      <c r="AH625" s="137"/>
    </row>
    <row r="626" spans="1:34" ht="15" hidden="1" customHeight="1" thickBot="1" x14ac:dyDescent="0.25">
      <c r="A626" s="1394"/>
      <c r="B626" s="681"/>
      <c r="C626" s="1125"/>
      <c r="D626" s="686"/>
      <c r="E626" s="164"/>
      <c r="F626" s="688"/>
      <c r="G626" s="158"/>
      <c r="H626" s="1126"/>
      <c r="I626" s="1118">
        <f t="shared" si="225"/>
        <v>0</v>
      </c>
      <c r="J626" s="1117">
        <f t="shared" si="226"/>
        <v>0</v>
      </c>
      <c r="K626" s="1106">
        <f t="shared" si="227"/>
        <v>0</v>
      </c>
      <c r="L626" s="191">
        <f t="shared" si="228"/>
        <v>0</v>
      </c>
      <c r="M626" s="170" t="str">
        <f>IF(B626=0,"",VLOOKUP(B626,'Prog Costs'!$A$29:$B$60,2,FALSE))</f>
        <v/>
      </c>
      <c r="N626" s="194">
        <f t="shared" si="224"/>
        <v>0</v>
      </c>
      <c r="O626" s="195">
        <f t="shared" si="229"/>
        <v>0</v>
      </c>
      <c r="P626" s="196">
        <f>IF(N626=0,0,IF(B626=0,"",VLOOKUP(B626,'Prog Costs'!$A$29:$E$60,5,FALSE)*L626))</f>
        <v>0</v>
      </c>
      <c r="Q626" s="137"/>
      <c r="R626" s="137"/>
      <c r="S626" s="137"/>
      <c r="T626" s="137"/>
      <c r="U626" s="137"/>
      <c r="V626" s="137"/>
      <c r="W626" s="137"/>
      <c r="X626" s="137"/>
      <c r="Y626" s="137"/>
      <c r="Z626" s="137"/>
      <c r="AA626" s="137"/>
      <c r="AB626" s="137"/>
      <c r="AC626" s="137"/>
      <c r="AD626" s="137"/>
      <c r="AE626" s="137"/>
      <c r="AF626" s="137"/>
      <c r="AG626" s="137"/>
      <c r="AH626" s="137"/>
    </row>
    <row r="627" spans="1:34" ht="18" customHeight="1" thickBot="1" x14ac:dyDescent="0.25">
      <c r="A627" s="182"/>
      <c r="B627" s="198" t="s">
        <v>62</v>
      </c>
      <c r="C627" s="140">
        <f>SUM(C607:C626)</f>
        <v>0</v>
      </c>
      <c r="D627" s="155">
        <f t="shared" ref="D627:L627" si="230">SUM(D607:D626)</f>
        <v>0</v>
      </c>
      <c r="E627" s="165">
        <f t="shared" si="230"/>
        <v>0</v>
      </c>
      <c r="F627" s="166">
        <f t="shared" si="230"/>
        <v>0</v>
      </c>
      <c r="G627" s="159">
        <f t="shared" si="230"/>
        <v>0</v>
      </c>
      <c r="H627" s="204">
        <f t="shared" si="230"/>
        <v>0</v>
      </c>
      <c r="I627" s="140">
        <f t="shared" si="230"/>
        <v>0</v>
      </c>
      <c r="J627" s="1113">
        <f t="shared" si="230"/>
        <v>0</v>
      </c>
      <c r="K627" s="159">
        <f t="shared" si="230"/>
        <v>0</v>
      </c>
      <c r="L627" s="142">
        <f t="shared" si="230"/>
        <v>0</v>
      </c>
      <c r="M627" s="143"/>
      <c r="N627" s="143">
        <f t="shared" ref="N627:P627" si="231">SUM(N607:N626)</f>
        <v>0</v>
      </c>
      <c r="O627" s="143">
        <f t="shared" si="231"/>
        <v>0</v>
      </c>
      <c r="P627" s="144">
        <f t="shared" si="231"/>
        <v>0</v>
      </c>
      <c r="Q627" s="137"/>
      <c r="R627" s="137"/>
      <c r="S627" s="137"/>
      <c r="T627" s="137"/>
      <c r="U627" s="137"/>
      <c r="V627" s="137"/>
      <c r="W627" s="137"/>
      <c r="X627" s="137"/>
      <c r="Y627" s="137"/>
      <c r="Z627" s="137"/>
      <c r="AA627" s="137"/>
      <c r="AB627" s="137"/>
      <c r="AC627" s="137"/>
      <c r="AD627" s="137"/>
      <c r="AE627" s="137"/>
      <c r="AF627" s="137"/>
      <c r="AG627" s="137"/>
      <c r="AH627" s="137"/>
    </row>
    <row r="628" spans="1:34" ht="13.5" thickBot="1" x14ac:dyDescent="0.25">
      <c r="A628" s="173"/>
      <c r="B628" s="152"/>
      <c r="C628" s="152"/>
      <c r="D628" s="152"/>
      <c r="E628" s="152"/>
      <c r="F628" s="152"/>
      <c r="G628" s="152"/>
      <c r="H628" s="152"/>
      <c r="I628" s="152"/>
      <c r="J628" s="152"/>
      <c r="K628" s="152"/>
      <c r="L628" s="152"/>
      <c r="M628" s="152"/>
      <c r="N628" s="102"/>
      <c r="O628" s="102"/>
      <c r="P628" s="103"/>
      <c r="Q628" s="137"/>
      <c r="R628" s="137"/>
      <c r="S628" s="137"/>
      <c r="T628" s="137"/>
      <c r="U628" s="137"/>
      <c r="V628" s="137"/>
      <c r="W628" s="137"/>
      <c r="X628" s="137"/>
      <c r="Y628" s="137"/>
      <c r="Z628" s="137"/>
      <c r="AA628" s="137"/>
      <c r="AB628" s="137"/>
      <c r="AC628" s="137"/>
      <c r="AD628" s="137"/>
      <c r="AE628" s="137"/>
      <c r="AF628" s="137"/>
      <c r="AG628" s="137"/>
      <c r="AH628" s="137"/>
    </row>
    <row r="629" spans="1:34" ht="15" customHeight="1" x14ac:dyDescent="0.2">
      <c r="A629" s="1392">
        <f>'Setup Page'!C20</f>
        <v>0</v>
      </c>
      <c r="B629" s="683"/>
      <c r="C629" s="1121"/>
      <c r="D629" s="730"/>
      <c r="E629" s="162"/>
      <c r="F629" s="712"/>
      <c r="G629" s="705"/>
      <c r="H629" s="1122"/>
      <c r="I629" s="1114">
        <f>C629+E629+G629</f>
        <v>0</v>
      </c>
      <c r="J629" s="1115">
        <f>I629/3</f>
        <v>0</v>
      </c>
      <c r="K629" s="1104">
        <f>D629+F629+H629</f>
        <v>0</v>
      </c>
      <c r="L629" s="191">
        <f>K629/3</f>
        <v>0</v>
      </c>
      <c r="M629" s="170" t="str">
        <f>IF(B629=0,"",VLOOKUP(B629,'Prog Costs'!$A$29:$B$60,2,FALSE))</f>
        <v/>
      </c>
      <c r="N629" s="194">
        <f t="shared" ref="N629:N648" si="232">IF(B629=0,0,IF(L629=0,0,L629*M629))</f>
        <v>0</v>
      </c>
      <c r="O629" s="195">
        <f>N629*0.8</f>
        <v>0</v>
      </c>
      <c r="P629" s="196">
        <f>IF(N629=0,0,IF(B629=0,"",VLOOKUP(B629,'Prog Costs'!$A$29:$E$60,5,FALSE)*L629))</f>
        <v>0</v>
      </c>
      <c r="Q629" s="137"/>
      <c r="R629" s="137"/>
      <c r="S629" s="137"/>
      <c r="T629" s="137"/>
      <c r="U629" s="137"/>
      <c r="V629" s="137"/>
      <c r="W629" s="137"/>
      <c r="X629" s="137"/>
      <c r="Y629" s="137"/>
      <c r="Z629" s="137"/>
      <c r="AA629" s="137"/>
      <c r="AB629" s="137"/>
      <c r="AC629" s="137"/>
      <c r="AD629" s="137"/>
      <c r="AE629" s="137"/>
      <c r="AF629" s="137"/>
      <c r="AG629" s="137"/>
      <c r="AH629" s="137"/>
    </row>
    <row r="630" spans="1:34" ht="15" customHeight="1" x14ac:dyDescent="0.2">
      <c r="A630" s="1393"/>
      <c r="B630" s="681"/>
      <c r="C630" s="1123"/>
      <c r="D630" s="685"/>
      <c r="E630" s="163"/>
      <c r="F630" s="687"/>
      <c r="G630" s="157"/>
      <c r="H630" s="1124"/>
      <c r="I630" s="1116">
        <f t="shared" ref="I630:I648" si="233">C630+E630+G630</f>
        <v>0</v>
      </c>
      <c r="J630" s="1117">
        <f t="shared" ref="J630:J648" si="234">I630/3</f>
        <v>0</v>
      </c>
      <c r="K630" s="1105">
        <f t="shared" ref="K630:K648" si="235">D630+F630+H630</f>
        <v>0</v>
      </c>
      <c r="L630" s="191">
        <f t="shared" ref="L630:L648" si="236">K630/3</f>
        <v>0</v>
      </c>
      <c r="M630" s="170" t="str">
        <f>IF(B630=0,"",VLOOKUP(B630,'Prog Costs'!$A$29:$B$60,2,FALSE))</f>
        <v/>
      </c>
      <c r="N630" s="194">
        <f t="shared" si="232"/>
        <v>0</v>
      </c>
      <c r="O630" s="195">
        <f t="shared" ref="O630:O648" si="237">N630*0.8</f>
        <v>0</v>
      </c>
      <c r="P630" s="196">
        <f>IF(N630=0,0,IF(B630=0,"",VLOOKUP(B630,'Prog Costs'!$A$29:$E$60,5,FALSE)*L630))</f>
        <v>0</v>
      </c>
      <c r="Q630" s="137"/>
      <c r="R630" s="137"/>
      <c r="S630" s="137"/>
      <c r="T630" s="137"/>
      <c r="U630" s="137"/>
      <c r="V630" s="137"/>
      <c r="W630" s="137"/>
      <c r="X630" s="137"/>
      <c r="Y630" s="137"/>
      <c r="Z630" s="137"/>
      <c r="AA630" s="137"/>
      <c r="AB630" s="137"/>
      <c r="AC630" s="137"/>
      <c r="AD630" s="137"/>
      <c r="AE630" s="137"/>
      <c r="AF630" s="137"/>
      <c r="AG630" s="137"/>
      <c r="AH630" s="137"/>
    </row>
    <row r="631" spans="1:34" ht="15" customHeight="1" x14ac:dyDescent="0.2">
      <c r="A631" s="1393"/>
      <c r="B631" s="681"/>
      <c r="C631" s="1123"/>
      <c r="D631" s="685"/>
      <c r="E631" s="163"/>
      <c r="F631" s="687"/>
      <c r="G631" s="157"/>
      <c r="H631" s="1124"/>
      <c r="I631" s="1116">
        <f t="shared" si="233"/>
        <v>0</v>
      </c>
      <c r="J631" s="1117">
        <f t="shared" si="234"/>
        <v>0</v>
      </c>
      <c r="K631" s="1105">
        <f t="shared" si="235"/>
        <v>0</v>
      </c>
      <c r="L631" s="191">
        <f t="shared" si="236"/>
        <v>0</v>
      </c>
      <c r="M631" s="170" t="str">
        <f>IF(B631=0,"",VLOOKUP(B631,'Prog Costs'!$A$29:$B$60,2,FALSE))</f>
        <v/>
      </c>
      <c r="N631" s="194">
        <f t="shared" si="232"/>
        <v>0</v>
      </c>
      <c r="O631" s="195">
        <f t="shared" si="237"/>
        <v>0</v>
      </c>
      <c r="P631" s="196">
        <f>IF(N631=0,0,IF(B631=0,"",VLOOKUP(B631,'Prog Costs'!$A$29:$E$60,5,FALSE)*L631))</f>
        <v>0</v>
      </c>
      <c r="Q631" s="137"/>
      <c r="R631" s="137"/>
      <c r="S631" s="137"/>
      <c r="T631" s="137"/>
      <c r="U631" s="137"/>
      <c r="V631" s="137"/>
      <c r="W631" s="137"/>
      <c r="X631" s="137"/>
      <c r="Y631" s="137"/>
      <c r="Z631" s="137"/>
      <c r="AA631" s="137"/>
      <c r="AB631" s="137"/>
      <c r="AC631" s="137"/>
      <c r="AD631" s="137"/>
      <c r="AE631" s="137"/>
      <c r="AF631" s="137"/>
      <c r="AG631" s="137"/>
      <c r="AH631" s="137"/>
    </row>
    <row r="632" spans="1:34" ht="15" customHeight="1" x14ac:dyDescent="0.2">
      <c r="A632" s="1393"/>
      <c r="B632" s="681"/>
      <c r="C632" s="1123"/>
      <c r="D632" s="685"/>
      <c r="E632" s="163"/>
      <c r="F632" s="687"/>
      <c r="G632" s="157"/>
      <c r="H632" s="1124"/>
      <c r="I632" s="1116">
        <f t="shared" si="233"/>
        <v>0</v>
      </c>
      <c r="J632" s="1117">
        <f t="shared" si="234"/>
        <v>0</v>
      </c>
      <c r="K632" s="1105">
        <f t="shared" si="235"/>
        <v>0</v>
      </c>
      <c r="L632" s="191">
        <f t="shared" si="236"/>
        <v>0</v>
      </c>
      <c r="M632" s="170" t="str">
        <f>IF(B632=0,"",VLOOKUP(B632,'Prog Costs'!$A$29:$B$60,2,FALSE))</f>
        <v/>
      </c>
      <c r="N632" s="194">
        <f t="shared" si="232"/>
        <v>0</v>
      </c>
      <c r="O632" s="195">
        <f t="shared" si="237"/>
        <v>0</v>
      </c>
      <c r="P632" s="196">
        <f>IF(N632=0,0,IF(B632=0,"",VLOOKUP(B632,'Prog Costs'!$A$29:$E$60,5,FALSE)*L632))</f>
        <v>0</v>
      </c>
      <c r="Q632" s="137"/>
      <c r="R632" s="137"/>
      <c r="S632" s="137"/>
      <c r="T632" s="137"/>
      <c r="U632" s="137"/>
      <c r="V632" s="137"/>
      <c r="W632" s="137"/>
      <c r="X632" s="137"/>
      <c r="Y632" s="137"/>
      <c r="Z632" s="137"/>
      <c r="AA632" s="137"/>
      <c r="AB632" s="137"/>
      <c r="AC632" s="137"/>
      <c r="AD632" s="137"/>
      <c r="AE632" s="137"/>
      <c r="AF632" s="137"/>
      <c r="AG632" s="137"/>
      <c r="AH632" s="137"/>
    </row>
    <row r="633" spans="1:34" ht="15" customHeight="1" x14ac:dyDescent="0.2">
      <c r="A633" s="1393"/>
      <c r="B633" s="681"/>
      <c r="C633" s="1123"/>
      <c r="D633" s="685"/>
      <c r="E633" s="163"/>
      <c r="F633" s="687"/>
      <c r="G633" s="157"/>
      <c r="H633" s="1124"/>
      <c r="I633" s="1116">
        <f t="shared" si="233"/>
        <v>0</v>
      </c>
      <c r="J633" s="1117">
        <f t="shared" si="234"/>
        <v>0</v>
      </c>
      <c r="K633" s="1105">
        <f t="shared" si="235"/>
        <v>0</v>
      </c>
      <c r="L633" s="191">
        <f t="shared" si="236"/>
        <v>0</v>
      </c>
      <c r="M633" s="170" t="str">
        <f>IF(B633=0,"",VLOOKUP(B633,'Prog Costs'!$A$29:$B$60,2,FALSE))</f>
        <v/>
      </c>
      <c r="N633" s="194">
        <f t="shared" si="232"/>
        <v>0</v>
      </c>
      <c r="O633" s="195">
        <f t="shared" si="237"/>
        <v>0</v>
      </c>
      <c r="P633" s="196">
        <f>IF(N633=0,0,IF(B633=0,"",VLOOKUP(B633,'Prog Costs'!$A$29:$E$60,5,FALSE)*L633))</f>
        <v>0</v>
      </c>
      <c r="Q633" s="137"/>
      <c r="R633" s="137"/>
      <c r="S633" s="137"/>
      <c r="T633" s="137"/>
      <c r="U633" s="137"/>
      <c r="V633" s="137"/>
      <c r="W633" s="137"/>
      <c r="X633" s="137"/>
      <c r="Y633" s="137"/>
      <c r="Z633" s="137"/>
      <c r="AA633" s="137"/>
      <c r="AB633" s="137"/>
      <c r="AC633" s="137"/>
      <c r="AD633" s="137"/>
      <c r="AE633" s="137"/>
      <c r="AF633" s="137"/>
      <c r="AG633" s="137"/>
      <c r="AH633" s="137"/>
    </row>
    <row r="634" spans="1:34" ht="15" customHeight="1" x14ac:dyDescent="0.2">
      <c r="A634" s="1393"/>
      <c r="B634" s="681"/>
      <c r="C634" s="1123"/>
      <c r="D634" s="685"/>
      <c r="E634" s="163"/>
      <c r="F634" s="687"/>
      <c r="G634" s="157"/>
      <c r="H634" s="1124"/>
      <c r="I634" s="1116">
        <f t="shared" si="233"/>
        <v>0</v>
      </c>
      <c r="J634" s="1117">
        <f t="shared" si="234"/>
        <v>0</v>
      </c>
      <c r="K634" s="1105">
        <f t="shared" si="235"/>
        <v>0</v>
      </c>
      <c r="L634" s="191">
        <f t="shared" si="236"/>
        <v>0</v>
      </c>
      <c r="M634" s="170" t="str">
        <f>IF(B634=0,"",VLOOKUP(B634,'Prog Costs'!$A$29:$B$60,2,FALSE))</f>
        <v/>
      </c>
      <c r="N634" s="194">
        <f t="shared" si="232"/>
        <v>0</v>
      </c>
      <c r="O634" s="195">
        <f t="shared" si="237"/>
        <v>0</v>
      </c>
      <c r="P634" s="196">
        <f>IF(N634=0,0,IF(B634=0,"",VLOOKUP(B634,'Prog Costs'!$A$29:$E$60,5,FALSE)*L634))</f>
        <v>0</v>
      </c>
      <c r="Q634" s="137"/>
      <c r="R634" s="137"/>
      <c r="S634" s="137"/>
      <c r="T634" s="137"/>
      <c r="U634" s="137"/>
      <c r="V634" s="137"/>
      <c r="W634" s="137"/>
      <c r="X634" s="137"/>
      <c r="Y634" s="137"/>
      <c r="Z634" s="137"/>
      <c r="AA634" s="137"/>
      <c r="AB634" s="137"/>
      <c r="AC634" s="137"/>
      <c r="AD634" s="137"/>
      <c r="AE634" s="137"/>
      <c r="AF634" s="137"/>
      <c r="AG634" s="137"/>
      <c r="AH634" s="137"/>
    </row>
    <row r="635" spans="1:34" ht="15" customHeight="1" x14ac:dyDescent="0.2">
      <c r="A635" s="1393"/>
      <c r="B635" s="681"/>
      <c r="C635" s="1123"/>
      <c r="D635" s="685"/>
      <c r="E635" s="163"/>
      <c r="F635" s="687"/>
      <c r="G635" s="157"/>
      <c r="H635" s="1124"/>
      <c r="I635" s="1116">
        <f t="shared" si="233"/>
        <v>0</v>
      </c>
      <c r="J635" s="1117">
        <f t="shared" si="234"/>
        <v>0</v>
      </c>
      <c r="K635" s="1105">
        <f t="shared" si="235"/>
        <v>0</v>
      </c>
      <c r="L635" s="191">
        <f t="shared" si="236"/>
        <v>0</v>
      </c>
      <c r="M635" s="170" t="str">
        <f>IF(B635=0,"",VLOOKUP(B635,'Prog Costs'!$A$29:$B$60,2,FALSE))</f>
        <v/>
      </c>
      <c r="N635" s="194">
        <f t="shared" si="232"/>
        <v>0</v>
      </c>
      <c r="O635" s="195">
        <f t="shared" si="237"/>
        <v>0</v>
      </c>
      <c r="P635" s="196">
        <f>IF(N635=0,0,IF(B635=0,"",VLOOKUP(B635,'Prog Costs'!$A$29:$E$60,5,FALSE)*L635))</f>
        <v>0</v>
      </c>
      <c r="Q635" s="137"/>
      <c r="R635" s="137"/>
      <c r="S635" s="137"/>
      <c r="T635" s="137"/>
      <c r="U635" s="137"/>
      <c r="V635" s="137"/>
      <c r="W635" s="137"/>
      <c r="X635" s="137"/>
      <c r="Y635" s="137"/>
      <c r="Z635" s="137"/>
      <c r="AA635" s="137"/>
      <c r="AB635" s="137"/>
      <c r="AC635" s="137"/>
      <c r="AD635" s="137"/>
      <c r="AE635" s="137"/>
      <c r="AF635" s="137"/>
      <c r="AG635" s="137"/>
      <c r="AH635" s="137"/>
    </row>
    <row r="636" spans="1:34" ht="15" customHeight="1" x14ac:dyDescent="0.2">
      <c r="A636" s="1393"/>
      <c r="B636" s="681"/>
      <c r="C636" s="1123"/>
      <c r="D636" s="685"/>
      <c r="E636" s="163"/>
      <c r="F636" s="687"/>
      <c r="G636" s="157"/>
      <c r="H636" s="1124"/>
      <c r="I636" s="1116">
        <f t="shared" si="233"/>
        <v>0</v>
      </c>
      <c r="J636" s="1117">
        <f t="shared" si="234"/>
        <v>0</v>
      </c>
      <c r="K636" s="1105">
        <f t="shared" si="235"/>
        <v>0</v>
      </c>
      <c r="L636" s="191">
        <f t="shared" si="236"/>
        <v>0</v>
      </c>
      <c r="M636" s="170" t="str">
        <f>IF(B636=0,"",VLOOKUP(B636,'Prog Costs'!$A$29:$B$60,2,FALSE))</f>
        <v/>
      </c>
      <c r="N636" s="194">
        <f t="shared" si="232"/>
        <v>0</v>
      </c>
      <c r="O636" s="195">
        <f t="shared" si="237"/>
        <v>0</v>
      </c>
      <c r="P636" s="196">
        <f>IF(N636=0,0,IF(B636=0,"",VLOOKUP(B636,'Prog Costs'!$A$29:$E$60,5,FALSE)*L636))</f>
        <v>0</v>
      </c>
      <c r="Q636" s="137"/>
      <c r="R636" s="137"/>
      <c r="S636" s="137"/>
      <c r="T636" s="137"/>
      <c r="U636" s="137"/>
      <c r="V636" s="137"/>
      <c r="W636" s="137"/>
      <c r="X636" s="137"/>
      <c r="Y636" s="137"/>
      <c r="Z636" s="137"/>
      <c r="AA636" s="137"/>
      <c r="AB636" s="137"/>
      <c r="AC636" s="137"/>
      <c r="AD636" s="137"/>
      <c r="AE636" s="137"/>
      <c r="AF636" s="137"/>
      <c r="AG636" s="137"/>
      <c r="AH636" s="137"/>
    </row>
    <row r="637" spans="1:34" ht="15" customHeight="1" x14ac:dyDescent="0.2">
      <c r="A637" s="1393"/>
      <c r="B637" s="681"/>
      <c r="C637" s="1123"/>
      <c r="D637" s="685"/>
      <c r="E637" s="163"/>
      <c r="F637" s="687"/>
      <c r="G637" s="157"/>
      <c r="H637" s="1124"/>
      <c r="I637" s="1116">
        <f t="shared" si="233"/>
        <v>0</v>
      </c>
      <c r="J637" s="1117">
        <f t="shared" si="234"/>
        <v>0</v>
      </c>
      <c r="K637" s="1105">
        <f t="shared" si="235"/>
        <v>0</v>
      </c>
      <c r="L637" s="191">
        <f t="shared" si="236"/>
        <v>0</v>
      </c>
      <c r="M637" s="170" t="str">
        <f>IF(B637=0,"",VLOOKUP(B637,'Prog Costs'!$A$29:$B$60,2,FALSE))</f>
        <v/>
      </c>
      <c r="N637" s="194">
        <f t="shared" si="232"/>
        <v>0</v>
      </c>
      <c r="O637" s="195">
        <f t="shared" si="237"/>
        <v>0</v>
      </c>
      <c r="P637" s="196">
        <f>IF(N637=0,0,IF(B637=0,"",VLOOKUP(B637,'Prog Costs'!$A$29:$E$60,5,FALSE)*L637))</f>
        <v>0</v>
      </c>
      <c r="Q637" s="137"/>
      <c r="R637" s="137"/>
      <c r="S637" s="137"/>
      <c r="T637" s="137"/>
      <c r="U637" s="137"/>
      <c r="V637" s="137"/>
      <c r="W637" s="137"/>
      <c r="X637" s="137"/>
      <c r="Y637" s="137"/>
      <c r="Z637" s="137"/>
      <c r="AA637" s="137"/>
      <c r="AB637" s="137"/>
      <c r="AC637" s="137"/>
      <c r="AD637" s="137"/>
      <c r="AE637" s="137"/>
      <c r="AF637" s="137"/>
      <c r="AG637" s="137"/>
      <c r="AH637" s="137"/>
    </row>
    <row r="638" spans="1:34" ht="15" customHeight="1" thickBot="1" x14ac:dyDescent="0.25">
      <c r="A638" s="1393"/>
      <c r="B638" s="681"/>
      <c r="C638" s="1123"/>
      <c r="D638" s="685"/>
      <c r="E638" s="163"/>
      <c r="F638" s="687"/>
      <c r="G638" s="157"/>
      <c r="H638" s="1124"/>
      <c r="I638" s="1116">
        <f t="shared" si="233"/>
        <v>0</v>
      </c>
      <c r="J638" s="1117">
        <f t="shared" si="234"/>
        <v>0</v>
      </c>
      <c r="K638" s="1105">
        <f t="shared" si="235"/>
        <v>0</v>
      </c>
      <c r="L638" s="191">
        <f t="shared" si="236"/>
        <v>0</v>
      </c>
      <c r="M638" s="170" t="str">
        <f>IF(B638=0,"",VLOOKUP(B638,'Prog Costs'!$A$29:$B$60,2,FALSE))</f>
        <v/>
      </c>
      <c r="N638" s="194">
        <f t="shared" si="232"/>
        <v>0</v>
      </c>
      <c r="O638" s="195">
        <f t="shared" si="237"/>
        <v>0</v>
      </c>
      <c r="P638" s="196">
        <f>IF(N638=0,0,IF(B638=0,"",VLOOKUP(B638,'Prog Costs'!$A$29:$E$60,5,FALSE)*L638))</f>
        <v>0</v>
      </c>
      <c r="Q638" s="137"/>
      <c r="R638" s="137"/>
      <c r="S638" s="137"/>
      <c r="T638" s="137"/>
      <c r="U638" s="137"/>
      <c r="V638" s="137"/>
      <c r="W638" s="137"/>
      <c r="X638" s="137"/>
      <c r="Y638" s="137"/>
      <c r="Z638" s="137"/>
      <c r="AA638" s="137"/>
      <c r="AB638" s="137"/>
      <c r="AC638" s="137"/>
      <c r="AD638" s="137"/>
      <c r="AE638" s="137"/>
      <c r="AF638" s="137"/>
      <c r="AG638" s="137"/>
      <c r="AH638" s="137"/>
    </row>
    <row r="639" spans="1:34" ht="15" hidden="1" customHeight="1" x14ac:dyDescent="0.2">
      <c r="A639" s="1393"/>
      <c r="B639" s="681"/>
      <c r="C639" s="1123"/>
      <c r="D639" s="685"/>
      <c r="E639" s="163"/>
      <c r="F639" s="687"/>
      <c r="G639" s="157"/>
      <c r="H639" s="1124"/>
      <c r="I639" s="1116">
        <f t="shared" si="233"/>
        <v>0</v>
      </c>
      <c r="J639" s="1117">
        <f t="shared" si="234"/>
        <v>0</v>
      </c>
      <c r="K639" s="1105">
        <f t="shared" si="235"/>
        <v>0</v>
      </c>
      <c r="L639" s="191">
        <f t="shared" si="236"/>
        <v>0</v>
      </c>
      <c r="M639" s="170" t="str">
        <f>IF(B639=0,"",VLOOKUP(B639,'Prog Costs'!$A$29:$B$60,2,FALSE))</f>
        <v/>
      </c>
      <c r="N639" s="194">
        <f t="shared" si="232"/>
        <v>0</v>
      </c>
      <c r="O639" s="195">
        <f t="shared" si="237"/>
        <v>0</v>
      </c>
      <c r="P639" s="196">
        <f>IF(N639=0,0,IF(B639=0,"",VLOOKUP(B639,'Prog Costs'!$A$29:$E$60,5,FALSE)*L639))</f>
        <v>0</v>
      </c>
      <c r="Q639" s="137"/>
      <c r="R639" s="137"/>
      <c r="S639" s="137"/>
      <c r="T639" s="137"/>
      <c r="U639" s="137"/>
      <c r="V639" s="137"/>
      <c r="W639" s="137"/>
      <c r="X639" s="137"/>
      <c r="Y639" s="137"/>
      <c r="Z639" s="137"/>
      <c r="AA639" s="137"/>
      <c r="AB639" s="137"/>
      <c r="AC639" s="137"/>
      <c r="AD639" s="137"/>
      <c r="AE639" s="137"/>
      <c r="AF639" s="137"/>
      <c r="AG639" s="137"/>
      <c r="AH639" s="137"/>
    </row>
    <row r="640" spans="1:34" ht="15" hidden="1" customHeight="1" x14ac:dyDescent="0.2">
      <c r="A640" s="1393"/>
      <c r="B640" s="681"/>
      <c r="C640" s="1123"/>
      <c r="D640" s="685"/>
      <c r="E640" s="163"/>
      <c r="F640" s="687"/>
      <c r="G640" s="157"/>
      <c r="H640" s="1124"/>
      <c r="I640" s="1116">
        <f t="shared" si="233"/>
        <v>0</v>
      </c>
      <c r="J640" s="1117">
        <f t="shared" si="234"/>
        <v>0</v>
      </c>
      <c r="K640" s="1105">
        <f t="shared" si="235"/>
        <v>0</v>
      </c>
      <c r="L640" s="191">
        <f t="shared" si="236"/>
        <v>0</v>
      </c>
      <c r="M640" s="170" t="str">
        <f>IF(B640=0,"",VLOOKUP(B640,'Prog Costs'!$A$29:$B$60,2,FALSE))</f>
        <v/>
      </c>
      <c r="N640" s="194">
        <f t="shared" si="232"/>
        <v>0</v>
      </c>
      <c r="O640" s="195">
        <f t="shared" si="237"/>
        <v>0</v>
      </c>
      <c r="P640" s="196">
        <f>IF(N640=0,0,IF(B640=0,"",VLOOKUP(B640,'Prog Costs'!$A$29:$E$60,5,FALSE)*L640))</f>
        <v>0</v>
      </c>
      <c r="Q640" s="137"/>
      <c r="R640" s="137"/>
      <c r="S640" s="137"/>
      <c r="T640" s="137"/>
      <c r="U640" s="137"/>
      <c r="V640" s="137"/>
      <c r="W640" s="137"/>
      <c r="X640" s="137"/>
      <c r="Y640" s="137"/>
      <c r="Z640" s="137"/>
      <c r="AA640" s="137"/>
      <c r="AB640" s="137"/>
      <c r="AC640" s="137"/>
      <c r="AD640" s="137"/>
      <c r="AE640" s="137"/>
      <c r="AF640" s="137"/>
      <c r="AG640" s="137"/>
      <c r="AH640" s="137"/>
    </row>
    <row r="641" spans="1:34" ht="15" hidden="1" customHeight="1" x14ac:dyDescent="0.2">
      <c r="A641" s="1393"/>
      <c r="B641" s="681"/>
      <c r="C641" s="1123"/>
      <c r="D641" s="685"/>
      <c r="E641" s="163"/>
      <c r="F641" s="687"/>
      <c r="G641" s="157"/>
      <c r="H641" s="1124"/>
      <c r="I641" s="1116">
        <f t="shared" si="233"/>
        <v>0</v>
      </c>
      <c r="J641" s="1117">
        <f t="shared" si="234"/>
        <v>0</v>
      </c>
      <c r="K641" s="1105">
        <f t="shared" si="235"/>
        <v>0</v>
      </c>
      <c r="L641" s="191">
        <f t="shared" si="236"/>
        <v>0</v>
      </c>
      <c r="M641" s="170" t="str">
        <f>IF(B641=0,"",VLOOKUP(B641,'Prog Costs'!$A$29:$B$60,2,FALSE))</f>
        <v/>
      </c>
      <c r="N641" s="194">
        <f t="shared" si="232"/>
        <v>0</v>
      </c>
      <c r="O641" s="195">
        <f t="shared" si="237"/>
        <v>0</v>
      </c>
      <c r="P641" s="196">
        <f>IF(N641=0,0,IF(B641=0,"",VLOOKUP(B641,'Prog Costs'!$A$29:$E$60,5,FALSE)*L641))</f>
        <v>0</v>
      </c>
      <c r="Q641" s="137"/>
      <c r="R641" s="137"/>
      <c r="S641" s="137"/>
      <c r="T641" s="137"/>
      <c r="U641" s="137"/>
      <c r="V641" s="137"/>
      <c r="W641" s="137"/>
      <c r="X641" s="137"/>
      <c r="Y641" s="137"/>
      <c r="Z641" s="137"/>
      <c r="AA641" s="137"/>
      <c r="AB641" s="137"/>
      <c r="AC641" s="137"/>
      <c r="AD641" s="137"/>
      <c r="AE641" s="137"/>
      <c r="AF641" s="137"/>
      <c r="AG641" s="137"/>
      <c r="AH641" s="137"/>
    </row>
    <row r="642" spans="1:34" ht="15" hidden="1" customHeight="1" x14ac:dyDescent="0.2">
      <c r="A642" s="1393"/>
      <c r="B642" s="681"/>
      <c r="C642" s="1123"/>
      <c r="D642" s="685"/>
      <c r="E642" s="163"/>
      <c r="F642" s="687"/>
      <c r="G642" s="157"/>
      <c r="H642" s="1124"/>
      <c r="I642" s="1116">
        <f t="shared" si="233"/>
        <v>0</v>
      </c>
      <c r="J642" s="1117">
        <f t="shared" si="234"/>
        <v>0</v>
      </c>
      <c r="K642" s="1105">
        <f t="shared" si="235"/>
        <v>0</v>
      </c>
      <c r="L642" s="191">
        <f t="shared" si="236"/>
        <v>0</v>
      </c>
      <c r="M642" s="170" t="str">
        <f>IF(B642=0,"",VLOOKUP(B642,'Prog Costs'!$A$29:$B$60,2,FALSE))</f>
        <v/>
      </c>
      <c r="N642" s="194">
        <f t="shared" si="232"/>
        <v>0</v>
      </c>
      <c r="O642" s="195">
        <f t="shared" si="237"/>
        <v>0</v>
      </c>
      <c r="P642" s="196">
        <f>IF(N642=0,0,IF(B642=0,"",VLOOKUP(B642,'Prog Costs'!$A$29:$E$60,5,FALSE)*L642))</f>
        <v>0</v>
      </c>
      <c r="Q642" s="137"/>
      <c r="R642" s="137"/>
      <c r="S642" s="137"/>
      <c r="T642" s="137"/>
      <c r="U642" s="137"/>
      <c r="V642" s="137"/>
      <c r="W642" s="137"/>
      <c r="X642" s="137"/>
      <c r="Y642" s="137"/>
      <c r="Z642" s="137"/>
      <c r="AA642" s="137"/>
      <c r="AB642" s="137"/>
      <c r="AC642" s="137"/>
      <c r="AD642" s="137"/>
      <c r="AE642" s="137"/>
      <c r="AF642" s="137"/>
      <c r="AG642" s="137"/>
      <c r="AH642" s="137"/>
    </row>
    <row r="643" spans="1:34" ht="15" hidden="1" customHeight="1" x14ac:dyDescent="0.2">
      <c r="A643" s="1393"/>
      <c r="B643" s="681"/>
      <c r="C643" s="1123"/>
      <c r="D643" s="685"/>
      <c r="E643" s="163"/>
      <c r="F643" s="687"/>
      <c r="G643" s="157"/>
      <c r="H643" s="1124"/>
      <c r="I643" s="1116">
        <f t="shared" si="233"/>
        <v>0</v>
      </c>
      <c r="J643" s="1117">
        <f t="shared" si="234"/>
        <v>0</v>
      </c>
      <c r="K643" s="1105">
        <f t="shared" si="235"/>
        <v>0</v>
      </c>
      <c r="L643" s="191">
        <f t="shared" si="236"/>
        <v>0</v>
      </c>
      <c r="M643" s="170" t="str">
        <f>IF(B643=0,"",VLOOKUP(B643,'Prog Costs'!$A$29:$B$60,2,FALSE))</f>
        <v/>
      </c>
      <c r="N643" s="194">
        <f t="shared" si="232"/>
        <v>0</v>
      </c>
      <c r="O643" s="195">
        <f t="shared" si="237"/>
        <v>0</v>
      </c>
      <c r="P643" s="196">
        <f>IF(N643=0,0,IF(B643=0,"",VLOOKUP(B643,'Prog Costs'!$A$29:$E$60,5,FALSE)*L643))</f>
        <v>0</v>
      </c>
      <c r="Q643" s="137"/>
      <c r="R643" s="137"/>
      <c r="S643" s="137"/>
      <c r="T643" s="137"/>
      <c r="U643" s="137"/>
      <c r="V643" s="137"/>
      <c r="W643" s="137"/>
      <c r="X643" s="137"/>
      <c r="Y643" s="137"/>
      <c r="Z643" s="137"/>
      <c r="AA643" s="137"/>
      <c r="AB643" s="137"/>
      <c r="AC643" s="137"/>
      <c r="AD643" s="137"/>
      <c r="AE643" s="137"/>
      <c r="AF643" s="137"/>
      <c r="AG643" s="137"/>
      <c r="AH643" s="137"/>
    </row>
    <row r="644" spans="1:34" ht="15" hidden="1" customHeight="1" x14ac:dyDescent="0.2">
      <c r="A644" s="1393"/>
      <c r="B644" s="681"/>
      <c r="C644" s="1123"/>
      <c r="D644" s="685"/>
      <c r="E644" s="163"/>
      <c r="F644" s="687"/>
      <c r="G644" s="157"/>
      <c r="H644" s="1124"/>
      <c r="I644" s="1116">
        <f t="shared" si="233"/>
        <v>0</v>
      </c>
      <c r="J644" s="1117">
        <f t="shared" si="234"/>
        <v>0</v>
      </c>
      <c r="K644" s="1105">
        <f t="shared" si="235"/>
        <v>0</v>
      </c>
      <c r="L644" s="191">
        <f t="shared" si="236"/>
        <v>0</v>
      </c>
      <c r="M644" s="170" t="str">
        <f>IF(B644=0,"",VLOOKUP(B644,'Prog Costs'!$A$29:$B$60,2,FALSE))</f>
        <v/>
      </c>
      <c r="N644" s="194">
        <f t="shared" si="232"/>
        <v>0</v>
      </c>
      <c r="O644" s="195">
        <f t="shared" si="237"/>
        <v>0</v>
      </c>
      <c r="P644" s="196">
        <f>IF(N644=0,0,IF(B644=0,"",VLOOKUP(B644,'Prog Costs'!$A$29:$E$60,5,FALSE)*L644))</f>
        <v>0</v>
      </c>
      <c r="Q644" s="137"/>
      <c r="R644" s="137"/>
      <c r="S644" s="137"/>
      <c r="T644" s="137"/>
      <c r="U644" s="137"/>
      <c r="V644" s="137"/>
      <c r="W644" s="137"/>
      <c r="X644" s="137"/>
      <c r="Y644" s="137"/>
      <c r="Z644" s="137"/>
      <c r="AA644" s="137"/>
      <c r="AB644" s="137"/>
      <c r="AC644" s="137"/>
      <c r="AD644" s="137"/>
      <c r="AE644" s="137"/>
      <c r="AF644" s="137"/>
      <c r="AG644" s="137"/>
      <c r="AH644" s="137"/>
    </row>
    <row r="645" spans="1:34" ht="15" hidden="1" customHeight="1" x14ac:dyDescent="0.2">
      <c r="A645" s="1393"/>
      <c r="B645" s="681"/>
      <c r="C645" s="1123"/>
      <c r="D645" s="685"/>
      <c r="E645" s="163"/>
      <c r="F645" s="687"/>
      <c r="G645" s="157"/>
      <c r="H645" s="1124"/>
      <c r="I645" s="1116">
        <f t="shared" si="233"/>
        <v>0</v>
      </c>
      <c r="J645" s="1117">
        <f t="shared" si="234"/>
        <v>0</v>
      </c>
      <c r="K645" s="1105">
        <f t="shared" si="235"/>
        <v>0</v>
      </c>
      <c r="L645" s="191">
        <f t="shared" si="236"/>
        <v>0</v>
      </c>
      <c r="M645" s="170" t="str">
        <f>IF(B645=0,"",VLOOKUP(B645,'Prog Costs'!$A$29:$B$60,2,FALSE))</f>
        <v/>
      </c>
      <c r="N645" s="194">
        <f t="shared" si="232"/>
        <v>0</v>
      </c>
      <c r="O645" s="195">
        <f t="shared" si="237"/>
        <v>0</v>
      </c>
      <c r="P645" s="196">
        <f>IF(N645=0,0,IF(B645=0,"",VLOOKUP(B645,'Prog Costs'!$A$29:$E$60,5,FALSE)*L645))</f>
        <v>0</v>
      </c>
      <c r="Q645" s="137"/>
      <c r="R645" s="137"/>
      <c r="S645" s="137"/>
      <c r="T645" s="137"/>
      <c r="U645" s="137"/>
      <c r="V645" s="137"/>
      <c r="W645" s="137"/>
      <c r="X645" s="137"/>
      <c r="Y645" s="137"/>
      <c r="Z645" s="137"/>
      <c r="AA645" s="137"/>
      <c r="AB645" s="137"/>
      <c r="AC645" s="137"/>
      <c r="AD645" s="137"/>
      <c r="AE645" s="137"/>
      <c r="AF645" s="137"/>
      <c r="AG645" s="137"/>
      <c r="AH645" s="137"/>
    </row>
    <row r="646" spans="1:34" ht="15" hidden="1" customHeight="1" x14ac:dyDescent="0.2">
      <c r="A646" s="1393"/>
      <c r="B646" s="681"/>
      <c r="C646" s="1123"/>
      <c r="D646" s="685"/>
      <c r="E646" s="163"/>
      <c r="F646" s="687"/>
      <c r="G646" s="157"/>
      <c r="H646" s="1124"/>
      <c r="I646" s="1116">
        <f t="shared" si="233"/>
        <v>0</v>
      </c>
      <c r="J646" s="1117">
        <f t="shared" si="234"/>
        <v>0</v>
      </c>
      <c r="K646" s="1105">
        <f t="shared" si="235"/>
        <v>0</v>
      </c>
      <c r="L646" s="191">
        <f t="shared" si="236"/>
        <v>0</v>
      </c>
      <c r="M646" s="170" t="str">
        <f>IF(B646=0,"",VLOOKUP(B646,'Prog Costs'!$A$29:$B$60,2,FALSE))</f>
        <v/>
      </c>
      <c r="N646" s="194">
        <f t="shared" si="232"/>
        <v>0</v>
      </c>
      <c r="O646" s="195">
        <f t="shared" si="237"/>
        <v>0</v>
      </c>
      <c r="P646" s="196">
        <f>IF(N646=0,0,IF(B646=0,"",VLOOKUP(B646,'Prog Costs'!$A$29:$E$60,5,FALSE)*L646))</f>
        <v>0</v>
      </c>
      <c r="Q646" s="137"/>
      <c r="R646" s="137"/>
      <c r="S646" s="137"/>
      <c r="T646" s="137"/>
      <c r="U646" s="137"/>
      <c r="V646" s="137"/>
      <c r="W646" s="137"/>
      <c r="X646" s="137"/>
      <c r="Y646" s="137"/>
      <c r="Z646" s="137"/>
      <c r="AA646" s="137"/>
      <c r="AB646" s="137"/>
      <c r="AC646" s="137"/>
      <c r="AD646" s="137"/>
      <c r="AE646" s="137"/>
      <c r="AF646" s="137"/>
      <c r="AG646" s="137"/>
      <c r="AH646" s="137"/>
    </row>
    <row r="647" spans="1:34" ht="15" hidden="1" customHeight="1" x14ac:dyDescent="0.2">
      <c r="A647" s="1393"/>
      <c r="B647" s="681"/>
      <c r="C647" s="1123"/>
      <c r="D647" s="685"/>
      <c r="E647" s="163"/>
      <c r="F647" s="687"/>
      <c r="G647" s="157"/>
      <c r="H647" s="1124"/>
      <c r="I647" s="1116">
        <f t="shared" si="233"/>
        <v>0</v>
      </c>
      <c r="J647" s="1117">
        <f t="shared" si="234"/>
        <v>0</v>
      </c>
      <c r="K647" s="1105">
        <f t="shared" si="235"/>
        <v>0</v>
      </c>
      <c r="L647" s="191">
        <f t="shared" si="236"/>
        <v>0</v>
      </c>
      <c r="M647" s="170" t="str">
        <f>IF(B647=0,"",VLOOKUP(B647,'Prog Costs'!$A$29:$B$60,2,FALSE))</f>
        <v/>
      </c>
      <c r="N647" s="194">
        <f t="shared" si="232"/>
        <v>0</v>
      </c>
      <c r="O647" s="195">
        <f t="shared" si="237"/>
        <v>0</v>
      </c>
      <c r="P647" s="196">
        <f>IF(N647=0,0,IF(B647=0,"",VLOOKUP(B647,'Prog Costs'!$A$29:$E$60,5,FALSE)*L647))</f>
        <v>0</v>
      </c>
      <c r="Q647" s="137"/>
      <c r="R647" s="137"/>
      <c r="S647" s="137"/>
      <c r="T647" s="137"/>
      <c r="U647" s="137"/>
      <c r="V647" s="137"/>
      <c r="W647" s="137"/>
      <c r="X647" s="137"/>
      <c r="Y647" s="137"/>
      <c r="Z647" s="137"/>
      <c r="AA647" s="137"/>
      <c r="AB647" s="137"/>
      <c r="AC647" s="137"/>
      <c r="AD647" s="137"/>
      <c r="AE647" s="137"/>
      <c r="AF647" s="137"/>
      <c r="AG647" s="137"/>
      <c r="AH647" s="137"/>
    </row>
    <row r="648" spans="1:34" ht="15" hidden="1" customHeight="1" thickBot="1" x14ac:dyDescent="0.25">
      <c r="A648" s="1394"/>
      <c r="B648" s="681"/>
      <c r="C648" s="1125"/>
      <c r="D648" s="686"/>
      <c r="E648" s="164"/>
      <c r="F648" s="688"/>
      <c r="G648" s="158"/>
      <c r="H648" s="1126"/>
      <c r="I648" s="1118">
        <f t="shared" si="233"/>
        <v>0</v>
      </c>
      <c r="J648" s="1117">
        <f t="shared" si="234"/>
        <v>0</v>
      </c>
      <c r="K648" s="1106">
        <f t="shared" si="235"/>
        <v>0</v>
      </c>
      <c r="L648" s="191">
        <f t="shared" si="236"/>
        <v>0</v>
      </c>
      <c r="M648" s="170" t="str">
        <f>IF(B648=0,"",VLOOKUP(B648,'Prog Costs'!$A$29:$B$60,2,FALSE))</f>
        <v/>
      </c>
      <c r="N648" s="194">
        <f t="shared" si="232"/>
        <v>0</v>
      </c>
      <c r="O648" s="195">
        <f t="shared" si="237"/>
        <v>0</v>
      </c>
      <c r="P648" s="196">
        <f>IF(N648=0,0,IF(B648=0,"",VLOOKUP(B648,'Prog Costs'!$A$29:$E$60,5,FALSE)*L648))</f>
        <v>0</v>
      </c>
      <c r="Q648" s="137"/>
      <c r="R648" s="137"/>
      <c r="S648" s="137"/>
      <c r="T648" s="137"/>
      <c r="U648" s="137"/>
      <c r="V648" s="137"/>
      <c r="W648" s="137"/>
      <c r="X648" s="137"/>
      <c r="Y648" s="137"/>
      <c r="Z648" s="137"/>
      <c r="AA648" s="137"/>
      <c r="AB648" s="137"/>
      <c r="AC648" s="137"/>
      <c r="AD648" s="137"/>
      <c r="AE648" s="137"/>
      <c r="AF648" s="137"/>
      <c r="AG648" s="137"/>
      <c r="AH648" s="137"/>
    </row>
    <row r="649" spans="1:34" ht="18" customHeight="1" thickBot="1" x14ac:dyDescent="0.25">
      <c r="A649" s="182"/>
      <c r="B649" s="198" t="s">
        <v>62</v>
      </c>
      <c r="C649" s="140">
        <f>SUM(C629:C648)</f>
        <v>0</v>
      </c>
      <c r="D649" s="155">
        <f t="shared" ref="D649:L649" si="238">SUM(D629:D648)</f>
        <v>0</v>
      </c>
      <c r="E649" s="165">
        <f t="shared" si="238"/>
        <v>0</v>
      </c>
      <c r="F649" s="166">
        <f t="shared" si="238"/>
        <v>0</v>
      </c>
      <c r="G649" s="159">
        <f t="shared" si="238"/>
        <v>0</v>
      </c>
      <c r="H649" s="204">
        <f t="shared" si="238"/>
        <v>0</v>
      </c>
      <c r="I649" s="140">
        <f t="shared" si="238"/>
        <v>0</v>
      </c>
      <c r="J649" s="1113">
        <f t="shared" si="238"/>
        <v>0</v>
      </c>
      <c r="K649" s="159">
        <f t="shared" si="238"/>
        <v>0</v>
      </c>
      <c r="L649" s="142">
        <f t="shared" si="238"/>
        <v>0</v>
      </c>
      <c r="M649" s="143"/>
      <c r="N649" s="143">
        <f t="shared" ref="N649:P649" si="239">SUM(N629:N648)</f>
        <v>0</v>
      </c>
      <c r="O649" s="143">
        <f t="shared" si="239"/>
        <v>0</v>
      </c>
      <c r="P649" s="144">
        <f t="shared" si="239"/>
        <v>0</v>
      </c>
      <c r="Q649" s="137"/>
      <c r="R649" s="137"/>
      <c r="S649" s="137"/>
      <c r="T649" s="137"/>
      <c r="U649" s="137"/>
      <c r="V649" s="137"/>
      <c r="W649" s="137"/>
      <c r="X649" s="137"/>
      <c r="Y649" s="137"/>
      <c r="Z649" s="137"/>
      <c r="AA649" s="137"/>
      <c r="AB649" s="137"/>
      <c r="AC649" s="137"/>
      <c r="AD649" s="137"/>
      <c r="AE649" s="137"/>
      <c r="AF649" s="137"/>
      <c r="AG649" s="137"/>
      <c r="AH649" s="137"/>
    </row>
    <row r="650" spans="1:34" ht="13.5" thickBot="1" x14ac:dyDescent="0.25">
      <c r="A650" s="173"/>
      <c r="B650" s="152"/>
      <c r="C650" s="152"/>
      <c r="D650" s="152"/>
      <c r="E650" s="152"/>
      <c r="F650" s="152"/>
      <c r="G650" s="152"/>
      <c r="H650" s="152"/>
      <c r="I650" s="152"/>
      <c r="J650" s="152"/>
      <c r="K650" s="152"/>
      <c r="L650" s="152"/>
      <c r="M650" s="152"/>
      <c r="N650" s="102"/>
      <c r="O650" s="102"/>
      <c r="P650" s="103"/>
      <c r="Q650" s="137"/>
      <c r="R650" s="137"/>
      <c r="S650" s="137"/>
      <c r="T650" s="137"/>
      <c r="U650" s="137"/>
      <c r="V650" s="137"/>
      <c r="W650" s="137"/>
      <c r="X650" s="137"/>
      <c r="Y650" s="137"/>
      <c r="Z650" s="137"/>
      <c r="AA650" s="137"/>
      <c r="AB650" s="137"/>
      <c r="AC650" s="137"/>
      <c r="AD650" s="137"/>
      <c r="AE650" s="137"/>
      <c r="AF650" s="137"/>
      <c r="AG650" s="137"/>
      <c r="AH650" s="137"/>
    </row>
    <row r="651" spans="1:34" ht="15" customHeight="1" x14ac:dyDescent="0.2">
      <c r="A651" s="1392">
        <f>'Setup Page'!C21</f>
        <v>0</v>
      </c>
      <c r="B651" s="683"/>
      <c r="C651" s="1121"/>
      <c r="D651" s="730"/>
      <c r="E651" s="162"/>
      <c r="F651" s="712"/>
      <c r="G651" s="705"/>
      <c r="H651" s="1122"/>
      <c r="I651" s="1114">
        <f>C651+E651+G651</f>
        <v>0</v>
      </c>
      <c r="J651" s="1115">
        <f>I651/3</f>
        <v>0</v>
      </c>
      <c r="K651" s="1104">
        <f>D651+F651+H651</f>
        <v>0</v>
      </c>
      <c r="L651" s="191">
        <f>K651/3</f>
        <v>0</v>
      </c>
      <c r="M651" s="170" t="str">
        <f>IF(B651=0,"",VLOOKUP(B651,'Prog Costs'!$A$29:$B$60,2,FALSE))</f>
        <v/>
      </c>
      <c r="N651" s="194">
        <f t="shared" ref="N651:N670" si="240">IF(B651=0,0,IF(L651=0,0,L651*M651))</f>
        <v>0</v>
      </c>
      <c r="O651" s="195">
        <f>N651*0.8</f>
        <v>0</v>
      </c>
      <c r="P651" s="196">
        <f>IF(N651=0,0,IF(B651=0,"",VLOOKUP(B651,'Prog Costs'!$A$29:$E$60,5,FALSE)*L651))</f>
        <v>0</v>
      </c>
      <c r="Q651" s="137"/>
      <c r="R651" s="137"/>
      <c r="S651" s="137"/>
      <c r="T651" s="137"/>
      <c r="U651" s="137"/>
      <c r="V651" s="137"/>
      <c r="W651" s="137"/>
      <c r="X651" s="137"/>
      <c r="Y651" s="137"/>
      <c r="Z651" s="137"/>
      <c r="AA651" s="137"/>
      <c r="AB651" s="137"/>
      <c r="AC651" s="137"/>
      <c r="AD651" s="137"/>
      <c r="AE651" s="137"/>
      <c r="AF651" s="137"/>
      <c r="AG651" s="137"/>
      <c r="AH651" s="137"/>
    </row>
    <row r="652" spans="1:34" ht="15" customHeight="1" x14ac:dyDescent="0.2">
      <c r="A652" s="1393"/>
      <c r="B652" s="681"/>
      <c r="C652" s="1123"/>
      <c r="D652" s="685"/>
      <c r="E652" s="163"/>
      <c r="F652" s="687"/>
      <c r="G652" s="157"/>
      <c r="H652" s="1124"/>
      <c r="I652" s="1116">
        <f t="shared" ref="I652:I670" si="241">C652+E652+G652</f>
        <v>0</v>
      </c>
      <c r="J652" s="1117">
        <f t="shared" ref="J652:J670" si="242">I652/3</f>
        <v>0</v>
      </c>
      <c r="K652" s="1105">
        <f t="shared" ref="K652:K670" si="243">D652+F652+H652</f>
        <v>0</v>
      </c>
      <c r="L652" s="191">
        <f t="shared" ref="L652:L670" si="244">K652/3</f>
        <v>0</v>
      </c>
      <c r="M652" s="170" t="str">
        <f>IF(B652=0,"",VLOOKUP(B652,'Prog Costs'!$A$29:$B$60,2,FALSE))</f>
        <v/>
      </c>
      <c r="N652" s="194">
        <f t="shared" si="240"/>
        <v>0</v>
      </c>
      <c r="O652" s="195">
        <f t="shared" ref="O652:O670" si="245">N652*0.8</f>
        <v>0</v>
      </c>
      <c r="P652" s="196">
        <f>IF(N652=0,0,IF(B652=0,"",VLOOKUP(B652,'Prog Costs'!$A$29:$E$60,5,FALSE)*L652))</f>
        <v>0</v>
      </c>
      <c r="Q652" s="137"/>
      <c r="R652" s="137"/>
      <c r="S652" s="137"/>
      <c r="T652" s="137"/>
      <c r="U652" s="137"/>
      <c r="V652" s="137"/>
      <c r="W652" s="137"/>
      <c r="X652" s="137"/>
      <c r="Y652" s="137"/>
      <c r="Z652" s="137"/>
      <c r="AA652" s="137"/>
      <c r="AB652" s="137"/>
      <c r="AC652" s="137"/>
      <c r="AD652" s="137"/>
      <c r="AE652" s="137"/>
      <c r="AF652" s="137"/>
      <c r="AG652" s="137"/>
      <c r="AH652" s="137"/>
    </row>
    <row r="653" spans="1:34" ht="15" customHeight="1" x14ac:dyDescent="0.2">
      <c r="A653" s="1393"/>
      <c r="B653" s="681"/>
      <c r="C653" s="1123"/>
      <c r="D653" s="685"/>
      <c r="E653" s="163"/>
      <c r="F653" s="687"/>
      <c r="G653" s="157"/>
      <c r="H653" s="1124"/>
      <c r="I653" s="1116">
        <f t="shared" si="241"/>
        <v>0</v>
      </c>
      <c r="J653" s="1117">
        <f t="shared" si="242"/>
        <v>0</v>
      </c>
      <c r="K653" s="1105">
        <f t="shared" si="243"/>
        <v>0</v>
      </c>
      <c r="L653" s="191">
        <f t="shared" si="244"/>
        <v>0</v>
      </c>
      <c r="M653" s="170" t="str">
        <f>IF(B653=0,"",VLOOKUP(B653,'Prog Costs'!$A$29:$B$60,2,FALSE))</f>
        <v/>
      </c>
      <c r="N653" s="194">
        <f t="shared" si="240"/>
        <v>0</v>
      </c>
      <c r="O653" s="195">
        <f t="shared" si="245"/>
        <v>0</v>
      </c>
      <c r="P653" s="196">
        <f>IF(N653=0,0,IF(B653=0,"",VLOOKUP(B653,'Prog Costs'!$A$29:$E$60,5,FALSE)*L653))</f>
        <v>0</v>
      </c>
      <c r="Q653" s="137"/>
      <c r="R653" s="137"/>
      <c r="S653" s="137"/>
      <c r="T653" s="137"/>
      <c r="U653" s="137"/>
      <c r="V653" s="137"/>
      <c r="W653" s="137"/>
      <c r="X653" s="137"/>
      <c r="Y653" s="137"/>
      <c r="Z653" s="137"/>
      <c r="AA653" s="137"/>
      <c r="AB653" s="137"/>
      <c r="AC653" s="137"/>
      <c r="AD653" s="137"/>
      <c r="AE653" s="137"/>
      <c r="AF653" s="137"/>
      <c r="AG653" s="137"/>
      <c r="AH653" s="137"/>
    </row>
    <row r="654" spans="1:34" ht="15" customHeight="1" x14ac:dyDescent="0.2">
      <c r="A654" s="1393"/>
      <c r="B654" s="681"/>
      <c r="C654" s="1123"/>
      <c r="D654" s="685"/>
      <c r="E654" s="163"/>
      <c r="F654" s="687"/>
      <c r="G654" s="157"/>
      <c r="H654" s="1124"/>
      <c r="I654" s="1116">
        <f t="shared" si="241"/>
        <v>0</v>
      </c>
      <c r="J654" s="1117">
        <f t="shared" si="242"/>
        <v>0</v>
      </c>
      <c r="K654" s="1105">
        <f t="shared" si="243"/>
        <v>0</v>
      </c>
      <c r="L654" s="191">
        <f t="shared" si="244"/>
        <v>0</v>
      </c>
      <c r="M654" s="170" t="str">
        <f>IF(B654=0,"",VLOOKUP(B654,'Prog Costs'!$A$29:$B$60,2,FALSE))</f>
        <v/>
      </c>
      <c r="N654" s="194">
        <f t="shared" si="240"/>
        <v>0</v>
      </c>
      <c r="O654" s="195">
        <f t="shared" si="245"/>
        <v>0</v>
      </c>
      <c r="P654" s="196">
        <f>IF(N654=0,0,IF(B654=0,"",VLOOKUP(B654,'Prog Costs'!$A$29:$E$60,5,FALSE)*L654))</f>
        <v>0</v>
      </c>
      <c r="Q654" s="137"/>
      <c r="R654" s="137"/>
      <c r="S654" s="137"/>
      <c r="T654" s="137"/>
      <c r="U654" s="137"/>
      <c r="V654" s="137"/>
      <c r="W654" s="137"/>
      <c r="X654" s="137"/>
      <c r="Y654" s="137"/>
      <c r="Z654" s="137"/>
      <c r="AA654" s="137"/>
      <c r="AB654" s="137"/>
      <c r="AC654" s="137"/>
      <c r="AD654" s="137"/>
      <c r="AE654" s="137"/>
      <c r="AF654" s="137"/>
      <c r="AG654" s="137"/>
      <c r="AH654" s="137"/>
    </row>
    <row r="655" spans="1:34" ht="15" customHeight="1" x14ac:dyDescent="0.2">
      <c r="A655" s="1393"/>
      <c r="B655" s="681"/>
      <c r="C655" s="1123"/>
      <c r="D655" s="685"/>
      <c r="E655" s="163"/>
      <c r="F655" s="687"/>
      <c r="G655" s="157"/>
      <c r="H655" s="1124"/>
      <c r="I655" s="1116">
        <f t="shared" si="241"/>
        <v>0</v>
      </c>
      <c r="J655" s="1117">
        <f t="shared" si="242"/>
        <v>0</v>
      </c>
      <c r="K655" s="1105">
        <f t="shared" si="243"/>
        <v>0</v>
      </c>
      <c r="L655" s="191">
        <f t="shared" si="244"/>
        <v>0</v>
      </c>
      <c r="M655" s="170" t="str">
        <f>IF(B655=0,"",VLOOKUP(B655,'Prog Costs'!$A$29:$B$60,2,FALSE))</f>
        <v/>
      </c>
      <c r="N655" s="194">
        <f t="shared" si="240"/>
        <v>0</v>
      </c>
      <c r="O655" s="195">
        <f t="shared" si="245"/>
        <v>0</v>
      </c>
      <c r="P655" s="196">
        <f>IF(N655=0,0,IF(B655=0,"",VLOOKUP(B655,'Prog Costs'!$A$29:$E$60,5,FALSE)*L655))</f>
        <v>0</v>
      </c>
      <c r="Q655" s="137"/>
      <c r="R655" s="137"/>
      <c r="S655" s="137"/>
      <c r="T655" s="137"/>
      <c r="U655" s="137"/>
      <c r="V655" s="137"/>
      <c r="W655" s="137"/>
      <c r="X655" s="137"/>
      <c r="Y655" s="137"/>
      <c r="Z655" s="137"/>
      <c r="AA655" s="137"/>
      <c r="AB655" s="137"/>
      <c r="AC655" s="137"/>
      <c r="AD655" s="137"/>
      <c r="AE655" s="137"/>
      <c r="AF655" s="137"/>
      <c r="AG655" s="137"/>
      <c r="AH655" s="137"/>
    </row>
    <row r="656" spans="1:34" ht="15" customHeight="1" x14ac:dyDescent="0.2">
      <c r="A656" s="1393"/>
      <c r="B656" s="681"/>
      <c r="C656" s="1123"/>
      <c r="D656" s="685"/>
      <c r="E656" s="163"/>
      <c r="F656" s="687"/>
      <c r="G656" s="157"/>
      <c r="H656" s="1124"/>
      <c r="I656" s="1116">
        <f t="shared" si="241"/>
        <v>0</v>
      </c>
      <c r="J656" s="1117">
        <f t="shared" si="242"/>
        <v>0</v>
      </c>
      <c r="K656" s="1105">
        <f t="shared" si="243"/>
        <v>0</v>
      </c>
      <c r="L656" s="191">
        <f t="shared" si="244"/>
        <v>0</v>
      </c>
      <c r="M656" s="170" t="str">
        <f>IF(B656=0,"",VLOOKUP(B656,'Prog Costs'!$A$29:$B$60,2,FALSE))</f>
        <v/>
      </c>
      <c r="N656" s="194">
        <f t="shared" si="240"/>
        <v>0</v>
      </c>
      <c r="O656" s="195">
        <f t="shared" si="245"/>
        <v>0</v>
      </c>
      <c r="P656" s="196">
        <f>IF(N656=0,0,IF(B656=0,"",VLOOKUP(B656,'Prog Costs'!$A$29:$E$60,5,FALSE)*L656))</f>
        <v>0</v>
      </c>
      <c r="Q656" s="137"/>
      <c r="R656" s="137"/>
      <c r="S656" s="137"/>
      <c r="T656" s="137"/>
      <c r="U656" s="137"/>
      <c r="V656" s="137"/>
      <c r="W656" s="137"/>
      <c r="X656" s="137"/>
      <c r="Y656" s="137"/>
      <c r="Z656" s="137"/>
      <c r="AA656" s="137"/>
      <c r="AB656" s="137"/>
      <c r="AC656" s="137"/>
      <c r="AD656" s="137"/>
      <c r="AE656" s="137"/>
      <c r="AF656" s="137"/>
      <c r="AG656" s="137"/>
      <c r="AH656" s="137"/>
    </row>
    <row r="657" spans="1:34" ht="15" customHeight="1" x14ac:dyDescent="0.2">
      <c r="A657" s="1393"/>
      <c r="B657" s="681"/>
      <c r="C657" s="1123"/>
      <c r="D657" s="685"/>
      <c r="E657" s="163"/>
      <c r="F657" s="687"/>
      <c r="G657" s="157"/>
      <c r="H657" s="1124"/>
      <c r="I657" s="1116">
        <f t="shared" si="241"/>
        <v>0</v>
      </c>
      <c r="J657" s="1117">
        <f t="shared" si="242"/>
        <v>0</v>
      </c>
      <c r="K657" s="1105">
        <f t="shared" si="243"/>
        <v>0</v>
      </c>
      <c r="L657" s="191">
        <f t="shared" si="244"/>
        <v>0</v>
      </c>
      <c r="M657" s="170" t="str">
        <f>IF(B657=0,"",VLOOKUP(B657,'Prog Costs'!$A$29:$B$60,2,FALSE))</f>
        <v/>
      </c>
      <c r="N657" s="194">
        <f t="shared" si="240"/>
        <v>0</v>
      </c>
      <c r="O657" s="195">
        <f t="shared" si="245"/>
        <v>0</v>
      </c>
      <c r="P657" s="196">
        <f>IF(N657=0,0,IF(B657=0,"",VLOOKUP(B657,'Prog Costs'!$A$29:$E$60,5,FALSE)*L657))</f>
        <v>0</v>
      </c>
      <c r="Q657" s="137"/>
      <c r="R657" s="137"/>
      <c r="S657" s="137"/>
      <c r="T657" s="137"/>
      <c r="U657" s="137"/>
      <c r="V657" s="137"/>
      <c r="W657" s="137"/>
      <c r="X657" s="137"/>
      <c r="Y657" s="137"/>
      <c r="Z657" s="137"/>
      <c r="AA657" s="137"/>
      <c r="AB657" s="137"/>
      <c r="AC657" s="137"/>
      <c r="AD657" s="137"/>
      <c r="AE657" s="137"/>
      <c r="AF657" s="137"/>
      <c r="AG657" s="137"/>
      <c r="AH657" s="137"/>
    </row>
    <row r="658" spans="1:34" ht="15" customHeight="1" x14ac:dyDescent="0.2">
      <c r="A658" s="1393"/>
      <c r="B658" s="681"/>
      <c r="C658" s="1123"/>
      <c r="D658" s="685"/>
      <c r="E658" s="163"/>
      <c r="F658" s="687"/>
      <c r="G658" s="157"/>
      <c r="H658" s="1124"/>
      <c r="I658" s="1116">
        <f t="shared" si="241"/>
        <v>0</v>
      </c>
      <c r="J658" s="1117">
        <f t="shared" si="242"/>
        <v>0</v>
      </c>
      <c r="K658" s="1105">
        <f t="shared" si="243"/>
        <v>0</v>
      </c>
      <c r="L658" s="191">
        <f t="shared" si="244"/>
        <v>0</v>
      </c>
      <c r="M658" s="170" t="str">
        <f>IF(B658=0,"",VLOOKUP(B658,'Prog Costs'!$A$29:$B$60,2,FALSE))</f>
        <v/>
      </c>
      <c r="N658" s="194">
        <f t="shared" si="240"/>
        <v>0</v>
      </c>
      <c r="O658" s="195">
        <f t="shared" si="245"/>
        <v>0</v>
      </c>
      <c r="P658" s="196">
        <f>IF(N658=0,0,IF(B658=0,"",VLOOKUP(B658,'Prog Costs'!$A$29:$E$60,5,FALSE)*L658))</f>
        <v>0</v>
      </c>
      <c r="Q658" s="137"/>
      <c r="R658" s="137"/>
      <c r="S658" s="137"/>
      <c r="T658" s="137"/>
      <c r="U658" s="137"/>
      <c r="V658" s="137"/>
      <c r="W658" s="137"/>
      <c r="X658" s="137"/>
      <c r="Y658" s="137"/>
      <c r="Z658" s="137"/>
      <c r="AA658" s="137"/>
      <c r="AB658" s="137"/>
      <c r="AC658" s="137"/>
      <c r="AD658" s="137"/>
      <c r="AE658" s="137"/>
      <c r="AF658" s="137"/>
      <c r="AG658" s="137"/>
      <c r="AH658" s="137"/>
    </row>
    <row r="659" spans="1:34" ht="15" customHeight="1" x14ac:dyDescent="0.2">
      <c r="A659" s="1393"/>
      <c r="B659" s="681"/>
      <c r="C659" s="1123"/>
      <c r="D659" s="685"/>
      <c r="E659" s="163"/>
      <c r="F659" s="687"/>
      <c r="G659" s="157"/>
      <c r="H659" s="1124"/>
      <c r="I659" s="1116">
        <f t="shared" si="241"/>
        <v>0</v>
      </c>
      <c r="J659" s="1117">
        <f t="shared" si="242"/>
        <v>0</v>
      </c>
      <c r="K659" s="1105">
        <f t="shared" si="243"/>
        <v>0</v>
      </c>
      <c r="L659" s="191">
        <f t="shared" si="244"/>
        <v>0</v>
      </c>
      <c r="M659" s="170" t="str">
        <f>IF(B659=0,"",VLOOKUP(B659,'Prog Costs'!$A$29:$B$60,2,FALSE))</f>
        <v/>
      </c>
      <c r="N659" s="194">
        <f t="shared" si="240"/>
        <v>0</v>
      </c>
      <c r="O659" s="195">
        <f t="shared" si="245"/>
        <v>0</v>
      </c>
      <c r="P659" s="196">
        <f>IF(N659=0,0,IF(B659=0,"",VLOOKUP(B659,'Prog Costs'!$A$29:$E$60,5,FALSE)*L659))</f>
        <v>0</v>
      </c>
      <c r="Q659" s="137"/>
      <c r="R659" s="137"/>
      <c r="S659" s="137"/>
      <c r="T659" s="137"/>
      <c r="U659" s="137"/>
      <c r="V659" s="137"/>
      <c r="W659" s="137"/>
      <c r="X659" s="137"/>
      <c r="Y659" s="137"/>
      <c r="Z659" s="137"/>
      <c r="AA659" s="137"/>
      <c r="AB659" s="137"/>
      <c r="AC659" s="137"/>
      <c r="AD659" s="137"/>
      <c r="AE659" s="137"/>
      <c r="AF659" s="137"/>
      <c r="AG659" s="137"/>
      <c r="AH659" s="137"/>
    </row>
    <row r="660" spans="1:34" ht="15" customHeight="1" thickBot="1" x14ac:dyDescent="0.25">
      <c r="A660" s="1393"/>
      <c r="B660" s="681"/>
      <c r="C660" s="1123"/>
      <c r="D660" s="685"/>
      <c r="E660" s="163"/>
      <c r="F660" s="687"/>
      <c r="G660" s="157"/>
      <c r="H660" s="1124"/>
      <c r="I660" s="1116">
        <f t="shared" si="241"/>
        <v>0</v>
      </c>
      <c r="J660" s="1117">
        <f t="shared" si="242"/>
        <v>0</v>
      </c>
      <c r="K660" s="1105">
        <f t="shared" si="243"/>
        <v>0</v>
      </c>
      <c r="L660" s="191">
        <f t="shared" si="244"/>
        <v>0</v>
      </c>
      <c r="M660" s="170" t="str">
        <f>IF(B660=0,"",VLOOKUP(B660,'Prog Costs'!$A$29:$B$60,2,FALSE))</f>
        <v/>
      </c>
      <c r="N660" s="194">
        <f t="shared" si="240"/>
        <v>0</v>
      </c>
      <c r="O660" s="195">
        <f t="shared" si="245"/>
        <v>0</v>
      </c>
      <c r="P660" s="196">
        <f>IF(N660=0,0,IF(B660=0,"",VLOOKUP(B660,'Prog Costs'!$A$29:$E$60,5,FALSE)*L660))</f>
        <v>0</v>
      </c>
      <c r="Q660" s="137"/>
      <c r="R660" s="137"/>
      <c r="S660" s="137"/>
      <c r="T660" s="137"/>
      <c r="U660" s="137"/>
      <c r="V660" s="137"/>
      <c r="W660" s="137"/>
      <c r="X660" s="137"/>
      <c r="Y660" s="137"/>
      <c r="Z660" s="137"/>
      <c r="AA660" s="137"/>
      <c r="AB660" s="137"/>
      <c r="AC660" s="137"/>
      <c r="AD660" s="137"/>
      <c r="AE660" s="137"/>
      <c r="AF660" s="137"/>
      <c r="AG660" s="137"/>
      <c r="AH660" s="137"/>
    </row>
    <row r="661" spans="1:34" ht="15" hidden="1" customHeight="1" x14ac:dyDescent="0.2">
      <c r="A661" s="1393"/>
      <c r="B661" s="681"/>
      <c r="C661" s="1123"/>
      <c r="D661" s="685"/>
      <c r="E661" s="163"/>
      <c r="F661" s="687"/>
      <c r="G661" s="157"/>
      <c r="H661" s="1124"/>
      <c r="I661" s="1116">
        <f t="shared" si="241"/>
        <v>0</v>
      </c>
      <c r="J661" s="1117">
        <f t="shared" si="242"/>
        <v>0</v>
      </c>
      <c r="K661" s="1105">
        <f t="shared" si="243"/>
        <v>0</v>
      </c>
      <c r="L661" s="191">
        <f t="shared" si="244"/>
        <v>0</v>
      </c>
      <c r="M661" s="170" t="str">
        <f>IF(B661=0,"",VLOOKUP(B661,'Prog Costs'!$A$29:$B$60,2,FALSE))</f>
        <v/>
      </c>
      <c r="N661" s="194">
        <f t="shared" si="240"/>
        <v>0</v>
      </c>
      <c r="O661" s="195">
        <f t="shared" si="245"/>
        <v>0</v>
      </c>
      <c r="P661" s="196">
        <f>IF(N661=0,0,IF(B661=0,"",VLOOKUP(B661,'Prog Costs'!$A$29:$E$60,5,FALSE)*L661))</f>
        <v>0</v>
      </c>
      <c r="Q661" s="137"/>
      <c r="R661" s="137"/>
      <c r="S661" s="137"/>
      <c r="T661" s="137"/>
      <c r="U661" s="137"/>
      <c r="V661" s="137"/>
      <c r="W661" s="137"/>
      <c r="X661" s="137"/>
      <c r="Y661" s="137"/>
      <c r="Z661" s="137"/>
      <c r="AA661" s="137"/>
      <c r="AB661" s="137"/>
      <c r="AC661" s="137"/>
      <c r="AD661" s="137"/>
      <c r="AE661" s="137"/>
      <c r="AF661" s="137"/>
      <c r="AG661" s="137"/>
      <c r="AH661" s="137"/>
    </row>
    <row r="662" spans="1:34" ht="15" hidden="1" customHeight="1" x14ac:dyDescent="0.2">
      <c r="A662" s="1393"/>
      <c r="B662" s="681"/>
      <c r="C662" s="1123"/>
      <c r="D662" s="685"/>
      <c r="E662" s="163"/>
      <c r="F662" s="687"/>
      <c r="G662" s="157"/>
      <c r="H662" s="1124"/>
      <c r="I662" s="1116">
        <f t="shared" si="241"/>
        <v>0</v>
      </c>
      <c r="J662" s="1117">
        <f t="shared" si="242"/>
        <v>0</v>
      </c>
      <c r="K662" s="1105">
        <f t="shared" si="243"/>
        <v>0</v>
      </c>
      <c r="L662" s="191">
        <f t="shared" si="244"/>
        <v>0</v>
      </c>
      <c r="M662" s="170" t="str">
        <f>IF(B662=0,"",VLOOKUP(B662,'Prog Costs'!$A$29:$B$60,2,FALSE))</f>
        <v/>
      </c>
      <c r="N662" s="194">
        <f t="shared" si="240"/>
        <v>0</v>
      </c>
      <c r="O662" s="195">
        <f t="shared" si="245"/>
        <v>0</v>
      </c>
      <c r="P662" s="196">
        <f>IF(N662=0,0,IF(B662=0,"",VLOOKUP(B662,'Prog Costs'!$A$29:$E$60,5,FALSE)*L662))</f>
        <v>0</v>
      </c>
      <c r="Q662" s="137"/>
      <c r="R662" s="137"/>
      <c r="S662" s="137"/>
      <c r="T662" s="137"/>
      <c r="U662" s="137"/>
      <c r="V662" s="137"/>
      <c r="W662" s="137"/>
      <c r="X662" s="137"/>
      <c r="Y662" s="137"/>
      <c r="Z662" s="137"/>
      <c r="AA662" s="137"/>
      <c r="AB662" s="137"/>
      <c r="AC662" s="137"/>
      <c r="AD662" s="137"/>
      <c r="AE662" s="137"/>
      <c r="AF662" s="137"/>
      <c r="AG662" s="137"/>
      <c r="AH662" s="137"/>
    </row>
    <row r="663" spans="1:34" ht="15" hidden="1" customHeight="1" x14ac:dyDescent="0.2">
      <c r="A663" s="1393"/>
      <c r="B663" s="681"/>
      <c r="C663" s="1123"/>
      <c r="D663" s="685"/>
      <c r="E663" s="163"/>
      <c r="F663" s="687"/>
      <c r="G663" s="157"/>
      <c r="H663" s="1124"/>
      <c r="I663" s="1116">
        <f t="shared" si="241"/>
        <v>0</v>
      </c>
      <c r="J663" s="1117">
        <f t="shared" si="242"/>
        <v>0</v>
      </c>
      <c r="K663" s="1105">
        <f t="shared" si="243"/>
        <v>0</v>
      </c>
      <c r="L663" s="191">
        <f t="shared" si="244"/>
        <v>0</v>
      </c>
      <c r="M663" s="170" t="str">
        <f>IF(B663=0,"",VLOOKUP(B663,'Prog Costs'!$A$29:$B$60,2,FALSE))</f>
        <v/>
      </c>
      <c r="N663" s="194">
        <f t="shared" si="240"/>
        <v>0</v>
      </c>
      <c r="O663" s="195">
        <f t="shared" si="245"/>
        <v>0</v>
      </c>
      <c r="P663" s="196">
        <f>IF(N663=0,0,IF(B663=0,"",VLOOKUP(B663,'Prog Costs'!$A$29:$E$60,5,FALSE)*L663))</f>
        <v>0</v>
      </c>
      <c r="Q663" s="137"/>
      <c r="R663" s="137"/>
      <c r="S663" s="137"/>
      <c r="T663" s="137"/>
      <c r="U663" s="137"/>
      <c r="V663" s="137"/>
      <c r="W663" s="137"/>
      <c r="X663" s="137"/>
      <c r="Y663" s="137"/>
      <c r="Z663" s="137"/>
      <c r="AA663" s="137"/>
      <c r="AB663" s="137"/>
      <c r="AC663" s="137"/>
      <c r="AD663" s="137"/>
      <c r="AE663" s="137"/>
      <c r="AF663" s="137"/>
      <c r="AG663" s="137"/>
      <c r="AH663" s="137"/>
    </row>
    <row r="664" spans="1:34" ht="15" hidden="1" customHeight="1" x14ac:dyDescent="0.2">
      <c r="A664" s="1393"/>
      <c r="B664" s="681"/>
      <c r="C664" s="1123"/>
      <c r="D664" s="685"/>
      <c r="E664" s="163"/>
      <c r="F664" s="687"/>
      <c r="G664" s="157"/>
      <c r="H664" s="1124"/>
      <c r="I664" s="1116">
        <f t="shared" si="241"/>
        <v>0</v>
      </c>
      <c r="J664" s="1117">
        <f t="shared" si="242"/>
        <v>0</v>
      </c>
      <c r="K664" s="1105">
        <f t="shared" si="243"/>
        <v>0</v>
      </c>
      <c r="L664" s="191">
        <f t="shared" si="244"/>
        <v>0</v>
      </c>
      <c r="M664" s="170" t="str">
        <f>IF(B664=0,"",VLOOKUP(B664,'Prog Costs'!$A$29:$B$60,2,FALSE))</f>
        <v/>
      </c>
      <c r="N664" s="194">
        <f t="shared" si="240"/>
        <v>0</v>
      </c>
      <c r="O664" s="195">
        <f t="shared" si="245"/>
        <v>0</v>
      </c>
      <c r="P664" s="196">
        <f>IF(N664=0,0,IF(B664=0,"",VLOOKUP(B664,'Prog Costs'!$A$29:$E$60,5,FALSE)*L664))</f>
        <v>0</v>
      </c>
      <c r="Q664" s="137"/>
      <c r="R664" s="137"/>
      <c r="S664" s="137"/>
      <c r="T664" s="137"/>
      <c r="U664" s="137"/>
      <c r="V664" s="137"/>
      <c r="W664" s="137"/>
      <c r="X664" s="137"/>
      <c r="Y664" s="137"/>
      <c r="Z664" s="137"/>
      <c r="AA664" s="137"/>
      <c r="AB664" s="137"/>
      <c r="AC664" s="137"/>
      <c r="AD664" s="137"/>
      <c r="AE664" s="137"/>
      <c r="AF664" s="137"/>
      <c r="AG664" s="137"/>
      <c r="AH664" s="137"/>
    </row>
    <row r="665" spans="1:34" ht="15" hidden="1" customHeight="1" x14ac:dyDescent="0.2">
      <c r="A665" s="1393"/>
      <c r="B665" s="681"/>
      <c r="C665" s="1123"/>
      <c r="D665" s="685"/>
      <c r="E665" s="163"/>
      <c r="F665" s="687"/>
      <c r="G665" s="157"/>
      <c r="H665" s="1124"/>
      <c r="I665" s="1116">
        <f t="shared" si="241"/>
        <v>0</v>
      </c>
      <c r="J665" s="1117">
        <f t="shared" si="242"/>
        <v>0</v>
      </c>
      <c r="K665" s="1105">
        <f t="shared" si="243"/>
        <v>0</v>
      </c>
      <c r="L665" s="191">
        <f t="shared" si="244"/>
        <v>0</v>
      </c>
      <c r="M665" s="170" t="str">
        <f>IF(B665=0,"",VLOOKUP(B665,'Prog Costs'!$A$29:$B$60,2,FALSE))</f>
        <v/>
      </c>
      <c r="N665" s="194">
        <f t="shared" si="240"/>
        <v>0</v>
      </c>
      <c r="O665" s="195">
        <f t="shared" si="245"/>
        <v>0</v>
      </c>
      <c r="P665" s="196">
        <f>IF(N665=0,0,IF(B665=0,"",VLOOKUP(B665,'Prog Costs'!$A$29:$E$60,5,FALSE)*L665))</f>
        <v>0</v>
      </c>
      <c r="Q665" s="137"/>
      <c r="R665" s="137"/>
      <c r="S665" s="137"/>
      <c r="T665" s="137"/>
      <c r="U665" s="137"/>
      <c r="V665" s="137"/>
      <c r="W665" s="137"/>
      <c r="X665" s="137"/>
      <c r="Y665" s="137"/>
      <c r="Z665" s="137"/>
      <c r="AA665" s="137"/>
      <c r="AB665" s="137"/>
      <c r="AC665" s="137"/>
      <c r="AD665" s="137"/>
      <c r="AE665" s="137"/>
      <c r="AF665" s="137"/>
      <c r="AG665" s="137"/>
      <c r="AH665" s="137"/>
    </row>
    <row r="666" spans="1:34" ht="15" hidden="1" customHeight="1" x14ac:dyDescent="0.2">
      <c r="A666" s="1393"/>
      <c r="B666" s="681"/>
      <c r="C666" s="1123"/>
      <c r="D666" s="685"/>
      <c r="E666" s="163"/>
      <c r="F666" s="687"/>
      <c r="G666" s="157"/>
      <c r="H666" s="1124"/>
      <c r="I666" s="1116">
        <f t="shared" si="241"/>
        <v>0</v>
      </c>
      <c r="J666" s="1117">
        <f t="shared" si="242"/>
        <v>0</v>
      </c>
      <c r="K666" s="1105">
        <f t="shared" si="243"/>
        <v>0</v>
      </c>
      <c r="L666" s="191">
        <f t="shared" si="244"/>
        <v>0</v>
      </c>
      <c r="M666" s="170" t="str">
        <f>IF(B666=0,"",VLOOKUP(B666,'Prog Costs'!$A$29:$B$60,2,FALSE))</f>
        <v/>
      </c>
      <c r="N666" s="194">
        <f t="shared" si="240"/>
        <v>0</v>
      </c>
      <c r="O666" s="195">
        <f t="shared" si="245"/>
        <v>0</v>
      </c>
      <c r="P666" s="196">
        <f>IF(N666=0,0,IF(B666=0,"",VLOOKUP(B666,'Prog Costs'!$A$29:$E$60,5,FALSE)*L666))</f>
        <v>0</v>
      </c>
      <c r="Q666" s="137"/>
      <c r="R666" s="137"/>
      <c r="S666" s="137"/>
      <c r="T666" s="137"/>
      <c r="U666" s="137"/>
      <c r="V666" s="137"/>
      <c r="W666" s="137"/>
      <c r="X666" s="137"/>
      <c r="Y666" s="137"/>
      <c r="Z666" s="137"/>
      <c r="AA666" s="137"/>
      <c r="AB666" s="137"/>
      <c r="AC666" s="137"/>
      <c r="AD666" s="137"/>
      <c r="AE666" s="137"/>
      <c r="AF666" s="137"/>
      <c r="AG666" s="137"/>
      <c r="AH666" s="137"/>
    </row>
    <row r="667" spans="1:34" ht="15" hidden="1" customHeight="1" x14ac:dyDescent="0.2">
      <c r="A667" s="1393"/>
      <c r="B667" s="681"/>
      <c r="C667" s="1123"/>
      <c r="D667" s="685"/>
      <c r="E667" s="163"/>
      <c r="F667" s="687"/>
      <c r="G667" s="157"/>
      <c r="H667" s="1124"/>
      <c r="I667" s="1116">
        <f t="shared" si="241"/>
        <v>0</v>
      </c>
      <c r="J667" s="1117">
        <f t="shared" si="242"/>
        <v>0</v>
      </c>
      <c r="K667" s="1105">
        <f t="shared" si="243"/>
        <v>0</v>
      </c>
      <c r="L667" s="191">
        <f t="shared" si="244"/>
        <v>0</v>
      </c>
      <c r="M667" s="170" t="str">
        <f>IF(B667=0,"",VLOOKUP(B667,'Prog Costs'!$A$29:$B$60,2,FALSE))</f>
        <v/>
      </c>
      <c r="N667" s="194">
        <f t="shared" si="240"/>
        <v>0</v>
      </c>
      <c r="O667" s="195">
        <f t="shared" si="245"/>
        <v>0</v>
      </c>
      <c r="P667" s="196">
        <f>IF(N667=0,0,IF(B667=0,"",VLOOKUP(B667,'Prog Costs'!$A$29:$E$60,5,FALSE)*L667))</f>
        <v>0</v>
      </c>
      <c r="Q667" s="137"/>
      <c r="R667" s="137"/>
      <c r="S667" s="137"/>
      <c r="T667" s="137"/>
      <c r="U667" s="137"/>
      <c r="V667" s="137"/>
      <c r="W667" s="137"/>
      <c r="X667" s="137"/>
      <c r="Y667" s="137"/>
      <c r="Z667" s="137"/>
      <c r="AA667" s="137"/>
      <c r="AB667" s="137"/>
      <c r="AC667" s="137"/>
      <c r="AD667" s="137"/>
      <c r="AE667" s="137"/>
      <c r="AF667" s="137"/>
      <c r="AG667" s="137"/>
      <c r="AH667" s="137"/>
    </row>
    <row r="668" spans="1:34" ht="15" hidden="1" customHeight="1" x14ac:dyDescent="0.2">
      <c r="A668" s="1393"/>
      <c r="B668" s="681"/>
      <c r="C668" s="1123"/>
      <c r="D668" s="685"/>
      <c r="E668" s="163"/>
      <c r="F668" s="687"/>
      <c r="G668" s="157"/>
      <c r="H668" s="1124"/>
      <c r="I668" s="1116">
        <f t="shared" si="241"/>
        <v>0</v>
      </c>
      <c r="J668" s="1117">
        <f t="shared" si="242"/>
        <v>0</v>
      </c>
      <c r="K668" s="1105">
        <f t="shared" si="243"/>
        <v>0</v>
      </c>
      <c r="L668" s="191">
        <f t="shared" si="244"/>
        <v>0</v>
      </c>
      <c r="M668" s="170" t="str">
        <f>IF(B668=0,"",VLOOKUP(B668,'Prog Costs'!$A$29:$B$60,2,FALSE))</f>
        <v/>
      </c>
      <c r="N668" s="194">
        <f t="shared" si="240"/>
        <v>0</v>
      </c>
      <c r="O668" s="195">
        <f t="shared" si="245"/>
        <v>0</v>
      </c>
      <c r="P668" s="196">
        <f>IF(N668=0,0,IF(B668=0,"",VLOOKUP(B668,'Prog Costs'!$A$29:$E$60,5,FALSE)*L668))</f>
        <v>0</v>
      </c>
      <c r="Q668" s="137"/>
      <c r="R668" s="137"/>
      <c r="S668" s="137"/>
      <c r="T668" s="137"/>
      <c r="U668" s="137"/>
      <c r="V668" s="137"/>
      <c r="W668" s="137"/>
      <c r="X668" s="137"/>
      <c r="Y668" s="137"/>
      <c r="Z668" s="137"/>
      <c r="AA668" s="137"/>
      <c r="AB668" s="137"/>
      <c r="AC668" s="137"/>
      <c r="AD668" s="137"/>
      <c r="AE668" s="137"/>
      <c r="AF668" s="137"/>
      <c r="AG668" s="137"/>
      <c r="AH668" s="137"/>
    </row>
    <row r="669" spans="1:34" ht="15" hidden="1" customHeight="1" x14ac:dyDescent="0.2">
      <c r="A669" s="1393"/>
      <c r="B669" s="681"/>
      <c r="C669" s="1123"/>
      <c r="D669" s="685"/>
      <c r="E669" s="163"/>
      <c r="F669" s="687"/>
      <c r="G669" s="157"/>
      <c r="H669" s="1124"/>
      <c r="I669" s="1116">
        <f t="shared" si="241"/>
        <v>0</v>
      </c>
      <c r="J669" s="1117">
        <f t="shared" si="242"/>
        <v>0</v>
      </c>
      <c r="K669" s="1105">
        <f t="shared" si="243"/>
        <v>0</v>
      </c>
      <c r="L669" s="191">
        <f t="shared" si="244"/>
        <v>0</v>
      </c>
      <c r="M669" s="170" t="str">
        <f>IF(B669=0,"",VLOOKUP(B669,'Prog Costs'!$A$29:$B$60,2,FALSE))</f>
        <v/>
      </c>
      <c r="N669" s="194">
        <f t="shared" si="240"/>
        <v>0</v>
      </c>
      <c r="O669" s="195">
        <f t="shared" si="245"/>
        <v>0</v>
      </c>
      <c r="P669" s="196">
        <f>IF(N669=0,0,IF(B669=0,"",VLOOKUP(B669,'Prog Costs'!$A$29:$E$60,5,FALSE)*L669))</f>
        <v>0</v>
      </c>
      <c r="Q669" s="137"/>
      <c r="R669" s="137"/>
      <c r="S669" s="137"/>
      <c r="T669" s="137"/>
      <c r="U669" s="137"/>
      <c r="V669" s="137"/>
      <c r="W669" s="137"/>
      <c r="X669" s="137"/>
      <c r="Y669" s="137"/>
      <c r="Z669" s="137"/>
      <c r="AA669" s="137"/>
      <c r="AB669" s="137"/>
      <c r="AC669" s="137"/>
      <c r="AD669" s="137"/>
      <c r="AE669" s="137"/>
      <c r="AF669" s="137"/>
      <c r="AG669" s="137"/>
      <c r="AH669" s="137"/>
    </row>
    <row r="670" spans="1:34" ht="15" hidden="1" customHeight="1" thickBot="1" x14ac:dyDescent="0.25">
      <c r="A670" s="1394"/>
      <c r="B670" s="681"/>
      <c r="C670" s="1125"/>
      <c r="D670" s="686"/>
      <c r="E670" s="164"/>
      <c r="F670" s="688"/>
      <c r="G670" s="158"/>
      <c r="H670" s="1126"/>
      <c r="I670" s="1118">
        <f t="shared" si="241"/>
        <v>0</v>
      </c>
      <c r="J670" s="1117">
        <f t="shared" si="242"/>
        <v>0</v>
      </c>
      <c r="K670" s="1106">
        <f t="shared" si="243"/>
        <v>0</v>
      </c>
      <c r="L670" s="191">
        <f t="shared" si="244"/>
        <v>0</v>
      </c>
      <c r="M670" s="170" t="str">
        <f>IF(B670=0,"",VLOOKUP(B670,'Prog Costs'!$A$29:$B$60,2,FALSE))</f>
        <v/>
      </c>
      <c r="N670" s="194">
        <f t="shared" si="240"/>
        <v>0</v>
      </c>
      <c r="O670" s="195">
        <f t="shared" si="245"/>
        <v>0</v>
      </c>
      <c r="P670" s="196">
        <f>IF(N670=0,0,IF(B670=0,"",VLOOKUP(B670,'Prog Costs'!$A$29:$E$60,5,FALSE)*L670))</f>
        <v>0</v>
      </c>
      <c r="Q670" s="137"/>
      <c r="R670" s="137"/>
      <c r="S670" s="137"/>
      <c r="T670" s="137"/>
      <c r="U670" s="137"/>
      <c r="V670" s="137"/>
      <c r="W670" s="137"/>
      <c r="X670" s="137"/>
      <c r="Y670" s="137"/>
      <c r="Z670" s="137"/>
      <c r="AA670" s="137"/>
      <c r="AB670" s="137"/>
      <c r="AC670" s="137"/>
      <c r="AD670" s="137"/>
      <c r="AE670" s="137"/>
      <c r="AF670" s="137"/>
      <c r="AG670" s="137"/>
      <c r="AH670" s="137"/>
    </row>
    <row r="671" spans="1:34" ht="18" customHeight="1" thickBot="1" x14ac:dyDescent="0.25">
      <c r="A671" s="182"/>
      <c r="B671" s="198" t="s">
        <v>62</v>
      </c>
      <c r="C671" s="140">
        <f>SUM(C651:C670)</f>
        <v>0</v>
      </c>
      <c r="D671" s="155">
        <f t="shared" ref="D671:L671" si="246">SUM(D651:D670)</f>
        <v>0</v>
      </c>
      <c r="E671" s="165">
        <f t="shared" si="246"/>
        <v>0</v>
      </c>
      <c r="F671" s="166">
        <f t="shared" si="246"/>
        <v>0</v>
      </c>
      <c r="G671" s="159">
        <f t="shared" si="246"/>
        <v>0</v>
      </c>
      <c r="H671" s="204">
        <f t="shared" si="246"/>
        <v>0</v>
      </c>
      <c r="I671" s="140">
        <f t="shared" si="246"/>
        <v>0</v>
      </c>
      <c r="J671" s="1113">
        <f t="shared" si="246"/>
        <v>0</v>
      </c>
      <c r="K671" s="159">
        <f t="shared" si="246"/>
        <v>0</v>
      </c>
      <c r="L671" s="142">
        <f t="shared" si="246"/>
        <v>0</v>
      </c>
      <c r="M671" s="143"/>
      <c r="N671" s="143">
        <f t="shared" ref="N671:P671" si="247">SUM(N651:N670)</f>
        <v>0</v>
      </c>
      <c r="O671" s="143">
        <f t="shared" si="247"/>
        <v>0</v>
      </c>
      <c r="P671" s="144">
        <f t="shared" si="247"/>
        <v>0</v>
      </c>
      <c r="Q671" s="137"/>
      <c r="R671" s="137"/>
      <c r="S671" s="137"/>
      <c r="T671" s="137"/>
      <c r="U671" s="137"/>
      <c r="V671" s="137"/>
      <c r="W671" s="137"/>
      <c r="X671" s="137"/>
      <c r="Y671" s="137"/>
      <c r="Z671" s="137"/>
      <c r="AA671" s="137"/>
      <c r="AB671" s="137"/>
      <c r="AC671" s="137"/>
      <c r="AD671" s="137"/>
      <c r="AE671" s="137"/>
      <c r="AF671" s="137"/>
      <c r="AG671" s="137"/>
      <c r="AH671" s="137"/>
    </row>
    <row r="672" spans="1:34" ht="13.5" thickBot="1" x14ac:dyDescent="0.25">
      <c r="A672" s="173"/>
      <c r="B672" s="152"/>
      <c r="C672" s="152"/>
      <c r="D672" s="152"/>
      <c r="E672" s="152"/>
      <c r="F672" s="152"/>
      <c r="G672" s="152"/>
      <c r="H672" s="152"/>
      <c r="I672" s="152"/>
      <c r="J672" s="152"/>
      <c r="K672" s="152"/>
      <c r="L672" s="152"/>
      <c r="M672" s="152"/>
      <c r="N672" s="102"/>
      <c r="O672" s="102"/>
      <c r="P672" s="103"/>
      <c r="Q672" s="137"/>
      <c r="R672" s="137"/>
      <c r="S672" s="137"/>
      <c r="T672" s="137"/>
      <c r="U672" s="137"/>
      <c r="V672" s="137"/>
      <c r="W672" s="137"/>
      <c r="X672" s="137"/>
      <c r="Y672" s="137"/>
      <c r="Z672" s="137"/>
      <c r="AA672" s="137"/>
      <c r="AB672" s="137"/>
      <c r="AC672" s="137"/>
      <c r="AD672" s="137"/>
      <c r="AE672" s="137"/>
      <c r="AF672" s="137"/>
      <c r="AG672" s="137"/>
      <c r="AH672" s="137"/>
    </row>
    <row r="673" spans="1:34" ht="15" customHeight="1" x14ac:dyDescent="0.2">
      <c r="A673" s="1392">
        <f>'Setup Page'!C22</f>
        <v>0</v>
      </c>
      <c r="B673" s="683"/>
      <c r="C673" s="1121"/>
      <c r="D673" s="730"/>
      <c r="E673" s="162"/>
      <c r="F673" s="712"/>
      <c r="G673" s="705"/>
      <c r="H673" s="1122"/>
      <c r="I673" s="1114">
        <f>C673+E673+G673</f>
        <v>0</v>
      </c>
      <c r="J673" s="1115">
        <f>I673/3</f>
        <v>0</v>
      </c>
      <c r="K673" s="1104">
        <f>D673+F673+H673</f>
        <v>0</v>
      </c>
      <c r="L673" s="191">
        <f>K673/3</f>
        <v>0</v>
      </c>
      <c r="M673" s="170" t="str">
        <f>IF(B673=0,"",VLOOKUP(B673,'Prog Costs'!$A$29:$B$60,2,FALSE))</f>
        <v/>
      </c>
      <c r="N673" s="194">
        <f t="shared" ref="N673:N692" si="248">IF(B673=0,0,IF(L673=0,0,L673*M673))</f>
        <v>0</v>
      </c>
      <c r="O673" s="195">
        <f>N673*0.8</f>
        <v>0</v>
      </c>
      <c r="P673" s="196">
        <f>IF(N673=0,0,IF(B673=0,"",VLOOKUP(B673,'Prog Costs'!$A$29:$E$60,5,FALSE)*L673))</f>
        <v>0</v>
      </c>
      <c r="Q673" s="137"/>
      <c r="R673" s="137"/>
      <c r="S673" s="137"/>
      <c r="T673" s="137"/>
      <c r="U673" s="137"/>
      <c r="V673" s="137"/>
      <c r="W673" s="137"/>
      <c r="X673" s="137"/>
      <c r="Y673" s="137"/>
      <c r="Z673" s="137"/>
      <c r="AA673" s="137"/>
      <c r="AB673" s="137"/>
      <c r="AC673" s="137"/>
      <c r="AD673" s="137"/>
      <c r="AE673" s="137"/>
      <c r="AF673" s="137"/>
      <c r="AG673" s="137"/>
      <c r="AH673" s="137"/>
    </row>
    <row r="674" spans="1:34" ht="15" customHeight="1" x14ac:dyDescent="0.2">
      <c r="A674" s="1393"/>
      <c r="B674" s="681"/>
      <c r="C674" s="1123"/>
      <c r="D674" s="685"/>
      <c r="E674" s="163"/>
      <c r="F674" s="687"/>
      <c r="G674" s="157"/>
      <c r="H674" s="1124"/>
      <c r="I674" s="1116">
        <f t="shared" ref="I674:I692" si="249">C674+E674+G674</f>
        <v>0</v>
      </c>
      <c r="J674" s="1117">
        <f t="shared" ref="J674:J692" si="250">I674/3</f>
        <v>0</v>
      </c>
      <c r="K674" s="1105">
        <f t="shared" ref="K674:K692" si="251">D674+F674+H674</f>
        <v>0</v>
      </c>
      <c r="L674" s="191">
        <f t="shared" ref="L674:L692" si="252">K674/3</f>
        <v>0</v>
      </c>
      <c r="M674" s="170" t="str">
        <f>IF(B674=0,"",VLOOKUP(B674,'Prog Costs'!$A$29:$B$60,2,FALSE))</f>
        <v/>
      </c>
      <c r="N674" s="194">
        <f t="shared" si="248"/>
        <v>0</v>
      </c>
      <c r="O674" s="195">
        <f t="shared" ref="O674:O692" si="253">N674*0.8</f>
        <v>0</v>
      </c>
      <c r="P674" s="196">
        <f>IF(N674=0,0,IF(B674=0,"",VLOOKUP(B674,'Prog Costs'!$A$29:$E$60,5,FALSE)*L674))</f>
        <v>0</v>
      </c>
      <c r="Q674" s="137"/>
      <c r="R674" s="137"/>
      <c r="S674" s="137"/>
      <c r="T674" s="137"/>
      <c r="U674" s="137"/>
      <c r="V674" s="137"/>
      <c r="W674" s="137"/>
      <c r="X674" s="137"/>
      <c r="Y674" s="137"/>
      <c r="Z674" s="137"/>
      <c r="AA674" s="137"/>
      <c r="AB674" s="137"/>
      <c r="AC674" s="137"/>
      <c r="AD674" s="137"/>
      <c r="AE674" s="137"/>
      <c r="AF674" s="137"/>
      <c r="AG674" s="137"/>
      <c r="AH674" s="137"/>
    </row>
    <row r="675" spans="1:34" ht="15" customHeight="1" x14ac:dyDescent="0.2">
      <c r="A675" s="1393"/>
      <c r="B675" s="681"/>
      <c r="C675" s="1123"/>
      <c r="D675" s="685"/>
      <c r="E675" s="163"/>
      <c r="F675" s="687"/>
      <c r="G675" s="157"/>
      <c r="H675" s="1124"/>
      <c r="I675" s="1116">
        <f t="shared" si="249"/>
        <v>0</v>
      </c>
      <c r="J675" s="1117">
        <f t="shared" si="250"/>
        <v>0</v>
      </c>
      <c r="K675" s="1105">
        <f t="shared" si="251"/>
        <v>0</v>
      </c>
      <c r="L675" s="191">
        <f t="shared" si="252"/>
        <v>0</v>
      </c>
      <c r="M675" s="170" t="str">
        <f>IF(B675=0,"",VLOOKUP(B675,'Prog Costs'!$A$29:$B$60,2,FALSE))</f>
        <v/>
      </c>
      <c r="N675" s="194">
        <f t="shared" si="248"/>
        <v>0</v>
      </c>
      <c r="O675" s="195">
        <f t="shared" si="253"/>
        <v>0</v>
      </c>
      <c r="P675" s="196">
        <f>IF(N675=0,0,IF(B675=0,"",VLOOKUP(B675,'Prog Costs'!$A$29:$E$60,5,FALSE)*L675))</f>
        <v>0</v>
      </c>
      <c r="Q675" s="137"/>
      <c r="R675" s="137"/>
      <c r="S675" s="137"/>
      <c r="T675" s="137"/>
      <c r="U675" s="137"/>
      <c r="V675" s="137"/>
      <c r="W675" s="137"/>
      <c r="X675" s="137"/>
      <c r="Y675" s="137"/>
      <c r="Z675" s="137"/>
      <c r="AA675" s="137"/>
      <c r="AB675" s="137"/>
      <c r="AC675" s="137"/>
      <c r="AD675" s="137"/>
      <c r="AE675" s="137"/>
      <c r="AF675" s="137"/>
      <c r="AG675" s="137"/>
      <c r="AH675" s="137"/>
    </row>
    <row r="676" spans="1:34" ht="15" customHeight="1" x14ac:dyDescent="0.2">
      <c r="A676" s="1393"/>
      <c r="B676" s="681"/>
      <c r="C676" s="1123"/>
      <c r="D676" s="685"/>
      <c r="E676" s="163"/>
      <c r="F676" s="687"/>
      <c r="G676" s="157"/>
      <c r="H676" s="1124"/>
      <c r="I676" s="1116">
        <f t="shared" si="249"/>
        <v>0</v>
      </c>
      <c r="J676" s="1117">
        <f t="shared" si="250"/>
        <v>0</v>
      </c>
      <c r="K676" s="1105">
        <f t="shared" si="251"/>
        <v>0</v>
      </c>
      <c r="L676" s="191">
        <f t="shared" si="252"/>
        <v>0</v>
      </c>
      <c r="M676" s="170" t="str">
        <f>IF(B676=0,"",VLOOKUP(B676,'Prog Costs'!$A$29:$B$60,2,FALSE))</f>
        <v/>
      </c>
      <c r="N676" s="194">
        <f t="shared" si="248"/>
        <v>0</v>
      </c>
      <c r="O676" s="195">
        <f t="shared" si="253"/>
        <v>0</v>
      </c>
      <c r="P676" s="196">
        <f>IF(N676=0,0,IF(B676=0,"",VLOOKUP(B676,'Prog Costs'!$A$29:$E$60,5,FALSE)*L676))</f>
        <v>0</v>
      </c>
      <c r="Q676" s="137"/>
      <c r="R676" s="137"/>
      <c r="S676" s="137"/>
      <c r="T676" s="137"/>
      <c r="U676" s="137"/>
      <c r="V676" s="137"/>
      <c r="W676" s="137"/>
      <c r="X676" s="137"/>
      <c r="Y676" s="137"/>
      <c r="Z676" s="137"/>
      <c r="AA676" s="137"/>
      <c r="AB676" s="137"/>
      <c r="AC676" s="137"/>
      <c r="AD676" s="137"/>
      <c r="AE676" s="137"/>
      <c r="AF676" s="137"/>
      <c r="AG676" s="137"/>
      <c r="AH676" s="137"/>
    </row>
    <row r="677" spans="1:34" ht="15" customHeight="1" x14ac:dyDescent="0.2">
      <c r="A677" s="1393"/>
      <c r="B677" s="681"/>
      <c r="C677" s="1123"/>
      <c r="D677" s="685"/>
      <c r="E677" s="163"/>
      <c r="F677" s="687"/>
      <c r="G677" s="157"/>
      <c r="H677" s="1124"/>
      <c r="I677" s="1116">
        <f t="shared" si="249"/>
        <v>0</v>
      </c>
      <c r="J677" s="1117">
        <f t="shared" si="250"/>
        <v>0</v>
      </c>
      <c r="K677" s="1105">
        <f t="shared" si="251"/>
        <v>0</v>
      </c>
      <c r="L677" s="191">
        <f t="shared" si="252"/>
        <v>0</v>
      </c>
      <c r="M677" s="170" t="str">
        <f>IF(B677=0,"",VLOOKUP(B677,'Prog Costs'!$A$29:$B$60,2,FALSE))</f>
        <v/>
      </c>
      <c r="N677" s="194">
        <f t="shared" si="248"/>
        <v>0</v>
      </c>
      <c r="O677" s="195">
        <f t="shared" si="253"/>
        <v>0</v>
      </c>
      <c r="P677" s="196">
        <f>IF(N677=0,0,IF(B677=0,"",VLOOKUP(B677,'Prog Costs'!$A$29:$E$60,5,FALSE)*L677))</f>
        <v>0</v>
      </c>
      <c r="Q677" s="137"/>
      <c r="R677" s="137"/>
      <c r="S677" s="137"/>
      <c r="T677" s="137"/>
      <c r="U677" s="137"/>
      <c r="V677" s="137"/>
      <c r="W677" s="137"/>
      <c r="X677" s="137"/>
      <c r="Y677" s="137"/>
      <c r="Z677" s="137"/>
      <c r="AA677" s="137"/>
      <c r="AB677" s="137"/>
      <c r="AC677" s="137"/>
      <c r="AD677" s="137"/>
      <c r="AE677" s="137"/>
      <c r="AF677" s="137"/>
      <c r="AG677" s="137"/>
      <c r="AH677" s="137"/>
    </row>
    <row r="678" spans="1:34" ht="15" customHeight="1" x14ac:dyDescent="0.2">
      <c r="A678" s="1393"/>
      <c r="B678" s="681"/>
      <c r="C678" s="1123"/>
      <c r="D678" s="685"/>
      <c r="E678" s="163"/>
      <c r="F678" s="687"/>
      <c r="G678" s="157"/>
      <c r="H678" s="1124"/>
      <c r="I678" s="1116">
        <f t="shared" si="249"/>
        <v>0</v>
      </c>
      <c r="J678" s="1117">
        <f t="shared" si="250"/>
        <v>0</v>
      </c>
      <c r="K678" s="1105">
        <f t="shared" si="251"/>
        <v>0</v>
      </c>
      <c r="L678" s="191">
        <f t="shared" si="252"/>
        <v>0</v>
      </c>
      <c r="M678" s="170" t="str">
        <f>IF(B678=0,"",VLOOKUP(B678,'Prog Costs'!$A$29:$B$60,2,FALSE))</f>
        <v/>
      </c>
      <c r="N678" s="194">
        <f t="shared" si="248"/>
        <v>0</v>
      </c>
      <c r="O678" s="195">
        <f t="shared" si="253"/>
        <v>0</v>
      </c>
      <c r="P678" s="196">
        <f>IF(N678=0,0,IF(B678=0,"",VLOOKUP(B678,'Prog Costs'!$A$29:$E$60,5,FALSE)*L678))</f>
        <v>0</v>
      </c>
      <c r="Q678" s="137"/>
      <c r="R678" s="137"/>
      <c r="S678" s="137"/>
      <c r="T678" s="137"/>
      <c r="U678" s="137"/>
      <c r="V678" s="137"/>
      <c r="W678" s="137"/>
      <c r="X678" s="137"/>
      <c r="Y678" s="137"/>
      <c r="Z678" s="137"/>
      <c r="AA678" s="137"/>
      <c r="AB678" s="137"/>
      <c r="AC678" s="137"/>
      <c r="AD678" s="137"/>
      <c r="AE678" s="137"/>
      <c r="AF678" s="137"/>
      <c r="AG678" s="137"/>
      <c r="AH678" s="137"/>
    </row>
    <row r="679" spans="1:34" ht="15" customHeight="1" x14ac:dyDescent="0.2">
      <c r="A679" s="1393"/>
      <c r="B679" s="681"/>
      <c r="C679" s="1123"/>
      <c r="D679" s="685"/>
      <c r="E679" s="163"/>
      <c r="F679" s="687"/>
      <c r="G679" s="157"/>
      <c r="H679" s="1124"/>
      <c r="I679" s="1116">
        <f t="shared" si="249"/>
        <v>0</v>
      </c>
      <c r="J679" s="1117">
        <f t="shared" si="250"/>
        <v>0</v>
      </c>
      <c r="K679" s="1105">
        <f t="shared" si="251"/>
        <v>0</v>
      </c>
      <c r="L679" s="191">
        <f t="shared" si="252"/>
        <v>0</v>
      </c>
      <c r="M679" s="170" t="str">
        <f>IF(B679=0,"",VLOOKUP(B679,'Prog Costs'!$A$29:$B$60,2,FALSE))</f>
        <v/>
      </c>
      <c r="N679" s="194">
        <f t="shared" si="248"/>
        <v>0</v>
      </c>
      <c r="O679" s="195">
        <f t="shared" si="253"/>
        <v>0</v>
      </c>
      <c r="P679" s="196">
        <f>IF(N679=0,0,IF(B679=0,"",VLOOKUP(B679,'Prog Costs'!$A$29:$E$60,5,FALSE)*L679))</f>
        <v>0</v>
      </c>
      <c r="Q679" s="137"/>
      <c r="R679" s="137"/>
      <c r="S679" s="137"/>
      <c r="T679" s="137"/>
      <c r="U679" s="137"/>
      <c r="V679" s="137"/>
      <c r="W679" s="137"/>
      <c r="X679" s="137"/>
      <c r="Y679" s="137"/>
      <c r="Z679" s="137"/>
      <c r="AA679" s="137"/>
      <c r="AB679" s="137"/>
      <c r="AC679" s="137"/>
      <c r="AD679" s="137"/>
      <c r="AE679" s="137"/>
      <c r="AF679" s="137"/>
      <c r="AG679" s="137"/>
      <c r="AH679" s="137"/>
    </row>
    <row r="680" spans="1:34" ht="15" customHeight="1" x14ac:dyDescent="0.2">
      <c r="A680" s="1393"/>
      <c r="B680" s="681"/>
      <c r="C680" s="1123"/>
      <c r="D680" s="685"/>
      <c r="E680" s="163"/>
      <c r="F680" s="687"/>
      <c r="G680" s="157"/>
      <c r="H680" s="1124"/>
      <c r="I680" s="1116">
        <f t="shared" si="249"/>
        <v>0</v>
      </c>
      <c r="J680" s="1117">
        <f t="shared" si="250"/>
        <v>0</v>
      </c>
      <c r="K680" s="1105">
        <f t="shared" si="251"/>
        <v>0</v>
      </c>
      <c r="L680" s="191">
        <f t="shared" si="252"/>
        <v>0</v>
      </c>
      <c r="M680" s="170" t="str">
        <f>IF(B680=0,"",VLOOKUP(B680,'Prog Costs'!$A$29:$B$60,2,FALSE))</f>
        <v/>
      </c>
      <c r="N680" s="194">
        <f t="shared" si="248"/>
        <v>0</v>
      </c>
      <c r="O680" s="195">
        <f t="shared" si="253"/>
        <v>0</v>
      </c>
      <c r="P680" s="196">
        <f>IF(N680=0,0,IF(B680=0,"",VLOOKUP(B680,'Prog Costs'!$A$29:$E$60,5,FALSE)*L680))</f>
        <v>0</v>
      </c>
      <c r="Q680" s="137"/>
      <c r="R680" s="137"/>
      <c r="S680" s="137"/>
      <c r="T680" s="137"/>
      <c r="U680" s="137"/>
      <c r="V680" s="137"/>
      <c r="W680" s="137"/>
      <c r="X680" s="137"/>
      <c r="Y680" s="137"/>
      <c r="Z680" s="137"/>
      <c r="AA680" s="137"/>
      <c r="AB680" s="137"/>
      <c r="AC680" s="137"/>
      <c r="AD680" s="137"/>
      <c r="AE680" s="137"/>
      <c r="AF680" s="137"/>
      <c r="AG680" s="137"/>
      <c r="AH680" s="137"/>
    </row>
    <row r="681" spans="1:34" ht="15" customHeight="1" x14ac:dyDescent="0.2">
      <c r="A681" s="1393"/>
      <c r="B681" s="681"/>
      <c r="C681" s="1123"/>
      <c r="D681" s="685"/>
      <c r="E681" s="163"/>
      <c r="F681" s="687"/>
      <c r="G681" s="157"/>
      <c r="H681" s="1124"/>
      <c r="I681" s="1116">
        <f t="shared" si="249"/>
        <v>0</v>
      </c>
      <c r="J681" s="1117">
        <f t="shared" si="250"/>
        <v>0</v>
      </c>
      <c r="K681" s="1105">
        <f t="shared" si="251"/>
        <v>0</v>
      </c>
      <c r="L681" s="191">
        <f t="shared" si="252"/>
        <v>0</v>
      </c>
      <c r="M681" s="170" t="str">
        <f>IF(B681=0,"",VLOOKUP(B681,'Prog Costs'!$A$29:$B$60,2,FALSE))</f>
        <v/>
      </c>
      <c r="N681" s="194">
        <f t="shared" si="248"/>
        <v>0</v>
      </c>
      <c r="O681" s="195">
        <f t="shared" si="253"/>
        <v>0</v>
      </c>
      <c r="P681" s="196">
        <f>IF(N681=0,0,IF(B681=0,"",VLOOKUP(B681,'Prog Costs'!$A$29:$E$60,5,FALSE)*L681))</f>
        <v>0</v>
      </c>
      <c r="Q681" s="137"/>
      <c r="R681" s="137"/>
      <c r="S681" s="137"/>
      <c r="T681" s="137"/>
      <c r="U681" s="137"/>
      <c r="V681" s="137"/>
      <c r="W681" s="137"/>
      <c r="X681" s="137"/>
      <c r="Y681" s="137"/>
      <c r="Z681" s="137"/>
      <c r="AA681" s="137"/>
      <c r="AB681" s="137"/>
      <c r="AC681" s="137"/>
      <c r="AD681" s="137"/>
      <c r="AE681" s="137"/>
      <c r="AF681" s="137"/>
      <c r="AG681" s="137"/>
      <c r="AH681" s="137"/>
    </row>
    <row r="682" spans="1:34" ht="15" customHeight="1" thickBot="1" x14ac:dyDescent="0.25">
      <c r="A682" s="1393"/>
      <c r="B682" s="681"/>
      <c r="C682" s="1123"/>
      <c r="D682" s="685"/>
      <c r="E682" s="163"/>
      <c r="F682" s="687"/>
      <c r="G682" s="157"/>
      <c r="H682" s="1124"/>
      <c r="I682" s="1116">
        <f t="shared" si="249"/>
        <v>0</v>
      </c>
      <c r="J682" s="1117">
        <f t="shared" si="250"/>
        <v>0</v>
      </c>
      <c r="K682" s="1105">
        <f t="shared" si="251"/>
        <v>0</v>
      </c>
      <c r="L682" s="191">
        <f t="shared" si="252"/>
        <v>0</v>
      </c>
      <c r="M682" s="170" t="str">
        <f>IF(B682=0,"",VLOOKUP(B682,'Prog Costs'!$A$29:$B$60,2,FALSE))</f>
        <v/>
      </c>
      <c r="N682" s="194">
        <f t="shared" si="248"/>
        <v>0</v>
      </c>
      <c r="O682" s="195">
        <f t="shared" si="253"/>
        <v>0</v>
      </c>
      <c r="P682" s="196">
        <f>IF(N682=0,0,IF(B682=0,"",VLOOKUP(B682,'Prog Costs'!$A$29:$E$60,5,FALSE)*L682))</f>
        <v>0</v>
      </c>
      <c r="Q682" s="137"/>
      <c r="R682" s="137"/>
      <c r="S682" s="137"/>
      <c r="T682" s="137"/>
      <c r="U682" s="137"/>
      <c r="V682" s="137"/>
      <c r="W682" s="137"/>
      <c r="X682" s="137"/>
      <c r="Y682" s="137"/>
      <c r="Z682" s="137"/>
      <c r="AA682" s="137"/>
      <c r="AB682" s="137"/>
      <c r="AC682" s="137"/>
      <c r="AD682" s="137"/>
      <c r="AE682" s="137"/>
      <c r="AF682" s="137"/>
      <c r="AG682" s="137"/>
      <c r="AH682" s="137"/>
    </row>
    <row r="683" spans="1:34" ht="15" hidden="1" customHeight="1" x14ac:dyDescent="0.2">
      <c r="A683" s="1393"/>
      <c r="B683" s="681"/>
      <c r="C683" s="1123"/>
      <c r="D683" s="685"/>
      <c r="E683" s="163"/>
      <c r="F683" s="687"/>
      <c r="G683" s="157"/>
      <c r="H683" s="1124"/>
      <c r="I683" s="1116">
        <f t="shared" si="249"/>
        <v>0</v>
      </c>
      <c r="J683" s="1117">
        <f t="shared" si="250"/>
        <v>0</v>
      </c>
      <c r="K683" s="1105">
        <f t="shared" si="251"/>
        <v>0</v>
      </c>
      <c r="L683" s="191">
        <f t="shared" si="252"/>
        <v>0</v>
      </c>
      <c r="M683" s="170" t="str">
        <f>IF(B683=0,"",VLOOKUP(B683,'Prog Costs'!$A$29:$B$60,2,FALSE))</f>
        <v/>
      </c>
      <c r="N683" s="194">
        <f t="shared" si="248"/>
        <v>0</v>
      </c>
      <c r="O683" s="195">
        <f t="shared" si="253"/>
        <v>0</v>
      </c>
      <c r="P683" s="196">
        <f>IF(N683=0,0,IF(B683=0,"",VLOOKUP(B683,'Prog Costs'!$A$29:$E$60,5,FALSE)*L683))</f>
        <v>0</v>
      </c>
      <c r="Q683" s="137"/>
      <c r="R683" s="137"/>
      <c r="S683" s="137"/>
      <c r="T683" s="137"/>
      <c r="U683" s="137"/>
      <c r="V683" s="137"/>
      <c r="W683" s="137"/>
      <c r="X683" s="137"/>
      <c r="Y683" s="137"/>
      <c r="Z683" s="137"/>
      <c r="AA683" s="137"/>
      <c r="AB683" s="137"/>
      <c r="AC683" s="137"/>
      <c r="AD683" s="137"/>
      <c r="AE683" s="137"/>
      <c r="AF683" s="137"/>
      <c r="AG683" s="137"/>
      <c r="AH683" s="137"/>
    </row>
    <row r="684" spans="1:34" ht="15" hidden="1" customHeight="1" x14ac:dyDescent="0.2">
      <c r="A684" s="1393"/>
      <c r="B684" s="681"/>
      <c r="C684" s="1123"/>
      <c r="D684" s="685"/>
      <c r="E684" s="163"/>
      <c r="F684" s="687"/>
      <c r="G684" s="157"/>
      <c r="H684" s="1124"/>
      <c r="I684" s="1116">
        <f t="shared" si="249"/>
        <v>0</v>
      </c>
      <c r="J684" s="1117">
        <f t="shared" si="250"/>
        <v>0</v>
      </c>
      <c r="K684" s="1105">
        <f t="shared" si="251"/>
        <v>0</v>
      </c>
      <c r="L684" s="191">
        <f t="shared" si="252"/>
        <v>0</v>
      </c>
      <c r="M684" s="170" t="str">
        <f>IF(B684=0,"",VLOOKUP(B684,'Prog Costs'!$A$29:$B$60,2,FALSE))</f>
        <v/>
      </c>
      <c r="N684" s="194">
        <f t="shared" si="248"/>
        <v>0</v>
      </c>
      <c r="O684" s="195">
        <f t="shared" si="253"/>
        <v>0</v>
      </c>
      <c r="P684" s="196">
        <f>IF(N684=0,0,IF(B684=0,"",VLOOKUP(B684,'Prog Costs'!$A$29:$E$60,5,FALSE)*L684))</f>
        <v>0</v>
      </c>
      <c r="Q684" s="137"/>
      <c r="R684" s="137"/>
      <c r="S684" s="137"/>
      <c r="T684" s="137"/>
      <c r="U684" s="137"/>
      <c r="V684" s="137"/>
      <c r="W684" s="137"/>
      <c r="X684" s="137"/>
      <c r="Y684" s="137"/>
      <c r="Z684" s="137"/>
      <c r="AA684" s="137"/>
      <c r="AB684" s="137"/>
      <c r="AC684" s="137"/>
      <c r="AD684" s="137"/>
      <c r="AE684" s="137"/>
      <c r="AF684" s="137"/>
      <c r="AG684" s="137"/>
      <c r="AH684" s="137"/>
    </row>
    <row r="685" spans="1:34" ht="15" hidden="1" customHeight="1" x14ac:dyDescent="0.2">
      <c r="A685" s="1393"/>
      <c r="B685" s="681"/>
      <c r="C685" s="1123"/>
      <c r="D685" s="685"/>
      <c r="E685" s="163"/>
      <c r="F685" s="687"/>
      <c r="G685" s="157"/>
      <c r="H685" s="1124"/>
      <c r="I685" s="1116">
        <f t="shared" si="249"/>
        <v>0</v>
      </c>
      <c r="J685" s="1117">
        <f t="shared" si="250"/>
        <v>0</v>
      </c>
      <c r="K685" s="1105">
        <f t="shared" si="251"/>
        <v>0</v>
      </c>
      <c r="L685" s="191">
        <f t="shared" si="252"/>
        <v>0</v>
      </c>
      <c r="M685" s="170" t="str">
        <f>IF(B685=0,"",VLOOKUP(B685,'Prog Costs'!$A$29:$B$60,2,FALSE))</f>
        <v/>
      </c>
      <c r="N685" s="194">
        <f t="shared" si="248"/>
        <v>0</v>
      </c>
      <c r="O685" s="195">
        <f t="shared" si="253"/>
        <v>0</v>
      </c>
      <c r="P685" s="196">
        <f>IF(N685=0,0,IF(B685=0,"",VLOOKUP(B685,'Prog Costs'!$A$29:$E$60,5,FALSE)*L685))</f>
        <v>0</v>
      </c>
      <c r="Q685" s="137"/>
      <c r="R685" s="137"/>
      <c r="S685" s="137"/>
      <c r="T685" s="137"/>
      <c r="U685" s="137"/>
      <c r="V685" s="137"/>
      <c r="W685" s="137"/>
      <c r="X685" s="137"/>
      <c r="Y685" s="137"/>
      <c r="Z685" s="137"/>
      <c r="AA685" s="137"/>
      <c r="AB685" s="137"/>
      <c r="AC685" s="137"/>
      <c r="AD685" s="137"/>
      <c r="AE685" s="137"/>
      <c r="AF685" s="137"/>
      <c r="AG685" s="137"/>
      <c r="AH685" s="137"/>
    </row>
    <row r="686" spans="1:34" ht="15" hidden="1" customHeight="1" x14ac:dyDescent="0.2">
      <c r="A686" s="1393"/>
      <c r="B686" s="681"/>
      <c r="C686" s="1123"/>
      <c r="D686" s="685"/>
      <c r="E686" s="163"/>
      <c r="F686" s="687"/>
      <c r="G686" s="157"/>
      <c r="H686" s="1124"/>
      <c r="I686" s="1116">
        <f t="shared" si="249"/>
        <v>0</v>
      </c>
      <c r="J686" s="1117">
        <f t="shared" si="250"/>
        <v>0</v>
      </c>
      <c r="K686" s="1105">
        <f t="shared" si="251"/>
        <v>0</v>
      </c>
      <c r="L686" s="191">
        <f t="shared" si="252"/>
        <v>0</v>
      </c>
      <c r="M686" s="170" t="str">
        <f>IF(B686=0,"",VLOOKUP(B686,'Prog Costs'!$A$29:$B$60,2,FALSE))</f>
        <v/>
      </c>
      <c r="N686" s="194">
        <f t="shared" si="248"/>
        <v>0</v>
      </c>
      <c r="O686" s="195">
        <f t="shared" si="253"/>
        <v>0</v>
      </c>
      <c r="P686" s="196">
        <f>IF(N686=0,0,IF(B686=0,"",VLOOKUP(B686,'Prog Costs'!$A$29:$E$60,5,FALSE)*L686))</f>
        <v>0</v>
      </c>
      <c r="Q686" s="137"/>
      <c r="R686" s="137"/>
      <c r="S686" s="137"/>
      <c r="T686" s="137"/>
      <c r="U686" s="137"/>
      <c r="V686" s="137"/>
      <c r="W686" s="137"/>
      <c r="X686" s="137"/>
      <c r="Y686" s="137"/>
      <c r="Z686" s="137"/>
      <c r="AA686" s="137"/>
      <c r="AB686" s="137"/>
      <c r="AC686" s="137"/>
      <c r="AD686" s="137"/>
      <c r="AE686" s="137"/>
      <c r="AF686" s="137"/>
      <c r="AG686" s="137"/>
      <c r="AH686" s="137"/>
    </row>
    <row r="687" spans="1:34" ht="15" hidden="1" customHeight="1" x14ac:dyDescent="0.2">
      <c r="A687" s="1393"/>
      <c r="B687" s="681"/>
      <c r="C687" s="1123"/>
      <c r="D687" s="685"/>
      <c r="E687" s="163"/>
      <c r="F687" s="687"/>
      <c r="G687" s="157"/>
      <c r="H687" s="1124"/>
      <c r="I687" s="1116">
        <f t="shared" si="249"/>
        <v>0</v>
      </c>
      <c r="J687" s="1117">
        <f t="shared" si="250"/>
        <v>0</v>
      </c>
      <c r="K687" s="1105">
        <f t="shared" si="251"/>
        <v>0</v>
      </c>
      <c r="L687" s="191">
        <f t="shared" si="252"/>
        <v>0</v>
      </c>
      <c r="M687" s="170" t="str">
        <f>IF(B687=0,"",VLOOKUP(B687,'Prog Costs'!$A$29:$B$60,2,FALSE))</f>
        <v/>
      </c>
      <c r="N687" s="194">
        <f t="shared" si="248"/>
        <v>0</v>
      </c>
      <c r="O687" s="195">
        <f t="shared" si="253"/>
        <v>0</v>
      </c>
      <c r="P687" s="196">
        <f>IF(N687=0,0,IF(B687=0,"",VLOOKUP(B687,'Prog Costs'!$A$29:$E$60,5,FALSE)*L687))</f>
        <v>0</v>
      </c>
      <c r="Q687" s="137"/>
      <c r="R687" s="137"/>
      <c r="S687" s="137"/>
      <c r="T687" s="137"/>
      <c r="U687" s="137"/>
      <c r="V687" s="137"/>
      <c r="W687" s="137"/>
      <c r="X687" s="137"/>
      <c r="Y687" s="137"/>
      <c r="Z687" s="137"/>
      <c r="AA687" s="137"/>
      <c r="AB687" s="137"/>
      <c r="AC687" s="137"/>
      <c r="AD687" s="137"/>
      <c r="AE687" s="137"/>
      <c r="AF687" s="137"/>
      <c r="AG687" s="137"/>
      <c r="AH687" s="137"/>
    </row>
    <row r="688" spans="1:34" ht="15" hidden="1" customHeight="1" x14ac:dyDescent="0.2">
      <c r="A688" s="1393"/>
      <c r="B688" s="681"/>
      <c r="C688" s="1123"/>
      <c r="D688" s="685"/>
      <c r="E688" s="163"/>
      <c r="F688" s="687"/>
      <c r="G688" s="157"/>
      <c r="H688" s="1124"/>
      <c r="I688" s="1116">
        <f t="shared" si="249"/>
        <v>0</v>
      </c>
      <c r="J688" s="1117">
        <f t="shared" si="250"/>
        <v>0</v>
      </c>
      <c r="K688" s="1105">
        <f t="shared" si="251"/>
        <v>0</v>
      </c>
      <c r="L688" s="191">
        <f t="shared" si="252"/>
        <v>0</v>
      </c>
      <c r="M688" s="170" t="str">
        <f>IF(B688=0,"",VLOOKUP(B688,'Prog Costs'!$A$29:$B$60,2,FALSE))</f>
        <v/>
      </c>
      <c r="N688" s="194">
        <f t="shared" si="248"/>
        <v>0</v>
      </c>
      <c r="O688" s="195">
        <f t="shared" si="253"/>
        <v>0</v>
      </c>
      <c r="P688" s="196">
        <f>IF(N688=0,0,IF(B688=0,"",VLOOKUP(B688,'Prog Costs'!$A$29:$E$60,5,FALSE)*L688))</f>
        <v>0</v>
      </c>
      <c r="Q688" s="137"/>
      <c r="R688" s="137"/>
      <c r="S688" s="137"/>
      <c r="T688" s="137"/>
      <c r="U688" s="137"/>
      <c r="V688" s="137"/>
      <c r="W688" s="137"/>
      <c r="X688" s="137"/>
      <c r="Y688" s="137"/>
      <c r="Z688" s="137"/>
      <c r="AA688" s="137"/>
      <c r="AB688" s="137"/>
      <c r="AC688" s="137"/>
      <c r="AD688" s="137"/>
      <c r="AE688" s="137"/>
      <c r="AF688" s="137"/>
      <c r="AG688" s="137"/>
      <c r="AH688" s="137"/>
    </row>
    <row r="689" spans="1:34" ht="15" hidden="1" customHeight="1" x14ac:dyDescent="0.2">
      <c r="A689" s="1393"/>
      <c r="B689" s="681"/>
      <c r="C689" s="1123"/>
      <c r="D689" s="685"/>
      <c r="E689" s="163"/>
      <c r="F689" s="687"/>
      <c r="G689" s="157"/>
      <c r="H689" s="1124"/>
      <c r="I689" s="1116">
        <f t="shared" si="249"/>
        <v>0</v>
      </c>
      <c r="J689" s="1117">
        <f t="shared" si="250"/>
        <v>0</v>
      </c>
      <c r="K689" s="1105">
        <f t="shared" si="251"/>
        <v>0</v>
      </c>
      <c r="L689" s="191">
        <f t="shared" si="252"/>
        <v>0</v>
      </c>
      <c r="M689" s="170" t="str">
        <f>IF(B689=0,"",VLOOKUP(B689,'Prog Costs'!$A$29:$B$60,2,FALSE))</f>
        <v/>
      </c>
      <c r="N689" s="194">
        <f t="shared" si="248"/>
        <v>0</v>
      </c>
      <c r="O689" s="195">
        <f t="shared" si="253"/>
        <v>0</v>
      </c>
      <c r="P689" s="196">
        <f>IF(N689=0,0,IF(B689=0,"",VLOOKUP(B689,'Prog Costs'!$A$29:$E$60,5,FALSE)*L689))</f>
        <v>0</v>
      </c>
      <c r="Q689" s="137"/>
      <c r="R689" s="137"/>
      <c r="S689" s="137"/>
      <c r="T689" s="137"/>
      <c r="U689" s="137"/>
      <c r="V689" s="137"/>
      <c r="W689" s="137"/>
      <c r="X689" s="137"/>
      <c r="Y689" s="137"/>
      <c r="Z689" s="137"/>
      <c r="AA689" s="137"/>
      <c r="AB689" s="137"/>
      <c r="AC689" s="137"/>
      <c r="AD689" s="137"/>
      <c r="AE689" s="137"/>
      <c r="AF689" s="137"/>
      <c r="AG689" s="137"/>
      <c r="AH689" s="137"/>
    </row>
    <row r="690" spans="1:34" ht="15" hidden="1" customHeight="1" x14ac:dyDescent="0.2">
      <c r="A690" s="1393"/>
      <c r="B690" s="681"/>
      <c r="C690" s="1123"/>
      <c r="D690" s="685"/>
      <c r="E690" s="163"/>
      <c r="F690" s="687"/>
      <c r="G690" s="157"/>
      <c r="H690" s="1124"/>
      <c r="I690" s="1116">
        <f t="shared" si="249"/>
        <v>0</v>
      </c>
      <c r="J690" s="1117">
        <f t="shared" si="250"/>
        <v>0</v>
      </c>
      <c r="K690" s="1105">
        <f t="shared" si="251"/>
        <v>0</v>
      </c>
      <c r="L690" s="191">
        <f t="shared" si="252"/>
        <v>0</v>
      </c>
      <c r="M690" s="170" t="str">
        <f>IF(B690=0,"",VLOOKUP(B690,'Prog Costs'!$A$29:$B$60,2,FALSE))</f>
        <v/>
      </c>
      <c r="N690" s="194">
        <f t="shared" si="248"/>
        <v>0</v>
      </c>
      <c r="O690" s="195">
        <f t="shared" si="253"/>
        <v>0</v>
      </c>
      <c r="P690" s="196">
        <f>IF(N690=0,0,IF(B690=0,"",VLOOKUP(B690,'Prog Costs'!$A$29:$E$60,5,FALSE)*L690))</f>
        <v>0</v>
      </c>
      <c r="Q690" s="137"/>
      <c r="R690" s="137"/>
      <c r="S690" s="137"/>
      <c r="T690" s="137"/>
      <c r="U690" s="137"/>
      <c r="V690" s="137"/>
      <c r="W690" s="137"/>
      <c r="X690" s="137"/>
      <c r="Y690" s="137"/>
      <c r="Z690" s="137"/>
      <c r="AA690" s="137"/>
      <c r="AB690" s="137"/>
      <c r="AC690" s="137"/>
      <c r="AD690" s="137"/>
      <c r="AE690" s="137"/>
      <c r="AF690" s="137"/>
      <c r="AG690" s="137"/>
      <c r="AH690" s="137"/>
    </row>
    <row r="691" spans="1:34" ht="15" hidden="1" customHeight="1" x14ac:dyDescent="0.2">
      <c r="A691" s="1393"/>
      <c r="B691" s="681"/>
      <c r="C691" s="1123"/>
      <c r="D691" s="685"/>
      <c r="E691" s="163"/>
      <c r="F691" s="687"/>
      <c r="G691" s="157"/>
      <c r="H691" s="1124"/>
      <c r="I691" s="1116">
        <f t="shared" si="249"/>
        <v>0</v>
      </c>
      <c r="J691" s="1117">
        <f t="shared" si="250"/>
        <v>0</v>
      </c>
      <c r="K691" s="1105">
        <f t="shared" si="251"/>
        <v>0</v>
      </c>
      <c r="L691" s="191">
        <f t="shared" si="252"/>
        <v>0</v>
      </c>
      <c r="M691" s="170" t="str">
        <f>IF(B691=0,"",VLOOKUP(B691,'Prog Costs'!$A$29:$B$60,2,FALSE))</f>
        <v/>
      </c>
      <c r="N691" s="194">
        <f t="shared" si="248"/>
        <v>0</v>
      </c>
      <c r="O691" s="195">
        <f t="shared" si="253"/>
        <v>0</v>
      </c>
      <c r="P691" s="196">
        <f>IF(N691=0,0,IF(B691=0,"",VLOOKUP(B691,'Prog Costs'!$A$29:$E$60,5,FALSE)*L691))</f>
        <v>0</v>
      </c>
      <c r="Q691" s="137"/>
      <c r="R691" s="137"/>
      <c r="S691" s="137"/>
      <c r="T691" s="137"/>
      <c r="U691" s="137"/>
      <c r="V691" s="137"/>
      <c r="W691" s="137"/>
      <c r="X691" s="137"/>
      <c r="Y691" s="137"/>
      <c r="Z691" s="137"/>
      <c r="AA691" s="137"/>
      <c r="AB691" s="137"/>
      <c r="AC691" s="137"/>
      <c r="AD691" s="137"/>
      <c r="AE691" s="137"/>
      <c r="AF691" s="137"/>
      <c r="AG691" s="137"/>
      <c r="AH691" s="137"/>
    </row>
    <row r="692" spans="1:34" ht="15" hidden="1" customHeight="1" thickBot="1" x14ac:dyDescent="0.25">
      <c r="A692" s="1394"/>
      <c r="B692" s="681"/>
      <c r="C692" s="1125"/>
      <c r="D692" s="686"/>
      <c r="E692" s="164"/>
      <c r="F692" s="688"/>
      <c r="G692" s="158"/>
      <c r="H692" s="1126"/>
      <c r="I692" s="1118">
        <f t="shared" si="249"/>
        <v>0</v>
      </c>
      <c r="J692" s="1117">
        <f t="shared" si="250"/>
        <v>0</v>
      </c>
      <c r="K692" s="1106">
        <f t="shared" si="251"/>
        <v>0</v>
      </c>
      <c r="L692" s="191">
        <f t="shared" si="252"/>
        <v>0</v>
      </c>
      <c r="M692" s="170" t="str">
        <f>IF(B692=0,"",VLOOKUP(B692,'Prog Costs'!$A$29:$B$60,2,FALSE))</f>
        <v/>
      </c>
      <c r="N692" s="194">
        <f t="shared" si="248"/>
        <v>0</v>
      </c>
      <c r="O692" s="195">
        <f t="shared" si="253"/>
        <v>0</v>
      </c>
      <c r="P692" s="196">
        <f>IF(N692=0,0,IF(B692=0,"",VLOOKUP(B692,'Prog Costs'!$A$29:$E$60,5,FALSE)*L692))</f>
        <v>0</v>
      </c>
      <c r="Q692" s="137"/>
      <c r="R692" s="137"/>
      <c r="S692" s="137"/>
      <c r="T692" s="137"/>
      <c r="U692" s="137"/>
      <c r="V692" s="137"/>
      <c r="W692" s="137"/>
      <c r="X692" s="137"/>
      <c r="Y692" s="137"/>
      <c r="Z692" s="137"/>
      <c r="AA692" s="137"/>
      <c r="AB692" s="137"/>
      <c r="AC692" s="137"/>
      <c r="AD692" s="137"/>
      <c r="AE692" s="137"/>
      <c r="AF692" s="137"/>
      <c r="AG692" s="137"/>
      <c r="AH692" s="137"/>
    </row>
    <row r="693" spans="1:34" ht="18" customHeight="1" thickBot="1" x14ac:dyDescent="0.25">
      <c r="A693" s="182"/>
      <c r="B693" s="198" t="s">
        <v>62</v>
      </c>
      <c r="C693" s="140">
        <f>SUM(C673:C692)</f>
        <v>0</v>
      </c>
      <c r="D693" s="155">
        <f t="shared" ref="D693:L693" si="254">SUM(D673:D692)</f>
        <v>0</v>
      </c>
      <c r="E693" s="165">
        <f t="shared" si="254"/>
        <v>0</v>
      </c>
      <c r="F693" s="166">
        <f t="shared" si="254"/>
        <v>0</v>
      </c>
      <c r="G693" s="159">
        <f t="shared" si="254"/>
        <v>0</v>
      </c>
      <c r="H693" s="204">
        <f t="shared" si="254"/>
        <v>0</v>
      </c>
      <c r="I693" s="140">
        <f t="shared" si="254"/>
        <v>0</v>
      </c>
      <c r="J693" s="1113">
        <f t="shared" si="254"/>
        <v>0</v>
      </c>
      <c r="K693" s="159">
        <f t="shared" si="254"/>
        <v>0</v>
      </c>
      <c r="L693" s="142">
        <f t="shared" si="254"/>
        <v>0</v>
      </c>
      <c r="M693" s="143"/>
      <c r="N693" s="143">
        <f t="shared" ref="N693:P693" si="255">SUM(N673:N692)</f>
        <v>0</v>
      </c>
      <c r="O693" s="143">
        <f t="shared" si="255"/>
        <v>0</v>
      </c>
      <c r="P693" s="144">
        <f t="shared" si="255"/>
        <v>0</v>
      </c>
      <c r="Q693" s="137"/>
      <c r="R693" s="137"/>
      <c r="S693" s="137"/>
      <c r="T693" s="137"/>
      <c r="U693" s="137"/>
      <c r="V693" s="137"/>
      <c r="W693" s="137"/>
      <c r="X693" s="137"/>
      <c r="Y693" s="137"/>
      <c r="Z693" s="137"/>
      <c r="AA693" s="137"/>
      <c r="AB693" s="137"/>
      <c r="AC693" s="137"/>
      <c r="AD693" s="137"/>
      <c r="AE693" s="137"/>
      <c r="AF693" s="137"/>
      <c r="AG693" s="137"/>
      <c r="AH693" s="137"/>
    </row>
    <row r="694" spans="1:34" ht="13.5" thickBot="1" x14ac:dyDescent="0.25">
      <c r="A694" s="181"/>
      <c r="B694" s="178"/>
      <c r="C694" s="178"/>
      <c r="D694" s="178"/>
      <c r="E694" s="178"/>
      <c r="F694" s="178"/>
      <c r="G694" s="178"/>
      <c r="H694" s="178"/>
      <c r="I694" s="178"/>
      <c r="J694" s="178"/>
      <c r="K694" s="178"/>
      <c r="L694" s="178"/>
      <c r="M694" s="178"/>
      <c r="N694" s="96"/>
      <c r="O694" s="96"/>
      <c r="P694" s="197"/>
      <c r="Q694" s="137"/>
      <c r="R694" s="137"/>
      <c r="S694" s="137"/>
      <c r="T694" s="137"/>
      <c r="U694" s="137"/>
      <c r="V694" s="137"/>
      <c r="W694" s="137"/>
      <c r="X694" s="137"/>
      <c r="Y694" s="137"/>
      <c r="Z694" s="137"/>
      <c r="AA694" s="137"/>
      <c r="AB694" s="137"/>
      <c r="AC694" s="137"/>
      <c r="AD694" s="137"/>
      <c r="AE694" s="137"/>
      <c r="AF694" s="137"/>
      <c r="AG694" s="137"/>
      <c r="AH694" s="137"/>
    </row>
    <row r="695" spans="1:34" ht="24" customHeight="1" thickBot="1" x14ac:dyDescent="0.25">
      <c r="A695" s="1414" t="s">
        <v>580</v>
      </c>
      <c r="B695" s="1415"/>
      <c r="C695" s="137"/>
      <c r="D695" s="137"/>
      <c r="E695" s="137"/>
      <c r="F695" s="137"/>
      <c r="G695" s="137"/>
      <c r="H695" s="137"/>
      <c r="I695" s="137"/>
      <c r="J695" s="137"/>
      <c r="K695" s="137"/>
      <c r="L695" s="137"/>
      <c r="M695" s="137"/>
      <c r="N695" s="137"/>
      <c r="O695" s="137"/>
      <c r="P695" s="153"/>
      <c r="Q695" s="137"/>
      <c r="R695" s="137"/>
      <c r="S695" s="137"/>
      <c r="T695" s="137"/>
      <c r="U695" s="137"/>
      <c r="V695" s="137"/>
      <c r="W695" s="137"/>
      <c r="X695" s="137"/>
      <c r="Y695" s="137"/>
      <c r="Z695" s="137"/>
      <c r="AA695" s="137"/>
      <c r="AB695" s="137"/>
      <c r="AC695" s="137"/>
      <c r="AD695" s="137"/>
      <c r="AE695" s="137"/>
      <c r="AF695" s="137"/>
      <c r="AG695" s="137"/>
      <c r="AH695" s="137"/>
    </row>
    <row r="696" spans="1:34" ht="16.5" customHeight="1" x14ac:dyDescent="0.2">
      <c r="A696" s="233"/>
      <c r="B696" s="691"/>
      <c r="C696" s="1407" t="s">
        <v>145</v>
      </c>
      <c r="D696" s="1408"/>
      <c r="E696" s="1408"/>
      <c r="F696" s="1408"/>
      <c r="G696" s="1408"/>
      <c r="H696" s="1409"/>
      <c r="I696" s="1427" t="s">
        <v>254</v>
      </c>
      <c r="J696" s="1421" t="s">
        <v>255</v>
      </c>
      <c r="K696" s="1401" t="s">
        <v>139</v>
      </c>
      <c r="L696" s="1404" t="s">
        <v>140</v>
      </c>
      <c r="M696" s="167"/>
      <c r="N696" s="134"/>
      <c r="O696" s="134"/>
      <c r="P696" s="135"/>
      <c r="Q696" s="137"/>
      <c r="R696" s="137"/>
      <c r="S696" s="137"/>
      <c r="T696" s="137"/>
      <c r="U696" s="137"/>
      <c r="V696" s="137"/>
      <c r="W696" s="137"/>
      <c r="X696" s="137"/>
      <c r="Y696" s="137"/>
      <c r="Z696" s="137"/>
      <c r="AA696" s="137"/>
      <c r="AB696" s="137"/>
      <c r="AC696" s="137"/>
      <c r="AD696" s="137"/>
      <c r="AE696" s="137"/>
      <c r="AF696" s="137"/>
      <c r="AG696" s="137"/>
      <c r="AH696" s="137"/>
    </row>
    <row r="697" spans="1:34" ht="16.5" customHeight="1" x14ac:dyDescent="0.2">
      <c r="A697" s="235"/>
      <c r="B697" s="729"/>
      <c r="C697" s="1410" t="s">
        <v>8</v>
      </c>
      <c r="D697" s="1411"/>
      <c r="E697" s="1395" t="s">
        <v>9</v>
      </c>
      <c r="F697" s="1396"/>
      <c r="G697" s="1397" t="s">
        <v>10</v>
      </c>
      <c r="H697" s="1398"/>
      <c r="I697" s="1428"/>
      <c r="J697" s="1422"/>
      <c r="K697" s="1402"/>
      <c r="L697" s="1399"/>
      <c r="M697" s="1412"/>
      <c r="N697" s="1399" t="s">
        <v>224</v>
      </c>
      <c r="O697" s="1399" t="s">
        <v>137</v>
      </c>
      <c r="P697" s="1405" t="s">
        <v>507</v>
      </c>
      <c r="Q697" s="137"/>
      <c r="R697" s="137"/>
      <c r="S697" s="137"/>
      <c r="T697" s="137"/>
      <c r="U697" s="137"/>
      <c r="V697" s="137"/>
      <c r="W697" s="137"/>
      <c r="X697" s="137"/>
      <c r="Y697" s="137"/>
      <c r="Z697" s="137"/>
      <c r="AA697" s="137"/>
      <c r="AB697" s="137"/>
      <c r="AC697" s="137"/>
      <c r="AD697" s="137"/>
      <c r="AE697" s="137"/>
      <c r="AF697" s="137"/>
      <c r="AG697" s="137"/>
      <c r="AH697" s="137"/>
    </row>
    <row r="698" spans="1:34" ht="30" customHeight="1" thickBot="1" x14ac:dyDescent="0.25">
      <c r="A698" s="1424" t="s">
        <v>248</v>
      </c>
      <c r="B698" s="1425"/>
      <c r="C698" s="1119" t="s">
        <v>708</v>
      </c>
      <c r="D698" s="154" t="s">
        <v>707</v>
      </c>
      <c r="E698" s="160" t="s">
        <v>708</v>
      </c>
      <c r="F698" s="161" t="s">
        <v>707</v>
      </c>
      <c r="G698" s="156" t="s">
        <v>708</v>
      </c>
      <c r="H698" s="1120" t="s">
        <v>707</v>
      </c>
      <c r="I698" s="1429"/>
      <c r="J698" s="1423"/>
      <c r="K698" s="1403"/>
      <c r="L698" s="1400"/>
      <c r="M698" s="1413"/>
      <c r="N698" s="1400"/>
      <c r="O698" s="1400"/>
      <c r="P698" s="1406"/>
      <c r="Q698" s="137"/>
      <c r="R698" s="137"/>
      <c r="S698" s="137"/>
      <c r="T698" s="137"/>
      <c r="U698" s="137"/>
      <c r="V698" s="137"/>
      <c r="W698" s="137"/>
      <c r="X698" s="137"/>
      <c r="Y698" s="137"/>
      <c r="Z698" s="137"/>
      <c r="AA698" s="137"/>
      <c r="AB698" s="137"/>
      <c r="AC698" s="137"/>
      <c r="AD698" s="137"/>
      <c r="AE698" s="137"/>
      <c r="AF698" s="137"/>
      <c r="AG698" s="137"/>
      <c r="AH698" s="137"/>
    </row>
    <row r="699" spans="1:34" ht="18" customHeight="1" x14ac:dyDescent="0.2">
      <c r="A699" s="249" t="str">
        <f>'Setup Page'!C8</f>
        <v>Babanango</v>
      </c>
      <c r="B699" s="239"/>
      <c r="C699" s="1107">
        <f>C385</f>
        <v>0</v>
      </c>
      <c r="D699" s="212">
        <f t="shared" ref="D699:P699" si="256">D385</f>
        <v>0</v>
      </c>
      <c r="E699" s="213">
        <f t="shared" si="256"/>
        <v>0</v>
      </c>
      <c r="F699" s="214">
        <f t="shared" si="256"/>
        <v>0</v>
      </c>
      <c r="G699" s="215">
        <f t="shared" si="256"/>
        <v>0</v>
      </c>
      <c r="H699" s="1127">
        <f t="shared" si="256"/>
        <v>0</v>
      </c>
      <c r="I699" s="1107">
        <f t="shared" si="256"/>
        <v>0</v>
      </c>
      <c r="J699" s="1108">
        <f t="shared" si="256"/>
        <v>0</v>
      </c>
      <c r="K699" s="215">
        <f t="shared" si="256"/>
        <v>0</v>
      </c>
      <c r="L699" s="236">
        <f t="shared" si="256"/>
        <v>0</v>
      </c>
      <c r="M699" s="217"/>
      <c r="N699" s="217">
        <f t="shared" si="256"/>
        <v>0</v>
      </c>
      <c r="O699" s="217">
        <f t="shared" si="256"/>
        <v>0</v>
      </c>
      <c r="P699" s="218">
        <f t="shared" si="256"/>
        <v>0</v>
      </c>
      <c r="Q699" s="137"/>
      <c r="R699" s="137"/>
      <c r="S699" s="137"/>
      <c r="T699" s="137"/>
      <c r="U699" s="137"/>
      <c r="V699" s="137"/>
      <c r="W699" s="137"/>
      <c r="X699" s="137"/>
      <c r="Y699" s="137"/>
      <c r="Z699" s="137"/>
      <c r="AA699" s="137"/>
      <c r="AB699" s="137"/>
      <c r="AC699" s="137"/>
      <c r="AD699" s="137"/>
      <c r="AE699" s="137"/>
      <c r="AF699" s="137"/>
      <c r="AG699" s="137"/>
      <c r="AH699" s="137"/>
    </row>
    <row r="700" spans="1:34" ht="18" customHeight="1" x14ac:dyDescent="0.2">
      <c r="A700" s="250" t="str">
        <f>'Setup Page'!C9</f>
        <v>Emandleni</v>
      </c>
      <c r="B700" s="241"/>
      <c r="C700" s="1109">
        <f>C407</f>
        <v>0</v>
      </c>
      <c r="D700" s="219">
        <f t="shared" ref="D700:P700" si="257">D407</f>
        <v>0</v>
      </c>
      <c r="E700" s="220">
        <f t="shared" si="257"/>
        <v>0</v>
      </c>
      <c r="F700" s="221">
        <f t="shared" si="257"/>
        <v>0</v>
      </c>
      <c r="G700" s="222">
        <f t="shared" si="257"/>
        <v>0</v>
      </c>
      <c r="H700" s="1128">
        <f t="shared" si="257"/>
        <v>0</v>
      </c>
      <c r="I700" s="1109">
        <f t="shared" si="257"/>
        <v>0</v>
      </c>
      <c r="J700" s="1110">
        <f t="shared" si="257"/>
        <v>0</v>
      </c>
      <c r="K700" s="222">
        <f t="shared" si="257"/>
        <v>0</v>
      </c>
      <c r="L700" s="237">
        <f t="shared" si="257"/>
        <v>0</v>
      </c>
      <c r="M700" s="224"/>
      <c r="N700" s="224">
        <f t="shared" si="257"/>
        <v>0</v>
      </c>
      <c r="O700" s="224">
        <f t="shared" si="257"/>
        <v>0</v>
      </c>
      <c r="P700" s="225">
        <f t="shared" si="257"/>
        <v>0</v>
      </c>
      <c r="Q700" s="137"/>
      <c r="R700" s="137"/>
      <c r="S700" s="137"/>
      <c r="T700" s="137"/>
      <c r="U700" s="137"/>
      <c r="V700" s="137"/>
      <c r="W700" s="137"/>
      <c r="X700" s="137"/>
      <c r="Y700" s="137"/>
      <c r="Z700" s="137"/>
      <c r="AA700" s="137"/>
      <c r="AB700" s="137"/>
      <c r="AC700" s="137"/>
      <c r="AD700" s="137"/>
      <c r="AE700" s="137"/>
      <c r="AF700" s="137"/>
      <c r="AG700" s="137"/>
      <c r="AH700" s="137"/>
    </row>
    <row r="701" spans="1:34" ht="18" customHeight="1" x14ac:dyDescent="0.2">
      <c r="A701" s="250">
        <f>'Setup Page'!C10</f>
        <v>0</v>
      </c>
      <c r="B701" s="241"/>
      <c r="C701" s="1109">
        <f>C429</f>
        <v>0</v>
      </c>
      <c r="D701" s="219">
        <f t="shared" ref="D701:P701" si="258">D429</f>
        <v>0</v>
      </c>
      <c r="E701" s="220">
        <f t="shared" si="258"/>
        <v>0</v>
      </c>
      <c r="F701" s="221">
        <f t="shared" si="258"/>
        <v>0</v>
      </c>
      <c r="G701" s="222">
        <f t="shared" si="258"/>
        <v>0</v>
      </c>
      <c r="H701" s="1128">
        <f t="shared" si="258"/>
        <v>0</v>
      </c>
      <c r="I701" s="1109">
        <f t="shared" si="258"/>
        <v>0</v>
      </c>
      <c r="J701" s="1110">
        <f t="shared" si="258"/>
        <v>0</v>
      </c>
      <c r="K701" s="222">
        <f t="shared" si="258"/>
        <v>0</v>
      </c>
      <c r="L701" s="237">
        <f t="shared" si="258"/>
        <v>0</v>
      </c>
      <c r="M701" s="224"/>
      <c r="N701" s="224">
        <f t="shared" si="258"/>
        <v>0</v>
      </c>
      <c r="O701" s="224">
        <f t="shared" si="258"/>
        <v>0</v>
      </c>
      <c r="P701" s="225">
        <f t="shared" si="258"/>
        <v>0</v>
      </c>
      <c r="Q701" s="137"/>
      <c r="R701" s="137"/>
      <c r="S701" s="137"/>
      <c r="T701" s="137"/>
      <c r="U701" s="137"/>
      <c r="V701" s="137"/>
      <c r="W701" s="137"/>
      <c r="X701" s="137"/>
      <c r="Y701" s="137"/>
      <c r="Z701" s="137"/>
      <c r="AA701" s="137"/>
      <c r="AB701" s="137"/>
      <c r="AC701" s="137"/>
      <c r="AD701" s="137"/>
      <c r="AE701" s="137"/>
      <c r="AF701" s="137"/>
      <c r="AG701" s="137"/>
      <c r="AH701" s="137"/>
    </row>
    <row r="702" spans="1:34" ht="18" customHeight="1" x14ac:dyDescent="0.2">
      <c r="A702" s="250" t="str">
        <f>'Setup Page'!C11</f>
        <v>Nongoma Engineering</v>
      </c>
      <c r="B702" s="241"/>
      <c r="C702" s="1109">
        <f>C451</f>
        <v>270</v>
      </c>
      <c r="D702" s="219">
        <f t="shared" ref="D702:P702" si="259">D451</f>
        <v>123.62333333333332</v>
      </c>
      <c r="E702" s="220">
        <f t="shared" si="259"/>
        <v>160</v>
      </c>
      <c r="F702" s="221">
        <f t="shared" si="259"/>
        <v>120.69088888888888</v>
      </c>
      <c r="G702" s="222">
        <f t="shared" si="259"/>
        <v>76</v>
      </c>
      <c r="H702" s="1128">
        <f t="shared" si="259"/>
        <v>93.65574814814812</v>
      </c>
      <c r="I702" s="1109">
        <f t="shared" si="259"/>
        <v>506</v>
      </c>
      <c r="J702" s="1110">
        <f t="shared" si="259"/>
        <v>168.66666666666666</v>
      </c>
      <c r="K702" s="222">
        <f t="shared" si="259"/>
        <v>337.96997037037033</v>
      </c>
      <c r="L702" s="237">
        <f t="shared" si="259"/>
        <v>112.65665679012344</v>
      </c>
      <c r="M702" s="224"/>
      <c r="N702" s="224">
        <f t="shared" si="259"/>
        <v>2784526.0203705523</v>
      </c>
      <c r="O702" s="224">
        <f t="shared" si="259"/>
        <v>2227620.8162964419</v>
      </c>
      <c r="P702" s="225">
        <f t="shared" si="259"/>
        <v>556905.20407411049</v>
      </c>
      <c r="Q702" s="137"/>
      <c r="R702" s="137"/>
      <c r="S702" s="137"/>
      <c r="T702" s="137"/>
      <c r="U702" s="137"/>
      <c r="V702" s="137"/>
      <c r="W702" s="137"/>
      <c r="X702" s="137"/>
      <c r="Y702" s="137"/>
      <c r="Z702" s="137"/>
      <c r="AA702" s="137"/>
      <c r="AB702" s="137"/>
      <c r="AC702" s="137"/>
      <c r="AD702" s="137"/>
      <c r="AE702" s="137"/>
      <c r="AF702" s="137"/>
      <c r="AG702" s="137"/>
      <c r="AH702" s="137"/>
    </row>
    <row r="703" spans="1:34" ht="18" customHeight="1" x14ac:dyDescent="0.2">
      <c r="A703" s="250" t="str">
        <f>'Setup Page'!C12</f>
        <v>Nongoma KwaGqikazi</v>
      </c>
      <c r="B703" s="241"/>
      <c r="C703" s="1109">
        <f>C473</f>
        <v>0</v>
      </c>
      <c r="D703" s="219">
        <f t="shared" ref="D703:P703" si="260">D473</f>
        <v>0</v>
      </c>
      <c r="E703" s="220">
        <f t="shared" si="260"/>
        <v>0</v>
      </c>
      <c r="F703" s="221">
        <f t="shared" si="260"/>
        <v>0</v>
      </c>
      <c r="G703" s="222">
        <f t="shared" si="260"/>
        <v>0</v>
      </c>
      <c r="H703" s="1128">
        <f t="shared" si="260"/>
        <v>0</v>
      </c>
      <c r="I703" s="1109">
        <f t="shared" si="260"/>
        <v>0</v>
      </c>
      <c r="J703" s="1110">
        <f t="shared" si="260"/>
        <v>0</v>
      </c>
      <c r="K703" s="222">
        <f t="shared" si="260"/>
        <v>0</v>
      </c>
      <c r="L703" s="237">
        <f t="shared" si="260"/>
        <v>0</v>
      </c>
      <c r="M703" s="224"/>
      <c r="N703" s="224">
        <f t="shared" si="260"/>
        <v>0</v>
      </c>
      <c r="O703" s="224">
        <f t="shared" si="260"/>
        <v>0</v>
      </c>
      <c r="P703" s="225">
        <f t="shared" si="260"/>
        <v>0</v>
      </c>
      <c r="Q703" s="137"/>
      <c r="R703" s="137"/>
      <c r="S703" s="137"/>
      <c r="T703" s="137"/>
      <c r="U703" s="137"/>
      <c r="V703" s="137"/>
      <c r="W703" s="137"/>
      <c r="X703" s="137"/>
      <c r="Y703" s="137"/>
      <c r="Z703" s="137"/>
      <c r="AA703" s="137"/>
      <c r="AB703" s="137"/>
      <c r="AC703" s="137"/>
      <c r="AD703" s="137"/>
      <c r="AE703" s="137"/>
      <c r="AF703" s="137"/>
      <c r="AG703" s="137"/>
      <c r="AH703" s="137"/>
    </row>
    <row r="704" spans="1:34" ht="18" customHeight="1" x14ac:dyDescent="0.2">
      <c r="A704" s="250" t="str">
        <f>'Setup Page'!C13</f>
        <v>Nquthu</v>
      </c>
      <c r="B704" s="241"/>
      <c r="C704" s="1109">
        <f>C495</f>
        <v>0</v>
      </c>
      <c r="D704" s="219">
        <f t="shared" ref="D704:P704" si="261">D495</f>
        <v>0</v>
      </c>
      <c r="E704" s="220">
        <f t="shared" si="261"/>
        <v>0</v>
      </c>
      <c r="F704" s="221">
        <f t="shared" si="261"/>
        <v>0</v>
      </c>
      <c r="G704" s="222">
        <f t="shared" si="261"/>
        <v>0</v>
      </c>
      <c r="H704" s="1128">
        <f t="shared" si="261"/>
        <v>0</v>
      </c>
      <c r="I704" s="1109">
        <f t="shared" si="261"/>
        <v>0</v>
      </c>
      <c r="J704" s="1110">
        <f t="shared" si="261"/>
        <v>0</v>
      </c>
      <c r="K704" s="222">
        <f t="shared" si="261"/>
        <v>0</v>
      </c>
      <c r="L704" s="237">
        <f t="shared" si="261"/>
        <v>0</v>
      </c>
      <c r="M704" s="224"/>
      <c r="N704" s="224">
        <f t="shared" si="261"/>
        <v>0</v>
      </c>
      <c r="O704" s="224">
        <f t="shared" si="261"/>
        <v>0</v>
      </c>
      <c r="P704" s="225">
        <f t="shared" si="261"/>
        <v>0</v>
      </c>
      <c r="Q704" s="137"/>
      <c r="R704" s="137"/>
      <c r="S704" s="137"/>
      <c r="T704" s="137"/>
      <c r="U704" s="137"/>
      <c r="V704" s="137"/>
      <c r="W704" s="137"/>
      <c r="X704" s="137"/>
      <c r="Y704" s="137"/>
      <c r="Z704" s="137"/>
      <c r="AA704" s="137"/>
      <c r="AB704" s="137"/>
      <c r="AC704" s="137"/>
      <c r="AD704" s="137"/>
      <c r="AE704" s="137"/>
      <c r="AF704" s="137"/>
      <c r="AG704" s="137"/>
      <c r="AH704" s="137"/>
    </row>
    <row r="705" spans="1:34" ht="18" customHeight="1" x14ac:dyDescent="0.2">
      <c r="A705" s="250" t="str">
        <f>'Setup Page'!C14</f>
        <v>Vryheid Business</v>
      </c>
      <c r="B705" s="241"/>
      <c r="C705" s="1109">
        <f>C517</f>
        <v>0</v>
      </c>
      <c r="D705" s="219">
        <f t="shared" ref="D705:P705" si="262">D517</f>
        <v>0</v>
      </c>
      <c r="E705" s="220">
        <f t="shared" si="262"/>
        <v>0</v>
      </c>
      <c r="F705" s="221">
        <f t="shared" si="262"/>
        <v>0</v>
      </c>
      <c r="G705" s="222">
        <f t="shared" si="262"/>
        <v>0</v>
      </c>
      <c r="H705" s="1128">
        <f t="shared" si="262"/>
        <v>0</v>
      </c>
      <c r="I705" s="1109">
        <f t="shared" si="262"/>
        <v>0</v>
      </c>
      <c r="J705" s="1110">
        <f t="shared" si="262"/>
        <v>0</v>
      </c>
      <c r="K705" s="222">
        <f t="shared" si="262"/>
        <v>0</v>
      </c>
      <c r="L705" s="237">
        <f t="shared" si="262"/>
        <v>0</v>
      </c>
      <c r="M705" s="224"/>
      <c r="N705" s="224">
        <f t="shared" si="262"/>
        <v>0</v>
      </c>
      <c r="O705" s="224">
        <f t="shared" si="262"/>
        <v>0</v>
      </c>
      <c r="P705" s="225">
        <f t="shared" si="262"/>
        <v>0</v>
      </c>
      <c r="Q705" s="137"/>
      <c r="R705" s="137"/>
      <c r="S705" s="137"/>
      <c r="T705" s="137"/>
      <c r="U705" s="137"/>
      <c r="V705" s="137"/>
      <c r="W705" s="137"/>
      <c r="X705" s="137"/>
      <c r="Y705" s="137"/>
      <c r="Z705" s="137"/>
      <c r="AA705" s="137"/>
      <c r="AB705" s="137"/>
      <c r="AC705" s="137"/>
      <c r="AD705" s="137"/>
      <c r="AE705" s="137"/>
      <c r="AF705" s="137"/>
      <c r="AG705" s="137"/>
      <c r="AH705" s="137"/>
    </row>
    <row r="706" spans="1:34" ht="18" customHeight="1" x14ac:dyDescent="0.2">
      <c r="A706" s="250" t="str">
        <f>'Setup Page'!C15</f>
        <v>Vryheid Engineering</v>
      </c>
      <c r="B706" s="241"/>
      <c r="C706" s="1109">
        <f>C539</f>
        <v>0</v>
      </c>
      <c r="D706" s="219">
        <f t="shared" ref="D706:P706" si="263">D539</f>
        <v>37.410666666666657</v>
      </c>
      <c r="E706" s="220">
        <f t="shared" si="263"/>
        <v>0</v>
      </c>
      <c r="F706" s="221">
        <f t="shared" si="263"/>
        <v>11.671644444444443</v>
      </c>
      <c r="G706" s="222">
        <f t="shared" si="263"/>
        <v>0</v>
      </c>
      <c r="H706" s="1128">
        <f t="shared" si="263"/>
        <v>0</v>
      </c>
      <c r="I706" s="1109">
        <f t="shared" si="263"/>
        <v>0</v>
      </c>
      <c r="J706" s="1110">
        <f t="shared" si="263"/>
        <v>0</v>
      </c>
      <c r="K706" s="222">
        <f t="shared" si="263"/>
        <v>49.082311111111103</v>
      </c>
      <c r="L706" s="237">
        <f t="shared" si="263"/>
        <v>16.360770370370368</v>
      </c>
      <c r="M706" s="224"/>
      <c r="N706" s="224">
        <f t="shared" si="263"/>
        <v>404387.91730235162</v>
      </c>
      <c r="O706" s="224">
        <f t="shared" si="263"/>
        <v>323510.33384188131</v>
      </c>
      <c r="P706" s="225">
        <f t="shared" si="263"/>
        <v>80877.583460470341</v>
      </c>
      <c r="Q706" s="137"/>
      <c r="R706" s="137"/>
      <c r="S706" s="137"/>
      <c r="T706" s="137"/>
      <c r="U706" s="137"/>
      <c r="V706" s="137"/>
      <c r="W706" s="137"/>
      <c r="X706" s="137"/>
      <c r="Y706" s="137"/>
      <c r="Z706" s="137"/>
      <c r="AA706" s="137"/>
      <c r="AB706" s="137"/>
      <c r="AC706" s="137"/>
      <c r="AD706" s="137"/>
      <c r="AE706" s="137"/>
      <c r="AF706" s="137"/>
      <c r="AG706" s="137"/>
      <c r="AH706" s="137"/>
    </row>
    <row r="707" spans="1:34" ht="18" customHeight="1" x14ac:dyDescent="0.2">
      <c r="A707" s="250">
        <f>'Setup Page'!C16</f>
        <v>0</v>
      </c>
      <c r="B707" s="241"/>
      <c r="C707" s="1109">
        <f>C561</f>
        <v>0</v>
      </c>
      <c r="D707" s="219">
        <f t="shared" ref="D707:P707" si="264">D561</f>
        <v>0</v>
      </c>
      <c r="E707" s="220">
        <f t="shared" si="264"/>
        <v>0</v>
      </c>
      <c r="F707" s="221">
        <f t="shared" si="264"/>
        <v>0</v>
      </c>
      <c r="G707" s="222">
        <f t="shared" si="264"/>
        <v>0</v>
      </c>
      <c r="H707" s="1128">
        <f t="shared" si="264"/>
        <v>0</v>
      </c>
      <c r="I707" s="1109">
        <f t="shared" si="264"/>
        <v>0</v>
      </c>
      <c r="J707" s="1110">
        <f t="shared" si="264"/>
        <v>0</v>
      </c>
      <c r="K707" s="222">
        <f t="shared" si="264"/>
        <v>0</v>
      </c>
      <c r="L707" s="237">
        <f t="shared" si="264"/>
        <v>0</v>
      </c>
      <c r="M707" s="224"/>
      <c r="N707" s="224">
        <f t="shared" si="264"/>
        <v>0</v>
      </c>
      <c r="O707" s="224">
        <f t="shared" si="264"/>
        <v>0</v>
      </c>
      <c r="P707" s="225">
        <f t="shared" si="264"/>
        <v>0</v>
      </c>
      <c r="Q707" s="137"/>
      <c r="R707" s="137"/>
      <c r="S707" s="137"/>
      <c r="T707" s="137"/>
      <c r="U707" s="137"/>
      <c r="V707" s="137"/>
      <c r="W707" s="137"/>
      <c r="X707" s="137"/>
      <c r="Y707" s="137"/>
      <c r="Z707" s="137"/>
      <c r="AA707" s="137"/>
      <c r="AB707" s="137"/>
      <c r="AC707" s="137"/>
      <c r="AD707" s="137"/>
      <c r="AE707" s="137"/>
      <c r="AF707" s="137"/>
      <c r="AG707" s="137"/>
      <c r="AH707" s="137"/>
    </row>
    <row r="708" spans="1:34" ht="18" customHeight="1" x14ac:dyDescent="0.2">
      <c r="A708" s="250">
        <f>'Setup Page'!C17</f>
        <v>0</v>
      </c>
      <c r="B708" s="241"/>
      <c r="C708" s="1109">
        <f>C583</f>
        <v>0</v>
      </c>
      <c r="D708" s="219">
        <f t="shared" ref="D708:P708" si="265">D583</f>
        <v>0</v>
      </c>
      <c r="E708" s="220">
        <f t="shared" si="265"/>
        <v>0</v>
      </c>
      <c r="F708" s="221">
        <f t="shared" si="265"/>
        <v>0</v>
      </c>
      <c r="G708" s="222">
        <f t="shared" si="265"/>
        <v>0</v>
      </c>
      <c r="H708" s="1128">
        <f t="shared" si="265"/>
        <v>0</v>
      </c>
      <c r="I708" s="1109">
        <f t="shared" si="265"/>
        <v>0</v>
      </c>
      <c r="J708" s="1110">
        <f t="shared" si="265"/>
        <v>0</v>
      </c>
      <c r="K708" s="222">
        <f t="shared" si="265"/>
        <v>0</v>
      </c>
      <c r="L708" s="237">
        <f t="shared" si="265"/>
        <v>0</v>
      </c>
      <c r="M708" s="224"/>
      <c r="N708" s="224">
        <f t="shared" si="265"/>
        <v>0</v>
      </c>
      <c r="O708" s="224">
        <f t="shared" si="265"/>
        <v>0</v>
      </c>
      <c r="P708" s="225">
        <f t="shared" si="265"/>
        <v>0</v>
      </c>
      <c r="Q708" s="137"/>
      <c r="R708" s="137"/>
      <c r="S708" s="137"/>
      <c r="T708" s="137"/>
      <c r="U708" s="137"/>
      <c r="V708" s="137"/>
      <c r="W708" s="137"/>
      <c r="X708" s="137"/>
      <c r="Y708" s="137"/>
      <c r="Z708" s="137"/>
      <c r="AA708" s="137"/>
      <c r="AB708" s="137"/>
      <c r="AC708" s="137"/>
      <c r="AD708" s="137"/>
      <c r="AE708" s="137"/>
      <c r="AF708" s="137"/>
      <c r="AG708" s="137"/>
      <c r="AH708" s="137"/>
    </row>
    <row r="709" spans="1:34" ht="18" customHeight="1" x14ac:dyDescent="0.2">
      <c r="A709" s="250">
        <f>'Setup Page'!C18</f>
        <v>0</v>
      </c>
      <c r="B709" s="241"/>
      <c r="C709" s="1109">
        <f>C605</f>
        <v>0</v>
      </c>
      <c r="D709" s="219">
        <f t="shared" ref="D709:P709" si="266">D605</f>
        <v>0</v>
      </c>
      <c r="E709" s="220">
        <f t="shared" si="266"/>
        <v>0</v>
      </c>
      <c r="F709" s="221">
        <f t="shared" si="266"/>
        <v>0</v>
      </c>
      <c r="G709" s="222">
        <f t="shared" si="266"/>
        <v>0</v>
      </c>
      <c r="H709" s="1128">
        <f t="shared" si="266"/>
        <v>0</v>
      </c>
      <c r="I709" s="1109">
        <f t="shared" si="266"/>
        <v>0</v>
      </c>
      <c r="J709" s="1110">
        <f t="shared" si="266"/>
        <v>0</v>
      </c>
      <c r="K709" s="222">
        <f t="shared" si="266"/>
        <v>0</v>
      </c>
      <c r="L709" s="237">
        <f t="shared" si="266"/>
        <v>0</v>
      </c>
      <c r="M709" s="224"/>
      <c r="N709" s="224">
        <f t="shared" si="266"/>
        <v>0</v>
      </c>
      <c r="O709" s="224">
        <f t="shared" si="266"/>
        <v>0</v>
      </c>
      <c r="P709" s="225">
        <f t="shared" si="266"/>
        <v>0</v>
      </c>
      <c r="Q709" s="137"/>
      <c r="R709" s="137"/>
      <c r="S709" s="137"/>
      <c r="T709" s="137"/>
      <c r="U709" s="137"/>
      <c r="V709" s="137"/>
      <c r="W709" s="137"/>
      <c r="X709" s="137"/>
      <c r="Y709" s="137"/>
      <c r="Z709" s="137"/>
      <c r="AA709" s="137"/>
      <c r="AB709" s="137"/>
      <c r="AC709" s="137"/>
      <c r="AD709" s="137"/>
      <c r="AE709" s="137"/>
      <c r="AF709" s="137"/>
      <c r="AG709" s="137"/>
      <c r="AH709" s="137"/>
    </row>
    <row r="710" spans="1:34" ht="18" customHeight="1" x14ac:dyDescent="0.2">
      <c r="A710" s="250">
        <f>'Setup Page'!C19</f>
        <v>0</v>
      </c>
      <c r="B710" s="241"/>
      <c r="C710" s="1109">
        <f>C627</f>
        <v>0</v>
      </c>
      <c r="D710" s="219">
        <f t="shared" ref="D710:P710" si="267">D627</f>
        <v>0</v>
      </c>
      <c r="E710" s="220">
        <f t="shared" si="267"/>
        <v>0</v>
      </c>
      <c r="F710" s="221">
        <f t="shared" si="267"/>
        <v>0</v>
      </c>
      <c r="G710" s="222">
        <f t="shared" si="267"/>
        <v>0</v>
      </c>
      <c r="H710" s="1128">
        <f t="shared" si="267"/>
        <v>0</v>
      </c>
      <c r="I710" s="1109">
        <f t="shared" si="267"/>
        <v>0</v>
      </c>
      <c r="J710" s="1110">
        <f t="shared" si="267"/>
        <v>0</v>
      </c>
      <c r="K710" s="222">
        <f t="shared" si="267"/>
        <v>0</v>
      </c>
      <c r="L710" s="237">
        <f t="shared" si="267"/>
        <v>0</v>
      </c>
      <c r="M710" s="224"/>
      <c r="N710" s="224">
        <f t="shared" si="267"/>
        <v>0</v>
      </c>
      <c r="O710" s="224">
        <f t="shared" si="267"/>
        <v>0</v>
      </c>
      <c r="P710" s="225">
        <f t="shared" si="267"/>
        <v>0</v>
      </c>
      <c r="Q710" s="137"/>
      <c r="R710" s="137"/>
      <c r="S710" s="137"/>
      <c r="T710" s="137"/>
      <c r="U710" s="137"/>
      <c r="V710" s="137"/>
      <c r="W710" s="137"/>
      <c r="X710" s="137"/>
      <c r="Y710" s="137"/>
      <c r="Z710" s="137"/>
      <c r="AA710" s="137"/>
      <c r="AB710" s="137"/>
      <c r="AC710" s="137"/>
      <c r="AD710" s="137"/>
      <c r="AE710" s="137"/>
      <c r="AF710" s="137"/>
      <c r="AG710" s="137"/>
      <c r="AH710" s="137"/>
    </row>
    <row r="711" spans="1:34" ht="18" customHeight="1" x14ac:dyDescent="0.2">
      <c r="A711" s="250">
        <f>'Setup Page'!C20</f>
        <v>0</v>
      </c>
      <c r="B711" s="241"/>
      <c r="C711" s="1109">
        <f>C649</f>
        <v>0</v>
      </c>
      <c r="D711" s="219">
        <f t="shared" ref="D711:P711" si="268">D649</f>
        <v>0</v>
      </c>
      <c r="E711" s="220">
        <f t="shared" si="268"/>
        <v>0</v>
      </c>
      <c r="F711" s="221">
        <f t="shared" si="268"/>
        <v>0</v>
      </c>
      <c r="G711" s="222">
        <f t="shared" si="268"/>
        <v>0</v>
      </c>
      <c r="H711" s="1128">
        <f t="shared" si="268"/>
        <v>0</v>
      </c>
      <c r="I711" s="1109">
        <f t="shared" si="268"/>
        <v>0</v>
      </c>
      <c r="J711" s="1110">
        <f t="shared" si="268"/>
        <v>0</v>
      </c>
      <c r="K711" s="222">
        <f t="shared" si="268"/>
        <v>0</v>
      </c>
      <c r="L711" s="237">
        <f t="shared" si="268"/>
        <v>0</v>
      </c>
      <c r="M711" s="224"/>
      <c r="N711" s="224">
        <f t="shared" si="268"/>
        <v>0</v>
      </c>
      <c r="O711" s="224">
        <f t="shared" si="268"/>
        <v>0</v>
      </c>
      <c r="P711" s="225">
        <f t="shared" si="268"/>
        <v>0</v>
      </c>
      <c r="Q711" s="137"/>
      <c r="R711" s="137"/>
      <c r="S711" s="137"/>
      <c r="T711" s="137"/>
      <c r="U711" s="137"/>
      <c r="V711" s="137"/>
      <c r="W711" s="137"/>
      <c r="X711" s="137"/>
      <c r="Y711" s="137"/>
      <c r="Z711" s="137"/>
      <c r="AA711" s="137"/>
      <c r="AB711" s="137"/>
      <c r="AC711" s="137"/>
      <c r="AD711" s="137"/>
      <c r="AE711" s="137"/>
      <c r="AF711" s="137"/>
      <c r="AG711" s="137"/>
      <c r="AH711" s="137"/>
    </row>
    <row r="712" spans="1:34" ht="18" customHeight="1" x14ac:dyDescent="0.2">
      <c r="A712" s="250">
        <f>'Setup Page'!C21</f>
        <v>0</v>
      </c>
      <c r="B712" s="241"/>
      <c r="C712" s="1109">
        <f>C671</f>
        <v>0</v>
      </c>
      <c r="D712" s="219">
        <f t="shared" ref="D712:P712" si="269">D671</f>
        <v>0</v>
      </c>
      <c r="E712" s="220">
        <f t="shared" si="269"/>
        <v>0</v>
      </c>
      <c r="F712" s="221">
        <f t="shared" si="269"/>
        <v>0</v>
      </c>
      <c r="G712" s="222">
        <f t="shared" si="269"/>
        <v>0</v>
      </c>
      <c r="H712" s="1128">
        <f t="shared" si="269"/>
        <v>0</v>
      </c>
      <c r="I712" s="1109">
        <f t="shared" si="269"/>
        <v>0</v>
      </c>
      <c r="J712" s="1110">
        <f t="shared" si="269"/>
        <v>0</v>
      </c>
      <c r="K712" s="222">
        <f t="shared" si="269"/>
        <v>0</v>
      </c>
      <c r="L712" s="237">
        <f t="shared" si="269"/>
        <v>0</v>
      </c>
      <c r="M712" s="224"/>
      <c r="N712" s="224">
        <f t="shared" si="269"/>
        <v>0</v>
      </c>
      <c r="O712" s="224">
        <f t="shared" si="269"/>
        <v>0</v>
      </c>
      <c r="P712" s="225">
        <f t="shared" si="269"/>
        <v>0</v>
      </c>
      <c r="Q712" s="137"/>
      <c r="R712" s="137"/>
      <c r="S712" s="137"/>
      <c r="T712" s="137"/>
      <c r="U712" s="137"/>
      <c r="V712" s="137"/>
      <c r="W712" s="137"/>
      <c r="X712" s="137"/>
      <c r="Y712" s="137"/>
      <c r="Z712" s="137"/>
      <c r="AA712" s="137"/>
      <c r="AB712" s="137"/>
      <c r="AC712" s="137"/>
      <c r="AD712" s="137"/>
      <c r="AE712" s="137"/>
      <c r="AF712" s="137"/>
      <c r="AG712" s="137"/>
      <c r="AH712" s="137"/>
    </row>
    <row r="713" spans="1:34" ht="18" customHeight="1" thickBot="1" x14ac:dyDescent="0.25">
      <c r="A713" s="251">
        <f>'Setup Page'!C22</f>
        <v>0</v>
      </c>
      <c r="B713" s="243"/>
      <c r="C713" s="1111">
        <f>C693</f>
        <v>0</v>
      </c>
      <c r="D713" s="226">
        <f t="shared" ref="D713:P713" si="270">D693</f>
        <v>0</v>
      </c>
      <c r="E713" s="227">
        <f t="shared" si="270"/>
        <v>0</v>
      </c>
      <c r="F713" s="228">
        <f t="shared" si="270"/>
        <v>0</v>
      </c>
      <c r="G713" s="229">
        <f t="shared" si="270"/>
        <v>0</v>
      </c>
      <c r="H713" s="1129">
        <f t="shared" si="270"/>
        <v>0</v>
      </c>
      <c r="I713" s="1111">
        <f t="shared" si="270"/>
        <v>0</v>
      </c>
      <c r="J713" s="1112">
        <f t="shared" si="270"/>
        <v>0</v>
      </c>
      <c r="K713" s="229">
        <f t="shared" si="270"/>
        <v>0</v>
      </c>
      <c r="L713" s="238">
        <f t="shared" si="270"/>
        <v>0</v>
      </c>
      <c r="M713" s="231"/>
      <c r="N713" s="231">
        <f t="shared" si="270"/>
        <v>0</v>
      </c>
      <c r="O713" s="231">
        <f t="shared" si="270"/>
        <v>0</v>
      </c>
      <c r="P713" s="232">
        <f t="shared" si="270"/>
        <v>0</v>
      </c>
      <c r="Q713" s="137"/>
      <c r="R713" s="137"/>
      <c r="S713" s="137"/>
      <c r="T713" s="137"/>
      <c r="U713" s="137"/>
      <c r="V713" s="137"/>
      <c r="W713" s="137"/>
      <c r="X713" s="137"/>
      <c r="Y713" s="137"/>
      <c r="Z713" s="137"/>
      <c r="AA713" s="137"/>
      <c r="AB713" s="137"/>
      <c r="AC713" s="137"/>
      <c r="AD713" s="137"/>
      <c r="AE713" s="137"/>
      <c r="AF713" s="137"/>
      <c r="AG713" s="137"/>
      <c r="AH713" s="137"/>
    </row>
    <row r="714" spans="1:34" ht="18" customHeight="1" thickBot="1" x14ac:dyDescent="0.25">
      <c r="A714" s="177"/>
      <c r="B714" s="199" t="s">
        <v>581</v>
      </c>
      <c r="C714" s="825">
        <f>SUM(C699:C713)</f>
        <v>270</v>
      </c>
      <c r="D714" s="826">
        <f t="shared" ref="D714:P714" si="271">SUM(D699:D713)</f>
        <v>161.03399999999999</v>
      </c>
      <c r="E714" s="827">
        <f t="shared" si="271"/>
        <v>160</v>
      </c>
      <c r="F714" s="828">
        <f t="shared" si="271"/>
        <v>132.36253333333332</v>
      </c>
      <c r="G714" s="829">
        <f t="shared" si="271"/>
        <v>76</v>
      </c>
      <c r="H714" s="1130">
        <f t="shared" si="271"/>
        <v>93.65574814814812</v>
      </c>
      <c r="I714" s="140">
        <f t="shared" si="271"/>
        <v>506</v>
      </c>
      <c r="J714" s="1113">
        <f t="shared" si="271"/>
        <v>168.66666666666666</v>
      </c>
      <c r="K714" s="829">
        <f t="shared" si="271"/>
        <v>387.05228148148143</v>
      </c>
      <c r="L714" s="834">
        <f t="shared" si="271"/>
        <v>129.01742716049381</v>
      </c>
      <c r="M714" s="831"/>
      <c r="N714" s="832">
        <f t="shared" si="271"/>
        <v>3188913.9376729038</v>
      </c>
      <c r="O714" s="832">
        <f t="shared" si="271"/>
        <v>2551131.1501383232</v>
      </c>
      <c r="P714" s="833">
        <f t="shared" si="271"/>
        <v>637782.7875345808</v>
      </c>
      <c r="Q714" s="137"/>
      <c r="R714" s="137"/>
      <c r="S714" s="137"/>
      <c r="T714" s="137"/>
      <c r="U714" s="137"/>
      <c r="V714" s="137"/>
      <c r="W714" s="137"/>
      <c r="X714" s="137"/>
      <c r="Y714" s="137"/>
      <c r="Z714" s="137"/>
      <c r="AA714" s="137"/>
      <c r="AB714" s="137"/>
      <c r="AC714" s="137"/>
      <c r="AD714" s="137"/>
      <c r="AE714" s="137"/>
      <c r="AF714" s="137"/>
      <c r="AG714" s="137"/>
      <c r="AH714" s="137"/>
    </row>
    <row r="715" spans="1:34" ht="13.5" thickBot="1" x14ac:dyDescent="0.25">
      <c r="A715" s="173"/>
      <c r="B715" s="152"/>
      <c r="C715" s="152"/>
      <c r="D715" s="152"/>
      <c r="E715" s="152"/>
      <c r="F715" s="152"/>
      <c r="G715" s="152"/>
      <c r="H715" s="152"/>
      <c r="I715" s="152"/>
      <c r="J715" s="152"/>
      <c r="K715" s="152"/>
      <c r="L715" s="152"/>
      <c r="M715" s="152"/>
      <c r="N715" s="102"/>
      <c r="O715" s="102"/>
      <c r="P715" s="103"/>
      <c r="Q715" s="137"/>
      <c r="R715" s="137"/>
      <c r="S715" s="137"/>
      <c r="T715" s="137"/>
      <c r="U715" s="137"/>
      <c r="V715" s="137"/>
      <c r="W715" s="137"/>
      <c r="X715" s="137"/>
      <c r="Y715" s="137"/>
      <c r="Z715" s="137"/>
      <c r="AA715" s="137"/>
      <c r="AB715" s="137"/>
      <c r="AC715" s="137"/>
      <c r="AD715" s="137"/>
      <c r="AE715" s="137"/>
      <c r="AF715" s="137"/>
      <c r="AG715" s="137"/>
      <c r="AH715" s="137"/>
    </row>
    <row r="716" spans="1:34" ht="19.5" customHeight="1" thickBot="1" x14ac:dyDescent="0.25">
      <c r="A716" s="172"/>
      <c r="B716" s="137"/>
      <c r="C716" s="137"/>
      <c r="D716" s="137"/>
      <c r="E716" s="137"/>
      <c r="F716" s="137"/>
      <c r="G716" s="137"/>
      <c r="H716" s="137"/>
      <c r="I716" s="137"/>
      <c r="J716" s="137"/>
      <c r="K716" s="137"/>
      <c r="L716" s="137"/>
      <c r="M716" s="137"/>
      <c r="N716" s="15"/>
      <c r="O716" s="15"/>
      <c r="P716" s="15"/>
      <c r="Q716" s="137"/>
      <c r="R716" s="137"/>
      <c r="S716" s="137"/>
      <c r="T716" s="137"/>
      <c r="U716" s="137"/>
      <c r="V716" s="137"/>
      <c r="W716" s="137"/>
      <c r="X716" s="137"/>
      <c r="Y716" s="137"/>
      <c r="Z716" s="137"/>
      <c r="AA716" s="137"/>
      <c r="AB716" s="137"/>
      <c r="AC716" s="137"/>
      <c r="AD716" s="137"/>
      <c r="AE716" s="137"/>
      <c r="AF716" s="137"/>
      <c r="AG716" s="137"/>
      <c r="AH716" s="137"/>
    </row>
    <row r="717" spans="1:34" s="59" customFormat="1" ht="22.5" customHeight="1" thickBot="1" x14ac:dyDescent="0.25">
      <c r="A717" s="1416" t="s">
        <v>582</v>
      </c>
      <c r="B717" s="1417"/>
      <c r="C717" s="183"/>
      <c r="N717" s="76"/>
      <c r="O717" s="76"/>
      <c r="P717" s="76"/>
    </row>
    <row r="718" spans="1:34" ht="16.5" customHeight="1" x14ac:dyDescent="0.2">
      <c r="A718" s="186"/>
      <c r="B718" s="708"/>
      <c r="C718" s="1407" t="s">
        <v>145</v>
      </c>
      <c r="D718" s="1408"/>
      <c r="E718" s="1408"/>
      <c r="F718" s="1408"/>
      <c r="G718" s="1408"/>
      <c r="H718" s="1409"/>
      <c r="I718" s="1427" t="s">
        <v>254</v>
      </c>
      <c r="J718" s="1421" t="s">
        <v>255</v>
      </c>
      <c r="K718" s="1401" t="s">
        <v>139</v>
      </c>
      <c r="L718" s="1404" t="s">
        <v>140</v>
      </c>
      <c r="M718" s="167"/>
      <c r="N718" s="134"/>
      <c r="O718" s="134"/>
      <c r="P718" s="135"/>
      <c r="Q718" s="137"/>
      <c r="R718" s="137"/>
      <c r="S718" s="137"/>
      <c r="T718" s="137"/>
      <c r="U718" s="137"/>
      <c r="V718" s="137"/>
      <c r="W718" s="137"/>
      <c r="X718" s="137"/>
      <c r="Y718" s="137"/>
      <c r="Z718" s="137"/>
      <c r="AA718" s="137"/>
      <c r="AB718" s="137"/>
      <c r="AC718" s="137"/>
      <c r="AD718" s="137"/>
      <c r="AE718" s="137"/>
      <c r="AF718" s="137"/>
      <c r="AG718" s="137"/>
      <c r="AH718" s="137"/>
    </row>
    <row r="719" spans="1:34" ht="16.5" customHeight="1" x14ac:dyDescent="0.2">
      <c r="A719" s="187"/>
      <c r="B719" s="727"/>
      <c r="C719" s="1410" t="s">
        <v>8</v>
      </c>
      <c r="D719" s="1411"/>
      <c r="E719" s="1395" t="s">
        <v>9</v>
      </c>
      <c r="F719" s="1396"/>
      <c r="G719" s="1397" t="s">
        <v>10</v>
      </c>
      <c r="H719" s="1398"/>
      <c r="I719" s="1428"/>
      <c r="J719" s="1422"/>
      <c r="K719" s="1402"/>
      <c r="L719" s="1399"/>
      <c r="M719" s="1412" t="s">
        <v>225</v>
      </c>
      <c r="N719" s="1399" t="s">
        <v>224</v>
      </c>
      <c r="O719" s="1399" t="s">
        <v>137</v>
      </c>
      <c r="P719" s="1405" t="s">
        <v>507</v>
      </c>
      <c r="Q719" s="137"/>
      <c r="R719" s="137"/>
      <c r="S719" s="137"/>
      <c r="T719" s="137"/>
      <c r="U719" s="137"/>
      <c r="V719" s="137"/>
      <c r="W719" s="137"/>
      <c r="X719" s="137"/>
      <c r="Y719" s="137"/>
      <c r="Z719" s="137"/>
      <c r="AA719" s="137"/>
      <c r="AB719" s="137"/>
      <c r="AC719" s="137"/>
      <c r="AD719" s="137"/>
      <c r="AE719" s="137"/>
      <c r="AF719" s="137"/>
      <c r="AG719" s="137"/>
      <c r="AH719" s="137"/>
    </row>
    <row r="720" spans="1:34" ht="30" customHeight="1" thickBot="1" x14ac:dyDescent="0.25">
      <c r="A720" s="188" t="s">
        <v>138</v>
      </c>
      <c r="B720" s="684" t="s">
        <v>63</v>
      </c>
      <c r="C720" s="1119" t="s">
        <v>708</v>
      </c>
      <c r="D720" s="154" t="s">
        <v>707</v>
      </c>
      <c r="E720" s="160" t="s">
        <v>708</v>
      </c>
      <c r="F720" s="161" t="s">
        <v>707</v>
      </c>
      <c r="G720" s="156" t="s">
        <v>708</v>
      </c>
      <c r="H720" s="1120" t="s">
        <v>707</v>
      </c>
      <c r="I720" s="1429"/>
      <c r="J720" s="1423"/>
      <c r="K720" s="1403"/>
      <c r="L720" s="1400"/>
      <c r="M720" s="1413"/>
      <c r="N720" s="1400"/>
      <c r="O720" s="1400"/>
      <c r="P720" s="1406"/>
      <c r="Q720" s="137"/>
      <c r="R720" s="137"/>
      <c r="S720" s="137"/>
      <c r="T720" s="137"/>
      <c r="U720" s="137"/>
      <c r="V720" s="137"/>
      <c r="W720" s="137"/>
      <c r="X720" s="137"/>
      <c r="Y720" s="137"/>
      <c r="Z720" s="137"/>
      <c r="AA720" s="137"/>
      <c r="AB720" s="137"/>
      <c r="AC720" s="137"/>
      <c r="AD720" s="137"/>
      <c r="AE720" s="137"/>
      <c r="AF720" s="137"/>
      <c r="AG720" s="137"/>
      <c r="AH720" s="137"/>
    </row>
    <row r="721" spans="1:34" ht="13.5" thickBot="1" x14ac:dyDescent="0.25">
      <c r="A721" s="173"/>
      <c r="B721" s="152"/>
      <c r="C721" s="152"/>
      <c r="D721" s="152"/>
      <c r="E721" s="152"/>
      <c r="F721" s="152"/>
      <c r="G721" s="152"/>
      <c r="H721" s="152"/>
      <c r="I721" s="152"/>
      <c r="J721" s="152"/>
      <c r="K721" s="152"/>
      <c r="L721" s="152"/>
      <c r="M721" s="152"/>
      <c r="N721" s="102"/>
      <c r="O721" s="102"/>
      <c r="P721" s="103"/>
      <c r="Q721" s="137"/>
      <c r="R721" s="137"/>
      <c r="S721" s="137"/>
      <c r="T721" s="137"/>
      <c r="U721" s="137"/>
      <c r="V721" s="137"/>
      <c r="W721" s="137"/>
      <c r="X721" s="137"/>
      <c r="Y721" s="137"/>
      <c r="Z721" s="137"/>
      <c r="AA721" s="137"/>
      <c r="AB721" s="137"/>
      <c r="AC721" s="137"/>
      <c r="AD721" s="137"/>
      <c r="AE721" s="137"/>
      <c r="AF721" s="137"/>
      <c r="AG721" s="137"/>
      <c r="AH721" s="137"/>
    </row>
    <row r="722" spans="1:34" ht="15" customHeight="1" x14ac:dyDescent="0.2">
      <c r="A722" s="1392" t="str">
        <f>'Setup Page'!C8</f>
        <v>Babanango</v>
      </c>
      <c r="B722" s="728"/>
      <c r="C722" s="1121"/>
      <c r="D722" s="730"/>
      <c r="E722" s="162"/>
      <c r="F722" s="712"/>
      <c r="G722" s="705"/>
      <c r="H722" s="1122"/>
      <c r="I722" s="1114">
        <f>C722+E722+G722</f>
        <v>0</v>
      </c>
      <c r="J722" s="1115">
        <f>I722/2</f>
        <v>0</v>
      </c>
      <c r="K722" s="1104">
        <f>D722+F722+H722</f>
        <v>0</v>
      </c>
      <c r="L722" s="191">
        <f>K722/2</f>
        <v>0</v>
      </c>
      <c r="M722" s="170" t="str">
        <f>IF(B722=0,"",VLOOKUP(B722,'Prog Costs'!$A$29:$B$60,2,FALSE))</f>
        <v/>
      </c>
      <c r="N722" s="194">
        <f t="shared" ref="N722:N741" si="272">IF(B722=0,0,IF(L722=0,0,L722*M722))</f>
        <v>0</v>
      </c>
      <c r="O722" s="195">
        <f>N722*0.8</f>
        <v>0</v>
      </c>
      <c r="P722" s="196">
        <f>IF(N722=0,0,IF(B722=0,"",VLOOKUP(B722,'Prog Costs'!$A$29:$E$60,5,FALSE)*L722))</f>
        <v>0</v>
      </c>
      <c r="Q722" s="137"/>
      <c r="R722" s="137"/>
      <c r="S722" s="137"/>
      <c r="T722" s="137"/>
      <c r="U722" s="137"/>
      <c r="V722" s="137"/>
      <c r="W722" s="137"/>
      <c r="X722" s="137"/>
      <c r="Y722" s="137"/>
      <c r="Z722" s="137"/>
      <c r="AA722" s="137"/>
      <c r="AB722" s="137"/>
      <c r="AC722" s="137"/>
      <c r="AD722" s="137"/>
      <c r="AE722" s="137"/>
      <c r="AF722" s="137"/>
      <c r="AG722" s="137"/>
      <c r="AH722" s="137"/>
    </row>
    <row r="723" spans="1:34" ht="15" customHeight="1" x14ac:dyDescent="0.2">
      <c r="A723" s="1393"/>
      <c r="B723" s="681"/>
      <c r="C723" s="1123"/>
      <c r="D723" s="685"/>
      <c r="E723" s="163"/>
      <c r="F723" s="687"/>
      <c r="G723" s="157"/>
      <c r="H723" s="1124"/>
      <c r="I723" s="1116">
        <f t="shared" ref="I723:I741" si="273">C723+E723+G723</f>
        <v>0</v>
      </c>
      <c r="J723" s="1117">
        <f t="shared" ref="J723:J741" si="274">I723/2</f>
        <v>0</v>
      </c>
      <c r="K723" s="1105">
        <f t="shared" ref="K723:K741" si="275">D723+F723+H723</f>
        <v>0</v>
      </c>
      <c r="L723" s="191">
        <f t="shared" ref="L723:L741" si="276">K723/2</f>
        <v>0</v>
      </c>
      <c r="M723" s="170" t="str">
        <f>IF(B723=0,"",VLOOKUP(B723,'Prog Costs'!$A$29:$B$60,2,FALSE))</f>
        <v/>
      </c>
      <c r="N723" s="194">
        <f t="shared" si="272"/>
        <v>0</v>
      </c>
      <c r="O723" s="195">
        <f t="shared" ref="O723:O741" si="277">N723*0.8</f>
        <v>0</v>
      </c>
      <c r="P723" s="196">
        <f>IF(N723=0,0,IF(B723=0,"",VLOOKUP(B723,'Prog Costs'!$A$29:$E$60,5,FALSE)*L723))</f>
        <v>0</v>
      </c>
      <c r="Q723" s="137"/>
      <c r="R723" s="137"/>
      <c r="S723" s="137"/>
      <c r="T723" s="137"/>
      <c r="U723" s="137"/>
      <c r="V723" s="137"/>
      <c r="W723" s="137"/>
      <c r="X723" s="137"/>
      <c r="Y723" s="137"/>
      <c r="Z723" s="137"/>
      <c r="AA723" s="137"/>
      <c r="AB723" s="137"/>
      <c r="AC723" s="137"/>
      <c r="AD723" s="137"/>
      <c r="AE723" s="137"/>
      <c r="AF723" s="137"/>
      <c r="AG723" s="137"/>
      <c r="AH723" s="137"/>
    </row>
    <row r="724" spans="1:34" ht="15" customHeight="1" x14ac:dyDescent="0.2">
      <c r="A724" s="1393"/>
      <c r="B724" s="681"/>
      <c r="C724" s="1123"/>
      <c r="D724" s="685"/>
      <c r="E724" s="163"/>
      <c r="F724" s="687"/>
      <c r="G724" s="157"/>
      <c r="H724" s="1124"/>
      <c r="I724" s="1116">
        <f t="shared" si="273"/>
        <v>0</v>
      </c>
      <c r="J724" s="1117">
        <f t="shared" si="274"/>
        <v>0</v>
      </c>
      <c r="K724" s="1105">
        <f t="shared" si="275"/>
        <v>0</v>
      </c>
      <c r="L724" s="191">
        <f t="shared" si="276"/>
        <v>0</v>
      </c>
      <c r="M724" s="170" t="str">
        <f>IF(B724=0,"",VLOOKUP(B724,'Prog Costs'!$A$29:$B$60,2,FALSE))</f>
        <v/>
      </c>
      <c r="N724" s="194">
        <f t="shared" si="272"/>
        <v>0</v>
      </c>
      <c r="O724" s="195">
        <f t="shared" si="277"/>
        <v>0</v>
      </c>
      <c r="P724" s="196">
        <f>IF(N724=0,0,IF(B724=0,"",VLOOKUP(B724,'Prog Costs'!$A$29:$E$60,5,FALSE)*L724))</f>
        <v>0</v>
      </c>
      <c r="Q724" s="137"/>
      <c r="R724" s="137"/>
      <c r="S724" s="137"/>
      <c r="T724" s="137"/>
      <c r="U724" s="137"/>
      <c r="V724" s="137"/>
      <c r="W724" s="137"/>
      <c r="X724" s="137"/>
      <c r="Y724" s="137"/>
      <c r="Z724" s="137"/>
      <c r="AA724" s="137"/>
      <c r="AB724" s="137"/>
      <c r="AC724" s="137"/>
      <c r="AD724" s="137"/>
      <c r="AE724" s="137"/>
      <c r="AF724" s="137"/>
      <c r="AG724" s="137"/>
      <c r="AH724" s="137"/>
    </row>
    <row r="725" spans="1:34" ht="15" customHeight="1" x14ac:dyDescent="0.2">
      <c r="A725" s="1393"/>
      <c r="B725" s="681"/>
      <c r="C725" s="1123"/>
      <c r="D725" s="685"/>
      <c r="E725" s="163"/>
      <c r="F725" s="687"/>
      <c r="G725" s="157"/>
      <c r="H725" s="1124"/>
      <c r="I725" s="1116">
        <f t="shared" si="273"/>
        <v>0</v>
      </c>
      <c r="J725" s="1117">
        <f t="shared" si="274"/>
        <v>0</v>
      </c>
      <c r="K725" s="1105">
        <f t="shared" si="275"/>
        <v>0</v>
      </c>
      <c r="L725" s="191">
        <f t="shared" si="276"/>
        <v>0</v>
      </c>
      <c r="M725" s="170" t="str">
        <f>IF(B725=0,"",VLOOKUP(B725,'Prog Costs'!$A$29:$B$60,2,FALSE))</f>
        <v/>
      </c>
      <c r="N725" s="194">
        <f t="shared" si="272"/>
        <v>0</v>
      </c>
      <c r="O725" s="195">
        <f t="shared" si="277"/>
        <v>0</v>
      </c>
      <c r="P725" s="196">
        <f>IF(N725=0,0,IF(B725=0,"",VLOOKUP(B725,'Prog Costs'!$A$29:$E$60,5,FALSE)*L725))</f>
        <v>0</v>
      </c>
      <c r="Q725" s="137"/>
      <c r="R725" s="137"/>
      <c r="S725" s="137"/>
      <c r="T725" s="137"/>
      <c r="U725" s="137"/>
      <c r="V725" s="137"/>
      <c r="W725" s="137"/>
      <c r="X725" s="137"/>
      <c r="Y725" s="137"/>
      <c r="Z725" s="137"/>
      <c r="AA725" s="137"/>
      <c r="AB725" s="137"/>
      <c r="AC725" s="137"/>
      <c r="AD725" s="137"/>
      <c r="AE725" s="137"/>
      <c r="AF725" s="137"/>
      <c r="AG725" s="137"/>
      <c r="AH725" s="137"/>
    </row>
    <row r="726" spans="1:34" ht="15" customHeight="1" x14ac:dyDescent="0.2">
      <c r="A726" s="1393"/>
      <c r="B726" s="681"/>
      <c r="C726" s="1123"/>
      <c r="D726" s="685"/>
      <c r="E726" s="163"/>
      <c r="F726" s="687"/>
      <c r="G726" s="157"/>
      <c r="H726" s="1124"/>
      <c r="I726" s="1116">
        <f t="shared" si="273"/>
        <v>0</v>
      </c>
      <c r="J726" s="1117">
        <f t="shared" si="274"/>
        <v>0</v>
      </c>
      <c r="K726" s="1105">
        <f t="shared" si="275"/>
        <v>0</v>
      </c>
      <c r="L726" s="191">
        <f t="shared" si="276"/>
        <v>0</v>
      </c>
      <c r="M726" s="170" t="str">
        <f>IF(B726=0,"",VLOOKUP(B726,'Prog Costs'!$A$29:$B$60,2,FALSE))</f>
        <v/>
      </c>
      <c r="N726" s="194">
        <f t="shared" si="272"/>
        <v>0</v>
      </c>
      <c r="O726" s="195">
        <f t="shared" si="277"/>
        <v>0</v>
      </c>
      <c r="P726" s="196">
        <f>IF(N726=0,0,IF(B726=0,"",VLOOKUP(B726,'Prog Costs'!$A$29:$E$60,5,FALSE)*L726))</f>
        <v>0</v>
      </c>
      <c r="Q726" s="137"/>
      <c r="R726" s="137"/>
      <c r="S726" s="137"/>
      <c r="T726" s="137"/>
      <c r="U726" s="137"/>
      <c r="V726" s="137"/>
      <c r="W726" s="137"/>
      <c r="X726" s="137"/>
      <c r="Y726" s="137"/>
      <c r="Z726" s="137"/>
      <c r="AA726" s="137"/>
      <c r="AB726" s="137"/>
      <c r="AC726" s="137"/>
      <c r="AD726" s="137"/>
      <c r="AE726" s="137"/>
      <c r="AF726" s="137"/>
      <c r="AG726" s="137"/>
      <c r="AH726" s="137"/>
    </row>
    <row r="727" spans="1:34" ht="15" customHeight="1" x14ac:dyDescent="0.2">
      <c r="A727" s="1393"/>
      <c r="B727" s="681"/>
      <c r="C727" s="1123"/>
      <c r="D727" s="685"/>
      <c r="E727" s="163"/>
      <c r="F727" s="687"/>
      <c r="G727" s="157"/>
      <c r="H727" s="1124"/>
      <c r="I727" s="1116">
        <f t="shared" si="273"/>
        <v>0</v>
      </c>
      <c r="J727" s="1117">
        <f t="shared" si="274"/>
        <v>0</v>
      </c>
      <c r="K727" s="1105">
        <f t="shared" si="275"/>
        <v>0</v>
      </c>
      <c r="L727" s="191">
        <f t="shared" si="276"/>
        <v>0</v>
      </c>
      <c r="M727" s="170" t="str">
        <f>IF(B727=0,"",VLOOKUP(B727,'Prog Costs'!$A$29:$B$60,2,FALSE))</f>
        <v/>
      </c>
      <c r="N727" s="194">
        <f t="shared" si="272"/>
        <v>0</v>
      </c>
      <c r="O727" s="195">
        <f t="shared" si="277"/>
        <v>0</v>
      </c>
      <c r="P727" s="196">
        <f>IF(N727=0,0,IF(B727=0,"",VLOOKUP(B727,'Prog Costs'!$A$29:$E$60,5,FALSE)*L727))</f>
        <v>0</v>
      </c>
      <c r="Q727" s="137"/>
      <c r="R727" s="137"/>
      <c r="S727" s="137"/>
      <c r="T727" s="137"/>
      <c r="U727" s="137"/>
      <c r="V727" s="137"/>
      <c r="W727" s="137"/>
      <c r="X727" s="137"/>
      <c r="Y727" s="137"/>
      <c r="Z727" s="137"/>
      <c r="AA727" s="137"/>
      <c r="AB727" s="137"/>
      <c r="AC727" s="137"/>
      <c r="AD727" s="137"/>
      <c r="AE727" s="137"/>
      <c r="AF727" s="137"/>
      <c r="AG727" s="137"/>
      <c r="AH727" s="137"/>
    </row>
    <row r="728" spans="1:34" ht="15" customHeight="1" x14ac:dyDescent="0.2">
      <c r="A728" s="1393"/>
      <c r="B728" s="681"/>
      <c r="C728" s="1123"/>
      <c r="D728" s="685"/>
      <c r="E728" s="163"/>
      <c r="F728" s="687"/>
      <c r="G728" s="157"/>
      <c r="H728" s="1124"/>
      <c r="I728" s="1116">
        <f t="shared" si="273"/>
        <v>0</v>
      </c>
      <c r="J728" s="1117">
        <f t="shared" si="274"/>
        <v>0</v>
      </c>
      <c r="K728" s="1105">
        <f t="shared" si="275"/>
        <v>0</v>
      </c>
      <c r="L728" s="191">
        <f t="shared" si="276"/>
        <v>0</v>
      </c>
      <c r="M728" s="170" t="str">
        <f>IF(B728=0,"",VLOOKUP(B728,'Prog Costs'!$A$29:$B$60,2,FALSE))</f>
        <v/>
      </c>
      <c r="N728" s="194">
        <f t="shared" si="272"/>
        <v>0</v>
      </c>
      <c r="O728" s="195">
        <f t="shared" si="277"/>
        <v>0</v>
      </c>
      <c r="P728" s="196">
        <f>IF(N728=0,0,IF(B728=0,"",VLOOKUP(B728,'Prog Costs'!$A$29:$E$60,5,FALSE)*L728))</f>
        <v>0</v>
      </c>
      <c r="Q728" s="137"/>
      <c r="R728" s="137"/>
      <c r="S728" s="137"/>
      <c r="T728" s="137"/>
      <c r="U728" s="137"/>
      <c r="V728" s="137"/>
      <c r="W728" s="137"/>
      <c r="X728" s="137"/>
      <c r="Y728" s="137"/>
      <c r="Z728" s="137"/>
      <c r="AA728" s="137"/>
      <c r="AB728" s="137"/>
      <c r="AC728" s="137"/>
      <c r="AD728" s="137"/>
      <c r="AE728" s="137"/>
      <c r="AF728" s="137"/>
      <c r="AG728" s="137"/>
      <c r="AH728" s="137"/>
    </row>
    <row r="729" spans="1:34" ht="15" customHeight="1" x14ac:dyDescent="0.2">
      <c r="A729" s="1393"/>
      <c r="B729" s="681"/>
      <c r="C729" s="1123"/>
      <c r="D729" s="685"/>
      <c r="E729" s="163"/>
      <c r="F729" s="687"/>
      <c r="G729" s="157"/>
      <c r="H729" s="1124"/>
      <c r="I729" s="1116">
        <f t="shared" si="273"/>
        <v>0</v>
      </c>
      <c r="J729" s="1117">
        <f t="shared" si="274"/>
        <v>0</v>
      </c>
      <c r="K729" s="1105">
        <f t="shared" si="275"/>
        <v>0</v>
      </c>
      <c r="L729" s="191">
        <f t="shared" si="276"/>
        <v>0</v>
      </c>
      <c r="M729" s="170" t="str">
        <f>IF(B729=0,"",VLOOKUP(B729,'Prog Costs'!$A$29:$B$60,2,FALSE))</f>
        <v/>
      </c>
      <c r="N729" s="194">
        <f t="shared" si="272"/>
        <v>0</v>
      </c>
      <c r="O729" s="195">
        <f t="shared" si="277"/>
        <v>0</v>
      </c>
      <c r="P729" s="196">
        <f>IF(N729=0,0,IF(B729=0,"",VLOOKUP(B729,'Prog Costs'!$A$29:$E$60,5,FALSE)*L729))</f>
        <v>0</v>
      </c>
      <c r="Q729" s="137"/>
      <c r="R729" s="137"/>
      <c r="S729" s="137"/>
      <c r="T729" s="137"/>
      <c r="U729" s="137"/>
      <c r="V729" s="137"/>
      <c r="W729" s="137"/>
      <c r="X729" s="137"/>
      <c r="Y729" s="137"/>
      <c r="Z729" s="137"/>
      <c r="AA729" s="137"/>
      <c r="AB729" s="137"/>
      <c r="AC729" s="137"/>
      <c r="AD729" s="137"/>
      <c r="AE729" s="137"/>
      <c r="AF729" s="137"/>
      <c r="AG729" s="137"/>
      <c r="AH729" s="137"/>
    </row>
    <row r="730" spans="1:34" ht="15" customHeight="1" x14ac:dyDescent="0.2">
      <c r="A730" s="1393"/>
      <c r="B730" s="681"/>
      <c r="C730" s="1123"/>
      <c r="D730" s="685"/>
      <c r="E730" s="163"/>
      <c r="F730" s="687"/>
      <c r="G730" s="157"/>
      <c r="H730" s="1124"/>
      <c r="I730" s="1116">
        <f t="shared" si="273"/>
        <v>0</v>
      </c>
      <c r="J730" s="1117">
        <f t="shared" si="274"/>
        <v>0</v>
      </c>
      <c r="K730" s="1105">
        <f t="shared" si="275"/>
        <v>0</v>
      </c>
      <c r="L730" s="191">
        <f t="shared" si="276"/>
        <v>0</v>
      </c>
      <c r="M730" s="170" t="str">
        <f>IF(B730=0,"",VLOOKUP(B730,'Prog Costs'!$A$29:$B$60,2,FALSE))</f>
        <v/>
      </c>
      <c r="N730" s="194">
        <f t="shared" si="272"/>
        <v>0</v>
      </c>
      <c r="O730" s="195">
        <f t="shared" si="277"/>
        <v>0</v>
      </c>
      <c r="P730" s="196">
        <f>IF(N730=0,0,IF(B730=0,"",VLOOKUP(B730,'Prog Costs'!$A$29:$E$60,5,FALSE)*L730))</f>
        <v>0</v>
      </c>
      <c r="Q730" s="137"/>
      <c r="R730" s="137"/>
      <c r="S730" s="137"/>
      <c r="T730" s="137"/>
      <c r="U730" s="137"/>
      <c r="V730" s="137"/>
      <c r="W730" s="137"/>
      <c r="X730" s="137"/>
      <c r="Y730" s="137"/>
      <c r="Z730" s="137"/>
      <c r="AA730" s="137"/>
      <c r="AB730" s="137"/>
      <c r="AC730" s="137"/>
      <c r="AD730" s="137"/>
      <c r="AE730" s="137"/>
      <c r="AF730" s="137"/>
      <c r="AG730" s="137"/>
      <c r="AH730" s="137"/>
    </row>
    <row r="731" spans="1:34" ht="15" customHeight="1" thickBot="1" x14ac:dyDescent="0.25">
      <c r="A731" s="1393"/>
      <c r="B731" s="681"/>
      <c r="C731" s="1123"/>
      <c r="D731" s="685"/>
      <c r="E731" s="163"/>
      <c r="F731" s="687"/>
      <c r="G731" s="157"/>
      <c r="H731" s="1124"/>
      <c r="I731" s="1116">
        <f t="shared" si="273"/>
        <v>0</v>
      </c>
      <c r="J731" s="1117">
        <f t="shared" si="274"/>
        <v>0</v>
      </c>
      <c r="K731" s="1105">
        <f t="shared" si="275"/>
        <v>0</v>
      </c>
      <c r="L731" s="191">
        <f t="shared" si="276"/>
        <v>0</v>
      </c>
      <c r="M731" s="170" t="str">
        <f>IF(B731=0,"",VLOOKUP(B731,'Prog Costs'!$A$29:$B$60,2,FALSE))</f>
        <v/>
      </c>
      <c r="N731" s="194">
        <f t="shared" si="272"/>
        <v>0</v>
      </c>
      <c r="O731" s="195">
        <f t="shared" si="277"/>
        <v>0</v>
      </c>
      <c r="P731" s="196">
        <f>IF(N731=0,0,IF(B731=0,"",VLOOKUP(B731,'Prog Costs'!$A$29:$E$60,5,FALSE)*L731))</f>
        <v>0</v>
      </c>
      <c r="Q731" s="137"/>
      <c r="R731" s="137"/>
      <c r="S731" s="137"/>
      <c r="T731" s="137"/>
      <c r="U731" s="137"/>
      <c r="V731" s="137"/>
      <c r="W731" s="137"/>
      <c r="X731" s="137"/>
      <c r="Y731" s="137"/>
      <c r="Z731" s="137"/>
      <c r="AA731" s="137"/>
      <c r="AB731" s="137"/>
      <c r="AC731" s="137"/>
      <c r="AD731" s="137"/>
      <c r="AE731" s="137"/>
      <c r="AF731" s="137"/>
      <c r="AG731" s="137"/>
      <c r="AH731" s="137"/>
    </row>
    <row r="732" spans="1:34" ht="15" hidden="1" customHeight="1" x14ac:dyDescent="0.2">
      <c r="A732" s="1393"/>
      <c r="B732" s="681"/>
      <c r="C732" s="1123"/>
      <c r="D732" s="685"/>
      <c r="E732" s="163"/>
      <c r="F732" s="687"/>
      <c r="G732" s="157"/>
      <c r="H732" s="1124"/>
      <c r="I732" s="1116">
        <f t="shared" si="273"/>
        <v>0</v>
      </c>
      <c r="J732" s="1117">
        <f t="shared" si="274"/>
        <v>0</v>
      </c>
      <c r="K732" s="1105">
        <f t="shared" si="275"/>
        <v>0</v>
      </c>
      <c r="L732" s="191">
        <f t="shared" si="276"/>
        <v>0</v>
      </c>
      <c r="M732" s="170" t="str">
        <f>IF(B732=0,"",VLOOKUP(B732,'Prog Costs'!$A$29:$B$60,2,FALSE))</f>
        <v/>
      </c>
      <c r="N732" s="194">
        <f t="shared" si="272"/>
        <v>0</v>
      </c>
      <c r="O732" s="195">
        <f t="shared" si="277"/>
        <v>0</v>
      </c>
      <c r="P732" s="196">
        <f>IF(N732=0,0,IF(B732=0,"",VLOOKUP(B732,'Prog Costs'!$A$29:$E$60,5,FALSE)*L732))</f>
        <v>0</v>
      </c>
      <c r="Q732" s="137"/>
      <c r="R732" s="137"/>
      <c r="S732" s="137"/>
      <c r="T732" s="137"/>
      <c r="U732" s="137"/>
      <c r="V732" s="137"/>
      <c r="W732" s="137"/>
      <c r="X732" s="137"/>
      <c r="Y732" s="137"/>
      <c r="Z732" s="137"/>
      <c r="AA732" s="137"/>
      <c r="AB732" s="137"/>
      <c r="AC732" s="137"/>
      <c r="AD732" s="137"/>
      <c r="AE732" s="137"/>
      <c r="AF732" s="137"/>
      <c r="AG732" s="137"/>
      <c r="AH732" s="137"/>
    </row>
    <row r="733" spans="1:34" ht="15" hidden="1" customHeight="1" x14ac:dyDescent="0.2">
      <c r="A733" s="1393"/>
      <c r="B733" s="681"/>
      <c r="C733" s="1123"/>
      <c r="D733" s="685"/>
      <c r="E733" s="163"/>
      <c r="F733" s="687"/>
      <c r="G733" s="157"/>
      <c r="H733" s="1124"/>
      <c r="I733" s="1116">
        <f t="shared" si="273"/>
        <v>0</v>
      </c>
      <c r="J733" s="1117">
        <f t="shared" si="274"/>
        <v>0</v>
      </c>
      <c r="K733" s="1105">
        <f t="shared" si="275"/>
        <v>0</v>
      </c>
      <c r="L733" s="191">
        <f t="shared" si="276"/>
        <v>0</v>
      </c>
      <c r="M733" s="170" t="str">
        <f>IF(B733=0,"",VLOOKUP(B733,'Prog Costs'!$A$29:$B$60,2,FALSE))</f>
        <v/>
      </c>
      <c r="N733" s="194">
        <f t="shared" si="272"/>
        <v>0</v>
      </c>
      <c r="O733" s="195">
        <f t="shared" si="277"/>
        <v>0</v>
      </c>
      <c r="P733" s="196">
        <f>IF(N733=0,0,IF(B733=0,"",VLOOKUP(B733,'Prog Costs'!$A$29:$E$60,5,FALSE)*L733))</f>
        <v>0</v>
      </c>
      <c r="Q733" s="137"/>
      <c r="R733" s="137"/>
      <c r="S733" s="137"/>
      <c r="T733" s="137"/>
      <c r="U733" s="137"/>
      <c r="V733" s="137"/>
      <c r="W733" s="137"/>
      <c r="X733" s="137"/>
      <c r="Y733" s="137"/>
      <c r="Z733" s="137"/>
      <c r="AA733" s="137"/>
      <c r="AB733" s="137"/>
      <c r="AC733" s="137"/>
      <c r="AD733" s="137"/>
      <c r="AE733" s="137"/>
      <c r="AF733" s="137"/>
      <c r="AG733" s="137"/>
      <c r="AH733" s="137"/>
    </row>
    <row r="734" spans="1:34" ht="15" hidden="1" customHeight="1" x14ac:dyDescent="0.2">
      <c r="A734" s="1393"/>
      <c r="B734" s="681"/>
      <c r="C734" s="1123"/>
      <c r="D734" s="685"/>
      <c r="E734" s="163"/>
      <c r="F734" s="687"/>
      <c r="G734" s="157"/>
      <c r="H734" s="1124"/>
      <c r="I734" s="1116">
        <f t="shared" si="273"/>
        <v>0</v>
      </c>
      <c r="J734" s="1117">
        <f t="shared" si="274"/>
        <v>0</v>
      </c>
      <c r="K734" s="1105">
        <f t="shared" si="275"/>
        <v>0</v>
      </c>
      <c r="L734" s="191">
        <f t="shared" si="276"/>
        <v>0</v>
      </c>
      <c r="M734" s="170" t="str">
        <f>IF(B734=0,"",VLOOKUP(B734,'Prog Costs'!$A$29:$B$60,2,FALSE))</f>
        <v/>
      </c>
      <c r="N734" s="194">
        <f t="shared" si="272"/>
        <v>0</v>
      </c>
      <c r="O734" s="195">
        <f t="shared" si="277"/>
        <v>0</v>
      </c>
      <c r="P734" s="196">
        <f>IF(N734=0,0,IF(B734=0,"",VLOOKUP(B734,'Prog Costs'!$A$29:$E$60,5,FALSE)*L734))</f>
        <v>0</v>
      </c>
      <c r="Q734" s="137"/>
      <c r="R734" s="137"/>
      <c r="S734" s="137"/>
      <c r="T734" s="137"/>
      <c r="U734" s="137"/>
      <c r="V734" s="137"/>
      <c r="W734" s="137"/>
      <c r="X734" s="137"/>
      <c r="Y734" s="137"/>
      <c r="Z734" s="137"/>
      <c r="AA734" s="137"/>
      <c r="AB734" s="137"/>
      <c r="AC734" s="137"/>
      <c r="AD734" s="137"/>
      <c r="AE734" s="137"/>
      <c r="AF734" s="137"/>
      <c r="AG734" s="137"/>
      <c r="AH734" s="137"/>
    </row>
    <row r="735" spans="1:34" ht="15" hidden="1" customHeight="1" x14ac:dyDescent="0.2">
      <c r="A735" s="1393"/>
      <c r="B735" s="681"/>
      <c r="C735" s="1123"/>
      <c r="D735" s="685"/>
      <c r="E735" s="163"/>
      <c r="F735" s="687"/>
      <c r="G735" s="157"/>
      <c r="H735" s="1124"/>
      <c r="I735" s="1116">
        <f t="shared" si="273"/>
        <v>0</v>
      </c>
      <c r="J735" s="1117">
        <f t="shared" si="274"/>
        <v>0</v>
      </c>
      <c r="K735" s="1105">
        <f t="shared" si="275"/>
        <v>0</v>
      </c>
      <c r="L735" s="191">
        <f t="shared" si="276"/>
        <v>0</v>
      </c>
      <c r="M735" s="170" t="str">
        <f>IF(B735=0,"",VLOOKUP(B735,'Prog Costs'!$A$29:$B$60,2,FALSE))</f>
        <v/>
      </c>
      <c r="N735" s="194">
        <f t="shared" si="272"/>
        <v>0</v>
      </c>
      <c r="O735" s="195">
        <f t="shared" si="277"/>
        <v>0</v>
      </c>
      <c r="P735" s="196">
        <f>IF(N735=0,0,IF(B735=0,"",VLOOKUP(B735,'Prog Costs'!$A$29:$E$60,5,FALSE)*L735))</f>
        <v>0</v>
      </c>
      <c r="Q735" s="137"/>
      <c r="R735" s="137"/>
      <c r="S735" s="137"/>
      <c r="T735" s="137"/>
      <c r="U735" s="137"/>
      <c r="V735" s="137"/>
      <c r="W735" s="137"/>
      <c r="X735" s="137"/>
      <c r="Y735" s="137"/>
      <c r="Z735" s="137"/>
      <c r="AA735" s="137"/>
      <c r="AB735" s="137"/>
      <c r="AC735" s="137"/>
      <c r="AD735" s="137"/>
      <c r="AE735" s="137"/>
      <c r="AF735" s="137"/>
      <c r="AG735" s="137"/>
      <c r="AH735" s="137"/>
    </row>
    <row r="736" spans="1:34" ht="15" hidden="1" customHeight="1" x14ac:dyDescent="0.2">
      <c r="A736" s="1393"/>
      <c r="B736" s="681"/>
      <c r="C736" s="1123"/>
      <c r="D736" s="685"/>
      <c r="E736" s="163"/>
      <c r="F736" s="687"/>
      <c r="G736" s="157"/>
      <c r="H736" s="1124"/>
      <c r="I736" s="1116">
        <f t="shared" si="273"/>
        <v>0</v>
      </c>
      <c r="J736" s="1117">
        <f t="shared" si="274"/>
        <v>0</v>
      </c>
      <c r="K736" s="1105">
        <f t="shared" si="275"/>
        <v>0</v>
      </c>
      <c r="L736" s="191">
        <f t="shared" si="276"/>
        <v>0</v>
      </c>
      <c r="M736" s="170" t="str">
        <f>IF(B736=0,"",VLOOKUP(B736,'Prog Costs'!$A$29:$B$60,2,FALSE))</f>
        <v/>
      </c>
      <c r="N736" s="194">
        <f t="shared" si="272"/>
        <v>0</v>
      </c>
      <c r="O736" s="195">
        <f t="shared" si="277"/>
        <v>0</v>
      </c>
      <c r="P736" s="196">
        <f>IF(N736=0,0,IF(B736=0,"",VLOOKUP(B736,'Prog Costs'!$A$29:$E$60,5,FALSE)*L736))</f>
        <v>0</v>
      </c>
      <c r="Q736" s="137"/>
      <c r="R736" s="137"/>
      <c r="S736" s="137"/>
      <c r="T736" s="137"/>
      <c r="U736" s="137"/>
      <c r="V736" s="137"/>
      <c r="W736" s="137"/>
      <c r="X736" s="137"/>
      <c r="Y736" s="137"/>
      <c r="Z736" s="137"/>
      <c r="AA736" s="137"/>
      <c r="AB736" s="137"/>
      <c r="AC736" s="137"/>
      <c r="AD736" s="137"/>
      <c r="AE736" s="137"/>
      <c r="AF736" s="137"/>
      <c r="AG736" s="137"/>
      <c r="AH736" s="137"/>
    </row>
    <row r="737" spans="1:34" ht="15" hidden="1" customHeight="1" x14ac:dyDescent="0.2">
      <c r="A737" s="1393"/>
      <c r="B737" s="681"/>
      <c r="C737" s="1123"/>
      <c r="D737" s="685"/>
      <c r="E737" s="163"/>
      <c r="F737" s="687"/>
      <c r="G737" s="157"/>
      <c r="H737" s="1124"/>
      <c r="I737" s="1116">
        <f t="shared" si="273"/>
        <v>0</v>
      </c>
      <c r="J737" s="1117">
        <f t="shared" si="274"/>
        <v>0</v>
      </c>
      <c r="K737" s="1105">
        <f t="shared" si="275"/>
        <v>0</v>
      </c>
      <c r="L737" s="191">
        <f t="shared" si="276"/>
        <v>0</v>
      </c>
      <c r="M737" s="170" t="str">
        <f>IF(B737=0,"",VLOOKUP(B737,'Prog Costs'!$A$29:$B$60,2,FALSE))</f>
        <v/>
      </c>
      <c r="N737" s="194">
        <f t="shared" si="272"/>
        <v>0</v>
      </c>
      <c r="O737" s="195">
        <f t="shared" si="277"/>
        <v>0</v>
      </c>
      <c r="P737" s="196">
        <f>IF(N737=0,0,IF(B737=0,"",VLOOKUP(B737,'Prog Costs'!$A$29:$E$60,5,FALSE)*L737))</f>
        <v>0</v>
      </c>
      <c r="Q737" s="137"/>
      <c r="R737" s="137"/>
      <c r="S737" s="137"/>
      <c r="T737" s="137"/>
      <c r="U737" s="137"/>
      <c r="V737" s="137"/>
      <c r="W737" s="137"/>
      <c r="X737" s="137"/>
      <c r="Y737" s="137"/>
      <c r="Z737" s="137"/>
      <c r="AA737" s="137"/>
      <c r="AB737" s="137"/>
      <c r="AC737" s="137"/>
      <c r="AD737" s="137"/>
      <c r="AE737" s="137"/>
      <c r="AF737" s="137"/>
      <c r="AG737" s="137"/>
      <c r="AH737" s="137"/>
    </row>
    <row r="738" spans="1:34" ht="15" hidden="1" customHeight="1" x14ac:dyDescent="0.2">
      <c r="A738" s="1393"/>
      <c r="B738" s="681"/>
      <c r="C738" s="1123"/>
      <c r="D738" s="685"/>
      <c r="E738" s="163"/>
      <c r="F738" s="687"/>
      <c r="G738" s="157"/>
      <c r="H738" s="1124"/>
      <c r="I738" s="1116">
        <f t="shared" si="273"/>
        <v>0</v>
      </c>
      <c r="J738" s="1117">
        <f t="shared" si="274"/>
        <v>0</v>
      </c>
      <c r="K738" s="1105">
        <f t="shared" si="275"/>
        <v>0</v>
      </c>
      <c r="L738" s="191">
        <f t="shared" si="276"/>
        <v>0</v>
      </c>
      <c r="M738" s="170" t="str">
        <f>IF(B738=0,"",VLOOKUP(B738,'Prog Costs'!$A$29:$B$60,2,FALSE))</f>
        <v/>
      </c>
      <c r="N738" s="194">
        <f t="shared" si="272"/>
        <v>0</v>
      </c>
      <c r="O738" s="195">
        <f t="shared" si="277"/>
        <v>0</v>
      </c>
      <c r="P738" s="196">
        <f>IF(N738=0,0,IF(B738=0,"",VLOOKUP(B738,'Prog Costs'!$A$29:$E$60,5,FALSE)*L738))</f>
        <v>0</v>
      </c>
      <c r="Q738" s="137"/>
      <c r="R738" s="137"/>
      <c r="S738" s="137"/>
      <c r="T738" s="137"/>
      <c r="U738" s="137"/>
      <c r="V738" s="137"/>
      <c r="W738" s="137"/>
      <c r="X738" s="137"/>
      <c r="Y738" s="137"/>
      <c r="Z738" s="137"/>
      <c r="AA738" s="137"/>
      <c r="AB738" s="137"/>
      <c r="AC738" s="137"/>
      <c r="AD738" s="137"/>
      <c r="AE738" s="137"/>
      <c r="AF738" s="137"/>
      <c r="AG738" s="137"/>
      <c r="AH738" s="137"/>
    </row>
    <row r="739" spans="1:34" ht="15" hidden="1" customHeight="1" x14ac:dyDescent="0.2">
      <c r="A739" s="1393"/>
      <c r="B739" s="681"/>
      <c r="C739" s="1123"/>
      <c r="D739" s="685"/>
      <c r="E739" s="163"/>
      <c r="F739" s="687"/>
      <c r="G739" s="157"/>
      <c r="H739" s="1124"/>
      <c r="I739" s="1116">
        <f t="shared" si="273"/>
        <v>0</v>
      </c>
      <c r="J739" s="1117">
        <f t="shared" si="274"/>
        <v>0</v>
      </c>
      <c r="K739" s="1105">
        <f t="shared" si="275"/>
        <v>0</v>
      </c>
      <c r="L739" s="191">
        <f t="shared" si="276"/>
        <v>0</v>
      </c>
      <c r="M739" s="170" t="str">
        <f>IF(B739=0,"",VLOOKUP(B739,'Prog Costs'!$A$29:$B$60,2,FALSE))</f>
        <v/>
      </c>
      <c r="N739" s="194">
        <f t="shared" si="272"/>
        <v>0</v>
      </c>
      <c r="O739" s="195">
        <f t="shared" si="277"/>
        <v>0</v>
      </c>
      <c r="P739" s="196">
        <f>IF(N739=0,0,IF(B739=0,"",VLOOKUP(B739,'Prog Costs'!$A$29:$E$60,5,FALSE)*L739))</f>
        <v>0</v>
      </c>
      <c r="Q739" s="137"/>
      <c r="R739" s="137"/>
      <c r="S739" s="137"/>
      <c r="T739" s="137"/>
      <c r="U739" s="137"/>
      <c r="V739" s="137"/>
      <c r="W739" s="137"/>
      <c r="X739" s="137"/>
      <c r="Y739" s="137"/>
      <c r="Z739" s="137"/>
      <c r="AA739" s="137"/>
      <c r="AB739" s="137"/>
      <c r="AC739" s="137"/>
      <c r="AD739" s="137"/>
      <c r="AE739" s="137"/>
      <c r="AF739" s="137"/>
      <c r="AG739" s="137"/>
      <c r="AH739" s="137"/>
    </row>
    <row r="740" spans="1:34" ht="15" hidden="1" customHeight="1" x14ac:dyDescent="0.2">
      <c r="A740" s="1393"/>
      <c r="B740" s="681"/>
      <c r="C740" s="1123"/>
      <c r="D740" s="685"/>
      <c r="E740" s="163"/>
      <c r="F740" s="687"/>
      <c r="G740" s="157"/>
      <c r="H740" s="1124"/>
      <c r="I740" s="1116">
        <f t="shared" si="273"/>
        <v>0</v>
      </c>
      <c r="J740" s="1117">
        <f t="shared" si="274"/>
        <v>0</v>
      </c>
      <c r="K740" s="1105">
        <f t="shared" si="275"/>
        <v>0</v>
      </c>
      <c r="L740" s="191">
        <f t="shared" si="276"/>
        <v>0</v>
      </c>
      <c r="M740" s="170" t="str">
        <f>IF(B740=0,"",VLOOKUP(B740,'Prog Costs'!$A$29:$B$60,2,FALSE))</f>
        <v/>
      </c>
      <c r="N740" s="194">
        <f t="shared" si="272"/>
        <v>0</v>
      </c>
      <c r="O740" s="195">
        <f t="shared" si="277"/>
        <v>0</v>
      </c>
      <c r="P740" s="196">
        <f>IF(N740=0,0,IF(B740=0,"",VLOOKUP(B740,'Prog Costs'!$A$29:$E$60,5,FALSE)*L740))</f>
        <v>0</v>
      </c>
      <c r="Q740" s="137"/>
      <c r="R740" s="137"/>
      <c r="S740" s="137"/>
      <c r="T740" s="137"/>
      <c r="U740" s="137"/>
      <c r="V740" s="137"/>
      <c r="W740" s="137"/>
      <c r="X740" s="137"/>
      <c r="Y740" s="137"/>
      <c r="Z740" s="137"/>
      <c r="AA740" s="137"/>
      <c r="AB740" s="137"/>
      <c r="AC740" s="137"/>
      <c r="AD740" s="137"/>
      <c r="AE740" s="137"/>
      <c r="AF740" s="137"/>
      <c r="AG740" s="137"/>
      <c r="AH740" s="137"/>
    </row>
    <row r="741" spans="1:34" ht="15" hidden="1" customHeight="1" thickBot="1" x14ac:dyDescent="0.25">
      <c r="A741" s="1394"/>
      <c r="B741" s="682"/>
      <c r="C741" s="1125"/>
      <c r="D741" s="686"/>
      <c r="E741" s="164"/>
      <c r="F741" s="688"/>
      <c r="G741" s="158"/>
      <c r="H741" s="1126"/>
      <c r="I741" s="1118">
        <f t="shared" si="273"/>
        <v>0</v>
      </c>
      <c r="J741" s="1117">
        <f t="shared" si="274"/>
        <v>0</v>
      </c>
      <c r="K741" s="1106">
        <f t="shared" si="275"/>
        <v>0</v>
      </c>
      <c r="L741" s="191">
        <f t="shared" si="276"/>
        <v>0</v>
      </c>
      <c r="M741" s="170" t="str">
        <f>IF(B741=0,"",VLOOKUP(B741,'Prog Costs'!$A$29:$B$60,2,FALSE))</f>
        <v/>
      </c>
      <c r="N741" s="194">
        <f t="shared" si="272"/>
        <v>0</v>
      </c>
      <c r="O741" s="195">
        <f t="shared" si="277"/>
        <v>0</v>
      </c>
      <c r="P741" s="196">
        <f>IF(N741=0,0,IF(B741=0,"",VLOOKUP(B741,'Prog Costs'!$A$29:$E$60,5,FALSE)*L741))</f>
        <v>0</v>
      </c>
      <c r="Q741" s="137"/>
      <c r="R741" s="137"/>
      <c r="S741" s="137"/>
      <c r="T741" s="137"/>
      <c r="U741" s="137"/>
      <c r="V741" s="137"/>
      <c r="W741" s="137"/>
      <c r="X741" s="137"/>
      <c r="Y741" s="137"/>
      <c r="Z741" s="137"/>
      <c r="AA741" s="137"/>
      <c r="AB741" s="137"/>
      <c r="AC741" s="137"/>
      <c r="AD741" s="137"/>
      <c r="AE741" s="137"/>
      <c r="AF741" s="137"/>
      <c r="AG741" s="137"/>
      <c r="AH741" s="137"/>
    </row>
    <row r="742" spans="1:34" ht="18" customHeight="1" thickBot="1" x14ac:dyDescent="0.25">
      <c r="A742" s="189"/>
      <c r="B742" s="198" t="s">
        <v>62</v>
      </c>
      <c r="C742" s="140">
        <f>SUM(C722:C741)</f>
        <v>0</v>
      </c>
      <c r="D742" s="155">
        <f t="shared" ref="D742:L742" si="278">SUM(D722:D741)</f>
        <v>0</v>
      </c>
      <c r="E742" s="165">
        <f t="shared" si="278"/>
        <v>0</v>
      </c>
      <c r="F742" s="166">
        <f t="shared" si="278"/>
        <v>0</v>
      </c>
      <c r="G742" s="159">
        <f t="shared" si="278"/>
        <v>0</v>
      </c>
      <c r="H742" s="204">
        <f t="shared" si="278"/>
        <v>0</v>
      </c>
      <c r="I742" s="140">
        <f t="shared" si="278"/>
        <v>0</v>
      </c>
      <c r="J742" s="1113">
        <f t="shared" si="278"/>
        <v>0</v>
      </c>
      <c r="K742" s="159">
        <f t="shared" si="278"/>
        <v>0</v>
      </c>
      <c r="L742" s="142">
        <f t="shared" si="278"/>
        <v>0</v>
      </c>
      <c r="M742" s="143"/>
      <c r="N742" s="143">
        <f t="shared" ref="N742:P742" si="279">SUM(N722:N741)</f>
        <v>0</v>
      </c>
      <c r="O742" s="143">
        <f t="shared" si="279"/>
        <v>0</v>
      </c>
      <c r="P742" s="144">
        <f t="shared" si="279"/>
        <v>0</v>
      </c>
      <c r="Q742" s="137"/>
      <c r="R742" s="137"/>
      <c r="S742" s="137"/>
      <c r="T742" s="137"/>
      <c r="U742" s="137"/>
      <c r="V742" s="137"/>
      <c r="W742" s="137"/>
      <c r="X742" s="137"/>
      <c r="Y742" s="137"/>
      <c r="Z742" s="137"/>
      <c r="AA742" s="137"/>
      <c r="AB742" s="137"/>
      <c r="AC742" s="137"/>
      <c r="AD742" s="137"/>
      <c r="AE742" s="137"/>
      <c r="AF742" s="137"/>
      <c r="AG742" s="137"/>
      <c r="AH742" s="137"/>
    </row>
    <row r="743" spans="1:34" ht="13.5" thickBot="1" x14ac:dyDescent="0.25">
      <c r="A743" s="173"/>
      <c r="B743" s="152"/>
      <c r="C743" s="152"/>
      <c r="D743" s="152"/>
      <c r="E743" s="152"/>
      <c r="F743" s="152"/>
      <c r="G743" s="152"/>
      <c r="H743" s="152"/>
      <c r="I743" s="152"/>
      <c r="J743" s="152"/>
      <c r="K743" s="152"/>
      <c r="L743" s="152"/>
      <c r="M743" s="152"/>
      <c r="N743" s="102"/>
      <c r="O743" s="102"/>
      <c r="P743" s="103"/>
      <c r="Q743" s="137"/>
      <c r="R743" s="137"/>
      <c r="S743" s="137"/>
      <c r="T743" s="137"/>
      <c r="U743" s="137"/>
      <c r="V743" s="137"/>
      <c r="W743" s="137"/>
      <c r="X743" s="137"/>
      <c r="Y743" s="137"/>
      <c r="Z743" s="137"/>
      <c r="AA743" s="137"/>
      <c r="AB743" s="137"/>
      <c r="AC743" s="137"/>
      <c r="AD743" s="137"/>
      <c r="AE743" s="137"/>
      <c r="AF743" s="137"/>
      <c r="AG743" s="137"/>
      <c r="AH743" s="137"/>
    </row>
    <row r="744" spans="1:34" ht="15" customHeight="1" x14ac:dyDescent="0.2">
      <c r="A744" s="1392" t="str">
        <f>'Setup Page'!C9</f>
        <v>Emandleni</v>
      </c>
      <c r="B744" s="683" t="s">
        <v>210</v>
      </c>
      <c r="C744" s="1121">
        <v>58</v>
      </c>
      <c r="D744" s="730">
        <v>35</v>
      </c>
      <c r="E744" s="162">
        <v>42</v>
      </c>
      <c r="F744" s="712">
        <f>((C744/2)+(D744/2))*70%</f>
        <v>32.549999999999997</v>
      </c>
      <c r="G744" s="705">
        <v>0</v>
      </c>
      <c r="H744" s="1122">
        <f>((E744/2)+(F744/2))*70%</f>
        <v>26.092499999999998</v>
      </c>
      <c r="I744" s="1114">
        <f>C744+E744+G744</f>
        <v>100</v>
      </c>
      <c r="J744" s="1115">
        <f>I744/2</f>
        <v>50</v>
      </c>
      <c r="K744" s="1104">
        <f>D744+F744+H744</f>
        <v>93.642499999999998</v>
      </c>
      <c r="L744" s="191">
        <f>K744/2</f>
        <v>46.821249999999999</v>
      </c>
      <c r="M744" s="170">
        <f>IF(B744=0,"",VLOOKUP(B744,'Prog Costs'!$A$29:$B$60,2,FALSE))</f>
        <v>33896.990096640002</v>
      </c>
      <c r="N744" s="194">
        <f t="shared" ref="N744:N763" si="280">IF(B744=0,0,IF(L744=0,0,L744*M744))</f>
        <v>1587099.4475623057</v>
      </c>
      <c r="O744" s="195">
        <f>N744*0.8</f>
        <v>1269679.5580498446</v>
      </c>
      <c r="P744" s="196">
        <f>IF(N744=0,0,IF(B744=0,"",VLOOKUP(B744,'Prog Costs'!$A$29:$E$60,5,FALSE)*L744))</f>
        <v>317419.88951246114</v>
      </c>
      <c r="Q744" s="137"/>
      <c r="R744" s="137"/>
      <c r="S744" s="137"/>
      <c r="T744" s="137"/>
      <c r="U744" s="137"/>
      <c r="V744" s="137"/>
      <c r="W744" s="137"/>
      <c r="X744" s="137"/>
      <c r="Y744" s="137"/>
      <c r="Z744" s="137"/>
      <c r="AA744" s="137"/>
      <c r="AB744" s="137"/>
      <c r="AC744" s="137"/>
      <c r="AD744" s="137"/>
      <c r="AE744" s="137"/>
      <c r="AF744" s="137"/>
      <c r="AG744" s="137"/>
      <c r="AH744" s="137"/>
    </row>
    <row r="745" spans="1:34" ht="15" customHeight="1" x14ac:dyDescent="0.2">
      <c r="A745" s="1393"/>
      <c r="B745" s="681" t="s">
        <v>190</v>
      </c>
      <c r="C745" s="1123">
        <v>36</v>
      </c>
      <c r="D745" s="685">
        <v>35</v>
      </c>
      <c r="E745" s="163">
        <v>0</v>
      </c>
      <c r="F745" s="687">
        <f>((C745)+(D745/2))*70%</f>
        <v>37.449999999999996</v>
      </c>
      <c r="G745" s="157">
        <v>0</v>
      </c>
      <c r="H745" s="1124">
        <f>(F745)*70%</f>
        <v>26.214999999999996</v>
      </c>
      <c r="I745" s="1116">
        <f t="shared" ref="I745:I763" si="281">C745+E745+G745</f>
        <v>36</v>
      </c>
      <c r="J745" s="1117">
        <f t="shared" ref="J745:J763" si="282">I745/2</f>
        <v>18</v>
      </c>
      <c r="K745" s="1105">
        <f t="shared" ref="K745:K763" si="283">D745+F745+H745</f>
        <v>98.664999999999992</v>
      </c>
      <c r="L745" s="191">
        <f t="shared" ref="L745:L763" si="284">K745/2</f>
        <v>49.332499999999996</v>
      </c>
      <c r="M745" s="170">
        <f>IF(B745=0,"",VLOOKUP(B745,'Prog Costs'!$A$29:$B$60,2,FALSE))</f>
        <v>46002.97371648001</v>
      </c>
      <c r="N745" s="194">
        <f t="shared" si="280"/>
        <v>2269441.7008682499</v>
      </c>
      <c r="O745" s="195">
        <f t="shared" ref="O745:O763" si="285">N745*0.8</f>
        <v>1815553.3606946</v>
      </c>
      <c r="P745" s="196">
        <f>IF(N745=0,0,IF(B745=0,"",VLOOKUP(B745,'Prog Costs'!$A$29:$E$60,5,FALSE)*L745))</f>
        <v>453888.34017365001</v>
      </c>
      <c r="Q745" s="137"/>
      <c r="R745" s="137"/>
      <c r="S745" s="137"/>
      <c r="T745" s="137"/>
      <c r="U745" s="137"/>
      <c r="V745" s="137"/>
      <c r="W745" s="137"/>
      <c r="X745" s="137"/>
      <c r="Y745" s="137"/>
      <c r="Z745" s="137"/>
      <c r="AA745" s="137"/>
      <c r="AB745" s="137"/>
      <c r="AC745" s="137"/>
      <c r="AD745" s="137"/>
      <c r="AE745" s="137"/>
      <c r="AF745" s="137"/>
      <c r="AG745" s="137"/>
      <c r="AH745" s="137"/>
    </row>
    <row r="746" spans="1:34" ht="15" customHeight="1" x14ac:dyDescent="0.2">
      <c r="A746" s="1393"/>
      <c r="B746" s="681"/>
      <c r="C746" s="1123"/>
      <c r="D746" s="685"/>
      <c r="E746" s="163"/>
      <c r="F746" s="687"/>
      <c r="G746" s="157"/>
      <c r="H746" s="1124"/>
      <c r="I746" s="1116">
        <f t="shared" si="281"/>
        <v>0</v>
      </c>
      <c r="J746" s="1117">
        <f t="shared" si="282"/>
        <v>0</v>
      </c>
      <c r="K746" s="1105">
        <f t="shared" si="283"/>
        <v>0</v>
      </c>
      <c r="L746" s="191">
        <f t="shared" si="284"/>
        <v>0</v>
      </c>
      <c r="M746" s="170" t="str">
        <f>IF(B746=0,"",VLOOKUP(B746,'Prog Costs'!$A$29:$B$60,2,FALSE))</f>
        <v/>
      </c>
      <c r="N746" s="194">
        <f t="shared" si="280"/>
        <v>0</v>
      </c>
      <c r="O746" s="195">
        <f t="shared" si="285"/>
        <v>0</v>
      </c>
      <c r="P746" s="196">
        <f>IF(N746=0,0,IF(B746=0,"",VLOOKUP(B746,'Prog Costs'!$A$29:$E$60,5,FALSE)*L746))</f>
        <v>0</v>
      </c>
      <c r="Q746" s="137"/>
      <c r="R746" s="137"/>
      <c r="S746" s="137"/>
      <c r="T746" s="137"/>
      <c r="U746" s="137"/>
      <c r="V746" s="137"/>
      <c r="W746" s="137"/>
      <c r="X746" s="137"/>
      <c r="Y746" s="137"/>
      <c r="Z746" s="137"/>
      <c r="AA746" s="137"/>
      <c r="AB746" s="137"/>
      <c r="AC746" s="137"/>
      <c r="AD746" s="137"/>
      <c r="AE746" s="137"/>
      <c r="AF746" s="137"/>
      <c r="AG746" s="137"/>
      <c r="AH746" s="137"/>
    </row>
    <row r="747" spans="1:34" ht="15" customHeight="1" x14ac:dyDescent="0.2">
      <c r="A747" s="1393"/>
      <c r="B747" s="681"/>
      <c r="C747" s="1123"/>
      <c r="D747" s="685"/>
      <c r="E747" s="163"/>
      <c r="F747" s="687"/>
      <c r="G747" s="157"/>
      <c r="H747" s="1124"/>
      <c r="I747" s="1116">
        <f t="shared" si="281"/>
        <v>0</v>
      </c>
      <c r="J747" s="1117">
        <f t="shared" si="282"/>
        <v>0</v>
      </c>
      <c r="K747" s="1105">
        <f t="shared" si="283"/>
        <v>0</v>
      </c>
      <c r="L747" s="191">
        <f t="shared" si="284"/>
        <v>0</v>
      </c>
      <c r="M747" s="170" t="str">
        <f>IF(B747=0,"",VLOOKUP(B747,'Prog Costs'!$A$29:$B$60,2,FALSE))</f>
        <v/>
      </c>
      <c r="N747" s="194">
        <f t="shared" si="280"/>
        <v>0</v>
      </c>
      <c r="O747" s="195">
        <f t="shared" si="285"/>
        <v>0</v>
      </c>
      <c r="P747" s="196">
        <f>IF(N747=0,0,IF(B747=0,"",VLOOKUP(B747,'Prog Costs'!$A$29:$E$60,5,FALSE)*L747))</f>
        <v>0</v>
      </c>
      <c r="Q747" s="137"/>
      <c r="R747" s="137"/>
      <c r="S747" s="137"/>
      <c r="T747" s="137"/>
      <c r="U747" s="137"/>
      <c r="V747" s="137"/>
      <c r="W747" s="137"/>
      <c r="X747" s="137"/>
      <c r="Y747" s="137"/>
      <c r="Z747" s="137"/>
      <c r="AA747" s="137"/>
      <c r="AB747" s="137"/>
      <c r="AC747" s="137"/>
      <c r="AD747" s="137"/>
      <c r="AE747" s="137"/>
      <c r="AF747" s="137"/>
      <c r="AG747" s="137"/>
      <c r="AH747" s="137"/>
    </row>
    <row r="748" spans="1:34" ht="15" customHeight="1" x14ac:dyDescent="0.2">
      <c r="A748" s="1393"/>
      <c r="B748" s="681"/>
      <c r="C748" s="1123"/>
      <c r="D748" s="685"/>
      <c r="E748" s="163"/>
      <c r="F748" s="687"/>
      <c r="G748" s="157"/>
      <c r="H748" s="1124"/>
      <c r="I748" s="1116">
        <f t="shared" si="281"/>
        <v>0</v>
      </c>
      <c r="J748" s="1117">
        <f t="shared" si="282"/>
        <v>0</v>
      </c>
      <c r="K748" s="1105">
        <f t="shared" si="283"/>
        <v>0</v>
      </c>
      <c r="L748" s="191">
        <f t="shared" si="284"/>
        <v>0</v>
      </c>
      <c r="M748" s="170" t="str">
        <f>IF(B748=0,"",VLOOKUP(B748,'Prog Costs'!$A$29:$B$60,2,FALSE))</f>
        <v/>
      </c>
      <c r="N748" s="194">
        <f t="shared" si="280"/>
        <v>0</v>
      </c>
      <c r="O748" s="195">
        <f t="shared" si="285"/>
        <v>0</v>
      </c>
      <c r="P748" s="196">
        <f>IF(N748=0,0,IF(B748=0,"",VLOOKUP(B748,'Prog Costs'!$A$29:$E$60,5,FALSE)*L748))</f>
        <v>0</v>
      </c>
      <c r="Q748" s="137"/>
      <c r="R748" s="137"/>
      <c r="S748" s="137"/>
      <c r="T748" s="137"/>
      <c r="U748" s="137"/>
      <c r="V748" s="137"/>
      <c r="W748" s="137"/>
      <c r="X748" s="137"/>
      <c r="Y748" s="137"/>
      <c r="Z748" s="137"/>
      <c r="AA748" s="137"/>
      <c r="AB748" s="137"/>
      <c r="AC748" s="137"/>
      <c r="AD748" s="137"/>
      <c r="AE748" s="137"/>
      <c r="AF748" s="137"/>
      <c r="AG748" s="137"/>
      <c r="AH748" s="137"/>
    </row>
    <row r="749" spans="1:34" ht="15" customHeight="1" x14ac:dyDescent="0.2">
      <c r="A749" s="1393"/>
      <c r="B749" s="681"/>
      <c r="C749" s="1123"/>
      <c r="D749" s="685"/>
      <c r="E749" s="163"/>
      <c r="F749" s="687"/>
      <c r="G749" s="157"/>
      <c r="H749" s="1124"/>
      <c r="I749" s="1116">
        <f t="shared" si="281"/>
        <v>0</v>
      </c>
      <c r="J749" s="1117">
        <f t="shared" si="282"/>
        <v>0</v>
      </c>
      <c r="K749" s="1105">
        <f t="shared" si="283"/>
        <v>0</v>
      </c>
      <c r="L749" s="191">
        <f t="shared" si="284"/>
        <v>0</v>
      </c>
      <c r="M749" s="170" t="str">
        <f>IF(B749=0,"",VLOOKUP(B749,'Prog Costs'!$A$29:$B$60,2,FALSE))</f>
        <v/>
      </c>
      <c r="N749" s="194">
        <f t="shared" si="280"/>
        <v>0</v>
      </c>
      <c r="O749" s="195">
        <f t="shared" si="285"/>
        <v>0</v>
      </c>
      <c r="P749" s="196">
        <f>IF(N749=0,0,IF(B749=0,"",VLOOKUP(B749,'Prog Costs'!$A$29:$E$60,5,FALSE)*L749))</f>
        <v>0</v>
      </c>
      <c r="Q749" s="137"/>
      <c r="R749" s="137"/>
      <c r="S749" s="137"/>
      <c r="T749" s="137"/>
      <c r="U749" s="137"/>
      <c r="V749" s="137"/>
      <c r="W749" s="137"/>
      <c r="X749" s="137"/>
      <c r="Y749" s="137"/>
      <c r="Z749" s="137"/>
      <c r="AA749" s="137"/>
      <c r="AB749" s="137"/>
      <c r="AC749" s="137"/>
      <c r="AD749" s="137"/>
      <c r="AE749" s="137"/>
      <c r="AF749" s="137"/>
      <c r="AG749" s="137"/>
      <c r="AH749" s="137"/>
    </row>
    <row r="750" spans="1:34" ht="15" customHeight="1" x14ac:dyDescent="0.2">
      <c r="A750" s="1393"/>
      <c r="B750" s="681"/>
      <c r="C750" s="1123"/>
      <c r="D750" s="685"/>
      <c r="E750" s="163"/>
      <c r="F750" s="687"/>
      <c r="G750" s="157"/>
      <c r="H750" s="1124"/>
      <c r="I750" s="1116">
        <f t="shared" si="281"/>
        <v>0</v>
      </c>
      <c r="J750" s="1117">
        <f t="shared" si="282"/>
        <v>0</v>
      </c>
      <c r="K750" s="1105">
        <f t="shared" si="283"/>
        <v>0</v>
      </c>
      <c r="L750" s="191">
        <f t="shared" si="284"/>
        <v>0</v>
      </c>
      <c r="M750" s="170" t="str">
        <f>IF(B750=0,"",VLOOKUP(B750,'Prog Costs'!$A$29:$B$60,2,FALSE))</f>
        <v/>
      </c>
      <c r="N750" s="194">
        <f t="shared" si="280"/>
        <v>0</v>
      </c>
      <c r="O750" s="195">
        <f t="shared" si="285"/>
        <v>0</v>
      </c>
      <c r="P750" s="196">
        <f>IF(N750=0,0,IF(B750=0,"",VLOOKUP(B750,'Prog Costs'!$A$29:$E$60,5,FALSE)*L750))</f>
        <v>0</v>
      </c>
      <c r="Q750" s="137"/>
      <c r="R750" s="137"/>
      <c r="S750" s="137"/>
      <c r="T750" s="137"/>
      <c r="U750" s="137"/>
      <c r="V750" s="137"/>
      <c r="W750" s="137"/>
      <c r="X750" s="137"/>
      <c r="Y750" s="137"/>
      <c r="Z750" s="137"/>
      <c r="AA750" s="137"/>
      <c r="AB750" s="137"/>
      <c r="AC750" s="137"/>
      <c r="AD750" s="137"/>
      <c r="AE750" s="137"/>
      <c r="AF750" s="137"/>
      <c r="AG750" s="137"/>
      <c r="AH750" s="137"/>
    </row>
    <row r="751" spans="1:34" ht="15" customHeight="1" x14ac:dyDescent="0.2">
      <c r="A751" s="1393"/>
      <c r="B751" s="681"/>
      <c r="C751" s="1123"/>
      <c r="D751" s="685"/>
      <c r="E751" s="163"/>
      <c r="F751" s="687"/>
      <c r="G751" s="157"/>
      <c r="H751" s="1124"/>
      <c r="I751" s="1116">
        <f t="shared" si="281"/>
        <v>0</v>
      </c>
      <c r="J751" s="1117">
        <f t="shared" si="282"/>
        <v>0</v>
      </c>
      <c r="K751" s="1105">
        <f t="shared" si="283"/>
        <v>0</v>
      </c>
      <c r="L751" s="191">
        <f t="shared" si="284"/>
        <v>0</v>
      </c>
      <c r="M751" s="170" t="str">
        <f>IF(B751=0,"",VLOOKUP(B751,'Prog Costs'!$A$29:$B$60,2,FALSE))</f>
        <v/>
      </c>
      <c r="N751" s="194">
        <f t="shared" si="280"/>
        <v>0</v>
      </c>
      <c r="O751" s="195">
        <f t="shared" si="285"/>
        <v>0</v>
      </c>
      <c r="P751" s="196">
        <f>IF(N751=0,0,IF(B751=0,"",VLOOKUP(B751,'Prog Costs'!$A$29:$E$60,5,FALSE)*L751))</f>
        <v>0</v>
      </c>
      <c r="Q751" s="137"/>
      <c r="R751" s="137"/>
      <c r="S751" s="137"/>
      <c r="T751" s="137"/>
      <c r="U751" s="137"/>
      <c r="V751" s="137"/>
      <c r="W751" s="137"/>
      <c r="X751" s="137"/>
      <c r="Y751" s="137"/>
      <c r="Z751" s="137"/>
      <c r="AA751" s="137"/>
      <c r="AB751" s="137"/>
      <c r="AC751" s="137"/>
      <c r="AD751" s="137"/>
      <c r="AE751" s="137"/>
      <c r="AF751" s="137"/>
      <c r="AG751" s="137"/>
      <c r="AH751" s="137"/>
    </row>
    <row r="752" spans="1:34" ht="15" customHeight="1" x14ac:dyDescent="0.2">
      <c r="A752" s="1393"/>
      <c r="B752" s="681"/>
      <c r="C752" s="1123"/>
      <c r="D752" s="685"/>
      <c r="E752" s="163"/>
      <c r="F752" s="687"/>
      <c r="G752" s="157"/>
      <c r="H752" s="1124"/>
      <c r="I752" s="1116">
        <f t="shared" si="281"/>
        <v>0</v>
      </c>
      <c r="J752" s="1117">
        <f t="shared" si="282"/>
        <v>0</v>
      </c>
      <c r="K752" s="1105">
        <f t="shared" si="283"/>
        <v>0</v>
      </c>
      <c r="L752" s="191">
        <f t="shared" si="284"/>
        <v>0</v>
      </c>
      <c r="M752" s="170" t="str">
        <f>IF(B752=0,"",VLOOKUP(B752,'Prog Costs'!$A$29:$B$60,2,FALSE))</f>
        <v/>
      </c>
      <c r="N752" s="194">
        <f t="shared" si="280"/>
        <v>0</v>
      </c>
      <c r="O752" s="195">
        <f t="shared" si="285"/>
        <v>0</v>
      </c>
      <c r="P752" s="196">
        <f>IF(N752=0,0,IF(B752=0,"",VLOOKUP(B752,'Prog Costs'!$A$29:$E$60,5,FALSE)*L752))</f>
        <v>0</v>
      </c>
      <c r="Q752" s="137"/>
      <c r="R752" s="137"/>
      <c r="S752" s="137"/>
      <c r="T752" s="137"/>
      <c r="U752" s="137"/>
      <c r="V752" s="137"/>
      <c r="W752" s="137"/>
      <c r="X752" s="137"/>
      <c r="Y752" s="137"/>
      <c r="Z752" s="137"/>
      <c r="AA752" s="137"/>
      <c r="AB752" s="137"/>
      <c r="AC752" s="137"/>
      <c r="AD752" s="137"/>
      <c r="AE752" s="137"/>
      <c r="AF752" s="137"/>
      <c r="AG752" s="137"/>
      <c r="AH752" s="137"/>
    </row>
    <row r="753" spans="1:34" ht="15" customHeight="1" thickBot="1" x14ac:dyDescent="0.25">
      <c r="A753" s="1393"/>
      <c r="B753" s="681"/>
      <c r="C753" s="1123"/>
      <c r="D753" s="685"/>
      <c r="E753" s="163"/>
      <c r="F753" s="687"/>
      <c r="G753" s="157"/>
      <c r="H753" s="1124"/>
      <c r="I753" s="1116">
        <f t="shared" si="281"/>
        <v>0</v>
      </c>
      <c r="J753" s="1117">
        <f t="shared" si="282"/>
        <v>0</v>
      </c>
      <c r="K753" s="1105">
        <f t="shared" si="283"/>
        <v>0</v>
      </c>
      <c r="L753" s="191">
        <f t="shared" si="284"/>
        <v>0</v>
      </c>
      <c r="M753" s="170" t="str">
        <f>IF(B753=0,"",VLOOKUP(B753,'Prog Costs'!$A$29:$B$60,2,FALSE))</f>
        <v/>
      </c>
      <c r="N753" s="194">
        <f t="shared" si="280"/>
        <v>0</v>
      </c>
      <c r="O753" s="195">
        <f t="shared" si="285"/>
        <v>0</v>
      </c>
      <c r="P753" s="196">
        <f>IF(N753=0,0,IF(B753=0,"",VLOOKUP(B753,'Prog Costs'!$A$29:$E$60,5,FALSE)*L753))</f>
        <v>0</v>
      </c>
      <c r="Q753" s="137"/>
      <c r="R753" s="137"/>
      <c r="S753" s="137"/>
      <c r="T753" s="137"/>
      <c r="U753" s="137"/>
      <c r="V753" s="137"/>
      <c r="W753" s="137"/>
      <c r="X753" s="137"/>
      <c r="Y753" s="137"/>
      <c r="Z753" s="137"/>
      <c r="AA753" s="137"/>
      <c r="AB753" s="137"/>
      <c r="AC753" s="137"/>
      <c r="AD753" s="137"/>
      <c r="AE753" s="137"/>
      <c r="AF753" s="137"/>
      <c r="AG753" s="137"/>
      <c r="AH753" s="137"/>
    </row>
    <row r="754" spans="1:34" ht="15" hidden="1" customHeight="1" x14ac:dyDescent="0.2">
      <c r="A754" s="1393"/>
      <c r="B754" s="681"/>
      <c r="C754" s="1123"/>
      <c r="D754" s="685"/>
      <c r="E754" s="163"/>
      <c r="F754" s="687"/>
      <c r="G754" s="157"/>
      <c r="H754" s="1124"/>
      <c r="I754" s="1116">
        <f t="shared" si="281"/>
        <v>0</v>
      </c>
      <c r="J754" s="1117">
        <f t="shared" si="282"/>
        <v>0</v>
      </c>
      <c r="K754" s="1105">
        <f t="shared" si="283"/>
        <v>0</v>
      </c>
      <c r="L754" s="191">
        <f t="shared" si="284"/>
        <v>0</v>
      </c>
      <c r="M754" s="170" t="str">
        <f>IF(B754=0,"",VLOOKUP(B754,'Prog Costs'!$A$29:$B$60,2,FALSE))</f>
        <v/>
      </c>
      <c r="N754" s="194">
        <f t="shared" si="280"/>
        <v>0</v>
      </c>
      <c r="O754" s="195">
        <f t="shared" si="285"/>
        <v>0</v>
      </c>
      <c r="P754" s="196">
        <f>IF(N754=0,0,IF(B754=0,"",VLOOKUP(B754,'Prog Costs'!$A$29:$E$60,5,FALSE)*L754))</f>
        <v>0</v>
      </c>
      <c r="Q754" s="137"/>
      <c r="R754" s="137"/>
      <c r="S754" s="137"/>
      <c r="T754" s="137"/>
      <c r="U754" s="137"/>
      <c r="V754" s="137"/>
      <c r="W754" s="137"/>
      <c r="X754" s="137"/>
      <c r="Y754" s="137"/>
      <c r="Z754" s="137"/>
      <c r="AA754" s="137"/>
      <c r="AB754" s="137"/>
      <c r="AC754" s="137"/>
      <c r="AD754" s="137"/>
      <c r="AE754" s="137"/>
      <c r="AF754" s="137"/>
      <c r="AG754" s="137"/>
      <c r="AH754" s="137"/>
    </row>
    <row r="755" spans="1:34" ht="15" hidden="1" customHeight="1" x14ac:dyDescent="0.2">
      <c r="A755" s="1393"/>
      <c r="B755" s="681"/>
      <c r="C755" s="1123"/>
      <c r="D755" s="685"/>
      <c r="E755" s="163"/>
      <c r="F755" s="687"/>
      <c r="G755" s="157"/>
      <c r="H755" s="1124"/>
      <c r="I755" s="1116">
        <f t="shared" si="281"/>
        <v>0</v>
      </c>
      <c r="J755" s="1117">
        <f t="shared" si="282"/>
        <v>0</v>
      </c>
      <c r="K755" s="1105">
        <f t="shared" si="283"/>
        <v>0</v>
      </c>
      <c r="L755" s="191">
        <f t="shared" si="284"/>
        <v>0</v>
      </c>
      <c r="M755" s="170" t="str">
        <f>IF(B755=0,"",VLOOKUP(B755,'Prog Costs'!$A$29:$B$60,2,FALSE))</f>
        <v/>
      </c>
      <c r="N755" s="194">
        <f t="shared" si="280"/>
        <v>0</v>
      </c>
      <c r="O755" s="195">
        <f t="shared" si="285"/>
        <v>0</v>
      </c>
      <c r="P755" s="196">
        <f>IF(N755=0,0,IF(B755=0,"",VLOOKUP(B755,'Prog Costs'!$A$29:$E$60,5,FALSE)*L755))</f>
        <v>0</v>
      </c>
      <c r="Q755" s="137"/>
      <c r="R755" s="137"/>
      <c r="S755" s="137"/>
      <c r="T755" s="137"/>
      <c r="U755" s="137"/>
      <c r="V755" s="137"/>
      <c r="W755" s="137"/>
      <c r="X755" s="137"/>
      <c r="Y755" s="137"/>
      <c r="Z755" s="137"/>
      <c r="AA755" s="137"/>
      <c r="AB755" s="137"/>
      <c r="AC755" s="137"/>
      <c r="AD755" s="137"/>
      <c r="AE755" s="137"/>
      <c r="AF755" s="137"/>
      <c r="AG755" s="137"/>
      <c r="AH755" s="137"/>
    </row>
    <row r="756" spans="1:34" ht="15" hidden="1" customHeight="1" x14ac:dyDescent="0.2">
      <c r="A756" s="1393"/>
      <c r="B756" s="681"/>
      <c r="C756" s="1123"/>
      <c r="D756" s="685"/>
      <c r="E756" s="163"/>
      <c r="F756" s="687"/>
      <c r="G756" s="157"/>
      <c r="H756" s="1124"/>
      <c r="I756" s="1116">
        <f t="shared" si="281"/>
        <v>0</v>
      </c>
      <c r="J756" s="1117">
        <f t="shared" si="282"/>
        <v>0</v>
      </c>
      <c r="K756" s="1105">
        <f t="shared" si="283"/>
        <v>0</v>
      </c>
      <c r="L756" s="191">
        <f t="shared" si="284"/>
        <v>0</v>
      </c>
      <c r="M756" s="170" t="str">
        <f>IF(B756=0,"",VLOOKUP(B756,'Prog Costs'!$A$29:$B$60,2,FALSE))</f>
        <v/>
      </c>
      <c r="N756" s="194">
        <f t="shared" si="280"/>
        <v>0</v>
      </c>
      <c r="O756" s="195">
        <f t="shared" si="285"/>
        <v>0</v>
      </c>
      <c r="P756" s="196">
        <f>IF(N756=0,0,IF(B756=0,"",VLOOKUP(B756,'Prog Costs'!$A$29:$E$60,5,FALSE)*L756))</f>
        <v>0</v>
      </c>
      <c r="Q756" s="137"/>
      <c r="R756" s="137"/>
      <c r="S756" s="137"/>
      <c r="T756" s="137"/>
      <c r="U756" s="137"/>
      <c r="V756" s="137"/>
      <c r="W756" s="137"/>
      <c r="X756" s="137"/>
      <c r="Y756" s="137"/>
      <c r="Z756" s="137"/>
      <c r="AA756" s="137"/>
      <c r="AB756" s="137"/>
      <c r="AC756" s="137"/>
      <c r="AD756" s="137"/>
      <c r="AE756" s="137"/>
      <c r="AF756" s="137"/>
      <c r="AG756" s="137"/>
      <c r="AH756" s="137"/>
    </row>
    <row r="757" spans="1:34" ht="15" hidden="1" customHeight="1" x14ac:dyDescent="0.2">
      <c r="A757" s="1393"/>
      <c r="B757" s="681"/>
      <c r="C757" s="1123"/>
      <c r="D757" s="685"/>
      <c r="E757" s="163"/>
      <c r="F757" s="687"/>
      <c r="G757" s="157"/>
      <c r="H757" s="1124"/>
      <c r="I757" s="1116">
        <f t="shared" si="281"/>
        <v>0</v>
      </c>
      <c r="J757" s="1117">
        <f t="shared" si="282"/>
        <v>0</v>
      </c>
      <c r="K757" s="1105">
        <f t="shared" si="283"/>
        <v>0</v>
      </c>
      <c r="L757" s="191">
        <f t="shared" si="284"/>
        <v>0</v>
      </c>
      <c r="M757" s="170" t="str">
        <f>IF(B757=0,"",VLOOKUP(B757,'Prog Costs'!$A$29:$B$60,2,FALSE))</f>
        <v/>
      </c>
      <c r="N757" s="194">
        <f t="shared" si="280"/>
        <v>0</v>
      </c>
      <c r="O757" s="195">
        <f t="shared" si="285"/>
        <v>0</v>
      </c>
      <c r="P757" s="196">
        <f>IF(N757=0,0,IF(B757=0,"",VLOOKUP(B757,'Prog Costs'!$A$29:$E$60,5,FALSE)*L757))</f>
        <v>0</v>
      </c>
      <c r="Q757" s="137"/>
      <c r="R757" s="137"/>
      <c r="S757" s="137"/>
      <c r="T757" s="137"/>
      <c r="U757" s="137"/>
      <c r="V757" s="137"/>
      <c r="W757" s="137"/>
      <c r="X757" s="137"/>
      <c r="Y757" s="137"/>
      <c r="Z757" s="137"/>
      <c r="AA757" s="137"/>
      <c r="AB757" s="137"/>
      <c r="AC757" s="137"/>
      <c r="AD757" s="137"/>
      <c r="AE757" s="137"/>
      <c r="AF757" s="137"/>
      <c r="AG757" s="137"/>
      <c r="AH757" s="137"/>
    </row>
    <row r="758" spans="1:34" ht="15" hidden="1" customHeight="1" x14ac:dyDescent="0.2">
      <c r="A758" s="1393"/>
      <c r="B758" s="681"/>
      <c r="C758" s="1123"/>
      <c r="D758" s="685"/>
      <c r="E758" s="163"/>
      <c r="F758" s="687"/>
      <c r="G758" s="157"/>
      <c r="H758" s="1124"/>
      <c r="I758" s="1116">
        <f t="shared" si="281"/>
        <v>0</v>
      </c>
      <c r="J758" s="1117">
        <f t="shared" si="282"/>
        <v>0</v>
      </c>
      <c r="K758" s="1105">
        <f t="shared" si="283"/>
        <v>0</v>
      </c>
      <c r="L758" s="191">
        <f t="shared" si="284"/>
        <v>0</v>
      </c>
      <c r="M758" s="170" t="str">
        <f>IF(B758=0,"",VLOOKUP(B758,'Prog Costs'!$A$29:$B$60,2,FALSE))</f>
        <v/>
      </c>
      <c r="N758" s="194">
        <f t="shared" si="280"/>
        <v>0</v>
      </c>
      <c r="O758" s="195">
        <f t="shared" si="285"/>
        <v>0</v>
      </c>
      <c r="P758" s="196">
        <f>IF(N758=0,0,IF(B758=0,"",VLOOKUP(B758,'Prog Costs'!$A$29:$E$60,5,FALSE)*L758))</f>
        <v>0</v>
      </c>
      <c r="Q758" s="137"/>
      <c r="R758" s="137"/>
      <c r="S758" s="137"/>
      <c r="T758" s="137"/>
      <c r="U758" s="137"/>
      <c r="V758" s="137"/>
      <c r="W758" s="137"/>
      <c r="X758" s="137"/>
      <c r="Y758" s="137"/>
      <c r="Z758" s="137"/>
      <c r="AA758" s="137"/>
      <c r="AB758" s="137"/>
      <c r="AC758" s="137"/>
      <c r="AD758" s="137"/>
      <c r="AE758" s="137"/>
      <c r="AF758" s="137"/>
      <c r="AG758" s="137"/>
      <c r="AH758" s="137"/>
    </row>
    <row r="759" spans="1:34" ht="15" hidden="1" customHeight="1" x14ac:dyDescent="0.2">
      <c r="A759" s="1393"/>
      <c r="B759" s="681"/>
      <c r="C759" s="1123"/>
      <c r="D759" s="685"/>
      <c r="E759" s="163"/>
      <c r="F759" s="687"/>
      <c r="G759" s="157"/>
      <c r="H759" s="1124"/>
      <c r="I759" s="1116">
        <f t="shared" si="281"/>
        <v>0</v>
      </c>
      <c r="J759" s="1117">
        <f t="shared" si="282"/>
        <v>0</v>
      </c>
      <c r="K759" s="1105">
        <f t="shared" si="283"/>
        <v>0</v>
      </c>
      <c r="L759" s="191">
        <f t="shared" si="284"/>
        <v>0</v>
      </c>
      <c r="M759" s="170" t="str">
        <f>IF(B759=0,"",VLOOKUP(B759,'Prog Costs'!$A$29:$B$60,2,FALSE))</f>
        <v/>
      </c>
      <c r="N759" s="194">
        <f t="shared" si="280"/>
        <v>0</v>
      </c>
      <c r="O759" s="195">
        <f t="shared" si="285"/>
        <v>0</v>
      </c>
      <c r="P759" s="196">
        <f>IF(N759=0,0,IF(B759=0,"",VLOOKUP(B759,'Prog Costs'!$A$29:$E$60,5,FALSE)*L759))</f>
        <v>0</v>
      </c>
      <c r="Q759" s="137"/>
      <c r="R759" s="137"/>
      <c r="S759" s="137"/>
      <c r="T759" s="137"/>
      <c r="U759" s="137"/>
      <c r="V759" s="137"/>
      <c r="W759" s="137"/>
      <c r="X759" s="137"/>
      <c r="Y759" s="137"/>
      <c r="Z759" s="137"/>
      <c r="AA759" s="137"/>
      <c r="AB759" s="137"/>
      <c r="AC759" s="137"/>
      <c r="AD759" s="137"/>
      <c r="AE759" s="137"/>
      <c r="AF759" s="137"/>
      <c r="AG759" s="137"/>
      <c r="AH759" s="137"/>
    </row>
    <row r="760" spans="1:34" ht="15" hidden="1" customHeight="1" x14ac:dyDescent="0.2">
      <c r="A760" s="1393"/>
      <c r="B760" s="681"/>
      <c r="C760" s="1123"/>
      <c r="D760" s="685"/>
      <c r="E760" s="163"/>
      <c r="F760" s="687"/>
      <c r="G760" s="157"/>
      <c r="H760" s="1124"/>
      <c r="I760" s="1116">
        <f t="shared" si="281"/>
        <v>0</v>
      </c>
      <c r="J760" s="1117">
        <f t="shared" si="282"/>
        <v>0</v>
      </c>
      <c r="K760" s="1105">
        <f t="shared" si="283"/>
        <v>0</v>
      </c>
      <c r="L760" s="191">
        <f t="shared" si="284"/>
        <v>0</v>
      </c>
      <c r="M760" s="170" t="str">
        <f>IF(B760=0,"",VLOOKUP(B760,'Prog Costs'!$A$29:$B$60,2,FALSE))</f>
        <v/>
      </c>
      <c r="N760" s="194">
        <f t="shared" si="280"/>
        <v>0</v>
      </c>
      <c r="O760" s="195">
        <f t="shared" si="285"/>
        <v>0</v>
      </c>
      <c r="P760" s="196">
        <f>IF(N760=0,0,IF(B760=0,"",VLOOKUP(B760,'Prog Costs'!$A$29:$E$60,5,FALSE)*L760))</f>
        <v>0</v>
      </c>
      <c r="Q760" s="137"/>
      <c r="R760" s="137"/>
      <c r="S760" s="137"/>
      <c r="T760" s="137"/>
      <c r="U760" s="137"/>
      <c r="V760" s="137"/>
      <c r="W760" s="137"/>
      <c r="X760" s="137"/>
      <c r="Y760" s="137"/>
      <c r="Z760" s="137"/>
      <c r="AA760" s="137"/>
      <c r="AB760" s="137"/>
      <c r="AC760" s="137"/>
      <c r="AD760" s="137"/>
      <c r="AE760" s="137"/>
      <c r="AF760" s="137"/>
      <c r="AG760" s="137"/>
      <c r="AH760" s="137"/>
    </row>
    <row r="761" spans="1:34" ht="15" hidden="1" customHeight="1" x14ac:dyDescent="0.2">
      <c r="A761" s="1393"/>
      <c r="B761" s="681"/>
      <c r="C761" s="1123"/>
      <c r="D761" s="685"/>
      <c r="E761" s="163"/>
      <c r="F761" s="687"/>
      <c r="G761" s="157"/>
      <c r="H761" s="1124"/>
      <c r="I761" s="1116">
        <f t="shared" si="281"/>
        <v>0</v>
      </c>
      <c r="J761" s="1117">
        <f t="shared" si="282"/>
        <v>0</v>
      </c>
      <c r="K761" s="1105">
        <f t="shared" si="283"/>
        <v>0</v>
      </c>
      <c r="L761" s="191">
        <f t="shared" si="284"/>
        <v>0</v>
      </c>
      <c r="M761" s="170" t="str">
        <f>IF(B761=0,"",VLOOKUP(B761,'Prog Costs'!$A$29:$B$60,2,FALSE))</f>
        <v/>
      </c>
      <c r="N761" s="194">
        <f t="shared" si="280"/>
        <v>0</v>
      </c>
      <c r="O761" s="195">
        <f t="shared" si="285"/>
        <v>0</v>
      </c>
      <c r="P761" s="196">
        <f>IF(N761=0,0,IF(B761=0,"",VLOOKUP(B761,'Prog Costs'!$A$29:$E$60,5,FALSE)*L761))</f>
        <v>0</v>
      </c>
      <c r="Q761" s="137"/>
      <c r="R761" s="137"/>
      <c r="S761" s="137"/>
      <c r="T761" s="137"/>
      <c r="U761" s="137"/>
      <c r="V761" s="137"/>
      <c r="W761" s="137"/>
      <c r="X761" s="137"/>
      <c r="Y761" s="137"/>
      <c r="Z761" s="137"/>
      <c r="AA761" s="137"/>
      <c r="AB761" s="137"/>
      <c r="AC761" s="137"/>
      <c r="AD761" s="137"/>
      <c r="AE761" s="137"/>
      <c r="AF761" s="137"/>
      <c r="AG761" s="137"/>
      <c r="AH761" s="137"/>
    </row>
    <row r="762" spans="1:34" ht="15" hidden="1" customHeight="1" x14ac:dyDescent="0.2">
      <c r="A762" s="1393"/>
      <c r="B762" s="681"/>
      <c r="C762" s="1123"/>
      <c r="D762" s="685"/>
      <c r="E762" s="163"/>
      <c r="F762" s="687"/>
      <c r="G762" s="157"/>
      <c r="H762" s="1124"/>
      <c r="I762" s="1116">
        <f t="shared" si="281"/>
        <v>0</v>
      </c>
      <c r="J762" s="1117">
        <f t="shared" si="282"/>
        <v>0</v>
      </c>
      <c r="K762" s="1105">
        <f t="shared" si="283"/>
        <v>0</v>
      </c>
      <c r="L762" s="191">
        <f t="shared" si="284"/>
        <v>0</v>
      </c>
      <c r="M762" s="170" t="str">
        <f>IF(B762=0,"",VLOOKUP(B762,'Prog Costs'!$A$29:$B$60,2,FALSE))</f>
        <v/>
      </c>
      <c r="N762" s="194">
        <f t="shared" si="280"/>
        <v>0</v>
      </c>
      <c r="O762" s="195">
        <f t="shared" si="285"/>
        <v>0</v>
      </c>
      <c r="P762" s="196">
        <f>IF(N762=0,0,IF(B762=0,"",VLOOKUP(B762,'Prog Costs'!$A$29:$E$60,5,FALSE)*L762))</f>
        <v>0</v>
      </c>
      <c r="Q762" s="137"/>
      <c r="R762" s="137"/>
      <c r="S762" s="137"/>
      <c r="T762" s="137"/>
      <c r="U762" s="137"/>
      <c r="V762" s="137"/>
      <c r="W762" s="137"/>
      <c r="X762" s="137"/>
      <c r="Y762" s="137"/>
      <c r="Z762" s="137"/>
      <c r="AA762" s="137"/>
      <c r="AB762" s="137"/>
      <c r="AC762" s="137"/>
      <c r="AD762" s="137"/>
      <c r="AE762" s="137"/>
      <c r="AF762" s="137"/>
      <c r="AG762" s="137"/>
      <c r="AH762" s="137"/>
    </row>
    <row r="763" spans="1:34" ht="15" hidden="1" customHeight="1" thickBot="1" x14ac:dyDescent="0.25">
      <c r="A763" s="1394"/>
      <c r="B763" s="681"/>
      <c r="C763" s="1125"/>
      <c r="D763" s="686"/>
      <c r="E763" s="164"/>
      <c r="F763" s="688"/>
      <c r="G763" s="158"/>
      <c r="H763" s="1126"/>
      <c r="I763" s="1118">
        <f t="shared" si="281"/>
        <v>0</v>
      </c>
      <c r="J763" s="1117">
        <f t="shared" si="282"/>
        <v>0</v>
      </c>
      <c r="K763" s="1106">
        <f t="shared" si="283"/>
        <v>0</v>
      </c>
      <c r="L763" s="191">
        <f t="shared" si="284"/>
        <v>0</v>
      </c>
      <c r="M763" s="170" t="str">
        <f>IF(B763=0,"",VLOOKUP(B763,'Prog Costs'!$A$29:$B$60,2,FALSE))</f>
        <v/>
      </c>
      <c r="N763" s="194">
        <f t="shared" si="280"/>
        <v>0</v>
      </c>
      <c r="O763" s="195">
        <f t="shared" si="285"/>
        <v>0</v>
      </c>
      <c r="P763" s="196">
        <f>IF(N763=0,0,IF(B763=0,"",VLOOKUP(B763,'Prog Costs'!$A$29:$E$60,5,FALSE)*L763))</f>
        <v>0</v>
      </c>
      <c r="Q763" s="137"/>
      <c r="R763" s="137"/>
      <c r="S763" s="137"/>
      <c r="T763" s="137"/>
      <c r="U763" s="137"/>
      <c r="V763" s="137"/>
      <c r="W763" s="137"/>
      <c r="X763" s="137"/>
      <c r="Y763" s="137"/>
      <c r="Z763" s="137"/>
      <c r="AA763" s="137"/>
      <c r="AB763" s="137"/>
      <c r="AC763" s="137"/>
      <c r="AD763" s="137"/>
      <c r="AE763" s="137"/>
      <c r="AF763" s="137"/>
      <c r="AG763" s="137"/>
      <c r="AH763" s="137"/>
    </row>
    <row r="764" spans="1:34" ht="18" customHeight="1" thickBot="1" x14ac:dyDescent="0.25">
      <c r="A764" s="182"/>
      <c r="B764" s="198" t="s">
        <v>62</v>
      </c>
      <c r="C764" s="140">
        <f>SUM(C744:C763)</f>
        <v>94</v>
      </c>
      <c r="D764" s="155">
        <f t="shared" ref="D764:P764" si="286">SUM(D744:D763)</f>
        <v>70</v>
      </c>
      <c r="E764" s="165">
        <f t="shared" si="286"/>
        <v>42</v>
      </c>
      <c r="F764" s="166">
        <f t="shared" si="286"/>
        <v>70</v>
      </c>
      <c r="G764" s="159">
        <f t="shared" si="286"/>
        <v>0</v>
      </c>
      <c r="H764" s="204">
        <f t="shared" si="286"/>
        <v>52.30749999999999</v>
      </c>
      <c r="I764" s="140">
        <f t="shared" si="286"/>
        <v>136</v>
      </c>
      <c r="J764" s="1113">
        <f t="shared" si="286"/>
        <v>68</v>
      </c>
      <c r="K764" s="159">
        <f t="shared" si="286"/>
        <v>192.3075</v>
      </c>
      <c r="L764" s="142">
        <f t="shared" si="286"/>
        <v>96.153750000000002</v>
      </c>
      <c r="M764" s="143"/>
      <c r="N764" s="143">
        <f t="shared" si="286"/>
        <v>3856541.1484305556</v>
      </c>
      <c r="O764" s="143">
        <f t="shared" si="286"/>
        <v>3085232.9187444448</v>
      </c>
      <c r="P764" s="144">
        <f t="shared" si="286"/>
        <v>771308.22968611121</v>
      </c>
      <c r="Q764" s="137"/>
      <c r="R764" s="137"/>
      <c r="S764" s="137"/>
      <c r="T764" s="137"/>
      <c r="U764" s="137"/>
      <c r="V764" s="137"/>
      <c r="W764" s="137"/>
      <c r="X764" s="137"/>
      <c r="Y764" s="137"/>
      <c r="Z764" s="137"/>
      <c r="AA764" s="137"/>
      <c r="AB764" s="137"/>
      <c r="AC764" s="137"/>
      <c r="AD764" s="137"/>
      <c r="AE764" s="137"/>
      <c r="AF764" s="137"/>
      <c r="AG764" s="137"/>
      <c r="AH764" s="137"/>
    </row>
    <row r="765" spans="1:34" ht="13.5" thickBot="1" x14ac:dyDescent="0.25">
      <c r="A765" s="173"/>
      <c r="B765" s="152"/>
      <c r="C765" s="152"/>
      <c r="D765" s="152"/>
      <c r="E765" s="152"/>
      <c r="F765" s="152"/>
      <c r="G765" s="152"/>
      <c r="H765" s="152"/>
      <c r="I765" s="152"/>
      <c r="J765" s="152"/>
      <c r="K765" s="152"/>
      <c r="L765" s="152"/>
      <c r="M765" s="152"/>
      <c r="N765" s="102"/>
      <c r="O765" s="102"/>
      <c r="P765" s="103"/>
      <c r="Q765" s="137"/>
      <c r="R765" s="137"/>
      <c r="S765" s="137"/>
      <c r="T765" s="137"/>
      <c r="U765" s="137"/>
      <c r="V765" s="137"/>
      <c r="W765" s="137"/>
      <c r="X765" s="137"/>
      <c r="Y765" s="137"/>
      <c r="Z765" s="137"/>
      <c r="AA765" s="137"/>
      <c r="AB765" s="137"/>
      <c r="AC765" s="137"/>
      <c r="AD765" s="137"/>
      <c r="AE765" s="137"/>
      <c r="AF765" s="137"/>
      <c r="AG765" s="137"/>
      <c r="AH765" s="137"/>
    </row>
    <row r="766" spans="1:34" ht="15" customHeight="1" x14ac:dyDescent="0.2">
      <c r="A766" s="1392">
        <f>'Setup Page'!C10</f>
        <v>0</v>
      </c>
      <c r="B766" s="683"/>
      <c r="C766" s="1121"/>
      <c r="D766" s="730"/>
      <c r="E766" s="162"/>
      <c r="F766" s="712"/>
      <c r="G766" s="705"/>
      <c r="H766" s="1122"/>
      <c r="I766" s="1114">
        <f>C766+E766+G766</f>
        <v>0</v>
      </c>
      <c r="J766" s="1115">
        <f>I766/2</f>
        <v>0</v>
      </c>
      <c r="K766" s="1104">
        <f>D766+F766+H766</f>
        <v>0</v>
      </c>
      <c r="L766" s="191">
        <f>K766/2</f>
        <v>0</v>
      </c>
      <c r="M766" s="170" t="str">
        <f>IF(B766=0,"",VLOOKUP(B766,'Prog Costs'!$A$29:$B$60,2,FALSE))</f>
        <v/>
      </c>
      <c r="N766" s="194">
        <f t="shared" ref="N766:N785" si="287">IF(B766=0,0,IF(L766=0,0,L766*M766))</f>
        <v>0</v>
      </c>
      <c r="O766" s="195">
        <f>N766*0.8</f>
        <v>0</v>
      </c>
      <c r="P766" s="196">
        <f>IF(N766=0,0,IF(B766=0,"",VLOOKUP(B766,'Prog Costs'!$A$29:$E$60,5,FALSE)*L766))</f>
        <v>0</v>
      </c>
      <c r="Q766" s="137"/>
      <c r="R766" s="137"/>
      <c r="S766" s="137"/>
      <c r="T766" s="137"/>
      <c r="U766" s="137"/>
      <c r="V766" s="137"/>
      <c r="W766" s="137"/>
      <c r="X766" s="137"/>
      <c r="Y766" s="137"/>
      <c r="Z766" s="137"/>
      <c r="AA766" s="137"/>
      <c r="AB766" s="137"/>
      <c r="AC766" s="137"/>
      <c r="AD766" s="137"/>
      <c r="AE766" s="137"/>
      <c r="AF766" s="137"/>
      <c r="AG766" s="137"/>
      <c r="AH766" s="137"/>
    </row>
    <row r="767" spans="1:34" ht="15" customHeight="1" x14ac:dyDescent="0.2">
      <c r="A767" s="1393"/>
      <c r="B767" s="681"/>
      <c r="C767" s="1123"/>
      <c r="D767" s="685"/>
      <c r="E767" s="163"/>
      <c r="F767" s="687"/>
      <c r="G767" s="157"/>
      <c r="H767" s="1124"/>
      <c r="I767" s="1116">
        <f t="shared" ref="I767:I785" si="288">C767+E767+G767</f>
        <v>0</v>
      </c>
      <c r="J767" s="1117">
        <f t="shared" ref="J767:J785" si="289">I767/2</f>
        <v>0</v>
      </c>
      <c r="K767" s="1105">
        <f t="shared" ref="K767:K785" si="290">D767+F767+H767</f>
        <v>0</v>
      </c>
      <c r="L767" s="191">
        <f t="shared" ref="L767:L785" si="291">K767/2</f>
        <v>0</v>
      </c>
      <c r="M767" s="170" t="str">
        <f>IF(B767=0,"",VLOOKUP(B767,'Prog Costs'!$A$29:$B$60,2,FALSE))</f>
        <v/>
      </c>
      <c r="N767" s="194">
        <f t="shared" si="287"/>
        <v>0</v>
      </c>
      <c r="O767" s="195">
        <f t="shared" ref="O767:O785" si="292">N767*0.8</f>
        <v>0</v>
      </c>
      <c r="P767" s="196">
        <f>IF(N767=0,0,IF(B767=0,"",VLOOKUP(B767,'Prog Costs'!$A$29:$E$60,5,FALSE)*L767))</f>
        <v>0</v>
      </c>
      <c r="Q767" s="137"/>
      <c r="R767" s="137"/>
      <c r="S767" s="137"/>
      <c r="T767" s="137"/>
      <c r="U767" s="137"/>
      <c r="V767" s="137"/>
      <c r="W767" s="137"/>
      <c r="X767" s="137"/>
      <c r="Y767" s="137"/>
      <c r="Z767" s="137"/>
      <c r="AA767" s="137"/>
      <c r="AB767" s="137"/>
      <c r="AC767" s="137"/>
      <c r="AD767" s="137"/>
      <c r="AE767" s="137"/>
      <c r="AF767" s="137"/>
      <c r="AG767" s="137"/>
      <c r="AH767" s="137"/>
    </row>
    <row r="768" spans="1:34" ht="15" customHeight="1" x14ac:dyDescent="0.2">
      <c r="A768" s="1393"/>
      <c r="B768" s="681"/>
      <c r="C768" s="1123"/>
      <c r="D768" s="685"/>
      <c r="E768" s="163"/>
      <c r="F768" s="687"/>
      <c r="G768" s="157"/>
      <c r="H768" s="1124"/>
      <c r="I768" s="1116">
        <f t="shared" si="288"/>
        <v>0</v>
      </c>
      <c r="J768" s="1117">
        <f t="shared" si="289"/>
        <v>0</v>
      </c>
      <c r="K768" s="1105">
        <f t="shared" si="290"/>
        <v>0</v>
      </c>
      <c r="L768" s="191">
        <f t="shared" si="291"/>
        <v>0</v>
      </c>
      <c r="M768" s="170" t="str">
        <f>IF(B768=0,"",VLOOKUP(B768,'Prog Costs'!$A$29:$B$60,2,FALSE))</f>
        <v/>
      </c>
      <c r="N768" s="194">
        <f t="shared" si="287"/>
        <v>0</v>
      </c>
      <c r="O768" s="195">
        <f t="shared" si="292"/>
        <v>0</v>
      </c>
      <c r="P768" s="196">
        <f>IF(N768=0,0,IF(B768=0,"",VLOOKUP(B768,'Prog Costs'!$A$29:$E$60,5,FALSE)*L768))</f>
        <v>0</v>
      </c>
      <c r="Q768" s="137"/>
      <c r="R768" s="137"/>
      <c r="S768" s="137"/>
      <c r="T768" s="137"/>
      <c r="U768" s="137"/>
      <c r="V768" s="137"/>
      <c r="W768" s="137"/>
      <c r="X768" s="137"/>
      <c r="Y768" s="137"/>
      <c r="Z768" s="137"/>
      <c r="AA768" s="137"/>
      <c r="AB768" s="137"/>
      <c r="AC768" s="137"/>
      <c r="AD768" s="137"/>
      <c r="AE768" s="137"/>
      <c r="AF768" s="137"/>
      <c r="AG768" s="137"/>
      <c r="AH768" s="137"/>
    </row>
    <row r="769" spans="1:34" ht="15" customHeight="1" x14ac:dyDescent="0.2">
      <c r="A769" s="1393"/>
      <c r="B769" s="681"/>
      <c r="C769" s="1123"/>
      <c r="D769" s="685"/>
      <c r="E769" s="163"/>
      <c r="F769" s="687"/>
      <c r="G769" s="157"/>
      <c r="H769" s="1124"/>
      <c r="I769" s="1116">
        <f t="shared" si="288"/>
        <v>0</v>
      </c>
      <c r="J769" s="1117">
        <f t="shared" si="289"/>
        <v>0</v>
      </c>
      <c r="K769" s="1105">
        <f t="shared" si="290"/>
        <v>0</v>
      </c>
      <c r="L769" s="191">
        <f t="shared" si="291"/>
        <v>0</v>
      </c>
      <c r="M769" s="170" t="str">
        <f>IF(B769=0,"",VLOOKUP(B769,'Prog Costs'!$A$29:$B$60,2,FALSE))</f>
        <v/>
      </c>
      <c r="N769" s="194">
        <f t="shared" si="287"/>
        <v>0</v>
      </c>
      <c r="O769" s="195">
        <f t="shared" si="292"/>
        <v>0</v>
      </c>
      <c r="P769" s="196">
        <f>IF(N769=0,0,IF(B769=0,"",VLOOKUP(B769,'Prog Costs'!$A$29:$E$60,5,FALSE)*L769))</f>
        <v>0</v>
      </c>
      <c r="Q769" s="137"/>
      <c r="R769" s="137"/>
      <c r="S769" s="137"/>
      <c r="T769" s="137"/>
      <c r="U769" s="137"/>
      <c r="V769" s="137"/>
      <c r="W769" s="137"/>
      <c r="X769" s="137"/>
      <c r="Y769" s="137"/>
      <c r="Z769" s="137"/>
      <c r="AA769" s="137"/>
      <c r="AB769" s="137"/>
      <c r="AC769" s="137"/>
      <c r="AD769" s="137"/>
      <c r="AE769" s="137"/>
      <c r="AF769" s="137"/>
      <c r="AG769" s="137"/>
      <c r="AH769" s="137"/>
    </row>
    <row r="770" spans="1:34" ht="15" customHeight="1" x14ac:dyDescent="0.2">
      <c r="A770" s="1393"/>
      <c r="B770" s="681"/>
      <c r="C770" s="1123"/>
      <c r="D770" s="685"/>
      <c r="E770" s="163"/>
      <c r="F770" s="687"/>
      <c r="G770" s="157"/>
      <c r="H770" s="1124"/>
      <c r="I770" s="1116">
        <f t="shared" si="288"/>
        <v>0</v>
      </c>
      <c r="J770" s="1117">
        <f t="shared" si="289"/>
        <v>0</v>
      </c>
      <c r="K770" s="1105">
        <f t="shared" si="290"/>
        <v>0</v>
      </c>
      <c r="L770" s="191">
        <f t="shared" si="291"/>
        <v>0</v>
      </c>
      <c r="M770" s="170" t="str">
        <f>IF(B770=0,"",VLOOKUP(B770,'Prog Costs'!$A$29:$B$60,2,FALSE))</f>
        <v/>
      </c>
      <c r="N770" s="194">
        <f t="shared" si="287"/>
        <v>0</v>
      </c>
      <c r="O770" s="195">
        <f t="shared" si="292"/>
        <v>0</v>
      </c>
      <c r="P770" s="196">
        <f>IF(N770=0,0,IF(B770=0,"",VLOOKUP(B770,'Prog Costs'!$A$29:$E$60,5,FALSE)*L770))</f>
        <v>0</v>
      </c>
      <c r="Q770" s="137"/>
      <c r="R770" s="137"/>
      <c r="S770" s="137"/>
      <c r="T770" s="137"/>
      <c r="U770" s="137"/>
      <c r="V770" s="137"/>
      <c r="W770" s="137"/>
      <c r="X770" s="137"/>
      <c r="Y770" s="137"/>
      <c r="Z770" s="137"/>
      <c r="AA770" s="137"/>
      <c r="AB770" s="137"/>
      <c r="AC770" s="137"/>
      <c r="AD770" s="137"/>
      <c r="AE770" s="137"/>
      <c r="AF770" s="137"/>
      <c r="AG770" s="137"/>
      <c r="AH770" s="137"/>
    </row>
    <row r="771" spans="1:34" ht="15" customHeight="1" x14ac:dyDescent="0.2">
      <c r="A771" s="1393"/>
      <c r="B771" s="681"/>
      <c r="C771" s="1123"/>
      <c r="D771" s="685"/>
      <c r="E771" s="163"/>
      <c r="F771" s="687"/>
      <c r="G771" s="157"/>
      <c r="H771" s="1124"/>
      <c r="I771" s="1116">
        <f t="shared" si="288"/>
        <v>0</v>
      </c>
      <c r="J771" s="1117">
        <f t="shared" si="289"/>
        <v>0</v>
      </c>
      <c r="K771" s="1105">
        <f t="shared" si="290"/>
        <v>0</v>
      </c>
      <c r="L771" s="191">
        <f t="shared" si="291"/>
        <v>0</v>
      </c>
      <c r="M771" s="170" t="str">
        <f>IF(B771=0,"",VLOOKUP(B771,'Prog Costs'!$A$29:$B$60,2,FALSE))</f>
        <v/>
      </c>
      <c r="N771" s="194">
        <f t="shared" si="287"/>
        <v>0</v>
      </c>
      <c r="O771" s="195">
        <f t="shared" si="292"/>
        <v>0</v>
      </c>
      <c r="P771" s="196">
        <f>IF(N771=0,0,IF(B771=0,"",VLOOKUP(B771,'Prog Costs'!$A$29:$E$60,5,FALSE)*L771))</f>
        <v>0</v>
      </c>
      <c r="Q771" s="137"/>
      <c r="R771" s="137"/>
      <c r="S771" s="137"/>
      <c r="T771" s="137"/>
      <c r="U771" s="137"/>
      <c r="V771" s="137"/>
      <c r="W771" s="137"/>
      <c r="X771" s="137"/>
      <c r="Y771" s="137"/>
      <c r="Z771" s="137"/>
      <c r="AA771" s="137"/>
      <c r="AB771" s="137"/>
      <c r="AC771" s="137"/>
      <c r="AD771" s="137"/>
      <c r="AE771" s="137"/>
      <c r="AF771" s="137"/>
      <c r="AG771" s="137"/>
      <c r="AH771" s="137"/>
    </row>
    <row r="772" spans="1:34" ht="15" customHeight="1" x14ac:dyDescent="0.2">
      <c r="A772" s="1393"/>
      <c r="B772" s="681"/>
      <c r="C772" s="1123"/>
      <c r="D772" s="685"/>
      <c r="E772" s="163"/>
      <c r="F772" s="687"/>
      <c r="G772" s="157"/>
      <c r="H772" s="1124"/>
      <c r="I772" s="1116">
        <f t="shared" si="288"/>
        <v>0</v>
      </c>
      <c r="J772" s="1117">
        <f t="shared" si="289"/>
        <v>0</v>
      </c>
      <c r="K772" s="1105">
        <f t="shared" si="290"/>
        <v>0</v>
      </c>
      <c r="L772" s="191">
        <f t="shared" si="291"/>
        <v>0</v>
      </c>
      <c r="M772" s="170" t="str">
        <f>IF(B772=0,"",VLOOKUP(B772,'Prog Costs'!$A$29:$B$60,2,FALSE))</f>
        <v/>
      </c>
      <c r="N772" s="194">
        <f t="shared" si="287"/>
        <v>0</v>
      </c>
      <c r="O772" s="195">
        <f t="shared" si="292"/>
        <v>0</v>
      </c>
      <c r="P772" s="196">
        <f>IF(N772=0,0,IF(B772=0,"",VLOOKUP(B772,'Prog Costs'!$A$29:$E$60,5,FALSE)*L772))</f>
        <v>0</v>
      </c>
      <c r="Q772" s="137"/>
      <c r="R772" s="137"/>
      <c r="S772" s="137"/>
      <c r="T772" s="137"/>
      <c r="U772" s="137"/>
      <c r="V772" s="137"/>
      <c r="W772" s="137"/>
      <c r="X772" s="137"/>
      <c r="Y772" s="137"/>
      <c r="Z772" s="137"/>
      <c r="AA772" s="137"/>
      <c r="AB772" s="137"/>
      <c r="AC772" s="137"/>
      <c r="AD772" s="137"/>
      <c r="AE772" s="137"/>
      <c r="AF772" s="137"/>
      <c r="AG772" s="137"/>
      <c r="AH772" s="137"/>
    </row>
    <row r="773" spans="1:34" ht="15" customHeight="1" x14ac:dyDescent="0.2">
      <c r="A773" s="1393"/>
      <c r="B773" s="681"/>
      <c r="C773" s="1123"/>
      <c r="D773" s="685"/>
      <c r="E773" s="163"/>
      <c r="F773" s="687"/>
      <c r="G773" s="157"/>
      <c r="H773" s="1124"/>
      <c r="I773" s="1116">
        <f t="shared" si="288"/>
        <v>0</v>
      </c>
      <c r="J773" s="1117">
        <f t="shared" si="289"/>
        <v>0</v>
      </c>
      <c r="K773" s="1105">
        <f t="shared" si="290"/>
        <v>0</v>
      </c>
      <c r="L773" s="191">
        <f t="shared" si="291"/>
        <v>0</v>
      </c>
      <c r="M773" s="170" t="str">
        <f>IF(B773=0,"",VLOOKUP(B773,'Prog Costs'!$A$29:$B$60,2,FALSE))</f>
        <v/>
      </c>
      <c r="N773" s="194">
        <f t="shared" si="287"/>
        <v>0</v>
      </c>
      <c r="O773" s="195">
        <f t="shared" si="292"/>
        <v>0</v>
      </c>
      <c r="P773" s="196">
        <f>IF(N773=0,0,IF(B773=0,"",VLOOKUP(B773,'Prog Costs'!$A$29:$E$60,5,FALSE)*L773))</f>
        <v>0</v>
      </c>
      <c r="Q773" s="137"/>
      <c r="R773" s="137"/>
      <c r="S773" s="137"/>
      <c r="T773" s="137"/>
      <c r="U773" s="137"/>
      <c r="V773" s="137"/>
      <c r="W773" s="137"/>
      <c r="X773" s="137"/>
      <c r="Y773" s="137"/>
      <c r="Z773" s="137"/>
      <c r="AA773" s="137"/>
      <c r="AB773" s="137"/>
      <c r="AC773" s="137"/>
      <c r="AD773" s="137"/>
      <c r="AE773" s="137"/>
      <c r="AF773" s="137"/>
      <c r="AG773" s="137"/>
      <c r="AH773" s="137"/>
    </row>
    <row r="774" spans="1:34" ht="15" customHeight="1" x14ac:dyDescent="0.2">
      <c r="A774" s="1393"/>
      <c r="B774" s="681"/>
      <c r="C774" s="1123"/>
      <c r="D774" s="685"/>
      <c r="E774" s="163"/>
      <c r="F774" s="687"/>
      <c r="G774" s="157"/>
      <c r="H774" s="1124"/>
      <c r="I774" s="1116">
        <f t="shared" si="288"/>
        <v>0</v>
      </c>
      <c r="J774" s="1117">
        <f t="shared" si="289"/>
        <v>0</v>
      </c>
      <c r="K774" s="1105">
        <f t="shared" si="290"/>
        <v>0</v>
      </c>
      <c r="L774" s="191">
        <f t="shared" si="291"/>
        <v>0</v>
      </c>
      <c r="M774" s="170" t="str">
        <f>IF(B774=0,"",VLOOKUP(B774,'Prog Costs'!$A$29:$B$60,2,FALSE))</f>
        <v/>
      </c>
      <c r="N774" s="194">
        <f t="shared" si="287"/>
        <v>0</v>
      </c>
      <c r="O774" s="195">
        <f t="shared" si="292"/>
        <v>0</v>
      </c>
      <c r="P774" s="196">
        <f>IF(N774=0,0,IF(B774=0,"",VLOOKUP(B774,'Prog Costs'!$A$29:$E$60,5,FALSE)*L774))</f>
        <v>0</v>
      </c>
      <c r="Q774" s="137"/>
      <c r="R774" s="137"/>
      <c r="S774" s="137"/>
      <c r="T774" s="137"/>
      <c r="U774" s="137"/>
      <c r="V774" s="137"/>
      <c r="W774" s="137"/>
      <c r="X774" s="137"/>
      <c r="Y774" s="137"/>
      <c r="Z774" s="137"/>
      <c r="AA774" s="137"/>
      <c r="AB774" s="137"/>
      <c r="AC774" s="137"/>
      <c r="AD774" s="137"/>
      <c r="AE774" s="137"/>
      <c r="AF774" s="137"/>
      <c r="AG774" s="137"/>
      <c r="AH774" s="137"/>
    </row>
    <row r="775" spans="1:34" ht="15" customHeight="1" thickBot="1" x14ac:dyDescent="0.25">
      <c r="A775" s="1393"/>
      <c r="B775" s="681"/>
      <c r="C775" s="1123"/>
      <c r="D775" s="685"/>
      <c r="E775" s="163"/>
      <c r="F775" s="687"/>
      <c r="G775" s="157"/>
      <c r="H775" s="1124"/>
      <c r="I775" s="1116">
        <f t="shared" si="288"/>
        <v>0</v>
      </c>
      <c r="J775" s="1117">
        <f t="shared" si="289"/>
        <v>0</v>
      </c>
      <c r="K775" s="1105">
        <f t="shared" si="290"/>
        <v>0</v>
      </c>
      <c r="L775" s="191">
        <f t="shared" si="291"/>
        <v>0</v>
      </c>
      <c r="M775" s="170" t="str">
        <f>IF(B775=0,"",VLOOKUP(B775,'Prog Costs'!$A$29:$B$60,2,FALSE))</f>
        <v/>
      </c>
      <c r="N775" s="194">
        <f t="shared" si="287"/>
        <v>0</v>
      </c>
      <c r="O775" s="195">
        <f t="shared" si="292"/>
        <v>0</v>
      </c>
      <c r="P775" s="196">
        <f>IF(N775=0,0,IF(B775=0,"",VLOOKUP(B775,'Prog Costs'!$A$29:$E$60,5,FALSE)*L775))</f>
        <v>0</v>
      </c>
      <c r="Q775" s="137"/>
      <c r="R775" s="137"/>
      <c r="S775" s="137"/>
      <c r="T775" s="137"/>
      <c r="U775" s="137"/>
      <c r="V775" s="137"/>
      <c r="W775" s="137"/>
      <c r="X775" s="137"/>
      <c r="Y775" s="137"/>
      <c r="Z775" s="137"/>
      <c r="AA775" s="137"/>
      <c r="AB775" s="137"/>
      <c r="AC775" s="137"/>
      <c r="AD775" s="137"/>
      <c r="AE775" s="137"/>
      <c r="AF775" s="137"/>
      <c r="AG775" s="137"/>
      <c r="AH775" s="137"/>
    </row>
    <row r="776" spans="1:34" ht="15" hidden="1" customHeight="1" x14ac:dyDescent="0.2">
      <c r="A776" s="1393"/>
      <c r="B776" s="681"/>
      <c r="C776" s="1123"/>
      <c r="D776" s="685"/>
      <c r="E776" s="163"/>
      <c r="F776" s="687"/>
      <c r="G776" s="157"/>
      <c r="H776" s="1124"/>
      <c r="I776" s="1116">
        <f t="shared" si="288"/>
        <v>0</v>
      </c>
      <c r="J776" s="1117">
        <f t="shared" si="289"/>
        <v>0</v>
      </c>
      <c r="K776" s="1105">
        <f t="shared" si="290"/>
        <v>0</v>
      </c>
      <c r="L776" s="191">
        <f t="shared" si="291"/>
        <v>0</v>
      </c>
      <c r="M776" s="170" t="str">
        <f>IF(B776=0,"",VLOOKUP(B776,'Prog Costs'!$A$29:$B$60,2,FALSE))</f>
        <v/>
      </c>
      <c r="N776" s="194">
        <f t="shared" si="287"/>
        <v>0</v>
      </c>
      <c r="O776" s="195">
        <f t="shared" si="292"/>
        <v>0</v>
      </c>
      <c r="P776" s="196">
        <f>IF(N776=0,0,IF(B776=0,"",VLOOKUP(B776,'Prog Costs'!$A$29:$E$60,5,FALSE)*L776))</f>
        <v>0</v>
      </c>
      <c r="Q776" s="137"/>
      <c r="R776" s="137"/>
      <c r="S776" s="137"/>
      <c r="T776" s="137"/>
      <c r="U776" s="137"/>
      <c r="V776" s="137"/>
      <c r="W776" s="137"/>
      <c r="X776" s="137"/>
      <c r="Y776" s="137"/>
      <c r="Z776" s="137"/>
      <c r="AA776" s="137"/>
      <c r="AB776" s="137"/>
      <c r="AC776" s="137"/>
      <c r="AD776" s="137"/>
      <c r="AE776" s="137"/>
      <c r="AF776" s="137"/>
      <c r="AG776" s="137"/>
      <c r="AH776" s="137"/>
    </row>
    <row r="777" spans="1:34" ht="15" hidden="1" customHeight="1" x14ac:dyDescent="0.2">
      <c r="A777" s="1393"/>
      <c r="B777" s="681"/>
      <c r="C777" s="1123"/>
      <c r="D777" s="685"/>
      <c r="E777" s="163"/>
      <c r="F777" s="687"/>
      <c r="G777" s="157"/>
      <c r="H777" s="1124"/>
      <c r="I777" s="1116">
        <f t="shared" si="288"/>
        <v>0</v>
      </c>
      <c r="J777" s="1117">
        <f t="shared" si="289"/>
        <v>0</v>
      </c>
      <c r="K777" s="1105">
        <f t="shared" si="290"/>
        <v>0</v>
      </c>
      <c r="L777" s="191">
        <f t="shared" si="291"/>
        <v>0</v>
      </c>
      <c r="M777" s="170" t="str">
        <f>IF(B777=0,"",VLOOKUP(B777,'Prog Costs'!$A$29:$B$60,2,FALSE))</f>
        <v/>
      </c>
      <c r="N777" s="194">
        <f t="shared" si="287"/>
        <v>0</v>
      </c>
      <c r="O777" s="195">
        <f t="shared" si="292"/>
        <v>0</v>
      </c>
      <c r="P777" s="196">
        <f>IF(N777=0,0,IF(B777=0,"",VLOOKUP(B777,'Prog Costs'!$A$29:$E$60,5,FALSE)*L777))</f>
        <v>0</v>
      </c>
      <c r="Q777" s="137"/>
      <c r="R777" s="137"/>
      <c r="S777" s="137"/>
      <c r="T777" s="137"/>
      <c r="U777" s="137"/>
      <c r="V777" s="137"/>
      <c r="W777" s="137"/>
      <c r="X777" s="137"/>
      <c r="Y777" s="137"/>
      <c r="Z777" s="137"/>
      <c r="AA777" s="137"/>
      <c r="AB777" s="137"/>
      <c r="AC777" s="137"/>
      <c r="AD777" s="137"/>
      <c r="AE777" s="137"/>
      <c r="AF777" s="137"/>
      <c r="AG777" s="137"/>
      <c r="AH777" s="137"/>
    </row>
    <row r="778" spans="1:34" ht="15" hidden="1" customHeight="1" x14ac:dyDescent="0.2">
      <c r="A778" s="1393"/>
      <c r="B778" s="681"/>
      <c r="C778" s="1123"/>
      <c r="D778" s="685"/>
      <c r="E778" s="163"/>
      <c r="F778" s="687"/>
      <c r="G778" s="157"/>
      <c r="H778" s="1124"/>
      <c r="I778" s="1116">
        <f t="shared" si="288"/>
        <v>0</v>
      </c>
      <c r="J778" s="1117">
        <f t="shared" si="289"/>
        <v>0</v>
      </c>
      <c r="K778" s="1105">
        <f t="shared" si="290"/>
        <v>0</v>
      </c>
      <c r="L778" s="191">
        <f t="shared" si="291"/>
        <v>0</v>
      </c>
      <c r="M778" s="170" t="str">
        <f>IF(B778=0,"",VLOOKUP(B778,'Prog Costs'!$A$29:$B$60,2,FALSE))</f>
        <v/>
      </c>
      <c r="N778" s="194">
        <f t="shared" si="287"/>
        <v>0</v>
      </c>
      <c r="O778" s="195">
        <f t="shared" si="292"/>
        <v>0</v>
      </c>
      <c r="P778" s="196">
        <f>IF(N778=0,0,IF(B778=0,"",VLOOKUP(B778,'Prog Costs'!$A$29:$E$60,5,FALSE)*L778))</f>
        <v>0</v>
      </c>
      <c r="Q778" s="137"/>
      <c r="R778" s="137"/>
      <c r="S778" s="137"/>
      <c r="T778" s="137"/>
      <c r="U778" s="137"/>
      <c r="V778" s="137"/>
      <c r="W778" s="137"/>
      <c r="X778" s="137"/>
      <c r="Y778" s="137"/>
      <c r="Z778" s="137"/>
      <c r="AA778" s="137"/>
      <c r="AB778" s="137"/>
      <c r="AC778" s="137"/>
      <c r="AD778" s="137"/>
      <c r="AE778" s="137"/>
      <c r="AF778" s="137"/>
      <c r="AG778" s="137"/>
      <c r="AH778" s="137"/>
    </row>
    <row r="779" spans="1:34" ht="15" hidden="1" customHeight="1" x14ac:dyDescent="0.2">
      <c r="A779" s="1393"/>
      <c r="B779" s="681"/>
      <c r="C779" s="1123"/>
      <c r="D779" s="685"/>
      <c r="E779" s="163"/>
      <c r="F779" s="687"/>
      <c r="G779" s="157"/>
      <c r="H779" s="1124"/>
      <c r="I779" s="1116">
        <f t="shared" si="288"/>
        <v>0</v>
      </c>
      <c r="J779" s="1117">
        <f t="shared" si="289"/>
        <v>0</v>
      </c>
      <c r="K779" s="1105">
        <f t="shared" si="290"/>
        <v>0</v>
      </c>
      <c r="L779" s="191">
        <f t="shared" si="291"/>
        <v>0</v>
      </c>
      <c r="M779" s="170" t="str">
        <f>IF(B779=0,"",VLOOKUP(B779,'Prog Costs'!$A$29:$B$60,2,FALSE))</f>
        <v/>
      </c>
      <c r="N779" s="194">
        <f t="shared" si="287"/>
        <v>0</v>
      </c>
      <c r="O779" s="195">
        <f t="shared" si="292"/>
        <v>0</v>
      </c>
      <c r="P779" s="196">
        <f>IF(N779=0,0,IF(B779=0,"",VLOOKUP(B779,'Prog Costs'!$A$29:$E$60,5,FALSE)*L779))</f>
        <v>0</v>
      </c>
      <c r="Q779" s="137"/>
      <c r="R779" s="137"/>
      <c r="S779" s="137"/>
      <c r="T779" s="137"/>
      <c r="U779" s="137"/>
      <c r="V779" s="137"/>
      <c r="W779" s="137"/>
      <c r="X779" s="137"/>
      <c r="Y779" s="137"/>
      <c r="Z779" s="137"/>
      <c r="AA779" s="137"/>
      <c r="AB779" s="137"/>
      <c r="AC779" s="137"/>
      <c r="AD779" s="137"/>
      <c r="AE779" s="137"/>
      <c r="AF779" s="137"/>
      <c r="AG779" s="137"/>
      <c r="AH779" s="137"/>
    </row>
    <row r="780" spans="1:34" ht="15" hidden="1" customHeight="1" x14ac:dyDescent="0.2">
      <c r="A780" s="1393"/>
      <c r="B780" s="681"/>
      <c r="C780" s="1123"/>
      <c r="D780" s="685"/>
      <c r="E780" s="163"/>
      <c r="F780" s="687"/>
      <c r="G780" s="157"/>
      <c r="H780" s="1124"/>
      <c r="I780" s="1116">
        <f t="shared" si="288"/>
        <v>0</v>
      </c>
      <c r="J780" s="1117">
        <f t="shared" si="289"/>
        <v>0</v>
      </c>
      <c r="K780" s="1105">
        <f t="shared" si="290"/>
        <v>0</v>
      </c>
      <c r="L780" s="191">
        <f t="shared" si="291"/>
        <v>0</v>
      </c>
      <c r="M780" s="170" t="str">
        <f>IF(B780=0,"",VLOOKUP(B780,'Prog Costs'!$A$29:$B$60,2,FALSE))</f>
        <v/>
      </c>
      <c r="N780" s="194">
        <f t="shared" si="287"/>
        <v>0</v>
      </c>
      <c r="O780" s="195">
        <f t="shared" si="292"/>
        <v>0</v>
      </c>
      <c r="P780" s="196">
        <f>IF(N780=0,0,IF(B780=0,"",VLOOKUP(B780,'Prog Costs'!$A$29:$E$60,5,FALSE)*L780))</f>
        <v>0</v>
      </c>
      <c r="Q780" s="137"/>
      <c r="R780" s="137"/>
      <c r="S780" s="137"/>
      <c r="T780" s="137"/>
      <c r="U780" s="137"/>
      <c r="V780" s="137"/>
      <c r="W780" s="137"/>
      <c r="X780" s="137"/>
      <c r="Y780" s="137"/>
      <c r="Z780" s="137"/>
      <c r="AA780" s="137"/>
      <c r="AB780" s="137"/>
      <c r="AC780" s="137"/>
      <c r="AD780" s="137"/>
      <c r="AE780" s="137"/>
      <c r="AF780" s="137"/>
      <c r="AG780" s="137"/>
      <c r="AH780" s="137"/>
    </row>
    <row r="781" spans="1:34" ht="15" hidden="1" customHeight="1" x14ac:dyDescent="0.2">
      <c r="A781" s="1393"/>
      <c r="B781" s="681"/>
      <c r="C781" s="1123"/>
      <c r="D781" s="685"/>
      <c r="E781" s="163"/>
      <c r="F781" s="687"/>
      <c r="G781" s="157"/>
      <c r="H781" s="1124"/>
      <c r="I781" s="1116">
        <f t="shared" si="288"/>
        <v>0</v>
      </c>
      <c r="J781" s="1117">
        <f t="shared" si="289"/>
        <v>0</v>
      </c>
      <c r="K781" s="1105">
        <f t="shared" si="290"/>
        <v>0</v>
      </c>
      <c r="L781" s="191">
        <f t="shared" si="291"/>
        <v>0</v>
      </c>
      <c r="M781" s="170" t="str">
        <f>IF(B781=0,"",VLOOKUP(B781,'Prog Costs'!$A$29:$B$60,2,FALSE))</f>
        <v/>
      </c>
      <c r="N781" s="194">
        <f t="shared" si="287"/>
        <v>0</v>
      </c>
      <c r="O781" s="195">
        <f t="shared" si="292"/>
        <v>0</v>
      </c>
      <c r="P781" s="196">
        <f>IF(N781=0,0,IF(B781=0,"",VLOOKUP(B781,'Prog Costs'!$A$29:$E$60,5,FALSE)*L781))</f>
        <v>0</v>
      </c>
      <c r="Q781" s="137"/>
      <c r="R781" s="137"/>
      <c r="S781" s="137"/>
      <c r="T781" s="137"/>
      <c r="U781" s="137"/>
      <c r="V781" s="137"/>
      <c r="W781" s="137"/>
      <c r="X781" s="137"/>
      <c r="Y781" s="137"/>
      <c r="Z781" s="137"/>
      <c r="AA781" s="137"/>
      <c r="AB781" s="137"/>
      <c r="AC781" s="137"/>
      <c r="AD781" s="137"/>
      <c r="AE781" s="137"/>
      <c r="AF781" s="137"/>
      <c r="AG781" s="137"/>
      <c r="AH781" s="137"/>
    </row>
    <row r="782" spans="1:34" ht="15" hidden="1" customHeight="1" x14ac:dyDescent="0.2">
      <c r="A782" s="1393"/>
      <c r="B782" s="681"/>
      <c r="C782" s="1123"/>
      <c r="D782" s="685"/>
      <c r="E782" s="163"/>
      <c r="F782" s="687"/>
      <c r="G782" s="157"/>
      <c r="H782" s="1124"/>
      <c r="I782" s="1116">
        <f t="shared" si="288"/>
        <v>0</v>
      </c>
      <c r="J782" s="1117">
        <f t="shared" si="289"/>
        <v>0</v>
      </c>
      <c r="K782" s="1105">
        <f t="shared" si="290"/>
        <v>0</v>
      </c>
      <c r="L782" s="191">
        <f t="shared" si="291"/>
        <v>0</v>
      </c>
      <c r="M782" s="170" t="str">
        <f>IF(B782=0,"",VLOOKUP(B782,'Prog Costs'!$A$29:$B$60,2,FALSE))</f>
        <v/>
      </c>
      <c r="N782" s="194">
        <f t="shared" si="287"/>
        <v>0</v>
      </c>
      <c r="O782" s="195">
        <f t="shared" si="292"/>
        <v>0</v>
      </c>
      <c r="P782" s="196">
        <f>IF(N782=0,0,IF(B782=0,"",VLOOKUP(B782,'Prog Costs'!$A$29:$E$60,5,FALSE)*L782))</f>
        <v>0</v>
      </c>
      <c r="Q782" s="137"/>
      <c r="R782" s="137"/>
      <c r="S782" s="137"/>
      <c r="T782" s="137"/>
      <c r="U782" s="137"/>
      <c r="V782" s="137"/>
      <c r="W782" s="137"/>
      <c r="X782" s="137"/>
      <c r="Y782" s="137"/>
      <c r="Z782" s="137"/>
      <c r="AA782" s="137"/>
      <c r="AB782" s="137"/>
      <c r="AC782" s="137"/>
      <c r="AD782" s="137"/>
      <c r="AE782" s="137"/>
      <c r="AF782" s="137"/>
      <c r="AG782" s="137"/>
      <c r="AH782" s="137"/>
    </row>
    <row r="783" spans="1:34" ht="15" hidden="1" customHeight="1" x14ac:dyDescent="0.2">
      <c r="A783" s="1393"/>
      <c r="B783" s="681"/>
      <c r="C783" s="1123"/>
      <c r="D783" s="685"/>
      <c r="E783" s="163"/>
      <c r="F783" s="687"/>
      <c r="G783" s="157"/>
      <c r="H783" s="1124"/>
      <c r="I783" s="1116">
        <f t="shared" si="288"/>
        <v>0</v>
      </c>
      <c r="J783" s="1117">
        <f t="shared" si="289"/>
        <v>0</v>
      </c>
      <c r="K783" s="1105">
        <f t="shared" si="290"/>
        <v>0</v>
      </c>
      <c r="L783" s="191">
        <f t="shared" si="291"/>
        <v>0</v>
      </c>
      <c r="M783" s="170" t="str">
        <f>IF(B783=0,"",VLOOKUP(B783,'Prog Costs'!$A$29:$B$60,2,FALSE))</f>
        <v/>
      </c>
      <c r="N783" s="194">
        <f t="shared" si="287"/>
        <v>0</v>
      </c>
      <c r="O783" s="195">
        <f t="shared" si="292"/>
        <v>0</v>
      </c>
      <c r="P783" s="196">
        <f>IF(N783=0,0,IF(B783=0,"",VLOOKUP(B783,'Prog Costs'!$A$29:$E$60,5,FALSE)*L783))</f>
        <v>0</v>
      </c>
      <c r="Q783" s="137"/>
      <c r="R783" s="137"/>
      <c r="S783" s="137"/>
      <c r="T783" s="137"/>
      <c r="U783" s="137"/>
      <c r="V783" s="137"/>
      <c r="W783" s="137"/>
      <c r="X783" s="137"/>
      <c r="Y783" s="137"/>
      <c r="Z783" s="137"/>
      <c r="AA783" s="137"/>
      <c r="AB783" s="137"/>
      <c r="AC783" s="137"/>
      <c r="AD783" s="137"/>
      <c r="AE783" s="137"/>
      <c r="AF783" s="137"/>
      <c r="AG783" s="137"/>
      <c r="AH783" s="137"/>
    </row>
    <row r="784" spans="1:34" ht="15" hidden="1" customHeight="1" x14ac:dyDescent="0.2">
      <c r="A784" s="1393"/>
      <c r="B784" s="681"/>
      <c r="C784" s="1123"/>
      <c r="D784" s="685"/>
      <c r="E784" s="163"/>
      <c r="F784" s="687"/>
      <c r="G784" s="157"/>
      <c r="H784" s="1124"/>
      <c r="I784" s="1116">
        <f t="shared" si="288"/>
        <v>0</v>
      </c>
      <c r="J784" s="1117">
        <f t="shared" si="289"/>
        <v>0</v>
      </c>
      <c r="K784" s="1105">
        <f t="shared" si="290"/>
        <v>0</v>
      </c>
      <c r="L784" s="191">
        <f t="shared" si="291"/>
        <v>0</v>
      </c>
      <c r="M784" s="170" t="str">
        <f>IF(B784=0,"",VLOOKUP(B784,'Prog Costs'!$A$29:$B$60,2,FALSE))</f>
        <v/>
      </c>
      <c r="N784" s="194">
        <f t="shared" si="287"/>
        <v>0</v>
      </c>
      <c r="O784" s="195">
        <f t="shared" si="292"/>
        <v>0</v>
      </c>
      <c r="P784" s="196">
        <f>IF(N784=0,0,IF(B784=0,"",VLOOKUP(B784,'Prog Costs'!$A$29:$E$60,5,FALSE)*L784))</f>
        <v>0</v>
      </c>
      <c r="Q784" s="137"/>
      <c r="R784" s="137"/>
      <c r="S784" s="137"/>
      <c r="T784" s="137"/>
      <c r="U784" s="137"/>
      <c r="V784" s="137"/>
      <c r="W784" s="137"/>
      <c r="X784" s="137"/>
      <c r="Y784" s="137"/>
      <c r="Z784" s="137"/>
      <c r="AA784" s="137"/>
      <c r="AB784" s="137"/>
      <c r="AC784" s="137"/>
      <c r="AD784" s="137"/>
      <c r="AE784" s="137"/>
      <c r="AF784" s="137"/>
      <c r="AG784" s="137"/>
      <c r="AH784" s="137"/>
    </row>
    <row r="785" spans="1:34" ht="15" hidden="1" customHeight="1" thickBot="1" x14ac:dyDescent="0.25">
      <c r="A785" s="1394"/>
      <c r="B785" s="681"/>
      <c r="C785" s="1125"/>
      <c r="D785" s="686"/>
      <c r="E785" s="164"/>
      <c r="F785" s="688"/>
      <c r="G785" s="158"/>
      <c r="H785" s="1126"/>
      <c r="I785" s="1118">
        <f t="shared" si="288"/>
        <v>0</v>
      </c>
      <c r="J785" s="1117">
        <f t="shared" si="289"/>
        <v>0</v>
      </c>
      <c r="K785" s="1106">
        <f t="shared" si="290"/>
        <v>0</v>
      </c>
      <c r="L785" s="191">
        <f t="shared" si="291"/>
        <v>0</v>
      </c>
      <c r="M785" s="170" t="str">
        <f>IF(B785=0,"",VLOOKUP(B785,'Prog Costs'!$A$29:$B$60,2,FALSE))</f>
        <v/>
      </c>
      <c r="N785" s="194">
        <f t="shared" si="287"/>
        <v>0</v>
      </c>
      <c r="O785" s="195">
        <f t="shared" si="292"/>
        <v>0</v>
      </c>
      <c r="P785" s="196">
        <f>IF(N785=0,0,IF(B785=0,"",VLOOKUP(B785,'Prog Costs'!$A$29:$E$60,5,FALSE)*L785))</f>
        <v>0</v>
      </c>
      <c r="Q785" s="137"/>
      <c r="R785" s="137"/>
      <c r="S785" s="137"/>
      <c r="T785" s="137"/>
      <c r="U785" s="137"/>
      <c r="V785" s="137"/>
      <c r="W785" s="137"/>
      <c r="X785" s="137"/>
      <c r="Y785" s="137"/>
      <c r="Z785" s="137"/>
      <c r="AA785" s="137"/>
      <c r="AB785" s="137"/>
      <c r="AC785" s="137"/>
      <c r="AD785" s="137"/>
      <c r="AE785" s="137"/>
      <c r="AF785" s="137"/>
      <c r="AG785" s="137"/>
      <c r="AH785" s="137"/>
    </row>
    <row r="786" spans="1:34" ht="18" customHeight="1" thickBot="1" x14ac:dyDescent="0.25">
      <c r="A786" s="182"/>
      <c r="B786" s="198" t="s">
        <v>62</v>
      </c>
      <c r="C786" s="140">
        <f>SUM(C766:C785)</f>
        <v>0</v>
      </c>
      <c r="D786" s="155">
        <f t="shared" ref="D786:L786" si="293">SUM(D766:D785)</f>
        <v>0</v>
      </c>
      <c r="E786" s="165">
        <f t="shared" si="293"/>
        <v>0</v>
      </c>
      <c r="F786" s="166">
        <f t="shared" si="293"/>
        <v>0</v>
      </c>
      <c r="G786" s="159">
        <f t="shared" si="293"/>
        <v>0</v>
      </c>
      <c r="H786" s="204">
        <f t="shared" si="293"/>
        <v>0</v>
      </c>
      <c r="I786" s="140">
        <f t="shared" si="293"/>
        <v>0</v>
      </c>
      <c r="J786" s="1113">
        <f t="shared" si="293"/>
        <v>0</v>
      </c>
      <c r="K786" s="159">
        <f t="shared" si="293"/>
        <v>0</v>
      </c>
      <c r="L786" s="142">
        <f t="shared" si="293"/>
        <v>0</v>
      </c>
      <c r="M786" s="143"/>
      <c r="N786" s="143">
        <f t="shared" ref="N786:P786" si="294">SUM(N766:N785)</f>
        <v>0</v>
      </c>
      <c r="O786" s="143">
        <f t="shared" si="294"/>
        <v>0</v>
      </c>
      <c r="P786" s="144">
        <f t="shared" si="294"/>
        <v>0</v>
      </c>
      <c r="Q786" s="137"/>
      <c r="R786" s="137"/>
      <c r="S786" s="137"/>
      <c r="T786" s="137"/>
      <c r="U786" s="137"/>
      <c r="V786" s="137"/>
      <c r="W786" s="137"/>
      <c r="X786" s="137"/>
      <c r="Y786" s="137"/>
      <c r="Z786" s="137"/>
      <c r="AA786" s="137"/>
      <c r="AB786" s="137"/>
      <c r="AC786" s="137"/>
      <c r="AD786" s="137"/>
      <c r="AE786" s="137"/>
      <c r="AF786" s="137"/>
      <c r="AG786" s="137"/>
      <c r="AH786" s="137"/>
    </row>
    <row r="787" spans="1:34" ht="13.5" thickBot="1" x14ac:dyDescent="0.25">
      <c r="A787" s="173"/>
      <c r="B787" s="152"/>
      <c r="C787" s="152"/>
      <c r="D787" s="152"/>
      <c r="E787" s="152"/>
      <c r="F787" s="152"/>
      <c r="G787" s="152"/>
      <c r="H787" s="152"/>
      <c r="I787" s="152"/>
      <c r="J787" s="152"/>
      <c r="K787" s="152"/>
      <c r="L787" s="152"/>
      <c r="M787" s="152"/>
      <c r="N787" s="102"/>
      <c r="O787" s="102"/>
      <c r="P787" s="103"/>
      <c r="Q787" s="137"/>
      <c r="R787" s="137"/>
      <c r="S787" s="137"/>
      <c r="T787" s="137"/>
      <c r="U787" s="137"/>
      <c r="V787" s="137"/>
      <c r="W787" s="137"/>
      <c r="X787" s="137"/>
      <c r="Y787" s="137"/>
      <c r="Z787" s="137"/>
      <c r="AA787" s="137"/>
      <c r="AB787" s="137"/>
      <c r="AC787" s="137"/>
      <c r="AD787" s="137"/>
      <c r="AE787" s="137"/>
      <c r="AF787" s="137"/>
      <c r="AG787" s="137"/>
      <c r="AH787" s="137"/>
    </row>
    <row r="788" spans="1:34" ht="15" customHeight="1" x14ac:dyDescent="0.2">
      <c r="A788" s="1392" t="str">
        <f>'Setup Page'!C11</f>
        <v>Nongoma Engineering</v>
      </c>
      <c r="B788" s="683"/>
      <c r="C788" s="1121"/>
      <c r="D788" s="730"/>
      <c r="E788" s="162"/>
      <c r="F788" s="712"/>
      <c r="G788" s="705"/>
      <c r="H788" s="1122"/>
      <c r="I788" s="1114">
        <f>C788+E788+G788</f>
        <v>0</v>
      </c>
      <c r="J788" s="1115">
        <f>I788/2</f>
        <v>0</v>
      </c>
      <c r="K788" s="1104">
        <f>D788+F788+H788</f>
        <v>0</v>
      </c>
      <c r="L788" s="191">
        <f>K788/2</f>
        <v>0</v>
      </c>
      <c r="M788" s="170" t="str">
        <f>IF(B788=0,"",VLOOKUP(B788,'Prog Costs'!$A$29:$B$60,2,FALSE))</f>
        <v/>
      </c>
      <c r="N788" s="194">
        <f t="shared" ref="N788:N807" si="295">IF(B788=0,0,IF(L788=0,0,L788*M788))</f>
        <v>0</v>
      </c>
      <c r="O788" s="195">
        <f>N788*0.8</f>
        <v>0</v>
      </c>
      <c r="P788" s="196">
        <f>IF(N788=0,0,IF(B788=0,"",VLOOKUP(B788,'Prog Costs'!$A$29:$E$60,5,FALSE)*L788))</f>
        <v>0</v>
      </c>
      <c r="Q788" s="137"/>
      <c r="R788" s="137"/>
      <c r="S788" s="137"/>
      <c r="T788" s="137"/>
      <c r="U788" s="137"/>
      <c r="V788" s="137"/>
      <c r="W788" s="137"/>
      <c r="X788" s="137"/>
      <c r="Y788" s="137"/>
      <c r="Z788" s="137"/>
      <c r="AA788" s="137"/>
      <c r="AB788" s="137"/>
      <c r="AC788" s="137"/>
      <c r="AD788" s="137"/>
      <c r="AE788" s="137"/>
      <c r="AF788" s="137"/>
      <c r="AG788" s="137"/>
      <c r="AH788" s="137"/>
    </row>
    <row r="789" spans="1:34" ht="15" customHeight="1" x14ac:dyDescent="0.2">
      <c r="A789" s="1393"/>
      <c r="B789" s="681"/>
      <c r="C789" s="1123"/>
      <c r="D789" s="685"/>
      <c r="E789" s="163"/>
      <c r="F789" s="687"/>
      <c r="G789" s="157"/>
      <c r="H789" s="1124"/>
      <c r="I789" s="1116">
        <f t="shared" ref="I789:I807" si="296">C789+E789+G789</f>
        <v>0</v>
      </c>
      <c r="J789" s="1117">
        <f t="shared" ref="J789:J807" si="297">I789/2</f>
        <v>0</v>
      </c>
      <c r="K789" s="1105">
        <f t="shared" ref="K789:K807" si="298">D789+F789+H789</f>
        <v>0</v>
      </c>
      <c r="L789" s="191">
        <f t="shared" ref="L789:L807" si="299">K789/2</f>
        <v>0</v>
      </c>
      <c r="M789" s="170" t="str">
        <f>IF(B789=0,"",VLOOKUP(B789,'Prog Costs'!$A$29:$B$60,2,FALSE))</f>
        <v/>
      </c>
      <c r="N789" s="194">
        <f t="shared" si="295"/>
        <v>0</v>
      </c>
      <c r="O789" s="195">
        <f t="shared" ref="O789:O807" si="300">N789*0.8</f>
        <v>0</v>
      </c>
      <c r="P789" s="196">
        <f>IF(N789=0,0,IF(B789=0,"",VLOOKUP(B789,'Prog Costs'!$A$29:$E$60,5,FALSE)*L789))</f>
        <v>0</v>
      </c>
      <c r="Q789" s="137"/>
      <c r="R789" s="137"/>
      <c r="S789" s="137"/>
      <c r="T789" s="137"/>
      <c r="U789" s="137"/>
      <c r="V789" s="137"/>
      <c r="W789" s="137"/>
      <c r="X789" s="137"/>
      <c r="Y789" s="137"/>
      <c r="Z789" s="137"/>
      <c r="AA789" s="137"/>
      <c r="AB789" s="137"/>
      <c r="AC789" s="137"/>
      <c r="AD789" s="137"/>
      <c r="AE789" s="137"/>
      <c r="AF789" s="137"/>
      <c r="AG789" s="137"/>
      <c r="AH789" s="137"/>
    </row>
    <row r="790" spans="1:34" ht="15" customHeight="1" x14ac:dyDescent="0.2">
      <c r="A790" s="1393"/>
      <c r="B790" s="681"/>
      <c r="C790" s="1123"/>
      <c r="D790" s="685"/>
      <c r="E790" s="163"/>
      <c r="F790" s="687"/>
      <c r="G790" s="157"/>
      <c r="H790" s="1124"/>
      <c r="I790" s="1116">
        <f t="shared" si="296"/>
        <v>0</v>
      </c>
      <c r="J790" s="1117">
        <f t="shared" si="297"/>
        <v>0</v>
      </c>
      <c r="K790" s="1105">
        <f t="shared" si="298"/>
        <v>0</v>
      </c>
      <c r="L790" s="191">
        <f t="shared" si="299"/>
        <v>0</v>
      </c>
      <c r="M790" s="170" t="str">
        <f>IF(B790=0,"",VLOOKUP(B790,'Prog Costs'!$A$29:$B$60,2,FALSE))</f>
        <v/>
      </c>
      <c r="N790" s="194">
        <f t="shared" si="295"/>
        <v>0</v>
      </c>
      <c r="O790" s="195">
        <f t="shared" si="300"/>
        <v>0</v>
      </c>
      <c r="P790" s="196">
        <f>IF(N790=0,0,IF(B790=0,"",VLOOKUP(B790,'Prog Costs'!$A$29:$E$60,5,FALSE)*L790))</f>
        <v>0</v>
      </c>
      <c r="Q790" s="137"/>
      <c r="R790" s="137"/>
      <c r="S790" s="137"/>
      <c r="T790" s="137"/>
      <c r="U790" s="137"/>
      <c r="V790" s="137"/>
      <c r="W790" s="137"/>
      <c r="X790" s="137"/>
      <c r="Y790" s="137"/>
      <c r="Z790" s="137"/>
      <c r="AA790" s="137"/>
      <c r="AB790" s="137"/>
      <c r="AC790" s="137"/>
      <c r="AD790" s="137"/>
      <c r="AE790" s="137"/>
      <c r="AF790" s="137"/>
      <c r="AG790" s="137"/>
      <c r="AH790" s="137"/>
    </row>
    <row r="791" spans="1:34" ht="15" customHeight="1" x14ac:dyDescent="0.2">
      <c r="A791" s="1393"/>
      <c r="B791" s="681"/>
      <c r="C791" s="1123"/>
      <c r="D791" s="685"/>
      <c r="E791" s="163"/>
      <c r="F791" s="687"/>
      <c r="G791" s="157"/>
      <c r="H791" s="1124"/>
      <c r="I791" s="1116">
        <f t="shared" si="296"/>
        <v>0</v>
      </c>
      <c r="J791" s="1117">
        <f t="shared" si="297"/>
        <v>0</v>
      </c>
      <c r="K791" s="1105">
        <f t="shared" si="298"/>
        <v>0</v>
      </c>
      <c r="L791" s="191">
        <f t="shared" si="299"/>
        <v>0</v>
      </c>
      <c r="M791" s="170" t="str">
        <f>IF(B791=0,"",VLOOKUP(B791,'Prog Costs'!$A$29:$B$60,2,FALSE))</f>
        <v/>
      </c>
      <c r="N791" s="194">
        <f t="shared" si="295"/>
        <v>0</v>
      </c>
      <c r="O791" s="195">
        <f t="shared" si="300"/>
        <v>0</v>
      </c>
      <c r="P791" s="196">
        <f>IF(N791=0,0,IF(B791=0,"",VLOOKUP(B791,'Prog Costs'!$A$29:$E$60,5,FALSE)*L791))</f>
        <v>0</v>
      </c>
      <c r="Q791" s="137"/>
      <c r="R791" s="137"/>
      <c r="S791" s="137"/>
      <c r="T791" s="137"/>
      <c r="U791" s="137"/>
      <c r="V791" s="137"/>
      <c r="W791" s="137"/>
      <c r="X791" s="137"/>
      <c r="Y791" s="137"/>
      <c r="Z791" s="137"/>
      <c r="AA791" s="137"/>
      <c r="AB791" s="137"/>
      <c r="AC791" s="137"/>
      <c r="AD791" s="137"/>
      <c r="AE791" s="137"/>
      <c r="AF791" s="137"/>
      <c r="AG791" s="137"/>
      <c r="AH791" s="137"/>
    </row>
    <row r="792" spans="1:34" ht="15" customHeight="1" x14ac:dyDescent="0.2">
      <c r="A792" s="1393"/>
      <c r="B792" s="681"/>
      <c r="C792" s="1123"/>
      <c r="D792" s="685"/>
      <c r="E792" s="163"/>
      <c r="F792" s="687"/>
      <c r="G792" s="157"/>
      <c r="H792" s="1124"/>
      <c r="I792" s="1116">
        <f t="shared" si="296"/>
        <v>0</v>
      </c>
      <c r="J792" s="1117">
        <f t="shared" si="297"/>
        <v>0</v>
      </c>
      <c r="K792" s="1105">
        <f t="shared" si="298"/>
        <v>0</v>
      </c>
      <c r="L792" s="191">
        <f t="shared" si="299"/>
        <v>0</v>
      </c>
      <c r="M792" s="170" t="str">
        <f>IF(B792=0,"",VLOOKUP(B792,'Prog Costs'!$A$29:$B$60,2,FALSE))</f>
        <v/>
      </c>
      <c r="N792" s="194">
        <f t="shared" si="295"/>
        <v>0</v>
      </c>
      <c r="O792" s="195">
        <f t="shared" si="300"/>
        <v>0</v>
      </c>
      <c r="P792" s="196">
        <f>IF(N792=0,0,IF(B792=0,"",VLOOKUP(B792,'Prog Costs'!$A$29:$E$60,5,FALSE)*L792))</f>
        <v>0</v>
      </c>
      <c r="Q792" s="137"/>
      <c r="R792" s="137"/>
      <c r="S792" s="137"/>
      <c r="T792" s="137"/>
      <c r="U792" s="137"/>
      <c r="V792" s="137"/>
      <c r="W792" s="137"/>
      <c r="X792" s="137"/>
      <c r="Y792" s="137"/>
      <c r="Z792" s="137"/>
      <c r="AA792" s="137"/>
      <c r="AB792" s="137"/>
      <c r="AC792" s="137"/>
      <c r="AD792" s="137"/>
      <c r="AE792" s="137"/>
      <c r="AF792" s="137"/>
      <c r="AG792" s="137"/>
      <c r="AH792" s="137"/>
    </row>
    <row r="793" spans="1:34" ht="15" customHeight="1" x14ac:dyDescent="0.2">
      <c r="A793" s="1393"/>
      <c r="B793" s="681"/>
      <c r="C793" s="1123"/>
      <c r="D793" s="685"/>
      <c r="E793" s="163"/>
      <c r="F793" s="687"/>
      <c r="G793" s="157"/>
      <c r="H793" s="1124"/>
      <c r="I793" s="1116">
        <f t="shared" si="296"/>
        <v>0</v>
      </c>
      <c r="J793" s="1117">
        <f t="shared" si="297"/>
        <v>0</v>
      </c>
      <c r="K793" s="1105">
        <f t="shared" si="298"/>
        <v>0</v>
      </c>
      <c r="L793" s="191">
        <f t="shared" si="299"/>
        <v>0</v>
      </c>
      <c r="M793" s="170" t="str">
        <f>IF(B793=0,"",VLOOKUP(B793,'Prog Costs'!$A$29:$B$60,2,FALSE))</f>
        <v/>
      </c>
      <c r="N793" s="194">
        <f t="shared" si="295"/>
        <v>0</v>
      </c>
      <c r="O793" s="195">
        <f t="shared" si="300"/>
        <v>0</v>
      </c>
      <c r="P793" s="196">
        <f>IF(N793=0,0,IF(B793=0,"",VLOOKUP(B793,'Prog Costs'!$A$29:$E$60,5,FALSE)*L793))</f>
        <v>0</v>
      </c>
      <c r="Q793" s="137"/>
      <c r="R793" s="137"/>
      <c r="S793" s="137"/>
      <c r="T793" s="137"/>
      <c r="U793" s="137"/>
      <c r="V793" s="137"/>
      <c r="W793" s="137"/>
      <c r="X793" s="137"/>
      <c r="Y793" s="137"/>
      <c r="Z793" s="137"/>
      <c r="AA793" s="137"/>
      <c r="AB793" s="137"/>
      <c r="AC793" s="137"/>
      <c r="AD793" s="137"/>
      <c r="AE793" s="137"/>
      <c r="AF793" s="137"/>
      <c r="AG793" s="137"/>
      <c r="AH793" s="137"/>
    </row>
    <row r="794" spans="1:34" ht="15" customHeight="1" x14ac:dyDescent="0.2">
      <c r="A794" s="1393"/>
      <c r="B794" s="681"/>
      <c r="C794" s="1123"/>
      <c r="D794" s="685"/>
      <c r="E794" s="163"/>
      <c r="F794" s="687"/>
      <c r="G794" s="157"/>
      <c r="H794" s="1124"/>
      <c r="I794" s="1116">
        <f t="shared" si="296"/>
        <v>0</v>
      </c>
      <c r="J794" s="1117">
        <f t="shared" si="297"/>
        <v>0</v>
      </c>
      <c r="K794" s="1105">
        <f t="shared" si="298"/>
        <v>0</v>
      </c>
      <c r="L794" s="191">
        <f t="shared" si="299"/>
        <v>0</v>
      </c>
      <c r="M794" s="170" t="str">
        <f>IF(B794=0,"",VLOOKUP(B794,'Prog Costs'!$A$29:$B$60,2,FALSE))</f>
        <v/>
      </c>
      <c r="N794" s="194">
        <f t="shared" si="295"/>
        <v>0</v>
      </c>
      <c r="O794" s="195">
        <f t="shared" si="300"/>
        <v>0</v>
      </c>
      <c r="P794" s="196">
        <f>IF(N794=0,0,IF(B794=0,"",VLOOKUP(B794,'Prog Costs'!$A$29:$E$60,5,FALSE)*L794))</f>
        <v>0</v>
      </c>
      <c r="Q794" s="137"/>
      <c r="R794" s="137"/>
      <c r="S794" s="137"/>
      <c r="T794" s="137"/>
      <c r="U794" s="137"/>
      <c r="V794" s="137"/>
      <c r="W794" s="137"/>
      <c r="X794" s="137"/>
      <c r="Y794" s="137"/>
      <c r="Z794" s="137"/>
      <c r="AA794" s="137"/>
      <c r="AB794" s="137"/>
      <c r="AC794" s="137"/>
      <c r="AD794" s="137"/>
      <c r="AE794" s="137"/>
      <c r="AF794" s="137"/>
      <c r="AG794" s="137"/>
      <c r="AH794" s="137"/>
    </row>
    <row r="795" spans="1:34" ht="15" customHeight="1" x14ac:dyDescent="0.2">
      <c r="A795" s="1393"/>
      <c r="B795" s="681"/>
      <c r="C795" s="1123"/>
      <c r="D795" s="685"/>
      <c r="E795" s="163"/>
      <c r="F795" s="687"/>
      <c r="G795" s="157"/>
      <c r="H795" s="1124"/>
      <c r="I795" s="1116">
        <f t="shared" si="296"/>
        <v>0</v>
      </c>
      <c r="J795" s="1117">
        <f t="shared" si="297"/>
        <v>0</v>
      </c>
      <c r="K795" s="1105">
        <f t="shared" si="298"/>
        <v>0</v>
      </c>
      <c r="L795" s="191">
        <f t="shared" si="299"/>
        <v>0</v>
      </c>
      <c r="M795" s="170" t="str">
        <f>IF(B795=0,"",VLOOKUP(B795,'Prog Costs'!$A$29:$B$60,2,FALSE))</f>
        <v/>
      </c>
      <c r="N795" s="194">
        <f t="shared" si="295"/>
        <v>0</v>
      </c>
      <c r="O795" s="195">
        <f t="shared" si="300"/>
        <v>0</v>
      </c>
      <c r="P795" s="196">
        <f>IF(N795=0,0,IF(B795=0,"",VLOOKUP(B795,'Prog Costs'!$A$29:$E$60,5,FALSE)*L795))</f>
        <v>0</v>
      </c>
      <c r="Q795" s="137"/>
      <c r="R795" s="137"/>
      <c r="S795" s="137"/>
      <c r="T795" s="137"/>
      <c r="U795" s="137"/>
      <c r="V795" s="137"/>
      <c r="W795" s="137"/>
      <c r="X795" s="137"/>
      <c r="Y795" s="137"/>
      <c r="Z795" s="137"/>
      <c r="AA795" s="137"/>
      <c r="AB795" s="137"/>
      <c r="AC795" s="137"/>
      <c r="AD795" s="137"/>
      <c r="AE795" s="137"/>
      <c r="AF795" s="137"/>
      <c r="AG795" s="137"/>
      <c r="AH795" s="137"/>
    </row>
    <row r="796" spans="1:34" ht="15" customHeight="1" x14ac:dyDescent="0.2">
      <c r="A796" s="1393"/>
      <c r="B796" s="681"/>
      <c r="C796" s="1123"/>
      <c r="D796" s="685"/>
      <c r="E796" s="163"/>
      <c r="F796" s="687"/>
      <c r="G796" s="157"/>
      <c r="H796" s="1124"/>
      <c r="I796" s="1116">
        <f t="shared" si="296"/>
        <v>0</v>
      </c>
      <c r="J796" s="1117">
        <f t="shared" si="297"/>
        <v>0</v>
      </c>
      <c r="K796" s="1105">
        <f t="shared" si="298"/>
        <v>0</v>
      </c>
      <c r="L796" s="191">
        <f t="shared" si="299"/>
        <v>0</v>
      </c>
      <c r="M796" s="170" t="str">
        <f>IF(B796=0,"",VLOOKUP(B796,'Prog Costs'!$A$29:$B$60,2,FALSE))</f>
        <v/>
      </c>
      <c r="N796" s="194">
        <f t="shared" si="295"/>
        <v>0</v>
      </c>
      <c r="O796" s="195">
        <f t="shared" si="300"/>
        <v>0</v>
      </c>
      <c r="P796" s="196">
        <f>IF(N796=0,0,IF(B796=0,"",VLOOKUP(B796,'Prog Costs'!$A$29:$E$60,5,FALSE)*L796))</f>
        <v>0</v>
      </c>
      <c r="Q796" s="137"/>
      <c r="R796" s="137"/>
      <c r="S796" s="137"/>
      <c r="T796" s="137"/>
      <c r="U796" s="137"/>
      <c r="V796" s="137"/>
      <c r="W796" s="137"/>
      <c r="X796" s="137"/>
      <c r="Y796" s="137"/>
      <c r="Z796" s="137"/>
      <c r="AA796" s="137"/>
      <c r="AB796" s="137"/>
      <c r="AC796" s="137"/>
      <c r="AD796" s="137"/>
      <c r="AE796" s="137"/>
      <c r="AF796" s="137"/>
      <c r="AG796" s="137"/>
      <c r="AH796" s="137"/>
    </row>
    <row r="797" spans="1:34" ht="15" customHeight="1" thickBot="1" x14ac:dyDescent="0.25">
      <c r="A797" s="1393"/>
      <c r="B797" s="681"/>
      <c r="C797" s="1123"/>
      <c r="D797" s="685"/>
      <c r="E797" s="163"/>
      <c r="F797" s="687"/>
      <c r="G797" s="157"/>
      <c r="H797" s="1124"/>
      <c r="I797" s="1116">
        <f t="shared" si="296"/>
        <v>0</v>
      </c>
      <c r="J797" s="1117">
        <f t="shared" si="297"/>
        <v>0</v>
      </c>
      <c r="K797" s="1105">
        <f t="shared" si="298"/>
        <v>0</v>
      </c>
      <c r="L797" s="191">
        <f t="shared" si="299"/>
        <v>0</v>
      </c>
      <c r="M797" s="170" t="str">
        <f>IF(B797=0,"",VLOOKUP(B797,'Prog Costs'!$A$29:$B$60,2,FALSE))</f>
        <v/>
      </c>
      <c r="N797" s="194">
        <f t="shared" si="295"/>
        <v>0</v>
      </c>
      <c r="O797" s="195">
        <f t="shared" si="300"/>
        <v>0</v>
      </c>
      <c r="P797" s="196">
        <f>IF(N797=0,0,IF(B797=0,"",VLOOKUP(B797,'Prog Costs'!$A$29:$E$60,5,FALSE)*L797))</f>
        <v>0</v>
      </c>
      <c r="Q797" s="137"/>
      <c r="R797" s="137"/>
      <c r="S797" s="137"/>
      <c r="T797" s="137"/>
      <c r="U797" s="137"/>
      <c r="V797" s="137"/>
      <c r="W797" s="137"/>
      <c r="X797" s="137"/>
      <c r="Y797" s="137"/>
      <c r="Z797" s="137"/>
      <c r="AA797" s="137"/>
      <c r="AB797" s="137"/>
      <c r="AC797" s="137"/>
      <c r="AD797" s="137"/>
      <c r="AE797" s="137"/>
      <c r="AF797" s="137"/>
      <c r="AG797" s="137"/>
      <c r="AH797" s="137"/>
    </row>
    <row r="798" spans="1:34" ht="15" hidden="1" customHeight="1" x14ac:dyDescent="0.2">
      <c r="A798" s="1393"/>
      <c r="B798" s="681"/>
      <c r="C798" s="1123"/>
      <c r="D798" s="685"/>
      <c r="E798" s="163"/>
      <c r="F798" s="687"/>
      <c r="G798" s="157"/>
      <c r="H798" s="1124"/>
      <c r="I798" s="1116">
        <f t="shared" si="296"/>
        <v>0</v>
      </c>
      <c r="J798" s="1117">
        <f t="shared" si="297"/>
        <v>0</v>
      </c>
      <c r="K798" s="1105">
        <f t="shared" si="298"/>
        <v>0</v>
      </c>
      <c r="L798" s="191">
        <f t="shared" si="299"/>
        <v>0</v>
      </c>
      <c r="M798" s="170" t="str">
        <f>IF(B798=0,"",VLOOKUP(B798,'Prog Costs'!$A$29:$B$60,2,FALSE))</f>
        <v/>
      </c>
      <c r="N798" s="194">
        <f t="shared" si="295"/>
        <v>0</v>
      </c>
      <c r="O798" s="195">
        <f t="shared" si="300"/>
        <v>0</v>
      </c>
      <c r="P798" s="196">
        <f>IF(N798=0,0,IF(B798=0,"",VLOOKUP(B798,'Prog Costs'!$A$29:$E$60,5,FALSE)*L798))</f>
        <v>0</v>
      </c>
      <c r="Q798" s="137"/>
      <c r="R798" s="137"/>
      <c r="S798" s="137"/>
      <c r="T798" s="137"/>
      <c r="U798" s="137"/>
      <c r="V798" s="137"/>
      <c r="W798" s="137"/>
      <c r="X798" s="137"/>
      <c r="Y798" s="137"/>
      <c r="Z798" s="137"/>
      <c r="AA798" s="137"/>
      <c r="AB798" s="137"/>
      <c r="AC798" s="137"/>
      <c r="AD798" s="137"/>
      <c r="AE798" s="137"/>
      <c r="AF798" s="137"/>
      <c r="AG798" s="137"/>
      <c r="AH798" s="137"/>
    </row>
    <row r="799" spans="1:34" ht="15" hidden="1" customHeight="1" x14ac:dyDescent="0.2">
      <c r="A799" s="1393"/>
      <c r="B799" s="681"/>
      <c r="C799" s="1123"/>
      <c r="D799" s="685"/>
      <c r="E799" s="163"/>
      <c r="F799" s="687"/>
      <c r="G799" s="157"/>
      <c r="H799" s="1124"/>
      <c r="I799" s="1116">
        <f t="shared" si="296"/>
        <v>0</v>
      </c>
      <c r="J799" s="1117">
        <f t="shared" si="297"/>
        <v>0</v>
      </c>
      <c r="K799" s="1105">
        <f t="shared" si="298"/>
        <v>0</v>
      </c>
      <c r="L799" s="191">
        <f t="shared" si="299"/>
        <v>0</v>
      </c>
      <c r="M799" s="170" t="str">
        <f>IF(B799=0,"",VLOOKUP(B799,'Prog Costs'!$A$29:$B$60,2,FALSE))</f>
        <v/>
      </c>
      <c r="N799" s="194">
        <f t="shared" si="295"/>
        <v>0</v>
      </c>
      <c r="O799" s="195">
        <f t="shared" si="300"/>
        <v>0</v>
      </c>
      <c r="P799" s="196">
        <f>IF(N799=0,0,IF(B799=0,"",VLOOKUP(B799,'Prog Costs'!$A$29:$E$60,5,FALSE)*L799))</f>
        <v>0</v>
      </c>
      <c r="Q799" s="137"/>
      <c r="R799" s="137"/>
      <c r="S799" s="137"/>
      <c r="T799" s="137"/>
      <c r="U799" s="137"/>
      <c r="V799" s="137"/>
      <c r="W799" s="137"/>
      <c r="X799" s="137"/>
      <c r="Y799" s="137"/>
      <c r="Z799" s="137"/>
      <c r="AA799" s="137"/>
      <c r="AB799" s="137"/>
      <c r="AC799" s="137"/>
      <c r="AD799" s="137"/>
      <c r="AE799" s="137"/>
      <c r="AF799" s="137"/>
      <c r="AG799" s="137"/>
      <c r="AH799" s="137"/>
    </row>
    <row r="800" spans="1:34" ht="15" hidden="1" customHeight="1" x14ac:dyDescent="0.2">
      <c r="A800" s="1393"/>
      <c r="B800" s="681"/>
      <c r="C800" s="1123"/>
      <c r="D800" s="685"/>
      <c r="E800" s="163"/>
      <c r="F800" s="687"/>
      <c r="G800" s="157"/>
      <c r="H800" s="1124"/>
      <c r="I800" s="1116">
        <f t="shared" si="296"/>
        <v>0</v>
      </c>
      <c r="J800" s="1117">
        <f t="shared" si="297"/>
        <v>0</v>
      </c>
      <c r="K800" s="1105">
        <f t="shared" si="298"/>
        <v>0</v>
      </c>
      <c r="L800" s="191">
        <f t="shared" si="299"/>
        <v>0</v>
      </c>
      <c r="M800" s="170" t="str">
        <f>IF(B800=0,"",VLOOKUP(B800,'Prog Costs'!$A$29:$B$60,2,FALSE))</f>
        <v/>
      </c>
      <c r="N800" s="194">
        <f t="shared" si="295"/>
        <v>0</v>
      </c>
      <c r="O800" s="195">
        <f t="shared" si="300"/>
        <v>0</v>
      </c>
      <c r="P800" s="196">
        <f>IF(N800=0,0,IF(B800=0,"",VLOOKUP(B800,'Prog Costs'!$A$29:$E$60,5,FALSE)*L800))</f>
        <v>0</v>
      </c>
      <c r="Q800" s="137"/>
      <c r="R800" s="137"/>
      <c r="S800" s="137"/>
      <c r="T800" s="137"/>
      <c r="U800" s="137"/>
      <c r="V800" s="137"/>
      <c r="W800" s="137"/>
      <c r="X800" s="137"/>
      <c r="Y800" s="137"/>
      <c r="Z800" s="137"/>
      <c r="AA800" s="137"/>
      <c r="AB800" s="137"/>
      <c r="AC800" s="137"/>
      <c r="AD800" s="137"/>
      <c r="AE800" s="137"/>
      <c r="AF800" s="137"/>
      <c r="AG800" s="137"/>
      <c r="AH800" s="137"/>
    </row>
    <row r="801" spans="1:34" ht="15" hidden="1" customHeight="1" x14ac:dyDescent="0.2">
      <c r="A801" s="1393"/>
      <c r="B801" s="681"/>
      <c r="C801" s="1123"/>
      <c r="D801" s="685"/>
      <c r="E801" s="163"/>
      <c r="F801" s="687"/>
      <c r="G801" s="157"/>
      <c r="H801" s="1124"/>
      <c r="I801" s="1116">
        <f t="shared" si="296"/>
        <v>0</v>
      </c>
      <c r="J801" s="1117">
        <f t="shared" si="297"/>
        <v>0</v>
      </c>
      <c r="K801" s="1105">
        <f t="shared" si="298"/>
        <v>0</v>
      </c>
      <c r="L801" s="191">
        <f t="shared" si="299"/>
        <v>0</v>
      </c>
      <c r="M801" s="170" t="str">
        <f>IF(B801=0,"",VLOOKUP(B801,'Prog Costs'!$A$29:$B$60,2,FALSE))</f>
        <v/>
      </c>
      <c r="N801" s="194">
        <f t="shared" si="295"/>
        <v>0</v>
      </c>
      <c r="O801" s="195">
        <f t="shared" si="300"/>
        <v>0</v>
      </c>
      <c r="P801" s="196">
        <f>IF(N801=0,0,IF(B801=0,"",VLOOKUP(B801,'Prog Costs'!$A$29:$E$60,5,FALSE)*L801))</f>
        <v>0</v>
      </c>
      <c r="Q801" s="137"/>
      <c r="R801" s="137"/>
      <c r="S801" s="137"/>
      <c r="T801" s="137"/>
      <c r="U801" s="137"/>
      <c r="V801" s="137"/>
      <c r="W801" s="137"/>
      <c r="X801" s="137"/>
      <c r="Y801" s="137"/>
      <c r="Z801" s="137"/>
      <c r="AA801" s="137"/>
      <c r="AB801" s="137"/>
      <c r="AC801" s="137"/>
      <c r="AD801" s="137"/>
      <c r="AE801" s="137"/>
      <c r="AF801" s="137"/>
      <c r="AG801" s="137"/>
      <c r="AH801" s="137"/>
    </row>
    <row r="802" spans="1:34" ht="15" hidden="1" customHeight="1" x14ac:dyDescent="0.2">
      <c r="A802" s="1393"/>
      <c r="B802" s="681"/>
      <c r="C802" s="1123"/>
      <c r="D802" s="685"/>
      <c r="E802" s="163"/>
      <c r="F802" s="687"/>
      <c r="G802" s="157"/>
      <c r="H802" s="1124"/>
      <c r="I802" s="1116">
        <f t="shared" si="296"/>
        <v>0</v>
      </c>
      <c r="J802" s="1117">
        <f t="shared" si="297"/>
        <v>0</v>
      </c>
      <c r="K802" s="1105">
        <f t="shared" si="298"/>
        <v>0</v>
      </c>
      <c r="L802" s="191">
        <f t="shared" si="299"/>
        <v>0</v>
      </c>
      <c r="M802" s="170" t="str">
        <f>IF(B802=0,"",VLOOKUP(B802,'Prog Costs'!$A$29:$B$60,2,FALSE))</f>
        <v/>
      </c>
      <c r="N802" s="194">
        <f t="shared" si="295"/>
        <v>0</v>
      </c>
      <c r="O802" s="195">
        <f t="shared" si="300"/>
        <v>0</v>
      </c>
      <c r="P802" s="196">
        <f>IF(N802=0,0,IF(B802=0,"",VLOOKUP(B802,'Prog Costs'!$A$29:$E$60,5,FALSE)*L802))</f>
        <v>0</v>
      </c>
      <c r="Q802" s="137"/>
      <c r="R802" s="137"/>
      <c r="S802" s="137"/>
      <c r="T802" s="137"/>
      <c r="U802" s="137"/>
      <c r="V802" s="137"/>
      <c r="W802" s="137"/>
      <c r="X802" s="137"/>
      <c r="Y802" s="137"/>
      <c r="Z802" s="137"/>
      <c r="AA802" s="137"/>
      <c r="AB802" s="137"/>
      <c r="AC802" s="137"/>
      <c r="AD802" s="137"/>
      <c r="AE802" s="137"/>
      <c r="AF802" s="137"/>
      <c r="AG802" s="137"/>
      <c r="AH802" s="137"/>
    </row>
    <row r="803" spans="1:34" ht="15" hidden="1" customHeight="1" x14ac:dyDescent="0.2">
      <c r="A803" s="1393"/>
      <c r="B803" s="681"/>
      <c r="C803" s="1123"/>
      <c r="D803" s="685"/>
      <c r="E803" s="163"/>
      <c r="F803" s="687"/>
      <c r="G803" s="157"/>
      <c r="H803" s="1124"/>
      <c r="I803" s="1116">
        <f t="shared" si="296"/>
        <v>0</v>
      </c>
      <c r="J803" s="1117">
        <f t="shared" si="297"/>
        <v>0</v>
      </c>
      <c r="K803" s="1105">
        <f t="shared" si="298"/>
        <v>0</v>
      </c>
      <c r="L803" s="191">
        <f t="shared" si="299"/>
        <v>0</v>
      </c>
      <c r="M803" s="170" t="str">
        <f>IF(B803=0,"",VLOOKUP(B803,'Prog Costs'!$A$29:$B$60,2,FALSE))</f>
        <v/>
      </c>
      <c r="N803" s="194">
        <f t="shared" si="295"/>
        <v>0</v>
      </c>
      <c r="O803" s="195">
        <f t="shared" si="300"/>
        <v>0</v>
      </c>
      <c r="P803" s="196">
        <f>IF(N803=0,0,IF(B803=0,"",VLOOKUP(B803,'Prog Costs'!$A$29:$E$60,5,FALSE)*L803))</f>
        <v>0</v>
      </c>
      <c r="Q803" s="137"/>
      <c r="R803" s="137"/>
      <c r="S803" s="137"/>
      <c r="T803" s="137"/>
      <c r="U803" s="137"/>
      <c r="V803" s="137"/>
      <c r="W803" s="137"/>
      <c r="X803" s="137"/>
      <c r="Y803" s="137"/>
      <c r="Z803" s="137"/>
      <c r="AA803" s="137"/>
      <c r="AB803" s="137"/>
      <c r="AC803" s="137"/>
      <c r="AD803" s="137"/>
      <c r="AE803" s="137"/>
      <c r="AF803" s="137"/>
      <c r="AG803" s="137"/>
      <c r="AH803" s="137"/>
    </row>
    <row r="804" spans="1:34" ht="15" hidden="1" customHeight="1" x14ac:dyDescent="0.2">
      <c r="A804" s="1393"/>
      <c r="B804" s="681"/>
      <c r="C804" s="1123"/>
      <c r="D804" s="685"/>
      <c r="E804" s="163"/>
      <c r="F804" s="687"/>
      <c r="G804" s="157"/>
      <c r="H804" s="1124"/>
      <c r="I804" s="1116">
        <f t="shared" si="296"/>
        <v>0</v>
      </c>
      <c r="J804" s="1117">
        <f t="shared" si="297"/>
        <v>0</v>
      </c>
      <c r="K804" s="1105">
        <f t="shared" si="298"/>
        <v>0</v>
      </c>
      <c r="L804" s="191">
        <f t="shared" si="299"/>
        <v>0</v>
      </c>
      <c r="M804" s="170" t="str">
        <f>IF(B804=0,"",VLOOKUP(B804,'Prog Costs'!$A$29:$B$60,2,FALSE))</f>
        <v/>
      </c>
      <c r="N804" s="194">
        <f t="shared" si="295"/>
        <v>0</v>
      </c>
      <c r="O804" s="195">
        <f t="shared" si="300"/>
        <v>0</v>
      </c>
      <c r="P804" s="196">
        <f>IF(N804=0,0,IF(B804=0,"",VLOOKUP(B804,'Prog Costs'!$A$29:$E$60,5,FALSE)*L804))</f>
        <v>0</v>
      </c>
      <c r="Q804" s="137"/>
      <c r="R804" s="137"/>
      <c r="S804" s="137"/>
      <c r="T804" s="137"/>
      <c r="U804" s="137"/>
      <c r="V804" s="137"/>
      <c r="W804" s="137"/>
      <c r="X804" s="137"/>
      <c r="Y804" s="137"/>
      <c r="Z804" s="137"/>
      <c r="AA804" s="137"/>
      <c r="AB804" s="137"/>
      <c r="AC804" s="137"/>
      <c r="AD804" s="137"/>
      <c r="AE804" s="137"/>
      <c r="AF804" s="137"/>
      <c r="AG804" s="137"/>
      <c r="AH804" s="137"/>
    </row>
    <row r="805" spans="1:34" ht="15" hidden="1" customHeight="1" x14ac:dyDescent="0.2">
      <c r="A805" s="1393"/>
      <c r="B805" s="681"/>
      <c r="C805" s="1123"/>
      <c r="D805" s="685"/>
      <c r="E805" s="163"/>
      <c r="F805" s="687"/>
      <c r="G805" s="157"/>
      <c r="H805" s="1124"/>
      <c r="I805" s="1116">
        <f t="shared" si="296"/>
        <v>0</v>
      </c>
      <c r="J805" s="1117">
        <f t="shared" si="297"/>
        <v>0</v>
      </c>
      <c r="K805" s="1105">
        <f t="shared" si="298"/>
        <v>0</v>
      </c>
      <c r="L805" s="191">
        <f t="shared" si="299"/>
        <v>0</v>
      </c>
      <c r="M805" s="170" t="str">
        <f>IF(B805=0,"",VLOOKUP(B805,'Prog Costs'!$A$29:$B$60,2,FALSE))</f>
        <v/>
      </c>
      <c r="N805" s="194">
        <f t="shared" si="295"/>
        <v>0</v>
      </c>
      <c r="O805" s="195">
        <f t="shared" si="300"/>
        <v>0</v>
      </c>
      <c r="P805" s="196">
        <f>IF(N805=0,0,IF(B805=0,"",VLOOKUP(B805,'Prog Costs'!$A$29:$E$60,5,FALSE)*L805))</f>
        <v>0</v>
      </c>
      <c r="Q805" s="137"/>
      <c r="R805" s="137"/>
      <c r="S805" s="137"/>
      <c r="T805" s="137"/>
      <c r="U805" s="137"/>
      <c r="V805" s="137"/>
      <c r="W805" s="137"/>
      <c r="X805" s="137"/>
      <c r="Y805" s="137"/>
      <c r="Z805" s="137"/>
      <c r="AA805" s="137"/>
      <c r="AB805" s="137"/>
      <c r="AC805" s="137"/>
      <c r="AD805" s="137"/>
      <c r="AE805" s="137"/>
      <c r="AF805" s="137"/>
      <c r="AG805" s="137"/>
      <c r="AH805" s="137"/>
    </row>
    <row r="806" spans="1:34" ht="15" hidden="1" customHeight="1" x14ac:dyDescent="0.2">
      <c r="A806" s="1393"/>
      <c r="B806" s="681"/>
      <c r="C806" s="1123"/>
      <c r="D806" s="685"/>
      <c r="E806" s="163"/>
      <c r="F806" s="687"/>
      <c r="G806" s="157"/>
      <c r="H806" s="1124"/>
      <c r="I806" s="1116">
        <f t="shared" si="296"/>
        <v>0</v>
      </c>
      <c r="J806" s="1117">
        <f t="shared" si="297"/>
        <v>0</v>
      </c>
      <c r="K806" s="1105">
        <f t="shared" si="298"/>
        <v>0</v>
      </c>
      <c r="L806" s="191">
        <f t="shared" si="299"/>
        <v>0</v>
      </c>
      <c r="M806" s="170" t="str">
        <f>IF(B806=0,"",VLOOKUP(B806,'Prog Costs'!$A$29:$B$60,2,FALSE))</f>
        <v/>
      </c>
      <c r="N806" s="194">
        <f t="shared" si="295"/>
        <v>0</v>
      </c>
      <c r="O806" s="195">
        <f t="shared" si="300"/>
        <v>0</v>
      </c>
      <c r="P806" s="196">
        <f>IF(N806=0,0,IF(B806=0,"",VLOOKUP(B806,'Prog Costs'!$A$29:$E$60,5,FALSE)*L806))</f>
        <v>0</v>
      </c>
      <c r="Q806" s="137"/>
      <c r="R806" s="137"/>
      <c r="S806" s="137"/>
      <c r="T806" s="137"/>
      <c r="U806" s="137"/>
      <c r="V806" s="137"/>
      <c r="W806" s="137"/>
      <c r="X806" s="137"/>
      <c r="Y806" s="137"/>
      <c r="Z806" s="137"/>
      <c r="AA806" s="137"/>
      <c r="AB806" s="137"/>
      <c r="AC806" s="137"/>
      <c r="AD806" s="137"/>
      <c r="AE806" s="137"/>
      <c r="AF806" s="137"/>
      <c r="AG806" s="137"/>
      <c r="AH806" s="137"/>
    </row>
    <row r="807" spans="1:34" ht="15" hidden="1" customHeight="1" thickBot="1" x14ac:dyDescent="0.25">
      <c r="A807" s="1394"/>
      <c r="B807" s="681"/>
      <c r="C807" s="1125"/>
      <c r="D807" s="686"/>
      <c r="E807" s="164"/>
      <c r="F807" s="688"/>
      <c r="G807" s="158"/>
      <c r="H807" s="1126"/>
      <c r="I807" s="1118">
        <f t="shared" si="296"/>
        <v>0</v>
      </c>
      <c r="J807" s="1117">
        <f t="shared" si="297"/>
        <v>0</v>
      </c>
      <c r="K807" s="1106">
        <f t="shared" si="298"/>
        <v>0</v>
      </c>
      <c r="L807" s="191">
        <f t="shared" si="299"/>
        <v>0</v>
      </c>
      <c r="M807" s="170" t="str">
        <f>IF(B807=0,"",VLOOKUP(B807,'Prog Costs'!$A$29:$B$60,2,FALSE))</f>
        <v/>
      </c>
      <c r="N807" s="194">
        <f t="shared" si="295"/>
        <v>0</v>
      </c>
      <c r="O807" s="195">
        <f t="shared" si="300"/>
        <v>0</v>
      </c>
      <c r="P807" s="196">
        <f>IF(N807=0,0,IF(B807=0,"",VLOOKUP(B807,'Prog Costs'!$A$29:$E$60,5,FALSE)*L807))</f>
        <v>0</v>
      </c>
      <c r="Q807" s="137"/>
      <c r="R807" s="137"/>
      <c r="S807" s="137"/>
      <c r="T807" s="137"/>
      <c r="U807" s="137"/>
      <c r="V807" s="137"/>
      <c r="W807" s="137"/>
      <c r="X807" s="137"/>
      <c r="Y807" s="137"/>
      <c r="Z807" s="137"/>
      <c r="AA807" s="137"/>
      <c r="AB807" s="137"/>
      <c r="AC807" s="137"/>
      <c r="AD807" s="137"/>
      <c r="AE807" s="137"/>
      <c r="AF807" s="137"/>
      <c r="AG807" s="137"/>
      <c r="AH807" s="137"/>
    </row>
    <row r="808" spans="1:34" ht="18" customHeight="1" thickBot="1" x14ac:dyDescent="0.25">
      <c r="A808" s="182"/>
      <c r="B808" s="198" t="s">
        <v>62</v>
      </c>
      <c r="C808" s="140">
        <f>SUM(C788:C807)</f>
        <v>0</v>
      </c>
      <c r="D808" s="155">
        <f t="shared" ref="D808:L808" si="301">SUM(D788:D807)</f>
        <v>0</v>
      </c>
      <c r="E808" s="165">
        <f t="shared" si="301"/>
        <v>0</v>
      </c>
      <c r="F808" s="166">
        <f t="shared" si="301"/>
        <v>0</v>
      </c>
      <c r="G808" s="159">
        <f t="shared" si="301"/>
        <v>0</v>
      </c>
      <c r="H808" s="204">
        <f t="shared" si="301"/>
        <v>0</v>
      </c>
      <c r="I808" s="140">
        <f t="shared" si="301"/>
        <v>0</v>
      </c>
      <c r="J808" s="1113">
        <f t="shared" si="301"/>
        <v>0</v>
      </c>
      <c r="K808" s="159">
        <f t="shared" si="301"/>
        <v>0</v>
      </c>
      <c r="L808" s="142">
        <f t="shared" si="301"/>
        <v>0</v>
      </c>
      <c r="M808" s="143"/>
      <c r="N808" s="143">
        <f t="shared" ref="N808:P808" si="302">SUM(N788:N807)</f>
        <v>0</v>
      </c>
      <c r="O808" s="143">
        <f t="shared" si="302"/>
        <v>0</v>
      </c>
      <c r="P808" s="144">
        <f t="shared" si="302"/>
        <v>0</v>
      </c>
      <c r="Q808" s="137"/>
      <c r="R808" s="137"/>
      <c r="S808" s="137"/>
      <c r="T808" s="137"/>
      <c r="U808" s="137"/>
      <c r="V808" s="137"/>
      <c r="W808" s="137"/>
      <c r="X808" s="137"/>
      <c r="Y808" s="137"/>
      <c r="Z808" s="137"/>
      <c r="AA808" s="137"/>
      <c r="AB808" s="137"/>
      <c r="AC808" s="137"/>
      <c r="AD808" s="137"/>
      <c r="AE808" s="137"/>
      <c r="AF808" s="137"/>
      <c r="AG808" s="137"/>
      <c r="AH808" s="137"/>
    </row>
    <row r="809" spans="1:34" ht="13.5" thickBot="1" x14ac:dyDescent="0.25">
      <c r="A809" s="173"/>
      <c r="B809" s="152"/>
      <c r="C809" s="152"/>
      <c r="D809" s="152"/>
      <c r="E809" s="152"/>
      <c r="F809" s="152"/>
      <c r="G809" s="152"/>
      <c r="H809" s="152"/>
      <c r="I809" s="152"/>
      <c r="J809" s="152"/>
      <c r="K809" s="152"/>
      <c r="L809" s="152"/>
      <c r="M809" s="152"/>
      <c r="N809" s="102"/>
      <c r="O809" s="102"/>
      <c r="P809" s="103"/>
      <c r="Q809" s="137"/>
      <c r="R809" s="137"/>
      <c r="S809" s="137"/>
      <c r="T809" s="137"/>
      <c r="U809" s="137"/>
      <c r="V809" s="137"/>
      <c r="W809" s="137"/>
      <c r="X809" s="137"/>
      <c r="Y809" s="137"/>
      <c r="Z809" s="137"/>
      <c r="AA809" s="137"/>
      <c r="AB809" s="137"/>
      <c r="AC809" s="137"/>
      <c r="AD809" s="137"/>
      <c r="AE809" s="137"/>
      <c r="AF809" s="137"/>
      <c r="AG809" s="137"/>
      <c r="AH809" s="137"/>
    </row>
    <row r="810" spans="1:34" ht="15" customHeight="1" x14ac:dyDescent="0.2">
      <c r="A810" s="1392" t="str">
        <f>'Setup Page'!C12</f>
        <v>Nongoma KwaGqikazi</v>
      </c>
      <c r="B810" s="683" t="s">
        <v>189</v>
      </c>
      <c r="C810" s="1121">
        <v>85</v>
      </c>
      <c r="D810" s="730">
        <v>105</v>
      </c>
      <c r="E810" s="162">
        <v>128</v>
      </c>
      <c r="F810" s="712">
        <f>((C810/2)+(D810/2))*60%</f>
        <v>57</v>
      </c>
      <c r="G810" s="705">
        <v>130</v>
      </c>
      <c r="H810" s="1122">
        <f>((E810/2)+(F810/2))*50%</f>
        <v>46.25</v>
      </c>
      <c r="I810" s="1114">
        <f>C810+E810+G810</f>
        <v>343</v>
      </c>
      <c r="J810" s="1115">
        <f>I810/2</f>
        <v>171.5</v>
      </c>
      <c r="K810" s="1104">
        <f>D810+F810+H810</f>
        <v>208.25</v>
      </c>
      <c r="L810" s="191">
        <f>K810/2</f>
        <v>104.125</v>
      </c>
      <c r="M810" s="170">
        <f>IF(B810=0,"",VLOOKUP(B810,'Prog Costs'!$A$29:$B$60,2,FALSE))</f>
        <v>20927.388894720003</v>
      </c>
      <c r="N810" s="194">
        <f t="shared" ref="N810:N829" si="303">IF(B810=0,0,IF(L810=0,0,L810*M810))</f>
        <v>2179064.3686627205</v>
      </c>
      <c r="O810" s="195">
        <f>N810*0.8</f>
        <v>1743251.4949301765</v>
      </c>
      <c r="P810" s="196">
        <f>IF(N810=0,0,IF(B810=0,"",VLOOKUP(B810,'Prog Costs'!$A$29:$E$60,5,FALSE)*L810))</f>
        <v>435812.87373254402</v>
      </c>
      <c r="Q810" s="137"/>
      <c r="R810" s="137"/>
      <c r="S810" s="137"/>
      <c r="T810" s="137"/>
      <c r="U810" s="137"/>
      <c r="V810" s="137"/>
      <c r="W810" s="137"/>
      <c r="X810" s="137"/>
      <c r="Y810" s="137"/>
      <c r="Z810" s="137"/>
      <c r="AA810" s="137"/>
      <c r="AB810" s="137"/>
      <c r="AC810" s="137"/>
      <c r="AD810" s="137"/>
      <c r="AE810" s="137"/>
      <c r="AF810" s="137"/>
      <c r="AG810" s="137"/>
      <c r="AH810" s="137"/>
    </row>
    <row r="811" spans="1:34" ht="15" customHeight="1" x14ac:dyDescent="0.2">
      <c r="A811" s="1393"/>
      <c r="B811" s="681" t="s">
        <v>193</v>
      </c>
      <c r="C811" s="1123">
        <v>142</v>
      </c>
      <c r="D811" s="685">
        <v>140</v>
      </c>
      <c r="E811" s="163">
        <v>177</v>
      </c>
      <c r="F811" s="687">
        <f>((C811/2)+(D811/2))*60%</f>
        <v>84.6</v>
      </c>
      <c r="G811" s="157">
        <v>106</v>
      </c>
      <c r="H811" s="1124">
        <f>((E811/2)+(F811/2))*50%</f>
        <v>65.400000000000006</v>
      </c>
      <c r="I811" s="1116">
        <f t="shared" ref="I811:I829" si="304">C811+E811+G811</f>
        <v>425</v>
      </c>
      <c r="J811" s="1117">
        <f t="shared" ref="J811:J829" si="305">I811/2</f>
        <v>212.5</v>
      </c>
      <c r="K811" s="1105">
        <f t="shared" ref="K811:K829" si="306">D811+F811+H811</f>
        <v>290</v>
      </c>
      <c r="L811" s="191">
        <f t="shared" ref="L811:L829" si="307">K811/2</f>
        <v>145</v>
      </c>
      <c r="M811" s="170">
        <f>IF(B811=0,"",VLOOKUP(B811,'Prog Costs'!$A$29:$B$60,2,FALSE))</f>
        <v>20927.388894720003</v>
      </c>
      <c r="N811" s="194">
        <f t="shared" si="303"/>
        <v>3034471.3897344004</v>
      </c>
      <c r="O811" s="195">
        <f t="shared" ref="O811:O829" si="308">N811*0.8</f>
        <v>2427577.1117875203</v>
      </c>
      <c r="P811" s="196">
        <f>IF(N811=0,0,IF(B811=0,"",VLOOKUP(B811,'Prog Costs'!$A$29:$E$60,5,FALSE)*L811))</f>
        <v>606894.27794688009</v>
      </c>
      <c r="Q811" s="137"/>
      <c r="R811" s="137"/>
      <c r="S811" s="137"/>
      <c r="T811" s="137"/>
      <c r="U811" s="137"/>
      <c r="V811" s="137"/>
      <c r="W811" s="137"/>
      <c r="X811" s="137"/>
      <c r="Y811" s="137"/>
      <c r="Z811" s="137"/>
      <c r="AA811" s="137"/>
      <c r="AB811" s="137"/>
      <c r="AC811" s="137"/>
      <c r="AD811" s="137"/>
      <c r="AE811" s="137"/>
      <c r="AF811" s="137"/>
      <c r="AG811" s="137"/>
      <c r="AH811" s="137"/>
    </row>
    <row r="812" spans="1:34" ht="15" customHeight="1" x14ac:dyDescent="0.2">
      <c r="A812" s="1393"/>
      <c r="B812" s="681"/>
      <c r="C812" s="1123"/>
      <c r="D812" s="685"/>
      <c r="E812" s="163"/>
      <c r="F812" s="687"/>
      <c r="G812" s="157"/>
      <c r="H812" s="1124"/>
      <c r="I812" s="1116">
        <f t="shared" si="304"/>
        <v>0</v>
      </c>
      <c r="J812" s="1117">
        <f t="shared" si="305"/>
        <v>0</v>
      </c>
      <c r="K812" s="1105">
        <f t="shared" si="306"/>
        <v>0</v>
      </c>
      <c r="L812" s="191">
        <f t="shared" si="307"/>
        <v>0</v>
      </c>
      <c r="M812" s="170" t="str">
        <f>IF(B812=0,"",VLOOKUP(B812,'Prog Costs'!$A$29:$B$60,2,FALSE))</f>
        <v/>
      </c>
      <c r="N812" s="194">
        <f t="shared" si="303"/>
        <v>0</v>
      </c>
      <c r="O812" s="195">
        <f t="shared" si="308"/>
        <v>0</v>
      </c>
      <c r="P812" s="196">
        <f>IF(N812=0,0,IF(B812=0,"",VLOOKUP(B812,'Prog Costs'!$A$29:$E$60,5,FALSE)*L812))</f>
        <v>0</v>
      </c>
      <c r="Q812" s="137"/>
      <c r="R812" s="137"/>
      <c r="S812" s="137"/>
      <c r="T812" s="137"/>
      <c r="U812" s="137"/>
      <c r="V812" s="137"/>
      <c r="W812" s="137"/>
      <c r="X812" s="137"/>
      <c r="Y812" s="137"/>
      <c r="Z812" s="137"/>
      <c r="AA812" s="137"/>
      <c r="AB812" s="137"/>
      <c r="AC812" s="137"/>
      <c r="AD812" s="137"/>
      <c r="AE812" s="137"/>
      <c r="AF812" s="137"/>
      <c r="AG812" s="137"/>
      <c r="AH812" s="137"/>
    </row>
    <row r="813" spans="1:34" ht="15" customHeight="1" x14ac:dyDescent="0.2">
      <c r="A813" s="1393"/>
      <c r="B813" s="681"/>
      <c r="C813" s="1123"/>
      <c r="D813" s="685"/>
      <c r="E813" s="163"/>
      <c r="F813" s="687"/>
      <c r="G813" s="157"/>
      <c r="H813" s="1124"/>
      <c r="I813" s="1116">
        <f t="shared" si="304"/>
        <v>0</v>
      </c>
      <c r="J813" s="1117">
        <f t="shared" si="305"/>
        <v>0</v>
      </c>
      <c r="K813" s="1105">
        <f t="shared" si="306"/>
        <v>0</v>
      </c>
      <c r="L813" s="191">
        <f t="shared" si="307"/>
        <v>0</v>
      </c>
      <c r="M813" s="170" t="str">
        <f>IF(B813=0,"",VLOOKUP(B813,'Prog Costs'!$A$29:$B$60,2,FALSE))</f>
        <v/>
      </c>
      <c r="N813" s="194">
        <f t="shared" si="303"/>
        <v>0</v>
      </c>
      <c r="O813" s="195">
        <f t="shared" si="308"/>
        <v>0</v>
      </c>
      <c r="P813" s="196">
        <f>IF(N813=0,0,IF(B813=0,"",VLOOKUP(B813,'Prog Costs'!$A$29:$E$60,5,FALSE)*L813))</f>
        <v>0</v>
      </c>
      <c r="Q813" s="137"/>
      <c r="R813" s="137"/>
      <c r="S813" s="137"/>
      <c r="T813" s="137"/>
      <c r="U813" s="137"/>
      <c r="V813" s="137"/>
      <c r="W813" s="137"/>
      <c r="X813" s="137"/>
      <c r="Y813" s="137"/>
      <c r="Z813" s="137"/>
      <c r="AA813" s="137"/>
      <c r="AB813" s="137"/>
      <c r="AC813" s="137"/>
      <c r="AD813" s="137"/>
      <c r="AE813" s="137"/>
      <c r="AF813" s="137"/>
      <c r="AG813" s="137"/>
      <c r="AH813" s="137"/>
    </row>
    <row r="814" spans="1:34" ht="15" customHeight="1" x14ac:dyDescent="0.2">
      <c r="A814" s="1393"/>
      <c r="B814" s="681"/>
      <c r="C814" s="1123"/>
      <c r="D814" s="685"/>
      <c r="E814" s="163"/>
      <c r="F814" s="687"/>
      <c r="G814" s="157"/>
      <c r="H814" s="1124"/>
      <c r="I814" s="1116">
        <f t="shared" si="304"/>
        <v>0</v>
      </c>
      <c r="J814" s="1117">
        <f t="shared" si="305"/>
        <v>0</v>
      </c>
      <c r="K814" s="1105">
        <f t="shared" si="306"/>
        <v>0</v>
      </c>
      <c r="L814" s="191">
        <f t="shared" si="307"/>
        <v>0</v>
      </c>
      <c r="M814" s="170" t="str">
        <f>IF(B814=0,"",VLOOKUP(B814,'Prog Costs'!$A$29:$B$60,2,FALSE))</f>
        <v/>
      </c>
      <c r="N814" s="194">
        <f t="shared" si="303"/>
        <v>0</v>
      </c>
      <c r="O814" s="195">
        <f t="shared" si="308"/>
        <v>0</v>
      </c>
      <c r="P814" s="196">
        <f>IF(N814=0,0,IF(B814=0,"",VLOOKUP(B814,'Prog Costs'!$A$29:$E$60,5,FALSE)*L814))</f>
        <v>0</v>
      </c>
      <c r="Q814" s="137"/>
      <c r="R814" s="137"/>
      <c r="S814" s="137"/>
      <c r="T814" s="137"/>
      <c r="U814" s="137"/>
      <c r="V814" s="137"/>
      <c r="W814" s="137"/>
      <c r="X814" s="137"/>
      <c r="Y814" s="137"/>
      <c r="Z814" s="137"/>
      <c r="AA814" s="137"/>
      <c r="AB814" s="137"/>
      <c r="AC814" s="137"/>
      <c r="AD814" s="137"/>
      <c r="AE814" s="137"/>
      <c r="AF814" s="137"/>
      <c r="AG814" s="137"/>
      <c r="AH814" s="137"/>
    </row>
    <row r="815" spans="1:34" ht="15" customHeight="1" x14ac:dyDescent="0.2">
      <c r="A815" s="1393"/>
      <c r="B815" s="681"/>
      <c r="C815" s="1123"/>
      <c r="D815" s="685"/>
      <c r="E815" s="163"/>
      <c r="F815" s="687"/>
      <c r="G815" s="157"/>
      <c r="H815" s="1124"/>
      <c r="I815" s="1116">
        <f t="shared" si="304"/>
        <v>0</v>
      </c>
      <c r="J815" s="1117">
        <f t="shared" si="305"/>
        <v>0</v>
      </c>
      <c r="K815" s="1105">
        <f t="shared" si="306"/>
        <v>0</v>
      </c>
      <c r="L815" s="191">
        <f t="shared" si="307"/>
        <v>0</v>
      </c>
      <c r="M815" s="170" t="str">
        <f>IF(B815=0,"",VLOOKUP(B815,'Prog Costs'!$A$29:$B$60,2,FALSE))</f>
        <v/>
      </c>
      <c r="N815" s="194">
        <f t="shared" si="303"/>
        <v>0</v>
      </c>
      <c r="O815" s="195">
        <f t="shared" si="308"/>
        <v>0</v>
      </c>
      <c r="P815" s="196">
        <f>IF(N815=0,0,IF(B815=0,"",VLOOKUP(B815,'Prog Costs'!$A$29:$E$60,5,FALSE)*L815))</f>
        <v>0</v>
      </c>
      <c r="Q815" s="137"/>
      <c r="R815" s="137"/>
      <c r="S815" s="137"/>
      <c r="T815" s="137"/>
      <c r="U815" s="137"/>
      <c r="V815" s="137"/>
      <c r="W815" s="137"/>
      <c r="X815" s="137"/>
      <c r="Y815" s="137"/>
      <c r="Z815" s="137"/>
      <c r="AA815" s="137"/>
      <c r="AB815" s="137"/>
      <c r="AC815" s="137"/>
      <c r="AD815" s="137"/>
      <c r="AE815" s="137"/>
      <c r="AF815" s="137"/>
      <c r="AG815" s="137"/>
      <c r="AH815" s="137"/>
    </row>
    <row r="816" spans="1:34" ht="15" customHeight="1" x14ac:dyDescent="0.2">
      <c r="A816" s="1393"/>
      <c r="B816" s="681"/>
      <c r="C816" s="1123"/>
      <c r="D816" s="685"/>
      <c r="E816" s="163"/>
      <c r="F816" s="687"/>
      <c r="G816" s="157"/>
      <c r="H816" s="1124"/>
      <c r="I816" s="1116">
        <f t="shared" si="304"/>
        <v>0</v>
      </c>
      <c r="J816" s="1117">
        <f t="shared" si="305"/>
        <v>0</v>
      </c>
      <c r="K816" s="1105">
        <f t="shared" si="306"/>
        <v>0</v>
      </c>
      <c r="L816" s="191">
        <f t="shared" si="307"/>
        <v>0</v>
      </c>
      <c r="M816" s="170" t="str">
        <f>IF(B816=0,"",VLOOKUP(B816,'Prog Costs'!$A$29:$B$60,2,FALSE))</f>
        <v/>
      </c>
      <c r="N816" s="194">
        <f t="shared" si="303"/>
        <v>0</v>
      </c>
      <c r="O816" s="195">
        <f t="shared" si="308"/>
        <v>0</v>
      </c>
      <c r="P816" s="196">
        <f>IF(N816=0,0,IF(B816=0,"",VLOOKUP(B816,'Prog Costs'!$A$29:$E$60,5,FALSE)*L816))</f>
        <v>0</v>
      </c>
      <c r="Q816" s="137"/>
      <c r="R816" s="137"/>
      <c r="S816" s="137"/>
      <c r="T816" s="137"/>
      <c r="U816" s="137"/>
      <c r="V816" s="137"/>
      <c r="W816" s="137"/>
      <c r="X816" s="137"/>
      <c r="Y816" s="137"/>
      <c r="Z816" s="137"/>
      <c r="AA816" s="137"/>
      <c r="AB816" s="137"/>
      <c r="AC816" s="137"/>
      <c r="AD816" s="137"/>
      <c r="AE816" s="137"/>
      <c r="AF816" s="137"/>
      <c r="AG816" s="137"/>
      <c r="AH816" s="137"/>
    </row>
    <row r="817" spans="1:34" ht="15" customHeight="1" x14ac:dyDescent="0.2">
      <c r="A817" s="1393"/>
      <c r="B817" s="681"/>
      <c r="C817" s="1123"/>
      <c r="D817" s="685"/>
      <c r="E817" s="163"/>
      <c r="F817" s="687"/>
      <c r="G817" s="157"/>
      <c r="H817" s="1124"/>
      <c r="I817" s="1116">
        <f t="shared" si="304"/>
        <v>0</v>
      </c>
      <c r="J817" s="1117">
        <f t="shared" si="305"/>
        <v>0</v>
      </c>
      <c r="K817" s="1105">
        <f t="shared" si="306"/>
        <v>0</v>
      </c>
      <c r="L817" s="191">
        <f t="shared" si="307"/>
        <v>0</v>
      </c>
      <c r="M817" s="170" t="str">
        <f>IF(B817=0,"",VLOOKUP(B817,'Prog Costs'!$A$29:$B$60,2,FALSE))</f>
        <v/>
      </c>
      <c r="N817" s="194">
        <f t="shared" si="303"/>
        <v>0</v>
      </c>
      <c r="O817" s="195">
        <f t="shared" si="308"/>
        <v>0</v>
      </c>
      <c r="P817" s="196">
        <f>IF(N817=0,0,IF(B817=0,"",VLOOKUP(B817,'Prog Costs'!$A$29:$E$60,5,FALSE)*L817))</f>
        <v>0</v>
      </c>
      <c r="Q817" s="137"/>
      <c r="R817" s="137"/>
      <c r="S817" s="137"/>
      <c r="T817" s="137"/>
      <c r="U817" s="137"/>
      <c r="V817" s="137"/>
      <c r="W817" s="137"/>
      <c r="X817" s="137"/>
      <c r="Y817" s="137"/>
      <c r="Z817" s="137"/>
      <c r="AA817" s="137"/>
      <c r="AB817" s="137"/>
      <c r="AC817" s="137"/>
      <c r="AD817" s="137"/>
      <c r="AE817" s="137"/>
      <c r="AF817" s="137"/>
      <c r="AG817" s="137"/>
      <c r="AH817" s="137"/>
    </row>
    <row r="818" spans="1:34" ht="15" customHeight="1" x14ac:dyDescent="0.2">
      <c r="A818" s="1393"/>
      <c r="B818" s="681"/>
      <c r="C818" s="1123"/>
      <c r="D818" s="685"/>
      <c r="E818" s="163"/>
      <c r="F818" s="687"/>
      <c r="G818" s="157"/>
      <c r="H818" s="1124"/>
      <c r="I818" s="1116">
        <f t="shared" si="304"/>
        <v>0</v>
      </c>
      <c r="J818" s="1117">
        <f t="shared" si="305"/>
        <v>0</v>
      </c>
      <c r="K818" s="1105">
        <f t="shared" si="306"/>
        <v>0</v>
      </c>
      <c r="L818" s="191">
        <f t="shared" si="307"/>
        <v>0</v>
      </c>
      <c r="M818" s="170" t="str">
        <f>IF(B818=0,"",VLOOKUP(B818,'Prog Costs'!$A$29:$B$60,2,FALSE))</f>
        <v/>
      </c>
      <c r="N818" s="194">
        <f t="shared" si="303"/>
        <v>0</v>
      </c>
      <c r="O818" s="195">
        <f t="shared" si="308"/>
        <v>0</v>
      </c>
      <c r="P818" s="196">
        <f>IF(N818=0,0,IF(B818=0,"",VLOOKUP(B818,'Prog Costs'!$A$29:$E$60,5,FALSE)*L818))</f>
        <v>0</v>
      </c>
      <c r="Q818" s="137"/>
      <c r="R818" s="137"/>
      <c r="S818" s="137"/>
      <c r="T818" s="137"/>
      <c r="U818" s="137"/>
      <c r="V818" s="137"/>
      <c r="W818" s="137"/>
      <c r="X818" s="137"/>
      <c r="Y818" s="137"/>
      <c r="Z818" s="137"/>
      <c r="AA818" s="137"/>
      <c r="AB818" s="137"/>
      <c r="AC818" s="137"/>
      <c r="AD818" s="137"/>
      <c r="AE818" s="137"/>
      <c r="AF818" s="137"/>
      <c r="AG818" s="137"/>
      <c r="AH818" s="137"/>
    </row>
    <row r="819" spans="1:34" ht="15" customHeight="1" thickBot="1" x14ac:dyDescent="0.25">
      <c r="A819" s="1393"/>
      <c r="B819" s="681"/>
      <c r="C819" s="1123"/>
      <c r="D819" s="685"/>
      <c r="E819" s="163"/>
      <c r="F819" s="687"/>
      <c r="G819" s="157"/>
      <c r="H819" s="1124"/>
      <c r="I819" s="1116">
        <f t="shared" si="304"/>
        <v>0</v>
      </c>
      <c r="J819" s="1117">
        <f t="shared" si="305"/>
        <v>0</v>
      </c>
      <c r="K819" s="1105">
        <f t="shared" si="306"/>
        <v>0</v>
      </c>
      <c r="L819" s="191">
        <f t="shared" si="307"/>
        <v>0</v>
      </c>
      <c r="M819" s="170" t="str">
        <f>IF(B819=0,"",VLOOKUP(B819,'Prog Costs'!$A$29:$B$60,2,FALSE))</f>
        <v/>
      </c>
      <c r="N819" s="194">
        <f t="shared" si="303"/>
        <v>0</v>
      </c>
      <c r="O819" s="195">
        <f t="shared" si="308"/>
        <v>0</v>
      </c>
      <c r="P819" s="196">
        <f>IF(N819=0,0,IF(B819=0,"",VLOOKUP(B819,'Prog Costs'!$A$29:$E$60,5,FALSE)*L819))</f>
        <v>0</v>
      </c>
      <c r="Q819" s="137"/>
      <c r="R819" s="137"/>
      <c r="S819" s="137"/>
      <c r="T819" s="137"/>
      <c r="U819" s="137"/>
      <c r="V819" s="137"/>
      <c r="W819" s="137"/>
      <c r="X819" s="137"/>
      <c r="Y819" s="137"/>
      <c r="Z819" s="137"/>
      <c r="AA819" s="137"/>
      <c r="AB819" s="137"/>
      <c r="AC819" s="137"/>
      <c r="AD819" s="137"/>
      <c r="AE819" s="137"/>
      <c r="AF819" s="137"/>
      <c r="AG819" s="137"/>
      <c r="AH819" s="137"/>
    </row>
    <row r="820" spans="1:34" ht="15" hidden="1" customHeight="1" x14ac:dyDescent="0.2">
      <c r="A820" s="1393"/>
      <c r="B820" s="681"/>
      <c r="C820" s="1123"/>
      <c r="D820" s="685"/>
      <c r="E820" s="163"/>
      <c r="F820" s="687"/>
      <c r="G820" s="157"/>
      <c r="H820" s="1124"/>
      <c r="I820" s="1116">
        <f t="shared" si="304"/>
        <v>0</v>
      </c>
      <c r="J820" s="1117">
        <f t="shared" si="305"/>
        <v>0</v>
      </c>
      <c r="K820" s="1105">
        <f t="shared" si="306"/>
        <v>0</v>
      </c>
      <c r="L820" s="191">
        <f t="shared" si="307"/>
        <v>0</v>
      </c>
      <c r="M820" s="170" t="str">
        <f>IF(B820=0,"",VLOOKUP(B820,'Prog Costs'!$A$29:$B$60,2,FALSE))</f>
        <v/>
      </c>
      <c r="N820" s="194">
        <f t="shared" si="303"/>
        <v>0</v>
      </c>
      <c r="O820" s="195">
        <f t="shared" si="308"/>
        <v>0</v>
      </c>
      <c r="P820" s="196">
        <f>IF(N820=0,0,IF(B820=0,"",VLOOKUP(B820,'Prog Costs'!$A$29:$E$60,5,FALSE)*L820))</f>
        <v>0</v>
      </c>
      <c r="Q820" s="137"/>
      <c r="R820" s="137"/>
      <c r="S820" s="137"/>
      <c r="T820" s="137"/>
      <c r="U820" s="137"/>
      <c r="V820" s="137"/>
      <c r="W820" s="137"/>
      <c r="X820" s="137"/>
      <c r="Y820" s="137"/>
      <c r="Z820" s="137"/>
      <c r="AA820" s="137"/>
      <c r="AB820" s="137"/>
      <c r="AC820" s="137"/>
      <c r="AD820" s="137"/>
      <c r="AE820" s="137"/>
      <c r="AF820" s="137"/>
      <c r="AG820" s="137"/>
      <c r="AH820" s="137"/>
    </row>
    <row r="821" spans="1:34" ht="15" hidden="1" customHeight="1" x14ac:dyDescent="0.2">
      <c r="A821" s="1393"/>
      <c r="B821" s="681"/>
      <c r="C821" s="1123"/>
      <c r="D821" s="685"/>
      <c r="E821" s="163"/>
      <c r="F821" s="687"/>
      <c r="G821" s="157"/>
      <c r="H821" s="1124"/>
      <c r="I821" s="1116">
        <f t="shared" si="304"/>
        <v>0</v>
      </c>
      <c r="J821" s="1117">
        <f t="shared" si="305"/>
        <v>0</v>
      </c>
      <c r="K821" s="1105">
        <f t="shared" si="306"/>
        <v>0</v>
      </c>
      <c r="L821" s="191">
        <f t="shared" si="307"/>
        <v>0</v>
      </c>
      <c r="M821" s="170" t="str">
        <f>IF(B821=0,"",VLOOKUP(B821,'Prog Costs'!$A$29:$B$60,2,FALSE))</f>
        <v/>
      </c>
      <c r="N821" s="194">
        <f t="shared" si="303"/>
        <v>0</v>
      </c>
      <c r="O821" s="195">
        <f t="shared" si="308"/>
        <v>0</v>
      </c>
      <c r="P821" s="196">
        <f>IF(N821=0,0,IF(B821=0,"",VLOOKUP(B821,'Prog Costs'!$A$29:$E$60,5,FALSE)*L821))</f>
        <v>0</v>
      </c>
      <c r="Q821" s="137"/>
      <c r="R821" s="137"/>
      <c r="S821" s="137"/>
      <c r="T821" s="137"/>
      <c r="U821" s="137"/>
      <c r="V821" s="137"/>
      <c r="W821" s="137"/>
      <c r="X821" s="137"/>
      <c r="Y821" s="137"/>
      <c r="Z821" s="137"/>
      <c r="AA821" s="137"/>
      <c r="AB821" s="137"/>
      <c r="AC821" s="137"/>
      <c r="AD821" s="137"/>
      <c r="AE821" s="137"/>
      <c r="AF821" s="137"/>
      <c r="AG821" s="137"/>
      <c r="AH821" s="137"/>
    </row>
    <row r="822" spans="1:34" ht="15" hidden="1" customHeight="1" x14ac:dyDescent="0.2">
      <c r="A822" s="1393"/>
      <c r="B822" s="681"/>
      <c r="C822" s="1123"/>
      <c r="D822" s="685"/>
      <c r="E822" s="163"/>
      <c r="F822" s="687"/>
      <c r="G822" s="157"/>
      <c r="H822" s="1124"/>
      <c r="I822" s="1116">
        <f t="shared" si="304"/>
        <v>0</v>
      </c>
      <c r="J822" s="1117">
        <f t="shared" si="305"/>
        <v>0</v>
      </c>
      <c r="K822" s="1105">
        <f t="shared" si="306"/>
        <v>0</v>
      </c>
      <c r="L822" s="191">
        <f t="shared" si="307"/>
        <v>0</v>
      </c>
      <c r="M822" s="170" t="str">
        <f>IF(B822=0,"",VLOOKUP(B822,'Prog Costs'!$A$29:$B$60,2,FALSE))</f>
        <v/>
      </c>
      <c r="N822" s="194">
        <f t="shared" si="303"/>
        <v>0</v>
      </c>
      <c r="O822" s="195">
        <f t="shared" si="308"/>
        <v>0</v>
      </c>
      <c r="P822" s="196">
        <f>IF(N822=0,0,IF(B822=0,"",VLOOKUP(B822,'Prog Costs'!$A$29:$E$60,5,FALSE)*L822))</f>
        <v>0</v>
      </c>
      <c r="Q822" s="137"/>
      <c r="R822" s="137"/>
      <c r="S822" s="137"/>
      <c r="T822" s="137"/>
      <c r="U822" s="137"/>
      <c r="V822" s="137"/>
      <c r="W822" s="137"/>
      <c r="X822" s="137"/>
      <c r="Y822" s="137"/>
      <c r="Z822" s="137"/>
      <c r="AA822" s="137"/>
      <c r="AB822" s="137"/>
      <c r="AC822" s="137"/>
      <c r="AD822" s="137"/>
      <c r="AE822" s="137"/>
      <c r="AF822" s="137"/>
      <c r="AG822" s="137"/>
      <c r="AH822" s="137"/>
    </row>
    <row r="823" spans="1:34" ht="15" hidden="1" customHeight="1" x14ac:dyDescent="0.2">
      <c r="A823" s="1393"/>
      <c r="B823" s="681"/>
      <c r="C823" s="1123"/>
      <c r="D823" s="685"/>
      <c r="E823" s="163"/>
      <c r="F823" s="687"/>
      <c r="G823" s="157"/>
      <c r="H823" s="1124"/>
      <c r="I823" s="1116">
        <f t="shared" si="304"/>
        <v>0</v>
      </c>
      <c r="J823" s="1117">
        <f t="shared" si="305"/>
        <v>0</v>
      </c>
      <c r="K823" s="1105">
        <f t="shared" si="306"/>
        <v>0</v>
      </c>
      <c r="L823" s="191">
        <f t="shared" si="307"/>
        <v>0</v>
      </c>
      <c r="M823" s="170" t="str">
        <f>IF(B823=0,"",VLOOKUP(B823,'Prog Costs'!$A$29:$B$60,2,FALSE))</f>
        <v/>
      </c>
      <c r="N823" s="194">
        <f t="shared" si="303"/>
        <v>0</v>
      </c>
      <c r="O823" s="195">
        <f t="shared" si="308"/>
        <v>0</v>
      </c>
      <c r="P823" s="196">
        <f>IF(N823=0,0,IF(B823=0,"",VLOOKUP(B823,'Prog Costs'!$A$29:$E$60,5,FALSE)*L823))</f>
        <v>0</v>
      </c>
      <c r="Q823" s="137"/>
      <c r="R823" s="137"/>
      <c r="S823" s="137"/>
      <c r="T823" s="137"/>
      <c r="U823" s="137"/>
      <c r="V823" s="137"/>
      <c r="W823" s="137"/>
      <c r="X823" s="137"/>
      <c r="Y823" s="137"/>
      <c r="Z823" s="137"/>
      <c r="AA823" s="137"/>
      <c r="AB823" s="137"/>
      <c r="AC823" s="137"/>
      <c r="AD823" s="137"/>
      <c r="AE823" s="137"/>
      <c r="AF823" s="137"/>
      <c r="AG823" s="137"/>
      <c r="AH823" s="137"/>
    </row>
    <row r="824" spans="1:34" ht="15" hidden="1" customHeight="1" x14ac:dyDescent="0.2">
      <c r="A824" s="1393"/>
      <c r="B824" s="681"/>
      <c r="C824" s="1123"/>
      <c r="D824" s="685"/>
      <c r="E824" s="163"/>
      <c r="F824" s="687"/>
      <c r="G824" s="157"/>
      <c r="H824" s="1124"/>
      <c r="I824" s="1116">
        <f t="shared" si="304"/>
        <v>0</v>
      </c>
      <c r="J824" s="1117">
        <f t="shared" si="305"/>
        <v>0</v>
      </c>
      <c r="K824" s="1105">
        <f t="shared" si="306"/>
        <v>0</v>
      </c>
      <c r="L824" s="191">
        <f t="shared" si="307"/>
        <v>0</v>
      </c>
      <c r="M824" s="170" t="str">
        <f>IF(B824=0,"",VLOOKUP(B824,'Prog Costs'!$A$29:$B$60,2,FALSE))</f>
        <v/>
      </c>
      <c r="N824" s="194">
        <f t="shared" si="303"/>
        <v>0</v>
      </c>
      <c r="O824" s="195">
        <f t="shared" si="308"/>
        <v>0</v>
      </c>
      <c r="P824" s="196">
        <f>IF(N824=0,0,IF(B824=0,"",VLOOKUP(B824,'Prog Costs'!$A$29:$E$60,5,FALSE)*L824))</f>
        <v>0</v>
      </c>
      <c r="Q824" s="137"/>
      <c r="R824" s="137"/>
      <c r="S824" s="137"/>
      <c r="T824" s="137"/>
      <c r="U824" s="137"/>
      <c r="V824" s="137"/>
      <c r="W824" s="137"/>
      <c r="X824" s="137"/>
      <c r="Y824" s="137"/>
      <c r="Z824" s="137"/>
      <c r="AA824" s="137"/>
      <c r="AB824" s="137"/>
      <c r="AC824" s="137"/>
      <c r="AD824" s="137"/>
      <c r="AE824" s="137"/>
      <c r="AF824" s="137"/>
      <c r="AG824" s="137"/>
      <c r="AH824" s="137"/>
    </row>
    <row r="825" spans="1:34" ht="15" hidden="1" customHeight="1" x14ac:dyDescent="0.2">
      <c r="A825" s="1393"/>
      <c r="B825" s="681"/>
      <c r="C825" s="1123"/>
      <c r="D825" s="685"/>
      <c r="E825" s="163"/>
      <c r="F825" s="687"/>
      <c r="G825" s="157"/>
      <c r="H825" s="1124"/>
      <c r="I825" s="1116">
        <f t="shared" si="304"/>
        <v>0</v>
      </c>
      <c r="J825" s="1117">
        <f t="shared" si="305"/>
        <v>0</v>
      </c>
      <c r="K825" s="1105">
        <f t="shared" si="306"/>
        <v>0</v>
      </c>
      <c r="L825" s="191">
        <f t="shared" si="307"/>
        <v>0</v>
      </c>
      <c r="M825" s="170" t="str">
        <f>IF(B825=0,"",VLOOKUP(B825,'Prog Costs'!$A$29:$B$60,2,FALSE))</f>
        <v/>
      </c>
      <c r="N825" s="194">
        <f t="shared" si="303"/>
        <v>0</v>
      </c>
      <c r="O825" s="195">
        <f t="shared" si="308"/>
        <v>0</v>
      </c>
      <c r="P825" s="196">
        <f>IF(N825=0,0,IF(B825=0,"",VLOOKUP(B825,'Prog Costs'!$A$29:$E$60,5,FALSE)*L825))</f>
        <v>0</v>
      </c>
      <c r="Q825" s="137"/>
      <c r="R825" s="137"/>
      <c r="S825" s="137"/>
      <c r="T825" s="137"/>
      <c r="U825" s="137"/>
      <c r="V825" s="137"/>
      <c r="W825" s="137"/>
      <c r="X825" s="137"/>
      <c r="Y825" s="137"/>
      <c r="Z825" s="137"/>
      <c r="AA825" s="137"/>
      <c r="AB825" s="137"/>
      <c r="AC825" s="137"/>
      <c r="AD825" s="137"/>
      <c r="AE825" s="137"/>
      <c r="AF825" s="137"/>
      <c r="AG825" s="137"/>
      <c r="AH825" s="137"/>
    </row>
    <row r="826" spans="1:34" ht="15" hidden="1" customHeight="1" x14ac:dyDescent="0.2">
      <c r="A826" s="1393"/>
      <c r="B826" s="681"/>
      <c r="C826" s="1123"/>
      <c r="D826" s="685"/>
      <c r="E826" s="163"/>
      <c r="F826" s="687"/>
      <c r="G826" s="157"/>
      <c r="H826" s="1124"/>
      <c r="I826" s="1116">
        <f t="shared" si="304"/>
        <v>0</v>
      </c>
      <c r="J826" s="1117">
        <f t="shared" si="305"/>
        <v>0</v>
      </c>
      <c r="K826" s="1105">
        <f t="shared" si="306"/>
        <v>0</v>
      </c>
      <c r="L826" s="191">
        <f t="shared" si="307"/>
        <v>0</v>
      </c>
      <c r="M826" s="170" t="str">
        <f>IF(B826=0,"",VLOOKUP(B826,'Prog Costs'!$A$29:$B$60,2,FALSE))</f>
        <v/>
      </c>
      <c r="N826" s="194">
        <f t="shared" si="303"/>
        <v>0</v>
      </c>
      <c r="O826" s="195">
        <f t="shared" si="308"/>
        <v>0</v>
      </c>
      <c r="P826" s="196">
        <f>IF(N826=0,0,IF(B826=0,"",VLOOKUP(B826,'Prog Costs'!$A$29:$E$60,5,FALSE)*L826))</f>
        <v>0</v>
      </c>
      <c r="Q826" s="137"/>
      <c r="R826" s="137"/>
      <c r="S826" s="137"/>
      <c r="T826" s="137"/>
      <c r="U826" s="137"/>
      <c r="V826" s="137"/>
      <c r="W826" s="137"/>
      <c r="X826" s="137"/>
      <c r="Y826" s="137"/>
      <c r="Z826" s="137"/>
      <c r="AA826" s="137"/>
      <c r="AB826" s="137"/>
      <c r="AC826" s="137"/>
      <c r="AD826" s="137"/>
      <c r="AE826" s="137"/>
      <c r="AF826" s="137"/>
      <c r="AG826" s="137"/>
      <c r="AH826" s="137"/>
    </row>
    <row r="827" spans="1:34" ht="15" hidden="1" customHeight="1" x14ac:dyDescent="0.2">
      <c r="A827" s="1393"/>
      <c r="B827" s="681"/>
      <c r="C827" s="1123"/>
      <c r="D827" s="685"/>
      <c r="E827" s="163"/>
      <c r="F827" s="687"/>
      <c r="G827" s="157"/>
      <c r="H827" s="1124"/>
      <c r="I827" s="1116">
        <f t="shared" si="304"/>
        <v>0</v>
      </c>
      <c r="J827" s="1117">
        <f t="shared" si="305"/>
        <v>0</v>
      </c>
      <c r="K827" s="1105">
        <f t="shared" si="306"/>
        <v>0</v>
      </c>
      <c r="L827" s="191">
        <f t="shared" si="307"/>
        <v>0</v>
      </c>
      <c r="M827" s="170" t="str">
        <f>IF(B827=0,"",VLOOKUP(B827,'Prog Costs'!$A$29:$B$60,2,FALSE))</f>
        <v/>
      </c>
      <c r="N827" s="194">
        <f t="shared" si="303"/>
        <v>0</v>
      </c>
      <c r="O827" s="195">
        <f t="shared" si="308"/>
        <v>0</v>
      </c>
      <c r="P827" s="196">
        <f>IF(N827=0,0,IF(B827=0,"",VLOOKUP(B827,'Prog Costs'!$A$29:$E$60,5,FALSE)*L827))</f>
        <v>0</v>
      </c>
      <c r="Q827" s="137"/>
      <c r="R827" s="137"/>
      <c r="S827" s="137"/>
      <c r="T827" s="137"/>
      <c r="U827" s="137"/>
      <c r="V827" s="137"/>
      <c r="W827" s="137"/>
      <c r="X827" s="137"/>
      <c r="Y827" s="137"/>
      <c r="Z827" s="137"/>
      <c r="AA827" s="137"/>
      <c r="AB827" s="137"/>
      <c r="AC827" s="137"/>
      <c r="AD827" s="137"/>
      <c r="AE827" s="137"/>
      <c r="AF827" s="137"/>
      <c r="AG827" s="137"/>
      <c r="AH827" s="137"/>
    </row>
    <row r="828" spans="1:34" ht="15" hidden="1" customHeight="1" x14ac:dyDescent="0.2">
      <c r="A828" s="1393"/>
      <c r="B828" s="681"/>
      <c r="C828" s="1123"/>
      <c r="D828" s="685"/>
      <c r="E828" s="163"/>
      <c r="F828" s="687"/>
      <c r="G828" s="157"/>
      <c r="H828" s="1124"/>
      <c r="I828" s="1116">
        <f t="shared" si="304"/>
        <v>0</v>
      </c>
      <c r="J828" s="1117">
        <f t="shared" si="305"/>
        <v>0</v>
      </c>
      <c r="K828" s="1105">
        <f t="shared" si="306"/>
        <v>0</v>
      </c>
      <c r="L828" s="191">
        <f t="shared" si="307"/>
        <v>0</v>
      </c>
      <c r="M828" s="170" t="str">
        <f>IF(B828=0,"",VLOOKUP(B828,'Prog Costs'!$A$29:$B$60,2,FALSE))</f>
        <v/>
      </c>
      <c r="N828" s="194">
        <f t="shared" si="303"/>
        <v>0</v>
      </c>
      <c r="O828" s="195">
        <f t="shared" si="308"/>
        <v>0</v>
      </c>
      <c r="P828" s="196">
        <f>IF(N828=0,0,IF(B828=0,"",VLOOKUP(B828,'Prog Costs'!$A$29:$E$60,5,FALSE)*L828))</f>
        <v>0</v>
      </c>
      <c r="Q828" s="137"/>
      <c r="R828" s="137"/>
      <c r="S828" s="137"/>
      <c r="T828" s="137"/>
      <c r="U828" s="137"/>
      <c r="V828" s="137"/>
      <c r="W828" s="137"/>
      <c r="X828" s="137"/>
      <c r="Y828" s="137"/>
      <c r="Z828" s="137"/>
      <c r="AA828" s="137"/>
      <c r="AB828" s="137"/>
      <c r="AC828" s="137"/>
      <c r="AD828" s="137"/>
      <c r="AE828" s="137"/>
      <c r="AF828" s="137"/>
      <c r="AG828" s="137"/>
      <c r="AH828" s="137"/>
    </row>
    <row r="829" spans="1:34" ht="15" hidden="1" customHeight="1" thickBot="1" x14ac:dyDescent="0.25">
      <c r="A829" s="1394"/>
      <c r="B829" s="681"/>
      <c r="C829" s="1125"/>
      <c r="D829" s="686"/>
      <c r="E829" s="164"/>
      <c r="F829" s="688"/>
      <c r="G829" s="158"/>
      <c r="H829" s="1126"/>
      <c r="I829" s="1118">
        <f t="shared" si="304"/>
        <v>0</v>
      </c>
      <c r="J829" s="1117">
        <f t="shared" si="305"/>
        <v>0</v>
      </c>
      <c r="K829" s="1106">
        <f t="shared" si="306"/>
        <v>0</v>
      </c>
      <c r="L829" s="191">
        <f t="shared" si="307"/>
        <v>0</v>
      </c>
      <c r="M829" s="170" t="str">
        <f>IF(B829=0,"",VLOOKUP(B829,'Prog Costs'!$A$29:$B$60,2,FALSE))</f>
        <v/>
      </c>
      <c r="N829" s="194">
        <f t="shared" si="303"/>
        <v>0</v>
      </c>
      <c r="O829" s="195">
        <f t="shared" si="308"/>
        <v>0</v>
      </c>
      <c r="P829" s="196">
        <f>IF(N829=0,0,IF(B829=0,"",VLOOKUP(B829,'Prog Costs'!$A$29:$E$60,5,FALSE)*L829))</f>
        <v>0</v>
      </c>
      <c r="Q829" s="137"/>
      <c r="R829" s="137"/>
      <c r="S829" s="137"/>
      <c r="T829" s="137"/>
      <c r="U829" s="137"/>
      <c r="V829" s="137"/>
      <c r="W829" s="137"/>
      <c r="X829" s="137"/>
      <c r="Y829" s="137"/>
      <c r="Z829" s="137"/>
      <c r="AA829" s="137"/>
      <c r="AB829" s="137"/>
      <c r="AC829" s="137"/>
      <c r="AD829" s="137"/>
      <c r="AE829" s="137"/>
      <c r="AF829" s="137"/>
      <c r="AG829" s="137"/>
      <c r="AH829" s="137"/>
    </row>
    <row r="830" spans="1:34" ht="18" customHeight="1" thickBot="1" x14ac:dyDescent="0.25">
      <c r="A830" s="182"/>
      <c r="B830" s="198" t="s">
        <v>62</v>
      </c>
      <c r="C830" s="140">
        <f>SUM(C810:C829)</f>
        <v>227</v>
      </c>
      <c r="D830" s="155">
        <f t="shared" ref="D830:L830" si="309">SUM(D810:D829)</f>
        <v>245</v>
      </c>
      <c r="E830" s="165">
        <f t="shared" si="309"/>
        <v>305</v>
      </c>
      <c r="F830" s="166">
        <f t="shared" si="309"/>
        <v>141.6</v>
      </c>
      <c r="G830" s="159">
        <f t="shared" si="309"/>
        <v>236</v>
      </c>
      <c r="H830" s="204">
        <f t="shared" si="309"/>
        <v>111.65</v>
      </c>
      <c r="I830" s="140">
        <f t="shared" si="309"/>
        <v>768</v>
      </c>
      <c r="J830" s="1113">
        <f t="shared" si="309"/>
        <v>384</v>
      </c>
      <c r="K830" s="159">
        <f t="shared" si="309"/>
        <v>498.25</v>
      </c>
      <c r="L830" s="142">
        <f t="shared" si="309"/>
        <v>249.125</v>
      </c>
      <c r="M830" s="143"/>
      <c r="N830" s="143">
        <f t="shared" ref="N830:P830" si="310">SUM(N810:N829)</f>
        <v>5213535.758397121</v>
      </c>
      <c r="O830" s="143">
        <f t="shared" si="310"/>
        <v>4170828.6067176969</v>
      </c>
      <c r="P830" s="144">
        <f t="shared" si="310"/>
        <v>1042707.1516794241</v>
      </c>
      <c r="Q830" s="137"/>
      <c r="R830" s="137"/>
      <c r="S830" s="137"/>
      <c r="T830" s="137"/>
      <c r="U830" s="137"/>
      <c r="V830" s="137"/>
      <c r="W830" s="137"/>
      <c r="X830" s="137"/>
      <c r="Y830" s="137"/>
      <c r="Z830" s="137"/>
      <c r="AA830" s="137"/>
      <c r="AB830" s="137"/>
      <c r="AC830" s="137"/>
      <c r="AD830" s="137"/>
      <c r="AE830" s="137"/>
      <c r="AF830" s="137"/>
      <c r="AG830" s="137"/>
      <c r="AH830" s="137"/>
    </row>
    <row r="831" spans="1:34" ht="13.5" thickBot="1" x14ac:dyDescent="0.25">
      <c r="A831" s="173"/>
      <c r="B831" s="152"/>
      <c r="C831" s="152"/>
      <c r="D831" s="152"/>
      <c r="E831" s="152"/>
      <c r="F831" s="152"/>
      <c r="G831" s="152"/>
      <c r="H831" s="152"/>
      <c r="I831" s="152"/>
      <c r="J831" s="152"/>
      <c r="K831" s="152"/>
      <c r="L831" s="152"/>
      <c r="M831" s="152"/>
      <c r="N831" s="102"/>
      <c r="O831" s="102"/>
      <c r="P831" s="103"/>
      <c r="Q831" s="137"/>
      <c r="R831" s="137"/>
      <c r="S831" s="137"/>
      <c r="T831" s="137"/>
      <c r="U831" s="137"/>
      <c r="V831" s="137"/>
      <c r="W831" s="137"/>
      <c r="X831" s="137"/>
      <c r="Y831" s="137"/>
      <c r="Z831" s="137"/>
      <c r="AA831" s="137"/>
      <c r="AB831" s="137"/>
      <c r="AC831" s="137"/>
      <c r="AD831" s="137"/>
      <c r="AE831" s="137"/>
      <c r="AF831" s="137"/>
      <c r="AG831" s="137"/>
      <c r="AH831" s="137"/>
    </row>
    <row r="832" spans="1:34" ht="15" customHeight="1" x14ac:dyDescent="0.2">
      <c r="A832" s="1392" t="str">
        <f>'Setup Page'!C13</f>
        <v>Nquthu</v>
      </c>
      <c r="B832" s="683" t="s">
        <v>193</v>
      </c>
      <c r="C832" s="1121">
        <v>73</v>
      </c>
      <c r="D832" s="730">
        <v>70</v>
      </c>
      <c r="E832" s="162">
        <v>48</v>
      </c>
      <c r="F832" s="712">
        <f>((C832/2)+(D832/2))*70%</f>
        <v>50.05</v>
      </c>
      <c r="G832" s="705">
        <v>16</v>
      </c>
      <c r="H832" s="1122">
        <f>((E832/2)+(F832/2))*40%</f>
        <v>19.61</v>
      </c>
      <c r="I832" s="1114">
        <f>C832+E832+G832</f>
        <v>137</v>
      </c>
      <c r="J832" s="1115">
        <f>I832/2</f>
        <v>68.5</v>
      </c>
      <c r="K832" s="1104">
        <f>D832+F832+H832</f>
        <v>139.66</v>
      </c>
      <c r="L832" s="191">
        <f>K832/2</f>
        <v>69.83</v>
      </c>
      <c r="M832" s="170">
        <f>IF(B832=0,"",VLOOKUP(B832,'Prog Costs'!$A$29:$B$60,2,FALSE))</f>
        <v>20927.388894720003</v>
      </c>
      <c r="N832" s="194">
        <f t="shared" ref="N832:N851" si="311">IF(B832=0,0,IF(L832=0,0,L832*M832))</f>
        <v>1461359.5665182979</v>
      </c>
      <c r="O832" s="195">
        <f>N832*0.8</f>
        <v>1169087.6532146384</v>
      </c>
      <c r="P832" s="196">
        <f>IF(N832=0,0,IF(B832=0,"",VLOOKUP(B832,'Prog Costs'!$A$29:$E$60,5,FALSE)*L832))</f>
        <v>292271.91330365953</v>
      </c>
      <c r="Q832" s="137"/>
      <c r="R832" s="137"/>
      <c r="S832" s="137"/>
      <c r="T832" s="137"/>
      <c r="U832" s="137"/>
      <c r="V832" s="137"/>
      <c r="W832" s="137"/>
      <c r="X832" s="137"/>
      <c r="Y832" s="137"/>
      <c r="Z832" s="137"/>
      <c r="AA832" s="137"/>
      <c r="AB832" s="137"/>
      <c r="AC832" s="137"/>
      <c r="AD832" s="137"/>
      <c r="AE832" s="137"/>
      <c r="AF832" s="137"/>
      <c r="AG832" s="137"/>
      <c r="AH832" s="137"/>
    </row>
    <row r="833" spans="1:34" ht="15" customHeight="1" x14ac:dyDescent="0.2">
      <c r="A833" s="1393"/>
      <c r="B833" s="681" t="s">
        <v>201</v>
      </c>
      <c r="C833" s="1123">
        <v>73</v>
      </c>
      <c r="D833" s="685">
        <v>70</v>
      </c>
      <c r="E833" s="163">
        <v>66</v>
      </c>
      <c r="F833" s="687">
        <f>((C833/2)+(D833/2))*50%</f>
        <v>35.75</v>
      </c>
      <c r="G833" s="157">
        <v>39</v>
      </c>
      <c r="H833" s="1124">
        <f>((E833/2)+(F833/2))*70%</f>
        <v>35.612499999999997</v>
      </c>
      <c r="I833" s="1116">
        <f t="shared" ref="I833:I851" si="312">C833+E833+G833</f>
        <v>178</v>
      </c>
      <c r="J833" s="1117">
        <f t="shared" ref="J833:J851" si="313">I833/2</f>
        <v>89</v>
      </c>
      <c r="K833" s="1105">
        <f t="shared" ref="K833:K851" si="314">D833+F833+H833</f>
        <v>141.36250000000001</v>
      </c>
      <c r="L833" s="191">
        <f t="shared" ref="L833:L851" si="315">K833/2</f>
        <v>70.681250000000006</v>
      </c>
      <c r="M833" s="170">
        <f>IF(B833=0,"",VLOOKUP(B833,'Prog Costs'!$A$29:$B$60,2,FALSE))</f>
        <v>20927.388894720003</v>
      </c>
      <c r="N833" s="194">
        <f t="shared" si="311"/>
        <v>1479174.0063149284</v>
      </c>
      <c r="O833" s="195">
        <f t="shared" ref="O833:O851" si="316">N833*0.8</f>
        <v>1183339.2050519427</v>
      </c>
      <c r="P833" s="196">
        <f>IF(N833=0,0,IF(B833=0,"",VLOOKUP(B833,'Prog Costs'!$A$29:$E$60,5,FALSE)*L833))</f>
        <v>295834.80126298568</v>
      </c>
      <c r="Q833" s="137"/>
      <c r="R833" s="137"/>
      <c r="S833" s="137"/>
      <c r="T833" s="137"/>
      <c r="U833" s="137"/>
      <c r="V833" s="137"/>
      <c r="W833" s="137"/>
      <c r="X833" s="137"/>
      <c r="Y833" s="137"/>
      <c r="Z833" s="137"/>
      <c r="AA833" s="137"/>
      <c r="AB833" s="137"/>
      <c r="AC833" s="137"/>
      <c r="AD833" s="137"/>
      <c r="AE833" s="137"/>
      <c r="AF833" s="137"/>
      <c r="AG833" s="137"/>
      <c r="AH833" s="137"/>
    </row>
    <row r="834" spans="1:34" ht="15" customHeight="1" x14ac:dyDescent="0.2">
      <c r="A834" s="1393"/>
      <c r="B834" s="681"/>
      <c r="C834" s="1123"/>
      <c r="D834" s="685"/>
      <c r="E834" s="163"/>
      <c r="F834" s="687"/>
      <c r="G834" s="157"/>
      <c r="H834" s="1124"/>
      <c r="I834" s="1116">
        <f t="shared" si="312"/>
        <v>0</v>
      </c>
      <c r="J834" s="1117">
        <f t="shared" si="313"/>
        <v>0</v>
      </c>
      <c r="K834" s="1105">
        <f t="shared" si="314"/>
        <v>0</v>
      </c>
      <c r="L834" s="191">
        <f t="shared" si="315"/>
        <v>0</v>
      </c>
      <c r="M834" s="170" t="str">
        <f>IF(B834=0,"",VLOOKUP(B834,'Prog Costs'!$A$29:$B$60,2,FALSE))</f>
        <v/>
      </c>
      <c r="N834" s="194">
        <f t="shared" si="311"/>
        <v>0</v>
      </c>
      <c r="O834" s="195">
        <f t="shared" si="316"/>
        <v>0</v>
      </c>
      <c r="P834" s="196">
        <f>IF(N834=0,0,IF(B834=0,"",VLOOKUP(B834,'Prog Costs'!$A$29:$E$60,5,FALSE)*L834))</f>
        <v>0</v>
      </c>
      <c r="Q834" s="137"/>
      <c r="R834" s="137"/>
      <c r="S834" s="137"/>
      <c r="T834" s="137"/>
      <c r="U834" s="137"/>
      <c r="V834" s="137"/>
      <c r="W834" s="137"/>
      <c r="X834" s="137"/>
      <c r="Y834" s="137"/>
      <c r="Z834" s="137"/>
      <c r="AA834" s="137"/>
      <c r="AB834" s="137"/>
      <c r="AC834" s="137"/>
      <c r="AD834" s="137"/>
      <c r="AE834" s="137"/>
      <c r="AF834" s="137"/>
      <c r="AG834" s="137"/>
      <c r="AH834" s="137"/>
    </row>
    <row r="835" spans="1:34" ht="15" customHeight="1" x14ac:dyDescent="0.2">
      <c r="A835" s="1393"/>
      <c r="B835" s="681"/>
      <c r="C835" s="1123"/>
      <c r="D835" s="685"/>
      <c r="E835" s="163"/>
      <c r="F835" s="687"/>
      <c r="G835" s="157"/>
      <c r="H835" s="1124"/>
      <c r="I835" s="1116">
        <f t="shared" si="312"/>
        <v>0</v>
      </c>
      <c r="J835" s="1117">
        <f t="shared" si="313"/>
        <v>0</v>
      </c>
      <c r="K835" s="1105">
        <f t="shared" si="314"/>
        <v>0</v>
      </c>
      <c r="L835" s="191">
        <f t="shared" si="315"/>
        <v>0</v>
      </c>
      <c r="M835" s="170" t="str">
        <f>IF(B835=0,"",VLOOKUP(B835,'Prog Costs'!$A$29:$B$60,2,FALSE))</f>
        <v/>
      </c>
      <c r="N835" s="194">
        <f t="shared" si="311"/>
        <v>0</v>
      </c>
      <c r="O835" s="195">
        <f t="shared" si="316"/>
        <v>0</v>
      </c>
      <c r="P835" s="196">
        <f>IF(N835=0,0,IF(B835=0,"",VLOOKUP(B835,'Prog Costs'!$A$29:$E$60,5,FALSE)*L835))</f>
        <v>0</v>
      </c>
      <c r="Q835" s="137"/>
      <c r="R835" s="137"/>
      <c r="S835" s="137"/>
      <c r="T835" s="137"/>
      <c r="U835" s="137"/>
      <c r="V835" s="137"/>
      <c r="W835" s="137"/>
      <c r="X835" s="137"/>
      <c r="Y835" s="137"/>
      <c r="Z835" s="137"/>
      <c r="AA835" s="137"/>
      <c r="AB835" s="137"/>
      <c r="AC835" s="137"/>
      <c r="AD835" s="137"/>
      <c r="AE835" s="137"/>
      <c r="AF835" s="137"/>
      <c r="AG835" s="137"/>
      <c r="AH835" s="137"/>
    </row>
    <row r="836" spans="1:34" ht="15" customHeight="1" x14ac:dyDescent="0.2">
      <c r="A836" s="1393"/>
      <c r="B836" s="681"/>
      <c r="C836" s="1123"/>
      <c r="D836" s="685"/>
      <c r="E836" s="163"/>
      <c r="F836" s="687"/>
      <c r="G836" s="157"/>
      <c r="H836" s="1124"/>
      <c r="I836" s="1116">
        <f t="shared" si="312"/>
        <v>0</v>
      </c>
      <c r="J836" s="1117">
        <f t="shared" si="313"/>
        <v>0</v>
      </c>
      <c r="K836" s="1105">
        <f t="shared" si="314"/>
        <v>0</v>
      </c>
      <c r="L836" s="191">
        <f t="shared" si="315"/>
        <v>0</v>
      </c>
      <c r="M836" s="170" t="str">
        <f>IF(B836=0,"",VLOOKUP(B836,'Prog Costs'!$A$29:$B$60,2,FALSE))</f>
        <v/>
      </c>
      <c r="N836" s="194">
        <f t="shared" si="311"/>
        <v>0</v>
      </c>
      <c r="O836" s="195">
        <f t="shared" si="316"/>
        <v>0</v>
      </c>
      <c r="P836" s="196">
        <f>IF(N836=0,0,IF(B836=0,"",VLOOKUP(B836,'Prog Costs'!$A$29:$E$60,5,FALSE)*L836))</f>
        <v>0</v>
      </c>
      <c r="Q836" s="137"/>
      <c r="R836" s="137"/>
      <c r="S836" s="137"/>
      <c r="T836" s="137"/>
      <c r="U836" s="137"/>
      <c r="V836" s="137"/>
      <c r="W836" s="137"/>
      <c r="X836" s="137"/>
      <c r="Y836" s="137"/>
      <c r="Z836" s="137"/>
      <c r="AA836" s="137"/>
      <c r="AB836" s="137"/>
      <c r="AC836" s="137"/>
      <c r="AD836" s="137"/>
      <c r="AE836" s="137"/>
      <c r="AF836" s="137"/>
      <c r="AG836" s="137"/>
      <c r="AH836" s="137"/>
    </row>
    <row r="837" spans="1:34" ht="15" customHeight="1" x14ac:dyDescent="0.2">
      <c r="A837" s="1393"/>
      <c r="B837" s="681"/>
      <c r="C837" s="1123"/>
      <c r="D837" s="685"/>
      <c r="E837" s="163"/>
      <c r="F837" s="687"/>
      <c r="G837" s="157"/>
      <c r="H837" s="1124"/>
      <c r="I837" s="1116">
        <f t="shared" si="312"/>
        <v>0</v>
      </c>
      <c r="J837" s="1117">
        <f t="shared" si="313"/>
        <v>0</v>
      </c>
      <c r="K837" s="1105">
        <f t="shared" si="314"/>
        <v>0</v>
      </c>
      <c r="L837" s="191">
        <f t="shared" si="315"/>
        <v>0</v>
      </c>
      <c r="M837" s="170" t="str">
        <f>IF(B837=0,"",VLOOKUP(B837,'Prog Costs'!$A$29:$B$60,2,FALSE))</f>
        <v/>
      </c>
      <c r="N837" s="194">
        <f t="shared" si="311"/>
        <v>0</v>
      </c>
      <c r="O837" s="195">
        <f t="shared" si="316"/>
        <v>0</v>
      </c>
      <c r="P837" s="196">
        <f>IF(N837=0,0,IF(B837=0,"",VLOOKUP(B837,'Prog Costs'!$A$29:$E$60,5,FALSE)*L837))</f>
        <v>0</v>
      </c>
      <c r="Q837" s="137"/>
      <c r="R837" s="137"/>
      <c r="S837" s="137"/>
      <c r="T837" s="137"/>
      <c r="U837" s="137"/>
      <c r="V837" s="137"/>
      <c r="W837" s="137"/>
      <c r="X837" s="137"/>
      <c r="Y837" s="137"/>
      <c r="Z837" s="137"/>
      <c r="AA837" s="137"/>
      <c r="AB837" s="137"/>
      <c r="AC837" s="137"/>
      <c r="AD837" s="137"/>
      <c r="AE837" s="137"/>
      <c r="AF837" s="137"/>
      <c r="AG837" s="137"/>
      <c r="AH837" s="137"/>
    </row>
    <row r="838" spans="1:34" ht="15" customHeight="1" x14ac:dyDescent="0.2">
      <c r="A838" s="1393"/>
      <c r="B838" s="681"/>
      <c r="C838" s="1123"/>
      <c r="D838" s="685"/>
      <c r="E838" s="163"/>
      <c r="F838" s="687"/>
      <c r="G838" s="157"/>
      <c r="H838" s="1124"/>
      <c r="I838" s="1116">
        <f t="shared" si="312"/>
        <v>0</v>
      </c>
      <c r="J838" s="1117">
        <f t="shared" si="313"/>
        <v>0</v>
      </c>
      <c r="K838" s="1105">
        <f t="shared" si="314"/>
        <v>0</v>
      </c>
      <c r="L838" s="191">
        <f t="shared" si="315"/>
        <v>0</v>
      </c>
      <c r="M838" s="170" t="str">
        <f>IF(B838=0,"",VLOOKUP(B838,'Prog Costs'!$A$29:$B$60,2,FALSE))</f>
        <v/>
      </c>
      <c r="N838" s="194">
        <f t="shared" si="311"/>
        <v>0</v>
      </c>
      <c r="O838" s="195">
        <f t="shared" si="316"/>
        <v>0</v>
      </c>
      <c r="P838" s="196">
        <f>IF(N838=0,0,IF(B838=0,"",VLOOKUP(B838,'Prog Costs'!$A$29:$E$60,5,FALSE)*L838))</f>
        <v>0</v>
      </c>
      <c r="Q838" s="137"/>
      <c r="R838" s="137"/>
      <c r="S838" s="137"/>
      <c r="T838" s="137"/>
      <c r="U838" s="137"/>
      <c r="V838" s="137"/>
      <c r="W838" s="137"/>
      <c r="X838" s="137"/>
      <c r="Y838" s="137"/>
      <c r="Z838" s="137"/>
      <c r="AA838" s="137"/>
      <c r="AB838" s="137"/>
      <c r="AC838" s="137"/>
      <c r="AD838" s="137"/>
      <c r="AE838" s="137"/>
      <c r="AF838" s="137"/>
      <c r="AG838" s="137"/>
      <c r="AH838" s="137"/>
    </row>
    <row r="839" spans="1:34" ht="15" customHeight="1" x14ac:dyDescent="0.2">
      <c r="A839" s="1393"/>
      <c r="B839" s="681"/>
      <c r="C839" s="1123"/>
      <c r="D839" s="685"/>
      <c r="E839" s="163"/>
      <c r="F839" s="687"/>
      <c r="G839" s="157"/>
      <c r="H839" s="1124"/>
      <c r="I839" s="1116">
        <f t="shared" si="312"/>
        <v>0</v>
      </c>
      <c r="J839" s="1117">
        <f t="shared" si="313"/>
        <v>0</v>
      </c>
      <c r="K839" s="1105">
        <f t="shared" si="314"/>
        <v>0</v>
      </c>
      <c r="L839" s="191">
        <f t="shared" si="315"/>
        <v>0</v>
      </c>
      <c r="M839" s="170" t="str">
        <f>IF(B839=0,"",VLOOKUP(B839,'Prog Costs'!$A$29:$B$60,2,FALSE))</f>
        <v/>
      </c>
      <c r="N839" s="194">
        <f t="shared" si="311"/>
        <v>0</v>
      </c>
      <c r="O839" s="195">
        <f t="shared" si="316"/>
        <v>0</v>
      </c>
      <c r="P839" s="196">
        <f>IF(N839=0,0,IF(B839=0,"",VLOOKUP(B839,'Prog Costs'!$A$29:$E$60,5,FALSE)*L839))</f>
        <v>0</v>
      </c>
      <c r="Q839" s="137"/>
      <c r="R839" s="137"/>
      <c r="S839" s="137"/>
      <c r="T839" s="137"/>
      <c r="U839" s="137"/>
      <c r="V839" s="137"/>
      <c r="W839" s="137"/>
      <c r="X839" s="137"/>
      <c r="Y839" s="137"/>
      <c r="Z839" s="137"/>
      <c r="AA839" s="137"/>
      <c r="AB839" s="137"/>
      <c r="AC839" s="137"/>
      <c r="AD839" s="137"/>
      <c r="AE839" s="137"/>
      <c r="AF839" s="137"/>
      <c r="AG839" s="137"/>
      <c r="AH839" s="137"/>
    </row>
    <row r="840" spans="1:34" ht="15" customHeight="1" x14ac:dyDescent="0.2">
      <c r="A840" s="1393"/>
      <c r="B840" s="681"/>
      <c r="C840" s="1123"/>
      <c r="D840" s="685"/>
      <c r="E840" s="163"/>
      <c r="F840" s="687"/>
      <c r="G840" s="157"/>
      <c r="H840" s="1124"/>
      <c r="I840" s="1116">
        <f t="shared" si="312"/>
        <v>0</v>
      </c>
      <c r="J840" s="1117">
        <f t="shared" si="313"/>
        <v>0</v>
      </c>
      <c r="K840" s="1105">
        <f t="shared" si="314"/>
        <v>0</v>
      </c>
      <c r="L840" s="191">
        <f t="shared" si="315"/>
        <v>0</v>
      </c>
      <c r="M840" s="170" t="str">
        <f>IF(B840=0,"",VLOOKUP(B840,'Prog Costs'!$A$29:$B$60,2,FALSE))</f>
        <v/>
      </c>
      <c r="N840" s="194">
        <f t="shared" si="311"/>
        <v>0</v>
      </c>
      <c r="O840" s="195">
        <f t="shared" si="316"/>
        <v>0</v>
      </c>
      <c r="P840" s="196">
        <f>IF(N840=0,0,IF(B840=0,"",VLOOKUP(B840,'Prog Costs'!$A$29:$E$60,5,FALSE)*L840))</f>
        <v>0</v>
      </c>
      <c r="Q840" s="137"/>
      <c r="R840" s="137"/>
      <c r="S840" s="137"/>
      <c r="T840" s="137"/>
      <c r="U840" s="137"/>
      <c r="V840" s="137"/>
      <c r="W840" s="137"/>
      <c r="X840" s="137"/>
      <c r="Y840" s="137"/>
      <c r="Z840" s="137"/>
      <c r="AA840" s="137"/>
      <c r="AB840" s="137"/>
      <c r="AC840" s="137"/>
      <c r="AD840" s="137"/>
      <c r="AE840" s="137"/>
      <c r="AF840" s="137"/>
      <c r="AG840" s="137"/>
      <c r="AH840" s="137"/>
    </row>
    <row r="841" spans="1:34" ht="15" customHeight="1" thickBot="1" x14ac:dyDescent="0.25">
      <c r="A841" s="1393"/>
      <c r="B841" s="681"/>
      <c r="C841" s="1123"/>
      <c r="D841" s="685"/>
      <c r="E841" s="163"/>
      <c r="F841" s="687"/>
      <c r="G841" s="157"/>
      <c r="H841" s="1124"/>
      <c r="I841" s="1116">
        <f t="shared" si="312"/>
        <v>0</v>
      </c>
      <c r="J841" s="1117">
        <f t="shared" si="313"/>
        <v>0</v>
      </c>
      <c r="K841" s="1105">
        <f t="shared" si="314"/>
        <v>0</v>
      </c>
      <c r="L841" s="191">
        <f t="shared" si="315"/>
        <v>0</v>
      </c>
      <c r="M841" s="170" t="str">
        <f>IF(B841=0,"",VLOOKUP(B841,'Prog Costs'!$A$29:$B$60,2,FALSE))</f>
        <v/>
      </c>
      <c r="N841" s="194">
        <f t="shared" si="311"/>
        <v>0</v>
      </c>
      <c r="O841" s="195">
        <f t="shared" si="316"/>
        <v>0</v>
      </c>
      <c r="P841" s="196">
        <f>IF(N841=0,0,IF(B841=0,"",VLOOKUP(B841,'Prog Costs'!$A$29:$E$60,5,FALSE)*L841))</f>
        <v>0</v>
      </c>
      <c r="Q841" s="137"/>
      <c r="R841" s="137"/>
      <c r="S841" s="137"/>
      <c r="T841" s="137"/>
      <c r="U841" s="137"/>
      <c r="V841" s="137"/>
      <c r="W841" s="137"/>
      <c r="X841" s="137"/>
      <c r="Y841" s="137"/>
      <c r="Z841" s="137"/>
      <c r="AA841" s="137"/>
      <c r="AB841" s="137"/>
      <c r="AC841" s="137"/>
      <c r="AD841" s="137"/>
      <c r="AE841" s="137"/>
      <c r="AF841" s="137"/>
      <c r="AG841" s="137"/>
      <c r="AH841" s="137"/>
    </row>
    <row r="842" spans="1:34" ht="15" hidden="1" customHeight="1" x14ac:dyDescent="0.2">
      <c r="A842" s="1393"/>
      <c r="B842" s="681"/>
      <c r="C842" s="1123"/>
      <c r="D842" s="685"/>
      <c r="E842" s="163"/>
      <c r="F842" s="687"/>
      <c r="G842" s="157"/>
      <c r="H842" s="1124"/>
      <c r="I842" s="1116">
        <f t="shared" si="312"/>
        <v>0</v>
      </c>
      <c r="J842" s="1117">
        <f t="shared" si="313"/>
        <v>0</v>
      </c>
      <c r="K842" s="1105">
        <f t="shared" si="314"/>
        <v>0</v>
      </c>
      <c r="L842" s="191">
        <f t="shared" si="315"/>
        <v>0</v>
      </c>
      <c r="M842" s="170" t="str">
        <f>IF(B842=0,"",VLOOKUP(B842,'Prog Costs'!$A$29:$B$60,2,FALSE))</f>
        <v/>
      </c>
      <c r="N842" s="194">
        <f t="shared" si="311"/>
        <v>0</v>
      </c>
      <c r="O842" s="195">
        <f t="shared" si="316"/>
        <v>0</v>
      </c>
      <c r="P842" s="196">
        <f>IF(N842=0,0,IF(B842=0,"",VLOOKUP(B842,'Prog Costs'!$A$29:$E$60,5,FALSE)*L842))</f>
        <v>0</v>
      </c>
      <c r="Q842" s="137"/>
      <c r="R842" s="137"/>
      <c r="S842" s="137"/>
      <c r="T842" s="137"/>
      <c r="U842" s="137"/>
      <c r="V842" s="137"/>
      <c r="W842" s="137"/>
      <c r="X842" s="137"/>
      <c r="Y842" s="137"/>
      <c r="Z842" s="137"/>
      <c r="AA842" s="137"/>
      <c r="AB842" s="137"/>
      <c r="AC842" s="137"/>
      <c r="AD842" s="137"/>
      <c r="AE842" s="137"/>
      <c r="AF842" s="137"/>
      <c r="AG842" s="137"/>
      <c r="AH842" s="137"/>
    </row>
    <row r="843" spans="1:34" ht="15" hidden="1" customHeight="1" x14ac:dyDescent="0.2">
      <c r="A843" s="1393"/>
      <c r="B843" s="681"/>
      <c r="C843" s="1123"/>
      <c r="D843" s="685"/>
      <c r="E843" s="163"/>
      <c r="F843" s="687"/>
      <c r="G843" s="157"/>
      <c r="H843" s="1124"/>
      <c r="I843" s="1116">
        <f t="shared" si="312"/>
        <v>0</v>
      </c>
      <c r="J843" s="1117">
        <f t="shared" si="313"/>
        <v>0</v>
      </c>
      <c r="K843" s="1105">
        <f t="shared" si="314"/>
        <v>0</v>
      </c>
      <c r="L843" s="191">
        <f t="shared" si="315"/>
        <v>0</v>
      </c>
      <c r="M843" s="170" t="str">
        <f>IF(B843=0,"",VLOOKUP(B843,'Prog Costs'!$A$29:$B$60,2,FALSE))</f>
        <v/>
      </c>
      <c r="N843" s="194">
        <f t="shared" si="311"/>
        <v>0</v>
      </c>
      <c r="O843" s="195">
        <f t="shared" si="316"/>
        <v>0</v>
      </c>
      <c r="P843" s="196">
        <f>IF(N843=0,0,IF(B843=0,"",VLOOKUP(B843,'Prog Costs'!$A$29:$E$60,5,FALSE)*L843))</f>
        <v>0</v>
      </c>
      <c r="Q843" s="137"/>
      <c r="R843" s="137"/>
      <c r="S843" s="137"/>
      <c r="T843" s="137"/>
      <c r="U843" s="137"/>
      <c r="V843" s="137"/>
      <c r="W843" s="137"/>
      <c r="X843" s="137"/>
      <c r="Y843" s="137"/>
      <c r="Z843" s="137"/>
      <c r="AA843" s="137"/>
      <c r="AB843" s="137"/>
      <c r="AC843" s="137"/>
      <c r="AD843" s="137"/>
      <c r="AE843" s="137"/>
      <c r="AF843" s="137"/>
      <c r="AG843" s="137"/>
      <c r="AH843" s="137"/>
    </row>
    <row r="844" spans="1:34" ht="15" hidden="1" customHeight="1" x14ac:dyDescent="0.2">
      <c r="A844" s="1393"/>
      <c r="B844" s="681"/>
      <c r="C844" s="1123"/>
      <c r="D844" s="685"/>
      <c r="E844" s="163"/>
      <c r="F844" s="687"/>
      <c r="G844" s="157"/>
      <c r="H844" s="1124"/>
      <c r="I844" s="1116">
        <f t="shared" si="312"/>
        <v>0</v>
      </c>
      <c r="J844" s="1117">
        <f t="shared" si="313"/>
        <v>0</v>
      </c>
      <c r="K844" s="1105">
        <f t="shared" si="314"/>
        <v>0</v>
      </c>
      <c r="L844" s="191">
        <f t="shared" si="315"/>
        <v>0</v>
      </c>
      <c r="M844" s="170" t="str">
        <f>IF(B844=0,"",VLOOKUP(B844,'Prog Costs'!$A$29:$B$60,2,FALSE))</f>
        <v/>
      </c>
      <c r="N844" s="194">
        <f t="shared" si="311"/>
        <v>0</v>
      </c>
      <c r="O844" s="195">
        <f t="shared" si="316"/>
        <v>0</v>
      </c>
      <c r="P844" s="196">
        <f>IF(N844=0,0,IF(B844=0,"",VLOOKUP(B844,'Prog Costs'!$A$29:$E$60,5,FALSE)*L844))</f>
        <v>0</v>
      </c>
      <c r="Q844" s="137"/>
      <c r="R844" s="137"/>
      <c r="S844" s="137"/>
      <c r="T844" s="137"/>
      <c r="U844" s="137"/>
      <c r="V844" s="137"/>
      <c r="W844" s="137"/>
      <c r="X844" s="137"/>
      <c r="Y844" s="137"/>
      <c r="Z844" s="137"/>
      <c r="AA844" s="137"/>
      <c r="AB844" s="137"/>
      <c r="AC844" s="137"/>
      <c r="AD844" s="137"/>
      <c r="AE844" s="137"/>
      <c r="AF844" s="137"/>
      <c r="AG844" s="137"/>
      <c r="AH844" s="137"/>
    </row>
    <row r="845" spans="1:34" ht="15" hidden="1" customHeight="1" x14ac:dyDescent="0.2">
      <c r="A845" s="1393"/>
      <c r="B845" s="681"/>
      <c r="C845" s="1123"/>
      <c r="D845" s="685"/>
      <c r="E845" s="163"/>
      <c r="F845" s="687"/>
      <c r="G845" s="157"/>
      <c r="H845" s="1124"/>
      <c r="I845" s="1116">
        <f t="shared" si="312"/>
        <v>0</v>
      </c>
      <c r="J845" s="1117">
        <f t="shared" si="313"/>
        <v>0</v>
      </c>
      <c r="K845" s="1105">
        <f t="shared" si="314"/>
        <v>0</v>
      </c>
      <c r="L845" s="191">
        <f t="shared" si="315"/>
        <v>0</v>
      </c>
      <c r="M845" s="170" t="str">
        <f>IF(B845=0,"",VLOOKUP(B845,'Prog Costs'!$A$29:$B$60,2,FALSE))</f>
        <v/>
      </c>
      <c r="N845" s="194">
        <f t="shared" si="311"/>
        <v>0</v>
      </c>
      <c r="O845" s="195">
        <f t="shared" si="316"/>
        <v>0</v>
      </c>
      <c r="P845" s="196">
        <f>IF(N845=0,0,IF(B845=0,"",VLOOKUP(B845,'Prog Costs'!$A$29:$E$60,5,FALSE)*L845))</f>
        <v>0</v>
      </c>
      <c r="Q845" s="137"/>
      <c r="R845" s="137"/>
      <c r="S845" s="137"/>
      <c r="T845" s="137"/>
      <c r="U845" s="137"/>
      <c r="V845" s="137"/>
      <c r="W845" s="137"/>
      <c r="X845" s="137"/>
      <c r="Y845" s="137"/>
      <c r="Z845" s="137"/>
      <c r="AA845" s="137"/>
      <c r="AB845" s="137"/>
      <c r="AC845" s="137"/>
      <c r="AD845" s="137"/>
      <c r="AE845" s="137"/>
      <c r="AF845" s="137"/>
      <c r="AG845" s="137"/>
      <c r="AH845" s="137"/>
    </row>
    <row r="846" spans="1:34" ht="15" hidden="1" customHeight="1" x14ac:dyDescent="0.2">
      <c r="A846" s="1393"/>
      <c r="B846" s="681"/>
      <c r="C846" s="1123"/>
      <c r="D846" s="685"/>
      <c r="E846" s="163"/>
      <c r="F846" s="687"/>
      <c r="G846" s="157"/>
      <c r="H846" s="1124"/>
      <c r="I846" s="1116">
        <f t="shared" si="312"/>
        <v>0</v>
      </c>
      <c r="J846" s="1117">
        <f t="shared" si="313"/>
        <v>0</v>
      </c>
      <c r="K846" s="1105">
        <f t="shared" si="314"/>
        <v>0</v>
      </c>
      <c r="L846" s="191">
        <f t="shared" si="315"/>
        <v>0</v>
      </c>
      <c r="M846" s="170" t="str">
        <f>IF(B846=0,"",VLOOKUP(B846,'Prog Costs'!$A$29:$B$60,2,FALSE))</f>
        <v/>
      </c>
      <c r="N846" s="194">
        <f t="shared" si="311"/>
        <v>0</v>
      </c>
      <c r="O846" s="195">
        <f t="shared" si="316"/>
        <v>0</v>
      </c>
      <c r="P846" s="196">
        <f>IF(N846=0,0,IF(B846=0,"",VLOOKUP(B846,'Prog Costs'!$A$29:$E$60,5,FALSE)*L846))</f>
        <v>0</v>
      </c>
      <c r="Q846" s="137"/>
      <c r="R846" s="137"/>
      <c r="S846" s="137"/>
      <c r="T846" s="137"/>
      <c r="U846" s="137"/>
      <c r="V846" s="137"/>
      <c r="W846" s="137"/>
      <c r="X846" s="137"/>
      <c r="Y846" s="137"/>
      <c r="Z846" s="137"/>
      <c r="AA846" s="137"/>
      <c r="AB846" s="137"/>
      <c r="AC846" s="137"/>
      <c r="AD846" s="137"/>
      <c r="AE846" s="137"/>
      <c r="AF846" s="137"/>
      <c r="AG846" s="137"/>
      <c r="AH846" s="137"/>
    </row>
    <row r="847" spans="1:34" ht="15" hidden="1" customHeight="1" x14ac:dyDescent="0.2">
      <c r="A847" s="1393"/>
      <c r="B847" s="681"/>
      <c r="C847" s="1123"/>
      <c r="D847" s="685"/>
      <c r="E847" s="163"/>
      <c r="F847" s="687"/>
      <c r="G847" s="157"/>
      <c r="H847" s="1124"/>
      <c r="I847" s="1116">
        <f t="shared" si="312"/>
        <v>0</v>
      </c>
      <c r="J847" s="1117">
        <f t="shared" si="313"/>
        <v>0</v>
      </c>
      <c r="K847" s="1105">
        <f t="shared" si="314"/>
        <v>0</v>
      </c>
      <c r="L847" s="191">
        <f t="shared" si="315"/>
        <v>0</v>
      </c>
      <c r="M847" s="170" t="str">
        <f>IF(B847=0,"",VLOOKUP(B847,'Prog Costs'!$A$29:$B$60,2,FALSE))</f>
        <v/>
      </c>
      <c r="N847" s="194">
        <f t="shared" si="311"/>
        <v>0</v>
      </c>
      <c r="O847" s="195">
        <f t="shared" si="316"/>
        <v>0</v>
      </c>
      <c r="P847" s="196">
        <f>IF(N847=0,0,IF(B847=0,"",VLOOKUP(B847,'Prog Costs'!$A$29:$E$60,5,FALSE)*L847))</f>
        <v>0</v>
      </c>
      <c r="Q847" s="137"/>
      <c r="R847" s="137"/>
      <c r="S847" s="137"/>
      <c r="T847" s="137"/>
      <c r="U847" s="137"/>
      <c r="V847" s="137"/>
      <c r="W847" s="137"/>
      <c r="X847" s="137"/>
      <c r="Y847" s="137"/>
      <c r="Z847" s="137"/>
      <c r="AA847" s="137"/>
      <c r="AB847" s="137"/>
      <c r="AC847" s="137"/>
      <c r="AD847" s="137"/>
      <c r="AE847" s="137"/>
      <c r="AF847" s="137"/>
      <c r="AG847" s="137"/>
      <c r="AH847" s="137"/>
    </row>
    <row r="848" spans="1:34" ht="15" hidden="1" customHeight="1" x14ac:dyDescent="0.2">
      <c r="A848" s="1393"/>
      <c r="B848" s="681"/>
      <c r="C848" s="1123"/>
      <c r="D848" s="685"/>
      <c r="E848" s="163"/>
      <c r="F848" s="687"/>
      <c r="G848" s="157"/>
      <c r="H848" s="1124"/>
      <c r="I848" s="1116">
        <f t="shared" si="312"/>
        <v>0</v>
      </c>
      <c r="J848" s="1117">
        <f t="shared" si="313"/>
        <v>0</v>
      </c>
      <c r="K848" s="1105">
        <f t="shared" si="314"/>
        <v>0</v>
      </c>
      <c r="L848" s="191">
        <f t="shared" si="315"/>
        <v>0</v>
      </c>
      <c r="M848" s="170" t="str">
        <f>IF(B848=0,"",VLOOKUP(B848,'Prog Costs'!$A$29:$B$60,2,FALSE))</f>
        <v/>
      </c>
      <c r="N848" s="194">
        <f t="shared" si="311"/>
        <v>0</v>
      </c>
      <c r="O848" s="195">
        <f t="shared" si="316"/>
        <v>0</v>
      </c>
      <c r="P848" s="196">
        <f>IF(N848=0,0,IF(B848=0,"",VLOOKUP(B848,'Prog Costs'!$A$29:$E$60,5,FALSE)*L848))</f>
        <v>0</v>
      </c>
      <c r="Q848" s="137"/>
      <c r="R848" s="137"/>
      <c r="S848" s="137"/>
      <c r="T848" s="137"/>
      <c r="U848" s="137"/>
      <c r="V848" s="137"/>
      <c r="W848" s="137"/>
      <c r="X848" s="137"/>
      <c r="Y848" s="137"/>
      <c r="Z848" s="137"/>
      <c r="AA848" s="137"/>
      <c r="AB848" s="137"/>
      <c r="AC848" s="137"/>
      <c r="AD848" s="137"/>
      <c r="AE848" s="137"/>
      <c r="AF848" s="137"/>
      <c r="AG848" s="137"/>
      <c r="AH848" s="137"/>
    </row>
    <row r="849" spans="1:34" ht="15" hidden="1" customHeight="1" x14ac:dyDescent="0.2">
      <c r="A849" s="1393"/>
      <c r="B849" s="681"/>
      <c r="C849" s="1123"/>
      <c r="D849" s="685"/>
      <c r="E849" s="163"/>
      <c r="F849" s="687"/>
      <c r="G849" s="157"/>
      <c r="H849" s="1124"/>
      <c r="I849" s="1116">
        <f t="shared" si="312"/>
        <v>0</v>
      </c>
      <c r="J849" s="1117">
        <f t="shared" si="313"/>
        <v>0</v>
      </c>
      <c r="K849" s="1105">
        <f t="shared" si="314"/>
        <v>0</v>
      </c>
      <c r="L849" s="191">
        <f t="shared" si="315"/>
        <v>0</v>
      </c>
      <c r="M849" s="170" t="str">
        <f>IF(B849=0,"",VLOOKUP(B849,'Prog Costs'!$A$29:$B$60,2,FALSE))</f>
        <v/>
      </c>
      <c r="N849" s="194">
        <f t="shared" si="311"/>
        <v>0</v>
      </c>
      <c r="O849" s="195">
        <f t="shared" si="316"/>
        <v>0</v>
      </c>
      <c r="P849" s="196">
        <f>IF(N849=0,0,IF(B849=0,"",VLOOKUP(B849,'Prog Costs'!$A$29:$E$60,5,FALSE)*L849))</f>
        <v>0</v>
      </c>
      <c r="Q849" s="137"/>
      <c r="R849" s="137"/>
      <c r="S849" s="137"/>
      <c r="T849" s="137"/>
      <c r="U849" s="137"/>
      <c r="V849" s="137"/>
      <c r="W849" s="137"/>
      <c r="X849" s="137"/>
      <c r="Y849" s="137"/>
      <c r="Z849" s="137"/>
      <c r="AA849" s="137"/>
      <c r="AB849" s="137"/>
      <c r="AC849" s="137"/>
      <c r="AD849" s="137"/>
      <c r="AE849" s="137"/>
      <c r="AF849" s="137"/>
      <c r="AG849" s="137"/>
      <c r="AH849" s="137"/>
    </row>
    <row r="850" spans="1:34" ht="15" hidden="1" customHeight="1" x14ac:dyDescent="0.2">
      <c r="A850" s="1393"/>
      <c r="B850" s="681"/>
      <c r="C850" s="1123"/>
      <c r="D850" s="685"/>
      <c r="E850" s="163"/>
      <c r="F850" s="687"/>
      <c r="G850" s="157"/>
      <c r="H850" s="1124"/>
      <c r="I850" s="1116">
        <f t="shared" si="312"/>
        <v>0</v>
      </c>
      <c r="J850" s="1117">
        <f t="shared" si="313"/>
        <v>0</v>
      </c>
      <c r="K850" s="1105">
        <f t="shared" si="314"/>
        <v>0</v>
      </c>
      <c r="L850" s="191">
        <f t="shared" si="315"/>
        <v>0</v>
      </c>
      <c r="M850" s="170" t="str">
        <f>IF(B850=0,"",VLOOKUP(B850,'Prog Costs'!$A$29:$B$60,2,FALSE))</f>
        <v/>
      </c>
      <c r="N850" s="194">
        <f t="shared" si="311"/>
        <v>0</v>
      </c>
      <c r="O850" s="195">
        <f t="shared" si="316"/>
        <v>0</v>
      </c>
      <c r="P850" s="196">
        <f>IF(N850=0,0,IF(B850=0,"",VLOOKUP(B850,'Prog Costs'!$A$29:$E$60,5,FALSE)*L850))</f>
        <v>0</v>
      </c>
      <c r="Q850" s="137"/>
      <c r="R850" s="137"/>
      <c r="S850" s="137"/>
      <c r="T850" s="137"/>
      <c r="U850" s="137"/>
      <c r="V850" s="137"/>
      <c r="W850" s="137"/>
      <c r="X850" s="137"/>
      <c r="Y850" s="137"/>
      <c r="Z850" s="137"/>
      <c r="AA850" s="137"/>
      <c r="AB850" s="137"/>
      <c r="AC850" s="137"/>
      <c r="AD850" s="137"/>
      <c r="AE850" s="137"/>
      <c r="AF850" s="137"/>
      <c r="AG850" s="137"/>
      <c r="AH850" s="137"/>
    </row>
    <row r="851" spans="1:34" ht="15" hidden="1" customHeight="1" thickBot="1" x14ac:dyDescent="0.25">
      <c r="A851" s="1394"/>
      <c r="B851" s="681"/>
      <c r="C851" s="1125"/>
      <c r="D851" s="686"/>
      <c r="E851" s="164"/>
      <c r="F851" s="688"/>
      <c r="G851" s="158"/>
      <c r="H851" s="1126"/>
      <c r="I851" s="1118">
        <f t="shared" si="312"/>
        <v>0</v>
      </c>
      <c r="J851" s="1117">
        <f t="shared" si="313"/>
        <v>0</v>
      </c>
      <c r="K851" s="1106">
        <f t="shared" si="314"/>
        <v>0</v>
      </c>
      <c r="L851" s="191">
        <f t="shared" si="315"/>
        <v>0</v>
      </c>
      <c r="M851" s="170" t="str">
        <f>IF(B851=0,"",VLOOKUP(B851,'Prog Costs'!$A$29:$B$60,2,FALSE))</f>
        <v/>
      </c>
      <c r="N851" s="194">
        <f t="shared" si="311"/>
        <v>0</v>
      </c>
      <c r="O851" s="195">
        <f t="shared" si="316"/>
        <v>0</v>
      </c>
      <c r="P851" s="196">
        <f>IF(N851=0,0,IF(B851=0,"",VLOOKUP(B851,'Prog Costs'!$A$29:$E$60,5,FALSE)*L851))</f>
        <v>0</v>
      </c>
      <c r="Q851" s="137"/>
      <c r="R851" s="137"/>
      <c r="S851" s="137"/>
      <c r="T851" s="137"/>
      <c r="U851" s="137"/>
      <c r="V851" s="137"/>
      <c r="W851" s="137"/>
      <c r="X851" s="137"/>
      <c r="Y851" s="137"/>
      <c r="Z851" s="137"/>
      <c r="AA851" s="137"/>
      <c r="AB851" s="137"/>
      <c r="AC851" s="137"/>
      <c r="AD851" s="137"/>
      <c r="AE851" s="137"/>
      <c r="AF851" s="137"/>
      <c r="AG851" s="137"/>
      <c r="AH851" s="137"/>
    </row>
    <row r="852" spans="1:34" ht="18" customHeight="1" thickBot="1" x14ac:dyDescent="0.25">
      <c r="A852" s="182"/>
      <c r="B852" s="198" t="s">
        <v>62</v>
      </c>
      <c r="C852" s="140">
        <f>SUM(C832:C851)</f>
        <v>146</v>
      </c>
      <c r="D852" s="155">
        <f t="shared" ref="D852:L852" si="317">SUM(D832:D851)</f>
        <v>140</v>
      </c>
      <c r="E852" s="165">
        <f t="shared" si="317"/>
        <v>114</v>
      </c>
      <c r="F852" s="166">
        <f t="shared" si="317"/>
        <v>85.8</v>
      </c>
      <c r="G852" s="159">
        <f t="shared" si="317"/>
        <v>55</v>
      </c>
      <c r="H852" s="204">
        <f t="shared" si="317"/>
        <v>55.222499999999997</v>
      </c>
      <c r="I852" s="140">
        <f t="shared" si="317"/>
        <v>315</v>
      </c>
      <c r="J852" s="1113">
        <f t="shared" si="317"/>
        <v>157.5</v>
      </c>
      <c r="K852" s="159">
        <f t="shared" si="317"/>
        <v>281.02250000000004</v>
      </c>
      <c r="L852" s="142">
        <f t="shared" si="317"/>
        <v>140.51125000000002</v>
      </c>
      <c r="M852" s="143"/>
      <c r="N852" s="143">
        <f t="shared" ref="N852:P852" si="318">SUM(N832:N851)</f>
        <v>2940533.5728332261</v>
      </c>
      <c r="O852" s="143">
        <f t="shared" si="318"/>
        <v>2352426.8582665808</v>
      </c>
      <c r="P852" s="144">
        <f t="shared" si="318"/>
        <v>588106.71456664521</v>
      </c>
      <c r="Q852" s="137"/>
      <c r="R852" s="137"/>
      <c r="S852" s="137"/>
      <c r="T852" s="137"/>
      <c r="U852" s="137"/>
      <c r="V852" s="137"/>
      <c r="W852" s="137"/>
      <c r="X852" s="137"/>
      <c r="Y852" s="137"/>
      <c r="Z852" s="137"/>
      <c r="AA852" s="137"/>
      <c r="AB852" s="137"/>
      <c r="AC852" s="137"/>
      <c r="AD852" s="137"/>
      <c r="AE852" s="137"/>
      <c r="AF852" s="137"/>
      <c r="AG852" s="137"/>
      <c r="AH852" s="137"/>
    </row>
    <row r="853" spans="1:34" ht="13.5" thickBot="1" x14ac:dyDescent="0.25">
      <c r="A853" s="173"/>
      <c r="B853" s="152"/>
      <c r="C853" s="152"/>
      <c r="D853" s="152"/>
      <c r="E853" s="152"/>
      <c r="F853" s="152"/>
      <c r="G853" s="152"/>
      <c r="H853" s="152"/>
      <c r="I853" s="152"/>
      <c r="J853" s="152"/>
      <c r="K853" s="152"/>
      <c r="L853" s="152"/>
      <c r="M853" s="152"/>
      <c r="N853" s="102"/>
      <c r="O853" s="102"/>
      <c r="P853" s="103"/>
      <c r="Q853" s="137"/>
      <c r="R853" s="137"/>
      <c r="S853" s="137"/>
      <c r="T853" s="137"/>
      <c r="U853" s="137"/>
      <c r="V853" s="137"/>
      <c r="W853" s="137"/>
      <c r="X853" s="137"/>
      <c r="Y853" s="137"/>
      <c r="Z853" s="137"/>
      <c r="AA853" s="137"/>
      <c r="AB853" s="137"/>
      <c r="AC853" s="137"/>
      <c r="AD853" s="137"/>
      <c r="AE853" s="137"/>
      <c r="AF853" s="137"/>
      <c r="AG853" s="137"/>
      <c r="AH853" s="137"/>
    </row>
    <row r="854" spans="1:34" ht="15" customHeight="1" x14ac:dyDescent="0.2">
      <c r="A854" s="1392" t="str">
        <f>'Setup Page'!C14</f>
        <v>Vryheid Business</v>
      </c>
      <c r="B854" s="683" t="s">
        <v>201</v>
      </c>
      <c r="C854" s="1121">
        <v>159</v>
      </c>
      <c r="D854" s="730">
        <v>280</v>
      </c>
      <c r="E854" s="162">
        <v>147</v>
      </c>
      <c r="F854" s="712">
        <f>((C854/2)+(D854/2))*80%</f>
        <v>175.60000000000002</v>
      </c>
      <c r="G854" s="705">
        <v>117</v>
      </c>
      <c r="H854" s="1122">
        <f>((E854/2)+(F854/2))*80%</f>
        <v>129.04000000000002</v>
      </c>
      <c r="I854" s="1114">
        <f>C854+E854+G854</f>
        <v>423</v>
      </c>
      <c r="J854" s="1115">
        <f>I854/2</f>
        <v>211.5</v>
      </c>
      <c r="K854" s="1104">
        <f>D854+F854+H854</f>
        <v>584.6400000000001</v>
      </c>
      <c r="L854" s="191">
        <f>K854/2</f>
        <v>292.32000000000005</v>
      </c>
      <c r="M854" s="170">
        <f>IF(B854=0,"",VLOOKUP(B854,'Prog Costs'!$A$29:$B$60,2,FALSE))</f>
        <v>20927.388894720003</v>
      </c>
      <c r="N854" s="194">
        <f t="shared" ref="N854:N873" si="319">IF(B854=0,0,IF(L854=0,0,L854*M854))</f>
        <v>6117494.3217045525</v>
      </c>
      <c r="O854" s="195">
        <f>N854*0.8</f>
        <v>4893995.4573636418</v>
      </c>
      <c r="P854" s="196">
        <f>IF(N854=0,0,IF(B854=0,"",VLOOKUP(B854,'Prog Costs'!$A$29:$E$60,5,FALSE)*L854))</f>
        <v>1223498.8643409105</v>
      </c>
      <c r="Q854" s="137"/>
      <c r="R854" s="137"/>
      <c r="S854" s="137"/>
      <c r="T854" s="137"/>
      <c r="U854" s="137"/>
      <c r="V854" s="137"/>
      <c r="W854" s="137"/>
      <c r="X854" s="137"/>
      <c r="Y854" s="137"/>
      <c r="Z854" s="137"/>
      <c r="AA854" s="137"/>
      <c r="AB854" s="137"/>
      <c r="AC854" s="137"/>
      <c r="AD854" s="137"/>
      <c r="AE854" s="137"/>
      <c r="AF854" s="137"/>
      <c r="AG854" s="137"/>
      <c r="AH854" s="137"/>
    </row>
    <row r="855" spans="1:34" ht="15" customHeight="1" x14ac:dyDescent="0.2">
      <c r="A855" s="1393"/>
      <c r="B855" s="681"/>
      <c r="C855" s="1123"/>
      <c r="D855" s="685"/>
      <c r="E855" s="163"/>
      <c r="F855" s="687"/>
      <c r="G855" s="157"/>
      <c r="H855" s="1124"/>
      <c r="I855" s="1116">
        <f t="shared" ref="I855:I873" si="320">C855+E855+G855</f>
        <v>0</v>
      </c>
      <c r="J855" s="1117">
        <f t="shared" ref="J855:J873" si="321">I855/2</f>
        <v>0</v>
      </c>
      <c r="K855" s="1105">
        <f t="shared" ref="K855:K873" si="322">D855+F855+H855</f>
        <v>0</v>
      </c>
      <c r="L855" s="191">
        <f t="shared" ref="L855:L873" si="323">K855/2</f>
        <v>0</v>
      </c>
      <c r="M855" s="170" t="str">
        <f>IF(B855=0,"",VLOOKUP(B855,'Prog Costs'!$A$29:$B$60,2,FALSE))</f>
        <v/>
      </c>
      <c r="N855" s="194">
        <f t="shared" si="319"/>
        <v>0</v>
      </c>
      <c r="O855" s="195">
        <f t="shared" ref="O855:O873" si="324">N855*0.8</f>
        <v>0</v>
      </c>
      <c r="P855" s="196">
        <f>IF(N855=0,0,IF(B855=0,"",VLOOKUP(B855,'Prog Costs'!$A$29:$E$60,5,FALSE)*L855))</f>
        <v>0</v>
      </c>
      <c r="Q855" s="137"/>
      <c r="R855" s="137"/>
      <c r="S855" s="137"/>
      <c r="T855" s="137"/>
      <c r="U855" s="137"/>
      <c r="V855" s="137"/>
      <c r="W855" s="137"/>
      <c r="X855" s="137"/>
      <c r="Y855" s="137"/>
      <c r="Z855" s="137"/>
      <c r="AA855" s="137"/>
      <c r="AB855" s="137"/>
      <c r="AC855" s="137"/>
      <c r="AD855" s="137"/>
      <c r="AE855" s="137"/>
      <c r="AF855" s="137"/>
      <c r="AG855" s="137"/>
      <c r="AH855" s="137"/>
    </row>
    <row r="856" spans="1:34" ht="15" customHeight="1" x14ac:dyDescent="0.2">
      <c r="A856" s="1393"/>
      <c r="B856" s="681"/>
      <c r="C856" s="1123"/>
      <c r="D856" s="685"/>
      <c r="E856" s="163"/>
      <c r="F856" s="687"/>
      <c r="G856" s="157"/>
      <c r="H856" s="1124"/>
      <c r="I856" s="1116">
        <f t="shared" si="320"/>
        <v>0</v>
      </c>
      <c r="J856" s="1117">
        <f t="shared" si="321"/>
        <v>0</v>
      </c>
      <c r="K856" s="1105">
        <f t="shared" si="322"/>
        <v>0</v>
      </c>
      <c r="L856" s="191">
        <f t="shared" si="323"/>
        <v>0</v>
      </c>
      <c r="M856" s="170" t="str">
        <f>IF(B856=0,"",VLOOKUP(B856,'Prog Costs'!$A$29:$B$60,2,FALSE))</f>
        <v/>
      </c>
      <c r="N856" s="194">
        <f t="shared" si="319"/>
        <v>0</v>
      </c>
      <c r="O856" s="195">
        <f t="shared" si="324"/>
        <v>0</v>
      </c>
      <c r="P856" s="196">
        <f>IF(N856=0,0,IF(B856=0,"",VLOOKUP(B856,'Prog Costs'!$A$29:$E$60,5,FALSE)*L856))</f>
        <v>0</v>
      </c>
      <c r="Q856" s="137"/>
      <c r="R856" s="137"/>
      <c r="S856" s="137"/>
      <c r="T856" s="137"/>
      <c r="U856" s="137"/>
      <c r="V856" s="137"/>
      <c r="W856" s="137"/>
      <c r="X856" s="137"/>
      <c r="Y856" s="137"/>
      <c r="Z856" s="137"/>
      <c r="AA856" s="137"/>
      <c r="AB856" s="137"/>
      <c r="AC856" s="137"/>
      <c r="AD856" s="137"/>
      <c r="AE856" s="137"/>
      <c r="AF856" s="137"/>
      <c r="AG856" s="137"/>
      <c r="AH856" s="137"/>
    </row>
    <row r="857" spans="1:34" ht="15" customHeight="1" x14ac:dyDescent="0.2">
      <c r="A857" s="1393"/>
      <c r="B857" s="681"/>
      <c r="C857" s="1123"/>
      <c r="D857" s="685"/>
      <c r="E857" s="163"/>
      <c r="F857" s="687"/>
      <c r="G857" s="157"/>
      <c r="H857" s="1124"/>
      <c r="I857" s="1116">
        <f t="shared" si="320"/>
        <v>0</v>
      </c>
      <c r="J857" s="1117">
        <f t="shared" si="321"/>
        <v>0</v>
      </c>
      <c r="K857" s="1105">
        <f t="shared" si="322"/>
        <v>0</v>
      </c>
      <c r="L857" s="191">
        <f t="shared" si="323"/>
        <v>0</v>
      </c>
      <c r="M857" s="170" t="str">
        <f>IF(B857=0,"",VLOOKUP(B857,'Prog Costs'!$A$29:$B$60,2,FALSE))</f>
        <v/>
      </c>
      <c r="N857" s="194">
        <f t="shared" si="319"/>
        <v>0</v>
      </c>
      <c r="O857" s="195">
        <f t="shared" si="324"/>
        <v>0</v>
      </c>
      <c r="P857" s="196">
        <f>IF(N857=0,0,IF(B857=0,"",VLOOKUP(B857,'Prog Costs'!$A$29:$E$60,5,FALSE)*L857))</f>
        <v>0</v>
      </c>
      <c r="Q857" s="137"/>
      <c r="R857" s="137"/>
      <c r="S857" s="137"/>
      <c r="T857" s="137"/>
      <c r="U857" s="137"/>
      <c r="V857" s="137"/>
      <c r="W857" s="137"/>
      <c r="X857" s="137"/>
      <c r="Y857" s="137"/>
      <c r="Z857" s="137"/>
      <c r="AA857" s="137"/>
      <c r="AB857" s="137"/>
      <c r="AC857" s="137"/>
      <c r="AD857" s="137"/>
      <c r="AE857" s="137"/>
      <c r="AF857" s="137"/>
      <c r="AG857" s="137"/>
      <c r="AH857" s="137"/>
    </row>
    <row r="858" spans="1:34" ht="15" customHeight="1" x14ac:dyDescent="0.2">
      <c r="A858" s="1393"/>
      <c r="B858" s="681"/>
      <c r="C858" s="1123"/>
      <c r="D858" s="685"/>
      <c r="E858" s="163"/>
      <c r="F858" s="687"/>
      <c r="G858" s="157"/>
      <c r="H858" s="1124"/>
      <c r="I858" s="1116">
        <f t="shared" si="320"/>
        <v>0</v>
      </c>
      <c r="J858" s="1117">
        <f t="shared" si="321"/>
        <v>0</v>
      </c>
      <c r="K858" s="1105">
        <f t="shared" si="322"/>
        <v>0</v>
      </c>
      <c r="L858" s="191">
        <f t="shared" si="323"/>
        <v>0</v>
      </c>
      <c r="M858" s="170" t="str">
        <f>IF(B858=0,"",VLOOKUP(B858,'Prog Costs'!$A$29:$B$60,2,FALSE))</f>
        <v/>
      </c>
      <c r="N858" s="194">
        <f t="shared" si="319"/>
        <v>0</v>
      </c>
      <c r="O858" s="195">
        <f t="shared" si="324"/>
        <v>0</v>
      </c>
      <c r="P858" s="196">
        <f>IF(N858=0,0,IF(B858=0,"",VLOOKUP(B858,'Prog Costs'!$A$29:$E$60,5,FALSE)*L858))</f>
        <v>0</v>
      </c>
      <c r="Q858" s="137"/>
      <c r="R858" s="137"/>
      <c r="S858" s="137"/>
      <c r="T858" s="137"/>
      <c r="U858" s="137"/>
      <c r="V858" s="137"/>
      <c r="W858" s="137"/>
      <c r="X858" s="137"/>
      <c r="Y858" s="137"/>
      <c r="Z858" s="137"/>
      <c r="AA858" s="137"/>
      <c r="AB858" s="137"/>
      <c r="AC858" s="137"/>
      <c r="AD858" s="137"/>
      <c r="AE858" s="137"/>
      <c r="AF858" s="137"/>
      <c r="AG858" s="137"/>
      <c r="AH858" s="137"/>
    </row>
    <row r="859" spans="1:34" ht="15" customHeight="1" x14ac:dyDescent="0.2">
      <c r="A859" s="1393"/>
      <c r="B859" s="681"/>
      <c r="C859" s="1123"/>
      <c r="D859" s="685"/>
      <c r="E859" s="163"/>
      <c r="F859" s="687"/>
      <c r="G859" s="157"/>
      <c r="H859" s="1124"/>
      <c r="I859" s="1116">
        <f t="shared" si="320"/>
        <v>0</v>
      </c>
      <c r="J859" s="1117">
        <f t="shared" si="321"/>
        <v>0</v>
      </c>
      <c r="K859" s="1105">
        <f t="shared" si="322"/>
        <v>0</v>
      </c>
      <c r="L859" s="191">
        <f t="shared" si="323"/>
        <v>0</v>
      </c>
      <c r="M859" s="170" t="str">
        <f>IF(B859=0,"",VLOOKUP(B859,'Prog Costs'!$A$29:$B$60,2,FALSE))</f>
        <v/>
      </c>
      <c r="N859" s="194">
        <f t="shared" si="319"/>
        <v>0</v>
      </c>
      <c r="O859" s="195">
        <f t="shared" si="324"/>
        <v>0</v>
      </c>
      <c r="P859" s="196">
        <f>IF(N859=0,0,IF(B859=0,"",VLOOKUP(B859,'Prog Costs'!$A$29:$E$60,5,FALSE)*L859))</f>
        <v>0</v>
      </c>
      <c r="Q859" s="137"/>
      <c r="R859" s="137"/>
      <c r="S859" s="137"/>
      <c r="T859" s="137"/>
      <c r="U859" s="137"/>
      <c r="V859" s="137"/>
      <c r="W859" s="137"/>
      <c r="X859" s="137"/>
      <c r="Y859" s="137"/>
      <c r="Z859" s="137"/>
      <c r="AA859" s="137"/>
      <c r="AB859" s="137"/>
      <c r="AC859" s="137"/>
      <c r="AD859" s="137"/>
      <c r="AE859" s="137"/>
      <c r="AF859" s="137"/>
      <c r="AG859" s="137"/>
      <c r="AH859" s="137"/>
    </row>
    <row r="860" spans="1:34" ht="15" customHeight="1" x14ac:dyDescent="0.2">
      <c r="A860" s="1393"/>
      <c r="B860" s="681"/>
      <c r="C860" s="1123"/>
      <c r="D860" s="685"/>
      <c r="E860" s="163"/>
      <c r="F860" s="687"/>
      <c r="G860" s="157"/>
      <c r="H860" s="1124"/>
      <c r="I860" s="1116">
        <f t="shared" si="320"/>
        <v>0</v>
      </c>
      <c r="J860" s="1117">
        <f t="shared" si="321"/>
        <v>0</v>
      </c>
      <c r="K860" s="1105">
        <f t="shared" si="322"/>
        <v>0</v>
      </c>
      <c r="L860" s="191">
        <f t="shared" si="323"/>
        <v>0</v>
      </c>
      <c r="M860" s="170" t="str">
        <f>IF(B860=0,"",VLOOKUP(B860,'Prog Costs'!$A$29:$B$60,2,FALSE))</f>
        <v/>
      </c>
      <c r="N860" s="194">
        <f t="shared" si="319"/>
        <v>0</v>
      </c>
      <c r="O860" s="195">
        <f t="shared" si="324"/>
        <v>0</v>
      </c>
      <c r="P860" s="196">
        <f>IF(N860=0,0,IF(B860=0,"",VLOOKUP(B860,'Prog Costs'!$A$29:$E$60,5,FALSE)*L860))</f>
        <v>0</v>
      </c>
      <c r="Q860" s="137"/>
      <c r="R860" s="137"/>
      <c r="S860" s="137"/>
      <c r="T860" s="137"/>
      <c r="U860" s="137"/>
      <c r="V860" s="137"/>
      <c r="W860" s="137"/>
      <c r="X860" s="137"/>
      <c r="Y860" s="137"/>
      <c r="Z860" s="137"/>
      <c r="AA860" s="137"/>
      <c r="AB860" s="137"/>
      <c r="AC860" s="137"/>
      <c r="AD860" s="137"/>
      <c r="AE860" s="137"/>
      <c r="AF860" s="137"/>
      <c r="AG860" s="137"/>
      <c r="AH860" s="137"/>
    </row>
    <row r="861" spans="1:34" ht="15" customHeight="1" x14ac:dyDescent="0.2">
      <c r="A861" s="1393"/>
      <c r="B861" s="681"/>
      <c r="C861" s="1123"/>
      <c r="D861" s="685"/>
      <c r="E861" s="163"/>
      <c r="F861" s="687"/>
      <c r="G861" s="157"/>
      <c r="H861" s="1124"/>
      <c r="I861" s="1116">
        <f t="shared" si="320"/>
        <v>0</v>
      </c>
      <c r="J861" s="1117">
        <f t="shared" si="321"/>
        <v>0</v>
      </c>
      <c r="K861" s="1105">
        <f t="shared" si="322"/>
        <v>0</v>
      </c>
      <c r="L861" s="191">
        <f t="shared" si="323"/>
        <v>0</v>
      </c>
      <c r="M861" s="170" t="str">
        <f>IF(B861=0,"",VLOOKUP(B861,'Prog Costs'!$A$29:$B$60,2,FALSE))</f>
        <v/>
      </c>
      <c r="N861" s="194">
        <f t="shared" si="319"/>
        <v>0</v>
      </c>
      <c r="O861" s="195">
        <f t="shared" si="324"/>
        <v>0</v>
      </c>
      <c r="P861" s="196">
        <f>IF(N861=0,0,IF(B861=0,"",VLOOKUP(B861,'Prog Costs'!$A$29:$E$60,5,FALSE)*L861))</f>
        <v>0</v>
      </c>
      <c r="Q861" s="137"/>
      <c r="R861" s="137"/>
      <c r="S861" s="137"/>
      <c r="T861" s="137"/>
      <c r="U861" s="137"/>
      <c r="V861" s="137"/>
      <c r="W861" s="137"/>
      <c r="X861" s="137"/>
      <c r="Y861" s="137"/>
      <c r="Z861" s="137"/>
      <c r="AA861" s="137"/>
      <c r="AB861" s="137"/>
      <c r="AC861" s="137"/>
      <c r="AD861" s="137"/>
      <c r="AE861" s="137"/>
      <c r="AF861" s="137"/>
      <c r="AG861" s="137"/>
      <c r="AH861" s="137"/>
    </row>
    <row r="862" spans="1:34" ht="15" customHeight="1" x14ac:dyDescent="0.2">
      <c r="A862" s="1393"/>
      <c r="B862" s="681"/>
      <c r="C862" s="1123"/>
      <c r="D862" s="685"/>
      <c r="E862" s="163"/>
      <c r="F862" s="687"/>
      <c r="G862" s="157"/>
      <c r="H862" s="1124"/>
      <c r="I862" s="1116">
        <f t="shared" si="320"/>
        <v>0</v>
      </c>
      <c r="J862" s="1117">
        <f t="shared" si="321"/>
        <v>0</v>
      </c>
      <c r="K862" s="1105">
        <f t="shared" si="322"/>
        <v>0</v>
      </c>
      <c r="L862" s="191">
        <f t="shared" si="323"/>
        <v>0</v>
      </c>
      <c r="M862" s="170" t="str">
        <f>IF(B862=0,"",VLOOKUP(B862,'Prog Costs'!$A$29:$B$60,2,FALSE))</f>
        <v/>
      </c>
      <c r="N862" s="194">
        <f t="shared" si="319"/>
        <v>0</v>
      </c>
      <c r="O862" s="195">
        <f t="shared" si="324"/>
        <v>0</v>
      </c>
      <c r="P862" s="196">
        <f>IF(N862=0,0,IF(B862=0,"",VLOOKUP(B862,'Prog Costs'!$A$29:$E$60,5,FALSE)*L862))</f>
        <v>0</v>
      </c>
      <c r="Q862" s="137"/>
      <c r="R862" s="137"/>
      <c r="S862" s="137"/>
      <c r="T862" s="137"/>
      <c r="U862" s="137"/>
      <c r="V862" s="137"/>
      <c r="W862" s="137"/>
      <c r="X862" s="137"/>
      <c r="Y862" s="137"/>
      <c r="Z862" s="137"/>
      <c r="AA862" s="137"/>
      <c r="AB862" s="137"/>
      <c r="AC862" s="137"/>
      <c r="AD862" s="137"/>
      <c r="AE862" s="137"/>
      <c r="AF862" s="137"/>
      <c r="AG862" s="137"/>
      <c r="AH862" s="137"/>
    </row>
    <row r="863" spans="1:34" ht="15" customHeight="1" thickBot="1" x14ac:dyDescent="0.25">
      <c r="A863" s="1393"/>
      <c r="B863" s="681"/>
      <c r="C863" s="1123"/>
      <c r="D863" s="685"/>
      <c r="E863" s="163"/>
      <c r="F863" s="687"/>
      <c r="G863" s="157"/>
      <c r="H863" s="1124"/>
      <c r="I863" s="1116">
        <f t="shared" si="320"/>
        <v>0</v>
      </c>
      <c r="J863" s="1117">
        <f t="shared" si="321"/>
        <v>0</v>
      </c>
      <c r="K863" s="1105">
        <f t="shared" si="322"/>
        <v>0</v>
      </c>
      <c r="L863" s="191">
        <f t="shared" si="323"/>
        <v>0</v>
      </c>
      <c r="M863" s="170" t="str">
        <f>IF(B863=0,"",VLOOKUP(B863,'Prog Costs'!$A$29:$B$60,2,FALSE))</f>
        <v/>
      </c>
      <c r="N863" s="194">
        <f t="shared" si="319"/>
        <v>0</v>
      </c>
      <c r="O863" s="195">
        <f t="shared" si="324"/>
        <v>0</v>
      </c>
      <c r="P863" s="196">
        <f>IF(N863=0,0,IF(B863=0,"",VLOOKUP(B863,'Prog Costs'!$A$29:$E$60,5,FALSE)*L863))</f>
        <v>0</v>
      </c>
      <c r="Q863" s="137"/>
      <c r="R863" s="137"/>
      <c r="S863" s="137"/>
      <c r="T863" s="137"/>
      <c r="U863" s="137"/>
      <c r="V863" s="137"/>
      <c r="W863" s="137"/>
      <c r="X863" s="137"/>
      <c r="Y863" s="137"/>
      <c r="Z863" s="137"/>
      <c r="AA863" s="137"/>
      <c r="AB863" s="137"/>
      <c r="AC863" s="137"/>
      <c r="AD863" s="137"/>
      <c r="AE863" s="137"/>
      <c r="AF863" s="137"/>
      <c r="AG863" s="137"/>
      <c r="AH863" s="137"/>
    </row>
    <row r="864" spans="1:34" ht="15" hidden="1" customHeight="1" x14ac:dyDescent="0.2">
      <c r="A864" s="1393"/>
      <c r="B864" s="681"/>
      <c r="C864" s="1123"/>
      <c r="D864" s="685"/>
      <c r="E864" s="163"/>
      <c r="F864" s="687"/>
      <c r="G864" s="157"/>
      <c r="H864" s="1124"/>
      <c r="I864" s="1116">
        <f t="shared" si="320"/>
        <v>0</v>
      </c>
      <c r="J864" s="1117">
        <f t="shared" si="321"/>
        <v>0</v>
      </c>
      <c r="K864" s="1105">
        <f t="shared" si="322"/>
        <v>0</v>
      </c>
      <c r="L864" s="191">
        <f t="shared" si="323"/>
        <v>0</v>
      </c>
      <c r="M864" s="170" t="str">
        <f>IF(B864=0,"",VLOOKUP(B864,'Prog Costs'!$A$29:$B$60,2,FALSE))</f>
        <v/>
      </c>
      <c r="N864" s="194">
        <f t="shared" si="319"/>
        <v>0</v>
      </c>
      <c r="O864" s="195">
        <f t="shared" si="324"/>
        <v>0</v>
      </c>
      <c r="P864" s="196">
        <f>IF(N864=0,0,IF(B864=0,"",VLOOKUP(B864,'Prog Costs'!$A$29:$E$60,5,FALSE)*L864))</f>
        <v>0</v>
      </c>
      <c r="Q864" s="137"/>
      <c r="R864" s="137"/>
      <c r="S864" s="137"/>
      <c r="T864" s="137"/>
      <c r="U864" s="137"/>
      <c r="V864" s="137"/>
      <c r="W864" s="137"/>
      <c r="X864" s="137"/>
      <c r="Y864" s="137"/>
      <c r="Z864" s="137"/>
      <c r="AA864" s="137"/>
      <c r="AB864" s="137"/>
      <c r="AC864" s="137"/>
      <c r="AD864" s="137"/>
      <c r="AE864" s="137"/>
      <c r="AF864" s="137"/>
      <c r="AG864" s="137"/>
      <c r="AH864" s="137"/>
    </row>
    <row r="865" spans="1:34" ht="15" hidden="1" customHeight="1" x14ac:dyDescent="0.2">
      <c r="A865" s="1393"/>
      <c r="B865" s="681"/>
      <c r="C865" s="1123"/>
      <c r="D865" s="685"/>
      <c r="E865" s="163"/>
      <c r="F865" s="687"/>
      <c r="G865" s="157"/>
      <c r="H865" s="1124"/>
      <c r="I865" s="1116">
        <f t="shared" si="320"/>
        <v>0</v>
      </c>
      <c r="J865" s="1117">
        <f t="shared" si="321"/>
        <v>0</v>
      </c>
      <c r="K865" s="1105">
        <f t="shared" si="322"/>
        <v>0</v>
      </c>
      <c r="L865" s="191">
        <f t="shared" si="323"/>
        <v>0</v>
      </c>
      <c r="M865" s="170" t="str">
        <f>IF(B865=0,"",VLOOKUP(B865,'Prog Costs'!$A$29:$B$60,2,FALSE))</f>
        <v/>
      </c>
      <c r="N865" s="194">
        <f t="shared" si="319"/>
        <v>0</v>
      </c>
      <c r="O865" s="195">
        <f t="shared" si="324"/>
        <v>0</v>
      </c>
      <c r="P865" s="196">
        <f>IF(N865=0,0,IF(B865=0,"",VLOOKUP(B865,'Prog Costs'!$A$29:$E$60,5,FALSE)*L865))</f>
        <v>0</v>
      </c>
      <c r="Q865" s="137"/>
      <c r="R865" s="137"/>
      <c r="S865" s="137"/>
      <c r="T865" s="137"/>
      <c r="U865" s="137"/>
      <c r="V865" s="137"/>
      <c r="W865" s="137"/>
      <c r="X865" s="137"/>
      <c r="Y865" s="137"/>
      <c r="Z865" s="137"/>
      <c r="AA865" s="137"/>
      <c r="AB865" s="137"/>
      <c r="AC865" s="137"/>
      <c r="AD865" s="137"/>
      <c r="AE865" s="137"/>
      <c r="AF865" s="137"/>
      <c r="AG865" s="137"/>
      <c r="AH865" s="137"/>
    </row>
    <row r="866" spans="1:34" ht="15" hidden="1" customHeight="1" x14ac:dyDescent="0.2">
      <c r="A866" s="1393"/>
      <c r="B866" s="681"/>
      <c r="C866" s="1123"/>
      <c r="D866" s="685"/>
      <c r="E866" s="163"/>
      <c r="F866" s="687"/>
      <c r="G866" s="157"/>
      <c r="H866" s="1124"/>
      <c r="I866" s="1116">
        <f t="shared" si="320"/>
        <v>0</v>
      </c>
      <c r="J866" s="1117">
        <f t="shared" si="321"/>
        <v>0</v>
      </c>
      <c r="K866" s="1105">
        <f t="shared" si="322"/>
        <v>0</v>
      </c>
      <c r="L866" s="191">
        <f t="shared" si="323"/>
        <v>0</v>
      </c>
      <c r="M866" s="170" t="str">
        <f>IF(B866=0,"",VLOOKUP(B866,'Prog Costs'!$A$29:$B$60,2,FALSE))</f>
        <v/>
      </c>
      <c r="N866" s="194">
        <f t="shared" si="319"/>
        <v>0</v>
      </c>
      <c r="O866" s="195">
        <f t="shared" si="324"/>
        <v>0</v>
      </c>
      <c r="P866" s="196">
        <f>IF(N866=0,0,IF(B866=0,"",VLOOKUP(B866,'Prog Costs'!$A$29:$E$60,5,FALSE)*L866))</f>
        <v>0</v>
      </c>
      <c r="Q866" s="137"/>
      <c r="R866" s="137"/>
      <c r="S866" s="137"/>
      <c r="T866" s="137"/>
      <c r="U866" s="137"/>
      <c r="V866" s="137"/>
      <c r="W866" s="137"/>
      <c r="X866" s="137"/>
      <c r="Y866" s="137"/>
      <c r="Z866" s="137"/>
      <c r="AA866" s="137"/>
      <c r="AB866" s="137"/>
      <c r="AC866" s="137"/>
      <c r="AD866" s="137"/>
      <c r="AE866" s="137"/>
      <c r="AF866" s="137"/>
      <c r="AG866" s="137"/>
      <c r="AH866" s="137"/>
    </row>
    <row r="867" spans="1:34" ht="15" hidden="1" customHeight="1" x14ac:dyDescent="0.2">
      <c r="A867" s="1393"/>
      <c r="B867" s="681"/>
      <c r="C867" s="1123"/>
      <c r="D867" s="685"/>
      <c r="E867" s="163"/>
      <c r="F867" s="687"/>
      <c r="G867" s="157"/>
      <c r="H867" s="1124"/>
      <c r="I867" s="1116">
        <f t="shared" si="320"/>
        <v>0</v>
      </c>
      <c r="J867" s="1117">
        <f t="shared" si="321"/>
        <v>0</v>
      </c>
      <c r="K867" s="1105">
        <f t="shared" si="322"/>
        <v>0</v>
      </c>
      <c r="L867" s="191">
        <f t="shared" si="323"/>
        <v>0</v>
      </c>
      <c r="M867" s="170" t="str">
        <f>IF(B867=0,"",VLOOKUP(B867,'Prog Costs'!$A$29:$B$60,2,FALSE))</f>
        <v/>
      </c>
      <c r="N867" s="194">
        <f t="shared" si="319"/>
        <v>0</v>
      </c>
      <c r="O867" s="195">
        <f t="shared" si="324"/>
        <v>0</v>
      </c>
      <c r="P867" s="196">
        <f>IF(N867=0,0,IF(B867=0,"",VLOOKUP(B867,'Prog Costs'!$A$29:$E$60,5,FALSE)*L867))</f>
        <v>0</v>
      </c>
      <c r="Q867" s="137"/>
      <c r="R867" s="137"/>
      <c r="S867" s="137"/>
      <c r="T867" s="137"/>
      <c r="U867" s="137"/>
      <c r="V867" s="137"/>
      <c r="W867" s="137"/>
      <c r="X867" s="137"/>
      <c r="Y867" s="137"/>
      <c r="Z867" s="137"/>
      <c r="AA867" s="137"/>
      <c r="AB867" s="137"/>
      <c r="AC867" s="137"/>
      <c r="AD867" s="137"/>
      <c r="AE867" s="137"/>
      <c r="AF867" s="137"/>
      <c r="AG867" s="137"/>
      <c r="AH867" s="137"/>
    </row>
    <row r="868" spans="1:34" ht="15" hidden="1" customHeight="1" x14ac:dyDescent="0.2">
      <c r="A868" s="1393"/>
      <c r="B868" s="681"/>
      <c r="C868" s="1123"/>
      <c r="D868" s="685"/>
      <c r="E868" s="163"/>
      <c r="F868" s="687"/>
      <c r="G868" s="157"/>
      <c r="H868" s="1124"/>
      <c r="I868" s="1116">
        <f t="shared" si="320"/>
        <v>0</v>
      </c>
      <c r="J868" s="1117">
        <f t="shared" si="321"/>
        <v>0</v>
      </c>
      <c r="K868" s="1105">
        <f t="shared" si="322"/>
        <v>0</v>
      </c>
      <c r="L868" s="191">
        <f t="shared" si="323"/>
        <v>0</v>
      </c>
      <c r="M868" s="170" t="str">
        <f>IF(B868=0,"",VLOOKUP(B868,'Prog Costs'!$A$29:$B$60,2,FALSE))</f>
        <v/>
      </c>
      <c r="N868" s="194">
        <f t="shared" si="319"/>
        <v>0</v>
      </c>
      <c r="O868" s="195">
        <f t="shared" si="324"/>
        <v>0</v>
      </c>
      <c r="P868" s="196">
        <f>IF(N868=0,0,IF(B868=0,"",VLOOKUP(B868,'Prog Costs'!$A$29:$E$60,5,FALSE)*L868))</f>
        <v>0</v>
      </c>
      <c r="Q868" s="137"/>
      <c r="R868" s="137"/>
      <c r="S868" s="137"/>
      <c r="T868" s="137"/>
      <c r="U868" s="137"/>
      <c r="V868" s="137"/>
      <c r="W868" s="137"/>
      <c r="X868" s="137"/>
      <c r="Y868" s="137"/>
      <c r="Z868" s="137"/>
      <c r="AA868" s="137"/>
      <c r="AB868" s="137"/>
      <c r="AC868" s="137"/>
      <c r="AD868" s="137"/>
      <c r="AE868" s="137"/>
      <c r="AF868" s="137"/>
      <c r="AG868" s="137"/>
      <c r="AH868" s="137"/>
    </row>
    <row r="869" spans="1:34" ht="15" hidden="1" customHeight="1" x14ac:dyDescent="0.2">
      <c r="A869" s="1393"/>
      <c r="B869" s="681"/>
      <c r="C869" s="1123"/>
      <c r="D869" s="685"/>
      <c r="E869" s="163"/>
      <c r="F869" s="687"/>
      <c r="G869" s="157"/>
      <c r="H869" s="1124"/>
      <c r="I869" s="1116">
        <f t="shared" si="320"/>
        <v>0</v>
      </c>
      <c r="J869" s="1117">
        <f t="shared" si="321"/>
        <v>0</v>
      </c>
      <c r="K869" s="1105">
        <f t="shared" si="322"/>
        <v>0</v>
      </c>
      <c r="L869" s="191">
        <f t="shared" si="323"/>
        <v>0</v>
      </c>
      <c r="M869" s="170" t="str">
        <f>IF(B869=0,"",VLOOKUP(B869,'Prog Costs'!$A$29:$B$60,2,FALSE))</f>
        <v/>
      </c>
      <c r="N869" s="194">
        <f t="shared" si="319"/>
        <v>0</v>
      </c>
      <c r="O869" s="195">
        <f t="shared" si="324"/>
        <v>0</v>
      </c>
      <c r="P869" s="196">
        <f>IF(N869=0,0,IF(B869=0,"",VLOOKUP(B869,'Prog Costs'!$A$29:$E$60,5,FALSE)*L869))</f>
        <v>0</v>
      </c>
      <c r="Q869" s="137"/>
      <c r="R869" s="137"/>
      <c r="S869" s="137"/>
      <c r="T869" s="137"/>
      <c r="U869" s="137"/>
      <c r="V869" s="137"/>
      <c r="W869" s="137"/>
      <c r="X869" s="137"/>
      <c r="Y869" s="137"/>
      <c r="Z869" s="137"/>
      <c r="AA869" s="137"/>
      <c r="AB869" s="137"/>
      <c r="AC869" s="137"/>
      <c r="AD869" s="137"/>
      <c r="AE869" s="137"/>
      <c r="AF869" s="137"/>
      <c r="AG869" s="137"/>
      <c r="AH869" s="137"/>
    </row>
    <row r="870" spans="1:34" ht="15" hidden="1" customHeight="1" x14ac:dyDescent="0.2">
      <c r="A870" s="1393"/>
      <c r="B870" s="681"/>
      <c r="C870" s="1123"/>
      <c r="D870" s="685"/>
      <c r="E870" s="163"/>
      <c r="F870" s="687"/>
      <c r="G870" s="157"/>
      <c r="H870" s="1124"/>
      <c r="I870" s="1116">
        <f t="shared" si="320"/>
        <v>0</v>
      </c>
      <c r="J870" s="1117">
        <f t="shared" si="321"/>
        <v>0</v>
      </c>
      <c r="K870" s="1105">
        <f t="shared" si="322"/>
        <v>0</v>
      </c>
      <c r="L870" s="191">
        <f t="shared" si="323"/>
        <v>0</v>
      </c>
      <c r="M870" s="170" t="str">
        <f>IF(B870=0,"",VLOOKUP(B870,'Prog Costs'!$A$29:$B$60,2,FALSE))</f>
        <v/>
      </c>
      <c r="N870" s="194">
        <f t="shared" si="319"/>
        <v>0</v>
      </c>
      <c r="O870" s="195">
        <f t="shared" si="324"/>
        <v>0</v>
      </c>
      <c r="P870" s="196">
        <f>IF(N870=0,0,IF(B870=0,"",VLOOKUP(B870,'Prog Costs'!$A$29:$E$60,5,FALSE)*L870))</f>
        <v>0</v>
      </c>
      <c r="Q870" s="137"/>
      <c r="R870" s="137"/>
      <c r="S870" s="137"/>
      <c r="T870" s="137"/>
      <c r="U870" s="137"/>
      <c r="V870" s="137"/>
      <c r="W870" s="137"/>
      <c r="X870" s="137"/>
      <c r="Y870" s="137"/>
      <c r="Z870" s="137"/>
      <c r="AA870" s="137"/>
      <c r="AB870" s="137"/>
      <c r="AC870" s="137"/>
      <c r="AD870" s="137"/>
      <c r="AE870" s="137"/>
      <c r="AF870" s="137"/>
      <c r="AG870" s="137"/>
      <c r="AH870" s="137"/>
    </row>
    <row r="871" spans="1:34" ht="15" hidden="1" customHeight="1" x14ac:dyDescent="0.2">
      <c r="A871" s="1393"/>
      <c r="B871" s="681"/>
      <c r="C871" s="1123"/>
      <c r="D871" s="685"/>
      <c r="E871" s="163"/>
      <c r="F871" s="687"/>
      <c r="G871" s="157"/>
      <c r="H871" s="1124"/>
      <c r="I871" s="1116">
        <f t="shared" si="320"/>
        <v>0</v>
      </c>
      <c r="J871" s="1117">
        <f t="shared" si="321"/>
        <v>0</v>
      </c>
      <c r="K871" s="1105">
        <f t="shared" si="322"/>
        <v>0</v>
      </c>
      <c r="L871" s="191">
        <f t="shared" si="323"/>
        <v>0</v>
      </c>
      <c r="M871" s="170" t="str">
        <f>IF(B871=0,"",VLOOKUP(B871,'Prog Costs'!$A$29:$B$60,2,FALSE))</f>
        <v/>
      </c>
      <c r="N871" s="194">
        <f t="shared" si="319"/>
        <v>0</v>
      </c>
      <c r="O871" s="195">
        <f t="shared" si="324"/>
        <v>0</v>
      </c>
      <c r="P871" s="196">
        <f>IF(N871=0,0,IF(B871=0,"",VLOOKUP(B871,'Prog Costs'!$A$29:$E$60,5,FALSE)*L871))</f>
        <v>0</v>
      </c>
      <c r="Q871" s="137"/>
      <c r="R871" s="137"/>
      <c r="S871" s="137"/>
      <c r="T871" s="137"/>
      <c r="U871" s="137"/>
      <c r="V871" s="137"/>
      <c r="W871" s="137"/>
      <c r="X871" s="137"/>
      <c r="Y871" s="137"/>
      <c r="Z871" s="137"/>
      <c r="AA871" s="137"/>
      <c r="AB871" s="137"/>
      <c r="AC871" s="137"/>
      <c r="AD871" s="137"/>
      <c r="AE871" s="137"/>
      <c r="AF871" s="137"/>
      <c r="AG871" s="137"/>
      <c r="AH871" s="137"/>
    </row>
    <row r="872" spans="1:34" ht="15" hidden="1" customHeight="1" x14ac:dyDescent="0.2">
      <c r="A872" s="1393"/>
      <c r="B872" s="681"/>
      <c r="C872" s="1123"/>
      <c r="D872" s="685"/>
      <c r="E872" s="163"/>
      <c r="F872" s="687"/>
      <c r="G872" s="157"/>
      <c r="H872" s="1124"/>
      <c r="I872" s="1116">
        <f t="shared" si="320"/>
        <v>0</v>
      </c>
      <c r="J872" s="1117">
        <f t="shared" si="321"/>
        <v>0</v>
      </c>
      <c r="K872" s="1105">
        <f t="shared" si="322"/>
        <v>0</v>
      </c>
      <c r="L872" s="191">
        <f t="shared" si="323"/>
        <v>0</v>
      </c>
      <c r="M872" s="170" t="str">
        <f>IF(B872=0,"",VLOOKUP(B872,'Prog Costs'!$A$29:$B$60,2,FALSE))</f>
        <v/>
      </c>
      <c r="N872" s="194">
        <f t="shared" si="319"/>
        <v>0</v>
      </c>
      <c r="O872" s="195">
        <f t="shared" si="324"/>
        <v>0</v>
      </c>
      <c r="P872" s="196">
        <f>IF(N872=0,0,IF(B872=0,"",VLOOKUP(B872,'Prog Costs'!$A$29:$E$60,5,FALSE)*L872))</f>
        <v>0</v>
      </c>
      <c r="Q872" s="137"/>
      <c r="R872" s="137"/>
      <c r="S872" s="137"/>
      <c r="T872" s="137"/>
      <c r="U872" s="137"/>
      <c r="V872" s="137"/>
      <c r="W872" s="137"/>
      <c r="X872" s="137"/>
      <c r="Y872" s="137"/>
      <c r="Z872" s="137"/>
      <c r="AA872" s="137"/>
      <c r="AB872" s="137"/>
      <c r="AC872" s="137"/>
      <c r="AD872" s="137"/>
      <c r="AE872" s="137"/>
      <c r="AF872" s="137"/>
      <c r="AG872" s="137"/>
      <c r="AH872" s="137"/>
    </row>
    <row r="873" spans="1:34" ht="15" hidden="1" customHeight="1" thickBot="1" x14ac:dyDescent="0.25">
      <c r="A873" s="1394"/>
      <c r="B873" s="681"/>
      <c r="C873" s="1125"/>
      <c r="D873" s="686"/>
      <c r="E873" s="164"/>
      <c r="F873" s="688"/>
      <c r="G873" s="158"/>
      <c r="H873" s="1126"/>
      <c r="I873" s="1118">
        <f t="shared" si="320"/>
        <v>0</v>
      </c>
      <c r="J873" s="1117">
        <f t="shared" si="321"/>
        <v>0</v>
      </c>
      <c r="K873" s="1106">
        <f t="shared" si="322"/>
        <v>0</v>
      </c>
      <c r="L873" s="191">
        <f t="shared" si="323"/>
        <v>0</v>
      </c>
      <c r="M873" s="170" t="str">
        <f>IF(B873=0,"",VLOOKUP(B873,'Prog Costs'!$A$29:$B$60,2,FALSE))</f>
        <v/>
      </c>
      <c r="N873" s="194">
        <f t="shared" si="319"/>
        <v>0</v>
      </c>
      <c r="O873" s="195">
        <f t="shared" si="324"/>
        <v>0</v>
      </c>
      <c r="P873" s="196">
        <f>IF(N873=0,0,IF(B873=0,"",VLOOKUP(B873,'Prog Costs'!$A$29:$E$60,5,FALSE)*L873))</f>
        <v>0</v>
      </c>
      <c r="Q873" s="137"/>
      <c r="R873" s="137"/>
      <c r="S873" s="137"/>
      <c r="T873" s="137"/>
      <c r="U873" s="137"/>
      <c r="V873" s="137"/>
      <c r="W873" s="137"/>
      <c r="X873" s="137"/>
      <c r="Y873" s="137"/>
      <c r="Z873" s="137"/>
      <c r="AA873" s="137"/>
      <c r="AB873" s="137"/>
      <c r="AC873" s="137"/>
      <c r="AD873" s="137"/>
      <c r="AE873" s="137"/>
      <c r="AF873" s="137"/>
      <c r="AG873" s="137"/>
      <c r="AH873" s="137"/>
    </row>
    <row r="874" spans="1:34" ht="18" customHeight="1" thickBot="1" x14ac:dyDescent="0.25">
      <c r="A874" s="182"/>
      <c r="B874" s="198" t="s">
        <v>62</v>
      </c>
      <c r="C874" s="140">
        <f>SUM(C854:C873)</f>
        <v>159</v>
      </c>
      <c r="D874" s="155">
        <f t="shared" ref="D874:L874" si="325">SUM(D854:D873)</f>
        <v>280</v>
      </c>
      <c r="E874" s="165">
        <f t="shared" si="325"/>
        <v>147</v>
      </c>
      <c r="F874" s="166">
        <f t="shared" si="325"/>
        <v>175.60000000000002</v>
      </c>
      <c r="G874" s="159">
        <f t="shared" si="325"/>
        <v>117</v>
      </c>
      <c r="H874" s="204">
        <f t="shared" si="325"/>
        <v>129.04000000000002</v>
      </c>
      <c r="I874" s="140">
        <f t="shared" si="325"/>
        <v>423</v>
      </c>
      <c r="J874" s="1113">
        <f t="shared" si="325"/>
        <v>211.5</v>
      </c>
      <c r="K874" s="159">
        <f t="shared" si="325"/>
        <v>584.6400000000001</v>
      </c>
      <c r="L874" s="142">
        <f t="shared" si="325"/>
        <v>292.32000000000005</v>
      </c>
      <c r="M874" s="143"/>
      <c r="N874" s="143">
        <f t="shared" ref="N874:P874" si="326">SUM(N854:N873)</f>
        <v>6117494.3217045525</v>
      </c>
      <c r="O874" s="143">
        <f t="shared" si="326"/>
        <v>4893995.4573636418</v>
      </c>
      <c r="P874" s="144">
        <f t="shared" si="326"/>
        <v>1223498.8643409105</v>
      </c>
      <c r="Q874" s="137"/>
      <c r="R874" s="137"/>
      <c r="S874" s="137"/>
      <c r="T874" s="137"/>
      <c r="U874" s="137"/>
      <c r="V874" s="137"/>
      <c r="W874" s="137"/>
      <c r="X874" s="137"/>
      <c r="Y874" s="137"/>
      <c r="Z874" s="137"/>
      <c r="AA874" s="137"/>
      <c r="AB874" s="137"/>
      <c r="AC874" s="137"/>
      <c r="AD874" s="137"/>
      <c r="AE874" s="137"/>
      <c r="AF874" s="137"/>
      <c r="AG874" s="137"/>
      <c r="AH874" s="137"/>
    </row>
    <row r="875" spans="1:34" ht="13.5" thickBot="1" x14ac:dyDescent="0.25">
      <c r="A875" s="173"/>
      <c r="B875" s="152"/>
      <c r="C875" s="152"/>
      <c r="D875" s="152"/>
      <c r="E875" s="152"/>
      <c r="F875" s="152"/>
      <c r="G875" s="152"/>
      <c r="H875" s="152"/>
      <c r="I875" s="152"/>
      <c r="J875" s="152"/>
      <c r="K875" s="152"/>
      <c r="L875" s="152"/>
      <c r="M875" s="152"/>
      <c r="N875" s="102"/>
      <c r="O875" s="102"/>
      <c r="P875" s="103"/>
      <c r="Q875" s="137"/>
      <c r="R875" s="137"/>
      <c r="S875" s="137"/>
      <c r="T875" s="137"/>
      <c r="U875" s="137"/>
      <c r="V875" s="137"/>
      <c r="W875" s="137"/>
      <c r="X875" s="137"/>
      <c r="Y875" s="137"/>
      <c r="Z875" s="137"/>
      <c r="AA875" s="137"/>
      <c r="AB875" s="137"/>
      <c r="AC875" s="137"/>
      <c r="AD875" s="137"/>
      <c r="AE875" s="137"/>
      <c r="AF875" s="137"/>
      <c r="AG875" s="137"/>
      <c r="AH875" s="137"/>
    </row>
    <row r="876" spans="1:34" ht="15" customHeight="1" x14ac:dyDescent="0.2">
      <c r="A876" s="1392" t="str">
        <f>'Setup Page'!C15</f>
        <v>Vryheid Engineering</v>
      </c>
      <c r="B876" s="683"/>
      <c r="C876" s="1121"/>
      <c r="D876" s="730"/>
      <c r="E876" s="162"/>
      <c r="F876" s="712"/>
      <c r="G876" s="705"/>
      <c r="H876" s="1122"/>
      <c r="I876" s="1114">
        <f>C876+E876+G876</f>
        <v>0</v>
      </c>
      <c r="J876" s="1115">
        <f>I876/2</f>
        <v>0</v>
      </c>
      <c r="K876" s="1104">
        <f>D876+F876+H876</f>
        <v>0</v>
      </c>
      <c r="L876" s="191">
        <f>K876/2</f>
        <v>0</v>
      </c>
      <c r="M876" s="170" t="str">
        <f>IF(B876=0,"",VLOOKUP(B876,'Prog Costs'!$A$29:$B$60,2,FALSE))</f>
        <v/>
      </c>
      <c r="N876" s="194">
        <f t="shared" ref="N876:N895" si="327">IF(B876=0,0,IF(L876=0,0,L876*M876))</f>
        <v>0</v>
      </c>
      <c r="O876" s="195">
        <f>N876*0.8</f>
        <v>0</v>
      </c>
      <c r="P876" s="196">
        <f>IF(N876=0,0,IF(B876=0,"",VLOOKUP(B876,'Prog Costs'!$A$29:$E$60,5,FALSE)*L876))</f>
        <v>0</v>
      </c>
      <c r="Q876" s="137"/>
      <c r="R876" s="137"/>
      <c r="S876" s="137"/>
      <c r="T876" s="137"/>
      <c r="U876" s="137"/>
      <c r="V876" s="137"/>
      <c r="W876" s="137"/>
      <c r="X876" s="137"/>
      <c r="Y876" s="137"/>
      <c r="Z876" s="137"/>
      <c r="AA876" s="137"/>
      <c r="AB876" s="137"/>
      <c r="AC876" s="137"/>
      <c r="AD876" s="137"/>
      <c r="AE876" s="137"/>
      <c r="AF876" s="137"/>
      <c r="AG876" s="137"/>
      <c r="AH876" s="137"/>
    </row>
    <row r="877" spans="1:34" ht="15" customHeight="1" x14ac:dyDescent="0.2">
      <c r="A877" s="1393"/>
      <c r="B877" s="681"/>
      <c r="C877" s="1123"/>
      <c r="D877" s="685"/>
      <c r="E877" s="163"/>
      <c r="F877" s="687"/>
      <c r="G877" s="157"/>
      <c r="H877" s="1124"/>
      <c r="I877" s="1116">
        <f t="shared" ref="I877:I895" si="328">C877+E877+G877</f>
        <v>0</v>
      </c>
      <c r="J877" s="1117">
        <f t="shared" ref="J877:J895" si="329">I877/2</f>
        <v>0</v>
      </c>
      <c r="K877" s="1105">
        <f t="shared" ref="K877:K895" si="330">D877+F877+H877</f>
        <v>0</v>
      </c>
      <c r="L877" s="191">
        <f t="shared" ref="L877:L895" si="331">K877/2</f>
        <v>0</v>
      </c>
      <c r="M877" s="170" t="str">
        <f>IF(B877=0,"",VLOOKUP(B877,'Prog Costs'!$A$29:$B$60,2,FALSE))</f>
        <v/>
      </c>
      <c r="N877" s="194">
        <f t="shared" si="327"/>
        <v>0</v>
      </c>
      <c r="O877" s="195">
        <f t="shared" ref="O877:O895" si="332">N877*0.8</f>
        <v>0</v>
      </c>
      <c r="P877" s="196">
        <f>IF(N877=0,0,IF(B877=0,"",VLOOKUP(B877,'Prog Costs'!$A$29:$E$60,5,FALSE)*L877))</f>
        <v>0</v>
      </c>
      <c r="Q877" s="137"/>
      <c r="R877" s="137"/>
      <c r="S877" s="137"/>
      <c r="T877" s="137"/>
      <c r="U877" s="137"/>
      <c r="V877" s="137"/>
      <c r="W877" s="137"/>
      <c r="X877" s="137"/>
      <c r="Y877" s="137"/>
      <c r="Z877" s="137"/>
      <c r="AA877" s="137"/>
      <c r="AB877" s="137"/>
      <c r="AC877" s="137"/>
      <c r="AD877" s="137"/>
      <c r="AE877" s="137"/>
      <c r="AF877" s="137"/>
      <c r="AG877" s="137"/>
      <c r="AH877" s="137"/>
    </row>
    <row r="878" spans="1:34" ht="15" customHeight="1" x14ac:dyDescent="0.2">
      <c r="A878" s="1393"/>
      <c r="B878" s="681"/>
      <c r="C878" s="1123"/>
      <c r="D878" s="685"/>
      <c r="E878" s="163"/>
      <c r="F878" s="687"/>
      <c r="G878" s="157"/>
      <c r="H878" s="1124"/>
      <c r="I878" s="1116">
        <f t="shared" si="328"/>
        <v>0</v>
      </c>
      <c r="J878" s="1117">
        <f t="shared" si="329"/>
        <v>0</v>
      </c>
      <c r="K878" s="1105">
        <f t="shared" si="330"/>
        <v>0</v>
      </c>
      <c r="L878" s="191">
        <f t="shared" si="331"/>
        <v>0</v>
      </c>
      <c r="M878" s="170" t="str">
        <f>IF(B878=0,"",VLOOKUP(B878,'Prog Costs'!$A$29:$B$60,2,FALSE))</f>
        <v/>
      </c>
      <c r="N878" s="194">
        <f t="shared" si="327"/>
        <v>0</v>
      </c>
      <c r="O878" s="195">
        <f t="shared" si="332"/>
        <v>0</v>
      </c>
      <c r="P878" s="196">
        <f>IF(N878=0,0,IF(B878=0,"",VLOOKUP(B878,'Prog Costs'!$A$29:$E$60,5,FALSE)*L878))</f>
        <v>0</v>
      </c>
      <c r="Q878" s="137"/>
      <c r="R878" s="137"/>
      <c r="S878" s="137"/>
      <c r="T878" s="137"/>
      <c r="U878" s="137"/>
      <c r="V878" s="137"/>
      <c r="W878" s="137"/>
      <c r="X878" s="137"/>
      <c r="Y878" s="137"/>
      <c r="Z878" s="137"/>
      <c r="AA878" s="137"/>
      <c r="AB878" s="137"/>
      <c r="AC878" s="137"/>
      <c r="AD878" s="137"/>
      <c r="AE878" s="137"/>
      <c r="AF878" s="137"/>
      <c r="AG878" s="137"/>
      <c r="AH878" s="137"/>
    </row>
    <row r="879" spans="1:34" ht="15" customHeight="1" x14ac:dyDescent="0.2">
      <c r="A879" s="1393"/>
      <c r="B879" s="681"/>
      <c r="C879" s="1123"/>
      <c r="D879" s="685"/>
      <c r="E879" s="163"/>
      <c r="F879" s="687"/>
      <c r="G879" s="157"/>
      <c r="H879" s="1124"/>
      <c r="I879" s="1116">
        <f t="shared" si="328"/>
        <v>0</v>
      </c>
      <c r="J879" s="1117">
        <f t="shared" si="329"/>
        <v>0</v>
      </c>
      <c r="K879" s="1105">
        <f t="shared" si="330"/>
        <v>0</v>
      </c>
      <c r="L879" s="191">
        <f t="shared" si="331"/>
        <v>0</v>
      </c>
      <c r="M879" s="170" t="str">
        <f>IF(B879=0,"",VLOOKUP(B879,'Prog Costs'!$A$29:$B$60,2,FALSE))</f>
        <v/>
      </c>
      <c r="N879" s="194">
        <f t="shared" si="327"/>
        <v>0</v>
      </c>
      <c r="O879" s="195">
        <f t="shared" si="332"/>
        <v>0</v>
      </c>
      <c r="P879" s="196">
        <f>IF(N879=0,0,IF(B879=0,"",VLOOKUP(B879,'Prog Costs'!$A$29:$E$60,5,FALSE)*L879))</f>
        <v>0</v>
      </c>
      <c r="Q879" s="137"/>
      <c r="R879" s="137"/>
      <c r="S879" s="137"/>
      <c r="T879" s="137"/>
      <c r="U879" s="137"/>
      <c r="V879" s="137"/>
      <c r="W879" s="137"/>
      <c r="X879" s="137"/>
      <c r="Y879" s="137"/>
      <c r="Z879" s="137"/>
      <c r="AA879" s="137"/>
      <c r="AB879" s="137"/>
      <c r="AC879" s="137"/>
      <c r="AD879" s="137"/>
      <c r="AE879" s="137"/>
      <c r="AF879" s="137"/>
      <c r="AG879" s="137"/>
      <c r="AH879" s="137"/>
    </row>
    <row r="880" spans="1:34" ht="15" customHeight="1" x14ac:dyDescent="0.2">
      <c r="A880" s="1393"/>
      <c r="B880" s="681"/>
      <c r="C880" s="1123"/>
      <c r="D880" s="685"/>
      <c r="E880" s="163"/>
      <c r="F880" s="687"/>
      <c r="G880" s="157"/>
      <c r="H880" s="1124"/>
      <c r="I880" s="1116">
        <f t="shared" si="328"/>
        <v>0</v>
      </c>
      <c r="J880" s="1117">
        <f t="shared" si="329"/>
        <v>0</v>
      </c>
      <c r="K880" s="1105">
        <f t="shared" si="330"/>
        <v>0</v>
      </c>
      <c r="L880" s="191">
        <f t="shared" si="331"/>
        <v>0</v>
      </c>
      <c r="M880" s="170" t="str">
        <f>IF(B880=0,"",VLOOKUP(B880,'Prog Costs'!$A$29:$B$60,2,FALSE))</f>
        <v/>
      </c>
      <c r="N880" s="194">
        <f t="shared" si="327"/>
        <v>0</v>
      </c>
      <c r="O880" s="195">
        <f t="shared" si="332"/>
        <v>0</v>
      </c>
      <c r="P880" s="196">
        <f>IF(N880=0,0,IF(B880=0,"",VLOOKUP(B880,'Prog Costs'!$A$29:$E$60,5,FALSE)*L880))</f>
        <v>0</v>
      </c>
      <c r="Q880" s="137"/>
      <c r="R880" s="137"/>
      <c r="S880" s="137"/>
      <c r="T880" s="137"/>
      <c r="U880" s="137"/>
      <c r="V880" s="137"/>
      <c r="W880" s="137"/>
      <c r="X880" s="137"/>
      <c r="Y880" s="137"/>
      <c r="Z880" s="137"/>
      <c r="AA880" s="137"/>
      <c r="AB880" s="137"/>
      <c r="AC880" s="137"/>
      <c r="AD880" s="137"/>
      <c r="AE880" s="137"/>
      <c r="AF880" s="137"/>
      <c r="AG880" s="137"/>
      <c r="AH880" s="137"/>
    </row>
    <row r="881" spans="1:34" ht="15" customHeight="1" x14ac:dyDescent="0.2">
      <c r="A881" s="1393"/>
      <c r="B881" s="681"/>
      <c r="C881" s="1123"/>
      <c r="D881" s="685"/>
      <c r="E881" s="163"/>
      <c r="F881" s="687"/>
      <c r="G881" s="157"/>
      <c r="H881" s="1124"/>
      <c r="I881" s="1116">
        <f t="shared" si="328"/>
        <v>0</v>
      </c>
      <c r="J881" s="1117">
        <f t="shared" si="329"/>
        <v>0</v>
      </c>
      <c r="K881" s="1105">
        <f t="shared" si="330"/>
        <v>0</v>
      </c>
      <c r="L881" s="191">
        <f t="shared" si="331"/>
        <v>0</v>
      </c>
      <c r="M881" s="170" t="str">
        <f>IF(B881=0,"",VLOOKUP(B881,'Prog Costs'!$A$29:$B$60,2,FALSE))</f>
        <v/>
      </c>
      <c r="N881" s="194">
        <f t="shared" si="327"/>
        <v>0</v>
      </c>
      <c r="O881" s="195">
        <f t="shared" si="332"/>
        <v>0</v>
      </c>
      <c r="P881" s="196">
        <f>IF(N881=0,0,IF(B881=0,"",VLOOKUP(B881,'Prog Costs'!$A$29:$E$60,5,FALSE)*L881))</f>
        <v>0</v>
      </c>
      <c r="Q881" s="137"/>
      <c r="R881" s="137"/>
      <c r="S881" s="137"/>
      <c r="T881" s="137"/>
      <c r="U881" s="137"/>
      <c r="V881" s="137"/>
      <c r="W881" s="137"/>
      <c r="X881" s="137"/>
      <c r="Y881" s="137"/>
      <c r="Z881" s="137"/>
      <c r="AA881" s="137"/>
      <c r="AB881" s="137"/>
      <c r="AC881" s="137"/>
      <c r="AD881" s="137"/>
      <c r="AE881" s="137"/>
      <c r="AF881" s="137"/>
      <c r="AG881" s="137"/>
      <c r="AH881" s="137"/>
    </row>
    <row r="882" spans="1:34" ht="15" customHeight="1" x14ac:dyDescent="0.2">
      <c r="A882" s="1393"/>
      <c r="B882" s="681"/>
      <c r="C882" s="1123"/>
      <c r="D882" s="685"/>
      <c r="E882" s="163"/>
      <c r="F882" s="687"/>
      <c r="G882" s="157"/>
      <c r="H882" s="1124"/>
      <c r="I882" s="1116">
        <f t="shared" si="328"/>
        <v>0</v>
      </c>
      <c r="J882" s="1117">
        <f t="shared" si="329"/>
        <v>0</v>
      </c>
      <c r="K882" s="1105">
        <f t="shared" si="330"/>
        <v>0</v>
      </c>
      <c r="L882" s="191">
        <f t="shared" si="331"/>
        <v>0</v>
      </c>
      <c r="M882" s="170" t="str">
        <f>IF(B882=0,"",VLOOKUP(B882,'Prog Costs'!$A$29:$B$60,2,FALSE))</f>
        <v/>
      </c>
      <c r="N882" s="194">
        <f t="shared" si="327"/>
        <v>0</v>
      </c>
      <c r="O882" s="195">
        <f t="shared" si="332"/>
        <v>0</v>
      </c>
      <c r="P882" s="196">
        <f>IF(N882=0,0,IF(B882=0,"",VLOOKUP(B882,'Prog Costs'!$A$29:$E$60,5,FALSE)*L882))</f>
        <v>0</v>
      </c>
      <c r="Q882" s="137"/>
      <c r="R882" s="137"/>
      <c r="S882" s="137"/>
      <c r="T882" s="137"/>
      <c r="U882" s="137"/>
      <c r="V882" s="137"/>
      <c r="W882" s="137"/>
      <c r="X882" s="137"/>
      <c r="Y882" s="137"/>
      <c r="Z882" s="137"/>
      <c r="AA882" s="137"/>
      <c r="AB882" s="137"/>
      <c r="AC882" s="137"/>
      <c r="AD882" s="137"/>
      <c r="AE882" s="137"/>
      <c r="AF882" s="137"/>
      <c r="AG882" s="137"/>
      <c r="AH882" s="137"/>
    </row>
    <row r="883" spans="1:34" ht="15" customHeight="1" x14ac:dyDescent="0.2">
      <c r="A883" s="1393"/>
      <c r="B883" s="681"/>
      <c r="C883" s="1123"/>
      <c r="D883" s="685"/>
      <c r="E883" s="163"/>
      <c r="F883" s="687"/>
      <c r="G883" s="157"/>
      <c r="H883" s="1124"/>
      <c r="I883" s="1116">
        <f t="shared" si="328"/>
        <v>0</v>
      </c>
      <c r="J883" s="1117">
        <f t="shared" si="329"/>
        <v>0</v>
      </c>
      <c r="K883" s="1105">
        <f t="shared" si="330"/>
        <v>0</v>
      </c>
      <c r="L883" s="191">
        <f t="shared" si="331"/>
        <v>0</v>
      </c>
      <c r="M883" s="170" t="str">
        <f>IF(B883=0,"",VLOOKUP(B883,'Prog Costs'!$A$29:$B$60,2,FALSE))</f>
        <v/>
      </c>
      <c r="N883" s="194">
        <f t="shared" si="327"/>
        <v>0</v>
      </c>
      <c r="O883" s="195">
        <f t="shared" si="332"/>
        <v>0</v>
      </c>
      <c r="P883" s="196">
        <f>IF(N883=0,0,IF(B883=0,"",VLOOKUP(B883,'Prog Costs'!$A$29:$E$60,5,FALSE)*L883))</f>
        <v>0</v>
      </c>
      <c r="Q883" s="137"/>
      <c r="R883" s="137"/>
      <c r="S883" s="137"/>
      <c r="T883" s="137"/>
      <c r="U883" s="137"/>
      <c r="V883" s="137"/>
      <c r="W883" s="137"/>
      <c r="X883" s="137"/>
      <c r="Y883" s="137"/>
      <c r="Z883" s="137"/>
      <c r="AA883" s="137"/>
      <c r="AB883" s="137"/>
      <c r="AC883" s="137"/>
      <c r="AD883" s="137"/>
      <c r="AE883" s="137"/>
      <c r="AF883" s="137"/>
      <c r="AG883" s="137"/>
      <c r="AH883" s="137"/>
    </row>
    <row r="884" spans="1:34" ht="15" customHeight="1" x14ac:dyDescent="0.2">
      <c r="A884" s="1393"/>
      <c r="B884" s="681"/>
      <c r="C884" s="1123"/>
      <c r="D884" s="685"/>
      <c r="E884" s="163"/>
      <c r="F884" s="687"/>
      <c r="G884" s="157"/>
      <c r="H884" s="1124"/>
      <c r="I884" s="1116">
        <f t="shared" si="328"/>
        <v>0</v>
      </c>
      <c r="J884" s="1117">
        <f t="shared" si="329"/>
        <v>0</v>
      </c>
      <c r="K884" s="1105">
        <f t="shared" si="330"/>
        <v>0</v>
      </c>
      <c r="L884" s="191">
        <f t="shared" si="331"/>
        <v>0</v>
      </c>
      <c r="M884" s="170" t="str">
        <f>IF(B884=0,"",VLOOKUP(B884,'Prog Costs'!$A$29:$B$60,2,FALSE))</f>
        <v/>
      </c>
      <c r="N884" s="194">
        <f t="shared" si="327"/>
        <v>0</v>
      </c>
      <c r="O884" s="195">
        <f t="shared" si="332"/>
        <v>0</v>
      </c>
      <c r="P884" s="196">
        <f>IF(N884=0,0,IF(B884=0,"",VLOOKUP(B884,'Prog Costs'!$A$29:$E$60,5,FALSE)*L884))</f>
        <v>0</v>
      </c>
      <c r="Q884" s="137"/>
      <c r="R884" s="137"/>
      <c r="S884" s="137"/>
      <c r="T884" s="137"/>
      <c r="U884" s="137"/>
      <c r="V884" s="137"/>
      <c r="W884" s="137"/>
      <c r="X884" s="137"/>
      <c r="Y884" s="137"/>
      <c r="Z884" s="137"/>
      <c r="AA884" s="137"/>
      <c r="AB884" s="137"/>
      <c r="AC884" s="137"/>
      <c r="AD884" s="137"/>
      <c r="AE884" s="137"/>
      <c r="AF884" s="137"/>
      <c r="AG884" s="137"/>
      <c r="AH884" s="137"/>
    </row>
    <row r="885" spans="1:34" ht="15" customHeight="1" thickBot="1" x14ac:dyDescent="0.25">
      <c r="A885" s="1393"/>
      <c r="B885" s="681"/>
      <c r="C885" s="1123"/>
      <c r="D885" s="685"/>
      <c r="E885" s="163"/>
      <c r="F885" s="687"/>
      <c r="G885" s="157"/>
      <c r="H885" s="1124"/>
      <c r="I885" s="1116">
        <f t="shared" si="328"/>
        <v>0</v>
      </c>
      <c r="J885" s="1117">
        <f t="shared" si="329"/>
        <v>0</v>
      </c>
      <c r="K885" s="1105">
        <f t="shared" si="330"/>
        <v>0</v>
      </c>
      <c r="L885" s="191">
        <f t="shared" si="331"/>
        <v>0</v>
      </c>
      <c r="M885" s="170" t="str">
        <f>IF(B885=0,"",VLOOKUP(B885,'Prog Costs'!$A$29:$B$60,2,FALSE))</f>
        <v/>
      </c>
      <c r="N885" s="194">
        <f t="shared" si="327"/>
        <v>0</v>
      </c>
      <c r="O885" s="195">
        <f t="shared" si="332"/>
        <v>0</v>
      </c>
      <c r="P885" s="196">
        <f>IF(N885=0,0,IF(B885=0,"",VLOOKUP(B885,'Prog Costs'!$A$29:$E$60,5,FALSE)*L885))</f>
        <v>0</v>
      </c>
      <c r="Q885" s="137"/>
      <c r="R885" s="137"/>
      <c r="S885" s="137"/>
      <c r="T885" s="137"/>
      <c r="U885" s="137"/>
      <c r="V885" s="137"/>
      <c r="W885" s="137"/>
      <c r="X885" s="137"/>
      <c r="Y885" s="137"/>
      <c r="Z885" s="137"/>
      <c r="AA885" s="137"/>
      <c r="AB885" s="137"/>
      <c r="AC885" s="137"/>
      <c r="AD885" s="137"/>
      <c r="AE885" s="137"/>
      <c r="AF885" s="137"/>
      <c r="AG885" s="137"/>
      <c r="AH885" s="137"/>
    </row>
    <row r="886" spans="1:34" ht="15" hidden="1" customHeight="1" x14ac:dyDescent="0.2">
      <c r="A886" s="1393"/>
      <c r="B886" s="681"/>
      <c r="C886" s="1123"/>
      <c r="D886" s="685"/>
      <c r="E886" s="163"/>
      <c r="F886" s="687"/>
      <c r="G886" s="157"/>
      <c r="H886" s="1124"/>
      <c r="I886" s="1116">
        <f t="shared" si="328"/>
        <v>0</v>
      </c>
      <c r="J886" s="1117">
        <f t="shared" si="329"/>
        <v>0</v>
      </c>
      <c r="K886" s="1105">
        <f t="shared" si="330"/>
        <v>0</v>
      </c>
      <c r="L886" s="191">
        <f t="shared" si="331"/>
        <v>0</v>
      </c>
      <c r="M886" s="170" t="str">
        <f>IF(B886=0,"",VLOOKUP(B886,'Prog Costs'!$A$29:$B$60,2,FALSE))</f>
        <v/>
      </c>
      <c r="N886" s="194">
        <f t="shared" si="327"/>
        <v>0</v>
      </c>
      <c r="O886" s="195">
        <f t="shared" si="332"/>
        <v>0</v>
      </c>
      <c r="P886" s="196">
        <f>IF(N886=0,0,IF(B886=0,"",VLOOKUP(B886,'Prog Costs'!$A$29:$E$60,5,FALSE)*L886))</f>
        <v>0</v>
      </c>
      <c r="Q886" s="137"/>
      <c r="R886" s="137"/>
      <c r="S886" s="137"/>
      <c r="T886" s="137"/>
      <c r="U886" s="137"/>
      <c r="V886" s="137"/>
      <c r="W886" s="137"/>
      <c r="X886" s="137"/>
      <c r="Y886" s="137"/>
      <c r="Z886" s="137"/>
      <c r="AA886" s="137"/>
      <c r="AB886" s="137"/>
      <c r="AC886" s="137"/>
      <c r="AD886" s="137"/>
      <c r="AE886" s="137"/>
      <c r="AF886" s="137"/>
      <c r="AG886" s="137"/>
      <c r="AH886" s="137"/>
    </row>
    <row r="887" spans="1:34" ht="15" hidden="1" customHeight="1" x14ac:dyDescent="0.2">
      <c r="A887" s="1393"/>
      <c r="B887" s="681"/>
      <c r="C887" s="1123"/>
      <c r="D887" s="685"/>
      <c r="E887" s="163"/>
      <c r="F887" s="687"/>
      <c r="G887" s="157"/>
      <c r="H887" s="1124"/>
      <c r="I887" s="1116">
        <f t="shared" si="328"/>
        <v>0</v>
      </c>
      <c r="J887" s="1117">
        <f t="shared" si="329"/>
        <v>0</v>
      </c>
      <c r="K887" s="1105">
        <f t="shared" si="330"/>
        <v>0</v>
      </c>
      <c r="L887" s="191">
        <f t="shared" si="331"/>
        <v>0</v>
      </c>
      <c r="M887" s="170" t="str">
        <f>IF(B887=0,"",VLOOKUP(B887,'Prog Costs'!$A$29:$B$60,2,FALSE))</f>
        <v/>
      </c>
      <c r="N887" s="194">
        <f t="shared" si="327"/>
        <v>0</v>
      </c>
      <c r="O887" s="195">
        <f t="shared" si="332"/>
        <v>0</v>
      </c>
      <c r="P887" s="196">
        <f>IF(N887=0,0,IF(B887=0,"",VLOOKUP(B887,'Prog Costs'!$A$29:$E$60,5,FALSE)*L887))</f>
        <v>0</v>
      </c>
      <c r="Q887" s="137"/>
      <c r="R887" s="137"/>
      <c r="S887" s="137"/>
      <c r="T887" s="137"/>
      <c r="U887" s="137"/>
      <c r="V887" s="137"/>
      <c r="W887" s="137"/>
      <c r="X887" s="137"/>
      <c r="Y887" s="137"/>
      <c r="Z887" s="137"/>
      <c r="AA887" s="137"/>
      <c r="AB887" s="137"/>
      <c r="AC887" s="137"/>
      <c r="AD887" s="137"/>
      <c r="AE887" s="137"/>
      <c r="AF887" s="137"/>
      <c r="AG887" s="137"/>
      <c r="AH887" s="137"/>
    </row>
    <row r="888" spans="1:34" ht="15" hidden="1" customHeight="1" x14ac:dyDescent="0.2">
      <c r="A888" s="1393"/>
      <c r="B888" s="681"/>
      <c r="C888" s="1123"/>
      <c r="D888" s="685"/>
      <c r="E888" s="163"/>
      <c r="F888" s="687"/>
      <c r="G888" s="157"/>
      <c r="H888" s="1124"/>
      <c r="I888" s="1116">
        <f t="shared" si="328"/>
        <v>0</v>
      </c>
      <c r="J888" s="1117">
        <f t="shared" si="329"/>
        <v>0</v>
      </c>
      <c r="K888" s="1105">
        <f t="shared" si="330"/>
        <v>0</v>
      </c>
      <c r="L888" s="191">
        <f t="shared" si="331"/>
        <v>0</v>
      </c>
      <c r="M888" s="170" t="str">
        <f>IF(B888=0,"",VLOOKUP(B888,'Prog Costs'!$A$29:$B$60,2,FALSE))</f>
        <v/>
      </c>
      <c r="N888" s="194">
        <f t="shared" si="327"/>
        <v>0</v>
      </c>
      <c r="O888" s="195">
        <f t="shared" si="332"/>
        <v>0</v>
      </c>
      <c r="P888" s="196">
        <f>IF(N888=0,0,IF(B888=0,"",VLOOKUP(B888,'Prog Costs'!$A$29:$E$60,5,FALSE)*L888))</f>
        <v>0</v>
      </c>
      <c r="Q888" s="137"/>
      <c r="R888" s="137"/>
      <c r="S888" s="137"/>
      <c r="T888" s="137"/>
      <c r="U888" s="137"/>
      <c r="V888" s="137"/>
      <c r="W888" s="137"/>
      <c r="X888" s="137"/>
      <c r="Y888" s="137"/>
      <c r="Z888" s="137"/>
      <c r="AA888" s="137"/>
      <c r="AB888" s="137"/>
      <c r="AC888" s="137"/>
      <c r="AD888" s="137"/>
      <c r="AE888" s="137"/>
      <c r="AF888" s="137"/>
      <c r="AG888" s="137"/>
      <c r="AH888" s="137"/>
    </row>
    <row r="889" spans="1:34" ht="15" hidden="1" customHeight="1" x14ac:dyDescent="0.2">
      <c r="A889" s="1393"/>
      <c r="B889" s="681"/>
      <c r="C889" s="1123"/>
      <c r="D889" s="685"/>
      <c r="E889" s="163"/>
      <c r="F889" s="687"/>
      <c r="G889" s="157"/>
      <c r="H889" s="1124"/>
      <c r="I889" s="1116">
        <f t="shared" si="328"/>
        <v>0</v>
      </c>
      <c r="J889" s="1117">
        <f t="shared" si="329"/>
        <v>0</v>
      </c>
      <c r="K889" s="1105">
        <f t="shared" si="330"/>
        <v>0</v>
      </c>
      <c r="L889" s="191">
        <f t="shared" si="331"/>
        <v>0</v>
      </c>
      <c r="M889" s="170" t="str">
        <f>IF(B889=0,"",VLOOKUP(B889,'Prog Costs'!$A$29:$B$60,2,FALSE))</f>
        <v/>
      </c>
      <c r="N889" s="194">
        <f t="shared" si="327"/>
        <v>0</v>
      </c>
      <c r="O889" s="195">
        <f t="shared" si="332"/>
        <v>0</v>
      </c>
      <c r="P889" s="196">
        <f>IF(N889=0,0,IF(B889=0,"",VLOOKUP(B889,'Prog Costs'!$A$29:$E$60,5,FALSE)*L889))</f>
        <v>0</v>
      </c>
      <c r="Q889" s="137"/>
      <c r="R889" s="137"/>
      <c r="S889" s="137"/>
      <c r="T889" s="137"/>
      <c r="U889" s="137"/>
      <c r="V889" s="137"/>
      <c r="W889" s="137"/>
      <c r="X889" s="137"/>
      <c r="Y889" s="137"/>
      <c r="Z889" s="137"/>
      <c r="AA889" s="137"/>
      <c r="AB889" s="137"/>
      <c r="AC889" s="137"/>
      <c r="AD889" s="137"/>
      <c r="AE889" s="137"/>
      <c r="AF889" s="137"/>
      <c r="AG889" s="137"/>
      <c r="AH889" s="137"/>
    </row>
    <row r="890" spans="1:34" ht="15" hidden="1" customHeight="1" x14ac:dyDescent="0.2">
      <c r="A890" s="1393"/>
      <c r="B890" s="681"/>
      <c r="C890" s="1123"/>
      <c r="D890" s="685"/>
      <c r="E890" s="163"/>
      <c r="F890" s="687"/>
      <c r="G890" s="157"/>
      <c r="H890" s="1124"/>
      <c r="I890" s="1116">
        <f t="shared" si="328"/>
        <v>0</v>
      </c>
      <c r="J890" s="1117">
        <f t="shared" si="329"/>
        <v>0</v>
      </c>
      <c r="K890" s="1105">
        <f t="shared" si="330"/>
        <v>0</v>
      </c>
      <c r="L890" s="191">
        <f t="shared" si="331"/>
        <v>0</v>
      </c>
      <c r="M890" s="170" t="str">
        <f>IF(B890=0,"",VLOOKUP(B890,'Prog Costs'!$A$29:$B$60,2,FALSE))</f>
        <v/>
      </c>
      <c r="N890" s="194">
        <f t="shared" si="327"/>
        <v>0</v>
      </c>
      <c r="O890" s="195">
        <f t="shared" si="332"/>
        <v>0</v>
      </c>
      <c r="P890" s="196">
        <f>IF(N890=0,0,IF(B890=0,"",VLOOKUP(B890,'Prog Costs'!$A$29:$E$60,5,FALSE)*L890))</f>
        <v>0</v>
      </c>
      <c r="Q890" s="137"/>
      <c r="R890" s="137"/>
      <c r="S890" s="137"/>
      <c r="T890" s="137"/>
      <c r="U890" s="137"/>
      <c r="V890" s="137"/>
      <c r="W890" s="137"/>
      <c r="X890" s="137"/>
      <c r="Y890" s="137"/>
      <c r="Z890" s="137"/>
      <c r="AA890" s="137"/>
      <c r="AB890" s="137"/>
      <c r="AC890" s="137"/>
      <c r="AD890" s="137"/>
      <c r="AE890" s="137"/>
      <c r="AF890" s="137"/>
      <c r="AG890" s="137"/>
      <c r="AH890" s="137"/>
    </row>
    <row r="891" spans="1:34" ht="15" hidden="1" customHeight="1" x14ac:dyDescent="0.2">
      <c r="A891" s="1393"/>
      <c r="B891" s="681"/>
      <c r="C891" s="1123"/>
      <c r="D891" s="685"/>
      <c r="E891" s="163"/>
      <c r="F891" s="687"/>
      <c r="G891" s="157"/>
      <c r="H891" s="1124"/>
      <c r="I891" s="1116">
        <f t="shared" si="328"/>
        <v>0</v>
      </c>
      <c r="J891" s="1117">
        <f t="shared" si="329"/>
        <v>0</v>
      </c>
      <c r="K891" s="1105">
        <f t="shared" si="330"/>
        <v>0</v>
      </c>
      <c r="L891" s="191">
        <f t="shared" si="331"/>
        <v>0</v>
      </c>
      <c r="M891" s="170" t="str">
        <f>IF(B891=0,"",VLOOKUP(B891,'Prog Costs'!$A$29:$B$60,2,FALSE))</f>
        <v/>
      </c>
      <c r="N891" s="194">
        <f t="shared" si="327"/>
        <v>0</v>
      </c>
      <c r="O891" s="195">
        <f t="shared" si="332"/>
        <v>0</v>
      </c>
      <c r="P891" s="196">
        <f>IF(N891=0,0,IF(B891=0,"",VLOOKUP(B891,'Prog Costs'!$A$29:$E$60,5,FALSE)*L891))</f>
        <v>0</v>
      </c>
      <c r="Q891" s="137"/>
      <c r="R891" s="137"/>
      <c r="S891" s="137"/>
      <c r="T891" s="137"/>
      <c r="U891" s="137"/>
      <c r="V891" s="137"/>
      <c r="W891" s="137"/>
      <c r="X891" s="137"/>
      <c r="Y891" s="137"/>
      <c r="Z891" s="137"/>
      <c r="AA891" s="137"/>
      <c r="AB891" s="137"/>
      <c r="AC891" s="137"/>
      <c r="AD891" s="137"/>
      <c r="AE891" s="137"/>
      <c r="AF891" s="137"/>
      <c r="AG891" s="137"/>
      <c r="AH891" s="137"/>
    </row>
    <row r="892" spans="1:34" ht="15" hidden="1" customHeight="1" x14ac:dyDescent="0.2">
      <c r="A892" s="1393"/>
      <c r="B892" s="681"/>
      <c r="C892" s="1123"/>
      <c r="D892" s="685"/>
      <c r="E892" s="163"/>
      <c r="F892" s="687"/>
      <c r="G892" s="157"/>
      <c r="H892" s="1124"/>
      <c r="I892" s="1116">
        <f t="shared" si="328"/>
        <v>0</v>
      </c>
      <c r="J892" s="1117">
        <f t="shared" si="329"/>
        <v>0</v>
      </c>
      <c r="K892" s="1105">
        <f t="shared" si="330"/>
        <v>0</v>
      </c>
      <c r="L892" s="191">
        <f t="shared" si="331"/>
        <v>0</v>
      </c>
      <c r="M892" s="170" t="str">
        <f>IF(B892=0,"",VLOOKUP(B892,'Prog Costs'!$A$29:$B$60,2,FALSE))</f>
        <v/>
      </c>
      <c r="N892" s="194">
        <f t="shared" si="327"/>
        <v>0</v>
      </c>
      <c r="O892" s="195">
        <f t="shared" si="332"/>
        <v>0</v>
      </c>
      <c r="P892" s="196">
        <f>IF(N892=0,0,IF(B892=0,"",VLOOKUP(B892,'Prog Costs'!$A$29:$E$60,5,FALSE)*L892))</f>
        <v>0</v>
      </c>
      <c r="Q892" s="137"/>
      <c r="R892" s="137"/>
      <c r="S892" s="137"/>
      <c r="T892" s="137"/>
      <c r="U892" s="137"/>
      <c r="V892" s="137"/>
      <c r="W892" s="137"/>
      <c r="X892" s="137"/>
      <c r="Y892" s="137"/>
      <c r="Z892" s="137"/>
      <c r="AA892" s="137"/>
      <c r="AB892" s="137"/>
      <c r="AC892" s="137"/>
      <c r="AD892" s="137"/>
      <c r="AE892" s="137"/>
      <c r="AF892" s="137"/>
      <c r="AG892" s="137"/>
      <c r="AH892" s="137"/>
    </row>
    <row r="893" spans="1:34" ht="15" hidden="1" customHeight="1" x14ac:dyDescent="0.2">
      <c r="A893" s="1393"/>
      <c r="B893" s="681"/>
      <c r="C893" s="1123"/>
      <c r="D893" s="685"/>
      <c r="E893" s="163"/>
      <c r="F893" s="687"/>
      <c r="G893" s="157"/>
      <c r="H893" s="1124"/>
      <c r="I893" s="1116">
        <f t="shared" si="328"/>
        <v>0</v>
      </c>
      <c r="J893" s="1117">
        <f t="shared" si="329"/>
        <v>0</v>
      </c>
      <c r="K893" s="1105">
        <f t="shared" si="330"/>
        <v>0</v>
      </c>
      <c r="L893" s="191">
        <f t="shared" si="331"/>
        <v>0</v>
      </c>
      <c r="M893" s="170" t="str">
        <f>IF(B893=0,"",VLOOKUP(B893,'Prog Costs'!$A$29:$B$60,2,FALSE))</f>
        <v/>
      </c>
      <c r="N893" s="194">
        <f t="shared" si="327"/>
        <v>0</v>
      </c>
      <c r="O893" s="195">
        <f t="shared" si="332"/>
        <v>0</v>
      </c>
      <c r="P893" s="196">
        <f>IF(N893=0,0,IF(B893=0,"",VLOOKUP(B893,'Prog Costs'!$A$29:$E$60,5,FALSE)*L893))</f>
        <v>0</v>
      </c>
      <c r="Q893" s="137"/>
      <c r="R893" s="137"/>
      <c r="S893" s="137"/>
      <c r="T893" s="137"/>
      <c r="U893" s="137"/>
      <c r="V893" s="137"/>
      <c r="W893" s="137"/>
      <c r="X893" s="137"/>
      <c r="Y893" s="137"/>
      <c r="Z893" s="137"/>
      <c r="AA893" s="137"/>
      <c r="AB893" s="137"/>
      <c r="AC893" s="137"/>
      <c r="AD893" s="137"/>
      <c r="AE893" s="137"/>
      <c r="AF893" s="137"/>
      <c r="AG893" s="137"/>
      <c r="AH893" s="137"/>
    </row>
    <row r="894" spans="1:34" ht="15" hidden="1" customHeight="1" x14ac:dyDescent="0.2">
      <c r="A894" s="1393"/>
      <c r="B894" s="681"/>
      <c r="C894" s="1123"/>
      <c r="D894" s="685"/>
      <c r="E894" s="163"/>
      <c r="F894" s="687"/>
      <c r="G894" s="157"/>
      <c r="H894" s="1124"/>
      <c r="I894" s="1116">
        <f t="shared" si="328"/>
        <v>0</v>
      </c>
      <c r="J894" s="1117">
        <f t="shared" si="329"/>
        <v>0</v>
      </c>
      <c r="K894" s="1105">
        <f t="shared" si="330"/>
        <v>0</v>
      </c>
      <c r="L894" s="191">
        <f t="shared" si="331"/>
        <v>0</v>
      </c>
      <c r="M894" s="170" t="str">
        <f>IF(B894=0,"",VLOOKUP(B894,'Prog Costs'!$A$29:$B$60,2,FALSE))</f>
        <v/>
      </c>
      <c r="N894" s="194">
        <f t="shared" si="327"/>
        <v>0</v>
      </c>
      <c r="O894" s="195">
        <f t="shared" si="332"/>
        <v>0</v>
      </c>
      <c r="P894" s="196">
        <f>IF(N894=0,0,IF(B894=0,"",VLOOKUP(B894,'Prog Costs'!$A$29:$E$60,5,FALSE)*L894))</f>
        <v>0</v>
      </c>
      <c r="Q894" s="137"/>
      <c r="R894" s="137"/>
      <c r="S894" s="137"/>
      <c r="T894" s="137"/>
      <c r="U894" s="137"/>
      <c r="V894" s="137"/>
      <c r="W894" s="137"/>
      <c r="X894" s="137"/>
      <c r="Y894" s="137"/>
      <c r="Z894" s="137"/>
      <c r="AA894" s="137"/>
      <c r="AB894" s="137"/>
      <c r="AC894" s="137"/>
      <c r="AD894" s="137"/>
      <c r="AE894" s="137"/>
      <c r="AF894" s="137"/>
      <c r="AG894" s="137"/>
      <c r="AH894" s="137"/>
    </row>
    <row r="895" spans="1:34" ht="15" hidden="1" customHeight="1" thickBot="1" x14ac:dyDescent="0.25">
      <c r="A895" s="1394"/>
      <c r="B895" s="681"/>
      <c r="C895" s="1125"/>
      <c r="D895" s="686"/>
      <c r="E895" s="164"/>
      <c r="F895" s="688"/>
      <c r="G895" s="158"/>
      <c r="H895" s="1126"/>
      <c r="I895" s="1118">
        <f t="shared" si="328"/>
        <v>0</v>
      </c>
      <c r="J895" s="1117">
        <f t="shared" si="329"/>
        <v>0</v>
      </c>
      <c r="K895" s="1106">
        <f t="shared" si="330"/>
        <v>0</v>
      </c>
      <c r="L895" s="191">
        <f t="shared" si="331"/>
        <v>0</v>
      </c>
      <c r="M895" s="170" t="str">
        <f>IF(B895=0,"",VLOOKUP(B895,'Prog Costs'!$A$29:$B$60,2,FALSE))</f>
        <v/>
      </c>
      <c r="N895" s="194">
        <f t="shared" si="327"/>
        <v>0</v>
      </c>
      <c r="O895" s="195">
        <f t="shared" si="332"/>
        <v>0</v>
      </c>
      <c r="P895" s="196">
        <f>IF(N895=0,0,IF(B895=0,"",VLOOKUP(B895,'Prog Costs'!$A$29:$E$60,5,FALSE)*L895))</f>
        <v>0</v>
      </c>
      <c r="Q895" s="137"/>
      <c r="R895" s="137"/>
      <c r="S895" s="137"/>
      <c r="T895" s="137"/>
      <c r="U895" s="137"/>
      <c r="V895" s="137"/>
      <c r="W895" s="137"/>
      <c r="X895" s="137"/>
      <c r="Y895" s="137"/>
      <c r="Z895" s="137"/>
      <c r="AA895" s="137"/>
      <c r="AB895" s="137"/>
      <c r="AC895" s="137"/>
      <c r="AD895" s="137"/>
      <c r="AE895" s="137"/>
      <c r="AF895" s="137"/>
      <c r="AG895" s="137"/>
      <c r="AH895" s="137"/>
    </row>
    <row r="896" spans="1:34" ht="18" customHeight="1" thickBot="1" x14ac:dyDescent="0.25">
      <c r="A896" s="182"/>
      <c r="B896" s="198" t="s">
        <v>62</v>
      </c>
      <c r="C896" s="140">
        <f>SUM(C876:C895)</f>
        <v>0</v>
      </c>
      <c r="D896" s="155">
        <f t="shared" ref="D896:L896" si="333">SUM(D876:D895)</f>
        <v>0</v>
      </c>
      <c r="E896" s="165">
        <f t="shared" si="333"/>
        <v>0</v>
      </c>
      <c r="F896" s="166">
        <f t="shared" si="333"/>
        <v>0</v>
      </c>
      <c r="G896" s="159">
        <f t="shared" si="333"/>
        <v>0</v>
      </c>
      <c r="H896" s="204">
        <f t="shared" si="333"/>
        <v>0</v>
      </c>
      <c r="I896" s="140">
        <f t="shared" si="333"/>
        <v>0</v>
      </c>
      <c r="J896" s="1113">
        <f t="shared" si="333"/>
        <v>0</v>
      </c>
      <c r="K896" s="159">
        <f t="shared" si="333"/>
        <v>0</v>
      </c>
      <c r="L896" s="142">
        <f t="shared" si="333"/>
        <v>0</v>
      </c>
      <c r="M896" s="143"/>
      <c r="N896" s="143">
        <f t="shared" ref="N896:P896" si="334">SUM(N876:N895)</f>
        <v>0</v>
      </c>
      <c r="O896" s="143">
        <f t="shared" si="334"/>
        <v>0</v>
      </c>
      <c r="P896" s="144">
        <f t="shared" si="334"/>
        <v>0</v>
      </c>
      <c r="Q896" s="137"/>
      <c r="R896" s="137"/>
      <c r="S896" s="137"/>
      <c r="T896" s="137"/>
      <c r="U896" s="137"/>
      <c r="V896" s="137"/>
      <c r="W896" s="137"/>
      <c r="X896" s="137"/>
      <c r="Y896" s="137"/>
      <c r="Z896" s="137"/>
      <c r="AA896" s="137"/>
      <c r="AB896" s="137"/>
      <c r="AC896" s="137"/>
      <c r="AD896" s="137"/>
      <c r="AE896" s="137"/>
      <c r="AF896" s="137"/>
      <c r="AG896" s="137"/>
      <c r="AH896" s="137"/>
    </row>
    <row r="897" spans="1:34" ht="13.5" thickBot="1" x14ac:dyDescent="0.25">
      <c r="A897" s="173"/>
      <c r="B897" s="152"/>
      <c r="C897" s="152"/>
      <c r="D897" s="152"/>
      <c r="E897" s="152"/>
      <c r="F897" s="152"/>
      <c r="G897" s="152"/>
      <c r="H897" s="152"/>
      <c r="I897" s="152"/>
      <c r="J897" s="152"/>
      <c r="K897" s="152"/>
      <c r="L897" s="152"/>
      <c r="M897" s="152"/>
      <c r="N897" s="102"/>
      <c r="O897" s="102"/>
      <c r="P897" s="103"/>
      <c r="Q897" s="137"/>
      <c r="R897" s="137"/>
      <c r="S897" s="137"/>
      <c r="T897" s="137"/>
      <c r="U897" s="137"/>
      <c r="V897" s="137"/>
      <c r="W897" s="137"/>
      <c r="X897" s="137"/>
      <c r="Y897" s="137"/>
      <c r="Z897" s="137"/>
      <c r="AA897" s="137"/>
      <c r="AB897" s="137"/>
      <c r="AC897" s="137"/>
      <c r="AD897" s="137"/>
      <c r="AE897" s="137"/>
      <c r="AF897" s="137"/>
      <c r="AG897" s="137"/>
      <c r="AH897" s="137"/>
    </row>
    <row r="898" spans="1:34" ht="15" customHeight="1" x14ac:dyDescent="0.2">
      <c r="A898" s="1392">
        <f>'Setup Page'!C16</f>
        <v>0</v>
      </c>
      <c r="B898" s="683"/>
      <c r="C898" s="1121"/>
      <c r="D898" s="730"/>
      <c r="E898" s="162"/>
      <c r="F898" s="712"/>
      <c r="G898" s="705"/>
      <c r="H898" s="1122"/>
      <c r="I898" s="1114">
        <f>C898+E898+G898</f>
        <v>0</v>
      </c>
      <c r="J898" s="1115">
        <f>I898/2</f>
        <v>0</v>
      </c>
      <c r="K898" s="1104">
        <f>D898+F898+H898</f>
        <v>0</v>
      </c>
      <c r="L898" s="191">
        <f>K898/2</f>
        <v>0</v>
      </c>
      <c r="M898" s="170" t="str">
        <f>IF(B898=0,"",VLOOKUP(B898,'Prog Costs'!$A$29:$B$60,2,FALSE))</f>
        <v/>
      </c>
      <c r="N898" s="194">
        <f t="shared" ref="N898:N917" si="335">IF(B898=0,0,IF(L898=0,0,L898*M898))</f>
        <v>0</v>
      </c>
      <c r="O898" s="195">
        <f>N898*0.8</f>
        <v>0</v>
      </c>
      <c r="P898" s="196">
        <f>IF(N898=0,0,IF(B898=0,"",VLOOKUP(B898,'Prog Costs'!$A$29:$E$60,5,FALSE)*L898))</f>
        <v>0</v>
      </c>
      <c r="Q898" s="137"/>
      <c r="R898" s="137"/>
      <c r="S898" s="137"/>
      <c r="T898" s="137"/>
      <c r="U898" s="137"/>
      <c r="V898" s="137"/>
      <c r="W898" s="137"/>
      <c r="X898" s="137"/>
      <c r="Y898" s="137"/>
      <c r="Z898" s="137"/>
      <c r="AA898" s="137"/>
      <c r="AB898" s="137"/>
      <c r="AC898" s="137"/>
      <c r="AD898" s="137"/>
      <c r="AE898" s="137"/>
      <c r="AF898" s="137"/>
      <c r="AG898" s="137"/>
      <c r="AH898" s="137"/>
    </row>
    <row r="899" spans="1:34" ht="15" customHeight="1" x14ac:dyDescent="0.2">
      <c r="A899" s="1393"/>
      <c r="B899" s="681"/>
      <c r="C899" s="1123"/>
      <c r="D899" s="685"/>
      <c r="E899" s="163"/>
      <c r="F899" s="687"/>
      <c r="G899" s="157"/>
      <c r="H899" s="1124"/>
      <c r="I899" s="1116">
        <f t="shared" ref="I899:I917" si="336">C899+E899+G899</f>
        <v>0</v>
      </c>
      <c r="J899" s="1117">
        <f t="shared" ref="J899:J917" si="337">I899/2</f>
        <v>0</v>
      </c>
      <c r="K899" s="1105">
        <f t="shared" ref="K899:K917" si="338">D899+F899+H899</f>
        <v>0</v>
      </c>
      <c r="L899" s="191">
        <f t="shared" ref="L899:L917" si="339">K899/2</f>
        <v>0</v>
      </c>
      <c r="M899" s="170" t="str">
        <f>IF(B899=0,"",VLOOKUP(B899,'Prog Costs'!$A$29:$B$60,2,FALSE))</f>
        <v/>
      </c>
      <c r="N899" s="194">
        <f t="shared" si="335"/>
        <v>0</v>
      </c>
      <c r="O899" s="195">
        <f t="shared" ref="O899:O917" si="340">N899*0.8</f>
        <v>0</v>
      </c>
      <c r="P899" s="196">
        <f>IF(N899=0,0,IF(B899=0,"",VLOOKUP(B899,'Prog Costs'!$A$29:$E$60,5,FALSE)*L899))</f>
        <v>0</v>
      </c>
      <c r="Q899" s="137"/>
      <c r="R899" s="137"/>
      <c r="S899" s="137"/>
      <c r="T899" s="137"/>
      <c r="U899" s="137"/>
      <c r="V899" s="137"/>
      <c r="W899" s="137"/>
      <c r="X899" s="137"/>
      <c r="Y899" s="137"/>
      <c r="Z899" s="137"/>
      <c r="AA899" s="137"/>
      <c r="AB899" s="137"/>
      <c r="AC899" s="137"/>
      <c r="AD899" s="137"/>
      <c r="AE899" s="137"/>
      <c r="AF899" s="137"/>
      <c r="AG899" s="137"/>
      <c r="AH899" s="137"/>
    </row>
    <row r="900" spans="1:34" ht="15" customHeight="1" x14ac:dyDescent="0.2">
      <c r="A900" s="1393"/>
      <c r="B900" s="681"/>
      <c r="C900" s="1123"/>
      <c r="D900" s="685"/>
      <c r="E900" s="163"/>
      <c r="F900" s="687"/>
      <c r="G900" s="157"/>
      <c r="H900" s="1124"/>
      <c r="I900" s="1116">
        <f t="shared" si="336"/>
        <v>0</v>
      </c>
      <c r="J900" s="1117">
        <f t="shared" si="337"/>
        <v>0</v>
      </c>
      <c r="K900" s="1105">
        <f t="shared" si="338"/>
        <v>0</v>
      </c>
      <c r="L900" s="191">
        <f t="shared" si="339"/>
        <v>0</v>
      </c>
      <c r="M900" s="170" t="str">
        <f>IF(B900=0,"",VLOOKUP(B900,'Prog Costs'!$A$29:$B$60,2,FALSE))</f>
        <v/>
      </c>
      <c r="N900" s="194">
        <f t="shared" si="335"/>
        <v>0</v>
      </c>
      <c r="O900" s="195">
        <f t="shared" si="340"/>
        <v>0</v>
      </c>
      <c r="P900" s="196">
        <f>IF(N900=0,0,IF(B900=0,"",VLOOKUP(B900,'Prog Costs'!$A$29:$E$60,5,FALSE)*L900))</f>
        <v>0</v>
      </c>
      <c r="Q900" s="137"/>
      <c r="R900" s="137"/>
      <c r="S900" s="137"/>
      <c r="T900" s="137"/>
      <c r="U900" s="137"/>
      <c r="V900" s="137"/>
      <c r="W900" s="137"/>
      <c r="X900" s="137"/>
      <c r="Y900" s="137"/>
      <c r="Z900" s="137"/>
      <c r="AA900" s="137"/>
      <c r="AB900" s="137"/>
      <c r="AC900" s="137"/>
      <c r="AD900" s="137"/>
      <c r="AE900" s="137"/>
      <c r="AF900" s="137"/>
      <c r="AG900" s="137"/>
      <c r="AH900" s="137"/>
    </row>
    <row r="901" spans="1:34" ht="15" customHeight="1" x14ac:dyDescent="0.2">
      <c r="A901" s="1393"/>
      <c r="B901" s="681"/>
      <c r="C901" s="1123"/>
      <c r="D901" s="685"/>
      <c r="E901" s="163"/>
      <c r="F901" s="687"/>
      <c r="G901" s="157"/>
      <c r="H901" s="1124"/>
      <c r="I901" s="1116">
        <f t="shared" si="336"/>
        <v>0</v>
      </c>
      <c r="J901" s="1117">
        <f t="shared" si="337"/>
        <v>0</v>
      </c>
      <c r="K901" s="1105">
        <f t="shared" si="338"/>
        <v>0</v>
      </c>
      <c r="L901" s="191">
        <f t="shared" si="339"/>
        <v>0</v>
      </c>
      <c r="M901" s="170" t="str">
        <f>IF(B901=0,"",VLOOKUP(B901,'Prog Costs'!$A$29:$B$60,2,FALSE))</f>
        <v/>
      </c>
      <c r="N901" s="194">
        <f t="shared" si="335"/>
        <v>0</v>
      </c>
      <c r="O901" s="195">
        <f t="shared" si="340"/>
        <v>0</v>
      </c>
      <c r="P901" s="196">
        <f>IF(N901=0,0,IF(B901=0,"",VLOOKUP(B901,'Prog Costs'!$A$29:$E$60,5,FALSE)*L901))</f>
        <v>0</v>
      </c>
      <c r="Q901" s="137"/>
      <c r="R901" s="137"/>
      <c r="S901" s="137"/>
      <c r="T901" s="137"/>
      <c r="U901" s="137"/>
      <c r="V901" s="137"/>
      <c r="W901" s="137"/>
      <c r="X901" s="137"/>
      <c r="Y901" s="137"/>
      <c r="Z901" s="137"/>
      <c r="AA901" s="137"/>
      <c r="AB901" s="137"/>
      <c r="AC901" s="137"/>
      <c r="AD901" s="137"/>
      <c r="AE901" s="137"/>
      <c r="AF901" s="137"/>
      <c r="AG901" s="137"/>
      <c r="AH901" s="137"/>
    </row>
    <row r="902" spans="1:34" ht="15" customHeight="1" x14ac:dyDescent="0.2">
      <c r="A902" s="1393"/>
      <c r="B902" s="681"/>
      <c r="C902" s="1123"/>
      <c r="D902" s="685"/>
      <c r="E902" s="163"/>
      <c r="F902" s="687"/>
      <c r="G902" s="157"/>
      <c r="H902" s="1124"/>
      <c r="I902" s="1116">
        <f t="shared" si="336"/>
        <v>0</v>
      </c>
      <c r="J902" s="1117">
        <f t="shared" si="337"/>
        <v>0</v>
      </c>
      <c r="K902" s="1105">
        <f t="shared" si="338"/>
        <v>0</v>
      </c>
      <c r="L902" s="191">
        <f t="shared" si="339"/>
        <v>0</v>
      </c>
      <c r="M902" s="170" t="str">
        <f>IF(B902=0,"",VLOOKUP(B902,'Prog Costs'!$A$29:$B$60,2,FALSE))</f>
        <v/>
      </c>
      <c r="N902" s="194">
        <f t="shared" si="335"/>
        <v>0</v>
      </c>
      <c r="O902" s="195">
        <f t="shared" si="340"/>
        <v>0</v>
      </c>
      <c r="P902" s="196">
        <f>IF(N902=0,0,IF(B902=0,"",VLOOKUP(B902,'Prog Costs'!$A$29:$E$60,5,FALSE)*L902))</f>
        <v>0</v>
      </c>
      <c r="Q902" s="137"/>
      <c r="R902" s="137"/>
      <c r="S902" s="137"/>
      <c r="T902" s="137"/>
      <c r="U902" s="137"/>
      <c r="V902" s="137"/>
      <c r="W902" s="137"/>
      <c r="X902" s="137"/>
      <c r="Y902" s="137"/>
      <c r="Z902" s="137"/>
      <c r="AA902" s="137"/>
      <c r="AB902" s="137"/>
      <c r="AC902" s="137"/>
      <c r="AD902" s="137"/>
      <c r="AE902" s="137"/>
      <c r="AF902" s="137"/>
      <c r="AG902" s="137"/>
      <c r="AH902" s="137"/>
    </row>
    <row r="903" spans="1:34" ht="15" customHeight="1" x14ac:dyDescent="0.2">
      <c r="A903" s="1393"/>
      <c r="B903" s="681"/>
      <c r="C903" s="1123"/>
      <c r="D903" s="685"/>
      <c r="E903" s="163"/>
      <c r="F903" s="687"/>
      <c r="G903" s="157"/>
      <c r="H903" s="1124"/>
      <c r="I903" s="1116">
        <f t="shared" si="336"/>
        <v>0</v>
      </c>
      <c r="J903" s="1117">
        <f t="shared" si="337"/>
        <v>0</v>
      </c>
      <c r="K903" s="1105">
        <f t="shared" si="338"/>
        <v>0</v>
      </c>
      <c r="L903" s="191">
        <f t="shared" si="339"/>
        <v>0</v>
      </c>
      <c r="M903" s="170" t="str">
        <f>IF(B903=0,"",VLOOKUP(B903,'Prog Costs'!$A$29:$B$60,2,FALSE))</f>
        <v/>
      </c>
      <c r="N903" s="194">
        <f t="shared" si="335"/>
        <v>0</v>
      </c>
      <c r="O903" s="195">
        <f t="shared" si="340"/>
        <v>0</v>
      </c>
      <c r="P903" s="196">
        <f>IF(N903=0,0,IF(B903=0,"",VLOOKUP(B903,'Prog Costs'!$A$29:$E$60,5,FALSE)*L903))</f>
        <v>0</v>
      </c>
      <c r="Q903" s="137"/>
      <c r="R903" s="137"/>
      <c r="S903" s="137"/>
      <c r="T903" s="137"/>
      <c r="U903" s="137"/>
      <c r="V903" s="137"/>
      <c r="W903" s="137"/>
      <c r="X903" s="137"/>
      <c r="Y903" s="137"/>
      <c r="Z903" s="137"/>
      <c r="AA903" s="137"/>
      <c r="AB903" s="137"/>
      <c r="AC903" s="137"/>
      <c r="AD903" s="137"/>
      <c r="AE903" s="137"/>
      <c r="AF903" s="137"/>
      <c r="AG903" s="137"/>
      <c r="AH903" s="137"/>
    </row>
    <row r="904" spans="1:34" ht="15" customHeight="1" x14ac:dyDescent="0.2">
      <c r="A904" s="1393"/>
      <c r="B904" s="681"/>
      <c r="C904" s="1123"/>
      <c r="D904" s="685"/>
      <c r="E904" s="163"/>
      <c r="F904" s="687"/>
      <c r="G904" s="157"/>
      <c r="H904" s="1124"/>
      <c r="I904" s="1116">
        <f t="shared" si="336"/>
        <v>0</v>
      </c>
      <c r="J904" s="1117">
        <f t="shared" si="337"/>
        <v>0</v>
      </c>
      <c r="K904" s="1105">
        <f t="shared" si="338"/>
        <v>0</v>
      </c>
      <c r="L904" s="191">
        <f t="shared" si="339"/>
        <v>0</v>
      </c>
      <c r="M904" s="170" t="str">
        <f>IF(B904=0,"",VLOOKUP(B904,'Prog Costs'!$A$29:$B$60,2,FALSE))</f>
        <v/>
      </c>
      <c r="N904" s="194">
        <f t="shared" si="335"/>
        <v>0</v>
      </c>
      <c r="O904" s="195">
        <f t="shared" si="340"/>
        <v>0</v>
      </c>
      <c r="P904" s="196">
        <f>IF(N904=0,0,IF(B904=0,"",VLOOKUP(B904,'Prog Costs'!$A$29:$E$60,5,FALSE)*L904))</f>
        <v>0</v>
      </c>
      <c r="Q904" s="137"/>
      <c r="R904" s="137"/>
      <c r="S904" s="137"/>
      <c r="T904" s="137"/>
      <c r="U904" s="137"/>
      <c r="V904" s="137"/>
      <c r="W904" s="137"/>
      <c r="X904" s="137"/>
      <c r="Y904" s="137"/>
      <c r="Z904" s="137"/>
      <c r="AA904" s="137"/>
      <c r="AB904" s="137"/>
      <c r="AC904" s="137"/>
      <c r="AD904" s="137"/>
      <c r="AE904" s="137"/>
      <c r="AF904" s="137"/>
      <c r="AG904" s="137"/>
      <c r="AH904" s="137"/>
    </row>
    <row r="905" spans="1:34" ht="15" customHeight="1" x14ac:dyDescent="0.2">
      <c r="A905" s="1393"/>
      <c r="B905" s="681"/>
      <c r="C905" s="1123"/>
      <c r="D905" s="685"/>
      <c r="E905" s="163"/>
      <c r="F905" s="687"/>
      <c r="G905" s="157"/>
      <c r="H905" s="1124"/>
      <c r="I905" s="1116">
        <f t="shared" si="336"/>
        <v>0</v>
      </c>
      <c r="J905" s="1117">
        <f t="shared" si="337"/>
        <v>0</v>
      </c>
      <c r="K905" s="1105">
        <f t="shared" si="338"/>
        <v>0</v>
      </c>
      <c r="L905" s="191">
        <f t="shared" si="339"/>
        <v>0</v>
      </c>
      <c r="M905" s="170" t="str">
        <f>IF(B905=0,"",VLOOKUP(B905,'Prog Costs'!$A$29:$B$60,2,FALSE))</f>
        <v/>
      </c>
      <c r="N905" s="194">
        <f t="shared" si="335"/>
        <v>0</v>
      </c>
      <c r="O905" s="195">
        <f t="shared" si="340"/>
        <v>0</v>
      </c>
      <c r="P905" s="196">
        <f>IF(N905=0,0,IF(B905=0,"",VLOOKUP(B905,'Prog Costs'!$A$29:$E$60,5,FALSE)*L905))</f>
        <v>0</v>
      </c>
      <c r="Q905" s="137"/>
      <c r="R905" s="137"/>
      <c r="S905" s="137"/>
      <c r="T905" s="137"/>
      <c r="U905" s="137"/>
      <c r="V905" s="137"/>
      <c r="W905" s="137"/>
      <c r="X905" s="137"/>
      <c r="Y905" s="137"/>
      <c r="Z905" s="137"/>
      <c r="AA905" s="137"/>
      <c r="AB905" s="137"/>
      <c r="AC905" s="137"/>
      <c r="AD905" s="137"/>
      <c r="AE905" s="137"/>
      <c r="AF905" s="137"/>
      <c r="AG905" s="137"/>
      <c r="AH905" s="137"/>
    </row>
    <row r="906" spans="1:34" ht="15" customHeight="1" x14ac:dyDescent="0.2">
      <c r="A906" s="1393"/>
      <c r="B906" s="681"/>
      <c r="C906" s="1123"/>
      <c r="D906" s="685"/>
      <c r="E906" s="163"/>
      <c r="F906" s="687"/>
      <c r="G906" s="157"/>
      <c r="H906" s="1124"/>
      <c r="I906" s="1116">
        <f t="shared" si="336"/>
        <v>0</v>
      </c>
      <c r="J906" s="1117">
        <f t="shared" si="337"/>
        <v>0</v>
      </c>
      <c r="K906" s="1105">
        <f t="shared" si="338"/>
        <v>0</v>
      </c>
      <c r="L906" s="191">
        <f t="shared" si="339"/>
        <v>0</v>
      </c>
      <c r="M906" s="170" t="str">
        <f>IF(B906=0,"",VLOOKUP(B906,'Prog Costs'!$A$29:$B$60,2,FALSE))</f>
        <v/>
      </c>
      <c r="N906" s="194">
        <f t="shared" si="335"/>
        <v>0</v>
      </c>
      <c r="O906" s="195">
        <f t="shared" si="340"/>
        <v>0</v>
      </c>
      <c r="P906" s="196">
        <f>IF(N906=0,0,IF(B906=0,"",VLOOKUP(B906,'Prog Costs'!$A$29:$E$60,5,FALSE)*L906))</f>
        <v>0</v>
      </c>
      <c r="Q906" s="137"/>
      <c r="R906" s="137"/>
      <c r="S906" s="137"/>
      <c r="T906" s="137"/>
      <c r="U906" s="137"/>
      <c r="V906" s="137"/>
      <c r="W906" s="137"/>
      <c r="X906" s="137"/>
      <c r="Y906" s="137"/>
      <c r="Z906" s="137"/>
      <c r="AA906" s="137"/>
      <c r="AB906" s="137"/>
      <c r="AC906" s="137"/>
      <c r="AD906" s="137"/>
      <c r="AE906" s="137"/>
      <c r="AF906" s="137"/>
      <c r="AG906" s="137"/>
      <c r="AH906" s="137"/>
    </row>
    <row r="907" spans="1:34" ht="15" customHeight="1" thickBot="1" x14ac:dyDescent="0.25">
      <c r="A907" s="1393"/>
      <c r="B907" s="681"/>
      <c r="C907" s="1123"/>
      <c r="D907" s="685"/>
      <c r="E907" s="163"/>
      <c r="F907" s="687"/>
      <c r="G907" s="157"/>
      <c r="H907" s="1124"/>
      <c r="I907" s="1116">
        <f t="shared" si="336"/>
        <v>0</v>
      </c>
      <c r="J907" s="1117">
        <f t="shared" si="337"/>
        <v>0</v>
      </c>
      <c r="K907" s="1105">
        <f t="shared" si="338"/>
        <v>0</v>
      </c>
      <c r="L907" s="191">
        <f t="shared" si="339"/>
        <v>0</v>
      </c>
      <c r="M907" s="170" t="str">
        <f>IF(B907=0,"",VLOOKUP(B907,'Prog Costs'!$A$29:$B$60,2,FALSE))</f>
        <v/>
      </c>
      <c r="N907" s="194">
        <f t="shared" si="335"/>
        <v>0</v>
      </c>
      <c r="O907" s="195">
        <f t="shared" si="340"/>
        <v>0</v>
      </c>
      <c r="P907" s="196">
        <f>IF(N907=0,0,IF(B907=0,"",VLOOKUP(B907,'Prog Costs'!$A$29:$E$60,5,FALSE)*L907))</f>
        <v>0</v>
      </c>
      <c r="Q907" s="137"/>
      <c r="R907" s="137"/>
      <c r="S907" s="137"/>
      <c r="T907" s="137"/>
      <c r="U907" s="137"/>
      <c r="V907" s="137"/>
      <c r="W907" s="137"/>
      <c r="X907" s="137"/>
      <c r="Y907" s="137"/>
      <c r="Z907" s="137"/>
      <c r="AA907" s="137"/>
      <c r="AB907" s="137"/>
      <c r="AC907" s="137"/>
      <c r="AD907" s="137"/>
      <c r="AE907" s="137"/>
      <c r="AF907" s="137"/>
      <c r="AG907" s="137"/>
      <c r="AH907" s="137"/>
    </row>
    <row r="908" spans="1:34" ht="15" hidden="1" customHeight="1" x14ac:dyDescent="0.2">
      <c r="A908" s="1393"/>
      <c r="B908" s="681"/>
      <c r="C908" s="1123"/>
      <c r="D908" s="685"/>
      <c r="E908" s="163"/>
      <c r="F908" s="687"/>
      <c r="G908" s="157"/>
      <c r="H908" s="1124"/>
      <c r="I908" s="1116">
        <f t="shared" si="336"/>
        <v>0</v>
      </c>
      <c r="J908" s="1117">
        <f t="shared" si="337"/>
        <v>0</v>
      </c>
      <c r="K908" s="1105">
        <f t="shared" si="338"/>
        <v>0</v>
      </c>
      <c r="L908" s="191">
        <f t="shared" si="339"/>
        <v>0</v>
      </c>
      <c r="M908" s="170" t="str">
        <f>IF(B908=0,"",VLOOKUP(B908,'Prog Costs'!$A$29:$B$60,2,FALSE))</f>
        <v/>
      </c>
      <c r="N908" s="194">
        <f t="shared" si="335"/>
        <v>0</v>
      </c>
      <c r="O908" s="195">
        <f t="shared" si="340"/>
        <v>0</v>
      </c>
      <c r="P908" s="196">
        <f>IF(N908=0,0,IF(B908=0,"",VLOOKUP(B908,'Prog Costs'!$A$29:$E$60,5,FALSE)*L908))</f>
        <v>0</v>
      </c>
      <c r="Q908" s="137"/>
      <c r="R908" s="137"/>
      <c r="S908" s="137"/>
      <c r="T908" s="137"/>
      <c r="U908" s="137"/>
      <c r="V908" s="137"/>
      <c r="W908" s="137"/>
      <c r="X908" s="137"/>
      <c r="Y908" s="137"/>
      <c r="Z908" s="137"/>
      <c r="AA908" s="137"/>
      <c r="AB908" s="137"/>
      <c r="AC908" s="137"/>
      <c r="AD908" s="137"/>
      <c r="AE908" s="137"/>
      <c r="AF908" s="137"/>
      <c r="AG908" s="137"/>
      <c r="AH908" s="137"/>
    </row>
    <row r="909" spans="1:34" ht="15" hidden="1" customHeight="1" x14ac:dyDescent="0.2">
      <c r="A909" s="1393"/>
      <c r="B909" s="681"/>
      <c r="C909" s="1123"/>
      <c r="D909" s="685"/>
      <c r="E909" s="163"/>
      <c r="F909" s="687"/>
      <c r="G909" s="157"/>
      <c r="H909" s="1124"/>
      <c r="I909" s="1116">
        <f t="shared" si="336"/>
        <v>0</v>
      </c>
      <c r="J909" s="1117">
        <f t="shared" si="337"/>
        <v>0</v>
      </c>
      <c r="K909" s="1105">
        <f t="shared" si="338"/>
        <v>0</v>
      </c>
      <c r="L909" s="191">
        <f t="shared" si="339"/>
        <v>0</v>
      </c>
      <c r="M909" s="170" t="str">
        <f>IF(B909=0,"",VLOOKUP(B909,'Prog Costs'!$A$29:$B$60,2,FALSE))</f>
        <v/>
      </c>
      <c r="N909" s="194">
        <f t="shared" si="335"/>
        <v>0</v>
      </c>
      <c r="O909" s="195">
        <f t="shared" si="340"/>
        <v>0</v>
      </c>
      <c r="P909" s="196">
        <f>IF(N909=0,0,IF(B909=0,"",VLOOKUP(B909,'Prog Costs'!$A$29:$E$60,5,FALSE)*L909))</f>
        <v>0</v>
      </c>
      <c r="Q909" s="137"/>
      <c r="R909" s="137"/>
      <c r="S909" s="137"/>
      <c r="T909" s="137"/>
      <c r="U909" s="137"/>
      <c r="V909" s="137"/>
      <c r="W909" s="137"/>
      <c r="X909" s="137"/>
      <c r="Y909" s="137"/>
      <c r="Z909" s="137"/>
      <c r="AA909" s="137"/>
      <c r="AB909" s="137"/>
      <c r="AC909" s="137"/>
      <c r="AD909" s="137"/>
      <c r="AE909" s="137"/>
      <c r="AF909" s="137"/>
      <c r="AG909" s="137"/>
      <c r="AH909" s="137"/>
    </row>
    <row r="910" spans="1:34" ht="15" hidden="1" customHeight="1" x14ac:dyDescent="0.2">
      <c r="A910" s="1393"/>
      <c r="B910" s="681"/>
      <c r="C910" s="1123"/>
      <c r="D910" s="685"/>
      <c r="E910" s="163"/>
      <c r="F910" s="687"/>
      <c r="G910" s="157"/>
      <c r="H910" s="1124"/>
      <c r="I910" s="1116">
        <f t="shared" si="336"/>
        <v>0</v>
      </c>
      <c r="J910" s="1117">
        <f t="shared" si="337"/>
        <v>0</v>
      </c>
      <c r="K910" s="1105">
        <f t="shared" si="338"/>
        <v>0</v>
      </c>
      <c r="L910" s="191">
        <f t="shared" si="339"/>
        <v>0</v>
      </c>
      <c r="M910" s="170" t="str">
        <f>IF(B910=0,"",VLOOKUP(B910,'Prog Costs'!$A$29:$B$60,2,FALSE))</f>
        <v/>
      </c>
      <c r="N910" s="194">
        <f t="shared" si="335"/>
        <v>0</v>
      </c>
      <c r="O910" s="195">
        <f t="shared" si="340"/>
        <v>0</v>
      </c>
      <c r="P910" s="196">
        <f>IF(N910=0,0,IF(B910=0,"",VLOOKUP(B910,'Prog Costs'!$A$29:$E$60,5,FALSE)*L910))</f>
        <v>0</v>
      </c>
      <c r="Q910" s="137"/>
      <c r="R910" s="137"/>
      <c r="S910" s="137"/>
      <c r="T910" s="137"/>
      <c r="U910" s="137"/>
      <c r="V910" s="137"/>
      <c r="W910" s="137"/>
      <c r="X910" s="137"/>
      <c r="Y910" s="137"/>
      <c r="Z910" s="137"/>
      <c r="AA910" s="137"/>
      <c r="AB910" s="137"/>
      <c r="AC910" s="137"/>
      <c r="AD910" s="137"/>
      <c r="AE910" s="137"/>
      <c r="AF910" s="137"/>
      <c r="AG910" s="137"/>
      <c r="AH910" s="137"/>
    </row>
    <row r="911" spans="1:34" ht="15" hidden="1" customHeight="1" x14ac:dyDescent="0.2">
      <c r="A911" s="1393"/>
      <c r="B911" s="681"/>
      <c r="C911" s="1123"/>
      <c r="D911" s="685"/>
      <c r="E911" s="163"/>
      <c r="F911" s="687"/>
      <c r="G911" s="157"/>
      <c r="H911" s="1124"/>
      <c r="I911" s="1116">
        <f t="shared" si="336"/>
        <v>0</v>
      </c>
      <c r="J911" s="1117">
        <f t="shared" si="337"/>
        <v>0</v>
      </c>
      <c r="K911" s="1105">
        <f t="shared" si="338"/>
        <v>0</v>
      </c>
      <c r="L911" s="191">
        <f t="shared" si="339"/>
        <v>0</v>
      </c>
      <c r="M911" s="170" t="str">
        <f>IF(B911=0,"",VLOOKUP(B911,'Prog Costs'!$A$29:$B$60,2,FALSE))</f>
        <v/>
      </c>
      <c r="N911" s="194">
        <f t="shared" si="335"/>
        <v>0</v>
      </c>
      <c r="O911" s="195">
        <f t="shared" si="340"/>
        <v>0</v>
      </c>
      <c r="P911" s="196">
        <f>IF(N911=0,0,IF(B911=0,"",VLOOKUP(B911,'Prog Costs'!$A$29:$E$60,5,FALSE)*L911))</f>
        <v>0</v>
      </c>
      <c r="Q911" s="137"/>
      <c r="R911" s="137"/>
      <c r="S911" s="137"/>
      <c r="T911" s="137"/>
      <c r="U911" s="137"/>
      <c r="V911" s="137"/>
      <c r="W911" s="137"/>
      <c r="X911" s="137"/>
      <c r="Y911" s="137"/>
      <c r="Z911" s="137"/>
      <c r="AA911" s="137"/>
      <c r="AB911" s="137"/>
      <c r="AC911" s="137"/>
      <c r="AD911" s="137"/>
      <c r="AE911" s="137"/>
      <c r="AF911" s="137"/>
      <c r="AG911" s="137"/>
      <c r="AH911" s="137"/>
    </row>
    <row r="912" spans="1:34" ht="15" hidden="1" customHeight="1" x14ac:dyDescent="0.2">
      <c r="A912" s="1393"/>
      <c r="B912" s="681"/>
      <c r="C912" s="1123"/>
      <c r="D912" s="685"/>
      <c r="E912" s="163"/>
      <c r="F912" s="687"/>
      <c r="G912" s="157"/>
      <c r="H912" s="1124"/>
      <c r="I912" s="1116">
        <f t="shared" si="336"/>
        <v>0</v>
      </c>
      <c r="J912" s="1117">
        <f t="shared" si="337"/>
        <v>0</v>
      </c>
      <c r="K912" s="1105">
        <f t="shared" si="338"/>
        <v>0</v>
      </c>
      <c r="L912" s="191">
        <f t="shared" si="339"/>
        <v>0</v>
      </c>
      <c r="M912" s="170" t="str">
        <f>IF(B912=0,"",VLOOKUP(B912,'Prog Costs'!$A$29:$B$60,2,FALSE))</f>
        <v/>
      </c>
      <c r="N912" s="194">
        <f t="shared" si="335"/>
        <v>0</v>
      </c>
      <c r="O912" s="195">
        <f t="shared" si="340"/>
        <v>0</v>
      </c>
      <c r="P912" s="196">
        <f>IF(N912=0,0,IF(B912=0,"",VLOOKUP(B912,'Prog Costs'!$A$29:$E$60,5,FALSE)*L912))</f>
        <v>0</v>
      </c>
      <c r="Q912" s="137"/>
      <c r="R912" s="137"/>
      <c r="S912" s="137"/>
      <c r="T912" s="137"/>
      <c r="U912" s="137"/>
      <c r="V912" s="137"/>
      <c r="W912" s="137"/>
      <c r="X912" s="137"/>
      <c r="Y912" s="137"/>
      <c r="Z912" s="137"/>
      <c r="AA912" s="137"/>
      <c r="AB912" s="137"/>
      <c r="AC912" s="137"/>
      <c r="AD912" s="137"/>
      <c r="AE912" s="137"/>
      <c r="AF912" s="137"/>
      <c r="AG912" s="137"/>
      <c r="AH912" s="137"/>
    </row>
    <row r="913" spans="1:34" ht="15" hidden="1" customHeight="1" x14ac:dyDescent="0.2">
      <c r="A913" s="1393"/>
      <c r="B913" s="681"/>
      <c r="C913" s="1123"/>
      <c r="D913" s="685"/>
      <c r="E913" s="163"/>
      <c r="F913" s="687"/>
      <c r="G913" s="157"/>
      <c r="H913" s="1124"/>
      <c r="I913" s="1116">
        <f t="shared" si="336"/>
        <v>0</v>
      </c>
      <c r="J913" s="1117">
        <f t="shared" si="337"/>
        <v>0</v>
      </c>
      <c r="K913" s="1105">
        <f t="shared" si="338"/>
        <v>0</v>
      </c>
      <c r="L913" s="191">
        <f t="shared" si="339"/>
        <v>0</v>
      </c>
      <c r="M913" s="170" t="str">
        <f>IF(B913=0,"",VLOOKUP(B913,'Prog Costs'!$A$29:$B$60,2,FALSE))</f>
        <v/>
      </c>
      <c r="N913" s="194">
        <f t="shared" si="335"/>
        <v>0</v>
      </c>
      <c r="O913" s="195">
        <f t="shared" si="340"/>
        <v>0</v>
      </c>
      <c r="P913" s="196">
        <f>IF(N913=0,0,IF(B913=0,"",VLOOKUP(B913,'Prog Costs'!$A$29:$E$60,5,FALSE)*L913))</f>
        <v>0</v>
      </c>
      <c r="Q913" s="137"/>
      <c r="R913" s="137"/>
      <c r="S913" s="137"/>
      <c r="T913" s="137"/>
      <c r="U913" s="137"/>
      <c r="V913" s="137"/>
      <c r="W913" s="137"/>
      <c r="X913" s="137"/>
      <c r="Y913" s="137"/>
      <c r="Z913" s="137"/>
      <c r="AA913" s="137"/>
      <c r="AB913" s="137"/>
      <c r="AC913" s="137"/>
      <c r="AD913" s="137"/>
      <c r="AE913" s="137"/>
      <c r="AF913" s="137"/>
      <c r="AG913" s="137"/>
      <c r="AH913" s="137"/>
    </row>
    <row r="914" spans="1:34" ht="15" hidden="1" customHeight="1" x14ac:dyDescent="0.2">
      <c r="A914" s="1393"/>
      <c r="B914" s="681"/>
      <c r="C914" s="1123"/>
      <c r="D914" s="685"/>
      <c r="E914" s="163"/>
      <c r="F914" s="687"/>
      <c r="G914" s="157"/>
      <c r="H914" s="1124"/>
      <c r="I914" s="1116">
        <f t="shared" si="336"/>
        <v>0</v>
      </c>
      <c r="J914" s="1117">
        <f t="shared" si="337"/>
        <v>0</v>
      </c>
      <c r="K914" s="1105">
        <f t="shared" si="338"/>
        <v>0</v>
      </c>
      <c r="L914" s="191">
        <f t="shared" si="339"/>
        <v>0</v>
      </c>
      <c r="M914" s="170" t="str">
        <f>IF(B914=0,"",VLOOKUP(B914,'Prog Costs'!$A$29:$B$60,2,FALSE))</f>
        <v/>
      </c>
      <c r="N914" s="194">
        <f t="shared" si="335"/>
        <v>0</v>
      </c>
      <c r="O914" s="195">
        <f t="shared" si="340"/>
        <v>0</v>
      </c>
      <c r="P914" s="196">
        <f>IF(N914=0,0,IF(B914=0,"",VLOOKUP(B914,'Prog Costs'!$A$29:$E$60,5,FALSE)*L914))</f>
        <v>0</v>
      </c>
      <c r="Q914" s="137"/>
      <c r="R914" s="137"/>
      <c r="S914" s="137"/>
      <c r="T914" s="137"/>
      <c r="U914" s="137"/>
      <c r="V914" s="137"/>
      <c r="W914" s="137"/>
      <c r="X914" s="137"/>
      <c r="Y914" s="137"/>
      <c r="Z914" s="137"/>
      <c r="AA914" s="137"/>
      <c r="AB914" s="137"/>
      <c r="AC914" s="137"/>
      <c r="AD914" s="137"/>
      <c r="AE914" s="137"/>
      <c r="AF914" s="137"/>
      <c r="AG914" s="137"/>
      <c r="AH914" s="137"/>
    </row>
    <row r="915" spans="1:34" ht="15" hidden="1" customHeight="1" x14ac:dyDescent="0.2">
      <c r="A915" s="1393"/>
      <c r="B915" s="681"/>
      <c r="C915" s="1123"/>
      <c r="D915" s="685"/>
      <c r="E915" s="163"/>
      <c r="F915" s="687"/>
      <c r="G915" s="157"/>
      <c r="H915" s="1124"/>
      <c r="I915" s="1116">
        <f t="shared" si="336"/>
        <v>0</v>
      </c>
      <c r="J915" s="1117">
        <f t="shared" si="337"/>
        <v>0</v>
      </c>
      <c r="K915" s="1105">
        <f t="shared" si="338"/>
        <v>0</v>
      </c>
      <c r="L915" s="191">
        <f t="shared" si="339"/>
        <v>0</v>
      </c>
      <c r="M915" s="170" t="str">
        <f>IF(B915=0,"",VLOOKUP(B915,'Prog Costs'!$A$29:$B$60,2,FALSE))</f>
        <v/>
      </c>
      <c r="N915" s="194">
        <f t="shared" si="335"/>
        <v>0</v>
      </c>
      <c r="O915" s="195">
        <f t="shared" si="340"/>
        <v>0</v>
      </c>
      <c r="P915" s="196">
        <f>IF(N915=0,0,IF(B915=0,"",VLOOKUP(B915,'Prog Costs'!$A$29:$E$60,5,FALSE)*L915))</f>
        <v>0</v>
      </c>
      <c r="Q915" s="137"/>
      <c r="R915" s="137"/>
      <c r="S915" s="137"/>
      <c r="T915" s="137"/>
      <c r="U915" s="137"/>
      <c r="V915" s="137"/>
      <c r="W915" s="137"/>
      <c r="X915" s="137"/>
      <c r="Y915" s="137"/>
      <c r="Z915" s="137"/>
      <c r="AA915" s="137"/>
      <c r="AB915" s="137"/>
      <c r="AC915" s="137"/>
      <c r="AD915" s="137"/>
      <c r="AE915" s="137"/>
      <c r="AF915" s="137"/>
      <c r="AG915" s="137"/>
      <c r="AH915" s="137"/>
    </row>
    <row r="916" spans="1:34" ht="15" hidden="1" customHeight="1" x14ac:dyDescent="0.2">
      <c r="A916" s="1393"/>
      <c r="B916" s="681"/>
      <c r="C916" s="1123"/>
      <c r="D916" s="685"/>
      <c r="E916" s="163"/>
      <c r="F916" s="687"/>
      <c r="G916" s="157"/>
      <c r="H916" s="1124"/>
      <c r="I916" s="1116">
        <f t="shared" si="336"/>
        <v>0</v>
      </c>
      <c r="J916" s="1117">
        <f t="shared" si="337"/>
        <v>0</v>
      </c>
      <c r="K916" s="1105">
        <f t="shared" si="338"/>
        <v>0</v>
      </c>
      <c r="L916" s="191">
        <f t="shared" si="339"/>
        <v>0</v>
      </c>
      <c r="M916" s="170" t="str">
        <f>IF(B916=0,"",VLOOKUP(B916,'Prog Costs'!$A$29:$B$60,2,FALSE))</f>
        <v/>
      </c>
      <c r="N916" s="194">
        <f t="shared" si="335"/>
        <v>0</v>
      </c>
      <c r="O916" s="195">
        <f t="shared" si="340"/>
        <v>0</v>
      </c>
      <c r="P916" s="196">
        <f>IF(N916=0,0,IF(B916=0,"",VLOOKUP(B916,'Prog Costs'!$A$29:$E$60,5,FALSE)*L916))</f>
        <v>0</v>
      </c>
      <c r="Q916" s="137"/>
      <c r="R916" s="137"/>
      <c r="S916" s="137"/>
      <c r="T916" s="137"/>
      <c r="U916" s="137"/>
      <c r="V916" s="137"/>
      <c r="W916" s="137"/>
      <c r="X916" s="137"/>
      <c r="Y916" s="137"/>
      <c r="Z916" s="137"/>
      <c r="AA916" s="137"/>
      <c r="AB916" s="137"/>
      <c r="AC916" s="137"/>
      <c r="AD916" s="137"/>
      <c r="AE916" s="137"/>
      <c r="AF916" s="137"/>
      <c r="AG916" s="137"/>
      <c r="AH916" s="137"/>
    </row>
    <row r="917" spans="1:34" ht="15" hidden="1" customHeight="1" thickBot="1" x14ac:dyDescent="0.25">
      <c r="A917" s="1394"/>
      <c r="B917" s="681"/>
      <c r="C917" s="1125"/>
      <c r="D917" s="686"/>
      <c r="E917" s="164"/>
      <c r="F917" s="688"/>
      <c r="G917" s="158"/>
      <c r="H917" s="1126"/>
      <c r="I917" s="1118">
        <f t="shared" si="336"/>
        <v>0</v>
      </c>
      <c r="J917" s="1117">
        <f t="shared" si="337"/>
        <v>0</v>
      </c>
      <c r="K917" s="1106">
        <f t="shared" si="338"/>
        <v>0</v>
      </c>
      <c r="L917" s="191">
        <f t="shared" si="339"/>
        <v>0</v>
      </c>
      <c r="M917" s="170" t="str">
        <f>IF(B917=0,"",VLOOKUP(B917,'Prog Costs'!$A$29:$B$60,2,FALSE))</f>
        <v/>
      </c>
      <c r="N917" s="194">
        <f t="shared" si="335"/>
        <v>0</v>
      </c>
      <c r="O917" s="195">
        <f t="shared" si="340"/>
        <v>0</v>
      </c>
      <c r="P917" s="196">
        <f>IF(N917=0,0,IF(B917=0,"",VLOOKUP(B917,'Prog Costs'!$A$29:$E$60,5,FALSE)*L917))</f>
        <v>0</v>
      </c>
      <c r="Q917" s="137"/>
      <c r="R917" s="137"/>
      <c r="S917" s="137"/>
      <c r="T917" s="137"/>
      <c r="U917" s="137"/>
      <c r="V917" s="137"/>
      <c r="W917" s="137"/>
      <c r="X917" s="137"/>
      <c r="Y917" s="137"/>
      <c r="Z917" s="137"/>
      <c r="AA917" s="137"/>
      <c r="AB917" s="137"/>
      <c r="AC917" s="137"/>
      <c r="AD917" s="137"/>
      <c r="AE917" s="137"/>
      <c r="AF917" s="137"/>
      <c r="AG917" s="137"/>
      <c r="AH917" s="137"/>
    </row>
    <row r="918" spans="1:34" ht="18" customHeight="1" thickBot="1" x14ac:dyDescent="0.25">
      <c r="A918" s="182"/>
      <c r="B918" s="198" t="s">
        <v>62</v>
      </c>
      <c r="C918" s="140">
        <f>SUM(C898:C917)</f>
        <v>0</v>
      </c>
      <c r="D918" s="155">
        <f t="shared" ref="D918:L918" si="341">SUM(D898:D917)</f>
        <v>0</v>
      </c>
      <c r="E918" s="165">
        <f t="shared" si="341"/>
        <v>0</v>
      </c>
      <c r="F918" s="166">
        <f t="shared" si="341"/>
        <v>0</v>
      </c>
      <c r="G918" s="159">
        <f t="shared" si="341"/>
        <v>0</v>
      </c>
      <c r="H918" s="204">
        <f t="shared" si="341"/>
        <v>0</v>
      </c>
      <c r="I918" s="140">
        <f t="shared" si="341"/>
        <v>0</v>
      </c>
      <c r="J918" s="1113">
        <f t="shared" si="341"/>
        <v>0</v>
      </c>
      <c r="K918" s="159">
        <f t="shared" si="341"/>
        <v>0</v>
      </c>
      <c r="L918" s="142">
        <f t="shared" si="341"/>
        <v>0</v>
      </c>
      <c r="M918" s="143"/>
      <c r="N918" s="143">
        <f t="shared" ref="N918:P918" si="342">SUM(N898:N917)</f>
        <v>0</v>
      </c>
      <c r="O918" s="143">
        <f t="shared" si="342"/>
        <v>0</v>
      </c>
      <c r="P918" s="144">
        <f t="shared" si="342"/>
        <v>0</v>
      </c>
      <c r="Q918" s="137"/>
      <c r="R918" s="137"/>
      <c r="S918" s="137"/>
      <c r="T918" s="137"/>
      <c r="U918" s="137"/>
      <c r="V918" s="137"/>
      <c r="W918" s="137"/>
      <c r="X918" s="137"/>
      <c r="Y918" s="137"/>
      <c r="Z918" s="137"/>
      <c r="AA918" s="137"/>
      <c r="AB918" s="137"/>
      <c r="AC918" s="137"/>
      <c r="AD918" s="137"/>
      <c r="AE918" s="137"/>
      <c r="AF918" s="137"/>
      <c r="AG918" s="137"/>
      <c r="AH918" s="137"/>
    </row>
    <row r="919" spans="1:34" ht="13.5" thickBot="1" x14ac:dyDescent="0.25">
      <c r="A919" s="173"/>
      <c r="B919" s="152"/>
      <c r="C919" s="152"/>
      <c r="D919" s="152"/>
      <c r="E919" s="152"/>
      <c r="F919" s="152"/>
      <c r="G919" s="152"/>
      <c r="H919" s="152"/>
      <c r="I919" s="152"/>
      <c r="J919" s="152"/>
      <c r="K919" s="152"/>
      <c r="L919" s="152"/>
      <c r="M919" s="152"/>
      <c r="N919" s="102"/>
      <c r="O919" s="102"/>
      <c r="P919" s="103"/>
      <c r="Q919" s="137"/>
      <c r="R919" s="137"/>
      <c r="S919" s="137"/>
      <c r="T919" s="137"/>
      <c r="U919" s="137"/>
      <c r="V919" s="137"/>
      <c r="W919" s="137"/>
      <c r="X919" s="137"/>
      <c r="Y919" s="137"/>
      <c r="Z919" s="137"/>
      <c r="AA919" s="137"/>
      <c r="AB919" s="137"/>
      <c r="AC919" s="137"/>
      <c r="AD919" s="137"/>
      <c r="AE919" s="137"/>
      <c r="AF919" s="137"/>
      <c r="AG919" s="137"/>
      <c r="AH919" s="137"/>
    </row>
    <row r="920" spans="1:34" ht="15" customHeight="1" x14ac:dyDescent="0.2">
      <c r="A920" s="1392">
        <f>'Setup Page'!C17</f>
        <v>0</v>
      </c>
      <c r="B920" s="683"/>
      <c r="C920" s="1121"/>
      <c r="D920" s="730"/>
      <c r="E920" s="162"/>
      <c r="F920" s="712"/>
      <c r="G920" s="705"/>
      <c r="H920" s="1122"/>
      <c r="I920" s="1114">
        <f>C920+E920+G920</f>
        <v>0</v>
      </c>
      <c r="J920" s="1115">
        <f>I920/2</f>
        <v>0</v>
      </c>
      <c r="K920" s="1104">
        <f>D920+F920+H920</f>
        <v>0</v>
      </c>
      <c r="L920" s="191">
        <f>K920/2</f>
        <v>0</v>
      </c>
      <c r="M920" s="170" t="str">
        <f>IF(B920=0,"",VLOOKUP(B920,'Prog Costs'!$A$29:$B$60,2,FALSE))</f>
        <v/>
      </c>
      <c r="N920" s="194">
        <f t="shared" ref="N920:N939" si="343">IF(B920=0,0,IF(L920=0,0,L920*M920))</f>
        <v>0</v>
      </c>
      <c r="O920" s="195">
        <f>N920*0.8</f>
        <v>0</v>
      </c>
      <c r="P920" s="196">
        <f>IF(N920=0,0,IF(B920=0,"",VLOOKUP(B920,'Prog Costs'!$A$29:$E$60,5,FALSE)*L920))</f>
        <v>0</v>
      </c>
      <c r="Q920" s="137"/>
      <c r="R920" s="137"/>
      <c r="S920" s="137"/>
      <c r="T920" s="137"/>
      <c r="U920" s="137"/>
      <c r="V920" s="137"/>
      <c r="W920" s="137"/>
      <c r="X920" s="137"/>
      <c r="Y920" s="137"/>
      <c r="Z920" s="137"/>
      <c r="AA920" s="137"/>
      <c r="AB920" s="137"/>
      <c r="AC920" s="137"/>
      <c r="AD920" s="137"/>
      <c r="AE920" s="137"/>
      <c r="AF920" s="137"/>
      <c r="AG920" s="137"/>
      <c r="AH920" s="137"/>
    </row>
    <row r="921" spans="1:34" ht="15" customHeight="1" x14ac:dyDescent="0.2">
      <c r="A921" s="1393"/>
      <c r="B921" s="681"/>
      <c r="C921" s="1123"/>
      <c r="D921" s="685"/>
      <c r="E921" s="163"/>
      <c r="F921" s="687"/>
      <c r="G921" s="157"/>
      <c r="H921" s="1124"/>
      <c r="I921" s="1116">
        <f t="shared" ref="I921:I939" si="344">C921+E921+G921</f>
        <v>0</v>
      </c>
      <c r="J921" s="1117">
        <f t="shared" ref="J921:J939" si="345">I921/2</f>
        <v>0</v>
      </c>
      <c r="K921" s="1105">
        <f t="shared" ref="K921:K939" si="346">D921+F921+H921</f>
        <v>0</v>
      </c>
      <c r="L921" s="191">
        <f t="shared" ref="L921:L939" si="347">K921/2</f>
        <v>0</v>
      </c>
      <c r="M921" s="170" t="str">
        <f>IF(B921=0,"",VLOOKUP(B921,'Prog Costs'!$A$29:$B$60,2,FALSE))</f>
        <v/>
      </c>
      <c r="N921" s="194">
        <f t="shared" si="343"/>
        <v>0</v>
      </c>
      <c r="O921" s="195">
        <f t="shared" ref="O921:O939" si="348">N921*0.8</f>
        <v>0</v>
      </c>
      <c r="P921" s="196">
        <f>IF(N921=0,0,IF(B921=0,"",VLOOKUP(B921,'Prog Costs'!$A$29:$E$60,5,FALSE)*L921))</f>
        <v>0</v>
      </c>
      <c r="Q921" s="137"/>
      <c r="R921" s="137"/>
      <c r="S921" s="137"/>
      <c r="T921" s="137"/>
      <c r="U921" s="137"/>
      <c r="V921" s="137"/>
      <c r="W921" s="137"/>
      <c r="X921" s="137"/>
      <c r="Y921" s="137"/>
      <c r="Z921" s="137"/>
      <c r="AA921" s="137"/>
      <c r="AB921" s="137"/>
      <c r="AC921" s="137"/>
      <c r="AD921" s="137"/>
      <c r="AE921" s="137"/>
      <c r="AF921" s="137"/>
      <c r="AG921" s="137"/>
      <c r="AH921" s="137"/>
    </row>
    <row r="922" spans="1:34" ht="15" customHeight="1" x14ac:dyDescent="0.2">
      <c r="A922" s="1393"/>
      <c r="B922" s="681"/>
      <c r="C922" s="1123"/>
      <c r="D922" s="685"/>
      <c r="E922" s="163"/>
      <c r="F922" s="687"/>
      <c r="G922" s="157"/>
      <c r="H922" s="1124"/>
      <c r="I922" s="1116">
        <f t="shared" si="344"/>
        <v>0</v>
      </c>
      <c r="J922" s="1117">
        <f t="shared" si="345"/>
        <v>0</v>
      </c>
      <c r="K922" s="1105">
        <f t="shared" si="346"/>
        <v>0</v>
      </c>
      <c r="L922" s="191">
        <f t="shared" si="347"/>
        <v>0</v>
      </c>
      <c r="M922" s="170" t="str">
        <f>IF(B922=0,"",VLOOKUP(B922,'Prog Costs'!$A$29:$B$60,2,FALSE))</f>
        <v/>
      </c>
      <c r="N922" s="194">
        <f t="shared" si="343"/>
        <v>0</v>
      </c>
      <c r="O922" s="195">
        <f t="shared" si="348"/>
        <v>0</v>
      </c>
      <c r="P922" s="196">
        <f>IF(N922=0,0,IF(B922=0,"",VLOOKUP(B922,'Prog Costs'!$A$29:$E$60,5,FALSE)*L922))</f>
        <v>0</v>
      </c>
      <c r="Q922" s="137"/>
      <c r="R922" s="137"/>
      <c r="S922" s="137"/>
      <c r="T922" s="137"/>
      <c r="U922" s="137"/>
      <c r="V922" s="137"/>
      <c r="W922" s="137"/>
      <c r="X922" s="137"/>
      <c r="Y922" s="137"/>
      <c r="Z922" s="137"/>
      <c r="AA922" s="137"/>
      <c r="AB922" s="137"/>
      <c r="AC922" s="137"/>
      <c r="AD922" s="137"/>
      <c r="AE922" s="137"/>
      <c r="AF922" s="137"/>
      <c r="AG922" s="137"/>
      <c r="AH922" s="137"/>
    </row>
    <row r="923" spans="1:34" ht="15" customHeight="1" x14ac:dyDescent="0.2">
      <c r="A923" s="1393"/>
      <c r="B923" s="681"/>
      <c r="C923" s="1123"/>
      <c r="D923" s="685"/>
      <c r="E923" s="163"/>
      <c r="F923" s="687"/>
      <c r="G923" s="157"/>
      <c r="H923" s="1124"/>
      <c r="I923" s="1116">
        <f t="shared" si="344"/>
        <v>0</v>
      </c>
      <c r="J923" s="1117">
        <f t="shared" si="345"/>
        <v>0</v>
      </c>
      <c r="K923" s="1105">
        <f t="shared" si="346"/>
        <v>0</v>
      </c>
      <c r="L923" s="191">
        <f t="shared" si="347"/>
        <v>0</v>
      </c>
      <c r="M923" s="170" t="str">
        <f>IF(B923=0,"",VLOOKUP(B923,'Prog Costs'!$A$29:$B$60,2,FALSE))</f>
        <v/>
      </c>
      <c r="N923" s="194">
        <f t="shared" si="343"/>
        <v>0</v>
      </c>
      <c r="O923" s="195">
        <f t="shared" si="348"/>
        <v>0</v>
      </c>
      <c r="P923" s="196">
        <f>IF(N923=0,0,IF(B923=0,"",VLOOKUP(B923,'Prog Costs'!$A$29:$E$60,5,FALSE)*L923))</f>
        <v>0</v>
      </c>
      <c r="Q923" s="137"/>
      <c r="R923" s="137"/>
      <c r="S923" s="137"/>
      <c r="T923" s="137"/>
      <c r="U923" s="137"/>
      <c r="V923" s="137"/>
      <c r="W923" s="137"/>
      <c r="X923" s="137"/>
      <c r="Y923" s="137"/>
      <c r="Z923" s="137"/>
      <c r="AA923" s="137"/>
      <c r="AB923" s="137"/>
      <c r="AC923" s="137"/>
      <c r="AD923" s="137"/>
      <c r="AE923" s="137"/>
      <c r="AF923" s="137"/>
      <c r="AG923" s="137"/>
      <c r="AH923" s="137"/>
    </row>
    <row r="924" spans="1:34" ht="15" customHeight="1" x14ac:dyDescent="0.2">
      <c r="A924" s="1393"/>
      <c r="B924" s="681"/>
      <c r="C924" s="1123"/>
      <c r="D924" s="685"/>
      <c r="E924" s="163"/>
      <c r="F924" s="687"/>
      <c r="G924" s="157"/>
      <c r="H924" s="1124"/>
      <c r="I924" s="1116">
        <f t="shared" si="344"/>
        <v>0</v>
      </c>
      <c r="J924" s="1117">
        <f t="shared" si="345"/>
        <v>0</v>
      </c>
      <c r="K924" s="1105">
        <f t="shared" si="346"/>
        <v>0</v>
      </c>
      <c r="L924" s="191">
        <f t="shared" si="347"/>
        <v>0</v>
      </c>
      <c r="M924" s="170" t="str">
        <f>IF(B924=0,"",VLOOKUP(B924,'Prog Costs'!$A$29:$B$60,2,FALSE))</f>
        <v/>
      </c>
      <c r="N924" s="194">
        <f t="shared" si="343"/>
        <v>0</v>
      </c>
      <c r="O924" s="195">
        <f t="shared" si="348"/>
        <v>0</v>
      </c>
      <c r="P924" s="196">
        <f>IF(N924=0,0,IF(B924=0,"",VLOOKUP(B924,'Prog Costs'!$A$29:$E$60,5,FALSE)*L924))</f>
        <v>0</v>
      </c>
      <c r="Q924" s="137"/>
      <c r="R924" s="137"/>
      <c r="S924" s="137"/>
      <c r="T924" s="137"/>
      <c r="U924" s="137"/>
      <c r="V924" s="137"/>
      <c r="W924" s="137"/>
      <c r="X924" s="137"/>
      <c r="Y924" s="137"/>
      <c r="Z924" s="137"/>
      <c r="AA924" s="137"/>
      <c r="AB924" s="137"/>
      <c r="AC924" s="137"/>
      <c r="AD924" s="137"/>
      <c r="AE924" s="137"/>
      <c r="AF924" s="137"/>
      <c r="AG924" s="137"/>
      <c r="AH924" s="137"/>
    </row>
    <row r="925" spans="1:34" ht="15" customHeight="1" x14ac:dyDescent="0.2">
      <c r="A925" s="1393"/>
      <c r="B925" s="681"/>
      <c r="C925" s="1123"/>
      <c r="D925" s="685"/>
      <c r="E925" s="163"/>
      <c r="F925" s="687"/>
      <c r="G925" s="157"/>
      <c r="H925" s="1124"/>
      <c r="I925" s="1116">
        <f t="shared" si="344"/>
        <v>0</v>
      </c>
      <c r="J925" s="1117">
        <f t="shared" si="345"/>
        <v>0</v>
      </c>
      <c r="K925" s="1105">
        <f t="shared" si="346"/>
        <v>0</v>
      </c>
      <c r="L925" s="191">
        <f t="shared" si="347"/>
        <v>0</v>
      </c>
      <c r="M925" s="170" t="str">
        <f>IF(B925=0,"",VLOOKUP(B925,'Prog Costs'!$A$29:$B$60,2,FALSE))</f>
        <v/>
      </c>
      <c r="N925" s="194">
        <f t="shared" si="343"/>
        <v>0</v>
      </c>
      <c r="O925" s="195">
        <f t="shared" si="348"/>
        <v>0</v>
      </c>
      <c r="P925" s="196">
        <f>IF(N925=0,0,IF(B925=0,"",VLOOKUP(B925,'Prog Costs'!$A$29:$E$60,5,FALSE)*L925))</f>
        <v>0</v>
      </c>
      <c r="Q925" s="137"/>
      <c r="R925" s="137"/>
      <c r="S925" s="137"/>
      <c r="T925" s="137"/>
      <c r="U925" s="137"/>
      <c r="V925" s="137"/>
      <c r="W925" s="137"/>
      <c r="X925" s="137"/>
      <c r="Y925" s="137"/>
      <c r="Z925" s="137"/>
      <c r="AA925" s="137"/>
      <c r="AB925" s="137"/>
      <c r="AC925" s="137"/>
      <c r="AD925" s="137"/>
      <c r="AE925" s="137"/>
      <c r="AF925" s="137"/>
      <c r="AG925" s="137"/>
      <c r="AH925" s="137"/>
    </row>
    <row r="926" spans="1:34" ht="15" customHeight="1" x14ac:dyDescent="0.2">
      <c r="A926" s="1393"/>
      <c r="B926" s="681"/>
      <c r="C926" s="1123"/>
      <c r="D926" s="685"/>
      <c r="E926" s="163"/>
      <c r="F926" s="687"/>
      <c r="G926" s="157"/>
      <c r="H926" s="1124"/>
      <c r="I926" s="1116">
        <f t="shared" si="344"/>
        <v>0</v>
      </c>
      <c r="J926" s="1117">
        <f t="shared" si="345"/>
        <v>0</v>
      </c>
      <c r="K926" s="1105">
        <f t="shared" si="346"/>
        <v>0</v>
      </c>
      <c r="L926" s="191">
        <f t="shared" si="347"/>
        <v>0</v>
      </c>
      <c r="M926" s="170" t="str">
        <f>IF(B926=0,"",VLOOKUP(B926,'Prog Costs'!$A$29:$B$60,2,FALSE))</f>
        <v/>
      </c>
      <c r="N926" s="194">
        <f t="shared" si="343"/>
        <v>0</v>
      </c>
      <c r="O926" s="195">
        <f t="shared" si="348"/>
        <v>0</v>
      </c>
      <c r="P926" s="196">
        <f>IF(N926=0,0,IF(B926=0,"",VLOOKUP(B926,'Prog Costs'!$A$29:$E$60,5,FALSE)*L926))</f>
        <v>0</v>
      </c>
      <c r="Q926" s="137"/>
      <c r="R926" s="137"/>
      <c r="S926" s="137"/>
      <c r="T926" s="137"/>
      <c r="U926" s="137"/>
      <c r="V926" s="137"/>
      <c r="W926" s="137"/>
      <c r="X926" s="137"/>
      <c r="Y926" s="137"/>
      <c r="Z926" s="137"/>
      <c r="AA926" s="137"/>
      <c r="AB926" s="137"/>
      <c r="AC926" s="137"/>
      <c r="AD926" s="137"/>
      <c r="AE926" s="137"/>
      <c r="AF926" s="137"/>
      <c r="AG926" s="137"/>
      <c r="AH926" s="137"/>
    </row>
    <row r="927" spans="1:34" ht="15" customHeight="1" x14ac:dyDescent="0.2">
      <c r="A927" s="1393"/>
      <c r="B927" s="681"/>
      <c r="C927" s="1123"/>
      <c r="D927" s="685"/>
      <c r="E927" s="163"/>
      <c r="F927" s="687"/>
      <c r="G927" s="157"/>
      <c r="H927" s="1124"/>
      <c r="I927" s="1116">
        <f t="shared" si="344"/>
        <v>0</v>
      </c>
      <c r="J927" s="1117">
        <f t="shared" si="345"/>
        <v>0</v>
      </c>
      <c r="K927" s="1105">
        <f t="shared" si="346"/>
        <v>0</v>
      </c>
      <c r="L927" s="191">
        <f t="shared" si="347"/>
        <v>0</v>
      </c>
      <c r="M927" s="170" t="str">
        <f>IF(B927=0,"",VLOOKUP(B927,'Prog Costs'!$A$29:$B$60,2,FALSE))</f>
        <v/>
      </c>
      <c r="N927" s="194">
        <f t="shared" si="343"/>
        <v>0</v>
      </c>
      <c r="O927" s="195">
        <f t="shared" si="348"/>
        <v>0</v>
      </c>
      <c r="P927" s="196">
        <f>IF(N927=0,0,IF(B927=0,"",VLOOKUP(B927,'Prog Costs'!$A$29:$E$60,5,FALSE)*L927))</f>
        <v>0</v>
      </c>
      <c r="Q927" s="137"/>
      <c r="R927" s="137"/>
      <c r="S927" s="137"/>
      <c r="T927" s="137"/>
      <c r="U927" s="137"/>
      <c r="V927" s="137"/>
      <c r="W927" s="137"/>
      <c r="X927" s="137"/>
      <c r="Y927" s="137"/>
      <c r="Z927" s="137"/>
      <c r="AA927" s="137"/>
      <c r="AB927" s="137"/>
      <c r="AC927" s="137"/>
      <c r="AD927" s="137"/>
      <c r="AE927" s="137"/>
      <c r="AF927" s="137"/>
      <c r="AG927" s="137"/>
      <c r="AH927" s="137"/>
    </row>
    <row r="928" spans="1:34" ht="15" customHeight="1" x14ac:dyDescent="0.2">
      <c r="A928" s="1393"/>
      <c r="B928" s="681"/>
      <c r="C928" s="1123"/>
      <c r="D928" s="685"/>
      <c r="E928" s="163"/>
      <c r="F928" s="687"/>
      <c r="G928" s="157"/>
      <c r="H928" s="1124"/>
      <c r="I928" s="1116">
        <f t="shared" si="344"/>
        <v>0</v>
      </c>
      <c r="J928" s="1117">
        <f t="shared" si="345"/>
        <v>0</v>
      </c>
      <c r="K928" s="1105">
        <f t="shared" si="346"/>
        <v>0</v>
      </c>
      <c r="L928" s="191">
        <f t="shared" si="347"/>
        <v>0</v>
      </c>
      <c r="M928" s="170" t="str">
        <f>IF(B928=0,"",VLOOKUP(B928,'Prog Costs'!$A$29:$B$60,2,FALSE))</f>
        <v/>
      </c>
      <c r="N928" s="194">
        <f t="shared" si="343"/>
        <v>0</v>
      </c>
      <c r="O928" s="195">
        <f t="shared" si="348"/>
        <v>0</v>
      </c>
      <c r="P928" s="196">
        <f>IF(N928=0,0,IF(B928=0,"",VLOOKUP(B928,'Prog Costs'!$A$29:$E$60,5,FALSE)*L928))</f>
        <v>0</v>
      </c>
      <c r="Q928" s="137"/>
      <c r="R928" s="137"/>
      <c r="S928" s="137"/>
      <c r="T928" s="137"/>
      <c r="U928" s="137"/>
      <c r="V928" s="137"/>
      <c r="W928" s="137"/>
      <c r="X928" s="137"/>
      <c r="Y928" s="137"/>
      <c r="Z928" s="137"/>
      <c r="AA928" s="137"/>
      <c r="AB928" s="137"/>
      <c r="AC928" s="137"/>
      <c r="AD928" s="137"/>
      <c r="AE928" s="137"/>
      <c r="AF928" s="137"/>
      <c r="AG928" s="137"/>
      <c r="AH928" s="137"/>
    </row>
    <row r="929" spans="1:34" ht="15" customHeight="1" thickBot="1" x14ac:dyDescent="0.25">
      <c r="A929" s="1393"/>
      <c r="B929" s="681"/>
      <c r="C929" s="1123"/>
      <c r="D929" s="685"/>
      <c r="E929" s="163"/>
      <c r="F929" s="687"/>
      <c r="G929" s="157"/>
      <c r="H929" s="1124"/>
      <c r="I929" s="1116">
        <f t="shared" si="344"/>
        <v>0</v>
      </c>
      <c r="J929" s="1117">
        <f t="shared" si="345"/>
        <v>0</v>
      </c>
      <c r="K929" s="1105">
        <f t="shared" si="346"/>
        <v>0</v>
      </c>
      <c r="L929" s="191">
        <f t="shared" si="347"/>
        <v>0</v>
      </c>
      <c r="M929" s="170" t="str">
        <f>IF(B929=0,"",VLOOKUP(B929,'Prog Costs'!$A$29:$B$60,2,FALSE))</f>
        <v/>
      </c>
      <c r="N929" s="194">
        <f t="shared" si="343"/>
        <v>0</v>
      </c>
      <c r="O929" s="195">
        <f t="shared" si="348"/>
        <v>0</v>
      </c>
      <c r="P929" s="196">
        <f>IF(N929=0,0,IF(B929=0,"",VLOOKUP(B929,'Prog Costs'!$A$29:$E$60,5,FALSE)*L929))</f>
        <v>0</v>
      </c>
      <c r="Q929" s="137"/>
      <c r="R929" s="137"/>
      <c r="S929" s="137"/>
      <c r="T929" s="137"/>
      <c r="U929" s="137"/>
      <c r="V929" s="137"/>
      <c r="W929" s="137"/>
      <c r="X929" s="137"/>
      <c r="Y929" s="137"/>
      <c r="Z929" s="137"/>
      <c r="AA929" s="137"/>
      <c r="AB929" s="137"/>
      <c r="AC929" s="137"/>
      <c r="AD929" s="137"/>
      <c r="AE929" s="137"/>
      <c r="AF929" s="137"/>
      <c r="AG929" s="137"/>
      <c r="AH929" s="137"/>
    </row>
    <row r="930" spans="1:34" ht="15" hidden="1" customHeight="1" x14ac:dyDescent="0.2">
      <c r="A930" s="1393"/>
      <c r="B930" s="681"/>
      <c r="C930" s="1123"/>
      <c r="D930" s="685"/>
      <c r="E930" s="163"/>
      <c r="F930" s="687"/>
      <c r="G930" s="157"/>
      <c r="H930" s="1124"/>
      <c r="I930" s="1116">
        <f t="shared" si="344"/>
        <v>0</v>
      </c>
      <c r="J930" s="1117">
        <f t="shared" si="345"/>
        <v>0</v>
      </c>
      <c r="K930" s="1105">
        <f t="shared" si="346"/>
        <v>0</v>
      </c>
      <c r="L930" s="191">
        <f t="shared" si="347"/>
        <v>0</v>
      </c>
      <c r="M930" s="170" t="str">
        <f>IF(B930=0,"",VLOOKUP(B930,'Prog Costs'!$A$29:$B$60,2,FALSE))</f>
        <v/>
      </c>
      <c r="N930" s="194">
        <f t="shared" si="343"/>
        <v>0</v>
      </c>
      <c r="O930" s="195">
        <f t="shared" si="348"/>
        <v>0</v>
      </c>
      <c r="P930" s="196">
        <f>IF(N930=0,0,IF(B930=0,"",VLOOKUP(B930,'Prog Costs'!$A$29:$E$60,5,FALSE)*L930))</f>
        <v>0</v>
      </c>
      <c r="Q930" s="137"/>
      <c r="R930" s="137"/>
      <c r="S930" s="137"/>
      <c r="T930" s="137"/>
      <c r="U930" s="137"/>
      <c r="V930" s="137"/>
      <c r="W930" s="137"/>
      <c r="X930" s="137"/>
      <c r="Y930" s="137"/>
      <c r="Z930" s="137"/>
      <c r="AA930" s="137"/>
      <c r="AB930" s="137"/>
      <c r="AC930" s="137"/>
      <c r="AD930" s="137"/>
      <c r="AE930" s="137"/>
      <c r="AF930" s="137"/>
      <c r="AG930" s="137"/>
      <c r="AH930" s="137"/>
    </row>
    <row r="931" spans="1:34" ht="15" hidden="1" customHeight="1" x14ac:dyDescent="0.2">
      <c r="A931" s="1393"/>
      <c r="B931" s="681"/>
      <c r="C931" s="1123"/>
      <c r="D931" s="685"/>
      <c r="E931" s="163"/>
      <c r="F931" s="687"/>
      <c r="G931" s="157"/>
      <c r="H931" s="1124"/>
      <c r="I931" s="1116">
        <f t="shared" si="344"/>
        <v>0</v>
      </c>
      <c r="J931" s="1117">
        <f t="shared" si="345"/>
        <v>0</v>
      </c>
      <c r="K931" s="1105">
        <f t="shared" si="346"/>
        <v>0</v>
      </c>
      <c r="L931" s="191">
        <f t="shared" si="347"/>
        <v>0</v>
      </c>
      <c r="M931" s="170" t="str">
        <f>IF(B931=0,"",VLOOKUP(B931,'Prog Costs'!$A$29:$B$60,2,FALSE))</f>
        <v/>
      </c>
      <c r="N931" s="194">
        <f t="shared" si="343"/>
        <v>0</v>
      </c>
      <c r="O931" s="195">
        <f t="shared" si="348"/>
        <v>0</v>
      </c>
      <c r="P931" s="196">
        <f>IF(N931=0,0,IF(B931=0,"",VLOOKUP(B931,'Prog Costs'!$A$29:$E$60,5,FALSE)*L931))</f>
        <v>0</v>
      </c>
      <c r="Q931" s="137"/>
      <c r="R931" s="137"/>
      <c r="S931" s="137"/>
      <c r="T931" s="137"/>
      <c r="U931" s="137"/>
      <c r="V931" s="137"/>
      <c r="W931" s="137"/>
      <c r="X931" s="137"/>
      <c r="Y931" s="137"/>
      <c r="Z931" s="137"/>
      <c r="AA931" s="137"/>
      <c r="AB931" s="137"/>
      <c r="AC931" s="137"/>
      <c r="AD931" s="137"/>
      <c r="AE931" s="137"/>
      <c r="AF931" s="137"/>
      <c r="AG931" s="137"/>
      <c r="AH931" s="137"/>
    </row>
    <row r="932" spans="1:34" ht="15" hidden="1" customHeight="1" x14ac:dyDescent="0.2">
      <c r="A932" s="1393"/>
      <c r="B932" s="681"/>
      <c r="C932" s="1123"/>
      <c r="D932" s="685"/>
      <c r="E932" s="163"/>
      <c r="F932" s="687"/>
      <c r="G932" s="157"/>
      <c r="H932" s="1124"/>
      <c r="I932" s="1116">
        <f t="shared" si="344"/>
        <v>0</v>
      </c>
      <c r="J932" s="1117">
        <f t="shared" si="345"/>
        <v>0</v>
      </c>
      <c r="K932" s="1105">
        <f t="shared" si="346"/>
        <v>0</v>
      </c>
      <c r="L932" s="191">
        <f t="shared" si="347"/>
        <v>0</v>
      </c>
      <c r="M932" s="170" t="str">
        <f>IF(B932=0,"",VLOOKUP(B932,'Prog Costs'!$A$29:$B$60,2,FALSE))</f>
        <v/>
      </c>
      <c r="N932" s="194">
        <f t="shared" si="343"/>
        <v>0</v>
      </c>
      <c r="O932" s="195">
        <f t="shared" si="348"/>
        <v>0</v>
      </c>
      <c r="P932" s="196">
        <f>IF(N932=0,0,IF(B932=0,"",VLOOKUP(B932,'Prog Costs'!$A$29:$E$60,5,FALSE)*L932))</f>
        <v>0</v>
      </c>
      <c r="Q932" s="137"/>
      <c r="R932" s="137"/>
      <c r="S932" s="137"/>
      <c r="T932" s="137"/>
      <c r="U932" s="137"/>
      <c r="V932" s="137"/>
      <c r="W932" s="137"/>
      <c r="X932" s="137"/>
      <c r="Y932" s="137"/>
      <c r="Z932" s="137"/>
      <c r="AA932" s="137"/>
      <c r="AB932" s="137"/>
      <c r="AC932" s="137"/>
      <c r="AD932" s="137"/>
      <c r="AE932" s="137"/>
      <c r="AF932" s="137"/>
      <c r="AG932" s="137"/>
      <c r="AH932" s="137"/>
    </row>
    <row r="933" spans="1:34" ht="15" hidden="1" customHeight="1" x14ac:dyDescent="0.2">
      <c r="A933" s="1393"/>
      <c r="B933" s="681"/>
      <c r="C933" s="1123"/>
      <c r="D933" s="685"/>
      <c r="E933" s="163"/>
      <c r="F933" s="687"/>
      <c r="G933" s="157"/>
      <c r="H933" s="1124"/>
      <c r="I933" s="1116">
        <f t="shared" si="344"/>
        <v>0</v>
      </c>
      <c r="J933" s="1117">
        <f t="shared" si="345"/>
        <v>0</v>
      </c>
      <c r="K933" s="1105">
        <f t="shared" si="346"/>
        <v>0</v>
      </c>
      <c r="L933" s="191">
        <f t="shared" si="347"/>
        <v>0</v>
      </c>
      <c r="M933" s="170" t="str">
        <f>IF(B933=0,"",VLOOKUP(B933,'Prog Costs'!$A$29:$B$60,2,FALSE))</f>
        <v/>
      </c>
      <c r="N933" s="194">
        <f t="shared" si="343"/>
        <v>0</v>
      </c>
      <c r="O933" s="195">
        <f t="shared" si="348"/>
        <v>0</v>
      </c>
      <c r="P933" s="196">
        <f>IF(N933=0,0,IF(B933=0,"",VLOOKUP(B933,'Prog Costs'!$A$29:$E$60,5,FALSE)*L933))</f>
        <v>0</v>
      </c>
      <c r="Q933" s="137"/>
      <c r="R933" s="137"/>
      <c r="S933" s="137"/>
      <c r="T933" s="137"/>
      <c r="U933" s="137"/>
      <c r="V933" s="137"/>
      <c r="W933" s="137"/>
      <c r="X933" s="137"/>
      <c r="Y933" s="137"/>
      <c r="Z933" s="137"/>
      <c r="AA933" s="137"/>
      <c r="AB933" s="137"/>
      <c r="AC933" s="137"/>
      <c r="AD933" s="137"/>
      <c r="AE933" s="137"/>
      <c r="AF933" s="137"/>
      <c r="AG933" s="137"/>
      <c r="AH933" s="137"/>
    </row>
    <row r="934" spans="1:34" ht="15" hidden="1" customHeight="1" x14ac:dyDescent="0.2">
      <c r="A934" s="1393"/>
      <c r="B934" s="681"/>
      <c r="C934" s="1123"/>
      <c r="D934" s="685"/>
      <c r="E934" s="163"/>
      <c r="F934" s="687"/>
      <c r="G934" s="157"/>
      <c r="H934" s="1124"/>
      <c r="I934" s="1116">
        <f t="shared" si="344"/>
        <v>0</v>
      </c>
      <c r="J934" s="1117">
        <f t="shared" si="345"/>
        <v>0</v>
      </c>
      <c r="K934" s="1105">
        <f t="shared" si="346"/>
        <v>0</v>
      </c>
      <c r="L934" s="191">
        <f t="shared" si="347"/>
        <v>0</v>
      </c>
      <c r="M934" s="170" t="str">
        <f>IF(B934=0,"",VLOOKUP(B934,'Prog Costs'!$A$29:$B$60,2,FALSE))</f>
        <v/>
      </c>
      <c r="N934" s="194">
        <f t="shared" si="343"/>
        <v>0</v>
      </c>
      <c r="O934" s="195">
        <f t="shared" si="348"/>
        <v>0</v>
      </c>
      <c r="P934" s="196">
        <f>IF(N934=0,0,IF(B934=0,"",VLOOKUP(B934,'Prog Costs'!$A$29:$E$60,5,FALSE)*L934))</f>
        <v>0</v>
      </c>
      <c r="Q934" s="137"/>
      <c r="R934" s="137"/>
      <c r="S934" s="137"/>
      <c r="T934" s="137"/>
      <c r="U934" s="137"/>
      <c r="V934" s="137"/>
      <c r="W934" s="137"/>
      <c r="X934" s="137"/>
      <c r="Y934" s="137"/>
      <c r="Z934" s="137"/>
      <c r="AA934" s="137"/>
      <c r="AB934" s="137"/>
      <c r="AC934" s="137"/>
      <c r="AD934" s="137"/>
      <c r="AE934" s="137"/>
      <c r="AF934" s="137"/>
      <c r="AG934" s="137"/>
      <c r="AH934" s="137"/>
    </row>
    <row r="935" spans="1:34" ht="15" hidden="1" customHeight="1" x14ac:dyDescent="0.2">
      <c r="A935" s="1393"/>
      <c r="B935" s="681"/>
      <c r="C935" s="1123"/>
      <c r="D935" s="685"/>
      <c r="E935" s="163"/>
      <c r="F935" s="687"/>
      <c r="G935" s="157"/>
      <c r="H935" s="1124"/>
      <c r="I935" s="1116">
        <f t="shared" si="344"/>
        <v>0</v>
      </c>
      <c r="J935" s="1117">
        <f t="shared" si="345"/>
        <v>0</v>
      </c>
      <c r="K935" s="1105">
        <f t="shared" si="346"/>
        <v>0</v>
      </c>
      <c r="L935" s="191">
        <f t="shared" si="347"/>
        <v>0</v>
      </c>
      <c r="M935" s="170" t="str">
        <f>IF(B935=0,"",VLOOKUP(B935,'Prog Costs'!$A$29:$B$60,2,FALSE))</f>
        <v/>
      </c>
      <c r="N935" s="194">
        <f t="shared" si="343"/>
        <v>0</v>
      </c>
      <c r="O935" s="195">
        <f t="shared" si="348"/>
        <v>0</v>
      </c>
      <c r="P935" s="196">
        <f>IF(N935=0,0,IF(B935=0,"",VLOOKUP(B935,'Prog Costs'!$A$29:$E$60,5,FALSE)*L935))</f>
        <v>0</v>
      </c>
      <c r="Q935" s="137"/>
      <c r="R935" s="137"/>
      <c r="S935" s="137"/>
      <c r="T935" s="137"/>
      <c r="U935" s="137"/>
      <c r="V935" s="137"/>
      <c r="W935" s="137"/>
      <c r="X935" s="137"/>
      <c r="Y935" s="137"/>
      <c r="Z935" s="137"/>
      <c r="AA935" s="137"/>
      <c r="AB935" s="137"/>
      <c r="AC935" s="137"/>
      <c r="AD935" s="137"/>
      <c r="AE935" s="137"/>
      <c r="AF935" s="137"/>
      <c r="AG935" s="137"/>
      <c r="AH935" s="137"/>
    </row>
    <row r="936" spans="1:34" ht="15" hidden="1" customHeight="1" x14ac:dyDescent="0.2">
      <c r="A936" s="1393"/>
      <c r="B936" s="681"/>
      <c r="C936" s="1123"/>
      <c r="D936" s="685"/>
      <c r="E936" s="163"/>
      <c r="F936" s="687"/>
      <c r="G936" s="157"/>
      <c r="H936" s="1124"/>
      <c r="I936" s="1116">
        <f t="shared" si="344"/>
        <v>0</v>
      </c>
      <c r="J936" s="1117">
        <f t="shared" si="345"/>
        <v>0</v>
      </c>
      <c r="K936" s="1105">
        <f t="shared" si="346"/>
        <v>0</v>
      </c>
      <c r="L936" s="191">
        <f t="shared" si="347"/>
        <v>0</v>
      </c>
      <c r="M936" s="170" t="str">
        <f>IF(B936=0,"",VLOOKUP(B936,'Prog Costs'!$A$29:$B$60,2,FALSE))</f>
        <v/>
      </c>
      <c r="N936" s="194">
        <f t="shared" si="343"/>
        <v>0</v>
      </c>
      <c r="O936" s="195">
        <f t="shared" si="348"/>
        <v>0</v>
      </c>
      <c r="P936" s="196">
        <f>IF(N936=0,0,IF(B936=0,"",VLOOKUP(B936,'Prog Costs'!$A$29:$E$60,5,FALSE)*L936))</f>
        <v>0</v>
      </c>
      <c r="Q936" s="137"/>
      <c r="R936" s="137"/>
      <c r="S936" s="137"/>
      <c r="T936" s="137"/>
      <c r="U936" s="137"/>
      <c r="V936" s="137"/>
      <c r="W936" s="137"/>
      <c r="X936" s="137"/>
      <c r="Y936" s="137"/>
      <c r="Z936" s="137"/>
      <c r="AA936" s="137"/>
      <c r="AB936" s="137"/>
      <c r="AC936" s="137"/>
      <c r="AD936" s="137"/>
      <c r="AE936" s="137"/>
      <c r="AF936" s="137"/>
      <c r="AG936" s="137"/>
      <c r="AH936" s="137"/>
    </row>
    <row r="937" spans="1:34" ht="15" hidden="1" customHeight="1" x14ac:dyDescent="0.2">
      <c r="A937" s="1393"/>
      <c r="B937" s="681"/>
      <c r="C937" s="1123"/>
      <c r="D937" s="685"/>
      <c r="E937" s="163"/>
      <c r="F937" s="687"/>
      <c r="G937" s="157"/>
      <c r="H937" s="1124"/>
      <c r="I937" s="1116">
        <f t="shared" si="344"/>
        <v>0</v>
      </c>
      <c r="J937" s="1117">
        <f t="shared" si="345"/>
        <v>0</v>
      </c>
      <c r="K937" s="1105">
        <f t="shared" si="346"/>
        <v>0</v>
      </c>
      <c r="L937" s="191">
        <f t="shared" si="347"/>
        <v>0</v>
      </c>
      <c r="M937" s="170" t="str">
        <f>IF(B937=0,"",VLOOKUP(B937,'Prog Costs'!$A$29:$B$60,2,FALSE))</f>
        <v/>
      </c>
      <c r="N937" s="194">
        <f t="shared" si="343"/>
        <v>0</v>
      </c>
      <c r="O937" s="195">
        <f t="shared" si="348"/>
        <v>0</v>
      </c>
      <c r="P937" s="196">
        <f>IF(N937=0,0,IF(B937=0,"",VLOOKUP(B937,'Prog Costs'!$A$29:$E$60,5,FALSE)*L937))</f>
        <v>0</v>
      </c>
      <c r="Q937" s="137"/>
      <c r="R937" s="137"/>
      <c r="S937" s="137"/>
      <c r="T937" s="137"/>
      <c r="U937" s="137"/>
      <c r="V937" s="137"/>
      <c r="W937" s="137"/>
      <c r="X937" s="137"/>
      <c r="Y937" s="137"/>
      <c r="Z937" s="137"/>
      <c r="AA937" s="137"/>
      <c r="AB937" s="137"/>
      <c r="AC937" s="137"/>
      <c r="AD937" s="137"/>
      <c r="AE937" s="137"/>
      <c r="AF937" s="137"/>
      <c r="AG937" s="137"/>
      <c r="AH937" s="137"/>
    </row>
    <row r="938" spans="1:34" ht="15" hidden="1" customHeight="1" x14ac:dyDescent="0.2">
      <c r="A938" s="1393"/>
      <c r="B938" s="681"/>
      <c r="C938" s="1123"/>
      <c r="D938" s="685"/>
      <c r="E938" s="163"/>
      <c r="F938" s="687"/>
      <c r="G938" s="157"/>
      <c r="H938" s="1124"/>
      <c r="I938" s="1116">
        <f t="shared" si="344"/>
        <v>0</v>
      </c>
      <c r="J938" s="1117">
        <f t="shared" si="345"/>
        <v>0</v>
      </c>
      <c r="K938" s="1105">
        <f t="shared" si="346"/>
        <v>0</v>
      </c>
      <c r="L938" s="191">
        <f t="shared" si="347"/>
        <v>0</v>
      </c>
      <c r="M938" s="170" t="str">
        <f>IF(B938=0,"",VLOOKUP(B938,'Prog Costs'!$A$29:$B$60,2,FALSE))</f>
        <v/>
      </c>
      <c r="N938" s="194">
        <f t="shared" si="343"/>
        <v>0</v>
      </c>
      <c r="O938" s="195">
        <f t="shared" si="348"/>
        <v>0</v>
      </c>
      <c r="P938" s="196">
        <f>IF(N938=0,0,IF(B938=0,"",VLOOKUP(B938,'Prog Costs'!$A$29:$E$60,5,FALSE)*L938))</f>
        <v>0</v>
      </c>
      <c r="Q938" s="137"/>
      <c r="R938" s="137"/>
      <c r="S938" s="137"/>
      <c r="T938" s="137"/>
      <c r="U938" s="137"/>
      <c r="V938" s="137"/>
      <c r="W938" s="137"/>
      <c r="X938" s="137"/>
      <c r="Y938" s="137"/>
      <c r="Z938" s="137"/>
      <c r="AA938" s="137"/>
      <c r="AB938" s="137"/>
      <c r="AC938" s="137"/>
      <c r="AD938" s="137"/>
      <c r="AE938" s="137"/>
      <c r="AF938" s="137"/>
      <c r="AG938" s="137"/>
      <c r="AH938" s="137"/>
    </row>
    <row r="939" spans="1:34" ht="15" hidden="1" customHeight="1" thickBot="1" x14ac:dyDescent="0.25">
      <c r="A939" s="1394"/>
      <c r="B939" s="681"/>
      <c r="C939" s="1125"/>
      <c r="D939" s="686"/>
      <c r="E939" s="164"/>
      <c r="F939" s="688"/>
      <c r="G939" s="158"/>
      <c r="H939" s="1126"/>
      <c r="I939" s="1118">
        <f t="shared" si="344"/>
        <v>0</v>
      </c>
      <c r="J939" s="1117">
        <f t="shared" si="345"/>
        <v>0</v>
      </c>
      <c r="K939" s="1106">
        <f t="shared" si="346"/>
        <v>0</v>
      </c>
      <c r="L939" s="191">
        <f t="shared" si="347"/>
        <v>0</v>
      </c>
      <c r="M939" s="170" t="str">
        <f>IF(B939=0,"",VLOOKUP(B939,'Prog Costs'!$A$29:$B$60,2,FALSE))</f>
        <v/>
      </c>
      <c r="N939" s="194">
        <f t="shared" si="343"/>
        <v>0</v>
      </c>
      <c r="O939" s="195">
        <f t="shared" si="348"/>
        <v>0</v>
      </c>
      <c r="P939" s="196">
        <f>IF(N939=0,0,IF(B939=0,"",VLOOKUP(B939,'Prog Costs'!$A$29:$E$60,5,FALSE)*L939))</f>
        <v>0</v>
      </c>
      <c r="Q939" s="137"/>
      <c r="R939" s="137"/>
      <c r="S939" s="137"/>
      <c r="T939" s="137"/>
      <c r="U939" s="137"/>
      <c r="V939" s="137"/>
      <c r="W939" s="137"/>
      <c r="X939" s="137"/>
      <c r="Y939" s="137"/>
      <c r="Z939" s="137"/>
      <c r="AA939" s="137"/>
      <c r="AB939" s="137"/>
      <c r="AC939" s="137"/>
      <c r="AD939" s="137"/>
      <c r="AE939" s="137"/>
      <c r="AF939" s="137"/>
      <c r="AG939" s="137"/>
      <c r="AH939" s="137"/>
    </row>
    <row r="940" spans="1:34" ht="18" customHeight="1" thickBot="1" x14ac:dyDescent="0.25">
      <c r="A940" s="182"/>
      <c r="B940" s="198" t="s">
        <v>62</v>
      </c>
      <c r="C940" s="140">
        <f>SUM(C920:C939)</f>
        <v>0</v>
      </c>
      <c r="D940" s="155">
        <f t="shared" ref="D940:L940" si="349">SUM(D920:D939)</f>
        <v>0</v>
      </c>
      <c r="E940" s="165">
        <f t="shared" si="349"/>
        <v>0</v>
      </c>
      <c r="F940" s="166">
        <f t="shared" si="349"/>
        <v>0</v>
      </c>
      <c r="G940" s="159">
        <f t="shared" si="349"/>
        <v>0</v>
      </c>
      <c r="H940" s="204">
        <f t="shared" si="349"/>
        <v>0</v>
      </c>
      <c r="I940" s="140">
        <f t="shared" si="349"/>
        <v>0</v>
      </c>
      <c r="J940" s="1113">
        <f t="shared" si="349"/>
        <v>0</v>
      </c>
      <c r="K940" s="159">
        <f t="shared" si="349"/>
        <v>0</v>
      </c>
      <c r="L940" s="142">
        <f t="shared" si="349"/>
        <v>0</v>
      </c>
      <c r="M940" s="143"/>
      <c r="N940" s="143">
        <f t="shared" ref="N940:P940" si="350">SUM(N920:N939)</f>
        <v>0</v>
      </c>
      <c r="O940" s="143">
        <f t="shared" si="350"/>
        <v>0</v>
      </c>
      <c r="P940" s="144">
        <f t="shared" si="350"/>
        <v>0</v>
      </c>
      <c r="Q940" s="137"/>
      <c r="R940" s="137"/>
      <c r="S940" s="137"/>
      <c r="T940" s="137"/>
      <c r="U940" s="137"/>
      <c r="V940" s="137"/>
      <c r="W940" s="137"/>
      <c r="X940" s="137"/>
      <c r="Y940" s="137"/>
      <c r="Z940" s="137"/>
      <c r="AA940" s="137"/>
      <c r="AB940" s="137"/>
      <c r="AC940" s="137"/>
      <c r="AD940" s="137"/>
      <c r="AE940" s="137"/>
      <c r="AF940" s="137"/>
      <c r="AG940" s="137"/>
      <c r="AH940" s="137"/>
    </row>
    <row r="941" spans="1:34" ht="13.5" thickBot="1" x14ac:dyDescent="0.25">
      <c r="A941" s="173"/>
      <c r="B941" s="152"/>
      <c r="C941" s="152"/>
      <c r="D941" s="152"/>
      <c r="E941" s="152"/>
      <c r="F941" s="152"/>
      <c r="G941" s="152"/>
      <c r="H941" s="152"/>
      <c r="I941" s="152"/>
      <c r="J941" s="152"/>
      <c r="K941" s="152"/>
      <c r="L941" s="152"/>
      <c r="M941" s="152"/>
      <c r="N941" s="102"/>
      <c r="O941" s="102"/>
      <c r="P941" s="103"/>
      <c r="Q941" s="137"/>
      <c r="R941" s="137"/>
      <c r="S941" s="137"/>
      <c r="T941" s="137"/>
      <c r="U941" s="137"/>
      <c r="V941" s="137"/>
      <c r="W941" s="137"/>
      <c r="X941" s="137"/>
      <c r="Y941" s="137"/>
      <c r="Z941" s="137"/>
      <c r="AA941" s="137"/>
      <c r="AB941" s="137"/>
      <c r="AC941" s="137"/>
      <c r="AD941" s="137"/>
      <c r="AE941" s="137"/>
      <c r="AF941" s="137"/>
      <c r="AG941" s="137"/>
      <c r="AH941" s="137"/>
    </row>
    <row r="942" spans="1:34" ht="15" customHeight="1" x14ac:dyDescent="0.2">
      <c r="A942" s="1392">
        <f>'Setup Page'!C18</f>
        <v>0</v>
      </c>
      <c r="B942" s="683"/>
      <c r="C942" s="1121"/>
      <c r="D942" s="730"/>
      <c r="E942" s="162"/>
      <c r="F942" s="712"/>
      <c r="G942" s="705"/>
      <c r="H942" s="1122"/>
      <c r="I942" s="1114">
        <f>C942+E942+G942</f>
        <v>0</v>
      </c>
      <c r="J942" s="1115">
        <f>I942/2</f>
        <v>0</v>
      </c>
      <c r="K942" s="1104">
        <f>D942+F942+H942</f>
        <v>0</v>
      </c>
      <c r="L942" s="191">
        <f>K942/2</f>
        <v>0</v>
      </c>
      <c r="M942" s="170" t="str">
        <f>IF(B942=0,"",VLOOKUP(B942,'Prog Costs'!$A$29:$B$60,2,FALSE))</f>
        <v/>
      </c>
      <c r="N942" s="194">
        <f t="shared" ref="N942:N961" si="351">IF(B942=0,0,IF(L942=0,0,L942*M942))</f>
        <v>0</v>
      </c>
      <c r="O942" s="195">
        <f>N942*0.8</f>
        <v>0</v>
      </c>
      <c r="P942" s="196">
        <f>IF(N942=0,0,IF(B942=0,"",VLOOKUP(B942,'Prog Costs'!$A$29:$E$60,5,FALSE)*L942))</f>
        <v>0</v>
      </c>
      <c r="Q942" s="137"/>
      <c r="R942" s="137"/>
      <c r="S942" s="137"/>
      <c r="T942" s="137"/>
      <c r="U942" s="137"/>
      <c r="V942" s="137"/>
      <c r="W942" s="137"/>
      <c r="X942" s="137"/>
      <c r="Y942" s="137"/>
      <c r="Z942" s="137"/>
      <c r="AA942" s="137"/>
      <c r="AB942" s="137"/>
      <c r="AC942" s="137"/>
      <c r="AD942" s="137"/>
      <c r="AE942" s="137"/>
      <c r="AF942" s="137"/>
      <c r="AG942" s="137"/>
      <c r="AH942" s="137"/>
    </row>
    <row r="943" spans="1:34" ht="15" customHeight="1" x14ac:dyDescent="0.2">
      <c r="A943" s="1393"/>
      <c r="B943" s="681"/>
      <c r="C943" s="1123"/>
      <c r="D943" s="685"/>
      <c r="E943" s="163"/>
      <c r="F943" s="687"/>
      <c r="G943" s="157"/>
      <c r="H943" s="1124"/>
      <c r="I943" s="1116">
        <f t="shared" ref="I943:I961" si="352">C943+E943+G943</f>
        <v>0</v>
      </c>
      <c r="J943" s="1117">
        <f t="shared" ref="J943:J961" si="353">I943/2</f>
        <v>0</v>
      </c>
      <c r="K943" s="1105">
        <f t="shared" ref="K943:K961" si="354">D943+F943+H943</f>
        <v>0</v>
      </c>
      <c r="L943" s="191">
        <f t="shared" ref="L943:L961" si="355">K943/2</f>
        <v>0</v>
      </c>
      <c r="M943" s="170" t="str">
        <f>IF(B943=0,"",VLOOKUP(B943,'Prog Costs'!$A$29:$B$60,2,FALSE))</f>
        <v/>
      </c>
      <c r="N943" s="194">
        <f t="shared" si="351"/>
        <v>0</v>
      </c>
      <c r="O943" s="195">
        <f t="shared" ref="O943:O961" si="356">N943*0.8</f>
        <v>0</v>
      </c>
      <c r="P943" s="196">
        <f>IF(N943=0,0,IF(B943=0,"",VLOOKUP(B943,'Prog Costs'!$A$29:$E$60,5,FALSE)*L943))</f>
        <v>0</v>
      </c>
      <c r="Q943" s="137"/>
      <c r="R943" s="137"/>
      <c r="S943" s="137"/>
      <c r="T943" s="137"/>
      <c r="U943" s="137"/>
      <c r="V943" s="137"/>
      <c r="W943" s="137"/>
      <c r="X943" s="137"/>
      <c r="Y943" s="137"/>
      <c r="Z943" s="137"/>
      <c r="AA943" s="137"/>
      <c r="AB943" s="137"/>
      <c r="AC943" s="137"/>
      <c r="AD943" s="137"/>
      <c r="AE943" s="137"/>
      <c r="AF943" s="137"/>
      <c r="AG943" s="137"/>
      <c r="AH943" s="137"/>
    </row>
    <row r="944" spans="1:34" ht="15" customHeight="1" x14ac:dyDescent="0.2">
      <c r="A944" s="1393"/>
      <c r="B944" s="681"/>
      <c r="C944" s="1123"/>
      <c r="D944" s="685"/>
      <c r="E944" s="163"/>
      <c r="F944" s="687"/>
      <c r="G944" s="157"/>
      <c r="H944" s="1124"/>
      <c r="I944" s="1116">
        <f t="shared" si="352"/>
        <v>0</v>
      </c>
      <c r="J944" s="1117">
        <f t="shared" si="353"/>
        <v>0</v>
      </c>
      <c r="K944" s="1105">
        <f t="shared" si="354"/>
        <v>0</v>
      </c>
      <c r="L944" s="191">
        <f t="shared" si="355"/>
        <v>0</v>
      </c>
      <c r="M944" s="170" t="str">
        <f>IF(B944=0,"",VLOOKUP(B944,'Prog Costs'!$A$29:$B$60,2,FALSE))</f>
        <v/>
      </c>
      <c r="N944" s="194">
        <f t="shared" si="351"/>
        <v>0</v>
      </c>
      <c r="O944" s="195">
        <f t="shared" si="356"/>
        <v>0</v>
      </c>
      <c r="P944" s="196">
        <f>IF(N944=0,0,IF(B944=0,"",VLOOKUP(B944,'Prog Costs'!$A$29:$E$60,5,FALSE)*L944))</f>
        <v>0</v>
      </c>
      <c r="Q944" s="137"/>
      <c r="R944" s="137"/>
      <c r="S944" s="137"/>
      <c r="T944" s="137"/>
      <c r="U944" s="137"/>
      <c r="V944" s="137"/>
      <c r="W944" s="137"/>
      <c r="X944" s="137"/>
      <c r="Y944" s="137"/>
      <c r="Z944" s="137"/>
      <c r="AA944" s="137"/>
      <c r="AB944" s="137"/>
      <c r="AC944" s="137"/>
      <c r="AD944" s="137"/>
      <c r="AE944" s="137"/>
      <c r="AF944" s="137"/>
      <c r="AG944" s="137"/>
      <c r="AH944" s="137"/>
    </row>
    <row r="945" spans="1:34" ht="15" customHeight="1" x14ac:dyDescent="0.2">
      <c r="A945" s="1393"/>
      <c r="B945" s="681"/>
      <c r="C945" s="1123"/>
      <c r="D945" s="685"/>
      <c r="E945" s="163"/>
      <c r="F945" s="687"/>
      <c r="G945" s="157"/>
      <c r="H945" s="1124"/>
      <c r="I945" s="1116">
        <f t="shared" si="352"/>
        <v>0</v>
      </c>
      <c r="J945" s="1117">
        <f t="shared" si="353"/>
        <v>0</v>
      </c>
      <c r="K945" s="1105">
        <f t="shared" si="354"/>
        <v>0</v>
      </c>
      <c r="L945" s="191">
        <f t="shared" si="355"/>
        <v>0</v>
      </c>
      <c r="M945" s="170" t="str">
        <f>IF(B945=0,"",VLOOKUP(B945,'Prog Costs'!$A$29:$B$60,2,FALSE))</f>
        <v/>
      </c>
      <c r="N945" s="194">
        <f t="shared" si="351"/>
        <v>0</v>
      </c>
      <c r="O945" s="195">
        <f t="shared" si="356"/>
        <v>0</v>
      </c>
      <c r="P945" s="196">
        <f>IF(N945=0,0,IF(B945=0,"",VLOOKUP(B945,'Prog Costs'!$A$29:$E$60,5,FALSE)*L945))</f>
        <v>0</v>
      </c>
      <c r="Q945" s="137"/>
      <c r="R945" s="137"/>
      <c r="S945" s="137"/>
      <c r="T945" s="137"/>
      <c r="U945" s="137"/>
      <c r="V945" s="137"/>
      <c r="W945" s="137"/>
      <c r="X945" s="137"/>
      <c r="Y945" s="137"/>
      <c r="Z945" s="137"/>
      <c r="AA945" s="137"/>
      <c r="AB945" s="137"/>
      <c r="AC945" s="137"/>
      <c r="AD945" s="137"/>
      <c r="AE945" s="137"/>
      <c r="AF945" s="137"/>
      <c r="AG945" s="137"/>
      <c r="AH945" s="137"/>
    </row>
    <row r="946" spans="1:34" ht="15" customHeight="1" x14ac:dyDescent="0.2">
      <c r="A946" s="1393"/>
      <c r="B946" s="681"/>
      <c r="C946" s="1123"/>
      <c r="D946" s="685"/>
      <c r="E946" s="163"/>
      <c r="F946" s="687"/>
      <c r="G946" s="157"/>
      <c r="H946" s="1124"/>
      <c r="I946" s="1116">
        <f t="shared" si="352"/>
        <v>0</v>
      </c>
      <c r="J946" s="1117">
        <f t="shared" si="353"/>
        <v>0</v>
      </c>
      <c r="K946" s="1105">
        <f t="shared" si="354"/>
        <v>0</v>
      </c>
      <c r="L946" s="191">
        <f t="shared" si="355"/>
        <v>0</v>
      </c>
      <c r="M946" s="170" t="str">
        <f>IF(B946=0,"",VLOOKUP(B946,'Prog Costs'!$A$29:$B$60,2,FALSE))</f>
        <v/>
      </c>
      <c r="N946" s="194">
        <f t="shared" si="351"/>
        <v>0</v>
      </c>
      <c r="O946" s="195">
        <f t="shared" si="356"/>
        <v>0</v>
      </c>
      <c r="P946" s="196">
        <f>IF(N946=0,0,IF(B946=0,"",VLOOKUP(B946,'Prog Costs'!$A$29:$E$60,5,FALSE)*L946))</f>
        <v>0</v>
      </c>
      <c r="Q946" s="137"/>
      <c r="R946" s="137"/>
      <c r="S946" s="137"/>
      <c r="T946" s="137"/>
      <c r="U946" s="137"/>
      <c r="V946" s="137"/>
      <c r="W946" s="137"/>
      <c r="X946" s="137"/>
      <c r="Y946" s="137"/>
      <c r="Z946" s="137"/>
      <c r="AA946" s="137"/>
      <c r="AB946" s="137"/>
      <c r="AC946" s="137"/>
      <c r="AD946" s="137"/>
      <c r="AE946" s="137"/>
      <c r="AF946" s="137"/>
      <c r="AG946" s="137"/>
      <c r="AH946" s="137"/>
    </row>
    <row r="947" spans="1:34" ht="15" customHeight="1" x14ac:dyDescent="0.2">
      <c r="A947" s="1393"/>
      <c r="B947" s="681"/>
      <c r="C947" s="1123"/>
      <c r="D947" s="685"/>
      <c r="E947" s="163"/>
      <c r="F947" s="687"/>
      <c r="G947" s="157"/>
      <c r="H947" s="1124"/>
      <c r="I947" s="1116">
        <f t="shared" si="352"/>
        <v>0</v>
      </c>
      <c r="J947" s="1117">
        <f t="shared" si="353"/>
        <v>0</v>
      </c>
      <c r="K947" s="1105">
        <f t="shared" si="354"/>
        <v>0</v>
      </c>
      <c r="L947" s="191">
        <f t="shared" si="355"/>
        <v>0</v>
      </c>
      <c r="M947" s="170" t="str">
        <f>IF(B947=0,"",VLOOKUP(B947,'Prog Costs'!$A$29:$B$60,2,FALSE))</f>
        <v/>
      </c>
      <c r="N947" s="194">
        <f t="shared" si="351"/>
        <v>0</v>
      </c>
      <c r="O947" s="195">
        <f t="shared" si="356"/>
        <v>0</v>
      </c>
      <c r="P947" s="196">
        <f>IF(N947=0,0,IF(B947=0,"",VLOOKUP(B947,'Prog Costs'!$A$29:$E$60,5,FALSE)*L947))</f>
        <v>0</v>
      </c>
      <c r="Q947" s="137"/>
      <c r="R947" s="137"/>
      <c r="S947" s="137"/>
      <c r="T947" s="137"/>
      <c r="U947" s="137"/>
      <c r="V947" s="137"/>
      <c r="W947" s="137"/>
      <c r="X947" s="137"/>
      <c r="Y947" s="137"/>
      <c r="Z947" s="137"/>
      <c r="AA947" s="137"/>
      <c r="AB947" s="137"/>
      <c r="AC947" s="137"/>
      <c r="AD947" s="137"/>
      <c r="AE947" s="137"/>
      <c r="AF947" s="137"/>
      <c r="AG947" s="137"/>
      <c r="AH947" s="137"/>
    </row>
    <row r="948" spans="1:34" ht="15" customHeight="1" x14ac:dyDescent="0.2">
      <c r="A948" s="1393"/>
      <c r="B948" s="681"/>
      <c r="C948" s="1123"/>
      <c r="D948" s="685"/>
      <c r="E948" s="163"/>
      <c r="F948" s="687"/>
      <c r="G948" s="157"/>
      <c r="H948" s="1124"/>
      <c r="I948" s="1116">
        <f t="shared" si="352"/>
        <v>0</v>
      </c>
      <c r="J948" s="1117">
        <f t="shared" si="353"/>
        <v>0</v>
      </c>
      <c r="K948" s="1105">
        <f t="shared" si="354"/>
        <v>0</v>
      </c>
      <c r="L948" s="191">
        <f t="shared" si="355"/>
        <v>0</v>
      </c>
      <c r="M948" s="170" t="str">
        <f>IF(B948=0,"",VLOOKUP(B948,'Prog Costs'!$A$29:$B$60,2,FALSE))</f>
        <v/>
      </c>
      <c r="N948" s="194">
        <f t="shared" si="351"/>
        <v>0</v>
      </c>
      <c r="O948" s="195">
        <f t="shared" si="356"/>
        <v>0</v>
      </c>
      <c r="P948" s="196">
        <f>IF(N948=0,0,IF(B948=0,"",VLOOKUP(B948,'Prog Costs'!$A$29:$E$60,5,FALSE)*L948))</f>
        <v>0</v>
      </c>
      <c r="Q948" s="137"/>
      <c r="R948" s="137"/>
      <c r="S948" s="137"/>
      <c r="T948" s="137"/>
      <c r="U948" s="137"/>
      <c r="V948" s="137"/>
      <c r="W948" s="137"/>
      <c r="X948" s="137"/>
      <c r="Y948" s="137"/>
      <c r="Z948" s="137"/>
      <c r="AA948" s="137"/>
      <c r="AB948" s="137"/>
      <c r="AC948" s="137"/>
      <c r="AD948" s="137"/>
      <c r="AE948" s="137"/>
      <c r="AF948" s="137"/>
      <c r="AG948" s="137"/>
      <c r="AH948" s="137"/>
    </row>
    <row r="949" spans="1:34" ht="15" customHeight="1" x14ac:dyDescent="0.2">
      <c r="A949" s="1393"/>
      <c r="B949" s="681"/>
      <c r="C949" s="1123"/>
      <c r="D949" s="685"/>
      <c r="E949" s="163"/>
      <c r="F949" s="687"/>
      <c r="G949" s="157"/>
      <c r="H949" s="1124"/>
      <c r="I949" s="1116">
        <f t="shared" si="352"/>
        <v>0</v>
      </c>
      <c r="J949" s="1117">
        <f t="shared" si="353"/>
        <v>0</v>
      </c>
      <c r="K949" s="1105">
        <f t="shared" si="354"/>
        <v>0</v>
      </c>
      <c r="L949" s="191">
        <f t="shared" si="355"/>
        <v>0</v>
      </c>
      <c r="M949" s="170" t="str">
        <f>IF(B949=0,"",VLOOKUP(B949,'Prog Costs'!$A$29:$B$60,2,FALSE))</f>
        <v/>
      </c>
      <c r="N949" s="194">
        <f t="shared" si="351"/>
        <v>0</v>
      </c>
      <c r="O949" s="195">
        <f t="shared" si="356"/>
        <v>0</v>
      </c>
      <c r="P949" s="196">
        <f>IF(N949=0,0,IF(B949=0,"",VLOOKUP(B949,'Prog Costs'!$A$29:$E$60,5,FALSE)*L949))</f>
        <v>0</v>
      </c>
      <c r="Q949" s="137"/>
      <c r="R949" s="137"/>
      <c r="S949" s="137"/>
      <c r="T949" s="137"/>
      <c r="U949" s="137"/>
      <c r="V949" s="137"/>
      <c r="W949" s="137"/>
      <c r="X949" s="137"/>
      <c r="Y949" s="137"/>
      <c r="Z949" s="137"/>
      <c r="AA949" s="137"/>
      <c r="AB949" s="137"/>
      <c r="AC949" s="137"/>
      <c r="AD949" s="137"/>
      <c r="AE949" s="137"/>
      <c r="AF949" s="137"/>
      <c r="AG949" s="137"/>
      <c r="AH949" s="137"/>
    </row>
    <row r="950" spans="1:34" ht="15" customHeight="1" x14ac:dyDescent="0.2">
      <c r="A950" s="1393"/>
      <c r="B950" s="681"/>
      <c r="C950" s="1123"/>
      <c r="D950" s="685"/>
      <c r="E950" s="163"/>
      <c r="F950" s="687"/>
      <c r="G950" s="157"/>
      <c r="H950" s="1124"/>
      <c r="I950" s="1116">
        <f t="shared" si="352"/>
        <v>0</v>
      </c>
      <c r="J950" s="1117">
        <f t="shared" si="353"/>
        <v>0</v>
      </c>
      <c r="K950" s="1105">
        <f t="shared" si="354"/>
        <v>0</v>
      </c>
      <c r="L950" s="191">
        <f t="shared" si="355"/>
        <v>0</v>
      </c>
      <c r="M950" s="170" t="str">
        <f>IF(B950=0,"",VLOOKUP(B950,'Prog Costs'!$A$29:$B$60,2,FALSE))</f>
        <v/>
      </c>
      <c r="N950" s="194">
        <f t="shared" si="351"/>
        <v>0</v>
      </c>
      <c r="O950" s="195">
        <f t="shared" si="356"/>
        <v>0</v>
      </c>
      <c r="P950" s="196">
        <f>IF(N950=0,0,IF(B950=0,"",VLOOKUP(B950,'Prog Costs'!$A$29:$E$60,5,FALSE)*L950))</f>
        <v>0</v>
      </c>
      <c r="Q950" s="137"/>
      <c r="R950" s="137"/>
      <c r="S950" s="137"/>
      <c r="T950" s="137"/>
      <c r="U950" s="137"/>
      <c r="V950" s="137"/>
      <c r="W950" s="137"/>
      <c r="X950" s="137"/>
      <c r="Y950" s="137"/>
      <c r="Z950" s="137"/>
      <c r="AA950" s="137"/>
      <c r="AB950" s="137"/>
      <c r="AC950" s="137"/>
      <c r="AD950" s="137"/>
      <c r="AE950" s="137"/>
      <c r="AF950" s="137"/>
      <c r="AG950" s="137"/>
      <c r="AH950" s="137"/>
    </row>
    <row r="951" spans="1:34" ht="15" customHeight="1" thickBot="1" x14ac:dyDescent="0.25">
      <c r="A951" s="1393"/>
      <c r="B951" s="681"/>
      <c r="C951" s="1123"/>
      <c r="D951" s="685"/>
      <c r="E951" s="163"/>
      <c r="F951" s="687"/>
      <c r="G951" s="157"/>
      <c r="H951" s="1124"/>
      <c r="I951" s="1116">
        <f t="shared" si="352"/>
        <v>0</v>
      </c>
      <c r="J951" s="1117">
        <f t="shared" si="353"/>
        <v>0</v>
      </c>
      <c r="K951" s="1105">
        <f t="shared" si="354"/>
        <v>0</v>
      </c>
      <c r="L951" s="191">
        <f t="shared" si="355"/>
        <v>0</v>
      </c>
      <c r="M951" s="170" t="str">
        <f>IF(B951=0,"",VLOOKUP(B951,'Prog Costs'!$A$29:$B$60,2,FALSE))</f>
        <v/>
      </c>
      <c r="N951" s="194">
        <f t="shared" si="351"/>
        <v>0</v>
      </c>
      <c r="O951" s="195">
        <f t="shared" si="356"/>
        <v>0</v>
      </c>
      <c r="P951" s="196">
        <f>IF(N951=0,0,IF(B951=0,"",VLOOKUP(B951,'Prog Costs'!$A$29:$E$60,5,FALSE)*L951))</f>
        <v>0</v>
      </c>
      <c r="Q951" s="137"/>
      <c r="R951" s="137"/>
      <c r="S951" s="137"/>
      <c r="T951" s="137"/>
      <c r="U951" s="137"/>
      <c r="V951" s="137"/>
      <c r="W951" s="137"/>
      <c r="X951" s="137"/>
      <c r="Y951" s="137"/>
      <c r="Z951" s="137"/>
      <c r="AA951" s="137"/>
      <c r="AB951" s="137"/>
      <c r="AC951" s="137"/>
      <c r="AD951" s="137"/>
      <c r="AE951" s="137"/>
      <c r="AF951" s="137"/>
      <c r="AG951" s="137"/>
      <c r="AH951" s="137"/>
    </row>
    <row r="952" spans="1:34" ht="15" hidden="1" customHeight="1" x14ac:dyDescent="0.2">
      <c r="A952" s="1393"/>
      <c r="B952" s="681"/>
      <c r="C952" s="1123"/>
      <c r="D952" s="685"/>
      <c r="E952" s="163"/>
      <c r="F952" s="687"/>
      <c r="G952" s="157"/>
      <c r="H952" s="1124"/>
      <c r="I952" s="1116">
        <f t="shared" si="352"/>
        <v>0</v>
      </c>
      <c r="J952" s="1117">
        <f t="shared" si="353"/>
        <v>0</v>
      </c>
      <c r="K952" s="1105">
        <f t="shared" si="354"/>
        <v>0</v>
      </c>
      <c r="L952" s="191">
        <f t="shared" si="355"/>
        <v>0</v>
      </c>
      <c r="M952" s="170" t="str">
        <f>IF(B952=0,"",VLOOKUP(B952,'Prog Costs'!$A$29:$B$60,2,FALSE))</f>
        <v/>
      </c>
      <c r="N952" s="194">
        <f t="shared" si="351"/>
        <v>0</v>
      </c>
      <c r="O952" s="195">
        <f t="shared" si="356"/>
        <v>0</v>
      </c>
      <c r="P952" s="196">
        <f>IF(N952=0,0,IF(B952=0,"",VLOOKUP(B952,'Prog Costs'!$A$29:$E$60,5,FALSE)*L952))</f>
        <v>0</v>
      </c>
      <c r="Q952" s="137"/>
      <c r="R952" s="137"/>
      <c r="S952" s="137"/>
      <c r="T952" s="137"/>
      <c r="U952" s="137"/>
      <c r="V952" s="137"/>
      <c r="W952" s="137"/>
      <c r="X952" s="137"/>
      <c r="Y952" s="137"/>
      <c r="Z952" s="137"/>
      <c r="AA952" s="137"/>
      <c r="AB952" s="137"/>
      <c r="AC952" s="137"/>
      <c r="AD952" s="137"/>
      <c r="AE952" s="137"/>
      <c r="AF952" s="137"/>
      <c r="AG952" s="137"/>
      <c r="AH952" s="137"/>
    </row>
    <row r="953" spans="1:34" ht="15" hidden="1" customHeight="1" x14ac:dyDescent="0.2">
      <c r="A953" s="1393"/>
      <c r="B953" s="681"/>
      <c r="C953" s="1123"/>
      <c r="D953" s="685"/>
      <c r="E953" s="163"/>
      <c r="F953" s="687"/>
      <c r="G953" s="157"/>
      <c r="H953" s="1124"/>
      <c r="I953" s="1116">
        <f t="shared" si="352"/>
        <v>0</v>
      </c>
      <c r="J953" s="1117">
        <f t="shared" si="353"/>
        <v>0</v>
      </c>
      <c r="K953" s="1105">
        <f t="shared" si="354"/>
        <v>0</v>
      </c>
      <c r="L953" s="191">
        <f t="shared" si="355"/>
        <v>0</v>
      </c>
      <c r="M953" s="170" t="str">
        <f>IF(B953=0,"",VLOOKUP(B953,'Prog Costs'!$A$29:$B$60,2,FALSE))</f>
        <v/>
      </c>
      <c r="N953" s="194">
        <f t="shared" si="351"/>
        <v>0</v>
      </c>
      <c r="O953" s="195">
        <f t="shared" si="356"/>
        <v>0</v>
      </c>
      <c r="P953" s="196">
        <f>IF(N953=0,0,IF(B953=0,"",VLOOKUP(B953,'Prog Costs'!$A$29:$E$60,5,FALSE)*L953))</f>
        <v>0</v>
      </c>
      <c r="Q953" s="137"/>
      <c r="R953" s="137"/>
      <c r="S953" s="137"/>
      <c r="T953" s="137"/>
      <c r="U953" s="137"/>
      <c r="V953" s="137"/>
      <c r="W953" s="137"/>
      <c r="X953" s="137"/>
      <c r="Y953" s="137"/>
      <c r="Z953" s="137"/>
      <c r="AA953" s="137"/>
      <c r="AB953" s="137"/>
      <c r="AC953" s="137"/>
      <c r="AD953" s="137"/>
      <c r="AE953" s="137"/>
      <c r="AF953" s="137"/>
      <c r="AG953" s="137"/>
      <c r="AH953" s="137"/>
    </row>
    <row r="954" spans="1:34" ht="15" hidden="1" customHeight="1" x14ac:dyDescent="0.2">
      <c r="A954" s="1393"/>
      <c r="B954" s="681"/>
      <c r="C954" s="1123"/>
      <c r="D954" s="685"/>
      <c r="E954" s="163"/>
      <c r="F954" s="687"/>
      <c r="G954" s="157"/>
      <c r="H954" s="1124"/>
      <c r="I954" s="1116">
        <f t="shared" si="352"/>
        <v>0</v>
      </c>
      <c r="J954" s="1117">
        <f t="shared" si="353"/>
        <v>0</v>
      </c>
      <c r="K954" s="1105">
        <f t="shared" si="354"/>
        <v>0</v>
      </c>
      <c r="L954" s="191">
        <f t="shared" si="355"/>
        <v>0</v>
      </c>
      <c r="M954" s="170" t="str">
        <f>IF(B954=0,"",VLOOKUP(B954,'Prog Costs'!$A$29:$B$60,2,FALSE))</f>
        <v/>
      </c>
      <c r="N954" s="194">
        <f t="shared" si="351"/>
        <v>0</v>
      </c>
      <c r="O954" s="195">
        <f t="shared" si="356"/>
        <v>0</v>
      </c>
      <c r="P954" s="196">
        <f>IF(N954=0,0,IF(B954=0,"",VLOOKUP(B954,'Prog Costs'!$A$29:$E$60,5,FALSE)*L954))</f>
        <v>0</v>
      </c>
      <c r="Q954" s="137"/>
      <c r="R954" s="137"/>
      <c r="S954" s="137"/>
      <c r="T954" s="137"/>
      <c r="U954" s="137"/>
      <c r="V954" s="137"/>
      <c r="W954" s="137"/>
      <c r="X954" s="137"/>
      <c r="Y954" s="137"/>
      <c r="Z954" s="137"/>
      <c r="AA954" s="137"/>
      <c r="AB954" s="137"/>
      <c r="AC954" s="137"/>
      <c r="AD954" s="137"/>
      <c r="AE954" s="137"/>
      <c r="AF954" s="137"/>
      <c r="AG954" s="137"/>
      <c r="AH954" s="137"/>
    </row>
    <row r="955" spans="1:34" ht="15" hidden="1" customHeight="1" x14ac:dyDescent="0.2">
      <c r="A955" s="1393"/>
      <c r="B955" s="681"/>
      <c r="C955" s="1123"/>
      <c r="D955" s="685"/>
      <c r="E955" s="163"/>
      <c r="F955" s="687"/>
      <c r="G955" s="157"/>
      <c r="H955" s="1124"/>
      <c r="I955" s="1116">
        <f t="shared" si="352"/>
        <v>0</v>
      </c>
      <c r="J955" s="1117">
        <f t="shared" si="353"/>
        <v>0</v>
      </c>
      <c r="K955" s="1105">
        <f t="shared" si="354"/>
        <v>0</v>
      </c>
      <c r="L955" s="191">
        <f t="shared" si="355"/>
        <v>0</v>
      </c>
      <c r="M955" s="170" t="str">
        <f>IF(B955=0,"",VLOOKUP(B955,'Prog Costs'!$A$29:$B$60,2,FALSE))</f>
        <v/>
      </c>
      <c r="N955" s="194">
        <f t="shared" si="351"/>
        <v>0</v>
      </c>
      <c r="O955" s="195">
        <f t="shared" si="356"/>
        <v>0</v>
      </c>
      <c r="P955" s="196">
        <f>IF(N955=0,0,IF(B955=0,"",VLOOKUP(B955,'Prog Costs'!$A$29:$E$60,5,FALSE)*L955))</f>
        <v>0</v>
      </c>
      <c r="Q955" s="137"/>
      <c r="R955" s="137"/>
      <c r="S955" s="137"/>
      <c r="T955" s="137"/>
      <c r="U955" s="137"/>
      <c r="V955" s="137"/>
      <c r="W955" s="137"/>
      <c r="X955" s="137"/>
      <c r="Y955" s="137"/>
      <c r="Z955" s="137"/>
      <c r="AA955" s="137"/>
      <c r="AB955" s="137"/>
      <c r="AC955" s="137"/>
      <c r="AD955" s="137"/>
      <c r="AE955" s="137"/>
      <c r="AF955" s="137"/>
      <c r="AG955" s="137"/>
      <c r="AH955" s="137"/>
    </row>
    <row r="956" spans="1:34" ht="15" hidden="1" customHeight="1" x14ac:dyDescent="0.2">
      <c r="A956" s="1393"/>
      <c r="B956" s="681"/>
      <c r="C956" s="1123"/>
      <c r="D956" s="685"/>
      <c r="E956" s="163"/>
      <c r="F956" s="687"/>
      <c r="G956" s="157"/>
      <c r="H956" s="1124"/>
      <c r="I956" s="1116">
        <f t="shared" si="352"/>
        <v>0</v>
      </c>
      <c r="J956" s="1117">
        <f t="shared" si="353"/>
        <v>0</v>
      </c>
      <c r="K956" s="1105">
        <f t="shared" si="354"/>
        <v>0</v>
      </c>
      <c r="L956" s="191">
        <f t="shared" si="355"/>
        <v>0</v>
      </c>
      <c r="M956" s="170" t="str">
        <f>IF(B956=0,"",VLOOKUP(B956,'Prog Costs'!$A$29:$B$60,2,FALSE))</f>
        <v/>
      </c>
      <c r="N956" s="194">
        <f t="shared" si="351"/>
        <v>0</v>
      </c>
      <c r="O956" s="195">
        <f t="shared" si="356"/>
        <v>0</v>
      </c>
      <c r="P956" s="196">
        <f>IF(N956=0,0,IF(B956=0,"",VLOOKUP(B956,'Prog Costs'!$A$29:$E$60,5,FALSE)*L956))</f>
        <v>0</v>
      </c>
      <c r="Q956" s="137"/>
      <c r="R956" s="137"/>
      <c r="S956" s="137"/>
      <c r="T956" s="137"/>
      <c r="U956" s="137"/>
      <c r="V956" s="137"/>
      <c r="W956" s="137"/>
      <c r="X956" s="137"/>
      <c r="Y956" s="137"/>
      <c r="Z956" s="137"/>
      <c r="AA956" s="137"/>
      <c r="AB956" s="137"/>
      <c r="AC956" s="137"/>
      <c r="AD956" s="137"/>
      <c r="AE956" s="137"/>
      <c r="AF956" s="137"/>
      <c r="AG956" s="137"/>
      <c r="AH956" s="137"/>
    </row>
    <row r="957" spans="1:34" ht="15" hidden="1" customHeight="1" x14ac:dyDescent="0.2">
      <c r="A957" s="1393"/>
      <c r="B957" s="681"/>
      <c r="C957" s="1123"/>
      <c r="D957" s="685"/>
      <c r="E957" s="163"/>
      <c r="F957" s="687"/>
      <c r="G957" s="157"/>
      <c r="H957" s="1124"/>
      <c r="I957" s="1116">
        <f t="shared" si="352"/>
        <v>0</v>
      </c>
      <c r="J957" s="1117">
        <f t="shared" si="353"/>
        <v>0</v>
      </c>
      <c r="K957" s="1105">
        <f t="shared" si="354"/>
        <v>0</v>
      </c>
      <c r="L957" s="191">
        <f t="shared" si="355"/>
        <v>0</v>
      </c>
      <c r="M957" s="170" t="str">
        <f>IF(B957=0,"",VLOOKUP(B957,'Prog Costs'!$A$29:$B$60,2,FALSE))</f>
        <v/>
      </c>
      <c r="N957" s="194">
        <f t="shared" si="351"/>
        <v>0</v>
      </c>
      <c r="O957" s="195">
        <f t="shared" si="356"/>
        <v>0</v>
      </c>
      <c r="P957" s="196">
        <f>IF(N957=0,0,IF(B957=0,"",VLOOKUP(B957,'Prog Costs'!$A$29:$E$60,5,FALSE)*L957))</f>
        <v>0</v>
      </c>
      <c r="Q957" s="137"/>
      <c r="R957" s="137"/>
      <c r="S957" s="137"/>
      <c r="T957" s="137"/>
      <c r="U957" s="137"/>
      <c r="V957" s="137"/>
      <c r="W957" s="137"/>
      <c r="X957" s="137"/>
      <c r="Y957" s="137"/>
      <c r="Z957" s="137"/>
      <c r="AA957" s="137"/>
      <c r="AB957" s="137"/>
      <c r="AC957" s="137"/>
      <c r="AD957" s="137"/>
      <c r="AE957" s="137"/>
      <c r="AF957" s="137"/>
      <c r="AG957" s="137"/>
      <c r="AH957" s="137"/>
    </row>
    <row r="958" spans="1:34" ht="15" hidden="1" customHeight="1" x14ac:dyDescent="0.2">
      <c r="A958" s="1393"/>
      <c r="B958" s="681"/>
      <c r="C958" s="1123"/>
      <c r="D958" s="685"/>
      <c r="E958" s="163"/>
      <c r="F958" s="687"/>
      <c r="G958" s="157"/>
      <c r="H958" s="1124"/>
      <c r="I958" s="1116">
        <f t="shared" si="352"/>
        <v>0</v>
      </c>
      <c r="J958" s="1117">
        <f t="shared" si="353"/>
        <v>0</v>
      </c>
      <c r="K958" s="1105">
        <f t="shared" si="354"/>
        <v>0</v>
      </c>
      <c r="L958" s="191">
        <f t="shared" si="355"/>
        <v>0</v>
      </c>
      <c r="M958" s="170" t="str">
        <f>IF(B958=0,"",VLOOKUP(B958,'Prog Costs'!$A$29:$B$60,2,FALSE))</f>
        <v/>
      </c>
      <c r="N958" s="194">
        <f t="shared" si="351"/>
        <v>0</v>
      </c>
      <c r="O958" s="195">
        <f t="shared" si="356"/>
        <v>0</v>
      </c>
      <c r="P958" s="196">
        <f>IF(N958=0,0,IF(B958=0,"",VLOOKUP(B958,'Prog Costs'!$A$29:$E$60,5,FALSE)*L958))</f>
        <v>0</v>
      </c>
      <c r="Q958" s="137"/>
      <c r="R958" s="137"/>
      <c r="S958" s="137"/>
      <c r="T958" s="137"/>
      <c r="U958" s="137"/>
      <c r="V958" s="137"/>
      <c r="W958" s="137"/>
      <c r="X958" s="137"/>
      <c r="Y958" s="137"/>
      <c r="Z958" s="137"/>
      <c r="AA958" s="137"/>
      <c r="AB958" s="137"/>
      <c r="AC958" s="137"/>
      <c r="AD958" s="137"/>
      <c r="AE958" s="137"/>
      <c r="AF958" s="137"/>
      <c r="AG958" s="137"/>
      <c r="AH958" s="137"/>
    </row>
    <row r="959" spans="1:34" ht="15" hidden="1" customHeight="1" x14ac:dyDescent="0.2">
      <c r="A959" s="1393"/>
      <c r="B959" s="681"/>
      <c r="C959" s="1123"/>
      <c r="D959" s="685"/>
      <c r="E959" s="163"/>
      <c r="F959" s="687"/>
      <c r="G959" s="157"/>
      <c r="H959" s="1124"/>
      <c r="I959" s="1116">
        <f t="shared" si="352"/>
        <v>0</v>
      </c>
      <c r="J959" s="1117">
        <f t="shared" si="353"/>
        <v>0</v>
      </c>
      <c r="K959" s="1105">
        <f t="shared" si="354"/>
        <v>0</v>
      </c>
      <c r="L959" s="191">
        <f t="shared" si="355"/>
        <v>0</v>
      </c>
      <c r="M959" s="170" t="str">
        <f>IF(B959=0,"",VLOOKUP(B959,'Prog Costs'!$A$29:$B$60,2,FALSE))</f>
        <v/>
      </c>
      <c r="N959" s="194">
        <f t="shared" si="351"/>
        <v>0</v>
      </c>
      <c r="O959" s="195">
        <f t="shared" si="356"/>
        <v>0</v>
      </c>
      <c r="P959" s="196">
        <f>IF(N959=0,0,IF(B959=0,"",VLOOKUP(B959,'Prog Costs'!$A$29:$E$60,5,FALSE)*L959))</f>
        <v>0</v>
      </c>
      <c r="Q959" s="137"/>
      <c r="R959" s="137"/>
      <c r="S959" s="137"/>
      <c r="T959" s="137"/>
      <c r="U959" s="137"/>
      <c r="V959" s="137"/>
      <c r="W959" s="137"/>
      <c r="X959" s="137"/>
      <c r="Y959" s="137"/>
      <c r="Z959" s="137"/>
      <c r="AA959" s="137"/>
      <c r="AB959" s="137"/>
      <c r="AC959" s="137"/>
      <c r="AD959" s="137"/>
      <c r="AE959" s="137"/>
      <c r="AF959" s="137"/>
      <c r="AG959" s="137"/>
      <c r="AH959" s="137"/>
    </row>
    <row r="960" spans="1:34" ht="15" hidden="1" customHeight="1" x14ac:dyDescent="0.2">
      <c r="A960" s="1393"/>
      <c r="B960" s="681"/>
      <c r="C960" s="1123"/>
      <c r="D960" s="685"/>
      <c r="E960" s="163"/>
      <c r="F960" s="687"/>
      <c r="G960" s="157"/>
      <c r="H960" s="1124"/>
      <c r="I960" s="1116">
        <f t="shared" si="352"/>
        <v>0</v>
      </c>
      <c r="J960" s="1117">
        <f t="shared" si="353"/>
        <v>0</v>
      </c>
      <c r="K960" s="1105">
        <f t="shared" si="354"/>
        <v>0</v>
      </c>
      <c r="L960" s="191">
        <f t="shared" si="355"/>
        <v>0</v>
      </c>
      <c r="M960" s="170" t="str">
        <f>IF(B960=0,"",VLOOKUP(B960,'Prog Costs'!$A$29:$B$60,2,FALSE))</f>
        <v/>
      </c>
      <c r="N960" s="194">
        <f t="shared" si="351"/>
        <v>0</v>
      </c>
      <c r="O960" s="195">
        <f t="shared" si="356"/>
        <v>0</v>
      </c>
      <c r="P960" s="196">
        <f>IF(N960=0,0,IF(B960=0,"",VLOOKUP(B960,'Prog Costs'!$A$29:$E$60,5,FALSE)*L960))</f>
        <v>0</v>
      </c>
      <c r="Q960" s="137"/>
      <c r="R960" s="137"/>
      <c r="S960" s="137"/>
      <c r="T960" s="137"/>
      <c r="U960" s="137"/>
      <c r="V960" s="137"/>
      <c r="W960" s="137"/>
      <c r="X960" s="137"/>
      <c r="Y960" s="137"/>
      <c r="Z960" s="137"/>
      <c r="AA960" s="137"/>
      <c r="AB960" s="137"/>
      <c r="AC960" s="137"/>
      <c r="AD960" s="137"/>
      <c r="AE960" s="137"/>
      <c r="AF960" s="137"/>
      <c r="AG960" s="137"/>
      <c r="AH960" s="137"/>
    </row>
    <row r="961" spans="1:34" ht="15" hidden="1" customHeight="1" thickBot="1" x14ac:dyDescent="0.25">
      <c r="A961" s="1394"/>
      <c r="B961" s="681"/>
      <c r="C961" s="1125"/>
      <c r="D961" s="686"/>
      <c r="E961" s="164"/>
      <c r="F961" s="688"/>
      <c r="G961" s="158"/>
      <c r="H961" s="1126"/>
      <c r="I961" s="1118">
        <f t="shared" si="352"/>
        <v>0</v>
      </c>
      <c r="J961" s="1117">
        <f t="shared" si="353"/>
        <v>0</v>
      </c>
      <c r="K961" s="1106">
        <f t="shared" si="354"/>
        <v>0</v>
      </c>
      <c r="L961" s="191">
        <f t="shared" si="355"/>
        <v>0</v>
      </c>
      <c r="M961" s="170" t="str">
        <f>IF(B961=0,"",VLOOKUP(B961,'Prog Costs'!$A$29:$B$60,2,FALSE))</f>
        <v/>
      </c>
      <c r="N961" s="194">
        <f t="shared" si="351"/>
        <v>0</v>
      </c>
      <c r="O961" s="195">
        <f t="shared" si="356"/>
        <v>0</v>
      </c>
      <c r="P961" s="196">
        <f>IF(N961=0,0,IF(B961=0,"",VLOOKUP(B961,'Prog Costs'!$A$29:$E$60,5,FALSE)*L961))</f>
        <v>0</v>
      </c>
      <c r="Q961" s="137"/>
      <c r="R961" s="137"/>
      <c r="S961" s="137"/>
      <c r="T961" s="137"/>
      <c r="U961" s="137"/>
      <c r="V961" s="137"/>
      <c r="W961" s="137"/>
      <c r="X961" s="137"/>
      <c r="Y961" s="137"/>
      <c r="Z961" s="137"/>
      <c r="AA961" s="137"/>
      <c r="AB961" s="137"/>
      <c r="AC961" s="137"/>
      <c r="AD961" s="137"/>
      <c r="AE961" s="137"/>
      <c r="AF961" s="137"/>
      <c r="AG961" s="137"/>
      <c r="AH961" s="137"/>
    </row>
    <row r="962" spans="1:34" ht="18" customHeight="1" thickBot="1" x14ac:dyDescent="0.25">
      <c r="A962" s="182"/>
      <c r="B962" s="198" t="s">
        <v>62</v>
      </c>
      <c r="C962" s="140">
        <f>SUM(C942:C961)</f>
        <v>0</v>
      </c>
      <c r="D962" s="155">
        <f t="shared" ref="D962:L962" si="357">SUM(D942:D961)</f>
        <v>0</v>
      </c>
      <c r="E962" s="165">
        <f t="shared" si="357"/>
        <v>0</v>
      </c>
      <c r="F962" s="166">
        <f t="shared" si="357"/>
        <v>0</v>
      </c>
      <c r="G962" s="159">
        <f t="shared" si="357"/>
        <v>0</v>
      </c>
      <c r="H962" s="204">
        <f t="shared" si="357"/>
        <v>0</v>
      </c>
      <c r="I962" s="140">
        <f t="shared" si="357"/>
        <v>0</v>
      </c>
      <c r="J962" s="1113">
        <f t="shared" si="357"/>
        <v>0</v>
      </c>
      <c r="K962" s="159">
        <f t="shared" si="357"/>
        <v>0</v>
      </c>
      <c r="L962" s="142">
        <f t="shared" si="357"/>
        <v>0</v>
      </c>
      <c r="M962" s="143"/>
      <c r="N962" s="143">
        <f t="shared" ref="N962:P962" si="358">SUM(N942:N961)</f>
        <v>0</v>
      </c>
      <c r="O962" s="143">
        <f t="shared" si="358"/>
        <v>0</v>
      </c>
      <c r="P962" s="144">
        <f t="shared" si="358"/>
        <v>0</v>
      </c>
      <c r="Q962" s="137"/>
      <c r="R962" s="137"/>
      <c r="S962" s="137"/>
      <c r="T962" s="137"/>
      <c r="U962" s="137"/>
      <c r="V962" s="137"/>
      <c r="W962" s="137"/>
      <c r="X962" s="137"/>
      <c r="Y962" s="137"/>
      <c r="Z962" s="137"/>
      <c r="AA962" s="137"/>
      <c r="AB962" s="137"/>
      <c r="AC962" s="137"/>
      <c r="AD962" s="137"/>
      <c r="AE962" s="137"/>
      <c r="AF962" s="137"/>
      <c r="AG962" s="137"/>
      <c r="AH962" s="137"/>
    </row>
    <row r="963" spans="1:34" ht="13.5" thickBot="1" x14ac:dyDescent="0.25">
      <c r="A963" s="173"/>
      <c r="B963" s="152"/>
      <c r="C963" s="152"/>
      <c r="D963" s="152"/>
      <c r="E963" s="152"/>
      <c r="F963" s="152"/>
      <c r="G963" s="152"/>
      <c r="H963" s="152"/>
      <c r="I963" s="152"/>
      <c r="J963" s="152"/>
      <c r="K963" s="152"/>
      <c r="L963" s="152"/>
      <c r="M963" s="152"/>
      <c r="N963" s="102"/>
      <c r="O963" s="102"/>
      <c r="P963" s="103"/>
      <c r="Q963" s="137"/>
      <c r="R963" s="137"/>
      <c r="S963" s="137"/>
      <c r="T963" s="137"/>
      <c r="U963" s="137"/>
      <c r="V963" s="137"/>
      <c r="W963" s="137"/>
      <c r="X963" s="137"/>
      <c r="Y963" s="137"/>
      <c r="Z963" s="137"/>
      <c r="AA963" s="137"/>
      <c r="AB963" s="137"/>
      <c r="AC963" s="137"/>
      <c r="AD963" s="137"/>
      <c r="AE963" s="137"/>
      <c r="AF963" s="137"/>
      <c r="AG963" s="137"/>
      <c r="AH963" s="137"/>
    </row>
    <row r="964" spans="1:34" ht="15" customHeight="1" x14ac:dyDescent="0.2">
      <c r="A964" s="1392">
        <f>'Setup Page'!C19</f>
        <v>0</v>
      </c>
      <c r="B964" s="683"/>
      <c r="C964" s="1121"/>
      <c r="D964" s="730"/>
      <c r="E964" s="162"/>
      <c r="F964" s="712"/>
      <c r="G964" s="705"/>
      <c r="H964" s="1122"/>
      <c r="I964" s="1114">
        <f>C964+E964+G964</f>
        <v>0</v>
      </c>
      <c r="J964" s="1115">
        <f>I964/2</f>
        <v>0</v>
      </c>
      <c r="K964" s="1104">
        <f>D964+F964+H964</f>
        <v>0</v>
      </c>
      <c r="L964" s="191">
        <f>K964/2</f>
        <v>0</v>
      </c>
      <c r="M964" s="170" t="str">
        <f>IF(B964=0,"",VLOOKUP(B964,'Prog Costs'!$A$29:$B$60,2,FALSE))</f>
        <v/>
      </c>
      <c r="N964" s="194">
        <f t="shared" ref="N964:N983" si="359">IF(B964=0,0,IF(L964=0,0,L964*M964))</f>
        <v>0</v>
      </c>
      <c r="O964" s="195">
        <f>N964*0.8</f>
        <v>0</v>
      </c>
      <c r="P964" s="196">
        <f>IF(N964=0,0,IF(B964=0,"",VLOOKUP(B964,'Prog Costs'!$A$29:$E$60,5,FALSE)*L964))</f>
        <v>0</v>
      </c>
      <c r="Q964" s="137"/>
      <c r="R964" s="137"/>
      <c r="S964" s="137"/>
      <c r="T964" s="137"/>
      <c r="U964" s="137"/>
      <c r="V964" s="137"/>
      <c r="W964" s="137"/>
      <c r="X964" s="137"/>
      <c r="Y964" s="137"/>
      <c r="Z964" s="137"/>
      <c r="AA964" s="137"/>
      <c r="AB964" s="137"/>
      <c r="AC964" s="137"/>
      <c r="AD964" s="137"/>
      <c r="AE964" s="137"/>
      <c r="AF964" s="137"/>
      <c r="AG964" s="137"/>
      <c r="AH964" s="137"/>
    </row>
    <row r="965" spans="1:34" ht="15" customHeight="1" x14ac:dyDescent="0.2">
      <c r="A965" s="1393"/>
      <c r="B965" s="681"/>
      <c r="C965" s="1123"/>
      <c r="D965" s="685"/>
      <c r="E965" s="163"/>
      <c r="F965" s="687"/>
      <c r="G965" s="157"/>
      <c r="H965" s="1124"/>
      <c r="I965" s="1116">
        <f t="shared" ref="I965:I983" si="360">C965+E965+G965</f>
        <v>0</v>
      </c>
      <c r="J965" s="1117">
        <f t="shared" ref="J965:J983" si="361">I965/2</f>
        <v>0</v>
      </c>
      <c r="K965" s="1105">
        <f t="shared" ref="K965:K983" si="362">D965+F965+H965</f>
        <v>0</v>
      </c>
      <c r="L965" s="191">
        <f t="shared" ref="L965:L983" si="363">K965/2</f>
        <v>0</v>
      </c>
      <c r="M965" s="170" t="str">
        <f>IF(B965=0,"",VLOOKUP(B965,'Prog Costs'!$A$29:$B$60,2,FALSE))</f>
        <v/>
      </c>
      <c r="N965" s="194">
        <f t="shared" si="359"/>
        <v>0</v>
      </c>
      <c r="O965" s="195">
        <f t="shared" ref="O965:O983" si="364">N965*0.8</f>
        <v>0</v>
      </c>
      <c r="P965" s="196">
        <f>IF(N965=0,0,IF(B965=0,"",VLOOKUP(B965,'Prog Costs'!$A$29:$E$60,5,FALSE)*L965))</f>
        <v>0</v>
      </c>
      <c r="Q965" s="137"/>
      <c r="R965" s="137"/>
      <c r="S965" s="137"/>
      <c r="T965" s="137"/>
      <c r="U965" s="137"/>
      <c r="V965" s="137"/>
      <c r="W965" s="137"/>
      <c r="X965" s="137"/>
      <c r="Y965" s="137"/>
      <c r="Z965" s="137"/>
      <c r="AA965" s="137"/>
      <c r="AB965" s="137"/>
      <c r="AC965" s="137"/>
      <c r="AD965" s="137"/>
      <c r="AE965" s="137"/>
      <c r="AF965" s="137"/>
      <c r="AG965" s="137"/>
      <c r="AH965" s="137"/>
    </row>
    <row r="966" spans="1:34" ht="15" customHeight="1" x14ac:dyDescent="0.2">
      <c r="A966" s="1393"/>
      <c r="B966" s="681"/>
      <c r="C966" s="1123"/>
      <c r="D966" s="685"/>
      <c r="E966" s="163"/>
      <c r="F966" s="687"/>
      <c r="G966" s="157"/>
      <c r="H966" s="1124"/>
      <c r="I966" s="1116">
        <f t="shared" si="360"/>
        <v>0</v>
      </c>
      <c r="J966" s="1117">
        <f t="shared" si="361"/>
        <v>0</v>
      </c>
      <c r="K966" s="1105">
        <f t="shared" si="362"/>
        <v>0</v>
      </c>
      <c r="L966" s="191">
        <f t="shared" si="363"/>
        <v>0</v>
      </c>
      <c r="M966" s="170" t="str">
        <f>IF(B966=0,"",VLOOKUP(B966,'Prog Costs'!$A$29:$B$60,2,FALSE))</f>
        <v/>
      </c>
      <c r="N966" s="194">
        <f t="shared" si="359"/>
        <v>0</v>
      </c>
      <c r="O966" s="195">
        <f t="shared" si="364"/>
        <v>0</v>
      </c>
      <c r="P966" s="196">
        <f>IF(N966=0,0,IF(B966=0,"",VLOOKUP(B966,'Prog Costs'!$A$29:$E$60,5,FALSE)*L966))</f>
        <v>0</v>
      </c>
      <c r="Q966" s="137"/>
      <c r="R966" s="137"/>
      <c r="S966" s="137"/>
      <c r="T966" s="137"/>
      <c r="U966" s="137"/>
      <c r="V966" s="137"/>
      <c r="W966" s="137"/>
      <c r="X966" s="137"/>
      <c r="Y966" s="137"/>
      <c r="Z966" s="137"/>
      <c r="AA966" s="137"/>
      <c r="AB966" s="137"/>
      <c r="AC966" s="137"/>
      <c r="AD966" s="137"/>
      <c r="AE966" s="137"/>
      <c r="AF966" s="137"/>
      <c r="AG966" s="137"/>
      <c r="AH966" s="137"/>
    </row>
    <row r="967" spans="1:34" ht="15" customHeight="1" x14ac:dyDescent="0.2">
      <c r="A967" s="1393"/>
      <c r="B967" s="681"/>
      <c r="C967" s="1123"/>
      <c r="D967" s="685"/>
      <c r="E967" s="163"/>
      <c r="F967" s="687"/>
      <c r="G967" s="157"/>
      <c r="H967" s="1124"/>
      <c r="I967" s="1116">
        <f t="shared" si="360"/>
        <v>0</v>
      </c>
      <c r="J967" s="1117">
        <f t="shared" si="361"/>
        <v>0</v>
      </c>
      <c r="K967" s="1105">
        <f t="shared" si="362"/>
        <v>0</v>
      </c>
      <c r="L967" s="191">
        <f t="shared" si="363"/>
        <v>0</v>
      </c>
      <c r="M967" s="170" t="str">
        <f>IF(B967=0,"",VLOOKUP(B967,'Prog Costs'!$A$29:$B$60,2,FALSE))</f>
        <v/>
      </c>
      <c r="N967" s="194">
        <f t="shared" si="359"/>
        <v>0</v>
      </c>
      <c r="O967" s="195">
        <f t="shared" si="364"/>
        <v>0</v>
      </c>
      <c r="P967" s="196">
        <f>IF(N967=0,0,IF(B967=0,"",VLOOKUP(B967,'Prog Costs'!$A$29:$E$60,5,FALSE)*L967))</f>
        <v>0</v>
      </c>
      <c r="Q967" s="137"/>
      <c r="R967" s="137"/>
      <c r="S967" s="137"/>
      <c r="T967" s="137"/>
      <c r="U967" s="137"/>
      <c r="V967" s="137"/>
      <c r="W967" s="137"/>
      <c r="X967" s="137"/>
      <c r="Y967" s="137"/>
      <c r="Z967" s="137"/>
      <c r="AA967" s="137"/>
      <c r="AB967" s="137"/>
      <c r="AC967" s="137"/>
      <c r="AD967" s="137"/>
      <c r="AE967" s="137"/>
      <c r="AF967" s="137"/>
      <c r="AG967" s="137"/>
      <c r="AH967" s="137"/>
    </row>
    <row r="968" spans="1:34" ht="15" customHeight="1" x14ac:dyDescent="0.2">
      <c r="A968" s="1393"/>
      <c r="B968" s="681"/>
      <c r="C968" s="1123"/>
      <c r="D968" s="685"/>
      <c r="E968" s="163"/>
      <c r="F968" s="687"/>
      <c r="G968" s="157"/>
      <c r="H968" s="1124"/>
      <c r="I968" s="1116">
        <f t="shared" si="360"/>
        <v>0</v>
      </c>
      <c r="J968" s="1117">
        <f t="shared" si="361"/>
        <v>0</v>
      </c>
      <c r="K968" s="1105">
        <f t="shared" si="362"/>
        <v>0</v>
      </c>
      <c r="L968" s="191">
        <f t="shared" si="363"/>
        <v>0</v>
      </c>
      <c r="M968" s="170" t="str">
        <f>IF(B968=0,"",VLOOKUP(B968,'Prog Costs'!$A$29:$B$60,2,FALSE))</f>
        <v/>
      </c>
      <c r="N968" s="194">
        <f t="shared" si="359"/>
        <v>0</v>
      </c>
      <c r="O968" s="195">
        <f t="shared" si="364"/>
        <v>0</v>
      </c>
      <c r="P968" s="196">
        <f>IF(N968=0,0,IF(B968=0,"",VLOOKUP(B968,'Prog Costs'!$A$29:$E$60,5,FALSE)*L968))</f>
        <v>0</v>
      </c>
      <c r="Q968" s="137"/>
      <c r="R968" s="137"/>
      <c r="S968" s="137"/>
      <c r="T968" s="137"/>
      <c r="U968" s="137"/>
      <c r="V968" s="137"/>
      <c r="W968" s="137"/>
      <c r="X968" s="137"/>
      <c r="Y968" s="137"/>
      <c r="Z968" s="137"/>
      <c r="AA968" s="137"/>
      <c r="AB968" s="137"/>
      <c r="AC968" s="137"/>
      <c r="AD968" s="137"/>
      <c r="AE968" s="137"/>
      <c r="AF968" s="137"/>
      <c r="AG968" s="137"/>
      <c r="AH968" s="137"/>
    </row>
    <row r="969" spans="1:34" ht="15" customHeight="1" x14ac:dyDescent="0.2">
      <c r="A969" s="1393"/>
      <c r="B969" s="681"/>
      <c r="C969" s="1123"/>
      <c r="D969" s="685"/>
      <c r="E969" s="163"/>
      <c r="F969" s="687"/>
      <c r="G969" s="157"/>
      <c r="H969" s="1124"/>
      <c r="I969" s="1116">
        <f t="shared" si="360"/>
        <v>0</v>
      </c>
      <c r="J969" s="1117">
        <f t="shared" si="361"/>
        <v>0</v>
      </c>
      <c r="K969" s="1105">
        <f t="shared" si="362"/>
        <v>0</v>
      </c>
      <c r="L969" s="191">
        <f t="shared" si="363"/>
        <v>0</v>
      </c>
      <c r="M969" s="170" t="str">
        <f>IF(B969=0,"",VLOOKUP(B969,'Prog Costs'!$A$29:$B$60,2,FALSE))</f>
        <v/>
      </c>
      <c r="N969" s="194">
        <f t="shared" si="359"/>
        <v>0</v>
      </c>
      <c r="O969" s="195">
        <f t="shared" si="364"/>
        <v>0</v>
      </c>
      <c r="P969" s="196">
        <f>IF(N969=0,0,IF(B969=0,"",VLOOKUP(B969,'Prog Costs'!$A$29:$E$60,5,FALSE)*L969))</f>
        <v>0</v>
      </c>
      <c r="Q969" s="137"/>
      <c r="R969" s="137"/>
      <c r="S969" s="137"/>
      <c r="T969" s="137"/>
      <c r="U969" s="137"/>
      <c r="V969" s="137"/>
      <c r="W969" s="137"/>
      <c r="X969" s="137"/>
      <c r="Y969" s="137"/>
      <c r="Z969" s="137"/>
      <c r="AA969" s="137"/>
      <c r="AB969" s="137"/>
      <c r="AC969" s="137"/>
      <c r="AD969" s="137"/>
      <c r="AE969" s="137"/>
      <c r="AF969" s="137"/>
      <c r="AG969" s="137"/>
      <c r="AH969" s="137"/>
    </row>
    <row r="970" spans="1:34" ht="15" customHeight="1" x14ac:dyDescent="0.2">
      <c r="A970" s="1393"/>
      <c r="B970" s="681"/>
      <c r="C970" s="1123"/>
      <c r="D970" s="685"/>
      <c r="E970" s="163"/>
      <c r="F970" s="687"/>
      <c r="G970" s="157"/>
      <c r="H970" s="1124"/>
      <c r="I970" s="1116">
        <f t="shared" si="360"/>
        <v>0</v>
      </c>
      <c r="J970" s="1117">
        <f t="shared" si="361"/>
        <v>0</v>
      </c>
      <c r="K970" s="1105">
        <f t="shared" si="362"/>
        <v>0</v>
      </c>
      <c r="L970" s="191">
        <f t="shared" si="363"/>
        <v>0</v>
      </c>
      <c r="M970" s="170" t="str">
        <f>IF(B970=0,"",VLOOKUP(B970,'Prog Costs'!$A$29:$B$60,2,FALSE))</f>
        <v/>
      </c>
      <c r="N970" s="194">
        <f t="shared" si="359"/>
        <v>0</v>
      </c>
      <c r="O970" s="195">
        <f t="shared" si="364"/>
        <v>0</v>
      </c>
      <c r="P970" s="196">
        <f>IF(N970=0,0,IF(B970=0,"",VLOOKUP(B970,'Prog Costs'!$A$29:$E$60,5,FALSE)*L970))</f>
        <v>0</v>
      </c>
      <c r="Q970" s="137"/>
      <c r="R970" s="137"/>
      <c r="S970" s="137"/>
      <c r="T970" s="137"/>
      <c r="U970" s="137"/>
      <c r="V970" s="137"/>
      <c r="W970" s="137"/>
      <c r="X970" s="137"/>
      <c r="Y970" s="137"/>
      <c r="Z970" s="137"/>
      <c r="AA970" s="137"/>
      <c r="AB970" s="137"/>
      <c r="AC970" s="137"/>
      <c r="AD970" s="137"/>
      <c r="AE970" s="137"/>
      <c r="AF970" s="137"/>
      <c r="AG970" s="137"/>
      <c r="AH970" s="137"/>
    </row>
    <row r="971" spans="1:34" ht="15" customHeight="1" x14ac:dyDescent="0.2">
      <c r="A971" s="1393"/>
      <c r="B971" s="681"/>
      <c r="C971" s="1123"/>
      <c r="D971" s="685"/>
      <c r="E971" s="163"/>
      <c r="F971" s="687"/>
      <c r="G971" s="157"/>
      <c r="H971" s="1124"/>
      <c r="I971" s="1116">
        <f t="shared" si="360"/>
        <v>0</v>
      </c>
      <c r="J971" s="1117">
        <f t="shared" si="361"/>
        <v>0</v>
      </c>
      <c r="K971" s="1105">
        <f t="shared" si="362"/>
        <v>0</v>
      </c>
      <c r="L971" s="191">
        <f t="shared" si="363"/>
        <v>0</v>
      </c>
      <c r="M971" s="170" t="str">
        <f>IF(B971=0,"",VLOOKUP(B971,'Prog Costs'!$A$29:$B$60,2,FALSE))</f>
        <v/>
      </c>
      <c r="N971" s="194">
        <f t="shared" si="359"/>
        <v>0</v>
      </c>
      <c r="O971" s="195">
        <f t="shared" si="364"/>
        <v>0</v>
      </c>
      <c r="P971" s="196">
        <f>IF(N971=0,0,IF(B971=0,"",VLOOKUP(B971,'Prog Costs'!$A$29:$E$60,5,FALSE)*L971))</f>
        <v>0</v>
      </c>
      <c r="Q971" s="137"/>
      <c r="R971" s="137"/>
      <c r="S971" s="137"/>
      <c r="T971" s="137"/>
      <c r="U971" s="137"/>
      <c r="V971" s="137"/>
      <c r="W971" s="137"/>
      <c r="X971" s="137"/>
      <c r="Y971" s="137"/>
      <c r="Z971" s="137"/>
      <c r="AA971" s="137"/>
      <c r="AB971" s="137"/>
      <c r="AC971" s="137"/>
      <c r="AD971" s="137"/>
      <c r="AE971" s="137"/>
      <c r="AF971" s="137"/>
      <c r="AG971" s="137"/>
      <c r="AH971" s="137"/>
    </row>
    <row r="972" spans="1:34" ht="15" customHeight="1" x14ac:dyDescent="0.2">
      <c r="A972" s="1393"/>
      <c r="B972" s="681"/>
      <c r="C972" s="1123"/>
      <c r="D972" s="685"/>
      <c r="E972" s="163"/>
      <c r="F972" s="687"/>
      <c r="G972" s="157"/>
      <c r="H972" s="1124"/>
      <c r="I972" s="1116">
        <f t="shared" si="360"/>
        <v>0</v>
      </c>
      <c r="J972" s="1117">
        <f t="shared" si="361"/>
        <v>0</v>
      </c>
      <c r="K972" s="1105">
        <f t="shared" si="362"/>
        <v>0</v>
      </c>
      <c r="L972" s="191">
        <f t="shared" si="363"/>
        <v>0</v>
      </c>
      <c r="M972" s="170" t="str">
        <f>IF(B972=0,"",VLOOKUP(B972,'Prog Costs'!$A$29:$B$60,2,FALSE))</f>
        <v/>
      </c>
      <c r="N972" s="194">
        <f t="shared" si="359"/>
        <v>0</v>
      </c>
      <c r="O972" s="195">
        <f t="shared" si="364"/>
        <v>0</v>
      </c>
      <c r="P972" s="196">
        <f>IF(N972=0,0,IF(B972=0,"",VLOOKUP(B972,'Prog Costs'!$A$29:$E$60,5,FALSE)*L972))</f>
        <v>0</v>
      </c>
      <c r="Q972" s="137"/>
      <c r="R972" s="137"/>
      <c r="S972" s="137"/>
      <c r="T972" s="137"/>
      <c r="U972" s="137"/>
      <c r="V972" s="137"/>
      <c r="W972" s="137"/>
      <c r="X972" s="137"/>
      <c r="Y972" s="137"/>
      <c r="Z972" s="137"/>
      <c r="AA972" s="137"/>
      <c r="AB972" s="137"/>
      <c r="AC972" s="137"/>
      <c r="AD972" s="137"/>
      <c r="AE972" s="137"/>
      <c r="AF972" s="137"/>
      <c r="AG972" s="137"/>
      <c r="AH972" s="137"/>
    </row>
    <row r="973" spans="1:34" ht="15" customHeight="1" thickBot="1" x14ac:dyDescent="0.25">
      <c r="A973" s="1393"/>
      <c r="B973" s="681"/>
      <c r="C973" s="1123"/>
      <c r="D973" s="685"/>
      <c r="E973" s="163"/>
      <c r="F973" s="687"/>
      <c r="G973" s="157"/>
      <c r="H973" s="1124"/>
      <c r="I973" s="1116">
        <f t="shared" si="360"/>
        <v>0</v>
      </c>
      <c r="J973" s="1117">
        <f t="shared" si="361"/>
        <v>0</v>
      </c>
      <c r="K973" s="1105">
        <f t="shared" si="362"/>
        <v>0</v>
      </c>
      <c r="L973" s="191">
        <f t="shared" si="363"/>
        <v>0</v>
      </c>
      <c r="M973" s="170" t="str">
        <f>IF(B973=0,"",VLOOKUP(B973,'Prog Costs'!$A$29:$B$60,2,FALSE))</f>
        <v/>
      </c>
      <c r="N973" s="194">
        <f t="shared" si="359"/>
        <v>0</v>
      </c>
      <c r="O973" s="195">
        <f t="shared" si="364"/>
        <v>0</v>
      </c>
      <c r="P973" s="196">
        <f>IF(N973=0,0,IF(B973=0,"",VLOOKUP(B973,'Prog Costs'!$A$29:$E$60,5,FALSE)*L973))</f>
        <v>0</v>
      </c>
      <c r="Q973" s="137"/>
      <c r="R973" s="137"/>
      <c r="S973" s="137"/>
      <c r="T973" s="137"/>
      <c r="U973" s="137"/>
      <c r="V973" s="137"/>
      <c r="W973" s="137"/>
      <c r="X973" s="137"/>
      <c r="Y973" s="137"/>
      <c r="Z973" s="137"/>
      <c r="AA973" s="137"/>
      <c r="AB973" s="137"/>
      <c r="AC973" s="137"/>
      <c r="AD973" s="137"/>
      <c r="AE973" s="137"/>
      <c r="AF973" s="137"/>
      <c r="AG973" s="137"/>
      <c r="AH973" s="137"/>
    </row>
    <row r="974" spans="1:34" ht="15" hidden="1" customHeight="1" x14ac:dyDescent="0.2">
      <c r="A974" s="1393"/>
      <c r="B974" s="681"/>
      <c r="C974" s="1123"/>
      <c r="D974" s="685"/>
      <c r="E974" s="163"/>
      <c r="F974" s="687"/>
      <c r="G974" s="157"/>
      <c r="H974" s="1124"/>
      <c r="I974" s="1116">
        <f t="shared" si="360"/>
        <v>0</v>
      </c>
      <c r="J974" s="1117">
        <f t="shared" si="361"/>
        <v>0</v>
      </c>
      <c r="K974" s="1105">
        <f t="shared" si="362"/>
        <v>0</v>
      </c>
      <c r="L974" s="191">
        <f t="shared" si="363"/>
        <v>0</v>
      </c>
      <c r="M974" s="170" t="str">
        <f>IF(B974=0,"",VLOOKUP(B974,'Prog Costs'!$A$29:$B$60,2,FALSE))</f>
        <v/>
      </c>
      <c r="N974" s="194">
        <f t="shared" si="359"/>
        <v>0</v>
      </c>
      <c r="O974" s="195">
        <f t="shared" si="364"/>
        <v>0</v>
      </c>
      <c r="P974" s="196">
        <f>IF(N974=0,0,IF(B974=0,"",VLOOKUP(B974,'Prog Costs'!$A$29:$E$60,5,FALSE)*L974))</f>
        <v>0</v>
      </c>
      <c r="Q974" s="137"/>
      <c r="R974" s="137"/>
      <c r="S974" s="137"/>
      <c r="T974" s="137"/>
      <c r="U974" s="137"/>
      <c r="V974" s="137"/>
      <c r="W974" s="137"/>
      <c r="X974" s="137"/>
      <c r="Y974" s="137"/>
      <c r="Z974" s="137"/>
      <c r="AA974" s="137"/>
      <c r="AB974" s="137"/>
      <c r="AC974" s="137"/>
      <c r="AD974" s="137"/>
      <c r="AE974" s="137"/>
      <c r="AF974" s="137"/>
      <c r="AG974" s="137"/>
      <c r="AH974" s="137"/>
    </row>
    <row r="975" spans="1:34" ht="15" hidden="1" customHeight="1" x14ac:dyDescent="0.2">
      <c r="A975" s="1393"/>
      <c r="B975" s="681"/>
      <c r="C975" s="1123"/>
      <c r="D975" s="685"/>
      <c r="E975" s="163"/>
      <c r="F975" s="687"/>
      <c r="G975" s="157"/>
      <c r="H975" s="1124"/>
      <c r="I975" s="1116">
        <f t="shared" si="360"/>
        <v>0</v>
      </c>
      <c r="J975" s="1117">
        <f t="shared" si="361"/>
        <v>0</v>
      </c>
      <c r="K975" s="1105">
        <f t="shared" si="362"/>
        <v>0</v>
      </c>
      <c r="L975" s="191">
        <f t="shared" si="363"/>
        <v>0</v>
      </c>
      <c r="M975" s="170" t="str">
        <f>IF(B975=0,"",VLOOKUP(B975,'Prog Costs'!$A$29:$B$60,2,FALSE))</f>
        <v/>
      </c>
      <c r="N975" s="194">
        <f t="shared" si="359"/>
        <v>0</v>
      </c>
      <c r="O975" s="195">
        <f t="shared" si="364"/>
        <v>0</v>
      </c>
      <c r="P975" s="196">
        <f>IF(N975=0,0,IF(B975=0,"",VLOOKUP(B975,'Prog Costs'!$A$29:$E$60,5,FALSE)*L975))</f>
        <v>0</v>
      </c>
      <c r="Q975" s="137"/>
      <c r="R975" s="137"/>
      <c r="S975" s="137"/>
      <c r="T975" s="137"/>
      <c r="U975" s="137"/>
      <c r="V975" s="137"/>
      <c r="W975" s="137"/>
      <c r="X975" s="137"/>
      <c r="Y975" s="137"/>
      <c r="Z975" s="137"/>
      <c r="AA975" s="137"/>
      <c r="AB975" s="137"/>
      <c r="AC975" s="137"/>
      <c r="AD975" s="137"/>
      <c r="AE975" s="137"/>
      <c r="AF975" s="137"/>
      <c r="AG975" s="137"/>
      <c r="AH975" s="137"/>
    </row>
    <row r="976" spans="1:34" ht="15" hidden="1" customHeight="1" x14ac:dyDescent="0.2">
      <c r="A976" s="1393"/>
      <c r="B976" s="681"/>
      <c r="C976" s="1123"/>
      <c r="D976" s="685"/>
      <c r="E976" s="163"/>
      <c r="F976" s="687"/>
      <c r="G976" s="157"/>
      <c r="H976" s="1124"/>
      <c r="I976" s="1116">
        <f t="shared" si="360"/>
        <v>0</v>
      </c>
      <c r="J976" s="1117">
        <f t="shared" si="361"/>
        <v>0</v>
      </c>
      <c r="K976" s="1105">
        <f t="shared" si="362"/>
        <v>0</v>
      </c>
      <c r="L976" s="191">
        <f t="shared" si="363"/>
        <v>0</v>
      </c>
      <c r="M976" s="170" t="str">
        <f>IF(B976=0,"",VLOOKUP(B976,'Prog Costs'!$A$29:$B$60,2,FALSE))</f>
        <v/>
      </c>
      <c r="N976" s="194">
        <f t="shared" si="359"/>
        <v>0</v>
      </c>
      <c r="O976" s="195">
        <f t="shared" si="364"/>
        <v>0</v>
      </c>
      <c r="P976" s="196">
        <f>IF(N976=0,0,IF(B976=0,"",VLOOKUP(B976,'Prog Costs'!$A$29:$E$60,5,FALSE)*L976))</f>
        <v>0</v>
      </c>
      <c r="Q976" s="137"/>
      <c r="R976" s="137"/>
      <c r="S976" s="137"/>
      <c r="T976" s="137"/>
      <c r="U976" s="137"/>
      <c r="V976" s="137"/>
      <c r="W976" s="137"/>
      <c r="X976" s="137"/>
      <c r="Y976" s="137"/>
      <c r="Z976" s="137"/>
      <c r="AA976" s="137"/>
      <c r="AB976" s="137"/>
      <c r="AC976" s="137"/>
      <c r="AD976" s="137"/>
      <c r="AE976" s="137"/>
      <c r="AF976" s="137"/>
      <c r="AG976" s="137"/>
      <c r="AH976" s="137"/>
    </row>
    <row r="977" spans="1:34" ht="15" hidden="1" customHeight="1" x14ac:dyDescent="0.2">
      <c r="A977" s="1393"/>
      <c r="B977" s="681"/>
      <c r="C977" s="1123"/>
      <c r="D977" s="685"/>
      <c r="E977" s="163"/>
      <c r="F977" s="687"/>
      <c r="G977" s="157"/>
      <c r="H977" s="1124"/>
      <c r="I977" s="1116">
        <f t="shared" si="360"/>
        <v>0</v>
      </c>
      <c r="J977" s="1117">
        <f t="shared" si="361"/>
        <v>0</v>
      </c>
      <c r="K977" s="1105">
        <f t="shared" si="362"/>
        <v>0</v>
      </c>
      <c r="L977" s="191">
        <f t="shared" si="363"/>
        <v>0</v>
      </c>
      <c r="M977" s="170" t="str">
        <f>IF(B977=0,"",VLOOKUP(B977,'Prog Costs'!$A$29:$B$60,2,FALSE))</f>
        <v/>
      </c>
      <c r="N977" s="194">
        <f t="shared" si="359"/>
        <v>0</v>
      </c>
      <c r="O977" s="195">
        <f t="shared" si="364"/>
        <v>0</v>
      </c>
      <c r="P977" s="196">
        <f>IF(N977=0,0,IF(B977=0,"",VLOOKUP(B977,'Prog Costs'!$A$29:$E$60,5,FALSE)*L977))</f>
        <v>0</v>
      </c>
      <c r="Q977" s="137"/>
      <c r="R977" s="137"/>
      <c r="S977" s="137"/>
      <c r="T977" s="137"/>
      <c r="U977" s="137"/>
      <c r="V977" s="137"/>
      <c r="W977" s="137"/>
      <c r="X977" s="137"/>
      <c r="Y977" s="137"/>
      <c r="Z977" s="137"/>
      <c r="AA977" s="137"/>
      <c r="AB977" s="137"/>
      <c r="AC977" s="137"/>
      <c r="AD977" s="137"/>
      <c r="AE977" s="137"/>
      <c r="AF977" s="137"/>
      <c r="AG977" s="137"/>
      <c r="AH977" s="137"/>
    </row>
    <row r="978" spans="1:34" ht="15" hidden="1" customHeight="1" x14ac:dyDescent="0.2">
      <c r="A978" s="1393"/>
      <c r="B978" s="681"/>
      <c r="C978" s="1123"/>
      <c r="D978" s="685"/>
      <c r="E978" s="163"/>
      <c r="F978" s="687"/>
      <c r="G978" s="157"/>
      <c r="H978" s="1124"/>
      <c r="I978" s="1116">
        <f t="shared" si="360"/>
        <v>0</v>
      </c>
      <c r="J978" s="1117">
        <f t="shared" si="361"/>
        <v>0</v>
      </c>
      <c r="K978" s="1105">
        <f t="shared" si="362"/>
        <v>0</v>
      </c>
      <c r="L978" s="191">
        <f t="shared" si="363"/>
        <v>0</v>
      </c>
      <c r="M978" s="170" t="str">
        <f>IF(B978=0,"",VLOOKUP(B978,'Prog Costs'!$A$29:$B$60,2,FALSE))</f>
        <v/>
      </c>
      <c r="N978" s="194">
        <f t="shared" si="359"/>
        <v>0</v>
      </c>
      <c r="O978" s="195">
        <f t="shared" si="364"/>
        <v>0</v>
      </c>
      <c r="P978" s="196">
        <f>IF(N978=0,0,IF(B978=0,"",VLOOKUP(B978,'Prog Costs'!$A$29:$E$60,5,FALSE)*L978))</f>
        <v>0</v>
      </c>
      <c r="Q978" s="137"/>
      <c r="R978" s="137"/>
      <c r="S978" s="137"/>
      <c r="T978" s="137"/>
      <c r="U978" s="137"/>
      <c r="V978" s="137"/>
      <c r="W978" s="137"/>
      <c r="X978" s="137"/>
      <c r="Y978" s="137"/>
      <c r="Z978" s="137"/>
      <c r="AA978" s="137"/>
      <c r="AB978" s="137"/>
      <c r="AC978" s="137"/>
      <c r="AD978" s="137"/>
      <c r="AE978" s="137"/>
      <c r="AF978" s="137"/>
      <c r="AG978" s="137"/>
      <c r="AH978" s="137"/>
    </row>
    <row r="979" spans="1:34" ht="15" hidden="1" customHeight="1" x14ac:dyDescent="0.2">
      <c r="A979" s="1393"/>
      <c r="B979" s="681"/>
      <c r="C979" s="1123"/>
      <c r="D979" s="685"/>
      <c r="E979" s="163"/>
      <c r="F979" s="687"/>
      <c r="G979" s="157"/>
      <c r="H979" s="1124"/>
      <c r="I979" s="1116">
        <f t="shared" si="360"/>
        <v>0</v>
      </c>
      <c r="J979" s="1117">
        <f t="shared" si="361"/>
        <v>0</v>
      </c>
      <c r="K979" s="1105">
        <f t="shared" si="362"/>
        <v>0</v>
      </c>
      <c r="L979" s="191">
        <f t="shared" si="363"/>
        <v>0</v>
      </c>
      <c r="M979" s="170" t="str">
        <f>IF(B979=0,"",VLOOKUP(B979,'Prog Costs'!$A$29:$B$60,2,FALSE))</f>
        <v/>
      </c>
      <c r="N979" s="194">
        <f t="shared" si="359"/>
        <v>0</v>
      </c>
      <c r="O979" s="195">
        <f t="shared" si="364"/>
        <v>0</v>
      </c>
      <c r="P979" s="196">
        <f>IF(N979=0,0,IF(B979=0,"",VLOOKUP(B979,'Prog Costs'!$A$29:$E$60,5,FALSE)*L979))</f>
        <v>0</v>
      </c>
      <c r="Q979" s="137"/>
      <c r="R979" s="137"/>
      <c r="S979" s="137"/>
      <c r="T979" s="137"/>
      <c r="U979" s="137"/>
      <c r="V979" s="137"/>
      <c r="W979" s="137"/>
      <c r="X979" s="137"/>
      <c r="Y979" s="137"/>
      <c r="Z979" s="137"/>
      <c r="AA979" s="137"/>
      <c r="AB979" s="137"/>
      <c r="AC979" s="137"/>
      <c r="AD979" s="137"/>
      <c r="AE979" s="137"/>
      <c r="AF979" s="137"/>
      <c r="AG979" s="137"/>
      <c r="AH979" s="137"/>
    </row>
    <row r="980" spans="1:34" ht="15" hidden="1" customHeight="1" x14ac:dyDescent="0.2">
      <c r="A980" s="1393"/>
      <c r="B980" s="681"/>
      <c r="C980" s="1123"/>
      <c r="D980" s="685"/>
      <c r="E980" s="163"/>
      <c r="F980" s="687"/>
      <c r="G980" s="157"/>
      <c r="H980" s="1124"/>
      <c r="I980" s="1116">
        <f t="shared" si="360"/>
        <v>0</v>
      </c>
      <c r="J980" s="1117">
        <f t="shared" si="361"/>
        <v>0</v>
      </c>
      <c r="K980" s="1105">
        <f t="shared" si="362"/>
        <v>0</v>
      </c>
      <c r="L980" s="191">
        <f t="shared" si="363"/>
        <v>0</v>
      </c>
      <c r="M980" s="170" t="str">
        <f>IF(B980=0,"",VLOOKUP(B980,'Prog Costs'!$A$29:$B$60,2,FALSE))</f>
        <v/>
      </c>
      <c r="N980" s="194">
        <f t="shared" si="359"/>
        <v>0</v>
      </c>
      <c r="O980" s="195">
        <f t="shared" si="364"/>
        <v>0</v>
      </c>
      <c r="P980" s="196">
        <f>IF(N980=0,0,IF(B980=0,"",VLOOKUP(B980,'Prog Costs'!$A$29:$E$60,5,FALSE)*L980))</f>
        <v>0</v>
      </c>
      <c r="Q980" s="137"/>
      <c r="R980" s="137"/>
      <c r="S980" s="137"/>
      <c r="T980" s="137"/>
      <c r="U980" s="137"/>
      <c r="V980" s="137"/>
      <c r="W980" s="137"/>
      <c r="X980" s="137"/>
      <c r="Y980" s="137"/>
      <c r="Z980" s="137"/>
      <c r="AA980" s="137"/>
      <c r="AB980" s="137"/>
      <c r="AC980" s="137"/>
      <c r="AD980" s="137"/>
      <c r="AE980" s="137"/>
      <c r="AF980" s="137"/>
      <c r="AG980" s="137"/>
      <c r="AH980" s="137"/>
    </row>
    <row r="981" spans="1:34" ht="15" hidden="1" customHeight="1" x14ac:dyDescent="0.2">
      <c r="A981" s="1393"/>
      <c r="B981" s="681"/>
      <c r="C981" s="1123"/>
      <c r="D981" s="685"/>
      <c r="E981" s="163"/>
      <c r="F981" s="687"/>
      <c r="G981" s="157"/>
      <c r="H981" s="1124"/>
      <c r="I981" s="1116">
        <f t="shared" si="360"/>
        <v>0</v>
      </c>
      <c r="J981" s="1117">
        <f t="shared" si="361"/>
        <v>0</v>
      </c>
      <c r="K981" s="1105">
        <f t="shared" si="362"/>
        <v>0</v>
      </c>
      <c r="L981" s="191">
        <f t="shared" si="363"/>
        <v>0</v>
      </c>
      <c r="M981" s="170" t="str">
        <f>IF(B981=0,"",VLOOKUP(B981,'Prog Costs'!$A$29:$B$60,2,FALSE))</f>
        <v/>
      </c>
      <c r="N981" s="194">
        <f t="shared" si="359"/>
        <v>0</v>
      </c>
      <c r="O981" s="195">
        <f t="shared" si="364"/>
        <v>0</v>
      </c>
      <c r="P981" s="196">
        <f>IF(N981=0,0,IF(B981=0,"",VLOOKUP(B981,'Prog Costs'!$A$29:$E$60,5,FALSE)*L981))</f>
        <v>0</v>
      </c>
      <c r="Q981" s="137"/>
      <c r="R981" s="137"/>
      <c r="S981" s="137"/>
      <c r="T981" s="137"/>
      <c r="U981" s="137"/>
      <c r="V981" s="137"/>
      <c r="W981" s="137"/>
      <c r="X981" s="137"/>
      <c r="Y981" s="137"/>
      <c r="Z981" s="137"/>
      <c r="AA981" s="137"/>
      <c r="AB981" s="137"/>
      <c r="AC981" s="137"/>
      <c r="AD981" s="137"/>
      <c r="AE981" s="137"/>
      <c r="AF981" s="137"/>
      <c r="AG981" s="137"/>
      <c r="AH981" s="137"/>
    </row>
    <row r="982" spans="1:34" ht="15" hidden="1" customHeight="1" x14ac:dyDescent="0.2">
      <c r="A982" s="1393"/>
      <c r="B982" s="681"/>
      <c r="C982" s="1123"/>
      <c r="D982" s="685"/>
      <c r="E982" s="163"/>
      <c r="F982" s="687"/>
      <c r="G982" s="157"/>
      <c r="H982" s="1124"/>
      <c r="I982" s="1116">
        <f t="shared" si="360"/>
        <v>0</v>
      </c>
      <c r="J982" s="1117">
        <f t="shared" si="361"/>
        <v>0</v>
      </c>
      <c r="K982" s="1105">
        <f t="shared" si="362"/>
        <v>0</v>
      </c>
      <c r="L982" s="191">
        <f t="shared" si="363"/>
        <v>0</v>
      </c>
      <c r="M982" s="170" t="str">
        <f>IF(B982=0,"",VLOOKUP(B982,'Prog Costs'!$A$29:$B$60,2,FALSE))</f>
        <v/>
      </c>
      <c r="N982" s="194">
        <f t="shared" si="359"/>
        <v>0</v>
      </c>
      <c r="O982" s="195">
        <f t="shared" si="364"/>
        <v>0</v>
      </c>
      <c r="P982" s="196">
        <f>IF(N982=0,0,IF(B982=0,"",VLOOKUP(B982,'Prog Costs'!$A$29:$E$60,5,FALSE)*L982))</f>
        <v>0</v>
      </c>
      <c r="Q982" s="137"/>
      <c r="R982" s="137"/>
      <c r="S982" s="137"/>
      <c r="T982" s="137"/>
      <c r="U982" s="137"/>
      <c r="V982" s="137"/>
      <c r="W982" s="137"/>
      <c r="X982" s="137"/>
      <c r="Y982" s="137"/>
      <c r="Z982" s="137"/>
      <c r="AA982" s="137"/>
      <c r="AB982" s="137"/>
      <c r="AC982" s="137"/>
      <c r="AD982" s="137"/>
      <c r="AE982" s="137"/>
      <c r="AF982" s="137"/>
      <c r="AG982" s="137"/>
      <c r="AH982" s="137"/>
    </row>
    <row r="983" spans="1:34" ht="15" hidden="1" customHeight="1" thickBot="1" x14ac:dyDescent="0.25">
      <c r="A983" s="1394"/>
      <c r="B983" s="681"/>
      <c r="C983" s="1125"/>
      <c r="D983" s="686"/>
      <c r="E983" s="164"/>
      <c r="F983" s="688"/>
      <c r="G983" s="158"/>
      <c r="H983" s="1126"/>
      <c r="I983" s="1118">
        <f t="shared" si="360"/>
        <v>0</v>
      </c>
      <c r="J983" s="1117">
        <f t="shared" si="361"/>
        <v>0</v>
      </c>
      <c r="K983" s="1106">
        <f t="shared" si="362"/>
        <v>0</v>
      </c>
      <c r="L983" s="191">
        <f t="shared" si="363"/>
        <v>0</v>
      </c>
      <c r="M983" s="170" t="str">
        <f>IF(B983=0,"",VLOOKUP(B983,'Prog Costs'!$A$29:$B$60,2,FALSE))</f>
        <v/>
      </c>
      <c r="N983" s="194">
        <f t="shared" si="359"/>
        <v>0</v>
      </c>
      <c r="O983" s="195">
        <f t="shared" si="364"/>
        <v>0</v>
      </c>
      <c r="P983" s="196">
        <f>IF(N983=0,0,IF(B983=0,"",VLOOKUP(B983,'Prog Costs'!$A$29:$E$60,5,FALSE)*L983))</f>
        <v>0</v>
      </c>
      <c r="Q983" s="137"/>
      <c r="R983" s="137"/>
      <c r="S983" s="137"/>
      <c r="T983" s="137"/>
      <c r="U983" s="137"/>
      <c r="V983" s="137"/>
      <c r="W983" s="137"/>
      <c r="X983" s="137"/>
      <c r="Y983" s="137"/>
      <c r="Z983" s="137"/>
      <c r="AA983" s="137"/>
      <c r="AB983" s="137"/>
      <c r="AC983" s="137"/>
      <c r="AD983" s="137"/>
      <c r="AE983" s="137"/>
      <c r="AF983" s="137"/>
      <c r="AG983" s="137"/>
      <c r="AH983" s="137"/>
    </row>
    <row r="984" spans="1:34" ht="18" customHeight="1" thickBot="1" x14ac:dyDescent="0.25">
      <c r="A984" s="182"/>
      <c r="B984" s="198" t="s">
        <v>62</v>
      </c>
      <c r="C984" s="140">
        <f>SUM(C964:C983)</f>
        <v>0</v>
      </c>
      <c r="D984" s="155">
        <f t="shared" ref="D984:L984" si="365">SUM(D964:D983)</f>
        <v>0</v>
      </c>
      <c r="E984" s="165">
        <f t="shared" si="365"/>
        <v>0</v>
      </c>
      <c r="F984" s="166">
        <f t="shared" si="365"/>
        <v>0</v>
      </c>
      <c r="G984" s="159">
        <f t="shared" si="365"/>
        <v>0</v>
      </c>
      <c r="H984" s="204">
        <f t="shared" si="365"/>
        <v>0</v>
      </c>
      <c r="I984" s="140">
        <f t="shared" si="365"/>
        <v>0</v>
      </c>
      <c r="J984" s="1113">
        <f t="shared" si="365"/>
        <v>0</v>
      </c>
      <c r="K984" s="159">
        <f t="shared" si="365"/>
        <v>0</v>
      </c>
      <c r="L984" s="142">
        <f t="shared" si="365"/>
        <v>0</v>
      </c>
      <c r="M984" s="143"/>
      <c r="N984" s="143">
        <f t="shared" ref="N984:P984" si="366">SUM(N964:N983)</f>
        <v>0</v>
      </c>
      <c r="O984" s="143">
        <f t="shared" si="366"/>
        <v>0</v>
      </c>
      <c r="P984" s="144">
        <f t="shared" si="366"/>
        <v>0</v>
      </c>
      <c r="Q984" s="137"/>
      <c r="R984" s="137"/>
      <c r="S984" s="137"/>
      <c r="T984" s="137"/>
      <c r="U984" s="137"/>
      <c r="V984" s="137"/>
      <c r="W984" s="137"/>
      <c r="X984" s="137"/>
      <c r="Y984" s="137"/>
      <c r="Z984" s="137"/>
      <c r="AA984" s="137"/>
      <c r="AB984" s="137"/>
      <c r="AC984" s="137"/>
      <c r="AD984" s="137"/>
      <c r="AE984" s="137"/>
      <c r="AF984" s="137"/>
      <c r="AG984" s="137"/>
      <c r="AH984" s="137"/>
    </row>
    <row r="985" spans="1:34" ht="13.5" thickBot="1" x14ac:dyDescent="0.25">
      <c r="A985" s="173"/>
      <c r="B985" s="152"/>
      <c r="C985" s="152"/>
      <c r="D985" s="152"/>
      <c r="E985" s="152"/>
      <c r="F985" s="152"/>
      <c r="G985" s="152"/>
      <c r="H985" s="152"/>
      <c r="I985" s="152"/>
      <c r="J985" s="152"/>
      <c r="K985" s="152"/>
      <c r="L985" s="152"/>
      <c r="M985" s="152"/>
      <c r="N985" s="102"/>
      <c r="O985" s="102"/>
      <c r="P985" s="103"/>
      <c r="Q985" s="137"/>
      <c r="R985" s="137"/>
      <c r="S985" s="137"/>
      <c r="T985" s="137"/>
      <c r="U985" s="137"/>
      <c r="V985" s="137"/>
      <c r="W985" s="137"/>
      <c r="X985" s="137"/>
      <c r="Y985" s="137"/>
      <c r="Z985" s="137"/>
      <c r="AA985" s="137"/>
      <c r="AB985" s="137"/>
      <c r="AC985" s="137"/>
      <c r="AD985" s="137"/>
      <c r="AE985" s="137"/>
      <c r="AF985" s="137"/>
      <c r="AG985" s="137"/>
      <c r="AH985" s="137"/>
    </row>
    <row r="986" spans="1:34" ht="15" customHeight="1" x14ac:dyDescent="0.2">
      <c r="A986" s="1392">
        <f>'Setup Page'!C20</f>
        <v>0</v>
      </c>
      <c r="B986" s="683"/>
      <c r="C986" s="1121"/>
      <c r="D986" s="730"/>
      <c r="E986" s="162"/>
      <c r="F986" s="712"/>
      <c r="G986" s="705"/>
      <c r="H986" s="1122"/>
      <c r="I986" s="1114">
        <f>C986+E986+G986</f>
        <v>0</v>
      </c>
      <c r="J986" s="1115">
        <f>I986/2</f>
        <v>0</v>
      </c>
      <c r="K986" s="1104">
        <f>D986+F986+H986</f>
        <v>0</v>
      </c>
      <c r="L986" s="191">
        <f>K986/2</f>
        <v>0</v>
      </c>
      <c r="M986" s="170" t="str">
        <f>IF(B986=0,"",VLOOKUP(B986,'Prog Costs'!$A$29:$B$60,2,FALSE))</f>
        <v/>
      </c>
      <c r="N986" s="194">
        <f t="shared" ref="N986:N1005" si="367">IF(B986=0,0,IF(L986=0,0,L986*M986))</f>
        <v>0</v>
      </c>
      <c r="O986" s="195">
        <f>N986*0.8</f>
        <v>0</v>
      </c>
      <c r="P986" s="196">
        <f>IF(N986=0,0,IF(B986=0,"",VLOOKUP(B986,'Prog Costs'!$A$29:$E$60,5,FALSE)*L986))</f>
        <v>0</v>
      </c>
      <c r="Q986" s="137"/>
      <c r="R986" s="137"/>
      <c r="S986" s="137"/>
      <c r="T986" s="137"/>
      <c r="U986" s="137"/>
      <c r="V986" s="137"/>
      <c r="W986" s="137"/>
      <c r="X986" s="137"/>
      <c r="Y986" s="137"/>
      <c r="Z986" s="137"/>
      <c r="AA986" s="137"/>
      <c r="AB986" s="137"/>
      <c r="AC986" s="137"/>
      <c r="AD986" s="137"/>
      <c r="AE986" s="137"/>
      <c r="AF986" s="137"/>
      <c r="AG986" s="137"/>
      <c r="AH986" s="137"/>
    </row>
    <row r="987" spans="1:34" ht="15" customHeight="1" x14ac:dyDescent="0.2">
      <c r="A987" s="1393"/>
      <c r="B987" s="681"/>
      <c r="C987" s="1123"/>
      <c r="D987" s="685"/>
      <c r="E987" s="163"/>
      <c r="F987" s="687"/>
      <c r="G987" s="157"/>
      <c r="H987" s="1124"/>
      <c r="I987" s="1116">
        <f t="shared" ref="I987:I1005" si="368">C987+E987+G987</f>
        <v>0</v>
      </c>
      <c r="J987" s="1117">
        <f t="shared" ref="J987:J1005" si="369">I987/2</f>
        <v>0</v>
      </c>
      <c r="K987" s="1105">
        <f t="shared" ref="K987:K1005" si="370">D987+F987+H987</f>
        <v>0</v>
      </c>
      <c r="L987" s="191">
        <f t="shared" ref="L987:L1005" si="371">K987/2</f>
        <v>0</v>
      </c>
      <c r="M987" s="170" t="str">
        <f>IF(B987=0,"",VLOOKUP(B987,'Prog Costs'!$A$29:$B$60,2,FALSE))</f>
        <v/>
      </c>
      <c r="N987" s="194">
        <f t="shared" si="367"/>
        <v>0</v>
      </c>
      <c r="O987" s="195">
        <f t="shared" ref="O987:O1005" si="372">N987*0.8</f>
        <v>0</v>
      </c>
      <c r="P987" s="196">
        <f>IF(N987=0,0,IF(B987=0,"",VLOOKUP(B987,'Prog Costs'!$A$29:$E$60,5,FALSE)*L987))</f>
        <v>0</v>
      </c>
      <c r="Q987" s="137"/>
      <c r="R987" s="137"/>
      <c r="S987" s="137"/>
      <c r="T987" s="137"/>
      <c r="U987" s="137"/>
      <c r="V987" s="137"/>
      <c r="W987" s="137"/>
      <c r="X987" s="137"/>
      <c r="Y987" s="137"/>
      <c r="Z987" s="137"/>
      <c r="AA987" s="137"/>
      <c r="AB987" s="137"/>
      <c r="AC987" s="137"/>
      <c r="AD987" s="137"/>
      <c r="AE987" s="137"/>
      <c r="AF987" s="137"/>
      <c r="AG987" s="137"/>
      <c r="AH987" s="137"/>
    </row>
    <row r="988" spans="1:34" ht="15" customHeight="1" x14ac:dyDescent="0.2">
      <c r="A988" s="1393"/>
      <c r="B988" s="681"/>
      <c r="C988" s="1123"/>
      <c r="D988" s="685"/>
      <c r="E988" s="163"/>
      <c r="F988" s="687"/>
      <c r="G988" s="157"/>
      <c r="H988" s="1124"/>
      <c r="I988" s="1116">
        <f t="shared" si="368"/>
        <v>0</v>
      </c>
      <c r="J988" s="1117">
        <f t="shared" si="369"/>
        <v>0</v>
      </c>
      <c r="K988" s="1105">
        <f t="shared" si="370"/>
        <v>0</v>
      </c>
      <c r="L988" s="191">
        <f t="shared" si="371"/>
        <v>0</v>
      </c>
      <c r="M988" s="170" t="str">
        <f>IF(B988=0,"",VLOOKUP(B988,'Prog Costs'!$A$29:$B$60,2,FALSE))</f>
        <v/>
      </c>
      <c r="N988" s="194">
        <f t="shared" si="367"/>
        <v>0</v>
      </c>
      <c r="O988" s="195">
        <f t="shared" si="372"/>
        <v>0</v>
      </c>
      <c r="P988" s="196">
        <f>IF(N988=0,0,IF(B988=0,"",VLOOKUP(B988,'Prog Costs'!$A$29:$E$60,5,FALSE)*L988))</f>
        <v>0</v>
      </c>
      <c r="Q988" s="137"/>
      <c r="R988" s="137"/>
      <c r="S988" s="137"/>
      <c r="T988" s="137"/>
      <c r="U988" s="137"/>
      <c r="V988" s="137"/>
      <c r="W988" s="137"/>
      <c r="X988" s="137"/>
      <c r="Y988" s="137"/>
      <c r="Z988" s="137"/>
      <c r="AA988" s="137"/>
      <c r="AB988" s="137"/>
      <c r="AC988" s="137"/>
      <c r="AD988" s="137"/>
      <c r="AE988" s="137"/>
      <c r="AF988" s="137"/>
      <c r="AG988" s="137"/>
      <c r="AH988" s="137"/>
    </row>
    <row r="989" spans="1:34" ht="15" customHeight="1" x14ac:dyDescent="0.2">
      <c r="A989" s="1393"/>
      <c r="B989" s="681"/>
      <c r="C989" s="1123"/>
      <c r="D989" s="685"/>
      <c r="E989" s="163"/>
      <c r="F989" s="687"/>
      <c r="G989" s="157"/>
      <c r="H989" s="1124"/>
      <c r="I989" s="1116">
        <f t="shared" si="368"/>
        <v>0</v>
      </c>
      <c r="J989" s="1117">
        <f t="shared" si="369"/>
        <v>0</v>
      </c>
      <c r="K989" s="1105">
        <f t="shared" si="370"/>
        <v>0</v>
      </c>
      <c r="L989" s="191">
        <f t="shared" si="371"/>
        <v>0</v>
      </c>
      <c r="M989" s="170" t="str">
        <f>IF(B989=0,"",VLOOKUP(B989,'Prog Costs'!$A$29:$B$60,2,FALSE))</f>
        <v/>
      </c>
      <c r="N989" s="194">
        <f t="shared" si="367"/>
        <v>0</v>
      </c>
      <c r="O989" s="195">
        <f t="shared" si="372"/>
        <v>0</v>
      </c>
      <c r="P989" s="196">
        <f>IF(N989=0,0,IF(B989=0,"",VLOOKUP(B989,'Prog Costs'!$A$29:$E$60,5,FALSE)*L989))</f>
        <v>0</v>
      </c>
      <c r="Q989" s="137"/>
      <c r="R989" s="137"/>
      <c r="S989" s="137"/>
      <c r="T989" s="137"/>
      <c r="U989" s="137"/>
      <c r="V989" s="137"/>
      <c r="W989" s="137"/>
      <c r="X989" s="137"/>
      <c r="Y989" s="137"/>
      <c r="Z989" s="137"/>
      <c r="AA989" s="137"/>
      <c r="AB989" s="137"/>
      <c r="AC989" s="137"/>
      <c r="AD989" s="137"/>
      <c r="AE989" s="137"/>
      <c r="AF989" s="137"/>
      <c r="AG989" s="137"/>
      <c r="AH989" s="137"/>
    </row>
    <row r="990" spans="1:34" ht="15" customHeight="1" x14ac:dyDescent="0.2">
      <c r="A990" s="1393"/>
      <c r="B990" s="681"/>
      <c r="C990" s="1123"/>
      <c r="D990" s="685"/>
      <c r="E990" s="163"/>
      <c r="F990" s="687"/>
      <c r="G990" s="157"/>
      <c r="H990" s="1124"/>
      <c r="I990" s="1116">
        <f t="shared" si="368"/>
        <v>0</v>
      </c>
      <c r="J990" s="1117">
        <f t="shared" si="369"/>
        <v>0</v>
      </c>
      <c r="K990" s="1105">
        <f t="shared" si="370"/>
        <v>0</v>
      </c>
      <c r="L990" s="191">
        <f t="shared" si="371"/>
        <v>0</v>
      </c>
      <c r="M990" s="170" t="str">
        <f>IF(B990=0,"",VLOOKUP(B990,'Prog Costs'!$A$29:$B$60,2,FALSE))</f>
        <v/>
      </c>
      <c r="N990" s="194">
        <f t="shared" si="367"/>
        <v>0</v>
      </c>
      <c r="O990" s="195">
        <f t="shared" si="372"/>
        <v>0</v>
      </c>
      <c r="P990" s="196">
        <f>IF(N990=0,0,IF(B990=0,"",VLOOKUP(B990,'Prog Costs'!$A$29:$E$60,5,FALSE)*L990))</f>
        <v>0</v>
      </c>
      <c r="Q990" s="137"/>
      <c r="R990" s="137"/>
      <c r="S990" s="137"/>
      <c r="T990" s="137"/>
      <c r="U990" s="137"/>
      <c r="V990" s="137"/>
      <c r="W990" s="137"/>
      <c r="X990" s="137"/>
      <c r="Y990" s="137"/>
      <c r="Z990" s="137"/>
      <c r="AA990" s="137"/>
      <c r="AB990" s="137"/>
      <c r="AC990" s="137"/>
      <c r="AD990" s="137"/>
      <c r="AE990" s="137"/>
      <c r="AF990" s="137"/>
      <c r="AG990" s="137"/>
      <c r="AH990" s="137"/>
    </row>
    <row r="991" spans="1:34" ht="15" customHeight="1" x14ac:dyDescent="0.2">
      <c r="A991" s="1393"/>
      <c r="B991" s="681"/>
      <c r="C991" s="1123"/>
      <c r="D991" s="685"/>
      <c r="E991" s="163"/>
      <c r="F991" s="687"/>
      <c r="G991" s="157"/>
      <c r="H991" s="1124"/>
      <c r="I991" s="1116">
        <f t="shared" si="368"/>
        <v>0</v>
      </c>
      <c r="J991" s="1117">
        <f t="shared" si="369"/>
        <v>0</v>
      </c>
      <c r="K991" s="1105">
        <f t="shared" si="370"/>
        <v>0</v>
      </c>
      <c r="L991" s="191">
        <f t="shared" si="371"/>
        <v>0</v>
      </c>
      <c r="M991" s="170" t="str">
        <f>IF(B991=0,"",VLOOKUP(B991,'Prog Costs'!$A$29:$B$60,2,FALSE))</f>
        <v/>
      </c>
      <c r="N991" s="194">
        <f t="shared" si="367"/>
        <v>0</v>
      </c>
      <c r="O991" s="195">
        <f t="shared" si="372"/>
        <v>0</v>
      </c>
      <c r="P991" s="196">
        <f>IF(N991=0,0,IF(B991=0,"",VLOOKUP(B991,'Prog Costs'!$A$29:$E$60,5,FALSE)*L991))</f>
        <v>0</v>
      </c>
      <c r="Q991" s="137"/>
      <c r="R991" s="137"/>
      <c r="S991" s="137"/>
      <c r="T991" s="137"/>
      <c r="U991" s="137"/>
      <c r="V991" s="137"/>
      <c r="W991" s="137"/>
      <c r="X991" s="137"/>
      <c r="Y991" s="137"/>
      <c r="Z991" s="137"/>
      <c r="AA991" s="137"/>
      <c r="AB991" s="137"/>
      <c r="AC991" s="137"/>
      <c r="AD991" s="137"/>
      <c r="AE991" s="137"/>
      <c r="AF991" s="137"/>
      <c r="AG991" s="137"/>
      <c r="AH991" s="137"/>
    </row>
    <row r="992" spans="1:34" ht="15" customHeight="1" x14ac:dyDescent="0.2">
      <c r="A992" s="1393"/>
      <c r="B992" s="681"/>
      <c r="C992" s="1123"/>
      <c r="D992" s="685"/>
      <c r="E992" s="163"/>
      <c r="F992" s="687"/>
      <c r="G992" s="157"/>
      <c r="H992" s="1124"/>
      <c r="I992" s="1116">
        <f t="shared" si="368"/>
        <v>0</v>
      </c>
      <c r="J992" s="1117">
        <f t="shared" si="369"/>
        <v>0</v>
      </c>
      <c r="K992" s="1105">
        <f t="shared" si="370"/>
        <v>0</v>
      </c>
      <c r="L992" s="191">
        <f t="shared" si="371"/>
        <v>0</v>
      </c>
      <c r="M992" s="170" t="str">
        <f>IF(B992=0,"",VLOOKUP(B992,'Prog Costs'!$A$29:$B$60,2,FALSE))</f>
        <v/>
      </c>
      <c r="N992" s="194">
        <f t="shared" si="367"/>
        <v>0</v>
      </c>
      <c r="O992" s="195">
        <f t="shared" si="372"/>
        <v>0</v>
      </c>
      <c r="P992" s="196">
        <f>IF(N992=0,0,IF(B992=0,"",VLOOKUP(B992,'Prog Costs'!$A$29:$E$60,5,FALSE)*L992))</f>
        <v>0</v>
      </c>
      <c r="Q992" s="137"/>
      <c r="R992" s="137"/>
      <c r="S992" s="137"/>
      <c r="T992" s="137"/>
      <c r="U992" s="137"/>
      <c r="V992" s="137"/>
      <c r="W992" s="137"/>
      <c r="X992" s="137"/>
      <c r="Y992" s="137"/>
      <c r="Z992" s="137"/>
      <c r="AA992" s="137"/>
      <c r="AB992" s="137"/>
      <c r="AC992" s="137"/>
      <c r="AD992" s="137"/>
      <c r="AE992" s="137"/>
      <c r="AF992" s="137"/>
      <c r="AG992" s="137"/>
      <c r="AH992" s="137"/>
    </row>
    <row r="993" spans="1:34" ht="15" customHeight="1" x14ac:dyDescent="0.2">
      <c r="A993" s="1393"/>
      <c r="B993" s="681"/>
      <c r="C993" s="1123"/>
      <c r="D993" s="685"/>
      <c r="E993" s="163"/>
      <c r="F993" s="687"/>
      <c r="G993" s="157"/>
      <c r="H993" s="1124"/>
      <c r="I993" s="1116">
        <f t="shared" si="368"/>
        <v>0</v>
      </c>
      <c r="J993" s="1117">
        <f t="shared" si="369"/>
        <v>0</v>
      </c>
      <c r="K993" s="1105">
        <f t="shared" si="370"/>
        <v>0</v>
      </c>
      <c r="L993" s="191">
        <f t="shared" si="371"/>
        <v>0</v>
      </c>
      <c r="M993" s="170" t="str">
        <f>IF(B993=0,"",VLOOKUP(B993,'Prog Costs'!$A$29:$B$60,2,FALSE))</f>
        <v/>
      </c>
      <c r="N993" s="194">
        <f t="shared" si="367"/>
        <v>0</v>
      </c>
      <c r="O993" s="195">
        <f t="shared" si="372"/>
        <v>0</v>
      </c>
      <c r="P993" s="196">
        <f>IF(N993=0,0,IF(B993=0,"",VLOOKUP(B993,'Prog Costs'!$A$29:$E$60,5,FALSE)*L993))</f>
        <v>0</v>
      </c>
      <c r="Q993" s="137"/>
      <c r="R993" s="137"/>
      <c r="S993" s="137"/>
      <c r="T993" s="137"/>
      <c r="U993" s="137"/>
      <c r="V993" s="137"/>
      <c r="W993" s="137"/>
      <c r="X993" s="137"/>
      <c r="Y993" s="137"/>
      <c r="Z993" s="137"/>
      <c r="AA993" s="137"/>
      <c r="AB993" s="137"/>
      <c r="AC993" s="137"/>
      <c r="AD993" s="137"/>
      <c r="AE993" s="137"/>
      <c r="AF993" s="137"/>
      <c r="AG993" s="137"/>
      <c r="AH993" s="137"/>
    </row>
    <row r="994" spans="1:34" ht="15" customHeight="1" x14ac:dyDescent="0.2">
      <c r="A994" s="1393"/>
      <c r="B994" s="681"/>
      <c r="C994" s="1123"/>
      <c r="D994" s="685"/>
      <c r="E994" s="163"/>
      <c r="F994" s="687"/>
      <c r="G994" s="157"/>
      <c r="H994" s="1124"/>
      <c r="I994" s="1116">
        <f t="shared" si="368"/>
        <v>0</v>
      </c>
      <c r="J994" s="1117">
        <f t="shared" si="369"/>
        <v>0</v>
      </c>
      <c r="K994" s="1105">
        <f t="shared" si="370"/>
        <v>0</v>
      </c>
      <c r="L994" s="191">
        <f t="shared" si="371"/>
        <v>0</v>
      </c>
      <c r="M994" s="170" t="str">
        <f>IF(B994=0,"",VLOOKUP(B994,'Prog Costs'!$A$29:$B$60,2,FALSE))</f>
        <v/>
      </c>
      <c r="N994" s="194">
        <f t="shared" si="367"/>
        <v>0</v>
      </c>
      <c r="O994" s="195">
        <f t="shared" si="372"/>
        <v>0</v>
      </c>
      <c r="P994" s="196">
        <f>IF(N994=0,0,IF(B994=0,"",VLOOKUP(B994,'Prog Costs'!$A$29:$E$60,5,FALSE)*L994))</f>
        <v>0</v>
      </c>
      <c r="Q994" s="137"/>
      <c r="R994" s="137"/>
      <c r="S994" s="137"/>
      <c r="T994" s="137"/>
      <c r="U994" s="137"/>
      <c r="V994" s="137"/>
      <c r="W994" s="137"/>
      <c r="X994" s="137"/>
      <c r="Y994" s="137"/>
      <c r="Z994" s="137"/>
      <c r="AA994" s="137"/>
      <c r="AB994" s="137"/>
      <c r="AC994" s="137"/>
      <c r="AD994" s="137"/>
      <c r="AE994" s="137"/>
      <c r="AF994" s="137"/>
      <c r="AG994" s="137"/>
      <c r="AH994" s="137"/>
    </row>
    <row r="995" spans="1:34" ht="15" customHeight="1" thickBot="1" x14ac:dyDescent="0.25">
      <c r="A995" s="1393"/>
      <c r="B995" s="681"/>
      <c r="C995" s="1123"/>
      <c r="D995" s="685"/>
      <c r="E995" s="163"/>
      <c r="F995" s="687"/>
      <c r="G995" s="157"/>
      <c r="H995" s="1124"/>
      <c r="I995" s="1116">
        <f t="shared" si="368"/>
        <v>0</v>
      </c>
      <c r="J995" s="1117">
        <f t="shared" si="369"/>
        <v>0</v>
      </c>
      <c r="K995" s="1105">
        <f t="shared" si="370"/>
        <v>0</v>
      </c>
      <c r="L995" s="191">
        <f t="shared" si="371"/>
        <v>0</v>
      </c>
      <c r="M995" s="170" t="str">
        <f>IF(B995=0,"",VLOOKUP(B995,'Prog Costs'!$A$29:$B$60,2,FALSE))</f>
        <v/>
      </c>
      <c r="N995" s="194">
        <f t="shared" si="367"/>
        <v>0</v>
      </c>
      <c r="O995" s="195">
        <f t="shared" si="372"/>
        <v>0</v>
      </c>
      <c r="P995" s="196">
        <f>IF(N995=0,0,IF(B995=0,"",VLOOKUP(B995,'Prog Costs'!$A$29:$E$60,5,FALSE)*L995))</f>
        <v>0</v>
      </c>
      <c r="Q995" s="137"/>
      <c r="R995" s="137"/>
      <c r="S995" s="137"/>
      <c r="T995" s="137"/>
      <c r="U995" s="137"/>
      <c r="V995" s="137"/>
      <c r="W995" s="137"/>
      <c r="X995" s="137"/>
      <c r="Y995" s="137"/>
      <c r="Z995" s="137"/>
      <c r="AA995" s="137"/>
      <c r="AB995" s="137"/>
      <c r="AC995" s="137"/>
      <c r="AD995" s="137"/>
      <c r="AE995" s="137"/>
      <c r="AF995" s="137"/>
      <c r="AG995" s="137"/>
      <c r="AH995" s="137"/>
    </row>
    <row r="996" spans="1:34" ht="15" hidden="1" customHeight="1" x14ac:dyDescent="0.2">
      <c r="A996" s="1393"/>
      <c r="B996" s="681"/>
      <c r="C996" s="1123"/>
      <c r="D996" s="685"/>
      <c r="E996" s="163"/>
      <c r="F996" s="687"/>
      <c r="G996" s="157"/>
      <c r="H996" s="1124"/>
      <c r="I996" s="1116">
        <f t="shared" si="368"/>
        <v>0</v>
      </c>
      <c r="J996" s="1117">
        <f t="shared" si="369"/>
        <v>0</v>
      </c>
      <c r="K996" s="1105">
        <f t="shared" si="370"/>
        <v>0</v>
      </c>
      <c r="L996" s="191">
        <f t="shared" si="371"/>
        <v>0</v>
      </c>
      <c r="M996" s="170" t="str">
        <f>IF(B996=0,"",VLOOKUP(B996,'Prog Costs'!$A$29:$B$60,2,FALSE))</f>
        <v/>
      </c>
      <c r="N996" s="194">
        <f t="shared" si="367"/>
        <v>0</v>
      </c>
      <c r="O996" s="195">
        <f t="shared" si="372"/>
        <v>0</v>
      </c>
      <c r="P996" s="196">
        <f>IF(N996=0,0,IF(B996=0,"",VLOOKUP(B996,'Prog Costs'!$A$29:$E$60,5,FALSE)*L996))</f>
        <v>0</v>
      </c>
      <c r="Q996" s="137"/>
      <c r="R996" s="137"/>
      <c r="S996" s="137"/>
      <c r="T996" s="137"/>
      <c r="U996" s="137"/>
      <c r="V996" s="137"/>
      <c r="W996" s="137"/>
      <c r="X996" s="137"/>
      <c r="Y996" s="137"/>
      <c r="Z996" s="137"/>
      <c r="AA996" s="137"/>
      <c r="AB996" s="137"/>
      <c r="AC996" s="137"/>
      <c r="AD996" s="137"/>
      <c r="AE996" s="137"/>
      <c r="AF996" s="137"/>
      <c r="AG996" s="137"/>
      <c r="AH996" s="137"/>
    </row>
    <row r="997" spans="1:34" ht="15" hidden="1" customHeight="1" x14ac:dyDescent="0.2">
      <c r="A997" s="1393"/>
      <c r="B997" s="681"/>
      <c r="C997" s="1123"/>
      <c r="D997" s="685"/>
      <c r="E997" s="163"/>
      <c r="F997" s="687"/>
      <c r="G997" s="157"/>
      <c r="H997" s="1124"/>
      <c r="I997" s="1116">
        <f t="shared" si="368"/>
        <v>0</v>
      </c>
      <c r="J997" s="1117">
        <f t="shared" si="369"/>
        <v>0</v>
      </c>
      <c r="K997" s="1105">
        <f t="shared" si="370"/>
        <v>0</v>
      </c>
      <c r="L997" s="191">
        <f t="shared" si="371"/>
        <v>0</v>
      </c>
      <c r="M997" s="170" t="str">
        <f>IF(B997=0,"",VLOOKUP(B997,'Prog Costs'!$A$29:$B$60,2,FALSE))</f>
        <v/>
      </c>
      <c r="N997" s="194">
        <f t="shared" si="367"/>
        <v>0</v>
      </c>
      <c r="O997" s="195">
        <f t="shared" si="372"/>
        <v>0</v>
      </c>
      <c r="P997" s="196">
        <f>IF(N997=0,0,IF(B997=0,"",VLOOKUP(B997,'Prog Costs'!$A$29:$E$60,5,FALSE)*L997))</f>
        <v>0</v>
      </c>
      <c r="Q997" s="137"/>
      <c r="R997" s="137"/>
      <c r="S997" s="137"/>
      <c r="T997" s="137"/>
      <c r="U997" s="137"/>
      <c r="V997" s="137"/>
      <c r="W997" s="137"/>
      <c r="X997" s="137"/>
      <c r="Y997" s="137"/>
      <c r="Z997" s="137"/>
      <c r="AA997" s="137"/>
      <c r="AB997" s="137"/>
      <c r="AC997" s="137"/>
      <c r="AD997" s="137"/>
      <c r="AE997" s="137"/>
      <c r="AF997" s="137"/>
      <c r="AG997" s="137"/>
      <c r="AH997" s="137"/>
    </row>
    <row r="998" spans="1:34" ht="15" hidden="1" customHeight="1" x14ac:dyDescent="0.2">
      <c r="A998" s="1393"/>
      <c r="B998" s="681"/>
      <c r="C998" s="1123"/>
      <c r="D998" s="685"/>
      <c r="E998" s="163"/>
      <c r="F998" s="687"/>
      <c r="G998" s="157"/>
      <c r="H998" s="1124"/>
      <c r="I998" s="1116">
        <f t="shared" si="368"/>
        <v>0</v>
      </c>
      <c r="J998" s="1117">
        <f t="shared" si="369"/>
        <v>0</v>
      </c>
      <c r="K998" s="1105">
        <f t="shared" si="370"/>
        <v>0</v>
      </c>
      <c r="L998" s="191">
        <f t="shared" si="371"/>
        <v>0</v>
      </c>
      <c r="M998" s="170" t="str">
        <f>IF(B998=0,"",VLOOKUP(B998,'Prog Costs'!$A$29:$B$60,2,FALSE))</f>
        <v/>
      </c>
      <c r="N998" s="194">
        <f t="shared" si="367"/>
        <v>0</v>
      </c>
      <c r="O998" s="195">
        <f t="shared" si="372"/>
        <v>0</v>
      </c>
      <c r="P998" s="196">
        <f>IF(N998=0,0,IF(B998=0,"",VLOOKUP(B998,'Prog Costs'!$A$29:$E$60,5,FALSE)*L998))</f>
        <v>0</v>
      </c>
      <c r="Q998" s="137"/>
      <c r="R998" s="137"/>
      <c r="S998" s="137"/>
      <c r="T998" s="137"/>
      <c r="U998" s="137"/>
      <c r="V998" s="137"/>
      <c r="W998" s="137"/>
      <c r="X998" s="137"/>
      <c r="Y998" s="137"/>
      <c r="Z998" s="137"/>
      <c r="AA998" s="137"/>
      <c r="AB998" s="137"/>
      <c r="AC998" s="137"/>
      <c r="AD998" s="137"/>
      <c r="AE998" s="137"/>
      <c r="AF998" s="137"/>
      <c r="AG998" s="137"/>
      <c r="AH998" s="137"/>
    </row>
    <row r="999" spans="1:34" ht="15" hidden="1" customHeight="1" x14ac:dyDescent="0.2">
      <c r="A999" s="1393"/>
      <c r="B999" s="681"/>
      <c r="C999" s="1123"/>
      <c r="D999" s="685"/>
      <c r="E999" s="163"/>
      <c r="F999" s="687"/>
      <c r="G999" s="157"/>
      <c r="H999" s="1124"/>
      <c r="I999" s="1116">
        <f t="shared" si="368"/>
        <v>0</v>
      </c>
      <c r="J999" s="1117">
        <f t="shared" si="369"/>
        <v>0</v>
      </c>
      <c r="K999" s="1105">
        <f t="shared" si="370"/>
        <v>0</v>
      </c>
      <c r="L999" s="191">
        <f t="shared" si="371"/>
        <v>0</v>
      </c>
      <c r="M999" s="170" t="str">
        <f>IF(B999=0,"",VLOOKUP(B999,'Prog Costs'!$A$29:$B$60,2,FALSE))</f>
        <v/>
      </c>
      <c r="N999" s="194">
        <f t="shared" si="367"/>
        <v>0</v>
      </c>
      <c r="O999" s="195">
        <f t="shared" si="372"/>
        <v>0</v>
      </c>
      <c r="P999" s="196">
        <f>IF(N999=0,0,IF(B999=0,"",VLOOKUP(B999,'Prog Costs'!$A$29:$E$60,5,FALSE)*L999))</f>
        <v>0</v>
      </c>
      <c r="Q999" s="137"/>
      <c r="R999" s="137"/>
      <c r="S999" s="137"/>
      <c r="T999" s="137"/>
      <c r="U999" s="137"/>
      <c r="V999" s="137"/>
      <c r="W999" s="137"/>
      <c r="X999" s="137"/>
      <c r="Y999" s="137"/>
      <c r="Z999" s="137"/>
      <c r="AA999" s="137"/>
      <c r="AB999" s="137"/>
      <c r="AC999" s="137"/>
      <c r="AD999" s="137"/>
      <c r="AE999" s="137"/>
      <c r="AF999" s="137"/>
      <c r="AG999" s="137"/>
      <c r="AH999" s="137"/>
    </row>
    <row r="1000" spans="1:34" ht="15" hidden="1" customHeight="1" x14ac:dyDescent="0.2">
      <c r="A1000" s="1393"/>
      <c r="B1000" s="681"/>
      <c r="C1000" s="1123"/>
      <c r="D1000" s="685"/>
      <c r="E1000" s="163"/>
      <c r="F1000" s="687"/>
      <c r="G1000" s="157"/>
      <c r="H1000" s="1124"/>
      <c r="I1000" s="1116">
        <f t="shared" si="368"/>
        <v>0</v>
      </c>
      <c r="J1000" s="1117">
        <f t="shared" si="369"/>
        <v>0</v>
      </c>
      <c r="K1000" s="1105">
        <f t="shared" si="370"/>
        <v>0</v>
      </c>
      <c r="L1000" s="191">
        <f t="shared" si="371"/>
        <v>0</v>
      </c>
      <c r="M1000" s="170" t="str">
        <f>IF(B1000=0,"",VLOOKUP(B1000,'Prog Costs'!$A$29:$B$60,2,FALSE))</f>
        <v/>
      </c>
      <c r="N1000" s="194">
        <f t="shared" si="367"/>
        <v>0</v>
      </c>
      <c r="O1000" s="195">
        <f t="shared" si="372"/>
        <v>0</v>
      </c>
      <c r="P1000" s="196">
        <f>IF(N1000=0,0,IF(B1000=0,"",VLOOKUP(B1000,'Prog Costs'!$A$29:$E$60,5,FALSE)*L1000))</f>
        <v>0</v>
      </c>
      <c r="Q1000" s="137"/>
      <c r="R1000" s="137"/>
      <c r="S1000" s="137"/>
      <c r="T1000" s="137"/>
      <c r="U1000" s="137"/>
      <c r="V1000" s="137"/>
      <c r="W1000" s="137"/>
      <c r="X1000" s="137"/>
      <c r="Y1000" s="137"/>
      <c r="Z1000" s="137"/>
      <c r="AA1000" s="137"/>
      <c r="AB1000" s="137"/>
      <c r="AC1000" s="137"/>
      <c r="AD1000" s="137"/>
      <c r="AE1000" s="137"/>
      <c r="AF1000" s="137"/>
      <c r="AG1000" s="137"/>
      <c r="AH1000" s="137"/>
    </row>
    <row r="1001" spans="1:34" ht="15" hidden="1" customHeight="1" x14ac:dyDescent="0.2">
      <c r="A1001" s="1393"/>
      <c r="B1001" s="681"/>
      <c r="C1001" s="1123"/>
      <c r="D1001" s="685"/>
      <c r="E1001" s="163"/>
      <c r="F1001" s="687"/>
      <c r="G1001" s="157"/>
      <c r="H1001" s="1124"/>
      <c r="I1001" s="1116">
        <f t="shared" si="368"/>
        <v>0</v>
      </c>
      <c r="J1001" s="1117">
        <f t="shared" si="369"/>
        <v>0</v>
      </c>
      <c r="K1001" s="1105">
        <f t="shared" si="370"/>
        <v>0</v>
      </c>
      <c r="L1001" s="191">
        <f t="shared" si="371"/>
        <v>0</v>
      </c>
      <c r="M1001" s="170" t="str">
        <f>IF(B1001=0,"",VLOOKUP(B1001,'Prog Costs'!$A$29:$B$60,2,FALSE))</f>
        <v/>
      </c>
      <c r="N1001" s="194">
        <f t="shared" si="367"/>
        <v>0</v>
      </c>
      <c r="O1001" s="195">
        <f t="shared" si="372"/>
        <v>0</v>
      </c>
      <c r="P1001" s="196">
        <f>IF(N1001=0,0,IF(B1001=0,"",VLOOKUP(B1001,'Prog Costs'!$A$29:$E$60,5,FALSE)*L1001))</f>
        <v>0</v>
      </c>
      <c r="Q1001" s="137"/>
      <c r="R1001" s="137"/>
      <c r="S1001" s="137"/>
      <c r="T1001" s="137"/>
      <c r="U1001" s="137"/>
      <c r="V1001" s="137"/>
      <c r="W1001" s="137"/>
      <c r="X1001" s="137"/>
      <c r="Y1001" s="137"/>
      <c r="Z1001" s="137"/>
      <c r="AA1001" s="137"/>
      <c r="AB1001" s="137"/>
      <c r="AC1001" s="137"/>
      <c r="AD1001" s="137"/>
      <c r="AE1001" s="137"/>
      <c r="AF1001" s="137"/>
      <c r="AG1001" s="137"/>
      <c r="AH1001" s="137"/>
    </row>
    <row r="1002" spans="1:34" ht="15" hidden="1" customHeight="1" x14ac:dyDescent="0.2">
      <c r="A1002" s="1393"/>
      <c r="B1002" s="681"/>
      <c r="C1002" s="1123"/>
      <c r="D1002" s="685"/>
      <c r="E1002" s="163"/>
      <c r="F1002" s="687"/>
      <c r="G1002" s="157"/>
      <c r="H1002" s="1124"/>
      <c r="I1002" s="1116">
        <f t="shared" si="368"/>
        <v>0</v>
      </c>
      <c r="J1002" s="1117">
        <f t="shared" si="369"/>
        <v>0</v>
      </c>
      <c r="K1002" s="1105">
        <f t="shared" si="370"/>
        <v>0</v>
      </c>
      <c r="L1002" s="191">
        <f t="shared" si="371"/>
        <v>0</v>
      </c>
      <c r="M1002" s="170" t="str">
        <f>IF(B1002=0,"",VLOOKUP(B1002,'Prog Costs'!$A$29:$B$60,2,FALSE))</f>
        <v/>
      </c>
      <c r="N1002" s="194">
        <f t="shared" si="367"/>
        <v>0</v>
      </c>
      <c r="O1002" s="195">
        <f t="shared" si="372"/>
        <v>0</v>
      </c>
      <c r="P1002" s="196">
        <f>IF(N1002=0,0,IF(B1002=0,"",VLOOKUP(B1002,'Prog Costs'!$A$29:$E$60,5,FALSE)*L1002))</f>
        <v>0</v>
      </c>
      <c r="Q1002" s="137"/>
      <c r="R1002" s="137"/>
      <c r="S1002" s="137"/>
      <c r="T1002" s="137"/>
      <c r="U1002" s="137"/>
      <c r="V1002" s="137"/>
      <c r="W1002" s="137"/>
      <c r="X1002" s="137"/>
      <c r="Y1002" s="137"/>
      <c r="Z1002" s="137"/>
      <c r="AA1002" s="137"/>
      <c r="AB1002" s="137"/>
      <c r="AC1002" s="137"/>
      <c r="AD1002" s="137"/>
      <c r="AE1002" s="137"/>
      <c r="AF1002" s="137"/>
      <c r="AG1002" s="137"/>
      <c r="AH1002" s="137"/>
    </row>
    <row r="1003" spans="1:34" ht="15" hidden="1" customHeight="1" x14ac:dyDescent="0.2">
      <c r="A1003" s="1393"/>
      <c r="B1003" s="681"/>
      <c r="C1003" s="1123"/>
      <c r="D1003" s="685"/>
      <c r="E1003" s="163"/>
      <c r="F1003" s="687"/>
      <c r="G1003" s="157"/>
      <c r="H1003" s="1124"/>
      <c r="I1003" s="1116">
        <f t="shared" si="368"/>
        <v>0</v>
      </c>
      <c r="J1003" s="1117">
        <f t="shared" si="369"/>
        <v>0</v>
      </c>
      <c r="K1003" s="1105">
        <f t="shared" si="370"/>
        <v>0</v>
      </c>
      <c r="L1003" s="191">
        <f t="shared" si="371"/>
        <v>0</v>
      </c>
      <c r="M1003" s="170" t="str">
        <f>IF(B1003=0,"",VLOOKUP(B1003,'Prog Costs'!$A$29:$B$60,2,FALSE))</f>
        <v/>
      </c>
      <c r="N1003" s="194">
        <f t="shared" si="367"/>
        <v>0</v>
      </c>
      <c r="O1003" s="195">
        <f t="shared" si="372"/>
        <v>0</v>
      </c>
      <c r="P1003" s="196">
        <f>IF(N1003=0,0,IF(B1003=0,"",VLOOKUP(B1003,'Prog Costs'!$A$29:$E$60,5,FALSE)*L1003))</f>
        <v>0</v>
      </c>
      <c r="Q1003" s="137"/>
      <c r="R1003" s="137"/>
      <c r="S1003" s="137"/>
      <c r="T1003" s="137"/>
      <c r="U1003" s="137"/>
      <c r="V1003" s="137"/>
      <c r="W1003" s="137"/>
      <c r="X1003" s="137"/>
      <c r="Y1003" s="137"/>
      <c r="Z1003" s="137"/>
      <c r="AA1003" s="137"/>
      <c r="AB1003" s="137"/>
      <c r="AC1003" s="137"/>
      <c r="AD1003" s="137"/>
      <c r="AE1003" s="137"/>
      <c r="AF1003" s="137"/>
      <c r="AG1003" s="137"/>
      <c r="AH1003" s="137"/>
    </row>
    <row r="1004" spans="1:34" ht="15" hidden="1" customHeight="1" x14ac:dyDescent="0.2">
      <c r="A1004" s="1393"/>
      <c r="B1004" s="681"/>
      <c r="C1004" s="1123"/>
      <c r="D1004" s="685"/>
      <c r="E1004" s="163"/>
      <c r="F1004" s="687"/>
      <c r="G1004" s="157"/>
      <c r="H1004" s="1124"/>
      <c r="I1004" s="1116">
        <f t="shared" si="368"/>
        <v>0</v>
      </c>
      <c r="J1004" s="1117">
        <f t="shared" si="369"/>
        <v>0</v>
      </c>
      <c r="K1004" s="1105">
        <f t="shared" si="370"/>
        <v>0</v>
      </c>
      <c r="L1004" s="191">
        <f t="shared" si="371"/>
        <v>0</v>
      </c>
      <c r="M1004" s="170" t="str">
        <f>IF(B1004=0,"",VLOOKUP(B1004,'Prog Costs'!$A$29:$B$60,2,FALSE))</f>
        <v/>
      </c>
      <c r="N1004" s="194">
        <f t="shared" si="367"/>
        <v>0</v>
      </c>
      <c r="O1004" s="195">
        <f t="shared" si="372"/>
        <v>0</v>
      </c>
      <c r="P1004" s="196">
        <f>IF(N1004=0,0,IF(B1004=0,"",VLOOKUP(B1004,'Prog Costs'!$A$29:$E$60,5,FALSE)*L1004))</f>
        <v>0</v>
      </c>
      <c r="Q1004" s="137"/>
      <c r="R1004" s="137"/>
      <c r="S1004" s="137"/>
      <c r="T1004" s="137"/>
      <c r="U1004" s="137"/>
      <c r="V1004" s="137"/>
      <c r="W1004" s="137"/>
      <c r="X1004" s="137"/>
      <c r="Y1004" s="137"/>
      <c r="Z1004" s="137"/>
      <c r="AA1004" s="137"/>
      <c r="AB1004" s="137"/>
      <c r="AC1004" s="137"/>
      <c r="AD1004" s="137"/>
      <c r="AE1004" s="137"/>
      <c r="AF1004" s="137"/>
      <c r="AG1004" s="137"/>
      <c r="AH1004" s="137"/>
    </row>
    <row r="1005" spans="1:34" ht="15" hidden="1" customHeight="1" thickBot="1" x14ac:dyDescent="0.25">
      <c r="A1005" s="1394"/>
      <c r="B1005" s="681"/>
      <c r="C1005" s="1125"/>
      <c r="D1005" s="686"/>
      <c r="E1005" s="164"/>
      <c r="F1005" s="688"/>
      <c r="G1005" s="158"/>
      <c r="H1005" s="1126"/>
      <c r="I1005" s="1118">
        <f t="shared" si="368"/>
        <v>0</v>
      </c>
      <c r="J1005" s="1117">
        <f t="shared" si="369"/>
        <v>0</v>
      </c>
      <c r="K1005" s="1106">
        <f t="shared" si="370"/>
        <v>0</v>
      </c>
      <c r="L1005" s="191">
        <f t="shared" si="371"/>
        <v>0</v>
      </c>
      <c r="M1005" s="170" t="str">
        <f>IF(B1005=0,"",VLOOKUP(B1005,'Prog Costs'!$A$29:$B$60,2,FALSE))</f>
        <v/>
      </c>
      <c r="N1005" s="194">
        <f t="shared" si="367"/>
        <v>0</v>
      </c>
      <c r="O1005" s="195">
        <f t="shared" si="372"/>
        <v>0</v>
      </c>
      <c r="P1005" s="196">
        <f>IF(N1005=0,0,IF(B1005=0,"",VLOOKUP(B1005,'Prog Costs'!$A$29:$E$60,5,FALSE)*L1005))</f>
        <v>0</v>
      </c>
      <c r="Q1005" s="137"/>
      <c r="R1005" s="137"/>
      <c r="S1005" s="137"/>
      <c r="T1005" s="137"/>
      <c r="U1005" s="137"/>
      <c r="V1005" s="137"/>
      <c r="W1005" s="137"/>
      <c r="X1005" s="137"/>
      <c r="Y1005" s="137"/>
      <c r="Z1005" s="137"/>
      <c r="AA1005" s="137"/>
      <c r="AB1005" s="137"/>
      <c r="AC1005" s="137"/>
      <c r="AD1005" s="137"/>
      <c r="AE1005" s="137"/>
      <c r="AF1005" s="137"/>
      <c r="AG1005" s="137"/>
      <c r="AH1005" s="137"/>
    </row>
    <row r="1006" spans="1:34" ht="18" customHeight="1" thickBot="1" x14ac:dyDescent="0.25">
      <c r="A1006" s="182"/>
      <c r="B1006" s="198" t="s">
        <v>62</v>
      </c>
      <c r="C1006" s="140">
        <f>SUM(C986:C1005)</f>
        <v>0</v>
      </c>
      <c r="D1006" s="155">
        <f t="shared" ref="D1006:L1006" si="373">SUM(D986:D1005)</f>
        <v>0</v>
      </c>
      <c r="E1006" s="165">
        <f t="shared" si="373"/>
        <v>0</v>
      </c>
      <c r="F1006" s="166">
        <f t="shared" si="373"/>
        <v>0</v>
      </c>
      <c r="G1006" s="159">
        <f t="shared" si="373"/>
        <v>0</v>
      </c>
      <c r="H1006" s="204">
        <f t="shared" si="373"/>
        <v>0</v>
      </c>
      <c r="I1006" s="140">
        <f t="shared" si="373"/>
        <v>0</v>
      </c>
      <c r="J1006" s="1113">
        <f t="shared" si="373"/>
        <v>0</v>
      </c>
      <c r="K1006" s="159">
        <f t="shared" si="373"/>
        <v>0</v>
      </c>
      <c r="L1006" s="142">
        <f t="shared" si="373"/>
        <v>0</v>
      </c>
      <c r="M1006" s="143"/>
      <c r="N1006" s="143">
        <f t="shared" ref="N1006:P1006" si="374">SUM(N986:N1005)</f>
        <v>0</v>
      </c>
      <c r="O1006" s="143">
        <f t="shared" si="374"/>
        <v>0</v>
      </c>
      <c r="P1006" s="144">
        <f t="shared" si="374"/>
        <v>0</v>
      </c>
      <c r="Q1006" s="137"/>
      <c r="R1006" s="137"/>
      <c r="S1006" s="137"/>
      <c r="T1006" s="137"/>
      <c r="U1006" s="137"/>
      <c r="V1006" s="137"/>
      <c r="W1006" s="137"/>
      <c r="X1006" s="137"/>
      <c r="Y1006" s="137"/>
      <c r="Z1006" s="137"/>
      <c r="AA1006" s="137"/>
      <c r="AB1006" s="137"/>
      <c r="AC1006" s="137"/>
      <c r="AD1006" s="137"/>
      <c r="AE1006" s="137"/>
      <c r="AF1006" s="137"/>
      <c r="AG1006" s="137"/>
      <c r="AH1006" s="137"/>
    </row>
    <row r="1007" spans="1:34" ht="13.5" thickBot="1" x14ac:dyDescent="0.25">
      <c r="A1007" s="173"/>
      <c r="B1007" s="152"/>
      <c r="C1007" s="152"/>
      <c r="D1007" s="152"/>
      <c r="E1007" s="152"/>
      <c r="F1007" s="152"/>
      <c r="G1007" s="152"/>
      <c r="H1007" s="152"/>
      <c r="I1007" s="152"/>
      <c r="J1007" s="152"/>
      <c r="K1007" s="152"/>
      <c r="L1007" s="152"/>
      <c r="M1007" s="152"/>
      <c r="N1007" s="102"/>
      <c r="O1007" s="102"/>
      <c r="P1007" s="103"/>
      <c r="Q1007" s="137"/>
      <c r="R1007" s="137"/>
      <c r="S1007" s="137"/>
      <c r="T1007" s="137"/>
      <c r="U1007" s="137"/>
      <c r="V1007" s="137"/>
      <c r="W1007" s="137"/>
      <c r="X1007" s="137"/>
      <c r="Y1007" s="137"/>
      <c r="Z1007" s="137"/>
      <c r="AA1007" s="137"/>
      <c r="AB1007" s="137"/>
      <c r="AC1007" s="137"/>
      <c r="AD1007" s="137"/>
      <c r="AE1007" s="137"/>
      <c r="AF1007" s="137"/>
      <c r="AG1007" s="137"/>
      <c r="AH1007" s="137"/>
    </row>
    <row r="1008" spans="1:34" ht="15" customHeight="1" x14ac:dyDescent="0.2">
      <c r="A1008" s="1392">
        <f>'Setup Page'!C21</f>
        <v>0</v>
      </c>
      <c r="B1008" s="683"/>
      <c r="C1008" s="1121"/>
      <c r="D1008" s="730"/>
      <c r="E1008" s="162"/>
      <c r="F1008" s="712"/>
      <c r="G1008" s="705"/>
      <c r="H1008" s="1122"/>
      <c r="I1008" s="1114">
        <f>C1008+E1008+G1008</f>
        <v>0</v>
      </c>
      <c r="J1008" s="1115">
        <f>I1008/2</f>
        <v>0</v>
      </c>
      <c r="K1008" s="1104">
        <f>D1008+F1008+H1008</f>
        <v>0</v>
      </c>
      <c r="L1008" s="191">
        <f>K1008/2</f>
        <v>0</v>
      </c>
      <c r="M1008" s="170" t="str">
        <f>IF(B1008=0,"",VLOOKUP(B1008,'Prog Costs'!$A$29:$B$60,2,FALSE))</f>
        <v/>
      </c>
      <c r="N1008" s="194">
        <f t="shared" ref="N1008:N1027" si="375">IF(B1008=0,0,IF(L1008=0,0,L1008*M1008))</f>
        <v>0</v>
      </c>
      <c r="O1008" s="195">
        <f>N1008*0.8</f>
        <v>0</v>
      </c>
      <c r="P1008" s="196">
        <f>IF(N1008=0,0,IF(B1008=0,"",VLOOKUP(B1008,'Prog Costs'!$A$29:$E$60,5,FALSE)*L1008))</f>
        <v>0</v>
      </c>
      <c r="Q1008" s="137"/>
      <c r="R1008" s="137"/>
      <c r="S1008" s="137"/>
      <c r="T1008" s="137"/>
      <c r="U1008" s="137"/>
      <c r="V1008" s="137"/>
      <c r="W1008" s="137"/>
      <c r="X1008" s="137"/>
      <c r="Y1008" s="137"/>
      <c r="Z1008" s="137"/>
      <c r="AA1008" s="137"/>
      <c r="AB1008" s="137"/>
      <c r="AC1008" s="137"/>
      <c r="AD1008" s="137"/>
      <c r="AE1008" s="137"/>
      <c r="AF1008" s="137"/>
      <c r="AG1008" s="137"/>
      <c r="AH1008" s="137"/>
    </row>
    <row r="1009" spans="1:34" ht="15" customHeight="1" x14ac:dyDescent="0.2">
      <c r="A1009" s="1393"/>
      <c r="B1009" s="681"/>
      <c r="C1009" s="1123"/>
      <c r="D1009" s="685"/>
      <c r="E1009" s="163"/>
      <c r="F1009" s="687"/>
      <c r="G1009" s="157"/>
      <c r="H1009" s="1124"/>
      <c r="I1009" s="1116">
        <f t="shared" ref="I1009:I1027" si="376">C1009+E1009+G1009</f>
        <v>0</v>
      </c>
      <c r="J1009" s="1117">
        <f t="shared" ref="J1009:J1027" si="377">I1009/2</f>
        <v>0</v>
      </c>
      <c r="K1009" s="1105">
        <f t="shared" ref="K1009:K1027" si="378">D1009+F1009+H1009</f>
        <v>0</v>
      </c>
      <c r="L1009" s="191">
        <f t="shared" ref="L1009:L1027" si="379">K1009/2</f>
        <v>0</v>
      </c>
      <c r="M1009" s="170" t="str">
        <f>IF(B1009=0,"",VLOOKUP(B1009,'Prog Costs'!$A$29:$B$60,2,FALSE))</f>
        <v/>
      </c>
      <c r="N1009" s="194">
        <f t="shared" si="375"/>
        <v>0</v>
      </c>
      <c r="O1009" s="195">
        <f t="shared" ref="O1009:O1027" si="380">N1009*0.8</f>
        <v>0</v>
      </c>
      <c r="P1009" s="196">
        <f>IF(N1009=0,0,IF(B1009=0,"",VLOOKUP(B1009,'Prog Costs'!$A$29:$E$60,5,FALSE)*L1009))</f>
        <v>0</v>
      </c>
      <c r="Q1009" s="137"/>
      <c r="R1009" s="137"/>
      <c r="S1009" s="137"/>
      <c r="T1009" s="137"/>
      <c r="U1009" s="137"/>
      <c r="V1009" s="137"/>
      <c r="W1009" s="137"/>
      <c r="X1009" s="137"/>
      <c r="Y1009" s="137"/>
      <c r="Z1009" s="137"/>
      <c r="AA1009" s="137"/>
      <c r="AB1009" s="137"/>
      <c r="AC1009" s="137"/>
      <c r="AD1009" s="137"/>
      <c r="AE1009" s="137"/>
      <c r="AF1009" s="137"/>
      <c r="AG1009" s="137"/>
      <c r="AH1009" s="137"/>
    </row>
    <row r="1010" spans="1:34" ht="15" customHeight="1" x14ac:dyDescent="0.2">
      <c r="A1010" s="1393"/>
      <c r="B1010" s="681"/>
      <c r="C1010" s="1123"/>
      <c r="D1010" s="685"/>
      <c r="E1010" s="163"/>
      <c r="F1010" s="687"/>
      <c r="G1010" s="157"/>
      <c r="H1010" s="1124"/>
      <c r="I1010" s="1116">
        <f t="shared" si="376"/>
        <v>0</v>
      </c>
      <c r="J1010" s="1117">
        <f t="shared" si="377"/>
        <v>0</v>
      </c>
      <c r="K1010" s="1105">
        <f t="shared" si="378"/>
        <v>0</v>
      </c>
      <c r="L1010" s="191">
        <f t="shared" si="379"/>
        <v>0</v>
      </c>
      <c r="M1010" s="170" t="str">
        <f>IF(B1010=0,"",VLOOKUP(B1010,'Prog Costs'!$A$29:$B$60,2,FALSE))</f>
        <v/>
      </c>
      <c r="N1010" s="194">
        <f t="shared" si="375"/>
        <v>0</v>
      </c>
      <c r="O1010" s="195">
        <f t="shared" si="380"/>
        <v>0</v>
      </c>
      <c r="P1010" s="196">
        <f>IF(N1010=0,0,IF(B1010=0,"",VLOOKUP(B1010,'Prog Costs'!$A$29:$E$60,5,FALSE)*L1010))</f>
        <v>0</v>
      </c>
      <c r="Q1010" s="137"/>
      <c r="R1010" s="137"/>
      <c r="S1010" s="137"/>
      <c r="T1010" s="137"/>
      <c r="U1010" s="137"/>
      <c r="V1010" s="137"/>
      <c r="W1010" s="137"/>
      <c r="X1010" s="137"/>
      <c r="Y1010" s="137"/>
      <c r="Z1010" s="137"/>
      <c r="AA1010" s="137"/>
      <c r="AB1010" s="137"/>
      <c r="AC1010" s="137"/>
      <c r="AD1010" s="137"/>
      <c r="AE1010" s="137"/>
      <c r="AF1010" s="137"/>
      <c r="AG1010" s="137"/>
      <c r="AH1010" s="137"/>
    </row>
    <row r="1011" spans="1:34" ht="15" customHeight="1" x14ac:dyDescent="0.2">
      <c r="A1011" s="1393"/>
      <c r="B1011" s="681"/>
      <c r="C1011" s="1123"/>
      <c r="D1011" s="685"/>
      <c r="E1011" s="163"/>
      <c r="F1011" s="687"/>
      <c r="G1011" s="157"/>
      <c r="H1011" s="1124"/>
      <c r="I1011" s="1116">
        <f t="shared" si="376"/>
        <v>0</v>
      </c>
      <c r="J1011" s="1117">
        <f t="shared" si="377"/>
        <v>0</v>
      </c>
      <c r="K1011" s="1105">
        <f t="shared" si="378"/>
        <v>0</v>
      </c>
      <c r="L1011" s="191">
        <f t="shared" si="379"/>
        <v>0</v>
      </c>
      <c r="M1011" s="170" t="str">
        <f>IF(B1011=0,"",VLOOKUP(B1011,'Prog Costs'!$A$29:$B$60,2,FALSE))</f>
        <v/>
      </c>
      <c r="N1011" s="194">
        <f t="shared" si="375"/>
        <v>0</v>
      </c>
      <c r="O1011" s="195">
        <f t="shared" si="380"/>
        <v>0</v>
      </c>
      <c r="P1011" s="196">
        <f>IF(N1011=0,0,IF(B1011=0,"",VLOOKUP(B1011,'Prog Costs'!$A$29:$E$60,5,FALSE)*L1011))</f>
        <v>0</v>
      </c>
      <c r="Q1011" s="137"/>
      <c r="R1011" s="137"/>
      <c r="S1011" s="137"/>
      <c r="T1011" s="137"/>
      <c r="U1011" s="137"/>
      <c r="V1011" s="137"/>
      <c r="W1011" s="137"/>
      <c r="X1011" s="137"/>
      <c r="Y1011" s="137"/>
      <c r="Z1011" s="137"/>
      <c r="AA1011" s="137"/>
      <c r="AB1011" s="137"/>
      <c r="AC1011" s="137"/>
      <c r="AD1011" s="137"/>
      <c r="AE1011" s="137"/>
      <c r="AF1011" s="137"/>
      <c r="AG1011" s="137"/>
      <c r="AH1011" s="137"/>
    </row>
    <row r="1012" spans="1:34" ht="15" customHeight="1" x14ac:dyDescent="0.2">
      <c r="A1012" s="1393"/>
      <c r="B1012" s="681"/>
      <c r="C1012" s="1123"/>
      <c r="D1012" s="685"/>
      <c r="E1012" s="163"/>
      <c r="F1012" s="687"/>
      <c r="G1012" s="157"/>
      <c r="H1012" s="1124"/>
      <c r="I1012" s="1116">
        <f t="shared" si="376"/>
        <v>0</v>
      </c>
      <c r="J1012" s="1117">
        <f t="shared" si="377"/>
        <v>0</v>
      </c>
      <c r="K1012" s="1105">
        <f t="shared" si="378"/>
        <v>0</v>
      </c>
      <c r="L1012" s="191">
        <f t="shared" si="379"/>
        <v>0</v>
      </c>
      <c r="M1012" s="170" t="str">
        <f>IF(B1012=0,"",VLOOKUP(B1012,'Prog Costs'!$A$29:$B$60,2,FALSE))</f>
        <v/>
      </c>
      <c r="N1012" s="194">
        <f t="shared" si="375"/>
        <v>0</v>
      </c>
      <c r="O1012" s="195">
        <f t="shared" si="380"/>
        <v>0</v>
      </c>
      <c r="P1012" s="196">
        <f>IF(N1012=0,0,IF(B1012=0,"",VLOOKUP(B1012,'Prog Costs'!$A$29:$E$60,5,FALSE)*L1012))</f>
        <v>0</v>
      </c>
      <c r="Q1012" s="137"/>
      <c r="R1012" s="137"/>
      <c r="S1012" s="137"/>
      <c r="T1012" s="137"/>
      <c r="U1012" s="137"/>
      <c r="V1012" s="137"/>
      <c r="W1012" s="137"/>
      <c r="X1012" s="137"/>
      <c r="Y1012" s="137"/>
      <c r="Z1012" s="137"/>
      <c r="AA1012" s="137"/>
      <c r="AB1012" s="137"/>
      <c r="AC1012" s="137"/>
      <c r="AD1012" s="137"/>
      <c r="AE1012" s="137"/>
      <c r="AF1012" s="137"/>
      <c r="AG1012" s="137"/>
      <c r="AH1012" s="137"/>
    </row>
    <row r="1013" spans="1:34" ht="15" customHeight="1" x14ac:dyDescent="0.2">
      <c r="A1013" s="1393"/>
      <c r="B1013" s="681"/>
      <c r="C1013" s="1123"/>
      <c r="D1013" s="685"/>
      <c r="E1013" s="163"/>
      <c r="F1013" s="687"/>
      <c r="G1013" s="157"/>
      <c r="H1013" s="1124"/>
      <c r="I1013" s="1116">
        <f t="shared" si="376"/>
        <v>0</v>
      </c>
      <c r="J1013" s="1117">
        <f t="shared" si="377"/>
        <v>0</v>
      </c>
      <c r="K1013" s="1105">
        <f t="shared" si="378"/>
        <v>0</v>
      </c>
      <c r="L1013" s="191">
        <f t="shared" si="379"/>
        <v>0</v>
      </c>
      <c r="M1013" s="170" t="str">
        <f>IF(B1013=0,"",VLOOKUP(B1013,'Prog Costs'!$A$29:$B$60,2,FALSE))</f>
        <v/>
      </c>
      <c r="N1013" s="194">
        <f t="shared" si="375"/>
        <v>0</v>
      </c>
      <c r="O1013" s="195">
        <f t="shared" si="380"/>
        <v>0</v>
      </c>
      <c r="P1013" s="196">
        <f>IF(N1013=0,0,IF(B1013=0,"",VLOOKUP(B1013,'Prog Costs'!$A$29:$E$60,5,FALSE)*L1013))</f>
        <v>0</v>
      </c>
      <c r="Q1013" s="137"/>
      <c r="R1013" s="137"/>
      <c r="S1013" s="137"/>
      <c r="T1013" s="137"/>
      <c r="U1013" s="137"/>
      <c r="V1013" s="137"/>
      <c r="W1013" s="137"/>
      <c r="X1013" s="137"/>
      <c r="Y1013" s="137"/>
      <c r="Z1013" s="137"/>
      <c r="AA1013" s="137"/>
      <c r="AB1013" s="137"/>
      <c r="AC1013" s="137"/>
      <c r="AD1013" s="137"/>
      <c r="AE1013" s="137"/>
      <c r="AF1013" s="137"/>
      <c r="AG1013" s="137"/>
      <c r="AH1013" s="137"/>
    </row>
    <row r="1014" spans="1:34" ht="15" customHeight="1" x14ac:dyDescent="0.2">
      <c r="A1014" s="1393"/>
      <c r="B1014" s="681"/>
      <c r="C1014" s="1123"/>
      <c r="D1014" s="685"/>
      <c r="E1014" s="163"/>
      <c r="F1014" s="687"/>
      <c r="G1014" s="157"/>
      <c r="H1014" s="1124"/>
      <c r="I1014" s="1116">
        <f t="shared" si="376"/>
        <v>0</v>
      </c>
      <c r="J1014" s="1117">
        <f t="shared" si="377"/>
        <v>0</v>
      </c>
      <c r="K1014" s="1105">
        <f t="shared" si="378"/>
        <v>0</v>
      </c>
      <c r="L1014" s="191">
        <f t="shared" si="379"/>
        <v>0</v>
      </c>
      <c r="M1014" s="170" t="str">
        <f>IF(B1014=0,"",VLOOKUP(B1014,'Prog Costs'!$A$29:$B$60,2,FALSE))</f>
        <v/>
      </c>
      <c r="N1014" s="194">
        <f t="shared" si="375"/>
        <v>0</v>
      </c>
      <c r="O1014" s="195">
        <f t="shared" si="380"/>
        <v>0</v>
      </c>
      <c r="P1014" s="196">
        <f>IF(N1014=0,0,IF(B1014=0,"",VLOOKUP(B1014,'Prog Costs'!$A$29:$E$60,5,FALSE)*L1014))</f>
        <v>0</v>
      </c>
      <c r="Q1014" s="137"/>
      <c r="R1014" s="137"/>
      <c r="S1014" s="137"/>
      <c r="T1014" s="137"/>
      <c r="U1014" s="137"/>
      <c r="V1014" s="137"/>
      <c r="W1014" s="137"/>
      <c r="X1014" s="137"/>
      <c r="Y1014" s="137"/>
      <c r="Z1014" s="137"/>
      <c r="AA1014" s="137"/>
      <c r="AB1014" s="137"/>
      <c r="AC1014" s="137"/>
      <c r="AD1014" s="137"/>
      <c r="AE1014" s="137"/>
      <c r="AF1014" s="137"/>
      <c r="AG1014" s="137"/>
      <c r="AH1014" s="137"/>
    </row>
    <row r="1015" spans="1:34" ht="15" customHeight="1" x14ac:dyDescent="0.2">
      <c r="A1015" s="1393"/>
      <c r="B1015" s="681"/>
      <c r="C1015" s="1123"/>
      <c r="D1015" s="685"/>
      <c r="E1015" s="163"/>
      <c r="F1015" s="687"/>
      <c r="G1015" s="157"/>
      <c r="H1015" s="1124"/>
      <c r="I1015" s="1116">
        <f t="shared" si="376"/>
        <v>0</v>
      </c>
      <c r="J1015" s="1117">
        <f t="shared" si="377"/>
        <v>0</v>
      </c>
      <c r="K1015" s="1105">
        <f t="shared" si="378"/>
        <v>0</v>
      </c>
      <c r="L1015" s="191">
        <f t="shared" si="379"/>
        <v>0</v>
      </c>
      <c r="M1015" s="170" t="str">
        <f>IF(B1015=0,"",VLOOKUP(B1015,'Prog Costs'!$A$29:$B$60,2,FALSE))</f>
        <v/>
      </c>
      <c r="N1015" s="194">
        <f t="shared" si="375"/>
        <v>0</v>
      </c>
      <c r="O1015" s="195">
        <f t="shared" si="380"/>
        <v>0</v>
      </c>
      <c r="P1015" s="196">
        <f>IF(N1015=0,0,IF(B1015=0,"",VLOOKUP(B1015,'Prog Costs'!$A$29:$E$60,5,FALSE)*L1015))</f>
        <v>0</v>
      </c>
      <c r="Q1015" s="137"/>
      <c r="R1015" s="137"/>
      <c r="S1015" s="137"/>
      <c r="T1015" s="137"/>
      <c r="U1015" s="137"/>
      <c r="V1015" s="137"/>
      <c r="W1015" s="137"/>
      <c r="X1015" s="137"/>
      <c r="Y1015" s="137"/>
      <c r="Z1015" s="137"/>
      <c r="AA1015" s="137"/>
      <c r="AB1015" s="137"/>
      <c r="AC1015" s="137"/>
      <c r="AD1015" s="137"/>
      <c r="AE1015" s="137"/>
      <c r="AF1015" s="137"/>
      <c r="AG1015" s="137"/>
      <c r="AH1015" s="137"/>
    </row>
    <row r="1016" spans="1:34" ht="15" customHeight="1" x14ac:dyDescent="0.2">
      <c r="A1016" s="1393"/>
      <c r="B1016" s="681"/>
      <c r="C1016" s="1123"/>
      <c r="D1016" s="685"/>
      <c r="E1016" s="163"/>
      <c r="F1016" s="687"/>
      <c r="G1016" s="157"/>
      <c r="H1016" s="1124"/>
      <c r="I1016" s="1116">
        <f t="shared" si="376"/>
        <v>0</v>
      </c>
      <c r="J1016" s="1117">
        <f t="shared" si="377"/>
        <v>0</v>
      </c>
      <c r="K1016" s="1105">
        <f t="shared" si="378"/>
        <v>0</v>
      </c>
      <c r="L1016" s="191">
        <f t="shared" si="379"/>
        <v>0</v>
      </c>
      <c r="M1016" s="170" t="str">
        <f>IF(B1016=0,"",VLOOKUP(B1016,'Prog Costs'!$A$29:$B$60,2,FALSE))</f>
        <v/>
      </c>
      <c r="N1016" s="194">
        <f t="shared" si="375"/>
        <v>0</v>
      </c>
      <c r="O1016" s="195">
        <f t="shared" si="380"/>
        <v>0</v>
      </c>
      <c r="P1016" s="196">
        <f>IF(N1016=0,0,IF(B1016=0,"",VLOOKUP(B1016,'Prog Costs'!$A$29:$E$60,5,FALSE)*L1016))</f>
        <v>0</v>
      </c>
      <c r="Q1016" s="137"/>
      <c r="R1016" s="137"/>
      <c r="S1016" s="137"/>
      <c r="T1016" s="137"/>
      <c r="U1016" s="137"/>
      <c r="V1016" s="137"/>
      <c r="W1016" s="137"/>
      <c r="X1016" s="137"/>
      <c r="Y1016" s="137"/>
      <c r="Z1016" s="137"/>
      <c r="AA1016" s="137"/>
      <c r="AB1016" s="137"/>
      <c r="AC1016" s="137"/>
      <c r="AD1016" s="137"/>
      <c r="AE1016" s="137"/>
      <c r="AF1016" s="137"/>
      <c r="AG1016" s="137"/>
      <c r="AH1016" s="137"/>
    </row>
    <row r="1017" spans="1:34" ht="15" customHeight="1" thickBot="1" x14ac:dyDescent="0.25">
      <c r="A1017" s="1393"/>
      <c r="B1017" s="681"/>
      <c r="C1017" s="1123"/>
      <c r="D1017" s="685"/>
      <c r="E1017" s="163"/>
      <c r="F1017" s="687"/>
      <c r="G1017" s="157"/>
      <c r="H1017" s="1124"/>
      <c r="I1017" s="1116">
        <f t="shared" si="376"/>
        <v>0</v>
      </c>
      <c r="J1017" s="1117">
        <f t="shared" si="377"/>
        <v>0</v>
      </c>
      <c r="K1017" s="1105">
        <f t="shared" si="378"/>
        <v>0</v>
      </c>
      <c r="L1017" s="191">
        <f t="shared" si="379"/>
        <v>0</v>
      </c>
      <c r="M1017" s="170" t="str">
        <f>IF(B1017=0,"",VLOOKUP(B1017,'Prog Costs'!$A$29:$B$60,2,FALSE))</f>
        <v/>
      </c>
      <c r="N1017" s="194">
        <f t="shared" si="375"/>
        <v>0</v>
      </c>
      <c r="O1017" s="195">
        <f t="shared" si="380"/>
        <v>0</v>
      </c>
      <c r="P1017" s="196">
        <f>IF(N1017=0,0,IF(B1017=0,"",VLOOKUP(B1017,'Prog Costs'!$A$29:$E$60,5,FALSE)*L1017))</f>
        <v>0</v>
      </c>
      <c r="Q1017" s="137"/>
      <c r="R1017" s="137"/>
      <c r="S1017" s="137"/>
      <c r="T1017" s="137"/>
      <c r="U1017" s="137"/>
      <c r="V1017" s="137"/>
      <c r="W1017" s="137"/>
      <c r="X1017" s="137"/>
      <c r="Y1017" s="137"/>
      <c r="Z1017" s="137"/>
      <c r="AA1017" s="137"/>
      <c r="AB1017" s="137"/>
      <c r="AC1017" s="137"/>
      <c r="AD1017" s="137"/>
      <c r="AE1017" s="137"/>
      <c r="AF1017" s="137"/>
      <c r="AG1017" s="137"/>
      <c r="AH1017" s="137"/>
    </row>
    <row r="1018" spans="1:34" ht="15" hidden="1" customHeight="1" x14ac:dyDescent="0.2">
      <c r="A1018" s="1393"/>
      <c r="B1018" s="681"/>
      <c r="C1018" s="1123"/>
      <c r="D1018" s="685"/>
      <c r="E1018" s="163"/>
      <c r="F1018" s="687"/>
      <c r="G1018" s="157"/>
      <c r="H1018" s="1124"/>
      <c r="I1018" s="1116">
        <f t="shared" si="376"/>
        <v>0</v>
      </c>
      <c r="J1018" s="1117">
        <f t="shared" si="377"/>
        <v>0</v>
      </c>
      <c r="K1018" s="1105">
        <f t="shared" si="378"/>
        <v>0</v>
      </c>
      <c r="L1018" s="191">
        <f t="shared" si="379"/>
        <v>0</v>
      </c>
      <c r="M1018" s="170" t="str">
        <f>IF(B1018=0,"",VLOOKUP(B1018,'Prog Costs'!$A$29:$B$60,2,FALSE))</f>
        <v/>
      </c>
      <c r="N1018" s="194">
        <f t="shared" si="375"/>
        <v>0</v>
      </c>
      <c r="O1018" s="195">
        <f t="shared" si="380"/>
        <v>0</v>
      </c>
      <c r="P1018" s="196">
        <f>IF(N1018=0,0,IF(B1018=0,"",VLOOKUP(B1018,'Prog Costs'!$A$29:$E$60,5,FALSE)*L1018))</f>
        <v>0</v>
      </c>
      <c r="Q1018" s="137"/>
      <c r="R1018" s="137"/>
      <c r="S1018" s="137"/>
      <c r="T1018" s="137"/>
      <c r="U1018" s="137"/>
      <c r="V1018" s="137"/>
      <c r="W1018" s="137"/>
      <c r="X1018" s="137"/>
      <c r="Y1018" s="137"/>
      <c r="Z1018" s="137"/>
      <c r="AA1018" s="137"/>
      <c r="AB1018" s="137"/>
      <c r="AC1018" s="137"/>
      <c r="AD1018" s="137"/>
      <c r="AE1018" s="137"/>
      <c r="AF1018" s="137"/>
      <c r="AG1018" s="137"/>
      <c r="AH1018" s="137"/>
    </row>
    <row r="1019" spans="1:34" ht="15" hidden="1" customHeight="1" x14ac:dyDescent="0.2">
      <c r="A1019" s="1393"/>
      <c r="B1019" s="681"/>
      <c r="C1019" s="1123"/>
      <c r="D1019" s="685"/>
      <c r="E1019" s="163"/>
      <c r="F1019" s="687"/>
      <c r="G1019" s="157"/>
      <c r="H1019" s="1124"/>
      <c r="I1019" s="1116">
        <f t="shared" si="376"/>
        <v>0</v>
      </c>
      <c r="J1019" s="1117">
        <f t="shared" si="377"/>
        <v>0</v>
      </c>
      <c r="K1019" s="1105">
        <f t="shared" si="378"/>
        <v>0</v>
      </c>
      <c r="L1019" s="191">
        <f t="shared" si="379"/>
        <v>0</v>
      </c>
      <c r="M1019" s="170" t="str">
        <f>IF(B1019=0,"",VLOOKUP(B1019,'Prog Costs'!$A$29:$B$60,2,FALSE))</f>
        <v/>
      </c>
      <c r="N1019" s="194">
        <f t="shared" si="375"/>
        <v>0</v>
      </c>
      <c r="O1019" s="195">
        <f t="shared" si="380"/>
        <v>0</v>
      </c>
      <c r="P1019" s="196">
        <f>IF(N1019=0,0,IF(B1019=0,"",VLOOKUP(B1019,'Prog Costs'!$A$29:$E$60,5,FALSE)*L1019))</f>
        <v>0</v>
      </c>
      <c r="Q1019" s="137"/>
      <c r="R1019" s="137"/>
      <c r="S1019" s="137"/>
      <c r="T1019" s="137"/>
      <c r="U1019" s="137"/>
      <c r="V1019" s="137"/>
      <c r="W1019" s="137"/>
      <c r="X1019" s="137"/>
      <c r="Y1019" s="137"/>
      <c r="Z1019" s="137"/>
      <c r="AA1019" s="137"/>
      <c r="AB1019" s="137"/>
      <c r="AC1019" s="137"/>
      <c r="AD1019" s="137"/>
      <c r="AE1019" s="137"/>
      <c r="AF1019" s="137"/>
      <c r="AG1019" s="137"/>
      <c r="AH1019" s="137"/>
    </row>
    <row r="1020" spans="1:34" ht="15" hidden="1" customHeight="1" x14ac:dyDescent="0.2">
      <c r="A1020" s="1393"/>
      <c r="B1020" s="681"/>
      <c r="C1020" s="1123"/>
      <c r="D1020" s="685"/>
      <c r="E1020" s="163"/>
      <c r="F1020" s="687"/>
      <c r="G1020" s="157"/>
      <c r="H1020" s="1124"/>
      <c r="I1020" s="1116">
        <f t="shared" si="376"/>
        <v>0</v>
      </c>
      <c r="J1020" s="1117">
        <f t="shared" si="377"/>
        <v>0</v>
      </c>
      <c r="K1020" s="1105">
        <f t="shared" si="378"/>
        <v>0</v>
      </c>
      <c r="L1020" s="191">
        <f t="shared" si="379"/>
        <v>0</v>
      </c>
      <c r="M1020" s="170" t="str">
        <f>IF(B1020=0,"",VLOOKUP(B1020,'Prog Costs'!$A$29:$B$60,2,FALSE))</f>
        <v/>
      </c>
      <c r="N1020" s="194">
        <f t="shared" si="375"/>
        <v>0</v>
      </c>
      <c r="O1020" s="195">
        <f t="shared" si="380"/>
        <v>0</v>
      </c>
      <c r="P1020" s="196">
        <f>IF(N1020=0,0,IF(B1020=0,"",VLOOKUP(B1020,'Prog Costs'!$A$29:$E$60,5,FALSE)*L1020))</f>
        <v>0</v>
      </c>
      <c r="Q1020" s="137"/>
      <c r="R1020" s="137"/>
      <c r="S1020" s="137"/>
      <c r="T1020" s="137"/>
      <c r="U1020" s="137"/>
      <c r="V1020" s="137"/>
      <c r="W1020" s="137"/>
      <c r="X1020" s="137"/>
      <c r="Y1020" s="137"/>
      <c r="Z1020" s="137"/>
      <c r="AA1020" s="137"/>
      <c r="AB1020" s="137"/>
      <c r="AC1020" s="137"/>
      <c r="AD1020" s="137"/>
      <c r="AE1020" s="137"/>
      <c r="AF1020" s="137"/>
      <c r="AG1020" s="137"/>
      <c r="AH1020" s="137"/>
    </row>
    <row r="1021" spans="1:34" ht="15" hidden="1" customHeight="1" x14ac:dyDescent="0.2">
      <c r="A1021" s="1393"/>
      <c r="B1021" s="681"/>
      <c r="C1021" s="1123"/>
      <c r="D1021" s="685"/>
      <c r="E1021" s="163"/>
      <c r="F1021" s="687"/>
      <c r="G1021" s="157"/>
      <c r="H1021" s="1124"/>
      <c r="I1021" s="1116">
        <f t="shared" si="376"/>
        <v>0</v>
      </c>
      <c r="J1021" s="1117">
        <f t="shared" si="377"/>
        <v>0</v>
      </c>
      <c r="K1021" s="1105">
        <f t="shared" si="378"/>
        <v>0</v>
      </c>
      <c r="L1021" s="191">
        <f t="shared" si="379"/>
        <v>0</v>
      </c>
      <c r="M1021" s="170" t="str">
        <f>IF(B1021=0,"",VLOOKUP(B1021,'Prog Costs'!$A$29:$B$60,2,FALSE))</f>
        <v/>
      </c>
      <c r="N1021" s="194">
        <f t="shared" si="375"/>
        <v>0</v>
      </c>
      <c r="O1021" s="195">
        <f t="shared" si="380"/>
        <v>0</v>
      </c>
      <c r="P1021" s="196">
        <f>IF(N1021=0,0,IF(B1021=0,"",VLOOKUP(B1021,'Prog Costs'!$A$29:$E$60,5,FALSE)*L1021))</f>
        <v>0</v>
      </c>
      <c r="Q1021" s="137"/>
      <c r="R1021" s="137"/>
      <c r="S1021" s="137"/>
      <c r="T1021" s="137"/>
      <c r="U1021" s="137"/>
      <c r="V1021" s="137"/>
      <c r="W1021" s="137"/>
      <c r="X1021" s="137"/>
      <c r="Y1021" s="137"/>
      <c r="Z1021" s="137"/>
      <c r="AA1021" s="137"/>
      <c r="AB1021" s="137"/>
      <c r="AC1021" s="137"/>
      <c r="AD1021" s="137"/>
      <c r="AE1021" s="137"/>
      <c r="AF1021" s="137"/>
      <c r="AG1021" s="137"/>
      <c r="AH1021" s="137"/>
    </row>
    <row r="1022" spans="1:34" ht="15" hidden="1" customHeight="1" x14ac:dyDescent="0.2">
      <c r="A1022" s="1393"/>
      <c r="B1022" s="681"/>
      <c r="C1022" s="1123"/>
      <c r="D1022" s="685"/>
      <c r="E1022" s="163"/>
      <c r="F1022" s="687"/>
      <c r="G1022" s="157"/>
      <c r="H1022" s="1124"/>
      <c r="I1022" s="1116">
        <f t="shared" si="376"/>
        <v>0</v>
      </c>
      <c r="J1022" s="1117">
        <f t="shared" si="377"/>
        <v>0</v>
      </c>
      <c r="K1022" s="1105">
        <f t="shared" si="378"/>
        <v>0</v>
      </c>
      <c r="L1022" s="191">
        <f t="shared" si="379"/>
        <v>0</v>
      </c>
      <c r="M1022" s="170" t="str">
        <f>IF(B1022=0,"",VLOOKUP(B1022,'Prog Costs'!$A$29:$B$60,2,FALSE))</f>
        <v/>
      </c>
      <c r="N1022" s="194">
        <f t="shared" si="375"/>
        <v>0</v>
      </c>
      <c r="O1022" s="195">
        <f t="shared" si="380"/>
        <v>0</v>
      </c>
      <c r="P1022" s="196">
        <f>IF(N1022=0,0,IF(B1022=0,"",VLOOKUP(B1022,'Prog Costs'!$A$29:$E$60,5,FALSE)*L1022))</f>
        <v>0</v>
      </c>
      <c r="Q1022" s="137"/>
      <c r="R1022" s="137"/>
      <c r="S1022" s="137"/>
      <c r="T1022" s="137"/>
      <c r="U1022" s="137"/>
      <c r="V1022" s="137"/>
      <c r="W1022" s="137"/>
      <c r="X1022" s="137"/>
      <c r="Y1022" s="137"/>
      <c r="Z1022" s="137"/>
      <c r="AA1022" s="137"/>
      <c r="AB1022" s="137"/>
      <c r="AC1022" s="137"/>
      <c r="AD1022" s="137"/>
      <c r="AE1022" s="137"/>
      <c r="AF1022" s="137"/>
      <c r="AG1022" s="137"/>
      <c r="AH1022" s="137"/>
    </row>
    <row r="1023" spans="1:34" ht="15" hidden="1" customHeight="1" x14ac:dyDescent="0.2">
      <c r="A1023" s="1393"/>
      <c r="B1023" s="681"/>
      <c r="C1023" s="1123"/>
      <c r="D1023" s="685"/>
      <c r="E1023" s="163"/>
      <c r="F1023" s="687"/>
      <c r="G1023" s="157"/>
      <c r="H1023" s="1124"/>
      <c r="I1023" s="1116">
        <f t="shared" si="376"/>
        <v>0</v>
      </c>
      <c r="J1023" s="1117">
        <f t="shared" si="377"/>
        <v>0</v>
      </c>
      <c r="K1023" s="1105">
        <f t="shared" si="378"/>
        <v>0</v>
      </c>
      <c r="L1023" s="191">
        <f t="shared" si="379"/>
        <v>0</v>
      </c>
      <c r="M1023" s="170" t="str">
        <f>IF(B1023=0,"",VLOOKUP(B1023,'Prog Costs'!$A$29:$B$60,2,FALSE))</f>
        <v/>
      </c>
      <c r="N1023" s="194">
        <f t="shared" si="375"/>
        <v>0</v>
      </c>
      <c r="O1023" s="195">
        <f t="shared" si="380"/>
        <v>0</v>
      </c>
      <c r="P1023" s="196">
        <f>IF(N1023=0,0,IF(B1023=0,"",VLOOKUP(B1023,'Prog Costs'!$A$29:$E$60,5,FALSE)*L1023))</f>
        <v>0</v>
      </c>
      <c r="Q1023" s="137"/>
      <c r="R1023" s="137"/>
      <c r="S1023" s="137"/>
      <c r="T1023" s="137"/>
      <c r="U1023" s="137"/>
      <c r="V1023" s="137"/>
      <c r="W1023" s="137"/>
      <c r="X1023" s="137"/>
      <c r="Y1023" s="137"/>
      <c r="Z1023" s="137"/>
      <c r="AA1023" s="137"/>
      <c r="AB1023" s="137"/>
      <c r="AC1023" s="137"/>
      <c r="AD1023" s="137"/>
      <c r="AE1023" s="137"/>
      <c r="AF1023" s="137"/>
      <c r="AG1023" s="137"/>
      <c r="AH1023" s="137"/>
    </row>
    <row r="1024" spans="1:34" ht="15" hidden="1" customHeight="1" x14ac:dyDescent="0.2">
      <c r="A1024" s="1393"/>
      <c r="B1024" s="681"/>
      <c r="C1024" s="1123"/>
      <c r="D1024" s="685"/>
      <c r="E1024" s="163"/>
      <c r="F1024" s="687"/>
      <c r="G1024" s="157"/>
      <c r="H1024" s="1124"/>
      <c r="I1024" s="1116">
        <f t="shared" si="376"/>
        <v>0</v>
      </c>
      <c r="J1024" s="1117">
        <f t="shared" si="377"/>
        <v>0</v>
      </c>
      <c r="K1024" s="1105">
        <f t="shared" si="378"/>
        <v>0</v>
      </c>
      <c r="L1024" s="191">
        <f t="shared" si="379"/>
        <v>0</v>
      </c>
      <c r="M1024" s="170" t="str">
        <f>IF(B1024=0,"",VLOOKUP(B1024,'Prog Costs'!$A$29:$B$60,2,FALSE))</f>
        <v/>
      </c>
      <c r="N1024" s="194">
        <f t="shared" si="375"/>
        <v>0</v>
      </c>
      <c r="O1024" s="195">
        <f t="shared" si="380"/>
        <v>0</v>
      </c>
      <c r="P1024" s="196">
        <f>IF(N1024=0,0,IF(B1024=0,"",VLOOKUP(B1024,'Prog Costs'!$A$29:$E$60,5,FALSE)*L1024))</f>
        <v>0</v>
      </c>
      <c r="Q1024" s="137"/>
      <c r="R1024" s="137"/>
      <c r="S1024" s="137"/>
      <c r="T1024" s="137"/>
      <c r="U1024" s="137"/>
      <c r="V1024" s="137"/>
      <c r="W1024" s="137"/>
      <c r="X1024" s="137"/>
      <c r="Y1024" s="137"/>
      <c r="Z1024" s="137"/>
      <c r="AA1024" s="137"/>
      <c r="AB1024" s="137"/>
      <c r="AC1024" s="137"/>
      <c r="AD1024" s="137"/>
      <c r="AE1024" s="137"/>
      <c r="AF1024" s="137"/>
      <c r="AG1024" s="137"/>
      <c r="AH1024" s="137"/>
    </row>
    <row r="1025" spans="1:34" ht="15" hidden="1" customHeight="1" x14ac:dyDescent="0.2">
      <c r="A1025" s="1393"/>
      <c r="B1025" s="681"/>
      <c r="C1025" s="1123"/>
      <c r="D1025" s="685"/>
      <c r="E1025" s="163"/>
      <c r="F1025" s="687"/>
      <c r="G1025" s="157"/>
      <c r="H1025" s="1124"/>
      <c r="I1025" s="1116">
        <f t="shared" si="376"/>
        <v>0</v>
      </c>
      <c r="J1025" s="1117">
        <f t="shared" si="377"/>
        <v>0</v>
      </c>
      <c r="K1025" s="1105">
        <f t="shared" si="378"/>
        <v>0</v>
      </c>
      <c r="L1025" s="191">
        <f t="shared" si="379"/>
        <v>0</v>
      </c>
      <c r="M1025" s="170" t="str">
        <f>IF(B1025=0,"",VLOOKUP(B1025,'Prog Costs'!$A$29:$B$60,2,FALSE))</f>
        <v/>
      </c>
      <c r="N1025" s="194">
        <f t="shared" si="375"/>
        <v>0</v>
      </c>
      <c r="O1025" s="195">
        <f t="shared" si="380"/>
        <v>0</v>
      </c>
      <c r="P1025" s="196">
        <f>IF(N1025=0,0,IF(B1025=0,"",VLOOKUP(B1025,'Prog Costs'!$A$29:$E$60,5,FALSE)*L1025))</f>
        <v>0</v>
      </c>
      <c r="Q1025" s="137"/>
      <c r="R1025" s="137"/>
      <c r="S1025" s="137"/>
      <c r="T1025" s="137"/>
      <c r="U1025" s="137"/>
      <c r="V1025" s="137"/>
      <c r="W1025" s="137"/>
      <c r="X1025" s="137"/>
      <c r="Y1025" s="137"/>
      <c r="Z1025" s="137"/>
      <c r="AA1025" s="137"/>
      <c r="AB1025" s="137"/>
      <c r="AC1025" s="137"/>
      <c r="AD1025" s="137"/>
      <c r="AE1025" s="137"/>
      <c r="AF1025" s="137"/>
      <c r="AG1025" s="137"/>
      <c r="AH1025" s="137"/>
    </row>
    <row r="1026" spans="1:34" ht="15" hidden="1" customHeight="1" x14ac:dyDescent="0.2">
      <c r="A1026" s="1393"/>
      <c r="B1026" s="681"/>
      <c r="C1026" s="1123"/>
      <c r="D1026" s="685"/>
      <c r="E1026" s="163"/>
      <c r="F1026" s="687"/>
      <c r="G1026" s="157"/>
      <c r="H1026" s="1124"/>
      <c r="I1026" s="1116">
        <f t="shared" si="376"/>
        <v>0</v>
      </c>
      <c r="J1026" s="1117">
        <f t="shared" si="377"/>
        <v>0</v>
      </c>
      <c r="K1026" s="1105">
        <f t="shared" si="378"/>
        <v>0</v>
      </c>
      <c r="L1026" s="191">
        <f t="shared" si="379"/>
        <v>0</v>
      </c>
      <c r="M1026" s="170" t="str">
        <f>IF(B1026=0,"",VLOOKUP(B1026,'Prog Costs'!$A$29:$B$60,2,FALSE))</f>
        <v/>
      </c>
      <c r="N1026" s="194">
        <f t="shared" si="375"/>
        <v>0</v>
      </c>
      <c r="O1026" s="195">
        <f t="shared" si="380"/>
        <v>0</v>
      </c>
      <c r="P1026" s="196">
        <f>IF(N1026=0,0,IF(B1026=0,"",VLOOKUP(B1026,'Prog Costs'!$A$29:$E$60,5,FALSE)*L1026))</f>
        <v>0</v>
      </c>
      <c r="Q1026" s="137"/>
      <c r="R1026" s="137"/>
      <c r="S1026" s="137"/>
      <c r="T1026" s="137"/>
      <c r="U1026" s="137"/>
      <c r="V1026" s="137"/>
      <c r="W1026" s="137"/>
      <c r="X1026" s="137"/>
      <c r="Y1026" s="137"/>
      <c r="Z1026" s="137"/>
      <c r="AA1026" s="137"/>
      <c r="AB1026" s="137"/>
      <c r="AC1026" s="137"/>
      <c r="AD1026" s="137"/>
      <c r="AE1026" s="137"/>
      <c r="AF1026" s="137"/>
      <c r="AG1026" s="137"/>
      <c r="AH1026" s="137"/>
    </row>
    <row r="1027" spans="1:34" ht="15" hidden="1" customHeight="1" thickBot="1" x14ac:dyDescent="0.25">
      <c r="A1027" s="1394"/>
      <c r="B1027" s="681"/>
      <c r="C1027" s="1125"/>
      <c r="D1027" s="686"/>
      <c r="E1027" s="164"/>
      <c r="F1027" s="688"/>
      <c r="G1027" s="158"/>
      <c r="H1027" s="1126"/>
      <c r="I1027" s="1118">
        <f t="shared" si="376"/>
        <v>0</v>
      </c>
      <c r="J1027" s="1117">
        <f t="shared" si="377"/>
        <v>0</v>
      </c>
      <c r="K1027" s="1106">
        <f t="shared" si="378"/>
        <v>0</v>
      </c>
      <c r="L1027" s="191">
        <f t="shared" si="379"/>
        <v>0</v>
      </c>
      <c r="M1027" s="170" t="str">
        <f>IF(B1027=0,"",VLOOKUP(B1027,'Prog Costs'!$A$29:$B$60,2,FALSE))</f>
        <v/>
      </c>
      <c r="N1027" s="194">
        <f t="shared" si="375"/>
        <v>0</v>
      </c>
      <c r="O1027" s="195">
        <f t="shared" si="380"/>
        <v>0</v>
      </c>
      <c r="P1027" s="196">
        <f>IF(N1027=0,0,IF(B1027=0,"",VLOOKUP(B1027,'Prog Costs'!$A$29:$E$60,5,FALSE)*L1027))</f>
        <v>0</v>
      </c>
      <c r="Q1027" s="137"/>
      <c r="R1027" s="137"/>
      <c r="S1027" s="137"/>
      <c r="T1027" s="137"/>
      <c r="U1027" s="137"/>
      <c r="V1027" s="137"/>
      <c r="W1027" s="137"/>
      <c r="X1027" s="137"/>
      <c r="Y1027" s="137"/>
      <c r="Z1027" s="137"/>
      <c r="AA1027" s="137"/>
      <c r="AB1027" s="137"/>
      <c r="AC1027" s="137"/>
      <c r="AD1027" s="137"/>
      <c r="AE1027" s="137"/>
      <c r="AF1027" s="137"/>
      <c r="AG1027" s="137"/>
      <c r="AH1027" s="137"/>
    </row>
    <row r="1028" spans="1:34" ht="18" customHeight="1" thickBot="1" x14ac:dyDescent="0.25">
      <c r="A1028" s="182"/>
      <c r="B1028" s="198" t="s">
        <v>62</v>
      </c>
      <c r="C1028" s="140">
        <f>SUM(C1008:C1027)</f>
        <v>0</v>
      </c>
      <c r="D1028" s="155">
        <f t="shared" ref="D1028:L1028" si="381">SUM(D1008:D1027)</f>
        <v>0</v>
      </c>
      <c r="E1028" s="165">
        <f t="shared" si="381"/>
        <v>0</v>
      </c>
      <c r="F1028" s="166">
        <f t="shared" si="381"/>
        <v>0</v>
      </c>
      <c r="G1028" s="159">
        <f t="shared" si="381"/>
        <v>0</v>
      </c>
      <c r="H1028" s="204">
        <f t="shared" si="381"/>
        <v>0</v>
      </c>
      <c r="I1028" s="140">
        <f t="shared" si="381"/>
        <v>0</v>
      </c>
      <c r="J1028" s="1113">
        <f t="shared" si="381"/>
        <v>0</v>
      </c>
      <c r="K1028" s="159">
        <f t="shared" si="381"/>
        <v>0</v>
      </c>
      <c r="L1028" s="142">
        <f t="shared" si="381"/>
        <v>0</v>
      </c>
      <c r="M1028" s="143"/>
      <c r="N1028" s="143">
        <f t="shared" ref="N1028:P1028" si="382">SUM(N1008:N1027)</f>
        <v>0</v>
      </c>
      <c r="O1028" s="143">
        <f t="shared" si="382"/>
        <v>0</v>
      </c>
      <c r="P1028" s="144">
        <f t="shared" si="382"/>
        <v>0</v>
      </c>
      <c r="Q1028" s="137"/>
      <c r="R1028" s="137"/>
      <c r="S1028" s="137"/>
      <c r="T1028" s="137"/>
      <c r="U1028" s="137"/>
      <c r="V1028" s="137"/>
      <c r="W1028" s="137"/>
      <c r="X1028" s="137"/>
      <c r="Y1028" s="137"/>
      <c r="Z1028" s="137"/>
      <c r="AA1028" s="137"/>
      <c r="AB1028" s="137"/>
      <c r="AC1028" s="137"/>
      <c r="AD1028" s="137"/>
      <c r="AE1028" s="137"/>
      <c r="AF1028" s="137"/>
      <c r="AG1028" s="137"/>
      <c r="AH1028" s="137"/>
    </row>
    <row r="1029" spans="1:34" ht="13.5" thickBot="1" x14ac:dyDescent="0.25">
      <c r="A1029" s="173"/>
      <c r="B1029" s="152"/>
      <c r="C1029" s="152"/>
      <c r="D1029" s="152"/>
      <c r="E1029" s="152"/>
      <c r="F1029" s="152"/>
      <c r="G1029" s="152"/>
      <c r="H1029" s="152"/>
      <c r="I1029" s="152"/>
      <c r="J1029" s="152"/>
      <c r="K1029" s="152"/>
      <c r="L1029" s="152"/>
      <c r="M1029" s="152"/>
      <c r="N1029" s="102"/>
      <c r="O1029" s="102"/>
      <c r="P1029" s="103"/>
      <c r="Q1029" s="137"/>
      <c r="R1029" s="137"/>
      <c r="S1029" s="137"/>
      <c r="T1029" s="137"/>
      <c r="U1029" s="137"/>
      <c r="V1029" s="137"/>
      <c r="W1029" s="137"/>
      <c r="X1029" s="137"/>
      <c r="Y1029" s="137"/>
      <c r="Z1029" s="137"/>
      <c r="AA1029" s="137"/>
      <c r="AB1029" s="137"/>
      <c r="AC1029" s="137"/>
      <c r="AD1029" s="137"/>
      <c r="AE1029" s="137"/>
      <c r="AF1029" s="137"/>
      <c r="AG1029" s="137"/>
      <c r="AH1029" s="137"/>
    </row>
    <row r="1030" spans="1:34" ht="15" customHeight="1" x14ac:dyDescent="0.2">
      <c r="A1030" s="1392">
        <f>'Setup Page'!C22</f>
        <v>0</v>
      </c>
      <c r="B1030" s="683"/>
      <c r="C1030" s="1121"/>
      <c r="D1030" s="730"/>
      <c r="E1030" s="162"/>
      <c r="F1030" s="712"/>
      <c r="G1030" s="705"/>
      <c r="H1030" s="1122"/>
      <c r="I1030" s="1114">
        <f>C1030+E1030+G1030</f>
        <v>0</v>
      </c>
      <c r="J1030" s="1115">
        <f>I1030/2</f>
        <v>0</v>
      </c>
      <c r="K1030" s="1104">
        <f>D1030+F1030+H1030</f>
        <v>0</v>
      </c>
      <c r="L1030" s="191">
        <f>K1030/2</f>
        <v>0</v>
      </c>
      <c r="M1030" s="170" t="str">
        <f>IF(B1030=0,"",VLOOKUP(B1030,'Prog Costs'!$A$29:$B$60,2,FALSE))</f>
        <v/>
      </c>
      <c r="N1030" s="194">
        <f t="shared" ref="N1030:N1049" si="383">IF(B1030=0,0,IF(L1030=0,0,L1030*M1030))</f>
        <v>0</v>
      </c>
      <c r="O1030" s="195">
        <f>N1030*0.8</f>
        <v>0</v>
      </c>
      <c r="P1030" s="196">
        <f>IF(N1030=0,0,IF(B1030=0,"",VLOOKUP(B1030,'Prog Costs'!$A$29:$E$60,5,FALSE)*L1030))</f>
        <v>0</v>
      </c>
      <c r="Q1030" s="137"/>
      <c r="R1030" s="137"/>
      <c r="S1030" s="137"/>
      <c r="T1030" s="137"/>
      <c r="U1030" s="137"/>
      <c r="V1030" s="137"/>
      <c r="W1030" s="137"/>
      <c r="X1030" s="137"/>
      <c r="Y1030" s="137"/>
      <c r="Z1030" s="137"/>
      <c r="AA1030" s="137"/>
      <c r="AB1030" s="137"/>
      <c r="AC1030" s="137"/>
      <c r="AD1030" s="137"/>
      <c r="AE1030" s="137"/>
      <c r="AF1030" s="137"/>
      <c r="AG1030" s="137"/>
      <c r="AH1030" s="137"/>
    </row>
    <row r="1031" spans="1:34" ht="15" customHeight="1" x14ac:dyDescent="0.2">
      <c r="A1031" s="1393"/>
      <c r="B1031" s="681"/>
      <c r="C1031" s="1123"/>
      <c r="D1031" s="685"/>
      <c r="E1031" s="163"/>
      <c r="F1031" s="687"/>
      <c r="G1031" s="157"/>
      <c r="H1031" s="1124"/>
      <c r="I1031" s="1116">
        <f t="shared" ref="I1031:I1049" si="384">C1031+E1031+G1031</f>
        <v>0</v>
      </c>
      <c r="J1031" s="1117">
        <f t="shared" ref="J1031:J1049" si="385">I1031/2</f>
        <v>0</v>
      </c>
      <c r="K1031" s="1105">
        <f t="shared" ref="K1031:K1049" si="386">D1031+F1031+H1031</f>
        <v>0</v>
      </c>
      <c r="L1031" s="191">
        <f t="shared" ref="L1031:L1049" si="387">K1031/2</f>
        <v>0</v>
      </c>
      <c r="M1031" s="170" t="str">
        <f>IF(B1031=0,"",VLOOKUP(B1031,'Prog Costs'!$A$29:$B$60,2,FALSE))</f>
        <v/>
      </c>
      <c r="N1031" s="194">
        <f t="shared" si="383"/>
        <v>0</v>
      </c>
      <c r="O1031" s="195">
        <f t="shared" ref="O1031:O1049" si="388">N1031*0.8</f>
        <v>0</v>
      </c>
      <c r="P1031" s="196">
        <f>IF(N1031=0,0,IF(B1031=0,"",VLOOKUP(B1031,'Prog Costs'!$A$29:$E$60,5,FALSE)*L1031))</f>
        <v>0</v>
      </c>
      <c r="Q1031" s="137"/>
      <c r="R1031" s="137"/>
      <c r="S1031" s="137"/>
      <c r="T1031" s="137"/>
      <c r="U1031" s="137"/>
      <c r="V1031" s="137"/>
      <c r="W1031" s="137"/>
      <c r="X1031" s="137"/>
      <c r="Y1031" s="137"/>
      <c r="Z1031" s="137"/>
      <c r="AA1031" s="137"/>
      <c r="AB1031" s="137"/>
      <c r="AC1031" s="137"/>
      <c r="AD1031" s="137"/>
      <c r="AE1031" s="137"/>
      <c r="AF1031" s="137"/>
      <c r="AG1031" s="137"/>
      <c r="AH1031" s="137"/>
    </row>
    <row r="1032" spans="1:34" ht="15" customHeight="1" x14ac:dyDescent="0.2">
      <c r="A1032" s="1393"/>
      <c r="B1032" s="681"/>
      <c r="C1032" s="1123"/>
      <c r="D1032" s="685"/>
      <c r="E1032" s="163"/>
      <c r="F1032" s="687"/>
      <c r="G1032" s="157"/>
      <c r="H1032" s="1124"/>
      <c r="I1032" s="1116">
        <f t="shared" si="384"/>
        <v>0</v>
      </c>
      <c r="J1032" s="1117">
        <f t="shared" si="385"/>
        <v>0</v>
      </c>
      <c r="K1032" s="1105">
        <f t="shared" si="386"/>
        <v>0</v>
      </c>
      <c r="L1032" s="191">
        <f t="shared" si="387"/>
        <v>0</v>
      </c>
      <c r="M1032" s="170" t="str">
        <f>IF(B1032=0,"",VLOOKUP(B1032,'Prog Costs'!$A$29:$B$60,2,FALSE))</f>
        <v/>
      </c>
      <c r="N1032" s="194">
        <f t="shared" si="383"/>
        <v>0</v>
      </c>
      <c r="O1032" s="195">
        <f t="shared" si="388"/>
        <v>0</v>
      </c>
      <c r="P1032" s="196">
        <f>IF(N1032=0,0,IF(B1032=0,"",VLOOKUP(B1032,'Prog Costs'!$A$29:$E$60,5,FALSE)*L1032))</f>
        <v>0</v>
      </c>
      <c r="Q1032" s="137"/>
      <c r="R1032" s="137"/>
      <c r="S1032" s="137"/>
      <c r="T1032" s="137"/>
      <c r="U1032" s="137"/>
      <c r="V1032" s="137"/>
      <c r="W1032" s="137"/>
      <c r="X1032" s="137"/>
      <c r="Y1032" s="137"/>
      <c r="Z1032" s="137"/>
      <c r="AA1032" s="137"/>
      <c r="AB1032" s="137"/>
      <c r="AC1032" s="137"/>
      <c r="AD1032" s="137"/>
      <c r="AE1032" s="137"/>
      <c r="AF1032" s="137"/>
      <c r="AG1032" s="137"/>
      <c r="AH1032" s="137"/>
    </row>
    <row r="1033" spans="1:34" ht="15" customHeight="1" x14ac:dyDescent="0.2">
      <c r="A1033" s="1393"/>
      <c r="B1033" s="681"/>
      <c r="C1033" s="1123"/>
      <c r="D1033" s="685"/>
      <c r="E1033" s="163"/>
      <c r="F1033" s="687"/>
      <c r="G1033" s="157"/>
      <c r="H1033" s="1124"/>
      <c r="I1033" s="1116">
        <f t="shared" si="384"/>
        <v>0</v>
      </c>
      <c r="J1033" s="1117">
        <f t="shared" si="385"/>
        <v>0</v>
      </c>
      <c r="K1033" s="1105">
        <f t="shared" si="386"/>
        <v>0</v>
      </c>
      <c r="L1033" s="191">
        <f t="shared" si="387"/>
        <v>0</v>
      </c>
      <c r="M1033" s="170" t="str">
        <f>IF(B1033=0,"",VLOOKUP(B1033,'Prog Costs'!$A$29:$B$60,2,FALSE))</f>
        <v/>
      </c>
      <c r="N1033" s="194">
        <f t="shared" si="383"/>
        <v>0</v>
      </c>
      <c r="O1033" s="195">
        <f t="shared" si="388"/>
        <v>0</v>
      </c>
      <c r="P1033" s="196">
        <f>IF(N1033=0,0,IF(B1033=0,"",VLOOKUP(B1033,'Prog Costs'!$A$29:$E$60,5,FALSE)*L1033))</f>
        <v>0</v>
      </c>
      <c r="Q1033" s="137"/>
      <c r="R1033" s="137"/>
      <c r="S1033" s="137"/>
      <c r="T1033" s="137"/>
      <c r="U1033" s="137"/>
      <c r="V1033" s="137"/>
      <c r="W1033" s="137"/>
      <c r="X1033" s="137"/>
      <c r="Y1033" s="137"/>
      <c r="Z1033" s="137"/>
      <c r="AA1033" s="137"/>
      <c r="AB1033" s="137"/>
      <c r="AC1033" s="137"/>
      <c r="AD1033" s="137"/>
      <c r="AE1033" s="137"/>
      <c r="AF1033" s="137"/>
      <c r="AG1033" s="137"/>
      <c r="AH1033" s="137"/>
    </row>
    <row r="1034" spans="1:34" ht="15" customHeight="1" x14ac:dyDescent="0.2">
      <c r="A1034" s="1393"/>
      <c r="B1034" s="681"/>
      <c r="C1034" s="1123"/>
      <c r="D1034" s="685"/>
      <c r="E1034" s="163"/>
      <c r="F1034" s="687"/>
      <c r="G1034" s="157"/>
      <c r="H1034" s="1124"/>
      <c r="I1034" s="1116">
        <f t="shared" si="384"/>
        <v>0</v>
      </c>
      <c r="J1034" s="1117">
        <f t="shared" si="385"/>
        <v>0</v>
      </c>
      <c r="K1034" s="1105">
        <f t="shared" si="386"/>
        <v>0</v>
      </c>
      <c r="L1034" s="191">
        <f t="shared" si="387"/>
        <v>0</v>
      </c>
      <c r="M1034" s="170" t="str">
        <f>IF(B1034=0,"",VLOOKUP(B1034,'Prog Costs'!$A$29:$B$60,2,FALSE))</f>
        <v/>
      </c>
      <c r="N1034" s="194">
        <f t="shared" si="383"/>
        <v>0</v>
      </c>
      <c r="O1034" s="195">
        <f t="shared" si="388"/>
        <v>0</v>
      </c>
      <c r="P1034" s="196">
        <f>IF(N1034=0,0,IF(B1034=0,"",VLOOKUP(B1034,'Prog Costs'!$A$29:$E$60,5,FALSE)*L1034))</f>
        <v>0</v>
      </c>
      <c r="Q1034" s="137"/>
      <c r="R1034" s="137"/>
      <c r="S1034" s="137"/>
      <c r="T1034" s="137"/>
      <c r="U1034" s="137"/>
      <c r="V1034" s="137"/>
      <c r="W1034" s="137"/>
      <c r="X1034" s="137"/>
      <c r="Y1034" s="137"/>
      <c r="Z1034" s="137"/>
      <c r="AA1034" s="137"/>
      <c r="AB1034" s="137"/>
      <c r="AC1034" s="137"/>
      <c r="AD1034" s="137"/>
      <c r="AE1034" s="137"/>
      <c r="AF1034" s="137"/>
      <c r="AG1034" s="137"/>
      <c r="AH1034" s="137"/>
    </row>
    <row r="1035" spans="1:34" ht="15" customHeight="1" x14ac:dyDescent="0.2">
      <c r="A1035" s="1393"/>
      <c r="B1035" s="681"/>
      <c r="C1035" s="1123"/>
      <c r="D1035" s="685"/>
      <c r="E1035" s="163"/>
      <c r="F1035" s="687"/>
      <c r="G1035" s="157"/>
      <c r="H1035" s="1124"/>
      <c r="I1035" s="1116">
        <f t="shared" si="384"/>
        <v>0</v>
      </c>
      <c r="J1035" s="1117">
        <f t="shared" si="385"/>
        <v>0</v>
      </c>
      <c r="K1035" s="1105">
        <f t="shared" si="386"/>
        <v>0</v>
      </c>
      <c r="L1035" s="191">
        <f t="shared" si="387"/>
        <v>0</v>
      </c>
      <c r="M1035" s="170" t="str">
        <f>IF(B1035=0,"",VLOOKUP(B1035,'Prog Costs'!$A$29:$B$60,2,FALSE))</f>
        <v/>
      </c>
      <c r="N1035" s="194">
        <f t="shared" si="383"/>
        <v>0</v>
      </c>
      <c r="O1035" s="195">
        <f t="shared" si="388"/>
        <v>0</v>
      </c>
      <c r="P1035" s="196">
        <f>IF(N1035=0,0,IF(B1035=0,"",VLOOKUP(B1035,'Prog Costs'!$A$29:$E$60,5,FALSE)*L1035))</f>
        <v>0</v>
      </c>
      <c r="Q1035" s="137"/>
      <c r="R1035" s="137"/>
      <c r="S1035" s="137"/>
      <c r="T1035" s="137"/>
      <c r="U1035" s="137"/>
      <c r="V1035" s="137"/>
      <c r="W1035" s="137"/>
      <c r="X1035" s="137"/>
      <c r="Y1035" s="137"/>
      <c r="Z1035" s="137"/>
      <c r="AA1035" s="137"/>
      <c r="AB1035" s="137"/>
      <c r="AC1035" s="137"/>
      <c r="AD1035" s="137"/>
      <c r="AE1035" s="137"/>
      <c r="AF1035" s="137"/>
      <c r="AG1035" s="137"/>
      <c r="AH1035" s="137"/>
    </row>
    <row r="1036" spans="1:34" ht="15" customHeight="1" x14ac:dyDescent="0.2">
      <c r="A1036" s="1393"/>
      <c r="B1036" s="681"/>
      <c r="C1036" s="1123"/>
      <c r="D1036" s="685"/>
      <c r="E1036" s="163"/>
      <c r="F1036" s="687"/>
      <c r="G1036" s="157"/>
      <c r="H1036" s="1124"/>
      <c r="I1036" s="1116">
        <f t="shared" si="384"/>
        <v>0</v>
      </c>
      <c r="J1036" s="1117">
        <f t="shared" si="385"/>
        <v>0</v>
      </c>
      <c r="K1036" s="1105">
        <f t="shared" si="386"/>
        <v>0</v>
      </c>
      <c r="L1036" s="191">
        <f t="shared" si="387"/>
        <v>0</v>
      </c>
      <c r="M1036" s="170" t="str">
        <f>IF(B1036=0,"",VLOOKUP(B1036,'Prog Costs'!$A$29:$B$60,2,FALSE))</f>
        <v/>
      </c>
      <c r="N1036" s="194">
        <f t="shared" si="383"/>
        <v>0</v>
      </c>
      <c r="O1036" s="195">
        <f t="shared" si="388"/>
        <v>0</v>
      </c>
      <c r="P1036" s="196">
        <f>IF(N1036=0,0,IF(B1036=0,"",VLOOKUP(B1036,'Prog Costs'!$A$29:$E$60,5,FALSE)*L1036))</f>
        <v>0</v>
      </c>
      <c r="Q1036" s="137"/>
      <c r="R1036" s="137"/>
      <c r="S1036" s="137"/>
      <c r="T1036" s="137"/>
      <c r="U1036" s="137"/>
      <c r="V1036" s="137"/>
      <c r="W1036" s="137"/>
      <c r="X1036" s="137"/>
      <c r="Y1036" s="137"/>
      <c r="Z1036" s="137"/>
      <c r="AA1036" s="137"/>
      <c r="AB1036" s="137"/>
      <c r="AC1036" s="137"/>
      <c r="AD1036" s="137"/>
      <c r="AE1036" s="137"/>
      <c r="AF1036" s="137"/>
      <c r="AG1036" s="137"/>
      <c r="AH1036" s="137"/>
    </row>
    <row r="1037" spans="1:34" ht="15" customHeight="1" x14ac:dyDescent="0.2">
      <c r="A1037" s="1393"/>
      <c r="B1037" s="681"/>
      <c r="C1037" s="1123"/>
      <c r="D1037" s="685"/>
      <c r="E1037" s="163"/>
      <c r="F1037" s="687"/>
      <c r="G1037" s="157"/>
      <c r="H1037" s="1124"/>
      <c r="I1037" s="1116">
        <f t="shared" si="384"/>
        <v>0</v>
      </c>
      <c r="J1037" s="1117">
        <f t="shared" si="385"/>
        <v>0</v>
      </c>
      <c r="K1037" s="1105">
        <f t="shared" si="386"/>
        <v>0</v>
      </c>
      <c r="L1037" s="191">
        <f t="shared" si="387"/>
        <v>0</v>
      </c>
      <c r="M1037" s="170" t="str">
        <f>IF(B1037=0,"",VLOOKUP(B1037,'Prog Costs'!$A$29:$B$60,2,FALSE))</f>
        <v/>
      </c>
      <c r="N1037" s="194">
        <f t="shared" si="383"/>
        <v>0</v>
      </c>
      <c r="O1037" s="195">
        <f t="shared" si="388"/>
        <v>0</v>
      </c>
      <c r="P1037" s="196">
        <f>IF(N1037=0,0,IF(B1037=0,"",VLOOKUP(B1037,'Prog Costs'!$A$29:$E$60,5,FALSE)*L1037))</f>
        <v>0</v>
      </c>
      <c r="Q1037" s="137"/>
      <c r="R1037" s="137"/>
      <c r="S1037" s="137"/>
      <c r="T1037" s="137"/>
      <c r="U1037" s="137"/>
      <c r="V1037" s="137"/>
      <c r="W1037" s="137"/>
      <c r="X1037" s="137"/>
      <c r="Y1037" s="137"/>
      <c r="Z1037" s="137"/>
      <c r="AA1037" s="137"/>
      <c r="AB1037" s="137"/>
      <c r="AC1037" s="137"/>
      <c r="AD1037" s="137"/>
      <c r="AE1037" s="137"/>
      <c r="AF1037" s="137"/>
      <c r="AG1037" s="137"/>
      <c r="AH1037" s="137"/>
    </row>
    <row r="1038" spans="1:34" ht="15" customHeight="1" x14ac:dyDescent="0.2">
      <c r="A1038" s="1393"/>
      <c r="B1038" s="681"/>
      <c r="C1038" s="1123"/>
      <c r="D1038" s="685"/>
      <c r="E1038" s="163"/>
      <c r="F1038" s="687"/>
      <c r="G1038" s="157"/>
      <c r="H1038" s="1124"/>
      <c r="I1038" s="1116">
        <f t="shared" si="384"/>
        <v>0</v>
      </c>
      <c r="J1038" s="1117">
        <f t="shared" si="385"/>
        <v>0</v>
      </c>
      <c r="K1038" s="1105">
        <f t="shared" si="386"/>
        <v>0</v>
      </c>
      <c r="L1038" s="191">
        <f t="shared" si="387"/>
        <v>0</v>
      </c>
      <c r="M1038" s="170" t="str">
        <f>IF(B1038=0,"",VLOOKUP(B1038,'Prog Costs'!$A$29:$B$60,2,FALSE))</f>
        <v/>
      </c>
      <c r="N1038" s="194">
        <f t="shared" si="383"/>
        <v>0</v>
      </c>
      <c r="O1038" s="195">
        <f t="shared" si="388"/>
        <v>0</v>
      </c>
      <c r="P1038" s="196">
        <f>IF(N1038=0,0,IF(B1038=0,"",VLOOKUP(B1038,'Prog Costs'!$A$29:$E$60,5,FALSE)*L1038))</f>
        <v>0</v>
      </c>
      <c r="Q1038" s="137"/>
      <c r="R1038" s="137"/>
      <c r="S1038" s="137"/>
      <c r="T1038" s="137"/>
      <c r="U1038" s="137"/>
      <c r="V1038" s="137"/>
      <c r="W1038" s="137"/>
      <c r="X1038" s="137"/>
      <c r="Y1038" s="137"/>
      <c r="Z1038" s="137"/>
      <c r="AA1038" s="137"/>
      <c r="AB1038" s="137"/>
      <c r="AC1038" s="137"/>
      <c r="AD1038" s="137"/>
      <c r="AE1038" s="137"/>
      <c r="AF1038" s="137"/>
      <c r="AG1038" s="137"/>
      <c r="AH1038" s="137"/>
    </row>
    <row r="1039" spans="1:34" ht="15" customHeight="1" thickBot="1" x14ac:dyDescent="0.25">
      <c r="A1039" s="1393"/>
      <c r="B1039" s="681"/>
      <c r="C1039" s="1123"/>
      <c r="D1039" s="685"/>
      <c r="E1039" s="163"/>
      <c r="F1039" s="687"/>
      <c r="G1039" s="157"/>
      <c r="H1039" s="1124"/>
      <c r="I1039" s="1116">
        <f t="shared" si="384"/>
        <v>0</v>
      </c>
      <c r="J1039" s="1117">
        <f t="shared" si="385"/>
        <v>0</v>
      </c>
      <c r="K1039" s="1105">
        <f t="shared" si="386"/>
        <v>0</v>
      </c>
      <c r="L1039" s="191">
        <f t="shared" si="387"/>
        <v>0</v>
      </c>
      <c r="M1039" s="170" t="str">
        <f>IF(B1039=0,"",VLOOKUP(B1039,'Prog Costs'!$A$29:$B$60,2,FALSE))</f>
        <v/>
      </c>
      <c r="N1039" s="194">
        <f t="shared" si="383"/>
        <v>0</v>
      </c>
      <c r="O1039" s="195">
        <f t="shared" si="388"/>
        <v>0</v>
      </c>
      <c r="P1039" s="196">
        <f>IF(N1039=0,0,IF(B1039=0,"",VLOOKUP(B1039,'Prog Costs'!$A$29:$E$60,5,FALSE)*L1039))</f>
        <v>0</v>
      </c>
      <c r="Q1039" s="137"/>
      <c r="R1039" s="137"/>
      <c r="S1039" s="137"/>
      <c r="T1039" s="137"/>
      <c r="U1039" s="137"/>
      <c r="V1039" s="137"/>
      <c r="W1039" s="137"/>
      <c r="X1039" s="137"/>
      <c r="Y1039" s="137"/>
      <c r="Z1039" s="137"/>
      <c r="AA1039" s="137"/>
      <c r="AB1039" s="137"/>
      <c r="AC1039" s="137"/>
      <c r="AD1039" s="137"/>
      <c r="AE1039" s="137"/>
      <c r="AF1039" s="137"/>
      <c r="AG1039" s="137"/>
      <c r="AH1039" s="137"/>
    </row>
    <row r="1040" spans="1:34" ht="15" hidden="1" customHeight="1" x14ac:dyDescent="0.2">
      <c r="A1040" s="1393"/>
      <c r="B1040" s="681"/>
      <c r="C1040" s="1123"/>
      <c r="D1040" s="685"/>
      <c r="E1040" s="163"/>
      <c r="F1040" s="687"/>
      <c r="G1040" s="157"/>
      <c r="H1040" s="1124"/>
      <c r="I1040" s="1116">
        <f t="shared" si="384"/>
        <v>0</v>
      </c>
      <c r="J1040" s="1117">
        <f t="shared" si="385"/>
        <v>0</v>
      </c>
      <c r="K1040" s="1105">
        <f t="shared" si="386"/>
        <v>0</v>
      </c>
      <c r="L1040" s="191">
        <f t="shared" si="387"/>
        <v>0</v>
      </c>
      <c r="M1040" s="170" t="str">
        <f>IF(B1040=0,"",VLOOKUP(B1040,'Prog Costs'!$A$29:$B$60,2,FALSE))</f>
        <v/>
      </c>
      <c r="N1040" s="194">
        <f t="shared" si="383"/>
        <v>0</v>
      </c>
      <c r="O1040" s="195">
        <f t="shared" si="388"/>
        <v>0</v>
      </c>
      <c r="P1040" s="196">
        <f>IF(N1040=0,0,IF(B1040=0,"",VLOOKUP(B1040,'Prog Costs'!$A$29:$E$60,5,FALSE)*L1040))</f>
        <v>0</v>
      </c>
      <c r="Q1040" s="137"/>
      <c r="R1040" s="137"/>
      <c r="S1040" s="137"/>
      <c r="T1040" s="137"/>
      <c r="U1040" s="137"/>
      <c r="V1040" s="137"/>
      <c r="W1040" s="137"/>
      <c r="X1040" s="137"/>
      <c r="Y1040" s="137"/>
      <c r="Z1040" s="137"/>
      <c r="AA1040" s="137"/>
      <c r="AB1040" s="137"/>
      <c r="AC1040" s="137"/>
      <c r="AD1040" s="137"/>
      <c r="AE1040" s="137"/>
      <c r="AF1040" s="137"/>
      <c r="AG1040" s="137"/>
      <c r="AH1040" s="137"/>
    </row>
    <row r="1041" spans="1:34" ht="15" hidden="1" customHeight="1" x14ac:dyDescent="0.2">
      <c r="A1041" s="1393"/>
      <c r="B1041" s="681"/>
      <c r="C1041" s="1123"/>
      <c r="D1041" s="685"/>
      <c r="E1041" s="163"/>
      <c r="F1041" s="687"/>
      <c r="G1041" s="157"/>
      <c r="H1041" s="1124"/>
      <c r="I1041" s="1116">
        <f t="shared" si="384"/>
        <v>0</v>
      </c>
      <c r="J1041" s="1117">
        <f t="shared" si="385"/>
        <v>0</v>
      </c>
      <c r="K1041" s="1105">
        <f t="shared" si="386"/>
        <v>0</v>
      </c>
      <c r="L1041" s="191">
        <f t="shared" si="387"/>
        <v>0</v>
      </c>
      <c r="M1041" s="170" t="str">
        <f>IF(B1041=0,"",VLOOKUP(B1041,'Prog Costs'!$A$29:$B$60,2,FALSE))</f>
        <v/>
      </c>
      <c r="N1041" s="194">
        <f t="shared" si="383"/>
        <v>0</v>
      </c>
      <c r="O1041" s="195">
        <f t="shared" si="388"/>
        <v>0</v>
      </c>
      <c r="P1041" s="196">
        <f>IF(N1041=0,0,IF(B1041=0,"",VLOOKUP(B1041,'Prog Costs'!$A$29:$E$60,5,FALSE)*L1041))</f>
        <v>0</v>
      </c>
      <c r="Q1041" s="137"/>
      <c r="R1041" s="137"/>
      <c r="S1041" s="137"/>
      <c r="T1041" s="137"/>
      <c r="U1041" s="137"/>
      <c r="V1041" s="137"/>
      <c r="W1041" s="137"/>
      <c r="X1041" s="137"/>
      <c r="Y1041" s="137"/>
      <c r="Z1041" s="137"/>
      <c r="AA1041" s="137"/>
      <c r="AB1041" s="137"/>
      <c r="AC1041" s="137"/>
      <c r="AD1041" s="137"/>
      <c r="AE1041" s="137"/>
      <c r="AF1041" s="137"/>
      <c r="AG1041" s="137"/>
      <c r="AH1041" s="137"/>
    </row>
    <row r="1042" spans="1:34" ht="15" hidden="1" customHeight="1" x14ac:dyDescent="0.2">
      <c r="A1042" s="1393"/>
      <c r="B1042" s="681"/>
      <c r="C1042" s="1123"/>
      <c r="D1042" s="685"/>
      <c r="E1042" s="163"/>
      <c r="F1042" s="687"/>
      <c r="G1042" s="157"/>
      <c r="H1042" s="1124"/>
      <c r="I1042" s="1116">
        <f t="shared" si="384"/>
        <v>0</v>
      </c>
      <c r="J1042" s="1117">
        <f t="shared" si="385"/>
        <v>0</v>
      </c>
      <c r="K1042" s="1105">
        <f t="shared" si="386"/>
        <v>0</v>
      </c>
      <c r="L1042" s="191">
        <f t="shared" si="387"/>
        <v>0</v>
      </c>
      <c r="M1042" s="170" t="str">
        <f>IF(B1042=0,"",VLOOKUP(B1042,'Prog Costs'!$A$29:$B$60,2,FALSE))</f>
        <v/>
      </c>
      <c r="N1042" s="194">
        <f t="shared" si="383"/>
        <v>0</v>
      </c>
      <c r="O1042" s="195">
        <f t="shared" si="388"/>
        <v>0</v>
      </c>
      <c r="P1042" s="196">
        <f>IF(N1042=0,0,IF(B1042=0,"",VLOOKUP(B1042,'Prog Costs'!$A$29:$E$60,5,FALSE)*L1042))</f>
        <v>0</v>
      </c>
      <c r="Q1042" s="137"/>
      <c r="R1042" s="137"/>
      <c r="S1042" s="137"/>
      <c r="T1042" s="137"/>
      <c r="U1042" s="137"/>
      <c r="V1042" s="137"/>
      <c r="W1042" s="137"/>
      <c r="X1042" s="137"/>
      <c r="Y1042" s="137"/>
      <c r="Z1042" s="137"/>
      <c r="AA1042" s="137"/>
      <c r="AB1042" s="137"/>
      <c r="AC1042" s="137"/>
      <c r="AD1042" s="137"/>
      <c r="AE1042" s="137"/>
      <c r="AF1042" s="137"/>
      <c r="AG1042" s="137"/>
      <c r="AH1042" s="137"/>
    </row>
    <row r="1043" spans="1:34" ht="15" hidden="1" customHeight="1" x14ac:dyDescent="0.2">
      <c r="A1043" s="1393"/>
      <c r="B1043" s="681"/>
      <c r="C1043" s="1123"/>
      <c r="D1043" s="685"/>
      <c r="E1043" s="163"/>
      <c r="F1043" s="687"/>
      <c r="G1043" s="157"/>
      <c r="H1043" s="1124"/>
      <c r="I1043" s="1116">
        <f t="shared" si="384"/>
        <v>0</v>
      </c>
      <c r="J1043" s="1117">
        <f t="shared" si="385"/>
        <v>0</v>
      </c>
      <c r="K1043" s="1105">
        <f t="shared" si="386"/>
        <v>0</v>
      </c>
      <c r="L1043" s="191">
        <f t="shared" si="387"/>
        <v>0</v>
      </c>
      <c r="M1043" s="170" t="str">
        <f>IF(B1043=0,"",VLOOKUP(B1043,'Prog Costs'!$A$29:$B$60,2,FALSE))</f>
        <v/>
      </c>
      <c r="N1043" s="194">
        <f t="shared" si="383"/>
        <v>0</v>
      </c>
      <c r="O1043" s="195">
        <f t="shared" si="388"/>
        <v>0</v>
      </c>
      <c r="P1043" s="196">
        <f>IF(N1043=0,0,IF(B1043=0,"",VLOOKUP(B1043,'Prog Costs'!$A$29:$E$60,5,FALSE)*L1043))</f>
        <v>0</v>
      </c>
      <c r="Q1043" s="137"/>
      <c r="R1043" s="137"/>
      <c r="S1043" s="137"/>
      <c r="T1043" s="137"/>
      <c r="U1043" s="137"/>
      <c r="V1043" s="137"/>
      <c r="W1043" s="137"/>
      <c r="X1043" s="137"/>
      <c r="Y1043" s="137"/>
      <c r="Z1043" s="137"/>
      <c r="AA1043" s="137"/>
      <c r="AB1043" s="137"/>
      <c r="AC1043" s="137"/>
      <c r="AD1043" s="137"/>
      <c r="AE1043" s="137"/>
      <c r="AF1043" s="137"/>
      <c r="AG1043" s="137"/>
      <c r="AH1043" s="137"/>
    </row>
    <row r="1044" spans="1:34" ht="15" hidden="1" customHeight="1" x14ac:dyDescent="0.2">
      <c r="A1044" s="1393"/>
      <c r="B1044" s="681"/>
      <c r="C1044" s="1123"/>
      <c r="D1044" s="685"/>
      <c r="E1044" s="163"/>
      <c r="F1044" s="687"/>
      <c r="G1044" s="157"/>
      <c r="H1044" s="1124"/>
      <c r="I1044" s="1116">
        <f t="shared" si="384"/>
        <v>0</v>
      </c>
      <c r="J1044" s="1117">
        <f t="shared" si="385"/>
        <v>0</v>
      </c>
      <c r="K1044" s="1105">
        <f t="shared" si="386"/>
        <v>0</v>
      </c>
      <c r="L1044" s="191">
        <f t="shared" si="387"/>
        <v>0</v>
      </c>
      <c r="M1044" s="170" t="str">
        <f>IF(B1044=0,"",VLOOKUP(B1044,'Prog Costs'!$A$29:$B$60,2,FALSE))</f>
        <v/>
      </c>
      <c r="N1044" s="194">
        <f t="shared" si="383"/>
        <v>0</v>
      </c>
      <c r="O1044" s="195">
        <f t="shared" si="388"/>
        <v>0</v>
      </c>
      <c r="P1044" s="196">
        <f>IF(N1044=0,0,IF(B1044=0,"",VLOOKUP(B1044,'Prog Costs'!$A$29:$E$60,5,FALSE)*L1044))</f>
        <v>0</v>
      </c>
      <c r="Q1044" s="137"/>
      <c r="R1044" s="137"/>
      <c r="S1044" s="137"/>
      <c r="T1044" s="137"/>
      <c r="U1044" s="137"/>
      <c r="V1044" s="137"/>
      <c r="W1044" s="137"/>
      <c r="X1044" s="137"/>
      <c r="Y1044" s="137"/>
      <c r="Z1044" s="137"/>
      <c r="AA1044" s="137"/>
      <c r="AB1044" s="137"/>
      <c r="AC1044" s="137"/>
      <c r="AD1044" s="137"/>
      <c r="AE1044" s="137"/>
      <c r="AF1044" s="137"/>
      <c r="AG1044" s="137"/>
      <c r="AH1044" s="137"/>
    </row>
    <row r="1045" spans="1:34" ht="15" hidden="1" customHeight="1" x14ac:dyDescent="0.2">
      <c r="A1045" s="1393"/>
      <c r="B1045" s="681"/>
      <c r="C1045" s="1123"/>
      <c r="D1045" s="685"/>
      <c r="E1045" s="163"/>
      <c r="F1045" s="687"/>
      <c r="G1045" s="157"/>
      <c r="H1045" s="1124"/>
      <c r="I1045" s="1116">
        <f t="shared" si="384"/>
        <v>0</v>
      </c>
      <c r="J1045" s="1117">
        <f t="shared" si="385"/>
        <v>0</v>
      </c>
      <c r="K1045" s="1105">
        <f t="shared" si="386"/>
        <v>0</v>
      </c>
      <c r="L1045" s="191">
        <f t="shared" si="387"/>
        <v>0</v>
      </c>
      <c r="M1045" s="170" t="str">
        <f>IF(B1045=0,"",VLOOKUP(B1045,'Prog Costs'!$A$29:$B$60,2,FALSE))</f>
        <v/>
      </c>
      <c r="N1045" s="194">
        <f t="shared" si="383"/>
        <v>0</v>
      </c>
      <c r="O1045" s="195">
        <f t="shared" si="388"/>
        <v>0</v>
      </c>
      <c r="P1045" s="196">
        <f>IF(N1045=0,0,IF(B1045=0,"",VLOOKUP(B1045,'Prog Costs'!$A$29:$E$60,5,FALSE)*L1045))</f>
        <v>0</v>
      </c>
      <c r="Q1045" s="137"/>
      <c r="R1045" s="137"/>
      <c r="S1045" s="137"/>
      <c r="T1045" s="137"/>
      <c r="U1045" s="137"/>
      <c r="V1045" s="137"/>
      <c r="W1045" s="137"/>
      <c r="X1045" s="137"/>
      <c r="Y1045" s="137"/>
      <c r="Z1045" s="137"/>
      <c r="AA1045" s="137"/>
      <c r="AB1045" s="137"/>
      <c r="AC1045" s="137"/>
      <c r="AD1045" s="137"/>
      <c r="AE1045" s="137"/>
      <c r="AF1045" s="137"/>
      <c r="AG1045" s="137"/>
      <c r="AH1045" s="137"/>
    </row>
    <row r="1046" spans="1:34" ht="15" hidden="1" customHeight="1" x14ac:dyDescent="0.2">
      <c r="A1046" s="1393"/>
      <c r="B1046" s="681"/>
      <c r="C1046" s="1123"/>
      <c r="D1046" s="685"/>
      <c r="E1046" s="163"/>
      <c r="F1046" s="687"/>
      <c r="G1046" s="157"/>
      <c r="H1046" s="1124"/>
      <c r="I1046" s="1116">
        <f t="shared" si="384"/>
        <v>0</v>
      </c>
      <c r="J1046" s="1117">
        <f t="shared" si="385"/>
        <v>0</v>
      </c>
      <c r="K1046" s="1105">
        <f t="shared" si="386"/>
        <v>0</v>
      </c>
      <c r="L1046" s="191">
        <f t="shared" si="387"/>
        <v>0</v>
      </c>
      <c r="M1046" s="170" t="str">
        <f>IF(B1046=0,"",VLOOKUP(B1046,'Prog Costs'!$A$29:$B$60,2,FALSE))</f>
        <v/>
      </c>
      <c r="N1046" s="194">
        <f t="shared" si="383"/>
        <v>0</v>
      </c>
      <c r="O1046" s="195">
        <f t="shared" si="388"/>
        <v>0</v>
      </c>
      <c r="P1046" s="196">
        <f>IF(N1046=0,0,IF(B1046=0,"",VLOOKUP(B1046,'Prog Costs'!$A$29:$E$60,5,FALSE)*L1046))</f>
        <v>0</v>
      </c>
      <c r="Q1046" s="137"/>
      <c r="R1046" s="137"/>
      <c r="S1046" s="137"/>
      <c r="T1046" s="137"/>
      <c r="U1046" s="137"/>
      <c r="V1046" s="137"/>
      <c r="W1046" s="137"/>
      <c r="X1046" s="137"/>
      <c r="Y1046" s="137"/>
      <c r="Z1046" s="137"/>
      <c r="AA1046" s="137"/>
      <c r="AB1046" s="137"/>
      <c r="AC1046" s="137"/>
      <c r="AD1046" s="137"/>
      <c r="AE1046" s="137"/>
      <c r="AF1046" s="137"/>
      <c r="AG1046" s="137"/>
      <c r="AH1046" s="137"/>
    </row>
    <row r="1047" spans="1:34" ht="15" hidden="1" customHeight="1" x14ac:dyDescent="0.2">
      <c r="A1047" s="1393"/>
      <c r="B1047" s="681"/>
      <c r="C1047" s="1123"/>
      <c r="D1047" s="685"/>
      <c r="E1047" s="163"/>
      <c r="F1047" s="687"/>
      <c r="G1047" s="157"/>
      <c r="H1047" s="1124"/>
      <c r="I1047" s="1116">
        <f t="shared" si="384"/>
        <v>0</v>
      </c>
      <c r="J1047" s="1117">
        <f t="shared" si="385"/>
        <v>0</v>
      </c>
      <c r="K1047" s="1105">
        <f t="shared" si="386"/>
        <v>0</v>
      </c>
      <c r="L1047" s="191">
        <f t="shared" si="387"/>
        <v>0</v>
      </c>
      <c r="M1047" s="170" t="str">
        <f>IF(B1047=0,"",VLOOKUP(B1047,'Prog Costs'!$A$29:$B$60,2,FALSE))</f>
        <v/>
      </c>
      <c r="N1047" s="194">
        <f t="shared" si="383"/>
        <v>0</v>
      </c>
      <c r="O1047" s="195">
        <f t="shared" si="388"/>
        <v>0</v>
      </c>
      <c r="P1047" s="196">
        <f>IF(N1047=0,0,IF(B1047=0,"",VLOOKUP(B1047,'Prog Costs'!$A$29:$E$60,5,FALSE)*L1047))</f>
        <v>0</v>
      </c>
      <c r="Q1047" s="137"/>
      <c r="R1047" s="137"/>
      <c r="S1047" s="137"/>
      <c r="T1047" s="137"/>
      <c r="U1047" s="137"/>
      <c r="V1047" s="137"/>
      <c r="W1047" s="137"/>
      <c r="X1047" s="137"/>
      <c r="Y1047" s="137"/>
      <c r="Z1047" s="137"/>
      <c r="AA1047" s="137"/>
      <c r="AB1047" s="137"/>
      <c r="AC1047" s="137"/>
      <c r="AD1047" s="137"/>
      <c r="AE1047" s="137"/>
      <c r="AF1047" s="137"/>
      <c r="AG1047" s="137"/>
      <c r="AH1047" s="137"/>
    </row>
    <row r="1048" spans="1:34" ht="15" hidden="1" customHeight="1" x14ac:dyDescent="0.2">
      <c r="A1048" s="1393"/>
      <c r="B1048" s="681"/>
      <c r="C1048" s="1123"/>
      <c r="D1048" s="685"/>
      <c r="E1048" s="163"/>
      <c r="F1048" s="687"/>
      <c r="G1048" s="157"/>
      <c r="H1048" s="1124"/>
      <c r="I1048" s="1116">
        <f t="shared" si="384"/>
        <v>0</v>
      </c>
      <c r="J1048" s="1117">
        <f t="shared" si="385"/>
        <v>0</v>
      </c>
      <c r="K1048" s="1105">
        <f t="shared" si="386"/>
        <v>0</v>
      </c>
      <c r="L1048" s="191">
        <f t="shared" si="387"/>
        <v>0</v>
      </c>
      <c r="M1048" s="170" t="str">
        <f>IF(B1048=0,"",VLOOKUP(B1048,'Prog Costs'!$A$29:$B$60,2,FALSE))</f>
        <v/>
      </c>
      <c r="N1048" s="194">
        <f t="shared" si="383"/>
        <v>0</v>
      </c>
      <c r="O1048" s="195">
        <f t="shared" si="388"/>
        <v>0</v>
      </c>
      <c r="P1048" s="196">
        <f>IF(N1048=0,0,IF(B1048=0,"",VLOOKUP(B1048,'Prog Costs'!$A$29:$E$60,5,FALSE)*L1048))</f>
        <v>0</v>
      </c>
      <c r="Q1048" s="137"/>
      <c r="R1048" s="137"/>
      <c r="S1048" s="137"/>
      <c r="T1048" s="137"/>
      <c r="U1048" s="137"/>
      <c r="V1048" s="137"/>
      <c r="W1048" s="137"/>
      <c r="X1048" s="137"/>
      <c r="Y1048" s="137"/>
      <c r="Z1048" s="137"/>
      <c r="AA1048" s="137"/>
      <c r="AB1048" s="137"/>
      <c r="AC1048" s="137"/>
      <c r="AD1048" s="137"/>
      <c r="AE1048" s="137"/>
      <c r="AF1048" s="137"/>
      <c r="AG1048" s="137"/>
      <c r="AH1048" s="137"/>
    </row>
    <row r="1049" spans="1:34" ht="15" hidden="1" customHeight="1" thickBot="1" x14ac:dyDescent="0.25">
      <c r="A1049" s="1394"/>
      <c r="B1049" s="681"/>
      <c r="C1049" s="1125"/>
      <c r="D1049" s="686"/>
      <c r="E1049" s="164"/>
      <c r="F1049" s="688"/>
      <c r="G1049" s="158"/>
      <c r="H1049" s="1126"/>
      <c r="I1049" s="1118">
        <f t="shared" si="384"/>
        <v>0</v>
      </c>
      <c r="J1049" s="1117">
        <f t="shared" si="385"/>
        <v>0</v>
      </c>
      <c r="K1049" s="1106">
        <f t="shared" si="386"/>
        <v>0</v>
      </c>
      <c r="L1049" s="191">
        <f t="shared" si="387"/>
        <v>0</v>
      </c>
      <c r="M1049" s="170" t="str">
        <f>IF(B1049=0,"",VLOOKUP(B1049,'Prog Costs'!$A$29:$B$60,2,FALSE))</f>
        <v/>
      </c>
      <c r="N1049" s="194">
        <f t="shared" si="383"/>
        <v>0</v>
      </c>
      <c r="O1049" s="195">
        <f t="shared" si="388"/>
        <v>0</v>
      </c>
      <c r="P1049" s="196">
        <f>IF(N1049=0,0,IF(B1049=0,"",VLOOKUP(B1049,'Prog Costs'!$A$29:$E$60,5,FALSE)*L1049))</f>
        <v>0</v>
      </c>
      <c r="Q1049" s="137"/>
      <c r="R1049" s="137"/>
      <c r="S1049" s="137"/>
      <c r="T1049" s="137"/>
      <c r="U1049" s="137"/>
      <c r="V1049" s="137"/>
      <c r="W1049" s="137"/>
      <c r="X1049" s="137"/>
      <c r="Y1049" s="137"/>
      <c r="Z1049" s="137"/>
      <c r="AA1049" s="137"/>
      <c r="AB1049" s="137"/>
      <c r="AC1049" s="137"/>
      <c r="AD1049" s="137"/>
      <c r="AE1049" s="137"/>
      <c r="AF1049" s="137"/>
      <c r="AG1049" s="137"/>
      <c r="AH1049" s="137"/>
    </row>
    <row r="1050" spans="1:34" ht="18" customHeight="1" thickBot="1" x14ac:dyDescent="0.25">
      <c r="A1050" s="182"/>
      <c r="B1050" s="198" t="s">
        <v>62</v>
      </c>
      <c r="C1050" s="140">
        <f>SUM(C1030:C1049)</f>
        <v>0</v>
      </c>
      <c r="D1050" s="155">
        <f t="shared" ref="D1050:L1050" si="389">SUM(D1030:D1049)</f>
        <v>0</v>
      </c>
      <c r="E1050" s="165">
        <f t="shared" si="389"/>
        <v>0</v>
      </c>
      <c r="F1050" s="166">
        <f t="shared" si="389"/>
        <v>0</v>
      </c>
      <c r="G1050" s="159">
        <f t="shared" si="389"/>
        <v>0</v>
      </c>
      <c r="H1050" s="204">
        <f t="shared" si="389"/>
        <v>0</v>
      </c>
      <c r="I1050" s="140">
        <f t="shared" si="389"/>
        <v>0</v>
      </c>
      <c r="J1050" s="1113">
        <f t="shared" si="389"/>
        <v>0</v>
      </c>
      <c r="K1050" s="159">
        <f t="shared" si="389"/>
        <v>0</v>
      </c>
      <c r="L1050" s="142">
        <f t="shared" si="389"/>
        <v>0</v>
      </c>
      <c r="M1050" s="143"/>
      <c r="N1050" s="143">
        <f t="shared" ref="N1050:P1050" si="390">SUM(N1030:N1049)</f>
        <v>0</v>
      </c>
      <c r="O1050" s="143">
        <f t="shared" si="390"/>
        <v>0</v>
      </c>
      <c r="P1050" s="144">
        <f t="shared" si="390"/>
        <v>0</v>
      </c>
      <c r="Q1050" s="137"/>
      <c r="R1050" s="137"/>
      <c r="S1050" s="137"/>
      <c r="T1050" s="137"/>
      <c r="U1050" s="137"/>
      <c r="V1050" s="137"/>
      <c r="W1050" s="137"/>
      <c r="X1050" s="137"/>
      <c r="Y1050" s="137"/>
      <c r="Z1050" s="137"/>
      <c r="AA1050" s="137"/>
      <c r="AB1050" s="137"/>
      <c r="AC1050" s="137"/>
      <c r="AD1050" s="137"/>
      <c r="AE1050" s="137"/>
      <c r="AF1050" s="137"/>
      <c r="AG1050" s="137"/>
      <c r="AH1050" s="137"/>
    </row>
    <row r="1051" spans="1:34" ht="12.75" thickBot="1" x14ac:dyDescent="0.25">
      <c r="A1051" s="181"/>
      <c r="B1051" s="178"/>
      <c r="C1051" s="178"/>
      <c r="D1051" s="178"/>
      <c r="E1051" s="178"/>
      <c r="F1051" s="178"/>
      <c r="G1051" s="178"/>
      <c r="H1051" s="178"/>
      <c r="I1051" s="178"/>
      <c r="J1051" s="178"/>
      <c r="K1051" s="178"/>
      <c r="L1051" s="178"/>
      <c r="M1051" s="178"/>
      <c r="N1051" s="178"/>
      <c r="O1051" s="178"/>
      <c r="P1051" s="179"/>
      <c r="Q1051" s="137"/>
      <c r="R1051" s="137"/>
      <c r="S1051" s="137"/>
      <c r="T1051" s="137"/>
      <c r="U1051" s="137"/>
      <c r="V1051" s="137"/>
      <c r="W1051" s="137"/>
      <c r="X1051" s="137"/>
      <c r="Y1051" s="137"/>
      <c r="Z1051" s="137"/>
      <c r="AA1051" s="137"/>
      <c r="AB1051" s="137"/>
      <c r="AC1051" s="137"/>
      <c r="AD1051" s="137"/>
      <c r="AE1051" s="137"/>
      <c r="AF1051" s="137"/>
      <c r="AG1051" s="137"/>
      <c r="AH1051" s="137"/>
    </row>
    <row r="1052" spans="1:34" ht="24" customHeight="1" thickBot="1" x14ac:dyDescent="0.25">
      <c r="A1052" s="1414" t="s">
        <v>583</v>
      </c>
      <c r="B1052" s="1415"/>
      <c r="C1052" s="137"/>
      <c r="D1052" s="137"/>
      <c r="E1052" s="137"/>
      <c r="F1052" s="137"/>
      <c r="G1052" s="137"/>
      <c r="H1052" s="137"/>
      <c r="I1052" s="137"/>
      <c r="J1052" s="137"/>
      <c r="K1052" s="137"/>
      <c r="L1052" s="137"/>
      <c r="M1052" s="137"/>
      <c r="N1052" s="137"/>
      <c r="O1052" s="137"/>
      <c r="P1052" s="153"/>
      <c r="Q1052" s="137"/>
      <c r="R1052" s="137"/>
      <c r="S1052" s="137"/>
      <c r="T1052" s="137"/>
      <c r="U1052" s="137"/>
      <c r="V1052" s="137"/>
      <c r="W1052" s="137"/>
      <c r="X1052" s="137"/>
      <c r="Y1052" s="137"/>
      <c r="Z1052" s="137"/>
      <c r="AA1052" s="137"/>
      <c r="AB1052" s="137"/>
      <c r="AC1052" s="137"/>
      <c r="AD1052" s="137"/>
      <c r="AE1052" s="137"/>
      <c r="AF1052" s="137"/>
      <c r="AG1052" s="137"/>
      <c r="AH1052" s="137"/>
    </row>
    <row r="1053" spans="1:34" ht="16.5" customHeight="1" x14ac:dyDescent="0.2">
      <c r="A1053" s="233"/>
      <c r="B1053" s="691"/>
      <c r="C1053" s="1407" t="s">
        <v>145</v>
      </c>
      <c r="D1053" s="1408"/>
      <c r="E1053" s="1408"/>
      <c r="F1053" s="1408"/>
      <c r="G1053" s="1408"/>
      <c r="H1053" s="1409"/>
      <c r="I1053" s="1427" t="s">
        <v>254</v>
      </c>
      <c r="J1053" s="1421" t="s">
        <v>255</v>
      </c>
      <c r="K1053" s="1401" t="s">
        <v>139</v>
      </c>
      <c r="L1053" s="1404" t="s">
        <v>140</v>
      </c>
      <c r="M1053" s="167"/>
      <c r="N1053" s="134"/>
      <c r="O1053" s="134"/>
      <c r="P1053" s="135"/>
      <c r="Q1053" s="137"/>
      <c r="R1053" s="137"/>
      <c r="S1053" s="137"/>
      <c r="T1053" s="137"/>
      <c r="U1053" s="137"/>
      <c r="V1053" s="137"/>
      <c r="W1053" s="137"/>
      <c r="X1053" s="137"/>
      <c r="Y1053" s="137"/>
      <c r="Z1053" s="137"/>
      <c r="AA1053" s="137"/>
      <c r="AB1053" s="137"/>
      <c r="AC1053" s="137"/>
      <c r="AD1053" s="137"/>
      <c r="AE1053" s="137"/>
      <c r="AF1053" s="137"/>
      <c r="AG1053" s="137"/>
      <c r="AH1053" s="137"/>
    </row>
    <row r="1054" spans="1:34" ht="16.5" customHeight="1" x14ac:dyDescent="0.2">
      <c r="A1054" s="235"/>
      <c r="B1054" s="729"/>
      <c r="C1054" s="1410" t="s">
        <v>8</v>
      </c>
      <c r="D1054" s="1411"/>
      <c r="E1054" s="1395" t="s">
        <v>9</v>
      </c>
      <c r="F1054" s="1396"/>
      <c r="G1054" s="1397" t="s">
        <v>10</v>
      </c>
      <c r="H1054" s="1398"/>
      <c r="I1054" s="1428"/>
      <c r="J1054" s="1422"/>
      <c r="K1054" s="1402"/>
      <c r="L1054" s="1399"/>
      <c r="M1054" s="1412"/>
      <c r="N1054" s="1399" t="s">
        <v>224</v>
      </c>
      <c r="O1054" s="1399" t="s">
        <v>137</v>
      </c>
      <c r="P1054" s="1405" t="s">
        <v>507</v>
      </c>
      <c r="Q1054" s="137"/>
      <c r="R1054" s="137"/>
      <c r="S1054" s="137"/>
      <c r="T1054" s="137"/>
      <c r="U1054" s="137"/>
      <c r="V1054" s="137"/>
      <c r="W1054" s="137"/>
      <c r="X1054" s="137"/>
      <c r="Y1054" s="137"/>
      <c r="Z1054" s="137"/>
      <c r="AA1054" s="137"/>
      <c r="AB1054" s="137"/>
      <c r="AC1054" s="137"/>
      <c r="AD1054" s="137"/>
      <c r="AE1054" s="137"/>
      <c r="AF1054" s="137"/>
      <c r="AG1054" s="137"/>
      <c r="AH1054" s="137"/>
    </row>
    <row r="1055" spans="1:34" ht="30" customHeight="1" thickBot="1" x14ac:dyDescent="0.25">
      <c r="A1055" s="1424" t="s">
        <v>248</v>
      </c>
      <c r="B1055" s="1425"/>
      <c r="C1055" s="1119" t="s">
        <v>708</v>
      </c>
      <c r="D1055" s="154" t="s">
        <v>707</v>
      </c>
      <c r="E1055" s="160" t="s">
        <v>708</v>
      </c>
      <c r="F1055" s="161" t="s">
        <v>707</v>
      </c>
      <c r="G1055" s="156" t="s">
        <v>708</v>
      </c>
      <c r="H1055" s="1120" t="s">
        <v>707</v>
      </c>
      <c r="I1055" s="1429"/>
      <c r="J1055" s="1423"/>
      <c r="K1055" s="1403"/>
      <c r="L1055" s="1400"/>
      <c r="M1055" s="1413"/>
      <c r="N1055" s="1400"/>
      <c r="O1055" s="1400"/>
      <c r="P1055" s="1406"/>
      <c r="Q1055" s="137"/>
      <c r="R1055" s="137"/>
      <c r="S1055" s="137"/>
      <c r="T1055" s="137"/>
      <c r="U1055" s="137"/>
      <c r="V1055" s="137"/>
      <c r="W1055" s="137"/>
      <c r="X1055" s="137"/>
      <c r="Y1055" s="137"/>
      <c r="Z1055" s="137"/>
      <c r="AA1055" s="137"/>
      <c r="AB1055" s="137"/>
      <c r="AC1055" s="137"/>
      <c r="AD1055" s="137"/>
      <c r="AE1055" s="137"/>
      <c r="AF1055" s="137"/>
      <c r="AG1055" s="137"/>
      <c r="AH1055" s="137"/>
    </row>
    <row r="1056" spans="1:34" ht="18" customHeight="1" x14ac:dyDescent="0.2">
      <c r="A1056" s="249" t="str">
        <f>'Setup Page'!C8</f>
        <v>Babanango</v>
      </c>
      <c r="B1056" s="239"/>
      <c r="C1056" s="1107">
        <f>C742</f>
        <v>0</v>
      </c>
      <c r="D1056" s="212">
        <f t="shared" ref="D1056:P1056" si="391">D742</f>
        <v>0</v>
      </c>
      <c r="E1056" s="213">
        <f t="shared" si="391"/>
        <v>0</v>
      </c>
      <c r="F1056" s="214">
        <f t="shared" si="391"/>
        <v>0</v>
      </c>
      <c r="G1056" s="215">
        <f t="shared" si="391"/>
        <v>0</v>
      </c>
      <c r="H1056" s="1127">
        <f t="shared" si="391"/>
        <v>0</v>
      </c>
      <c r="I1056" s="1107">
        <f t="shared" si="391"/>
        <v>0</v>
      </c>
      <c r="J1056" s="1108">
        <f t="shared" si="391"/>
        <v>0</v>
      </c>
      <c r="K1056" s="215">
        <f t="shared" si="391"/>
        <v>0</v>
      </c>
      <c r="L1056" s="236">
        <f t="shared" si="391"/>
        <v>0</v>
      </c>
      <c r="M1056" s="217"/>
      <c r="N1056" s="217">
        <f t="shared" si="391"/>
        <v>0</v>
      </c>
      <c r="O1056" s="217">
        <f t="shared" si="391"/>
        <v>0</v>
      </c>
      <c r="P1056" s="218">
        <f t="shared" si="391"/>
        <v>0</v>
      </c>
      <c r="Q1056" s="137"/>
      <c r="R1056" s="137"/>
      <c r="S1056" s="137"/>
      <c r="T1056" s="137"/>
      <c r="U1056" s="137"/>
      <c r="V1056" s="137"/>
      <c r="W1056" s="137"/>
      <c r="X1056" s="137"/>
      <c r="Y1056" s="137"/>
      <c r="Z1056" s="137"/>
      <c r="AA1056" s="137"/>
      <c r="AB1056" s="137"/>
      <c r="AC1056" s="137"/>
      <c r="AD1056" s="137"/>
      <c r="AE1056" s="137"/>
      <c r="AF1056" s="137"/>
      <c r="AG1056" s="137"/>
      <c r="AH1056" s="137"/>
    </row>
    <row r="1057" spans="1:34" ht="18" customHeight="1" x14ac:dyDescent="0.2">
      <c r="A1057" s="250" t="str">
        <f>'Setup Page'!C9</f>
        <v>Emandleni</v>
      </c>
      <c r="B1057" s="241"/>
      <c r="C1057" s="1109">
        <f>C764</f>
        <v>94</v>
      </c>
      <c r="D1057" s="219">
        <f t="shared" ref="D1057:P1057" si="392">D764</f>
        <v>70</v>
      </c>
      <c r="E1057" s="220">
        <f t="shared" si="392"/>
        <v>42</v>
      </c>
      <c r="F1057" s="221">
        <f t="shared" si="392"/>
        <v>70</v>
      </c>
      <c r="G1057" s="222">
        <f t="shared" si="392"/>
        <v>0</v>
      </c>
      <c r="H1057" s="1128">
        <f t="shared" si="392"/>
        <v>52.30749999999999</v>
      </c>
      <c r="I1057" s="1109">
        <f t="shared" si="392"/>
        <v>136</v>
      </c>
      <c r="J1057" s="1110">
        <f t="shared" si="392"/>
        <v>68</v>
      </c>
      <c r="K1057" s="222">
        <f t="shared" si="392"/>
        <v>192.3075</v>
      </c>
      <c r="L1057" s="237">
        <f t="shared" si="392"/>
        <v>96.153750000000002</v>
      </c>
      <c r="M1057" s="224"/>
      <c r="N1057" s="224">
        <f t="shared" si="392"/>
        <v>3856541.1484305556</v>
      </c>
      <c r="O1057" s="224">
        <f t="shared" si="392"/>
        <v>3085232.9187444448</v>
      </c>
      <c r="P1057" s="225">
        <f t="shared" si="392"/>
        <v>771308.22968611121</v>
      </c>
      <c r="Q1057" s="137"/>
      <c r="R1057" s="137"/>
      <c r="S1057" s="137"/>
      <c r="T1057" s="137"/>
      <c r="U1057" s="137"/>
      <c r="V1057" s="137"/>
      <c r="W1057" s="137"/>
      <c r="X1057" s="137"/>
      <c r="Y1057" s="137"/>
      <c r="Z1057" s="137"/>
      <c r="AA1057" s="137"/>
      <c r="AB1057" s="137"/>
      <c r="AC1057" s="137"/>
      <c r="AD1057" s="137"/>
      <c r="AE1057" s="137"/>
      <c r="AF1057" s="137"/>
      <c r="AG1057" s="137"/>
      <c r="AH1057" s="137"/>
    </row>
    <row r="1058" spans="1:34" ht="18" customHeight="1" x14ac:dyDescent="0.2">
      <c r="A1058" s="250">
        <f>'Setup Page'!C10</f>
        <v>0</v>
      </c>
      <c r="B1058" s="241"/>
      <c r="C1058" s="1109">
        <f>C786</f>
        <v>0</v>
      </c>
      <c r="D1058" s="219">
        <f t="shared" ref="D1058:P1058" si="393">D786</f>
        <v>0</v>
      </c>
      <c r="E1058" s="220">
        <f t="shared" si="393"/>
        <v>0</v>
      </c>
      <c r="F1058" s="221">
        <f t="shared" si="393"/>
        <v>0</v>
      </c>
      <c r="G1058" s="222">
        <f t="shared" si="393"/>
        <v>0</v>
      </c>
      <c r="H1058" s="1128">
        <f t="shared" si="393"/>
        <v>0</v>
      </c>
      <c r="I1058" s="1109">
        <f t="shared" si="393"/>
        <v>0</v>
      </c>
      <c r="J1058" s="1110">
        <f t="shared" si="393"/>
        <v>0</v>
      </c>
      <c r="K1058" s="222">
        <f t="shared" si="393"/>
        <v>0</v>
      </c>
      <c r="L1058" s="237">
        <f t="shared" si="393"/>
        <v>0</v>
      </c>
      <c r="M1058" s="224"/>
      <c r="N1058" s="224">
        <f t="shared" si="393"/>
        <v>0</v>
      </c>
      <c r="O1058" s="224">
        <f t="shared" si="393"/>
        <v>0</v>
      </c>
      <c r="P1058" s="225">
        <f t="shared" si="393"/>
        <v>0</v>
      </c>
      <c r="Q1058" s="137"/>
      <c r="R1058" s="137"/>
      <c r="S1058" s="137"/>
      <c r="T1058" s="137"/>
      <c r="U1058" s="137"/>
      <c r="V1058" s="137"/>
      <c r="W1058" s="137"/>
      <c r="X1058" s="137"/>
      <c r="Y1058" s="137"/>
      <c r="Z1058" s="137"/>
      <c r="AA1058" s="137"/>
      <c r="AB1058" s="137"/>
      <c r="AC1058" s="137"/>
      <c r="AD1058" s="137"/>
      <c r="AE1058" s="137"/>
      <c r="AF1058" s="137"/>
      <c r="AG1058" s="137"/>
      <c r="AH1058" s="137"/>
    </row>
    <row r="1059" spans="1:34" ht="18" customHeight="1" x14ac:dyDescent="0.2">
      <c r="A1059" s="250" t="str">
        <f>'Setup Page'!C11</f>
        <v>Nongoma Engineering</v>
      </c>
      <c r="B1059" s="241"/>
      <c r="C1059" s="1109">
        <f>C808</f>
        <v>0</v>
      </c>
      <c r="D1059" s="219">
        <f t="shared" ref="D1059:P1059" si="394">D808</f>
        <v>0</v>
      </c>
      <c r="E1059" s="220">
        <f t="shared" si="394"/>
        <v>0</v>
      </c>
      <c r="F1059" s="221">
        <f t="shared" si="394"/>
        <v>0</v>
      </c>
      <c r="G1059" s="222">
        <f t="shared" si="394"/>
        <v>0</v>
      </c>
      <c r="H1059" s="1128">
        <f t="shared" si="394"/>
        <v>0</v>
      </c>
      <c r="I1059" s="1109">
        <f t="shared" si="394"/>
        <v>0</v>
      </c>
      <c r="J1059" s="1110">
        <f t="shared" si="394"/>
        <v>0</v>
      </c>
      <c r="K1059" s="222">
        <f t="shared" si="394"/>
        <v>0</v>
      </c>
      <c r="L1059" s="237">
        <f t="shared" si="394"/>
        <v>0</v>
      </c>
      <c r="M1059" s="224"/>
      <c r="N1059" s="224">
        <f t="shared" si="394"/>
        <v>0</v>
      </c>
      <c r="O1059" s="224">
        <f t="shared" si="394"/>
        <v>0</v>
      </c>
      <c r="P1059" s="225">
        <f t="shared" si="394"/>
        <v>0</v>
      </c>
      <c r="Q1059" s="137"/>
      <c r="R1059" s="137"/>
      <c r="S1059" s="137"/>
      <c r="T1059" s="137"/>
      <c r="U1059" s="137"/>
      <c r="V1059" s="137"/>
      <c r="W1059" s="137"/>
      <c r="X1059" s="137"/>
      <c r="Y1059" s="137"/>
      <c r="Z1059" s="137"/>
      <c r="AA1059" s="137"/>
      <c r="AB1059" s="137"/>
      <c r="AC1059" s="137"/>
      <c r="AD1059" s="137"/>
      <c r="AE1059" s="137"/>
      <c r="AF1059" s="137"/>
      <c r="AG1059" s="137"/>
      <c r="AH1059" s="137"/>
    </row>
    <row r="1060" spans="1:34" ht="18" customHeight="1" x14ac:dyDescent="0.2">
      <c r="A1060" s="250" t="str">
        <f>'Setup Page'!C12</f>
        <v>Nongoma KwaGqikazi</v>
      </c>
      <c r="B1060" s="241"/>
      <c r="C1060" s="1109">
        <f>C830</f>
        <v>227</v>
      </c>
      <c r="D1060" s="219">
        <f t="shared" ref="D1060:P1060" si="395">D830</f>
        <v>245</v>
      </c>
      <c r="E1060" s="220">
        <f t="shared" si="395"/>
        <v>305</v>
      </c>
      <c r="F1060" s="221">
        <f t="shared" si="395"/>
        <v>141.6</v>
      </c>
      <c r="G1060" s="222">
        <f t="shared" si="395"/>
        <v>236</v>
      </c>
      <c r="H1060" s="1128">
        <f t="shared" si="395"/>
        <v>111.65</v>
      </c>
      <c r="I1060" s="1109">
        <f t="shared" si="395"/>
        <v>768</v>
      </c>
      <c r="J1060" s="1110">
        <f t="shared" si="395"/>
        <v>384</v>
      </c>
      <c r="K1060" s="222">
        <f t="shared" si="395"/>
        <v>498.25</v>
      </c>
      <c r="L1060" s="237">
        <f t="shared" si="395"/>
        <v>249.125</v>
      </c>
      <c r="M1060" s="224"/>
      <c r="N1060" s="224">
        <f t="shared" si="395"/>
        <v>5213535.758397121</v>
      </c>
      <c r="O1060" s="224">
        <f t="shared" si="395"/>
        <v>4170828.6067176969</v>
      </c>
      <c r="P1060" s="225">
        <f t="shared" si="395"/>
        <v>1042707.1516794241</v>
      </c>
      <c r="Q1060" s="137"/>
      <c r="R1060" s="137"/>
      <c r="S1060" s="137"/>
      <c r="T1060" s="137"/>
      <c r="U1060" s="137"/>
      <c r="V1060" s="137"/>
      <c r="W1060" s="137"/>
      <c r="X1060" s="137"/>
      <c r="Y1060" s="137"/>
      <c r="Z1060" s="137"/>
      <c r="AA1060" s="137"/>
      <c r="AB1060" s="137"/>
      <c r="AC1060" s="137"/>
      <c r="AD1060" s="137"/>
      <c r="AE1060" s="137"/>
      <c r="AF1060" s="137"/>
      <c r="AG1060" s="137"/>
      <c r="AH1060" s="137"/>
    </row>
    <row r="1061" spans="1:34" ht="18" customHeight="1" x14ac:dyDescent="0.2">
      <c r="A1061" s="250" t="str">
        <f>'Setup Page'!C13</f>
        <v>Nquthu</v>
      </c>
      <c r="B1061" s="241"/>
      <c r="C1061" s="1109">
        <f>C852</f>
        <v>146</v>
      </c>
      <c r="D1061" s="219">
        <f t="shared" ref="D1061:P1061" si="396">D852</f>
        <v>140</v>
      </c>
      <c r="E1061" s="220">
        <f t="shared" si="396"/>
        <v>114</v>
      </c>
      <c r="F1061" s="221">
        <f t="shared" si="396"/>
        <v>85.8</v>
      </c>
      <c r="G1061" s="222">
        <f t="shared" si="396"/>
        <v>55</v>
      </c>
      <c r="H1061" s="1128">
        <f t="shared" si="396"/>
        <v>55.222499999999997</v>
      </c>
      <c r="I1061" s="1109">
        <f t="shared" si="396"/>
        <v>315</v>
      </c>
      <c r="J1061" s="1110">
        <f t="shared" si="396"/>
        <v>157.5</v>
      </c>
      <c r="K1061" s="222">
        <f t="shared" si="396"/>
        <v>281.02250000000004</v>
      </c>
      <c r="L1061" s="237">
        <f t="shared" si="396"/>
        <v>140.51125000000002</v>
      </c>
      <c r="M1061" s="224"/>
      <c r="N1061" s="224">
        <f t="shared" si="396"/>
        <v>2940533.5728332261</v>
      </c>
      <c r="O1061" s="224">
        <f t="shared" si="396"/>
        <v>2352426.8582665808</v>
      </c>
      <c r="P1061" s="225">
        <f t="shared" si="396"/>
        <v>588106.71456664521</v>
      </c>
      <c r="Q1061" s="137"/>
      <c r="R1061" s="137"/>
      <c r="S1061" s="137"/>
      <c r="T1061" s="137"/>
      <c r="U1061" s="137"/>
      <c r="V1061" s="137"/>
      <c r="W1061" s="137"/>
      <c r="X1061" s="137"/>
      <c r="Y1061" s="137"/>
      <c r="Z1061" s="137"/>
      <c r="AA1061" s="137"/>
      <c r="AB1061" s="137"/>
      <c r="AC1061" s="137"/>
      <c r="AD1061" s="137"/>
      <c r="AE1061" s="137"/>
      <c r="AF1061" s="137"/>
      <c r="AG1061" s="137"/>
      <c r="AH1061" s="137"/>
    </row>
    <row r="1062" spans="1:34" ht="18" customHeight="1" x14ac:dyDescent="0.2">
      <c r="A1062" s="250" t="str">
        <f>'Setup Page'!C14</f>
        <v>Vryheid Business</v>
      </c>
      <c r="B1062" s="241"/>
      <c r="C1062" s="1109">
        <f>C874</f>
        <v>159</v>
      </c>
      <c r="D1062" s="219">
        <f t="shared" ref="D1062:P1062" si="397">D874</f>
        <v>280</v>
      </c>
      <c r="E1062" s="220">
        <f t="shared" si="397"/>
        <v>147</v>
      </c>
      <c r="F1062" s="221">
        <f t="shared" si="397"/>
        <v>175.60000000000002</v>
      </c>
      <c r="G1062" s="222">
        <f t="shared" si="397"/>
        <v>117</v>
      </c>
      <c r="H1062" s="1128">
        <f t="shared" si="397"/>
        <v>129.04000000000002</v>
      </c>
      <c r="I1062" s="1109">
        <f t="shared" si="397"/>
        <v>423</v>
      </c>
      <c r="J1062" s="1110">
        <f t="shared" si="397"/>
        <v>211.5</v>
      </c>
      <c r="K1062" s="222">
        <f t="shared" si="397"/>
        <v>584.6400000000001</v>
      </c>
      <c r="L1062" s="237">
        <f t="shared" si="397"/>
        <v>292.32000000000005</v>
      </c>
      <c r="M1062" s="224"/>
      <c r="N1062" s="224">
        <f t="shared" si="397"/>
        <v>6117494.3217045525</v>
      </c>
      <c r="O1062" s="224">
        <f t="shared" si="397"/>
        <v>4893995.4573636418</v>
      </c>
      <c r="P1062" s="225">
        <f t="shared" si="397"/>
        <v>1223498.8643409105</v>
      </c>
      <c r="Q1062" s="137"/>
      <c r="R1062" s="137"/>
      <c r="S1062" s="137"/>
      <c r="T1062" s="137"/>
      <c r="U1062" s="137"/>
      <c r="V1062" s="137"/>
      <c r="W1062" s="137"/>
      <c r="X1062" s="137"/>
      <c r="Y1062" s="137"/>
      <c r="Z1062" s="137"/>
      <c r="AA1062" s="137"/>
      <c r="AB1062" s="137"/>
      <c r="AC1062" s="137"/>
      <c r="AD1062" s="137"/>
      <c r="AE1062" s="137"/>
      <c r="AF1062" s="137"/>
      <c r="AG1062" s="137"/>
      <c r="AH1062" s="137"/>
    </row>
    <row r="1063" spans="1:34" ht="18" customHeight="1" x14ac:dyDescent="0.2">
      <c r="A1063" s="250" t="str">
        <f>'Setup Page'!C15</f>
        <v>Vryheid Engineering</v>
      </c>
      <c r="B1063" s="241"/>
      <c r="C1063" s="1109">
        <f>C896</f>
        <v>0</v>
      </c>
      <c r="D1063" s="219">
        <f t="shared" ref="D1063:P1063" si="398">D896</f>
        <v>0</v>
      </c>
      <c r="E1063" s="220">
        <f t="shared" si="398"/>
        <v>0</v>
      </c>
      <c r="F1063" s="221">
        <f t="shared" si="398"/>
        <v>0</v>
      </c>
      <c r="G1063" s="222">
        <f t="shared" si="398"/>
        <v>0</v>
      </c>
      <c r="H1063" s="1128">
        <f t="shared" si="398"/>
        <v>0</v>
      </c>
      <c r="I1063" s="1109">
        <f t="shared" si="398"/>
        <v>0</v>
      </c>
      <c r="J1063" s="1110">
        <f t="shared" si="398"/>
        <v>0</v>
      </c>
      <c r="K1063" s="222">
        <f t="shared" si="398"/>
        <v>0</v>
      </c>
      <c r="L1063" s="237">
        <f t="shared" si="398"/>
        <v>0</v>
      </c>
      <c r="M1063" s="224"/>
      <c r="N1063" s="224">
        <f t="shared" si="398"/>
        <v>0</v>
      </c>
      <c r="O1063" s="224">
        <f t="shared" si="398"/>
        <v>0</v>
      </c>
      <c r="P1063" s="225">
        <f t="shared" si="398"/>
        <v>0</v>
      </c>
      <c r="Q1063" s="137"/>
      <c r="R1063" s="137"/>
      <c r="S1063" s="137"/>
      <c r="T1063" s="137"/>
      <c r="U1063" s="137"/>
      <c r="V1063" s="137"/>
      <c r="W1063" s="137"/>
      <c r="X1063" s="137"/>
      <c r="Y1063" s="137"/>
      <c r="Z1063" s="137"/>
      <c r="AA1063" s="137"/>
      <c r="AB1063" s="137"/>
      <c r="AC1063" s="137"/>
      <c r="AD1063" s="137"/>
      <c r="AE1063" s="137"/>
      <c r="AF1063" s="137"/>
      <c r="AG1063" s="137"/>
      <c r="AH1063" s="137"/>
    </row>
    <row r="1064" spans="1:34" ht="18" customHeight="1" x14ac:dyDescent="0.2">
      <c r="A1064" s="250">
        <f>'Setup Page'!C16</f>
        <v>0</v>
      </c>
      <c r="B1064" s="241"/>
      <c r="C1064" s="1109">
        <f>C918</f>
        <v>0</v>
      </c>
      <c r="D1064" s="219">
        <f t="shared" ref="D1064:P1064" si="399">D918</f>
        <v>0</v>
      </c>
      <c r="E1064" s="220">
        <f t="shared" si="399"/>
        <v>0</v>
      </c>
      <c r="F1064" s="221">
        <f t="shared" si="399"/>
        <v>0</v>
      </c>
      <c r="G1064" s="222">
        <f t="shared" si="399"/>
        <v>0</v>
      </c>
      <c r="H1064" s="1128">
        <f t="shared" si="399"/>
        <v>0</v>
      </c>
      <c r="I1064" s="1109">
        <f t="shared" si="399"/>
        <v>0</v>
      </c>
      <c r="J1064" s="1110">
        <f t="shared" si="399"/>
        <v>0</v>
      </c>
      <c r="K1064" s="222">
        <f t="shared" si="399"/>
        <v>0</v>
      </c>
      <c r="L1064" s="237">
        <f t="shared" si="399"/>
        <v>0</v>
      </c>
      <c r="M1064" s="224"/>
      <c r="N1064" s="224">
        <f t="shared" si="399"/>
        <v>0</v>
      </c>
      <c r="O1064" s="224">
        <f t="shared" si="399"/>
        <v>0</v>
      </c>
      <c r="P1064" s="225">
        <f t="shared" si="399"/>
        <v>0</v>
      </c>
      <c r="Q1064" s="137"/>
      <c r="R1064" s="137"/>
      <c r="S1064" s="137"/>
      <c r="T1064" s="137"/>
      <c r="U1064" s="137"/>
      <c r="V1064" s="137"/>
      <c r="W1064" s="137"/>
      <c r="X1064" s="137"/>
      <c r="Y1064" s="137"/>
      <c r="Z1064" s="137"/>
      <c r="AA1064" s="137"/>
      <c r="AB1064" s="137"/>
      <c r="AC1064" s="137"/>
      <c r="AD1064" s="137"/>
      <c r="AE1064" s="137"/>
      <c r="AF1064" s="137"/>
      <c r="AG1064" s="137"/>
      <c r="AH1064" s="137"/>
    </row>
    <row r="1065" spans="1:34" ht="18" customHeight="1" x14ac:dyDescent="0.2">
      <c r="A1065" s="250">
        <f>'Setup Page'!C17</f>
        <v>0</v>
      </c>
      <c r="B1065" s="241"/>
      <c r="C1065" s="1109">
        <f>C940</f>
        <v>0</v>
      </c>
      <c r="D1065" s="219">
        <f t="shared" ref="D1065:P1065" si="400">D940</f>
        <v>0</v>
      </c>
      <c r="E1065" s="220">
        <f t="shared" si="400"/>
        <v>0</v>
      </c>
      <c r="F1065" s="221">
        <f t="shared" si="400"/>
        <v>0</v>
      </c>
      <c r="G1065" s="222">
        <f t="shared" si="400"/>
        <v>0</v>
      </c>
      <c r="H1065" s="1128">
        <f t="shared" si="400"/>
        <v>0</v>
      </c>
      <c r="I1065" s="1109">
        <f t="shared" si="400"/>
        <v>0</v>
      </c>
      <c r="J1065" s="1110">
        <f t="shared" si="400"/>
        <v>0</v>
      </c>
      <c r="K1065" s="222">
        <f t="shared" si="400"/>
        <v>0</v>
      </c>
      <c r="L1065" s="237">
        <f t="shared" si="400"/>
        <v>0</v>
      </c>
      <c r="M1065" s="224"/>
      <c r="N1065" s="224">
        <f t="shared" si="400"/>
        <v>0</v>
      </c>
      <c r="O1065" s="224">
        <f t="shared" si="400"/>
        <v>0</v>
      </c>
      <c r="P1065" s="225">
        <f t="shared" si="400"/>
        <v>0</v>
      </c>
      <c r="Q1065" s="137"/>
      <c r="R1065" s="137"/>
      <c r="S1065" s="137"/>
      <c r="T1065" s="137"/>
      <c r="U1065" s="137"/>
      <c r="V1065" s="137"/>
      <c r="W1065" s="137"/>
      <c r="X1065" s="137"/>
      <c r="Y1065" s="137"/>
      <c r="Z1065" s="137"/>
      <c r="AA1065" s="137"/>
      <c r="AB1065" s="137"/>
      <c r="AC1065" s="137"/>
      <c r="AD1065" s="137"/>
      <c r="AE1065" s="137"/>
      <c r="AF1065" s="137"/>
      <c r="AG1065" s="137"/>
      <c r="AH1065" s="137"/>
    </row>
    <row r="1066" spans="1:34" ht="18" customHeight="1" x14ac:dyDescent="0.2">
      <c r="A1066" s="250">
        <f>'Setup Page'!C18</f>
        <v>0</v>
      </c>
      <c r="B1066" s="241"/>
      <c r="C1066" s="1109">
        <f>C962</f>
        <v>0</v>
      </c>
      <c r="D1066" s="219">
        <f t="shared" ref="D1066:P1066" si="401">D962</f>
        <v>0</v>
      </c>
      <c r="E1066" s="220">
        <f t="shared" si="401"/>
        <v>0</v>
      </c>
      <c r="F1066" s="221">
        <f t="shared" si="401"/>
        <v>0</v>
      </c>
      <c r="G1066" s="222">
        <f t="shared" si="401"/>
        <v>0</v>
      </c>
      <c r="H1066" s="1128">
        <f t="shared" si="401"/>
        <v>0</v>
      </c>
      <c r="I1066" s="1109">
        <f t="shared" si="401"/>
        <v>0</v>
      </c>
      <c r="J1066" s="1110">
        <f t="shared" si="401"/>
        <v>0</v>
      </c>
      <c r="K1066" s="222">
        <f t="shared" si="401"/>
        <v>0</v>
      </c>
      <c r="L1066" s="237">
        <f t="shared" si="401"/>
        <v>0</v>
      </c>
      <c r="M1066" s="224"/>
      <c r="N1066" s="224">
        <f t="shared" si="401"/>
        <v>0</v>
      </c>
      <c r="O1066" s="224">
        <f t="shared" si="401"/>
        <v>0</v>
      </c>
      <c r="P1066" s="225">
        <f t="shared" si="401"/>
        <v>0</v>
      </c>
      <c r="Q1066" s="137"/>
      <c r="R1066" s="137"/>
      <c r="S1066" s="137"/>
      <c r="T1066" s="137"/>
      <c r="U1066" s="137"/>
      <c r="V1066" s="137"/>
      <c r="W1066" s="137"/>
      <c r="X1066" s="137"/>
      <c r="Y1066" s="137"/>
      <c r="Z1066" s="137"/>
      <c r="AA1066" s="137"/>
      <c r="AB1066" s="137"/>
      <c r="AC1066" s="137"/>
      <c r="AD1066" s="137"/>
      <c r="AE1066" s="137"/>
      <c r="AF1066" s="137"/>
      <c r="AG1066" s="137"/>
      <c r="AH1066" s="137"/>
    </row>
    <row r="1067" spans="1:34" ht="18" customHeight="1" x14ac:dyDescent="0.2">
      <c r="A1067" s="250">
        <f>'Setup Page'!C19</f>
        <v>0</v>
      </c>
      <c r="B1067" s="241"/>
      <c r="C1067" s="1109">
        <f>C984</f>
        <v>0</v>
      </c>
      <c r="D1067" s="219">
        <f t="shared" ref="D1067:P1067" si="402">D984</f>
        <v>0</v>
      </c>
      <c r="E1067" s="220">
        <f t="shared" si="402"/>
        <v>0</v>
      </c>
      <c r="F1067" s="221">
        <f t="shared" si="402"/>
        <v>0</v>
      </c>
      <c r="G1067" s="222">
        <f t="shared" si="402"/>
        <v>0</v>
      </c>
      <c r="H1067" s="1128">
        <f t="shared" si="402"/>
        <v>0</v>
      </c>
      <c r="I1067" s="1109">
        <f t="shared" si="402"/>
        <v>0</v>
      </c>
      <c r="J1067" s="1110">
        <f t="shared" si="402"/>
        <v>0</v>
      </c>
      <c r="K1067" s="222">
        <f t="shared" si="402"/>
        <v>0</v>
      </c>
      <c r="L1067" s="237">
        <f t="shared" si="402"/>
        <v>0</v>
      </c>
      <c r="M1067" s="224"/>
      <c r="N1067" s="224">
        <f t="shared" si="402"/>
        <v>0</v>
      </c>
      <c r="O1067" s="224">
        <f t="shared" si="402"/>
        <v>0</v>
      </c>
      <c r="P1067" s="225">
        <f t="shared" si="402"/>
        <v>0</v>
      </c>
      <c r="Q1067" s="137"/>
      <c r="R1067" s="137"/>
      <c r="S1067" s="137"/>
      <c r="T1067" s="137"/>
      <c r="U1067" s="137"/>
      <c r="V1067" s="137"/>
      <c r="W1067" s="137"/>
      <c r="X1067" s="137"/>
      <c r="Y1067" s="137"/>
      <c r="Z1067" s="137"/>
      <c r="AA1067" s="137"/>
      <c r="AB1067" s="137"/>
      <c r="AC1067" s="137"/>
      <c r="AD1067" s="137"/>
      <c r="AE1067" s="137"/>
      <c r="AF1067" s="137"/>
      <c r="AG1067" s="137"/>
      <c r="AH1067" s="137"/>
    </row>
    <row r="1068" spans="1:34" ht="18" customHeight="1" x14ac:dyDescent="0.2">
      <c r="A1068" s="250">
        <f>'Setup Page'!C20</f>
        <v>0</v>
      </c>
      <c r="B1068" s="241"/>
      <c r="C1068" s="1109">
        <f>C1006</f>
        <v>0</v>
      </c>
      <c r="D1068" s="219">
        <f t="shared" ref="D1068:P1068" si="403">D1006</f>
        <v>0</v>
      </c>
      <c r="E1068" s="220">
        <f t="shared" si="403"/>
        <v>0</v>
      </c>
      <c r="F1068" s="221">
        <f t="shared" si="403"/>
        <v>0</v>
      </c>
      <c r="G1068" s="222">
        <f t="shared" si="403"/>
        <v>0</v>
      </c>
      <c r="H1068" s="1128">
        <f t="shared" si="403"/>
        <v>0</v>
      </c>
      <c r="I1068" s="1109">
        <f t="shared" si="403"/>
        <v>0</v>
      </c>
      <c r="J1068" s="1110">
        <f t="shared" si="403"/>
        <v>0</v>
      </c>
      <c r="K1068" s="222">
        <f t="shared" si="403"/>
        <v>0</v>
      </c>
      <c r="L1068" s="237">
        <f t="shared" si="403"/>
        <v>0</v>
      </c>
      <c r="M1068" s="224"/>
      <c r="N1068" s="224">
        <f t="shared" si="403"/>
        <v>0</v>
      </c>
      <c r="O1068" s="224">
        <f t="shared" si="403"/>
        <v>0</v>
      </c>
      <c r="P1068" s="225">
        <f t="shared" si="403"/>
        <v>0</v>
      </c>
      <c r="Q1068" s="137"/>
      <c r="R1068" s="137"/>
      <c r="S1068" s="137"/>
      <c r="T1068" s="137"/>
      <c r="U1068" s="137"/>
      <c r="V1068" s="137"/>
      <c r="W1068" s="137"/>
      <c r="X1068" s="137"/>
      <c r="Y1068" s="137"/>
      <c r="Z1068" s="137"/>
      <c r="AA1068" s="137"/>
      <c r="AB1068" s="137"/>
      <c r="AC1068" s="137"/>
      <c r="AD1068" s="137"/>
      <c r="AE1068" s="137"/>
      <c r="AF1068" s="137"/>
      <c r="AG1068" s="137"/>
      <c r="AH1068" s="137"/>
    </row>
    <row r="1069" spans="1:34" ht="18" customHeight="1" x14ac:dyDescent="0.2">
      <c r="A1069" s="250">
        <f>'Setup Page'!C21</f>
        <v>0</v>
      </c>
      <c r="B1069" s="241"/>
      <c r="C1069" s="1109">
        <f>C1028</f>
        <v>0</v>
      </c>
      <c r="D1069" s="219">
        <f t="shared" ref="D1069:P1069" si="404">D1028</f>
        <v>0</v>
      </c>
      <c r="E1069" s="220">
        <f t="shared" si="404"/>
        <v>0</v>
      </c>
      <c r="F1069" s="221">
        <f t="shared" si="404"/>
        <v>0</v>
      </c>
      <c r="G1069" s="222">
        <f t="shared" si="404"/>
        <v>0</v>
      </c>
      <c r="H1069" s="1128">
        <f t="shared" si="404"/>
        <v>0</v>
      </c>
      <c r="I1069" s="1109">
        <f t="shared" si="404"/>
        <v>0</v>
      </c>
      <c r="J1069" s="1110">
        <f t="shared" si="404"/>
        <v>0</v>
      </c>
      <c r="K1069" s="222">
        <f t="shared" si="404"/>
        <v>0</v>
      </c>
      <c r="L1069" s="237">
        <f t="shared" si="404"/>
        <v>0</v>
      </c>
      <c r="M1069" s="224"/>
      <c r="N1069" s="224">
        <f t="shared" si="404"/>
        <v>0</v>
      </c>
      <c r="O1069" s="224">
        <f t="shared" si="404"/>
        <v>0</v>
      </c>
      <c r="P1069" s="225">
        <f t="shared" si="404"/>
        <v>0</v>
      </c>
      <c r="Q1069" s="137"/>
      <c r="R1069" s="137"/>
      <c r="S1069" s="137"/>
      <c r="T1069" s="137"/>
      <c r="U1069" s="137"/>
      <c r="V1069" s="137"/>
      <c r="W1069" s="137"/>
      <c r="X1069" s="137"/>
      <c r="Y1069" s="137"/>
      <c r="Z1069" s="137"/>
      <c r="AA1069" s="137"/>
      <c r="AB1069" s="137"/>
      <c r="AC1069" s="137"/>
      <c r="AD1069" s="137"/>
      <c r="AE1069" s="137"/>
      <c r="AF1069" s="137"/>
      <c r="AG1069" s="137"/>
      <c r="AH1069" s="137"/>
    </row>
    <row r="1070" spans="1:34" ht="18" customHeight="1" thickBot="1" x14ac:dyDescent="0.25">
      <c r="A1070" s="251">
        <f>'Setup Page'!C22</f>
        <v>0</v>
      </c>
      <c r="B1070" s="243"/>
      <c r="C1070" s="1111">
        <f>C1050</f>
        <v>0</v>
      </c>
      <c r="D1070" s="226">
        <f t="shared" ref="D1070:P1070" si="405">D1050</f>
        <v>0</v>
      </c>
      <c r="E1070" s="227">
        <f t="shared" si="405"/>
        <v>0</v>
      </c>
      <c r="F1070" s="228">
        <f t="shared" si="405"/>
        <v>0</v>
      </c>
      <c r="G1070" s="229">
        <f t="shared" si="405"/>
        <v>0</v>
      </c>
      <c r="H1070" s="1129">
        <f t="shared" si="405"/>
        <v>0</v>
      </c>
      <c r="I1070" s="1111">
        <f t="shared" si="405"/>
        <v>0</v>
      </c>
      <c r="J1070" s="1112">
        <f t="shared" si="405"/>
        <v>0</v>
      </c>
      <c r="K1070" s="229">
        <f t="shared" si="405"/>
        <v>0</v>
      </c>
      <c r="L1070" s="238">
        <f t="shared" si="405"/>
        <v>0</v>
      </c>
      <c r="M1070" s="231"/>
      <c r="N1070" s="231">
        <f t="shared" si="405"/>
        <v>0</v>
      </c>
      <c r="O1070" s="231">
        <f t="shared" si="405"/>
        <v>0</v>
      </c>
      <c r="P1070" s="232">
        <f t="shared" si="405"/>
        <v>0</v>
      </c>
      <c r="Q1070" s="137"/>
      <c r="R1070" s="137"/>
      <c r="S1070" s="137"/>
      <c r="T1070" s="137"/>
      <c r="U1070" s="137"/>
      <c r="V1070" s="137"/>
      <c r="W1070" s="137"/>
      <c r="X1070" s="137"/>
      <c r="Y1070" s="137"/>
      <c r="Z1070" s="137"/>
      <c r="AA1070" s="137"/>
      <c r="AB1070" s="137"/>
      <c r="AC1070" s="137"/>
      <c r="AD1070" s="137"/>
      <c r="AE1070" s="137"/>
      <c r="AF1070" s="137"/>
      <c r="AG1070" s="137"/>
      <c r="AH1070" s="137"/>
    </row>
    <row r="1071" spans="1:34" ht="18" customHeight="1" thickBot="1" x14ac:dyDescent="0.25">
      <c r="A1071" s="177"/>
      <c r="B1071" s="199" t="s">
        <v>584</v>
      </c>
      <c r="C1071" s="825">
        <f>SUM(C1056:C1070)</f>
        <v>626</v>
      </c>
      <c r="D1071" s="826">
        <f t="shared" ref="D1071:P1071" si="406">SUM(D1056:D1070)</f>
        <v>735</v>
      </c>
      <c r="E1071" s="827">
        <f t="shared" si="406"/>
        <v>608</v>
      </c>
      <c r="F1071" s="828">
        <f t="shared" si="406"/>
        <v>473</v>
      </c>
      <c r="G1071" s="829">
        <f t="shared" si="406"/>
        <v>408</v>
      </c>
      <c r="H1071" s="1130">
        <f t="shared" si="406"/>
        <v>348.22</v>
      </c>
      <c r="I1071" s="140">
        <f t="shared" si="406"/>
        <v>1642</v>
      </c>
      <c r="J1071" s="1113">
        <f t="shared" si="406"/>
        <v>821</v>
      </c>
      <c r="K1071" s="829">
        <f t="shared" si="406"/>
        <v>1556.2200000000003</v>
      </c>
      <c r="L1071" s="834">
        <f t="shared" si="406"/>
        <v>778.11000000000013</v>
      </c>
      <c r="M1071" s="831"/>
      <c r="N1071" s="832">
        <f t="shared" si="406"/>
        <v>18128104.801365454</v>
      </c>
      <c r="O1071" s="832">
        <f t="shared" si="406"/>
        <v>14502483.841092363</v>
      </c>
      <c r="P1071" s="833">
        <f t="shared" si="406"/>
        <v>3625620.9602730907</v>
      </c>
      <c r="Q1071" s="137"/>
      <c r="R1071" s="137"/>
      <c r="S1071" s="137"/>
      <c r="T1071" s="137"/>
      <c r="U1071" s="137"/>
      <c r="V1071" s="137"/>
      <c r="W1071" s="137"/>
      <c r="X1071" s="137"/>
      <c r="Y1071" s="137"/>
      <c r="Z1071" s="137"/>
      <c r="AA1071" s="137"/>
      <c r="AB1071" s="137"/>
      <c r="AC1071" s="137"/>
      <c r="AD1071" s="137"/>
      <c r="AE1071" s="137"/>
      <c r="AF1071" s="137"/>
      <c r="AG1071" s="137"/>
      <c r="AH1071" s="137"/>
    </row>
    <row r="1072" spans="1:34" ht="12.75" thickBot="1" x14ac:dyDescent="0.25">
      <c r="A1072" s="173"/>
      <c r="B1072" s="152"/>
      <c r="C1072" s="152"/>
      <c r="D1072" s="152"/>
      <c r="E1072" s="152"/>
      <c r="F1072" s="152"/>
      <c r="G1072" s="152"/>
      <c r="H1072" s="152"/>
      <c r="I1072" s="152"/>
      <c r="J1072" s="152"/>
      <c r="K1072" s="152"/>
      <c r="L1072" s="152"/>
      <c r="M1072" s="152"/>
      <c r="N1072" s="152"/>
      <c r="O1072" s="152"/>
      <c r="P1072" s="153"/>
      <c r="Q1072" s="137"/>
      <c r="R1072" s="137"/>
      <c r="S1072" s="137"/>
      <c r="T1072" s="137"/>
      <c r="U1072" s="137"/>
      <c r="V1072" s="137"/>
      <c r="W1072" s="137"/>
      <c r="X1072" s="137"/>
      <c r="Y1072" s="137"/>
      <c r="Z1072" s="137"/>
      <c r="AA1072" s="137"/>
      <c r="AB1072" s="137"/>
      <c r="AC1072" s="137"/>
      <c r="AD1072" s="137"/>
      <c r="AE1072" s="137"/>
      <c r="AF1072" s="137"/>
      <c r="AG1072" s="137"/>
      <c r="AH1072" s="137"/>
    </row>
    <row r="1073" spans="1:34" ht="19.5" customHeight="1" x14ac:dyDescent="0.2">
      <c r="A1073" s="172"/>
      <c r="B1073" s="137"/>
      <c r="C1073" s="137"/>
      <c r="D1073" s="137"/>
      <c r="E1073" s="137"/>
      <c r="F1073" s="137"/>
      <c r="G1073" s="137"/>
      <c r="H1073" s="137"/>
      <c r="I1073" s="137"/>
      <c r="J1073" s="137"/>
      <c r="K1073" s="137"/>
      <c r="L1073" s="137"/>
      <c r="M1073" s="137"/>
      <c r="N1073" s="137"/>
      <c r="O1073" s="137"/>
      <c r="P1073" s="137"/>
      <c r="Q1073" s="137"/>
      <c r="R1073" s="137"/>
      <c r="S1073" s="137"/>
      <c r="T1073" s="137"/>
      <c r="U1073" s="137"/>
      <c r="V1073" s="137"/>
      <c r="W1073" s="137"/>
      <c r="X1073" s="137"/>
      <c r="Y1073" s="137"/>
      <c r="Z1073" s="137"/>
      <c r="AA1073" s="137"/>
      <c r="AB1073" s="137"/>
      <c r="AC1073" s="137"/>
      <c r="AD1073" s="137"/>
      <c r="AE1073" s="137"/>
      <c r="AF1073" s="137"/>
      <c r="AG1073" s="137"/>
      <c r="AH1073" s="137"/>
    </row>
    <row r="1074" spans="1:34" x14ac:dyDescent="0.2">
      <c r="A1074" s="172"/>
      <c r="B1074" s="137"/>
      <c r="C1074" s="137"/>
      <c r="D1074" s="137"/>
      <c r="E1074" s="137"/>
      <c r="F1074" s="137"/>
      <c r="G1074" s="137"/>
      <c r="H1074" s="137"/>
      <c r="I1074" s="137"/>
      <c r="J1074" s="137"/>
      <c r="K1074" s="137"/>
      <c r="L1074" s="137"/>
      <c r="M1074" s="137"/>
      <c r="N1074" s="137"/>
      <c r="O1074" s="137"/>
      <c r="P1074" s="137"/>
      <c r="Q1074" s="137"/>
      <c r="R1074" s="137"/>
      <c r="S1074" s="137"/>
      <c r="T1074" s="137"/>
      <c r="U1074" s="137"/>
      <c r="V1074" s="137"/>
      <c r="W1074" s="137"/>
      <c r="X1074" s="137"/>
      <c r="Y1074" s="137"/>
      <c r="Z1074" s="137"/>
      <c r="AA1074" s="137"/>
      <c r="AB1074" s="137"/>
      <c r="AC1074" s="137"/>
      <c r="AD1074" s="137"/>
      <c r="AE1074" s="137"/>
      <c r="AF1074" s="137"/>
      <c r="AG1074" s="137"/>
      <c r="AH1074" s="137"/>
    </row>
    <row r="1075" spans="1:34" x14ac:dyDescent="0.2">
      <c r="A1075" s="172"/>
      <c r="B1075" s="137"/>
      <c r="C1075" s="137"/>
      <c r="D1075" s="137"/>
      <c r="E1075" s="137"/>
      <c r="F1075" s="137"/>
      <c r="G1075" s="137"/>
      <c r="H1075" s="137"/>
      <c r="I1075" s="137"/>
      <c r="J1075" s="137"/>
      <c r="K1075" s="137"/>
      <c r="L1075" s="137"/>
      <c r="M1075" s="137"/>
      <c r="N1075" s="137"/>
      <c r="O1075" s="137"/>
      <c r="P1075" s="137"/>
      <c r="Q1075" s="137"/>
      <c r="R1075" s="137"/>
      <c r="S1075" s="137"/>
      <c r="T1075" s="137"/>
      <c r="U1075" s="137"/>
      <c r="V1075" s="137"/>
      <c r="W1075" s="137"/>
      <c r="X1075" s="137"/>
      <c r="Y1075" s="137"/>
      <c r="Z1075" s="137"/>
      <c r="AA1075" s="137"/>
      <c r="AB1075" s="137"/>
      <c r="AC1075" s="137"/>
      <c r="AD1075" s="137"/>
      <c r="AE1075" s="137"/>
      <c r="AF1075" s="137"/>
      <c r="AG1075" s="137"/>
      <c r="AH1075" s="137"/>
    </row>
    <row r="1076" spans="1:34" x14ac:dyDescent="0.2">
      <c r="A1076" s="172"/>
      <c r="B1076" s="137"/>
      <c r="C1076" s="137"/>
      <c r="D1076" s="137"/>
      <c r="E1076" s="137"/>
      <c r="F1076" s="137"/>
      <c r="G1076" s="137"/>
      <c r="H1076" s="137"/>
      <c r="I1076" s="137"/>
      <c r="J1076" s="137"/>
      <c r="K1076" s="137"/>
      <c r="L1076" s="137"/>
      <c r="M1076" s="137"/>
      <c r="N1076" s="137"/>
      <c r="O1076" s="137"/>
      <c r="P1076" s="137"/>
      <c r="Q1076" s="137"/>
      <c r="R1076" s="137"/>
      <c r="S1076" s="137"/>
      <c r="T1076" s="137"/>
      <c r="U1076" s="137"/>
      <c r="V1076" s="137"/>
      <c r="W1076" s="137"/>
      <c r="X1076" s="137"/>
      <c r="Y1076" s="137"/>
      <c r="Z1076" s="137"/>
      <c r="AA1076" s="137"/>
      <c r="AB1076" s="137"/>
      <c r="AC1076" s="137"/>
      <c r="AD1076" s="137"/>
      <c r="AE1076" s="137"/>
      <c r="AF1076" s="137"/>
      <c r="AG1076" s="137"/>
      <c r="AH1076" s="137"/>
    </row>
    <row r="1077" spans="1:34" x14ac:dyDescent="0.2">
      <c r="A1077" s="172"/>
      <c r="B1077" s="137"/>
      <c r="C1077" s="137"/>
      <c r="D1077" s="137"/>
      <c r="E1077" s="137"/>
      <c r="F1077" s="137"/>
      <c r="G1077" s="137"/>
      <c r="H1077" s="137"/>
      <c r="I1077" s="137"/>
      <c r="J1077" s="137"/>
      <c r="K1077" s="137"/>
      <c r="L1077" s="137"/>
      <c r="M1077" s="137"/>
      <c r="N1077" s="137"/>
      <c r="O1077" s="137"/>
      <c r="P1077" s="137"/>
      <c r="Q1077" s="137"/>
      <c r="R1077" s="137"/>
      <c r="S1077" s="137"/>
      <c r="T1077" s="137"/>
      <c r="U1077" s="137"/>
      <c r="V1077" s="137"/>
      <c r="W1077" s="137"/>
      <c r="X1077" s="137"/>
      <c r="Y1077" s="137"/>
      <c r="Z1077" s="137"/>
      <c r="AA1077" s="137"/>
      <c r="AB1077" s="137"/>
      <c r="AC1077" s="137"/>
      <c r="AD1077" s="137"/>
      <c r="AE1077" s="137"/>
      <c r="AF1077" s="137"/>
      <c r="AG1077" s="137"/>
      <c r="AH1077" s="137"/>
    </row>
    <row r="1078" spans="1:34" x14ac:dyDescent="0.2">
      <c r="A1078" s="172"/>
      <c r="B1078" s="137"/>
      <c r="C1078" s="137"/>
      <c r="D1078" s="137"/>
      <c r="E1078" s="137"/>
      <c r="F1078" s="137"/>
      <c r="G1078" s="137"/>
      <c r="H1078" s="137"/>
      <c r="I1078" s="137"/>
      <c r="J1078" s="137"/>
      <c r="K1078" s="137"/>
      <c r="L1078" s="137"/>
      <c r="M1078" s="137"/>
      <c r="N1078" s="137"/>
      <c r="O1078" s="137"/>
      <c r="P1078" s="137"/>
      <c r="Q1078" s="137"/>
      <c r="R1078" s="137"/>
      <c r="S1078" s="137"/>
      <c r="T1078" s="137"/>
      <c r="U1078" s="137"/>
      <c r="V1078" s="137"/>
      <c r="W1078" s="137"/>
      <c r="X1078" s="137"/>
      <c r="Y1078" s="137"/>
      <c r="Z1078" s="137"/>
      <c r="AA1078" s="137"/>
      <c r="AB1078" s="137"/>
      <c r="AC1078" s="137"/>
      <c r="AD1078" s="137"/>
      <c r="AE1078" s="137"/>
      <c r="AF1078" s="137"/>
      <c r="AG1078" s="137"/>
      <c r="AH1078" s="137"/>
    </row>
    <row r="1079" spans="1:34" x14ac:dyDescent="0.2">
      <c r="A1079" s="172"/>
      <c r="B1079" s="137"/>
      <c r="C1079" s="137"/>
      <c r="D1079" s="137"/>
      <c r="E1079" s="137"/>
      <c r="F1079" s="137"/>
      <c r="G1079" s="137"/>
      <c r="H1079" s="137"/>
      <c r="I1079" s="137"/>
      <c r="J1079" s="137"/>
      <c r="K1079" s="137"/>
      <c r="L1079" s="137"/>
      <c r="M1079" s="137"/>
      <c r="N1079" s="137"/>
      <c r="O1079" s="137"/>
      <c r="P1079" s="137"/>
      <c r="Q1079" s="137"/>
      <c r="R1079" s="137"/>
      <c r="S1079" s="137"/>
      <c r="T1079" s="137"/>
      <c r="U1079" s="137"/>
      <c r="V1079" s="137"/>
      <c r="W1079" s="137"/>
      <c r="X1079" s="137"/>
      <c r="Y1079" s="137"/>
      <c r="Z1079" s="137"/>
      <c r="AA1079" s="137"/>
      <c r="AB1079" s="137"/>
      <c r="AC1079" s="137"/>
      <c r="AD1079" s="137"/>
      <c r="AE1079" s="137"/>
      <c r="AF1079" s="137"/>
      <c r="AG1079" s="137"/>
      <c r="AH1079" s="137"/>
    </row>
    <row r="1080" spans="1:34" x14ac:dyDescent="0.2">
      <c r="A1080" s="172"/>
      <c r="B1080" s="137"/>
      <c r="C1080" s="137"/>
      <c r="D1080" s="137"/>
      <c r="E1080" s="137"/>
      <c r="F1080" s="137"/>
      <c r="G1080" s="137"/>
      <c r="H1080" s="137"/>
      <c r="I1080" s="137"/>
      <c r="J1080" s="137"/>
      <c r="K1080" s="137"/>
      <c r="L1080" s="137"/>
      <c r="M1080" s="137"/>
      <c r="N1080" s="137"/>
      <c r="O1080" s="137"/>
      <c r="P1080" s="137"/>
      <c r="Q1080" s="137"/>
      <c r="R1080" s="137"/>
      <c r="S1080" s="137"/>
      <c r="T1080" s="137"/>
      <c r="U1080" s="137"/>
      <c r="V1080" s="137"/>
      <c r="W1080" s="137"/>
      <c r="X1080" s="137"/>
      <c r="Y1080" s="137"/>
      <c r="Z1080" s="137"/>
      <c r="AA1080" s="137"/>
      <c r="AB1080" s="137"/>
      <c r="AC1080" s="137"/>
      <c r="AD1080" s="137"/>
      <c r="AE1080" s="137"/>
      <c r="AF1080" s="137"/>
      <c r="AG1080" s="137"/>
      <c r="AH1080" s="137"/>
    </row>
    <row r="1081" spans="1:34" x14ac:dyDescent="0.2">
      <c r="A1081" s="172"/>
      <c r="B1081" s="137"/>
      <c r="C1081" s="137"/>
      <c r="D1081" s="137"/>
      <c r="E1081" s="137"/>
      <c r="F1081" s="137"/>
      <c r="G1081" s="137"/>
      <c r="H1081" s="137"/>
      <c r="I1081" s="137"/>
      <c r="J1081" s="137"/>
      <c r="K1081" s="137"/>
      <c r="L1081" s="137"/>
      <c r="M1081" s="137"/>
      <c r="N1081" s="137"/>
      <c r="O1081" s="137"/>
      <c r="P1081" s="137"/>
      <c r="Q1081" s="137"/>
      <c r="R1081" s="137"/>
      <c r="S1081" s="137"/>
      <c r="T1081" s="137"/>
      <c r="U1081" s="137"/>
      <c r="V1081" s="137"/>
      <c r="W1081" s="137"/>
      <c r="X1081" s="137"/>
      <c r="Y1081" s="137"/>
      <c r="Z1081" s="137"/>
      <c r="AA1081" s="137"/>
      <c r="AB1081" s="137"/>
      <c r="AC1081" s="137"/>
      <c r="AD1081" s="137"/>
      <c r="AE1081" s="137"/>
      <c r="AF1081" s="137"/>
      <c r="AG1081" s="137"/>
      <c r="AH1081" s="137"/>
    </row>
    <row r="1082" spans="1:34" x14ac:dyDescent="0.2">
      <c r="A1082" s="172"/>
      <c r="B1082" s="137"/>
      <c r="C1082" s="137"/>
      <c r="D1082" s="137"/>
      <c r="E1082" s="137"/>
      <c r="F1082" s="137"/>
      <c r="G1082" s="137"/>
      <c r="H1082" s="137"/>
      <c r="I1082" s="137"/>
      <c r="J1082" s="137"/>
      <c r="K1082" s="137"/>
      <c r="L1082" s="137"/>
      <c r="M1082" s="137"/>
      <c r="N1082" s="137"/>
      <c r="O1082" s="137"/>
      <c r="P1082" s="137"/>
      <c r="Q1082" s="137"/>
      <c r="R1082" s="137"/>
      <c r="S1082" s="137"/>
      <c r="T1082" s="137"/>
      <c r="U1082" s="137"/>
      <c r="V1082" s="137"/>
      <c r="W1082" s="137"/>
      <c r="X1082" s="137"/>
      <c r="Y1082" s="137"/>
      <c r="Z1082" s="137"/>
      <c r="AA1082" s="137"/>
      <c r="AB1082" s="137"/>
      <c r="AC1082" s="137"/>
      <c r="AD1082" s="137"/>
      <c r="AE1082" s="137"/>
      <c r="AF1082" s="137"/>
      <c r="AG1082" s="137"/>
      <c r="AH1082" s="137"/>
    </row>
    <row r="1083" spans="1:34" x14ac:dyDescent="0.2">
      <c r="A1083" s="172"/>
      <c r="B1083" s="137"/>
      <c r="C1083" s="137"/>
      <c r="D1083" s="137"/>
      <c r="E1083" s="137"/>
      <c r="F1083" s="137"/>
      <c r="G1083" s="137"/>
      <c r="H1083" s="137"/>
      <c r="I1083" s="137"/>
      <c r="J1083" s="137"/>
      <c r="K1083" s="137"/>
      <c r="L1083" s="137"/>
      <c r="M1083" s="137"/>
      <c r="N1083" s="137"/>
      <c r="O1083" s="137"/>
      <c r="P1083" s="137"/>
      <c r="Q1083" s="137"/>
      <c r="R1083" s="137"/>
      <c r="S1083" s="137"/>
      <c r="T1083" s="137"/>
      <c r="U1083" s="137"/>
      <c r="V1083" s="137"/>
      <c r="W1083" s="137"/>
      <c r="X1083" s="137"/>
      <c r="Y1083" s="137"/>
      <c r="Z1083" s="137"/>
      <c r="AA1083" s="137"/>
      <c r="AB1083" s="137"/>
      <c r="AC1083" s="137"/>
      <c r="AD1083" s="137"/>
      <c r="AE1083" s="137"/>
      <c r="AF1083" s="137"/>
      <c r="AG1083" s="137"/>
      <c r="AH1083" s="137"/>
    </row>
    <row r="1084" spans="1:34" x14ac:dyDescent="0.2">
      <c r="A1084" s="172"/>
      <c r="B1084" s="137"/>
      <c r="C1084" s="137"/>
      <c r="D1084" s="137"/>
      <c r="E1084" s="137"/>
      <c r="F1084" s="137"/>
      <c r="G1084" s="137"/>
      <c r="H1084" s="137"/>
      <c r="I1084" s="137"/>
      <c r="J1084" s="137"/>
      <c r="K1084" s="137"/>
      <c r="L1084" s="137"/>
      <c r="M1084" s="137"/>
      <c r="N1084" s="137"/>
      <c r="O1084" s="137"/>
      <c r="P1084" s="137"/>
      <c r="Q1084" s="137"/>
      <c r="R1084" s="137"/>
      <c r="S1084" s="137"/>
      <c r="T1084" s="137"/>
      <c r="U1084" s="137"/>
      <c r="V1084" s="137"/>
      <c r="W1084" s="137"/>
      <c r="X1084" s="137"/>
      <c r="Y1084" s="137"/>
      <c r="Z1084" s="137"/>
      <c r="AA1084" s="137"/>
      <c r="AB1084" s="137"/>
      <c r="AC1084" s="137"/>
      <c r="AD1084" s="137"/>
      <c r="AE1084" s="137"/>
      <c r="AF1084" s="137"/>
      <c r="AG1084" s="137"/>
      <c r="AH1084" s="137"/>
    </row>
    <row r="1085" spans="1:34" x14ac:dyDescent="0.2">
      <c r="A1085" s="172"/>
      <c r="B1085" s="137"/>
      <c r="C1085" s="137"/>
      <c r="D1085" s="137"/>
      <c r="E1085" s="137"/>
      <c r="F1085" s="137"/>
      <c r="G1085" s="137"/>
      <c r="H1085" s="137"/>
      <c r="I1085" s="137"/>
      <c r="J1085" s="137"/>
      <c r="K1085" s="137"/>
      <c r="L1085" s="137"/>
      <c r="M1085" s="137"/>
      <c r="N1085" s="137"/>
      <c r="O1085" s="137"/>
      <c r="P1085" s="137"/>
      <c r="Q1085" s="137"/>
      <c r="R1085" s="137"/>
      <c r="S1085" s="137"/>
      <c r="T1085" s="137"/>
      <c r="U1085" s="137"/>
      <c r="V1085" s="137"/>
      <c r="W1085" s="137"/>
      <c r="X1085" s="137"/>
      <c r="Y1085" s="137"/>
      <c r="Z1085" s="137"/>
      <c r="AA1085" s="137"/>
      <c r="AB1085" s="137"/>
      <c r="AC1085" s="137"/>
      <c r="AD1085" s="137"/>
      <c r="AE1085" s="137"/>
      <c r="AF1085" s="137"/>
      <c r="AG1085" s="137"/>
      <c r="AH1085" s="137"/>
    </row>
    <row r="1086" spans="1:34" x14ac:dyDescent="0.2">
      <c r="A1086" s="172"/>
      <c r="B1086" s="137"/>
      <c r="C1086" s="137"/>
      <c r="D1086" s="137"/>
      <c r="E1086" s="137"/>
      <c r="F1086" s="137"/>
      <c r="G1086" s="137"/>
      <c r="H1086" s="137"/>
      <c r="I1086" s="137"/>
      <c r="J1086" s="137"/>
      <c r="K1086" s="137"/>
      <c r="L1086" s="137"/>
      <c r="M1086" s="137"/>
      <c r="N1086" s="137"/>
      <c r="O1086" s="137"/>
      <c r="P1086" s="137"/>
      <c r="Q1086" s="137"/>
      <c r="R1086" s="137"/>
      <c r="S1086" s="137"/>
      <c r="T1086" s="137"/>
      <c r="U1086" s="137"/>
      <c r="V1086" s="137"/>
      <c r="W1086" s="137"/>
      <c r="X1086" s="137"/>
      <c r="Y1086" s="137"/>
      <c r="Z1086" s="137"/>
      <c r="AA1086" s="137"/>
      <c r="AB1086" s="137"/>
      <c r="AC1086" s="137"/>
      <c r="AD1086" s="137"/>
      <c r="AE1086" s="137"/>
      <c r="AF1086" s="137"/>
      <c r="AG1086" s="137"/>
      <c r="AH1086" s="137"/>
    </row>
    <row r="1087" spans="1:34" x14ac:dyDescent="0.2">
      <c r="A1087" s="172"/>
      <c r="B1087" s="137"/>
      <c r="C1087" s="137"/>
      <c r="D1087" s="137"/>
      <c r="E1087" s="137"/>
      <c r="F1087" s="137"/>
      <c r="G1087" s="137"/>
      <c r="H1087" s="137"/>
      <c r="I1087" s="137"/>
      <c r="J1087" s="137"/>
      <c r="K1087" s="137"/>
      <c r="L1087" s="137"/>
      <c r="M1087" s="137"/>
      <c r="N1087" s="137"/>
      <c r="O1087" s="137"/>
      <c r="P1087" s="137"/>
      <c r="Q1087" s="137"/>
      <c r="R1087" s="137"/>
      <c r="S1087" s="137"/>
      <c r="T1087" s="137"/>
      <c r="U1087" s="137"/>
      <c r="V1087" s="137"/>
      <c r="W1087" s="137"/>
      <c r="X1087" s="137"/>
      <c r="Y1087" s="137"/>
      <c r="Z1087" s="137"/>
      <c r="AA1087" s="137"/>
      <c r="AB1087" s="137"/>
      <c r="AC1087" s="137"/>
      <c r="AD1087" s="137"/>
      <c r="AE1087" s="137"/>
      <c r="AF1087" s="137"/>
      <c r="AG1087" s="137"/>
      <c r="AH1087" s="137"/>
    </row>
    <row r="1088" spans="1:34" x14ac:dyDescent="0.2">
      <c r="A1088" s="172"/>
      <c r="B1088" s="137"/>
      <c r="C1088" s="137"/>
      <c r="D1088" s="137"/>
      <c r="E1088" s="137"/>
      <c r="F1088" s="137"/>
      <c r="G1088" s="137"/>
      <c r="H1088" s="137"/>
      <c r="I1088" s="137"/>
      <c r="J1088" s="137"/>
      <c r="K1088" s="137"/>
      <c r="L1088" s="137"/>
      <c r="M1088" s="137"/>
      <c r="N1088" s="137"/>
      <c r="O1088" s="137"/>
      <c r="P1088" s="137"/>
      <c r="Q1088" s="137"/>
      <c r="R1088" s="137"/>
      <c r="S1088" s="137"/>
      <c r="T1088" s="137"/>
      <c r="U1088" s="137"/>
      <c r="V1088" s="137"/>
      <c r="W1088" s="137"/>
      <c r="X1088" s="137"/>
      <c r="Y1088" s="137"/>
      <c r="Z1088" s="137"/>
      <c r="AA1088" s="137"/>
      <c r="AB1088" s="137"/>
      <c r="AC1088" s="137"/>
      <c r="AD1088" s="137"/>
      <c r="AE1088" s="137"/>
      <c r="AF1088" s="137"/>
      <c r="AG1088" s="137"/>
      <c r="AH1088" s="137"/>
    </row>
    <row r="1089" spans="1:34" x14ac:dyDescent="0.2">
      <c r="A1089" s="172"/>
      <c r="B1089" s="137"/>
      <c r="C1089" s="137"/>
      <c r="D1089" s="137"/>
      <c r="E1089" s="137"/>
      <c r="F1089" s="137"/>
      <c r="G1089" s="137"/>
      <c r="H1089" s="137"/>
      <c r="I1089" s="137"/>
      <c r="J1089" s="137"/>
      <c r="K1089" s="137"/>
      <c r="L1089" s="137"/>
      <c r="M1089" s="137"/>
      <c r="N1089" s="137"/>
      <c r="O1089" s="137"/>
      <c r="P1089" s="137"/>
      <c r="Q1089" s="137"/>
      <c r="R1089" s="137"/>
      <c r="S1089" s="137"/>
      <c r="T1089" s="137"/>
      <c r="U1089" s="137"/>
      <c r="V1089" s="137"/>
      <c r="W1089" s="137"/>
      <c r="X1089" s="137"/>
      <c r="Y1089" s="137"/>
      <c r="Z1089" s="137"/>
      <c r="AA1089" s="137"/>
      <c r="AB1089" s="137"/>
      <c r="AC1089" s="137"/>
      <c r="AD1089" s="137"/>
      <c r="AE1089" s="137"/>
      <c r="AF1089" s="137"/>
      <c r="AG1089" s="137"/>
      <c r="AH1089" s="137"/>
    </row>
    <row r="1090" spans="1:34" x14ac:dyDescent="0.2">
      <c r="A1090" s="172"/>
      <c r="B1090" s="137"/>
      <c r="C1090" s="137"/>
      <c r="D1090" s="137"/>
      <c r="E1090" s="137"/>
      <c r="F1090" s="137"/>
      <c r="G1090" s="137"/>
      <c r="H1090" s="137"/>
      <c r="I1090" s="137"/>
      <c r="J1090" s="137"/>
      <c r="K1090" s="137"/>
      <c r="L1090" s="137"/>
      <c r="M1090" s="137"/>
      <c r="N1090" s="137"/>
      <c r="O1090" s="137"/>
      <c r="P1090" s="137"/>
      <c r="Q1090" s="137"/>
      <c r="R1090" s="137"/>
      <c r="S1090" s="137"/>
      <c r="T1090" s="137"/>
      <c r="U1090" s="137"/>
      <c r="V1090" s="137"/>
      <c r="W1090" s="137"/>
      <c r="X1090" s="137"/>
      <c r="Y1090" s="137"/>
      <c r="Z1090" s="137"/>
      <c r="AA1090" s="137"/>
      <c r="AB1090" s="137"/>
      <c r="AC1090" s="137"/>
      <c r="AD1090" s="137"/>
      <c r="AE1090" s="137"/>
      <c r="AF1090" s="137"/>
      <c r="AG1090" s="137"/>
      <c r="AH1090" s="137"/>
    </row>
    <row r="1091" spans="1:34" x14ac:dyDescent="0.2">
      <c r="A1091" s="172"/>
      <c r="B1091" s="137"/>
      <c r="C1091" s="137"/>
      <c r="D1091" s="137"/>
      <c r="E1091" s="137"/>
      <c r="F1091" s="137"/>
      <c r="G1091" s="137"/>
      <c r="H1091" s="137"/>
      <c r="I1091" s="137"/>
      <c r="J1091" s="137"/>
      <c r="K1091" s="137"/>
      <c r="L1091" s="137"/>
      <c r="M1091" s="137"/>
      <c r="N1091" s="137"/>
      <c r="O1091" s="137"/>
      <c r="P1091" s="137"/>
      <c r="Q1091" s="137"/>
      <c r="R1091" s="137"/>
      <c r="S1091" s="137"/>
      <c r="T1091" s="137"/>
      <c r="U1091" s="137"/>
      <c r="V1091" s="137"/>
      <c r="W1091" s="137"/>
      <c r="X1091" s="137"/>
      <c r="Y1091" s="137"/>
      <c r="Z1091" s="137"/>
      <c r="AA1091" s="137"/>
      <c r="AB1091" s="137"/>
      <c r="AC1091" s="137"/>
      <c r="AD1091" s="137"/>
      <c r="AE1091" s="137"/>
      <c r="AF1091" s="137"/>
      <c r="AG1091" s="137"/>
      <c r="AH1091" s="137"/>
    </row>
    <row r="1092" spans="1:34" x14ac:dyDescent="0.2">
      <c r="A1092" s="172"/>
      <c r="B1092" s="137"/>
      <c r="C1092" s="137"/>
      <c r="D1092" s="137"/>
      <c r="E1092" s="137"/>
      <c r="F1092" s="137"/>
      <c r="G1092" s="137"/>
      <c r="H1092" s="137"/>
      <c r="I1092" s="137"/>
      <c r="J1092" s="137"/>
      <c r="K1092" s="137"/>
      <c r="L1092" s="137"/>
      <c r="M1092" s="137"/>
      <c r="N1092" s="137"/>
      <c r="O1092" s="137"/>
      <c r="P1092" s="137"/>
      <c r="Q1092" s="137"/>
      <c r="R1092" s="137"/>
      <c r="S1092" s="137"/>
      <c r="T1092" s="137"/>
      <c r="U1092" s="137"/>
      <c r="V1092" s="137"/>
      <c r="W1092" s="137"/>
      <c r="X1092" s="137"/>
      <c r="Y1092" s="137"/>
      <c r="Z1092" s="137"/>
      <c r="AA1092" s="137"/>
      <c r="AB1092" s="137"/>
      <c r="AC1092" s="137"/>
      <c r="AD1092" s="137"/>
      <c r="AE1092" s="137"/>
      <c r="AF1092" s="137"/>
      <c r="AG1092" s="137"/>
      <c r="AH1092" s="137"/>
    </row>
    <row r="1093" spans="1:34" x14ac:dyDescent="0.2">
      <c r="A1093" s="172"/>
      <c r="B1093" s="137"/>
      <c r="C1093" s="137"/>
      <c r="D1093" s="137"/>
      <c r="E1093" s="137"/>
      <c r="F1093" s="137"/>
      <c r="G1093" s="137"/>
      <c r="H1093" s="137"/>
      <c r="I1093" s="137"/>
      <c r="J1093" s="137"/>
      <c r="K1093" s="137"/>
      <c r="L1093" s="137"/>
      <c r="M1093" s="137"/>
      <c r="N1093" s="137"/>
      <c r="O1093" s="137"/>
      <c r="P1093" s="137"/>
      <c r="Q1093" s="137"/>
      <c r="R1093" s="137"/>
      <c r="S1093" s="137"/>
      <c r="T1093" s="137"/>
      <c r="U1093" s="137"/>
      <c r="V1093" s="137"/>
      <c r="W1093" s="137"/>
      <c r="X1093" s="137"/>
      <c r="Y1093" s="137"/>
      <c r="Z1093" s="137"/>
      <c r="AA1093" s="137"/>
      <c r="AB1093" s="137"/>
      <c r="AC1093" s="137"/>
      <c r="AD1093" s="137"/>
      <c r="AE1093" s="137"/>
      <c r="AF1093" s="137"/>
      <c r="AG1093" s="137"/>
      <c r="AH1093" s="137"/>
    </row>
    <row r="1094" spans="1:34" x14ac:dyDescent="0.2">
      <c r="A1094" s="172"/>
      <c r="B1094" s="137"/>
      <c r="C1094" s="137"/>
      <c r="D1094" s="137"/>
      <c r="E1094" s="137"/>
      <c r="F1094" s="137"/>
      <c r="G1094" s="137"/>
      <c r="H1094" s="137"/>
      <c r="I1094" s="137"/>
      <c r="J1094" s="137"/>
      <c r="K1094" s="137"/>
      <c r="L1094" s="137"/>
      <c r="M1094" s="137"/>
      <c r="N1094" s="137"/>
      <c r="O1094" s="137"/>
      <c r="P1094" s="137"/>
      <c r="Q1094" s="137"/>
      <c r="R1094" s="137"/>
      <c r="S1094" s="137"/>
      <c r="T1094" s="137"/>
      <c r="U1094" s="137"/>
      <c r="V1094" s="137"/>
      <c r="W1094" s="137"/>
      <c r="X1094" s="137"/>
      <c r="Y1094" s="137"/>
      <c r="Z1094" s="137"/>
      <c r="AA1094" s="137"/>
      <c r="AB1094" s="137"/>
      <c r="AC1094" s="137"/>
      <c r="AD1094" s="137"/>
      <c r="AE1094" s="137"/>
      <c r="AF1094" s="137"/>
      <c r="AG1094" s="137"/>
      <c r="AH1094" s="137"/>
    </row>
    <row r="1095" spans="1:34" x14ac:dyDescent="0.2">
      <c r="A1095" s="172"/>
      <c r="B1095" s="137"/>
      <c r="C1095" s="137"/>
      <c r="D1095" s="137"/>
      <c r="E1095" s="137"/>
      <c r="F1095" s="137"/>
      <c r="G1095" s="137"/>
      <c r="H1095" s="137"/>
      <c r="I1095" s="137"/>
      <c r="J1095" s="137"/>
      <c r="K1095" s="137"/>
      <c r="L1095" s="137"/>
      <c r="M1095" s="137"/>
      <c r="N1095" s="137"/>
      <c r="O1095" s="137"/>
      <c r="P1095" s="137"/>
      <c r="Q1095" s="137"/>
      <c r="R1095" s="137"/>
      <c r="S1095" s="137"/>
      <c r="T1095" s="137"/>
      <c r="U1095" s="137"/>
      <c r="V1095" s="137"/>
      <c r="W1095" s="137"/>
      <c r="X1095" s="137"/>
      <c r="Y1095" s="137"/>
      <c r="Z1095" s="137"/>
      <c r="AA1095" s="137"/>
      <c r="AB1095" s="137"/>
      <c r="AC1095" s="137"/>
      <c r="AD1095" s="137"/>
      <c r="AE1095" s="137"/>
      <c r="AF1095" s="137"/>
      <c r="AG1095" s="137"/>
      <c r="AH1095" s="137"/>
    </row>
    <row r="1096" spans="1:34" x14ac:dyDescent="0.2">
      <c r="A1096" s="172"/>
      <c r="B1096" s="137"/>
      <c r="C1096" s="137"/>
      <c r="D1096" s="137"/>
      <c r="E1096" s="137"/>
      <c r="F1096" s="137"/>
      <c r="G1096" s="137"/>
      <c r="H1096" s="137"/>
      <c r="I1096" s="137"/>
      <c r="J1096" s="137"/>
      <c r="K1096" s="137"/>
      <c r="L1096" s="137"/>
      <c r="M1096" s="137"/>
      <c r="N1096" s="137"/>
      <c r="O1096" s="137"/>
      <c r="P1096" s="137"/>
      <c r="Q1096" s="137"/>
      <c r="R1096" s="137"/>
      <c r="S1096" s="137"/>
      <c r="T1096" s="137"/>
      <c r="U1096" s="137"/>
      <c r="V1096" s="137"/>
      <c r="W1096" s="137"/>
      <c r="X1096" s="137"/>
      <c r="Y1096" s="137"/>
      <c r="Z1096" s="137"/>
      <c r="AA1096" s="137"/>
      <c r="AB1096" s="137"/>
      <c r="AC1096" s="137"/>
      <c r="AD1096" s="137"/>
      <c r="AE1096" s="137"/>
      <c r="AF1096" s="137"/>
      <c r="AG1096" s="137"/>
      <c r="AH1096" s="137"/>
    </row>
    <row r="1097" spans="1:34" x14ac:dyDescent="0.2">
      <c r="A1097" s="172"/>
      <c r="B1097" s="137"/>
      <c r="C1097" s="137"/>
      <c r="D1097" s="137"/>
      <c r="E1097" s="137"/>
      <c r="F1097" s="137"/>
      <c r="G1097" s="137"/>
      <c r="H1097" s="137"/>
      <c r="I1097" s="137"/>
      <c r="J1097" s="137"/>
      <c r="K1097" s="137"/>
      <c r="L1097" s="137"/>
      <c r="M1097" s="137"/>
      <c r="N1097" s="137"/>
      <c r="O1097" s="137"/>
      <c r="P1097" s="137"/>
    </row>
  </sheetData>
  <sheetProtection algorithmName="SHA-512" hashValue="EDbTJEjOeMn/b7KISvbm0b0VrdJj3SgBw7+HkXQsNxbiX0BcfPwgfeNR53jDKN3eQ5jG8FKLzyxnzb/8w6QpAQ==" saltValue="DlxpBUIWNYrnM0sKdhTN6w==" spinCount="100000" sheet="1" objects="1" scenarios="1" formatRows="0"/>
  <mergeCells count="128">
    <mergeCell ref="A1052:B1052"/>
    <mergeCell ref="C1053:H1053"/>
    <mergeCell ref="I1053:I1055"/>
    <mergeCell ref="J1053:J1055"/>
    <mergeCell ref="K1053:K1055"/>
    <mergeCell ref="M697:M698"/>
    <mergeCell ref="N697:N698"/>
    <mergeCell ref="O697:O698"/>
    <mergeCell ref="P697:P698"/>
    <mergeCell ref="A698:B698"/>
    <mergeCell ref="A898:A917"/>
    <mergeCell ref="A920:A939"/>
    <mergeCell ref="N1054:N1055"/>
    <mergeCell ref="O1054:O1055"/>
    <mergeCell ref="P1054:P1055"/>
    <mergeCell ref="A1055:B1055"/>
    <mergeCell ref="L1053:L1055"/>
    <mergeCell ref="C1054:D1054"/>
    <mergeCell ref="E1054:F1054"/>
    <mergeCell ref="G1054:H1054"/>
    <mergeCell ref="M1054:M1055"/>
    <mergeCell ref="A942:A961"/>
    <mergeCell ref="A964:A983"/>
    <mergeCell ref="A986:A1005"/>
    <mergeCell ref="C696:H696"/>
    <mergeCell ref="I696:I698"/>
    <mergeCell ref="J696:J698"/>
    <mergeCell ref="K696:K698"/>
    <mergeCell ref="L696:L698"/>
    <mergeCell ref="C697:D697"/>
    <mergeCell ref="E697:F697"/>
    <mergeCell ref="G697:H697"/>
    <mergeCell ref="M340:M341"/>
    <mergeCell ref="N340:N341"/>
    <mergeCell ref="O340:O341"/>
    <mergeCell ref="P340:P341"/>
    <mergeCell ref="A341:B341"/>
    <mergeCell ref="I339:I341"/>
    <mergeCell ref="J339:J341"/>
    <mergeCell ref="K339:K341"/>
    <mergeCell ref="L339:L341"/>
    <mergeCell ref="C340:D340"/>
    <mergeCell ref="E340:F340"/>
    <mergeCell ref="G340:H340"/>
    <mergeCell ref="C339:H339"/>
    <mergeCell ref="N362:N363"/>
    <mergeCell ref="Q2:Q3"/>
    <mergeCell ref="A766:A785"/>
    <mergeCell ref="A788:A807"/>
    <mergeCell ref="A810:A829"/>
    <mergeCell ref="A832:A851"/>
    <mergeCell ref="A854:A873"/>
    <mergeCell ref="A876:A895"/>
    <mergeCell ref="A722:A741"/>
    <mergeCell ref="A744:A763"/>
    <mergeCell ref="M5:M6"/>
    <mergeCell ref="N5:N6"/>
    <mergeCell ref="O5:O6"/>
    <mergeCell ref="P5:P6"/>
    <mergeCell ref="J4:J6"/>
    <mergeCell ref="K4:K6"/>
    <mergeCell ref="L4:L6"/>
    <mergeCell ref="C5:D5"/>
    <mergeCell ref="E5:F5"/>
    <mergeCell ref="G5:H5"/>
    <mergeCell ref="I4:I6"/>
    <mergeCell ref="A3:B3"/>
    <mergeCell ref="C4:H4"/>
    <mergeCell ref="A8:A27"/>
    <mergeCell ref="A30:A49"/>
    <mergeCell ref="A52:A71"/>
    <mergeCell ref="A717:B717"/>
    <mergeCell ref="A360:B360"/>
    <mergeCell ref="A431:A450"/>
    <mergeCell ref="A453:A472"/>
    <mergeCell ref="A475:A494"/>
    <mergeCell ref="A497:A516"/>
    <mergeCell ref="A519:A538"/>
    <mergeCell ref="A541:A560"/>
    <mergeCell ref="A563:A582"/>
    <mergeCell ref="A695:B695"/>
    <mergeCell ref="A365:A384"/>
    <mergeCell ref="A387:A406"/>
    <mergeCell ref="A74:A93"/>
    <mergeCell ref="A96:A115"/>
    <mergeCell ref="A118:A137"/>
    <mergeCell ref="A140:A159"/>
    <mergeCell ref="A162:A181"/>
    <mergeCell ref="A184:A203"/>
    <mergeCell ref="A338:B338"/>
    <mergeCell ref="A409:A428"/>
    <mergeCell ref="A206:A225"/>
    <mergeCell ref="A228:A247"/>
    <mergeCell ref="B1:P1"/>
    <mergeCell ref="C718:H718"/>
    <mergeCell ref="I718:I720"/>
    <mergeCell ref="J718:J720"/>
    <mergeCell ref="K718:K720"/>
    <mergeCell ref="L718:L720"/>
    <mergeCell ref="C719:D719"/>
    <mergeCell ref="E719:F719"/>
    <mergeCell ref="G719:H719"/>
    <mergeCell ref="M719:M720"/>
    <mergeCell ref="N719:N720"/>
    <mergeCell ref="O719:O720"/>
    <mergeCell ref="P719:P720"/>
    <mergeCell ref="C361:H361"/>
    <mergeCell ref="I361:I363"/>
    <mergeCell ref="J361:J363"/>
    <mergeCell ref="O362:O363"/>
    <mergeCell ref="P362:P363"/>
    <mergeCell ref="K361:K363"/>
    <mergeCell ref="L361:L363"/>
    <mergeCell ref="C362:D362"/>
    <mergeCell ref="E362:F362"/>
    <mergeCell ref="G362:H362"/>
    <mergeCell ref="M362:M363"/>
    <mergeCell ref="A1008:A1027"/>
    <mergeCell ref="A1030:A1049"/>
    <mergeCell ref="A250:A269"/>
    <mergeCell ref="A272:A291"/>
    <mergeCell ref="A294:A313"/>
    <mergeCell ref="A316:A335"/>
    <mergeCell ref="A585:A604"/>
    <mergeCell ref="A607:A626"/>
    <mergeCell ref="A629:A648"/>
    <mergeCell ref="A651:A670"/>
    <mergeCell ref="A673:A692"/>
  </mergeCells>
  <conditionalFormatting sqref="A8 A28">
    <cfRule type="cellIs" dxfId="1323" priority="513" operator="equal">
      <formula>"Campus / Site Name"</formula>
    </cfRule>
  </conditionalFormatting>
  <conditionalFormatting sqref="I722:L722 I738:I741 K738:K741 I723:I736 K723:K736 J723:J741 L723:L741">
    <cfRule type="cellIs" dxfId="1322" priority="512" operator="equal">
      <formula>0</formula>
    </cfRule>
  </conditionalFormatting>
  <conditionalFormatting sqref="N722:O741">
    <cfRule type="cellIs" dxfId="1321" priority="511" operator="equal">
      <formula>0</formula>
    </cfRule>
  </conditionalFormatting>
  <conditionalFormatting sqref="I737 K737">
    <cfRule type="cellIs" dxfId="1320" priority="510" operator="equal">
      <formula>0</formula>
    </cfRule>
  </conditionalFormatting>
  <conditionalFormatting sqref="I744:I758 I760:I763">
    <cfRule type="cellIs" dxfId="1319" priority="508" operator="equal">
      <formula>0</formula>
    </cfRule>
  </conditionalFormatting>
  <conditionalFormatting sqref="O920:O939">
    <cfRule type="cellIs" dxfId="1318" priority="439" operator="equal">
      <formula>0</formula>
    </cfRule>
  </conditionalFormatting>
  <conditionalFormatting sqref="I759">
    <cfRule type="cellIs" dxfId="1317" priority="507" operator="equal">
      <formula>0</formula>
    </cfRule>
  </conditionalFormatting>
  <conditionalFormatting sqref="I766:I780 I782:I785">
    <cfRule type="cellIs" dxfId="1316" priority="498" operator="equal">
      <formula>0</formula>
    </cfRule>
  </conditionalFormatting>
  <conditionalFormatting sqref="A30">
    <cfRule type="cellIs" dxfId="1315" priority="506" operator="equal">
      <formula>"Campus / Site Name"</formula>
    </cfRule>
  </conditionalFormatting>
  <conditionalFormatting sqref="N744:N763">
    <cfRule type="cellIs" dxfId="1314" priority="500" operator="equal">
      <formula>0</formula>
    </cfRule>
  </conditionalFormatting>
  <conditionalFormatting sqref="O810:O829">
    <cfRule type="cellIs" dxfId="1313" priority="479" operator="equal">
      <formula>0</formula>
    </cfRule>
  </conditionalFormatting>
  <conditionalFormatting sqref="N766:N785">
    <cfRule type="cellIs" dxfId="1312" priority="492" operator="equal">
      <formula>0</formula>
    </cfRule>
  </conditionalFormatting>
  <conditionalFormatting sqref="O766:O785">
    <cfRule type="cellIs" dxfId="1311" priority="495" operator="equal">
      <formula>0</formula>
    </cfRule>
  </conditionalFormatting>
  <conditionalFormatting sqref="O744:O763">
    <cfRule type="cellIs" dxfId="1310" priority="503" operator="equal">
      <formula>0</formula>
    </cfRule>
  </conditionalFormatting>
  <conditionalFormatting sqref="O140:O159">
    <cfRule type="cellIs" dxfId="1309" priority="333" operator="equal">
      <formula>0</formula>
    </cfRule>
  </conditionalFormatting>
  <conditionalFormatting sqref="I788:I802 I804:I807">
    <cfRule type="cellIs" dxfId="1308" priority="490" operator="equal">
      <formula>0</formula>
    </cfRule>
  </conditionalFormatting>
  <conditionalFormatting sqref="I781">
    <cfRule type="cellIs" dxfId="1307" priority="497" operator="equal">
      <formula>0</formula>
    </cfRule>
  </conditionalFormatting>
  <conditionalFormatting sqref="A52">
    <cfRule type="cellIs" dxfId="1306" priority="496" operator="equal">
      <formula>"Campus / Site Name"</formula>
    </cfRule>
  </conditionalFormatting>
  <conditionalFormatting sqref="N898:N917">
    <cfRule type="cellIs" dxfId="1305" priority="444" operator="equal">
      <formula>0</formula>
    </cfRule>
  </conditionalFormatting>
  <conditionalFormatting sqref="M387:M406">
    <cfRule type="cellIs" dxfId="1304" priority="286" operator="equal">
      <formula>0</formula>
    </cfRule>
  </conditionalFormatting>
  <conditionalFormatting sqref="N920:N939">
    <cfRule type="cellIs" dxfId="1303" priority="436" operator="equal">
      <formula>0</formula>
    </cfRule>
  </conditionalFormatting>
  <conditionalFormatting sqref="N788:N807">
    <cfRule type="cellIs" dxfId="1302" priority="484" operator="equal">
      <formula>0</formula>
    </cfRule>
  </conditionalFormatting>
  <conditionalFormatting sqref="I810:I824 I826:I829">
    <cfRule type="cellIs" dxfId="1301" priority="482" operator="equal">
      <formula>0</formula>
    </cfRule>
  </conditionalFormatting>
  <conditionalFormatting sqref="I869">
    <cfRule type="cellIs" dxfId="1300" priority="465" operator="equal">
      <formula>0</formula>
    </cfRule>
  </conditionalFormatting>
  <conditionalFormatting sqref="O832:O851">
    <cfRule type="cellIs" dxfId="1299" priority="471" operator="equal">
      <formula>0</formula>
    </cfRule>
  </conditionalFormatting>
  <conditionalFormatting sqref="I803">
    <cfRule type="cellIs" dxfId="1298" priority="489" operator="equal">
      <formula>0</formula>
    </cfRule>
  </conditionalFormatting>
  <conditionalFormatting sqref="A74">
    <cfRule type="cellIs" dxfId="1297" priority="488" operator="equal">
      <formula>"Campus / Site Name"</formula>
    </cfRule>
  </conditionalFormatting>
  <conditionalFormatting sqref="O788:O807">
    <cfRule type="cellIs" dxfId="1296" priority="487" operator="equal">
      <formula>0</formula>
    </cfRule>
  </conditionalFormatting>
  <conditionalFormatting sqref="N810:N829">
    <cfRule type="cellIs" dxfId="1295" priority="476" operator="equal">
      <formula>0</formula>
    </cfRule>
  </conditionalFormatting>
  <conditionalFormatting sqref="I832:I846 I848:I851">
    <cfRule type="cellIs" dxfId="1294" priority="474" operator="equal">
      <formula>0</formula>
    </cfRule>
  </conditionalFormatting>
  <conditionalFormatting sqref="I825">
    <cfRule type="cellIs" dxfId="1293" priority="481" operator="equal">
      <formula>0</formula>
    </cfRule>
  </conditionalFormatting>
  <conditionalFormatting sqref="A96">
    <cfRule type="cellIs" dxfId="1292" priority="480" operator="equal">
      <formula>"Campus / Site Name"</formula>
    </cfRule>
  </conditionalFormatting>
  <conditionalFormatting sqref="I23 K23">
    <cfRule type="cellIs" dxfId="1291" priority="363" operator="equal">
      <formula>0</formula>
    </cfRule>
  </conditionalFormatting>
  <conditionalFormatting sqref="O563:O582">
    <cfRule type="cellIs" dxfId="1290" priority="377" operator="equal">
      <formula>0</formula>
    </cfRule>
  </conditionalFormatting>
  <conditionalFormatting sqref="I920:I934 I936:I939">
    <cfRule type="cellIs" dxfId="1289" priority="442" operator="equal">
      <formula>0</formula>
    </cfRule>
  </conditionalFormatting>
  <conditionalFormatting sqref="I847">
    <cfRule type="cellIs" dxfId="1288" priority="473" operator="equal">
      <formula>0</formula>
    </cfRule>
  </conditionalFormatting>
  <conditionalFormatting sqref="A118">
    <cfRule type="cellIs" dxfId="1287" priority="472" operator="equal">
      <formula>"Campus / Site Name"</formula>
    </cfRule>
  </conditionalFormatting>
  <conditionalFormatting sqref="O409:O428">
    <cfRule type="cellIs" dxfId="1286" priority="412" operator="equal">
      <formula>0</formula>
    </cfRule>
  </conditionalFormatting>
  <conditionalFormatting sqref="N832:N851">
    <cfRule type="cellIs" dxfId="1285" priority="468" operator="equal">
      <formula>0</formula>
    </cfRule>
  </conditionalFormatting>
  <conditionalFormatting sqref="I854:I868 I870:I873">
    <cfRule type="cellIs" dxfId="1284" priority="466" operator="equal">
      <formula>0</formula>
    </cfRule>
  </conditionalFormatting>
  <conditionalFormatting sqref="I876:I890 I892:I895">
    <cfRule type="cellIs" dxfId="1283" priority="458" operator="equal">
      <formula>0</formula>
    </cfRule>
  </conditionalFormatting>
  <conditionalFormatting sqref="O497:O516">
    <cfRule type="cellIs" dxfId="1282" priority="392" operator="equal">
      <formula>0</formula>
    </cfRule>
  </conditionalFormatting>
  <conditionalFormatting sqref="I891">
    <cfRule type="cellIs" dxfId="1281" priority="457" operator="equal">
      <formula>0</formula>
    </cfRule>
  </conditionalFormatting>
  <conditionalFormatting sqref="N854:N873">
    <cfRule type="cellIs" dxfId="1280" priority="460" operator="equal">
      <formula>0</formula>
    </cfRule>
  </conditionalFormatting>
  <conditionalFormatting sqref="N431:N450">
    <cfRule type="cellIs" dxfId="1279" priority="406" operator="equal">
      <formula>0</formula>
    </cfRule>
  </conditionalFormatting>
  <conditionalFormatting sqref="A140">
    <cfRule type="cellIs" dxfId="1278" priority="464" operator="equal">
      <formula>"Campus / Site Name"</formula>
    </cfRule>
  </conditionalFormatting>
  <conditionalFormatting sqref="I898:I912 I914:I917">
    <cfRule type="cellIs" dxfId="1277" priority="450" operator="equal">
      <formula>0</formula>
    </cfRule>
  </conditionalFormatting>
  <conditionalFormatting sqref="O854:O873">
    <cfRule type="cellIs" dxfId="1276" priority="463" operator="equal">
      <formula>0</formula>
    </cfRule>
  </conditionalFormatting>
  <conditionalFormatting sqref="N876:N895">
    <cfRule type="cellIs" dxfId="1275" priority="452" operator="equal">
      <formula>0</formula>
    </cfRule>
  </conditionalFormatting>
  <conditionalFormatting sqref="N497:N516">
    <cfRule type="cellIs" dxfId="1274" priority="391" operator="equal">
      <formula>0</formula>
    </cfRule>
  </conditionalFormatting>
  <conditionalFormatting sqref="A475">
    <cfRule type="cellIs" dxfId="1273" priority="302" operator="equal">
      <formula>"Campus / Site Name"</formula>
    </cfRule>
  </conditionalFormatting>
  <conditionalFormatting sqref="O206:O225">
    <cfRule type="cellIs" dxfId="1272" priority="318" operator="equal">
      <formula>0</formula>
    </cfRule>
  </conditionalFormatting>
  <conditionalFormatting sqref="A162">
    <cfRule type="cellIs" dxfId="1271" priority="456" operator="equal">
      <formula>"Campus / Site Name"</formula>
    </cfRule>
  </conditionalFormatting>
  <conditionalFormatting sqref="O876:O895">
    <cfRule type="cellIs" dxfId="1270" priority="455" operator="equal">
      <formula>0</formula>
    </cfRule>
  </conditionalFormatting>
  <conditionalFormatting sqref="I935">
    <cfRule type="cellIs" dxfId="1269" priority="441" operator="equal">
      <formula>0</formula>
    </cfRule>
  </conditionalFormatting>
  <conditionalFormatting sqref="I913">
    <cfRule type="cellIs" dxfId="1268" priority="449" operator="equal">
      <formula>0</formula>
    </cfRule>
  </conditionalFormatting>
  <conditionalFormatting sqref="A184">
    <cfRule type="cellIs" dxfId="1267" priority="448" operator="equal">
      <formula>"Campus / Site Name"</formula>
    </cfRule>
  </conditionalFormatting>
  <conditionalFormatting sqref="O898:O917">
    <cfRule type="cellIs" dxfId="1266" priority="447" operator="equal">
      <formula>0</formula>
    </cfRule>
  </conditionalFormatting>
  <conditionalFormatting sqref="A766">
    <cfRule type="cellIs" dxfId="1265" priority="295" operator="equal">
      <formula>"Campus / Site Name"</formula>
    </cfRule>
  </conditionalFormatting>
  <conditionalFormatting sqref="A206">
    <cfRule type="cellIs" dxfId="1264" priority="440" operator="equal">
      <formula>"Campus / Site Name"</formula>
    </cfRule>
  </conditionalFormatting>
  <conditionalFormatting sqref="A409">
    <cfRule type="cellIs" dxfId="1263" priority="287" operator="equal">
      <formula>"Campus / Site Name"</formula>
    </cfRule>
  </conditionalFormatting>
  <conditionalFormatting sqref="N519:N538">
    <cfRule type="cellIs" dxfId="1262" priority="386" operator="equal">
      <formula>0</formula>
    </cfRule>
  </conditionalFormatting>
  <conditionalFormatting sqref="N366:P384 N365:O365">
    <cfRule type="cellIs" dxfId="1261" priority="423" operator="equal">
      <formula>0</formula>
    </cfRule>
  </conditionalFormatting>
  <conditionalFormatting sqref="M365:M384">
    <cfRule type="cellIs" dxfId="1260" priority="418" operator="equal">
      <formula>0</formula>
    </cfRule>
  </conditionalFormatting>
  <conditionalFormatting sqref="N541:N560">
    <cfRule type="cellIs" dxfId="1259" priority="381" operator="equal">
      <formula>0</formula>
    </cfRule>
  </conditionalFormatting>
  <conditionalFormatting sqref="N387:N406">
    <cfRule type="cellIs" dxfId="1258" priority="416" operator="equal">
      <formula>0</formula>
    </cfRule>
  </conditionalFormatting>
  <conditionalFormatting sqref="O453:O472">
    <cfRule type="cellIs" dxfId="1257" priority="402" operator="equal">
      <formula>0</formula>
    </cfRule>
  </conditionalFormatting>
  <conditionalFormatting sqref="N409:N428">
    <cfRule type="cellIs" dxfId="1256" priority="411" operator="equal">
      <formula>0</formula>
    </cfRule>
  </conditionalFormatting>
  <conditionalFormatting sqref="O52:O71">
    <cfRule type="cellIs" dxfId="1255" priority="353" operator="equal">
      <formula>0</formula>
    </cfRule>
  </conditionalFormatting>
  <conditionalFormatting sqref="O387:O406">
    <cfRule type="cellIs" dxfId="1254" priority="417" operator="equal">
      <formula>0</formula>
    </cfRule>
  </conditionalFormatting>
  <conditionalFormatting sqref="N74:N93">
    <cfRule type="cellIs" dxfId="1253" priority="347" operator="equal">
      <formula>0</formula>
    </cfRule>
  </conditionalFormatting>
  <conditionalFormatting sqref="O475:O494">
    <cfRule type="cellIs" dxfId="1252" priority="397" operator="equal">
      <formula>0</formula>
    </cfRule>
  </conditionalFormatting>
  <conditionalFormatting sqref="O431:O450">
    <cfRule type="cellIs" dxfId="1251" priority="407" operator="equal">
      <formula>0</formula>
    </cfRule>
  </conditionalFormatting>
  <conditionalFormatting sqref="N453:N472">
    <cfRule type="cellIs" dxfId="1250" priority="401" operator="equal">
      <formula>0</formula>
    </cfRule>
  </conditionalFormatting>
  <conditionalFormatting sqref="N563:N582">
    <cfRule type="cellIs" dxfId="1249" priority="376" operator="equal">
      <formula>0</formula>
    </cfRule>
  </conditionalFormatting>
  <conditionalFormatting sqref="N475:N494">
    <cfRule type="cellIs" dxfId="1248" priority="396" operator="equal">
      <formula>0</formula>
    </cfRule>
  </conditionalFormatting>
  <conditionalFormatting sqref="I8:L8 I24:I27 K24:K27 I9:I22 K9:K22 J9:J27 L9:L27">
    <cfRule type="cellIs" dxfId="1247" priority="365" operator="equal">
      <formula>0</formula>
    </cfRule>
  </conditionalFormatting>
  <conditionalFormatting sqref="N140:N159">
    <cfRule type="cellIs" dxfId="1246" priority="332" operator="equal">
      <formula>0</formula>
    </cfRule>
  </conditionalFormatting>
  <conditionalFormatting sqref="M431:M450">
    <cfRule type="cellIs" dxfId="1245" priority="284" operator="equal">
      <formula>0</formula>
    </cfRule>
  </conditionalFormatting>
  <conditionalFormatting sqref="O519:O538">
    <cfRule type="cellIs" dxfId="1244" priority="387" operator="equal">
      <formula>0</formula>
    </cfRule>
  </conditionalFormatting>
  <conditionalFormatting sqref="M8:M27">
    <cfRule type="cellIs" dxfId="1243" priority="359" operator="equal">
      <formula>0</formula>
    </cfRule>
  </conditionalFormatting>
  <conditionalFormatting sqref="M453:M472">
    <cfRule type="cellIs" dxfId="1242" priority="283" operator="equal">
      <formula>0</formula>
    </cfRule>
  </conditionalFormatting>
  <conditionalFormatting sqref="A453">
    <cfRule type="cellIs" dxfId="1241" priority="303" operator="equal">
      <formula>"Campus / Site Name"</formula>
    </cfRule>
  </conditionalFormatting>
  <conditionalFormatting sqref="O541:O560">
    <cfRule type="cellIs" dxfId="1240" priority="382" operator="equal">
      <formula>0</formula>
    </cfRule>
  </conditionalFormatting>
  <conditionalFormatting sqref="M184:M203">
    <cfRule type="cellIs" dxfId="1239" priority="309" operator="equal">
      <formula>0</formula>
    </cfRule>
  </conditionalFormatting>
  <conditionalFormatting sqref="O118:O137">
    <cfRule type="cellIs" dxfId="1238" priority="338" operator="equal">
      <formula>0</formula>
    </cfRule>
  </conditionalFormatting>
  <conditionalFormatting sqref="N118:N137">
    <cfRule type="cellIs" dxfId="1237" priority="337" operator="equal">
      <formula>0</formula>
    </cfRule>
  </conditionalFormatting>
  <conditionalFormatting sqref="M30:M49">
    <cfRule type="cellIs" dxfId="1236" priority="316" operator="equal">
      <formula>0</formula>
    </cfRule>
  </conditionalFormatting>
  <conditionalFormatting sqref="O184:O203">
    <cfRule type="cellIs" dxfId="1235" priority="323" operator="equal">
      <formula>0</formula>
    </cfRule>
  </conditionalFormatting>
  <conditionalFormatting sqref="M118:M137">
    <cfRule type="cellIs" dxfId="1234" priority="312" operator="equal">
      <formula>0</formula>
    </cfRule>
  </conditionalFormatting>
  <conditionalFormatting sqref="M162:M181">
    <cfRule type="cellIs" dxfId="1233" priority="310" operator="equal">
      <formula>0</formula>
    </cfRule>
  </conditionalFormatting>
  <conditionalFormatting sqref="N206:N225">
    <cfRule type="cellIs" dxfId="1232" priority="317" operator="equal">
      <formula>0</formula>
    </cfRule>
  </conditionalFormatting>
  <conditionalFormatting sqref="M140:M159">
    <cfRule type="cellIs" dxfId="1231" priority="311" operator="equal">
      <formula>0</formula>
    </cfRule>
  </conditionalFormatting>
  <conditionalFormatting sqref="A788">
    <cfRule type="cellIs" dxfId="1230" priority="294" operator="equal">
      <formula>"Campus / Site Name"</formula>
    </cfRule>
  </conditionalFormatting>
  <conditionalFormatting sqref="N8:P27">
    <cfRule type="cellIs" dxfId="1229" priority="364" operator="equal">
      <formula>0</formula>
    </cfRule>
  </conditionalFormatting>
  <conditionalFormatting sqref="N30:N49">
    <cfRule type="cellIs" dxfId="1228" priority="357" operator="equal">
      <formula>0</formula>
    </cfRule>
  </conditionalFormatting>
  <conditionalFormatting sqref="O96:O115">
    <cfRule type="cellIs" dxfId="1227" priority="343" operator="equal">
      <formula>0</formula>
    </cfRule>
  </conditionalFormatting>
  <conditionalFormatting sqref="N52:N71">
    <cfRule type="cellIs" dxfId="1226" priority="352" operator="equal">
      <formula>0</formula>
    </cfRule>
  </conditionalFormatting>
  <conditionalFormatting sqref="O30:O49">
    <cfRule type="cellIs" dxfId="1225" priority="358" operator="equal">
      <formula>0</formula>
    </cfRule>
  </conditionalFormatting>
  <conditionalFormatting sqref="N184:N203">
    <cfRule type="cellIs" dxfId="1224" priority="322" operator="equal">
      <formula>0</formula>
    </cfRule>
  </conditionalFormatting>
  <conditionalFormatting sqref="O74:O93">
    <cfRule type="cellIs" dxfId="1223" priority="348" operator="equal">
      <formula>0</formula>
    </cfRule>
  </conditionalFormatting>
  <conditionalFormatting sqref="N96:N115">
    <cfRule type="cellIs" dxfId="1222" priority="342" operator="equal">
      <formula>0</formula>
    </cfRule>
  </conditionalFormatting>
  <conditionalFormatting sqref="M497:M516">
    <cfRule type="cellIs" dxfId="1221" priority="281" operator="equal">
      <formula>0</formula>
    </cfRule>
  </conditionalFormatting>
  <conditionalFormatting sqref="A431">
    <cfRule type="cellIs" dxfId="1220" priority="304" operator="equal">
      <formula>"Campus / Site Name"</formula>
    </cfRule>
  </conditionalFormatting>
  <conditionalFormatting sqref="N162:N181">
    <cfRule type="cellIs" dxfId="1219" priority="327" operator="equal">
      <formula>0</formula>
    </cfRule>
  </conditionalFormatting>
  <conditionalFormatting sqref="A541">
    <cfRule type="cellIs" dxfId="1218" priority="299" operator="equal">
      <formula>"Campus / Site Name"</formula>
    </cfRule>
  </conditionalFormatting>
  <conditionalFormatting sqref="O162:O181">
    <cfRule type="cellIs" dxfId="1217" priority="328" operator="equal">
      <formula>0</formula>
    </cfRule>
  </conditionalFormatting>
  <conditionalFormatting sqref="M519:M538">
    <cfRule type="cellIs" dxfId="1216" priority="280" operator="equal">
      <formula>0</formula>
    </cfRule>
  </conditionalFormatting>
  <conditionalFormatting sqref="A563">
    <cfRule type="cellIs" dxfId="1215" priority="298" operator="equal">
      <formula>"Campus / Site Name"</formula>
    </cfRule>
  </conditionalFormatting>
  <conditionalFormatting sqref="M52:M71">
    <cfRule type="cellIs" dxfId="1214" priority="315" operator="equal">
      <formula>0</formula>
    </cfRule>
  </conditionalFormatting>
  <conditionalFormatting sqref="M74:M93">
    <cfRule type="cellIs" dxfId="1213" priority="314" operator="equal">
      <formula>0</formula>
    </cfRule>
  </conditionalFormatting>
  <conditionalFormatting sqref="M96:M115">
    <cfRule type="cellIs" dxfId="1212" priority="313" operator="equal">
      <formula>0</formula>
    </cfRule>
  </conditionalFormatting>
  <conditionalFormatting sqref="M206:M225">
    <cfRule type="cellIs" dxfId="1211" priority="308" operator="equal">
      <formula>0</formula>
    </cfRule>
  </conditionalFormatting>
  <conditionalFormatting sqref="A365 A385">
    <cfRule type="cellIs" dxfId="1210" priority="307" operator="equal">
      <formula>"Campus / Site Name"</formula>
    </cfRule>
  </conditionalFormatting>
  <conditionalFormatting sqref="A387">
    <cfRule type="cellIs" dxfId="1209" priority="306" operator="equal">
      <formula>"Campus / Site Name"</formula>
    </cfRule>
  </conditionalFormatting>
  <conditionalFormatting sqref="A497">
    <cfRule type="cellIs" dxfId="1208" priority="301" operator="equal">
      <formula>"Campus / Site Name"</formula>
    </cfRule>
  </conditionalFormatting>
  <conditionalFormatting sqref="A519">
    <cfRule type="cellIs" dxfId="1207" priority="300" operator="equal">
      <formula>"Campus / Site Name"</formula>
    </cfRule>
  </conditionalFormatting>
  <conditionalFormatting sqref="A898">
    <cfRule type="cellIs" dxfId="1206" priority="289" operator="equal">
      <formula>"Campus / Site Name"</formula>
    </cfRule>
  </conditionalFormatting>
  <conditionalFormatting sqref="A722 A742">
    <cfRule type="cellIs" dxfId="1205" priority="297" operator="equal">
      <formula>"Campus / Site Name"</formula>
    </cfRule>
  </conditionalFormatting>
  <conditionalFormatting sqref="A744">
    <cfRule type="cellIs" dxfId="1204" priority="296" operator="equal">
      <formula>"Campus / Site Name"</formula>
    </cfRule>
  </conditionalFormatting>
  <conditionalFormatting sqref="A810">
    <cfRule type="cellIs" dxfId="1203" priority="293" operator="equal">
      <formula>"Campus / Site Name"</formula>
    </cfRule>
  </conditionalFormatting>
  <conditionalFormatting sqref="A832">
    <cfRule type="cellIs" dxfId="1202" priority="292" operator="equal">
      <formula>"Campus / Site Name"</formula>
    </cfRule>
  </conditionalFormatting>
  <conditionalFormatting sqref="A854">
    <cfRule type="cellIs" dxfId="1201" priority="291" operator="equal">
      <formula>"Campus / Site Name"</formula>
    </cfRule>
  </conditionalFormatting>
  <conditionalFormatting sqref="A876">
    <cfRule type="cellIs" dxfId="1200" priority="290" operator="equal">
      <formula>"Campus / Site Name"</formula>
    </cfRule>
  </conditionalFormatting>
  <conditionalFormatting sqref="A920">
    <cfRule type="cellIs" dxfId="1199" priority="288" operator="equal">
      <formula>"Campus / Site Name"</formula>
    </cfRule>
  </conditionalFormatting>
  <conditionalFormatting sqref="M409:M428">
    <cfRule type="cellIs" dxfId="1198" priority="285" operator="equal">
      <formula>0</formula>
    </cfRule>
  </conditionalFormatting>
  <conditionalFormatting sqref="M475:M494">
    <cfRule type="cellIs" dxfId="1197" priority="282" operator="equal">
      <formula>0</formula>
    </cfRule>
  </conditionalFormatting>
  <conditionalFormatting sqref="M541:M560">
    <cfRule type="cellIs" dxfId="1196" priority="279" operator="equal">
      <formula>0</formula>
    </cfRule>
  </conditionalFormatting>
  <conditionalFormatting sqref="M563:M582">
    <cfRule type="cellIs" dxfId="1195" priority="278" operator="equal">
      <formula>0</formula>
    </cfRule>
  </conditionalFormatting>
  <conditionalFormatting sqref="M722:M741">
    <cfRule type="cellIs" dxfId="1194" priority="277" operator="equal">
      <formula>0</formula>
    </cfRule>
  </conditionalFormatting>
  <conditionalFormatting sqref="M744:M763">
    <cfRule type="cellIs" dxfId="1193" priority="276" operator="equal">
      <formula>0</formula>
    </cfRule>
  </conditionalFormatting>
  <conditionalFormatting sqref="M766:M785">
    <cfRule type="cellIs" dxfId="1192" priority="275" operator="equal">
      <formula>0</formula>
    </cfRule>
  </conditionalFormatting>
  <conditionalFormatting sqref="M788:M807">
    <cfRule type="cellIs" dxfId="1191" priority="274" operator="equal">
      <formula>0</formula>
    </cfRule>
  </conditionalFormatting>
  <conditionalFormatting sqref="M810:M829">
    <cfRule type="cellIs" dxfId="1190" priority="273" operator="equal">
      <formula>0</formula>
    </cfRule>
  </conditionalFormatting>
  <conditionalFormatting sqref="M832:M851">
    <cfRule type="cellIs" dxfId="1189" priority="272" operator="equal">
      <formula>0</formula>
    </cfRule>
  </conditionalFormatting>
  <conditionalFormatting sqref="M854:M873">
    <cfRule type="cellIs" dxfId="1188" priority="271" operator="equal">
      <formula>0</formula>
    </cfRule>
  </conditionalFormatting>
  <conditionalFormatting sqref="M876:M895">
    <cfRule type="cellIs" dxfId="1187" priority="270" operator="equal">
      <formula>0</formula>
    </cfRule>
  </conditionalFormatting>
  <conditionalFormatting sqref="M898:M917">
    <cfRule type="cellIs" dxfId="1186" priority="269" operator="equal">
      <formula>0</formula>
    </cfRule>
  </conditionalFormatting>
  <conditionalFormatting sqref="M920:M939">
    <cfRule type="cellIs" dxfId="1185" priority="268" operator="equal">
      <formula>0</formula>
    </cfRule>
  </conditionalFormatting>
  <conditionalFormatting sqref="I30:L30 I46:I49 K46:K49 I31:I44 K31:K44 J31:J49 L31:L49">
    <cfRule type="cellIs" dxfId="1184" priority="267" operator="equal">
      <formula>0</formula>
    </cfRule>
  </conditionalFormatting>
  <conditionalFormatting sqref="I45 K45">
    <cfRule type="cellIs" dxfId="1183" priority="266" operator="equal">
      <formula>0</formula>
    </cfRule>
  </conditionalFormatting>
  <conditionalFormatting sqref="I52:L52 I68:I71 K68:K71 I53:I66 K53:K66 J53:J71 L53:L71">
    <cfRule type="cellIs" dxfId="1182" priority="265" operator="equal">
      <formula>0</formula>
    </cfRule>
  </conditionalFormatting>
  <conditionalFormatting sqref="I67 K67">
    <cfRule type="cellIs" dxfId="1181" priority="264" operator="equal">
      <formula>0</formula>
    </cfRule>
  </conditionalFormatting>
  <conditionalFormatting sqref="I74:L74 I90:I93 K90:K93 I75:I88 K75:K88 J75:J93 L75:L93">
    <cfRule type="cellIs" dxfId="1180" priority="263" operator="equal">
      <formula>0</formula>
    </cfRule>
  </conditionalFormatting>
  <conditionalFormatting sqref="I89 K89">
    <cfRule type="cellIs" dxfId="1179" priority="262" operator="equal">
      <formula>0</formula>
    </cfRule>
  </conditionalFormatting>
  <conditionalFormatting sqref="I96:L96 I112:I115 K112:K115 I97:I110 K97:K110 J97:J115 L97:L115">
    <cfRule type="cellIs" dxfId="1178" priority="261" operator="equal">
      <formula>0</formula>
    </cfRule>
  </conditionalFormatting>
  <conditionalFormatting sqref="I111 K111">
    <cfRule type="cellIs" dxfId="1177" priority="260" operator="equal">
      <formula>0</formula>
    </cfRule>
  </conditionalFormatting>
  <conditionalFormatting sqref="I118:L118 I134:I137 K134:K137 I119:I132 K119:K132 J119:J137 L119:L137">
    <cfRule type="cellIs" dxfId="1176" priority="259" operator="equal">
      <formula>0</formula>
    </cfRule>
  </conditionalFormatting>
  <conditionalFormatting sqref="I133 K133">
    <cfRule type="cellIs" dxfId="1175" priority="258" operator="equal">
      <formula>0</formula>
    </cfRule>
  </conditionalFormatting>
  <conditionalFormatting sqref="I140:L140 I156:I159 K156:K159 I141:I154 K141:K154 J141:J159 L141:L159">
    <cfRule type="cellIs" dxfId="1174" priority="257" operator="equal">
      <formula>0</formula>
    </cfRule>
  </conditionalFormatting>
  <conditionalFormatting sqref="I155 K155">
    <cfRule type="cellIs" dxfId="1173" priority="256" operator="equal">
      <formula>0</formula>
    </cfRule>
  </conditionalFormatting>
  <conditionalFormatting sqref="I162:L162 I178:I181 K178:K181 I163:I176 K163:K176 J163:J181 L163:L181">
    <cfRule type="cellIs" dxfId="1172" priority="255" operator="equal">
      <formula>0</formula>
    </cfRule>
  </conditionalFormatting>
  <conditionalFormatting sqref="I177 K177">
    <cfRule type="cellIs" dxfId="1171" priority="254" operator="equal">
      <formula>0</formula>
    </cfRule>
  </conditionalFormatting>
  <conditionalFormatting sqref="I184:L184 I200:I203 K200:K203 I185:I198 K185:K198 J185:J203 L185:L203">
    <cfRule type="cellIs" dxfId="1170" priority="253" operator="equal">
      <formula>0</formula>
    </cfRule>
  </conditionalFormatting>
  <conditionalFormatting sqref="I199 K199">
    <cfRule type="cellIs" dxfId="1169" priority="252" operator="equal">
      <formula>0</formula>
    </cfRule>
  </conditionalFormatting>
  <conditionalFormatting sqref="I206:L206 I222:I225 K222:K225 I207:I220 K207:K220 J207:J225 L207:L225">
    <cfRule type="cellIs" dxfId="1168" priority="251" operator="equal">
      <formula>0</formula>
    </cfRule>
  </conditionalFormatting>
  <conditionalFormatting sqref="I221 K221">
    <cfRule type="cellIs" dxfId="1167" priority="250" operator="equal">
      <formula>0</formula>
    </cfRule>
  </conditionalFormatting>
  <conditionalFormatting sqref="I365:L365 I381:I384 K381:K384 I366:I379 K366:K379 J366:J384 L366:L384">
    <cfRule type="cellIs" dxfId="1166" priority="249" operator="equal">
      <formula>0</formula>
    </cfRule>
  </conditionalFormatting>
  <conditionalFormatting sqref="I380 K380">
    <cfRule type="cellIs" dxfId="1165" priority="248" operator="equal">
      <formula>0</formula>
    </cfRule>
  </conditionalFormatting>
  <conditionalFormatting sqref="I387:L387 I403:I406 K403:K406 I388:I401 K388:K401 J388:J406 L388:L406">
    <cfRule type="cellIs" dxfId="1164" priority="247" operator="equal">
      <formula>0</formula>
    </cfRule>
  </conditionalFormatting>
  <conditionalFormatting sqref="I402 K402">
    <cfRule type="cellIs" dxfId="1163" priority="246" operator="equal">
      <formula>0</formula>
    </cfRule>
  </conditionalFormatting>
  <conditionalFormatting sqref="I409:L409 I425:I428 K425:K428 I410:I423 K410:K423 J410:J428 L410:L428">
    <cfRule type="cellIs" dxfId="1162" priority="245" operator="equal">
      <formula>0</formula>
    </cfRule>
  </conditionalFormatting>
  <conditionalFormatting sqref="I424 K424">
    <cfRule type="cellIs" dxfId="1161" priority="244" operator="equal">
      <formula>0</formula>
    </cfRule>
  </conditionalFormatting>
  <conditionalFormatting sqref="I431:L431 I447:I450 K447:K450 I432:I445 K432:K445 J432:J450 L432:L450">
    <cfRule type="cellIs" dxfId="1160" priority="243" operator="equal">
      <formula>0</formula>
    </cfRule>
  </conditionalFormatting>
  <conditionalFormatting sqref="I446 K446">
    <cfRule type="cellIs" dxfId="1159" priority="242" operator="equal">
      <formula>0</formula>
    </cfRule>
  </conditionalFormatting>
  <conditionalFormatting sqref="I453:L453 I469:I472 K469:K472 I454:I467 K454:K467 J454:J472 L454:L472">
    <cfRule type="cellIs" dxfId="1158" priority="241" operator="equal">
      <formula>0</formula>
    </cfRule>
  </conditionalFormatting>
  <conditionalFormatting sqref="I468 K468">
    <cfRule type="cellIs" dxfId="1157" priority="240" operator="equal">
      <formula>0</formula>
    </cfRule>
  </conditionalFormatting>
  <conditionalFormatting sqref="I475:L475 I491:I494 K491:K494 I476:I489 K476:K489 J476:J494 L476:L494">
    <cfRule type="cellIs" dxfId="1156" priority="239" operator="equal">
      <formula>0</formula>
    </cfRule>
  </conditionalFormatting>
  <conditionalFormatting sqref="I490 K490">
    <cfRule type="cellIs" dxfId="1155" priority="238" operator="equal">
      <formula>0</formula>
    </cfRule>
  </conditionalFormatting>
  <conditionalFormatting sqref="I497:L497 I513:I516 K513:K516 I498:I511 K498:K511 J498:J516 L498:L516">
    <cfRule type="cellIs" dxfId="1154" priority="237" operator="equal">
      <formula>0</formula>
    </cfRule>
  </conditionalFormatting>
  <conditionalFormatting sqref="I512 K512">
    <cfRule type="cellIs" dxfId="1153" priority="236" operator="equal">
      <formula>0</formula>
    </cfRule>
  </conditionalFormatting>
  <conditionalFormatting sqref="I519:L519 I535:I538 K535:K538 I520:I533 K520:K533 J520:J538 L520:L538">
    <cfRule type="cellIs" dxfId="1152" priority="235" operator="equal">
      <formula>0</formula>
    </cfRule>
  </conditionalFormatting>
  <conditionalFormatting sqref="I534 K534">
    <cfRule type="cellIs" dxfId="1151" priority="234" operator="equal">
      <formula>0</formula>
    </cfRule>
  </conditionalFormatting>
  <conditionalFormatting sqref="I541:L541 I557:I560 K557:K560 I542:I555 K542:K555 J542:J560 L542:L560">
    <cfRule type="cellIs" dxfId="1150" priority="233" operator="equal">
      <formula>0</formula>
    </cfRule>
  </conditionalFormatting>
  <conditionalFormatting sqref="I556 K556">
    <cfRule type="cellIs" dxfId="1149" priority="232" operator="equal">
      <formula>0</formula>
    </cfRule>
  </conditionalFormatting>
  <conditionalFormatting sqref="I563:L563 I579:I582 K579:K582 I564:I577 K564:K577 J564:J582 L564:L582">
    <cfRule type="cellIs" dxfId="1148" priority="231" operator="equal">
      <formula>0</formula>
    </cfRule>
  </conditionalFormatting>
  <conditionalFormatting sqref="I578 K578">
    <cfRule type="cellIs" dxfId="1147" priority="230" operator="equal">
      <formula>0</formula>
    </cfRule>
  </conditionalFormatting>
  <conditionalFormatting sqref="J744:L744 K760:K763 K745:K758 J745:J763 L745:L763">
    <cfRule type="cellIs" dxfId="1146" priority="229" operator="equal">
      <formula>0</formula>
    </cfRule>
  </conditionalFormatting>
  <conditionalFormatting sqref="K759">
    <cfRule type="cellIs" dxfId="1145" priority="228" operator="equal">
      <formula>0</formula>
    </cfRule>
  </conditionalFormatting>
  <conditionalFormatting sqref="J766:L766 K782:K785 K767:K780 J767:J785 L767:L785">
    <cfRule type="cellIs" dxfId="1144" priority="227" operator="equal">
      <formula>0</formula>
    </cfRule>
  </conditionalFormatting>
  <conditionalFormatting sqref="K781">
    <cfRule type="cellIs" dxfId="1143" priority="226" operator="equal">
      <formula>0</formula>
    </cfRule>
  </conditionalFormatting>
  <conditionalFormatting sqref="J788:L788 K804:K807 K789:K802 J789:J807 L789:L807">
    <cfRule type="cellIs" dxfId="1142" priority="225" operator="equal">
      <formula>0</formula>
    </cfRule>
  </conditionalFormatting>
  <conditionalFormatting sqref="K803">
    <cfRule type="cellIs" dxfId="1141" priority="224" operator="equal">
      <formula>0</formula>
    </cfRule>
  </conditionalFormatting>
  <conditionalFormatting sqref="J810:L810 K826:K829 K811:K824 J811:J829 L811:L829">
    <cfRule type="cellIs" dxfId="1140" priority="223" operator="equal">
      <formula>0</formula>
    </cfRule>
  </conditionalFormatting>
  <conditionalFormatting sqref="K825">
    <cfRule type="cellIs" dxfId="1139" priority="222" operator="equal">
      <formula>0</formula>
    </cfRule>
  </conditionalFormatting>
  <conditionalFormatting sqref="J832:L832 K848:K851 K833:K846 J833:J851 L833:L851">
    <cfRule type="cellIs" dxfId="1138" priority="221" operator="equal">
      <formula>0</formula>
    </cfRule>
  </conditionalFormatting>
  <conditionalFormatting sqref="K847">
    <cfRule type="cellIs" dxfId="1137" priority="220" operator="equal">
      <formula>0</formula>
    </cfRule>
  </conditionalFormatting>
  <conditionalFormatting sqref="J854:L854 K870:K873 K855:K868 J855:J873 L855:L873">
    <cfRule type="cellIs" dxfId="1136" priority="219" operator="equal">
      <formula>0</formula>
    </cfRule>
  </conditionalFormatting>
  <conditionalFormatting sqref="K869">
    <cfRule type="cellIs" dxfId="1135" priority="218" operator="equal">
      <formula>0</formula>
    </cfRule>
  </conditionalFormatting>
  <conditionalFormatting sqref="J876:L876 K892:K895 K877:K890 J877:J895 L877:L895">
    <cfRule type="cellIs" dxfId="1134" priority="217" operator="equal">
      <formula>0</formula>
    </cfRule>
  </conditionalFormatting>
  <conditionalFormatting sqref="K891">
    <cfRule type="cellIs" dxfId="1133" priority="216" operator="equal">
      <formula>0</formula>
    </cfRule>
  </conditionalFormatting>
  <conditionalFormatting sqref="J898:L898 K914:K917 K899:K912 J899:J917 L899:L917">
    <cfRule type="cellIs" dxfId="1132" priority="215" operator="equal">
      <formula>0</formula>
    </cfRule>
  </conditionalFormatting>
  <conditionalFormatting sqref="K913">
    <cfRule type="cellIs" dxfId="1131" priority="214" operator="equal">
      <formula>0</formula>
    </cfRule>
  </conditionalFormatting>
  <conditionalFormatting sqref="J920:L920 K936:K939 K921:K934 J921:J939 L921:L939">
    <cfRule type="cellIs" dxfId="1130" priority="213" operator="equal">
      <formula>0</formula>
    </cfRule>
  </conditionalFormatting>
  <conditionalFormatting sqref="K935">
    <cfRule type="cellIs" dxfId="1129" priority="212" operator="equal">
      <formula>0</formula>
    </cfRule>
  </conditionalFormatting>
  <conditionalFormatting sqref="A342:A350">
    <cfRule type="cellIs" dxfId="1128" priority="211" operator="equal">
      <formula>"Campus / Site Name"</formula>
    </cfRule>
  </conditionalFormatting>
  <conditionalFormatting sqref="A699:A707">
    <cfRule type="cellIs" dxfId="1127" priority="210" operator="equal">
      <formula>"Campus / Site Name"</formula>
    </cfRule>
  </conditionalFormatting>
  <conditionalFormatting sqref="A1056:A1064">
    <cfRule type="cellIs" dxfId="1126" priority="209" operator="equal">
      <formula>"Campus / Site Name"</formula>
    </cfRule>
  </conditionalFormatting>
  <conditionalFormatting sqref="I342:P350 I699:L707 C1056:L1064 N699:P707 N1056:P1064">
    <cfRule type="cellIs" dxfId="1125" priority="208" operator="equal">
      <formula>0</formula>
    </cfRule>
  </conditionalFormatting>
  <conditionalFormatting sqref="M699:M707">
    <cfRule type="cellIs" dxfId="1124" priority="207" operator="equal">
      <formula>0</formula>
    </cfRule>
  </conditionalFormatting>
  <conditionalFormatting sqref="M1056:M1064">
    <cfRule type="cellIs" dxfId="1123" priority="206" operator="equal">
      <formula>0</formula>
    </cfRule>
  </conditionalFormatting>
  <conditionalFormatting sqref="A8:A27 A30:A49 A52:A71 A74:A93 A96:A115 A118:A137 A140:A159 A162:A181 A184:A203 A206:A225 A342:A350 A365:A384 A387:A406 A409:A428 A431:A450 A453:A472 A475:A494 A497:A516 A519:A538 A541:A560 A563:A582 A699:A707 A722:A741 A744:A763 A766:A785 A788:A807 A810:A829 A832:A851 A854:A873 A876:A895 A898:A917 A920:A939 A1056:A1064">
    <cfRule type="cellIs" dxfId="1122" priority="205" operator="equal">
      <formula>0</formula>
    </cfRule>
  </conditionalFormatting>
  <conditionalFormatting sqref="P30:P49">
    <cfRule type="cellIs" dxfId="1121" priority="204" operator="equal">
      <formula>0</formula>
    </cfRule>
  </conditionalFormatting>
  <conditionalFormatting sqref="P52:P71">
    <cfRule type="cellIs" dxfId="1120" priority="203" operator="equal">
      <formula>0</formula>
    </cfRule>
  </conditionalFormatting>
  <conditionalFormatting sqref="P74:P93">
    <cfRule type="cellIs" dxfId="1119" priority="202" operator="equal">
      <formula>0</formula>
    </cfRule>
  </conditionalFormatting>
  <conditionalFormatting sqref="P96:P115">
    <cfRule type="cellIs" dxfId="1118" priority="201" operator="equal">
      <formula>0</formula>
    </cfRule>
  </conditionalFormatting>
  <conditionalFormatting sqref="P118:P137">
    <cfRule type="cellIs" dxfId="1117" priority="200" operator="equal">
      <formula>0</formula>
    </cfRule>
  </conditionalFormatting>
  <conditionalFormatting sqref="P140:P159">
    <cfRule type="cellIs" dxfId="1116" priority="199" operator="equal">
      <formula>0</formula>
    </cfRule>
  </conditionalFormatting>
  <conditionalFormatting sqref="P162:P181">
    <cfRule type="cellIs" dxfId="1115" priority="198" operator="equal">
      <formula>0</formula>
    </cfRule>
  </conditionalFormatting>
  <conditionalFormatting sqref="P184:P203">
    <cfRule type="cellIs" dxfId="1114" priority="197" operator="equal">
      <formula>0</formula>
    </cfRule>
  </conditionalFormatting>
  <conditionalFormatting sqref="P206:P225">
    <cfRule type="cellIs" dxfId="1113" priority="196" operator="equal">
      <formula>0</formula>
    </cfRule>
  </conditionalFormatting>
  <conditionalFormatting sqref="P365">
    <cfRule type="cellIs" dxfId="1112" priority="195" operator="equal">
      <formula>0</formula>
    </cfRule>
  </conditionalFormatting>
  <conditionalFormatting sqref="P388:P406">
    <cfRule type="cellIs" dxfId="1111" priority="194" operator="equal">
      <formula>0</formula>
    </cfRule>
  </conditionalFormatting>
  <conditionalFormatting sqref="P387">
    <cfRule type="cellIs" dxfId="1110" priority="193" operator="equal">
      <formula>0</formula>
    </cfRule>
  </conditionalFormatting>
  <conditionalFormatting sqref="P410:P428">
    <cfRule type="cellIs" dxfId="1109" priority="192" operator="equal">
      <formula>0</formula>
    </cfRule>
  </conditionalFormatting>
  <conditionalFormatting sqref="P409">
    <cfRule type="cellIs" dxfId="1108" priority="191" operator="equal">
      <formula>0</formula>
    </cfRule>
  </conditionalFormatting>
  <conditionalFormatting sqref="P432:P450">
    <cfRule type="cellIs" dxfId="1107" priority="190" operator="equal">
      <formula>0</formula>
    </cfRule>
  </conditionalFormatting>
  <conditionalFormatting sqref="P431">
    <cfRule type="cellIs" dxfId="1106" priority="189" operator="equal">
      <formula>0</formula>
    </cfRule>
  </conditionalFormatting>
  <conditionalFormatting sqref="P454:P472">
    <cfRule type="cellIs" dxfId="1105" priority="188" operator="equal">
      <formula>0</formula>
    </cfRule>
  </conditionalFormatting>
  <conditionalFormatting sqref="P453">
    <cfRule type="cellIs" dxfId="1104" priority="187" operator="equal">
      <formula>0</formula>
    </cfRule>
  </conditionalFormatting>
  <conditionalFormatting sqref="P476:P494">
    <cfRule type="cellIs" dxfId="1103" priority="186" operator="equal">
      <formula>0</formula>
    </cfRule>
  </conditionalFormatting>
  <conditionalFormatting sqref="P475">
    <cfRule type="cellIs" dxfId="1102" priority="185" operator="equal">
      <formula>0</formula>
    </cfRule>
  </conditionalFormatting>
  <conditionalFormatting sqref="P498:P516">
    <cfRule type="cellIs" dxfId="1101" priority="184" operator="equal">
      <formula>0</formula>
    </cfRule>
  </conditionalFormatting>
  <conditionalFormatting sqref="P497">
    <cfRule type="cellIs" dxfId="1100" priority="183" operator="equal">
      <formula>0</formula>
    </cfRule>
  </conditionalFormatting>
  <conditionalFormatting sqref="P520:P538">
    <cfRule type="cellIs" dxfId="1099" priority="182" operator="equal">
      <formula>0</formula>
    </cfRule>
  </conditionalFormatting>
  <conditionalFormatting sqref="P519">
    <cfRule type="cellIs" dxfId="1098" priority="181" operator="equal">
      <formula>0</formula>
    </cfRule>
  </conditionalFormatting>
  <conditionalFormatting sqref="P542:P560">
    <cfRule type="cellIs" dxfId="1097" priority="180" operator="equal">
      <formula>0</formula>
    </cfRule>
  </conditionalFormatting>
  <conditionalFormatting sqref="P541">
    <cfRule type="cellIs" dxfId="1096" priority="179" operator="equal">
      <formula>0</formula>
    </cfRule>
  </conditionalFormatting>
  <conditionalFormatting sqref="P564:P582">
    <cfRule type="cellIs" dxfId="1095" priority="178" operator="equal">
      <formula>0</formula>
    </cfRule>
  </conditionalFormatting>
  <conditionalFormatting sqref="P563">
    <cfRule type="cellIs" dxfId="1094" priority="177" operator="equal">
      <formula>0</formula>
    </cfRule>
  </conditionalFormatting>
  <conditionalFormatting sqref="P723:P741">
    <cfRule type="cellIs" dxfId="1093" priority="176" operator="equal">
      <formula>0</formula>
    </cfRule>
  </conditionalFormatting>
  <conditionalFormatting sqref="P722">
    <cfRule type="cellIs" dxfId="1092" priority="175" operator="equal">
      <formula>0</formula>
    </cfRule>
  </conditionalFormatting>
  <conditionalFormatting sqref="P745:P763">
    <cfRule type="cellIs" dxfId="1091" priority="174" operator="equal">
      <formula>0</formula>
    </cfRule>
  </conditionalFormatting>
  <conditionalFormatting sqref="P744">
    <cfRule type="cellIs" dxfId="1090" priority="173" operator="equal">
      <formula>0</formula>
    </cfRule>
  </conditionalFormatting>
  <conditionalFormatting sqref="P767:P785">
    <cfRule type="cellIs" dxfId="1089" priority="172" operator="equal">
      <formula>0</formula>
    </cfRule>
  </conditionalFormatting>
  <conditionalFormatting sqref="P766">
    <cfRule type="cellIs" dxfId="1088" priority="171" operator="equal">
      <formula>0</formula>
    </cfRule>
  </conditionalFormatting>
  <conditionalFormatting sqref="P789:P807">
    <cfRule type="cellIs" dxfId="1087" priority="170" operator="equal">
      <formula>0</formula>
    </cfRule>
  </conditionalFormatting>
  <conditionalFormatting sqref="P788">
    <cfRule type="cellIs" dxfId="1086" priority="169" operator="equal">
      <formula>0</formula>
    </cfRule>
  </conditionalFormatting>
  <conditionalFormatting sqref="P811:P829">
    <cfRule type="cellIs" dxfId="1085" priority="168" operator="equal">
      <formula>0</formula>
    </cfRule>
  </conditionalFormatting>
  <conditionalFormatting sqref="P810">
    <cfRule type="cellIs" dxfId="1084" priority="167" operator="equal">
      <formula>0</formula>
    </cfRule>
  </conditionalFormatting>
  <conditionalFormatting sqref="P833:P851">
    <cfRule type="cellIs" dxfId="1083" priority="166" operator="equal">
      <formula>0</formula>
    </cfRule>
  </conditionalFormatting>
  <conditionalFormatting sqref="P832">
    <cfRule type="cellIs" dxfId="1082" priority="165" operator="equal">
      <formula>0</formula>
    </cfRule>
  </conditionalFormatting>
  <conditionalFormatting sqref="P855:P873">
    <cfRule type="cellIs" dxfId="1081" priority="164" operator="equal">
      <formula>0</formula>
    </cfRule>
  </conditionalFormatting>
  <conditionalFormatting sqref="P854">
    <cfRule type="cellIs" dxfId="1080" priority="163" operator="equal">
      <formula>0</formula>
    </cfRule>
  </conditionalFormatting>
  <conditionalFormatting sqref="P877:P895">
    <cfRule type="cellIs" dxfId="1079" priority="162" operator="equal">
      <formula>0</formula>
    </cfRule>
  </conditionalFormatting>
  <conditionalFormatting sqref="P876">
    <cfRule type="cellIs" dxfId="1078" priority="161" operator="equal">
      <formula>0</formula>
    </cfRule>
  </conditionalFormatting>
  <conditionalFormatting sqref="P899:P917">
    <cfRule type="cellIs" dxfId="1077" priority="160" operator="equal">
      <formula>0</formula>
    </cfRule>
  </conditionalFormatting>
  <conditionalFormatting sqref="P898">
    <cfRule type="cellIs" dxfId="1076" priority="159" operator="equal">
      <formula>0</formula>
    </cfRule>
  </conditionalFormatting>
  <conditionalFormatting sqref="P921:P939">
    <cfRule type="cellIs" dxfId="1075" priority="158" operator="equal">
      <formula>0</formula>
    </cfRule>
  </conditionalFormatting>
  <conditionalFormatting sqref="P920">
    <cfRule type="cellIs" dxfId="1074" priority="157" operator="equal">
      <formula>0</formula>
    </cfRule>
  </conditionalFormatting>
  <conditionalFormatting sqref="C699:H707">
    <cfRule type="cellIs" dxfId="1073" priority="156" operator="equal">
      <formula>0</formula>
    </cfRule>
  </conditionalFormatting>
  <conditionalFormatting sqref="C342:H350">
    <cfRule type="cellIs" dxfId="1072" priority="155" operator="equal">
      <formula>0</formula>
    </cfRule>
  </conditionalFormatting>
  <conditionalFormatting sqref="O250:O269">
    <cfRule type="cellIs" dxfId="1071" priority="147" operator="equal">
      <formula>0</formula>
    </cfRule>
  </conditionalFormatting>
  <conditionalFormatting sqref="A228">
    <cfRule type="cellIs" dxfId="1070" priority="154" operator="equal">
      <formula>"Campus / Site Name"</formula>
    </cfRule>
  </conditionalFormatting>
  <conditionalFormatting sqref="A250">
    <cfRule type="cellIs" dxfId="1069" priority="153" operator="equal">
      <formula>"Campus / Site Name"</formula>
    </cfRule>
  </conditionalFormatting>
  <conditionalFormatting sqref="O316:O335">
    <cfRule type="cellIs" dxfId="1068" priority="141" operator="equal">
      <formula>0</formula>
    </cfRule>
  </conditionalFormatting>
  <conditionalFormatting sqref="A272">
    <cfRule type="cellIs" dxfId="1067" priority="152" operator="equal">
      <formula>"Campus / Site Name"</formula>
    </cfRule>
  </conditionalFormatting>
  <conditionalFormatting sqref="A294">
    <cfRule type="cellIs" dxfId="1066" priority="151" operator="equal">
      <formula>"Campus / Site Name"</formula>
    </cfRule>
  </conditionalFormatting>
  <conditionalFormatting sqref="A316">
    <cfRule type="cellIs" dxfId="1065" priority="150" operator="equal">
      <formula>"Campus / Site Name"</formula>
    </cfRule>
  </conditionalFormatting>
  <conditionalFormatting sqref="N250:N269">
    <cfRule type="cellIs" dxfId="1064" priority="146" operator="equal">
      <formula>0</formula>
    </cfRule>
  </conditionalFormatting>
  <conditionalFormatting sqref="M294:M313">
    <cfRule type="cellIs" dxfId="1063" priority="136" operator="equal">
      <formula>0</formula>
    </cfRule>
  </conditionalFormatting>
  <conditionalFormatting sqref="O228:O247">
    <cfRule type="cellIs" dxfId="1062" priority="149" operator="equal">
      <formula>0</formula>
    </cfRule>
  </conditionalFormatting>
  <conditionalFormatting sqref="N228:N247">
    <cfRule type="cellIs" dxfId="1061" priority="148" operator="equal">
      <formula>0</formula>
    </cfRule>
  </conditionalFormatting>
  <conditionalFormatting sqref="O294:O313">
    <cfRule type="cellIs" dxfId="1060" priority="143" operator="equal">
      <formula>0</formula>
    </cfRule>
  </conditionalFormatting>
  <conditionalFormatting sqref="M228:M247">
    <cfRule type="cellIs" dxfId="1059" priority="139" operator="equal">
      <formula>0</formula>
    </cfRule>
  </conditionalFormatting>
  <conditionalFormatting sqref="M272:M291">
    <cfRule type="cellIs" dxfId="1058" priority="137" operator="equal">
      <formula>0</formula>
    </cfRule>
  </conditionalFormatting>
  <conditionalFormatting sqref="N316:N335">
    <cfRule type="cellIs" dxfId="1057" priority="140" operator="equal">
      <formula>0</formula>
    </cfRule>
  </conditionalFormatting>
  <conditionalFormatting sqref="M250:M269">
    <cfRule type="cellIs" dxfId="1056" priority="138" operator="equal">
      <formula>0</formula>
    </cfRule>
  </conditionalFormatting>
  <conditionalFormatting sqref="N294:N313">
    <cfRule type="cellIs" dxfId="1055" priority="142" operator="equal">
      <formula>0</formula>
    </cfRule>
  </conditionalFormatting>
  <conditionalFormatting sqref="N272:N291">
    <cfRule type="cellIs" dxfId="1054" priority="144" operator="equal">
      <formula>0</formula>
    </cfRule>
  </conditionalFormatting>
  <conditionalFormatting sqref="O272:O291">
    <cfRule type="cellIs" dxfId="1053" priority="145" operator="equal">
      <formula>0</formula>
    </cfRule>
  </conditionalFormatting>
  <conditionalFormatting sqref="M316:M335">
    <cfRule type="cellIs" dxfId="1052" priority="135" operator="equal">
      <formula>0</formula>
    </cfRule>
  </conditionalFormatting>
  <conditionalFormatting sqref="I228:L228 I244:I247 K244:K247 I229:I242 K229:K242 J229:J247 L229:L247">
    <cfRule type="cellIs" dxfId="1051" priority="134" operator="equal">
      <formula>0</formula>
    </cfRule>
  </conditionalFormatting>
  <conditionalFormatting sqref="I243 K243">
    <cfRule type="cellIs" dxfId="1050" priority="133" operator="equal">
      <formula>0</formula>
    </cfRule>
  </conditionalFormatting>
  <conditionalFormatting sqref="I250:L250 I266:I269 K266:K269 I251:I264 K251:K264 J251:J269 L251:L269">
    <cfRule type="cellIs" dxfId="1049" priority="132" operator="equal">
      <formula>0</formula>
    </cfRule>
  </conditionalFormatting>
  <conditionalFormatting sqref="I265 K265">
    <cfRule type="cellIs" dxfId="1048" priority="131" operator="equal">
      <formula>0</formula>
    </cfRule>
  </conditionalFormatting>
  <conditionalFormatting sqref="I272:L272 I288:I291 K288:K291 I273:I286 K273:K286 J273:J291 L273:L291">
    <cfRule type="cellIs" dxfId="1047" priority="130" operator="equal">
      <formula>0</formula>
    </cfRule>
  </conditionalFormatting>
  <conditionalFormatting sqref="I287 K287">
    <cfRule type="cellIs" dxfId="1046" priority="129" operator="equal">
      <formula>0</formula>
    </cfRule>
  </conditionalFormatting>
  <conditionalFormatting sqref="I294:L294 I310:I313 K310:K313 I295:I308 K295:K308 J295:J313 L295:L313">
    <cfRule type="cellIs" dxfId="1045" priority="128" operator="equal">
      <formula>0</formula>
    </cfRule>
  </conditionalFormatting>
  <conditionalFormatting sqref="I309 K309">
    <cfRule type="cellIs" dxfId="1044" priority="127" operator="equal">
      <formula>0</formula>
    </cfRule>
  </conditionalFormatting>
  <conditionalFormatting sqref="I316:L316 I332:I335 K332:K335 I317:I330 K317:K330 J317:J335 L317:L335">
    <cfRule type="cellIs" dxfId="1043" priority="126" operator="equal">
      <formula>0</formula>
    </cfRule>
  </conditionalFormatting>
  <conditionalFormatting sqref="I331 K331">
    <cfRule type="cellIs" dxfId="1042" priority="125" operator="equal">
      <formula>0</formula>
    </cfRule>
  </conditionalFormatting>
  <conditionalFormatting sqref="A228:A247 A250:A269 A272:A291 A294:A313 A316:A335">
    <cfRule type="cellIs" dxfId="1041" priority="124" operator="equal">
      <formula>0</formula>
    </cfRule>
  </conditionalFormatting>
  <conditionalFormatting sqref="P228:P247">
    <cfRule type="cellIs" dxfId="1040" priority="123" operator="equal">
      <formula>0</formula>
    </cfRule>
  </conditionalFormatting>
  <conditionalFormatting sqref="P250:P269">
    <cfRule type="cellIs" dxfId="1039" priority="122" operator="equal">
      <formula>0</formula>
    </cfRule>
  </conditionalFormatting>
  <conditionalFormatting sqref="P272:P291">
    <cfRule type="cellIs" dxfId="1038" priority="121" operator="equal">
      <formula>0</formula>
    </cfRule>
  </conditionalFormatting>
  <conditionalFormatting sqref="P294:P313">
    <cfRule type="cellIs" dxfId="1037" priority="120" operator="equal">
      <formula>0</formula>
    </cfRule>
  </conditionalFormatting>
  <conditionalFormatting sqref="P316:P335">
    <cfRule type="cellIs" dxfId="1036" priority="119" operator="equal">
      <formula>0</formula>
    </cfRule>
  </conditionalFormatting>
  <conditionalFormatting sqref="A351:A356">
    <cfRule type="cellIs" dxfId="1035" priority="114" operator="equal">
      <formula>"Campus / Site Name"</formula>
    </cfRule>
  </conditionalFormatting>
  <conditionalFormatting sqref="I351:P356">
    <cfRule type="cellIs" dxfId="1034" priority="113" operator="equal">
      <formula>0</formula>
    </cfRule>
  </conditionalFormatting>
  <conditionalFormatting sqref="A351:A356">
    <cfRule type="cellIs" dxfId="1033" priority="112" operator="equal">
      <formula>0</formula>
    </cfRule>
  </conditionalFormatting>
  <conditionalFormatting sqref="C351:H356">
    <cfRule type="cellIs" dxfId="1032" priority="111" operator="equal">
      <formula>0</formula>
    </cfRule>
  </conditionalFormatting>
  <conditionalFormatting sqref="A1065:A1070">
    <cfRule type="cellIs" dxfId="1031" priority="4" operator="equal">
      <formula>"Campus / Site Name"</formula>
    </cfRule>
  </conditionalFormatting>
  <conditionalFormatting sqref="M708:M713">
    <cfRule type="cellIs" dxfId="1030" priority="62" operator="equal">
      <formula>0</formula>
    </cfRule>
  </conditionalFormatting>
  <conditionalFormatting sqref="P674:P692">
    <cfRule type="cellIs" dxfId="1029" priority="71" operator="equal">
      <formula>0</formula>
    </cfRule>
  </conditionalFormatting>
  <conditionalFormatting sqref="C708:H713">
    <cfRule type="cellIs" dxfId="1028" priority="60" operator="equal">
      <formula>0</formula>
    </cfRule>
  </conditionalFormatting>
  <conditionalFormatting sqref="O673:O692">
    <cfRule type="cellIs" dxfId="1027" priority="102" operator="equal">
      <formula>0</formula>
    </cfRule>
  </conditionalFormatting>
  <conditionalFormatting sqref="O607:O626">
    <cfRule type="cellIs" dxfId="1026" priority="108" operator="equal">
      <formula>0</formula>
    </cfRule>
  </conditionalFormatting>
  <conditionalFormatting sqref="N607:N626">
    <cfRule type="cellIs" dxfId="1025" priority="107" operator="equal">
      <formula>0</formula>
    </cfRule>
  </conditionalFormatting>
  <conditionalFormatting sqref="A585">
    <cfRule type="cellIs" dxfId="1024" priority="100" operator="equal">
      <formula>"Campus / Site Name"</formula>
    </cfRule>
  </conditionalFormatting>
  <conditionalFormatting sqref="N629:N648">
    <cfRule type="cellIs" dxfId="1023" priority="105" operator="equal">
      <formula>0</formula>
    </cfRule>
  </conditionalFormatting>
  <conditionalFormatting sqref="N651:N670">
    <cfRule type="cellIs" dxfId="1022" priority="103" operator="equal">
      <formula>0</formula>
    </cfRule>
  </conditionalFormatting>
  <conditionalFormatting sqref="O585:O604">
    <cfRule type="cellIs" dxfId="1021" priority="110" operator="equal">
      <formula>0</formula>
    </cfRule>
  </conditionalFormatting>
  <conditionalFormatting sqref="N673:N692">
    <cfRule type="cellIs" dxfId="1020" priority="101" operator="equal">
      <formula>0</formula>
    </cfRule>
  </conditionalFormatting>
  <conditionalFormatting sqref="N585:N604">
    <cfRule type="cellIs" dxfId="1019" priority="109" operator="equal">
      <formula>0</formula>
    </cfRule>
  </conditionalFormatting>
  <conditionalFormatting sqref="O629:O648">
    <cfRule type="cellIs" dxfId="1018" priority="106" operator="equal">
      <formula>0</formula>
    </cfRule>
  </conditionalFormatting>
  <conditionalFormatting sqref="O651:O670">
    <cfRule type="cellIs" dxfId="1017" priority="104" operator="equal">
      <formula>0</formula>
    </cfRule>
  </conditionalFormatting>
  <conditionalFormatting sqref="M607:M626">
    <cfRule type="cellIs" dxfId="1016" priority="94" operator="equal">
      <formula>0</formula>
    </cfRule>
  </conditionalFormatting>
  <conditionalFormatting sqref="A651">
    <cfRule type="cellIs" dxfId="1015" priority="97" operator="equal">
      <formula>"Campus / Site Name"</formula>
    </cfRule>
  </conditionalFormatting>
  <conditionalFormatting sqref="M629:M648">
    <cfRule type="cellIs" dxfId="1014" priority="93" operator="equal">
      <formula>0</formula>
    </cfRule>
  </conditionalFormatting>
  <conditionalFormatting sqref="A673">
    <cfRule type="cellIs" dxfId="1013" priority="96" operator="equal">
      <formula>"Campus / Site Name"</formula>
    </cfRule>
  </conditionalFormatting>
  <conditionalFormatting sqref="A607">
    <cfRule type="cellIs" dxfId="1012" priority="99" operator="equal">
      <formula>"Campus / Site Name"</formula>
    </cfRule>
  </conditionalFormatting>
  <conditionalFormatting sqref="A629">
    <cfRule type="cellIs" dxfId="1011" priority="98" operator="equal">
      <formula>"Campus / Site Name"</formula>
    </cfRule>
  </conditionalFormatting>
  <conditionalFormatting sqref="M585:M604">
    <cfRule type="cellIs" dxfId="1010" priority="95" operator="equal">
      <formula>0</formula>
    </cfRule>
  </conditionalFormatting>
  <conditionalFormatting sqref="M651:M670">
    <cfRule type="cellIs" dxfId="1009" priority="92" operator="equal">
      <formula>0</formula>
    </cfRule>
  </conditionalFormatting>
  <conditionalFormatting sqref="M673:M692">
    <cfRule type="cellIs" dxfId="1008" priority="91" operator="equal">
      <formula>0</formula>
    </cfRule>
  </conditionalFormatting>
  <conditionalFormatting sqref="I585:L585 I601:I604 K601:K604 I586:I599 K586:K599 J586:J604 L586:L604">
    <cfRule type="cellIs" dxfId="1007" priority="90" operator="equal">
      <formula>0</formula>
    </cfRule>
  </conditionalFormatting>
  <conditionalFormatting sqref="I600 K600">
    <cfRule type="cellIs" dxfId="1006" priority="89" operator="equal">
      <formula>0</formula>
    </cfRule>
  </conditionalFormatting>
  <conditionalFormatting sqref="I607:L607 I623:I626 K623:K626 I608:I621 K608:K621 J608:J626 L608:L626">
    <cfRule type="cellIs" dxfId="1005" priority="88" operator="equal">
      <formula>0</formula>
    </cfRule>
  </conditionalFormatting>
  <conditionalFormatting sqref="I622 K622">
    <cfRule type="cellIs" dxfId="1004" priority="87" operator="equal">
      <formula>0</formula>
    </cfRule>
  </conditionalFormatting>
  <conditionalFormatting sqref="I629:L629 I645:I648 K645:K648 I630:I643 K630:K643 J630:J648 L630:L648">
    <cfRule type="cellIs" dxfId="1003" priority="86" operator="equal">
      <formula>0</formula>
    </cfRule>
  </conditionalFormatting>
  <conditionalFormatting sqref="I644 K644">
    <cfRule type="cellIs" dxfId="1002" priority="85" operator="equal">
      <formula>0</formula>
    </cfRule>
  </conditionalFormatting>
  <conditionalFormatting sqref="I651:L651 I667:I670 K667:K670 I652:I665 K652:K665 J652:J670 L652:L670">
    <cfRule type="cellIs" dxfId="1001" priority="84" operator="equal">
      <formula>0</formula>
    </cfRule>
  </conditionalFormatting>
  <conditionalFormatting sqref="I666 K666">
    <cfRule type="cellIs" dxfId="1000" priority="83" operator="equal">
      <formula>0</formula>
    </cfRule>
  </conditionalFormatting>
  <conditionalFormatting sqref="I673:L673 I689:I692 K689:K692 I674:I687 K674:K687 J674:J692 L674:L692">
    <cfRule type="cellIs" dxfId="999" priority="82" operator="equal">
      <formula>0</formula>
    </cfRule>
  </conditionalFormatting>
  <conditionalFormatting sqref="I688 K688">
    <cfRule type="cellIs" dxfId="998" priority="81" operator="equal">
      <formula>0</formula>
    </cfRule>
  </conditionalFormatting>
  <conditionalFormatting sqref="A585:A604 A607:A626 A629:A648 A651:A670 A673:A692">
    <cfRule type="cellIs" dxfId="997" priority="80" operator="equal">
      <formula>0</formula>
    </cfRule>
  </conditionalFormatting>
  <conditionalFormatting sqref="P586:P604">
    <cfRule type="cellIs" dxfId="996" priority="79" operator="equal">
      <formula>0</formula>
    </cfRule>
  </conditionalFormatting>
  <conditionalFormatting sqref="P585">
    <cfRule type="cellIs" dxfId="995" priority="78" operator="equal">
      <formula>0</formula>
    </cfRule>
  </conditionalFormatting>
  <conditionalFormatting sqref="P608:P626">
    <cfRule type="cellIs" dxfId="994" priority="77" operator="equal">
      <formula>0</formula>
    </cfRule>
  </conditionalFormatting>
  <conditionalFormatting sqref="P607">
    <cfRule type="cellIs" dxfId="993" priority="76" operator="equal">
      <formula>0</formula>
    </cfRule>
  </conditionalFormatting>
  <conditionalFormatting sqref="P630:P648">
    <cfRule type="cellIs" dxfId="992" priority="75" operator="equal">
      <formula>0</formula>
    </cfRule>
  </conditionalFormatting>
  <conditionalFormatting sqref="P629">
    <cfRule type="cellIs" dxfId="991" priority="74" operator="equal">
      <formula>0</formula>
    </cfRule>
  </conditionalFormatting>
  <conditionalFormatting sqref="P652:P670">
    <cfRule type="cellIs" dxfId="990" priority="73" operator="equal">
      <formula>0</formula>
    </cfRule>
  </conditionalFormatting>
  <conditionalFormatting sqref="P651">
    <cfRule type="cellIs" dxfId="989" priority="72" operator="equal">
      <formula>0</formula>
    </cfRule>
  </conditionalFormatting>
  <conditionalFormatting sqref="A708:A713">
    <cfRule type="cellIs" dxfId="988" priority="61" operator="equal">
      <formula>0</formula>
    </cfRule>
  </conditionalFormatting>
  <conditionalFormatting sqref="P673">
    <cfRule type="cellIs" dxfId="987" priority="70" operator="equal">
      <formula>0</formula>
    </cfRule>
  </conditionalFormatting>
  <conditionalFormatting sqref="A708:A713">
    <cfRule type="cellIs" dxfId="986" priority="64" operator="equal">
      <formula>"Campus / Site Name"</formula>
    </cfRule>
  </conditionalFormatting>
  <conditionalFormatting sqref="I708:L713 N708:P713">
    <cfRule type="cellIs" dxfId="985" priority="63" operator="equal">
      <formula>0</formula>
    </cfRule>
  </conditionalFormatting>
  <conditionalFormatting sqref="C1065:L1070 N1065:P1070">
    <cfRule type="cellIs" dxfId="984" priority="3" operator="equal">
      <formula>0</formula>
    </cfRule>
  </conditionalFormatting>
  <conditionalFormatting sqref="P1031:P1049">
    <cfRule type="cellIs" dxfId="983" priority="10" operator="equal">
      <formula>0</formula>
    </cfRule>
  </conditionalFormatting>
  <conditionalFormatting sqref="O1030:O1049">
    <cfRule type="cellIs" dxfId="982" priority="41" operator="equal">
      <formula>0</formula>
    </cfRule>
  </conditionalFormatting>
  <conditionalFormatting sqref="N1008:N1027">
    <cfRule type="cellIs" dxfId="981" priority="44" operator="equal">
      <formula>0</formula>
    </cfRule>
  </conditionalFormatting>
  <conditionalFormatting sqref="N1030:N1049">
    <cfRule type="cellIs" dxfId="980" priority="40" operator="equal">
      <formula>0</formula>
    </cfRule>
  </conditionalFormatting>
  <conditionalFormatting sqref="I979">
    <cfRule type="cellIs" dxfId="979" priority="54" operator="equal">
      <formula>0</formula>
    </cfRule>
  </conditionalFormatting>
  <conditionalFormatting sqref="O942:O961">
    <cfRule type="cellIs" dxfId="978" priority="57" operator="equal">
      <formula>0</formula>
    </cfRule>
  </conditionalFormatting>
  <conditionalFormatting sqref="I942:I956 I958:I961">
    <cfRule type="cellIs" dxfId="977" priority="59" operator="equal">
      <formula>0</formula>
    </cfRule>
  </conditionalFormatting>
  <conditionalFormatting sqref="I1030:I1044 I1046:I1049">
    <cfRule type="cellIs" dxfId="976" priority="43" operator="equal">
      <formula>0</formula>
    </cfRule>
  </conditionalFormatting>
  <conditionalFormatting sqref="I957">
    <cfRule type="cellIs" dxfId="975" priority="58" operator="equal">
      <formula>0</formula>
    </cfRule>
  </conditionalFormatting>
  <conditionalFormatting sqref="N942:N961">
    <cfRule type="cellIs" dxfId="974" priority="56" operator="equal">
      <formula>0</formula>
    </cfRule>
  </conditionalFormatting>
  <conditionalFormatting sqref="I964:I978 I980:I983">
    <cfRule type="cellIs" dxfId="973" priority="55" operator="equal">
      <formula>0</formula>
    </cfRule>
  </conditionalFormatting>
  <conditionalFormatting sqref="I986:I1000 I1002:I1005">
    <cfRule type="cellIs" dxfId="972" priority="51" operator="equal">
      <formula>0</formula>
    </cfRule>
  </conditionalFormatting>
  <conditionalFormatting sqref="I1001">
    <cfRule type="cellIs" dxfId="971" priority="50" operator="equal">
      <formula>0</formula>
    </cfRule>
  </conditionalFormatting>
  <conditionalFormatting sqref="N964:N983">
    <cfRule type="cellIs" dxfId="970" priority="52" operator="equal">
      <formula>0</formula>
    </cfRule>
  </conditionalFormatting>
  <conditionalFormatting sqref="I1008:I1022 I1024:I1027">
    <cfRule type="cellIs" dxfId="969" priority="47" operator="equal">
      <formula>0</formula>
    </cfRule>
  </conditionalFormatting>
  <conditionalFormatting sqref="O964:O983">
    <cfRule type="cellIs" dxfId="968" priority="53" operator="equal">
      <formula>0</formula>
    </cfRule>
  </conditionalFormatting>
  <conditionalFormatting sqref="N986:N1005">
    <cfRule type="cellIs" dxfId="967" priority="48" operator="equal">
      <formula>0</formula>
    </cfRule>
  </conditionalFormatting>
  <conditionalFormatting sqref="O986:O1005">
    <cfRule type="cellIs" dxfId="966" priority="49" operator="equal">
      <formula>0</formula>
    </cfRule>
  </conditionalFormatting>
  <conditionalFormatting sqref="I1045">
    <cfRule type="cellIs" dxfId="965" priority="42" operator="equal">
      <formula>0</formula>
    </cfRule>
  </conditionalFormatting>
  <conditionalFormatting sqref="I1023">
    <cfRule type="cellIs" dxfId="964" priority="46" operator="equal">
      <formula>0</formula>
    </cfRule>
  </conditionalFormatting>
  <conditionalFormatting sqref="O1008:O1027">
    <cfRule type="cellIs" dxfId="963" priority="45" operator="equal">
      <formula>0</formula>
    </cfRule>
  </conditionalFormatting>
  <conditionalFormatting sqref="A1008">
    <cfRule type="cellIs" dxfId="962" priority="36" operator="equal">
      <formula>"Campus / Site Name"</formula>
    </cfRule>
  </conditionalFormatting>
  <conditionalFormatting sqref="A942">
    <cfRule type="cellIs" dxfId="961" priority="39" operator="equal">
      <formula>"Campus / Site Name"</formula>
    </cfRule>
  </conditionalFormatting>
  <conditionalFormatting sqref="A964">
    <cfRule type="cellIs" dxfId="960" priority="38" operator="equal">
      <formula>"Campus / Site Name"</formula>
    </cfRule>
  </conditionalFormatting>
  <conditionalFormatting sqref="A986">
    <cfRule type="cellIs" dxfId="959" priority="37" operator="equal">
      <formula>"Campus / Site Name"</formula>
    </cfRule>
  </conditionalFormatting>
  <conditionalFormatting sqref="A1030">
    <cfRule type="cellIs" dxfId="958" priority="35" operator="equal">
      <formula>"Campus / Site Name"</formula>
    </cfRule>
  </conditionalFormatting>
  <conditionalFormatting sqref="M942:M961">
    <cfRule type="cellIs" dxfId="957" priority="34" operator="equal">
      <formula>0</formula>
    </cfRule>
  </conditionalFormatting>
  <conditionalFormatting sqref="M964:M983">
    <cfRule type="cellIs" dxfId="956" priority="33" operator="equal">
      <formula>0</formula>
    </cfRule>
  </conditionalFormatting>
  <conditionalFormatting sqref="M986:M1005">
    <cfRule type="cellIs" dxfId="955" priority="32" operator="equal">
      <formula>0</formula>
    </cfRule>
  </conditionalFormatting>
  <conditionalFormatting sqref="M1008:M1027">
    <cfRule type="cellIs" dxfId="954" priority="31" operator="equal">
      <formula>0</formula>
    </cfRule>
  </conditionalFormatting>
  <conditionalFormatting sqref="M1030:M1049">
    <cfRule type="cellIs" dxfId="953" priority="30" operator="equal">
      <formula>0</formula>
    </cfRule>
  </conditionalFormatting>
  <conditionalFormatting sqref="J942:L942 K958:K961 K943:K956 J943:J961 L943:L961">
    <cfRule type="cellIs" dxfId="952" priority="29" operator="equal">
      <formula>0</formula>
    </cfRule>
  </conditionalFormatting>
  <conditionalFormatting sqref="K957">
    <cfRule type="cellIs" dxfId="951" priority="28" operator="equal">
      <formula>0</formula>
    </cfRule>
  </conditionalFormatting>
  <conditionalFormatting sqref="J964:L964 K980:K983 K965:K978 J965:J983 L965:L983">
    <cfRule type="cellIs" dxfId="950" priority="27" operator="equal">
      <formula>0</formula>
    </cfRule>
  </conditionalFormatting>
  <conditionalFormatting sqref="K979">
    <cfRule type="cellIs" dxfId="949" priority="26" operator="equal">
      <formula>0</formula>
    </cfRule>
  </conditionalFormatting>
  <conditionalFormatting sqref="J986:L986 K1002:K1005 K987:K1000 J987:J1005 L987:L1005">
    <cfRule type="cellIs" dxfId="948" priority="25" operator="equal">
      <formula>0</formula>
    </cfRule>
  </conditionalFormatting>
  <conditionalFormatting sqref="K1001">
    <cfRule type="cellIs" dxfId="947" priority="24" operator="equal">
      <formula>0</formula>
    </cfRule>
  </conditionalFormatting>
  <conditionalFormatting sqref="J1008:L1008 K1024:K1027 K1009:K1022 J1009:J1027 L1009:L1027">
    <cfRule type="cellIs" dxfId="946" priority="23" operator="equal">
      <formula>0</formula>
    </cfRule>
  </conditionalFormatting>
  <conditionalFormatting sqref="K1023">
    <cfRule type="cellIs" dxfId="945" priority="22" operator="equal">
      <formula>0</formula>
    </cfRule>
  </conditionalFormatting>
  <conditionalFormatting sqref="J1030:L1030 K1046:K1049 K1031:K1044 J1031:J1049 L1031:L1049">
    <cfRule type="cellIs" dxfId="944" priority="21" operator="equal">
      <formula>0</formula>
    </cfRule>
  </conditionalFormatting>
  <conditionalFormatting sqref="K1045">
    <cfRule type="cellIs" dxfId="943" priority="20" operator="equal">
      <formula>0</formula>
    </cfRule>
  </conditionalFormatting>
  <conditionalFormatting sqref="A942:A961 A964:A983 A986:A1005 A1008:A1027 A1030:A1049">
    <cfRule type="cellIs" dxfId="942" priority="19" operator="equal">
      <formula>0</formula>
    </cfRule>
  </conditionalFormatting>
  <conditionalFormatting sqref="P943:P961">
    <cfRule type="cellIs" dxfId="941" priority="18" operator="equal">
      <formula>0</formula>
    </cfRule>
  </conditionalFormatting>
  <conditionalFormatting sqref="P942">
    <cfRule type="cellIs" dxfId="940" priority="17" operator="equal">
      <formula>0</formula>
    </cfRule>
  </conditionalFormatting>
  <conditionalFormatting sqref="P965:P983">
    <cfRule type="cellIs" dxfId="939" priority="16" operator="equal">
      <formula>0</formula>
    </cfRule>
  </conditionalFormatting>
  <conditionalFormatting sqref="P964">
    <cfRule type="cellIs" dxfId="938" priority="15" operator="equal">
      <formula>0</formula>
    </cfRule>
  </conditionalFormatting>
  <conditionalFormatting sqref="P987:P1005">
    <cfRule type="cellIs" dxfId="937" priority="14" operator="equal">
      <formula>0</formula>
    </cfRule>
  </conditionalFormatting>
  <conditionalFormatting sqref="P986">
    <cfRule type="cellIs" dxfId="936" priority="13" operator="equal">
      <formula>0</formula>
    </cfRule>
  </conditionalFormatting>
  <conditionalFormatting sqref="P1009:P1027">
    <cfRule type="cellIs" dxfId="935" priority="12" operator="equal">
      <formula>0</formula>
    </cfRule>
  </conditionalFormatting>
  <conditionalFormatting sqref="P1008">
    <cfRule type="cellIs" dxfId="934" priority="11" operator="equal">
      <formula>0</formula>
    </cfRule>
  </conditionalFormatting>
  <conditionalFormatting sqref="P1030">
    <cfRule type="cellIs" dxfId="933" priority="9" operator="equal">
      <formula>0</formula>
    </cfRule>
  </conditionalFormatting>
  <conditionalFormatting sqref="M1065:M1070">
    <cfRule type="cellIs" dxfId="932" priority="2" operator="equal">
      <formula>0</formula>
    </cfRule>
  </conditionalFormatting>
  <conditionalFormatting sqref="A1065:A1070">
    <cfRule type="cellIs" dxfId="931" priority="1" operator="equal">
      <formula>0</formula>
    </cfRule>
  </conditionalFormatting>
  <dataValidations count="3">
    <dataValidation type="list" allowBlank="1" showInputMessage="1" showErrorMessage="1" promptTitle="Select a Programme" prompt="Please select a Programme from the list provided" sqref="B8:B27 B30:B49 B52:B71 B74:B93 B96:B115 B118:B137 B140:B159 B162:B181 B184:B203 B206:B225 B228:B247 B250:B269 B272:B291 B294:B313 B316:B335">
      <formula1>NATED_Prog_N1_to_N3</formula1>
    </dataValidation>
    <dataValidation type="list" allowBlank="1" showInputMessage="1" showErrorMessage="1" promptTitle="Select a Programme" prompt="Please select a Programme from the list provided" sqref="B365:B384 B387:B406 B409:B428 B431:B450 B453:B472 B475:B494 B497:B516 B519:B538 B541:B560 B563:B582 B585:B604 B607:B626 B629:B648 B651:B670 B673:B692">
      <formula1>NATED_ProgEng_N4_to_N6</formula1>
    </dataValidation>
    <dataValidation type="list" allowBlank="1" showInputMessage="1" showErrorMessage="1" promptTitle="Select a Programme" prompt="Please select a Programme from the list provided" sqref="B722:B741 B744:B763 B766:B785 B788:B807 B810:B829 B832:B851 B854:B873 B876:B895 B898:B917 B920:B939 B942:B961 B964:B983 B986:B1005 B1008:B1027 B1030:B1049">
      <formula1>NATED_ProgBus_N4_to_N6</formula1>
    </dataValidation>
  </dataValidations>
  <printOptions horizontalCentered="1"/>
  <pageMargins left="0.70866141732283472" right="0.70866141732283472" top="0.74803149606299213" bottom="0.74803149606299213" header="0.31496062992125984" footer="0.31496062992125984"/>
  <pageSetup paperSize="9" scale="60" fitToHeight="3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832"/>
  <sheetViews>
    <sheetView topLeftCell="A1749" zoomScale="80" zoomScaleNormal="80" zoomScaleSheetLayoutView="100" workbookViewId="0">
      <selection activeCell="F1766" sqref="F1766"/>
    </sheetView>
  </sheetViews>
  <sheetFormatPr defaultColWidth="9.140625" defaultRowHeight="12" x14ac:dyDescent="0.2"/>
  <cols>
    <col min="1" max="1" width="20.7109375" style="190" customWidth="1"/>
    <col min="2" max="2" width="44.7109375" style="2" customWidth="1"/>
    <col min="3" max="5" width="13.7109375" style="2" customWidth="1"/>
    <col min="6" max="7" width="14.7109375" style="2" customWidth="1"/>
    <col min="8" max="8" width="15.7109375" style="2" customWidth="1"/>
    <col min="9" max="14" width="15.7109375" style="2" hidden="1" customWidth="1"/>
    <col min="15" max="15" width="15.7109375" style="2" customWidth="1"/>
    <col min="16" max="16" width="25.7109375" style="2" customWidth="1"/>
    <col min="17" max="16384" width="9.140625" style="2"/>
  </cols>
  <sheetData>
    <row r="1" spans="1:34" s="57" customFormat="1" ht="30" customHeight="1" x14ac:dyDescent="0.2">
      <c r="A1" s="184" t="s">
        <v>260</v>
      </c>
      <c r="B1" s="1245" t="s">
        <v>920</v>
      </c>
      <c r="C1" s="1246"/>
      <c r="D1" s="1246"/>
      <c r="E1" s="1246"/>
      <c r="F1" s="1246"/>
      <c r="G1" s="1246"/>
      <c r="H1" s="1246"/>
      <c r="I1" s="1246"/>
      <c r="J1" s="1246"/>
      <c r="K1" s="1246"/>
      <c r="L1" s="1246"/>
      <c r="M1" s="1246"/>
      <c r="N1" s="1246"/>
      <c r="O1" s="1246"/>
      <c r="P1" s="1247"/>
      <c r="Q1" s="56"/>
      <c r="R1" s="56"/>
      <c r="S1" s="56"/>
      <c r="T1" s="56"/>
      <c r="U1" s="56"/>
      <c r="V1" s="56"/>
      <c r="W1" s="56"/>
      <c r="X1" s="56"/>
      <c r="Y1" s="56"/>
      <c r="Z1" s="56"/>
      <c r="AA1" s="56"/>
      <c r="AB1" s="56"/>
      <c r="AC1" s="56"/>
      <c r="AD1" s="56"/>
      <c r="AE1" s="56"/>
      <c r="AF1" s="56"/>
      <c r="AG1" s="56"/>
      <c r="AH1" s="56"/>
    </row>
    <row r="2" spans="1:34" s="59" customFormat="1" ht="30.75" customHeight="1" thickBot="1" x14ac:dyDescent="0.25">
      <c r="A2" s="185" t="s">
        <v>160</v>
      </c>
      <c r="B2" s="58"/>
      <c r="E2" s="690"/>
      <c r="Q2" s="1433" t="s">
        <v>228</v>
      </c>
    </row>
    <row r="3" spans="1:34" s="59" customFormat="1" ht="24" customHeight="1" thickBot="1" x14ac:dyDescent="0.25">
      <c r="A3" s="1416" t="s">
        <v>219</v>
      </c>
      <c r="B3" s="1417"/>
      <c r="E3" s="689"/>
      <c r="Q3" s="1433"/>
    </row>
    <row r="4" spans="1:34" ht="21" customHeight="1" x14ac:dyDescent="0.2">
      <c r="A4" s="186"/>
      <c r="B4" s="1431" t="s">
        <v>606</v>
      </c>
      <c r="C4" s="1431" t="s">
        <v>608</v>
      </c>
      <c r="D4" s="1431" t="s">
        <v>517</v>
      </c>
      <c r="E4" s="1439" t="s">
        <v>566</v>
      </c>
      <c r="F4" s="1437" t="s">
        <v>710</v>
      </c>
      <c r="G4" s="1434" t="s">
        <v>709</v>
      </c>
      <c r="H4" s="1401" t="s">
        <v>234</v>
      </c>
      <c r="I4" s="1436" t="s">
        <v>570</v>
      </c>
      <c r="J4" s="1436" t="s">
        <v>571</v>
      </c>
      <c r="K4" s="1436" t="s">
        <v>568</v>
      </c>
      <c r="L4" s="1436" t="s">
        <v>569</v>
      </c>
      <c r="M4" s="1436" t="s">
        <v>235</v>
      </c>
      <c r="N4" s="1436" t="s">
        <v>236</v>
      </c>
      <c r="O4" s="1404" t="s">
        <v>224</v>
      </c>
      <c r="P4" s="135"/>
      <c r="Q4" s="137"/>
      <c r="R4" s="137"/>
      <c r="S4" s="137"/>
      <c r="T4" s="137"/>
      <c r="U4" s="137"/>
      <c r="V4" s="137"/>
      <c r="W4" s="137"/>
      <c r="X4" s="137"/>
      <c r="Y4" s="137"/>
      <c r="Z4" s="137"/>
      <c r="AA4" s="137"/>
      <c r="AB4" s="137"/>
      <c r="AC4" s="137"/>
      <c r="AD4" s="137"/>
      <c r="AE4" s="137"/>
      <c r="AF4" s="137"/>
      <c r="AG4" s="137"/>
      <c r="AH4" s="137"/>
    </row>
    <row r="5" spans="1:34" ht="25.5" customHeight="1" thickBot="1" x14ac:dyDescent="0.25">
      <c r="A5" s="188" t="s">
        <v>138</v>
      </c>
      <c r="B5" s="1432"/>
      <c r="C5" s="1432"/>
      <c r="D5" s="1432"/>
      <c r="E5" s="1440"/>
      <c r="F5" s="1438"/>
      <c r="G5" s="1435"/>
      <c r="H5" s="1403"/>
      <c r="I5" s="1413"/>
      <c r="J5" s="1413"/>
      <c r="K5" s="1413"/>
      <c r="L5" s="1413"/>
      <c r="M5" s="1413"/>
      <c r="N5" s="1413"/>
      <c r="O5" s="1400"/>
      <c r="P5" s="149" t="s">
        <v>237</v>
      </c>
      <c r="Q5" s="137"/>
      <c r="R5" s="137"/>
      <c r="S5" s="137"/>
      <c r="T5" s="137"/>
      <c r="U5" s="137"/>
      <c r="V5" s="137"/>
      <c r="W5" s="137"/>
      <c r="X5" s="137"/>
      <c r="Y5" s="137"/>
      <c r="Z5" s="137"/>
      <c r="AA5" s="137"/>
      <c r="AB5" s="137"/>
      <c r="AC5" s="137"/>
      <c r="AD5" s="137"/>
      <c r="AE5" s="137"/>
      <c r="AF5" s="137"/>
      <c r="AG5" s="137"/>
      <c r="AH5" s="137"/>
    </row>
    <row r="6" spans="1:34" ht="12.75" thickBot="1" x14ac:dyDescent="0.25">
      <c r="A6" s="173"/>
      <c r="B6" s="152"/>
      <c r="C6" s="152"/>
      <c r="D6" s="152"/>
      <c r="E6" s="152"/>
      <c r="F6" s="152"/>
      <c r="G6" s="152"/>
      <c r="H6" s="152"/>
      <c r="I6" s="152"/>
      <c r="J6" s="152"/>
      <c r="K6" s="152"/>
      <c r="L6" s="152"/>
      <c r="M6" s="152"/>
      <c r="N6" s="152"/>
      <c r="O6" s="152"/>
      <c r="P6" s="153"/>
      <c r="Q6" s="137"/>
      <c r="R6" s="137"/>
      <c r="S6" s="137"/>
      <c r="T6" s="137"/>
      <c r="U6" s="137"/>
      <c r="V6" s="137"/>
      <c r="W6" s="137"/>
      <c r="X6" s="137"/>
      <c r="Y6" s="137"/>
      <c r="Z6" s="137"/>
      <c r="AA6" s="137"/>
      <c r="AB6" s="137"/>
      <c r="AC6" s="137"/>
      <c r="AD6" s="137"/>
      <c r="AE6" s="137"/>
      <c r="AF6" s="137"/>
      <c r="AG6" s="137"/>
      <c r="AH6" s="137"/>
    </row>
    <row r="7" spans="1:34" ht="15" customHeight="1" x14ac:dyDescent="0.2">
      <c r="A7" s="1393" t="str">
        <f>'Setup Page'!C8</f>
        <v>Babanango</v>
      </c>
      <c r="B7" s="168"/>
      <c r="C7" s="201"/>
      <c r="D7" s="706"/>
      <c r="E7" s="709"/>
      <c r="F7" s="1121"/>
      <c r="G7" s="1122"/>
      <c r="H7" s="704"/>
      <c r="I7" s="720" t="str">
        <f>IF(E7="Level 2",F7,IF(E7="Level 3",F7,IF(E7="Level 4",F7,"")))</f>
        <v/>
      </c>
      <c r="J7" s="720" t="str">
        <f>IF(E7="Level 5",F7,"")</f>
        <v/>
      </c>
      <c r="K7" s="720" t="str">
        <f>IF(E7="Level 2",G7,IF(E7="Level 3",G7,IF(E7="Level 4",G7,"")))</f>
        <v/>
      </c>
      <c r="L7" s="720" t="str">
        <f>IF(E7="Level 5",G7,"")</f>
        <v/>
      </c>
      <c r="M7" s="713" t="str">
        <f>IF(E7="Level 2",G7*H7,IF(E7="Level 3",G7*H7,IF(E7="Level 4",G7*H7,"")))</f>
        <v/>
      </c>
      <c r="N7" s="713" t="str">
        <f>IF(E7="Level 5",G7*H7,"")</f>
        <v/>
      </c>
      <c r="O7" s="714">
        <f>G7*H7</f>
        <v>0</v>
      </c>
      <c r="P7" s="835"/>
      <c r="Q7" s="137"/>
      <c r="R7" s="137"/>
      <c r="S7" s="137"/>
      <c r="T7" s="137"/>
      <c r="U7" s="137"/>
      <c r="V7" s="137"/>
      <c r="W7" s="137"/>
      <c r="X7" s="137"/>
      <c r="Y7" s="137"/>
      <c r="Z7" s="137"/>
      <c r="AA7" s="137"/>
      <c r="AB7" s="137"/>
      <c r="AC7" s="137"/>
      <c r="AD7" s="137"/>
      <c r="AE7" s="137"/>
      <c r="AF7" s="137"/>
      <c r="AG7" s="137"/>
      <c r="AH7" s="137"/>
    </row>
    <row r="8" spans="1:34" ht="15" customHeight="1" x14ac:dyDescent="0.2">
      <c r="A8" s="1393"/>
      <c r="B8" s="147"/>
      <c r="C8" s="202"/>
      <c r="D8" s="201"/>
      <c r="E8" s="710"/>
      <c r="F8" s="1123"/>
      <c r="G8" s="1124"/>
      <c r="H8" s="704"/>
      <c r="I8" s="720" t="str">
        <f t="shared" ref="I8:I26" si="0">IF(E8="Level 2",F8,IF(E8="Level 3",F8,IF(E8="Level 4",F8,"")))</f>
        <v/>
      </c>
      <c r="J8" s="720" t="str">
        <f t="shared" ref="J8:J26" si="1">IF(E8="Level 5",F8,"")</f>
        <v/>
      </c>
      <c r="K8" s="720" t="str">
        <f t="shared" ref="K8:K26" si="2">IF(E8="Level 2",G8,IF(E8="Level 3",G8,IF(E8="Level 4",G8,"")))</f>
        <v/>
      </c>
      <c r="L8" s="720" t="str">
        <f t="shared" ref="L8:L26" si="3">IF(E8="Level 5",G8,"")</f>
        <v/>
      </c>
      <c r="M8" s="713" t="str">
        <f t="shared" ref="M8:M26" si="4">IF(E8="Level 2",G8*H8,IF(E8="Level 3",G8*H8,IF(E8="Level 4",G8*H8,"")))</f>
        <v/>
      </c>
      <c r="N8" s="713" t="str">
        <f t="shared" ref="N8:N26" si="5">IF(E8="Level 5",G8*H8,"")</f>
        <v/>
      </c>
      <c r="O8" s="714">
        <f t="shared" ref="O8:O26" si="6">G8*H8</f>
        <v>0</v>
      </c>
      <c r="P8" s="835"/>
      <c r="Q8" s="137"/>
      <c r="R8" s="137"/>
      <c r="S8" s="137"/>
      <c r="T8" s="137"/>
      <c r="U8" s="137"/>
      <c r="V8" s="137"/>
      <c r="W8" s="137"/>
      <c r="X8" s="137"/>
      <c r="Y8" s="137"/>
      <c r="Z8" s="137"/>
      <c r="AA8" s="137"/>
      <c r="AB8" s="137"/>
      <c r="AC8" s="137"/>
      <c r="AD8" s="137"/>
      <c r="AE8" s="137"/>
      <c r="AF8" s="137"/>
      <c r="AG8" s="137"/>
      <c r="AH8" s="137"/>
    </row>
    <row r="9" spans="1:34" ht="15" customHeight="1" x14ac:dyDescent="0.2">
      <c r="A9" s="1393"/>
      <c r="B9" s="147"/>
      <c r="C9" s="202"/>
      <c r="D9" s="201"/>
      <c r="E9" s="710"/>
      <c r="F9" s="1123"/>
      <c r="G9" s="1124"/>
      <c r="H9" s="704"/>
      <c r="I9" s="720" t="str">
        <f t="shared" si="0"/>
        <v/>
      </c>
      <c r="J9" s="720" t="str">
        <f t="shared" si="1"/>
        <v/>
      </c>
      <c r="K9" s="720" t="str">
        <f t="shared" si="2"/>
        <v/>
      </c>
      <c r="L9" s="720" t="str">
        <f t="shared" si="3"/>
        <v/>
      </c>
      <c r="M9" s="713" t="str">
        <f t="shared" si="4"/>
        <v/>
      </c>
      <c r="N9" s="713" t="str">
        <f t="shared" si="5"/>
        <v/>
      </c>
      <c r="O9" s="714">
        <f t="shared" si="6"/>
        <v>0</v>
      </c>
      <c r="P9" s="835"/>
      <c r="Q9" s="137"/>
      <c r="R9" s="137"/>
      <c r="S9" s="137"/>
      <c r="T9" s="137"/>
      <c r="U9" s="137"/>
      <c r="V9" s="137"/>
      <c r="W9" s="137"/>
      <c r="X9" s="137"/>
      <c r="Y9" s="137"/>
      <c r="Z9" s="137"/>
      <c r="AA9" s="137"/>
      <c r="AB9" s="137"/>
      <c r="AC9" s="137"/>
      <c r="AD9" s="137"/>
      <c r="AE9" s="137"/>
      <c r="AF9" s="137"/>
      <c r="AG9" s="137"/>
      <c r="AH9" s="137"/>
    </row>
    <row r="10" spans="1:34" ht="15" customHeight="1" x14ac:dyDescent="0.2">
      <c r="A10" s="1393"/>
      <c r="B10" s="147"/>
      <c r="C10" s="202"/>
      <c r="D10" s="201"/>
      <c r="E10" s="710"/>
      <c r="F10" s="1123"/>
      <c r="G10" s="1124"/>
      <c r="H10" s="704"/>
      <c r="I10" s="720" t="str">
        <f t="shared" si="0"/>
        <v/>
      </c>
      <c r="J10" s="720" t="str">
        <f t="shared" si="1"/>
        <v/>
      </c>
      <c r="K10" s="720" t="str">
        <f t="shared" si="2"/>
        <v/>
      </c>
      <c r="L10" s="720" t="str">
        <f t="shared" si="3"/>
        <v/>
      </c>
      <c r="M10" s="713" t="str">
        <f t="shared" si="4"/>
        <v/>
      </c>
      <c r="N10" s="713" t="str">
        <f t="shared" si="5"/>
        <v/>
      </c>
      <c r="O10" s="714">
        <f t="shared" si="6"/>
        <v>0</v>
      </c>
      <c r="P10" s="835"/>
      <c r="Q10" s="137"/>
      <c r="R10" s="137"/>
      <c r="S10" s="137"/>
      <c r="T10" s="137"/>
      <c r="U10" s="137"/>
      <c r="V10" s="137"/>
      <c r="W10" s="137"/>
      <c r="X10" s="137"/>
      <c r="Y10" s="137"/>
      <c r="Z10" s="137"/>
      <c r="AA10" s="137"/>
      <c r="AB10" s="137"/>
      <c r="AC10" s="137"/>
      <c r="AD10" s="137"/>
      <c r="AE10" s="137"/>
      <c r="AF10" s="137"/>
      <c r="AG10" s="137"/>
      <c r="AH10" s="137"/>
    </row>
    <row r="11" spans="1:34" ht="15" customHeight="1" x14ac:dyDescent="0.2">
      <c r="A11" s="1393"/>
      <c r="B11" s="147"/>
      <c r="C11" s="202"/>
      <c r="D11" s="201"/>
      <c r="E11" s="710"/>
      <c r="F11" s="1123"/>
      <c r="G11" s="1124"/>
      <c r="H11" s="704"/>
      <c r="I11" s="720" t="str">
        <f t="shared" si="0"/>
        <v/>
      </c>
      <c r="J11" s="720" t="str">
        <f t="shared" si="1"/>
        <v/>
      </c>
      <c r="K11" s="720" t="str">
        <f t="shared" si="2"/>
        <v/>
      </c>
      <c r="L11" s="720" t="str">
        <f t="shared" si="3"/>
        <v/>
      </c>
      <c r="M11" s="713" t="str">
        <f t="shared" si="4"/>
        <v/>
      </c>
      <c r="N11" s="713" t="str">
        <f t="shared" si="5"/>
        <v/>
      </c>
      <c r="O11" s="714">
        <f t="shared" si="6"/>
        <v>0</v>
      </c>
      <c r="P11" s="835"/>
      <c r="Q11" s="137"/>
      <c r="R11" s="137"/>
      <c r="S11" s="137"/>
      <c r="T11" s="137"/>
      <c r="U11" s="137"/>
      <c r="V11" s="137"/>
      <c r="W11" s="137"/>
      <c r="X11" s="137"/>
      <c r="Y11" s="137"/>
      <c r="Z11" s="137"/>
      <c r="AA11" s="137"/>
      <c r="AB11" s="137"/>
      <c r="AC11" s="137"/>
      <c r="AD11" s="137"/>
      <c r="AE11" s="137"/>
      <c r="AF11" s="137"/>
      <c r="AG11" s="137"/>
      <c r="AH11" s="137"/>
    </row>
    <row r="12" spans="1:34" ht="15" customHeight="1" x14ac:dyDescent="0.2">
      <c r="A12" s="1393"/>
      <c r="B12" s="147"/>
      <c r="C12" s="202"/>
      <c r="D12" s="201"/>
      <c r="E12" s="710"/>
      <c r="F12" s="1123"/>
      <c r="G12" s="1124"/>
      <c r="H12" s="704"/>
      <c r="I12" s="720" t="str">
        <f t="shared" si="0"/>
        <v/>
      </c>
      <c r="J12" s="720" t="str">
        <f t="shared" si="1"/>
        <v/>
      </c>
      <c r="K12" s="720" t="str">
        <f t="shared" si="2"/>
        <v/>
      </c>
      <c r="L12" s="720" t="str">
        <f t="shared" si="3"/>
        <v/>
      </c>
      <c r="M12" s="713" t="str">
        <f t="shared" si="4"/>
        <v/>
      </c>
      <c r="N12" s="713" t="str">
        <f t="shared" si="5"/>
        <v/>
      </c>
      <c r="O12" s="714">
        <f t="shared" si="6"/>
        <v>0</v>
      </c>
      <c r="P12" s="835"/>
      <c r="Q12" s="137"/>
      <c r="R12" s="137"/>
      <c r="S12" s="137"/>
      <c r="T12" s="137"/>
      <c r="U12" s="137"/>
      <c r="V12" s="137"/>
      <c r="W12" s="137"/>
      <c r="X12" s="137"/>
      <c r="Y12" s="137"/>
      <c r="Z12" s="137"/>
      <c r="AA12" s="137"/>
      <c r="AB12" s="137"/>
      <c r="AC12" s="137"/>
      <c r="AD12" s="137"/>
      <c r="AE12" s="137"/>
      <c r="AF12" s="137"/>
      <c r="AG12" s="137"/>
      <c r="AH12" s="137"/>
    </row>
    <row r="13" spans="1:34" ht="15" customHeight="1" x14ac:dyDescent="0.2">
      <c r="A13" s="1393"/>
      <c r="B13" s="147"/>
      <c r="C13" s="202"/>
      <c r="D13" s="201"/>
      <c r="E13" s="710"/>
      <c r="F13" s="1123"/>
      <c r="G13" s="1124"/>
      <c r="H13" s="704"/>
      <c r="I13" s="720" t="str">
        <f t="shared" si="0"/>
        <v/>
      </c>
      <c r="J13" s="720" t="str">
        <f t="shared" si="1"/>
        <v/>
      </c>
      <c r="K13" s="720" t="str">
        <f t="shared" si="2"/>
        <v/>
      </c>
      <c r="L13" s="720" t="str">
        <f t="shared" si="3"/>
        <v/>
      </c>
      <c r="M13" s="713" t="str">
        <f t="shared" si="4"/>
        <v/>
      </c>
      <c r="N13" s="713" t="str">
        <f t="shared" si="5"/>
        <v/>
      </c>
      <c r="O13" s="714">
        <f t="shared" si="6"/>
        <v>0</v>
      </c>
      <c r="P13" s="835"/>
      <c r="Q13" s="137"/>
      <c r="R13" s="137"/>
      <c r="S13" s="137"/>
      <c r="T13" s="137"/>
      <c r="U13" s="137"/>
      <c r="V13" s="137"/>
      <c r="W13" s="137"/>
      <c r="X13" s="137"/>
      <c r="Y13" s="137"/>
      <c r="Z13" s="137"/>
      <c r="AA13" s="137"/>
      <c r="AB13" s="137"/>
      <c r="AC13" s="137"/>
      <c r="AD13" s="137"/>
      <c r="AE13" s="137"/>
      <c r="AF13" s="137"/>
      <c r="AG13" s="137"/>
      <c r="AH13" s="137"/>
    </row>
    <row r="14" spans="1:34" ht="15" customHeight="1" x14ac:dyDescent="0.2">
      <c r="A14" s="1393"/>
      <c r="B14" s="147"/>
      <c r="C14" s="202"/>
      <c r="D14" s="201"/>
      <c r="E14" s="710"/>
      <c r="F14" s="1123"/>
      <c r="G14" s="1124"/>
      <c r="H14" s="704"/>
      <c r="I14" s="720" t="str">
        <f t="shared" si="0"/>
        <v/>
      </c>
      <c r="J14" s="720" t="str">
        <f t="shared" si="1"/>
        <v/>
      </c>
      <c r="K14" s="720" t="str">
        <f t="shared" si="2"/>
        <v/>
      </c>
      <c r="L14" s="720" t="str">
        <f t="shared" si="3"/>
        <v/>
      </c>
      <c r="M14" s="713" t="str">
        <f t="shared" si="4"/>
        <v/>
      </c>
      <c r="N14" s="713" t="str">
        <f t="shared" si="5"/>
        <v/>
      </c>
      <c r="O14" s="714">
        <f t="shared" si="6"/>
        <v>0</v>
      </c>
      <c r="P14" s="835"/>
      <c r="Q14" s="137"/>
      <c r="R14" s="137"/>
      <c r="S14" s="137"/>
      <c r="T14" s="137"/>
      <c r="U14" s="137"/>
      <c r="V14" s="137"/>
      <c r="W14" s="137"/>
      <c r="X14" s="137"/>
      <c r="Y14" s="137"/>
      <c r="Z14" s="137"/>
      <c r="AA14" s="137"/>
      <c r="AB14" s="137"/>
      <c r="AC14" s="137"/>
      <c r="AD14" s="137"/>
      <c r="AE14" s="137"/>
      <c r="AF14" s="137"/>
      <c r="AG14" s="137"/>
      <c r="AH14" s="137"/>
    </row>
    <row r="15" spans="1:34" ht="15" customHeight="1" x14ac:dyDescent="0.2">
      <c r="A15" s="1393"/>
      <c r="B15" s="147"/>
      <c r="C15" s="202"/>
      <c r="D15" s="201"/>
      <c r="E15" s="710"/>
      <c r="F15" s="1123"/>
      <c r="G15" s="1124"/>
      <c r="H15" s="704"/>
      <c r="I15" s="720" t="str">
        <f t="shared" si="0"/>
        <v/>
      </c>
      <c r="J15" s="720" t="str">
        <f t="shared" si="1"/>
        <v/>
      </c>
      <c r="K15" s="720" t="str">
        <f t="shared" si="2"/>
        <v/>
      </c>
      <c r="L15" s="720" t="str">
        <f t="shared" si="3"/>
        <v/>
      </c>
      <c r="M15" s="713" t="str">
        <f t="shared" si="4"/>
        <v/>
      </c>
      <c r="N15" s="713" t="str">
        <f t="shared" si="5"/>
        <v/>
      </c>
      <c r="O15" s="714">
        <f t="shared" si="6"/>
        <v>0</v>
      </c>
      <c r="P15" s="835"/>
      <c r="Q15" s="137"/>
      <c r="R15" s="137"/>
      <c r="S15" s="137"/>
      <c r="T15" s="137"/>
      <c r="U15" s="137"/>
      <c r="V15" s="137"/>
      <c r="W15" s="137"/>
      <c r="X15" s="137"/>
      <c r="Y15" s="137"/>
      <c r="Z15" s="137"/>
      <c r="AA15" s="137"/>
      <c r="AB15" s="137"/>
      <c r="AC15" s="137"/>
      <c r="AD15" s="137"/>
      <c r="AE15" s="137"/>
      <c r="AF15" s="137"/>
      <c r="AG15" s="137"/>
      <c r="AH15" s="137"/>
    </row>
    <row r="16" spans="1:34" ht="15" customHeight="1" thickBot="1" x14ac:dyDescent="0.25">
      <c r="A16" s="1393"/>
      <c r="B16" s="147"/>
      <c r="C16" s="202"/>
      <c r="D16" s="201"/>
      <c r="E16" s="710"/>
      <c r="F16" s="1123"/>
      <c r="G16" s="1124"/>
      <c r="H16" s="704"/>
      <c r="I16" s="720" t="str">
        <f t="shared" si="0"/>
        <v/>
      </c>
      <c r="J16" s="720" t="str">
        <f t="shared" si="1"/>
        <v/>
      </c>
      <c r="K16" s="720" t="str">
        <f t="shared" si="2"/>
        <v/>
      </c>
      <c r="L16" s="720" t="str">
        <f t="shared" si="3"/>
        <v/>
      </c>
      <c r="M16" s="713" t="str">
        <f t="shared" si="4"/>
        <v/>
      </c>
      <c r="N16" s="713" t="str">
        <f t="shared" si="5"/>
        <v/>
      </c>
      <c r="O16" s="714">
        <f t="shared" si="6"/>
        <v>0</v>
      </c>
      <c r="P16" s="835"/>
      <c r="Q16" s="137"/>
      <c r="R16" s="137"/>
      <c r="S16" s="137"/>
      <c r="T16" s="137"/>
      <c r="U16" s="137"/>
      <c r="V16" s="137"/>
      <c r="W16" s="137"/>
      <c r="X16" s="137"/>
      <c r="Y16" s="137"/>
      <c r="Z16" s="137"/>
      <c r="AA16" s="137"/>
      <c r="AB16" s="137"/>
      <c r="AC16" s="137"/>
      <c r="AD16" s="137"/>
      <c r="AE16" s="137"/>
      <c r="AF16" s="137"/>
      <c r="AG16" s="137"/>
      <c r="AH16" s="137"/>
    </row>
    <row r="17" spans="1:34" ht="15" hidden="1" customHeight="1" x14ac:dyDescent="0.2">
      <c r="A17" s="1393"/>
      <c r="B17" s="147"/>
      <c r="C17" s="202"/>
      <c r="D17" s="201"/>
      <c r="E17" s="710"/>
      <c r="F17" s="1123"/>
      <c r="G17" s="1124"/>
      <c r="H17" s="704"/>
      <c r="I17" s="720" t="str">
        <f t="shared" si="0"/>
        <v/>
      </c>
      <c r="J17" s="720" t="str">
        <f t="shared" si="1"/>
        <v/>
      </c>
      <c r="K17" s="720" t="str">
        <f t="shared" si="2"/>
        <v/>
      </c>
      <c r="L17" s="720" t="str">
        <f t="shared" si="3"/>
        <v/>
      </c>
      <c r="M17" s="713" t="str">
        <f t="shared" si="4"/>
        <v/>
      </c>
      <c r="N17" s="713" t="str">
        <f t="shared" si="5"/>
        <v/>
      </c>
      <c r="O17" s="714">
        <f t="shared" si="6"/>
        <v>0</v>
      </c>
      <c r="P17" s="835"/>
      <c r="Q17" s="137"/>
      <c r="R17" s="137"/>
      <c r="S17" s="137"/>
      <c r="T17" s="137"/>
      <c r="U17" s="137"/>
      <c r="V17" s="137"/>
      <c r="W17" s="137"/>
      <c r="X17" s="137"/>
      <c r="Y17" s="137"/>
      <c r="Z17" s="137"/>
      <c r="AA17" s="137"/>
      <c r="AB17" s="137"/>
      <c r="AC17" s="137"/>
      <c r="AD17" s="137"/>
      <c r="AE17" s="137"/>
      <c r="AF17" s="137"/>
      <c r="AG17" s="137"/>
      <c r="AH17" s="137"/>
    </row>
    <row r="18" spans="1:34" ht="15" hidden="1" customHeight="1" x14ac:dyDescent="0.2">
      <c r="A18" s="1393"/>
      <c r="B18" s="147"/>
      <c r="C18" s="202"/>
      <c r="D18" s="201"/>
      <c r="E18" s="710"/>
      <c r="F18" s="1123"/>
      <c r="G18" s="1124"/>
      <c r="H18" s="704"/>
      <c r="I18" s="720" t="str">
        <f t="shared" si="0"/>
        <v/>
      </c>
      <c r="J18" s="720" t="str">
        <f t="shared" si="1"/>
        <v/>
      </c>
      <c r="K18" s="720" t="str">
        <f t="shared" si="2"/>
        <v/>
      </c>
      <c r="L18" s="720" t="str">
        <f t="shared" si="3"/>
        <v/>
      </c>
      <c r="M18" s="713" t="str">
        <f t="shared" si="4"/>
        <v/>
      </c>
      <c r="N18" s="713" t="str">
        <f t="shared" si="5"/>
        <v/>
      </c>
      <c r="O18" s="714">
        <f t="shared" si="6"/>
        <v>0</v>
      </c>
      <c r="P18" s="835"/>
      <c r="Q18" s="137"/>
      <c r="R18" s="137"/>
      <c r="S18" s="137"/>
      <c r="T18" s="137"/>
      <c r="U18" s="137"/>
      <c r="V18" s="137"/>
      <c r="W18" s="137"/>
      <c r="X18" s="137"/>
      <c r="Y18" s="137"/>
      <c r="Z18" s="137"/>
      <c r="AA18" s="137"/>
      <c r="AB18" s="137"/>
      <c r="AC18" s="137"/>
      <c r="AD18" s="137"/>
      <c r="AE18" s="137"/>
      <c r="AF18" s="137"/>
      <c r="AG18" s="137"/>
      <c r="AH18" s="137"/>
    </row>
    <row r="19" spans="1:34" ht="15" hidden="1" customHeight="1" x14ac:dyDescent="0.2">
      <c r="A19" s="1393"/>
      <c r="B19" s="147"/>
      <c r="C19" s="202"/>
      <c r="D19" s="201"/>
      <c r="E19" s="710"/>
      <c r="F19" s="1123"/>
      <c r="G19" s="1124"/>
      <c r="H19" s="704"/>
      <c r="I19" s="720" t="str">
        <f t="shared" si="0"/>
        <v/>
      </c>
      <c r="J19" s="720" t="str">
        <f t="shared" si="1"/>
        <v/>
      </c>
      <c r="K19" s="720" t="str">
        <f t="shared" si="2"/>
        <v/>
      </c>
      <c r="L19" s="720" t="str">
        <f t="shared" si="3"/>
        <v/>
      </c>
      <c r="M19" s="713" t="str">
        <f t="shared" si="4"/>
        <v/>
      </c>
      <c r="N19" s="713" t="str">
        <f t="shared" si="5"/>
        <v/>
      </c>
      <c r="O19" s="714">
        <f t="shared" si="6"/>
        <v>0</v>
      </c>
      <c r="P19" s="835"/>
      <c r="Q19" s="137"/>
      <c r="R19" s="137"/>
      <c r="S19" s="137"/>
      <c r="T19" s="137"/>
      <c r="U19" s="137"/>
      <c r="V19" s="137"/>
      <c r="W19" s="137"/>
      <c r="X19" s="137"/>
      <c r="Y19" s="137"/>
      <c r="Z19" s="137"/>
      <c r="AA19" s="137"/>
      <c r="AB19" s="137"/>
      <c r="AC19" s="137"/>
      <c r="AD19" s="137"/>
      <c r="AE19" s="137"/>
      <c r="AF19" s="137"/>
      <c r="AG19" s="137"/>
      <c r="AH19" s="137"/>
    </row>
    <row r="20" spans="1:34" ht="15" hidden="1" customHeight="1" x14ac:dyDescent="0.2">
      <c r="A20" s="1393"/>
      <c r="B20" s="147"/>
      <c r="C20" s="202"/>
      <c r="D20" s="201"/>
      <c r="E20" s="710"/>
      <c r="F20" s="1123"/>
      <c r="G20" s="1124"/>
      <c r="H20" s="704"/>
      <c r="I20" s="720" t="str">
        <f t="shared" si="0"/>
        <v/>
      </c>
      <c r="J20" s="720" t="str">
        <f t="shared" si="1"/>
        <v/>
      </c>
      <c r="K20" s="720" t="str">
        <f t="shared" si="2"/>
        <v/>
      </c>
      <c r="L20" s="720" t="str">
        <f t="shared" si="3"/>
        <v/>
      </c>
      <c r="M20" s="713" t="str">
        <f t="shared" si="4"/>
        <v/>
      </c>
      <c r="N20" s="713" t="str">
        <f t="shared" si="5"/>
        <v/>
      </c>
      <c r="O20" s="714">
        <f t="shared" si="6"/>
        <v>0</v>
      </c>
      <c r="P20" s="835"/>
      <c r="Q20" s="137"/>
      <c r="R20" s="137"/>
      <c r="S20" s="137"/>
      <c r="T20" s="137"/>
      <c r="U20" s="137"/>
      <c r="V20" s="137"/>
      <c r="W20" s="137"/>
      <c r="X20" s="137"/>
      <c r="Y20" s="137"/>
      <c r="Z20" s="137"/>
      <c r="AA20" s="137"/>
      <c r="AB20" s="137"/>
      <c r="AC20" s="137"/>
      <c r="AD20" s="137"/>
      <c r="AE20" s="137"/>
      <c r="AF20" s="137"/>
      <c r="AG20" s="137"/>
      <c r="AH20" s="137"/>
    </row>
    <row r="21" spans="1:34" ht="15" hidden="1" customHeight="1" x14ac:dyDescent="0.2">
      <c r="A21" s="1393"/>
      <c r="B21" s="147"/>
      <c r="C21" s="202"/>
      <c r="D21" s="201"/>
      <c r="E21" s="710"/>
      <c r="F21" s="1123"/>
      <c r="G21" s="1124"/>
      <c r="H21" s="704"/>
      <c r="I21" s="720" t="str">
        <f t="shared" si="0"/>
        <v/>
      </c>
      <c r="J21" s="720" t="str">
        <f t="shared" si="1"/>
        <v/>
      </c>
      <c r="K21" s="720" t="str">
        <f t="shared" si="2"/>
        <v/>
      </c>
      <c r="L21" s="720" t="str">
        <f t="shared" si="3"/>
        <v/>
      </c>
      <c r="M21" s="713" t="str">
        <f t="shared" si="4"/>
        <v/>
      </c>
      <c r="N21" s="713" t="str">
        <f t="shared" si="5"/>
        <v/>
      </c>
      <c r="O21" s="714">
        <f t="shared" si="6"/>
        <v>0</v>
      </c>
      <c r="P21" s="835"/>
      <c r="Q21" s="137"/>
      <c r="R21" s="137"/>
      <c r="S21" s="137"/>
      <c r="T21" s="137"/>
      <c r="U21" s="137"/>
      <c r="V21" s="137"/>
      <c r="W21" s="137"/>
      <c r="X21" s="137"/>
      <c r="Y21" s="137"/>
      <c r="Z21" s="137"/>
      <c r="AA21" s="137"/>
      <c r="AB21" s="137"/>
      <c r="AC21" s="137"/>
      <c r="AD21" s="137"/>
      <c r="AE21" s="137"/>
      <c r="AF21" s="137"/>
      <c r="AG21" s="137"/>
      <c r="AH21" s="137"/>
    </row>
    <row r="22" spans="1:34" ht="15" hidden="1" customHeight="1" x14ac:dyDescent="0.2">
      <c r="A22" s="1393"/>
      <c r="B22" s="147"/>
      <c r="C22" s="202"/>
      <c r="D22" s="201"/>
      <c r="E22" s="710"/>
      <c r="F22" s="1123"/>
      <c r="G22" s="1124"/>
      <c r="H22" s="704"/>
      <c r="I22" s="720" t="str">
        <f t="shared" si="0"/>
        <v/>
      </c>
      <c r="J22" s="720" t="str">
        <f t="shared" si="1"/>
        <v/>
      </c>
      <c r="K22" s="720" t="str">
        <f t="shared" si="2"/>
        <v/>
      </c>
      <c r="L22" s="720" t="str">
        <f t="shared" si="3"/>
        <v/>
      </c>
      <c r="M22" s="713" t="str">
        <f t="shared" si="4"/>
        <v/>
      </c>
      <c r="N22" s="713" t="str">
        <f t="shared" si="5"/>
        <v/>
      </c>
      <c r="O22" s="714">
        <f t="shared" si="6"/>
        <v>0</v>
      </c>
      <c r="P22" s="835"/>
      <c r="Q22" s="137"/>
      <c r="R22" s="137"/>
      <c r="S22" s="137"/>
      <c r="T22" s="137"/>
      <c r="U22" s="137"/>
      <c r="V22" s="137"/>
      <c r="W22" s="137"/>
      <c r="X22" s="137"/>
      <c r="Y22" s="137"/>
      <c r="Z22" s="137"/>
      <c r="AA22" s="137"/>
      <c r="AB22" s="137"/>
      <c r="AC22" s="137"/>
      <c r="AD22" s="137"/>
      <c r="AE22" s="137"/>
      <c r="AF22" s="137"/>
      <c r="AG22" s="137"/>
      <c r="AH22" s="137"/>
    </row>
    <row r="23" spans="1:34" ht="15" hidden="1" customHeight="1" x14ac:dyDescent="0.2">
      <c r="A23" s="1393"/>
      <c r="B23" s="147"/>
      <c r="C23" s="202"/>
      <c r="D23" s="201"/>
      <c r="E23" s="710"/>
      <c r="F23" s="1123"/>
      <c r="G23" s="1124"/>
      <c r="H23" s="704"/>
      <c r="I23" s="720" t="str">
        <f t="shared" si="0"/>
        <v/>
      </c>
      <c r="J23" s="720" t="str">
        <f t="shared" si="1"/>
        <v/>
      </c>
      <c r="K23" s="720" t="str">
        <f t="shared" si="2"/>
        <v/>
      </c>
      <c r="L23" s="720" t="str">
        <f t="shared" si="3"/>
        <v/>
      </c>
      <c r="M23" s="713" t="str">
        <f t="shared" si="4"/>
        <v/>
      </c>
      <c r="N23" s="713" t="str">
        <f t="shared" si="5"/>
        <v/>
      </c>
      <c r="O23" s="714">
        <f t="shared" si="6"/>
        <v>0</v>
      </c>
      <c r="P23" s="835"/>
      <c r="Q23" s="137"/>
      <c r="R23" s="137"/>
      <c r="S23" s="137"/>
      <c r="T23" s="137"/>
      <c r="U23" s="137"/>
      <c r="V23" s="137"/>
      <c r="W23" s="137"/>
      <c r="X23" s="137"/>
      <c r="Y23" s="137"/>
      <c r="Z23" s="137"/>
      <c r="AA23" s="137"/>
      <c r="AB23" s="137"/>
      <c r="AC23" s="137"/>
      <c r="AD23" s="137"/>
      <c r="AE23" s="137"/>
      <c r="AF23" s="137"/>
      <c r="AG23" s="137"/>
      <c r="AH23" s="137"/>
    </row>
    <row r="24" spans="1:34" ht="15" hidden="1" customHeight="1" x14ac:dyDescent="0.2">
      <c r="A24" s="1393"/>
      <c r="B24" s="147"/>
      <c r="C24" s="202"/>
      <c r="D24" s="201"/>
      <c r="E24" s="710"/>
      <c r="F24" s="1123"/>
      <c r="G24" s="1124"/>
      <c r="H24" s="704"/>
      <c r="I24" s="720" t="str">
        <f t="shared" si="0"/>
        <v/>
      </c>
      <c r="J24" s="720" t="str">
        <f t="shared" si="1"/>
        <v/>
      </c>
      <c r="K24" s="720" t="str">
        <f t="shared" si="2"/>
        <v/>
      </c>
      <c r="L24" s="720" t="str">
        <f t="shared" si="3"/>
        <v/>
      </c>
      <c r="M24" s="713" t="str">
        <f t="shared" si="4"/>
        <v/>
      </c>
      <c r="N24" s="713" t="str">
        <f t="shared" si="5"/>
        <v/>
      </c>
      <c r="O24" s="714">
        <f t="shared" si="6"/>
        <v>0</v>
      </c>
      <c r="P24" s="835"/>
      <c r="Q24" s="137"/>
      <c r="R24" s="137"/>
      <c r="S24" s="137"/>
      <c r="T24" s="137"/>
      <c r="U24" s="137"/>
      <c r="V24" s="137"/>
      <c r="W24" s="137"/>
      <c r="X24" s="137"/>
      <c r="Y24" s="137"/>
      <c r="Z24" s="137"/>
      <c r="AA24" s="137"/>
      <c r="AB24" s="137"/>
      <c r="AC24" s="137"/>
      <c r="AD24" s="137"/>
      <c r="AE24" s="137"/>
      <c r="AF24" s="137"/>
      <c r="AG24" s="137"/>
      <c r="AH24" s="137"/>
    </row>
    <row r="25" spans="1:34" ht="15" hidden="1" customHeight="1" x14ac:dyDescent="0.2">
      <c r="A25" s="1393"/>
      <c r="B25" s="147"/>
      <c r="C25" s="202"/>
      <c r="D25" s="201"/>
      <c r="E25" s="710"/>
      <c r="F25" s="1123"/>
      <c r="G25" s="1124"/>
      <c r="H25" s="704"/>
      <c r="I25" s="720" t="str">
        <f t="shared" si="0"/>
        <v/>
      </c>
      <c r="J25" s="720" t="str">
        <f t="shared" si="1"/>
        <v/>
      </c>
      <c r="K25" s="720" t="str">
        <f t="shared" si="2"/>
        <v/>
      </c>
      <c r="L25" s="720" t="str">
        <f t="shared" si="3"/>
        <v/>
      </c>
      <c r="M25" s="713" t="str">
        <f t="shared" si="4"/>
        <v/>
      </c>
      <c r="N25" s="713" t="str">
        <f t="shared" si="5"/>
        <v/>
      </c>
      <c r="O25" s="714">
        <f t="shared" si="6"/>
        <v>0</v>
      </c>
      <c r="P25" s="835"/>
      <c r="Q25" s="137"/>
      <c r="R25" s="137"/>
      <c r="S25" s="137"/>
      <c r="T25" s="137"/>
      <c r="U25" s="137"/>
      <c r="V25" s="137"/>
      <c r="W25" s="137"/>
      <c r="X25" s="137"/>
      <c r="Y25" s="137"/>
      <c r="Z25" s="137"/>
      <c r="AA25" s="137"/>
      <c r="AB25" s="137"/>
      <c r="AC25" s="137"/>
      <c r="AD25" s="137"/>
      <c r="AE25" s="137"/>
      <c r="AF25" s="137"/>
      <c r="AG25" s="137"/>
      <c r="AH25" s="137"/>
    </row>
    <row r="26" spans="1:34" ht="15" hidden="1" customHeight="1" thickBot="1" x14ac:dyDescent="0.25">
      <c r="A26" s="1394"/>
      <c r="B26" s="169"/>
      <c r="C26" s="203"/>
      <c r="D26" s="707"/>
      <c r="E26" s="711"/>
      <c r="F26" s="1125"/>
      <c r="G26" s="1126"/>
      <c r="H26" s="704"/>
      <c r="I26" s="720" t="str">
        <f t="shared" si="0"/>
        <v/>
      </c>
      <c r="J26" s="720" t="str">
        <f t="shared" si="1"/>
        <v/>
      </c>
      <c r="K26" s="720" t="str">
        <f t="shared" si="2"/>
        <v/>
      </c>
      <c r="L26" s="720" t="str">
        <f t="shared" si="3"/>
        <v/>
      </c>
      <c r="M26" s="713" t="str">
        <f t="shared" si="4"/>
        <v/>
      </c>
      <c r="N26" s="713" t="str">
        <f t="shared" si="5"/>
        <v/>
      </c>
      <c r="O26" s="714">
        <f t="shared" si="6"/>
        <v>0</v>
      </c>
      <c r="P26" s="835"/>
      <c r="Q26" s="137"/>
      <c r="R26" s="137"/>
      <c r="S26" s="137"/>
      <c r="T26" s="137"/>
      <c r="U26" s="137"/>
      <c r="V26" s="137"/>
      <c r="W26" s="137"/>
      <c r="X26" s="137"/>
      <c r="Y26" s="137"/>
      <c r="Z26" s="137"/>
      <c r="AA26" s="137"/>
      <c r="AB26" s="137"/>
      <c r="AC26" s="137"/>
      <c r="AD26" s="137"/>
      <c r="AE26" s="137"/>
      <c r="AF26" s="137"/>
      <c r="AG26" s="137"/>
      <c r="AH26" s="137"/>
    </row>
    <row r="27" spans="1:34" ht="18" customHeight="1" thickBot="1" x14ac:dyDescent="0.25">
      <c r="A27" s="189"/>
      <c r="B27" s="198"/>
      <c r="C27" s="198"/>
      <c r="D27" s="198"/>
      <c r="E27" s="198" t="s">
        <v>62</v>
      </c>
      <c r="F27" s="140">
        <f t="shared" ref="F27:N27" si="7">SUM(F7:F26)</f>
        <v>0</v>
      </c>
      <c r="G27" s="204">
        <f t="shared" si="7"/>
        <v>0</v>
      </c>
      <c r="H27" s="139"/>
      <c r="I27" s="721">
        <f t="shared" ref="I27:J27" si="8">SUM(I7:I26)</f>
        <v>0</v>
      </c>
      <c r="J27" s="722">
        <f t="shared" si="8"/>
        <v>0</v>
      </c>
      <c r="K27" s="721">
        <f t="shared" ref="K27:L27" si="9">SUM(K7:K26)</f>
        <v>0</v>
      </c>
      <c r="L27" s="722">
        <f t="shared" si="9"/>
        <v>0</v>
      </c>
      <c r="M27" s="205">
        <f t="shared" si="7"/>
        <v>0</v>
      </c>
      <c r="N27" s="200">
        <f t="shared" si="7"/>
        <v>0</v>
      </c>
      <c r="O27" s="144">
        <f t="shared" ref="O27" si="10">SUM(O7:O26)</f>
        <v>0</v>
      </c>
      <c r="P27" s="836"/>
      <c r="Q27" s="137"/>
      <c r="R27" s="137"/>
      <c r="S27" s="137"/>
      <c r="T27" s="137"/>
      <c r="U27" s="137"/>
      <c r="V27" s="137"/>
      <c r="W27" s="137"/>
      <c r="X27" s="137"/>
      <c r="Y27" s="137"/>
      <c r="Z27" s="137"/>
      <c r="AA27" s="137"/>
      <c r="AB27" s="137"/>
      <c r="AC27" s="137"/>
      <c r="AD27" s="137"/>
      <c r="AE27" s="137"/>
      <c r="AF27" s="137"/>
      <c r="AG27" s="137"/>
      <c r="AH27" s="137"/>
    </row>
    <row r="28" spans="1:34" ht="13.5" thickBot="1" x14ac:dyDescent="0.25">
      <c r="A28" s="173"/>
      <c r="B28" s="152"/>
      <c r="C28" s="152"/>
      <c r="D28" s="152"/>
      <c r="E28" s="152"/>
      <c r="F28" s="152"/>
      <c r="G28" s="152"/>
      <c r="H28" s="102"/>
      <c r="I28" s="152"/>
      <c r="J28" s="152"/>
      <c r="K28" s="152"/>
      <c r="L28" s="152"/>
      <c r="M28" s="152"/>
      <c r="N28" s="152"/>
      <c r="O28" s="102"/>
      <c r="P28" s="837"/>
      <c r="Q28" s="137"/>
      <c r="R28" s="137"/>
      <c r="S28" s="137"/>
      <c r="T28" s="137"/>
      <c r="U28" s="137"/>
      <c r="V28" s="137"/>
      <c r="W28" s="137"/>
      <c r="X28" s="137"/>
      <c r="Y28" s="137"/>
      <c r="Z28" s="137"/>
      <c r="AA28" s="137"/>
      <c r="AB28" s="137"/>
      <c r="AC28" s="137"/>
      <c r="AD28" s="137"/>
      <c r="AE28" s="137"/>
      <c r="AF28" s="137"/>
      <c r="AG28" s="137"/>
      <c r="AH28" s="137"/>
    </row>
    <row r="29" spans="1:34" ht="15" customHeight="1" x14ac:dyDescent="0.2">
      <c r="A29" s="1393" t="str">
        <f>'Setup Page'!C9</f>
        <v>Emandleni</v>
      </c>
      <c r="B29" s="168"/>
      <c r="C29" s="201"/>
      <c r="D29" s="706"/>
      <c r="E29" s="709"/>
      <c r="F29" s="1121"/>
      <c r="G29" s="1122"/>
      <c r="H29" s="704"/>
      <c r="I29" s="720" t="str">
        <f>IF(E29="Level 2",F29,IF(E29="Level 3",F29,IF(E29="Level 4",F29,"")))</f>
        <v/>
      </c>
      <c r="J29" s="720" t="str">
        <f>IF(E29="Level 5",F29,"")</f>
        <v/>
      </c>
      <c r="K29" s="720" t="str">
        <f>IF(E29="Level 2",G29,IF(E29="Level 3",G29,IF(E29="Level 4",G29,"")))</f>
        <v/>
      </c>
      <c r="L29" s="720" t="str">
        <f>IF(E29="Level 5",G29,"")</f>
        <v/>
      </c>
      <c r="M29" s="713" t="str">
        <f>IF(E29="Level 2",G29*H29,IF(E29="Level 3",G29*H29,IF(E29="Level 4",G29*H29,"")))</f>
        <v/>
      </c>
      <c r="N29" s="713" t="str">
        <f>IF(E29="Level 5",G29*H29,"")</f>
        <v/>
      </c>
      <c r="O29" s="714">
        <f>G29*H29</f>
        <v>0</v>
      </c>
      <c r="P29" s="835"/>
      <c r="Q29" s="137"/>
      <c r="R29" s="137"/>
      <c r="S29" s="137"/>
      <c r="T29" s="137"/>
      <c r="U29" s="137"/>
      <c r="V29" s="137"/>
      <c r="W29" s="137"/>
      <c r="X29" s="137"/>
      <c r="Y29" s="137"/>
      <c r="Z29" s="137"/>
      <c r="AA29" s="137"/>
      <c r="AB29" s="137"/>
      <c r="AC29" s="137"/>
      <c r="AD29" s="137"/>
      <c r="AE29" s="137"/>
      <c r="AF29" s="137"/>
      <c r="AG29" s="137"/>
      <c r="AH29" s="137"/>
    </row>
    <row r="30" spans="1:34" ht="15" customHeight="1" x14ac:dyDescent="0.2">
      <c r="A30" s="1393"/>
      <c r="B30" s="147"/>
      <c r="C30" s="202"/>
      <c r="D30" s="201"/>
      <c r="E30" s="710"/>
      <c r="F30" s="1123"/>
      <c r="G30" s="1124"/>
      <c r="H30" s="704"/>
      <c r="I30" s="720" t="str">
        <f t="shared" ref="I30:I48" si="11">IF(E30="Level 2",F30,IF(E30="Level 3",F30,IF(E30="Level 4",F30,"")))</f>
        <v/>
      </c>
      <c r="J30" s="720" t="str">
        <f t="shared" ref="J30:J48" si="12">IF(E30="Level 5",F30,"")</f>
        <v/>
      </c>
      <c r="K30" s="720" t="str">
        <f t="shared" ref="K30:K48" si="13">IF(E30="Level 2",G30,IF(E30="Level 3",G30,IF(E30="Level 4",G30,"")))</f>
        <v/>
      </c>
      <c r="L30" s="720" t="str">
        <f t="shared" ref="L30:L48" si="14">IF(E30="Level 5",G30,"")</f>
        <v/>
      </c>
      <c r="M30" s="713" t="str">
        <f t="shared" ref="M30:M48" si="15">IF(E30="Level 2",G30*H30,IF(E30="Level 3",G30*H30,IF(E30="Level 4",G30*H30,"")))</f>
        <v/>
      </c>
      <c r="N30" s="713" t="str">
        <f t="shared" ref="N30:N48" si="16">IF(E30="Level 5",G30*H30,"")</f>
        <v/>
      </c>
      <c r="O30" s="714">
        <f t="shared" ref="O30:O48" si="17">G30*H30</f>
        <v>0</v>
      </c>
      <c r="P30" s="835"/>
      <c r="Q30" s="137"/>
      <c r="R30" s="137"/>
      <c r="S30" s="137"/>
      <c r="T30" s="137"/>
      <c r="U30" s="137"/>
      <c r="V30" s="137"/>
      <c r="W30" s="137"/>
      <c r="X30" s="137"/>
      <c r="Y30" s="137"/>
      <c r="Z30" s="137"/>
      <c r="AA30" s="137"/>
      <c r="AB30" s="137"/>
      <c r="AC30" s="137"/>
      <c r="AD30" s="137"/>
      <c r="AE30" s="137"/>
      <c r="AF30" s="137"/>
      <c r="AG30" s="137"/>
      <c r="AH30" s="137"/>
    </row>
    <row r="31" spans="1:34" ht="15" customHeight="1" x14ac:dyDescent="0.2">
      <c r="A31" s="1393"/>
      <c r="B31" s="147"/>
      <c r="C31" s="202"/>
      <c r="D31" s="201"/>
      <c r="E31" s="710"/>
      <c r="F31" s="1123"/>
      <c r="G31" s="1124"/>
      <c r="H31" s="704"/>
      <c r="I31" s="720" t="str">
        <f t="shared" si="11"/>
        <v/>
      </c>
      <c r="J31" s="720" t="str">
        <f t="shared" si="12"/>
        <v/>
      </c>
      <c r="K31" s="720" t="str">
        <f t="shared" si="13"/>
        <v/>
      </c>
      <c r="L31" s="720" t="str">
        <f t="shared" si="14"/>
        <v/>
      </c>
      <c r="M31" s="713" t="str">
        <f t="shared" si="15"/>
        <v/>
      </c>
      <c r="N31" s="713" t="str">
        <f t="shared" si="16"/>
        <v/>
      </c>
      <c r="O31" s="714">
        <f t="shared" si="17"/>
        <v>0</v>
      </c>
      <c r="P31" s="835"/>
      <c r="Q31" s="137"/>
      <c r="R31" s="137"/>
      <c r="S31" s="137"/>
      <c r="T31" s="137"/>
      <c r="U31" s="137"/>
      <c r="V31" s="137"/>
      <c r="W31" s="137"/>
      <c r="X31" s="137"/>
      <c r="Y31" s="137"/>
      <c r="Z31" s="137"/>
      <c r="AA31" s="137"/>
      <c r="AB31" s="137"/>
      <c r="AC31" s="137"/>
      <c r="AD31" s="137"/>
      <c r="AE31" s="137"/>
      <c r="AF31" s="137"/>
      <c r="AG31" s="137"/>
      <c r="AH31" s="137"/>
    </row>
    <row r="32" spans="1:34" ht="15" customHeight="1" x14ac:dyDescent="0.2">
      <c r="A32" s="1393"/>
      <c r="B32" s="147"/>
      <c r="C32" s="202"/>
      <c r="D32" s="201"/>
      <c r="E32" s="710"/>
      <c r="F32" s="1123"/>
      <c r="G32" s="1124"/>
      <c r="H32" s="704"/>
      <c r="I32" s="720" t="str">
        <f t="shared" si="11"/>
        <v/>
      </c>
      <c r="J32" s="720" t="str">
        <f t="shared" si="12"/>
        <v/>
      </c>
      <c r="K32" s="720" t="str">
        <f t="shared" si="13"/>
        <v/>
      </c>
      <c r="L32" s="720" t="str">
        <f t="shared" si="14"/>
        <v/>
      </c>
      <c r="M32" s="713" t="str">
        <f t="shared" si="15"/>
        <v/>
      </c>
      <c r="N32" s="713" t="str">
        <f t="shared" si="16"/>
        <v/>
      </c>
      <c r="O32" s="714">
        <f t="shared" si="17"/>
        <v>0</v>
      </c>
      <c r="P32" s="835"/>
      <c r="Q32" s="137"/>
      <c r="R32" s="137"/>
      <c r="S32" s="137"/>
      <c r="T32" s="137"/>
      <c r="U32" s="137"/>
      <c r="V32" s="137"/>
      <c r="W32" s="137"/>
      <c r="X32" s="137"/>
      <c r="Y32" s="137"/>
      <c r="Z32" s="137"/>
      <c r="AA32" s="137"/>
      <c r="AB32" s="137"/>
      <c r="AC32" s="137"/>
      <c r="AD32" s="137"/>
      <c r="AE32" s="137"/>
      <c r="AF32" s="137"/>
      <c r="AG32" s="137"/>
      <c r="AH32" s="137"/>
    </row>
    <row r="33" spans="1:34" ht="15" customHeight="1" x14ac:dyDescent="0.2">
      <c r="A33" s="1393"/>
      <c r="B33" s="147"/>
      <c r="C33" s="202"/>
      <c r="D33" s="201"/>
      <c r="E33" s="710"/>
      <c r="F33" s="1123"/>
      <c r="G33" s="1124"/>
      <c r="H33" s="704"/>
      <c r="I33" s="720" t="str">
        <f t="shared" si="11"/>
        <v/>
      </c>
      <c r="J33" s="720" t="str">
        <f t="shared" si="12"/>
        <v/>
      </c>
      <c r="K33" s="720" t="str">
        <f t="shared" si="13"/>
        <v/>
      </c>
      <c r="L33" s="720" t="str">
        <f t="shared" si="14"/>
        <v/>
      </c>
      <c r="M33" s="713" t="str">
        <f t="shared" si="15"/>
        <v/>
      </c>
      <c r="N33" s="713" t="str">
        <f t="shared" si="16"/>
        <v/>
      </c>
      <c r="O33" s="714">
        <f t="shared" si="17"/>
        <v>0</v>
      </c>
      <c r="P33" s="835"/>
      <c r="Q33" s="137"/>
      <c r="R33" s="137"/>
      <c r="S33" s="137"/>
      <c r="T33" s="137"/>
      <c r="U33" s="137"/>
      <c r="V33" s="137"/>
      <c r="W33" s="137"/>
      <c r="X33" s="137"/>
      <c r="Y33" s="137"/>
      <c r="Z33" s="137"/>
      <c r="AA33" s="137"/>
      <c r="AB33" s="137"/>
      <c r="AC33" s="137"/>
      <c r="AD33" s="137"/>
      <c r="AE33" s="137"/>
      <c r="AF33" s="137"/>
      <c r="AG33" s="137"/>
      <c r="AH33" s="137"/>
    </row>
    <row r="34" spans="1:34" ht="15" customHeight="1" x14ac:dyDescent="0.2">
      <c r="A34" s="1393"/>
      <c r="B34" s="147"/>
      <c r="C34" s="202"/>
      <c r="D34" s="201"/>
      <c r="E34" s="710"/>
      <c r="F34" s="1123"/>
      <c r="G34" s="1124"/>
      <c r="H34" s="704"/>
      <c r="I34" s="720" t="str">
        <f t="shared" si="11"/>
        <v/>
      </c>
      <c r="J34" s="720" t="str">
        <f t="shared" si="12"/>
        <v/>
      </c>
      <c r="K34" s="720" t="str">
        <f t="shared" si="13"/>
        <v/>
      </c>
      <c r="L34" s="720" t="str">
        <f t="shared" si="14"/>
        <v/>
      </c>
      <c r="M34" s="713" t="str">
        <f t="shared" si="15"/>
        <v/>
      </c>
      <c r="N34" s="713" t="str">
        <f t="shared" si="16"/>
        <v/>
      </c>
      <c r="O34" s="714">
        <f t="shared" si="17"/>
        <v>0</v>
      </c>
      <c r="P34" s="835"/>
      <c r="Q34" s="137"/>
      <c r="R34" s="137"/>
      <c r="S34" s="137"/>
      <c r="T34" s="137"/>
      <c r="U34" s="137"/>
      <c r="V34" s="137"/>
      <c r="W34" s="137"/>
      <c r="X34" s="137"/>
      <c r="Y34" s="137"/>
      <c r="Z34" s="137"/>
      <c r="AA34" s="137"/>
      <c r="AB34" s="137"/>
      <c r="AC34" s="137"/>
      <c r="AD34" s="137"/>
      <c r="AE34" s="137"/>
      <c r="AF34" s="137"/>
      <c r="AG34" s="137"/>
      <c r="AH34" s="137"/>
    </row>
    <row r="35" spans="1:34" ht="15" customHeight="1" x14ac:dyDescent="0.2">
      <c r="A35" s="1393"/>
      <c r="B35" s="147"/>
      <c r="C35" s="202"/>
      <c r="D35" s="201"/>
      <c r="E35" s="710"/>
      <c r="F35" s="1123"/>
      <c r="G35" s="1124"/>
      <c r="H35" s="704"/>
      <c r="I35" s="720" t="str">
        <f t="shared" si="11"/>
        <v/>
      </c>
      <c r="J35" s="720" t="str">
        <f t="shared" si="12"/>
        <v/>
      </c>
      <c r="K35" s="720" t="str">
        <f t="shared" si="13"/>
        <v/>
      </c>
      <c r="L35" s="720" t="str">
        <f t="shared" si="14"/>
        <v/>
      </c>
      <c r="M35" s="713" t="str">
        <f t="shared" si="15"/>
        <v/>
      </c>
      <c r="N35" s="713" t="str">
        <f t="shared" si="16"/>
        <v/>
      </c>
      <c r="O35" s="714">
        <f t="shared" si="17"/>
        <v>0</v>
      </c>
      <c r="P35" s="835"/>
      <c r="Q35" s="137"/>
      <c r="R35" s="137"/>
      <c r="S35" s="137"/>
      <c r="T35" s="137"/>
      <c r="U35" s="137"/>
      <c r="V35" s="137"/>
      <c r="W35" s="137"/>
      <c r="X35" s="137"/>
      <c r="Y35" s="137"/>
      <c r="Z35" s="137"/>
      <c r="AA35" s="137"/>
      <c r="AB35" s="137"/>
      <c r="AC35" s="137"/>
      <c r="AD35" s="137"/>
      <c r="AE35" s="137"/>
      <c r="AF35" s="137"/>
      <c r="AG35" s="137"/>
      <c r="AH35" s="137"/>
    </row>
    <row r="36" spans="1:34" ht="15" customHeight="1" x14ac:dyDescent="0.2">
      <c r="A36" s="1393"/>
      <c r="B36" s="147"/>
      <c r="C36" s="202"/>
      <c r="D36" s="201"/>
      <c r="E36" s="710"/>
      <c r="F36" s="1123"/>
      <c r="G36" s="1124"/>
      <c r="H36" s="704"/>
      <c r="I36" s="720" t="str">
        <f t="shared" si="11"/>
        <v/>
      </c>
      <c r="J36" s="720" t="str">
        <f t="shared" si="12"/>
        <v/>
      </c>
      <c r="K36" s="720" t="str">
        <f t="shared" si="13"/>
        <v/>
      </c>
      <c r="L36" s="720" t="str">
        <f t="shared" si="14"/>
        <v/>
      </c>
      <c r="M36" s="713" t="str">
        <f t="shared" si="15"/>
        <v/>
      </c>
      <c r="N36" s="713" t="str">
        <f t="shared" si="16"/>
        <v/>
      </c>
      <c r="O36" s="714">
        <f t="shared" si="17"/>
        <v>0</v>
      </c>
      <c r="P36" s="835"/>
      <c r="Q36" s="137"/>
      <c r="R36" s="137"/>
      <c r="S36" s="137"/>
      <c r="T36" s="137"/>
      <c r="U36" s="137"/>
      <c r="V36" s="137"/>
      <c r="W36" s="137"/>
      <c r="X36" s="137"/>
      <c r="Y36" s="137"/>
      <c r="Z36" s="137"/>
      <c r="AA36" s="137"/>
      <c r="AB36" s="137"/>
      <c r="AC36" s="137"/>
      <c r="AD36" s="137"/>
      <c r="AE36" s="137"/>
      <c r="AF36" s="137"/>
      <c r="AG36" s="137"/>
      <c r="AH36" s="137"/>
    </row>
    <row r="37" spans="1:34" ht="15" customHeight="1" x14ac:dyDescent="0.2">
      <c r="A37" s="1393"/>
      <c r="B37" s="147"/>
      <c r="C37" s="202"/>
      <c r="D37" s="201"/>
      <c r="E37" s="710"/>
      <c r="F37" s="1123"/>
      <c r="G37" s="1124"/>
      <c r="H37" s="704"/>
      <c r="I37" s="720" t="str">
        <f t="shared" si="11"/>
        <v/>
      </c>
      <c r="J37" s="720" t="str">
        <f t="shared" si="12"/>
        <v/>
      </c>
      <c r="K37" s="720" t="str">
        <f t="shared" si="13"/>
        <v/>
      </c>
      <c r="L37" s="720" t="str">
        <f t="shared" si="14"/>
        <v/>
      </c>
      <c r="M37" s="713" t="str">
        <f t="shared" si="15"/>
        <v/>
      </c>
      <c r="N37" s="713" t="str">
        <f t="shared" si="16"/>
        <v/>
      </c>
      <c r="O37" s="714">
        <f t="shared" si="17"/>
        <v>0</v>
      </c>
      <c r="P37" s="835"/>
      <c r="Q37" s="137"/>
      <c r="R37" s="137"/>
      <c r="S37" s="137"/>
      <c r="T37" s="137"/>
      <c r="U37" s="137"/>
      <c r="V37" s="137"/>
      <c r="W37" s="137"/>
      <c r="X37" s="137"/>
      <c r="Y37" s="137"/>
      <c r="Z37" s="137"/>
      <c r="AA37" s="137"/>
      <c r="AB37" s="137"/>
      <c r="AC37" s="137"/>
      <c r="AD37" s="137"/>
      <c r="AE37" s="137"/>
      <c r="AF37" s="137"/>
      <c r="AG37" s="137"/>
      <c r="AH37" s="137"/>
    </row>
    <row r="38" spans="1:34" ht="15" customHeight="1" thickBot="1" x14ac:dyDescent="0.25">
      <c r="A38" s="1393"/>
      <c r="B38" s="147"/>
      <c r="C38" s="202"/>
      <c r="D38" s="201"/>
      <c r="E38" s="710"/>
      <c r="F38" s="1123"/>
      <c r="G38" s="1124"/>
      <c r="H38" s="704"/>
      <c r="I38" s="720" t="str">
        <f t="shared" si="11"/>
        <v/>
      </c>
      <c r="J38" s="720" t="str">
        <f t="shared" si="12"/>
        <v/>
      </c>
      <c r="K38" s="720" t="str">
        <f t="shared" si="13"/>
        <v/>
      </c>
      <c r="L38" s="720" t="str">
        <f t="shared" si="14"/>
        <v/>
      </c>
      <c r="M38" s="713" t="str">
        <f t="shared" si="15"/>
        <v/>
      </c>
      <c r="N38" s="713" t="str">
        <f t="shared" si="16"/>
        <v/>
      </c>
      <c r="O38" s="714">
        <f t="shared" si="17"/>
        <v>0</v>
      </c>
      <c r="P38" s="835"/>
      <c r="Q38" s="137"/>
      <c r="R38" s="137"/>
      <c r="S38" s="137"/>
      <c r="T38" s="137"/>
      <c r="U38" s="137"/>
      <c r="V38" s="137"/>
      <c r="W38" s="137"/>
      <c r="X38" s="137"/>
      <c r="Y38" s="137"/>
      <c r="Z38" s="137"/>
      <c r="AA38" s="137"/>
      <c r="AB38" s="137"/>
      <c r="AC38" s="137"/>
      <c r="AD38" s="137"/>
      <c r="AE38" s="137"/>
      <c r="AF38" s="137"/>
      <c r="AG38" s="137"/>
      <c r="AH38" s="137"/>
    </row>
    <row r="39" spans="1:34" ht="15" hidden="1" customHeight="1" x14ac:dyDescent="0.2">
      <c r="A39" s="1393"/>
      <c r="B39" s="147"/>
      <c r="C39" s="202"/>
      <c r="D39" s="201"/>
      <c r="E39" s="710"/>
      <c r="F39" s="1123"/>
      <c r="G39" s="1124"/>
      <c r="H39" s="704"/>
      <c r="I39" s="720" t="str">
        <f t="shared" si="11"/>
        <v/>
      </c>
      <c r="J39" s="720" t="str">
        <f t="shared" si="12"/>
        <v/>
      </c>
      <c r="K39" s="720" t="str">
        <f t="shared" si="13"/>
        <v/>
      </c>
      <c r="L39" s="720" t="str">
        <f t="shared" si="14"/>
        <v/>
      </c>
      <c r="M39" s="713" t="str">
        <f t="shared" si="15"/>
        <v/>
      </c>
      <c r="N39" s="713" t="str">
        <f t="shared" si="16"/>
        <v/>
      </c>
      <c r="O39" s="714">
        <f t="shared" si="17"/>
        <v>0</v>
      </c>
      <c r="P39" s="835"/>
      <c r="Q39" s="137"/>
      <c r="R39" s="137"/>
      <c r="S39" s="137"/>
      <c r="T39" s="137"/>
      <c r="U39" s="137"/>
      <c r="V39" s="137"/>
      <c r="W39" s="137"/>
      <c r="X39" s="137"/>
      <c r="Y39" s="137"/>
      <c r="Z39" s="137"/>
      <c r="AA39" s="137"/>
      <c r="AB39" s="137"/>
      <c r="AC39" s="137"/>
      <c r="AD39" s="137"/>
      <c r="AE39" s="137"/>
      <c r="AF39" s="137"/>
      <c r="AG39" s="137"/>
      <c r="AH39" s="137"/>
    </row>
    <row r="40" spans="1:34" ht="15" hidden="1" customHeight="1" x14ac:dyDescent="0.2">
      <c r="A40" s="1393"/>
      <c r="B40" s="147"/>
      <c r="C40" s="202"/>
      <c r="D40" s="201"/>
      <c r="E40" s="710"/>
      <c r="F40" s="1123"/>
      <c r="G40" s="1124"/>
      <c r="H40" s="704"/>
      <c r="I40" s="720" t="str">
        <f t="shared" si="11"/>
        <v/>
      </c>
      <c r="J40" s="720" t="str">
        <f t="shared" si="12"/>
        <v/>
      </c>
      <c r="K40" s="720" t="str">
        <f t="shared" si="13"/>
        <v/>
      </c>
      <c r="L40" s="720" t="str">
        <f t="shared" si="14"/>
        <v/>
      </c>
      <c r="M40" s="713" t="str">
        <f t="shared" si="15"/>
        <v/>
      </c>
      <c r="N40" s="713" t="str">
        <f t="shared" si="16"/>
        <v/>
      </c>
      <c r="O40" s="714">
        <f t="shared" si="17"/>
        <v>0</v>
      </c>
      <c r="P40" s="835"/>
      <c r="Q40" s="137"/>
      <c r="R40" s="137"/>
      <c r="S40" s="137"/>
      <c r="T40" s="137"/>
      <c r="U40" s="137"/>
      <c r="V40" s="137"/>
      <c r="W40" s="137"/>
      <c r="X40" s="137"/>
      <c r="Y40" s="137"/>
      <c r="Z40" s="137"/>
      <c r="AA40" s="137"/>
      <c r="AB40" s="137"/>
      <c r="AC40" s="137"/>
      <c r="AD40" s="137"/>
      <c r="AE40" s="137"/>
      <c r="AF40" s="137"/>
      <c r="AG40" s="137"/>
      <c r="AH40" s="137"/>
    </row>
    <row r="41" spans="1:34" ht="15" hidden="1" customHeight="1" x14ac:dyDescent="0.2">
      <c r="A41" s="1393"/>
      <c r="B41" s="147"/>
      <c r="C41" s="202"/>
      <c r="D41" s="201"/>
      <c r="E41" s="710"/>
      <c r="F41" s="1123"/>
      <c r="G41" s="1124"/>
      <c r="H41" s="704"/>
      <c r="I41" s="720" t="str">
        <f t="shared" si="11"/>
        <v/>
      </c>
      <c r="J41" s="720" t="str">
        <f t="shared" si="12"/>
        <v/>
      </c>
      <c r="K41" s="720" t="str">
        <f t="shared" si="13"/>
        <v/>
      </c>
      <c r="L41" s="720" t="str">
        <f t="shared" si="14"/>
        <v/>
      </c>
      <c r="M41" s="713" t="str">
        <f t="shared" si="15"/>
        <v/>
      </c>
      <c r="N41" s="713" t="str">
        <f t="shared" si="16"/>
        <v/>
      </c>
      <c r="O41" s="714">
        <f t="shared" si="17"/>
        <v>0</v>
      </c>
      <c r="P41" s="835"/>
      <c r="Q41" s="137"/>
      <c r="R41" s="137"/>
      <c r="S41" s="137"/>
      <c r="T41" s="137"/>
      <c r="U41" s="137"/>
      <c r="V41" s="137"/>
      <c r="W41" s="137"/>
      <c r="X41" s="137"/>
      <c r="Y41" s="137"/>
      <c r="Z41" s="137"/>
      <c r="AA41" s="137"/>
      <c r="AB41" s="137"/>
      <c r="AC41" s="137"/>
      <c r="AD41" s="137"/>
      <c r="AE41" s="137"/>
      <c r="AF41" s="137"/>
      <c r="AG41" s="137"/>
      <c r="AH41" s="137"/>
    </row>
    <row r="42" spans="1:34" ht="15" hidden="1" customHeight="1" x14ac:dyDescent="0.2">
      <c r="A42" s="1393"/>
      <c r="B42" s="147"/>
      <c r="C42" s="202"/>
      <c r="D42" s="201"/>
      <c r="E42" s="710"/>
      <c r="F42" s="1123"/>
      <c r="G42" s="1124"/>
      <c r="H42" s="704"/>
      <c r="I42" s="720" t="str">
        <f t="shared" si="11"/>
        <v/>
      </c>
      <c r="J42" s="720" t="str">
        <f t="shared" si="12"/>
        <v/>
      </c>
      <c r="K42" s="720" t="str">
        <f t="shared" si="13"/>
        <v/>
      </c>
      <c r="L42" s="720" t="str">
        <f t="shared" si="14"/>
        <v/>
      </c>
      <c r="M42" s="713" t="str">
        <f t="shared" si="15"/>
        <v/>
      </c>
      <c r="N42" s="713" t="str">
        <f t="shared" si="16"/>
        <v/>
      </c>
      <c r="O42" s="714">
        <f t="shared" si="17"/>
        <v>0</v>
      </c>
      <c r="P42" s="835"/>
      <c r="Q42" s="137"/>
      <c r="R42" s="137"/>
      <c r="S42" s="137"/>
      <c r="T42" s="137"/>
      <c r="U42" s="137"/>
      <c r="V42" s="137"/>
      <c r="W42" s="137"/>
      <c r="X42" s="137"/>
      <c r="Y42" s="137"/>
      <c r="Z42" s="137"/>
      <c r="AA42" s="137"/>
      <c r="AB42" s="137"/>
      <c r="AC42" s="137"/>
      <c r="AD42" s="137"/>
      <c r="AE42" s="137"/>
      <c r="AF42" s="137"/>
      <c r="AG42" s="137"/>
      <c r="AH42" s="137"/>
    </row>
    <row r="43" spans="1:34" ht="15" hidden="1" customHeight="1" x14ac:dyDescent="0.2">
      <c r="A43" s="1393"/>
      <c r="B43" s="147"/>
      <c r="C43" s="202"/>
      <c r="D43" s="201"/>
      <c r="E43" s="710"/>
      <c r="F43" s="1123"/>
      <c r="G43" s="1124"/>
      <c r="H43" s="704"/>
      <c r="I43" s="720" t="str">
        <f t="shared" si="11"/>
        <v/>
      </c>
      <c r="J43" s="720" t="str">
        <f t="shared" si="12"/>
        <v/>
      </c>
      <c r="K43" s="720" t="str">
        <f t="shared" si="13"/>
        <v/>
      </c>
      <c r="L43" s="720" t="str">
        <f t="shared" si="14"/>
        <v/>
      </c>
      <c r="M43" s="713" t="str">
        <f t="shared" si="15"/>
        <v/>
      </c>
      <c r="N43" s="713" t="str">
        <f t="shared" si="16"/>
        <v/>
      </c>
      <c r="O43" s="714">
        <f t="shared" si="17"/>
        <v>0</v>
      </c>
      <c r="P43" s="835"/>
      <c r="Q43" s="137"/>
      <c r="R43" s="137"/>
      <c r="S43" s="137"/>
      <c r="T43" s="137"/>
      <c r="U43" s="137"/>
      <c r="V43" s="137"/>
      <c r="W43" s="137"/>
      <c r="X43" s="137"/>
      <c r="Y43" s="137"/>
      <c r="Z43" s="137"/>
      <c r="AA43" s="137"/>
      <c r="AB43" s="137"/>
      <c r="AC43" s="137"/>
      <c r="AD43" s="137"/>
      <c r="AE43" s="137"/>
      <c r="AF43" s="137"/>
      <c r="AG43" s="137"/>
      <c r="AH43" s="137"/>
    </row>
    <row r="44" spans="1:34" ht="15" hidden="1" customHeight="1" x14ac:dyDescent="0.2">
      <c r="A44" s="1393"/>
      <c r="B44" s="147"/>
      <c r="C44" s="202"/>
      <c r="D44" s="201"/>
      <c r="E44" s="710"/>
      <c r="F44" s="1123"/>
      <c r="G44" s="1124"/>
      <c r="H44" s="704"/>
      <c r="I44" s="720" t="str">
        <f t="shared" si="11"/>
        <v/>
      </c>
      <c r="J44" s="720" t="str">
        <f t="shared" si="12"/>
        <v/>
      </c>
      <c r="K44" s="720" t="str">
        <f t="shared" si="13"/>
        <v/>
      </c>
      <c r="L44" s="720" t="str">
        <f t="shared" si="14"/>
        <v/>
      </c>
      <c r="M44" s="713" t="str">
        <f t="shared" si="15"/>
        <v/>
      </c>
      <c r="N44" s="713" t="str">
        <f t="shared" si="16"/>
        <v/>
      </c>
      <c r="O44" s="714">
        <f t="shared" si="17"/>
        <v>0</v>
      </c>
      <c r="P44" s="835"/>
      <c r="Q44" s="137"/>
      <c r="R44" s="137"/>
      <c r="S44" s="137"/>
      <c r="T44" s="137"/>
      <c r="U44" s="137"/>
      <c r="V44" s="137"/>
      <c r="W44" s="137"/>
      <c r="X44" s="137"/>
      <c r="Y44" s="137"/>
      <c r="Z44" s="137"/>
      <c r="AA44" s="137"/>
      <c r="AB44" s="137"/>
      <c r="AC44" s="137"/>
      <c r="AD44" s="137"/>
      <c r="AE44" s="137"/>
      <c r="AF44" s="137"/>
      <c r="AG44" s="137"/>
      <c r="AH44" s="137"/>
    </row>
    <row r="45" spans="1:34" ht="15" hidden="1" customHeight="1" x14ac:dyDescent="0.2">
      <c r="A45" s="1393"/>
      <c r="B45" s="147"/>
      <c r="C45" s="202"/>
      <c r="D45" s="201"/>
      <c r="E45" s="710"/>
      <c r="F45" s="1123"/>
      <c r="G45" s="1124"/>
      <c r="H45" s="704"/>
      <c r="I45" s="720" t="str">
        <f t="shared" si="11"/>
        <v/>
      </c>
      <c r="J45" s="720" t="str">
        <f t="shared" si="12"/>
        <v/>
      </c>
      <c r="K45" s="720" t="str">
        <f t="shared" si="13"/>
        <v/>
      </c>
      <c r="L45" s="720" t="str">
        <f t="shared" si="14"/>
        <v/>
      </c>
      <c r="M45" s="713" t="str">
        <f t="shared" si="15"/>
        <v/>
      </c>
      <c r="N45" s="713" t="str">
        <f t="shared" si="16"/>
        <v/>
      </c>
      <c r="O45" s="714">
        <f t="shared" si="17"/>
        <v>0</v>
      </c>
      <c r="P45" s="835"/>
      <c r="Q45" s="137"/>
      <c r="R45" s="137"/>
      <c r="S45" s="137"/>
      <c r="T45" s="137"/>
      <c r="U45" s="137"/>
      <c r="V45" s="137"/>
      <c r="W45" s="137"/>
      <c r="X45" s="137"/>
      <c r="Y45" s="137"/>
      <c r="Z45" s="137"/>
      <c r="AA45" s="137"/>
      <c r="AB45" s="137"/>
      <c r="AC45" s="137"/>
      <c r="AD45" s="137"/>
      <c r="AE45" s="137"/>
      <c r="AF45" s="137"/>
      <c r="AG45" s="137"/>
      <c r="AH45" s="137"/>
    </row>
    <row r="46" spans="1:34" ht="15" hidden="1" customHeight="1" x14ac:dyDescent="0.2">
      <c r="A46" s="1393"/>
      <c r="B46" s="147"/>
      <c r="C46" s="202"/>
      <c r="D46" s="201"/>
      <c r="E46" s="710"/>
      <c r="F46" s="1123"/>
      <c r="G46" s="1124"/>
      <c r="H46" s="704"/>
      <c r="I46" s="720" t="str">
        <f t="shared" si="11"/>
        <v/>
      </c>
      <c r="J46" s="720" t="str">
        <f t="shared" si="12"/>
        <v/>
      </c>
      <c r="K46" s="720" t="str">
        <f t="shared" si="13"/>
        <v/>
      </c>
      <c r="L46" s="720" t="str">
        <f t="shared" si="14"/>
        <v/>
      </c>
      <c r="M46" s="713" t="str">
        <f t="shared" si="15"/>
        <v/>
      </c>
      <c r="N46" s="713" t="str">
        <f t="shared" si="16"/>
        <v/>
      </c>
      <c r="O46" s="714">
        <f t="shared" si="17"/>
        <v>0</v>
      </c>
      <c r="P46" s="835"/>
      <c r="Q46" s="137"/>
      <c r="R46" s="137"/>
      <c r="S46" s="137"/>
      <c r="T46" s="137"/>
      <c r="U46" s="137"/>
      <c r="V46" s="137"/>
      <c r="W46" s="137"/>
      <c r="X46" s="137"/>
      <c r="Y46" s="137"/>
      <c r="Z46" s="137"/>
      <c r="AA46" s="137"/>
      <c r="AB46" s="137"/>
      <c r="AC46" s="137"/>
      <c r="AD46" s="137"/>
      <c r="AE46" s="137"/>
      <c r="AF46" s="137"/>
      <c r="AG46" s="137"/>
      <c r="AH46" s="137"/>
    </row>
    <row r="47" spans="1:34" ht="15" hidden="1" customHeight="1" x14ac:dyDescent="0.2">
      <c r="A47" s="1393"/>
      <c r="B47" s="147"/>
      <c r="C47" s="202"/>
      <c r="D47" s="201"/>
      <c r="E47" s="710"/>
      <c r="F47" s="1123"/>
      <c r="G47" s="1124"/>
      <c r="H47" s="704"/>
      <c r="I47" s="720" t="str">
        <f t="shared" si="11"/>
        <v/>
      </c>
      <c r="J47" s="720" t="str">
        <f t="shared" si="12"/>
        <v/>
      </c>
      <c r="K47" s="720" t="str">
        <f t="shared" si="13"/>
        <v/>
      </c>
      <c r="L47" s="720" t="str">
        <f t="shared" si="14"/>
        <v/>
      </c>
      <c r="M47" s="713" t="str">
        <f t="shared" si="15"/>
        <v/>
      </c>
      <c r="N47" s="713" t="str">
        <f t="shared" si="16"/>
        <v/>
      </c>
      <c r="O47" s="714">
        <f t="shared" si="17"/>
        <v>0</v>
      </c>
      <c r="P47" s="835"/>
      <c r="Q47" s="137"/>
      <c r="R47" s="137"/>
      <c r="S47" s="137"/>
      <c r="T47" s="137"/>
      <c r="U47" s="137"/>
      <c r="V47" s="137"/>
      <c r="W47" s="137"/>
      <c r="X47" s="137"/>
      <c r="Y47" s="137"/>
      <c r="Z47" s="137"/>
      <c r="AA47" s="137"/>
      <c r="AB47" s="137"/>
      <c r="AC47" s="137"/>
      <c r="AD47" s="137"/>
      <c r="AE47" s="137"/>
      <c r="AF47" s="137"/>
      <c r="AG47" s="137"/>
      <c r="AH47" s="137"/>
    </row>
    <row r="48" spans="1:34" ht="15" hidden="1" customHeight="1" thickBot="1" x14ac:dyDescent="0.25">
      <c r="A48" s="1394"/>
      <c r="B48" s="169"/>
      <c r="C48" s="203"/>
      <c r="D48" s="707"/>
      <c r="E48" s="711"/>
      <c r="F48" s="1125"/>
      <c r="G48" s="1126"/>
      <c r="H48" s="704"/>
      <c r="I48" s="720" t="str">
        <f t="shared" si="11"/>
        <v/>
      </c>
      <c r="J48" s="720" t="str">
        <f t="shared" si="12"/>
        <v/>
      </c>
      <c r="K48" s="720" t="str">
        <f t="shared" si="13"/>
        <v/>
      </c>
      <c r="L48" s="720" t="str">
        <f t="shared" si="14"/>
        <v/>
      </c>
      <c r="M48" s="713" t="str">
        <f t="shared" si="15"/>
        <v/>
      </c>
      <c r="N48" s="713" t="str">
        <f t="shared" si="16"/>
        <v/>
      </c>
      <c r="O48" s="714">
        <f t="shared" si="17"/>
        <v>0</v>
      </c>
      <c r="P48" s="835"/>
      <c r="Q48" s="137"/>
      <c r="R48" s="137"/>
      <c r="S48" s="137"/>
      <c r="T48" s="137"/>
      <c r="U48" s="137"/>
      <c r="V48" s="137"/>
      <c r="W48" s="137"/>
      <c r="X48" s="137"/>
      <c r="Y48" s="137"/>
      <c r="Z48" s="137"/>
      <c r="AA48" s="137"/>
      <c r="AB48" s="137"/>
      <c r="AC48" s="137"/>
      <c r="AD48" s="137"/>
      <c r="AE48" s="137"/>
      <c r="AF48" s="137"/>
      <c r="AG48" s="137"/>
      <c r="AH48" s="137"/>
    </row>
    <row r="49" spans="1:34" ht="18" customHeight="1" thickBot="1" x14ac:dyDescent="0.25">
      <c r="A49" s="182"/>
      <c r="B49" s="198"/>
      <c r="C49" s="198"/>
      <c r="D49" s="198"/>
      <c r="E49" s="198" t="s">
        <v>62</v>
      </c>
      <c r="F49" s="140">
        <f t="shared" ref="F49:G49" si="18">SUM(F29:F48)</f>
        <v>0</v>
      </c>
      <c r="G49" s="204">
        <f t="shared" si="18"/>
        <v>0</v>
      </c>
      <c r="H49" s="139"/>
      <c r="I49" s="721">
        <f t="shared" ref="I49:J49" si="19">SUM(I29:I48)</f>
        <v>0</v>
      </c>
      <c r="J49" s="722">
        <f t="shared" si="19"/>
        <v>0</v>
      </c>
      <c r="K49" s="721">
        <f t="shared" ref="K49:L49" si="20">SUM(K29:K48)</f>
        <v>0</v>
      </c>
      <c r="L49" s="722">
        <f t="shared" si="20"/>
        <v>0</v>
      </c>
      <c r="M49" s="205">
        <f t="shared" ref="M49:O49" si="21">SUM(M29:M48)</f>
        <v>0</v>
      </c>
      <c r="N49" s="200">
        <f t="shared" si="21"/>
        <v>0</v>
      </c>
      <c r="O49" s="144">
        <f t="shared" si="21"/>
        <v>0</v>
      </c>
      <c r="P49" s="836"/>
      <c r="Q49" s="137"/>
      <c r="R49" s="137"/>
      <c r="S49" s="137"/>
      <c r="T49" s="137"/>
      <c r="U49" s="137"/>
      <c r="V49" s="137"/>
      <c r="W49" s="137"/>
      <c r="X49" s="137"/>
      <c r="Y49" s="137"/>
      <c r="Z49" s="137"/>
      <c r="AA49" s="137"/>
      <c r="AB49" s="137"/>
      <c r="AC49" s="137"/>
      <c r="AD49" s="137"/>
      <c r="AE49" s="137"/>
      <c r="AF49" s="137"/>
      <c r="AG49" s="137"/>
      <c r="AH49" s="137"/>
    </row>
    <row r="50" spans="1:34" ht="13.5" thickBot="1" x14ac:dyDescent="0.25">
      <c r="A50" s="173"/>
      <c r="B50" s="152"/>
      <c r="C50" s="152"/>
      <c r="D50" s="152"/>
      <c r="E50" s="152"/>
      <c r="F50" s="152"/>
      <c r="G50" s="152"/>
      <c r="H50" s="102"/>
      <c r="I50" s="152"/>
      <c r="J50" s="152"/>
      <c r="K50" s="152"/>
      <c r="L50" s="152"/>
      <c r="M50" s="152"/>
      <c r="N50" s="152"/>
      <c r="O50" s="102"/>
      <c r="P50" s="837"/>
      <c r="Q50" s="137"/>
      <c r="R50" s="137"/>
      <c r="S50" s="137"/>
      <c r="T50" s="137"/>
      <c r="U50" s="137"/>
      <c r="V50" s="137"/>
      <c r="W50" s="137"/>
      <c r="X50" s="137"/>
      <c r="Y50" s="137"/>
      <c r="Z50" s="137"/>
      <c r="AA50" s="137"/>
      <c r="AB50" s="137"/>
      <c r="AC50" s="137"/>
      <c r="AD50" s="137"/>
      <c r="AE50" s="137"/>
      <c r="AF50" s="137"/>
      <c r="AG50" s="137"/>
      <c r="AH50" s="137"/>
    </row>
    <row r="51" spans="1:34" ht="15" customHeight="1" x14ac:dyDescent="0.2">
      <c r="A51" s="1393">
        <f>'Setup Page'!C10</f>
        <v>0</v>
      </c>
      <c r="B51" s="168"/>
      <c r="C51" s="201"/>
      <c r="D51" s="706"/>
      <c r="E51" s="709"/>
      <c r="F51" s="1121"/>
      <c r="G51" s="1122"/>
      <c r="H51" s="704"/>
      <c r="I51" s="720" t="str">
        <f>IF(E51="Level 2",F51,IF(E51="Level 3",F51,IF(E51="Level 4",F51,"")))</f>
        <v/>
      </c>
      <c r="J51" s="720" t="str">
        <f>IF(E51="Level 5",F51,"")</f>
        <v/>
      </c>
      <c r="K51" s="720" t="str">
        <f>IF(E51="Level 2",G51,IF(E51="Level 3",G51,IF(E51="Level 4",G51,"")))</f>
        <v/>
      </c>
      <c r="L51" s="720" t="str">
        <f>IF(E51="Level 5",G51,"")</f>
        <v/>
      </c>
      <c r="M51" s="713" t="str">
        <f>IF(E51="Level 2",G51*H51,IF(E51="Level 3",G51*H51,IF(E51="Level 4",G51*H51,"")))</f>
        <v/>
      </c>
      <c r="N51" s="713" t="str">
        <f>IF(E51="Level 5",G51*H51,"")</f>
        <v/>
      </c>
      <c r="O51" s="714">
        <f>G51*H51</f>
        <v>0</v>
      </c>
      <c r="P51" s="835"/>
      <c r="Q51" s="137"/>
      <c r="R51" s="137"/>
      <c r="S51" s="137"/>
      <c r="T51" s="137"/>
      <c r="U51" s="137"/>
      <c r="V51" s="137"/>
      <c r="W51" s="137"/>
      <c r="X51" s="137"/>
      <c r="Y51" s="137"/>
      <c r="Z51" s="137"/>
      <c r="AA51" s="137"/>
      <c r="AB51" s="137"/>
      <c r="AC51" s="137"/>
      <c r="AD51" s="137"/>
      <c r="AE51" s="137"/>
      <c r="AF51" s="137"/>
      <c r="AG51" s="137"/>
      <c r="AH51" s="137"/>
    </row>
    <row r="52" spans="1:34" ht="15" customHeight="1" x14ac:dyDescent="0.2">
      <c r="A52" s="1393"/>
      <c r="B52" s="147"/>
      <c r="C52" s="202"/>
      <c r="D52" s="201"/>
      <c r="E52" s="710"/>
      <c r="F52" s="1123"/>
      <c r="G52" s="1124"/>
      <c r="H52" s="704"/>
      <c r="I52" s="720" t="str">
        <f t="shared" ref="I52:I70" si="22">IF(E52="Level 2",F52,IF(E52="Level 3",F52,IF(E52="Level 4",F52,"")))</f>
        <v/>
      </c>
      <c r="J52" s="720" t="str">
        <f t="shared" ref="J52:J70" si="23">IF(E52="Level 5",F52,"")</f>
        <v/>
      </c>
      <c r="K52" s="720" t="str">
        <f t="shared" ref="K52:K70" si="24">IF(E52="Level 2",G52,IF(E52="Level 3",G52,IF(E52="Level 4",G52,"")))</f>
        <v/>
      </c>
      <c r="L52" s="720" t="str">
        <f t="shared" ref="L52:L70" si="25">IF(E52="Level 5",G52,"")</f>
        <v/>
      </c>
      <c r="M52" s="713" t="str">
        <f t="shared" ref="M52:M70" si="26">IF(E52="Level 2",G52*H52,IF(E52="Level 3",G52*H52,IF(E52="Level 4",G52*H52,"")))</f>
        <v/>
      </c>
      <c r="N52" s="713" t="str">
        <f t="shared" ref="N52:N70" si="27">IF(E52="Level 5",G52*H52,"")</f>
        <v/>
      </c>
      <c r="O52" s="714">
        <f t="shared" ref="O52:O70" si="28">G52*H52</f>
        <v>0</v>
      </c>
      <c r="P52" s="835"/>
      <c r="Q52" s="137"/>
      <c r="R52" s="137"/>
      <c r="S52" s="137"/>
      <c r="T52" s="137"/>
      <c r="U52" s="137"/>
      <c r="V52" s="137"/>
      <c r="W52" s="137"/>
      <c r="X52" s="137"/>
      <c r="Y52" s="137"/>
      <c r="Z52" s="137"/>
      <c r="AA52" s="137"/>
      <c r="AB52" s="137"/>
      <c r="AC52" s="137"/>
      <c r="AD52" s="137"/>
      <c r="AE52" s="137"/>
      <c r="AF52" s="137"/>
      <c r="AG52" s="137"/>
      <c r="AH52" s="137"/>
    </row>
    <row r="53" spans="1:34" ht="15" customHeight="1" x14ac:dyDescent="0.2">
      <c r="A53" s="1393"/>
      <c r="B53" s="147"/>
      <c r="C53" s="202"/>
      <c r="D53" s="201"/>
      <c r="E53" s="710"/>
      <c r="F53" s="1123"/>
      <c r="G53" s="1124"/>
      <c r="H53" s="704"/>
      <c r="I53" s="720" t="str">
        <f t="shared" si="22"/>
        <v/>
      </c>
      <c r="J53" s="720" t="str">
        <f t="shared" si="23"/>
        <v/>
      </c>
      <c r="K53" s="720" t="str">
        <f t="shared" si="24"/>
        <v/>
      </c>
      <c r="L53" s="720" t="str">
        <f t="shared" si="25"/>
        <v/>
      </c>
      <c r="M53" s="713" t="str">
        <f t="shared" si="26"/>
        <v/>
      </c>
      <c r="N53" s="713" t="str">
        <f t="shared" si="27"/>
        <v/>
      </c>
      <c r="O53" s="714">
        <f t="shared" si="28"/>
        <v>0</v>
      </c>
      <c r="P53" s="835"/>
      <c r="Q53" s="137"/>
      <c r="R53" s="137"/>
      <c r="S53" s="137"/>
      <c r="T53" s="137"/>
      <c r="U53" s="137"/>
      <c r="V53" s="137"/>
      <c r="W53" s="137"/>
      <c r="X53" s="137"/>
      <c r="Y53" s="137"/>
      <c r="Z53" s="137"/>
      <c r="AA53" s="137"/>
      <c r="AB53" s="137"/>
      <c r="AC53" s="137"/>
      <c r="AD53" s="137"/>
      <c r="AE53" s="137"/>
      <c r="AF53" s="137"/>
      <c r="AG53" s="137"/>
      <c r="AH53" s="137"/>
    </row>
    <row r="54" spans="1:34" ht="15" customHeight="1" x14ac:dyDescent="0.2">
      <c r="A54" s="1393"/>
      <c r="B54" s="147"/>
      <c r="C54" s="202"/>
      <c r="D54" s="201"/>
      <c r="E54" s="710"/>
      <c r="F54" s="1123"/>
      <c r="G54" s="1124"/>
      <c r="H54" s="704"/>
      <c r="I54" s="720" t="str">
        <f t="shared" si="22"/>
        <v/>
      </c>
      <c r="J54" s="720" t="str">
        <f t="shared" si="23"/>
        <v/>
      </c>
      <c r="K54" s="720" t="str">
        <f t="shared" si="24"/>
        <v/>
      </c>
      <c r="L54" s="720" t="str">
        <f t="shared" si="25"/>
        <v/>
      </c>
      <c r="M54" s="713" t="str">
        <f t="shared" si="26"/>
        <v/>
      </c>
      <c r="N54" s="713" t="str">
        <f t="shared" si="27"/>
        <v/>
      </c>
      <c r="O54" s="714">
        <f t="shared" si="28"/>
        <v>0</v>
      </c>
      <c r="P54" s="835"/>
      <c r="Q54" s="137"/>
      <c r="R54" s="137"/>
      <c r="S54" s="137"/>
      <c r="T54" s="137"/>
      <c r="U54" s="137"/>
      <c r="V54" s="137"/>
      <c r="W54" s="137"/>
      <c r="X54" s="137"/>
      <c r="Y54" s="137"/>
      <c r="Z54" s="137"/>
      <c r="AA54" s="137"/>
      <c r="AB54" s="137"/>
      <c r="AC54" s="137"/>
      <c r="AD54" s="137"/>
      <c r="AE54" s="137"/>
      <c r="AF54" s="137"/>
      <c r="AG54" s="137"/>
      <c r="AH54" s="137"/>
    </row>
    <row r="55" spans="1:34" ht="15" customHeight="1" x14ac:dyDescent="0.2">
      <c r="A55" s="1393"/>
      <c r="B55" s="147"/>
      <c r="C55" s="202"/>
      <c r="D55" s="201"/>
      <c r="E55" s="710"/>
      <c r="F55" s="1123"/>
      <c r="G55" s="1124"/>
      <c r="H55" s="704"/>
      <c r="I55" s="720" t="str">
        <f t="shared" si="22"/>
        <v/>
      </c>
      <c r="J55" s="720" t="str">
        <f t="shared" si="23"/>
        <v/>
      </c>
      <c r="K55" s="720" t="str">
        <f t="shared" si="24"/>
        <v/>
      </c>
      <c r="L55" s="720" t="str">
        <f t="shared" si="25"/>
        <v/>
      </c>
      <c r="M55" s="713" t="str">
        <f t="shared" si="26"/>
        <v/>
      </c>
      <c r="N55" s="713" t="str">
        <f t="shared" si="27"/>
        <v/>
      </c>
      <c r="O55" s="714">
        <f t="shared" si="28"/>
        <v>0</v>
      </c>
      <c r="P55" s="835"/>
      <c r="Q55" s="137"/>
      <c r="R55" s="137"/>
      <c r="S55" s="137"/>
      <c r="T55" s="137"/>
      <c r="U55" s="137"/>
      <c r="V55" s="137"/>
      <c r="W55" s="137"/>
      <c r="X55" s="137"/>
      <c r="Y55" s="137"/>
      <c r="Z55" s="137"/>
      <c r="AA55" s="137"/>
      <c r="AB55" s="137"/>
      <c r="AC55" s="137"/>
      <c r="AD55" s="137"/>
      <c r="AE55" s="137"/>
      <c r="AF55" s="137"/>
      <c r="AG55" s="137"/>
      <c r="AH55" s="137"/>
    </row>
    <row r="56" spans="1:34" ht="15" customHeight="1" x14ac:dyDescent="0.2">
      <c r="A56" s="1393"/>
      <c r="B56" s="147"/>
      <c r="C56" s="202"/>
      <c r="D56" s="201"/>
      <c r="E56" s="710"/>
      <c r="F56" s="1123"/>
      <c r="G56" s="1124"/>
      <c r="H56" s="704"/>
      <c r="I56" s="720" t="str">
        <f t="shared" si="22"/>
        <v/>
      </c>
      <c r="J56" s="720" t="str">
        <f t="shared" si="23"/>
        <v/>
      </c>
      <c r="K56" s="720" t="str">
        <f t="shared" si="24"/>
        <v/>
      </c>
      <c r="L56" s="720" t="str">
        <f t="shared" si="25"/>
        <v/>
      </c>
      <c r="M56" s="713" t="str">
        <f t="shared" si="26"/>
        <v/>
      </c>
      <c r="N56" s="713" t="str">
        <f t="shared" si="27"/>
        <v/>
      </c>
      <c r="O56" s="714">
        <f t="shared" si="28"/>
        <v>0</v>
      </c>
      <c r="P56" s="835"/>
      <c r="Q56" s="137"/>
      <c r="R56" s="137"/>
      <c r="S56" s="137"/>
      <c r="T56" s="137"/>
      <c r="U56" s="137"/>
      <c r="V56" s="137"/>
      <c r="W56" s="137"/>
      <c r="X56" s="137"/>
      <c r="Y56" s="137"/>
      <c r="Z56" s="137"/>
      <c r="AA56" s="137"/>
      <c r="AB56" s="137"/>
      <c r="AC56" s="137"/>
      <c r="AD56" s="137"/>
      <c r="AE56" s="137"/>
      <c r="AF56" s="137"/>
      <c r="AG56" s="137"/>
      <c r="AH56" s="137"/>
    </row>
    <row r="57" spans="1:34" ht="15" customHeight="1" x14ac:dyDescent="0.2">
      <c r="A57" s="1393"/>
      <c r="B57" s="147"/>
      <c r="C57" s="202"/>
      <c r="D57" s="201"/>
      <c r="E57" s="710"/>
      <c r="F57" s="1123"/>
      <c r="G57" s="1124"/>
      <c r="H57" s="704"/>
      <c r="I57" s="720" t="str">
        <f t="shared" si="22"/>
        <v/>
      </c>
      <c r="J57" s="720" t="str">
        <f t="shared" si="23"/>
        <v/>
      </c>
      <c r="K57" s="720" t="str">
        <f t="shared" si="24"/>
        <v/>
      </c>
      <c r="L57" s="720" t="str">
        <f t="shared" si="25"/>
        <v/>
      </c>
      <c r="M57" s="713" t="str">
        <f t="shared" si="26"/>
        <v/>
      </c>
      <c r="N57" s="713" t="str">
        <f t="shared" si="27"/>
        <v/>
      </c>
      <c r="O57" s="714">
        <f t="shared" si="28"/>
        <v>0</v>
      </c>
      <c r="P57" s="835"/>
      <c r="Q57" s="137"/>
      <c r="R57" s="137"/>
      <c r="S57" s="137"/>
      <c r="T57" s="137"/>
      <c r="U57" s="137"/>
      <c r="V57" s="137"/>
      <c r="W57" s="137"/>
      <c r="X57" s="137"/>
      <c r="Y57" s="137"/>
      <c r="Z57" s="137"/>
      <c r="AA57" s="137"/>
      <c r="AB57" s="137"/>
      <c r="AC57" s="137"/>
      <c r="AD57" s="137"/>
      <c r="AE57" s="137"/>
      <c r="AF57" s="137"/>
      <c r="AG57" s="137"/>
      <c r="AH57" s="137"/>
    </row>
    <row r="58" spans="1:34" ht="15" customHeight="1" x14ac:dyDescent="0.2">
      <c r="A58" s="1393"/>
      <c r="B58" s="147"/>
      <c r="C58" s="202"/>
      <c r="D58" s="201"/>
      <c r="E58" s="710"/>
      <c r="F58" s="1123"/>
      <c r="G58" s="1124"/>
      <c r="H58" s="704"/>
      <c r="I58" s="720" t="str">
        <f t="shared" si="22"/>
        <v/>
      </c>
      <c r="J58" s="720" t="str">
        <f t="shared" si="23"/>
        <v/>
      </c>
      <c r="K58" s="720" t="str">
        <f t="shared" si="24"/>
        <v/>
      </c>
      <c r="L58" s="720" t="str">
        <f t="shared" si="25"/>
        <v/>
      </c>
      <c r="M58" s="713" t="str">
        <f t="shared" si="26"/>
        <v/>
      </c>
      <c r="N58" s="713" t="str">
        <f t="shared" si="27"/>
        <v/>
      </c>
      <c r="O58" s="714">
        <f t="shared" si="28"/>
        <v>0</v>
      </c>
      <c r="P58" s="835"/>
      <c r="Q58" s="137"/>
      <c r="R58" s="137"/>
      <c r="S58" s="137"/>
      <c r="T58" s="137"/>
      <c r="U58" s="137"/>
      <c r="V58" s="137"/>
      <c r="W58" s="137"/>
      <c r="X58" s="137"/>
      <c r="Y58" s="137"/>
      <c r="Z58" s="137"/>
      <c r="AA58" s="137"/>
      <c r="AB58" s="137"/>
      <c r="AC58" s="137"/>
      <c r="AD58" s="137"/>
      <c r="AE58" s="137"/>
      <c r="AF58" s="137"/>
      <c r="AG58" s="137"/>
      <c r="AH58" s="137"/>
    </row>
    <row r="59" spans="1:34" ht="15" customHeight="1" x14ac:dyDescent="0.2">
      <c r="A59" s="1393"/>
      <c r="B59" s="147"/>
      <c r="C59" s="202"/>
      <c r="D59" s="201"/>
      <c r="E59" s="710"/>
      <c r="F59" s="1123"/>
      <c r="G59" s="1124"/>
      <c r="H59" s="704"/>
      <c r="I59" s="720" t="str">
        <f t="shared" si="22"/>
        <v/>
      </c>
      <c r="J59" s="720" t="str">
        <f t="shared" si="23"/>
        <v/>
      </c>
      <c r="K59" s="720" t="str">
        <f t="shared" si="24"/>
        <v/>
      </c>
      <c r="L59" s="720" t="str">
        <f t="shared" si="25"/>
        <v/>
      </c>
      <c r="M59" s="713" t="str">
        <f t="shared" si="26"/>
        <v/>
      </c>
      <c r="N59" s="713" t="str">
        <f t="shared" si="27"/>
        <v/>
      </c>
      <c r="O59" s="714">
        <f t="shared" si="28"/>
        <v>0</v>
      </c>
      <c r="P59" s="835"/>
      <c r="Q59" s="137"/>
      <c r="R59" s="137"/>
      <c r="S59" s="137"/>
      <c r="T59" s="137"/>
      <c r="U59" s="137"/>
      <c r="V59" s="137"/>
      <c r="W59" s="137"/>
      <c r="X59" s="137"/>
      <c r="Y59" s="137"/>
      <c r="Z59" s="137"/>
      <c r="AA59" s="137"/>
      <c r="AB59" s="137"/>
      <c r="AC59" s="137"/>
      <c r="AD59" s="137"/>
      <c r="AE59" s="137"/>
      <c r="AF59" s="137"/>
      <c r="AG59" s="137"/>
      <c r="AH59" s="137"/>
    </row>
    <row r="60" spans="1:34" ht="15" customHeight="1" thickBot="1" x14ac:dyDescent="0.25">
      <c r="A60" s="1393"/>
      <c r="B60" s="147"/>
      <c r="C60" s="202"/>
      <c r="D60" s="201"/>
      <c r="E60" s="710"/>
      <c r="F60" s="1123"/>
      <c r="G60" s="1124"/>
      <c r="H60" s="704"/>
      <c r="I60" s="720" t="str">
        <f t="shared" si="22"/>
        <v/>
      </c>
      <c r="J60" s="720" t="str">
        <f t="shared" si="23"/>
        <v/>
      </c>
      <c r="K60" s="720" t="str">
        <f t="shared" si="24"/>
        <v/>
      </c>
      <c r="L60" s="720" t="str">
        <f t="shared" si="25"/>
        <v/>
      </c>
      <c r="M60" s="713" t="str">
        <f t="shared" si="26"/>
        <v/>
      </c>
      <c r="N60" s="713" t="str">
        <f t="shared" si="27"/>
        <v/>
      </c>
      <c r="O60" s="714">
        <f t="shared" si="28"/>
        <v>0</v>
      </c>
      <c r="P60" s="835"/>
      <c r="Q60" s="137"/>
      <c r="R60" s="137"/>
      <c r="S60" s="137"/>
      <c r="T60" s="137"/>
      <c r="U60" s="137"/>
      <c r="V60" s="137"/>
      <c r="W60" s="137"/>
      <c r="X60" s="137"/>
      <c r="Y60" s="137"/>
      <c r="Z60" s="137"/>
      <c r="AA60" s="137"/>
      <c r="AB60" s="137"/>
      <c r="AC60" s="137"/>
      <c r="AD60" s="137"/>
      <c r="AE60" s="137"/>
      <c r="AF60" s="137"/>
      <c r="AG60" s="137"/>
      <c r="AH60" s="137"/>
    </row>
    <row r="61" spans="1:34" ht="15" hidden="1" customHeight="1" x14ac:dyDescent="0.2">
      <c r="A61" s="1393"/>
      <c r="B61" s="147"/>
      <c r="C61" s="202"/>
      <c r="D61" s="201"/>
      <c r="E61" s="710"/>
      <c r="F61" s="1123"/>
      <c r="G61" s="1124"/>
      <c r="H61" s="704"/>
      <c r="I61" s="720" t="str">
        <f t="shared" si="22"/>
        <v/>
      </c>
      <c r="J61" s="720" t="str">
        <f t="shared" si="23"/>
        <v/>
      </c>
      <c r="K61" s="720" t="str">
        <f t="shared" si="24"/>
        <v/>
      </c>
      <c r="L61" s="720" t="str">
        <f t="shared" si="25"/>
        <v/>
      </c>
      <c r="M61" s="713" t="str">
        <f t="shared" si="26"/>
        <v/>
      </c>
      <c r="N61" s="713" t="str">
        <f t="shared" si="27"/>
        <v/>
      </c>
      <c r="O61" s="714">
        <f t="shared" si="28"/>
        <v>0</v>
      </c>
      <c r="P61" s="835"/>
      <c r="Q61" s="137"/>
      <c r="R61" s="137"/>
      <c r="S61" s="137"/>
      <c r="T61" s="137"/>
      <c r="U61" s="137"/>
      <c r="V61" s="137"/>
      <c r="W61" s="137"/>
      <c r="X61" s="137"/>
      <c r="Y61" s="137"/>
      <c r="Z61" s="137"/>
      <c r="AA61" s="137"/>
      <c r="AB61" s="137"/>
      <c r="AC61" s="137"/>
      <c r="AD61" s="137"/>
      <c r="AE61" s="137"/>
      <c r="AF61" s="137"/>
      <c r="AG61" s="137"/>
      <c r="AH61" s="137"/>
    </row>
    <row r="62" spans="1:34" ht="15" hidden="1" customHeight="1" x14ac:dyDescent="0.2">
      <c r="A62" s="1393"/>
      <c r="B62" s="147"/>
      <c r="C62" s="202"/>
      <c r="D62" s="201"/>
      <c r="E62" s="710"/>
      <c r="F62" s="1123"/>
      <c r="G62" s="1124"/>
      <c r="H62" s="704"/>
      <c r="I62" s="720" t="str">
        <f t="shared" si="22"/>
        <v/>
      </c>
      <c r="J62" s="720" t="str">
        <f t="shared" si="23"/>
        <v/>
      </c>
      <c r="K62" s="720" t="str">
        <f t="shared" si="24"/>
        <v/>
      </c>
      <c r="L62" s="720" t="str">
        <f t="shared" si="25"/>
        <v/>
      </c>
      <c r="M62" s="713" t="str">
        <f t="shared" si="26"/>
        <v/>
      </c>
      <c r="N62" s="713" t="str">
        <f t="shared" si="27"/>
        <v/>
      </c>
      <c r="O62" s="714">
        <f t="shared" si="28"/>
        <v>0</v>
      </c>
      <c r="P62" s="835"/>
      <c r="Q62" s="137"/>
      <c r="R62" s="137"/>
      <c r="S62" s="137"/>
      <c r="T62" s="137"/>
      <c r="U62" s="137"/>
      <c r="V62" s="137"/>
      <c r="W62" s="137"/>
      <c r="X62" s="137"/>
      <c r="Y62" s="137"/>
      <c r="Z62" s="137"/>
      <c r="AA62" s="137"/>
      <c r="AB62" s="137"/>
      <c r="AC62" s="137"/>
      <c r="AD62" s="137"/>
      <c r="AE62" s="137"/>
      <c r="AF62" s="137"/>
      <c r="AG62" s="137"/>
      <c r="AH62" s="137"/>
    </row>
    <row r="63" spans="1:34" ht="15" hidden="1" customHeight="1" x14ac:dyDescent="0.2">
      <c r="A63" s="1393"/>
      <c r="B63" s="147"/>
      <c r="C63" s="202"/>
      <c r="D63" s="201"/>
      <c r="E63" s="710"/>
      <c r="F63" s="1123"/>
      <c r="G63" s="1124"/>
      <c r="H63" s="704"/>
      <c r="I63" s="720" t="str">
        <f t="shared" si="22"/>
        <v/>
      </c>
      <c r="J63" s="720" t="str">
        <f t="shared" si="23"/>
        <v/>
      </c>
      <c r="K63" s="720" t="str">
        <f t="shared" si="24"/>
        <v/>
      </c>
      <c r="L63" s="720" t="str">
        <f t="shared" si="25"/>
        <v/>
      </c>
      <c r="M63" s="713" t="str">
        <f t="shared" si="26"/>
        <v/>
      </c>
      <c r="N63" s="713" t="str">
        <f t="shared" si="27"/>
        <v/>
      </c>
      <c r="O63" s="714">
        <f t="shared" si="28"/>
        <v>0</v>
      </c>
      <c r="P63" s="835"/>
      <c r="Q63" s="137"/>
      <c r="R63" s="137"/>
      <c r="S63" s="137"/>
      <c r="T63" s="137"/>
      <c r="U63" s="137"/>
      <c r="V63" s="137"/>
      <c r="W63" s="137"/>
      <c r="X63" s="137"/>
      <c r="Y63" s="137"/>
      <c r="Z63" s="137"/>
      <c r="AA63" s="137"/>
      <c r="AB63" s="137"/>
      <c r="AC63" s="137"/>
      <c r="AD63" s="137"/>
      <c r="AE63" s="137"/>
      <c r="AF63" s="137"/>
      <c r="AG63" s="137"/>
      <c r="AH63" s="137"/>
    </row>
    <row r="64" spans="1:34" ht="15" hidden="1" customHeight="1" x14ac:dyDescent="0.2">
      <c r="A64" s="1393"/>
      <c r="B64" s="147"/>
      <c r="C64" s="202"/>
      <c r="D64" s="201"/>
      <c r="E64" s="710"/>
      <c r="F64" s="1123"/>
      <c r="G64" s="1124"/>
      <c r="H64" s="704"/>
      <c r="I64" s="720" t="str">
        <f t="shared" si="22"/>
        <v/>
      </c>
      <c r="J64" s="720" t="str">
        <f t="shared" si="23"/>
        <v/>
      </c>
      <c r="K64" s="720" t="str">
        <f t="shared" si="24"/>
        <v/>
      </c>
      <c r="L64" s="720" t="str">
        <f t="shared" si="25"/>
        <v/>
      </c>
      <c r="M64" s="713" t="str">
        <f t="shared" si="26"/>
        <v/>
      </c>
      <c r="N64" s="713" t="str">
        <f t="shared" si="27"/>
        <v/>
      </c>
      <c r="O64" s="714">
        <f t="shared" si="28"/>
        <v>0</v>
      </c>
      <c r="P64" s="835"/>
      <c r="Q64" s="137"/>
      <c r="R64" s="137"/>
      <c r="S64" s="137"/>
      <c r="T64" s="137"/>
      <c r="U64" s="137"/>
      <c r="V64" s="137"/>
      <c r="W64" s="137"/>
      <c r="X64" s="137"/>
      <c r="Y64" s="137"/>
      <c r="Z64" s="137"/>
      <c r="AA64" s="137"/>
      <c r="AB64" s="137"/>
      <c r="AC64" s="137"/>
      <c r="AD64" s="137"/>
      <c r="AE64" s="137"/>
      <c r="AF64" s="137"/>
      <c r="AG64" s="137"/>
      <c r="AH64" s="137"/>
    </row>
    <row r="65" spans="1:34" ht="15" hidden="1" customHeight="1" x14ac:dyDescent="0.2">
      <c r="A65" s="1393"/>
      <c r="B65" s="147"/>
      <c r="C65" s="202"/>
      <c r="D65" s="201"/>
      <c r="E65" s="710"/>
      <c r="F65" s="1123"/>
      <c r="G65" s="1124"/>
      <c r="H65" s="704"/>
      <c r="I65" s="720" t="str">
        <f t="shared" si="22"/>
        <v/>
      </c>
      <c r="J65" s="720" t="str">
        <f t="shared" si="23"/>
        <v/>
      </c>
      <c r="K65" s="720" t="str">
        <f t="shared" si="24"/>
        <v/>
      </c>
      <c r="L65" s="720" t="str">
        <f t="shared" si="25"/>
        <v/>
      </c>
      <c r="M65" s="713" t="str">
        <f t="shared" si="26"/>
        <v/>
      </c>
      <c r="N65" s="713" t="str">
        <f t="shared" si="27"/>
        <v/>
      </c>
      <c r="O65" s="714">
        <f t="shared" si="28"/>
        <v>0</v>
      </c>
      <c r="P65" s="835"/>
      <c r="Q65" s="137"/>
      <c r="R65" s="137"/>
      <c r="S65" s="137"/>
      <c r="T65" s="137"/>
      <c r="U65" s="137"/>
      <c r="V65" s="137"/>
      <c r="W65" s="137"/>
      <c r="X65" s="137"/>
      <c r="Y65" s="137"/>
      <c r="Z65" s="137"/>
      <c r="AA65" s="137"/>
      <c r="AB65" s="137"/>
      <c r="AC65" s="137"/>
      <c r="AD65" s="137"/>
      <c r="AE65" s="137"/>
      <c r="AF65" s="137"/>
      <c r="AG65" s="137"/>
      <c r="AH65" s="137"/>
    </row>
    <row r="66" spans="1:34" ht="15" hidden="1" customHeight="1" x14ac:dyDescent="0.2">
      <c r="A66" s="1393"/>
      <c r="B66" s="147"/>
      <c r="C66" s="202"/>
      <c r="D66" s="201"/>
      <c r="E66" s="710"/>
      <c r="F66" s="1123"/>
      <c r="G66" s="1124"/>
      <c r="H66" s="704"/>
      <c r="I66" s="720" t="str">
        <f t="shared" si="22"/>
        <v/>
      </c>
      <c r="J66" s="720" t="str">
        <f t="shared" si="23"/>
        <v/>
      </c>
      <c r="K66" s="720" t="str">
        <f t="shared" si="24"/>
        <v/>
      </c>
      <c r="L66" s="720" t="str">
        <f t="shared" si="25"/>
        <v/>
      </c>
      <c r="M66" s="713" t="str">
        <f t="shared" si="26"/>
        <v/>
      </c>
      <c r="N66" s="713" t="str">
        <f t="shared" si="27"/>
        <v/>
      </c>
      <c r="O66" s="714">
        <f t="shared" si="28"/>
        <v>0</v>
      </c>
      <c r="P66" s="835"/>
      <c r="Q66" s="137"/>
      <c r="R66" s="137"/>
      <c r="S66" s="137"/>
      <c r="T66" s="137"/>
      <c r="U66" s="137"/>
      <c r="V66" s="137"/>
      <c r="W66" s="137"/>
      <c r="X66" s="137"/>
      <c r="Y66" s="137"/>
      <c r="Z66" s="137"/>
      <c r="AA66" s="137"/>
      <c r="AB66" s="137"/>
      <c r="AC66" s="137"/>
      <c r="AD66" s="137"/>
      <c r="AE66" s="137"/>
      <c r="AF66" s="137"/>
      <c r="AG66" s="137"/>
      <c r="AH66" s="137"/>
    </row>
    <row r="67" spans="1:34" ht="15" hidden="1" customHeight="1" x14ac:dyDescent="0.2">
      <c r="A67" s="1393"/>
      <c r="B67" s="147"/>
      <c r="C67" s="202"/>
      <c r="D67" s="201"/>
      <c r="E67" s="710"/>
      <c r="F67" s="1123"/>
      <c r="G67" s="1124"/>
      <c r="H67" s="704"/>
      <c r="I67" s="720" t="str">
        <f t="shared" si="22"/>
        <v/>
      </c>
      <c r="J67" s="720" t="str">
        <f t="shared" si="23"/>
        <v/>
      </c>
      <c r="K67" s="720" t="str">
        <f t="shared" si="24"/>
        <v/>
      </c>
      <c r="L67" s="720" t="str">
        <f t="shared" si="25"/>
        <v/>
      </c>
      <c r="M67" s="713" t="str">
        <f t="shared" si="26"/>
        <v/>
      </c>
      <c r="N67" s="713" t="str">
        <f t="shared" si="27"/>
        <v/>
      </c>
      <c r="O67" s="714">
        <f t="shared" si="28"/>
        <v>0</v>
      </c>
      <c r="P67" s="835"/>
      <c r="Q67" s="137"/>
      <c r="R67" s="137"/>
      <c r="S67" s="137"/>
      <c r="T67" s="137"/>
      <c r="U67" s="137"/>
      <c r="V67" s="137"/>
      <c r="W67" s="137"/>
      <c r="X67" s="137"/>
      <c r="Y67" s="137"/>
      <c r="Z67" s="137"/>
      <c r="AA67" s="137"/>
      <c r="AB67" s="137"/>
      <c r="AC67" s="137"/>
      <c r="AD67" s="137"/>
      <c r="AE67" s="137"/>
      <c r="AF67" s="137"/>
      <c r="AG67" s="137"/>
      <c r="AH67" s="137"/>
    </row>
    <row r="68" spans="1:34" ht="15" hidden="1" customHeight="1" x14ac:dyDescent="0.2">
      <c r="A68" s="1393"/>
      <c r="B68" s="147"/>
      <c r="C68" s="202"/>
      <c r="D68" s="201"/>
      <c r="E68" s="710"/>
      <c r="F68" s="1123"/>
      <c r="G68" s="1124"/>
      <c r="H68" s="704"/>
      <c r="I68" s="720" t="str">
        <f t="shared" si="22"/>
        <v/>
      </c>
      <c r="J68" s="720" t="str">
        <f t="shared" si="23"/>
        <v/>
      </c>
      <c r="K68" s="720" t="str">
        <f t="shared" si="24"/>
        <v/>
      </c>
      <c r="L68" s="720" t="str">
        <f t="shared" si="25"/>
        <v/>
      </c>
      <c r="M68" s="713" t="str">
        <f t="shared" si="26"/>
        <v/>
      </c>
      <c r="N68" s="713" t="str">
        <f t="shared" si="27"/>
        <v/>
      </c>
      <c r="O68" s="714">
        <f t="shared" si="28"/>
        <v>0</v>
      </c>
      <c r="P68" s="835"/>
      <c r="Q68" s="137"/>
      <c r="R68" s="137"/>
      <c r="S68" s="137"/>
      <c r="T68" s="137"/>
      <c r="U68" s="137"/>
      <c r="V68" s="137"/>
      <c r="W68" s="137"/>
      <c r="X68" s="137"/>
      <c r="Y68" s="137"/>
      <c r="Z68" s="137"/>
      <c r="AA68" s="137"/>
      <c r="AB68" s="137"/>
      <c r="AC68" s="137"/>
      <c r="AD68" s="137"/>
      <c r="AE68" s="137"/>
      <c r="AF68" s="137"/>
      <c r="AG68" s="137"/>
      <c r="AH68" s="137"/>
    </row>
    <row r="69" spans="1:34" ht="15" hidden="1" customHeight="1" x14ac:dyDescent="0.2">
      <c r="A69" s="1393"/>
      <c r="B69" s="147"/>
      <c r="C69" s="202"/>
      <c r="D69" s="201"/>
      <c r="E69" s="710"/>
      <c r="F69" s="1123"/>
      <c r="G69" s="1124"/>
      <c r="H69" s="704"/>
      <c r="I69" s="720" t="str">
        <f t="shared" si="22"/>
        <v/>
      </c>
      <c r="J69" s="720" t="str">
        <f t="shared" si="23"/>
        <v/>
      </c>
      <c r="K69" s="720" t="str">
        <f t="shared" si="24"/>
        <v/>
      </c>
      <c r="L69" s="720" t="str">
        <f t="shared" si="25"/>
        <v/>
      </c>
      <c r="M69" s="713" t="str">
        <f t="shared" si="26"/>
        <v/>
      </c>
      <c r="N69" s="713" t="str">
        <f t="shared" si="27"/>
        <v/>
      </c>
      <c r="O69" s="714">
        <f t="shared" si="28"/>
        <v>0</v>
      </c>
      <c r="P69" s="835"/>
      <c r="Q69" s="137"/>
      <c r="R69" s="137"/>
      <c r="S69" s="137"/>
      <c r="T69" s="137"/>
      <c r="U69" s="137"/>
      <c r="V69" s="137"/>
      <c r="W69" s="137"/>
      <c r="X69" s="137"/>
      <c r="Y69" s="137"/>
      <c r="Z69" s="137"/>
      <c r="AA69" s="137"/>
      <c r="AB69" s="137"/>
      <c r="AC69" s="137"/>
      <c r="AD69" s="137"/>
      <c r="AE69" s="137"/>
      <c r="AF69" s="137"/>
      <c r="AG69" s="137"/>
      <c r="AH69" s="137"/>
    </row>
    <row r="70" spans="1:34" ht="15" hidden="1" customHeight="1" thickBot="1" x14ac:dyDescent="0.25">
      <c r="A70" s="1394"/>
      <c r="B70" s="169"/>
      <c r="C70" s="203"/>
      <c r="D70" s="707"/>
      <c r="E70" s="711"/>
      <c r="F70" s="1125"/>
      <c r="G70" s="1126"/>
      <c r="H70" s="704"/>
      <c r="I70" s="720" t="str">
        <f t="shared" si="22"/>
        <v/>
      </c>
      <c r="J70" s="720" t="str">
        <f t="shared" si="23"/>
        <v/>
      </c>
      <c r="K70" s="720" t="str">
        <f t="shared" si="24"/>
        <v/>
      </c>
      <c r="L70" s="720" t="str">
        <f t="shared" si="25"/>
        <v/>
      </c>
      <c r="M70" s="713" t="str">
        <f t="shared" si="26"/>
        <v/>
      </c>
      <c r="N70" s="713" t="str">
        <f t="shared" si="27"/>
        <v/>
      </c>
      <c r="O70" s="714">
        <f t="shared" si="28"/>
        <v>0</v>
      </c>
      <c r="P70" s="835"/>
      <c r="Q70" s="137"/>
      <c r="R70" s="137"/>
      <c r="S70" s="137"/>
      <c r="T70" s="137"/>
      <c r="U70" s="137"/>
      <c r="V70" s="137"/>
      <c r="W70" s="137"/>
      <c r="X70" s="137"/>
      <c r="Y70" s="137"/>
      <c r="Z70" s="137"/>
      <c r="AA70" s="137"/>
      <c r="AB70" s="137"/>
      <c r="AC70" s="137"/>
      <c r="AD70" s="137"/>
      <c r="AE70" s="137"/>
      <c r="AF70" s="137"/>
      <c r="AG70" s="137"/>
      <c r="AH70" s="137"/>
    </row>
    <row r="71" spans="1:34" ht="18" customHeight="1" thickBot="1" x14ac:dyDescent="0.25">
      <c r="A71" s="182"/>
      <c r="B71" s="198"/>
      <c r="C71" s="198"/>
      <c r="D71" s="198"/>
      <c r="E71" s="198" t="s">
        <v>62</v>
      </c>
      <c r="F71" s="140">
        <f t="shared" ref="F71:G71" si="29">SUM(F51:F70)</f>
        <v>0</v>
      </c>
      <c r="G71" s="204">
        <f t="shared" si="29"/>
        <v>0</v>
      </c>
      <c r="H71" s="139"/>
      <c r="I71" s="721">
        <f t="shared" ref="I71:J71" si="30">SUM(I51:I70)</f>
        <v>0</v>
      </c>
      <c r="J71" s="722">
        <f t="shared" si="30"/>
        <v>0</v>
      </c>
      <c r="K71" s="721">
        <f t="shared" ref="K71:L71" si="31">SUM(K51:K70)</f>
        <v>0</v>
      </c>
      <c r="L71" s="722">
        <f t="shared" si="31"/>
        <v>0</v>
      </c>
      <c r="M71" s="205">
        <f t="shared" ref="M71:O71" si="32">SUM(M51:M70)</f>
        <v>0</v>
      </c>
      <c r="N71" s="200">
        <f t="shared" si="32"/>
        <v>0</v>
      </c>
      <c r="O71" s="144">
        <f t="shared" si="32"/>
        <v>0</v>
      </c>
      <c r="P71" s="836"/>
      <c r="Q71" s="137"/>
      <c r="R71" s="137"/>
      <c r="S71" s="137"/>
      <c r="T71" s="137"/>
      <c r="U71" s="137"/>
      <c r="V71" s="137"/>
      <c r="W71" s="137"/>
      <c r="X71" s="137"/>
      <c r="Y71" s="137"/>
      <c r="Z71" s="137"/>
      <c r="AA71" s="137"/>
      <c r="AB71" s="137"/>
      <c r="AC71" s="137"/>
      <c r="AD71" s="137"/>
      <c r="AE71" s="137"/>
      <c r="AF71" s="137"/>
      <c r="AG71" s="137"/>
      <c r="AH71" s="137"/>
    </row>
    <row r="72" spans="1:34" ht="13.5" thickBot="1" x14ac:dyDescent="0.25">
      <c r="A72" s="173"/>
      <c r="B72" s="152"/>
      <c r="C72" s="152"/>
      <c r="D72" s="152"/>
      <c r="E72" s="152"/>
      <c r="F72" s="152"/>
      <c r="G72" s="152"/>
      <c r="H72" s="102"/>
      <c r="I72" s="152"/>
      <c r="J72" s="152"/>
      <c r="K72" s="152"/>
      <c r="L72" s="152"/>
      <c r="M72" s="152"/>
      <c r="N72" s="152"/>
      <c r="O72" s="102"/>
      <c r="P72" s="837"/>
      <c r="Q72" s="137"/>
      <c r="R72" s="137"/>
      <c r="S72" s="137"/>
      <c r="T72" s="137"/>
      <c r="U72" s="137"/>
      <c r="V72" s="137"/>
      <c r="W72" s="137"/>
      <c r="X72" s="137"/>
      <c r="Y72" s="137"/>
      <c r="Z72" s="137"/>
      <c r="AA72" s="137"/>
      <c r="AB72" s="137"/>
      <c r="AC72" s="137"/>
      <c r="AD72" s="137"/>
      <c r="AE72" s="137"/>
      <c r="AF72" s="137"/>
      <c r="AG72" s="137"/>
      <c r="AH72" s="137"/>
    </row>
    <row r="73" spans="1:34" ht="15" customHeight="1" x14ac:dyDescent="0.2">
      <c r="A73" s="1393" t="str">
        <f>'Setup Page'!C11</f>
        <v>Nongoma Engineering</v>
      </c>
      <c r="B73" s="124"/>
      <c r="C73" s="125"/>
      <c r="D73" s="95"/>
      <c r="E73" s="95"/>
      <c r="F73" s="95"/>
      <c r="G73" s="95"/>
      <c r="H73" s="704"/>
      <c r="I73" s="720" t="str">
        <f t="shared" ref="I73:I81" si="33">IF(E73="Level 2",F73,IF(E73="Level 3",F73,IF(E73="Level 4",F73,"")))</f>
        <v/>
      </c>
      <c r="J73" s="720" t="str">
        <f t="shared" ref="J73:J81" si="34">IF(E73="Level 5",F73,"")</f>
        <v/>
      </c>
      <c r="K73" s="720" t="str">
        <f t="shared" ref="K73:K81" si="35">IF(E73="Level 2",G73,IF(E73="Level 3",G73,IF(E73="Level 4",G73,"")))</f>
        <v/>
      </c>
      <c r="L73" s="720" t="str">
        <f t="shared" ref="L73:L81" si="36">IF(E73="Level 5",G73,"")</f>
        <v/>
      </c>
      <c r="M73" s="713" t="str">
        <f t="shared" ref="M73:M81" si="37">IF(E73="Level 2",G73*H73,IF(E73="Level 3",G73*H73,IF(E73="Level 4",G73*H73,"")))</f>
        <v/>
      </c>
      <c r="N73" s="713" t="str">
        <f t="shared" ref="N73:N81" si="38">IF(E73="Level 5",G73*H73,"")</f>
        <v/>
      </c>
      <c r="O73" s="714">
        <f t="shared" ref="O73:O81" si="39">G73*H73</f>
        <v>0</v>
      </c>
      <c r="P73" s="835"/>
      <c r="Q73" s="137"/>
      <c r="R73" s="137"/>
      <c r="S73" s="137"/>
      <c r="T73" s="137"/>
      <c r="U73" s="137"/>
      <c r="V73" s="137"/>
      <c r="W73" s="137"/>
      <c r="X73" s="137"/>
      <c r="Y73" s="137"/>
      <c r="Z73" s="137"/>
      <c r="AA73" s="137"/>
      <c r="AB73" s="137"/>
      <c r="AC73" s="137"/>
      <c r="AD73" s="137"/>
      <c r="AE73" s="137"/>
      <c r="AF73" s="137"/>
      <c r="AG73" s="137"/>
      <c r="AH73" s="137"/>
    </row>
    <row r="74" spans="1:34" ht="15" customHeight="1" x14ac:dyDescent="0.2">
      <c r="A74" s="1393"/>
      <c r="B74" s="124"/>
      <c r="C74" s="125"/>
      <c r="D74" s="95"/>
      <c r="E74" s="95"/>
      <c r="F74" s="95"/>
      <c r="G74" s="95"/>
      <c r="H74" s="704"/>
      <c r="I74" s="720" t="str">
        <f t="shared" si="33"/>
        <v/>
      </c>
      <c r="J74" s="720" t="str">
        <f t="shared" si="34"/>
        <v/>
      </c>
      <c r="K74" s="720" t="str">
        <f t="shared" si="35"/>
        <v/>
      </c>
      <c r="L74" s="720" t="str">
        <f t="shared" si="36"/>
        <v/>
      </c>
      <c r="M74" s="713" t="str">
        <f t="shared" si="37"/>
        <v/>
      </c>
      <c r="N74" s="713" t="str">
        <f t="shared" si="38"/>
        <v/>
      </c>
      <c r="O74" s="714">
        <f t="shared" si="39"/>
        <v>0</v>
      </c>
      <c r="P74" s="835"/>
      <c r="Q74" s="137"/>
      <c r="R74" s="137"/>
      <c r="S74" s="137"/>
      <c r="T74" s="137"/>
      <c r="U74" s="137"/>
      <c r="V74" s="137"/>
      <c r="W74" s="137"/>
      <c r="X74" s="137"/>
      <c r="Y74" s="137"/>
      <c r="Z74" s="137"/>
      <c r="AA74" s="137"/>
      <c r="AB74" s="137"/>
      <c r="AC74" s="137"/>
      <c r="AD74" s="137"/>
      <c r="AE74" s="137"/>
      <c r="AF74" s="137"/>
      <c r="AG74" s="137"/>
      <c r="AH74" s="137"/>
    </row>
    <row r="75" spans="1:34" ht="15" customHeight="1" x14ac:dyDescent="0.2">
      <c r="A75" s="1393"/>
      <c r="B75" s="124"/>
      <c r="C75" s="125"/>
      <c r="D75" s="95"/>
      <c r="E75" s="95"/>
      <c r="F75" s="95"/>
      <c r="G75" s="95"/>
      <c r="H75" s="704"/>
      <c r="I75" s="720" t="str">
        <f t="shared" si="33"/>
        <v/>
      </c>
      <c r="J75" s="720" t="str">
        <f t="shared" si="34"/>
        <v/>
      </c>
      <c r="K75" s="720" t="str">
        <f t="shared" si="35"/>
        <v/>
      </c>
      <c r="L75" s="720" t="str">
        <f t="shared" si="36"/>
        <v/>
      </c>
      <c r="M75" s="713" t="str">
        <f t="shared" si="37"/>
        <v/>
      </c>
      <c r="N75" s="713" t="str">
        <f t="shared" si="38"/>
        <v/>
      </c>
      <c r="O75" s="714">
        <f t="shared" si="39"/>
        <v>0</v>
      </c>
      <c r="P75" s="835"/>
      <c r="Q75" s="137"/>
      <c r="R75" s="137"/>
      <c r="S75" s="137"/>
      <c r="T75" s="137"/>
      <c r="U75" s="137"/>
      <c r="V75" s="137"/>
      <c r="W75" s="137"/>
      <c r="X75" s="137"/>
      <c r="Y75" s="137"/>
      <c r="Z75" s="137"/>
      <c r="AA75" s="137"/>
      <c r="AB75" s="137"/>
      <c r="AC75" s="137"/>
      <c r="AD75" s="137"/>
      <c r="AE75" s="137"/>
      <c r="AF75" s="137"/>
      <c r="AG75" s="137"/>
      <c r="AH75" s="137"/>
    </row>
    <row r="76" spans="1:34" ht="15" customHeight="1" x14ac:dyDescent="0.2">
      <c r="A76" s="1393"/>
      <c r="B76" s="124"/>
      <c r="C76" s="125"/>
      <c r="D76" s="95"/>
      <c r="E76" s="95"/>
      <c r="F76" s="95"/>
      <c r="G76" s="95"/>
      <c r="H76" s="704"/>
      <c r="I76" s="720" t="str">
        <f t="shared" si="33"/>
        <v/>
      </c>
      <c r="J76" s="720" t="str">
        <f t="shared" si="34"/>
        <v/>
      </c>
      <c r="K76" s="720" t="str">
        <f t="shared" si="35"/>
        <v/>
      </c>
      <c r="L76" s="720" t="str">
        <f t="shared" si="36"/>
        <v/>
      </c>
      <c r="M76" s="713" t="str">
        <f t="shared" si="37"/>
        <v/>
      </c>
      <c r="N76" s="713" t="str">
        <f t="shared" si="38"/>
        <v/>
      </c>
      <c r="O76" s="714">
        <f t="shared" si="39"/>
        <v>0</v>
      </c>
      <c r="P76" s="835"/>
      <c r="Q76" s="137"/>
      <c r="R76" s="137"/>
      <c r="S76" s="137"/>
      <c r="T76" s="137"/>
      <c r="U76" s="137"/>
      <c r="V76" s="137"/>
      <c r="W76" s="137"/>
      <c r="X76" s="137"/>
      <c r="Y76" s="137"/>
      <c r="Z76" s="137"/>
      <c r="AA76" s="137"/>
      <c r="AB76" s="137"/>
      <c r="AC76" s="137"/>
      <c r="AD76" s="137"/>
      <c r="AE76" s="137"/>
      <c r="AF76" s="137"/>
      <c r="AG76" s="137"/>
      <c r="AH76" s="137"/>
    </row>
    <row r="77" spans="1:34" ht="15" customHeight="1" x14ac:dyDescent="0.2">
      <c r="A77" s="1393"/>
      <c r="B77" s="124"/>
      <c r="C77" s="125"/>
      <c r="D77" s="95"/>
      <c r="E77" s="95"/>
      <c r="F77" s="95"/>
      <c r="G77" s="95"/>
      <c r="H77" s="704"/>
      <c r="I77" s="720" t="str">
        <f t="shared" si="33"/>
        <v/>
      </c>
      <c r="J77" s="720" t="str">
        <f t="shared" si="34"/>
        <v/>
      </c>
      <c r="K77" s="720" t="str">
        <f t="shared" si="35"/>
        <v/>
      </c>
      <c r="L77" s="720" t="str">
        <f t="shared" si="36"/>
        <v/>
      </c>
      <c r="M77" s="713" t="str">
        <f t="shared" si="37"/>
        <v/>
      </c>
      <c r="N77" s="713" t="str">
        <f t="shared" si="38"/>
        <v/>
      </c>
      <c r="O77" s="714">
        <f t="shared" si="39"/>
        <v>0</v>
      </c>
      <c r="P77" s="835"/>
      <c r="Q77" s="137"/>
      <c r="R77" s="137"/>
      <c r="S77" s="137"/>
      <c r="T77" s="137"/>
      <c r="U77" s="137"/>
      <c r="V77" s="137"/>
      <c r="W77" s="137"/>
      <c r="X77" s="137"/>
      <c r="Y77" s="137"/>
      <c r="Z77" s="137"/>
      <c r="AA77" s="137"/>
      <c r="AB77" s="137"/>
      <c r="AC77" s="137"/>
      <c r="AD77" s="137"/>
      <c r="AE77" s="137"/>
      <c r="AF77" s="137"/>
      <c r="AG77" s="137"/>
      <c r="AH77" s="137"/>
    </row>
    <row r="78" spans="1:34" ht="15" customHeight="1" x14ac:dyDescent="0.2">
      <c r="A78" s="1393"/>
      <c r="B78" s="124"/>
      <c r="C78" s="125"/>
      <c r="D78" s="95"/>
      <c r="E78" s="95"/>
      <c r="F78" s="95"/>
      <c r="G78" s="95"/>
      <c r="H78" s="704"/>
      <c r="I78" s="720" t="str">
        <f t="shared" si="33"/>
        <v/>
      </c>
      <c r="J78" s="720" t="str">
        <f t="shared" si="34"/>
        <v/>
      </c>
      <c r="K78" s="720" t="str">
        <f t="shared" si="35"/>
        <v/>
      </c>
      <c r="L78" s="720" t="str">
        <f t="shared" si="36"/>
        <v/>
      </c>
      <c r="M78" s="713" t="str">
        <f t="shared" si="37"/>
        <v/>
      </c>
      <c r="N78" s="713" t="str">
        <f t="shared" si="38"/>
        <v/>
      </c>
      <c r="O78" s="714">
        <f t="shared" si="39"/>
        <v>0</v>
      </c>
      <c r="P78" s="835"/>
      <c r="Q78" s="137"/>
      <c r="R78" s="137"/>
      <c r="S78" s="137"/>
      <c r="T78" s="137"/>
      <c r="U78" s="137"/>
      <c r="V78" s="137"/>
      <c r="W78" s="137"/>
      <c r="X78" s="137"/>
      <c r="Y78" s="137"/>
      <c r="Z78" s="137"/>
      <c r="AA78" s="137"/>
      <c r="AB78" s="137"/>
      <c r="AC78" s="137"/>
      <c r="AD78" s="137"/>
      <c r="AE78" s="137"/>
      <c r="AF78" s="137"/>
      <c r="AG78" s="137"/>
      <c r="AH78" s="137"/>
    </row>
    <row r="79" spans="1:34" ht="15" customHeight="1" x14ac:dyDescent="0.2">
      <c r="A79" s="1393"/>
      <c r="B79" s="124"/>
      <c r="C79" s="125"/>
      <c r="D79" s="95"/>
      <c r="E79" s="95"/>
      <c r="F79" s="95"/>
      <c r="G79" s="95"/>
      <c r="H79" s="704"/>
      <c r="I79" s="720" t="str">
        <f t="shared" si="33"/>
        <v/>
      </c>
      <c r="J79" s="720" t="str">
        <f t="shared" si="34"/>
        <v/>
      </c>
      <c r="K79" s="720" t="str">
        <f t="shared" si="35"/>
        <v/>
      </c>
      <c r="L79" s="720" t="str">
        <f t="shared" si="36"/>
        <v/>
      </c>
      <c r="M79" s="713" t="str">
        <f t="shared" si="37"/>
        <v/>
      </c>
      <c r="N79" s="713" t="str">
        <f t="shared" si="38"/>
        <v/>
      </c>
      <c r="O79" s="714">
        <f t="shared" si="39"/>
        <v>0</v>
      </c>
      <c r="P79" s="835"/>
      <c r="Q79" s="137"/>
      <c r="R79" s="137"/>
      <c r="S79" s="137"/>
      <c r="T79" s="137"/>
      <c r="U79" s="137"/>
      <c r="V79" s="137"/>
      <c r="W79" s="137"/>
      <c r="X79" s="137"/>
      <c r="Y79" s="137"/>
      <c r="Z79" s="137"/>
      <c r="AA79" s="137"/>
      <c r="AB79" s="137"/>
      <c r="AC79" s="137"/>
      <c r="AD79" s="137"/>
      <c r="AE79" s="137"/>
      <c r="AF79" s="137"/>
      <c r="AG79" s="137"/>
      <c r="AH79" s="137"/>
    </row>
    <row r="80" spans="1:34" ht="15" customHeight="1" x14ac:dyDescent="0.2">
      <c r="A80" s="1393"/>
      <c r="B80" s="124"/>
      <c r="C80" s="125"/>
      <c r="D80" s="95"/>
      <c r="E80" s="95"/>
      <c r="F80" s="95"/>
      <c r="G80" s="95"/>
      <c r="H80" s="704"/>
      <c r="I80" s="720" t="str">
        <f t="shared" si="33"/>
        <v/>
      </c>
      <c r="J80" s="720" t="str">
        <f t="shared" si="34"/>
        <v/>
      </c>
      <c r="K80" s="720" t="str">
        <f t="shared" si="35"/>
        <v/>
      </c>
      <c r="L80" s="720" t="str">
        <f t="shared" si="36"/>
        <v/>
      </c>
      <c r="M80" s="713" t="str">
        <f t="shared" si="37"/>
        <v/>
      </c>
      <c r="N80" s="713" t="str">
        <f t="shared" si="38"/>
        <v/>
      </c>
      <c r="O80" s="714">
        <f t="shared" si="39"/>
        <v>0</v>
      </c>
      <c r="P80" s="835"/>
      <c r="Q80" s="137"/>
      <c r="R80" s="137"/>
      <c r="S80" s="137"/>
      <c r="T80" s="137"/>
      <c r="U80" s="137"/>
      <c r="V80" s="137"/>
      <c r="W80" s="137"/>
      <c r="X80" s="137"/>
      <c r="Y80" s="137"/>
      <c r="Z80" s="137"/>
      <c r="AA80" s="137"/>
      <c r="AB80" s="137"/>
      <c r="AC80" s="137"/>
      <c r="AD80" s="137"/>
      <c r="AE80" s="137"/>
      <c r="AF80" s="137"/>
      <c r="AG80" s="137"/>
      <c r="AH80" s="137"/>
    </row>
    <row r="81" spans="1:34" ht="15" customHeight="1" x14ac:dyDescent="0.2">
      <c r="A81" s="1393"/>
      <c r="B81" s="124"/>
      <c r="C81" s="125"/>
      <c r="D81" s="95"/>
      <c r="E81" s="95"/>
      <c r="F81" s="95"/>
      <c r="G81" s="95"/>
      <c r="H81" s="704"/>
      <c r="I81" s="720" t="str">
        <f t="shared" si="33"/>
        <v/>
      </c>
      <c r="J81" s="720" t="str">
        <f t="shared" si="34"/>
        <v/>
      </c>
      <c r="K81" s="720" t="str">
        <f t="shared" si="35"/>
        <v/>
      </c>
      <c r="L81" s="720" t="str">
        <f t="shared" si="36"/>
        <v/>
      </c>
      <c r="M81" s="713" t="str">
        <f t="shared" si="37"/>
        <v/>
      </c>
      <c r="N81" s="713" t="str">
        <f t="shared" si="38"/>
        <v/>
      </c>
      <c r="O81" s="714">
        <f t="shared" si="39"/>
        <v>0</v>
      </c>
      <c r="P81" s="835"/>
      <c r="Q81" s="137"/>
      <c r="R81" s="137"/>
      <c r="S81" s="137"/>
      <c r="T81" s="137"/>
      <c r="U81" s="137"/>
      <c r="V81" s="137"/>
      <c r="W81" s="137"/>
      <c r="X81" s="137"/>
      <c r="Y81" s="137"/>
      <c r="Z81" s="137"/>
      <c r="AA81" s="137"/>
      <c r="AB81" s="137"/>
      <c r="AC81" s="137"/>
      <c r="AD81" s="137"/>
      <c r="AE81" s="137"/>
      <c r="AF81" s="137"/>
      <c r="AG81" s="137"/>
      <c r="AH81" s="137"/>
    </row>
    <row r="82" spans="1:34" ht="15" customHeight="1" thickBot="1" x14ac:dyDescent="0.25">
      <c r="A82" s="1393"/>
      <c r="B82" s="816"/>
      <c r="C82" s="125"/>
      <c r="D82" s="95"/>
      <c r="E82" s="95"/>
      <c r="F82" s="95"/>
      <c r="G82" s="1124"/>
      <c r="H82" s="704"/>
      <c r="I82" s="720" t="str">
        <f t="shared" ref="I82:I92" si="40">IF(E82="Level 2",F82,IF(E82="Level 3",F82,IF(E82="Level 4",F82,"")))</f>
        <v/>
      </c>
      <c r="J82" s="720" t="str">
        <f t="shared" ref="J82:J92" si="41">IF(E82="Level 5",F82,"")</f>
        <v/>
      </c>
      <c r="K82" s="720" t="str">
        <f t="shared" ref="K82:K92" si="42">IF(E82="Level 2",G82,IF(E82="Level 3",G82,IF(E82="Level 4",G82,"")))</f>
        <v/>
      </c>
      <c r="L82" s="720" t="str">
        <f t="shared" ref="L82:L92" si="43">IF(E82="Level 5",G82,"")</f>
        <v/>
      </c>
      <c r="M82" s="713" t="str">
        <f t="shared" ref="M82:M92" si="44">IF(E82="Level 2",G82*H82,IF(E82="Level 3",G82*H82,IF(E82="Level 4",G82*H82,"")))</f>
        <v/>
      </c>
      <c r="N82" s="713" t="str">
        <f t="shared" ref="N82:N92" si="45">IF(E82="Level 5",G82*H82,"")</f>
        <v/>
      </c>
      <c r="O82" s="714">
        <f t="shared" ref="O82:O92" si="46">G82*H82</f>
        <v>0</v>
      </c>
      <c r="P82" s="835"/>
      <c r="Q82" s="137"/>
      <c r="R82" s="137"/>
      <c r="S82" s="137"/>
      <c r="T82" s="137"/>
      <c r="U82" s="137"/>
      <c r="V82" s="137"/>
      <c r="W82" s="137"/>
      <c r="X82" s="137"/>
      <c r="Y82" s="137"/>
      <c r="Z82" s="137"/>
      <c r="AA82" s="137"/>
      <c r="AB82" s="137"/>
      <c r="AC82" s="137"/>
      <c r="AD82" s="137"/>
      <c r="AE82" s="137"/>
      <c r="AF82" s="137"/>
      <c r="AG82" s="137"/>
      <c r="AH82" s="137"/>
    </row>
    <row r="83" spans="1:34" ht="15" hidden="1" customHeight="1" x14ac:dyDescent="0.2">
      <c r="A83" s="1393"/>
      <c r="B83" s="147"/>
      <c r="C83" s="202"/>
      <c r="D83" s="201"/>
      <c r="E83" s="710"/>
      <c r="F83" s="1123"/>
      <c r="G83" s="1124"/>
      <c r="H83" s="704"/>
      <c r="I83" s="720" t="str">
        <f t="shared" si="40"/>
        <v/>
      </c>
      <c r="J83" s="720" t="str">
        <f t="shared" si="41"/>
        <v/>
      </c>
      <c r="K83" s="720" t="str">
        <f t="shared" si="42"/>
        <v/>
      </c>
      <c r="L83" s="720" t="str">
        <f t="shared" si="43"/>
        <v/>
      </c>
      <c r="M83" s="713" t="str">
        <f t="shared" si="44"/>
        <v/>
      </c>
      <c r="N83" s="713" t="str">
        <f t="shared" si="45"/>
        <v/>
      </c>
      <c r="O83" s="714">
        <f t="shared" si="46"/>
        <v>0</v>
      </c>
      <c r="P83" s="835"/>
      <c r="Q83" s="137"/>
      <c r="R83" s="137"/>
      <c r="S83" s="137"/>
      <c r="T83" s="137"/>
      <c r="U83" s="137"/>
      <c r="V83" s="137"/>
      <c r="W83" s="137"/>
      <c r="X83" s="137"/>
      <c r="Y83" s="137"/>
      <c r="Z83" s="137"/>
      <c r="AA83" s="137"/>
      <c r="AB83" s="137"/>
      <c r="AC83" s="137"/>
      <c r="AD83" s="137"/>
      <c r="AE83" s="137"/>
      <c r="AF83" s="137"/>
      <c r="AG83" s="137"/>
      <c r="AH83" s="137"/>
    </row>
    <row r="84" spans="1:34" ht="15" hidden="1" customHeight="1" x14ac:dyDescent="0.2">
      <c r="A84" s="1393"/>
      <c r="B84" s="147"/>
      <c r="C84" s="202"/>
      <c r="D84" s="201"/>
      <c r="E84" s="710"/>
      <c r="F84" s="1123"/>
      <c r="G84" s="1124"/>
      <c r="H84" s="704"/>
      <c r="I84" s="720" t="str">
        <f t="shared" si="40"/>
        <v/>
      </c>
      <c r="J84" s="720" t="str">
        <f t="shared" si="41"/>
        <v/>
      </c>
      <c r="K84" s="720" t="str">
        <f t="shared" si="42"/>
        <v/>
      </c>
      <c r="L84" s="720" t="str">
        <f t="shared" si="43"/>
        <v/>
      </c>
      <c r="M84" s="713" t="str">
        <f t="shared" si="44"/>
        <v/>
      </c>
      <c r="N84" s="713" t="str">
        <f t="shared" si="45"/>
        <v/>
      </c>
      <c r="O84" s="714">
        <f t="shared" si="46"/>
        <v>0</v>
      </c>
      <c r="P84" s="835"/>
      <c r="Q84" s="137"/>
      <c r="R84" s="137"/>
      <c r="S84" s="137"/>
      <c r="T84" s="137"/>
      <c r="U84" s="137"/>
      <c r="V84" s="137"/>
      <c r="W84" s="137"/>
      <c r="X84" s="137"/>
      <c r="Y84" s="137"/>
      <c r="Z84" s="137"/>
      <c r="AA84" s="137"/>
      <c r="AB84" s="137"/>
      <c r="AC84" s="137"/>
      <c r="AD84" s="137"/>
      <c r="AE84" s="137"/>
      <c r="AF84" s="137"/>
      <c r="AG84" s="137"/>
      <c r="AH84" s="137"/>
    </row>
    <row r="85" spans="1:34" ht="15" hidden="1" customHeight="1" x14ac:dyDescent="0.2">
      <c r="A85" s="1393"/>
      <c r="B85" s="147"/>
      <c r="C85" s="202"/>
      <c r="D85" s="201"/>
      <c r="E85" s="710"/>
      <c r="F85" s="1123"/>
      <c r="G85" s="1124"/>
      <c r="H85" s="704"/>
      <c r="I85" s="720" t="str">
        <f t="shared" si="40"/>
        <v/>
      </c>
      <c r="J85" s="720" t="str">
        <f t="shared" si="41"/>
        <v/>
      </c>
      <c r="K85" s="720" t="str">
        <f t="shared" si="42"/>
        <v/>
      </c>
      <c r="L85" s="720" t="str">
        <f t="shared" si="43"/>
        <v/>
      </c>
      <c r="M85" s="713" t="str">
        <f t="shared" si="44"/>
        <v/>
      </c>
      <c r="N85" s="713" t="str">
        <f t="shared" si="45"/>
        <v/>
      </c>
      <c r="O85" s="714">
        <f t="shared" si="46"/>
        <v>0</v>
      </c>
      <c r="P85" s="835"/>
      <c r="Q85" s="137"/>
      <c r="R85" s="137"/>
      <c r="S85" s="137"/>
      <c r="T85" s="137"/>
      <c r="U85" s="137"/>
      <c r="V85" s="137"/>
      <c r="W85" s="137"/>
      <c r="X85" s="137"/>
      <c r="Y85" s="137"/>
      <c r="Z85" s="137"/>
      <c r="AA85" s="137"/>
      <c r="AB85" s="137"/>
      <c r="AC85" s="137"/>
      <c r="AD85" s="137"/>
      <c r="AE85" s="137"/>
      <c r="AF85" s="137"/>
      <c r="AG85" s="137"/>
      <c r="AH85" s="137"/>
    </row>
    <row r="86" spans="1:34" ht="15" hidden="1" customHeight="1" x14ac:dyDescent="0.2">
      <c r="A86" s="1393"/>
      <c r="B86" s="147"/>
      <c r="C86" s="202"/>
      <c r="D86" s="201"/>
      <c r="E86" s="710"/>
      <c r="F86" s="1123"/>
      <c r="G86" s="1124"/>
      <c r="H86" s="704"/>
      <c r="I86" s="720" t="str">
        <f t="shared" si="40"/>
        <v/>
      </c>
      <c r="J86" s="720" t="str">
        <f t="shared" si="41"/>
        <v/>
      </c>
      <c r="K86" s="720" t="str">
        <f t="shared" si="42"/>
        <v/>
      </c>
      <c r="L86" s="720" t="str">
        <f t="shared" si="43"/>
        <v/>
      </c>
      <c r="M86" s="713" t="str">
        <f t="shared" si="44"/>
        <v/>
      </c>
      <c r="N86" s="713" t="str">
        <f t="shared" si="45"/>
        <v/>
      </c>
      <c r="O86" s="714">
        <f t="shared" si="46"/>
        <v>0</v>
      </c>
      <c r="P86" s="835"/>
      <c r="Q86" s="137"/>
      <c r="R86" s="137"/>
      <c r="S86" s="137"/>
      <c r="T86" s="137"/>
      <c r="U86" s="137"/>
      <c r="V86" s="137"/>
      <c r="W86" s="137"/>
      <c r="X86" s="137"/>
      <c r="Y86" s="137"/>
      <c r="Z86" s="137"/>
      <c r="AA86" s="137"/>
      <c r="AB86" s="137"/>
      <c r="AC86" s="137"/>
      <c r="AD86" s="137"/>
      <c r="AE86" s="137"/>
      <c r="AF86" s="137"/>
      <c r="AG86" s="137"/>
      <c r="AH86" s="137"/>
    </row>
    <row r="87" spans="1:34" ht="15" hidden="1" customHeight="1" x14ac:dyDescent="0.2">
      <c r="A87" s="1393"/>
      <c r="B87" s="147"/>
      <c r="C87" s="202"/>
      <c r="D87" s="201"/>
      <c r="E87" s="710"/>
      <c r="F87" s="1123"/>
      <c r="G87" s="1124"/>
      <c r="H87" s="704"/>
      <c r="I87" s="720" t="str">
        <f t="shared" si="40"/>
        <v/>
      </c>
      <c r="J87" s="720" t="str">
        <f t="shared" si="41"/>
        <v/>
      </c>
      <c r="K87" s="720" t="str">
        <f t="shared" si="42"/>
        <v/>
      </c>
      <c r="L87" s="720" t="str">
        <f t="shared" si="43"/>
        <v/>
      </c>
      <c r="M87" s="713" t="str">
        <f t="shared" si="44"/>
        <v/>
      </c>
      <c r="N87" s="713" t="str">
        <f t="shared" si="45"/>
        <v/>
      </c>
      <c r="O87" s="714">
        <f t="shared" si="46"/>
        <v>0</v>
      </c>
      <c r="P87" s="835"/>
      <c r="Q87" s="137"/>
      <c r="R87" s="137"/>
      <c r="S87" s="137"/>
      <c r="T87" s="137"/>
      <c r="U87" s="137"/>
      <c r="V87" s="137"/>
      <c r="W87" s="137"/>
      <c r="X87" s="137"/>
      <c r="Y87" s="137"/>
      <c r="Z87" s="137"/>
      <c r="AA87" s="137"/>
      <c r="AB87" s="137"/>
      <c r="AC87" s="137"/>
      <c r="AD87" s="137"/>
      <c r="AE87" s="137"/>
      <c r="AF87" s="137"/>
      <c r="AG87" s="137"/>
      <c r="AH87" s="137"/>
    </row>
    <row r="88" spans="1:34" ht="15" hidden="1" customHeight="1" x14ac:dyDescent="0.2">
      <c r="A88" s="1393"/>
      <c r="B88" s="147"/>
      <c r="C88" s="202"/>
      <c r="D88" s="201"/>
      <c r="E88" s="710"/>
      <c r="F88" s="1123"/>
      <c r="G88" s="1124"/>
      <c r="H88" s="704"/>
      <c r="I88" s="720" t="str">
        <f t="shared" si="40"/>
        <v/>
      </c>
      <c r="J88" s="720" t="str">
        <f t="shared" si="41"/>
        <v/>
      </c>
      <c r="K88" s="720" t="str">
        <f t="shared" si="42"/>
        <v/>
      </c>
      <c r="L88" s="720" t="str">
        <f t="shared" si="43"/>
        <v/>
      </c>
      <c r="M88" s="713" t="str">
        <f t="shared" si="44"/>
        <v/>
      </c>
      <c r="N88" s="713" t="str">
        <f t="shared" si="45"/>
        <v/>
      </c>
      <c r="O88" s="714">
        <f t="shared" si="46"/>
        <v>0</v>
      </c>
      <c r="P88" s="835"/>
      <c r="Q88" s="137"/>
      <c r="R88" s="137"/>
      <c r="S88" s="137"/>
      <c r="T88" s="137"/>
      <c r="U88" s="137"/>
      <c r="V88" s="137"/>
      <c r="W88" s="137"/>
      <c r="X88" s="137"/>
      <c r="Y88" s="137"/>
      <c r="Z88" s="137"/>
      <c r="AA88" s="137"/>
      <c r="AB88" s="137"/>
      <c r="AC88" s="137"/>
      <c r="AD88" s="137"/>
      <c r="AE88" s="137"/>
      <c r="AF88" s="137"/>
      <c r="AG88" s="137"/>
      <c r="AH88" s="137"/>
    </row>
    <row r="89" spans="1:34" ht="15" hidden="1" customHeight="1" x14ac:dyDescent="0.2">
      <c r="A89" s="1393"/>
      <c r="B89" s="147"/>
      <c r="C89" s="202"/>
      <c r="D89" s="201"/>
      <c r="E89" s="710"/>
      <c r="F89" s="1123"/>
      <c r="G89" s="1124"/>
      <c r="H89" s="704"/>
      <c r="I89" s="720" t="str">
        <f t="shared" si="40"/>
        <v/>
      </c>
      <c r="J89" s="720" t="str">
        <f t="shared" si="41"/>
        <v/>
      </c>
      <c r="K89" s="720" t="str">
        <f t="shared" si="42"/>
        <v/>
      </c>
      <c r="L89" s="720" t="str">
        <f t="shared" si="43"/>
        <v/>
      </c>
      <c r="M89" s="713" t="str">
        <f t="shared" si="44"/>
        <v/>
      </c>
      <c r="N89" s="713" t="str">
        <f t="shared" si="45"/>
        <v/>
      </c>
      <c r="O89" s="714">
        <f t="shared" si="46"/>
        <v>0</v>
      </c>
      <c r="P89" s="835"/>
      <c r="Q89" s="137"/>
      <c r="R89" s="137"/>
      <c r="S89" s="137"/>
      <c r="T89" s="137"/>
      <c r="U89" s="137"/>
      <c r="V89" s="137"/>
      <c r="W89" s="137"/>
      <c r="X89" s="137"/>
      <c r="Y89" s="137"/>
      <c r="Z89" s="137"/>
      <c r="AA89" s="137"/>
      <c r="AB89" s="137"/>
      <c r="AC89" s="137"/>
      <c r="AD89" s="137"/>
      <c r="AE89" s="137"/>
      <c r="AF89" s="137"/>
      <c r="AG89" s="137"/>
      <c r="AH89" s="137"/>
    </row>
    <row r="90" spans="1:34" ht="15" hidden="1" customHeight="1" x14ac:dyDescent="0.2">
      <c r="A90" s="1393"/>
      <c r="B90" s="147"/>
      <c r="C90" s="202"/>
      <c r="D90" s="201"/>
      <c r="E90" s="710"/>
      <c r="F90" s="1123"/>
      <c r="G90" s="1124"/>
      <c r="H90" s="704"/>
      <c r="I90" s="720" t="str">
        <f t="shared" si="40"/>
        <v/>
      </c>
      <c r="J90" s="720" t="str">
        <f t="shared" si="41"/>
        <v/>
      </c>
      <c r="K90" s="720" t="str">
        <f t="shared" si="42"/>
        <v/>
      </c>
      <c r="L90" s="720" t="str">
        <f t="shared" si="43"/>
        <v/>
      </c>
      <c r="M90" s="713" t="str">
        <f t="shared" si="44"/>
        <v/>
      </c>
      <c r="N90" s="713" t="str">
        <f t="shared" si="45"/>
        <v/>
      </c>
      <c r="O90" s="714">
        <f t="shared" si="46"/>
        <v>0</v>
      </c>
      <c r="P90" s="835"/>
      <c r="Q90" s="137"/>
      <c r="R90" s="137"/>
      <c r="S90" s="137"/>
      <c r="T90" s="137"/>
      <c r="U90" s="137"/>
      <c r="V90" s="137"/>
      <c r="W90" s="137"/>
      <c r="X90" s="137"/>
      <c r="Y90" s="137"/>
      <c r="Z90" s="137"/>
      <c r="AA90" s="137"/>
      <c r="AB90" s="137"/>
      <c r="AC90" s="137"/>
      <c r="AD90" s="137"/>
      <c r="AE90" s="137"/>
      <c r="AF90" s="137"/>
      <c r="AG90" s="137"/>
      <c r="AH90" s="137"/>
    </row>
    <row r="91" spans="1:34" ht="15" hidden="1" customHeight="1" x14ac:dyDescent="0.2">
      <c r="A91" s="1393"/>
      <c r="B91" s="147"/>
      <c r="C91" s="202"/>
      <c r="D91" s="201"/>
      <c r="E91" s="710"/>
      <c r="F91" s="1123"/>
      <c r="G91" s="1124"/>
      <c r="H91" s="704"/>
      <c r="I91" s="720" t="str">
        <f t="shared" si="40"/>
        <v/>
      </c>
      <c r="J91" s="720" t="str">
        <f t="shared" si="41"/>
        <v/>
      </c>
      <c r="K91" s="720" t="str">
        <f t="shared" si="42"/>
        <v/>
      </c>
      <c r="L91" s="720" t="str">
        <f t="shared" si="43"/>
        <v/>
      </c>
      <c r="M91" s="713" t="str">
        <f t="shared" si="44"/>
        <v/>
      </c>
      <c r="N91" s="713" t="str">
        <f t="shared" si="45"/>
        <v/>
      </c>
      <c r="O91" s="714">
        <f t="shared" si="46"/>
        <v>0</v>
      </c>
      <c r="P91" s="835"/>
      <c r="Q91" s="137"/>
      <c r="R91" s="137"/>
      <c r="S91" s="137"/>
      <c r="T91" s="137"/>
      <c r="U91" s="137"/>
      <c r="V91" s="137"/>
      <c r="W91" s="137"/>
      <c r="X91" s="137"/>
      <c r="Y91" s="137"/>
      <c r="Z91" s="137"/>
      <c r="AA91" s="137"/>
      <c r="AB91" s="137"/>
      <c r="AC91" s="137"/>
      <c r="AD91" s="137"/>
      <c r="AE91" s="137"/>
      <c r="AF91" s="137"/>
      <c r="AG91" s="137"/>
      <c r="AH91" s="137"/>
    </row>
    <row r="92" spans="1:34" ht="15" hidden="1" customHeight="1" thickBot="1" x14ac:dyDescent="0.25">
      <c r="A92" s="1394"/>
      <c r="B92" s="169"/>
      <c r="C92" s="203"/>
      <c r="D92" s="707"/>
      <c r="E92" s="711"/>
      <c r="F92" s="1125"/>
      <c r="G92" s="1126"/>
      <c r="H92" s="704"/>
      <c r="I92" s="720" t="str">
        <f t="shared" si="40"/>
        <v/>
      </c>
      <c r="J92" s="720" t="str">
        <f t="shared" si="41"/>
        <v/>
      </c>
      <c r="K92" s="720" t="str">
        <f t="shared" si="42"/>
        <v/>
      </c>
      <c r="L92" s="720" t="str">
        <f t="shared" si="43"/>
        <v/>
      </c>
      <c r="M92" s="713" t="str">
        <f t="shared" si="44"/>
        <v/>
      </c>
      <c r="N92" s="713" t="str">
        <f t="shared" si="45"/>
        <v/>
      </c>
      <c r="O92" s="714">
        <f t="shared" si="46"/>
        <v>0</v>
      </c>
      <c r="P92" s="835"/>
      <c r="Q92" s="137"/>
      <c r="R92" s="137"/>
      <c r="S92" s="137"/>
      <c r="T92" s="137"/>
      <c r="U92" s="137"/>
      <c r="V92" s="137"/>
      <c r="W92" s="137"/>
      <c r="X92" s="137"/>
      <c r="Y92" s="137"/>
      <c r="Z92" s="137"/>
      <c r="AA92" s="137"/>
      <c r="AB92" s="137"/>
      <c r="AC92" s="137"/>
      <c r="AD92" s="137"/>
      <c r="AE92" s="137"/>
      <c r="AF92" s="137"/>
      <c r="AG92" s="137"/>
      <c r="AH92" s="137"/>
    </row>
    <row r="93" spans="1:34" ht="18" customHeight="1" thickBot="1" x14ac:dyDescent="0.25">
      <c r="A93" s="182"/>
      <c r="B93" s="198"/>
      <c r="C93" s="198"/>
      <c r="D93" s="198"/>
      <c r="E93" s="198" t="s">
        <v>62</v>
      </c>
      <c r="F93" s="140">
        <f t="shared" ref="F93" si="47">SUM(F73:F92)</f>
        <v>0</v>
      </c>
      <c r="G93" s="204">
        <f>SUM(G73:G92)</f>
        <v>0</v>
      </c>
      <c r="H93" s="139"/>
      <c r="I93" s="721">
        <f t="shared" ref="I93:J93" si="48">SUM(I73:I92)</f>
        <v>0</v>
      </c>
      <c r="J93" s="722">
        <f t="shared" si="48"/>
        <v>0</v>
      </c>
      <c r="K93" s="721">
        <f t="shared" ref="K93:L93" si="49">SUM(K73:K92)</f>
        <v>0</v>
      </c>
      <c r="L93" s="722">
        <f t="shared" si="49"/>
        <v>0</v>
      </c>
      <c r="M93" s="205">
        <f t="shared" ref="M93:O93" si="50">SUM(M73:M92)</f>
        <v>0</v>
      </c>
      <c r="N93" s="200">
        <f t="shared" si="50"/>
        <v>0</v>
      </c>
      <c r="O93" s="144">
        <f t="shared" si="50"/>
        <v>0</v>
      </c>
      <c r="P93" s="836"/>
      <c r="Q93" s="137"/>
      <c r="R93" s="137"/>
      <c r="S93" s="137"/>
      <c r="T93" s="137"/>
      <c r="U93" s="137"/>
      <c r="V93" s="137"/>
      <c r="W93" s="137"/>
      <c r="X93" s="137"/>
      <c r="Y93" s="137"/>
      <c r="Z93" s="137"/>
      <c r="AA93" s="137"/>
      <c r="AB93" s="137"/>
      <c r="AC93" s="137"/>
      <c r="AD93" s="137"/>
      <c r="AE93" s="137"/>
      <c r="AF93" s="137"/>
      <c r="AG93" s="137"/>
      <c r="AH93" s="137"/>
    </row>
    <row r="94" spans="1:34" ht="13.5" thickBot="1" x14ac:dyDescent="0.25">
      <c r="A94" s="173"/>
      <c r="B94" s="152"/>
      <c r="C94" s="152"/>
      <c r="D94" s="152"/>
      <c r="E94" s="152"/>
      <c r="F94" s="152"/>
      <c r="G94" s="152"/>
      <c r="H94" s="102"/>
      <c r="I94" s="152"/>
      <c r="J94" s="152"/>
      <c r="K94" s="152"/>
      <c r="L94" s="152"/>
      <c r="M94" s="152"/>
      <c r="N94" s="152"/>
      <c r="O94" s="102"/>
      <c r="P94" s="837"/>
      <c r="Q94" s="137"/>
      <c r="R94" s="137"/>
      <c r="S94" s="137"/>
      <c r="T94" s="137"/>
      <c r="U94" s="137"/>
      <c r="V94" s="137"/>
      <c r="W94" s="137"/>
      <c r="X94" s="137"/>
      <c r="Y94" s="137"/>
      <c r="Z94" s="137"/>
      <c r="AA94" s="137"/>
      <c r="AB94" s="137"/>
      <c r="AC94" s="137"/>
      <c r="AD94" s="137"/>
      <c r="AE94" s="137"/>
      <c r="AF94" s="137"/>
      <c r="AG94" s="137"/>
      <c r="AH94" s="137"/>
    </row>
    <row r="95" spans="1:34" ht="15" customHeight="1" x14ac:dyDescent="0.2">
      <c r="A95" s="1393" t="str">
        <f>'Setup Page'!C12</f>
        <v>Nongoma KwaGqikazi</v>
      </c>
      <c r="B95" s="168" t="s">
        <v>992</v>
      </c>
      <c r="C95" s="201" t="s">
        <v>993</v>
      </c>
      <c r="D95" s="706" t="s">
        <v>239</v>
      </c>
      <c r="E95" s="709" t="s">
        <v>0</v>
      </c>
      <c r="F95" s="1121">
        <v>74</v>
      </c>
      <c r="G95" s="1122">
        <v>120</v>
      </c>
      <c r="H95" s="704">
        <v>15000</v>
      </c>
      <c r="I95" s="720">
        <f>IF(E95="Level 2",F95,IF(E95="Level 3",F95,IF(E95="Level 4",F95,"")))</f>
        <v>74</v>
      </c>
      <c r="J95" s="720" t="str">
        <f>IF(E95="Level 5",F95,"")</f>
        <v/>
      </c>
      <c r="K95" s="720">
        <f>IF(E95="Level 2",G95,IF(E95="Level 3",G95,IF(E95="Level 4",G95,"")))</f>
        <v>120</v>
      </c>
      <c r="L95" s="720" t="str">
        <f>IF(E95="Level 5",G95,"")</f>
        <v/>
      </c>
      <c r="M95" s="713">
        <f>IF(E95="Level 2",G95*H95,IF(E95="Level 3",G95*H95,IF(E95="Level 4",G95*H95,"")))</f>
        <v>1800000</v>
      </c>
      <c r="N95" s="713" t="str">
        <f>IF(E95="Level 5",G95*H95,"")</f>
        <v/>
      </c>
      <c r="O95" s="714">
        <f>G95*H95</f>
        <v>1800000</v>
      </c>
      <c r="P95" s="835" t="s">
        <v>994</v>
      </c>
      <c r="Q95" s="137"/>
      <c r="R95" s="137"/>
      <c r="S95" s="137"/>
      <c r="T95" s="137"/>
      <c r="U95" s="137"/>
      <c r="V95" s="137"/>
      <c r="W95" s="137"/>
      <c r="X95" s="137"/>
      <c r="Y95" s="137"/>
      <c r="Z95" s="137"/>
      <c r="AA95" s="137"/>
      <c r="AB95" s="137"/>
      <c r="AC95" s="137"/>
      <c r="AD95" s="137"/>
      <c r="AE95" s="137"/>
      <c r="AF95" s="137"/>
      <c r="AG95" s="137"/>
      <c r="AH95" s="137"/>
    </row>
    <row r="96" spans="1:34" ht="15" customHeight="1" x14ac:dyDescent="0.2">
      <c r="A96" s="1393"/>
      <c r="B96" s="147"/>
      <c r="C96" s="202"/>
      <c r="D96" s="201"/>
      <c r="E96" s="710"/>
      <c r="F96" s="1123"/>
      <c r="G96" s="1124"/>
      <c r="H96" s="704"/>
      <c r="I96" s="720" t="str">
        <f t="shared" ref="I96:I114" si="51">IF(E96="Level 2",F96,IF(E96="Level 3",F96,IF(E96="Level 4",F96,"")))</f>
        <v/>
      </c>
      <c r="J96" s="720" t="str">
        <f t="shared" ref="J96:J114" si="52">IF(E96="Level 5",F96,"")</f>
        <v/>
      </c>
      <c r="K96" s="720" t="str">
        <f t="shared" ref="K96:K114" si="53">IF(E96="Level 2",G96,IF(E96="Level 3",G96,IF(E96="Level 4",G96,"")))</f>
        <v/>
      </c>
      <c r="L96" s="720" t="str">
        <f t="shared" ref="L96:L114" si="54">IF(E96="Level 5",G96,"")</f>
        <v/>
      </c>
      <c r="M96" s="713" t="str">
        <f t="shared" ref="M96:M114" si="55">IF(E96="Level 2",G96*H96,IF(E96="Level 3",G96*H96,IF(E96="Level 4",G96*H96,"")))</f>
        <v/>
      </c>
      <c r="N96" s="713" t="str">
        <f t="shared" ref="N96:N114" si="56">IF(E96="Level 5",G96*H96,"")</f>
        <v/>
      </c>
      <c r="O96" s="714">
        <f t="shared" ref="O96:O114" si="57">G96*H96</f>
        <v>0</v>
      </c>
      <c r="P96" s="835"/>
      <c r="Q96" s="137"/>
      <c r="R96" s="137"/>
      <c r="S96" s="137"/>
      <c r="T96" s="137"/>
      <c r="U96" s="137"/>
      <c r="V96" s="137"/>
      <c r="W96" s="137"/>
      <c r="X96" s="137"/>
      <c r="Y96" s="137"/>
      <c r="Z96" s="137"/>
      <c r="AA96" s="137"/>
      <c r="AB96" s="137"/>
      <c r="AC96" s="137"/>
      <c r="AD96" s="137"/>
      <c r="AE96" s="137"/>
      <c r="AF96" s="137"/>
      <c r="AG96" s="137"/>
      <c r="AH96" s="137"/>
    </row>
    <row r="97" spans="1:34" ht="15" customHeight="1" x14ac:dyDescent="0.2">
      <c r="A97" s="1393"/>
      <c r="B97" s="147"/>
      <c r="C97" s="202"/>
      <c r="D97" s="201"/>
      <c r="E97" s="710"/>
      <c r="F97" s="1123"/>
      <c r="G97" s="1124"/>
      <c r="H97" s="704"/>
      <c r="I97" s="720" t="str">
        <f t="shared" si="51"/>
        <v/>
      </c>
      <c r="J97" s="720" t="str">
        <f t="shared" si="52"/>
        <v/>
      </c>
      <c r="K97" s="720" t="str">
        <f t="shared" si="53"/>
        <v/>
      </c>
      <c r="L97" s="720" t="str">
        <f t="shared" si="54"/>
        <v/>
      </c>
      <c r="M97" s="713" t="str">
        <f t="shared" si="55"/>
        <v/>
      </c>
      <c r="N97" s="713" t="str">
        <f t="shared" si="56"/>
        <v/>
      </c>
      <c r="O97" s="714">
        <f t="shared" si="57"/>
        <v>0</v>
      </c>
      <c r="P97" s="835"/>
      <c r="Q97" s="137"/>
      <c r="R97" s="137"/>
      <c r="S97" s="137"/>
      <c r="T97" s="137"/>
      <c r="U97" s="137"/>
      <c r="V97" s="137"/>
      <c r="W97" s="137"/>
      <c r="X97" s="137"/>
      <c r="Y97" s="137"/>
      <c r="Z97" s="137"/>
      <c r="AA97" s="137"/>
      <c r="AB97" s="137"/>
      <c r="AC97" s="137"/>
      <c r="AD97" s="137"/>
      <c r="AE97" s="137"/>
      <c r="AF97" s="137"/>
      <c r="AG97" s="137"/>
      <c r="AH97" s="137"/>
    </row>
    <row r="98" spans="1:34" ht="15" customHeight="1" x14ac:dyDescent="0.2">
      <c r="A98" s="1393"/>
      <c r="B98" s="147"/>
      <c r="C98" s="202"/>
      <c r="D98" s="201"/>
      <c r="E98" s="710"/>
      <c r="F98" s="1123"/>
      <c r="G98" s="1124"/>
      <c r="H98" s="704"/>
      <c r="I98" s="720" t="str">
        <f t="shared" si="51"/>
        <v/>
      </c>
      <c r="J98" s="720" t="str">
        <f t="shared" si="52"/>
        <v/>
      </c>
      <c r="K98" s="720" t="str">
        <f t="shared" si="53"/>
        <v/>
      </c>
      <c r="L98" s="720" t="str">
        <f t="shared" si="54"/>
        <v/>
      </c>
      <c r="M98" s="713" t="str">
        <f t="shared" si="55"/>
        <v/>
      </c>
      <c r="N98" s="713" t="str">
        <f t="shared" si="56"/>
        <v/>
      </c>
      <c r="O98" s="714">
        <f t="shared" si="57"/>
        <v>0</v>
      </c>
      <c r="P98" s="835"/>
      <c r="Q98" s="137"/>
      <c r="R98" s="137"/>
      <c r="S98" s="137"/>
      <c r="T98" s="137"/>
      <c r="U98" s="137"/>
      <c r="V98" s="137"/>
      <c r="W98" s="137"/>
      <c r="X98" s="137"/>
      <c r="Y98" s="137"/>
      <c r="Z98" s="137"/>
      <c r="AA98" s="137"/>
      <c r="AB98" s="137"/>
      <c r="AC98" s="137"/>
      <c r="AD98" s="137"/>
      <c r="AE98" s="137"/>
      <c r="AF98" s="137"/>
      <c r="AG98" s="137"/>
      <c r="AH98" s="137"/>
    </row>
    <row r="99" spans="1:34" ht="15" customHeight="1" x14ac:dyDescent="0.2">
      <c r="A99" s="1393"/>
      <c r="B99" s="147"/>
      <c r="C99" s="202"/>
      <c r="D99" s="201"/>
      <c r="E99" s="710"/>
      <c r="F99" s="1123"/>
      <c r="G99" s="1124"/>
      <c r="H99" s="704"/>
      <c r="I99" s="720" t="str">
        <f t="shared" si="51"/>
        <v/>
      </c>
      <c r="J99" s="720" t="str">
        <f t="shared" si="52"/>
        <v/>
      </c>
      <c r="K99" s="720" t="str">
        <f t="shared" si="53"/>
        <v/>
      </c>
      <c r="L99" s="720" t="str">
        <f t="shared" si="54"/>
        <v/>
      </c>
      <c r="M99" s="713" t="str">
        <f t="shared" si="55"/>
        <v/>
      </c>
      <c r="N99" s="713" t="str">
        <f t="shared" si="56"/>
        <v/>
      </c>
      <c r="O99" s="714">
        <f t="shared" si="57"/>
        <v>0</v>
      </c>
      <c r="P99" s="835"/>
      <c r="Q99" s="137"/>
      <c r="R99" s="137"/>
      <c r="S99" s="137"/>
      <c r="T99" s="137"/>
      <c r="U99" s="137"/>
      <c r="V99" s="137"/>
      <c r="W99" s="137"/>
      <c r="X99" s="137"/>
      <c r="Y99" s="137"/>
      <c r="Z99" s="137"/>
      <c r="AA99" s="137"/>
      <c r="AB99" s="137"/>
      <c r="AC99" s="137"/>
      <c r="AD99" s="137"/>
      <c r="AE99" s="137"/>
      <c r="AF99" s="137"/>
      <c r="AG99" s="137"/>
      <c r="AH99" s="137"/>
    </row>
    <row r="100" spans="1:34" ht="15" customHeight="1" x14ac:dyDescent="0.2">
      <c r="A100" s="1393"/>
      <c r="B100" s="147"/>
      <c r="C100" s="202"/>
      <c r="D100" s="201"/>
      <c r="E100" s="710"/>
      <c r="F100" s="1123"/>
      <c r="G100" s="1124"/>
      <c r="H100" s="704"/>
      <c r="I100" s="720" t="str">
        <f t="shared" si="51"/>
        <v/>
      </c>
      <c r="J100" s="720" t="str">
        <f t="shared" si="52"/>
        <v/>
      </c>
      <c r="K100" s="720" t="str">
        <f t="shared" si="53"/>
        <v/>
      </c>
      <c r="L100" s="720" t="str">
        <f t="shared" si="54"/>
        <v/>
      </c>
      <c r="M100" s="713" t="str">
        <f t="shared" si="55"/>
        <v/>
      </c>
      <c r="N100" s="713" t="str">
        <f t="shared" si="56"/>
        <v/>
      </c>
      <c r="O100" s="714">
        <f t="shared" si="57"/>
        <v>0</v>
      </c>
      <c r="P100" s="835"/>
      <c r="Q100" s="137"/>
      <c r="R100" s="137"/>
      <c r="S100" s="137"/>
      <c r="T100" s="137"/>
      <c r="U100" s="137"/>
      <c r="V100" s="137"/>
      <c r="W100" s="137"/>
      <c r="X100" s="137"/>
      <c r="Y100" s="137"/>
      <c r="Z100" s="137"/>
      <c r="AA100" s="137"/>
      <c r="AB100" s="137"/>
      <c r="AC100" s="137"/>
      <c r="AD100" s="137"/>
      <c r="AE100" s="137"/>
      <c r="AF100" s="137"/>
      <c r="AG100" s="137"/>
      <c r="AH100" s="137"/>
    </row>
    <row r="101" spans="1:34" ht="15" customHeight="1" x14ac:dyDescent="0.2">
      <c r="A101" s="1393"/>
      <c r="B101" s="147"/>
      <c r="C101" s="202"/>
      <c r="D101" s="201"/>
      <c r="E101" s="710"/>
      <c r="F101" s="1123"/>
      <c r="G101" s="1124"/>
      <c r="H101" s="704"/>
      <c r="I101" s="720" t="str">
        <f t="shared" si="51"/>
        <v/>
      </c>
      <c r="J101" s="720" t="str">
        <f t="shared" si="52"/>
        <v/>
      </c>
      <c r="K101" s="720" t="str">
        <f t="shared" si="53"/>
        <v/>
      </c>
      <c r="L101" s="720" t="str">
        <f t="shared" si="54"/>
        <v/>
      </c>
      <c r="M101" s="713" t="str">
        <f t="shared" si="55"/>
        <v/>
      </c>
      <c r="N101" s="713" t="str">
        <f t="shared" si="56"/>
        <v/>
      </c>
      <c r="O101" s="714">
        <f t="shared" si="57"/>
        <v>0</v>
      </c>
      <c r="P101" s="835"/>
      <c r="Q101" s="137"/>
      <c r="R101" s="137"/>
      <c r="S101" s="137"/>
      <c r="T101" s="137"/>
      <c r="U101" s="137"/>
      <c r="V101" s="137"/>
      <c r="W101" s="137"/>
      <c r="X101" s="137"/>
      <c r="Y101" s="137"/>
      <c r="Z101" s="137"/>
      <c r="AA101" s="137"/>
      <c r="AB101" s="137"/>
      <c r="AC101" s="137"/>
      <c r="AD101" s="137"/>
      <c r="AE101" s="137"/>
      <c r="AF101" s="137"/>
      <c r="AG101" s="137"/>
      <c r="AH101" s="137"/>
    </row>
    <row r="102" spans="1:34" ht="15" customHeight="1" x14ac:dyDescent="0.2">
      <c r="A102" s="1393"/>
      <c r="B102" s="147"/>
      <c r="C102" s="202"/>
      <c r="D102" s="201"/>
      <c r="E102" s="710"/>
      <c r="F102" s="1123"/>
      <c r="G102" s="1124"/>
      <c r="H102" s="704"/>
      <c r="I102" s="720" t="str">
        <f t="shared" si="51"/>
        <v/>
      </c>
      <c r="J102" s="720" t="str">
        <f t="shared" si="52"/>
        <v/>
      </c>
      <c r="K102" s="720" t="str">
        <f t="shared" si="53"/>
        <v/>
      </c>
      <c r="L102" s="720" t="str">
        <f t="shared" si="54"/>
        <v/>
      </c>
      <c r="M102" s="713" t="str">
        <f t="shared" si="55"/>
        <v/>
      </c>
      <c r="N102" s="713" t="str">
        <f t="shared" si="56"/>
        <v/>
      </c>
      <c r="O102" s="714">
        <f t="shared" si="57"/>
        <v>0</v>
      </c>
      <c r="P102" s="835"/>
      <c r="Q102" s="137"/>
      <c r="R102" s="137"/>
      <c r="S102" s="137"/>
      <c r="T102" s="137"/>
      <c r="U102" s="137"/>
      <c r="V102" s="137"/>
      <c r="W102" s="137"/>
      <c r="X102" s="137"/>
      <c r="Y102" s="137"/>
      <c r="Z102" s="137"/>
      <c r="AA102" s="137"/>
      <c r="AB102" s="137"/>
      <c r="AC102" s="137"/>
      <c r="AD102" s="137"/>
      <c r="AE102" s="137"/>
      <c r="AF102" s="137"/>
      <c r="AG102" s="137"/>
      <c r="AH102" s="137"/>
    </row>
    <row r="103" spans="1:34" ht="15" customHeight="1" x14ac:dyDescent="0.2">
      <c r="A103" s="1393"/>
      <c r="B103" s="147"/>
      <c r="C103" s="202"/>
      <c r="D103" s="201"/>
      <c r="E103" s="710"/>
      <c r="F103" s="1123"/>
      <c r="G103" s="1124"/>
      <c r="H103" s="704"/>
      <c r="I103" s="720" t="str">
        <f t="shared" si="51"/>
        <v/>
      </c>
      <c r="J103" s="720" t="str">
        <f t="shared" si="52"/>
        <v/>
      </c>
      <c r="K103" s="720" t="str">
        <f t="shared" si="53"/>
        <v/>
      </c>
      <c r="L103" s="720" t="str">
        <f t="shared" si="54"/>
        <v/>
      </c>
      <c r="M103" s="713" t="str">
        <f t="shared" si="55"/>
        <v/>
      </c>
      <c r="N103" s="713" t="str">
        <f t="shared" si="56"/>
        <v/>
      </c>
      <c r="O103" s="714">
        <f t="shared" si="57"/>
        <v>0</v>
      </c>
      <c r="P103" s="835"/>
      <c r="Q103" s="137"/>
      <c r="R103" s="137"/>
      <c r="S103" s="137"/>
      <c r="T103" s="137"/>
      <c r="U103" s="137"/>
      <c r="V103" s="137"/>
      <c r="W103" s="137"/>
      <c r="X103" s="137"/>
      <c r="Y103" s="137"/>
      <c r="Z103" s="137"/>
      <c r="AA103" s="137"/>
      <c r="AB103" s="137"/>
      <c r="AC103" s="137"/>
      <c r="AD103" s="137"/>
      <c r="AE103" s="137"/>
      <c r="AF103" s="137"/>
      <c r="AG103" s="137"/>
      <c r="AH103" s="137"/>
    </row>
    <row r="104" spans="1:34" ht="15" customHeight="1" thickBot="1" x14ac:dyDescent="0.25">
      <c r="A104" s="1393"/>
      <c r="B104" s="147"/>
      <c r="C104" s="202"/>
      <c r="D104" s="201"/>
      <c r="E104" s="710"/>
      <c r="F104" s="1123"/>
      <c r="G104" s="1124"/>
      <c r="H104" s="704"/>
      <c r="I104" s="720" t="str">
        <f t="shared" si="51"/>
        <v/>
      </c>
      <c r="J104" s="720" t="str">
        <f t="shared" si="52"/>
        <v/>
      </c>
      <c r="K104" s="720" t="str">
        <f t="shared" si="53"/>
        <v/>
      </c>
      <c r="L104" s="720" t="str">
        <f t="shared" si="54"/>
        <v/>
      </c>
      <c r="M104" s="713" t="str">
        <f t="shared" si="55"/>
        <v/>
      </c>
      <c r="N104" s="713" t="str">
        <f t="shared" si="56"/>
        <v/>
      </c>
      <c r="O104" s="714">
        <f t="shared" si="57"/>
        <v>0</v>
      </c>
      <c r="P104" s="835"/>
      <c r="Q104" s="137"/>
      <c r="R104" s="137"/>
      <c r="S104" s="137"/>
      <c r="T104" s="137"/>
      <c r="U104" s="137"/>
      <c r="V104" s="137"/>
      <c r="W104" s="137"/>
      <c r="X104" s="137"/>
      <c r="Y104" s="137"/>
      <c r="Z104" s="137"/>
      <c r="AA104" s="137"/>
      <c r="AB104" s="137"/>
      <c r="AC104" s="137"/>
      <c r="AD104" s="137"/>
      <c r="AE104" s="137"/>
      <c r="AF104" s="137"/>
      <c r="AG104" s="137"/>
      <c r="AH104" s="137"/>
    </row>
    <row r="105" spans="1:34" ht="15" hidden="1" customHeight="1" x14ac:dyDescent="0.2">
      <c r="A105" s="1393"/>
      <c r="B105" s="147"/>
      <c r="C105" s="202"/>
      <c r="D105" s="201"/>
      <c r="E105" s="710"/>
      <c r="F105" s="1123"/>
      <c r="G105" s="1124"/>
      <c r="H105" s="704"/>
      <c r="I105" s="720" t="str">
        <f t="shared" si="51"/>
        <v/>
      </c>
      <c r="J105" s="720" t="str">
        <f t="shared" si="52"/>
        <v/>
      </c>
      <c r="K105" s="720" t="str">
        <f t="shared" si="53"/>
        <v/>
      </c>
      <c r="L105" s="720" t="str">
        <f t="shared" si="54"/>
        <v/>
      </c>
      <c r="M105" s="713" t="str">
        <f t="shared" si="55"/>
        <v/>
      </c>
      <c r="N105" s="713" t="str">
        <f t="shared" si="56"/>
        <v/>
      </c>
      <c r="O105" s="714">
        <f t="shared" si="57"/>
        <v>0</v>
      </c>
      <c r="P105" s="835"/>
      <c r="Q105" s="137"/>
      <c r="R105" s="137"/>
      <c r="S105" s="137"/>
      <c r="T105" s="137"/>
      <c r="U105" s="137"/>
      <c r="V105" s="137"/>
      <c r="W105" s="137"/>
      <c r="X105" s="137"/>
      <c r="Y105" s="137"/>
      <c r="Z105" s="137"/>
      <c r="AA105" s="137"/>
      <c r="AB105" s="137"/>
      <c r="AC105" s="137"/>
      <c r="AD105" s="137"/>
      <c r="AE105" s="137"/>
      <c r="AF105" s="137"/>
      <c r="AG105" s="137"/>
      <c r="AH105" s="137"/>
    </row>
    <row r="106" spans="1:34" ht="15" hidden="1" customHeight="1" x14ac:dyDescent="0.2">
      <c r="A106" s="1393"/>
      <c r="B106" s="147"/>
      <c r="C106" s="202"/>
      <c r="D106" s="201"/>
      <c r="E106" s="710"/>
      <c r="F106" s="1123"/>
      <c r="G106" s="1124"/>
      <c r="H106" s="704"/>
      <c r="I106" s="720" t="str">
        <f t="shared" si="51"/>
        <v/>
      </c>
      <c r="J106" s="720" t="str">
        <f t="shared" si="52"/>
        <v/>
      </c>
      <c r="K106" s="720" t="str">
        <f t="shared" si="53"/>
        <v/>
      </c>
      <c r="L106" s="720" t="str">
        <f t="shared" si="54"/>
        <v/>
      </c>
      <c r="M106" s="713" t="str">
        <f t="shared" si="55"/>
        <v/>
      </c>
      <c r="N106" s="713" t="str">
        <f t="shared" si="56"/>
        <v/>
      </c>
      <c r="O106" s="714">
        <f t="shared" si="57"/>
        <v>0</v>
      </c>
      <c r="P106" s="835"/>
      <c r="Q106" s="137"/>
      <c r="R106" s="137"/>
      <c r="S106" s="137"/>
      <c r="T106" s="137"/>
      <c r="U106" s="137"/>
      <c r="V106" s="137"/>
      <c r="W106" s="137"/>
      <c r="X106" s="137"/>
      <c r="Y106" s="137"/>
      <c r="Z106" s="137"/>
      <c r="AA106" s="137"/>
      <c r="AB106" s="137"/>
      <c r="AC106" s="137"/>
      <c r="AD106" s="137"/>
      <c r="AE106" s="137"/>
      <c r="AF106" s="137"/>
      <c r="AG106" s="137"/>
      <c r="AH106" s="137"/>
    </row>
    <row r="107" spans="1:34" ht="15" hidden="1" customHeight="1" x14ac:dyDescent="0.2">
      <c r="A107" s="1393"/>
      <c r="B107" s="147"/>
      <c r="C107" s="202"/>
      <c r="D107" s="201"/>
      <c r="E107" s="710"/>
      <c r="F107" s="1123"/>
      <c r="G107" s="1124"/>
      <c r="H107" s="704"/>
      <c r="I107" s="720" t="str">
        <f t="shared" si="51"/>
        <v/>
      </c>
      <c r="J107" s="720" t="str">
        <f t="shared" si="52"/>
        <v/>
      </c>
      <c r="K107" s="720" t="str">
        <f t="shared" si="53"/>
        <v/>
      </c>
      <c r="L107" s="720" t="str">
        <f t="shared" si="54"/>
        <v/>
      </c>
      <c r="M107" s="713" t="str">
        <f t="shared" si="55"/>
        <v/>
      </c>
      <c r="N107" s="713" t="str">
        <f t="shared" si="56"/>
        <v/>
      </c>
      <c r="O107" s="714">
        <f t="shared" si="57"/>
        <v>0</v>
      </c>
      <c r="P107" s="835"/>
      <c r="Q107" s="137"/>
      <c r="R107" s="137"/>
      <c r="S107" s="137"/>
      <c r="T107" s="137"/>
      <c r="U107" s="137"/>
      <c r="V107" s="137"/>
      <c r="W107" s="137"/>
      <c r="X107" s="137"/>
      <c r="Y107" s="137"/>
      <c r="Z107" s="137"/>
      <c r="AA107" s="137"/>
      <c r="AB107" s="137"/>
      <c r="AC107" s="137"/>
      <c r="AD107" s="137"/>
      <c r="AE107" s="137"/>
      <c r="AF107" s="137"/>
      <c r="AG107" s="137"/>
      <c r="AH107" s="137"/>
    </row>
    <row r="108" spans="1:34" ht="15" hidden="1" customHeight="1" x14ac:dyDescent="0.2">
      <c r="A108" s="1393"/>
      <c r="B108" s="147"/>
      <c r="C108" s="202"/>
      <c r="D108" s="201"/>
      <c r="E108" s="710"/>
      <c r="F108" s="1123"/>
      <c r="G108" s="1124"/>
      <c r="H108" s="704"/>
      <c r="I108" s="720" t="str">
        <f t="shared" si="51"/>
        <v/>
      </c>
      <c r="J108" s="720" t="str">
        <f t="shared" si="52"/>
        <v/>
      </c>
      <c r="K108" s="720" t="str">
        <f t="shared" si="53"/>
        <v/>
      </c>
      <c r="L108" s="720" t="str">
        <f t="shared" si="54"/>
        <v/>
      </c>
      <c r="M108" s="713" t="str">
        <f t="shared" si="55"/>
        <v/>
      </c>
      <c r="N108" s="713" t="str">
        <f t="shared" si="56"/>
        <v/>
      </c>
      <c r="O108" s="714">
        <f t="shared" si="57"/>
        <v>0</v>
      </c>
      <c r="P108" s="835"/>
      <c r="Q108" s="137"/>
      <c r="R108" s="137"/>
      <c r="S108" s="137"/>
      <c r="T108" s="137"/>
      <c r="U108" s="137"/>
      <c r="V108" s="137"/>
      <c r="W108" s="137"/>
      <c r="X108" s="137"/>
      <c r="Y108" s="137"/>
      <c r="Z108" s="137"/>
      <c r="AA108" s="137"/>
      <c r="AB108" s="137"/>
      <c r="AC108" s="137"/>
      <c r="AD108" s="137"/>
      <c r="AE108" s="137"/>
      <c r="AF108" s="137"/>
      <c r="AG108" s="137"/>
      <c r="AH108" s="137"/>
    </row>
    <row r="109" spans="1:34" ht="15" hidden="1" customHeight="1" x14ac:dyDescent="0.2">
      <c r="A109" s="1393"/>
      <c r="B109" s="147"/>
      <c r="C109" s="202"/>
      <c r="D109" s="201"/>
      <c r="E109" s="710"/>
      <c r="F109" s="1123"/>
      <c r="G109" s="1124"/>
      <c r="H109" s="704"/>
      <c r="I109" s="720" t="str">
        <f t="shared" si="51"/>
        <v/>
      </c>
      <c r="J109" s="720" t="str">
        <f t="shared" si="52"/>
        <v/>
      </c>
      <c r="K109" s="720" t="str">
        <f t="shared" si="53"/>
        <v/>
      </c>
      <c r="L109" s="720" t="str">
        <f t="shared" si="54"/>
        <v/>
      </c>
      <c r="M109" s="713" t="str">
        <f t="shared" si="55"/>
        <v/>
      </c>
      <c r="N109" s="713" t="str">
        <f t="shared" si="56"/>
        <v/>
      </c>
      <c r="O109" s="714">
        <f t="shared" si="57"/>
        <v>0</v>
      </c>
      <c r="P109" s="835"/>
      <c r="Q109" s="137"/>
      <c r="R109" s="137"/>
      <c r="S109" s="137"/>
      <c r="T109" s="137"/>
      <c r="U109" s="137"/>
      <c r="V109" s="137"/>
      <c r="W109" s="137"/>
      <c r="X109" s="137"/>
      <c r="Y109" s="137"/>
      <c r="Z109" s="137"/>
      <c r="AA109" s="137"/>
      <c r="AB109" s="137"/>
      <c r="AC109" s="137"/>
      <c r="AD109" s="137"/>
      <c r="AE109" s="137"/>
      <c r="AF109" s="137"/>
      <c r="AG109" s="137"/>
      <c r="AH109" s="137"/>
    </row>
    <row r="110" spans="1:34" ht="15" hidden="1" customHeight="1" x14ac:dyDescent="0.2">
      <c r="A110" s="1393"/>
      <c r="B110" s="147"/>
      <c r="C110" s="202"/>
      <c r="D110" s="201"/>
      <c r="E110" s="710"/>
      <c r="F110" s="1123"/>
      <c r="G110" s="1124"/>
      <c r="H110" s="704"/>
      <c r="I110" s="720" t="str">
        <f t="shared" si="51"/>
        <v/>
      </c>
      <c r="J110" s="720" t="str">
        <f t="shared" si="52"/>
        <v/>
      </c>
      <c r="K110" s="720" t="str">
        <f t="shared" si="53"/>
        <v/>
      </c>
      <c r="L110" s="720" t="str">
        <f t="shared" si="54"/>
        <v/>
      </c>
      <c r="M110" s="713" t="str">
        <f t="shared" si="55"/>
        <v/>
      </c>
      <c r="N110" s="713" t="str">
        <f t="shared" si="56"/>
        <v/>
      </c>
      <c r="O110" s="714">
        <f t="shared" si="57"/>
        <v>0</v>
      </c>
      <c r="P110" s="835"/>
      <c r="Q110" s="137"/>
      <c r="R110" s="137"/>
      <c r="S110" s="137"/>
      <c r="T110" s="137"/>
      <c r="U110" s="137"/>
      <c r="V110" s="137"/>
      <c r="W110" s="137"/>
      <c r="X110" s="137"/>
      <c r="Y110" s="137"/>
      <c r="Z110" s="137"/>
      <c r="AA110" s="137"/>
      <c r="AB110" s="137"/>
      <c r="AC110" s="137"/>
      <c r="AD110" s="137"/>
      <c r="AE110" s="137"/>
      <c r="AF110" s="137"/>
      <c r="AG110" s="137"/>
      <c r="AH110" s="137"/>
    </row>
    <row r="111" spans="1:34" ht="15" hidden="1" customHeight="1" x14ac:dyDescent="0.2">
      <c r="A111" s="1393"/>
      <c r="B111" s="147"/>
      <c r="C111" s="202"/>
      <c r="D111" s="201"/>
      <c r="E111" s="710"/>
      <c r="F111" s="1123"/>
      <c r="G111" s="1124"/>
      <c r="H111" s="704"/>
      <c r="I111" s="720" t="str">
        <f t="shared" si="51"/>
        <v/>
      </c>
      <c r="J111" s="720" t="str">
        <f t="shared" si="52"/>
        <v/>
      </c>
      <c r="K111" s="720" t="str">
        <f t="shared" si="53"/>
        <v/>
      </c>
      <c r="L111" s="720" t="str">
        <f t="shared" si="54"/>
        <v/>
      </c>
      <c r="M111" s="713" t="str">
        <f t="shared" si="55"/>
        <v/>
      </c>
      <c r="N111" s="713" t="str">
        <f t="shared" si="56"/>
        <v/>
      </c>
      <c r="O111" s="714">
        <f t="shared" si="57"/>
        <v>0</v>
      </c>
      <c r="P111" s="835"/>
      <c r="Q111" s="137"/>
      <c r="R111" s="137"/>
      <c r="S111" s="137"/>
      <c r="T111" s="137"/>
      <c r="U111" s="137"/>
      <c r="V111" s="137"/>
      <c r="W111" s="137"/>
      <c r="X111" s="137"/>
      <c r="Y111" s="137"/>
      <c r="Z111" s="137"/>
      <c r="AA111" s="137"/>
      <c r="AB111" s="137"/>
      <c r="AC111" s="137"/>
      <c r="AD111" s="137"/>
      <c r="AE111" s="137"/>
      <c r="AF111" s="137"/>
      <c r="AG111" s="137"/>
      <c r="AH111" s="137"/>
    </row>
    <row r="112" spans="1:34" ht="15" hidden="1" customHeight="1" x14ac:dyDescent="0.2">
      <c r="A112" s="1393"/>
      <c r="B112" s="147"/>
      <c r="C112" s="202"/>
      <c r="D112" s="201"/>
      <c r="E112" s="710"/>
      <c r="F112" s="1123"/>
      <c r="G112" s="1124"/>
      <c r="H112" s="704"/>
      <c r="I112" s="720" t="str">
        <f t="shared" si="51"/>
        <v/>
      </c>
      <c r="J112" s="720" t="str">
        <f t="shared" si="52"/>
        <v/>
      </c>
      <c r="K112" s="720" t="str">
        <f t="shared" si="53"/>
        <v/>
      </c>
      <c r="L112" s="720" t="str">
        <f t="shared" si="54"/>
        <v/>
      </c>
      <c r="M112" s="713" t="str">
        <f t="shared" si="55"/>
        <v/>
      </c>
      <c r="N112" s="713" t="str">
        <f t="shared" si="56"/>
        <v/>
      </c>
      <c r="O112" s="714">
        <f t="shared" si="57"/>
        <v>0</v>
      </c>
      <c r="P112" s="835"/>
      <c r="Q112" s="137"/>
      <c r="R112" s="137"/>
      <c r="S112" s="137"/>
      <c r="T112" s="137"/>
      <c r="U112" s="137"/>
      <c r="V112" s="137"/>
      <c r="W112" s="137"/>
      <c r="X112" s="137"/>
      <c r="Y112" s="137"/>
      <c r="Z112" s="137"/>
      <c r="AA112" s="137"/>
      <c r="AB112" s="137"/>
      <c r="AC112" s="137"/>
      <c r="AD112" s="137"/>
      <c r="AE112" s="137"/>
      <c r="AF112" s="137"/>
      <c r="AG112" s="137"/>
      <c r="AH112" s="137"/>
    </row>
    <row r="113" spans="1:34" ht="15" hidden="1" customHeight="1" x14ac:dyDescent="0.2">
      <c r="A113" s="1393"/>
      <c r="B113" s="147"/>
      <c r="C113" s="202"/>
      <c r="D113" s="201"/>
      <c r="E113" s="710"/>
      <c r="F113" s="1123"/>
      <c r="G113" s="1124"/>
      <c r="H113" s="704"/>
      <c r="I113" s="720" t="str">
        <f t="shared" si="51"/>
        <v/>
      </c>
      <c r="J113" s="720" t="str">
        <f t="shared" si="52"/>
        <v/>
      </c>
      <c r="K113" s="720" t="str">
        <f t="shared" si="53"/>
        <v/>
      </c>
      <c r="L113" s="720" t="str">
        <f t="shared" si="54"/>
        <v/>
      </c>
      <c r="M113" s="713" t="str">
        <f t="shared" si="55"/>
        <v/>
      </c>
      <c r="N113" s="713" t="str">
        <f t="shared" si="56"/>
        <v/>
      </c>
      <c r="O113" s="714">
        <f t="shared" si="57"/>
        <v>0</v>
      </c>
      <c r="P113" s="835"/>
      <c r="Q113" s="137"/>
      <c r="R113" s="137"/>
      <c r="S113" s="137"/>
      <c r="T113" s="137"/>
      <c r="U113" s="137"/>
      <c r="V113" s="137"/>
      <c r="W113" s="137"/>
      <c r="X113" s="137"/>
      <c r="Y113" s="137"/>
      <c r="Z113" s="137"/>
      <c r="AA113" s="137"/>
      <c r="AB113" s="137"/>
      <c r="AC113" s="137"/>
      <c r="AD113" s="137"/>
      <c r="AE113" s="137"/>
      <c r="AF113" s="137"/>
      <c r="AG113" s="137"/>
      <c r="AH113" s="137"/>
    </row>
    <row r="114" spans="1:34" ht="15" hidden="1" customHeight="1" thickBot="1" x14ac:dyDescent="0.25">
      <c r="A114" s="1394"/>
      <c r="B114" s="169"/>
      <c r="C114" s="203"/>
      <c r="D114" s="707"/>
      <c r="E114" s="711"/>
      <c r="F114" s="1125"/>
      <c r="G114" s="1126"/>
      <c r="H114" s="704"/>
      <c r="I114" s="720" t="str">
        <f t="shared" si="51"/>
        <v/>
      </c>
      <c r="J114" s="720" t="str">
        <f t="shared" si="52"/>
        <v/>
      </c>
      <c r="K114" s="720" t="str">
        <f t="shared" si="53"/>
        <v/>
      </c>
      <c r="L114" s="720" t="str">
        <f t="shared" si="54"/>
        <v/>
      </c>
      <c r="M114" s="713" t="str">
        <f t="shared" si="55"/>
        <v/>
      </c>
      <c r="N114" s="713" t="str">
        <f t="shared" si="56"/>
        <v/>
      </c>
      <c r="O114" s="714">
        <f t="shared" si="57"/>
        <v>0</v>
      </c>
      <c r="P114" s="835"/>
      <c r="Q114" s="137"/>
      <c r="R114" s="137"/>
      <c r="S114" s="137"/>
      <c r="T114" s="137"/>
      <c r="U114" s="137"/>
      <c r="V114" s="137"/>
      <c r="W114" s="137"/>
      <c r="X114" s="137"/>
      <c r="Y114" s="137"/>
      <c r="Z114" s="137"/>
      <c r="AA114" s="137"/>
      <c r="AB114" s="137"/>
      <c r="AC114" s="137"/>
      <c r="AD114" s="137"/>
      <c r="AE114" s="137"/>
      <c r="AF114" s="137"/>
      <c r="AG114" s="137"/>
      <c r="AH114" s="137"/>
    </row>
    <row r="115" spans="1:34" ht="18" customHeight="1" thickBot="1" x14ac:dyDescent="0.25">
      <c r="A115" s="182"/>
      <c r="B115" s="198"/>
      <c r="C115" s="198"/>
      <c r="D115" s="198"/>
      <c r="E115" s="198" t="s">
        <v>62</v>
      </c>
      <c r="F115" s="140">
        <f t="shared" ref="F115:G115" si="58">SUM(F95:F114)</f>
        <v>74</v>
      </c>
      <c r="G115" s="204">
        <f t="shared" si="58"/>
        <v>120</v>
      </c>
      <c r="H115" s="139"/>
      <c r="I115" s="721">
        <f t="shared" ref="I115:J115" si="59">SUM(I95:I114)</f>
        <v>74</v>
      </c>
      <c r="J115" s="722">
        <f t="shared" si="59"/>
        <v>0</v>
      </c>
      <c r="K115" s="721">
        <f t="shared" ref="K115:L115" si="60">SUM(K95:K114)</f>
        <v>120</v>
      </c>
      <c r="L115" s="722">
        <f t="shared" si="60"/>
        <v>0</v>
      </c>
      <c r="M115" s="205">
        <f t="shared" ref="M115:O115" si="61">SUM(M95:M114)</f>
        <v>1800000</v>
      </c>
      <c r="N115" s="200">
        <f t="shared" si="61"/>
        <v>0</v>
      </c>
      <c r="O115" s="144">
        <f t="shared" si="61"/>
        <v>1800000</v>
      </c>
      <c r="P115" s="836"/>
      <c r="Q115" s="137"/>
      <c r="R115" s="137"/>
      <c r="S115" s="137"/>
      <c r="T115" s="137"/>
      <c r="U115" s="137"/>
      <c r="V115" s="137"/>
      <c r="W115" s="137"/>
      <c r="X115" s="137"/>
      <c r="Y115" s="137"/>
      <c r="Z115" s="137"/>
      <c r="AA115" s="137"/>
      <c r="AB115" s="137"/>
      <c r="AC115" s="137"/>
      <c r="AD115" s="137"/>
      <c r="AE115" s="137"/>
      <c r="AF115" s="137"/>
      <c r="AG115" s="137"/>
      <c r="AH115" s="137"/>
    </row>
    <row r="116" spans="1:34" ht="13.5" thickBot="1" x14ac:dyDescent="0.25">
      <c r="A116" s="173"/>
      <c r="B116" s="152"/>
      <c r="C116" s="152"/>
      <c r="D116" s="152"/>
      <c r="E116" s="152"/>
      <c r="F116" s="152"/>
      <c r="G116" s="152"/>
      <c r="H116" s="102"/>
      <c r="I116" s="152"/>
      <c r="J116" s="152"/>
      <c r="K116" s="152"/>
      <c r="L116" s="152"/>
      <c r="M116" s="152"/>
      <c r="N116" s="152"/>
      <c r="O116" s="102"/>
      <c r="P116" s="837"/>
      <c r="Q116" s="137"/>
      <c r="R116" s="137"/>
      <c r="S116" s="137"/>
      <c r="T116" s="137"/>
      <c r="U116" s="137"/>
      <c r="V116" s="137"/>
      <c r="W116" s="137"/>
      <c r="X116" s="137"/>
      <c r="Y116" s="137"/>
      <c r="Z116" s="137"/>
      <c r="AA116" s="137"/>
      <c r="AB116" s="137"/>
      <c r="AC116" s="137"/>
      <c r="AD116" s="137"/>
      <c r="AE116" s="137"/>
      <c r="AF116" s="137"/>
      <c r="AG116" s="137"/>
      <c r="AH116" s="137"/>
    </row>
    <row r="117" spans="1:34" ht="15" customHeight="1" x14ac:dyDescent="0.2">
      <c r="A117" s="1393" t="str">
        <f>'Setup Page'!C13</f>
        <v>Nquthu</v>
      </c>
      <c r="B117" s="168"/>
      <c r="C117" s="201"/>
      <c r="D117" s="706"/>
      <c r="E117" s="709"/>
      <c r="F117" s="1121"/>
      <c r="G117" s="1122"/>
      <c r="H117" s="704"/>
      <c r="I117" s="720" t="str">
        <f>IF(E117="Level 2",F117,IF(E117="Level 3",F117,IF(E117="Level 4",F117,"")))</f>
        <v/>
      </c>
      <c r="J117" s="720" t="str">
        <f>IF(E117="Level 5",F117,"")</f>
        <v/>
      </c>
      <c r="K117" s="720" t="str">
        <f>IF(E117="Level 2",G117,IF(E117="Level 3",G117,IF(E117="Level 4",G117,"")))</f>
        <v/>
      </c>
      <c r="L117" s="720" t="str">
        <f>IF(E117="Level 5",G117,"")</f>
        <v/>
      </c>
      <c r="M117" s="713" t="str">
        <f>IF(E117="Level 2",G117*H117,IF(E117="Level 3",G117*H117,IF(E117="Level 4",G117*H117,"")))</f>
        <v/>
      </c>
      <c r="N117" s="713" t="str">
        <f>IF(E117="Level 5",G117*H117,"")</f>
        <v/>
      </c>
      <c r="O117" s="714">
        <f>G117*H117</f>
        <v>0</v>
      </c>
      <c r="P117" s="835"/>
      <c r="Q117" s="137"/>
      <c r="R117" s="137"/>
      <c r="S117" s="137"/>
      <c r="T117" s="137"/>
      <c r="U117" s="137"/>
      <c r="V117" s="137"/>
      <c r="W117" s="137"/>
      <c r="X117" s="137"/>
      <c r="Y117" s="137"/>
      <c r="Z117" s="137"/>
      <c r="AA117" s="137"/>
      <c r="AB117" s="137"/>
      <c r="AC117" s="137"/>
      <c r="AD117" s="137"/>
      <c r="AE117" s="137"/>
      <c r="AF117" s="137"/>
      <c r="AG117" s="137"/>
      <c r="AH117" s="137"/>
    </row>
    <row r="118" spans="1:34" ht="15" customHeight="1" x14ac:dyDescent="0.2">
      <c r="A118" s="1393"/>
      <c r="B118" s="147"/>
      <c r="C118" s="202"/>
      <c r="D118" s="201"/>
      <c r="E118" s="710"/>
      <c r="F118" s="1123"/>
      <c r="G118" s="1124"/>
      <c r="H118" s="704"/>
      <c r="I118" s="720" t="str">
        <f t="shared" ref="I118:I136" si="62">IF(E118="Level 2",F118,IF(E118="Level 3",F118,IF(E118="Level 4",F118,"")))</f>
        <v/>
      </c>
      <c r="J118" s="720" t="str">
        <f t="shared" ref="J118:J136" si="63">IF(E118="Level 5",F118,"")</f>
        <v/>
      </c>
      <c r="K118" s="720" t="str">
        <f t="shared" ref="K118:K136" si="64">IF(E118="Level 2",G118,IF(E118="Level 3",G118,IF(E118="Level 4",G118,"")))</f>
        <v/>
      </c>
      <c r="L118" s="720" t="str">
        <f t="shared" ref="L118:L136" si="65">IF(E118="Level 5",G118,"")</f>
        <v/>
      </c>
      <c r="M118" s="713" t="str">
        <f t="shared" ref="M118:M136" si="66">IF(E118="Level 2",G118*H118,IF(E118="Level 3",G118*H118,IF(E118="Level 4",G118*H118,"")))</f>
        <v/>
      </c>
      <c r="N118" s="713" t="str">
        <f t="shared" ref="N118:N136" si="67">IF(E118="Level 5",G118*H118,"")</f>
        <v/>
      </c>
      <c r="O118" s="714">
        <f t="shared" ref="O118:O136" si="68">G118*H118</f>
        <v>0</v>
      </c>
      <c r="P118" s="835"/>
      <c r="Q118" s="137"/>
      <c r="R118" s="137"/>
      <c r="S118" s="137"/>
      <c r="T118" s="137"/>
      <c r="U118" s="137"/>
      <c r="V118" s="137"/>
      <c r="W118" s="137"/>
      <c r="X118" s="137"/>
      <c r="Y118" s="137"/>
      <c r="Z118" s="137"/>
      <c r="AA118" s="137"/>
      <c r="AB118" s="137"/>
      <c r="AC118" s="137"/>
      <c r="AD118" s="137"/>
      <c r="AE118" s="137"/>
      <c r="AF118" s="137"/>
      <c r="AG118" s="137"/>
      <c r="AH118" s="137"/>
    </row>
    <row r="119" spans="1:34" ht="15" customHeight="1" x14ac:dyDescent="0.2">
      <c r="A119" s="1393"/>
      <c r="B119" s="147"/>
      <c r="C119" s="202"/>
      <c r="D119" s="201"/>
      <c r="E119" s="710"/>
      <c r="F119" s="1123"/>
      <c r="G119" s="1124"/>
      <c r="H119" s="704"/>
      <c r="I119" s="720" t="str">
        <f t="shared" si="62"/>
        <v/>
      </c>
      <c r="J119" s="720" t="str">
        <f t="shared" si="63"/>
        <v/>
      </c>
      <c r="K119" s="720" t="str">
        <f t="shared" si="64"/>
        <v/>
      </c>
      <c r="L119" s="720" t="str">
        <f t="shared" si="65"/>
        <v/>
      </c>
      <c r="M119" s="713" t="str">
        <f t="shared" si="66"/>
        <v/>
      </c>
      <c r="N119" s="713" t="str">
        <f t="shared" si="67"/>
        <v/>
      </c>
      <c r="O119" s="714">
        <f t="shared" si="68"/>
        <v>0</v>
      </c>
      <c r="P119" s="835"/>
      <c r="Q119" s="137"/>
      <c r="R119" s="137"/>
      <c r="S119" s="137"/>
      <c r="T119" s="137"/>
      <c r="U119" s="137"/>
      <c r="V119" s="137"/>
      <c r="W119" s="137"/>
      <c r="X119" s="137"/>
      <c r="Y119" s="137"/>
      <c r="Z119" s="137"/>
      <c r="AA119" s="137"/>
      <c r="AB119" s="137"/>
      <c r="AC119" s="137"/>
      <c r="AD119" s="137"/>
      <c r="AE119" s="137"/>
      <c r="AF119" s="137"/>
      <c r="AG119" s="137"/>
      <c r="AH119" s="137"/>
    </row>
    <row r="120" spans="1:34" ht="15" customHeight="1" x14ac:dyDescent="0.2">
      <c r="A120" s="1393"/>
      <c r="B120" s="147"/>
      <c r="C120" s="202"/>
      <c r="D120" s="201"/>
      <c r="E120" s="710"/>
      <c r="F120" s="1123"/>
      <c r="G120" s="1124"/>
      <c r="H120" s="704"/>
      <c r="I120" s="720" t="str">
        <f t="shared" si="62"/>
        <v/>
      </c>
      <c r="J120" s="720" t="str">
        <f t="shared" si="63"/>
        <v/>
      </c>
      <c r="K120" s="720" t="str">
        <f t="shared" si="64"/>
        <v/>
      </c>
      <c r="L120" s="720" t="str">
        <f t="shared" si="65"/>
        <v/>
      </c>
      <c r="M120" s="713" t="str">
        <f t="shared" si="66"/>
        <v/>
      </c>
      <c r="N120" s="713" t="str">
        <f t="shared" si="67"/>
        <v/>
      </c>
      <c r="O120" s="714">
        <f t="shared" si="68"/>
        <v>0</v>
      </c>
      <c r="P120" s="835"/>
      <c r="Q120" s="137"/>
      <c r="R120" s="137"/>
      <c r="S120" s="137"/>
      <c r="T120" s="137"/>
      <c r="U120" s="137"/>
      <c r="V120" s="137"/>
      <c r="W120" s="137"/>
      <c r="X120" s="137"/>
      <c r="Y120" s="137"/>
      <c r="Z120" s="137"/>
      <c r="AA120" s="137"/>
      <c r="AB120" s="137"/>
      <c r="AC120" s="137"/>
      <c r="AD120" s="137"/>
      <c r="AE120" s="137"/>
      <c r="AF120" s="137"/>
      <c r="AG120" s="137"/>
      <c r="AH120" s="137"/>
    </row>
    <row r="121" spans="1:34" ht="15" customHeight="1" x14ac:dyDescent="0.2">
      <c r="A121" s="1393"/>
      <c r="B121" s="147"/>
      <c r="C121" s="202"/>
      <c r="D121" s="201"/>
      <c r="E121" s="710"/>
      <c r="F121" s="1123"/>
      <c r="G121" s="1124"/>
      <c r="H121" s="704"/>
      <c r="I121" s="720" t="str">
        <f t="shared" si="62"/>
        <v/>
      </c>
      <c r="J121" s="720" t="str">
        <f t="shared" si="63"/>
        <v/>
      </c>
      <c r="K121" s="720" t="str">
        <f t="shared" si="64"/>
        <v/>
      </c>
      <c r="L121" s="720" t="str">
        <f t="shared" si="65"/>
        <v/>
      </c>
      <c r="M121" s="713" t="str">
        <f t="shared" si="66"/>
        <v/>
      </c>
      <c r="N121" s="713" t="str">
        <f t="shared" si="67"/>
        <v/>
      </c>
      <c r="O121" s="714">
        <f t="shared" si="68"/>
        <v>0</v>
      </c>
      <c r="P121" s="835"/>
      <c r="Q121" s="137"/>
      <c r="R121" s="137"/>
      <c r="S121" s="137"/>
      <c r="T121" s="137"/>
      <c r="U121" s="137"/>
      <c r="V121" s="137"/>
      <c r="W121" s="137"/>
      <c r="X121" s="137"/>
      <c r="Y121" s="137"/>
      <c r="Z121" s="137"/>
      <c r="AA121" s="137"/>
      <c r="AB121" s="137"/>
      <c r="AC121" s="137"/>
      <c r="AD121" s="137"/>
      <c r="AE121" s="137"/>
      <c r="AF121" s="137"/>
      <c r="AG121" s="137"/>
      <c r="AH121" s="137"/>
    </row>
    <row r="122" spans="1:34" ht="15" customHeight="1" x14ac:dyDescent="0.2">
      <c r="A122" s="1393"/>
      <c r="B122" s="147"/>
      <c r="C122" s="202"/>
      <c r="D122" s="201"/>
      <c r="E122" s="710"/>
      <c r="F122" s="1123"/>
      <c r="G122" s="1124"/>
      <c r="H122" s="704"/>
      <c r="I122" s="720" t="str">
        <f t="shared" si="62"/>
        <v/>
      </c>
      <c r="J122" s="720" t="str">
        <f t="shared" si="63"/>
        <v/>
      </c>
      <c r="K122" s="720" t="str">
        <f t="shared" si="64"/>
        <v/>
      </c>
      <c r="L122" s="720" t="str">
        <f t="shared" si="65"/>
        <v/>
      </c>
      <c r="M122" s="713" t="str">
        <f t="shared" si="66"/>
        <v/>
      </c>
      <c r="N122" s="713" t="str">
        <f t="shared" si="67"/>
        <v/>
      </c>
      <c r="O122" s="714">
        <f t="shared" si="68"/>
        <v>0</v>
      </c>
      <c r="P122" s="835"/>
      <c r="Q122" s="137"/>
      <c r="R122" s="137"/>
      <c r="S122" s="137"/>
      <c r="T122" s="137"/>
      <c r="U122" s="137"/>
      <c r="V122" s="137"/>
      <c r="W122" s="137"/>
      <c r="X122" s="137"/>
      <c r="Y122" s="137"/>
      <c r="Z122" s="137"/>
      <c r="AA122" s="137"/>
      <c r="AB122" s="137"/>
      <c r="AC122" s="137"/>
      <c r="AD122" s="137"/>
      <c r="AE122" s="137"/>
      <c r="AF122" s="137"/>
      <c r="AG122" s="137"/>
      <c r="AH122" s="137"/>
    </row>
    <row r="123" spans="1:34" ht="15" customHeight="1" x14ac:dyDescent="0.2">
      <c r="A123" s="1393"/>
      <c r="B123" s="147"/>
      <c r="C123" s="202"/>
      <c r="D123" s="201"/>
      <c r="E123" s="710"/>
      <c r="F123" s="1123"/>
      <c r="G123" s="1124"/>
      <c r="H123" s="704"/>
      <c r="I123" s="720" t="str">
        <f t="shared" si="62"/>
        <v/>
      </c>
      <c r="J123" s="720" t="str">
        <f t="shared" si="63"/>
        <v/>
      </c>
      <c r="K123" s="720" t="str">
        <f t="shared" si="64"/>
        <v/>
      </c>
      <c r="L123" s="720" t="str">
        <f t="shared" si="65"/>
        <v/>
      </c>
      <c r="M123" s="713" t="str">
        <f t="shared" si="66"/>
        <v/>
      </c>
      <c r="N123" s="713" t="str">
        <f t="shared" si="67"/>
        <v/>
      </c>
      <c r="O123" s="714">
        <f t="shared" si="68"/>
        <v>0</v>
      </c>
      <c r="P123" s="835"/>
      <c r="Q123" s="137"/>
      <c r="R123" s="137"/>
      <c r="S123" s="137"/>
      <c r="T123" s="137"/>
      <c r="U123" s="137"/>
      <c r="V123" s="137"/>
      <c r="W123" s="137"/>
      <c r="X123" s="137"/>
      <c r="Y123" s="137"/>
      <c r="Z123" s="137"/>
      <c r="AA123" s="137"/>
      <c r="AB123" s="137"/>
      <c r="AC123" s="137"/>
      <c r="AD123" s="137"/>
      <c r="AE123" s="137"/>
      <c r="AF123" s="137"/>
      <c r="AG123" s="137"/>
      <c r="AH123" s="137"/>
    </row>
    <row r="124" spans="1:34" ht="15" customHeight="1" x14ac:dyDescent="0.2">
      <c r="A124" s="1393"/>
      <c r="B124" s="147"/>
      <c r="C124" s="202"/>
      <c r="D124" s="201"/>
      <c r="E124" s="710"/>
      <c r="F124" s="1123"/>
      <c r="G124" s="1124"/>
      <c r="H124" s="704"/>
      <c r="I124" s="720" t="str">
        <f t="shared" si="62"/>
        <v/>
      </c>
      <c r="J124" s="720" t="str">
        <f t="shared" si="63"/>
        <v/>
      </c>
      <c r="K124" s="720" t="str">
        <f t="shared" si="64"/>
        <v/>
      </c>
      <c r="L124" s="720" t="str">
        <f t="shared" si="65"/>
        <v/>
      </c>
      <c r="M124" s="713" t="str">
        <f t="shared" si="66"/>
        <v/>
      </c>
      <c r="N124" s="713" t="str">
        <f t="shared" si="67"/>
        <v/>
      </c>
      <c r="O124" s="714">
        <f t="shared" si="68"/>
        <v>0</v>
      </c>
      <c r="P124" s="835"/>
      <c r="Q124" s="137"/>
      <c r="R124" s="137"/>
      <c r="S124" s="137"/>
      <c r="T124" s="137"/>
      <c r="U124" s="137"/>
      <c r="V124" s="137"/>
      <c r="W124" s="137"/>
      <c r="X124" s="137"/>
      <c r="Y124" s="137"/>
      <c r="Z124" s="137"/>
      <c r="AA124" s="137"/>
      <c r="AB124" s="137"/>
      <c r="AC124" s="137"/>
      <c r="AD124" s="137"/>
      <c r="AE124" s="137"/>
      <c r="AF124" s="137"/>
      <c r="AG124" s="137"/>
      <c r="AH124" s="137"/>
    </row>
    <row r="125" spans="1:34" ht="15" customHeight="1" x14ac:dyDescent="0.2">
      <c r="A125" s="1393"/>
      <c r="B125" s="147"/>
      <c r="C125" s="202"/>
      <c r="D125" s="201"/>
      <c r="E125" s="710"/>
      <c r="F125" s="1123"/>
      <c r="G125" s="1124"/>
      <c r="H125" s="704"/>
      <c r="I125" s="720" t="str">
        <f t="shared" si="62"/>
        <v/>
      </c>
      <c r="J125" s="720" t="str">
        <f t="shared" si="63"/>
        <v/>
      </c>
      <c r="K125" s="720" t="str">
        <f t="shared" si="64"/>
        <v/>
      </c>
      <c r="L125" s="720" t="str">
        <f t="shared" si="65"/>
        <v/>
      </c>
      <c r="M125" s="713" t="str">
        <f t="shared" si="66"/>
        <v/>
      </c>
      <c r="N125" s="713" t="str">
        <f t="shared" si="67"/>
        <v/>
      </c>
      <c r="O125" s="714">
        <f t="shared" si="68"/>
        <v>0</v>
      </c>
      <c r="P125" s="835"/>
      <c r="Q125" s="137"/>
      <c r="R125" s="137"/>
      <c r="S125" s="137"/>
      <c r="T125" s="137"/>
      <c r="U125" s="137"/>
      <c r="V125" s="137"/>
      <c r="W125" s="137"/>
      <c r="X125" s="137"/>
      <c r="Y125" s="137"/>
      <c r="Z125" s="137"/>
      <c r="AA125" s="137"/>
      <c r="AB125" s="137"/>
      <c r="AC125" s="137"/>
      <c r="AD125" s="137"/>
      <c r="AE125" s="137"/>
      <c r="AF125" s="137"/>
      <c r="AG125" s="137"/>
      <c r="AH125" s="137"/>
    </row>
    <row r="126" spans="1:34" ht="15" customHeight="1" thickBot="1" x14ac:dyDescent="0.25">
      <c r="A126" s="1393"/>
      <c r="B126" s="147"/>
      <c r="C126" s="202"/>
      <c r="D126" s="201"/>
      <c r="E126" s="710"/>
      <c r="F126" s="1123"/>
      <c r="G126" s="1124"/>
      <c r="H126" s="704"/>
      <c r="I126" s="720" t="str">
        <f t="shared" si="62"/>
        <v/>
      </c>
      <c r="J126" s="720" t="str">
        <f t="shared" si="63"/>
        <v/>
      </c>
      <c r="K126" s="720" t="str">
        <f t="shared" si="64"/>
        <v/>
      </c>
      <c r="L126" s="720" t="str">
        <f t="shared" si="65"/>
        <v/>
      </c>
      <c r="M126" s="713" t="str">
        <f t="shared" si="66"/>
        <v/>
      </c>
      <c r="N126" s="713" t="str">
        <f t="shared" si="67"/>
        <v/>
      </c>
      <c r="O126" s="714">
        <f t="shared" si="68"/>
        <v>0</v>
      </c>
      <c r="P126" s="835"/>
      <c r="Q126" s="137"/>
      <c r="R126" s="137"/>
      <c r="S126" s="137"/>
      <c r="T126" s="137"/>
      <c r="U126" s="137"/>
      <c r="V126" s="137"/>
      <c r="W126" s="137"/>
      <c r="X126" s="137"/>
      <c r="Y126" s="137"/>
      <c r="Z126" s="137"/>
      <c r="AA126" s="137"/>
      <c r="AB126" s="137"/>
      <c r="AC126" s="137"/>
      <c r="AD126" s="137"/>
      <c r="AE126" s="137"/>
      <c r="AF126" s="137"/>
      <c r="AG126" s="137"/>
      <c r="AH126" s="137"/>
    </row>
    <row r="127" spans="1:34" ht="15" hidden="1" customHeight="1" x14ac:dyDescent="0.2">
      <c r="A127" s="1393"/>
      <c r="B127" s="147"/>
      <c r="C127" s="202"/>
      <c r="D127" s="201"/>
      <c r="E127" s="710"/>
      <c r="F127" s="1123"/>
      <c r="G127" s="1124"/>
      <c r="H127" s="704"/>
      <c r="I127" s="720" t="str">
        <f t="shared" si="62"/>
        <v/>
      </c>
      <c r="J127" s="720" t="str">
        <f t="shared" si="63"/>
        <v/>
      </c>
      <c r="K127" s="720" t="str">
        <f t="shared" si="64"/>
        <v/>
      </c>
      <c r="L127" s="720" t="str">
        <f t="shared" si="65"/>
        <v/>
      </c>
      <c r="M127" s="713" t="str">
        <f t="shared" si="66"/>
        <v/>
      </c>
      <c r="N127" s="713" t="str">
        <f t="shared" si="67"/>
        <v/>
      </c>
      <c r="O127" s="714">
        <f t="shared" si="68"/>
        <v>0</v>
      </c>
      <c r="P127" s="835"/>
      <c r="Q127" s="137"/>
      <c r="R127" s="137"/>
      <c r="S127" s="137"/>
      <c r="T127" s="137"/>
      <c r="U127" s="137"/>
      <c r="V127" s="137"/>
      <c r="W127" s="137"/>
      <c r="X127" s="137"/>
      <c r="Y127" s="137"/>
      <c r="Z127" s="137"/>
      <c r="AA127" s="137"/>
      <c r="AB127" s="137"/>
      <c r="AC127" s="137"/>
      <c r="AD127" s="137"/>
      <c r="AE127" s="137"/>
      <c r="AF127" s="137"/>
      <c r="AG127" s="137"/>
      <c r="AH127" s="137"/>
    </row>
    <row r="128" spans="1:34" ht="15" hidden="1" customHeight="1" x14ac:dyDescent="0.2">
      <c r="A128" s="1393"/>
      <c r="B128" s="147"/>
      <c r="C128" s="202"/>
      <c r="D128" s="201"/>
      <c r="E128" s="710"/>
      <c r="F128" s="1123"/>
      <c r="G128" s="1124"/>
      <c r="H128" s="704"/>
      <c r="I128" s="720" t="str">
        <f t="shared" si="62"/>
        <v/>
      </c>
      <c r="J128" s="720" t="str">
        <f t="shared" si="63"/>
        <v/>
      </c>
      <c r="K128" s="720" t="str">
        <f t="shared" si="64"/>
        <v/>
      </c>
      <c r="L128" s="720" t="str">
        <f t="shared" si="65"/>
        <v/>
      </c>
      <c r="M128" s="713" t="str">
        <f t="shared" si="66"/>
        <v/>
      </c>
      <c r="N128" s="713" t="str">
        <f t="shared" si="67"/>
        <v/>
      </c>
      <c r="O128" s="714">
        <f t="shared" si="68"/>
        <v>0</v>
      </c>
      <c r="P128" s="835"/>
      <c r="Q128" s="137"/>
      <c r="R128" s="137"/>
      <c r="S128" s="137"/>
      <c r="T128" s="137"/>
      <c r="U128" s="137"/>
      <c r="V128" s="137"/>
      <c r="W128" s="137"/>
      <c r="X128" s="137"/>
      <c r="Y128" s="137"/>
      <c r="Z128" s="137"/>
      <c r="AA128" s="137"/>
      <c r="AB128" s="137"/>
      <c r="AC128" s="137"/>
      <c r="AD128" s="137"/>
      <c r="AE128" s="137"/>
      <c r="AF128" s="137"/>
      <c r="AG128" s="137"/>
      <c r="AH128" s="137"/>
    </row>
    <row r="129" spans="1:34" ht="15" hidden="1" customHeight="1" x14ac:dyDescent="0.2">
      <c r="A129" s="1393"/>
      <c r="B129" s="147"/>
      <c r="C129" s="202"/>
      <c r="D129" s="201"/>
      <c r="E129" s="710"/>
      <c r="F129" s="1123"/>
      <c r="G129" s="1124"/>
      <c r="H129" s="704"/>
      <c r="I129" s="720" t="str">
        <f t="shared" si="62"/>
        <v/>
      </c>
      <c r="J129" s="720" t="str">
        <f t="shared" si="63"/>
        <v/>
      </c>
      <c r="K129" s="720" t="str">
        <f t="shared" si="64"/>
        <v/>
      </c>
      <c r="L129" s="720" t="str">
        <f t="shared" si="65"/>
        <v/>
      </c>
      <c r="M129" s="713" t="str">
        <f t="shared" si="66"/>
        <v/>
      </c>
      <c r="N129" s="713" t="str">
        <f t="shared" si="67"/>
        <v/>
      </c>
      <c r="O129" s="714">
        <f t="shared" si="68"/>
        <v>0</v>
      </c>
      <c r="P129" s="835"/>
      <c r="Q129" s="137"/>
      <c r="R129" s="137"/>
      <c r="S129" s="137"/>
      <c r="T129" s="137"/>
      <c r="U129" s="137"/>
      <c r="V129" s="137"/>
      <c r="W129" s="137"/>
      <c r="X129" s="137"/>
      <c r="Y129" s="137"/>
      <c r="Z129" s="137"/>
      <c r="AA129" s="137"/>
      <c r="AB129" s="137"/>
      <c r="AC129" s="137"/>
      <c r="AD129" s="137"/>
      <c r="AE129" s="137"/>
      <c r="AF129" s="137"/>
      <c r="AG129" s="137"/>
      <c r="AH129" s="137"/>
    </row>
    <row r="130" spans="1:34" ht="15" hidden="1" customHeight="1" x14ac:dyDescent="0.2">
      <c r="A130" s="1393"/>
      <c r="B130" s="147"/>
      <c r="C130" s="202"/>
      <c r="D130" s="201"/>
      <c r="E130" s="710"/>
      <c r="F130" s="1123"/>
      <c r="G130" s="1124"/>
      <c r="H130" s="704"/>
      <c r="I130" s="720" t="str">
        <f t="shared" si="62"/>
        <v/>
      </c>
      <c r="J130" s="720" t="str">
        <f t="shared" si="63"/>
        <v/>
      </c>
      <c r="K130" s="720" t="str">
        <f t="shared" si="64"/>
        <v/>
      </c>
      <c r="L130" s="720" t="str">
        <f t="shared" si="65"/>
        <v/>
      </c>
      <c r="M130" s="713" t="str">
        <f t="shared" si="66"/>
        <v/>
      </c>
      <c r="N130" s="713" t="str">
        <f t="shared" si="67"/>
        <v/>
      </c>
      <c r="O130" s="714">
        <f t="shared" si="68"/>
        <v>0</v>
      </c>
      <c r="P130" s="835"/>
      <c r="Q130" s="137"/>
      <c r="R130" s="137"/>
      <c r="S130" s="137"/>
      <c r="T130" s="137"/>
      <c r="U130" s="137"/>
      <c r="V130" s="137"/>
      <c r="W130" s="137"/>
      <c r="X130" s="137"/>
      <c r="Y130" s="137"/>
      <c r="Z130" s="137"/>
      <c r="AA130" s="137"/>
      <c r="AB130" s="137"/>
      <c r="AC130" s="137"/>
      <c r="AD130" s="137"/>
      <c r="AE130" s="137"/>
      <c r="AF130" s="137"/>
      <c r="AG130" s="137"/>
      <c r="AH130" s="137"/>
    </row>
    <row r="131" spans="1:34" ht="15" hidden="1" customHeight="1" x14ac:dyDescent="0.2">
      <c r="A131" s="1393"/>
      <c r="B131" s="147"/>
      <c r="C131" s="202"/>
      <c r="D131" s="201"/>
      <c r="E131" s="710"/>
      <c r="F131" s="1123"/>
      <c r="G131" s="1124"/>
      <c r="H131" s="704"/>
      <c r="I131" s="720" t="str">
        <f t="shared" si="62"/>
        <v/>
      </c>
      <c r="J131" s="720" t="str">
        <f t="shared" si="63"/>
        <v/>
      </c>
      <c r="K131" s="720" t="str">
        <f t="shared" si="64"/>
        <v/>
      </c>
      <c r="L131" s="720" t="str">
        <f t="shared" si="65"/>
        <v/>
      </c>
      <c r="M131" s="713" t="str">
        <f t="shared" si="66"/>
        <v/>
      </c>
      <c r="N131" s="713" t="str">
        <f t="shared" si="67"/>
        <v/>
      </c>
      <c r="O131" s="714">
        <f t="shared" si="68"/>
        <v>0</v>
      </c>
      <c r="P131" s="835"/>
      <c r="Q131" s="137"/>
      <c r="R131" s="137"/>
      <c r="S131" s="137"/>
      <c r="T131" s="137"/>
      <c r="U131" s="137"/>
      <c r="V131" s="137"/>
      <c r="W131" s="137"/>
      <c r="X131" s="137"/>
      <c r="Y131" s="137"/>
      <c r="Z131" s="137"/>
      <c r="AA131" s="137"/>
      <c r="AB131" s="137"/>
      <c r="AC131" s="137"/>
      <c r="AD131" s="137"/>
      <c r="AE131" s="137"/>
      <c r="AF131" s="137"/>
      <c r="AG131" s="137"/>
      <c r="AH131" s="137"/>
    </row>
    <row r="132" spans="1:34" ht="15" hidden="1" customHeight="1" x14ac:dyDescent="0.2">
      <c r="A132" s="1393"/>
      <c r="B132" s="147"/>
      <c r="C132" s="202"/>
      <c r="D132" s="201"/>
      <c r="E132" s="710"/>
      <c r="F132" s="1123"/>
      <c r="G132" s="1124"/>
      <c r="H132" s="704"/>
      <c r="I132" s="720" t="str">
        <f t="shared" si="62"/>
        <v/>
      </c>
      <c r="J132" s="720" t="str">
        <f t="shared" si="63"/>
        <v/>
      </c>
      <c r="K132" s="720" t="str">
        <f t="shared" si="64"/>
        <v/>
      </c>
      <c r="L132" s="720" t="str">
        <f t="shared" si="65"/>
        <v/>
      </c>
      <c r="M132" s="713" t="str">
        <f t="shared" si="66"/>
        <v/>
      </c>
      <c r="N132" s="713" t="str">
        <f t="shared" si="67"/>
        <v/>
      </c>
      <c r="O132" s="714">
        <f t="shared" si="68"/>
        <v>0</v>
      </c>
      <c r="P132" s="835"/>
      <c r="Q132" s="137"/>
      <c r="R132" s="137"/>
      <c r="S132" s="137"/>
      <c r="T132" s="137"/>
      <c r="U132" s="137"/>
      <c r="V132" s="137"/>
      <c r="W132" s="137"/>
      <c r="X132" s="137"/>
      <c r="Y132" s="137"/>
      <c r="Z132" s="137"/>
      <c r="AA132" s="137"/>
      <c r="AB132" s="137"/>
      <c r="AC132" s="137"/>
      <c r="AD132" s="137"/>
      <c r="AE132" s="137"/>
      <c r="AF132" s="137"/>
      <c r="AG132" s="137"/>
      <c r="AH132" s="137"/>
    </row>
    <row r="133" spans="1:34" ht="15" hidden="1" customHeight="1" x14ac:dyDescent="0.2">
      <c r="A133" s="1393"/>
      <c r="B133" s="147"/>
      <c r="C133" s="202"/>
      <c r="D133" s="201"/>
      <c r="E133" s="710"/>
      <c r="F133" s="1123"/>
      <c r="G133" s="1124"/>
      <c r="H133" s="704"/>
      <c r="I133" s="720" t="str">
        <f t="shared" si="62"/>
        <v/>
      </c>
      <c r="J133" s="720" t="str">
        <f t="shared" si="63"/>
        <v/>
      </c>
      <c r="K133" s="720" t="str">
        <f t="shared" si="64"/>
        <v/>
      </c>
      <c r="L133" s="720" t="str">
        <f t="shared" si="65"/>
        <v/>
      </c>
      <c r="M133" s="713" t="str">
        <f t="shared" si="66"/>
        <v/>
      </c>
      <c r="N133" s="713" t="str">
        <f t="shared" si="67"/>
        <v/>
      </c>
      <c r="O133" s="714">
        <f t="shared" si="68"/>
        <v>0</v>
      </c>
      <c r="P133" s="835"/>
      <c r="Q133" s="137"/>
      <c r="R133" s="137"/>
      <c r="S133" s="137"/>
      <c r="T133" s="137"/>
      <c r="U133" s="137"/>
      <c r="V133" s="137"/>
      <c r="W133" s="137"/>
      <c r="X133" s="137"/>
      <c r="Y133" s="137"/>
      <c r="Z133" s="137"/>
      <c r="AA133" s="137"/>
      <c r="AB133" s="137"/>
      <c r="AC133" s="137"/>
      <c r="AD133" s="137"/>
      <c r="AE133" s="137"/>
      <c r="AF133" s="137"/>
      <c r="AG133" s="137"/>
      <c r="AH133" s="137"/>
    </row>
    <row r="134" spans="1:34" ht="15" hidden="1" customHeight="1" x14ac:dyDescent="0.2">
      <c r="A134" s="1393"/>
      <c r="B134" s="147"/>
      <c r="C134" s="202"/>
      <c r="D134" s="201"/>
      <c r="E134" s="710"/>
      <c r="F134" s="1123"/>
      <c r="G134" s="1124"/>
      <c r="H134" s="704"/>
      <c r="I134" s="720" t="str">
        <f t="shared" si="62"/>
        <v/>
      </c>
      <c r="J134" s="720" t="str">
        <f t="shared" si="63"/>
        <v/>
      </c>
      <c r="K134" s="720" t="str">
        <f t="shared" si="64"/>
        <v/>
      </c>
      <c r="L134" s="720" t="str">
        <f t="shared" si="65"/>
        <v/>
      </c>
      <c r="M134" s="713" t="str">
        <f t="shared" si="66"/>
        <v/>
      </c>
      <c r="N134" s="713" t="str">
        <f t="shared" si="67"/>
        <v/>
      </c>
      <c r="O134" s="714">
        <f t="shared" si="68"/>
        <v>0</v>
      </c>
      <c r="P134" s="835"/>
      <c r="Q134" s="137"/>
      <c r="R134" s="137"/>
      <c r="S134" s="137"/>
      <c r="T134" s="137"/>
      <c r="U134" s="137"/>
      <c r="V134" s="137"/>
      <c r="W134" s="137"/>
      <c r="X134" s="137"/>
      <c r="Y134" s="137"/>
      <c r="Z134" s="137"/>
      <c r="AA134" s="137"/>
      <c r="AB134" s="137"/>
      <c r="AC134" s="137"/>
      <c r="AD134" s="137"/>
      <c r="AE134" s="137"/>
      <c r="AF134" s="137"/>
      <c r="AG134" s="137"/>
      <c r="AH134" s="137"/>
    </row>
    <row r="135" spans="1:34" ht="15" hidden="1" customHeight="1" x14ac:dyDescent="0.2">
      <c r="A135" s="1393"/>
      <c r="B135" s="147"/>
      <c r="C135" s="202"/>
      <c r="D135" s="201"/>
      <c r="E135" s="710"/>
      <c r="F135" s="1123"/>
      <c r="G135" s="1124"/>
      <c r="H135" s="704"/>
      <c r="I135" s="720" t="str">
        <f t="shared" si="62"/>
        <v/>
      </c>
      <c r="J135" s="720" t="str">
        <f t="shared" si="63"/>
        <v/>
      </c>
      <c r="K135" s="720" t="str">
        <f t="shared" si="64"/>
        <v/>
      </c>
      <c r="L135" s="720" t="str">
        <f t="shared" si="65"/>
        <v/>
      </c>
      <c r="M135" s="713" t="str">
        <f t="shared" si="66"/>
        <v/>
      </c>
      <c r="N135" s="713" t="str">
        <f t="shared" si="67"/>
        <v/>
      </c>
      <c r="O135" s="714">
        <f t="shared" si="68"/>
        <v>0</v>
      </c>
      <c r="P135" s="835"/>
      <c r="Q135" s="137"/>
      <c r="R135" s="137"/>
      <c r="S135" s="137"/>
      <c r="T135" s="137"/>
      <c r="U135" s="137"/>
      <c r="V135" s="137"/>
      <c r="W135" s="137"/>
      <c r="X135" s="137"/>
      <c r="Y135" s="137"/>
      <c r="Z135" s="137"/>
      <c r="AA135" s="137"/>
      <c r="AB135" s="137"/>
      <c r="AC135" s="137"/>
      <c r="AD135" s="137"/>
      <c r="AE135" s="137"/>
      <c r="AF135" s="137"/>
      <c r="AG135" s="137"/>
      <c r="AH135" s="137"/>
    </row>
    <row r="136" spans="1:34" ht="15" hidden="1" customHeight="1" thickBot="1" x14ac:dyDescent="0.25">
      <c r="A136" s="1394"/>
      <c r="B136" s="169"/>
      <c r="C136" s="203"/>
      <c r="D136" s="707"/>
      <c r="E136" s="711"/>
      <c r="F136" s="1125"/>
      <c r="G136" s="1126"/>
      <c r="H136" s="704"/>
      <c r="I136" s="720" t="str">
        <f t="shared" si="62"/>
        <v/>
      </c>
      <c r="J136" s="720" t="str">
        <f t="shared" si="63"/>
        <v/>
      </c>
      <c r="K136" s="720" t="str">
        <f t="shared" si="64"/>
        <v/>
      </c>
      <c r="L136" s="720" t="str">
        <f t="shared" si="65"/>
        <v/>
      </c>
      <c r="M136" s="713" t="str">
        <f t="shared" si="66"/>
        <v/>
      </c>
      <c r="N136" s="713" t="str">
        <f t="shared" si="67"/>
        <v/>
      </c>
      <c r="O136" s="714">
        <f t="shared" si="68"/>
        <v>0</v>
      </c>
      <c r="P136" s="835"/>
      <c r="Q136" s="137"/>
      <c r="R136" s="137"/>
      <c r="S136" s="137"/>
      <c r="T136" s="137"/>
      <c r="U136" s="137"/>
      <c r="V136" s="137"/>
      <c r="W136" s="137"/>
      <c r="X136" s="137"/>
      <c r="Y136" s="137"/>
      <c r="Z136" s="137"/>
      <c r="AA136" s="137"/>
      <c r="AB136" s="137"/>
      <c r="AC136" s="137"/>
      <c r="AD136" s="137"/>
      <c r="AE136" s="137"/>
      <c r="AF136" s="137"/>
      <c r="AG136" s="137"/>
      <c r="AH136" s="137"/>
    </row>
    <row r="137" spans="1:34" ht="18" customHeight="1" thickBot="1" x14ac:dyDescent="0.25">
      <c r="A137" s="182"/>
      <c r="B137" s="198"/>
      <c r="C137" s="198"/>
      <c r="D137" s="198"/>
      <c r="E137" s="198" t="s">
        <v>62</v>
      </c>
      <c r="F137" s="140">
        <f t="shared" ref="F137:G137" si="69">SUM(F117:F136)</f>
        <v>0</v>
      </c>
      <c r="G137" s="204">
        <f t="shared" si="69"/>
        <v>0</v>
      </c>
      <c r="H137" s="139"/>
      <c r="I137" s="721">
        <f t="shared" ref="I137:J137" si="70">SUM(I117:I136)</f>
        <v>0</v>
      </c>
      <c r="J137" s="722">
        <f t="shared" si="70"/>
        <v>0</v>
      </c>
      <c r="K137" s="721">
        <f t="shared" ref="K137:L137" si="71">SUM(K117:K136)</f>
        <v>0</v>
      </c>
      <c r="L137" s="722">
        <f t="shared" si="71"/>
        <v>0</v>
      </c>
      <c r="M137" s="205">
        <f t="shared" ref="M137:O137" si="72">SUM(M117:M136)</f>
        <v>0</v>
      </c>
      <c r="N137" s="200">
        <f t="shared" si="72"/>
        <v>0</v>
      </c>
      <c r="O137" s="144">
        <f t="shared" si="72"/>
        <v>0</v>
      </c>
      <c r="P137" s="836"/>
      <c r="Q137" s="137"/>
      <c r="R137" s="137"/>
      <c r="S137" s="137"/>
      <c r="T137" s="137"/>
      <c r="U137" s="137"/>
      <c r="V137" s="137"/>
      <c r="W137" s="137"/>
      <c r="X137" s="137"/>
      <c r="Y137" s="137"/>
      <c r="Z137" s="137"/>
      <c r="AA137" s="137"/>
      <c r="AB137" s="137"/>
      <c r="AC137" s="137"/>
      <c r="AD137" s="137"/>
      <c r="AE137" s="137"/>
      <c r="AF137" s="137"/>
      <c r="AG137" s="137"/>
      <c r="AH137" s="137"/>
    </row>
    <row r="138" spans="1:34" ht="13.5" thickBot="1" x14ac:dyDescent="0.25">
      <c r="A138" s="173"/>
      <c r="B138" s="152"/>
      <c r="C138" s="152"/>
      <c r="D138" s="152"/>
      <c r="E138" s="152"/>
      <c r="F138" s="152"/>
      <c r="G138" s="152"/>
      <c r="H138" s="102"/>
      <c r="I138" s="152"/>
      <c r="J138" s="152"/>
      <c r="K138" s="152"/>
      <c r="L138" s="152"/>
      <c r="M138" s="152"/>
      <c r="N138" s="152"/>
      <c r="O138" s="102"/>
      <c r="P138" s="837"/>
      <c r="Q138" s="137"/>
      <c r="R138" s="137"/>
      <c r="S138" s="137"/>
      <c r="T138" s="137"/>
      <c r="U138" s="137"/>
      <c r="V138" s="137"/>
      <c r="W138" s="137"/>
      <c r="X138" s="137"/>
      <c r="Y138" s="137"/>
      <c r="Z138" s="137"/>
      <c r="AA138" s="137"/>
      <c r="AB138" s="137"/>
      <c r="AC138" s="137"/>
      <c r="AD138" s="137"/>
      <c r="AE138" s="137"/>
      <c r="AF138" s="137"/>
      <c r="AG138" s="137"/>
      <c r="AH138" s="137"/>
    </row>
    <row r="139" spans="1:34" ht="15" customHeight="1" x14ac:dyDescent="0.2">
      <c r="A139" s="1393" t="str">
        <f>'Setup Page'!C14</f>
        <v>Vryheid Business</v>
      </c>
      <c r="B139" s="168" t="s">
        <v>1007</v>
      </c>
      <c r="C139" s="201" t="s">
        <v>993</v>
      </c>
      <c r="D139" s="706" t="s">
        <v>239</v>
      </c>
      <c r="E139" s="709" t="s">
        <v>3</v>
      </c>
      <c r="F139" s="1121">
        <v>0</v>
      </c>
      <c r="G139" s="1122">
        <v>40</v>
      </c>
      <c r="H139" s="704"/>
      <c r="I139" s="720">
        <f>IF(E139="Level 2",F139,IF(E139="Level 3",F139,IF(E139="Level 4",F139,"")))</f>
        <v>0</v>
      </c>
      <c r="J139" s="720" t="str">
        <f>IF(E139="Level 5",F139,"")</f>
        <v/>
      </c>
      <c r="K139" s="720">
        <f>IF(E139="Level 2",G139,IF(E139="Level 3",G139,IF(E139="Level 4",G139,"")))</f>
        <v>40</v>
      </c>
      <c r="L139" s="720" t="str">
        <f>IF(E139="Level 5",G139,"")</f>
        <v/>
      </c>
      <c r="M139" s="713">
        <f>IF(E139="Level 2",G139*H139,IF(E139="Level 3",G139*H139,IF(E139="Level 4",G139*H139,"")))</f>
        <v>0</v>
      </c>
      <c r="N139" s="713" t="str">
        <f>IF(E139="Level 5",G139*H139,"")</f>
        <v/>
      </c>
      <c r="O139" s="714">
        <f>G139*H139</f>
        <v>0</v>
      </c>
      <c r="P139" s="835" t="s">
        <v>1008</v>
      </c>
      <c r="Q139" s="137"/>
      <c r="R139" s="137"/>
      <c r="S139" s="137"/>
      <c r="T139" s="137"/>
      <c r="U139" s="137"/>
      <c r="V139" s="137"/>
      <c r="W139" s="137"/>
      <c r="X139" s="137"/>
      <c r="Y139" s="137"/>
      <c r="Z139" s="137"/>
      <c r="AA139" s="137"/>
      <c r="AB139" s="137"/>
      <c r="AC139" s="137"/>
      <c r="AD139" s="137"/>
      <c r="AE139" s="137"/>
      <c r="AF139" s="137"/>
      <c r="AG139" s="137"/>
      <c r="AH139" s="137"/>
    </row>
    <row r="140" spans="1:34" ht="15" customHeight="1" x14ac:dyDescent="0.2">
      <c r="A140" s="1393"/>
      <c r="B140" s="147"/>
      <c r="C140" s="202"/>
      <c r="D140" s="201"/>
      <c r="E140" s="710"/>
      <c r="F140" s="1123"/>
      <c r="G140" s="1124"/>
      <c r="H140" s="704"/>
      <c r="I140" s="720" t="str">
        <f t="shared" ref="I140:I158" si="73">IF(E140="Level 2",F140,IF(E140="Level 3",F140,IF(E140="Level 4",F140,"")))</f>
        <v/>
      </c>
      <c r="J140" s="720" t="str">
        <f t="shared" ref="J140:J158" si="74">IF(E140="Level 5",F140,"")</f>
        <v/>
      </c>
      <c r="K140" s="720" t="str">
        <f t="shared" ref="K140:K158" si="75">IF(E140="Level 2",G140,IF(E140="Level 3",G140,IF(E140="Level 4",G140,"")))</f>
        <v/>
      </c>
      <c r="L140" s="720" t="str">
        <f t="shared" ref="L140:L158" si="76">IF(E140="Level 5",G140,"")</f>
        <v/>
      </c>
      <c r="M140" s="713" t="str">
        <f t="shared" ref="M140:M158" si="77">IF(E140="Level 2",G140*H140,IF(E140="Level 3",G140*H140,IF(E140="Level 4",G140*H140,"")))</f>
        <v/>
      </c>
      <c r="N140" s="713" t="str">
        <f t="shared" ref="N140:N158" si="78">IF(E140="Level 5",G140*H140,"")</f>
        <v/>
      </c>
      <c r="O140" s="714">
        <f t="shared" ref="O140:O158" si="79">G140*H140</f>
        <v>0</v>
      </c>
      <c r="P140" s="835"/>
      <c r="Q140" s="137"/>
      <c r="R140" s="137"/>
      <c r="S140" s="137"/>
      <c r="T140" s="137"/>
      <c r="U140" s="137"/>
      <c r="V140" s="137"/>
      <c r="W140" s="137"/>
      <c r="X140" s="137"/>
      <c r="Y140" s="137"/>
      <c r="Z140" s="137"/>
      <c r="AA140" s="137"/>
      <c r="AB140" s="137"/>
      <c r="AC140" s="137"/>
      <c r="AD140" s="137"/>
      <c r="AE140" s="137"/>
      <c r="AF140" s="137"/>
      <c r="AG140" s="137"/>
      <c r="AH140" s="137"/>
    </row>
    <row r="141" spans="1:34" ht="15" customHeight="1" x14ac:dyDescent="0.2">
      <c r="A141" s="1393"/>
      <c r="B141" s="147"/>
      <c r="C141" s="202"/>
      <c r="D141" s="201"/>
      <c r="E141" s="710"/>
      <c r="F141" s="1123"/>
      <c r="G141" s="1124"/>
      <c r="H141" s="704"/>
      <c r="I141" s="720" t="str">
        <f t="shared" si="73"/>
        <v/>
      </c>
      <c r="J141" s="720" t="str">
        <f t="shared" si="74"/>
        <v/>
      </c>
      <c r="K141" s="720" t="str">
        <f t="shared" si="75"/>
        <v/>
      </c>
      <c r="L141" s="720" t="str">
        <f t="shared" si="76"/>
        <v/>
      </c>
      <c r="M141" s="713" t="str">
        <f t="shared" si="77"/>
        <v/>
      </c>
      <c r="N141" s="713" t="str">
        <f t="shared" si="78"/>
        <v/>
      </c>
      <c r="O141" s="714">
        <f t="shared" si="79"/>
        <v>0</v>
      </c>
      <c r="P141" s="835"/>
      <c r="Q141" s="137"/>
      <c r="R141" s="137"/>
      <c r="S141" s="137"/>
      <c r="T141" s="137"/>
      <c r="U141" s="137"/>
      <c r="V141" s="137"/>
      <c r="W141" s="137"/>
      <c r="X141" s="137"/>
      <c r="Y141" s="137"/>
      <c r="Z141" s="137"/>
      <c r="AA141" s="137"/>
      <c r="AB141" s="137"/>
      <c r="AC141" s="137"/>
      <c r="AD141" s="137"/>
      <c r="AE141" s="137"/>
      <c r="AF141" s="137"/>
      <c r="AG141" s="137"/>
      <c r="AH141" s="137"/>
    </row>
    <row r="142" spans="1:34" ht="15" customHeight="1" x14ac:dyDescent="0.2">
      <c r="A142" s="1393"/>
      <c r="B142" s="147"/>
      <c r="C142" s="202"/>
      <c r="D142" s="201"/>
      <c r="E142" s="710"/>
      <c r="F142" s="1123"/>
      <c r="G142" s="1124"/>
      <c r="H142" s="704"/>
      <c r="I142" s="720" t="str">
        <f t="shared" si="73"/>
        <v/>
      </c>
      <c r="J142" s="720" t="str">
        <f t="shared" si="74"/>
        <v/>
      </c>
      <c r="K142" s="720" t="str">
        <f t="shared" si="75"/>
        <v/>
      </c>
      <c r="L142" s="720" t="str">
        <f t="shared" si="76"/>
        <v/>
      </c>
      <c r="M142" s="713" t="str">
        <f t="shared" si="77"/>
        <v/>
      </c>
      <c r="N142" s="713" t="str">
        <f t="shared" si="78"/>
        <v/>
      </c>
      <c r="O142" s="714">
        <f t="shared" si="79"/>
        <v>0</v>
      </c>
      <c r="P142" s="835"/>
      <c r="Q142" s="137"/>
      <c r="R142" s="137"/>
      <c r="S142" s="137"/>
      <c r="T142" s="137"/>
      <c r="U142" s="137"/>
      <c r="V142" s="137"/>
      <c r="W142" s="137"/>
      <c r="X142" s="137"/>
      <c r="Y142" s="137"/>
      <c r="Z142" s="137"/>
      <c r="AA142" s="137"/>
      <c r="AB142" s="137"/>
      <c r="AC142" s="137"/>
      <c r="AD142" s="137"/>
      <c r="AE142" s="137"/>
      <c r="AF142" s="137"/>
      <c r="AG142" s="137"/>
      <c r="AH142" s="137"/>
    </row>
    <row r="143" spans="1:34" ht="15" customHeight="1" x14ac:dyDescent="0.2">
      <c r="A143" s="1393"/>
      <c r="B143" s="147"/>
      <c r="C143" s="202"/>
      <c r="D143" s="201"/>
      <c r="E143" s="710"/>
      <c r="F143" s="1123"/>
      <c r="G143" s="1124"/>
      <c r="H143" s="704"/>
      <c r="I143" s="720" t="str">
        <f t="shared" si="73"/>
        <v/>
      </c>
      <c r="J143" s="720" t="str">
        <f t="shared" si="74"/>
        <v/>
      </c>
      <c r="K143" s="720" t="str">
        <f t="shared" si="75"/>
        <v/>
      </c>
      <c r="L143" s="720" t="str">
        <f t="shared" si="76"/>
        <v/>
      </c>
      <c r="M143" s="713" t="str">
        <f t="shared" si="77"/>
        <v/>
      </c>
      <c r="N143" s="713" t="str">
        <f t="shared" si="78"/>
        <v/>
      </c>
      <c r="O143" s="714">
        <f t="shared" si="79"/>
        <v>0</v>
      </c>
      <c r="P143" s="835"/>
      <c r="Q143" s="137"/>
      <c r="R143" s="137"/>
      <c r="S143" s="137"/>
      <c r="T143" s="137"/>
      <c r="U143" s="137"/>
      <c r="V143" s="137"/>
      <c r="W143" s="137"/>
      <c r="X143" s="137"/>
      <c r="Y143" s="137"/>
      <c r="Z143" s="137"/>
      <c r="AA143" s="137"/>
      <c r="AB143" s="137"/>
      <c r="AC143" s="137"/>
      <c r="AD143" s="137"/>
      <c r="AE143" s="137"/>
      <c r="AF143" s="137"/>
      <c r="AG143" s="137"/>
      <c r="AH143" s="137"/>
    </row>
    <row r="144" spans="1:34" ht="15" customHeight="1" x14ac:dyDescent="0.2">
      <c r="A144" s="1393"/>
      <c r="B144" s="147"/>
      <c r="C144" s="202"/>
      <c r="D144" s="201"/>
      <c r="E144" s="710"/>
      <c r="F144" s="1123"/>
      <c r="G144" s="1124"/>
      <c r="H144" s="704"/>
      <c r="I144" s="720" t="str">
        <f t="shared" si="73"/>
        <v/>
      </c>
      <c r="J144" s="720" t="str">
        <f t="shared" si="74"/>
        <v/>
      </c>
      <c r="K144" s="720" t="str">
        <f t="shared" si="75"/>
        <v/>
      </c>
      <c r="L144" s="720" t="str">
        <f t="shared" si="76"/>
        <v/>
      </c>
      <c r="M144" s="713" t="str">
        <f t="shared" si="77"/>
        <v/>
      </c>
      <c r="N144" s="713" t="str">
        <f t="shared" si="78"/>
        <v/>
      </c>
      <c r="O144" s="714">
        <f t="shared" si="79"/>
        <v>0</v>
      </c>
      <c r="P144" s="835"/>
      <c r="Q144" s="137"/>
      <c r="R144" s="137"/>
      <c r="S144" s="137"/>
      <c r="T144" s="137"/>
      <c r="U144" s="137"/>
      <c r="V144" s="137"/>
      <c r="W144" s="137"/>
      <c r="X144" s="137"/>
      <c r="Y144" s="137"/>
      <c r="Z144" s="137"/>
      <c r="AA144" s="137"/>
      <c r="AB144" s="137"/>
      <c r="AC144" s="137"/>
      <c r="AD144" s="137"/>
      <c r="AE144" s="137"/>
      <c r="AF144" s="137"/>
      <c r="AG144" s="137"/>
      <c r="AH144" s="137"/>
    </row>
    <row r="145" spans="1:34" ht="15" customHeight="1" x14ac:dyDescent="0.2">
      <c r="A145" s="1393"/>
      <c r="B145" s="147"/>
      <c r="C145" s="202"/>
      <c r="D145" s="201"/>
      <c r="E145" s="710"/>
      <c r="F145" s="1123"/>
      <c r="G145" s="1124"/>
      <c r="H145" s="704"/>
      <c r="I145" s="720" t="str">
        <f t="shared" si="73"/>
        <v/>
      </c>
      <c r="J145" s="720" t="str">
        <f t="shared" si="74"/>
        <v/>
      </c>
      <c r="K145" s="720" t="str">
        <f t="shared" si="75"/>
        <v/>
      </c>
      <c r="L145" s="720" t="str">
        <f t="shared" si="76"/>
        <v/>
      </c>
      <c r="M145" s="713" t="str">
        <f t="shared" si="77"/>
        <v/>
      </c>
      <c r="N145" s="713" t="str">
        <f t="shared" si="78"/>
        <v/>
      </c>
      <c r="O145" s="714">
        <f t="shared" si="79"/>
        <v>0</v>
      </c>
      <c r="P145" s="835"/>
      <c r="Q145" s="137"/>
      <c r="R145" s="137"/>
      <c r="S145" s="137"/>
      <c r="T145" s="137"/>
      <c r="U145" s="137"/>
      <c r="V145" s="137"/>
      <c r="W145" s="137"/>
      <c r="X145" s="137"/>
      <c r="Y145" s="137"/>
      <c r="Z145" s="137"/>
      <c r="AA145" s="137"/>
      <c r="AB145" s="137"/>
      <c r="AC145" s="137"/>
      <c r="AD145" s="137"/>
      <c r="AE145" s="137"/>
      <c r="AF145" s="137"/>
      <c r="AG145" s="137"/>
      <c r="AH145" s="137"/>
    </row>
    <row r="146" spans="1:34" ht="15" customHeight="1" x14ac:dyDescent="0.2">
      <c r="A146" s="1393"/>
      <c r="B146" s="147"/>
      <c r="C146" s="202"/>
      <c r="D146" s="201"/>
      <c r="E146" s="710"/>
      <c r="F146" s="1123"/>
      <c r="G146" s="1124"/>
      <c r="H146" s="704"/>
      <c r="I146" s="720" t="str">
        <f t="shared" si="73"/>
        <v/>
      </c>
      <c r="J146" s="720" t="str">
        <f t="shared" si="74"/>
        <v/>
      </c>
      <c r="K146" s="720" t="str">
        <f t="shared" si="75"/>
        <v/>
      </c>
      <c r="L146" s="720" t="str">
        <f t="shared" si="76"/>
        <v/>
      </c>
      <c r="M146" s="713" t="str">
        <f t="shared" si="77"/>
        <v/>
      </c>
      <c r="N146" s="713" t="str">
        <f t="shared" si="78"/>
        <v/>
      </c>
      <c r="O146" s="714">
        <f t="shared" si="79"/>
        <v>0</v>
      </c>
      <c r="P146" s="835"/>
      <c r="Q146" s="137"/>
      <c r="R146" s="137"/>
      <c r="S146" s="137"/>
      <c r="T146" s="137"/>
      <c r="U146" s="137"/>
      <c r="V146" s="137"/>
      <c r="W146" s="137"/>
      <c r="X146" s="137"/>
      <c r="Y146" s="137"/>
      <c r="Z146" s="137"/>
      <c r="AA146" s="137"/>
      <c r="AB146" s="137"/>
      <c r="AC146" s="137"/>
      <c r="AD146" s="137"/>
      <c r="AE146" s="137"/>
      <c r="AF146" s="137"/>
      <c r="AG146" s="137"/>
      <c r="AH146" s="137"/>
    </row>
    <row r="147" spans="1:34" ht="15" customHeight="1" x14ac:dyDescent="0.2">
      <c r="A147" s="1393"/>
      <c r="B147" s="147"/>
      <c r="C147" s="202"/>
      <c r="D147" s="201"/>
      <c r="E147" s="710"/>
      <c r="F147" s="1123"/>
      <c r="G147" s="1124"/>
      <c r="H147" s="704"/>
      <c r="I147" s="720" t="str">
        <f t="shared" si="73"/>
        <v/>
      </c>
      <c r="J147" s="720" t="str">
        <f t="shared" si="74"/>
        <v/>
      </c>
      <c r="K147" s="720" t="str">
        <f t="shared" si="75"/>
        <v/>
      </c>
      <c r="L147" s="720" t="str">
        <f t="shared" si="76"/>
        <v/>
      </c>
      <c r="M147" s="713" t="str">
        <f t="shared" si="77"/>
        <v/>
      </c>
      <c r="N147" s="713" t="str">
        <f t="shared" si="78"/>
        <v/>
      </c>
      <c r="O147" s="714">
        <f t="shared" si="79"/>
        <v>0</v>
      </c>
      <c r="P147" s="835"/>
      <c r="Q147" s="137"/>
      <c r="R147" s="137"/>
      <c r="S147" s="137"/>
      <c r="T147" s="137"/>
      <c r="U147" s="137"/>
      <c r="V147" s="137"/>
      <c r="W147" s="137"/>
      <c r="X147" s="137"/>
      <c r="Y147" s="137"/>
      <c r="Z147" s="137"/>
      <c r="AA147" s="137"/>
      <c r="AB147" s="137"/>
      <c r="AC147" s="137"/>
      <c r="AD147" s="137"/>
      <c r="AE147" s="137"/>
      <c r="AF147" s="137"/>
      <c r="AG147" s="137"/>
      <c r="AH147" s="137"/>
    </row>
    <row r="148" spans="1:34" ht="15" customHeight="1" thickBot="1" x14ac:dyDescent="0.25">
      <c r="A148" s="1393"/>
      <c r="B148" s="147"/>
      <c r="C148" s="202"/>
      <c r="D148" s="201"/>
      <c r="E148" s="710"/>
      <c r="F148" s="1123"/>
      <c r="G148" s="1124"/>
      <c r="H148" s="704"/>
      <c r="I148" s="720" t="str">
        <f t="shared" si="73"/>
        <v/>
      </c>
      <c r="J148" s="720" t="str">
        <f t="shared" si="74"/>
        <v/>
      </c>
      <c r="K148" s="720" t="str">
        <f t="shared" si="75"/>
        <v/>
      </c>
      <c r="L148" s="720" t="str">
        <f t="shared" si="76"/>
        <v/>
      </c>
      <c r="M148" s="713" t="str">
        <f t="shared" si="77"/>
        <v/>
      </c>
      <c r="N148" s="713" t="str">
        <f t="shared" si="78"/>
        <v/>
      </c>
      <c r="O148" s="714">
        <f t="shared" si="79"/>
        <v>0</v>
      </c>
      <c r="P148" s="835"/>
      <c r="Q148" s="137"/>
      <c r="R148" s="137"/>
      <c r="S148" s="137"/>
      <c r="T148" s="137"/>
      <c r="U148" s="137"/>
      <c r="V148" s="137"/>
      <c r="W148" s="137"/>
      <c r="X148" s="137"/>
      <c r="Y148" s="137"/>
      <c r="Z148" s="137"/>
      <c r="AA148" s="137"/>
      <c r="AB148" s="137"/>
      <c r="AC148" s="137"/>
      <c r="AD148" s="137"/>
      <c r="AE148" s="137"/>
      <c r="AF148" s="137"/>
      <c r="AG148" s="137"/>
      <c r="AH148" s="137"/>
    </row>
    <row r="149" spans="1:34" ht="15" hidden="1" customHeight="1" x14ac:dyDescent="0.2">
      <c r="A149" s="1393"/>
      <c r="B149" s="147"/>
      <c r="C149" s="202"/>
      <c r="D149" s="201"/>
      <c r="E149" s="710"/>
      <c r="F149" s="1123"/>
      <c r="G149" s="1124"/>
      <c r="H149" s="704"/>
      <c r="I149" s="720" t="str">
        <f t="shared" si="73"/>
        <v/>
      </c>
      <c r="J149" s="720" t="str">
        <f t="shared" si="74"/>
        <v/>
      </c>
      <c r="K149" s="720" t="str">
        <f t="shared" si="75"/>
        <v/>
      </c>
      <c r="L149" s="720" t="str">
        <f t="shared" si="76"/>
        <v/>
      </c>
      <c r="M149" s="713" t="str">
        <f t="shared" si="77"/>
        <v/>
      </c>
      <c r="N149" s="713" t="str">
        <f t="shared" si="78"/>
        <v/>
      </c>
      <c r="O149" s="714">
        <f t="shared" si="79"/>
        <v>0</v>
      </c>
      <c r="P149" s="835"/>
      <c r="Q149" s="137"/>
      <c r="R149" s="137"/>
      <c r="S149" s="137"/>
      <c r="T149" s="137"/>
      <c r="U149" s="137"/>
      <c r="V149" s="137"/>
      <c r="W149" s="137"/>
      <c r="X149" s="137"/>
      <c r="Y149" s="137"/>
      <c r="Z149" s="137"/>
      <c r="AA149" s="137"/>
      <c r="AB149" s="137"/>
      <c r="AC149" s="137"/>
      <c r="AD149" s="137"/>
      <c r="AE149" s="137"/>
      <c r="AF149" s="137"/>
      <c r="AG149" s="137"/>
      <c r="AH149" s="137"/>
    </row>
    <row r="150" spans="1:34" ht="15" hidden="1" customHeight="1" x14ac:dyDescent="0.2">
      <c r="A150" s="1393"/>
      <c r="B150" s="147"/>
      <c r="C150" s="202"/>
      <c r="D150" s="201"/>
      <c r="E150" s="710"/>
      <c r="F150" s="1123"/>
      <c r="G150" s="1124"/>
      <c r="H150" s="704"/>
      <c r="I150" s="720" t="str">
        <f t="shared" si="73"/>
        <v/>
      </c>
      <c r="J150" s="720" t="str">
        <f t="shared" si="74"/>
        <v/>
      </c>
      <c r="K150" s="720" t="str">
        <f t="shared" si="75"/>
        <v/>
      </c>
      <c r="L150" s="720" t="str">
        <f t="shared" si="76"/>
        <v/>
      </c>
      <c r="M150" s="713" t="str">
        <f t="shared" si="77"/>
        <v/>
      </c>
      <c r="N150" s="713" t="str">
        <f t="shared" si="78"/>
        <v/>
      </c>
      <c r="O150" s="714">
        <f t="shared" si="79"/>
        <v>0</v>
      </c>
      <c r="P150" s="835"/>
      <c r="Q150" s="137"/>
      <c r="R150" s="137"/>
      <c r="S150" s="137"/>
      <c r="T150" s="137"/>
      <c r="U150" s="137"/>
      <c r="V150" s="137"/>
      <c r="W150" s="137"/>
      <c r="X150" s="137"/>
      <c r="Y150" s="137"/>
      <c r="Z150" s="137"/>
      <c r="AA150" s="137"/>
      <c r="AB150" s="137"/>
      <c r="AC150" s="137"/>
      <c r="AD150" s="137"/>
      <c r="AE150" s="137"/>
      <c r="AF150" s="137"/>
      <c r="AG150" s="137"/>
      <c r="AH150" s="137"/>
    </row>
    <row r="151" spans="1:34" ht="15" hidden="1" customHeight="1" x14ac:dyDescent="0.2">
      <c r="A151" s="1393"/>
      <c r="B151" s="147"/>
      <c r="C151" s="202"/>
      <c r="D151" s="201"/>
      <c r="E151" s="710"/>
      <c r="F151" s="1123"/>
      <c r="G151" s="1124"/>
      <c r="H151" s="704"/>
      <c r="I151" s="720" t="str">
        <f t="shared" si="73"/>
        <v/>
      </c>
      <c r="J151" s="720" t="str">
        <f t="shared" si="74"/>
        <v/>
      </c>
      <c r="K151" s="720" t="str">
        <f t="shared" si="75"/>
        <v/>
      </c>
      <c r="L151" s="720" t="str">
        <f t="shared" si="76"/>
        <v/>
      </c>
      <c r="M151" s="713" t="str">
        <f t="shared" si="77"/>
        <v/>
      </c>
      <c r="N151" s="713" t="str">
        <f t="shared" si="78"/>
        <v/>
      </c>
      <c r="O151" s="714">
        <f t="shared" si="79"/>
        <v>0</v>
      </c>
      <c r="P151" s="835"/>
      <c r="Q151" s="137"/>
      <c r="R151" s="137"/>
      <c r="S151" s="137"/>
      <c r="T151" s="137"/>
      <c r="U151" s="137"/>
      <c r="V151" s="137"/>
      <c r="W151" s="137"/>
      <c r="X151" s="137"/>
      <c r="Y151" s="137"/>
      <c r="Z151" s="137"/>
      <c r="AA151" s="137"/>
      <c r="AB151" s="137"/>
      <c r="AC151" s="137"/>
      <c r="AD151" s="137"/>
      <c r="AE151" s="137"/>
      <c r="AF151" s="137"/>
      <c r="AG151" s="137"/>
      <c r="AH151" s="137"/>
    </row>
    <row r="152" spans="1:34" ht="15" hidden="1" customHeight="1" x14ac:dyDescent="0.2">
      <c r="A152" s="1393"/>
      <c r="B152" s="147"/>
      <c r="C152" s="202"/>
      <c r="D152" s="201"/>
      <c r="E152" s="710"/>
      <c r="F152" s="1123"/>
      <c r="G152" s="1124"/>
      <c r="H152" s="704"/>
      <c r="I152" s="720" t="str">
        <f t="shared" si="73"/>
        <v/>
      </c>
      <c r="J152" s="720" t="str">
        <f t="shared" si="74"/>
        <v/>
      </c>
      <c r="K152" s="720" t="str">
        <f t="shared" si="75"/>
        <v/>
      </c>
      <c r="L152" s="720" t="str">
        <f t="shared" si="76"/>
        <v/>
      </c>
      <c r="M152" s="713" t="str">
        <f t="shared" si="77"/>
        <v/>
      </c>
      <c r="N152" s="713" t="str">
        <f t="shared" si="78"/>
        <v/>
      </c>
      <c r="O152" s="714">
        <f t="shared" si="79"/>
        <v>0</v>
      </c>
      <c r="P152" s="835"/>
      <c r="Q152" s="137"/>
      <c r="R152" s="137"/>
      <c r="S152" s="137"/>
      <c r="T152" s="137"/>
      <c r="U152" s="137"/>
      <c r="V152" s="137"/>
      <c r="W152" s="137"/>
      <c r="X152" s="137"/>
      <c r="Y152" s="137"/>
      <c r="Z152" s="137"/>
      <c r="AA152" s="137"/>
      <c r="AB152" s="137"/>
      <c r="AC152" s="137"/>
      <c r="AD152" s="137"/>
      <c r="AE152" s="137"/>
      <c r="AF152" s="137"/>
      <c r="AG152" s="137"/>
      <c r="AH152" s="137"/>
    </row>
    <row r="153" spans="1:34" ht="15" hidden="1" customHeight="1" x14ac:dyDescent="0.2">
      <c r="A153" s="1393"/>
      <c r="B153" s="147"/>
      <c r="C153" s="202"/>
      <c r="D153" s="201"/>
      <c r="E153" s="710"/>
      <c r="F153" s="1123"/>
      <c r="G153" s="1124"/>
      <c r="H153" s="704"/>
      <c r="I153" s="720" t="str">
        <f t="shared" si="73"/>
        <v/>
      </c>
      <c r="J153" s="720" t="str">
        <f t="shared" si="74"/>
        <v/>
      </c>
      <c r="K153" s="720" t="str">
        <f t="shared" si="75"/>
        <v/>
      </c>
      <c r="L153" s="720" t="str">
        <f t="shared" si="76"/>
        <v/>
      </c>
      <c r="M153" s="713" t="str">
        <f t="shared" si="77"/>
        <v/>
      </c>
      <c r="N153" s="713" t="str">
        <f t="shared" si="78"/>
        <v/>
      </c>
      <c r="O153" s="714">
        <f t="shared" si="79"/>
        <v>0</v>
      </c>
      <c r="P153" s="835"/>
      <c r="Q153" s="137"/>
      <c r="R153" s="137"/>
      <c r="S153" s="137"/>
      <c r="T153" s="137"/>
      <c r="U153" s="137"/>
      <c r="V153" s="137"/>
      <c r="W153" s="137"/>
      <c r="X153" s="137"/>
      <c r="Y153" s="137"/>
      <c r="Z153" s="137"/>
      <c r="AA153" s="137"/>
      <c r="AB153" s="137"/>
      <c r="AC153" s="137"/>
      <c r="AD153" s="137"/>
      <c r="AE153" s="137"/>
      <c r="AF153" s="137"/>
      <c r="AG153" s="137"/>
      <c r="AH153" s="137"/>
    </row>
    <row r="154" spans="1:34" ht="15" hidden="1" customHeight="1" x14ac:dyDescent="0.2">
      <c r="A154" s="1393"/>
      <c r="B154" s="147"/>
      <c r="C154" s="202"/>
      <c r="D154" s="201"/>
      <c r="E154" s="710"/>
      <c r="F154" s="1123"/>
      <c r="G154" s="1124"/>
      <c r="H154" s="704"/>
      <c r="I154" s="720" t="str">
        <f t="shared" si="73"/>
        <v/>
      </c>
      <c r="J154" s="720" t="str">
        <f t="shared" si="74"/>
        <v/>
      </c>
      <c r="K154" s="720" t="str">
        <f t="shared" si="75"/>
        <v/>
      </c>
      <c r="L154" s="720" t="str">
        <f t="shared" si="76"/>
        <v/>
      </c>
      <c r="M154" s="713" t="str">
        <f t="shared" si="77"/>
        <v/>
      </c>
      <c r="N154" s="713" t="str">
        <f t="shared" si="78"/>
        <v/>
      </c>
      <c r="O154" s="714">
        <f t="shared" si="79"/>
        <v>0</v>
      </c>
      <c r="P154" s="835"/>
      <c r="Q154" s="137"/>
      <c r="R154" s="137"/>
      <c r="S154" s="137"/>
      <c r="T154" s="137"/>
      <c r="U154" s="137"/>
      <c r="V154" s="137"/>
      <c r="W154" s="137"/>
      <c r="X154" s="137"/>
      <c r="Y154" s="137"/>
      <c r="Z154" s="137"/>
      <c r="AA154" s="137"/>
      <c r="AB154" s="137"/>
      <c r="AC154" s="137"/>
      <c r="AD154" s="137"/>
      <c r="AE154" s="137"/>
      <c r="AF154" s="137"/>
      <c r="AG154" s="137"/>
      <c r="AH154" s="137"/>
    </row>
    <row r="155" spans="1:34" ht="15" hidden="1" customHeight="1" x14ac:dyDescent="0.2">
      <c r="A155" s="1393"/>
      <c r="B155" s="147"/>
      <c r="C155" s="202"/>
      <c r="D155" s="201"/>
      <c r="E155" s="710"/>
      <c r="F155" s="1123"/>
      <c r="G155" s="1124"/>
      <c r="H155" s="704"/>
      <c r="I155" s="720" t="str">
        <f t="shared" si="73"/>
        <v/>
      </c>
      <c r="J155" s="720" t="str">
        <f t="shared" si="74"/>
        <v/>
      </c>
      <c r="K155" s="720" t="str">
        <f t="shared" si="75"/>
        <v/>
      </c>
      <c r="L155" s="720" t="str">
        <f t="shared" si="76"/>
        <v/>
      </c>
      <c r="M155" s="713" t="str">
        <f t="shared" si="77"/>
        <v/>
      </c>
      <c r="N155" s="713" t="str">
        <f t="shared" si="78"/>
        <v/>
      </c>
      <c r="O155" s="714">
        <f t="shared" si="79"/>
        <v>0</v>
      </c>
      <c r="P155" s="835"/>
      <c r="Q155" s="137"/>
      <c r="R155" s="137"/>
      <c r="S155" s="137"/>
      <c r="T155" s="137"/>
      <c r="U155" s="137"/>
      <c r="V155" s="137"/>
      <c r="W155" s="137"/>
      <c r="X155" s="137"/>
      <c r="Y155" s="137"/>
      <c r="Z155" s="137"/>
      <c r="AA155" s="137"/>
      <c r="AB155" s="137"/>
      <c r="AC155" s="137"/>
      <c r="AD155" s="137"/>
      <c r="AE155" s="137"/>
      <c r="AF155" s="137"/>
      <c r="AG155" s="137"/>
      <c r="AH155" s="137"/>
    </row>
    <row r="156" spans="1:34" ht="15" hidden="1" customHeight="1" x14ac:dyDescent="0.2">
      <c r="A156" s="1393"/>
      <c r="B156" s="147"/>
      <c r="C156" s="202"/>
      <c r="D156" s="201"/>
      <c r="E156" s="710"/>
      <c r="F156" s="1123"/>
      <c r="G156" s="1124"/>
      <c r="H156" s="704"/>
      <c r="I156" s="720" t="str">
        <f t="shared" si="73"/>
        <v/>
      </c>
      <c r="J156" s="720" t="str">
        <f t="shared" si="74"/>
        <v/>
      </c>
      <c r="K156" s="720" t="str">
        <f t="shared" si="75"/>
        <v/>
      </c>
      <c r="L156" s="720" t="str">
        <f t="shared" si="76"/>
        <v/>
      </c>
      <c r="M156" s="713" t="str">
        <f t="shared" si="77"/>
        <v/>
      </c>
      <c r="N156" s="713" t="str">
        <f t="shared" si="78"/>
        <v/>
      </c>
      <c r="O156" s="714">
        <f t="shared" si="79"/>
        <v>0</v>
      </c>
      <c r="P156" s="835"/>
      <c r="Q156" s="137"/>
      <c r="R156" s="137"/>
      <c r="S156" s="137"/>
      <c r="T156" s="137"/>
      <c r="U156" s="137"/>
      <c r="V156" s="137"/>
      <c r="W156" s="137"/>
      <c r="X156" s="137"/>
      <c r="Y156" s="137"/>
      <c r="Z156" s="137"/>
      <c r="AA156" s="137"/>
      <c r="AB156" s="137"/>
      <c r="AC156" s="137"/>
      <c r="AD156" s="137"/>
      <c r="AE156" s="137"/>
      <c r="AF156" s="137"/>
      <c r="AG156" s="137"/>
      <c r="AH156" s="137"/>
    </row>
    <row r="157" spans="1:34" ht="15" hidden="1" customHeight="1" x14ac:dyDescent="0.2">
      <c r="A157" s="1393"/>
      <c r="B157" s="147"/>
      <c r="C157" s="202"/>
      <c r="D157" s="201"/>
      <c r="E157" s="710"/>
      <c r="F157" s="1123"/>
      <c r="G157" s="1124"/>
      <c r="H157" s="704"/>
      <c r="I157" s="720" t="str">
        <f t="shared" si="73"/>
        <v/>
      </c>
      <c r="J157" s="720" t="str">
        <f t="shared" si="74"/>
        <v/>
      </c>
      <c r="K157" s="720" t="str">
        <f t="shared" si="75"/>
        <v/>
      </c>
      <c r="L157" s="720" t="str">
        <f t="shared" si="76"/>
        <v/>
      </c>
      <c r="M157" s="713" t="str">
        <f t="shared" si="77"/>
        <v/>
      </c>
      <c r="N157" s="713" t="str">
        <f t="shared" si="78"/>
        <v/>
      </c>
      <c r="O157" s="714">
        <f t="shared" si="79"/>
        <v>0</v>
      </c>
      <c r="P157" s="835"/>
      <c r="Q157" s="137"/>
      <c r="R157" s="137"/>
      <c r="S157" s="137"/>
      <c r="T157" s="137"/>
      <c r="U157" s="137"/>
      <c r="V157" s="137"/>
      <c r="W157" s="137"/>
      <c r="X157" s="137"/>
      <c r="Y157" s="137"/>
      <c r="Z157" s="137"/>
      <c r="AA157" s="137"/>
      <c r="AB157" s="137"/>
      <c r="AC157" s="137"/>
      <c r="AD157" s="137"/>
      <c r="AE157" s="137"/>
      <c r="AF157" s="137"/>
      <c r="AG157" s="137"/>
      <c r="AH157" s="137"/>
    </row>
    <row r="158" spans="1:34" ht="15" hidden="1" customHeight="1" thickBot="1" x14ac:dyDescent="0.25">
      <c r="A158" s="1394"/>
      <c r="B158" s="169"/>
      <c r="C158" s="203"/>
      <c r="D158" s="707"/>
      <c r="E158" s="711"/>
      <c r="F158" s="1125"/>
      <c r="G158" s="1126"/>
      <c r="H158" s="704"/>
      <c r="I158" s="720" t="str">
        <f t="shared" si="73"/>
        <v/>
      </c>
      <c r="J158" s="720" t="str">
        <f t="shared" si="74"/>
        <v/>
      </c>
      <c r="K158" s="720" t="str">
        <f t="shared" si="75"/>
        <v/>
      </c>
      <c r="L158" s="720" t="str">
        <f t="shared" si="76"/>
        <v/>
      </c>
      <c r="M158" s="713" t="str">
        <f t="shared" si="77"/>
        <v/>
      </c>
      <c r="N158" s="713" t="str">
        <f t="shared" si="78"/>
        <v/>
      </c>
      <c r="O158" s="714">
        <f t="shared" si="79"/>
        <v>0</v>
      </c>
      <c r="P158" s="835"/>
      <c r="Q158" s="137"/>
      <c r="R158" s="137"/>
      <c r="S158" s="137"/>
      <c r="T158" s="137"/>
      <c r="U158" s="137"/>
      <c r="V158" s="137"/>
      <c r="W158" s="137"/>
      <c r="X158" s="137"/>
      <c r="Y158" s="137"/>
      <c r="Z158" s="137"/>
      <c r="AA158" s="137"/>
      <c r="AB158" s="137"/>
      <c r="AC158" s="137"/>
      <c r="AD158" s="137"/>
      <c r="AE158" s="137"/>
      <c r="AF158" s="137"/>
      <c r="AG158" s="137"/>
      <c r="AH158" s="137"/>
    </row>
    <row r="159" spans="1:34" ht="18" customHeight="1" thickBot="1" x14ac:dyDescent="0.25">
      <c r="A159" s="182"/>
      <c r="B159" s="198"/>
      <c r="C159" s="198"/>
      <c r="D159" s="198"/>
      <c r="E159" s="198" t="s">
        <v>62</v>
      </c>
      <c r="F159" s="140">
        <f t="shared" ref="F159:G159" si="80">SUM(F139:F158)</f>
        <v>0</v>
      </c>
      <c r="G159" s="204">
        <f t="shared" si="80"/>
        <v>40</v>
      </c>
      <c r="H159" s="139"/>
      <c r="I159" s="721">
        <f t="shared" ref="I159:J159" si="81">SUM(I139:I158)</f>
        <v>0</v>
      </c>
      <c r="J159" s="722">
        <f t="shared" si="81"/>
        <v>0</v>
      </c>
      <c r="K159" s="721">
        <f t="shared" ref="K159:L159" si="82">SUM(K139:K158)</f>
        <v>40</v>
      </c>
      <c r="L159" s="722">
        <f t="shared" si="82"/>
        <v>0</v>
      </c>
      <c r="M159" s="205">
        <f t="shared" ref="M159:O159" si="83">SUM(M139:M158)</f>
        <v>0</v>
      </c>
      <c r="N159" s="200">
        <f t="shared" si="83"/>
        <v>0</v>
      </c>
      <c r="O159" s="144">
        <f t="shared" si="83"/>
        <v>0</v>
      </c>
      <c r="P159" s="836"/>
      <c r="Q159" s="137"/>
      <c r="R159" s="137"/>
      <c r="S159" s="137"/>
      <c r="T159" s="137"/>
      <c r="U159" s="137"/>
      <c r="V159" s="137"/>
      <c r="W159" s="137"/>
      <c r="X159" s="137"/>
      <c r="Y159" s="137"/>
      <c r="Z159" s="137"/>
      <c r="AA159" s="137"/>
      <c r="AB159" s="137"/>
      <c r="AC159" s="137"/>
      <c r="AD159" s="137"/>
      <c r="AE159" s="137"/>
      <c r="AF159" s="137"/>
      <c r="AG159" s="137"/>
      <c r="AH159" s="137"/>
    </row>
    <row r="160" spans="1:34" ht="13.5" thickBot="1" x14ac:dyDescent="0.25">
      <c r="A160" s="173"/>
      <c r="B160" s="152"/>
      <c r="C160" s="152"/>
      <c r="D160" s="152"/>
      <c r="E160" s="152"/>
      <c r="F160" s="152"/>
      <c r="G160" s="152"/>
      <c r="H160" s="102"/>
      <c r="I160" s="152"/>
      <c r="J160" s="152"/>
      <c r="K160" s="152"/>
      <c r="L160" s="152"/>
      <c r="M160" s="152"/>
      <c r="N160" s="152"/>
      <c r="O160" s="102"/>
      <c r="P160" s="837"/>
      <c r="Q160" s="137"/>
      <c r="R160" s="137"/>
      <c r="S160" s="137"/>
      <c r="T160" s="137"/>
      <c r="U160" s="137"/>
      <c r="V160" s="137"/>
      <c r="W160" s="137"/>
      <c r="X160" s="137"/>
      <c r="Y160" s="137"/>
      <c r="Z160" s="137"/>
      <c r="AA160" s="137"/>
      <c r="AB160" s="137"/>
      <c r="AC160" s="137"/>
      <c r="AD160" s="137"/>
      <c r="AE160" s="137"/>
      <c r="AF160" s="137"/>
      <c r="AG160" s="137"/>
      <c r="AH160" s="137"/>
    </row>
    <row r="161" spans="1:34" ht="15" customHeight="1" x14ac:dyDescent="0.2">
      <c r="A161" s="1393" t="str">
        <f>'Setup Page'!C15</f>
        <v>Vryheid Engineering</v>
      </c>
      <c r="B161" s="168"/>
      <c r="C161" s="201"/>
      <c r="D161" s="706"/>
      <c r="E161" s="709"/>
      <c r="F161" s="1121"/>
      <c r="G161" s="1122"/>
      <c r="H161" s="704"/>
      <c r="I161" s="720" t="str">
        <f>IF(E161="Level 2",F161,IF(E161="Level 3",F161,IF(E161="Level 4",F161,"")))</f>
        <v/>
      </c>
      <c r="J161" s="720" t="str">
        <f>IF(E161="Level 5",F161,"")</f>
        <v/>
      </c>
      <c r="K161" s="720" t="str">
        <f>IF(E161="Level 2",G161,IF(E161="Level 3",G161,IF(E161="Level 4",G161,"")))</f>
        <v/>
      </c>
      <c r="L161" s="720" t="str">
        <f>IF(E161="Level 5",G161,"")</f>
        <v/>
      </c>
      <c r="M161" s="713" t="str">
        <f>IF(E161="Level 2",G161*H161,IF(E161="Level 3",G161*H161,IF(E161="Level 4",G161*H161,"")))</f>
        <v/>
      </c>
      <c r="N161" s="713" t="str">
        <f>IF(E161="Level 5",G161*H161,"")</f>
        <v/>
      </c>
      <c r="O161" s="714">
        <f>G161*H161</f>
        <v>0</v>
      </c>
      <c r="P161" s="835"/>
      <c r="Q161" s="137"/>
      <c r="R161" s="137"/>
      <c r="S161" s="137"/>
      <c r="T161" s="137"/>
      <c r="U161" s="137"/>
      <c r="V161" s="137"/>
      <c r="W161" s="137"/>
      <c r="X161" s="137"/>
      <c r="Y161" s="137"/>
      <c r="Z161" s="137"/>
      <c r="AA161" s="137"/>
      <c r="AB161" s="137"/>
      <c r="AC161" s="137"/>
      <c r="AD161" s="137"/>
      <c r="AE161" s="137"/>
      <c r="AF161" s="137"/>
      <c r="AG161" s="137"/>
      <c r="AH161" s="137"/>
    </row>
    <row r="162" spans="1:34" ht="15" customHeight="1" x14ac:dyDescent="0.2">
      <c r="A162" s="1393"/>
      <c r="B162" s="147"/>
      <c r="C162" s="202"/>
      <c r="D162" s="201"/>
      <c r="E162" s="710"/>
      <c r="F162" s="1123"/>
      <c r="G162" s="1124"/>
      <c r="H162" s="704"/>
      <c r="I162" s="720" t="str">
        <f t="shared" ref="I162:I180" si="84">IF(E162="Level 2",F162,IF(E162="Level 3",F162,IF(E162="Level 4",F162,"")))</f>
        <v/>
      </c>
      <c r="J162" s="720" t="str">
        <f t="shared" ref="J162:J180" si="85">IF(E162="Level 5",F162,"")</f>
        <v/>
      </c>
      <c r="K162" s="720" t="str">
        <f t="shared" ref="K162:K180" si="86">IF(E162="Level 2",G162,IF(E162="Level 3",G162,IF(E162="Level 4",G162,"")))</f>
        <v/>
      </c>
      <c r="L162" s="720" t="str">
        <f t="shared" ref="L162:L180" si="87">IF(E162="Level 5",G162,"")</f>
        <v/>
      </c>
      <c r="M162" s="713" t="str">
        <f t="shared" ref="M162:M180" si="88">IF(E162="Level 2",G162*H162,IF(E162="Level 3",G162*H162,IF(E162="Level 4",G162*H162,"")))</f>
        <v/>
      </c>
      <c r="N162" s="713" t="str">
        <f t="shared" ref="N162:N180" si="89">IF(E162="Level 5",G162*H162,"")</f>
        <v/>
      </c>
      <c r="O162" s="714">
        <f t="shared" ref="O162:O180" si="90">G162*H162</f>
        <v>0</v>
      </c>
      <c r="P162" s="835"/>
      <c r="Q162" s="137"/>
      <c r="R162" s="137"/>
      <c r="S162" s="137"/>
      <c r="T162" s="137"/>
      <c r="U162" s="137"/>
      <c r="V162" s="137"/>
      <c r="W162" s="137"/>
      <c r="X162" s="137"/>
      <c r="Y162" s="137"/>
      <c r="Z162" s="137"/>
      <c r="AA162" s="137"/>
      <c r="AB162" s="137"/>
      <c r="AC162" s="137"/>
      <c r="AD162" s="137"/>
      <c r="AE162" s="137"/>
      <c r="AF162" s="137"/>
      <c r="AG162" s="137"/>
      <c r="AH162" s="137"/>
    </row>
    <row r="163" spans="1:34" ht="15" customHeight="1" x14ac:dyDescent="0.2">
      <c r="A163" s="1393"/>
      <c r="B163" s="147"/>
      <c r="C163" s="202"/>
      <c r="D163" s="201"/>
      <c r="E163" s="710"/>
      <c r="F163" s="1123"/>
      <c r="G163" s="1124"/>
      <c r="H163" s="704"/>
      <c r="I163" s="720" t="str">
        <f t="shared" si="84"/>
        <v/>
      </c>
      <c r="J163" s="720" t="str">
        <f t="shared" si="85"/>
        <v/>
      </c>
      <c r="K163" s="720" t="str">
        <f t="shared" si="86"/>
        <v/>
      </c>
      <c r="L163" s="720" t="str">
        <f t="shared" si="87"/>
        <v/>
      </c>
      <c r="M163" s="713" t="str">
        <f t="shared" si="88"/>
        <v/>
      </c>
      <c r="N163" s="713" t="str">
        <f t="shared" si="89"/>
        <v/>
      </c>
      <c r="O163" s="714">
        <f t="shared" si="90"/>
        <v>0</v>
      </c>
      <c r="P163" s="835"/>
      <c r="Q163" s="137"/>
      <c r="R163" s="137"/>
      <c r="S163" s="137"/>
      <c r="T163" s="137"/>
      <c r="U163" s="137"/>
      <c r="V163" s="137"/>
      <c r="W163" s="137"/>
      <c r="X163" s="137"/>
      <c r="Y163" s="137"/>
      <c r="Z163" s="137"/>
      <c r="AA163" s="137"/>
      <c r="AB163" s="137"/>
      <c r="AC163" s="137"/>
      <c r="AD163" s="137"/>
      <c r="AE163" s="137"/>
      <c r="AF163" s="137"/>
      <c r="AG163" s="137"/>
      <c r="AH163" s="137"/>
    </row>
    <row r="164" spans="1:34" ht="15" customHeight="1" x14ac:dyDescent="0.2">
      <c r="A164" s="1393"/>
      <c r="B164" s="147"/>
      <c r="C164" s="202"/>
      <c r="D164" s="201"/>
      <c r="E164" s="710"/>
      <c r="F164" s="1123"/>
      <c r="G164" s="1124"/>
      <c r="H164" s="704"/>
      <c r="I164" s="720" t="str">
        <f t="shared" si="84"/>
        <v/>
      </c>
      <c r="J164" s="720" t="str">
        <f t="shared" si="85"/>
        <v/>
      </c>
      <c r="K164" s="720" t="str">
        <f t="shared" si="86"/>
        <v/>
      </c>
      <c r="L164" s="720" t="str">
        <f t="shared" si="87"/>
        <v/>
      </c>
      <c r="M164" s="713" t="str">
        <f t="shared" si="88"/>
        <v/>
      </c>
      <c r="N164" s="713" t="str">
        <f t="shared" si="89"/>
        <v/>
      </c>
      <c r="O164" s="714">
        <f t="shared" si="90"/>
        <v>0</v>
      </c>
      <c r="P164" s="835"/>
      <c r="Q164" s="137"/>
      <c r="R164" s="137"/>
      <c r="S164" s="137"/>
      <c r="T164" s="137"/>
      <c r="U164" s="137"/>
      <c r="V164" s="137"/>
      <c r="W164" s="137"/>
      <c r="X164" s="137"/>
      <c r="Y164" s="137"/>
      <c r="Z164" s="137"/>
      <c r="AA164" s="137"/>
      <c r="AB164" s="137"/>
      <c r="AC164" s="137"/>
      <c r="AD164" s="137"/>
      <c r="AE164" s="137"/>
      <c r="AF164" s="137"/>
      <c r="AG164" s="137"/>
      <c r="AH164" s="137"/>
    </row>
    <row r="165" spans="1:34" ht="15" customHeight="1" x14ac:dyDescent="0.2">
      <c r="A165" s="1393"/>
      <c r="B165" s="147"/>
      <c r="C165" s="202"/>
      <c r="D165" s="201"/>
      <c r="E165" s="710"/>
      <c r="F165" s="1123"/>
      <c r="G165" s="1124"/>
      <c r="H165" s="704"/>
      <c r="I165" s="720" t="str">
        <f t="shared" si="84"/>
        <v/>
      </c>
      <c r="J165" s="720" t="str">
        <f t="shared" si="85"/>
        <v/>
      </c>
      <c r="K165" s="720" t="str">
        <f t="shared" si="86"/>
        <v/>
      </c>
      <c r="L165" s="720" t="str">
        <f t="shared" si="87"/>
        <v/>
      </c>
      <c r="M165" s="713" t="str">
        <f t="shared" si="88"/>
        <v/>
      </c>
      <c r="N165" s="713" t="str">
        <f t="shared" si="89"/>
        <v/>
      </c>
      <c r="O165" s="714">
        <f t="shared" si="90"/>
        <v>0</v>
      </c>
      <c r="P165" s="835"/>
      <c r="Q165" s="137"/>
      <c r="R165" s="137"/>
      <c r="S165" s="137"/>
      <c r="T165" s="137"/>
      <c r="U165" s="137"/>
      <c r="V165" s="137"/>
      <c r="W165" s="137"/>
      <c r="X165" s="137"/>
      <c r="Y165" s="137"/>
      <c r="Z165" s="137"/>
      <c r="AA165" s="137"/>
      <c r="AB165" s="137"/>
      <c r="AC165" s="137"/>
      <c r="AD165" s="137"/>
      <c r="AE165" s="137"/>
      <c r="AF165" s="137"/>
      <c r="AG165" s="137"/>
      <c r="AH165" s="137"/>
    </row>
    <row r="166" spans="1:34" ht="15" customHeight="1" x14ac:dyDescent="0.2">
      <c r="A166" s="1393"/>
      <c r="B166" s="147"/>
      <c r="C166" s="202"/>
      <c r="D166" s="201"/>
      <c r="E166" s="710"/>
      <c r="F166" s="1123"/>
      <c r="G166" s="1124"/>
      <c r="H166" s="704"/>
      <c r="I166" s="720" t="str">
        <f t="shared" si="84"/>
        <v/>
      </c>
      <c r="J166" s="720" t="str">
        <f t="shared" si="85"/>
        <v/>
      </c>
      <c r="K166" s="720" t="str">
        <f t="shared" si="86"/>
        <v/>
      </c>
      <c r="L166" s="720" t="str">
        <f t="shared" si="87"/>
        <v/>
      </c>
      <c r="M166" s="713" t="str">
        <f t="shared" si="88"/>
        <v/>
      </c>
      <c r="N166" s="713" t="str">
        <f t="shared" si="89"/>
        <v/>
      </c>
      <c r="O166" s="714">
        <f t="shared" si="90"/>
        <v>0</v>
      </c>
      <c r="P166" s="835"/>
      <c r="Q166" s="137"/>
      <c r="R166" s="137"/>
      <c r="S166" s="137"/>
      <c r="T166" s="137"/>
      <c r="U166" s="137"/>
      <c r="V166" s="137"/>
      <c r="W166" s="137"/>
      <c r="X166" s="137"/>
      <c r="Y166" s="137"/>
      <c r="Z166" s="137"/>
      <c r="AA166" s="137"/>
      <c r="AB166" s="137"/>
      <c r="AC166" s="137"/>
      <c r="AD166" s="137"/>
      <c r="AE166" s="137"/>
      <c r="AF166" s="137"/>
      <c r="AG166" s="137"/>
      <c r="AH166" s="137"/>
    </row>
    <row r="167" spans="1:34" ht="15" customHeight="1" x14ac:dyDescent="0.2">
      <c r="A167" s="1393"/>
      <c r="B167" s="147"/>
      <c r="C167" s="202"/>
      <c r="D167" s="201"/>
      <c r="E167" s="710"/>
      <c r="F167" s="1123"/>
      <c r="G167" s="1124"/>
      <c r="H167" s="704"/>
      <c r="I167" s="720" t="str">
        <f t="shared" si="84"/>
        <v/>
      </c>
      <c r="J167" s="720" t="str">
        <f t="shared" si="85"/>
        <v/>
      </c>
      <c r="K167" s="720" t="str">
        <f t="shared" si="86"/>
        <v/>
      </c>
      <c r="L167" s="720" t="str">
        <f t="shared" si="87"/>
        <v/>
      </c>
      <c r="M167" s="713" t="str">
        <f t="shared" si="88"/>
        <v/>
      </c>
      <c r="N167" s="713" t="str">
        <f t="shared" si="89"/>
        <v/>
      </c>
      <c r="O167" s="714">
        <f t="shared" si="90"/>
        <v>0</v>
      </c>
      <c r="P167" s="835"/>
      <c r="Q167" s="137"/>
      <c r="R167" s="137"/>
      <c r="S167" s="137"/>
      <c r="T167" s="137"/>
      <c r="U167" s="137"/>
      <c r="V167" s="137"/>
      <c r="W167" s="137"/>
      <c r="X167" s="137"/>
      <c r="Y167" s="137"/>
      <c r="Z167" s="137"/>
      <c r="AA167" s="137"/>
      <c r="AB167" s="137"/>
      <c r="AC167" s="137"/>
      <c r="AD167" s="137"/>
      <c r="AE167" s="137"/>
      <c r="AF167" s="137"/>
      <c r="AG167" s="137"/>
      <c r="AH167" s="137"/>
    </row>
    <row r="168" spans="1:34" ht="15" customHeight="1" x14ac:dyDescent="0.2">
      <c r="A168" s="1393"/>
      <c r="B168" s="147"/>
      <c r="C168" s="202"/>
      <c r="D168" s="201"/>
      <c r="E168" s="710"/>
      <c r="F168" s="1123"/>
      <c r="G168" s="1124"/>
      <c r="H168" s="704"/>
      <c r="I168" s="720" t="str">
        <f t="shared" si="84"/>
        <v/>
      </c>
      <c r="J168" s="720" t="str">
        <f t="shared" si="85"/>
        <v/>
      </c>
      <c r="K168" s="720" t="str">
        <f t="shared" si="86"/>
        <v/>
      </c>
      <c r="L168" s="720" t="str">
        <f t="shared" si="87"/>
        <v/>
      </c>
      <c r="M168" s="713" t="str">
        <f t="shared" si="88"/>
        <v/>
      </c>
      <c r="N168" s="713" t="str">
        <f t="shared" si="89"/>
        <v/>
      </c>
      <c r="O168" s="714">
        <f t="shared" si="90"/>
        <v>0</v>
      </c>
      <c r="P168" s="835"/>
      <c r="Q168" s="137"/>
      <c r="R168" s="137"/>
      <c r="S168" s="137"/>
      <c r="T168" s="137"/>
      <c r="U168" s="137"/>
      <c r="V168" s="137"/>
      <c r="W168" s="137"/>
      <c r="X168" s="137"/>
      <c r="Y168" s="137"/>
      <c r="Z168" s="137"/>
      <c r="AA168" s="137"/>
      <c r="AB168" s="137"/>
      <c r="AC168" s="137"/>
      <c r="AD168" s="137"/>
      <c r="AE168" s="137"/>
      <c r="AF168" s="137"/>
      <c r="AG168" s="137"/>
      <c r="AH168" s="137"/>
    </row>
    <row r="169" spans="1:34" ht="15" customHeight="1" x14ac:dyDescent="0.2">
      <c r="A169" s="1393"/>
      <c r="B169" s="147"/>
      <c r="C169" s="202"/>
      <c r="D169" s="201"/>
      <c r="E169" s="710"/>
      <c r="F169" s="1123"/>
      <c r="G169" s="1124"/>
      <c r="H169" s="704"/>
      <c r="I169" s="720" t="str">
        <f t="shared" si="84"/>
        <v/>
      </c>
      <c r="J169" s="720" t="str">
        <f t="shared" si="85"/>
        <v/>
      </c>
      <c r="K169" s="720" t="str">
        <f t="shared" si="86"/>
        <v/>
      </c>
      <c r="L169" s="720" t="str">
        <f t="shared" si="87"/>
        <v/>
      </c>
      <c r="M169" s="713" t="str">
        <f t="shared" si="88"/>
        <v/>
      </c>
      <c r="N169" s="713" t="str">
        <f t="shared" si="89"/>
        <v/>
      </c>
      <c r="O169" s="714">
        <f t="shared" si="90"/>
        <v>0</v>
      </c>
      <c r="P169" s="835"/>
      <c r="Q169" s="137"/>
      <c r="R169" s="137"/>
      <c r="S169" s="137"/>
      <c r="T169" s="137"/>
      <c r="U169" s="137"/>
      <c r="V169" s="137"/>
      <c r="W169" s="137"/>
      <c r="X169" s="137"/>
      <c r="Y169" s="137"/>
      <c r="Z169" s="137"/>
      <c r="AA169" s="137"/>
      <c r="AB169" s="137"/>
      <c r="AC169" s="137"/>
      <c r="AD169" s="137"/>
      <c r="AE169" s="137"/>
      <c r="AF169" s="137"/>
      <c r="AG169" s="137"/>
      <c r="AH169" s="137"/>
    </row>
    <row r="170" spans="1:34" ht="15" customHeight="1" thickBot="1" x14ac:dyDescent="0.25">
      <c r="A170" s="1393"/>
      <c r="B170" s="147"/>
      <c r="C170" s="202"/>
      <c r="D170" s="201"/>
      <c r="E170" s="710"/>
      <c r="F170" s="1123"/>
      <c r="G170" s="1124"/>
      <c r="H170" s="704"/>
      <c r="I170" s="720" t="str">
        <f t="shared" si="84"/>
        <v/>
      </c>
      <c r="J170" s="720" t="str">
        <f t="shared" si="85"/>
        <v/>
      </c>
      <c r="K170" s="720" t="str">
        <f t="shared" si="86"/>
        <v/>
      </c>
      <c r="L170" s="720" t="str">
        <f t="shared" si="87"/>
        <v/>
      </c>
      <c r="M170" s="713" t="str">
        <f t="shared" si="88"/>
        <v/>
      </c>
      <c r="N170" s="713" t="str">
        <f t="shared" si="89"/>
        <v/>
      </c>
      <c r="O170" s="714">
        <f t="shared" si="90"/>
        <v>0</v>
      </c>
      <c r="P170" s="835"/>
      <c r="Q170" s="137"/>
      <c r="R170" s="137"/>
      <c r="S170" s="137"/>
      <c r="T170" s="137"/>
      <c r="U170" s="137"/>
      <c r="V170" s="137"/>
      <c r="W170" s="137"/>
      <c r="X170" s="137"/>
      <c r="Y170" s="137"/>
      <c r="Z170" s="137"/>
      <c r="AA170" s="137"/>
      <c r="AB170" s="137"/>
      <c r="AC170" s="137"/>
      <c r="AD170" s="137"/>
      <c r="AE170" s="137"/>
      <c r="AF170" s="137"/>
      <c r="AG170" s="137"/>
      <c r="AH170" s="137"/>
    </row>
    <row r="171" spans="1:34" ht="15" hidden="1" customHeight="1" x14ac:dyDescent="0.2">
      <c r="A171" s="1393"/>
      <c r="B171" s="147"/>
      <c r="C171" s="202"/>
      <c r="D171" s="201"/>
      <c r="E171" s="710"/>
      <c r="F171" s="1123"/>
      <c r="G171" s="1124"/>
      <c r="H171" s="704"/>
      <c r="I171" s="720" t="str">
        <f t="shared" si="84"/>
        <v/>
      </c>
      <c r="J171" s="720" t="str">
        <f t="shared" si="85"/>
        <v/>
      </c>
      <c r="K171" s="720" t="str">
        <f t="shared" si="86"/>
        <v/>
      </c>
      <c r="L171" s="720" t="str">
        <f t="shared" si="87"/>
        <v/>
      </c>
      <c r="M171" s="713" t="str">
        <f t="shared" si="88"/>
        <v/>
      </c>
      <c r="N171" s="713" t="str">
        <f t="shared" si="89"/>
        <v/>
      </c>
      <c r="O171" s="714">
        <f t="shared" si="90"/>
        <v>0</v>
      </c>
      <c r="P171" s="835"/>
      <c r="Q171" s="137"/>
      <c r="R171" s="137"/>
      <c r="S171" s="137"/>
      <c r="T171" s="137"/>
      <c r="U171" s="137"/>
      <c r="V171" s="137"/>
      <c r="W171" s="137"/>
      <c r="X171" s="137"/>
      <c r="Y171" s="137"/>
      <c r="Z171" s="137"/>
      <c r="AA171" s="137"/>
      <c r="AB171" s="137"/>
      <c r="AC171" s="137"/>
      <c r="AD171" s="137"/>
      <c r="AE171" s="137"/>
      <c r="AF171" s="137"/>
      <c r="AG171" s="137"/>
      <c r="AH171" s="137"/>
    </row>
    <row r="172" spans="1:34" ht="15" hidden="1" customHeight="1" x14ac:dyDescent="0.2">
      <c r="A172" s="1393"/>
      <c r="B172" s="147"/>
      <c r="C172" s="202"/>
      <c r="D172" s="201"/>
      <c r="E172" s="710"/>
      <c r="F172" s="1123"/>
      <c r="G172" s="1124"/>
      <c r="H172" s="704"/>
      <c r="I172" s="720" t="str">
        <f t="shared" si="84"/>
        <v/>
      </c>
      <c r="J172" s="720" t="str">
        <f t="shared" si="85"/>
        <v/>
      </c>
      <c r="K172" s="720" t="str">
        <f t="shared" si="86"/>
        <v/>
      </c>
      <c r="L172" s="720" t="str">
        <f t="shared" si="87"/>
        <v/>
      </c>
      <c r="M172" s="713" t="str">
        <f t="shared" si="88"/>
        <v/>
      </c>
      <c r="N172" s="713" t="str">
        <f t="shared" si="89"/>
        <v/>
      </c>
      <c r="O172" s="714">
        <f t="shared" si="90"/>
        <v>0</v>
      </c>
      <c r="P172" s="835"/>
      <c r="Q172" s="137"/>
      <c r="R172" s="137"/>
      <c r="S172" s="137"/>
      <c r="T172" s="137"/>
      <c r="U172" s="137"/>
      <c r="V172" s="137"/>
      <c r="W172" s="137"/>
      <c r="X172" s="137"/>
      <c r="Y172" s="137"/>
      <c r="Z172" s="137"/>
      <c r="AA172" s="137"/>
      <c r="AB172" s="137"/>
      <c r="AC172" s="137"/>
      <c r="AD172" s="137"/>
      <c r="AE172" s="137"/>
      <c r="AF172" s="137"/>
      <c r="AG172" s="137"/>
      <c r="AH172" s="137"/>
    </row>
    <row r="173" spans="1:34" ht="15" hidden="1" customHeight="1" x14ac:dyDescent="0.2">
      <c r="A173" s="1393"/>
      <c r="B173" s="147"/>
      <c r="C173" s="202"/>
      <c r="D173" s="201"/>
      <c r="E173" s="710"/>
      <c r="F173" s="1123"/>
      <c r="G173" s="1124"/>
      <c r="H173" s="704"/>
      <c r="I173" s="720" t="str">
        <f t="shared" si="84"/>
        <v/>
      </c>
      <c r="J173" s="720" t="str">
        <f t="shared" si="85"/>
        <v/>
      </c>
      <c r="K173" s="720" t="str">
        <f t="shared" si="86"/>
        <v/>
      </c>
      <c r="L173" s="720" t="str">
        <f t="shared" si="87"/>
        <v/>
      </c>
      <c r="M173" s="713" t="str">
        <f t="shared" si="88"/>
        <v/>
      </c>
      <c r="N173" s="713" t="str">
        <f t="shared" si="89"/>
        <v/>
      </c>
      <c r="O173" s="714">
        <f t="shared" si="90"/>
        <v>0</v>
      </c>
      <c r="P173" s="835"/>
      <c r="Q173" s="137"/>
      <c r="R173" s="137"/>
      <c r="S173" s="137"/>
      <c r="T173" s="137"/>
      <c r="U173" s="137"/>
      <c r="V173" s="137"/>
      <c r="W173" s="137"/>
      <c r="X173" s="137"/>
      <c r="Y173" s="137"/>
      <c r="Z173" s="137"/>
      <c r="AA173" s="137"/>
      <c r="AB173" s="137"/>
      <c r="AC173" s="137"/>
      <c r="AD173" s="137"/>
      <c r="AE173" s="137"/>
      <c r="AF173" s="137"/>
      <c r="AG173" s="137"/>
      <c r="AH173" s="137"/>
    </row>
    <row r="174" spans="1:34" ht="15" hidden="1" customHeight="1" x14ac:dyDescent="0.2">
      <c r="A174" s="1393"/>
      <c r="B174" s="147"/>
      <c r="C174" s="202"/>
      <c r="D174" s="201"/>
      <c r="E174" s="710"/>
      <c r="F174" s="1123"/>
      <c r="G174" s="1124"/>
      <c r="H174" s="704"/>
      <c r="I174" s="720" t="str">
        <f t="shared" si="84"/>
        <v/>
      </c>
      <c r="J174" s="720" t="str">
        <f t="shared" si="85"/>
        <v/>
      </c>
      <c r="K174" s="720" t="str">
        <f t="shared" si="86"/>
        <v/>
      </c>
      <c r="L174" s="720" t="str">
        <f t="shared" si="87"/>
        <v/>
      </c>
      <c r="M174" s="713" t="str">
        <f t="shared" si="88"/>
        <v/>
      </c>
      <c r="N174" s="713" t="str">
        <f t="shared" si="89"/>
        <v/>
      </c>
      <c r="O174" s="714">
        <f t="shared" si="90"/>
        <v>0</v>
      </c>
      <c r="P174" s="835"/>
      <c r="Q174" s="137"/>
      <c r="R174" s="137"/>
      <c r="S174" s="137"/>
      <c r="T174" s="137"/>
      <c r="U174" s="137"/>
      <c r="V174" s="137"/>
      <c r="W174" s="137"/>
      <c r="X174" s="137"/>
      <c r="Y174" s="137"/>
      <c r="Z174" s="137"/>
      <c r="AA174" s="137"/>
      <c r="AB174" s="137"/>
      <c r="AC174" s="137"/>
      <c r="AD174" s="137"/>
      <c r="AE174" s="137"/>
      <c r="AF174" s="137"/>
      <c r="AG174" s="137"/>
      <c r="AH174" s="137"/>
    </row>
    <row r="175" spans="1:34" ht="15" hidden="1" customHeight="1" x14ac:dyDescent="0.2">
      <c r="A175" s="1393"/>
      <c r="B175" s="147"/>
      <c r="C175" s="202"/>
      <c r="D175" s="201"/>
      <c r="E175" s="710"/>
      <c r="F175" s="1123"/>
      <c r="G175" s="1124"/>
      <c r="H175" s="704"/>
      <c r="I175" s="720" t="str">
        <f t="shared" si="84"/>
        <v/>
      </c>
      <c r="J175" s="720" t="str">
        <f t="shared" si="85"/>
        <v/>
      </c>
      <c r="K175" s="720" t="str">
        <f t="shared" si="86"/>
        <v/>
      </c>
      <c r="L175" s="720" t="str">
        <f t="shared" si="87"/>
        <v/>
      </c>
      <c r="M175" s="713" t="str">
        <f t="shared" si="88"/>
        <v/>
      </c>
      <c r="N175" s="713" t="str">
        <f t="shared" si="89"/>
        <v/>
      </c>
      <c r="O175" s="714">
        <f t="shared" si="90"/>
        <v>0</v>
      </c>
      <c r="P175" s="835"/>
      <c r="Q175" s="137"/>
      <c r="R175" s="137"/>
      <c r="S175" s="137"/>
      <c r="T175" s="137"/>
      <c r="U175" s="137"/>
      <c r="V175" s="137"/>
      <c r="W175" s="137"/>
      <c r="X175" s="137"/>
      <c r="Y175" s="137"/>
      <c r="Z175" s="137"/>
      <c r="AA175" s="137"/>
      <c r="AB175" s="137"/>
      <c r="AC175" s="137"/>
      <c r="AD175" s="137"/>
      <c r="AE175" s="137"/>
      <c r="AF175" s="137"/>
      <c r="AG175" s="137"/>
      <c r="AH175" s="137"/>
    </row>
    <row r="176" spans="1:34" ht="15" hidden="1" customHeight="1" x14ac:dyDescent="0.2">
      <c r="A176" s="1393"/>
      <c r="B176" s="147"/>
      <c r="C176" s="202"/>
      <c r="D176" s="201"/>
      <c r="E176" s="710"/>
      <c r="F176" s="1123"/>
      <c r="G176" s="1124"/>
      <c r="H176" s="704"/>
      <c r="I176" s="720" t="str">
        <f t="shared" si="84"/>
        <v/>
      </c>
      <c r="J176" s="720" t="str">
        <f t="shared" si="85"/>
        <v/>
      </c>
      <c r="K176" s="720" t="str">
        <f t="shared" si="86"/>
        <v/>
      </c>
      <c r="L176" s="720" t="str">
        <f t="shared" si="87"/>
        <v/>
      </c>
      <c r="M176" s="713" t="str">
        <f t="shared" si="88"/>
        <v/>
      </c>
      <c r="N176" s="713" t="str">
        <f t="shared" si="89"/>
        <v/>
      </c>
      <c r="O176" s="714">
        <f t="shared" si="90"/>
        <v>0</v>
      </c>
      <c r="P176" s="835"/>
      <c r="Q176" s="137"/>
      <c r="R176" s="137"/>
      <c r="S176" s="137"/>
      <c r="T176" s="137"/>
      <c r="U176" s="137"/>
      <c r="V176" s="137"/>
      <c r="W176" s="137"/>
      <c r="X176" s="137"/>
      <c r="Y176" s="137"/>
      <c r="Z176" s="137"/>
      <c r="AA176" s="137"/>
      <c r="AB176" s="137"/>
      <c r="AC176" s="137"/>
      <c r="AD176" s="137"/>
      <c r="AE176" s="137"/>
      <c r="AF176" s="137"/>
      <c r="AG176" s="137"/>
      <c r="AH176" s="137"/>
    </row>
    <row r="177" spans="1:34" ht="15" hidden="1" customHeight="1" x14ac:dyDescent="0.2">
      <c r="A177" s="1393"/>
      <c r="B177" s="147"/>
      <c r="C177" s="202"/>
      <c r="D177" s="201"/>
      <c r="E177" s="710"/>
      <c r="F177" s="1123"/>
      <c r="G177" s="1124"/>
      <c r="H177" s="704"/>
      <c r="I177" s="720" t="str">
        <f t="shared" si="84"/>
        <v/>
      </c>
      <c r="J177" s="720" t="str">
        <f t="shared" si="85"/>
        <v/>
      </c>
      <c r="K177" s="720" t="str">
        <f t="shared" si="86"/>
        <v/>
      </c>
      <c r="L177" s="720" t="str">
        <f t="shared" si="87"/>
        <v/>
      </c>
      <c r="M177" s="713" t="str">
        <f t="shared" si="88"/>
        <v/>
      </c>
      <c r="N177" s="713" t="str">
        <f t="shared" si="89"/>
        <v/>
      </c>
      <c r="O177" s="714">
        <f t="shared" si="90"/>
        <v>0</v>
      </c>
      <c r="P177" s="835"/>
      <c r="Q177" s="137"/>
      <c r="R177" s="137"/>
      <c r="S177" s="137"/>
      <c r="T177" s="137"/>
      <c r="U177" s="137"/>
      <c r="V177" s="137"/>
      <c r="W177" s="137"/>
      <c r="X177" s="137"/>
      <c r="Y177" s="137"/>
      <c r="Z177" s="137"/>
      <c r="AA177" s="137"/>
      <c r="AB177" s="137"/>
      <c r="AC177" s="137"/>
      <c r="AD177" s="137"/>
      <c r="AE177" s="137"/>
      <c r="AF177" s="137"/>
      <c r="AG177" s="137"/>
      <c r="AH177" s="137"/>
    </row>
    <row r="178" spans="1:34" ht="15" hidden="1" customHeight="1" x14ac:dyDescent="0.2">
      <c r="A178" s="1393"/>
      <c r="B178" s="147"/>
      <c r="C178" s="202"/>
      <c r="D178" s="201"/>
      <c r="E178" s="710"/>
      <c r="F178" s="1123"/>
      <c r="G178" s="1124"/>
      <c r="H178" s="704"/>
      <c r="I178" s="720" t="str">
        <f t="shared" si="84"/>
        <v/>
      </c>
      <c r="J178" s="720" t="str">
        <f t="shared" si="85"/>
        <v/>
      </c>
      <c r="K178" s="720" t="str">
        <f t="shared" si="86"/>
        <v/>
      </c>
      <c r="L178" s="720" t="str">
        <f t="shared" si="87"/>
        <v/>
      </c>
      <c r="M178" s="713" t="str">
        <f t="shared" si="88"/>
        <v/>
      </c>
      <c r="N178" s="713" t="str">
        <f t="shared" si="89"/>
        <v/>
      </c>
      <c r="O178" s="714">
        <f t="shared" si="90"/>
        <v>0</v>
      </c>
      <c r="P178" s="835"/>
      <c r="Q178" s="137"/>
      <c r="R178" s="137"/>
      <c r="S178" s="137"/>
      <c r="T178" s="137"/>
      <c r="U178" s="137"/>
      <c r="V178" s="137"/>
      <c r="W178" s="137"/>
      <c r="X178" s="137"/>
      <c r="Y178" s="137"/>
      <c r="Z178" s="137"/>
      <c r="AA178" s="137"/>
      <c r="AB178" s="137"/>
      <c r="AC178" s="137"/>
      <c r="AD178" s="137"/>
      <c r="AE178" s="137"/>
      <c r="AF178" s="137"/>
      <c r="AG178" s="137"/>
      <c r="AH178" s="137"/>
    </row>
    <row r="179" spans="1:34" ht="15" hidden="1" customHeight="1" x14ac:dyDescent="0.2">
      <c r="A179" s="1393"/>
      <c r="B179" s="147"/>
      <c r="C179" s="202"/>
      <c r="D179" s="201"/>
      <c r="E179" s="710"/>
      <c r="F179" s="1123"/>
      <c r="G179" s="1124"/>
      <c r="H179" s="704"/>
      <c r="I179" s="720" t="str">
        <f t="shared" si="84"/>
        <v/>
      </c>
      <c r="J179" s="720" t="str">
        <f t="shared" si="85"/>
        <v/>
      </c>
      <c r="K179" s="720" t="str">
        <f t="shared" si="86"/>
        <v/>
      </c>
      <c r="L179" s="720" t="str">
        <f t="shared" si="87"/>
        <v/>
      </c>
      <c r="M179" s="713" t="str">
        <f t="shared" si="88"/>
        <v/>
      </c>
      <c r="N179" s="713" t="str">
        <f t="shared" si="89"/>
        <v/>
      </c>
      <c r="O179" s="714">
        <f t="shared" si="90"/>
        <v>0</v>
      </c>
      <c r="P179" s="835"/>
      <c r="Q179" s="137"/>
      <c r="R179" s="137"/>
      <c r="S179" s="137"/>
      <c r="T179" s="137"/>
      <c r="U179" s="137"/>
      <c r="V179" s="137"/>
      <c r="W179" s="137"/>
      <c r="X179" s="137"/>
      <c r="Y179" s="137"/>
      <c r="Z179" s="137"/>
      <c r="AA179" s="137"/>
      <c r="AB179" s="137"/>
      <c r="AC179" s="137"/>
      <c r="AD179" s="137"/>
      <c r="AE179" s="137"/>
      <c r="AF179" s="137"/>
      <c r="AG179" s="137"/>
      <c r="AH179" s="137"/>
    </row>
    <row r="180" spans="1:34" ht="15" hidden="1" customHeight="1" thickBot="1" x14ac:dyDescent="0.25">
      <c r="A180" s="1394"/>
      <c r="B180" s="169"/>
      <c r="C180" s="203"/>
      <c r="D180" s="707"/>
      <c r="E180" s="711"/>
      <c r="F180" s="1125"/>
      <c r="G180" s="1126"/>
      <c r="H180" s="704"/>
      <c r="I180" s="720" t="str">
        <f t="shared" si="84"/>
        <v/>
      </c>
      <c r="J180" s="720" t="str">
        <f t="shared" si="85"/>
        <v/>
      </c>
      <c r="K180" s="720" t="str">
        <f t="shared" si="86"/>
        <v/>
      </c>
      <c r="L180" s="720" t="str">
        <f t="shared" si="87"/>
        <v/>
      </c>
      <c r="M180" s="713" t="str">
        <f t="shared" si="88"/>
        <v/>
      </c>
      <c r="N180" s="713" t="str">
        <f t="shared" si="89"/>
        <v/>
      </c>
      <c r="O180" s="714">
        <f t="shared" si="90"/>
        <v>0</v>
      </c>
      <c r="P180" s="835"/>
      <c r="Q180" s="137"/>
      <c r="R180" s="137"/>
      <c r="S180" s="137"/>
      <c r="T180" s="137"/>
      <c r="U180" s="137"/>
      <c r="V180" s="137"/>
      <c r="W180" s="137"/>
      <c r="X180" s="137"/>
      <c r="Y180" s="137"/>
      <c r="Z180" s="137"/>
      <c r="AA180" s="137"/>
      <c r="AB180" s="137"/>
      <c r="AC180" s="137"/>
      <c r="AD180" s="137"/>
      <c r="AE180" s="137"/>
      <c r="AF180" s="137"/>
      <c r="AG180" s="137"/>
      <c r="AH180" s="137"/>
    </row>
    <row r="181" spans="1:34" ht="18" customHeight="1" thickBot="1" x14ac:dyDescent="0.25">
      <c r="A181" s="182"/>
      <c r="B181" s="198"/>
      <c r="C181" s="198"/>
      <c r="D181" s="198"/>
      <c r="E181" s="198" t="s">
        <v>62</v>
      </c>
      <c r="F181" s="140">
        <f t="shared" ref="F181:G181" si="91">SUM(F161:F180)</f>
        <v>0</v>
      </c>
      <c r="G181" s="204">
        <f t="shared" si="91"/>
        <v>0</v>
      </c>
      <c r="H181" s="139"/>
      <c r="I181" s="721">
        <f t="shared" ref="I181:J181" si="92">SUM(I161:I180)</f>
        <v>0</v>
      </c>
      <c r="J181" s="722">
        <f t="shared" si="92"/>
        <v>0</v>
      </c>
      <c r="K181" s="721">
        <f t="shared" ref="K181:L181" si="93">SUM(K161:K180)</f>
        <v>0</v>
      </c>
      <c r="L181" s="722">
        <f t="shared" si="93"/>
        <v>0</v>
      </c>
      <c r="M181" s="205">
        <f t="shared" ref="M181:O181" si="94">SUM(M161:M180)</f>
        <v>0</v>
      </c>
      <c r="N181" s="200">
        <f t="shared" si="94"/>
        <v>0</v>
      </c>
      <c r="O181" s="144">
        <f t="shared" si="94"/>
        <v>0</v>
      </c>
      <c r="P181" s="836"/>
      <c r="Q181" s="137"/>
      <c r="R181" s="137"/>
      <c r="S181" s="137"/>
      <c r="T181" s="137"/>
      <c r="U181" s="137"/>
      <c r="V181" s="137"/>
      <c r="W181" s="137"/>
      <c r="X181" s="137"/>
      <c r="Y181" s="137"/>
      <c r="Z181" s="137"/>
      <c r="AA181" s="137"/>
      <c r="AB181" s="137"/>
      <c r="AC181" s="137"/>
      <c r="AD181" s="137"/>
      <c r="AE181" s="137"/>
      <c r="AF181" s="137"/>
      <c r="AG181" s="137"/>
      <c r="AH181" s="137"/>
    </row>
    <row r="182" spans="1:34" ht="13.5" thickBot="1" x14ac:dyDescent="0.25">
      <c r="A182" s="173"/>
      <c r="B182" s="152"/>
      <c r="C182" s="152"/>
      <c r="D182" s="152"/>
      <c r="E182" s="152"/>
      <c r="F182" s="152"/>
      <c r="G182" s="152"/>
      <c r="H182" s="102"/>
      <c r="I182" s="152"/>
      <c r="J182" s="152"/>
      <c r="K182" s="152"/>
      <c r="L182" s="152"/>
      <c r="M182" s="152"/>
      <c r="N182" s="152"/>
      <c r="O182" s="102"/>
      <c r="P182" s="837"/>
      <c r="Q182" s="137"/>
      <c r="R182" s="137"/>
      <c r="S182" s="137"/>
      <c r="T182" s="137"/>
      <c r="U182" s="137"/>
      <c r="V182" s="137"/>
      <c r="W182" s="137"/>
      <c r="X182" s="137"/>
      <c r="Y182" s="137"/>
      <c r="Z182" s="137"/>
      <c r="AA182" s="137"/>
      <c r="AB182" s="137"/>
      <c r="AC182" s="137"/>
      <c r="AD182" s="137"/>
      <c r="AE182" s="137"/>
      <c r="AF182" s="137"/>
      <c r="AG182" s="137"/>
      <c r="AH182" s="137"/>
    </row>
    <row r="183" spans="1:34" ht="15" customHeight="1" x14ac:dyDescent="0.2">
      <c r="A183" s="1393">
        <f>'Setup Page'!C16</f>
        <v>0</v>
      </c>
      <c r="B183" s="168"/>
      <c r="C183" s="201"/>
      <c r="D183" s="706"/>
      <c r="E183" s="709"/>
      <c r="F183" s="1121"/>
      <c r="G183" s="1122"/>
      <c r="H183" s="704"/>
      <c r="I183" s="720" t="str">
        <f>IF(E183="Level 2",F183,IF(E183="Level 3",F183,IF(E183="Level 4",F183,"")))</f>
        <v/>
      </c>
      <c r="J183" s="720" t="str">
        <f>IF(E183="Level 5",F183,"")</f>
        <v/>
      </c>
      <c r="K183" s="720" t="str">
        <f>IF(E183="Level 2",G183,IF(E183="Level 3",G183,IF(E183="Level 4",G183,"")))</f>
        <v/>
      </c>
      <c r="L183" s="720" t="str">
        <f>IF(E183="Level 5",G183,"")</f>
        <v/>
      </c>
      <c r="M183" s="713" t="str">
        <f>IF(E183="Level 2",G183*H183,IF(E183="Level 3",G183*H183,IF(E183="Level 4",G183*H183,"")))</f>
        <v/>
      </c>
      <c r="N183" s="713" t="str">
        <f>IF(E183="Level 5",G183*H183,"")</f>
        <v/>
      </c>
      <c r="O183" s="714">
        <f>G183*H183</f>
        <v>0</v>
      </c>
      <c r="P183" s="835"/>
      <c r="Q183" s="137"/>
      <c r="R183" s="137"/>
      <c r="S183" s="137"/>
      <c r="T183" s="137"/>
      <c r="U183" s="137"/>
      <c r="V183" s="137"/>
      <c r="W183" s="137"/>
      <c r="X183" s="137"/>
      <c r="Y183" s="137"/>
      <c r="Z183" s="137"/>
      <c r="AA183" s="137"/>
      <c r="AB183" s="137"/>
      <c r="AC183" s="137"/>
      <c r="AD183" s="137"/>
      <c r="AE183" s="137"/>
      <c r="AF183" s="137"/>
      <c r="AG183" s="137"/>
      <c r="AH183" s="137"/>
    </row>
    <row r="184" spans="1:34" ht="15" customHeight="1" x14ac:dyDescent="0.2">
      <c r="A184" s="1393"/>
      <c r="B184" s="147"/>
      <c r="C184" s="202"/>
      <c r="D184" s="201"/>
      <c r="E184" s="710"/>
      <c r="F184" s="1123"/>
      <c r="G184" s="1124"/>
      <c r="H184" s="704"/>
      <c r="I184" s="720" t="str">
        <f t="shared" ref="I184:I202" si="95">IF(E184="Level 2",F184,IF(E184="Level 3",F184,IF(E184="Level 4",F184,"")))</f>
        <v/>
      </c>
      <c r="J184" s="720" t="str">
        <f t="shared" ref="J184:J202" si="96">IF(E184="Level 5",F184,"")</f>
        <v/>
      </c>
      <c r="K184" s="720" t="str">
        <f t="shared" ref="K184:K202" si="97">IF(E184="Level 2",G184,IF(E184="Level 3",G184,IF(E184="Level 4",G184,"")))</f>
        <v/>
      </c>
      <c r="L184" s="720" t="str">
        <f t="shared" ref="L184:L202" si="98">IF(E184="Level 5",G184,"")</f>
        <v/>
      </c>
      <c r="M184" s="713" t="str">
        <f t="shared" ref="M184:M202" si="99">IF(E184="Level 2",G184*H184,IF(E184="Level 3",G184*H184,IF(E184="Level 4",G184*H184,"")))</f>
        <v/>
      </c>
      <c r="N184" s="713" t="str">
        <f t="shared" ref="N184:N202" si="100">IF(E184="Level 5",G184*H184,"")</f>
        <v/>
      </c>
      <c r="O184" s="714">
        <f t="shared" ref="O184:O202" si="101">G184*H184</f>
        <v>0</v>
      </c>
      <c r="P184" s="835"/>
      <c r="Q184" s="137"/>
      <c r="R184" s="137"/>
      <c r="S184" s="137"/>
      <c r="T184" s="137"/>
      <c r="U184" s="137"/>
      <c r="V184" s="137"/>
      <c r="W184" s="137"/>
      <c r="X184" s="137"/>
      <c r="Y184" s="137"/>
      <c r="Z184" s="137"/>
      <c r="AA184" s="137"/>
      <c r="AB184" s="137"/>
      <c r="AC184" s="137"/>
      <c r="AD184" s="137"/>
      <c r="AE184" s="137"/>
      <c r="AF184" s="137"/>
      <c r="AG184" s="137"/>
      <c r="AH184" s="137"/>
    </row>
    <row r="185" spans="1:34" ht="15" customHeight="1" x14ac:dyDescent="0.2">
      <c r="A185" s="1393"/>
      <c r="B185" s="147"/>
      <c r="C185" s="202"/>
      <c r="D185" s="201"/>
      <c r="E185" s="710"/>
      <c r="F185" s="1123"/>
      <c r="G185" s="1124"/>
      <c r="H185" s="704"/>
      <c r="I185" s="720" t="str">
        <f t="shared" si="95"/>
        <v/>
      </c>
      <c r="J185" s="720" t="str">
        <f t="shared" si="96"/>
        <v/>
      </c>
      <c r="K185" s="720" t="str">
        <f t="shared" si="97"/>
        <v/>
      </c>
      <c r="L185" s="720" t="str">
        <f t="shared" si="98"/>
        <v/>
      </c>
      <c r="M185" s="713" t="str">
        <f t="shared" si="99"/>
        <v/>
      </c>
      <c r="N185" s="713" t="str">
        <f t="shared" si="100"/>
        <v/>
      </c>
      <c r="O185" s="714">
        <f t="shared" si="101"/>
        <v>0</v>
      </c>
      <c r="P185" s="835"/>
      <c r="Q185" s="137"/>
      <c r="R185" s="137"/>
      <c r="S185" s="137"/>
      <c r="T185" s="137"/>
      <c r="U185" s="137"/>
      <c r="V185" s="137"/>
      <c r="W185" s="137"/>
      <c r="X185" s="137"/>
      <c r="Y185" s="137"/>
      <c r="Z185" s="137"/>
      <c r="AA185" s="137"/>
      <c r="AB185" s="137"/>
      <c r="AC185" s="137"/>
      <c r="AD185" s="137"/>
      <c r="AE185" s="137"/>
      <c r="AF185" s="137"/>
      <c r="AG185" s="137"/>
      <c r="AH185" s="137"/>
    </row>
    <row r="186" spans="1:34" ht="15" customHeight="1" x14ac:dyDescent="0.2">
      <c r="A186" s="1393"/>
      <c r="B186" s="147"/>
      <c r="C186" s="202"/>
      <c r="D186" s="201"/>
      <c r="E186" s="710"/>
      <c r="F186" s="1123"/>
      <c r="G186" s="1124"/>
      <c r="H186" s="704"/>
      <c r="I186" s="720" t="str">
        <f t="shared" si="95"/>
        <v/>
      </c>
      <c r="J186" s="720" t="str">
        <f t="shared" si="96"/>
        <v/>
      </c>
      <c r="K186" s="720" t="str">
        <f t="shared" si="97"/>
        <v/>
      </c>
      <c r="L186" s="720" t="str">
        <f t="shared" si="98"/>
        <v/>
      </c>
      <c r="M186" s="713" t="str">
        <f t="shared" si="99"/>
        <v/>
      </c>
      <c r="N186" s="713" t="str">
        <f t="shared" si="100"/>
        <v/>
      </c>
      <c r="O186" s="714">
        <f t="shared" si="101"/>
        <v>0</v>
      </c>
      <c r="P186" s="835"/>
      <c r="Q186" s="137"/>
      <c r="R186" s="137"/>
      <c r="S186" s="137"/>
      <c r="T186" s="137"/>
      <c r="U186" s="137"/>
      <c r="V186" s="137"/>
      <c r="W186" s="137"/>
      <c r="X186" s="137"/>
      <c r="Y186" s="137"/>
      <c r="Z186" s="137"/>
      <c r="AA186" s="137"/>
      <c r="AB186" s="137"/>
      <c r="AC186" s="137"/>
      <c r="AD186" s="137"/>
      <c r="AE186" s="137"/>
      <c r="AF186" s="137"/>
      <c r="AG186" s="137"/>
      <c r="AH186" s="137"/>
    </row>
    <row r="187" spans="1:34" ht="15" customHeight="1" x14ac:dyDescent="0.2">
      <c r="A187" s="1393"/>
      <c r="B187" s="147"/>
      <c r="C187" s="202"/>
      <c r="D187" s="201"/>
      <c r="E187" s="710"/>
      <c r="F187" s="1123"/>
      <c r="G187" s="1124"/>
      <c r="H187" s="704"/>
      <c r="I187" s="720" t="str">
        <f t="shared" si="95"/>
        <v/>
      </c>
      <c r="J187" s="720" t="str">
        <f t="shared" si="96"/>
        <v/>
      </c>
      <c r="K187" s="720" t="str">
        <f t="shared" si="97"/>
        <v/>
      </c>
      <c r="L187" s="720" t="str">
        <f t="shared" si="98"/>
        <v/>
      </c>
      <c r="M187" s="713" t="str">
        <f t="shared" si="99"/>
        <v/>
      </c>
      <c r="N187" s="713" t="str">
        <f t="shared" si="100"/>
        <v/>
      </c>
      <c r="O187" s="714">
        <f t="shared" si="101"/>
        <v>0</v>
      </c>
      <c r="P187" s="835"/>
      <c r="Q187" s="137"/>
      <c r="R187" s="137"/>
      <c r="S187" s="137"/>
      <c r="T187" s="137"/>
      <c r="U187" s="137"/>
      <c r="V187" s="137"/>
      <c r="W187" s="137"/>
      <c r="X187" s="137"/>
      <c r="Y187" s="137"/>
      <c r="Z187" s="137"/>
      <c r="AA187" s="137"/>
      <c r="AB187" s="137"/>
      <c r="AC187" s="137"/>
      <c r="AD187" s="137"/>
      <c r="AE187" s="137"/>
      <c r="AF187" s="137"/>
      <c r="AG187" s="137"/>
      <c r="AH187" s="137"/>
    </row>
    <row r="188" spans="1:34" ht="15" customHeight="1" x14ac:dyDescent="0.2">
      <c r="A188" s="1393"/>
      <c r="B188" s="147"/>
      <c r="C188" s="202"/>
      <c r="D188" s="201"/>
      <c r="E188" s="710"/>
      <c r="F188" s="1123"/>
      <c r="G188" s="1124"/>
      <c r="H188" s="704"/>
      <c r="I188" s="720" t="str">
        <f t="shared" si="95"/>
        <v/>
      </c>
      <c r="J188" s="720" t="str">
        <f t="shared" si="96"/>
        <v/>
      </c>
      <c r="K188" s="720" t="str">
        <f t="shared" si="97"/>
        <v/>
      </c>
      <c r="L188" s="720" t="str">
        <f t="shared" si="98"/>
        <v/>
      </c>
      <c r="M188" s="713" t="str">
        <f t="shared" si="99"/>
        <v/>
      </c>
      <c r="N188" s="713" t="str">
        <f t="shared" si="100"/>
        <v/>
      </c>
      <c r="O188" s="714">
        <f t="shared" si="101"/>
        <v>0</v>
      </c>
      <c r="P188" s="835"/>
      <c r="Q188" s="137"/>
      <c r="R188" s="137"/>
      <c r="S188" s="137"/>
      <c r="T188" s="137"/>
      <c r="U188" s="137"/>
      <c r="V188" s="137"/>
      <c r="W188" s="137"/>
      <c r="X188" s="137"/>
      <c r="Y188" s="137"/>
      <c r="Z188" s="137"/>
      <c r="AA188" s="137"/>
      <c r="AB188" s="137"/>
      <c r="AC188" s="137"/>
      <c r="AD188" s="137"/>
      <c r="AE188" s="137"/>
      <c r="AF188" s="137"/>
      <c r="AG188" s="137"/>
      <c r="AH188" s="137"/>
    </row>
    <row r="189" spans="1:34" ht="15" customHeight="1" x14ac:dyDescent="0.2">
      <c r="A189" s="1393"/>
      <c r="B189" s="147"/>
      <c r="C189" s="202"/>
      <c r="D189" s="201"/>
      <c r="E189" s="710"/>
      <c r="F189" s="1123"/>
      <c r="G189" s="1124"/>
      <c r="H189" s="704"/>
      <c r="I189" s="720" t="str">
        <f t="shared" si="95"/>
        <v/>
      </c>
      <c r="J189" s="720" t="str">
        <f t="shared" si="96"/>
        <v/>
      </c>
      <c r="K189" s="720" t="str">
        <f t="shared" si="97"/>
        <v/>
      </c>
      <c r="L189" s="720" t="str">
        <f t="shared" si="98"/>
        <v/>
      </c>
      <c r="M189" s="713" t="str">
        <f t="shared" si="99"/>
        <v/>
      </c>
      <c r="N189" s="713" t="str">
        <f t="shared" si="100"/>
        <v/>
      </c>
      <c r="O189" s="714">
        <f t="shared" si="101"/>
        <v>0</v>
      </c>
      <c r="P189" s="835"/>
      <c r="Q189" s="137"/>
      <c r="R189" s="137"/>
      <c r="S189" s="137"/>
      <c r="T189" s="137"/>
      <c r="U189" s="137"/>
      <c r="V189" s="137"/>
      <c r="W189" s="137"/>
      <c r="X189" s="137"/>
      <c r="Y189" s="137"/>
      <c r="Z189" s="137"/>
      <c r="AA189" s="137"/>
      <c r="AB189" s="137"/>
      <c r="AC189" s="137"/>
      <c r="AD189" s="137"/>
      <c r="AE189" s="137"/>
      <c r="AF189" s="137"/>
      <c r="AG189" s="137"/>
      <c r="AH189" s="137"/>
    </row>
    <row r="190" spans="1:34" ht="15" customHeight="1" x14ac:dyDescent="0.2">
      <c r="A190" s="1393"/>
      <c r="B190" s="147"/>
      <c r="C190" s="202"/>
      <c r="D190" s="201"/>
      <c r="E190" s="710"/>
      <c r="F190" s="1123"/>
      <c r="G190" s="1124"/>
      <c r="H190" s="704"/>
      <c r="I190" s="720" t="str">
        <f t="shared" si="95"/>
        <v/>
      </c>
      <c r="J190" s="720" t="str">
        <f t="shared" si="96"/>
        <v/>
      </c>
      <c r="K190" s="720" t="str">
        <f t="shared" si="97"/>
        <v/>
      </c>
      <c r="L190" s="720" t="str">
        <f t="shared" si="98"/>
        <v/>
      </c>
      <c r="M190" s="713" t="str">
        <f t="shared" si="99"/>
        <v/>
      </c>
      <c r="N190" s="713" t="str">
        <f t="shared" si="100"/>
        <v/>
      </c>
      <c r="O190" s="714">
        <f t="shared" si="101"/>
        <v>0</v>
      </c>
      <c r="P190" s="835"/>
      <c r="Q190" s="137"/>
      <c r="R190" s="137"/>
      <c r="S190" s="137"/>
      <c r="T190" s="137"/>
      <c r="U190" s="137"/>
      <c r="V190" s="137"/>
      <c r="W190" s="137"/>
      <c r="X190" s="137"/>
      <c r="Y190" s="137"/>
      <c r="Z190" s="137"/>
      <c r="AA190" s="137"/>
      <c r="AB190" s="137"/>
      <c r="AC190" s="137"/>
      <c r="AD190" s="137"/>
      <c r="AE190" s="137"/>
      <c r="AF190" s="137"/>
      <c r="AG190" s="137"/>
      <c r="AH190" s="137"/>
    </row>
    <row r="191" spans="1:34" ht="15" customHeight="1" x14ac:dyDescent="0.2">
      <c r="A191" s="1393"/>
      <c r="B191" s="147"/>
      <c r="C191" s="202"/>
      <c r="D191" s="201"/>
      <c r="E191" s="710"/>
      <c r="F191" s="1123"/>
      <c r="G191" s="1124"/>
      <c r="H191" s="704"/>
      <c r="I191" s="720" t="str">
        <f t="shared" si="95"/>
        <v/>
      </c>
      <c r="J191" s="720" t="str">
        <f t="shared" si="96"/>
        <v/>
      </c>
      <c r="K191" s="720" t="str">
        <f t="shared" si="97"/>
        <v/>
      </c>
      <c r="L191" s="720" t="str">
        <f t="shared" si="98"/>
        <v/>
      </c>
      <c r="M191" s="713" t="str">
        <f t="shared" si="99"/>
        <v/>
      </c>
      <c r="N191" s="713" t="str">
        <f t="shared" si="100"/>
        <v/>
      </c>
      <c r="O191" s="714">
        <f t="shared" si="101"/>
        <v>0</v>
      </c>
      <c r="P191" s="835"/>
      <c r="Q191" s="137"/>
      <c r="R191" s="137"/>
      <c r="S191" s="137"/>
      <c r="T191" s="137"/>
      <c r="U191" s="137"/>
      <c r="V191" s="137"/>
      <c r="W191" s="137"/>
      <c r="X191" s="137"/>
      <c r="Y191" s="137"/>
      <c r="Z191" s="137"/>
      <c r="AA191" s="137"/>
      <c r="AB191" s="137"/>
      <c r="AC191" s="137"/>
      <c r="AD191" s="137"/>
      <c r="AE191" s="137"/>
      <c r="AF191" s="137"/>
      <c r="AG191" s="137"/>
      <c r="AH191" s="137"/>
    </row>
    <row r="192" spans="1:34" ht="15" customHeight="1" thickBot="1" x14ac:dyDescent="0.25">
      <c r="A192" s="1393"/>
      <c r="B192" s="147"/>
      <c r="C192" s="202"/>
      <c r="D192" s="201"/>
      <c r="E192" s="710"/>
      <c r="F192" s="1123"/>
      <c r="G192" s="1124"/>
      <c r="H192" s="704"/>
      <c r="I192" s="720" t="str">
        <f t="shared" si="95"/>
        <v/>
      </c>
      <c r="J192" s="720" t="str">
        <f t="shared" si="96"/>
        <v/>
      </c>
      <c r="K192" s="720" t="str">
        <f t="shared" si="97"/>
        <v/>
      </c>
      <c r="L192" s="720" t="str">
        <f t="shared" si="98"/>
        <v/>
      </c>
      <c r="M192" s="713" t="str">
        <f t="shared" si="99"/>
        <v/>
      </c>
      <c r="N192" s="713" t="str">
        <f t="shared" si="100"/>
        <v/>
      </c>
      <c r="O192" s="714">
        <f t="shared" si="101"/>
        <v>0</v>
      </c>
      <c r="P192" s="835"/>
      <c r="Q192" s="137"/>
      <c r="R192" s="137"/>
      <c r="S192" s="137"/>
      <c r="T192" s="137"/>
      <c r="U192" s="137"/>
      <c r="V192" s="137"/>
      <c r="W192" s="137"/>
      <c r="X192" s="137"/>
      <c r="Y192" s="137"/>
      <c r="Z192" s="137"/>
      <c r="AA192" s="137"/>
      <c r="AB192" s="137"/>
      <c r="AC192" s="137"/>
      <c r="AD192" s="137"/>
      <c r="AE192" s="137"/>
      <c r="AF192" s="137"/>
      <c r="AG192" s="137"/>
      <c r="AH192" s="137"/>
    </row>
    <row r="193" spans="1:34" ht="15" hidden="1" customHeight="1" x14ac:dyDescent="0.2">
      <c r="A193" s="1393"/>
      <c r="B193" s="147"/>
      <c r="C193" s="202"/>
      <c r="D193" s="201"/>
      <c r="E193" s="710"/>
      <c r="F193" s="1123"/>
      <c r="G193" s="1124"/>
      <c r="H193" s="704"/>
      <c r="I193" s="720" t="str">
        <f t="shared" si="95"/>
        <v/>
      </c>
      <c r="J193" s="720" t="str">
        <f t="shared" si="96"/>
        <v/>
      </c>
      <c r="K193" s="720" t="str">
        <f t="shared" si="97"/>
        <v/>
      </c>
      <c r="L193" s="720" t="str">
        <f t="shared" si="98"/>
        <v/>
      </c>
      <c r="M193" s="713" t="str">
        <f t="shared" si="99"/>
        <v/>
      </c>
      <c r="N193" s="713" t="str">
        <f t="shared" si="100"/>
        <v/>
      </c>
      <c r="O193" s="714">
        <f t="shared" si="101"/>
        <v>0</v>
      </c>
      <c r="P193" s="835"/>
      <c r="Q193" s="137"/>
      <c r="R193" s="137"/>
      <c r="S193" s="137"/>
      <c r="T193" s="137"/>
      <c r="U193" s="137"/>
      <c r="V193" s="137"/>
      <c r="W193" s="137"/>
      <c r="X193" s="137"/>
      <c r="Y193" s="137"/>
      <c r="Z193" s="137"/>
      <c r="AA193" s="137"/>
      <c r="AB193" s="137"/>
      <c r="AC193" s="137"/>
      <c r="AD193" s="137"/>
      <c r="AE193" s="137"/>
      <c r="AF193" s="137"/>
      <c r="AG193" s="137"/>
      <c r="AH193" s="137"/>
    </row>
    <row r="194" spans="1:34" ht="15" hidden="1" customHeight="1" x14ac:dyDescent="0.2">
      <c r="A194" s="1393"/>
      <c r="B194" s="147"/>
      <c r="C194" s="202"/>
      <c r="D194" s="201"/>
      <c r="E194" s="710"/>
      <c r="F194" s="1123"/>
      <c r="G194" s="1124"/>
      <c r="H194" s="704"/>
      <c r="I194" s="720" t="str">
        <f t="shared" si="95"/>
        <v/>
      </c>
      <c r="J194" s="720" t="str">
        <f t="shared" si="96"/>
        <v/>
      </c>
      <c r="K194" s="720" t="str">
        <f t="shared" si="97"/>
        <v/>
      </c>
      <c r="L194" s="720" t="str">
        <f t="shared" si="98"/>
        <v/>
      </c>
      <c r="M194" s="713" t="str">
        <f t="shared" si="99"/>
        <v/>
      </c>
      <c r="N194" s="713" t="str">
        <f t="shared" si="100"/>
        <v/>
      </c>
      <c r="O194" s="714">
        <f t="shared" si="101"/>
        <v>0</v>
      </c>
      <c r="P194" s="835"/>
      <c r="Q194" s="137"/>
      <c r="R194" s="137"/>
      <c r="S194" s="137"/>
      <c r="T194" s="137"/>
      <c r="U194" s="137"/>
      <c r="V194" s="137"/>
      <c r="W194" s="137"/>
      <c r="X194" s="137"/>
      <c r="Y194" s="137"/>
      <c r="Z194" s="137"/>
      <c r="AA194" s="137"/>
      <c r="AB194" s="137"/>
      <c r="AC194" s="137"/>
      <c r="AD194" s="137"/>
      <c r="AE194" s="137"/>
      <c r="AF194" s="137"/>
      <c r="AG194" s="137"/>
      <c r="AH194" s="137"/>
    </row>
    <row r="195" spans="1:34" ht="15" hidden="1" customHeight="1" x14ac:dyDescent="0.2">
      <c r="A195" s="1393"/>
      <c r="B195" s="147"/>
      <c r="C195" s="202"/>
      <c r="D195" s="201"/>
      <c r="E195" s="710"/>
      <c r="F195" s="1123"/>
      <c r="G195" s="1124"/>
      <c r="H195" s="704"/>
      <c r="I195" s="720" t="str">
        <f t="shared" si="95"/>
        <v/>
      </c>
      <c r="J195" s="720" t="str">
        <f t="shared" si="96"/>
        <v/>
      </c>
      <c r="K195" s="720" t="str">
        <f t="shared" si="97"/>
        <v/>
      </c>
      <c r="L195" s="720" t="str">
        <f t="shared" si="98"/>
        <v/>
      </c>
      <c r="M195" s="713" t="str">
        <f t="shared" si="99"/>
        <v/>
      </c>
      <c r="N195" s="713" t="str">
        <f t="shared" si="100"/>
        <v/>
      </c>
      <c r="O195" s="714">
        <f t="shared" si="101"/>
        <v>0</v>
      </c>
      <c r="P195" s="835"/>
      <c r="Q195" s="137"/>
      <c r="R195" s="137"/>
      <c r="S195" s="137"/>
      <c r="T195" s="137"/>
      <c r="U195" s="137"/>
      <c r="V195" s="137"/>
      <c r="W195" s="137"/>
      <c r="X195" s="137"/>
      <c r="Y195" s="137"/>
      <c r="Z195" s="137"/>
      <c r="AA195" s="137"/>
      <c r="AB195" s="137"/>
      <c r="AC195" s="137"/>
      <c r="AD195" s="137"/>
      <c r="AE195" s="137"/>
      <c r="AF195" s="137"/>
      <c r="AG195" s="137"/>
      <c r="AH195" s="137"/>
    </row>
    <row r="196" spans="1:34" ht="15" hidden="1" customHeight="1" x14ac:dyDescent="0.2">
      <c r="A196" s="1393"/>
      <c r="B196" s="147"/>
      <c r="C196" s="202"/>
      <c r="D196" s="201"/>
      <c r="E196" s="710"/>
      <c r="F196" s="1123"/>
      <c r="G196" s="1124"/>
      <c r="H196" s="704"/>
      <c r="I196" s="720" t="str">
        <f t="shared" si="95"/>
        <v/>
      </c>
      <c r="J196" s="720" t="str">
        <f t="shared" si="96"/>
        <v/>
      </c>
      <c r="K196" s="720" t="str">
        <f t="shared" si="97"/>
        <v/>
      </c>
      <c r="L196" s="720" t="str">
        <f t="shared" si="98"/>
        <v/>
      </c>
      <c r="M196" s="713" t="str">
        <f t="shared" si="99"/>
        <v/>
      </c>
      <c r="N196" s="713" t="str">
        <f t="shared" si="100"/>
        <v/>
      </c>
      <c r="O196" s="714">
        <f t="shared" si="101"/>
        <v>0</v>
      </c>
      <c r="P196" s="835"/>
      <c r="Q196" s="137"/>
      <c r="R196" s="137"/>
      <c r="S196" s="137"/>
      <c r="T196" s="137"/>
      <c r="U196" s="137"/>
      <c r="V196" s="137"/>
      <c r="W196" s="137"/>
      <c r="X196" s="137"/>
      <c r="Y196" s="137"/>
      <c r="Z196" s="137"/>
      <c r="AA196" s="137"/>
      <c r="AB196" s="137"/>
      <c r="AC196" s="137"/>
      <c r="AD196" s="137"/>
      <c r="AE196" s="137"/>
      <c r="AF196" s="137"/>
      <c r="AG196" s="137"/>
      <c r="AH196" s="137"/>
    </row>
    <row r="197" spans="1:34" ht="15" hidden="1" customHeight="1" x14ac:dyDescent="0.2">
      <c r="A197" s="1393"/>
      <c r="B197" s="147"/>
      <c r="C197" s="202"/>
      <c r="D197" s="201"/>
      <c r="E197" s="710"/>
      <c r="F197" s="1123"/>
      <c r="G197" s="1124"/>
      <c r="H197" s="704"/>
      <c r="I197" s="720" t="str">
        <f t="shared" si="95"/>
        <v/>
      </c>
      <c r="J197" s="720" t="str">
        <f t="shared" si="96"/>
        <v/>
      </c>
      <c r="K197" s="720" t="str">
        <f t="shared" si="97"/>
        <v/>
      </c>
      <c r="L197" s="720" t="str">
        <f t="shared" si="98"/>
        <v/>
      </c>
      <c r="M197" s="713" t="str">
        <f t="shared" si="99"/>
        <v/>
      </c>
      <c r="N197" s="713" t="str">
        <f t="shared" si="100"/>
        <v/>
      </c>
      <c r="O197" s="714">
        <f t="shared" si="101"/>
        <v>0</v>
      </c>
      <c r="P197" s="835"/>
      <c r="Q197" s="137"/>
      <c r="R197" s="137"/>
      <c r="S197" s="137"/>
      <c r="T197" s="137"/>
      <c r="U197" s="137"/>
      <c r="V197" s="137"/>
      <c r="W197" s="137"/>
      <c r="X197" s="137"/>
      <c r="Y197" s="137"/>
      <c r="Z197" s="137"/>
      <c r="AA197" s="137"/>
      <c r="AB197" s="137"/>
      <c r="AC197" s="137"/>
      <c r="AD197" s="137"/>
      <c r="AE197" s="137"/>
      <c r="AF197" s="137"/>
      <c r="AG197" s="137"/>
      <c r="AH197" s="137"/>
    </row>
    <row r="198" spans="1:34" ht="15" hidden="1" customHeight="1" x14ac:dyDescent="0.2">
      <c r="A198" s="1393"/>
      <c r="B198" s="147"/>
      <c r="C198" s="202"/>
      <c r="D198" s="201"/>
      <c r="E198" s="710"/>
      <c r="F198" s="1123"/>
      <c r="G198" s="1124"/>
      <c r="H198" s="704"/>
      <c r="I198" s="720" t="str">
        <f t="shared" si="95"/>
        <v/>
      </c>
      <c r="J198" s="720" t="str">
        <f t="shared" si="96"/>
        <v/>
      </c>
      <c r="K198" s="720" t="str">
        <f t="shared" si="97"/>
        <v/>
      </c>
      <c r="L198" s="720" t="str">
        <f t="shared" si="98"/>
        <v/>
      </c>
      <c r="M198" s="713" t="str">
        <f t="shared" si="99"/>
        <v/>
      </c>
      <c r="N198" s="713" t="str">
        <f t="shared" si="100"/>
        <v/>
      </c>
      <c r="O198" s="714">
        <f t="shared" si="101"/>
        <v>0</v>
      </c>
      <c r="P198" s="835"/>
      <c r="Q198" s="137"/>
      <c r="R198" s="137"/>
      <c r="S198" s="137"/>
      <c r="T198" s="137"/>
      <c r="U198" s="137"/>
      <c r="V198" s="137"/>
      <c r="W198" s="137"/>
      <c r="X198" s="137"/>
      <c r="Y198" s="137"/>
      <c r="Z198" s="137"/>
      <c r="AA198" s="137"/>
      <c r="AB198" s="137"/>
      <c r="AC198" s="137"/>
      <c r="AD198" s="137"/>
      <c r="AE198" s="137"/>
      <c r="AF198" s="137"/>
      <c r="AG198" s="137"/>
      <c r="AH198" s="137"/>
    </row>
    <row r="199" spans="1:34" ht="15" hidden="1" customHeight="1" x14ac:dyDescent="0.2">
      <c r="A199" s="1393"/>
      <c r="B199" s="147"/>
      <c r="C199" s="202"/>
      <c r="D199" s="201"/>
      <c r="E199" s="710"/>
      <c r="F199" s="1123"/>
      <c r="G199" s="1124"/>
      <c r="H199" s="704"/>
      <c r="I199" s="720" t="str">
        <f t="shared" si="95"/>
        <v/>
      </c>
      <c r="J199" s="720" t="str">
        <f t="shared" si="96"/>
        <v/>
      </c>
      <c r="K199" s="720" t="str">
        <f t="shared" si="97"/>
        <v/>
      </c>
      <c r="L199" s="720" t="str">
        <f t="shared" si="98"/>
        <v/>
      </c>
      <c r="M199" s="713" t="str">
        <f t="shared" si="99"/>
        <v/>
      </c>
      <c r="N199" s="713" t="str">
        <f t="shared" si="100"/>
        <v/>
      </c>
      <c r="O199" s="714">
        <f t="shared" si="101"/>
        <v>0</v>
      </c>
      <c r="P199" s="835"/>
      <c r="Q199" s="137"/>
      <c r="R199" s="137"/>
      <c r="S199" s="137"/>
      <c r="T199" s="137"/>
      <c r="U199" s="137"/>
      <c r="V199" s="137"/>
      <c r="W199" s="137"/>
      <c r="X199" s="137"/>
      <c r="Y199" s="137"/>
      <c r="Z199" s="137"/>
      <c r="AA199" s="137"/>
      <c r="AB199" s="137"/>
      <c r="AC199" s="137"/>
      <c r="AD199" s="137"/>
      <c r="AE199" s="137"/>
      <c r="AF199" s="137"/>
      <c r="AG199" s="137"/>
      <c r="AH199" s="137"/>
    </row>
    <row r="200" spans="1:34" ht="15" hidden="1" customHeight="1" x14ac:dyDescent="0.2">
      <c r="A200" s="1393"/>
      <c r="B200" s="147"/>
      <c r="C200" s="202"/>
      <c r="D200" s="201"/>
      <c r="E200" s="710"/>
      <c r="F200" s="1123"/>
      <c r="G200" s="1124"/>
      <c r="H200" s="704"/>
      <c r="I200" s="720" t="str">
        <f t="shared" si="95"/>
        <v/>
      </c>
      <c r="J200" s="720" t="str">
        <f t="shared" si="96"/>
        <v/>
      </c>
      <c r="K200" s="720" t="str">
        <f t="shared" si="97"/>
        <v/>
      </c>
      <c r="L200" s="720" t="str">
        <f t="shared" si="98"/>
        <v/>
      </c>
      <c r="M200" s="713" t="str">
        <f t="shared" si="99"/>
        <v/>
      </c>
      <c r="N200" s="713" t="str">
        <f t="shared" si="100"/>
        <v/>
      </c>
      <c r="O200" s="714">
        <f t="shared" si="101"/>
        <v>0</v>
      </c>
      <c r="P200" s="835"/>
      <c r="Q200" s="137"/>
      <c r="R200" s="137"/>
      <c r="S200" s="137"/>
      <c r="T200" s="137"/>
      <c r="U200" s="137"/>
      <c r="V200" s="137"/>
      <c r="W200" s="137"/>
      <c r="X200" s="137"/>
      <c r="Y200" s="137"/>
      <c r="Z200" s="137"/>
      <c r="AA200" s="137"/>
      <c r="AB200" s="137"/>
      <c r="AC200" s="137"/>
      <c r="AD200" s="137"/>
      <c r="AE200" s="137"/>
      <c r="AF200" s="137"/>
      <c r="AG200" s="137"/>
      <c r="AH200" s="137"/>
    </row>
    <row r="201" spans="1:34" ht="15" hidden="1" customHeight="1" x14ac:dyDescent="0.2">
      <c r="A201" s="1393"/>
      <c r="B201" s="147"/>
      <c r="C201" s="202"/>
      <c r="D201" s="201"/>
      <c r="E201" s="710"/>
      <c r="F201" s="1123"/>
      <c r="G201" s="1124"/>
      <c r="H201" s="704"/>
      <c r="I201" s="720" t="str">
        <f t="shared" si="95"/>
        <v/>
      </c>
      <c r="J201" s="720" t="str">
        <f t="shared" si="96"/>
        <v/>
      </c>
      <c r="K201" s="720" t="str">
        <f t="shared" si="97"/>
        <v/>
      </c>
      <c r="L201" s="720" t="str">
        <f t="shared" si="98"/>
        <v/>
      </c>
      <c r="M201" s="713" t="str">
        <f t="shared" si="99"/>
        <v/>
      </c>
      <c r="N201" s="713" t="str">
        <f t="shared" si="100"/>
        <v/>
      </c>
      <c r="O201" s="714">
        <f t="shared" si="101"/>
        <v>0</v>
      </c>
      <c r="P201" s="835"/>
      <c r="Q201" s="137"/>
      <c r="R201" s="137"/>
      <c r="S201" s="137"/>
      <c r="T201" s="137"/>
      <c r="U201" s="137"/>
      <c r="V201" s="137"/>
      <c r="W201" s="137"/>
      <c r="X201" s="137"/>
      <c r="Y201" s="137"/>
      <c r="Z201" s="137"/>
      <c r="AA201" s="137"/>
      <c r="AB201" s="137"/>
      <c r="AC201" s="137"/>
      <c r="AD201" s="137"/>
      <c r="AE201" s="137"/>
      <c r="AF201" s="137"/>
      <c r="AG201" s="137"/>
      <c r="AH201" s="137"/>
    </row>
    <row r="202" spans="1:34" ht="15" hidden="1" customHeight="1" thickBot="1" x14ac:dyDescent="0.25">
      <c r="A202" s="1394"/>
      <c r="B202" s="169"/>
      <c r="C202" s="203"/>
      <c r="D202" s="707"/>
      <c r="E202" s="711"/>
      <c r="F202" s="1125"/>
      <c r="G202" s="1126"/>
      <c r="H202" s="704"/>
      <c r="I202" s="720" t="str">
        <f t="shared" si="95"/>
        <v/>
      </c>
      <c r="J202" s="720" t="str">
        <f t="shared" si="96"/>
        <v/>
      </c>
      <c r="K202" s="720" t="str">
        <f t="shared" si="97"/>
        <v/>
      </c>
      <c r="L202" s="720" t="str">
        <f t="shared" si="98"/>
        <v/>
      </c>
      <c r="M202" s="713" t="str">
        <f t="shared" si="99"/>
        <v/>
      </c>
      <c r="N202" s="713" t="str">
        <f t="shared" si="100"/>
        <v/>
      </c>
      <c r="O202" s="714">
        <f t="shared" si="101"/>
        <v>0</v>
      </c>
      <c r="P202" s="835"/>
      <c r="Q202" s="137"/>
      <c r="R202" s="137"/>
      <c r="S202" s="137"/>
      <c r="T202" s="137"/>
      <c r="U202" s="137"/>
      <c r="V202" s="137"/>
      <c r="W202" s="137"/>
      <c r="X202" s="137"/>
      <c r="Y202" s="137"/>
      <c r="Z202" s="137"/>
      <c r="AA202" s="137"/>
      <c r="AB202" s="137"/>
      <c r="AC202" s="137"/>
      <c r="AD202" s="137"/>
      <c r="AE202" s="137"/>
      <c r="AF202" s="137"/>
      <c r="AG202" s="137"/>
      <c r="AH202" s="137"/>
    </row>
    <row r="203" spans="1:34" ht="18" customHeight="1" thickBot="1" x14ac:dyDescent="0.25">
      <c r="A203" s="182"/>
      <c r="B203" s="198"/>
      <c r="C203" s="198"/>
      <c r="D203" s="198"/>
      <c r="E203" s="198" t="s">
        <v>62</v>
      </c>
      <c r="F203" s="140">
        <f t="shared" ref="F203:G203" si="102">SUM(F183:F202)</f>
        <v>0</v>
      </c>
      <c r="G203" s="204">
        <f t="shared" si="102"/>
        <v>0</v>
      </c>
      <c r="H203" s="139"/>
      <c r="I203" s="721">
        <f t="shared" ref="I203:J203" si="103">SUM(I183:I202)</f>
        <v>0</v>
      </c>
      <c r="J203" s="722">
        <f t="shared" si="103"/>
        <v>0</v>
      </c>
      <c r="K203" s="721">
        <f t="shared" ref="K203:L203" si="104">SUM(K183:K202)</f>
        <v>0</v>
      </c>
      <c r="L203" s="722">
        <f t="shared" si="104"/>
        <v>0</v>
      </c>
      <c r="M203" s="205">
        <f t="shared" ref="M203:O203" si="105">SUM(M183:M202)</f>
        <v>0</v>
      </c>
      <c r="N203" s="200">
        <f t="shared" si="105"/>
        <v>0</v>
      </c>
      <c r="O203" s="144">
        <f t="shared" si="105"/>
        <v>0</v>
      </c>
      <c r="P203" s="836"/>
      <c r="Q203" s="137"/>
      <c r="R203" s="137"/>
      <c r="S203" s="137"/>
      <c r="T203" s="137"/>
      <c r="U203" s="137"/>
      <c r="V203" s="137"/>
      <c r="W203" s="137"/>
      <c r="X203" s="137"/>
      <c r="Y203" s="137"/>
      <c r="Z203" s="137"/>
      <c r="AA203" s="137"/>
      <c r="AB203" s="137"/>
      <c r="AC203" s="137"/>
      <c r="AD203" s="137"/>
      <c r="AE203" s="137"/>
      <c r="AF203" s="137"/>
      <c r="AG203" s="137"/>
      <c r="AH203" s="137"/>
    </row>
    <row r="204" spans="1:34" ht="13.5" thickBot="1" x14ac:dyDescent="0.25">
      <c r="A204" s="173"/>
      <c r="B204" s="152"/>
      <c r="C204" s="152"/>
      <c r="D204" s="152"/>
      <c r="E204" s="152"/>
      <c r="F204" s="152"/>
      <c r="G204" s="152"/>
      <c r="H204" s="102"/>
      <c r="I204" s="152"/>
      <c r="J204" s="152"/>
      <c r="K204" s="152"/>
      <c r="L204" s="152"/>
      <c r="M204" s="152"/>
      <c r="N204" s="152"/>
      <c r="O204" s="102"/>
      <c r="P204" s="837"/>
      <c r="Q204" s="137"/>
      <c r="R204" s="137"/>
      <c r="S204" s="137"/>
      <c r="T204" s="137"/>
      <c r="U204" s="137"/>
      <c r="V204" s="137"/>
      <c r="W204" s="137"/>
      <c r="X204" s="137"/>
      <c r="Y204" s="137"/>
      <c r="Z204" s="137"/>
      <c r="AA204" s="137"/>
      <c r="AB204" s="137"/>
      <c r="AC204" s="137"/>
      <c r="AD204" s="137"/>
      <c r="AE204" s="137"/>
      <c r="AF204" s="137"/>
      <c r="AG204" s="137"/>
      <c r="AH204" s="137"/>
    </row>
    <row r="205" spans="1:34" ht="15" customHeight="1" x14ac:dyDescent="0.2">
      <c r="A205" s="1393">
        <f>'Setup Page'!C17</f>
        <v>0</v>
      </c>
      <c r="B205" s="168"/>
      <c r="C205" s="201"/>
      <c r="D205" s="706"/>
      <c r="E205" s="709"/>
      <c r="F205" s="1121"/>
      <c r="G205" s="1122"/>
      <c r="H205" s="704"/>
      <c r="I205" s="720" t="str">
        <f>IF(E205="Level 2",F205,IF(E205="Level 3",F205,IF(E205="Level 4",F205,"")))</f>
        <v/>
      </c>
      <c r="J205" s="720" t="str">
        <f>IF(E205="Level 5",F205,"")</f>
        <v/>
      </c>
      <c r="K205" s="720" t="str">
        <f>IF(E205="Level 2",G205,IF(E205="Level 3",G205,IF(E205="Level 4",G205,"")))</f>
        <v/>
      </c>
      <c r="L205" s="720" t="str">
        <f>IF(E205="Level 5",G205,"")</f>
        <v/>
      </c>
      <c r="M205" s="713" t="str">
        <f>IF(E205="Level 2",G205*H205,IF(E205="Level 3",G205*H205,IF(E205="Level 4",G205*H205,"")))</f>
        <v/>
      </c>
      <c r="N205" s="713" t="str">
        <f>IF(E205="Level 5",G205*H205,"")</f>
        <v/>
      </c>
      <c r="O205" s="714">
        <f>G205*H205</f>
        <v>0</v>
      </c>
      <c r="P205" s="835"/>
      <c r="Q205" s="137"/>
      <c r="R205" s="137"/>
      <c r="S205" s="137"/>
      <c r="T205" s="137"/>
      <c r="U205" s="137"/>
      <c r="V205" s="137"/>
      <c r="W205" s="137"/>
      <c r="X205" s="137"/>
      <c r="Y205" s="137"/>
      <c r="Z205" s="137"/>
      <c r="AA205" s="137"/>
      <c r="AB205" s="137"/>
      <c r="AC205" s="137"/>
      <c r="AD205" s="137"/>
      <c r="AE205" s="137"/>
      <c r="AF205" s="137"/>
      <c r="AG205" s="137"/>
      <c r="AH205" s="137"/>
    </row>
    <row r="206" spans="1:34" ht="15" customHeight="1" x14ac:dyDescent="0.2">
      <c r="A206" s="1393"/>
      <c r="B206" s="147"/>
      <c r="C206" s="202"/>
      <c r="D206" s="201"/>
      <c r="E206" s="710"/>
      <c r="F206" s="1123"/>
      <c r="G206" s="1124"/>
      <c r="H206" s="704"/>
      <c r="I206" s="720" t="str">
        <f t="shared" ref="I206:I224" si="106">IF(E206="Level 2",F206,IF(E206="Level 3",F206,IF(E206="Level 4",F206,"")))</f>
        <v/>
      </c>
      <c r="J206" s="720" t="str">
        <f t="shared" ref="J206:J224" si="107">IF(E206="Level 5",F206,"")</f>
        <v/>
      </c>
      <c r="K206" s="720" t="str">
        <f t="shared" ref="K206:K224" si="108">IF(E206="Level 2",G206,IF(E206="Level 3",G206,IF(E206="Level 4",G206,"")))</f>
        <v/>
      </c>
      <c r="L206" s="720" t="str">
        <f t="shared" ref="L206:L224" si="109">IF(E206="Level 5",G206,"")</f>
        <v/>
      </c>
      <c r="M206" s="713" t="str">
        <f t="shared" ref="M206:M224" si="110">IF(E206="Level 2",G206*H206,IF(E206="Level 3",G206*H206,IF(E206="Level 4",G206*H206,"")))</f>
        <v/>
      </c>
      <c r="N206" s="713" t="str">
        <f t="shared" ref="N206:N224" si="111">IF(E206="Level 5",G206*H206,"")</f>
        <v/>
      </c>
      <c r="O206" s="714">
        <f t="shared" ref="O206:O224" si="112">G206*H206</f>
        <v>0</v>
      </c>
      <c r="P206" s="835"/>
      <c r="Q206" s="137"/>
      <c r="R206" s="137"/>
      <c r="S206" s="137"/>
      <c r="T206" s="137"/>
      <c r="U206" s="137"/>
      <c r="V206" s="137"/>
      <c r="W206" s="137"/>
      <c r="X206" s="137"/>
      <c r="Y206" s="137"/>
      <c r="Z206" s="137"/>
      <c r="AA206" s="137"/>
      <c r="AB206" s="137"/>
      <c r="AC206" s="137"/>
      <c r="AD206" s="137"/>
      <c r="AE206" s="137"/>
      <c r="AF206" s="137"/>
      <c r="AG206" s="137"/>
      <c r="AH206" s="137"/>
    </row>
    <row r="207" spans="1:34" ht="15" customHeight="1" x14ac:dyDescent="0.2">
      <c r="A207" s="1393"/>
      <c r="B207" s="147"/>
      <c r="C207" s="202"/>
      <c r="D207" s="201"/>
      <c r="E207" s="710"/>
      <c r="F207" s="1123"/>
      <c r="G207" s="1124"/>
      <c r="H207" s="704"/>
      <c r="I207" s="720" t="str">
        <f t="shared" si="106"/>
        <v/>
      </c>
      <c r="J207" s="720" t="str">
        <f t="shared" si="107"/>
        <v/>
      </c>
      <c r="K207" s="720" t="str">
        <f t="shared" si="108"/>
        <v/>
      </c>
      <c r="L207" s="720" t="str">
        <f t="shared" si="109"/>
        <v/>
      </c>
      <c r="M207" s="713" t="str">
        <f t="shared" si="110"/>
        <v/>
      </c>
      <c r="N207" s="713" t="str">
        <f t="shared" si="111"/>
        <v/>
      </c>
      <c r="O207" s="714">
        <f t="shared" si="112"/>
        <v>0</v>
      </c>
      <c r="P207" s="835"/>
      <c r="Q207" s="137"/>
      <c r="R207" s="137"/>
      <c r="S207" s="137"/>
      <c r="T207" s="137"/>
      <c r="U207" s="137"/>
      <c r="V207" s="137"/>
      <c r="W207" s="137"/>
      <c r="X207" s="137"/>
      <c r="Y207" s="137"/>
      <c r="Z207" s="137"/>
      <c r="AA207" s="137"/>
      <c r="AB207" s="137"/>
      <c r="AC207" s="137"/>
      <c r="AD207" s="137"/>
      <c r="AE207" s="137"/>
      <c r="AF207" s="137"/>
      <c r="AG207" s="137"/>
      <c r="AH207" s="137"/>
    </row>
    <row r="208" spans="1:34" ht="15" customHeight="1" x14ac:dyDescent="0.2">
      <c r="A208" s="1393"/>
      <c r="B208" s="147"/>
      <c r="C208" s="202"/>
      <c r="D208" s="201"/>
      <c r="E208" s="710"/>
      <c r="F208" s="1123"/>
      <c r="G208" s="1124"/>
      <c r="H208" s="704"/>
      <c r="I208" s="720" t="str">
        <f t="shared" si="106"/>
        <v/>
      </c>
      <c r="J208" s="720" t="str">
        <f t="shared" si="107"/>
        <v/>
      </c>
      <c r="K208" s="720" t="str">
        <f t="shared" si="108"/>
        <v/>
      </c>
      <c r="L208" s="720" t="str">
        <f t="shared" si="109"/>
        <v/>
      </c>
      <c r="M208" s="713" t="str">
        <f t="shared" si="110"/>
        <v/>
      </c>
      <c r="N208" s="713" t="str">
        <f t="shared" si="111"/>
        <v/>
      </c>
      <c r="O208" s="714">
        <f t="shared" si="112"/>
        <v>0</v>
      </c>
      <c r="P208" s="835"/>
      <c r="Q208" s="137"/>
      <c r="R208" s="137"/>
      <c r="S208" s="137"/>
      <c r="T208" s="137"/>
      <c r="U208" s="137"/>
      <c r="V208" s="137"/>
      <c r="W208" s="137"/>
      <c r="X208" s="137"/>
      <c r="Y208" s="137"/>
      <c r="Z208" s="137"/>
      <c r="AA208" s="137"/>
      <c r="AB208" s="137"/>
      <c r="AC208" s="137"/>
      <c r="AD208" s="137"/>
      <c r="AE208" s="137"/>
      <c r="AF208" s="137"/>
      <c r="AG208" s="137"/>
      <c r="AH208" s="137"/>
    </row>
    <row r="209" spans="1:34" ht="15" customHeight="1" x14ac:dyDescent="0.2">
      <c r="A209" s="1393"/>
      <c r="B209" s="147"/>
      <c r="C209" s="202"/>
      <c r="D209" s="201"/>
      <c r="E209" s="710"/>
      <c r="F209" s="1123"/>
      <c r="G209" s="1124"/>
      <c r="H209" s="704"/>
      <c r="I209" s="720" t="str">
        <f t="shared" si="106"/>
        <v/>
      </c>
      <c r="J209" s="720" t="str">
        <f t="shared" si="107"/>
        <v/>
      </c>
      <c r="K209" s="720" t="str">
        <f t="shared" si="108"/>
        <v/>
      </c>
      <c r="L209" s="720" t="str">
        <f t="shared" si="109"/>
        <v/>
      </c>
      <c r="M209" s="713" t="str">
        <f t="shared" si="110"/>
        <v/>
      </c>
      <c r="N209" s="713" t="str">
        <f t="shared" si="111"/>
        <v/>
      </c>
      <c r="O209" s="714">
        <f t="shared" si="112"/>
        <v>0</v>
      </c>
      <c r="P209" s="835"/>
      <c r="Q209" s="137"/>
      <c r="R209" s="137"/>
      <c r="S209" s="137"/>
      <c r="T209" s="137"/>
      <c r="U209" s="137"/>
      <c r="V209" s="137"/>
      <c r="W209" s="137"/>
      <c r="X209" s="137"/>
      <c r="Y209" s="137"/>
      <c r="Z209" s="137"/>
      <c r="AA209" s="137"/>
      <c r="AB209" s="137"/>
      <c r="AC209" s="137"/>
      <c r="AD209" s="137"/>
      <c r="AE209" s="137"/>
      <c r="AF209" s="137"/>
      <c r="AG209" s="137"/>
      <c r="AH209" s="137"/>
    </row>
    <row r="210" spans="1:34" ht="15" customHeight="1" x14ac:dyDescent="0.2">
      <c r="A210" s="1393"/>
      <c r="B210" s="147"/>
      <c r="C210" s="202"/>
      <c r="D210" s="201"/>
      <c r="E210" s="710"/>
      <c r="F210" s="1123"/>
      <c r="G210" s="1124"/>
      <c r="H210" s="704"/>
      <c r="I210" s="720" t="str">
        <f t="shared" si="106"/>
        <v/>
      </c>
      <c r="J210" s="720" t="str">
        <f t="shared" si="107"/>
        <v/>
      </c>
      <c r="K210" s="720" t="str">
        <f t="shared" si="108"/>
        <v/>
      </c>
      <c r="L210" s="720" t="str">
        <f t="shared" si="109"/>
        <v/>
      </c>
      <c r="M210" s="713" t="str">
        <f t="shared" si="110"/>
        <v/>
      </c>
      <c r="N210" s="713" t="str">
        <f t="shared" si="111"/>
        <v/>
      </c>
      <c r="O210" s="714">
        <f t="shared" si="112"/>
        <v>0</v>
      </c>
      <c r="P210" s="835"/>
      <c r="Q210" s="137"/>
      <c r="R210" s="137"/>
      <c r="S210" s="137"/>
      <c r="T210" s="137"/>
      <c r="U210" s="137"/>
      <c r="V210" s="137"/>
      <c r="W210" s="137"/>
      <c r="X210" s="137"/>
      <c r="Y210" s="137"/>
      <c r="Z210" s="137"/>
      <c r="AA210" s="137"/>
      <c r="AB210" s="137"/>
      <c r="AC210" s="137"/>
      <c r="AD210" s="137"/>
      <c r="AE210" s="137"/>
      <c r="AF210" s="137"/>
      <c r="AG210" s="137"/>
      <c r="AH210" s="137"/>
    </row>
    <row r="211" spans="1:34" ht="15" customHeight="1" x14ac:dyDescent="0.2">
      <c r="A211" s="1393"/>
      <c r="B211" s="147"/>
      <c r="C211" s="202"/>
      <c r="D211" s="201"/>
      <c r="E211" s="710"/>
      <c r="F211" s="1123"/>
      <c r="G211" s="1124"/>
      <c r="H211" s="704"/>
      <c r="I211" s="720" t="str">
        <f t="shared" si="106"/>
        <v/>
      </c>
      <c r="J211" s="720" t="str">
        <f t="shared" si="107"/>
        <v/>
      </c>
      <c r="K211" s="720" t="str">
        <f t="shared" si="108"/>
        <v/>
      </c>
      <c r="L211" s="720" t="str">
        <f t="shared" si="109"/>
        <v/>
      </c>
      <c r="M211" s="713" t="str">
        <f t="shared" si="110"/>
        <v/>
      </c>
      <c r="N211" s="713" t="str">
        <f t="shared" si="111"/>
        <v/>
      </c>
      <c r="O211" s="714">
        <f t="shared" si="112"/>
        <v>0</v>
      </c>
      <c r="P211" s="835"/>
      <c r="Q211" s="137"/>
      <c r="R211" s="137"/>
      <c r="S211" s="137"/>
      <c r="T211" s="137"/>
      <c r="U211" s="137"/>
      <c r="V211" s="137"/>
      <c r="W211" s="137"/>
      <c r="X211" s="137"/>
      <c r="Y211" s="137"/>
      <c r="Z211" s="137"/>
      <c r="AA211" s="137"/>
      <c r="AB211" s="137"/>
      <c r="AC211" s="137"/>
      <c r="AD211" s="137"/>
      <c r="AE211" s="137"/>
      <c r="AF211" s="137"/>
      <c r="AG211" s="137"/>
      <c r="AH211" s="137"/>
    </row>
    <row r="212" spans="1:34" ht="15" customHeight="1" x14ac:dyDescent="0.2">
      <c r="A212" s="1393"/>
      <c r="B212" s="147"/>
      <c r="C212" s="202"/>
      <c r="D212" s="201"/>
      <c r="E212" s="710"/>
      <c r="F212" s="1123"/>
      <c r="G212" s="1124"/>
      <c r="H212" s="704"/>
      <c r="I212" s="720" t="str">
        <f t="shared" si="106"/>
        <v/>
      </c>
      <c r="J212" s="720" t="str">
        <f t="shared" si="107"/>
        <v/>
      </c>
      <c r="K212" s="720" t="str">
        <f t="shared" si="108"/>
        <v/>
      </c>
      <c r="L212" s="720" t="str">
        <f t="shared" si="109"/>
        <v/>
      </c>
      <c r="M212" s="713" t="str">
        <f t="shared" si="110"/>
        <v/>
      </c>
      <c r="N212" s="713" t="str">
        <f t="shared" si="111"/>
        <v/>
      </c>
      <c r="O212" s="714">
        <f t="shared" si="112"/>
        <v>0</v>
      </c>
      <c r="P212" s="835"/>
      <c r="Q212" s="137"/>
      <c r="R212" s="137"/>
      <c r="S212" s="137"/>
      <c r="T212" s="137"/>
      <c r="U212" s="137"/>
      <c r="V212" s="137"/>
      <c r="W212" s="137"/>
      <c r="X212" s="137"/>
      <c r="Y212" s="137"/>
      <c r="Z212" s="137"/>
      <c r="AA212" s="137"/>
      <c r="AB212" s="137"/>
      <c r="AC212" s="137"/>
      <c r="AD212" s="137"/>
      <c r="AE212" s="137"/>
      <c r="AF212" s="137"/>
      <c r="AG212" s="137"/>
      <c r="AH212" s="137"/>
    </row>
    <row r="213" spans="1:34" ht="15" customHeight="1" x14ac:dyDescent="0.2">
      <c r="A213" s="1393"/>
      <c r="B213" s="147"/>
      <c r="C213" s="202"/>
      <c r="D213" s="201"/>
      <c r="E213" s="710"/>
      <c r="F213" s="1123"/>
      <c r="G213" s="1124"/>
      <c r="H213" s="704"/>
      <c r="I213" s="720" t="str">
        <f t="shared" si="106"/>
        <v/>
      </c>
      <c r="J213" s="720" t="str">
        <f t="shared" si="107"/>
        <v/>
      </c>
      <c r="K213" s="720" t="str">
        <f t="shared" si="108"/>
        <v/>
      </c>
      <c r="L213" s="720" t="str">
        <f t="shared" si="109"/>
        <v/>
      </c>
      <c r="M213" s="713" t="str">
        <f t="shared" si="110"/>
        <v/>
      </c>
      <c r="N213" s="713" t="str">
        <f t="shared" si="111"/>
        <v/>
      </c>
      <c r="O213" s="714">
        <f t="shared" si="112"/>
        <v>0</v>
      </c>
      <c r="P213" s="835"/>
      <c r="Q213" s="137"/>
      <c r="R213" s="137"/>
      <c r="S213" s="137"/>
      <c r="T213" s="137"/>
      <c r="U213" s="137"/>
      <c r="V213" s="137"/>
      <c r="W213" s="137"/>
      <c r="X213" s="137"/>
      <c r="Y213" s="137"/>
      <c r="Z213" s="137"/>
      <c r="AA213" s="137"/>
      <c r="AB213" s="137"/>
      <c r="AC213" s="137"/>
      <c r="AD213" s="137"/>
      <c r="AE213" s="137"/>
      <c r="AF213" s="137"/>
      <c r="AG213" s="137"/>
      <c r="AH213" s="137"/>
    </row>
    <row r="214" spans="1:34" ht="15" customHeight="1" thickBot="1" x14ac:dyDescent="0.25">
      <c r="A214" s="1393"/>
      <c r="B214" s="147"/>
      <c r="C214" s="202"/>
      <c r="D214" s="201"/>
      <c r="E214" s="710"/>
      <c r="F214" s="1123"/>
      <c r="G214" s="1124"/>
      <c r="H214" s="704"/>
      <c r="I214" s="720" t="str">
        <f t="shared" si="106"/>
        <v/>
      </c>
      <c r="J214" s="720" t="str">
        <f t="shared" si="107"/>
        <v/>
      </c>
      <c r="K214" s="720" t="str">
        <f t="shared" si="108"/>
        <v/>
      </c>
      <c r="L214" s="720" t="str">
        <f t="shared" si="109"/>
        <v/>
      </c>
      <c r="M214" s="713" t="str">
        <f t="shared" si="110"/>
        <v/>
      </c>
      <c r="N214" s="713" t="str">
        <f t="shared" si="111"/>
        <v/>
      </c>
      <c r="O214" s="714">
        <f t="shared" si="112"/>
        <v>0</v>
      </c>
      <c r="P214" s="835"/>
      <c r="Q214" s="137"/>
      <c r="R214" s="137"/>
      <c r="S214" s="137"/>
      <c r="T214" s="137"/>
      <c r="U214" s="137"/>
      <c r="V214" s="137"/>
      <c r="W214" s="137"/>
      <c r="X214" s="137"/>
      <c r="Y214" s="137"/>
      <c r="Z214" s="137"/>
      <c r="AA214" s="137"/>
      <c r="AB214" s="137"/>
      <c r="AC214" s="137"/>
      <c r="AD214" s="137"/>
      <c r="AE214" s="137"/>
      <c r="AF214" s="137"/>
      <c r="AG214" s="137"/>
      <c r="AH214" s="137"/>
    </row>
    <row r="215" spans="1:34" ht="15" hidden="1" customHeight="1" x14ac:dyDescent="0.2">
      <c r="A215" s="1393"/>
      <c r="B215" s="147"/>
      <c r="C215" s="202"/>
      <c r="D215" s="201"/>
      <c r="E215" s="710"/>
      <c r="F215" s="1123"/>
      <c r="G215" s="1124"/>
      <c r="H215" s="704"/>
      <c r="I215" s="720" t="str">
        <f t="shared" si="106"/>
        <v/>
      </c>
      <c r="J215" s="720" t="str">
        <f t="shared" si="107"/>
        <v/>
      </c>
      <c r="K215" s="720" t="str">
        <f t="shared" si="108"/>
        <v/>
      </c>
      <c r="L215" s="720" t="str">
        <f t="shared" si="109"/>
        <v/>
      </c>
      <c r="M215" s="713" t="str">
        <f t="shared" si="110"/>
        <v/>
      </c>
      <c r="N215" s="713" t="str">
        <f t="shared" si="111"/>
        <v/>
      </c>
      <c r="O215" s="714">
        <f t="shared" si="112"/>
        <v>0</v>
      </c>
      <c r="P215" s="835"/>
      <c r="Q215" s="137"/>
      <c r="R215" s="137"/>
      <c r="S215" s="137"/>
      <c r="T215" s="137"/>
      <c r="U215" s="137"/>
      <c r="V215" s="137"/>
      <c r="W215" s="137"/>
      <c r="X215" s="137"/>
      <c r="Y215" s="137"/>
      <c r="Z215" s="137"/>
      <c r="AA215" s="137"/>
      <c r="AB215" s="137"/>
      <c r="AC215" s="137"/>
      <c r="AD215" s="137"/>
      <c r="AE215" s="137"/>
      <c r="AF215" s="137"/>
      <c r="AG215" s="137"/>
      <c r="AH215" s="137"/>
    </row>
    <row r="216" spans="1:34" ht="15" hidden="1" customHeight="1" x14ac:dyDescent="0.2">
      <c r="A216" s="1393"/>
      <c r="B216" s="147"/>
      <c r="C216" s="202"/>
      <c r="D216" s="201"/>
      <c r="E216" s="710"/>
      <c r="F216" s="1123"/>
      <c r="G216" s="1124"/>
      <c r="H216" s="704"/>
      <c r="I216" s="720" t="str">
        <f t="shared" si="106"/>
        <v/>
      </c>
      <c r="J216" s="720" t="str">
        <f t="shared" si="107"/>
        <v/>
      </c>
      <c r="K216" s="720" t="str">
        <f t="shared" si="108"/>
        <v/>
      </c>
      <c r="L216" s="720" t="str">
        <f t="shared" si="109"/>
        <v/>
      </c>
      <c r="M216" s="713" t="str">
        <f t="shared" si="110"/>
        <v/>
      </c>
      <c r="N216" s="713" t="str">
        <f t="shared" si="111"/>
        <v/>
      </c>
      <c r="O216" s="714">
        <f t="shared" si="112"/>
        <v>0</v>
      </c>
      <c r="P216" s="835"/>
      <c r="Q216" s="137"/>
      <c r="R216" s="137"/>
      <c r="S216" s="137"/>
      <c r="T216" s="137"/>
      <c r="U216" s="137"/>
      <c r="V216" s="137"/>
      <c r="W216" s="137"/>
      <c r="X216" s="137"/>
      <c r="Y216" s="137"/>
      <c r="Z216" s="137"/>
      <c r="AA216" s="137"/>
      <c r="AB216" s="137"/>
      <c r="AC216" s="137"/>
      <c r="AD216" s="137"/>
      <c r="AE216" s="137"/>
      <c r="AF216" s="137"/>
      <c r="AG216" s="137"/>
      <c r="AH216" s="137"/>
    </row>
    <row r="217" spans="1:34" ht="15" hidden="1" customHeight="1" x14ac:dyDescent="0.2">
      <c r="A217" s="1393"/>
      <c r="B217" s="147"/>
      <c r="C217" s="202"/>
      <c r="D217" s="201"/>
      <c r="E217" s="710"/>
      <c r="F217" s="1123"/>
      <c r="G217" s="1124"/>
      <c r="H217" s="704"/>
      <c r="I217" s="720" t="str">
        <f t="shared" si="106"/>
        <v/>
      </c>
      <c r="J217" s="720" t="str">
        <f t="shared" si="107"/>
        <v/>
      </c>
      <c r="K217" s="720" t="str">
        <f t="shared" si="108"/>
        <v/>
      </c>
      <c r="L217" s="720" t="str">
        <f t="shared" si="109"/>
        <v/>
      </c>
      <c r="M217" s="713" t="str">
        <f t="shared" si="110"/>
        <v/>
      </c>
      <c r="N217" s="713" t="str">
        <f t="shared" si="111"/>
        <v/>
      </c>
      <c r="O217" s="714">
        <f t="shared" si="112"/>
        <v>0</v>
      </c>
      <c r="P217" s="835"/>
      <c r="Q217" s="137"/>
      <c r="R217" s="137"/>
      <c r="S217" s="137"/>
      <c r="T217" s="137"/>
      <c r="U217" s="137"/>
      <c r="V217" s="137"/>
      <c r="W217" s="137"/>
      <c r="X217" s="137"/>
      <c r="Y217" s="137"/>
      <c r="Z217" s="137"/>
      <c r="AA217" s="137"/>
      <c r="AB217" s="137"/>
      <c r="AC217" s="137"/>
      <c r="AD217" s="137"/>
      <c r="AE217" s="137"/>
      <c r="AF217" s="137"/>
      <c r="AG217" s="137"/>
      <c r="AH217" s="137"/>
    </row>
    <row r="218" spans="1:34" ht="15" hidden="1" customHeight="1" x14ac:dyDescent="0.2">
      <c r="A218" s="1393"/>
      <c r="B218" s="147"/>
      <c r="C218" s="202"/>
      <c r="D218" s="201"/>
      <c r="E218" s="710"/>
      <c r="F218" s="1123"/>
      <c r="G218" s="1124"/>
      <c r="H218" s="704"/>
      <c r="I218" s="720" t="str">
        <f t="shared" si="106"/>
        <v/>
      </c>
      <c r="J218" s="720" t="str">
        <f t="shared" si="107"/>
        <v/>
      </c>
      <c r="K218" s="720" t="str">
        <f t="shared" si="108"/>
        <v/>
      </c>
      <c r="L218" s="720" t="str">
        <f t="shared" si="109"/>
        <v/>
      </c>
      <c r="M218" s="713" t="str">
        <f t="shared" si="110"/>
        <v/>
      </c>
      <c r="N218" s="713" t="str">
        <f t="shared" si="111"/>
        <v/>
      </c>
      <c r="O218" s="714">
        <f t="shared" si="112"/>
        <v>0</v>
      </c>
      <c r="P218" s="835"/>
      <c r="Q218" s="137"/>
      <c r="R218" s="137"/>
      <c r="S218" s="137"/>
      <c r="T218" s="137"/>
      <c r="U218" s="137"/>
      <c r="V218" s="137"/>
      <c r="W218" s="137"/>
      <c r="X218" s="137"/>
      <c r="Y218" s="137"/>
      <c r="Z218" s="137"/>
      <c r="AA218" s="137"/>
      <c r="AB218" s="137"/>
      <c r="AC218" s="137"/>
      <c r="AD218" s="137"/>
      <c r="AE218" s="137"/>
      <c r="AF218" s="137"/>
      <c r="AG218" s="137"/>
      <c r="AH218" s="137"/>
    </row>
    <row r="219" spans="1:34" ht="15" hidden="1" customHeight="1" x14ac:dyDescent="0.2">
      <c r="A219" s="1393"/>
      <c r="B219" s="147"/>
      <c r="C219" s="202"/>
      <c r="D219" s="201"/>
      <c r="E219" s="710"/>
      <c r="F219" s="1123"/>
      <c r="G219" s="1124"/>
      <c r="H219" s="704"/>
      <c r="I219" s="720" t="str">
        <f t="shared" si="106"/>
        <v/>
      </c>
      <c r="J219" s="720" t="str">
        <f t="shared" si="107"/>
        <v/>
      </c>
      <c r="K219" s="720" t="str">
        <f t="shared" si="108"/>
        <v/>
      </c>
      <c r="L219" s="720" t="str">
        <f t="shared" si="109"/>
        <v/>
      </c>
      <c r="M219" s="713" t="str">
        <f t="shared" si="110"/>
        <v/>
      </c>
      <c r="N219" s="713" t="str">
        <f t="shared" si="111"/>
        <v/>
      </c>
      <c r="O219" s="714">
        <f t="shared" si="112"/>
        <v>0</v>
      </c>
      <c r="P219" s="835"/>
      <c r="Q219" s="137"/>
      <c r="R219" s="137"/>
      <c r="S219" s="137"/>
      <c r="T219" s="137"/>
      <c r="U219" s="137"/>
      <c r="V219" s="137"/>
      <c r="W219" s="137"/>
      <c r="X219" s="137"/>
      <c r="Y219" s="137"/>
      <c r="Z219" s="137"/>
      <c r="AA219" s="137"/>
      <c r="AB219" s="137"/>
      <c r="AC219" s="137"/>
      <c r="AD219" s="137"/>
      <c r="AE219" s="137"/>
      <c r="AF219" s="137"/>
      <c r="AG219" s="137"/>
      <c r="AH219" s="137"/>
    </row>
    <row r="220" spans="1:34" ht="15" hidden="1" customHeight="1" x14ac:dyDescent="0.2">
      <c r="A220" s="1393"/>
      <c r="B220" s="147"/>
      <c r="C220" s="202"/>
      <c r="D220" s="201"/>
      <c r="E220" s="710"/>
      <c r="F220" s="1123"/>
      <c r="G220" s="1124"/>
      <c r="H220" s="704"/>
      <c r="I220" s="720" t="str">
        <f t="shared" si="106"/>
        <v/>
      </c>
      <c r="J220" s="720" t="str">
        <f t="shared" si="107"/>
        <v/>
      </c>
      <c r="K220" s="720" t="str">
        <f t="shared" si="108"/>
        <v/>
      </c>
      <c r="L220" s="720" t="str">
        <f t="shared" si="109"/>
        <v/>
      </c>
      <c r="M220" s="713" t="str">
        <f t="shared" si="110"/>
        <v/>
      </c>
      <c r="N220" s="713" t="str">
        <f t="shared" si="111"/>
        <v/>
      </c>
      <c r="O220" s="714">
        <f t="shared" si="112"/>
        <v>0</v>
      </c>
      <c r="P220" s="835"/>
      <c r="Q220" s="137"/>
      <c r="R220" s="137"/>
      <c r="S220" s="137"/>
      <c r="T220" s="137"/>
      <c r="U220" s="137"/>
      <c r="V220" s="137"/>
      <c r="W220" s="137"/>
      <c r="X220" s="137"/>
      <c r="Y220" s="137"/>
      <c r="Z220" s="137"/>
      <c r="AA220" s="137"/>
      <c r="AB220" s="137"/>
      <c r="AC220" s="137"/>
      <c r="AD220" s="137"/>
      <c r="AE220" s="137"/>
      <c r="AF220" s="137"/>
      <c r="AG220" s="137"/>
      <c r="AH220" s="137"/>
    </row>
    <row r="221" spans="1:34" ht="15" hidden="1" customHeight="1" x14ac:dyDescent="0.2">
      <c r="A221" s="1393"/>
      <c r="B221" s="147"/>
      <c r="C221" s="202"/>
      <c r="D221" s="201"/>
      <c r="E221" s="710"/>
      <c r="F221" s="1123"/>
      <c r="G221" s="1124"/>
      <c r="H221" s="704"/>
      <c r="I221" s="720" t="str">
        <f t="shared" si="106"/>
        <v/>
      </c>
      <c r="J221" s="720" t="str">
        <f t="shared" si="107"/>
        <v/>
      </c>
      <c r="K221" s="720" t="str">
        <f t="shared" si="108"/>
        <v/>
      </c>
      <c r="L221" s="720" t="str">
        <f t="shared" si="109"/>
        <v/>
      </c>
      <c r="M221" s="713" t="str">
        <f t="shared" si="110"/>
        <v/>
      </c>
      <c r="N221" s="713" t="str">
        <f t="shared" si="111"/>
        <v/>
      </c>
      <c r="O221" s="714">
        <f t="shared" si="112"/>
        <v>0</v>
      </c>
      <c r="P221" s="835"/>
      <c r="Q221" s="137"/>
      <c r="R221" s="137"/>
      <c r="S221" s="137"/>
      <c r="T221" s="137"/>
      <c r="U221" s="137"/>
      <c r="V221" s="137"/>
      <c r="W221" s="137"/>
      <c r="X221" s="137"/>
      <c r="Y221" s="137"/>
      <c r="Z221" s="137"/>
      <c r="AA221" s="137"/>
      <c r="AB221" s="137"/>
      <c r="AC221" s="137"/>
      <c r="AD221" s="137"/>
      <c r="AE221" s="137"/>
      <c r="AF221" s="137"/>
      <c r="AG221" s="137"/>
      <c r="AH221" s="137"/>
    </row>
    <row r="222" spans="1:34" ht="15" hidden="1" customHeight="1" x14ac:dyDescent="0.2">
      <c r="A222" s="1393"/>
      <c r="B222" s="147"/>
      <c r="C222" s="202"/>
      <c r="D222" s="201"/>
      <c r="E222" s="710"/>
      <c r="F222" s="1123"/>
      <c r="G222" s="1124"/>
      <c r="H222" s="704"/>
      <c r="I222" s="720" t="str">
        <f t="shared" si="106"/>
        <v/>
      </c>
      <c r="J222" s="720" t="str">
        <f t="shared" si="107"/>
        <v/>
      </c>
      <c r="K222" s="720" t="str">
        <f t="shared" si="108"/>
        <v/>
      </c>
      <c r="L222" s="720" t="str">
        <f t="shared" si="109"/>
        <v/>
      </c>
      <c r="M222" s="713" t="str">
        <f t="shared" si="110"/>
        <v/>
      </c>
      <c r="N222" s="713" t="str">
        <f t="shared" si="111"/>
        <v/>
      </c>
      <c r="O222" s="714">
        <f t="shared" si="112"/>
        <v>0</v>
      </c>
      <c r="P222" s="835"/>
      <c r="Q222" s="137"/>
      <c r="R222" s="137"/>
      <c r="S222" s="137"/>
      <c r="T222" s="137"/>
      <c r="U222" s="137"/>
      <c r="V222" s="137"/>
      <c r="W222" s="137"/>
      <c r="X222" s="137"/>
      <c r="Y222" s="137"/>
      <c r="Z222" s="137"/>
      <c r="AA222" s="137"/>
      <c r="AB222" s="137"/>
      <c r="AC222" s="137"/>
      <c r="AD222" s="137"/>
      <c r="AE222" s="137"/>
      <c r="AF222" s="137"/>
      <c r="AG222" s="137"/>
      <c r="AH222" s="137"/>
    </row>
    <row r="223" spans="1:34" ht="15" hidden="1" customHeight="1" x14ac:dyDescent="0.2">
      <c r="A223" s="1393"/>
      <c r="B223" s="147"/>
      <c r="C223" s="202"/>
      <c r="D223" s="201"/>
      <c r="E223" s="710"/>
      <c r="F223" s="1123"/>
      <c r="G223" s="1124"/>
      <c r="H223" s="704"/>
      <c r="I223" s="720" t="str">
        <f t="shared" si="106"/>
        <v/>
      </c>
      <c r="J223" s="720" t="str">
        <f t="shared" si="107"/>
        <v/>
      </c>
      <c r="K223" s="720" t="str">
        <f t="shared" si="108"/>
        <v/>
      </c>
      <c r="L223" s="720" t="str">
        <f t="shared" si="109"/>
        <v/>
      </c>
      <c r="M223" s="713" t="str">
        <f t="shared" si="110"/>
        <v/>
      </c>
      <c r="N223" s="713" t="str">
        <f t="shared" si="111"/>
        <v/>
      </c>
      <c r="O223" s="714">
        <f t="shared" si="112"/>
        <v>0</v>
      </c>
      <c r="P223" s="835"/>
      <c r="Q223" s="137"/>
      <c r="R223" s="137"/>
      <c r="S223" s="137"/>
      <c r="T223" s="137"/>
      <c r="U223" s="137"/>
      <c r="V223" s="137"/>
      <c r="W223" s="137"/>
      <c r="X223" s="137"/>
      <c r="Y223" s="137"/>
      <c r="Z223" s="137"/>
      <c r="AA223" s="137"/>
      <c r="AB223" s="137"/>
      <c r="AC223" s="137"/>
      <c r="AD223" s="137"/>
      <c r="AE223" s="137"/>
      <c r="AF223" s="137"/>
      <c r="AG223" s="137"/>
      <c r="AH223" s="137"/>
    </row>
    <row r="224" spans="1:34" ht="15" hidden="1" customHeight="1" thickBot="1" x14ac:dyDescent="0.25">
      <c r="A224" s="1394"/>
      <c r="B224" s="169"/>
      <c r="C224" s="203"/>
      <c r="D224" s="707"/>
      <c r="E224" s="711"/>
      <c r="F224" s="1125"/>
      <c r="G224" s="1126"/>
      <c r="H224" s="704"/>
      <c r="I224" s="720" t="str">
        <f t="shared" si="106"/>
        <v/>
      </c>
      <c r="J224" s="720" t="str">
        <f t="shared" si="107"/>
        <v/>
      </c>
      <c r="K224" s="720" t="str">
        <f t="shared" si="108"/>
        <v/>
      </c>
      <c r="L224" s="720" t="str">
        <f t="shared" si="109"/>
        <v/>
      </c>
      <c r="M224" s="713" t="str">
        <f t="shared" si="110"/>
        <v/>
      </c>
      <c r="N224" s="713" t="str">
        <f t="shared" si="111"/>
        <v/>
      </c>
      <c r="O224" s="714">
        <f t="shared" si="112"/>
        <v>0</v>
      </c>
      <c r="P224" s="835"/>
      <c r="Q224" s="137"/>
      <c r="R224" s="137"/>
      <c r="S224" s="137"/>
      <c r="T224" s="137"/>
      <c r="U224" s="137"/>
      <c r="V224" s="137"/>
      <c r="W224" s="137"/>
      <c r="X224" s="137"/>
      <c r="Y224" s="137"/>
      <c r="Z224" s="137"/>
      <c r="AA224" s="137"/>
      <c r="AB224" s="137"/>
      <c r="AC224" s="137"/>
      <c r="AD224" s="137"/>
      <c r="AE224" s="137"/>
      <c r="AF224" s="137"/>
      <c r="AG224" s="137"/>
      <c r="AH224" s="137"/>
    </row>
    <row r="225" spans="1:34" ht="18" customHeight="1" thickBot="1" x14ac:dyDescent="0.25">
      <c r="A225" s="182"/>
      <c r="B225" s="198"/>
      <c r="C225" s="198"/>
      <c r="D225" s="198"/>
      <c r="E225" s="198" t="s">
        <v>62</v>
      </c>
      <c r="F225" s="140">
        <f t="shared" ref="F225:G225" si="113">SUM(F205:F224)</f>
        <v>0</v>
      </c>
      <c r="G225" s="204">
        <f t="shared" si="113"/>
        <v>0</v>
      </c>
      <c r="H225" s="139"/>
      <c r="I225" s="721">
        <f t="shared" ref="I225:J225" si="114">SUM(I205:I224)</f>
        <v>0</v>
      </c>
      <c r="J225" s="722">
        <f t="shared" si="114"/>
        <v>0</v>
      </c>
      <c r="K225" s="721">
        <f t="shared" ref="K225:L225" si="115">SUM(K205:K224)</f>
        <v>0</v>
      </c>
      <c r="L225" s="722">
        <f t="shared" si="115"/>
        <v>0</v>
      </c>
      <c r="M225" s="205">
        <f t="shared" ref="M225:O225" si="116">SUM(M205:M224)</f>
        <v>0</v>
      </c>
      <c r="N225" s="200">
        <f t="shared" si="116"/>
        <v>0</v>
      </c>
      <c r="O225" s="144">
        <f t="shared" si="116"/>
        <v>0</v>
      </c>
      <c r="P225" s="836"/>
      <c r="Q225" s="137"/>
      <c r="R225" s="137"/>
      <c r="S225" s="137"/>
      <c r="T225" s="137"/>
      <c r="U225" s="137"/>
      <c r="V225" s="137"/>
      <c r="W225" s="137"/>
      <c r="X225" s="137"/>
      <c r="Y225" s="137"/>
      <c r="Z225" s="137"/>
      <c r="AA225" s="137"/>
      <c r="AB225" s="137"/>
      <c r="AC225" s="137"/>
      <c r="AD225" s="137"/>
      <c r="AE225" s="137"/>
      <c r="AF225" s="137"/>
      <c r="AG225" s="137"/>
      <c r="AH225" s="137"/>
    </row>
    <row r="226" spans="1:34" ht="13.5" thickBot="1" x14ac:dyDescent="0.25">
      <c r="A226" s="173"/>
      <c r="B226" s="152"/>
      <c r="C226" s="152"/>
      <c r="D226" s="152"/>
      <c r="E226" s="152"/>
      <c r="F226" s="152"/>
      <c r="G226" s="152"/>
      <c r="H226" s="102"/>
      <c r="I226" s="152"/>
      <c r="J226" s="152"/>
      <c r="K226" s="152"/>
      <c r="L226" s="152"/>
      <c r="M226" s="152"/>
      <c r="N226" s="152"/>
      <c r="O226" s="102"/>
      <c r="P226" s="837"/>
      <c r="Q226" s="137"/>
      <c r="R226" s="137"/>
      <c r="S226" s="137"/>
      <c r="T226" s="137"/>
      <c r="U226" s="137"/>
      <c r="V226" s="137"/>
      <c r="W226" s="137"/>
      <c r="X226" s="137"/>
      <c r="Y226" s="137"/>
      <c r="Z226" s="137"/>
      <c r="AA226" s="137"/>
      <c r="AB226" s="137"/>
      <c r="AC226" s="137"/>
      <c r="AD226" s="137"/>
      <c r="AE226" s="137"/>
      <c r="AF226" s="137"/>
      <c r="AG226" s="137"/>
      <c r="AH226" s="137"/>
    </row>
    <row r="227" spans="1:34" ht="15" customHeight="1" x14ac:dyDescent="0.2">
      <c r="A227" s="1392">
        <f>'Setup Page'!C18</f>
        <v>0</v>
      </c>
      <c r="B227" s="168"/>
      <c r="C227" s="201"/>
      <c r="D227" s="706"/>
      <c r="E227" s="709"/>
      <c r="F227" s="1121"/>
      <c r="G227" s="1122"/>
      <c r="H227" s="704"/>
      <c r="I227" s="720" t="str">
        <f>IF(E227="Level 2",F227,IF(E227="Level 3",F227,IF(E227="Level 4",F227,"")))</f>
        <v/>
      </c>
      <c r="J227" s="720" t="str">
        <f>IF(E227="Level 5",F227,"")</f>
        <v/>
      </c>
      <c r="K227" s="720" t="str">
        <f>IF(E227="Level 2",G227,IF(E227="Level 3",G227,IF(E227="Level 4",G227,"")))</f>
        <v/>
      </c>
      <c r="L227" s="720" t="str">
        <f>IF(E227="Level 5",G227,"")</f>
        <v/>
      </c>
      <c r="M227" s="713" t="str">
        <f>IF(E227="Level 2",G227*H227,IF(E227="Level 3",G227*H227,IF(E227="Level 4",G227*H227,"")))</f>
        <v/>
      </c>
      <c r="N227" s="713" t="str">
        <f>IF(E227="Level 5",G227*H227,"")</f>
        <v/>
      </c>
      <c r="O227" s="714">
        <f>G227*H227</f>
        <v>0</v>
      </c>
      <c r="P227" s="835"/>
      <c r="Q227" s="137"/>
      <c r="R227" s="137"/>
      <c r="S227" s="137"/>
      <c r="T227" s="137"/>
      <c r="U227" s="137"/>
      <c r="V227" s="137"/>
      <c r="W227" s="137"/>
      <c r="X227" s="137"/>
      <c r="Y227" s="137"/>
      <c r="Z227" s="137"/>
      <c r="AA227" s="137"/>
      <c r="AB227" s="137"/>
      <c r="AC227" s="137"/>
      <c r="AD227" s="137"/>
      <c r="AE227" s="137"/>
      <c r="AF227" s="137"/>
      <c r="AG227" s="137"/>
      <c r="AH227" s="137"/>
    </row>
    <row r="228" spans="1:34" ht="15" customHeight="1" x14ac:dyDescent="0.2">
      <c r="A228" s="1393"/>
      <c r="B228" s="147"/>
      <c r="C228" s="202"/>
      <c r="D228" s="201"/>
      <c r="E228" s="710"/>
      <c r="F228" s="1123"/>
      <c r="G228" s="1124"/>
      <c r="H228" s="704"/>
      <c r="I228" s="720" t="str">
        <f t="shared" ref="I228:I246" si="117">IF(E228="Level 2",F228,IF(E228="Level 3",F228,IF(E228="Level 4",F228,"")))</f>
        <v/>
      </c>
      <c r="J228" s="720" t="str">
        <f t="shared" ref="J228:J246" si="118">IF(E228="Level 5",F228,"")</f>
        <v/>
      </c>
      <c r="K228" s="720" t="str">
        <f t="shared" ref="K228:K246" si="119">IF(E228="Level 2",G228,IF(E228="Level 3",G228,IF(E228="Level 4",G228,"")))</f>
        <v/>
      </c>
      <c r="L228" s="720" t="str">
        <f t="shared" ref="L228:L246" si="120">IF(E228="Level 5",G228,"")</f>
        <v/>
      </c>
      <c r="M228" s="713" t="str">
        <f t="shared" ref="M228:M246" si="121">IF(E228="Level 2",G228*H228,IF(E228="Level 3",G228*H228,IF(E228="Level 4",G228*H228,"")))</f>
        <v/>
      </c>
      <c r="N228" s="713" t="str">
        <f t="shared" ref="N228:N246" si="122">IF(E228="Level 5",G228*H228,"")</f>
        <v/>
      </c>
      <c r="O228" s="714">
        <f t="shared" ref="O228:O246" si="123">G228*H228</f>
        <v>0</v>
      </c>
      <c r="P228" s="835"/>
      <c r="Q228" s="137"/>
      <c r="R228" s="137"/>
      <c r="S228" s="137"/>
      <c r="T228" s="137"/>
      <c r="U228" s="137"/>
      <c r="V228" s="137"/>
      <c r="W228" s="137"/>
      <c r="X228" s="137"/>
      <c r="Y228" s="137"/>
      <c r="Z228" s="137"/>
      <c r="AA228" s="137"/>
      <c r="AB228" s="137"/>
      <c r="AC228" s="137"/>
      <c r="AD228" s="137"/>
      <c r="AE228" s="137"/>
      <c r="AF228" s="137"/>
      <c r="AG228" s="137"/>
      <c r="AH228" s="137"/>
    </row>
    <row r="229" spans="1:34" ht="15" customHeight="1" x14ac:dyDescent="0.2">
      <c r="A229" s="1393"/>
      <c r="B229" s="147"/>
      <c r="C229" s="202"/>
      <c r="D229" s="201"/>
      <c r="E229" s="710"/>
      <c r="F229" s="1123"/>
      <c r="G229" s="1124"/>
      <c r="H229" s="704"/>
      <c r="I229" s="720" t="str">
        <f t="shared" si="117"/>
        <v/>
      </c>
      <c r="J229" s="720" t="str">
        <f t="shared" si="118"/>
        <v/>
      </c>
      <c r="K229" s="720" t="str">
        <f t="shared" si="119"/>
        <v/>
      </c>
      <c r="L229" s="720" t="str">
        <f t="shared" si="120"/>
        <v/>
      </c>
      <c r="M229" s="713" t="str">
        <f t="shared" si="121"/>
        <v/>
      </c>
      <c r="N229" s="713" t="str">
        <f t="shared" si="122"/>
        <v/>
      </c>
      <c r="O229" s="714">
        <f t="shared" si="123"/>
        <v>0</v>
      </c>
      <c r="P229" s="835"/>
      <c r="Q229" s="137"/>
      <c r="R229" s="137"/>
      <c r="S229" s="137"/>
      <c r="T229" s="137"/>
      <c r="U229" s="137"/>
      <c r="V229" s="137"/>
      <c r="W229" s="137"/>
      <c r="X229" s="137"/>
      <c r="Y229" s="137"/>
      <c r="Z229" s="137"/>
      <c r="AA229" s="137"/>
      <c r="AB229" s="137"/>
      <c r="AC229" s="137"/>
      <c r="AD229" s="137"/>
      <c r="AE229" s="137"/>
      <c r="AF229" s="137"/>
      <c r="AG229" s="137"/>
      <c r="AH229" s="137"/>
    </row>
    <row r="230" spans="1:34" ht="15" customHeight="1" x14ac:dyDescent="0.2">
      <c r="A230" s="1393"/>
      <c r="B230" s="147"/>
      <c r="C230" s="202"/>
      <c r="D230" s="201"/>
      <c r="E230" s="710"/>
      <c r="F230" s="1123"/>
      <c r="G230" s="1124"/>
      <c r="H230" s="704"/>
      <c r="I230" s="720" t="str">
        <f t="shared" si="117"/>
        <v/>
      </c>
      <c r="J230" s="720" t="str">
        <f t="shared" si="118"/>
        <v/>
      </c>
      <c r="K230" s="720" t="str">
        <f t="shared" si="119"/>
        <v/>
      </c>
      <c r="L230" s="720" t="str">
        <f t="shared" si="120"/>
        <v/>
      </c>
      <c r="M230" s="713" t="str">
        <f t="shared" si="121"/>
        <v/>
      </c>
      <c r="N230" s="713" t="str">
        <f t="shared" si="122"/>
        <v/>
      </c>
      <c r="O230" s="714">
        <f t="shared" si="123"/>
        <v>0</v>
      </c>
      <c r="P230" s="835"/>
      <c r="Q230" s="137"/>
      <c r="R230" s="137"/>
      <c r="S230" s="137"/>
      <c r="T230" s="137"/>
      <c r="U230" s="137"/>
      <c r="V230" s="137"/>
      <c r="W230" s="137"/>
      <c r="X230" s="137"/>
      <c r="Y230" s="137"/>
      <c r="Z230" s="137"/>
      <c r="AA230" s="137"/>
      <c r="AB230" s="137"/>
      <c r="AC230" s="137"/>
      <c r="AD230" s="137"/>
      <c r="AE230" s="137"/>
      <c r="AF230" s="137"/>
      <c r="AG230" s="137"/>
      <c r="AH230" s="137"/>
    </row>
    <row r="231" spans="1:34" ht="15" customHeight="1" x14ac:dyDescent="0.2">
      <c r="A231" s="1393"/>
      <c r="B231" s="147"/>
      <c r="C231" s="202"/>
      <c r="D231" s="201"/>
      <c r="E231" s="710"/>
      <c r="F231" s="1123"/>
      <c r="G231" s="1124"/>
      <c r="H231" s="704"/>
      <c r="I231" s="720" t="str">
        <f t="shared" si="117"/>
        <v/>
      </c>
      <c r="J231" s="720" t="str">
        <f t="shared" si="118"/>
        <v/>
      </c>
      <c r="K231" s="720" t="str">
        <f t="shared" si="119"/>
        <v/>
      </c>
      <c r="L231" s="720" t="str">
        <f t="shared" si="120"/>
        <v/>
      </c>
      <c r="M231" s="713" t="str">
        <f t="shared" si="121"/>
        <v/>
      </c>
      <c r="N231" s="713" t="str">
        <f t="shared" si="122"/>
        <v/>
      </c>
      <c r="O231" s="714">
        <f t="shared" si="123"/>
        <v>0</v>
      </c>
      <c r="P231" s="835"/>
      <c r="Q231" s="137"/>
      <c r="R231" s="137"/>
      <c r="S231" s="137"/>
      <c r="T231" s="137"/>
      <c r="U231" s="137"/>
      <c r="V231" s="137"/>
      <c r="W231" s="137"/>
      <c r="X231" s="137"/>
      <c r="Y231" s="137"/>
      <c r="Z231" s="137"/>
      <c r="AA231" s="137"/>
      <c r="AB231" s="137"/>
      <c r="AC231" s="137"/>
      <c r="AD231" s="137"/>
      <c r="AE231" s="137"/>
      <c r="AF231" s="137"/>
      <c r="AG231" s="137"/>
      <c r="AH231" s="137"/>
    </row>
    <row r="232" spans="1:34" ht="15" customHeight="1" x14ac:dyDescent="0.2">
      <c r="A232" s="1393"/>
      <c r="B232" s="147"/>
      <c r="C232" s="202"/>
      <c r="D232" s="201"/>
      <c r="E232" s="710"/>
      <c r="F232" s="1123"/>
      <c r="G232" s="1124"/>
      <c r="H232" s="704"/>
      <c r="I232" s="720" t="str">
        <f t="shared" si="117"/>
        <v/>
      </c>
      <c r="J232" s="720" t="str">
        <f t="shared" si="118"/>
        <v/>
      </c>
      <c r="K232" s="720" t="str">
        <f t="shared" si="119"/>
        <v/>
      </c>
      <c r="L232" s="720" t="str">
        <f t="shared" si="120"/>
        <v/>
      </c>
      <c r="M232" s="713" t="str">
        <f t="shared" si="121"/>
        <v/>
      </c>
      <c r="N232" s="713" t="str">
        <f t="shared" si="122"/>
        <v/>
      </c>
      <c r="O232" s="714">
        <f t="shared" si="123"/>
        <v>0</v>
      </c>
      <c r="P232" s="835"/>
      <c r="Q232" s="137"/>
      <c r="R232" s="137"/>
      <c r="S232" s="137"/>
      <c r="T232" s="137"/>
      <c r="U232" s="137"/>
      <c r="V232" s="137"/>
      <c r="W232" s="137"/>
      <c r="X232" s="137"/>
      <c r="Y232" s="137"/>
      <c r="Z232" s="137"/>
      <c r="AA232" s="137"/>
      <c r="AB232" s="137"/>
      <c r="AC232" s="137"/>
      <c r="AD232" s="137"/>
      <c r="AE232" s="137"/>
      <c r="AF232" s="137"/>
      <c r="AG232" s="137"/>
      <c r="AH232" s="137"/>
    </row>
    <row r="233" spans="1:34" ht="15" customHeight="1" x14ac:dyDescent="0.2">
      <c r="A233" s="1393"/>
      <c r="B233" s="147"/>
      <c r="C233" s="202"/>
      <c r="D233" s="201"/>
      <c r="E233" s="710"/>
      <c r="F233" s="1123"/>
      <c r="G233" s="1124"/>
      <c r="H233" s="704"/>
      <c r="I233" s="720" t="str">
        <f t="shared" si="117"/>
        <v/>
      </c>
      <c r="J233" s="720" t="str">
        <f t="shared" si="118"/>
        <v/>
      </c>
      <c r="K233" s="720" t="str">
        <f t="shared" si="119"/>
        <v/>
      </c>
      <c r="L233" s="720" t="str">
        <f t="shared" si="120"/>
        <v/>
      </c>
      <c r="M233" s="713" t="str">
        <f t="shared" si="121"/>
        <v/>
      </c>
      <c r="N233" s="713" t="str">
        <f t="shared" si="122"/>
        <v/>
      </c>
      <c r="O233" s="714">
        <f t="shared" si="123"/>
        <v>0</v>
      </c>
      <c r="P233" s="835"/>
      <c r="Q233" s="137"/>
      <c r="R233" s="137"/>
      <c r="S233" s="137"/>
      <c r="T233" s="137"/>
      <c r="U233" s="137"/>
      <c r="V233" s="137"/>
      <c r="W233" s="137"/>
      <c r="X233" s="137"/>
      <c r="Y233" s="137"/>
      <c r="Z233" s="137"/>
      <c r="AA233" s="137"/>
      <c r="AB233" s="137"/>
      <c r="AC233" s="137"/>
      <c r="AD233" s="137"/>
      <c r="AE233" s="137"/>
      <c r="AF233" s="137"/>
      <c r="AG233" s="137"/>
      <c r="AH233" s="137"/>
    </row>
    <row r="234" spans="1:34" ht="15" customHeight="1" x14ac:dyDescent="0.2">
      <c r="A234" s="1393"/>
      <c r="B234" s="147"/>
      <c r="C234" s="202"/>
      <c r="D234" s="201"/>
      <c r="E234" s="710"/>
      <c r="F234" s="1123"/>
      <c r="G234" s="1124"/>
      <c r="H234" s="704"/>
      <c r="I234" s="720" t="str">
        <f t="shared" si="117"/>
        <v/>
      </c>
      <c r="J234" s="720" t="str">
        <f t="shared" si="118"/>
        <v/>
      </c>
      <c r="K234" s="720" t="str">
        <f t="shared" si="119"/>
        <v/>
      </c>
      <c r="L234" s="720" t="str">
        <f t="shared" si="120"/>
        <v/>
      </c>
      <c r="M234" s="713" t="str">
        <f t="shared" si="121"/>
        <v/>
      </c>
      <c r="N234" s="713" t="str">
        <f t="shared" si="122"/>
        <v/>
      </c>
      <c r="O234" s="714">
        <f t="shared" si="123"/>
        <v>0</v>
      </c>
      <c r="P234" s="835"/>
      <c r="Q234" s="137"/>
      <c r="R234" s="137"/>
      <c r="S234" s="137"/>
      <c r="T234" s="137"/>
      <c r="U234" s="137"/>
      <c r="V234" s="137"/>
      <c r="W234" s="137"/>
      <c r="X234" s="137"/>
      <c r="Y234" s="137"/>
      <c r="Z234" s="137"/>
      <c r="AA234" s="137"/>
      <c r="AB234" s="137"/>
      <c r="AC234" s="137"/>
      <c r="AD234" s="137"/>
      <c r="AE234" s="137"/>
      <c r="AF234" s="137"/>
      <c r="AG234" s="137"/>
      <c r="AH234" s="137"/>
    </row>
    <row r="235" spans="1:34" ht="15" customHeight="1" x14ac:dyDescent="0.2">
      <c r="A235" s="1393"/>
      <c r="B235" s="147"/>
      <c r="C235" s="202"/>
      <c r="D235" s="201"/>
      <c r="E235" s="710"/>
      <c r="F235" s="1123"/>
      <c r="G235" s="1124"/>
      <c r="H235" s="704"/>
      <c r="I235" s="720" t="str">
        <f t="shared" si="117"/>
        <v/>
      </c>
      <c r="J235" s="720" t="str">
        <f t="shared" si="118"/>
        <v/>
      </c>
      <c r="K235" s="720" t="str">
        <f t="shared" si="119"/>
        <v/>
      </c>
      <c r="L235" s="720" t="str">
        <f t="shared" si="120"/>
        <v/>
      </c>
      <c r="M235" s="713" t="str">
        <f t="shared" si="121"/>
        <v/>
      </c>
      <c r="N235" s="713" t="str">
        <f t="shared" si="122"/>
        <v/>
      </c>
      <c r="O235" s="714">
        <f t="shared" si="123"/>
        <v>0</v>
      </c>
      <c r="P235" s="835"/>
      <c r="Q235" s="137"/>
      <c r="R235" s="137"/>
      <c r="S235" s="137"/>
      <c r="T235" s="137"/>
      <c r="U235" s="137"/>
      <c r="V235" s="137"/>
      <c r="W235" s="137"/>
      <c r="X235" s="137"/>
      <c r="Y235" s="137"/>
      <c r="Z235" s="137"/>
      <c r="AA235" s="137"/>
      <c r="AB235" s="137"/>
      <c r="AC235" s="137"/>
      <c r="AD235" s="137"/>
      <c r="AE235" s="137"/>
      <c r="AF235" s="137"/>
      <c r="AG235" s="137"/>
      <c r="AH235" s="137"/>
    </row>
    <row r="236" spans="1:34" ht="15" customHeight="1" thickBot="1" x14ac:dyDescent="0.25">
      <c r="A236" s="1393"/>
      <c r="B236" s="147"/>
      <c r="C236" s="202"/>
      <c r="D236" s="201"/>
      <c r="E236" s="710"/>
      <c r="F236" s="1123"/>
      <c r="G236" s="1124"/>
      <c r="H236" s="704"/>
      <c r="I236" s="720" t="str">
        <f t="shared" si="117"/>
        <v/>
      </c>
      <c r="J236" s="720" t="str">
        <f t="shared" si="118"/>
        <v/>
      </c>
      <c r="K236" s="720" t="str">
        <f t="shared" si="119"/>
        <v/>
      </c>
      <c r="L236" s="720" t="str">
        <f t="shared" si="120"/>
        <v/>
      </c>
      <c r="M236" s="713" t="str">
        <f t="shared" si="121"/>
        <v/>
      </c>
      <c r="N236" s="713" t="str">
        <f t="shared" si="122"/>
        <v/>
      </c>
      <c r="O236" s="714">
        <f t="shared" si="123"/>
        <v>0</v>
      </c>
      <c r="P236" s="835"/>
      <c r="Q236" s="137"/>
      <c r="R236" s="137"/>
      <c r="S236" s="137"/>
      <c r="T236" s="137"/>
      <c r="U236" s="137"/>
      <c r="V236" s="137"/>
      <c r="W236" s="137"/>
      <c r="X236" s="137"/>
      <c r="Y236" s="137"/>
      <c r="Z236" s="137"/>
      <c r="AA236" s="137"/>
      <c r="AB236" s="137"/>
      <c r="AC236" s="137"/>
      <c r="AD236" s="137"/>
      <c r="AE236" s="137"/>
      <c r="AF236" s="137"/>
      <c r="AG236" s="137"/>
      <c r="AH236" s="137"/>
    </row>
    <row r="237" spans="1:34" ht="15" hidden="1" customHeight="1" x14ac:dyDescent="0.2">
      <c r="A237" s="1393"/>
      <c r="B237" s="147"/>
      <c r="C237" s="202"/>
      <c r="D237" s="201"/>
      <c r="E237" s="710"/>
      <c r="F237" s="1123"/>
      <c r="G237" s="1124"/>
      <c r="H237" s="704"/>
      <c r="I237" s="720" t="str">
        <f t="shared" si="117"/>
        <v/>
      </c>
      <c r="J237" s="720" t="str">
        <f t="shared" si="118"/>
        <v/>
      </c>
      <c r="K237" s="720" t="str">
        <f t="shared" si="119"/>
        <v/>
      </c>
      <c r="L237" s="720" t="str">
        <f t="shared" si="120"/>
        <v/>
      </c>
      <c r="M237" s="713" t="str">
        <f t="shared" si="121"/>
        <v/>
      </c>
      <c r="N237" s="713" t="str">
        <f t="shared" si="122"/>
        <v/>
      </c>
      <c r="O237" s="714">
        <f t="shared" si="123"/>
        <v>0</v>
      </c>
      <c r="P237" s="835"/>
      <c r="Q237" s="137"/>
      <c r="R237" s="137"/>
      <c r="S237" s="137"/>
      <c r="T237" s="137"/>
      <c r="U237" s="137"/>
      <c r="V237" s="137"/>
      <c r="W237" s="137"/>
      <c r="X237" s="137"/>
      <c r="Y237" s="137"/>
      <c r="Z237" s="137"/>
      <c r="AA237" s="137"/>
      <c r="AB237" s="137"/>
      <c r="AC237" s="137"/>
      <c r="AD237" s="137"/>
      <c r="AE237" s="137"/>
      <c r="AF237" s="137"/>
      <c r="AG237" s="137"/>
      <c r="AH237" s="137"/>
    </row>
    <row r="238" spans="1:34" ht="15" hidden="1" customHeight="1" x14ac:dyDescent="0.2">
      <c r="A238" s="1393"/>
      <c r="B238" s="147"/>
      <c r="C238" s="202"/>
      <c r="D238" s="201"/>
      <c r="E238" s="710"/>
      <c r="F238" s="1123"/>
      <c r="G238" s="1124"/>
      <c r="H238" s="704"/>
      <c r="I238" s="720" t="str">
        <f t="shared" si="117"/>
        <v/>
      </c>
      <c r="J238" s="720" t="str">
        <f t="shared" si="118"/>
        <v/>
      </c>
      <c r="K238" s="720" t="str">
        <f t="shared" si="119"/>
        <v/>
      </c>
      <c r="L238" s="720" t="str">
        <f t="shared" si="120"/>
        <v/>
      </c>
      <c r="M238" s="713" t="str">
        <f t="shared" si="121"/>
        <v/>
      </c>
      <c r="N238" s="713" t="str">
        <f t="shared" si="122"/>
        <v/>
      </c>
      <c r="O238" s="714">
        <f t="shared" si="123"/>
        <v>0</v>
      </c>
      <c r="P238" s="835"/>
      <c r="Q238" s="137"/>
      <c r="R238" s="137"/>
      <c r="S238" s="137"/>
      <c r="T238" s="137"/>
      <c r="U238" s="137"/>
      <c r="V238" s="137"/>
      <c r="W238" s="137"/>
      <c r="X238" s="137"/>
      <c r="Y238" s="137"/>
      <c r="Z238" s="137"/>
      <c r="AA238" s="137"/>
      <c r="AB238" s="137"/>
      <c r="AC238" s="137"/>
      <c r="AD238" s="137"/>
      <c r="AE238" s="137"/>
      <c r="AF238" s="137"/>
      <c r="AG238" s="137"/>
      <c r="AH238" s="137"/>
    </row>
    <row r="239" spans="1:34" ht="15" hidden="1" customHeight="1" x14ac:dyDescent="0.2">
      <c r="A239" s="1393"/>
      <c r="B239" s="147"/>
      <c r="C239" s="202"/>
      <c r="D239" s="201"/>
      <c r="E239" s="710"/>
      <c r="F239" s="1123"/>
      <c r="G239" s="1124"/>
      <c r="H239" s="704"/>
      <c r="I239" s="720" t="str">
        <f t="shared" si="117"/>
        <v/>
      </c>
      <c r="J239" s="720" t="str">
        <f t="shared" si="118"/>
        <v/>
      </c>
      <c r="K239" s="720" t="str">
        <f t="shared" si="119"/>
        <v/>
      </c>
      <c r="L239" s="720" t="str">
        <f t="shared" si="120"/>
        <v/>
      </c>
      <c r="M239" s="713" t="str">
        <f t="shared" si="121"/>
        <v/>
      </c>
      <c r="N239" s="713" t="str">
        <f t="shared" si="122"/>
        <v/>
      </c>
      <c r="O239" s="714">
        <f t="shared" si="123"/>
        <v>0</v>
      </c>
      <c r="P239" s="835"/>
      <c r="Q239" s="137"/>
      <c r="R239" s="137"/>
      <c r="S239" s="137"/>
      <c r="T239" s="137"/>
      <c r="U239" s="137"/>
      <c r="V239" s="137"/>
      <c r="W239" s="137"/>
      <c r="X239" s="137"/>
      <c r="Y239" s="137"/>
      <c r="Z239" s="137"/>
      <c r="AA239" s="137"/>
      <c r="AB239" s="137"/>
      <c r="AC239" s="137"/>
      <c r="AD239" s="137"/>
      <c r="AE239" s="137"/>
      <c r="AF239" s="137"/>
      <c r="AG239" s="137"/>
      <c r="AH239" s="137"/>
    </row>
    <row r="240" spans="1:34" ht="15" hidden="1" customHeight="1" x14ac:dyDescent="0.2">
      <c r="A240" s="1393"/>
      <c r="B240" s="147"/>
      <c r="C240" s="202"/>
      <c r="D240" s="201"/>
      <c r="E240" s="710"/>
      <c r="F240" s="1123"/>
      <c r="G240" s="1124"/>
      <c r="H240" s="704"/>
      <c r="I240" s="720" t="str">
        <f t="shared" si="117"/>
        <v/>
      </c>
      <c r="J240" s="720" t="str">
        <f t="shared" si="118"/>
        <v/>
      </c>
      <c r="K240" s="720" t="str">
        <f t="shared" si="119"/>
        <v/>
      </c>
      <c r="L240" s="720" t="str">
        <f t="shared" si="120"/>
        <v/>
      </c>
      <c r="M240" s="713" t="str">
        <f t="shared" si="121"/>
        <v/>
      </c>
      <c r="N240" s="713" t="str">
        <f t="shared" si="122"/>
        <v/>
      </c>
      <c r="O240" s="714">
        <f t="shared" si="123"/>
        <v>0</v>
      </c>
      <c r="P240" s="835"/>
      <c r="Q240" s="137"/>
      <c r="R240" s="137"/>
      <c r="S240" s="137"/>
      <c r="T240" s="137"/>
      <c r="U240" s="137"/>
      <c r="V240" s="137"/>
      <c r="W240" s="137"/>
      <c r="X240" s="137"/>
      <c r="Y240" s="137"/>
      <c r="Z240" s="137"/>
      <c r="AA240" s="137"/>
      <c r="AB240" s="137"/>
      <c r="AC240" s="137"/>
      <c r="AD240" s="137"/>
      <c r="AE240" s="137"/>
      <c r="AF240" s="137"/>
      <c r="AG240" s="137"/>
      <c r="AH240" s="137"/>
    </row>
    <row r="241" spans="1:34" ht="15" hidden="1" customHeight="1" x14ac:dyDescent="0.2">
      <c r="A241" s="1393"/>
      <c r="B241" s="147"/>
      <c r="C241" s="202"/>
      <c r="D241" s="201"/>
      <c r="E241" s="710"/>
      <c r="F241" s="1123"/>
      <c r="G241" s="1124"/>
      <c r="H241" s="704"/>
      <c r="I241" s="720" t="str">
        <f t="shared" si="117"/>
        <v/>
      </c>
      <c r="J241" s="720" t="str">
        <f t="shared" si="118"/>
        <v/>
      </c>
      <c r="K241" s="720" t="str">
        <f t="shared" si="119"/>
        <v/>
      </c>
      <c r="L241" s="720" t="str">
        <f t="shared" si="120"/>
        <v/>
      </c>
      <c r="M241" s="713" t="str">
        <f t="shared" si="121"/>
        <v/>
      </c>
      <c r="N241" s="713" t="str">
        <f t="shared" si="122"/>
        <v/>
      </c>
      <c r="O241" s="714">
        <f t="shared" si="123"/>
        <v>0</v>
      </c>
      <c r="P241" s="835"/>
      <c r="Q241" s="137"/>
      <c r="R241" s="137"/>
      <c r="S241" s="137"/>
      <c r="T241" s="137"/>
      <c r="U241" s="137"/>
      <c r="V241" s="137"/>
      <c r="W241" s="137"/>
      <c r="X241" s="137"/>
      <c r="Y241" s="137"/>
      <c r="Z241" s="137"/>
      <c r="AA241" s="137"/>
      <c r="AB241" s="137"/>
      <c r="AC241" s="137"/>
      <c r="AD241" s="137"/>
      <c r="AE241" s="137"/>
      <c r="AF241" s="137"/>
      <c r="AG241" s="137"/>
      <c r="AH241" s="137"/>
    </row>
    <row r="242" spans="1:34" ht="15" hidden="1" customHeight="1" x14ac:dyDescent="0.2">
      <c r="A242" s="1393"/>
      <c r="B242" s="147"/>
      <c r="C242" s="202"/>
      <c r="D242" s="201"/>
      <c r="E242" s="710"/>
      <c r="F242" s="1123"/>
      <c r="G242" s="1124"/>
      <c r="H242" s="704"/>
      <c r="I242" s="720" t="str">
        <f t="shared" si="117"/>
        <v/>
      </c>
      <c r="J242" s="720" t="str">
        <f t="shared" si="118"/>
        <v/>
      </c>
      <c r="K242" s="720" t="str">
        <f t="shared" si="119"/>
        <v/>
      </c>
      <c r="L242" s="720" t="str">
        <f t="shared" si="120"/>
        <v/>
      </c>
      <c r="M242" s="713" t="str">
        <f t="shared" si="121"/>
        <v/>
      </c>
      <c r="N242" s="713" t="str">
        <f t="shared" si="122"/>
        <v/>
      </c>
      <c r="O242" s="714">
        <f t="shared" si="123"/>
        <v>0</v>
      </c>
      <c r="P242" s="835"/>
      <c r="Q242" s="137"/>
      <c r="R242" s="137"/>
      <c r="S242" s="137"/>
      <c r="T242" s="137"/>
      <c r="U242" s="137"/>
      <c r="V242" s="137"/>
      <c r="W242" s="137"/>
      <c r="X242" s="137"/>
      <c r="Y242" s="137"/>
      <c r="Z242" s="137"/>
      <c r="AA242" s="137"/>
      <c r="AB242" s="137"/>
      <c r="AC242" s="137"/>
      <c r="AD242" s="137"/>
      <c r="AE242" s="137"/>
      <c r="AF242" s="137"/>
      <c r="AG242" s="137"/>
      <c r="AH242" s="137"/>
    </row>
    <row r="243" spans="1:34" ht="15" hidden="1" customHeight="1" x14ac:dyDescent="0.2">
      <c r="A243" s="1393"/>
      <c r="B243" s="147"/>
      <c r="C243" s="202"/>
      <c r="D243" s="201"/>
      <c r="E243" s="710"/>
      <c r="F243" s="1123"/>
      <c r="G243" s="1124"/>
      <c r="H243" s="704"/>
      <c r="I243" s="720" t="str">
        <f t="shared" si="117"/>
        <v/>
      </c>
      <c r="J243" s="720" t="str">
        <f t="shared" si="118"/>
        <v/>
      </c>
      <c r="K243" s="720" t="str">
        <f t="shared" si="119"/>
        <v/>
      </c>
      <c r="L243" s="720" t="str">
        <f t="shared" si="120"/>
        <v/>
      </c>
      <c r="M243" s="713" t="str">
        <f t="shared" si="121"/>
        <v/>
      </c>
      <c r="N243" s="713" t="str">
        <f t="shared" si="122"/>
        <v/>
      </c>
      <c r="O243" s="714">
        <f t="shared" si="123"/>
        <v>0</v>
      </c>
      <c r="P243" s="835"/>
      <c r="Q243" s="137"/>
      <c r="R243" s="137"/>
      <c r="S243" s="137"/>
      <c r="T243" s="137"/>
      <c r="U243" s="137"/>
      <c r="V243" s="137"/>
      <c r="W243" s="137"/>
      <c r="X243" s="137"/>
      <c r="Y243" s="137"/>
      <c r="Z243" s="137"/>
      <c r="AA243" s="137"/>
      <c r="AB243" s="137"/>
      <c r="AC243" s="137"/>
      <c r="AD243" s="137"/>
      <c r="AE243" s="137"/>
      <c r="AF243" s="137"/>
      <c r="AG243" s="137"/>
      <c r="AH243" s="137"/>
    </row>
    <row r="244" spans="1:34" ht="15" hidden="1" customHeight="1" x14ac:dyDescent="0.2">
      <c r="A244" s="1393"/>
      <c r="B244" s="147"/>
      <c r="C244" s="202"/>
      <c r="D244" s="201"/>
      <c r="E244" s="710"/>
      <c r="F244" s="1123"/>
      <c r="G244" s="1124"/>
      <c r="H244" s="704"/>
      <c r="I244" s="720" t="str">
        <f t="shared" si="117"/>
        <v/>
      </c>
      <c r="J244" s="720" t="str">
        <f t="shared" si="118"/>
        <v/>
      </c>
      <c r="K244" s="720" t="str">
        <f t="shared" si="119"/>
        <v/>
      </c>
      <c r="L244" s="720" t="str">
        <f t="shared" si="120"/>
        <v/>
      </c>
      <c r="M244" s="713" t="str">
        <f t="shared" si="121"/>
        <v/>
      </c>
      <c r="N244" s="713" t="str">
        <f t="shared" si="122"/>
        <v/>
      </c>
      <c r="O244" s="714">
        <f t="shared" si="123"/>
        <v>0</v>
      </c>
      <c r="P244" s="835"/>
      <c r="Q244" s="137"/>
      <c r="R244" s="137"/>
      <c r="S244" s="137"/>
      <c r="T244" s="137"/>
      <c r="U244" s="137"/>
      <c r="V244" s="137"/>
      <c r="W244" s="137"/>
      <c r="X244" s="137"/>
      <c r="Y244" s="137"/>
      <c r="Z244" s="137"/>
      <c r="AA244" s="137"/>
      <c r="AB244" s="137"/>
      <c r="AC244" s="137"/>
      <c r="AD244" s="137"/>
      <c r="AE244" s="137"/>
      <c r="AF244" s="137"/>
      <c r="AG244" s="137"/>
      <c r="AH244" s="137"/>
    </row>
    <row r="245" spans="1:34" ht="15" hidden="1" customHeight="1" x14ac:dyDescent="0.2">
      <c r="A245" s="1393"/>
      <c r="B245" s="147"/>
      <c r="C245" s="202"/>
      <c r="D245" s="201"/>
      <c r="E245" s="710"/>
      <c r="F245" s="1123"/>
      <c r="G245" s="1124"/>
      <c r="H245" s="704"/>
      <c r="I245" s="720" t="str">
        <f t="shared" si="117"/>
        <v/>
      </c>
      <c r="J245" s="720" t="str">
        <f t="shared" si="118"/>
        <v/>
      </c>
      <c r="K245" s="720" t="str">
        <f t="shared" si="119"/>
        <v/>
      </c>
      <c r="L245" s="720" t="str">
        <f t="shared" si="120"/>
        <v/>
      </c>
      <c r="M245" s="713" t="str">
        <f t="shared" si="121"/>
        <v/>
      </c>
      <c r="N245" s="713" t="str">
        <f t="shared" si="122"/>
        <v/>
      </c>
      <c r="O245" s="714">
        <f t="shared" si="123"/>
        <v>0</v>
      </c>
      <c r="P245" s="835"/>
      <c r="Q245" s="137"/>
      <c r="R245" s="137"/>
      <c r="S245" s="137"/>
      <c r="T245" s="137"/>
      <c r="U245" s="137"/>
      <c r="V245" s="137"/>
      <c r="W245" s="137"/>
      <c r="X245" s="137"/>
      <c r="Y245" s="137"/>
      <c r="Z245" s="137"/>
      <c r="AA245" s="137"/>
      <c r="AB245" s="137"/>
      <c r="AC245" s="137"/>
      <c r="AD245" s="137"/>
      <c r="AE245" s="137"/>
      <c r="AF245" s="137"/>
      <c r="AG245" s="137"/>
      <c r="AH245" s="137"/>
    </row>
    <row r="246" spans="1:34" ht="15" hidden="1" customHeight="1" thickBot="1" x14ac:dyDescent="0.25">
      <c r="A246" s="1394"/>
      <c r="B246" s="169"/>
      <c r="C246" s="203"/>
      <c r="D246" s="707"/>
      <c r="E246" s="711"/>
      <c r="F246" s="1125"/>
      <c r="G246" s="1126"/>
      <c r="H246" s="704"/>
      <c r="I246" s="720" t="str">
        <f t="shared" si="117"/>
        <v/>
      </c>
      <c r="J246" s="720" t="str">
        <f t="shared" si="118"/>
        <v/>
      </c>
      <c r="K246" s="720" t="str">
        <f t="shared" si="119"/>
        <v/>
      </c>
      <c r="L246" s="720" t="str">
        <f t="shared" si="120"/>
        <v/>
      </c>
      <c r="M246" s="713" t="str">
        <f t="shared" si="121"/>
        <v/>
      </c>
      <c r="N246" s="713" t="str">
        <f t="shared" si="122"/>
        <v/>
      </c>
      <c r="O246" s="714">
        <f t="shared" si="123"/>
        <v>0</v>
      </c>
      <c r="P246" s="835"/>
      <c r="Q246" s="137"/>
      <c r="R246" s="137"/>
      <c r="S246" s="137"/>
      <c r="T246" s="137"/>
      <c r="U246" s="137"/>
      <c r="V246" s="137"/>
      <c r="W246" s="137"/>
      <c r="X246" s="137"/>
      <c r="Y246" s="137"/>
      <c r="Z246" s="137"/>
      <c r="AA246" s="137"/>
      <c r="AB246" s="137"/>
      <c r="AC246" s="137"/>
      <c r="AD246" s="137"/>
      <c r="AE246" s="137"/>
      <c r="AF246" s="137"/>
      <c r="AG246" s="137"/>
      <c r="AH246" s="137"/>
    </row>
    <row r="247" spans="1:34" ht="18" customHeight="1" thickBot="1" x14ac:dyDescent="0.25">
      <c r="A247" s="182"/>
      <c r="B247" s="198"/>
      <c r="C247" s="198"/>
      <c r="D247" s="198"/>
      <c r="E247" s="198" t="s">
        <v>62</v>
      </c>
      <c r="F247" s="140">
        <f t="shared" ref="F247:G247" si="124">SUM(F227:F246)</f>
        <v>0</v>
      </c>
      <c r="G247" s="204">
        <f t="shared" si="124"/>
        <v>0</v>
      </c>
      <c r="H247" s="139"/>
      <c r="I247" s="721">
        <f t="shared" ref="I247:O247" si="125">SUM(I227:I246)</f>
        <v>0</v>
      </c>
      <c r="J247" s="722">
        <f t="shared" si="125"/>
        <v>0</v>
      </c>
      <c r="K247" s="721">
        <f t="shared" si="125"/>
        <v>0</v>
      </c>
      <c r="L247" s="722">
        <f t="shared" si="125"/>
        <v>0</v>
      </c>
      <c r="M247" s="205">
        <f t="shared" si="125"/>
        <v>0</v>
      </c>
      <c r="N247" s="200">
        <f t="shared" si="125"/>
        <v>0</v>
      </c>
      <c r="O247" s="144">
        <f t="shared" si="125"/>
        <v>0</v>
      </c>
      <c r="P247" s="836"/>
      <c r="Q247" s="137"/>
      <c r="R247" s="137"/>
      <c r="S247" s="137"/>
      <c r="T247" s="137"/>
      <c r="U247" s="137"/>
      <c r="V247" s="137"/>
      <c r="W247" s="137"/>
      <c r="X247" s="137"/>
      <c r="Y247" s="137"/>
      <c r="Z247" s="137"/>
      <c r="AA247" s="137"/>
      <c r="AB247" s="137"/>
      <c r="AC247" s="137"/>
      <c r="AD247" s="137"/>
      <c r="AE247" s="137"/>
      <c r="AF247" s="137"/>
      <c r="AG247" s="137"/>
      <c r="AH247" s="137"/>
    </row>
    <row r="248" spans="1:34" ht="13.5" thickBot="1" x14ac:dyDescent="0.25">
      <c r="A248" s="173"/>
      <c r="B248" s="152"/>
      <c r="C248" s="152"/>
      <c r="D248" s="152"/>
      <c r="E248" s="152"/>
      <c r="F248" s="152"/>
      <c r="G248" s="152"/>
      <c r="H248" s="102"/>
      <c r="I248" s="152"/>
      <c r="J248" s="152"/>
      <c r="K248" s="152"/>
      <c r="L248" s="152"/>
      <c r="M248" s="152"/>
      <c r="N248" s="152"/>
      <c r="O248" s="102"/>
      <c r="P248" s="837"/>
      <c r="Q248" s="137"/>
      <c r="R248" s="137"/>
      <c r="S248" s="137"/>
      <c r="T248" s="137"/>
      <c r="U248" s="137"/>
      <c r="V248" s="137"/>
      <c r="W248" s="137"/>
      <c r="X248" s="137"/>
      <c r="Y248" s="137"/>
      <c r="Z248" s="137"/>
      <c r="AA248" s="137"/>
      <c r="AB248" s="137"/>
      <c r="AC248" s="137"/>
      <c r="AD248" s="137"/>
      <c r="AE248" s="137"/>
      <c r="AF248" s="137"/>
      <c r="AG248" s="137"/>
      <c r="AH248" s="137"/>
    </row>
    <row r="249" spans="1:34" ht="15" customHeight="1" x14ac:dyDescent="0.2">
      <c r="A249" s="1392">
        <f>'Setup Page'!C19</f>
        <v>0</v>
      </c>
      <c r="B249" s="168"/>
      <c r="C249" s="201"/>
      <c r="D249" s="706"/>
      <c r="E249" s="709"/>
      <c r="F249" s="1121"/>
      <c r="G249" s="1122"/>
      <c r="H249" s="704"/>
      <c r="I249" s="720" t="str">
        <f>IF(E249="Level 2",F249,IF(E249="Level 3",F249,IF(E249="Level 4",F249,"")))</f>
        <v/>
      </c>
      <c r="J249" s="720" t="str">
        <f>IF(E249="Level 5",F249,"")</f>
        <v/>
      </c>
      <c r="K249" s="720" t="str">
        <f>IF(E249="Level 2",G249,IF(E249="Level 3",G249,IF(E249="Level 4",G249,"")))</f>
        <v/>
      </c>
      <c r="L249" s="720" t="str">
        <f>IF(E249="Level 5",G249,"")</f>
        <v/>
      </c>
      <c r="M249" s="713" t="str">
        <f>IF(E249="Level 2",G249*H249,IF(E249="Level 3",G249*H249,IF(E249="Level 4",G249*H249,"")))</f>
        <v/>
      </c>
      <c r="N249" s="713" t="str">
        <f>IF(E249="Level 5",G249*H249,"")</f>
        <v/>
      </c>
      <c r="O249" s="714">
        <f>G249*H249</f>
        <v>0</v>
      </c>
      <c r="P249" s="835"/>
      <c r="Q249" s="137"/>
      <c r="R249" s="137"/>
      <c r="S249" s="137"/>
      <c r="T249" s="137"/>
      <c r="U249" s="137"/>
      <c r="V249" s="137"/>
      <c r="W249" s="137"/>
      <c r="X249" s="137"/>
      <c r="Y249" s="137"/>
      <c r="Z249" s="137"/>
      <c r="AA249" s="137"/>
      <c r="AB249" s="137"/>
      <c r="AC249" s="137"/>
      <c r="AD249" s="137"/>
      <c r="AE249" s="137"/>
      <c r="AF249" s="137"/>
      <c r="AG249" s="137"/>
      <c r="AH249" s="137"/>
    </row>
    <row r="250" spans="1:34" ht="15" customHeight="1" x14ac:dyDescent="0.2">
      <c r="A250" s="1393"/>
      <c r="B250" s="147"/>
      <c r="C250" s="202"/>
      <c r="D250" s="201"/>
      <c r="E250" s="710"/>
      <c r="F250" s="1123"/>
      <c r="G250" s="1124"/>
      <c r="H250" s="704"/>
      <c r="I250" s="720" t="str">
        <f t="shared" ref="I250:I268" si="126">IF(E250="Level 2",F250,IF(E250="Level 3",F250,IF(E250="Level 4",F250,"")))</f>
        <v/>
      </c>
      <c r="J250" s="720" t="str">
        <f t="shared" ref="J250:J268" si="127">IF(E250="Level 5",F250,"")</f>
        <v/>
      </c>
      <c r="K250" s="720" t="str">
        <f t="shared" ref="K250:K268" si="128">IF(E250="Level 2",G250,IF(E250="Level 3",G250,IF(E250="Level 4",G250,"")))</f>
        <v/>
      </c>
      <c r="L250" s="720" t="str">
        <f t="shared" ref="L250:L268" si="129">IF(E250="Level 5",G250,"")</f>
        <v/>
      </c>
      <c r="M250" s="713" t="str">
        <f t="shared" ref="M250:M268" si="130">IF(E250="Level 2",G250*H250,IF(E250="Level 3",G250*H250,IF(E250="Level 4",G250*H250,"")))</f>
        <v/>
      </c>
      <c r="N250" s="713" t="str">
        <f t="shared" ref="N250:N268" si="131">IF(E250="Level 5",G250*H250,"")</f>
        <v/>
      </c>
      <c r="O250" s="714">
        <f t="shared" ref="O250:O268" si="132">G250*H250</f>
        <v>0</v>
      </c>
      <c r="P250" s="835"/>
      <c r="Q250" s="137"/>
      <c r="R250" s="137"/>
      <c r="S250" s="137"/>
      <c r="T250" s="137"/>
      <c r="U250" s="137"/>
      <c r="V250" s="137"/>
      <c r="W250" s="137"/>
      <c r="X250" s="137"/>
      <c r="Y250" s="137"/>
      <c r="Z250" s="137"/>
      <c r="AA250" s="137"/>
      <c r="AB250" s="137"/>
      <c r="AC250" s="137"/>
      <c r="AD250" s="137"/>
      <c r="AE250" s="137"/>
      <c r="AF250" s="137"/>
      <c r="AG250" s="137"/>
      <c r="AH250" s="137"/>
    </row>
    <row r="251" spans="1:34" ht="15" customHeight="1" x14ac:dyDescent="0.2">
      <c r="A251" s="1393"/>
      <c r="B251" s="147"/>
      <c r="C251" s="202"/>
      <c r="D251" s="201"/>
      <c r="E251" s="710"/>
      <c r="F251" s="1123"/>
      <c r="G251" s="1124"/>
      <c r="H251" s="704"/>
      <c r="I251" s="720" t="str">
        <f t="shared" si="126"/>
        <v/>
      </c>
      <c r="J251" s="720" t="str">
        <f t="shared" si="127"/>
        <v/>
      </c>
      <c r="K251" s="720" t="str">
        <f t="shared" si="128"/>
        <v/>
      </c>
      <c r="L251" s="720" t="str">
        <f t="shared" si="129"/>
        <v/>
      </c>
      <c r="M251" s="713" t="str">
        <f t="shared" si="130"/>
        <v/>
      </c>
      <c r="N251" s="713" t="str">
        <f t="shared" si="131"/>
        <v/>
      </c>
      <c r="O251" s="714">
        <f t="shared" si="132"/>
        <v>0</v>
      </c>
      <c r="P251" s="835"/>
      <c r="Q251" s="137"/>
      <c r="R251" s="137"/>
      <c r="S251" s="137"/>
      <c r="T251" s="137"/>
      <c r="U251" s="137"/>
      <c r="V251" s="137"/>
      <c r="W251" s="137"/>
      <c r="X251" s="137"/>
      <c r="Y251" s="137"/>
      <c r="Z251" s="137"/>
      <c r="AA251" s="137"/>
      <c r="AB251" s="137"/>
      <c r="AC251" s="137"/>
      <c r="AD251" s="137"/>
      <c r="AE251" s="137"/>
      <c r="AF251" s="137"/>
      <c r="AG251" s="137"/>
      <c r="AH251" s="137"/>
    </row>
    <row r="252" spans="1:34" ht="15" customHeight="1" x14ac:dyDescent="0.2">
      <c r="A252" s="1393"/>
      <c r="B252" s="147"/>
      <c r="C252" s="202"/>
      <c r="D252" s="201"/>
      <c r="E252" s="710"/>
      <c r="F252" s="1123"/>
      <c r="G252" s="1124"/>
      <c r="H252" s="704"/>
      <c r="I252" s="720" t="str">
        <f t="shared" si="126"/>
        <v/>
      </c>
      <c r="J252" s="720" t="str">
        <f t="shared" si="127"/>
        <v/>
      </c>
      <c r="K252" s="720" t="str">
        <f t="shared" si="128"/>
        <v/>
      </c>
      <c r="L252" s="720" t="str">
        <f t="shared" si="129"/>
        <v/>
      </c>
      <c r="M252" s="713" t="str">
        <f t="shared" si="130"/>
        <v/>
      </c>
      <c r="N252" s="713" t="str">
        <f t="shared" si="131"/>
        <v/>
      </c>
      <c r="O252" s="714">
        <f t="shared" si="132"/>
        <v>0</v>
      </c>
      <c r="P252" s="835"/>
      <c r="Q252" s="137"/>
      <c r="R252" s="137"/>
      <c r="S252" s="137"/>
      <c r="T252" s="137"/>
      <c r="U252" s="137"/>
      <c r="V252" s="137"/>
      <c r="W252" s="137"/>
      <c r="X252" s="137"/>
      <c r="Y252" s="137"/>
      <c r="Z252" s="137"/>
      <c r="AA252" s="137"/>
      <c r="AB252" s="137"/>
      <c r="AC252" s="137"/>
      <c r="AD252" s="137"/>
      <c r="AE252" s="137"/>
      <c r="AF252" s="137"/>
      <c r="AG252" s="137"/>
      <c r="AH252" s="137"/>
    </row>
    <row r="253" spans="1:34" ht="15" customHeight="1" x14ac:dyDescent="0.2">
      <c r="A253" s="1393"/>
      <c r="B253" s="147"/>
      <c r="C253" s="202"/>
      <c r="D253" s="201"/>
      <c r="E253" s="710"/>
      <c r="F253" s="1123"/>
      <c r="G253" s="1124"/>
      <c r="H253" s="704"/>
      <c r="I253" s="720" t="str">
        <f t="shared" si="126"/>
        <v/>
      </c>
      <c r="J253" s="720" t="str">
        <f t="shared" si="127"/>
        <v/>
      </c>
      <c r="K253" s="720" t="str">
        <f t="shared" si="128"/>
        <v/>
      </c>
      <c r="L253" s="720" t="str">
        <f t="shared" si="129"/>
        <v/>
      </c>
      <c r="M253" s="713" t="str">
        <f t="shared" si="130"/>
        <v/>
      </c>
      <c r="N253" s="713" t="str">
        <f t="shared" si="131"/>
        <v/>
      </c>
      <c r="O253" s="714">
        <f t="shared" si="132"/>
        <v>0</v>
      </c>
      <c r="P253" s="835"/>
      <c r="Q253" s="137"/>
      <c r="R253" s="137"/>
      <c r="S253" s="137"/>
      <c r="T253" s="137"/>
      <c r="U253" s="137"/>
      <c r="V253" s="137"/>
      <c r="W253" s="137"/>
      <c r="X253" s="137"/>
      <c r="Y253" s="137"/>
      <c r="Z253" s="137"/>
      <c r="AA253" s="137"/>
      <c r="AB253" s="137"/>
      <c r="AC253" s="137"/>
      <c r="AD253" s="137"/>
      <c r="AE253" s="137"/>
      <c r="AF253" s="137"/>
      <c r="AG253" s="137"/>
      <c r="AH253" s="137"/>
    </row>
    <row r="254" spans="1:34" ht="15" customHeight="1" x14ac:dyDescent="0.2">
      <c r="A254" s="1393"/>
      <c r="B254" s="147"/>
      <c r="C254" s="202"/>
      <c r="D254" s="201"/>
      <c r="E254" s="710"/>
      <c r="F254" s="1123"/>
      <c r="G254" s="1124"/>
      <c r="H254" s="704"/>
      <c r="I254" s="720" t="str">
        <f t="shared" si="126"/>
        <v/>
      </c>
      <c r="J254" s="720" t="str">
        <f t="shared" si="127"/>
        <v/>
      </c>
      <c r="K254" s="720" t="str">
        <f t="shared" si="128"/>
        <v/>
      </c>
      <c r="L254" s="720" t="str">
        <f t="shared" si="129"/>
        <v/>
      </c>
      <c r="M254" s="713" t="str">
        <f t="shared" si="130"/>
        <v/>
      </c>
      <c r="N254" s="713" t="str">
        <f t="shared" si="131"/>
        <v/>
      </c>
      <c r="O254" s="714">
        <f t="shared" si="132"/>
        <v>0</v>
      </c>
      <c r="P254" s="835"/>
      <c r="Q254" s="137"/>
      <c r="R254" s="137"/>
      <c r="S254" s="137"/>
      <c r="T254" s="137"/>
      <c r="U254" s="137"/>
      <c r="V254" s="137"/>
      <c r="W254" s="137"/>
      <c r="X254" s="137"/>
      <c r="Y254" s="137"/>
      <c r="Z254" s="137"/>
      <c r="AA254" s="137"/>
      <c r="AB254" s="137"/>
      <c r="AC254" s="137"/>
      <c r="AD254" s="137"/>
      <c r="AE254" s="137"/>
      <c r="AF254" s="137"/>
      <c r="AG254" s="137"/>
      <c r="AH254" s="137"/>
    </row>
    <row r="255" spans="1:34" ht="15" customHeight="1" x14ac:dyDescent="0.2">
      <c r="A255" s="1393"/>
      <c r="B255" s="147"/>
      <c r="C255" s="202"/>
      <c r="D255" s="201"/>
      <c r="E255" s="710"/>
      <c r="F255" s="1123"/>
      <c r="G255" s="1124"/>
      <c r="H255" s="704"/>
      <c r="I255" s="720" t="str">
        <f t="shared" si="126"/>
        <v/>
      </c>
      <c r="J255" s="720" t="str">
        <f t="shared" si="127"/>
        <v/>
      </c>
      <c r="K255" s="720" t="str">
        <f t="shared" si="128"/>
        <v/>
      </c>
      <c r="L255" s="720" t="str">
        <f t="shared" si="129"/>
        <v/>
      </c>
      <c r="M255" s="713" t="str">
        <f t="shared" si="130"/>
        <v/>
      </c>
      <c r="N255" s="713" t="str">
        <f t="shared" si="131"/>
        <v/>
      </c>
      <c r="O255" s="714">
        <f t="shared" si="132"/>
        <v>0</v>
      </c>
      <c r="P255" s="835"/>
      <c r="Q255" s="137"/>
      <c r="R255" s="137"/>
      <c r="S255" s="137"/>
      <c r="T255" s="137"/>
      <c r="U255" s="137"/>
      <c r="V255" s="137"/>
      <c r="W255" s="137"/>
      <c r="X255" s="137"/>
      <c r="Y255" s="137"/>
      <c r="Z255" s="137"/>
      <c r="AA255" s="137"/>
      <c r="AB255" s="137"/>
      <c r="AC255" s="137"/>
      <c r="AD255" s="137"/>
      <c r="AE255" s="137"/>
      <c r="AF255" s="137"/>
      <c r="AG255" s="137"/>
      <c r="AH255" s="137"/>
    </row>
    <row r="256" spans="1:34" ht="15" customHeight="1" x14ac:dyDescent="0.2">
      <c r="A256" s="1393"/>
      <c r="B256" s="147"/>
      <c r="C256" s="202"/>
      <c r="D256" s="201"/>
      <c r="E256" s="710"/>
      <c r="F256" s="1123"/>
      <c r="G256" s="1124"/>
      <c r="H256" s="704"/>
      <c r="I256" s="720" t="str">
        <f t="shared" si="126"/>
        <v/>
      </c>
      <c r="J256" s="720" t="str">
        <f t="shared" si="127"/>
        <v/>
      </c>
      <c r="K256" s="720" t="str">
        <f t="shared" si="128"/>
        <v/>
      </c>
      <c r="L256" s="720" t="str">
        <f t="shared" si="129"/>
        <v/>
      </c>
      <c r="M256" s="713" t="str">
        <f t="shared" si="130"/>
        <v/>
      </c>
      <c r="N256" s="713" t="str">
        <f t="shared" si="131"/>
        <v/>
      </c>
      <c r="O256" s="714">
        <f t="shared" si="132"/>
        <v>0</v>
      </c>
      <c r="P256" s="835"/>
      <c r="Q256" s="137"/>
      <c r="R256" s="137"/>
      <c r="S256" s="137"/>
      <c r="T256" s="137"/>
      <c r="U256" s="137"/>
      <c r="V256" s="137"/>
      <c r="W256" s="137"/>
      <c r="X256" s="137"/>
      <c r="Y256" s="137"/>
      <c r="Z256" s="137"/>
      <c r="AA256" s="137"/>
      <c r="AB256" s="137"/>
      <c r="AC256" s="137"/>
      <c r="AD256" s="137"/>
      <c r="AE256" s="137"/>
      <c r="AF256" s="137"/>
      <c r="AG256" s="137"/>
      <c r="AH256" s="137"/>
    </row>
    <row r="257" spans="1:34" ht="15" customHeight="1" x14ac:dyDescent="0.2">
      <c r="A257" s="1393"/>
      <c r="B257" s="147"/>
      <c r="C257" s="202"/>
      <c r="D257" s="201"/>
      <c r="E257" s="710"/>
      <c r="F257" s="1123"/>
      <c r="G257" s="1124"/>
      <c r="H257" s="704"/>
      <c r="I257" s="720" t="str">
        <f t="shared" si="126"/>
        <v/>
      </c>
      <c r="J257" s="720" t="str">
        <f t="shared" si="127"/>
        <v/>
      </c>
      <c r="K257" s="720" t="str">
        <f t="shared" si="128"/>
        <v/>
      </c>
      <c r="L257" s="720" t="str">
        <f t="shared" si="129"/>
        <v/>
      </c>
      <c r="M257" s="713" t="str">
        <f t="shared" si="130"/>
        <v/>
      </c>
      <c r="N257" s="713" t="str">
        <f t="shared" si="131"/>
        <v/>
      </c>
      <c r="O257" s="714">
        <f t="shared" si="132"/>
        <v>0</v>
      </c>
      <c r="P257" s="835"/>
      <c r="Q257" s="137"/>
      <c r="R257" s="137"/>
      <c r="S257" s="137"/>
      <c r="T257" s="137"/>
      <c r="U257" s="137"/>
      <c r="V257" s="137"/>
      <c r="W257" s="137"/>
      <c r="X257" s="137"/>
      <c r="Y257" s="137"/>
      <c r="Z257" s="137"/>
      <c r="AA257" s="137"/>
      <c r="AB257" s="137"/>
      <c r="AC257" s="137"/>
      <c r="AD257" s="137"/>
      <c r="AE257" s="137"/>
      <c r="AF257" s="137"/>
      <c r="AG257" s="137"/>
      <c r="AH257" s="137"/>
    </row>
    <row r="258" spans="1:34" ht="15" customHeight="1" thickBot="1" x14ac:dyDescent="0.25">
      <c r="A258" s="1393"/>
      <c r="B258" s="147"/>
      <c r="C258" s="202"/>
      <c r="D258" s="201"/>
      <c r="E258" s="710"/>
      <c r="F258" s="1123"/>
      <c r="G258" s="1124"/>
      <c r="H258" s="704"/>
      <c r="I258" s="720" t="str">
        <f t="shared" si="126"/>
        <v/>
      </c>
      <c r="J258" s="720" t="str">
        <f t="shared" si="127"/>
        <v/>
      </c>
      <c r="K258" s="720" t="str">
        <f t="shared" si="128"/>
        <v/>
      </c>
      <c r="L258" s="720" t="str">
        <f t="shared" si="129"/>
        <v/>
      </c>
      <c r="M258" s="713" t="str">
        <f t="shared" si="130"/>
        <v/>
      </c>
      <c r="N258" s="713" t="str">
        <f t="shared" si="131"/>
        <v/>
      </c>
      <c r="O258" s="714">
        <f t="shared" si="132"/>
        <v>0</v>
      </c>
      <c r="P258" s="835"/>
      <c r="Q258" s="137"/>
      <c r="R258" s="137"/>
      <c r="S258" s="137"/>
      <c r="T258" s="137"/>
      <c r="U258" s="137"/>
      <c r="V258" s="137"/>
      <c r="W258" s="137"/>
      <c r="X258" s="137"/>
      <c r="Y258" s="137"/>
      <c r="Z258" s="137"/>
      <c r="AA258" s="137"/>
      <c r="AB258" s="137"/>
      <c r="AC258" s="137"/>
      <c r="AD258" s="137"/>
      <c r="AE258" s="137"/>
      <c r="AF258" s="137"/>
      <c r="AG258" s="137"/>
      <c r="AH258" s="137"/>
    </row>
    <row r="259" spans="1:34" ht="15" hidden="1" customHeight="1" x14ac:dyDescent="0.2">
      <c r="A259" s="1393"/>
      <c r="B259" s="147"/>
      <c r="C259" s="202"/>
      <c r="D259" s="201"/>
      <c r="E259" s="710"/>
      <c r="F259" s="1123"/>
      <c r="G259" s="1124"/>
      <c r="H259" s="704"/>
      <c r="I259" s="720" t="str">
        <f t="shared" si="126"/>
        <v/>
      </c>
      <c r="J259" s="720" t="str">
        <f t="shared" si="127"/>
        <v/>
      </c>
      <c r="K259" s="720" t="str">
        <f t="shared" si="128"/>
        <v/>
      </c>
      <c r="L259" s="720" t="str">
        <f t="shared" si="129"/>
        <v/>
      </c>
      <c r="M259" s="713" t="str">
        <f t="shared" si="130"/>
        <v/>
      </c>
      <c r="N259" s="713" t="str">
        <f t="shared" si="131"/>
        <v/>
      </c>
      <c r="O259" s="714">
        <f t="shared" si="132"/>
        <v>0</v>
      </c>
      <c r="P259" s="835"/>
      <c r="Q259" s="137"/>
      <c r="R259" s="137"/>
      <c r="S259" s="137"/>
      <c r="T259" s="137"/>
      <c r="U259" s="137"/>
      <c r="V259" s="137"/>
      <c r="W259" s="137"/>
      <c r="X259" s="137"/>
      <c r="Y259" s="137"/>
      <c r="Z259" s="137"/>
      <c r="AA259" s="137"/>
      <c r="AB259" s="137"/>
      <c r="AC259" s="137"/>
      <c r="AD259" s="137"/>
      <c r="AE259" s="137"/>
      <c r="AF259" s="137"/>
      <c r="AG259" s="137"/>
      <c r="AH259" s="137"/>
    </row>
    <row r="260" spans="1:34" ht="15" hidden="1" customHeight="1" x14ac:dyDescent="0.2">
      <c r="A260" s="1393"/>
      <c r="B260" s="147"/>
      <c r="C260" s="202"/>
      <c r="D260" s="201"/>
      <c r="E260" s="710"/>
      <c r="F260" s="1123"/>
      <c r="G260" s="1124"/>
      <c r="H260" s="704"/>
      <c r="I260" s="720" t="str">
        <f t="shared" si="126"/>
        <v/>
      </c>
      <c r="J260" s="720" t="str">
        <f t="shared" si="127"/>
        <v/>
      </c>
      <c r="K260" s="720" t="str">
        <f t="shared" si="128"/>
        <v/>
      </c>
      <c r="L260" s="720" t="str">
        <f t="shared" si="129"/>
        <v/>
      </c>
      <c r="M260" s="713" t="str">
        <f t="shared" si="130"/>
        <v/>
      </c>
      <c r="N260" s="713" t="str">
        <f t="shared" si="131"/>
        <v/>
      </c>
      <c r="O260" s="714">
        <f t="shared" si="132"/>
        <v>0</v>
      </c>
      <c r="P260" s="835"/>
      <c r="Q260" s="137"/>
      <c r="R260" s="137"/>
      <c r="S260" s="137"/>
      <c r="T260" s="137"/>
      <c r="U260" s="137"/>
      <c r="V260" s="137"/>
      <c r="W260" s="137"/>
      <c r="X260" s="137"/>
      <c r="Y260" s="137"/>
      <c r="Z260" s="137"/>
      <c r="AA260" s="137"/>
      <c r="AB260" s="137"/>
      <c r="AC260" s="137"/>
      <c r="AD260" s="137"/>
      <c r="AE260" s="137"/>
      <c r="AF260" s="137"/>
      <c r="AG260" s="137"/>
      <c r="AH260" s="137"/>
    </row>
    <row r="261" spans="1:34" ht="15" hidden="1" customHeight="1" x14ac:dyDescent="0.2">
      <c r="A261" s="1393"/>
      <c r="B261" s="147"/>
      <c r="C261" s="202"/>
      <c r="D261" s="201"/>
      <c r="E261" s="710"/>
      <c r="F261" s="1123"/>
      <c r="G261" s="1124"/>
      <c r="H261" s="704"/>
      <c r="I261" s="720" t="str">
        <f t="shared" si="126"/>
        <v/>
      </c>
      <c r="J261" s="720" t="str">
        <f t="shared" si="127"/>
        <v/>
      </c>
      <c r="K261" s="720" t="str">
        <f t="shared" si="128"/>
        <v/>
      </c>
      <c r="L261" s="720" t="str">
        <f t="shared" si="129"/>
        <v/>
      </c>
      <c r="M261" s="713" t="str">
        <f t="shared" si="130"/>
        <v/>
      </c>
      <c r="N261" s="713" t="str">
        <f t="shared" si="131"/>
        <v/>
      </c>
      <c r="O261" s="714">
        <f t="shared" si="132"/>
        <v>0</v>
      </c>
      <c r="P261" s="835"/>
      <c r="Q261" s="137"/>
      <c r="R261" s="137"/>
      <c r="S261" s="137"/>
      <c r="T261" s="137"/>
      <c r="U261" s="137"/>
      <c r="V261" s="137"/>
      <c r="W261" s="137"/>
      <c r="X261" s="137"/>
      <c r="Y261" s="137"/>
      <c r="Z261" s="137"/>
      <c r="AA261" s="137"/>
      <c r="AB261" s="137"/>
      <c r="AC261" s="137"/>
      <c r="AD261" s="137"/>
      <c r="AE261" s="137"/>
      <c r="AF261" s="137"/>
      <c r="AG261" s="137"/>
      <c r="AH261" s="137"/>
    </row>
    <row r="262" spans="1:34" ht="15" hidden="1" customHeight="1" x14ac:dyDescent="0.2">
      <c r="A262" s="1393"/>
      <c r="B262" s="147"/>
      <c r="C262" s="202"/>
      <c r="D262" s="201"/>
      <c r="E262" s="710"/>
      <c r="F262" s="1123"/>
      <c r="G262" s="1124"/>
      <c r="H262" s="704"/>
      <c r="I262" s="720" t="str">
        <f t="shared" si="126"/>
        <v/>
      </c>
      <c r="J262" s="720" t="str">
        <f t="shared" si="127"/>
        <v/>
      </c>
      <c r="K262" s="720" t="str">
        <f t="shared" si="128"/>
        <v/>
      </c>
      <c r="L262" s="720" t="str">
        <f t="shared" si="129"/>
        <v/>
      </c>
      <c r="M262" s="713" t="str">
        <f t="shared" si="130"/>
        <v/>
      </c>
      <c r="N262" s="713" t="str">
        <f t="shared" si="131"/>
        <v/>
      </c>
      <c r="O262" s="714">
        <f t="shared" si="132"/>
        <v>0</v>
      </c>
      <c r="P262" s="835"/>
      <c r="Q262" s="137"/>
      <c r="R262" s="137"/>
      <c r="S262" s="137"/>
      <c r="T262" s="137"/>
      <c r="U262" s="137"/>
      <c r="V262" s="137"/>
      <c r="W262" s="137"/>
      <c r="X262" s="137"/>
      <c r="Y262" s="137"/>
      <c r="Z262" s="137"/>
      <c r="AA262" s="137"/>
      <c r="AB262" s="137"/>
      <c r="AC262" s="137"/>
      <c r="AD262" s="137"/>
      <c r="AE262" s="137"/>
      <c r="AF262" s="137"/>
      <c r="AG262" s="137"/>
      <c r="AH262" s="137"/>
    </row>
    <row r="263" spans="1:34" ht="15" hidden="1" customHeight="1" x14ac:dyDescent="0.2">
      <c r="A263" s="1393"/>
      <c r="B263" s="147"/>
      <c r="C263" s="202"/>
      <c r="D263" s="201"/>
      <c r="E263" s="710"/>
      <c r="F263" s="1123"/>
      <c r="G263" s="1124"/>
      <c r="H263" s="704"/>
      <c r="I263" s="720" t="str">
        <f t="shared" si="126"/>
        <v/>
      </c>
      <c r="J263" s="720" t="str">
        <f t="shared" si="127"/>
        <v/>
      </c>
      <c r="K263" s="720" t="str">
        <f t="shared" si="128"/>
        <v/>
      </c>
      <c r="L263" s="720" t="str">
        <f t="shared" si="129"/>
        <v/>
      </c>
      <c r="M263" s="713" t="str">
        <f t="shared" si="130"/>
        <v/>
      </c>
      <c r="N263" s="713" t="str">
        <f t="shared" si="131"/>
        <v/>
      </c>
      <c r="O263" s="714">
        <f t="shared" si="132"/>
        <v>0</v>
      </c>
      <c r="P263" s="835"/>
      <c r="Q263" s="137"/>
      <c r="R263" s="137"/>
      <c r="S263" s="137"/>
      <c r="T263" s="137"/>
      <c r="U263" s="137"/>
      <c r="V263" s="137"/>
      <c r="W263" s="137"/>
      <c r="X263" s="137"/>
      <c r="Y263" s="137"/>
      <c r="Z263" s="137"/>
      <c r="AA263" s="137"/>
      <c r="AB263" s="137"/>
      <c r="AC263" s="137"/>
      <c r="AD263" s="137"/>
      <c r="AE263" s="137"/>
      <c r="AF263" s="137"/>
      <c r="AG263" s="137"/>
      <c r="AH263" s="137"/>
    </row>
    <row r="264" spans="1:34" ht="15" hidden="1" customHeight="1" x14ac:dyDescent="0.2">
      <c r="A264" s="1393"/>
      <c r="B264" s="147"/>
      <c r="C264" s="202"/>
      <c r="D264" s="201"/>
      <c r="E264" s="710"/>
      <c r="F264" s="1123"/>
      <c r="G264" s="1124"/>
      <c r="H264" s="704"/>
      <c r="I264" s="720" t="str">
        <f t="shared" si="126"/>
        <v/>
      </c>
      <c r="J264" s="720" t="str">
        <f t="shared" si="127"/>
        <v/>
      </c>
      <c r="K264" s="720" t="str">
        <f t="shared" si="128"/>
        <v/>
      </c>
      <c r="L264" s="720" t="str">
        <f t="shared" si="129"/>
        <v/>
      </c>
      <c r="M264" s="713" t="str">
        <f t="shared" si="130"/>
        <v/>
      </c>
      <c r="N264" s="713" t="str">
        <f t="shared" si="131"/>
        <v/>
      </c>
      <c r="O264" s="714">
        <f t="shared" si="132"/>
        <v>0</v>
      </c>
      <c r="P264" s="835"/>
      <c r="Q264" s="137"/>
      <c r="R264" s="137"/>
      <c r="S264" s="137"/>
      <c r="T264" s="137"/>
      <c r="U264" s="137"/>
      <c r="V264" s="137"/>
      <c r="W264" s="137"/>
      <c r="X264" s="137"/>
      <c r="Y264" s="137"/>
      <c r="Z264" s="137"/>
      <c r="AA264" s="137"/>
      <c r="AB264" s="137"/>
      <c r="AC264" s="137"/>
      <c r="AD264" s="137"/>
      <c r="AE264" s="137"/>
      <c r="AF264" s="137"/>
      <c r="AG264" s="137"/>
      <c r="AH264" s="137"/>
    </row>
    <row r="265" spans="1:34" ht="15" hidden="1" customHeight="1" x14ac:dyDescent="0.2">
      <c r="A265" s="1393"/>
      <c r="B265" s="147"/>
      <c r="C265" s="202"/>
      <c r="D265" s="201"/>
      <c r="E265" s="710"/>
      <c r="F265" s="1123"/>
      <c r="G265" s="1124"/>
      <c r="H265" s="704"/>
      <c r="I265" s="720" t="str">
        <f t="shared" si="126"/>
        <v/>
      </c>
      <c r="J265" s="720" t="str">
        <f t="shared" si="127"/>
        <v/>
      </c>
      <c r="K265" s="720" t="str">
        <f t="shared" si="128"/>
        <v/>
      </c>
      <c r="L265" s="720" t="str">
        <f t="shared" si="129"/>
        <v/>
      </c>
      <c r="M265" s="713" t="str">
        <f t="shared" si="130"/>
        <v/>
      </c>
      <c r="N265" s="713" t="str">
        <f t="shared" si="131"/>
        <v/>
      </c>
      <c r="O265" s="714">
        <f t="shared" si="132"/>
        <v>0</v>
      </c>
      <c r="P265" s="835"/>
      <c r="Q265" s="137"/>
      <c r="R265" s="137"/>
      <c r="S265" s="137"/>
      <c r="T265" s="137"/>
      <c r="U265" s="137"/>
      <c r="V265" s="137"/>
      <c r="W265" s="137"/>
      <c r="X265" s="137"/>
      <c r="Y265" s="137"/>
      <c r="Z265" s="137"/>
      <c r="AA265" s="137"/>
      <c r="AB265" s="137"/>
      <c r="AC265" s="137"/>
      <c r="AD265" s="137"/>
      <c r="AE265" s="137"/>
      <c r="AF265" s="137"/>
      <c r="AG265" s="137"/>
      <c r="AH265" s="137"/>
    </row>
    <row r="266" spans="1:34" ht="15" hidden="1" customHeight="1" x14ac:dyDescent="0.2">
      <c r="A266" s="1393"/>
      <c r="B266" s="147"/>
      <c r="C266" s="202"/>
      <c r="D266" s="201"/>
      <c r="E266" s="710"/>
      <c r="F266" s="1123"/>
      <c r="G266" s="1124"/>
      <c r="H266" s="704"/>
      <c r="I266" s="720" t="str">
        <f t="shared" si="126"/>
        <v/>
      </c>
      <c r="J266" s="720" t="str">
        <f t="shared" si="127"/>
        <v/>
      </c>
      <c r="K266" s="720" t="str">
        <f t="shared" si="128"/>
        <v/>
      </c>
      <c r="L266" s="720" t="str">
        <f t="shared" si="129"/>
        <v/>
      </c>
      <c r="M266" s="713" t="str">
        <f t="shared" si="130"/>
        <v/>
      </c>
      <c r="N266" s="713" t="str">
        <f t="shared" si="131"/>
        <v/>
      </c>
      <c r="O266" s="714">
        <f t="shared" si="132"/>
        <v>0</v>
      </c>
      <c r="P266" s="835"/>
      <c r="Q266" s="137"/>
      <c r="R266" s="137"/>
      <c r="S266" s="137"/>
      <c r="T266" s="137"/>
      <c r="U266" s="137"/>
      <c r="V266" s="137"/>
      <c r="W266" s="137"/>
      <c r="X266" s="137"/>
      <c r="Y266" s="137"/>
      <c r="Z266" s="137"/>
      <c r="AA266" s="137"/>
      <c r="AB266" s="137"/>
      <c r="AC266" s="137"/>
      <c r="AD266" s="137"/>
      <c r="AE266" s="137"/>
      <c r="AF266" s="137"/>
      <c r="AG266" s="137"/>
      <c r="AH266" s="137"/>
    </row>
    <row r="267" spans="1:34" ht="15" hidden="1" customHeight="1" x14ac:dyDescent="0.2">
      <c r="A267" s="1393"/>
      <c r="B267" s="147"/>
      <c r="C267" s="202"/>
      <c r="D267" s="201"/>
      <c r="E267" s="710"/>
      <c r="F267" s="1123"/>
      <c r="G267" s="1124"/>
      <c r="H267" s="704"/>
      <c r="I267" s="720" t="str">
        <f t="shared" si="126"/>
        <v/>
      </c>
      <c r="J267" s="720" t="str">
        <f t="shared" si="127"/>
        <v/>
      </c>
      <c r="K267" s="720" t="str">
        <f t="shared" si="128"/>
        <v/>
      </c>
      <c r="L267" s="720" t="str">
        <f t="shared" si="129"/>
        <v/>
      </c>
      <c r="M267" s="713" t="str">
        <f t="shared" si="130"/>
        <v/>
      </c>
      <c r="N267" s="713" t="str">
        <f t="shared" si="131"/>
        <v/>
      </c>
      <c r="O267" s="714">
        <f t="shared" si="132"/>
        <v>0</v>
      </c>
      <c r="P267" s="835"/>
      <c r="Q267" s="137"/>
      <c r="R267" s="137"/>
      <c r="S267" s="137"/>
      <c r="T267" s="137"/>
      <c r="U267" s="137"/>
      <c r="V267" s="137"/>
      <c r="W267" s="137"/>
      <c r="X267" s="137"/>
      <c r="Y267" s="137"/>
      <c r="Z267" s="137"/>
      <c r="AA267" s="137"/>
      <c r="AB267" s="137"/>
      <c r="AC267" s="137"/>
      <c r="AD267" s="137"/>
      <c r="AE267" s="137"/>
      <c r="AF267" s="137"/>
      <c r="AG267" s="137"/>
      <c r="AH267" s="137"/>
    </row>
    <row r="268" spans="1:34" ht="15" hidden="1" customHeight="1" thickBot="1" x14ac:dyDescent="0.25">
      <c r="A268" s="1394"/>
      <c r="B268" s="169"/>
      <c r="C268" s="203"/>
      <c r="D268" s="707"/>
      <c r="E268" s="711"/>
      <c r="F268" s="1125"/>
      <c r="G268" s="1126"/>
      <c r="H268" s="704"/>
      <c r="I268" s="720" t="str">
        <f t="shared" si="126"/>
        <v/>
      </c>
      <c r="J268" s="720" t="str">
        <f t="shared" si="127"/>
        <v/>
      </c>
      <c r="K268" s="720" t="str">
        <f t="shared" si="128"/>
        <v/>
      </c>
      <c r="L268" s="720" t="str">
        <f t="shared" si="129"/>
        <v/>
      </c>
      <c r="M268" s="713" t="str">
        <f t="shared" si="130"/>
        <v/>
      </c>
      <c r="N268" s="713" t="str">
        <f t="shared" si="131"/>
        <v/>
      </c>
      <c r="O268" s="714">
        <f t="shared" si="132"/>
        <v>0</v>
      </c>
      <c r="P268" s="835"/>
      <c r="Q268" s="137"/>
      <c r="R268" s="137"/>
      <c r="S268" s="137"/>
      <c r="T268" s="137"/>
      <c r="U268" s="137"/>
      <c r="V268" s="137"/>
      <c r="W268" s="137"/>
      <c r="X268" s="137"/>
      <c r="Y268" s="137"/>
      <c r="Z268" s="137"/>
      <c r="AA268" s="137"/>
      <c r="AB268" s="137"/>
      <c r="AC268" s="137"/>
      <c r="AD268" s="137"/>
      <c r="AE268" s="137"/>
      <c r="AF268" s="137"/>
      <c r="AG268" s="137"/>
      <c r="AH268" s="137"/>
    </row>
    <row r="269" spans="1:34" ht="18" customHeight="1" thickBot="1" x14ac:dyDescent="0.25">
      <c r="A269" s="182"/>
      <c r="B269" s="198"/>
      <c r="C269" s="198"/>
      <c r="D269" s="198"/>
      <c r="E269" s="198" t="s">
        <v>62</v>
      </c>
      <c r="F269" s="140">
        <f t="shared" ref="F269:G269" si="133">SUM(F249:F268)</f>
        <v>0</v>
      </c>
      <c r="G269" s="204">
        <f t="shared" si="133"/>
        <v>0</v>
      </c>
      <c r="H269" s="139"/>
      <c r="I269" s="721">
        <f t="shared" ref="I269:O269" si="134">SUM(I249:I268)</f>
        <v>0</v>
      </c>
      <c r="J269" s="722">
        <f t="shared" si="134"/>
        <v>0</v>
      </c>
      <c r="K269" s="721">
        <f t="shared" si="134"/>
        <v>0</v>
      </c>
      <c r="L269" s="722">
        <f t="shared" si="134"/>
        <v>0</v>
      </c>
      <c r="M269" s="205">
        <f t="shared" si="134"/>
        <v>0</v>
      </c>
      <c r="N269" s="200">
        <f t="shared" si="134"/>
        <v>0</v>
      </c>
      <c r="O269" s="144">
        <f t="shared" si="134"/>
        <v>0</v>
      </c>
      <c r="P269" s="836"/>
      <c r="Q269" s="137"/>
      <c r="R269" s="137"/>
      <c r="S269" s="137"/>
      <c r="T269" s="137"/>
      <c r="U269" s="137"/>
      <c r="V269" s="137"/>
      <c r="W269" s="137"/>
      <c r="X269" s="137"/>
      <c r="Y269" s="137"/>
      <c r="Z269" s="137"/>
      <c r="AA269" s="137"/>
      <c r="AB269" s="137"/>
      <c r="AC269" s="137"/>
      <c r="AD269" s="137"/>
      <c r="AE269" s="137"/>
      <c r="AF269" s="137"/>
      <c r="AG269" s="137"/>
      <c r="AH269" s="137"/>
    </row>
    <row r="270" spans="1:34" ht="13.5" thickBot="1" x14ac:dyDescent="0.25">
      <c r="A270" s="173"/>
      <c r="B270" s="152"/>
      <c r="C270" s="152"/>
      <c r="D270" s="152"/>
      <c r="E270" s="152"/>
      <c r="F270" s="152"/>
      <c r="G270" s="152"/>
      <c r="H270" s="102"/>
      <c r="I270" s="152"/>
      <c r="J270" s="152"/>
      <c r="K270" s="152"/>
      <c r="L270" s="152"/>
      <c r="M270" s="152"/>
      <c r="N270" s="152"/>
      <c r="O270" s="102"/>
      <c r="P270" s="837"/>
      <c r="Q270" s="137"/>
      <c r="R270" s="137"/>
      <c r="S270" s="137"/>
      <c r="T270" s="137"/>
      <c r="U270" s="137"/>
      <c r="V270" s="137"/>
      <c r="W270" s="137"/>
      <c r="X270" s="137"/>
      <c r="Y270" s="137"/>
      <c r="Z270" s="137"/>
      <c r="AA270" s="137"/>
      <c r="AB270" s="137"/>
      <c r="AC270" s="137"/>
      <c r="AD270" s="137"/>
      <c r="AE270" s="137"/>
      <c r="AF270" s="137"/>
      <c r="AG270" s="137"/>
      <c r="AH270" s="137"/>
    </row>
    <row r="271" spans="1:34" ht="15" customHeight="1" x14ac:dyDescent="0.2">
      <c r="A271" s="1392">
        <f>'Setup Page'!C20</f>
        <v>0</v>
      </c>
      <c r="B271" s="168"/>
      <c r="C271" s="201"/>
      <c r="D271" s="706"/>
      <c r="E271" s="709"/>
      <c r="F271" s="1121"/>
      <c r="G271" s="1122"/>
      <c r="H271" s="704"/>
      <c r="I271" s="720" t="str">
        <f>IF(E271="Level 2",F271,IF(E271="Level 3",F271,IF(E271="Level 4",F271,"")))</f>
        <v/>
      </c>
      <c r="J271" s="720" t="str">
        <f>IF(E271="Level 5",F271,"")</f>
        <v/>
      </c>
      <c r="K271" s="720" t="str">
        <f>IF(E271="Level 2",G271,IF(E271="Level 3",G271,IF(E271="Level 4",G271,"")))</f>
        <v/>
      </c>
      <c r="L271" s="720" t="str">
        <f>IF(E271="Level 5",G271,"")</f>
        <v/>
      </c>
      <c r="M271" s="713" t="str">
        <f>IF(E271="Level 2",G271*H271,IF(E271="Level 3",G271*H271,IF(E271="Level 4",G271*H271,"")))</f>
        <v/>
      </c>
      <c r="N271" s="713" t="str">
        <f>IF(E271="Level 5",G271*H271,"")</f>
        <v/>
      </c>
      <c r="O271" s="714">
        <f>G271*H271</f>
        <v>0</v>
      </c>
      <c r="P271" s="835"/>
      <c r="Q271" s="137"/>
      <c r="R271" s="137"/>
      <c r="S271" s="137"/>
      <c r="T271" s="137"/>
      <c r="U271" s="137"/>
      <c r="V271" s="137"/>
      <c r="W271" s="137"/>
      <c r="X271" s="137"/>
      <c r="Y271" s="137"/>
      <c r="Z271" s="137"/>
      <c r="AA271" s="137"/>
      <c r="AB271" s="137"/>
      <c r="AC271" s="137"/>
      <c r="AD271" s="137"/>
      <c r="AE271" s="137"/>
      <c r="AF271" s="137"/>
      <c r="AG271" s="137"/>
      <c r="AH271" s="137"/>
    </row>
    <row r="272" spans="1:34" ht="15" customHeight="1" x14ac:dyDescent="0.2">
      <c r="A272" s="1393"/>
      <c r="B272" s="147"/>
      <c r="C272" s="202"/>
      <c r="D272" s="201"/>
      <c r="E272" s="710"/>
      <c r="F272" s="1123"/>
      <c r="G272" s="1124"/>
      <c r="H272" s="704"/>
      <c r="I272" s="720" t="str">
        <f t="shared" ref="I272:I290" si="135">IF(E272="Level 2",F272,IF(E272="Level 3",F272,IF(E272="Level 4",F272,"")))</f>
        <v/>
      </c>
      <c r="J272" s="720" t="str">
        <f t="shared" ref="J272:J290" si="136">IF(E272="Level 5",F272,"")</f>
        <v/>
      </c>
      <c r="K272" s="720" t="str">
        <f t="shared" ref="K272:K290" si="137">IF(E272="Level 2",G272,IF(E272="Level 3",G272,IF(E272="Level 4",G272,"")))</f>
        <v/>
      </c>
      <c r="L272" s="720" t="str">
        <f t="shared" ref="L272:L290" si="138">IF(E272="Level 5",G272,"")</f>
        <v/>
      </c>
      <c r="M272" s="713" t="str">
        <f t="shared" ref="M272:M290" si="139">IF(E272="Level 2",G272*H272,IF(E272="Level 3",G272*H272,IF(E272="Level 4",G272*H272,"")))</f>
        <v/>
      </c>
      <c r="N272" s="713" t="str">
        <f t="shared" ref="N272:N290" si="140">IF(E272="Level 5",G272*H272,"")</f>
        <v/>
      </c>
      <c r="O272" s="714">
        <f t="shared" ref="O272:O290" si="141">G272*H272</f>
        <v>0</v>
      </c>
      <c r="P272" s="835"/>
      <c r="Q272" s="137"/>
      <c r="R272" s="137"/>
      <c r="S272" s="137"/>
      <c r="T272" s="137"/>
      <c r="U272" s="137"/>
      <c r="V272" s="137"/>
      <c r="W272" s="137"/>
      <c r="X272" s="137"/>
      <c r="Y272" s="137"/>
      <c r="Z272" s="137"/>
      <c r="AA272" s="137"/>
      <c r="AB272" s="137"/>
      <c r="AC272" s="137"/>
      <c r="AD272" s="137"/>
      <c r="AE272" s="137"/>
      <c r="AF272" s="137"/>
      <c r="AG272" s="137"/>
      <c r="AH272" s="137"/>
    </row>
    <row r="273" spans="1:34" ht="15" customHeight="1" x14ac:dyDescent="0.2">
      <c r="A273" s="1393"/>
      <c r="B273" s="147"/>
      <c r="C273" s="202"/>
      <c r="D273" s="201"/>
      <c r="E273" s="710"/>
      <c r="F273" s="1123"/>
      <c r="G273" s="1124"/>
      <c r="H273" s="704"/>
      <c r="I273" s="720" t="str">
        <f t="shared" si="135"/>
        <v/>
      </c>
      <c r="J273" s="720" t="str">
        <f t="shared" si="136"/>
        <v/>
      </c>
      <c r="K273" s="720" t="str">
        <f t="shared" si="137"/>
        <v/>
      </c>
      <c r="L273" s="720" t="str">
        <f t="shared" si="138"/>
        <v/>
      </c>
      <c r="M273" s="713" t="str">
        <f t="shared" si="139"/>
        <v/>
      </c>
      <c r="N273" s="713" t="str">
        <f t="shared" si="140"/>
        <v/>
      </c>
      <c r="O273" s="714">
        <f t="shared" si="141"/>
        <v>0</v>
      </c>
      <c r="P273" s="835"/>
      <c r="Q273" s="137"/>
      <c r="R273" s="137"/>
      <c r="S273" s="137"/>
      <c r="T273" s="137"/>
      <c r="U273" s="137"/>
      <c r="V273" s="137"/>
      <c r="W273" s="137"/>
      <c r="X273" s="137"/>
      <c r="Y273" s="137"/>
      <c r="Z273" s="137"/>
      <c r="AA273" s="137"/>
      <c r="AB273" s="137"/>
      <c r="AC273" s="137"/>
      <c r="AD273" s="137"/>
      <c r="AE273" s="137"/>
      <c r="AF273" s="137"/>
      <c r="AG273" s="137"/>
      <c r="AH273" s="137"/>
    </row>
    <row r="274" spans="1:34" ht="15" customHeight="1" x14ac:dyDescent="0.2">
      <c r="A274" s="1393"/>
      <c r="B274" s="147"/>
      <c r="C274" s="202"/>
      <c r="D274" s="201"/>
      <c r="E274" s="710"/>
      <c r="F274" s="1123"/>
      <c r="G274" s="1124"/>
      <c r="H274" s="704"/>
      <c r="I274" s="720" t="str">
        <f t="shared" si="135"/>
        <v/>
      </c>
      <c r="J274" s="720" t="str">
        <f t="shared" si="136"/>
        <v/>
      </c>
      <c r="K274" s="720" t="str">
        <f t="shared" si="137"/>
        <v/>
      </c>
      <c r="L274" s="720" t="str">
        <f t="shared" si="138"/>
        <v/>
      </c>
      <c r="M274" s="713" t="str">
        <f t="shared" si="139"/>
        <v/>
      </c>
      <c r="N274" s="713" t="str">
        <f t="shared" si="140"/>
        <v/>
      </c>
      <c r="O274" s="714">
        <f t="shared" si="141"/>
        <v>0</v>
      </c>
      <c r="P274" s="835"/>
      <c r="Q274" s="137"/>
      <c r="R274" s="137"/>
      <c r="S274" s="137"/>
      <c r="T274" s="137"/>
      <c r="U274" s="137"/>
      <c r="V274" s="137"/>
      <c r="W274" s="137"/>
      <c r="X274" s="137"/>
      <c r="Y274" s="137"/>
      <c r="Z274" s="137"/>
      <c r="AA274" s="137"/>
      <c r="AB274" s="137"/>
      <c r="AC274" s="137"/>
      <c r="AD274" s="137"/>
      <c r="AE274" s="137"/>
      <c r="AF274" s="137"/>
      <c r="AG274" s="137"/>
      <c r="AH274" s="137"/>
    </row>
    <row r="275" spans="1:34" ht="15" customHeight="1" x14ac:dyDescent="0.2">
      <c r="A275" s="1393"/>
      <c r="B275" s="147"/>
      <c r="C275" s="202"/>
      <c r="D275" s="201"/>
      <c r="E275" s="710"/>
      <c r="F275" s="1123"/>
      <c r="G275" s="1124"/>
      <c r="H275" s="704"/>
      <c r="I275" s="720" t="str">
        <f t="shared" si="135"/>
        <v/>
      </c>
      <c r="J275" s="720" t="str">
        <f t="shared" si="136"/>
        <v/>
      </c>
      <c r="K275" s="720" t="str">
        <f t="shared" si="137"/>
        <v/>
      </c>
      <c r="L275" s="720" t="str">
        <f t="shared" si="138"/>
        <v/>
      </c>
      <c r="M275" s="713" t="str">
        <f t="shared" si="139"/>
        <v/>
      </c>
      <c r="N275" s="713" t="str">
        <f t="shared" si="140"/>
        <v/>
      </c>
      <c r="O275" s="714">
        <f t="shared" si="141"/>
        <v>0</v>
      </c>
      <c r="P275" s="835"/>
      <c r="Q275" s="137"/>
      <c r="R275" s="137"/>
      <c r="S275" s="137"/>
      <c r="T275" s="137"/>
      <c r="U275" s="137"/>
      <c r="V275" s="137"/>
      <c r="W275" s="137"/>
      <c r="X275" s="137"/>
      <c r="Y275" s="137"/>
      <c r="Z275" s="137"/>
      <c r="AA275" s="137"/>
      <c r="AB275" s="137"/>
      <c r="AC275" s="137"/>
      <c r="AD275" s="137"/>
      <c r="AE275" s="137"/>
      <c r="AF275" s="137"/>
      <c r="AG275" s="137"/>
      <c r="AH275" s="137"/>
    </row>
    <row r="276" spans="1:34" ht="15" customHeight="1" x14ac:dyDescent="0.2">
      <c r="A276" s="1393"/>
      <c r="B276" s="147"/>
      <c r="C276" s="202"/>
      <c r="D276" s="201"/>
      <c r="E276" s="710"/>
      <c r="F276" s="1123"/>
      <c r="G276" s="1124"/>
      <c r="H276" s="704"/>
      <c r="I276" s="720" t="str">
        <f t="shared" si="135"/>
        <v/>
      </c>
      <c r="J276" s="720" t="str">
        <f t="shared" si="136"/>
        <v/>
      </c>
      <c r="K276" s="720" t="str">
        <f t="shared" si="137"/>
        <v/>
      </c>
      <c r="L276" s="720" t="str">
        <f t="shared" si="138"/>
        <v/>
      </c>
      <c r="M276" s="713" t="str">
        <f t="shared" si="139"/>
        <v/>
      </c>
      <c r="N276" s="713" t="str">
        <f t="shared" si="140"/>
        <v/>
      </c>
      <c r="O276" s="714">
        <f t="shared" si="141"/>
        <v>0</v>
      </c>
      <c r="P276" s="835"/>
      <c r="Q276" s="137"/>
      <c r="R276" s="137"/>
      <c r="S276" s="137"/>
      <c r="T276" s="137"/>
      <c r="U276" s="137"/>
      <c r="V276" s="137"/>
      <c r="W276" s="137"/>
      <c r="X276" s="137"/>
      <c r="Y276" s="137"/>
      <c r="Z276" s="137"/>
      <c r="AA276" s="137"/>
      <c r="AB276" s="137"/>
      <c r="AC276" s="137"/>
      <c r="AD276" s="137"/>
      <c r="AE276" s="137"/>
      <c r="AF276" s="137"/>
      <c r="AG276" s="137"/>
      <c r="AH276" s="137"/>
    </row>
    <row r="277" spans="1:34" ht="15" customHeight="1" x14ac:dyDescent="0.2">
      <c r="A277" s="1393"/>
      <c r="B277" s="147"/>
      <c r="C277" s="202"/>
      <c r="D277" s="201"/>
      <c r="E277" s="710"/>
      <c r="F277" s="1123"/>
      <c r="G277" s="1124"/>
      <c r="H277" s="704"/>
      <c r="I277" s="720" t="str">
        <f t="shared" si="135"/>
        <v/>
      </c>
      <c r="J277" s="720" t="str">
        <f t="shared" si="136"/>
        <v/>
      </c>
      <c r="K277" s="720" t="str">
        <f t="shared" si="137"/>
        <v/>
      </c>
      <c r="L277" s="720" t="str">
        <f t="shared" si="138"/>
        <v/>
      </c>
      <c r="M277" s="713" t="str">
        <f t="shared" si="139"/>
        <v/>
      </c>
      <c r="N277" s="713" t="str">
        <f t="shared" si="140"/>
        <v/>
      </c>
      <c r="O277" s="714">
        <f t="shared" si="141"/>
        <v>0</v>
      </c>
      <c r="P277" s="835"/>
      <c r="Q277" s="137"/>
      <c r="R277" s="137"/>
      <c r="S277" s="137"/>
      <c r="T277" s="137"/>
      <c r="U277" s="137"/>
      <c r="V277" s="137"/>
      <c r="W277" s="137"/>
      <c r="X277" s="137"/>
      <c r="Y277" s="137"/>
      <c r="Z277" s="137"/>
      <c r="AA277" s="137"/>
      <c r="AB277" s="137"/>
      <c r="AC277" s="137"/>
      <c r="AD277" s="137"/>
      <c r="AE277" s="137"/>
      <c r="AF277" s="137"/>
      <c r="AG277" s="137"/>
      <c r="AH277" s="137"/>
    </row>
    <row r="278" spans="1:34" ht="15" customHeight="1" x14ac:dyDescent="0.2">
      <c r="A278" s="1393"/>
      <c r="B278" s="147"/>
      <c r="C278" s="202"/>
      <c r="D278" s="201"/>
      <c r="E278" s="710"/>
      <c r="F278" s="1123"/>
      <c r="G278" s="1124"/>
      <c r="H278" s="704"/>
      <c r="I278" s="720" t="str">
        <f t="shared" si="135"/>
        <v/>
      </c>
      <c r="J278" s="720" t="str">
        <f t="shared" si="136"/>
        <v/>
      </c>
      <c r="K278" s="720" t="str">
        <f t="shared" si="137"/>
        <v/>
      </c>
      <c r="L278" s="720" t="str">
        <f t="shared" si="138"/>
        <v/>
      </c>
      <c r="M278" s="713" t="str">
        <f t="shared" si="139"/>
        <v/>
      </c>
      <c r="N278" s="713" t="str">
        <f t="shared" si="140"/>
        <v/>
      </c>
      <c r="O278" s="714">
        <f t="shared" si="141"/>
        <v>0</v>
      </c>
      <c r="P278" s="835"/>
      <c r="Q278" s="137"/>
      <c r="R278" s="137"/>
      <c r="S278" s="137"/>
      <c r="T278" s="137"/>
      <c r="U278" s="137"/>
      <c r="V278" s="137"/>
      <c r="W278" s="137"/>
      <c r="X278" s="137"/>
      <c r="Y278" s="137"/>
      <c r="Z278" s="137"/>
      <c r="AA278" s="137"/>
      <c r="AB278" s="137"/>
      <c r="AC278" s="137"/>
      <c r="AD278" s="137"/>
      <c r="AE278" s="137"/>
      <c r="AF278" s="137"/>
      <c r="AG278" s="137"/>
      <c r="AH278" s="137"/>
    </row>
    <row r="279" spans="1:34" ht="15" customHeight="1" x14ac:dyDescent="0.2">
      <c r="A279" s="1393"/>
      <c r="B279" s="147"/>
      <c r="C279" s="202"/>
      <c r="D279" s="201"/>
      <c r="E279" s="710"/>
      <c r="F279" s="1123"/>
      <c r="G279" s="1124"/>
      <c r="H279" s="704"/>
      <c r="I279" s="720" t="str">
        <f t="shared" si="135"/>
        <v/>
      </c>
      <c r="J279" s="720" t="str">
        <f t="shared" si="136"/>
        <v/>
      </c>
      <c r="K279" s="720" t="str">
        <f t="shared" si="137"/>
        <v/>
      </c>
      <c r="L279" s="720" t="str">
        <f t="shared" si="138"/>
        <v/>
      </c>
      <c r="M279" s="713" t="str">
        <f t="shared" si="139"/>
        <v/>
      </c>
      <c r="N279" s="713" t="str">
        <f t="shared" si="140"/>
        <v/>
      </c>
      <c r="O279" s="714">
        <f t="shared" si="141"/>
        <v>0</v>
      </c>
      <c r="P279" s="835"/>
      <c r="Q279" s="137"/>
      <c r="R279" s="137"/>
      <c r="S279" s="137"/>
      <c r="T279" s="137"/>
      <c r="U279" s="137"/>
      <c r="V279" s="137"/>
      <c r="W279" s="137"/>
      <c r="X279" s="137"/>
      <c r="Y279" s="137"/>
      <c r="Z279" s="137"/>
      <c r="AA279" s="137"/>
      <c r="AB279" s="137"/>
      <c r="AC279" s="137"/>
      <c r="AD279" s="137"/>
      <c r="AE279" s="137"/>
      <c r="AF279" s="137"/>
      <c r="AG279" s="137"/>
      <c r="AH279" s="137"/>
    </row>
    <row r="280" spans="1:34" ht="15" customHeight="1" thickBot="1" x14ac:dyDescent="0.25">
      <c r="A280" s="1393"/>
      <c r="B280" s="147"/>
      <c r="C280" s="202"/>
      <c r="D280" s="201"/>
      <c r="E280" s="710"/>
      <c r="F280" s="1123"/>
      <c r="G280" s="1124"/>
      <c r="H280" s="704"/>
      <c r="I280" s="720" t="str">
        <f t="shared" si="135"/>
        <v/>
      </c>
      <c r="J280" s="720" t="str">
        <f t="shared" si="136"/>
        <v/>
      </c>
      <c r="K280" s="720" t="str">
        <f t="shared" si="137"/>
        <v/>
      </c>
      <c r="L280" s="720" t="str">
        <f t="shared" si="138"/>
        <v/>
      </c>
      <c r="M280" s="713" t="str">
        <f t="shared" si="139"/>
        <v/>
      </c>
      <c r="N280" s="713" t="str">
        <f t="shared" si="140"/>
        <v/>
      </c>
      <c r="O280" s="714">
        <f t="shared" si="141"/>
        <v>0</v>
      </c>
      <c r="P280" s="835"/>
      <c r="Q280" s="137"/>
      <c r="R280" s="137"/>
      <c r="S280" s="137"/>
      <c r="T280" s="137"/>
      <c r="U280" s="137"/>
      <c r="V280" s="137"/>
      <c r="W280" s="137"/>
      <c r="X280" s="137"/>
      <c r="Y280" s="137"/>
      <c r="Z280" s="137"/>
      <c r="AA280" s="137"/>
      <c r="AB280" s="137"/>
      <c r="AC280" s="137"/>
      <c r="AD280" s="137"/>
      <c r="AE280" s="137"/>
      <c r="AF280" s="137"/>
      <c r="AG280" s="137"/>
      <c r="AH280" s="137"/>
    </row>
    <row r="281" spans="1:34" ht="15" hidden="1" customHeight="1" x14ac:dyDescent="0.2">
      <c r="A281" s="1393"/>
      <c r="B281" s="147"/>
      <c r="C281" s="202"/>
      <c r="D281" s="201"/>
      <c r="E281" s="710"/>
      <c r="F281" s="1123"/>
      <c r="G281" s="1124"/>
      <c r="H281" s="704"/>
      <c r="I281" s="720" t="str">
        <f t="shared" si="135"/>
        <v/>
      </c>
      <c r="J281" s="720" t="str">
        <f t="shared" si="136"/>
        <v/>
      </c>
      <c r="K281" s="720" t="str">
        <f t="shared" si="137"/>
        <v/>
      </c>
      <c r="L281" s="720" t="str">
        <f t="shared" si="138"/>
        <v/>
      </c>
      <c r="M281" s="713" t="str">
        <f t="shared" si="139"/>
        <v/>
      </c>
      <c r="N281" s="713" t="str">
        <f t="shared" si="140"/>
        <v/>
      </c>
      <c r="O281" s="714">
        <f t="shared" si="141"/>
        <v>0</v>
      </c>
      <c r="P281" s="835"/>
      <c r="Q281" s="137"/>
      <c r="R281" s="137"/>
      <c r="S281" s="137"/>
      <c r="T281" s="137"/>
      <c r="U281" s="137"/>
      <c r="V281" s="137"/>
      <c r="W281" s="137"/>
      <c r="X281" s="137"/>
      <c r="Y281" s="137"/>
      <c r="Z281" s="137"/>
      <c r="AA281" s="137"/>
      <c r="AB281" s="137"/>
      <c r="AC281" s="137"/>
      <c r="AD281" s="137"/>
      <c r="AE281" s="137"/>
      <c r="AF281" s="137"/>
      <c r="AG281" s="137"/>
      <c r="AH281" s="137"/>
    </row>
    <row r="282" spans="1:34" ht="15" hidden="1" customHeight="1" x14ac:dyDescent="0.2">
      <c r="A282" s="1393"/>
      <c r="B282" s="147"/>
      <c r="C282" s="202"/>
      <c r="D282" s="201"/>
      <c r="E282" s="710"/>
      <c r="F282" s="1123"/>
      <c r="G282" s="1124"/>
      <c r="H282" s="704"/>
      <c r="I282" s="720" t="str">
        <f t="shared" si="135"/>
        <v/>
      </c>
      <c r="J282" s="720" t="str">
        <f t="shared" si="136"/>
        <v/>
      </c>
      <c r="K282" s="720" t="str">
        <f t="shared" si="137"/>
        <v/>
      </c>
      <c r="L282" s="720" t="str">
        <f t="shared" si="138"/>
        <v/>
      </c>
      <c r="M282" s="713" t="str">
        <f t="shared" si="139"/>
        <v/>
      </c>
      <c r="N282" s="713" t="str">
        <f t="shared" si="140"/>
        <v/>
      </c>
      <c r="O282" s="714">
        <f t="shared" si="141"/>
        <v>0</v>
      </c>
      <c r="P282" s="835"/>
      <c r="Q282" s="137"/>
      <c r="R282" s="137"/>
      <c r="S282" s="137"/>
      <c r="T282" s="137"/>
      <c r="U282" s="137"/>
      <c r="V282" s="137"/>
      <c r="W282" s="137"/>
      <c r="X282" s="137"/>
      <c r="Y282" s="137"/>
      <c r="Z282" s="137"/>
      <c r="AA282" s="137"/>
      <c r="AB282" s="137"/>
      <c r="AC282" s="137"/>
      <c r="AD282" s="137"/>
      <c r="AE282" s="137"/>
      <c r="AF282" s="137"/>
      <c r="AG282" s="137"/>
      <c r="AH282" s="137"/>
    </row>
    <row r="283" spans="1:34" ht="15" hidden="1" customHeight="1" x14ac:dyDescent="0.2">
      <c r="A283" s="1393"/>
      <c r="B283" s="147"/>
      <c r="C283" s="202"/>
      <c r="D283" s="201"/>
      <c r="E283" s="710"/>
      <c r="F283" s="1123"/>
      <c r="G283" s="1124"/>
      <c r="H283" s="704"/>
      <c r="I283" s="720" t="str">
        <f t="shared" si="135"/>
        <v/>
      </c>
      <c r="J283" s="720" t="str">
        <f t="shared" si="136"/>
        <v/>
      </c>
      <c r="K283" s="720" t="str">
        <f t="shared" si="137"/>
        <v/>
      </c>
      <c r="L283" s="720" t="str">
        <f t="shared" si="138"/>
        <v/>
      </c>
      <c r="M283" s="713" t="str">
        <f t="shared" si="139"/>
        <v/>
      </c>
      <c r="N283" s="713" t="str">
        <f t="shared" si="140"/>
        <v/>
      </c>
      <c r="O283" s="714">
        <f t="shared" si="141"/>
        <v>0</v>
      </c>
      <c r="P283" s="835"/>
      <c r="Q283" s="137"/>
      <c r="R283" s="137"/>
      <c r="S283" s="137"/>
      <c r="T283" s="137"/>
      <c r="U283" s="137"/>
      <c r="V283" s="137"/>
      <c r="W283" s="137"/>
      <c r="X283" s="137"/>
      <c r="Y283" s="137"/>
      <c r="Z283" s="137"/>
      <c r="AA283" s="137"/>
      <c r="AB283" s="137"/>
      <c r="AC283" s="137"/>
      <c r="AD283" s="137"/>
      <c r="AE283" s="137"/>
      <c r="AF283" s="137"/>
      <c r="AG283" s="137"/>
      <c r="AH283" s="137"/>
    </row>
    <row r="284" spans="1:34" ht="15" hidden="1" customHeight="1" x14ac:dyDescent="0.2">
      <c r="A284" s="1393"/>
      <c r="B284" s="147"/>
      <c r="C284" s="202"/>
      <c r="D284" s="201"/>
      <c r="E284" s="710"/>
      <c r="F284" s="1123"/>
      <c r="G284" s="1124"/>
      <c r="H284" s="704"/>
      <c r="I284" s="720" t="str">
        <f t="shared" si="135"/>
        <v/>
      </c>
      <c r="J284" s="720" t="str">
        <f t="shared" si="136"/>
        <v/>
      </c>
      <c r="K284" s="720" t="str">
        <f t="shared" si="137"/>
        <v/>
      </c>
      <c r="L284" s="720" t="str">
        <f t="shared" si="138"/>
        <v/>
      </c>
      <c r="M284" s="713" t="str">
        <f t="shared" si="139"/>
        <v/>
      </c>
      <c r="N284" s="713" t="str">
        <f t="shared" si="140"/>
        <v/>
      </c>
      <c r="O284" s="714">
        <f t="shared" si="141"/>
        <v>0</v>
      </c>
      <c r="P284" s="835"/>
      <c r="Q284" s="137"/>
      <c r="R284" s="137"/>
      <c r="S284" s="137"/>
      <c r="T284" s="137"/>
      <c r="U284" s="137"/>
      <c r="V284" s="137"/>
      <c r="W284" s="137"/>
      <c r="X284" s="137"/>
      <c r="Y284" s="137"/>
      <c r="Z284" s="137"/>
      <c r="AA284" s="137"/>
      <c r="AB284" s="137"/>
      <c r="AC284" s="137"/>
      <c r="AD284" s="137"/>
      <c r="AE284" s="137"/>
      <c r="AF284" s="137"/>
      <c r="AG284" s="137"/>
      <c r="AH284" s="137"/>
    </row>
    <row r="285" spans="1:34" ht="15" hidden="1" customHeight="1" x14ac:dyDescent="0.2">
      <c r="A285" s="1393"/>
      <c r="B285" s="147"/>
      <c r="C285" s="202"/>
      <c r="D285" s="201"/>
      <c r="E285" s="710"/>
      <c r="F285" s="1123"/>
      <c r="G285" s="1124"/>
      <c r="H285" s="704"/>
      <c r="I285" s="720" t="str">
        <f t="shared" si="135"/>
        <v/>
      </c>
      <c r="J285" s="720" t="str">
        <f t="shared" si="136"/>
        <v/>
      </c>
      <c r="K285" s="720" t="str">
        <f t="shared" si="137"/>
        <v/>
      </c>
      <c r="L285" s="720" t="str">
        <f t="shared" si="138"/>
        <v/>
      </c>
      <c r="M285" s="713" t="str">
        <f t="shared" si="139"/>
        <v/>
      </c>
      <c r="N285" s="713" t="str">
        <f t="shared" si="140"/>
        <v/>
      </c>
      <c r="O285" s="714">
        <f t="shared" si="141"/>
        <v>0</v>
      </c>
      <c r="P285" s="835"/>
      <c r="Q285" s="137"/>
      <c r="R285" s="137"/>
      <c r="S285" s="137"/>
      <c r="T285" s="137"/>
      <c r="U285" s="137"/>
      <c r="V285" s="137"/>
      <c r="W285" s="137"/>
      <c r="X285" s="137"/>
      <c r="Y285" s="137"/>
      <c r="Z285" s="137"/>
      <c r="AA285" s="137"/>
      <c r="AB285" s="137"/>
      <c r="AC285" s="137"/>
      <c r="AD285" s="137"/>
      <c r="AE285" s="137"/>
      <c r="AF285" s="137"/>
      <c r="AG285" s="137"/>
      <c r="AH285" s="137"/>
    </row>
    <row r="286" spans="1:34" ht="15" hidden="1" customHeight="1" x14ac:dyDescent="0.2">
      <c r="A286" s="1393"/>
      <c r="B286" s="147"/>
      <c r="C286" s="202"/>
      <c r="D286" s="201"/>
      <c r="E286" s="710"/>
      <c r="F286" s="1123"/>
      <c r="G286" s="1124"/>
      <c r="H286" s="704"/>
      <c r="I286" s="720" t="str">
        <f t="shared" si="135"/>
        <v/>
      </c>
      <c r="J286" s="720" t="str">
        <f t="shared" si="136"/>
        <v/>
      </c>
      <c r="K286" s="720" t="str">
        <f t="shared" si="137"/>
        <v/>
      </c>
      <c r="L286" s="720" t="str">
        <f t="shared" si="138"/>
        <v/>
      </c>
      <c r="M286" s="713" t="str">
        <f t="shared" si="139"/>
        <v/>
      </c>
      <c r="N286" s="713" t="str">
        <f t="shared" si="140"/>
        <v/>
      </c>
      <c r="O286" s="714">
        <f t="shared" si="141"/>
        <v>0</v>
      </c>
      <c r="P286" s="835"/>
      <c r="Q286" s="137"/>
      <c r="R286" s="137"/>
      <c r="S286" s="137"/>
      <c r="T286" s="137"/>
      <c r="U286" s="137"/>
      <c r="V286" s="137"/>
      <c r="W286" s="137"/>
      <c r="X286" s="137"/>
      <c r="Y286" s="137"/>
      <c r="Z286" s="137"/>
      <c r="AA286" s="137"/>
      <c r="AB286" s="137"/>
      <c r="AC286" s="137"/>
      <c r="AD286" s="137"/>
      <c r="AE286" s="137"/>
      <c r="AF286" s="137"/>
      <c r="AG286" s="137"/>
      <c r="AH286" s="137"/>
    </row>
    <row r="287" spans="1:34" ht="15" hidden="1" customHeight="1" x14ac:dyDescent="0.2">
      <c r="A287" s="1393"/>
      <c r="B287" s="147"/>
      <c r="C287" s="202"/>
      <c r="D287" s="201"/>
      <c r="E287" s="710"/>
      <c r="F287" s="1123"/>
      <c r="G287" s="1124"/>
      <c r="H287" s="704"/>
      <c r="I287" s="720" t="str">
        <f t="shared" si="135"/>
        <v/>
      </c>
      <c r="J287" s="720" t="str">
        <f t="shared" si="136"/>
        <v/>
      </c>
      <c r="K287" s="720" t="str">
        <f t="shared" si="137"/>
        <v/>
      </c>
      <c r="L287" s="720" t="str">
        <f t="shared" si="138"/>
        <v/>
      </c>
      <c r="M287" s="713" t="str">
        <f t="shared" si="139"/>
        <v/>
      </c>
      <c r="N287" s="713" t="str">
        <f t="shared" si="140"/>
        <v/>
      </c>
      <c r="O287" s="714">
        <f t="shared" si="141"/>
        <v>0</v>
      </c>
      <c r="P287" s="835"/>
      <c r="Q287" s="137"/>
      <c r="R287" s="137"/>
      <c r="S287" s="137"/>
      <c r="T287" s="137"/>
      <c r="U287" s="137"/>
      <c r="V287" s="137"/>
      <c r="W287" s="137"/>
      <c r="X287" s="137"/>
      <c r="Y287" s="137"/>
      <c r="Z287" s="137"/>
      <c r="AA287" s="137"/>
      <c r="AB287" s="137"/>
      <c r="AC287" s="137"/>
      <c r="AD287" s="137"/>
      <c r="AE287" s="137"/>
      <c r="AF287" s="137"/>
      <c r="AG287" s="137"/>
      <c r="AH287" s="137"/>
    </row>
    <row r="288" spans="1:34" ht="15" hidden="1" customHeight="1" x14ac:dyDescent="0.2">
      <c r="A288" s="1393"/>
      <c r="B288" s="147"/>
      <c r="C288" s="202"/>
      <c r="D288" s="201"/>
      <c r="E288" s="710"/>
      <c r="F288" s="1123"/>
      <c r="G288" s="1124"/>
      <c r="H288" s="704"/>
      <c r="I288" s="720" t="str">
        <f t="shared" si="135"/>
        <v/>
      </c>
      <c r="J288" s="720" t="str">
        <f t="shared" si="136"/>
        <v/>
      </c>
      <c r="K288" s="720" t="str">
        <f t="shared" si="137"/>
        <v/>
      </c>
      <c r="L288" s="720" t="str">
        <f t="shared" si="138"/>
        <v/>
      </c>
      <c r="M288" s="713" t="str">
        <f t="shared" si="139"/>
        <v/>
      </c>
      <c r="N288" s="713" t="str">
        <f t="shared" si="140"/>
        <v/>
      </c>
      <c r="O288" s="714">
        <f t="shared" si="141"/>
        <v>0</v>
      </c>
      <c r="P288" s="835"/>
      <c r="Q288" s="137"/>
      <c r="R288" s="137"/>
      <c r="S288" s="137"/>
      <c r="T288" s="137"/>
      <c r="U288" s="137"/>
      <c r="V288" s="137"/>
      <c r="W288" s="137"/>
      <c r="X288" s="137"/>
      <c r="Y288" s="137"/>
      <c r="Z288" s="137"/>
      <c r="AA288" s="137"/>
      <c r="AB288" s="137"/>
      <c r="AC288" s="137"/>
      <c r="AD288" s="137"/>
      <c r="AE288" s="137"/>
      <c r="AF288" s="137"/>
      <c r="AG288" s="137"/>
      <c r="AH288" s="137"/>
    </row>
    <row r="289" spans="1:34" ht="15" hidden="1" customHeight="1" x14ac:dyDescent="0.2">
      <c r="A289" s="1393"/>
      <c r="B289" s="147"/>
      <c r="C289" s="202"/>
      <c r="D289" s="201"/>
      <c r="E289" s="710"/>
      <c r="F289" s="1123"/>
      <c r="G289" s="1124"/>
      <c r="H289" s="704"/>
      <c r="I289" s="720" t="str">
        <f t="shared" si="135"/>
        <v/>
      </c>
      <c r="J289" s="720" t="str">
        <f t="shared" si="136"/>
        <v/>
      </c>
      <c r="K289" s="720" t="str">
        <f t="shared" si="137"/>
        <v/>
      </c>
      <c r="L289" s="720" t="str">
        <f t="shared" si="138"/>
        <v/>
      </c>
      <c r="M289" s="713" t="str">
        <f t="shared" si="139"/>
        <v/>
      </c>
      <c r="N289" s="713" t="str">
        <f t="shared" si="140"/>
        <v/>
      </c>
      <c r="O289" s="714">
        <f t="shared" si="141"/>
        <v>0</v>
      </c>
      <c r="P289" s="835"/>
      <c r="Q289" s="137"/>
      <c r="R289" s="137"/>
      <c r="S289" s="137"/>
      <c r="T289" s="137"/>
      <c r="U289" s="137"/>
      <c r="V289" s="137"/>
      <c r="W289" s="137"/>
      <c r="X289" s="137"/>
      <c r="Y289" s="137"/>
      <c r="Z289" s="137"/>
      <c r="AA289" s="137"/>
      <c r="AB289" s="137"/>
      <c r="AC289" s="137"/>
      <c r="AD289" s="137"/>
      <c r="AE289" s="137"/>
      <c r="AF289" s="137"/>
      <c r="AG289" s="137"/>
      <c r="AH289" s="137"/>
    </row>
    <row r="290" spans="1:34" ht="15" hidden="1" customHeight="1" thickBot="1" x14ac:dyDescent="0.25">
      <c r="A290" s="1394"/>
      <c r="B290" s="169"/>
      <c r="C290" s="203"/>
      <c r="D290" s="707"/>
      <c r="E290" s="711"/>
      <c r="F290" s="1125"/>
      <c r="G290" s="1126"/>
      <c r="H290" s="704"/>
      <c r="I290" s="720" t="str">
        <f t="shared" si="135"/>
        <v/>
      </c>
      <c r="J290" s="720" t="str">
        <f t="shared" si="136"/>
        <v/>
      </c>
      <c r="K290" s="720" t="str">
        <f t="shared" si="137"/>
        <v/>
      </c>
      <c r="L290" s="720" t="str">
        <f t="shared" si="138"/>
        <v/>
      </c>
      <c r="M290" s="713" t="str">
        <f t="shared" si="139"/>
        <v/>
      </c>
      <c r="N290" s="713" t="str">
        <f t="shared" si="140"/>
        <v/>
      </c>
      <c r="O290" s="714">
        <f t="shared" si="141"/>
        <v>0</v>
      </c>
      <c r="P290" s="835"/>
      <c r="Q290" s="137"/>
      <c r="R290" s="137"/>
      <c r="S290" s="137"/>
      <c r="T290" s="137"/>
      <c r="U290" s="137"/>
      <c r="V290" s="137"/>
      <c r="W290" s="137"/>
      <c r="X290" s="137"/>
      <c r="Y290" s="137"/>
      <c r="Z290" s="137"/>
      <c r="AA290" s="137"/>
      <c r="AB290" s="137"/>
      <c r="AC290" s="137"/>
      <c r="AD290" s="137"/>
      <c r="AE290" s="137"/>
      <c r="AF290" s="137"/>
      <c r="AG290" s="137"/>
      <c r="AH290" s="137"/>
    </row>
    <row r="291" spans="1:34" ht="18" customHeight="1" thickBot="1" x14ac:dyDescent="0.25">
      <c r="A291" s="182"/>
      <c r="B291" s="198"/>
      <c r="C291" s="198"/>
      <c r="D291" s="198"/>
      <c r="E291" s="198" t="s">
        <v>62</v>
      </c>
      <c r="F291" s="140">
        <f t="shared" ref="F291:G291" si="142">SUM(F271:F290)</f>
        <v>0</v>
      </c>
      <c r="G291" s="204">
        <f t="shared" si="142"/>
        <v>0</v>
      </c>
      <c r="H291" s="139"/>
      <c r="I291" s="721">
        <f t="shared" ref="I291:O291" si="143">SUM(I271:I290)</f>
        <v>0</v>
      </c>
      <c r="J291" s="722">
        <f t="shared" si="143"/>
        <v>0</v>
      </c>
      <c r="K291" s="721">
        <f t="shared" si="143"/>
        <v>0</v>
      </c>
      <c r="L291" s="722">
        <f t="shared" si="143"/>
        <v>0</v>
      </c>
      <c r="M291" s="205">
        <f t="shared" si="143"/>
        <v>0</v>
      </c>
      <c r="N291" s="200">
        <f t="shared" si="143"/>
        <v>0</v>
      </c>
      <c r="O291" s="144">
        <f t="shared" si="143"/>
        <v>0</v>
      </c>
      <c r="P291" s="836"/>
      <c r="Q291" s="137"/>
      <c r="R291" s="137"/>
      <c r="S291" s="137"/>
      <c r="T291" s="137"/>
      <c r="U291" s="137"/>
      <c r="V291" s="137"/>
      <c r="W291" s="137"/>
      <c r="X291" s="137"/>
      <c r="Y291" s="137"/>
      <c r="Z291" s="137"/>
      <c r="AA291" s="137"/>
      <c r="AB291" s="137"/>
      <c r="AC291" s="137"/>
      <c r="AD291" s="137"/>
      <c r="AE291" s="137"/>
      <c r="AF291" s="137"/>
      <c r="AG291" s="137"/>
      <c r="AH291" s="137"/>
    </row>
    <row r="292" spans="1:34" ht="13.5" thickBot="1" x14ac:dyDescent="0.25">
      <c r="A292" s="173"/>
      <c r="B292" s="152"/>
      <c r="C292" s="152"/>
      <c r="D292" s="152"/>
      <c r="E292" s="152"/>
      <c r="F292" s="152"/>
      <c r="G292" s="152"/>
      <c r="H292" s="102"/>
      <c r="I292" s="152"/>
      <c r="J292" s="152"/>
      <c r="K292" s="152"/>
      <c r="L292" s="152"/>
      <c r="M292" s="152"/>
      <c r="N292" s="152"/>
      <c r="O292" s="102"/>
      <c r="P292" s="837"/>
      <c r="Q292" s="137"/>
      <c r="R292" s="137"/>
      <c r="S292" s="137"/>
      <c r="T292" s="137"/>
      <c r="U292" s="137"/>
      <c r="V292" s="137"/>
      <c r="W292" s="137"/>
      <c r="X292" s="137"/>
      <c r="Y292" s="137"/>
      <c r="Z292" s="137"/>
      <c r="AA292" s="137"/>
      <c r="AB292" s="137"/>
      <c r="AC292" s="137"/>
      <c r="AD292" s="137"/>
      <c r="AE292" s="137"/>
      <c r="AF292" s="137"/>
      <c r="AG292" s="137"/>
      <c r="AH292" s="137"/>
    </row>
    <row r="293" spans="1:34" ht="15" customHeight="1" x14ac:dyDescent="0.2">
      <c r="A293" s="1392">
        <f>'Setup Page'!C21</f>
        <v>0</v>
      </c>
      <c r="B293" s="168"/>
      <c r="C293" s="201"/>
      <c r="D293" s="706"/>
      <c r="E293" s="709"/>
      <c r="F293" s="1121"/>
      <c r="G293" s="1122"/>
      <c r="H293" s="704"/>
      <c r="I293" s="720" t="str">
        <f>IF(E293="Level 2",F293,IF(E293="Level 3",F293,IF(E293="Level 4",F293,"")))</f>
        <v/>
      </c>
      <c r="J293" s="720" t="str">
        <f>IF(E293="Level 5",F293,"")</f>
        <v/>
      </c>
      <c r="K293" s="720" t="str">
        <f>IF(E293="Level 2",G293,IF(E293="Level 3",G293,IF(E293="Level 4",G293,"")))</f>
        <v/>
      </c>
      <c r="L293" s="720" t="str">
        <f>IF(E293="Level 5",G293,"")</f>
        <v/>
      </c>
      <c r="M293" s="713" t="str">
        <f>IF(E293="Level 2",G293*H293,IF(E293="Level 3",G293*H293,IF(E293="Level 4",G293*H293,"")))</f>
        <v/>
      </c>
      <c r="N293" s="713" t="str">
        <f>IF(E293="Level 5",G293*H293,"")</f>
        <v/>
      </c>
      <c r="O293" s="714">
        <f>G293*H293</f>
        <v>0</v>
      </c>
      <c r="P293" s="835"/>
      <c r="Q293" s="137"/>
      <c r="R293" s="137"/>
      <c r="S293" s="137"/>
      <c r="T293" s="137"/>
      <c r="U293" s="137"/>
      <c r="V293" s="137"/>
      <c r="W293" s="137"/>
      <c r="X293" s="137"/>
      <c r="Y293" s="137"/>
      <c r="Z293" s="137"/>
      <c r="AA293" s="137"/>
      <c r="AB293" s="137"/>
      <c r="AC293" s="137"/>
      <c r="AD293" s="137"/>
      <c r="AE293" s="137"/>
      <c r="AF293" s="137"/>
      <c r="AG293" s="137"/>
      <c r="AH293" s="137"/>
    </row>
    <row r="294" spans="1:34" ht="15" customHeight="1" x14ac:dyDescent="0.2">
      <c r="A294" s="1393"/>
      <c r="B294" s="147"/>
      <c r="C294" s="202"/>
      <c r="D294" s="201"/>
      <c r="E294" s="710"/>
      <c r="F294" s="1123"/>
      <c r="G294" s="1124"/>
      <c r="H294" s="704"/>
      <c r="I294" s="720" t="str">
        <f t="shared" ref="I294:I312" si="144">IF(E294="Level 2",F294,IF(E294="Level 3",F294,IF(E294="Level 4",F294,"")))</f>
        <v/>
      </c>
      <c r="J294" s="720" t="str">
        <f t="shared" ref="J294:J312" si="145">IF(E294="Level 5",F294,"")</f>
        <v/>
      </c>
      <c r="K294" s="720" t="str">
        <f t="shared" ref="K294:K312" si="146">IF(E294="Level 2",G294,IF(E294="Level 3",G294,IF(E294="Level 4",G294,"")))</f>
        <v/>
      </c>
      <c r="L294" s="720" t="str">
        <f t="shared" ref="L294:L312" si="147">IF(E294="Level 5",G294,"")</f>
        <v/>
      </c>
      <c r="M294" s="713" t="str">
        <f t="shared" ref="M294:M312" si="148">IF(E294="Level 2",G294*H294,IF(E294="Level 3",G294*H294,IF(E294="Level 4",G294*H294,"")))</f>
        <v/>
      </c>
      <c r="N294" s="713" t="str">
        <f t="shared" ref="N294:N312" si="149">IF(E294="Level 5",G294*H294,"")</f>
        <v/>
      </c>
      <c r="O294" s="714">
        <f t="shared" ref="O294:O312" si="150">G294*H294</f>
        <v>0</v>
      </c>
      <c r="P294" s="835"/>
      <c r="Q294" s="137"/>
      <c r="R294" s="137"/>
      <c r="S294" s="137"/>
      <c r="T294" s="137"/>
      <c r="U294" s="137"/>
      <c r="V294" s="137"/>
      <c r="W294" s="137"/>
      <c r="X294" s="137"/>
      <c r="Y294" s="137"/>
      <c r="Z294" s="137"/>
      <c r="AA294" s="137"/>
      <c r="AB294" s="137"/>
      <c r="AC294" s="137"/>
      <c r="AD294" s="137"/>
      <c r="AE294" s="137"/>
      <c r="AF294" s="137"/>
      <c r="AG294" s="137"/>
      <c r="AH294" s="137"/>
    </row>
    <row r="295" spans="1:34" ht="15" customHeight="1" x14ac:dyDescent="0.2">
      <c r="A295" s="1393"/>
      <c r="B295" s="147"/>
      <c r="C295" s="202"/>
      <c r="D295" s="201"/>
      <c r="E295" s="710"/>
      <c r="F295" s="1123"/>
      <c r="G295" s="1124"/>
      <c r="H295" s="704"/>
      <c r="I295" s="720" t="str">
        <f t="shared" si="144"/>
        <v/>
      </c>
      <c r="J295" s="720" t="str">
        <f t="shared" si="145"/>
        <v/>
      </c>
      <c r="K295" s="720" t="str">
        <f t="shared" si="146"/>
        <v/>
      </c>
      <c r="L295" s="720" t="str">
        <f t="shared" si="147"/>
        <v/>
      </c>
      <c r="M295" s="713" t="str">
        <f t="shared" si="148"/>
        <v/>
      </c>
      <c r="N295" s="713" t="str">
        <f t="shared" si="149"/>
        <v/>
      </c>
      <c r="O295" s="714">
        <f t="shared" si="150"/>
        <v>0</v>
      </c>
      <c r="P295" s="835"/>
      <c r="Q295" s="137"/>
      <c r="R295" s="137"/>
      <c r="S295" s="137"/>
      <c r="T295" s="137"/>
      <c r="U295" s="137"/>
      <c r="V295" s="137"/>
      <c r="W295" s="137"/>
      <c r="X295" s="137"/>
      <c r="Y295" s="137"/>
      <c r="Z295" s="137"/>
      <c r="AA295" s="137"/>
      <c r="AB295" s="137"/>
      <c r="AC295" s="137"/>
      <c r="AD295" s="137"/>
      <c r="AE295" s="137"/>
      <c r="AF295" s="137"/>
      <c r="AG295" s="137"/>
      <c r="AH295" s="137"/>
    </row>
    <row r="296" spans="1:34" ht="15" customHeight="1" x14ac:dyDescent="0.2">
      <c r="A296" s="1393"/>
      <c r="B296" s="147"/>
      <c r="C296" s="202"/>
      <c r="D296" s="201"/>
      <c r="E296" s="710"/>
      <c r="F296" s="1123"/>
      <c r="G296" s="1124"/>
      <c r="H296" s="704"/>
      <c r="I296" s="720" t="str">
        <f t="shared" si="144"/>
        <v/>
      </c>
      <c r="J296" s="720" t="str">
        <f t="shared" si="145"/>
        <v/>
      </c>
      <c r="K296" s="720" t="str">
        <f t="shared" si="146"/>
        <v/>
      </c>
      <c r="L296" s="720" t="str">
        <f t="shared" si="147"/>
        <v/>
      </c>
      <c r="M296" s="713" t="str">
        <f t="shared" si="148"/>
        <v/>
      </c>
      <c r="N296" s="713" t="str">
        <f t="shared" si="149"/>
        <v/>
      </c>
      <c r="O296" s="714">
        <f t="shared" si="150"/>
        <v>0</v>
      </c>
      <c r="P296" s="835"/>
      <c r="Q296" s="137"/>
      <c r="R296" s="137"/>
      <c r="S296" s="137"/>
      <c r="T296" s="137"/>
      <c r="U296" s="137"/>
      <c r="V296" s="137"/>
      <c r="W296" s="137"/>
      <c r="X296" s="137"/>
      <c r="Y296" s="137"/>
      <c r="Z296" s="137"/>
      <c r="AA296" s="137"/>
      <c r="AB296" s="137"/>
      <c r="AC296" s="137"/>
      <c r="AD296" s="137"/>
      <c r="AE296" s="137"/>
      <c r="AF296" s="137"/>
      <c r="AG296" s="137"/>
      <c r="AH296" s="137"/>
    </row>
    <row r="297" spans="1:34" ht="15" customHeight="1" x14ac:dyDescent="0.2">
      <c r="A297" s="1393"/>
      <c r="B297" s="147"/>
      <c r="C297" s="202"/>
      <c r="D297" s="201"/>
      <c r="E297" s="710"/>
      <c r="F297" s="1123"/>
      <c r="G297" s="1124"/>
      <c r="H297" s="704"/>
      <c r="I297" s="720" t="str">
        <f t="shared" si="144"/>
        <v/>
      </c>
      <c r="J297" s="720" t="str">
        <f t="shared" si="145"/>
        <v/>
      </c>
      <c r="K297" s="720" t="str">
        <f t="shared" si="146"/>
        <v/>
      </c>
      <c r="L297" s="720" t="str">
        <f t="shared" si="147"/>
        <v/>
      </c>
      <c r="M297" s="713" t="str">
        <f t="shared" si="148"/>
        <v/>
      </c>
      <c r="N297" s="713" t="str">
        <f t="shared" si="149"/>
        <v/>
      </c>
      <c r="O297" s="714">
        <f t="shared" si="150"/>
        <v>0</v>
      </c>
      <c r="P297" s="835"/>
      <c r="Q297" s="137"/>
      <c r="R297" s="137"/>
      <c r="S297" s="137"/>
      <c r="T297" s="137"/>
      <c r="U297" s="137"/>
      <c r="V297" s="137"/>
      <c r="W297" s="137"/>
      <c r="X297" s="137"/>
      <c r="Y297" s="137"/>
      <c r="Z297" s="137"/>
      <c r="AA297" s="137"/>
      <c r="AB297" s="137"/>
      <c r="AC297" s="137"/>
      <c r="AD297" s="137"/>
      <c r="AE297" s="137"/>
      <c r="AF297" s="137"/>
      <c r="AG297" s="137"/>
      <c r="AH297" s="137"/>
    </row>
    <row r="298" spans="1:34" ht="15" customHeight="1" x14ac:dyDescent="0.2">
      <c r="A298" s="1393"/>
      <c r="B298" s="147"/>
      <c r="C298" s="202"/>
      <c r="D298" s="201"/>
      <c r="E298" s="710"/>
      <c r="F298" s="1123"/>
      <c r="G298" s="1124"/>
      <c r="H298" s="704"/>
      <c r="I298" s="720" t="str">
        <f t="shared" si="144"/>
        <v/>
      </c>
      <c r="J298" s="720" t="str">
        <f t="shared" si="145"/>
        <v/>
      </c>
      <c r="K298" s="720" t="str">
        <f t="shared" si="146"/>
        <v/>
      </c>
      <c r="L298" s="720" t="str">
        <f t="shared" si="147"/>
        <v/>
      </c>
      <c r="M298" s="713" t="str">
        <f t="shared" si="148"/>
        <v/>
      </c>
      <c r="N298" s="713" t="str">
        <f t="shared" si="149"/>
        <v/>
      </c>
      <c r="O298" s="714">
        <f t="shared" si="150"/>
        <v>0</v>
      </c>
      <c r="P298" s="835"/>
      <c r="Q298" s="137"/>
      <c r="R298" s="137"/>
      <c r="S298" s="137"/>
      <c r="T298" s="137"/>
      <c r="U298" s="137"/>
      <c r="V298" s="137"/>
      <c r="W298" s="137"/>
      <c r="X298" s="137"/>
      <c r="Y298" s="137"/>
      <c r="Z298" s="137"/>
      <c r="AA298" s="137"/>
      <c r="AB298" s="137"/>
      <c r="AC298" s="137"/>
      <c r="AD298" s="137"/>
      <c r="AE298" s="137"/>
      <c r="AF298" s="137"/>
      <c r="AG298" s="137"/>
      <c r="AH298" s="137"/>
    </row>
    <row r="299" spans="1:34" ht="15" customHeight="1" x14ac:dyDescent="0.2">
      <c r="A299" s="1393"/>
      <c r="B299" s="147"/>
      <c r="C299" s="202"/>
      <c r="D299" s="201"/>
      <c r="E299" s="710"/>
      <c r="F299" s="1123"/>
      <c r="G299" s="1124"/>
      <c r="H299" s="704"/>
      <c r="I299" s="720" t="str">
        <f t="shared" si="144"/>
        <v/>
      </c>
      <c r="J299" s="720" t="str">
        <f t="shared" si="145"/>
        <v/>
      </c>
      <c r="K299" s="720" t="str">
        <f t="shared" si="146"/>
        <v/>
      </c>
      <c r="L299" s="720" t="str">
        <f t="shared" si="147"/>
        <v/>
      </c>
      <c r="M299" s="713" t="str">
        <f t="shared" si="148"/>
        <v/>
      </c>
      <c r="N299" s="713" t="str">
        <f t="shared" si="149"/>
        <v/>
      </c>
      <c r="O299" s="714">
        <f t="shared" si="150"/>
        <v>0</v>
      </c>
      <c r="P299" s="835"/>
      <c r="Q299" s="137"/>
      <c r="R299" s="137"/>
      <c r="S299" s="137"/>
      <c r="T299" s="137"/>
      <c r="U299" s="137"/>
      <c r="V299" s="137"/>
      <c r="W299" s="137"/>
      <c r="X299" s="137"/>
      <c r="Y299" s="137"/>
      <c r="Z299" s="137"/>
      <c r="AA299" s="137"/>
      <c r="AB299" s="137"/>
      <c r="AC299" s="137"/>
      <c r="AD299" s="137"/>
      <c r="AE299" s="137"/>
      <c r="AF299" s="137"/>
      <c r="AG299" s="137"/>
      <c r="AH299" s="137"/>
    </row>
    <row r="300" spans="1:34" ht="15" customHeight="1" x14ac:dyDescent="0.2">
      <c r="A300" s="1393"/>
      <c r="B300" s="147"/>
      <c r="C300" s="202"/>
      <c r="D300" s="201"/>
      <c r="E300" s="710"/>
      <c r="F300" s="1123"/>
      <c r="G300" s="1124"/>
      <c r="H300" s="704"/>
      <c r="I300" s="720" t="str">
        <f t="shared" si="144"/>
        <v/>
      </c>
      <c r="J300" s="720" t="str">
        <f t="shared" si="145"/>
        <v/>
      </c>
      <c r="K300" s="720" t="str">
        <f t="shared" si="146"/>
        <v/>
      </c>
      <c r="L300" s="720" t="str">
        <f t="shared" si="147"/>
        <v/>
      </c>
      <c r="M300" s="713" t="str">
        <f t="shared" si="148"/>
        <v/>
      </c>
      <c r="N300" s="713" t="str">
        <f t="shared" si="149"/>
        <v/>
      </c>
      <c r="O300" s="714">
        <f t="shared" si="150"/>
        <v>0</v>
      </c>
      <c r="P300" s="835"/>
      <c r="Q300" s="137"/>
      <c r="R300" s="137"/>
      <c r="S300" s="137"/>
      <c r="T300" s="137"/>
      <c r="U300" s="137"/>
      <c r="V300" s="137"/>
      <c r="W300" s="137"/>
      <c r="X300" s="137"/>
      <c r="Y300" s="137"/>
      <c r="Z300" s="137"/>
      <c r="AA300" s="137"/>
      <c r="AB300" s="137"/>
      <c r="AC300" s="137"/>
      <c r="AD300" s="137"/>
      <c r="AE300" s="137"/>
      <c r="AF300" s="137"/>
      <c r="AG300" s="137"/>
      <c r="AH300" s="137"/>
    </row>
    <row r="301" spans="1:34" ht="15" customHeight="1" x14ac:dyDescent="0.2">
      <c r="A301" s="1393"/>
      <c r="B301" s="147"/>
      <c r="C301" s="202"/>
      <c r="D301" s="201"/>
      <c r="E301" s="710"/>
      <c r="F301" s="1123"/>
      <c r="G301" s="1124"/>
      <c r="H301" s="704"/>
      <c r="I301" s="720" t="str">
        <f t="shared" si="144"/>
        <v/>
      </c>
      <c r="J301" s="720" t="str">
        <f t="shared" si="145"/>
        <v/>
      </c>
      <c r="K301" s="720" t="str">
        <f t="shared" si="146"/>
        <v/>
      </c>
      <c r="L301" s="720" t="str">
        <f t="shared" si="147"/>
        <v/>
      </c>
      <c r="M301" s="713" t="str">
        <f t="shared" si="148"/>
        <v/>
      </c>
      <c r="N301" s="713" t="str">
        <f t="shared" si="149"/>
        <v/>
      </c>
      <c r="O301" s="714">
        <f t="shared" si="150"/>
        <v>0</v>
      </c>
      <c r="P301" s="835"/>
      <c r="Q301" s="137"/>
      <c r="R301" s="137"/>
      <c r="S301" s="137"/>
      <c r="T301" s="137"/>
      <c r="U301" s="137"/>
      <c r="V301" s="137"/>
      <c r="W301" s="137"/>
      <c r="X301" s="137"/>
      <c r="Y301" s="137"/>
      <c r="Z301" s="137"/>
      <c r="AA301" s="137"/>
      <c r="AB301" s="137"/>
      <c r="AC301" s="137"/>
      <c r="AD301" s="137"/>
      <c r="AE301" s="137"/>
      <c r="AF301" s="137"/>
      <c r="AG301" s="137"/>
      <c r="AH301" s="137"/>
    </row>
    <row r="302" spans="1:34" ht="15" customHeight="1" thickBot="1" x14ac:dyDescent="0.25">
      <c r="A302" s="1393"/>
      <c r="B302" s="147"/>
      <c r="C302" s="202"/>
      <c r="D302" s="201"/>
      <c r="E302" s="710"/>
      <c r="F302" s="1123"/>
      <c r="G302" s="1124"/>
      <c r="H302" s="704"/>
      <c r="I302" s="720" t="str">
        <f t="shared" si="144"/>
        <v/>
      </c>
      <c r="J302" s="720" t="str">
        <f t="shared" si="145"/>
        <v/>
      </c>
      <c r="K302" s="720" t="str">
        <f t="shared" si="146"/>
        <v/>
      </c>
      <c r="L302" s="720" t="str">
        <f t="shared" si="147"/>
        <v/>
      </c>
      <c r="M302" s="713" t="str">
        <f t="shared" si="148"/>
        <v/>
      </c>
      <c r="N302" s="713" t="str">
        <f t="shared" si="149"/>
        <v/>
      </c>
      <c r="O302" s="714">
        <f t="shared" si="150"/>
        <v>0</v>
      </c>
      <c r="P302" s="835"/>
      <c r="Q302" s="137"/>
      <c r="R302" s="137"/>
      <c r="S302" s="137"/>
      <c r="T302" s="137"/>
      <c r="U302" s="137"/>
      <c r="V302" s="137"/>
      <c r="W302" s="137"/>
      <c r="X302" s="137"/>
      <c r="Y302" s="137"/>
      <c r="Z302" s="137"/>
      <c r="AA302" s="137"/>
      <c r="AB302" s="137"/>
      <c r="AC302" s="137"/>
      <c r="AD302" s="137"/>
      <c r="AE302" s="137"/>
      <c r="AF302" s="137"/>
      <c r="AG302" s="137"/>
      <c r="AH302" s="137"/>
    </row>
    <row r="303" spans="1:34" ht="15" hidden="1" customHeight="1" x14ac:dyDescent="0.2">
      <c r="A303" s="1393"/>
      <c r="B303" s="147"/>
      <c r="C303" s="202"/>
      <c r="D303" s="201"/>
      <c r="E303" s="710"/>
      <c r="F303" s="1123"/>
      <c r="G303" s="1124"/>
      <c r="H303" s="704"/>
      <c r="I303" s="720" t="str">
        <f t="shared" si="144"/>
        <v/>
      </c>
      <c r="J303" s="720" t="str">
        <f t="shared" si="145"/>
        <v/>
      </c>
      <c r="K303" s="720" t="str">
        <f t="shared" si="146"/>
        <v/>
      </c>
      <c r="L303" s="720" t="str">
        <f t="shared" si="147"/>
        <v/>
      </c>
      <c r="M303" s="713" t="str">
        <f t="shared" si="148"/>
        <v/>
      </c>
      <c r="N303" s="713" t="str">
        <f t="shared" si="149"/>
        <v/>
      </c>
      <c r="O303" s="714">
        <f t="shared" si="150"/>
        <v>0</v>
      </c>
      <c r="P303" s="835"/>
      <c r="Q303" s="137"/>
      <c r="R303" s="137"/>
      <c r="S303" s="137"/>
      <c r="T303" s="137"/>
      <c r="U303" s="137"/>
      <c r="V303" s="137"/>
      <c r="W303" s="137"/>
      <c r="X303" s="137"/>
      <c r="Y303" s="137"/>
      <c r="Z303" s="137"/>
      <c r="AA303" s="137"/>
      <c r="AB303" s="137"/>
      <c r="AC303" s="137"/>
      <c r="AD303" s="137"/>
      <c r="AE303" s="137"/>
      <c r="AF303" s="137"/>
      <c r="AG303" s="137"/>
      <c r="AH303" s="137"/>
    </row>
    <row r="304" spans="1:34" ht="15" hidden="1" customHeight="1" x14ac:dyDescent="0.2">
      <c r="A304" s="1393"/>
      <c r="B304" s="147"/>
      <c r="C304" s="202"/>
      <c r="D304" s="201"/>
      <c r="E304" s="710"/>
      <c r="F304" s="1123"/>
      <c r="G304" s="1124"/>
      <c r="H304" s="704"/>
      <c r="I304" s="720" t="str">
        <f t="shared" si="144"/>
        <v/>
      </c>
      <c r="J304" s="720" t="str">
        <f t="shared" si="145"/>
        <v/>
      </c>
      <c r="K304" s="720" t="str">
        <f t="shared" si="146"/>
        <v/>
      </c>
      <c r="L304" s="720" t="str">
        <f t="shared" si="147"/>
        <v/>
      </c>
      <c r="M304" s="713" t="str">
        <f t="shared" si="148"/>
        <v/>
      </c>
      <c r="N304" s="713" t="str">
        <f t="shared" si="149"/>
        <v/>
      </c>
      <c r="O304" s="714">
        <f t="shared" si="150"/>
        <v>0</v>
      </c>
      <c r="P304" s="835"/>
      <c r="Q304" s="137"/>
      <c r="R304" s="137"/>
      <c r="S304" s="137"/>
      <c r="T304" s="137"/>
      <c r="U304" s="137"/>
      <c r="V304" s="137"/>
      <c r="W304" s="137"/>
      <c r="X304" s="137"/>
      <c r="Y304" s="137"/>
      <c r="Z304" s="137"/>
      <c r="AA304" s="137"/>
      <c r="AB304" s="137"/>
      <c r="AC304" s="137"/>
      <c r="AD304" s="137"/>
      <c r="AE304" s="137"/>
      <c r="AF304" s="137"/>
      <c r="AG304" s="137"/>
      <c r="AH304" s="137"/>
    </row>
    <row r="305" spans="1:34" ht="15" hidden="1" customHeight="1" x14ac:dyDescent="0.2">
      <c r="A305" s="1393"/>
      <c r="B305" s="147"/>
      <c r="C305" s="202"/>
      <c r="D305" s="201"/>
      <c r="E305" s="710"/>
      <c r="F305" s="1123"/>
      <c r="G305" s="1124"/>
      <c r="H305" s="704"/>
      <c r="I305" s="720" t="str">
        <f t="shared" si="144"/>
        <v/>
      </c>
      <c r="J305" s="720" t="str">
        <f t="shared" si="145"/>
        <v/>
      </c>
      <c r="K305" s="720" t="str">
        <f t="shared" si="146"/>
        <v/>
      </c>
      <c r="L305" s="720" t="str">
        <f t="shared" si="147"/>
        <v/>
      </c>
      <c r="M305" s="713" t="str">
        <f t="shared" si="148"/>
        <v/>
      </c>
      <c r="N305" s="713" t="str">
        <f t="shared" si="149"/>
        <v/>
      </c>
      <c r="O305" s="714">
        <f t="shared" si="150"/>
        <v>0</v>
      </c>
      <c r="P305" s="835"/>
      <c r="Q305" s="137"/>
      <c r="R305" s="137"/>
      <c r="S305" s="137"/>
      <c r="T305" s="137"/>
      <c r="U305" s="137"/>
      <c r="V305" s="137"/>
      <c r="W305" s="137"/>
      <c r="X305" s="137"/>
      <c r="Y305" s="137"/>
      <c r="Z305" s="137"/>
      <c r="AA305" s="137"/>
      <c r="AB305" s="137"/>
      <c r="AC305" s="137"/>
      <c r="AD305" s="137"/>
      <c r="AE305" s="137"/>
      <c r="AF305" s="137"/>
      <c r="AG305" s="137"/>
      <c r="AH305" s="137"/>
    </row>
    <row r="306" spans="1:34" ht="15" hidden="1" customHeight="1" x14ac:dyDescent="0.2">
      <c r="A306" s="1393"/>
      <c r="B306" s="147"/>
      <c r="C306" s="202"/>
      <c r="D306" s="201"/>
      <c r="E306" s="710"/>
      <c r="F306" s="1123"/>
      <c r="G306" s="1124"/>
      <c r="H306" s="704"/>
      <c r="I306" s="720" t="str">
        <f t="shared" si="144"/>
        <v/>
      </c>
      <c r="J306" s="720" t="str">
        <f t="shared" si="145"/>
        <v/>
      </c>
      <c r="K306" s="720" t="str">
        <f t="shared" si="146"/>
        <v/>
      </c>
      <c r="L306" s="720" t="str">
        <f t="shared" si="147"/>
        <v/>
      </c>
      <c r="M306" s="713" t="str">
        <f t="shared" si="148"/>
        <v/>
      </c>
      <c r="N306" s="713" t="str">
        <f t="shared" si="149"/>
        <v/>
      </c>
      <c r="O306" s="714">
        <f t="shared" si="150"/>
        <v>0</v>
      </c>
      <c r="P306" s="835"/>
      <c r="Q306" s="137"/>
      <c r="R306" s="137"/>
      <c r="S306" s="137"/>
      <c r="T306" s="137"/>
      <c r="U306" s="137"/>
      <c r="V306" s="137"/>
      <c r="W306" s="137"/>
      <c r="X306" s="137"/>
      <c r="Y306" s="137"/>
      <c r="Z306" s="137"/>
      <c r="AA306" s="137"/>
      <c r="AB306" s="137"/>
      <c r="AC306" s="137"/>
      <c r="AD306" s="137"/>
      <c r="AE306" s="137"/>
      <c r="AF306" s="137"/>
      <c r="AG306" s="137"/>
      <c r="AH306" s="137"/>
    </row>
    <row r="307" spans="1:34" ht="15" hidden="1" customHeight="1" x14ac:dyDescent="0.2">
      <c r="A307" s="1393"/>
      <c r="B307" s="147"/>
      <c r="C307" s="202"/>
      <c r="D307" s="201"/>
      <c r="E307" s="710"/>
      <c r="F307" s="1123"/>
      <c r="G307" s="1124"/>
      <c r="H307" s="704"/>
      <c r="I307" s="720" t="str">
        <f t="shared" si="144"/>
        <v/>
      </c>
      <c r="J307" s="720" t="str">
        <f t="shared" si="145"/>
        <v/>
      </c>
      <c r="K307" s="720" t="str">
        <f t="shared" si="146"/>
        <v/>
      </c>
      <c r="L307" s="720" t="str">
        <f t="shared" si="147"/>
        <v/>
      </c>
      <c r="M307" s="713" t="str">
        <f t="shared" si="148"/>
        <v/>
      </c>
      <c r="N307" s="713" t="str">
        <f t="shared" si="149"/>
        <v/>
      </c>
      <c r="O307" s="714">
        <f t="shared" si="150"/>
        <v>0</v>
      </c>
      <c r="P307" s="835"/>
      <c r="Q307" s="137"/>
      <c r="R307" s="137"/>
      <c r="S307" s="137"/>
      <c r="T307" s="137"/>
      <c r="U307" s="137"/>
      <c r="V307" s="137"/>
      <c r="W307" s="137"/>
      <c r="X307" s="137"/>
      <c r="Y307" s="137"/>
      <c r="Z307" s="137"/>
      <c r="AA307" s="137"/>
      <c r="AB307" s="137"/>
      <c r="AC307" s="137"/>
      <c r="AD307" s="137"/>
      <c r="AE307" s="137"/>
      <c r="AF307" s="137"/>
      <c r="AG307" s="137"/>
      <c r="AH307" s="137"/>
    </row>
    <row r="308" spans="1:34" ht="15" hidden="1" customHeight="1" x14ac:dyDescent="0.2">
      <c r="A308" s="1393"/>
      <c r="B308" s="147"/>
      <c r="C308" s="202"/>
      <c r="D308" s="201"/>
      <c r="E308" s="710"/>
      <c r="F308" s="1123"/>
      <c r="G308" s="1124"/>
      <c r="H308" s="704"/>
      <c r="I308" s="720" t="str">
        <f t="shared" si="144"/>
        <v/>
      </c>
      <c r="J308" s="720" t="str">
        <f t="shared" si="145"/>
        <v/>
      </c>
      <c r="K308" s="720" t="str">
        <f t="shared" si="146"/>
        <v/>
      </c>
      <c r="L308" s="720" t="str">
        <f t="shared" si="147"/>
        <v/>
      </c>
      <c r="M308" s="713" t="str">
        <f t="shared" si="148"/>
        <v/>
      </c>
      <c r="N308" s="713" t="str">
        <f t="shared" si="149"/>
        <v/>
      </c>
      <c r="O308" s="714">
        <f t="shared" si="150"/>
        <v>0</v>
      </c>
      <c r="P308" s="835"/>
      <c r="Q308" s="137"/>
      <c r="R308" s="137"/>
      <c r="S308" s="137"/>
      <c r="T308" s="137"/>
      <c r="U308" s="137"/>
      <c r="V308" s="137"/>
      <c r="W308" s="137"/>
      <c r="X308" s="137"/>
      <c r="Y308" s="137"/>
      <c r="Z308" s="137"/>
      <c r="AA308" s="137"/>
      <c r="AB308" s="137"/>
      <c r="AC308" s="137"/>
      <c r="AD308" s="137"/>
      <c r="AE308" s="137"/>
      <c r="AF308" s="137"/>
      <c r="AG308" s="137"/>
      <c r="AH308" s="137"/>
    </row>
    <row r="309" spans="1:34" ht="15" hidden="1" customHeight="1" x14ac:dyDescent="0.2">
      <c r="A309" s="1393"/>
      <c r="B309" s="147"/>
      <c r="C309" s="202"/>
      <c r="D309" s="201"/>
      <c r="E309" s="710"/>
      <c r="F309" s="1123"/>
      <c r="G309" s="1124"/>
      <c r="H309" s="704"/>
      <c r="I309" s="720" t="str">
        <f t="shared" si="144"/>
        <v/>
      </c>
      <c r="J309" s="720" t="str">
        <f t="shared" si="145"/>
        <v/>
      </c>
      <c r="K309" s="720" t="str">
        <f t="shared" si="146"/>
        <v/>
      </c>
      <c r="L309" s="720" t="str">
        <f t="shared" si="147"/>
        <v/>
      </c>
      <c r="M309" s="713" t="str">
        <f t="shared" si="148"/>
        <v/>
      </c>
      <c r="N309" s="713" t="str">
        <f t="shared" si="149"/>
        <v/>
      </c>
      <c r="O309" s="714">
        <f t="shared" si="150"/>
        <v>0</v>
      </c>
      <c r="P309" s="835"/>
      <c r="Q309" s="137"/>
      <c r="R309" s="137"/>
      <c r="S309" s="137"/>
      <c r="T309" s="137"/>
      <c r="U309" s="137"/>
      <c r="V309" s="137"/>
      <c r="W309" s="137"/>
      <c r="X309" s="137"/>
      <c r="Y309" s="137"/>
      <c r="Z309" s="137"/>
      <c r="AA309" s="137"/>
      <c r="AB309" s="137"/>
      <c r="AC309" s="137"/>
      <c r="AD309" s="137"/>
      <c r="AE309" s="137"/>
      <c r="AF309" s="137"/>
      <c r="AG309" s="137"/>
      <c r="AH309" s="137"/>
    </row>
    <row r="310" spans="1:34" ht="15" hidden="1" customHeight="1" x14ac:dyDescent="0.2">
      <c r="A310" s="1393"/>
      <c r="B310" s="147"/>
      <c r="C310" s="202"/>
      <c r="D310" s="201"/>
      <c r="E310" s="710"/>
      <c r="F310" s="1123"/>
      <c r="G310" s="1124"/>
      <c r="H310" s="704"/>
      <c r="I310" s="720" t="str">
        <f t="shared" si="144"/>
        <v/>
      </c>
      <c r="J310" s="720" t="str">
        <f t="shared" si="145"/>
        <v/>
      </c>
      <c r="K310" s="720" t="str">
        <f t="shared" si="146"/>
        <v/>
      </c>
      <c r="L310" s="720" t="str">
        <f t="shared" si="147"/>
        <v/>
      </c>
      <c r="M310" s="713" t="str">
        <f t="shared" si="148"/>
        <v/>
      </c>
      <c r="N310" s="713" t="str">
        <f t="shared" si="149"/>
        <v/>
      </c>
      <c r="O310" s="714">
        <f t="shared" si="150"/>
        <v>0</v>
      </c>
      <c r="P310" s="835"/>
      <c r="Q310" s="137"/>
      <c r="R310" s="137"/>
      <c r="S310" s="137"/>
      <c r="T310" s="137"/>
      <c r="U310" s="137"/>
      <c r="V310" s="137"/>
      <c r="W310" s="137"/>
      <c r="X310" s="137"/>
      <c r="Y310" s="137"/>
      <c r="Z310" s="137"/>
      <c r="AA310" s="137"/>
      <c r="AB310" s="137"/>
      <c r="AC310" s="137"/>
      <c r="AD310" s="137"/>
      <c r="AE310" s="137"/>
      <c r="AF310" s="137"/>
      <c r="AG310" s="137"/>
      <c r="AH310" s="137"/>
    </row>
    <row r="311" spans="1:34" ht="15" hidden="1" customHeight="1" x14ac:dyDescent="0.2">
      <c r="A311" s="1393"/>
      <c r="B311" s="147"/>
      <c r="C311" s="202"/>
      <c r="D311" s="201"/>
      <c r="E311" s="710"/>
      <c r="F311" s="1123"/>
      <c r="G311" s="1124"/>
      <c r="H311" s="704"/>
      <c r="I311" s="720" t="str">
        <f t="shared" si="144"/>
        <v/>
      </c>
      <c r="J311" s="720" t="str">
        <f t="shared" si="145"/>
        <v/>
      </c>
      <c r="K311" s="720" t="str">
        <f t="shared" si="146"/>
        <v/>
      </c>
      <c r="L311" s="720" t="str">
        <f t="shared" si="147"/>
        <v/>
      </c>
      <c r="M311" s="713" t="str">
        <f t="shared" si="148"/>
        <v/>
      </c>
      <c r="N311" s="713" t="str">
        <f t="shared" si="149"/>
        <v/>
      </c>
      <c r="O311" s="714">
        <f t="shared" si="150"/>
        <v>0</v>
      </c>
      <c r="P311" s="835"/>
      <c r="Q311" s="137"/>
      <c r="R311" s="137"/>
      <c r="S311" s="137"/>
      <c r="T311" s="137"/>
      <c r="U311" s="137"/>
      <c r="V311" s="137"/>
      <c r="W311" s="137"/>
      <c r="X311" s="137"/>
      <c r="Y311" s="137"/>
      <c r="Z311" s="137"/>
      <c r="AA311" s="137"/>
      <c r="AB311" s="137"/>
      <c r="AC311" s="137"/>
      <c r="AD311" s="137"/>
      <c r="AE311" s="137"/>
      <c r="AF311" s="137"/>
      <c r="AG311" s="137"/>
      <c r="AH311" s="137"/>
    </row>
    <row r="312" spans="1:34" ht="15" hidden="1" customHeight="1" thickBot="1" x14ac:dyDescent="0.25">
      <c r="A312" s="1394"/>
      <c r="B312" s="169"/>
      <c r="C312" s="203"/>
      <c r="D312" s="707"/>
      <c r="E312" s="711"/>
      <c r="F312" s="1125"/>
      <c r="G312" s="1126"/>
      <c r="H312" s="704"/>
      <c r="I312" s="720" t="str">
        <f t="shared" si="144"/>
        <v/>
      </c>
      <c r="J312" s="720" t="str">
        <f t="shared" si="145"/>
        <v/>
      </c>
      <c r="K312" s="720" t="str">
        <f t="shared" si="146"/>
        <v/>
      </c>
      <c r="L312" s="720" t="str">
        <f t="shared" si="147"/>
        <v/>
      </c>
      <c r="M312" s="713" t="str">
        <f t="shared" si="148"/>
        <v/>
      </c>
      <c r="N312" s="713" t="str">
        <f t="shared" si="149"/>
        <v/>
      </c>
      <c r="O312" s="714">
        <f t="shared" si="150"/>
        <v>0</v>
      </c>
      <c r="P312" s="835"/>
      <c r="Q312" s="137"/>
      <c r="R312" s="137"/>
      <c r="S312" s="137"/>
      <c r="T312" s="137"/>
      <c r="U312" s="137"/>
      <c r="V312" s="137"/>
      <c r="W312" s="137"/>
      <c r="X312" s="137"/>
      <c r="Y312" s="137"/>
      <c r="Z312" s="137"/>
      <c r="AA312" s="137"/>
      <c r="AB312" s="137"/>
      <c r="AC312" s="137"/>
      <c r="AD312" s="137"/>
      <c r="AE312" s="137"/>
      <c r="AF312" s="137"/>
      <c r="AG312" s="137"/>
      <c r="AH312" s="137"/>
    </row>
    <row r="313" spans="1:34" ht="18" customHeight="1" thickBot="1" x14ac:dyDescent="0.25">
      <c r="A313" s="182"/>
      <c r="B313" s="198"/>
      <c r="C313" s="198"/>
      <c r="D313" s="198"/>
      <c r="E313" s="198" t="s">
        <v>62</v>
      </c>
      <c r="F313" s="140">
        <f t="shared" ref="F313:G313" si="151">SUM(F293:F312)</f>
        <v>0</v>
      </c>
      <c r="G313" s="204">
        <f t="shared" si="151"/>
        <v>0</v>
      </c>
      <c r="H313" s="139"/>
      <c r="I313" s="721">
        <f t="shared" ref="I313:O313" si="152">SUM(I293:I312)</f>
        <v>0</v>
      </c>
      <c r="J313" s="722">
        <f t="shared" si="152"/>
        <v>0</v>
      </c>
      <c r="K313" s="721">
        <f t="shared" si="152"/>
        <v>0</v>
      </c>
      <c r="L313" s="722">
        <f t="shared" si="152"/>
        <v>0</v>
      </c>
      <c r="M313" s="205">
        <f t="shared" si="152"/>
        <v>0</v>
      </c>
      <c r="N313" s="200">
        <f t="shared" si="152"/>
        <v>0</v>
      </c>
      <c r="O313" s="144">
        <f t="shared" si="152"/>
        <v>0</v>
      </c>
      <c r="P313" s="836"/>
      <c r="Q313" s="137"/>
      <c r="R313" s="137"/>
      <c r="S313" s="137"/>
      <c r="T313" s="137"/>
      <c r="U313" s="137"/>
      <c r="V313" s="137"/>
      <c r="W313" s="137"/>
      <c r="X313" s="137"/>
      <c r="Y313" s="137"/>
      <c r="Z313" s="137"/>
      <c r="AA313" s="137"/>
      <c r="AB313" s="137"/>
      <c r="AC313" s="137"/>
      <c r="AD313" s="137"/>
      <c r="AE313" s="137"/>
      <c r="AF313" s="137"/>
      <c r="AG313" s="137"/>
      <c r="AH313" s="137"/>
    </row>
    <row r="314" spans="1:34" ht="13.5" thickBot="1" x14ac:dyDescent="0.25">
      <c r="A314" s="173"/>
      <c r="B314" s="152"/>
      <c r="C314" s="152"/>
      <c r="D314" s="152"/>
      <c r="E314" s="152"/>
      <c r="F314" s="152"/>
      <c r="G314" s="152"/>
      <c r="H314" s="102"/>
      <c r="I314" s="152"/>
      <c r="J314" s="152"/>
      <c r="K314" s="152"/>
      <c r="L314" s="152"/>
      <c r="M314" s="152"/>
      <c r="N314" s="152"/>
      <c r="O314" s="102"/>
      <c r="P314" s="837"/>
      <c r="Q314" s="137"/>
      <c r="R314" s="137"/>
      <c r="S314" s="137"/>
      <c r="T314" s="137"/>
      <c r="U314" s="137"/>
      <c r="V314" s="137"/>
      <c r="W314" s="137"/>
      <c r="X314" s="137"/>
      <c r="Y314" s="137"/>
      <c r="Z314" s="137"/>
      <c r="AA314" s="137"/>
      <c r="AB314" s="137"/>
      <c r="AC314" s="137"/>
      <c r="AD314" s="137"/>
      <c r="AE314" s="137"/>
      <c r="AF314" s="137"/>
      <c r="AG314" s="137"/>
      <c r="AH314" s="137"/>
    </row>
    <row r="315" spans="1:34" ht="15" customHeight="1" x14ac:dyDescent="0.2">
      <c r="A315" s="1392">
        <f>'Setup Page'!C22</f>
        <v>0</v>
      </c>
      <c r="B315" s="168"/>
      <c r="C315" s="201"/>
      <c r="D315" s="706"/>
      <c r="E315" s="709"/>
      <c r="F315" s="1121"/>
      <c r="G315" s="1122"/>
      <c r="H315" s="704"/>
      <c r="I315" s="720" t="str">
        <f>IF(E315="Level 2",F315,IF(E315="Level 3",F315,IF(E315="Level 4",F315,"")))</f>
        <v/>
      </c>
      <c r="J315" s="720" t="str">
        <f>IF(E315="Level 5",F315,"")</f>
        <v/>
      </c>
      <c r="K315" s="720" t="str">
        <f>IF(E315="Level 2",G315,IF(E315="Level 3",G315,IF(E315="Level 4",G315,"")))</f>
        <v/>
      </c>
      <c r="L315" s="720" t="str">
        <f>IF(E315="Level 5",G315,"")</f>
        <v/>
      </c>
      <c r="M315" s="713" t="str">
        <f>IF(E315="Level 2",G315*H315,IF(E315="Level 3",G315*H315,IF(E315="Level 4",G315*H315,"")))</f>
        <v/>
      </c>
      <c r="N315" s="713" t="str">
        <f>IF(E315="Level 5",G315*H315,"")</f>
        <v/>
      </c>
      <c r="O315" s="714">
        <f>G315*H315</f>
        <v>0</v>
      </c>
      <c r="P315" s="835"/>
      <c r="Q315" s="137"/>
      <c r="R315" s="137"/>
      <c r="S315" s="137"/>
      <c r="T315" s="137"/>
      <c r="U315" s="137"/>
      <c r="V315" s="137"/>
      <c r="W315" s="137"/>
      <c r="X315" s="137"/>
      <c r="Y315" s="137"/>
      <c r="Z315" s="137"/>
      <c r="AA315" s="137"/>
      <c r="AB315" s="137"/>
      <c r="AC315" s="137"/>
      <c r="AD315" s="137"/>
      <c r="AE315" s="137"/>
      <c r="AF315" s="137"/>
      <c r="AG315" s="137"/>
      <c r="AH315" s="137"/>
    </row>
    <row r="316" spans="1:34" ht="15" customHeight="1" x14ac:dyDescent="0.2">
      <c r="A316" s="1393"/>
      <c r="B316" s="147"/>
      <c r="C316" s="202"/>
      <c r="D316" s="201"/>
      <c r="E316" s="710"/>
      <c r="F316" s="1123"/>
      <c r="G316" s="1124"/>
      <c r="H316" s="704"/>
      <c r="I316" s="720" t="str">
        <f t="shared" ref="I316:I334" si="153">IF(E316="Level 2",F316,IF(E316="Level 3",F316,IF(E316="Level 4",F316,"")))</f>
        <v/>
      </c>
      <c r="J316" s="720" t="str">
        <f t="shared" ref="J316:J334" si="154">IF(E316="Level 5",F316,"")</f>
        <v/>
      </c>
      <c r="K316" s="720" t="str">
        <f t="shared" ref="K316:K334" si="155">IF(E316="Level 2",G316,IF(E316="Level 3",G316,IF(E316="Level 4",G316,"")))</f>
        <v/>
      </c>
      <c r="L316" s="720" t="str">
        <f t="shared" ref="L316:L334" si="156">IF(E316="Level 5",G316,"")</f>
        <v/>
      </c>
      <c r="M316" s="713" t="str">
        <f t="shared" ref="M316:M334" si="157">IF(E316="Level 2",G316*H316,IF(E316="Level 3",G316*H316,IF(E316="Level 4",G316*H316,"")))</f>
        <v/>
      </c>
      <c r="N316" s="713" t="str">
        <f t="shared" ref="N316:N334" si="158">IF(E316="Level 5",G316*H316,"")</f>
        <v/>
      </c>
      <c r="O316" s="714">
        <f t="shared" ref="O316:O334" si="159">G316*H316</f>
        <v>0</v>
      </c>
      <c r="P316" s="835"/>
      <c r="Q316" s="137"/>
      <c r="R316" s="137"/>
      <c r="S316" s="137"/>
      <c r="T316" s="137"/>
      <c r="U316" s="137"/>
      <c r="V316" s="137"/>
      <c r="W316" s="137"/>
      <c r="X316" s="137"/>
      <c r="Y316" s="137"/>
      <c r="Z316" s="137"/>
      <c r="AA316" s="137"/>
      <c r="AB316" s="137"/>
      <c r="AC316" s="137"/>
      <c r="AD316" s="137"/>
      <c r="AE316" s="137"/>
      <c r="AF316" s="137"/>
      <c r="AG316" s="137"/>
      <c r="AH316" s="137"/>
    </row>
    <row r="317" spans="1:34" ht="15" customHeight="1" x14ac:dyDescent="0.2">
      <c r="A317" s="1393"/>
      <c r="B317" s="147"/>
      <c r="C317" s="202"/>
      <c r="D317" s="201"/>
      <c r="E317" s="710"/>
      <c r="F317" s="1123"/>
      <c r="G317" s="1124"/>
      <c r="H317" s="704"/>
      <c r="I317" s="720" t="str">
        <f t="shared" si="153"/>
        <v/>
      </c>
      <c r="J317" s="720" t="str">
        <f t="shared" si="154"/>
        <v/>
      </c>
      <c r="K317" s="720" t="str">
        <f t="shared" si="155"/>
        <v/>
      </c>
      <c r="L317" s="720" t="str">
        <f t="shared" si="156"/>
        <v/>
      </c>
      <c r="M317" s="713" t="str">
        <f t="shared" si="157"/>
        <v/>
      </c>
      <c r="N317" s="713" t="str">
        <f t="shared" si="158"/>
        <v/>
      </c>
      <c r="O317" s="714">
        <f t="shared" si="159"/>
        <v>0</v>
      </c>
      <c r="P317" s="835"/>
      <c r="Q317" s="137"/>
      <c r="R317" s="137"/>
      <c r="S317" s="137"/>
      <c r="T317" s="137"/>
      <c r="U317" s="137"/>
      <c r="V317" s="137"/>
      <c r="W317" s="137"/>
      <c r="X317" s="137"/>
      <c r="Y317" s="137"/>
      <c r="Z317" s="137"/>
      <c r="AA317" s="137"/>
      <c r="AB317" s="137"/>
      <c r="AC317" s="137"/>
      <c r="AD317" s="137"/>
      <c r="AE317" s="137"/>
      <c r="AF317" s="137"/>
      <c r="AG317" s="137"/>
      <c r="AH317" s="137"/>
    </row>
    <row r="318" spans="1:34" ht="15" customHeight="1" x14ac:dyDescent="0.2">
      <c r="A318" s="1393"/>
      <c r="B318" s="147"/>
      <c r="C318" s="202"/>
      <c r="D318" s="201"/>
      <c r="E318" s="710"/>
      <c r="F318" s="1123"/>
      <c r="G318" s="1124"/>
      <c r="H318" s="704"/>
      <c r="I318" s="720" t="str">
        <f t="shared" si="153"/>
        <v/>
      </c>
      <c r="J318" s="720" t="str">
        <f t="shared" si="154"/>
        <v/>
      </c>
      <c r="K318" s="720" t="str">
        <f t="shared" si="155"/>
        <v/>
      </c>
      <c r="L318" s="720" t="str">
        <f t="shared" si="156"/>
        <v/>
      </c>
      <c r="M318" s="713" t="str">
        <f t="shared" si="157"/>
        <v/>
      </c>
      <c r="N318" s="713" t="str">
        <f t="shared" si="158"/>
        <v/>
      </c>
      <c r="O318" s="714">
        <f t="shared" si="159"/>
        <v>0</v>
      </c>
      <c r="P318" s="835"/>
      <c r="Q318" s="137"/>
      <c r="R318" s="137"/>
      <c r="S318" s="137"/>
      <c r="T318" s="137"/>
      <c r="U318" s="137"/>
      <c r="V318" s="137"/>
      <c r="W318" s="137"/>
      <c r="X318" s="137"/>
      <c r="Y318" s="137"/>
      <c r="Z318" s="137"/>
      <c r="AA318" s="137"/>
      <c r="AB318" s="137"/>
      <c r="AC318" s="137"/>
      <c r="AD318" s="137"/>
      <c r="AE318" s="137"/>
      <c r="AF318" s="137"/>
      <c r="AG318" s="137"/>
      <c r="AH318" s="137"/>
    </row>
    <row r="319" spans="1:34" ht="15" customHeight="1" x14ac:dyDescent="0.2">
      <c r="A319" s="1393"/>
      <c r="B319" s="147"/>
      <c r="C319" s="202"/>
      <c r="D319" s="201"/>
      <c r="E319" s="710"/>
      <c r="F319" s="1123"/>
      <c r="G319" s="1124"/>
      <c r="H319" s="704"/>
      <c r="I319" s="720" t="str">
        <f t="shared" si="153"/>
        <v/>
      </c>
      <c r="J319" s="720" t="str">
        <f t="shared" si="154"/>
        <v/>
      </c>
      <c r="K319" s="720" t="str">
        <f t="shared" si="155"/>
        <v/>
      </c>
      <c r="L319" s="720" t="str">
        <f t="shared" si="156"/>
        <v/>
      </c>
      <c r="M319" s="713" t="str">
        <f t="shared" si="157"/>
        <v/>
      </c>
      <c r="N319" s="713" t="str">
        <f t="shared" si="158"/>
        <v/>
      </c>
      <c r="O319" s="714">
        <f t="shared" si="159"/>
        <v>0</v>
      </c>
      <c r="P319" s="835"/>
      <c r="Q319" s="137"/>
      <c r="R319" s="137"/>
      <c r="S319" s="137"/>
      <c r="T319" s="137"/>
      <c r="U319" s="137"/>
      <c r="V319" s="137"/>
      <c r="W319" s="137"/>
      <c r="X319" s="137"/>
      <c r="Y319" s="137"/>
      <c r="Z319" s="137"/>
      <c r="AA319" s="137"/>
      <c r="AB319" s="137"/>
      <c r="AC319" s="137"/>
      <c r="AD319" s="137"/>
      <c r="AE319" s="137"/>
      <c r="AF319" s="137"/>
      <c r="AG319" s="137"/>
      <c r="AH319" s="137"/>
    </row>
    <row r="320" spans="1:34" ht="15" customHeight="1" x14ac:dyDescent="0.2">
      <c r="A320" s="1393"/>
      <c r="B320" s="147"/>
      <c r="C320" s="202"/>
      <c r="D320" s="201"/>
      <c r="E320" s="710"/>
      <c r="F320" s="1123"/>
      <c r="G320" s="1124"/>
      <c r="H320" s="704"/>
      <c r="I320" s="720" t="str">
        <f t="shared" si="153"/>
        <v/>
      </c>
      <c r="J320" s="720" t="str">
        <f t="shared" si="154"/>
        <v/>
      </c>
      <c r="K320" s="720" t="str">
        <f t="shared" si="155"/>
        <v/>
      </c>
      <c r="L320" s="720" t="str">
        <f t="shared" si="156"/>
        <v/>
      </c>
      <c r="M320" s="713" t="str">
        <f t="shared" si="157"/>
        <v/>
      </c>
      <c r="N320" s="713" t="str">
        <f t="shared" si="158"/>
        <v/>
      </c>
      <c r="O320" s="714">
        <f t="shared" si="159"/>
        <v>0</v>
      </c>
      <c r="P320" s="835"/>
      <c r="Q320" s="137"/>
      <c r="R320" s="137"/>
      <c r="S320" s="137"/>
      <c r="T320" s="137"/>
      <c r="U320" s="137"/>
      <c r="V320" s="137"/>
      <c r="W320" s="137"/>
      <c r="X320" s="137"/>
      <c r="Y320" s="137"/>
      <c r="Z320" s="137"/>
      <c r="AA320" s="137"/>
      <c r="AB320" s="137"/>
      <c r="AC320" s="137"/>
      <c r="AD320" s="137"/>
      <c r="AE320" s="137"/>
      <c r="AF320" s="137"/>
      <c r="AG320" s="137"/>
      <c r="AH320" s="137"/>
    </row>
    <row r="321" spans="1:34" ht="15" customHeight="1" x14ac:dyDescent="0.2">
      <c r="A321" s="1393"/>
      <c r="B321" s="147"/>
      <c r="C321" s="202"/>
      <c r="D321" s="201"/>
      <c r="E321" s="710"/>
      <c r="F321" s="1123"/>
      <c r="G321" s="1124"/>
      <c r="H321" s="704"/>
      <c r="I321" s="720" t="str">
        <f t="shared" si="153"/>
        <v/>
      </c>
      <c r="J321" s="720" t="str">
        <f t="shared" si="154"/>
        <v/>
      </c>
      <c r="K321" s="720" t="str">
        <f t="shared" si="155"/>
        <v/>
      </c>
      <c r="L321" s="720" t="str">
        <f t="shared" si="156"/>
        <v/>
      </c>
      <c r="M321" s="713" t="str">
        <f t="shared" si="157"/>
        <v/>
      </c>
      <c r="N321" s="713" t="str">
        <f t="shared" si="158"/>
        <v/>
      </c>
      <c r="O321" s="714">
        <f t="shared" si="159"/>
        <v>0</v>
      </c>
      <c r="P321" s="835"/>
      <c r="Q321" s="137"/>
      <c r="R321" s="137"/>
      <c r="S321" s="137"/>
      <c r="T321" s="137"/>
      <c r="U321" s="137"/>
      <c r="V321" s="137"/>
      <c r="W321" s="137"/>
      <c r="X321" s="137"/>
      <c r="Y321" s="137"/>
      <c r="Z321" s="137"/>
      <c r="AA321" s="137"/>
      <c r="AB321" s="137"/>
      <c r="AC321" s="137"/>
      <c r="AD321" s="137"/>
      <c r="AE321" s="137"/>
      <c r="AF321" s="137"/>
      <c r="AG321" s="137"/>
      <c r="AH321" s="137"/>
    </row>
    <row r="322" spans="1:34" ht="15" customHeight="1" x14ac:dyDescent="0.2">
      <c r="A322" s="1393"/>
      <c r="B322" s="147"/>
      <c r="C322" s="202"/>
      <c r="D322" s="201"/>
      <c r="E322" s="710"/>
      <c r="F322" s="1123"/>
      <c r="G322" s="1124"/>
      <c r="H322" s="704"/>
      <c r="I322" s="720" t="str">
        <f t="shared" si="153"/>
        <v/>
      </c>
      <c r="J322" s="720" t="str">
        <f t="shared" si="154"/>
        <v/>
      </c>
      <c r="K322" s="720" t="str">
        <f t="shared" si="155"/>
        <v/>
      </c>
      <c r="L322" s="720" t="str">
        <f t="shared" si="156"/>
        <v/>
      </c>
      <c r="M322" s="713" t="str">
        <f t="shared" si="157"/>
        <v/>
      </c>
      <c r="N322" s="713" t="str">
        <f t="shared" si="158"/>
        <v/>
      </c>
      <c r="O322" s="714">
        <f t="shared" si="159"/>
        <v>0</v>
      </c>
      <c r="P322" s="835"/>
      <c r="Q322" s="137"/>
      <c r="R322" s="137"/>
      <c r="S322" s="137"/>
      <c r="T322" s="137"/>
      <c r="U322" s="137"/>
      <c r="V322" s="137"/>
      <c r="W322" s="137"/>
      <c r="X322" s="137"/>
      <c r="Y322" s="137"/>
      <c r="Z322" s="137"/>
      <c r="AA322" s="137"/>
      <c r="AB322" s="137"/>
      <c r="AC322" s="137"/>
      <c r="AD322" s="137"/>
      <c r="AE322" s="137"/>
      <c r="AF322" s="137"/>
      <c r="AG322" s="137"/>
      <c r="AH322" s="137"/>
    </row>
    <row r="323" spans="1:34" ht="15" customHeight="1" x14ac:dyDescent="0.2">
      <c r="A323" s="1393"/>
      <c r="B323" s="147"/>
      <c r="C323" s="202"/>
      <c r="D323" s="201"/>
      <c r="E323" s="710"/>
      <c r="F323" s="1123"/>
      <c r="G323" s="1124"/>
      <c r="H323" s="704"/>
      <c r="I323" s="720" t="str">
        <f t="shared" si="153"/>
        <v/>
      </c>
      <c r="J323" s="720" t="str">
        <f t="shared" si="154"/>
        <v/>
      </c>
      <c r="K323" s="720" t="str">
        <f t="shared" si="155"/>
        <v/>
      </c>
      <c r="L323" s="720" t="str">
        <f t="shared" si="156"/>
        <v/>
      </c>
      <c r="M323" s="713" t="str">
        <f t="shared" si="157"/>
        <v/>
      </c>
      <c r="N323" s="713" t="str">
        <f t="shared" si="158"/>
        <v/>
      </c>
      <c r="O323" s="714">
        <f t="shared" si="159"/>
        <v>0</v>
      </c>
      <c r="P323" s="835"/>
      <c r="Q323" s="137"/>
      <c r="R323" s="137"/>
      <c r="S323" s="137"/>
      <c r="T323" s="137"/>
      <c r="U323" s="137"/>
      <c r="V323" s="137"/>
      <c r="W323" s="137"/>
      <c r="X323" s="137"/>
      <c r="Y323" s="137"/>
      <c r="Z323" s="137"/>
      <c r="AA323" s="137"/>
      <c r="AB323" s="137"/>
      <c r="AC323" s="137"/>
      <c r="AD323" s="137"/>
      <c r="AE323" s="137"/>
      <c r="AF323" s="137"/>
      <c r="AG323" s="137"/>
      <c r="AH323" s="137"/>
    </row>
    <row r="324" spans="1:34" ht="15" customHeight="1" thickBot="1" x14ac:dyDescent="0.25">
      <c r="A324" s="1393"/>
      <c r="B324" s="147"/>
      <c r="C324" s="202"/>
      <c r="D324" s="201"/>
      <c r="E324" s="710"/>
      <c r="F324" s="1123"/>
      <c r="G324" s="1124"/>
      <c r="H324" s="704"/>
      <c r="I324" s="720" t="str">
        <f t="shared" si="153"/>
        <v/>
      </c>
      <c r="J324" s="720" t="str">
        <f t="shared" si="154"/>
        <v/>
      </c>
      <c r="K324" s="720" t="str">
        <f t="shared" si="155"/>
        <v/>
      </c>
      <c r="L324" s="720" t="str">
        <f t="shared" si="156"/>
        <v/>
      </c>
      <c r="M324" s="713" t="str">
        <f t="shared" si="157"/>
        <v/>
      </c>
      <c r="N324" s="713" t="str">
        <f t="shared" si="158"/>
        <v/>
      </c>
      <c r="O324" s="714">
        <f t="shared" si="159"/>
        <v>0</v>
      </c>
      <c r="P324" s="835"/>
      <c r="Q324" s="137"/>
      <c r="R324" s="137"/>
      <c r="S324" s="137"/>
      <c r="T324" s="137"/>
      <c r="U324" s="137"/>
      <c r="V324" s="137"/>
      <c r="W324" s="137"/>
      <c r="X324" s="137"/>
      <c r="Y324" s="137"/>
      <c r="Z324" s="137"/>
      <c r="AA324" s="137"/>
      <c r="AB324" s="137"/>
      <c r="AC324" s="137"/>
      <c r="AD324" s="137"/>
      <c r="AE324" s="137"/>
      <c r="AF324" s="137"/>
      <c r="AG324" s="137"/>
      <c r="AH324" s="137"/>
    </row>
    <row r="325" spans="1:34" ht="15" hidden="1" customHeight="1" x14ac:dyDescent="0.2">
      <c r="A325" s="1393"/>
      <c r="B325" s="147"/>
      <c r="C325" s="202"/>
      <c r="D325" s="201"/>
      <c r="E325" s="710"/>
      <c r="F325" s="1123"/>
      <c r="G325" s="1124"/>
      <c r="H325" s="704"/>
      <c r="I325" s="720" t="str">
        <f t="shared" si="153"/>
        <v/>
      </c>
      <c r="J325" s="720" t="str">
        <f t="shared" si="154"/>
        <v/>
      </c>
      <c r="K325" s="720" t="str">
        <f t="shared" si="155"/>
        <v/>
      </c>
      <c r="L325" s="720" t="str">
        <f t="shared" si="156"/>
        <v/>
      </c>
      <c r="M325" s="713" t="str">
        <f t="shared" si="157"/>
        <v/>
      </c>
      <c r="N325" s="713" t="str">
        <f t="shared" si="158"/>
        <v/>
      </c>
      <c r="O325" s="714">
        <f t="shared" si="159"/>
        <v>0</v>
      </c>
      <c r="P325" s="835"/>
      <c r="Q325" s="137"/>
      <c r="R325" s="137"/>
      <c r="S325" s="137"/>
      <c r="T325" s="137"/>
      <c r="U325" s="137"/>
      <c r="V325" s="137"/>
      <c r="W325" s="137"/>
      <c r="X325" s="137"/>
      <c r="Y325" s="137"/>
      <c r="Z325" s="137"/>
      <c r="AA325" s="137"/>
      <c r="AB325" s="137"/>
      <c r="AC325" s="137"/>
      <c r="AD325" s="137"/>
      <c r="AE325" s="137"/>
      <c r="AF325" s="137"/>
      <c r="AG325" s="137"/>
      <c r="AH325" s="137"/>
    </row>
    <row r="326" spans="1:34" ht="15" hidden="1" customHeight="1" x14ac:dyDescent="0.2">
      <c r="A326" s="1393"/>
      <c r="B326" s="147"/>
      <c r="C326" s="202"/>
      <c r="D326" s="201"/>
      <c r="E326" s="710"/>
      <c r="F326" s="1123"/>
      <c r="G326" s="1124"/>
      <c r="H326" s="704"/>
      <c r="I326" s="720" t="str">
        <f t="shared" si="153"/>
        <v/>
      </c>
      <c r="J326" s="720" t="str">
        <f t="shared" si="154"/>
        <v/>
      </c>
      <c r="K326" s="720" t="str">
        <f t="shared" si="155"/>
        <v/>
      </c>
      <c r="L326" s="720" t="str">
        <f t="shared" si="156"/>
        <v/>
      </c>
      <c r="M326" s="713" t="str">
        <f t="shared" si="157"/>
        <v/>
      </c>
      <c r="N326" s="713" t="str">
        <f t="shared" si="158"/>
        <v/>
      </c>
      <c r="O326" s="714">
        <f t="shared" si="159"/>
        <v>0</v>
      </c>
      <c r="P326" s="835"/>
      <c r="Q326" s="137"/>
      <c r="R326" s="137"/>
      <c r="S326" s="137"/>
      <c r="T326" s="137"/>
      <c r="U326" s="137"/>
      <c r="V326" s="137"/>
      <c r="W326" s="137"/>
      <c r="X326" s="137"/>
      <c r="Y326" s="137"/>
      <c r="Z326" s="137"/>
      <c r="AA326" s="137"/>
      <c r="AB326" s="137"/>
      <c r="AC326" s="137"/>
      <c r="AD326" s="137"/>
      <c r="AE326" s="137"/>
      <c r="AF326" s="137"/>
      <c r="AG326" s="137"/>
      <c r="AH326" s="137"/>
    </row>
    <row r="327" spans="1:34" ht="15" hidden="1" customHeight="1" x14ac:dyDescent="0.2">
      <c r="A327" s="1393"/>
      <c r="B327" s="147"/>
      <c r="C327" s="202"/>
      <c r="D327" s="201"/>
      <c r="E327" s="710"/>
      <c r="F327" s="1123"/>
      <c r="G327" s="1124"/>
      <c r="H327" s="704"/>
      <c r="I327" s="720" t="str">
        <f t="shared" si="153"/>
        <v/>
      </c>
      <c r="J327" s="720" t="str">
        <f t="shared" si="154"/>
        <v/>
      </c>
      <c r="K327" s="720" t="str">
        <f t="shared" si="155"/>
        <v/>
      </c>
      <c r="L327" s="720" t="str">
        <f t="shared" si="156"/>
        <v/>
      </c>
      <c r="M327" s="713" t="str">
        <f t="shared" si="157"/>
        <v/>
      </c>
      <c r="N327" s="713" t="str">
        <f t="shared" si="158"/>
        <v/>
      </c>
      <c r="O327" s="714">
        <f t="shared" si="159"/>
        <v>0</v>
      </c>
      <c r="P327" s="835"/>
      <c r="Q327" s="137"/>
      <c r="R327" s="137"/>
      <c r="S327" s="137"/>
      <c r="T327" s="137"/>
      <c r="U327" s="137"/>
      <c r="V327" s="137"/>
      <c r="W327" s="137"/>
      <c r="X327" s="137"/>
      <c r="Y327" s="137"/>
      <c r="Z327" s="137"/>
      <c r="AA327" s="137"/>
      <c r="AB327" s="137"/>
      <c r="AC327" s="137"/>
      <c r="AD327" s="137"/>
      <c r="AE327" s="137"/>
      <c r="AF327" s="137"/>
      <c r="AG327" s="137"/>
      <c r="AH327" s="137"/>
    </row>
    <row r="328" spans="1:34" ht="15" hidden="1" customHeight="1" x14ac:dyDescent="0.2">
      <c r="A328" s="1393"/>
      <c r="B328" s="147"/>
      <c r="C328" s="202"/>
      <c r="D328" s="201"/>
      <c r="E328" s="710"/>
      <c r="F328" s="1123"/>
      <c r="G328" s="1124"/>
      <c r="H328" s="704"/>
      <c r="I328" s="720" t="str">
        <f t="shared" si="153"/>
        <v/>
      </c>
      <c r="J328" s="720" t="str">
        <f t="shared" si="154"/>
        <v/>
      </c>
      <c r="K328" s="720" t="str">
        <f t="shared" si="155"/>
        <v/>
      </c>
      <c r="L328" s="720" t="str">
        <f t="shared" si="156"/>
        <v/>
      </c>
      <c r="M328" s="713" t="str">
        <f t="shared" si="157"/>
        <v/>
      </c>
      <c r="N328" s="713" t="str">
        <f t="shared" si="158"/>
        <v/>
      </c>
      <c r="O328" s="714">
        <f t="shared" si="159"/>
        <v>0</v>
      </c>
      <c r="P328" s="835"/>
      <c r="Q328" s="137"/>
      <c r="R328" s="137"/>
      <c r="S328" s="137"/>
      <c r="T328" s="137"/>
      <c r="U328" s="137"/>
      <c r="V328" s="137"/>
      <c r="W328" s="137"/>
      <c r="X328" s="137"/>
      <c r="Y328" s="137"/>
      <c r="Z328" s="137"/>
      <c r="AA328" s="137"/>
      <c r="AB328" s="137"/>
      <c r="AC328" s="137"/>
      <c r="AD328" s="137"/>
      <c r="AE328" s="137"/>
      <c r="AF328" s="137"/>
      <c r="AG328" s="137"/>
      <c r="AH328" s="137"/>
    </row>
    <row r="329" spans="1:34" ht="15" hidden="1" customHeight="1" x14ac:dyDescent="0.2">
      <c r="A329" s="1393"/>
      <c r="B329" s="147"/>
      <c r="C329" s="202"/>
      <c r="D329" s="201"/>
      <c r="E329" s="710"/>
      <c r="F329" s="1123"/>
      <c r="G329" s="1124"/>
      <c r="H329" s="704"/>
      <c r="I329" s="720" t="str">
        <f t="shared" si="153"/>
        <v/>
      </c>
      <c r="J329" s="720" t="str">
        <f t="shared" si="154"/>
        <v/>
      </c>
      <c r="K329" s="720" t="str">
        <f t="shared" si="155"/>
        <v/>
      </c>
      <c r="L329" s="720" t="str">
        <f t="shared" si="156"/>
        <v/>
      </c>
      <c r="M329" s="713" t="str">
        <f t="shared" si="157"/>
        <v/>
      </c>
      <c r="N329" s="713" t="str">
        <f t="shared" si="158"/>
        <v/>
      </c>
      <c r="O329" s="714">
        <f t="shared" si="159"/>
        <v>0</v>
      </c>
      <c r="P329" s="835"/>
      <c r="Q329" s="137"/>
      <c r="R329" s="137"/>
      <c r="S329" s="137"/>
      <c r="T329" s="137"/>
      <c r="U329" s="137"/>
      <c r="V329" s="137"/>
      <c r="W329" s="137"/>
      <c r="X329" s="137"/>
      <c r="Y329" s="137"/>
      <c r="Z329" s="137"/>
      <c r="AA329" s="137"/>
      <c r="AB329" s="137"/>
      <c r="AC329" s="137"/>
      <c r="AD329" s="137"/>
      <c r="AE329" s="137"/>
      <c r="AF329" s="137"/>
      <c r="AG329" s="137"/>
      <c r="AH329" s="137"/>
    </row>
    <row r="330" spans="1:34" ht="15" hidden="1" customHeight="1" x14ac:dyDescent="0.2">
      <c r="A330" s="1393"/>
      <c r="B330" s="147"/>
      <c r="C330" s="202"/>
      <c r="D330" s="201"/>
      <c r="E330" s="710"/>
      <c r="F330" s="1123"/>
      <c r="G330" s="1124"/>
      <c r="H330" s="704"/>
      <c r="I330" s="720" t="str">
        <f t="shared" si="153"/>
        <v/>
      </c>
      <c r="J330" s="720" t="str">
        <f t="shared" si="154"/>
        <v/>
      </c>
      <c r="K330" s="720" t="str">
        <f t="shared" si="155"/>
        <v/>
      </c>
      <c r="L330" s="720" t="str">
        <f t="shared" si="156"/>
        <v/>
      </c>
      <c r="M330" s="713" t="str">
        <f t="shared" si="157"/>
        <v/>
      </c>
      <c r="N330" s="713" t="str">
        <f t="shared" si="158"/>
        <v/>
      </c>
      <c r="O330" s="714">
        <f t="shared" si="159"/>
        <v>0</v>
      </c>
      <c r="P330" s="835"/>
      <c r="Q330" s="137"/>
      <c r="R330" s="137"/>
      <c r="S330" s="137"/>
      <c r="T330" s="137"/>
      <c r="U330" s="137"/>
      <c r="V330" s="137"/>
      <c r="W330" s="137"/>
      <c r="X330" s="137"/>
      <c r="Y330" s="137"/>
      <c r="Z330" s="137"/>
      <c r="AA330" s="137"/>
      <c r="AB330" s="137"/>
      <c r="AC330" s="137"/>
      <c r="AD330" s="137"/>
      <c r="AE330" s="137"/>
      <c r="AF330" s="137"/>
      <c r="AG330" s="137"/>
      <c r="AH330" s="137"/>
    </row>
    <row r="331" spans="1:34" ht="15" hidden="1" customHeight="1" x14ac:dyDescent="0.2">
      <c r="A331" s="1393"/>
      <c r="B331" s="147"/>
      <c r="C331" s="202"/>
      <c r="D331" s="201"/>
      <c r="E331" s="710"/>
      <c r="F331" s="1123"/>
      <c r="G331" s="1124"/>
      <c r="H331" s="704"/>
      <c r="I331" s="720" t="str">
        <f t="shared" si="153"/>
        <v/>
      </c>
      <c r="J331" s="720" t="str">
        <f t="shared" si="154"/>
        <v/>
      </c>
      <c r="K331" s="720" t="str">
        <f t="shared" si="155"/>
        <v/>
      </c>
      <c r="L331" s="720" t="str">
        <f t="shared" si="156"/>
        <v/>
      </c>
      <c r="M331" s="713" t="str">
        <f t="shared" si="157"/>
        <v/>
      </c>
      <c r="N331" s="713" t="str">
        <f t="shared" si="158"/>
        <v/>
      </c>
      <c r="O331" s="714">
        <f t="shared" si="159"/>
        <v>0</v>
      </c>
      <c r="P331" s="835"/>
      <c r="Q331" s="137"/>
      <c r="R331" s="137"/>
      <c r="S331" s="137"/>
      <c r="T331" s="137"/>
      <c r="U331" s="137"/>
      <c r="V331" s="137"/>
      <c r="W331" s="137"/>
      <c r="X331" s="137"/>
      <c r="Y331" s="137"/>
      <c r="Z331" s="137"/>
      <c r="AA331" s="137"/>
      <c r="AB331" s="137"/>
      <c r="AC331" s="137"/>
      <c r="AD331" s="137"/>
      <c r="AE331" s="137"/>
      <c r="AF331" s="137"/>
      <c r="AG331" s="137"/>
      <c r="AH331" s="137"/>
    </row>
    <row r="332" spans="1:34" ht="15" hidden="1" customHeight="1" x14ac:dyDescent="0.2">
      <c r="A332" s="1393"/>
      <c r="B332" s="147"/>
      <c r="C332" s="202"/>
      <c r="D332" s="201"/>
      <c r="E332" s="710"/>
      <c r="F332" s="1123"/>
      <c r="G332" s="1124"/>
      <c r="H332" s="704"/>
      <c r="I332" s="720" t="str">
        <f t="shared" si="153"/>
        <v/>
      </c>
      <c r="J332" s="720" t="str">
        <f t="shared" si="154"/>
        <v/>
      </c>
      <c r="K332" s="720" t="str">
        <f t="shared" si="155"/>
        <v/>
      </c>
      <c r="L332" s="720" t="str">
        <f t="shared" si="156"/>
        <v/>
      </c>
      <c r="M332" s="713" t="str">
        <f t="shared" si="157"/>
        <v/>
      </c>
      <c r="N332" s="713" t="str">
        <f t="shared" si="158"/>
        <v/>
      </c>
      <c r="O332" s="714">
        <f t="shared" si="159"/>
        <v>0</v>
      </c>
      <c r="P332" s="835"/>
      <c r="Q332" s="137"/>
      <c r="R332" s="137"/>
      <c r="S332" s="137"/>
      <c r="T332" s="137"/>
      <c r="U332" s="137"/>
      <c r="V332" s="137"/>
      <c r="W332" s="137"/>
      <c r="X332" s="137"/>
      <c r="Y332" s="137"/>
      <c r="Z332" s="137"/>
      <c r="AA332" s="137"/>
      <c r="AB332" s="137"/>
      <c r="AC332" s="137"/>
      <c r="AD332" s="137"/>
      <c r="AE332" s="137"/>
      <c r="AF332" s="137"/>
      <c r="AG332" s="137"/>
      <c r="AH332" s="137"/>
    </row>
    <row r="333" spans="1:34" ht="15" hidden="1" customHeight="1" x14ac:dyDescent="0.2">
      <c r="A333" s="1393"/>
      <c r="B333" s="147"/>
      <c r="C333" s="202"/>
      <c r="D333" s="201"/>
      <c r="E333" s="710"/>
      <c r="F333" s="1123"/>
      <c r="G333" s="1124"/>
      <c r="H333" s="704"/>
      <c r="I333" s="720" t="str">
        <f t="shared" si="153"/>
        <v/>
      </c>
      <c r="J333" s="720" t="str">
        <f t="shared" si="154"/>
        <v/>
      </c>
      <c r="K333" s="720" t="str">
        <f t="shared" si="155"/>
        <v/>
      </c>
      <c r="L333" s="720" t="str">
        <f t="shared" si="156"/>
        <v/>
      </c>
      <c r="M333" s="713" t="str">
        <f t="shared" si="157"/>
        <v/>
      </c>
      <c r="N333" s="713" t="str">
        <f t="shared" si="158"/>
        <v/>
      </c>
      <c r="O333" s="714">
        <f t="shared" si="159"/>
        <v>0</v>
      </c>
      <c r="P333" s="835"/>
      <c r="Q333" s="137"/>
      <c r="R333" s="137"/>
      <c r="S333" s="137"/>
      <c r="T333" s="137"/>
      <c r="U333" s="137"/>
      <c r="V333" s="137"/>
      <c r="W333" s="137"/>
      <c r="X333" s="137"/>
      <c r="Y333" s="137"/>
      <c r="Z333" s="137"/>
      <c r="AA333" s="137"/>
      <c r="AB333" s="137"/>
      <c r="AC333" s="137"/>
      <c r="AD333" s="137"/>
      <c r="AE333" s="137"/>
      <c r="AF333" s="137"/>
      <c r="AG333" s="137"/>
      <c r="AH333" s="137"/>
    </row>
    <row r="334" spans="1:34" ht="15" hidden="1" customHeight="1" thickBot="1" x14ac:dyDescent="0.25">
      <c r="A334" s="1394"/>
      <c r="B334" s="169"/>
      <c r="C334" s="203"/>
      <c r="D334" s="707"/>
      <c r="E334" s="711"/>
      <c r="F334" s="1125"/>
      <c r="G334" s="1126"/>
      <c r="H334" s="704"/>
      <c r="I334" s="720" t="str">
        <f t="shared" si="153"/>
        <v/>
      </c>
      <c r="J334" s="720" t="str">
        <f t="shared" si="154"/>
        <v/>
      </c>
      <c r="K334" s="720" t="str">
        <f t="shared" si="155"/>
        <v/>
      </c>
      <c r="L334" s="720" t="str">
        <f t="shared" si="156"/>
        <v/>
      </c>
      <c r="M334" s="713" t="str">
        <f t="shared" si="157"/>
        <v/>
      </c>
      <c r="N334" s="713" t="str">
        <f t="shared" si="158"/>
        <v/>
      </c>
      <c r="O334" s="714">
        <f t="shared" si="159"/>
        <v>0</v>
      </c>
      <c r="P334" s="835"/>
      <c r="Q334" s="137"/>
      <c r="R334" s="137"/>
      <c r="S334" s="137"/>
      <c r="T334" s="137"/>
      <c r="U334" s="137"/>
      <c r="V334" s="137"/>
      <c r="W334" s="137"/>
      <c r="X334" s="137"/>
      <c r="Y334" s="137"/>
      <c r="Z334" s="137"/>
      <c r="AA334" s="137"/>
      <c r="AB334" s="137"/>
      <c r="AC334" s="137"/>
      <c r="AD334" s="137"/>
      <c r="AE334" s="137"/>
      <c r="AF334" s="137"/>
      <c r="AG334" s="137"/>
      <c r="AH334" s="137"/>
    </row>
    <row r="335" spans="1:34" ht="18" customHeight="1" thickBot="1" x14ac:dyDescent="0.25">
      <c r="A335" s="182"/>
      <c r="B335" s="198"/>
      <c r="C335" s="198"/>
      <c r="D335" s="198"/>
      <c r="E335" s="198" t="s">
        <v>62</v>
      </c>
      <c r="F335" s="140">
        <f t="shared" ref="F335:G335" si="160">SUM(F315:F334)</f>
        <v>0</v>
      </c>
      <c r="G335" s="204">
        <f t="shared" si="160"/>
        <v>0</v>
      </c>
      <c r="H335" s="139"/>
      <c r="I335" s="721">
        <f t="shared" ref="I335:O335" si="161">SUM(I315:I334)</f>
        <v>0</v>
      </c>
      <c r="J335" s="722">
        <f t="shared" si="161"/>
        <v>0</v>
      </c>
      <c r="K335" s="721">
        <f t="shared" si="161"/>
        <v>0</v>
      </c>
      <c r="L335" s="722">
        <f t="shared" si="161"/>
        <v>0</v>
      </c>
      <c r="M335" s="205">
        <f t="shared" si="161"/>
        <v>0</v>
      </c>
      <c r="N335" s="200">
        <f t="shared" si="161"/>
        <v>0</v>
      </c>
      <c r="O335" s="144">
        <f t="shared" si="161"/>
        <v>0</v>
      </c>
      <c r="P335" s="836"/>
      <c r="Q335" s="137"/>
      <c r="R335" s="137"/>
      <c r="S335" s="137"/>
      <c r="T335" s="137"/>
      <c r="U335" s="137"/>
      <c r="V335" s="137"/>
      <c r="W335" s="137"/>
      <c r="X335" s="137"/>
      <c r="Y335" s="137"/>
      <c r="Z335" s="137"/>
      <c r="AA335" s="137"/>
      <c r="AB335" s="137"/>
      <c r="AC335" s="137"/>
      <c r="AD335" s="137"/>
      <c r="AE335" s="137"/>
      <c r="AF335" s="137"/>
      <c r="AG335" s="137"/>
      <c r="AH335" s="137"/>
    </row>
    <row r="336" spans="1:34" ht="13.5" thickBot="1" x14ac:dyDescent="0.25">
      <c r="A336" s="181"/>
      <c r="B336" s="178"/>
      <c r="C336" s="178"/>
      <c r="D336" s="178"/>
      <c r="E336" s="178"/>
      <c r="F336" s="178"/>
      <c r="G336" s="178"/>
      <c r="H336" s="96"/>
      <c r="I336" s="178"/>
      <c r="J336" s="178"/>
      <c r="K336" s="178"/>
      <c r="L336" s="178"/>
      <c r="M336" s="178"/>
      <c r="N336" s="178"/>
      <c r="O336" s="96"/>
      <c r="P336" s="838"/>
      <c r="Q336" s="137"/>
      <c r="R336" s="137"/>
      <c r="S336" s="137"/>
      <c r="T336" s="137"/>
      <c r="U336" s="137"/>
      <c r="V336" s="137"/>
      <c r="W336" s="137"/>
      <c r="X336" s="137"/>
      <c r="Y336" s="137"/>
      <c r="Z336" s="137"/>
      <c r="AA336" s="137"/>
      <c r="AB336" s="137"/>
      <c r="AC336" s="137"/>
      <c r="AD336" s="137"/>
      <c r="AE336" s="137"/>
      <c r="AF336" s="137"/>
      <c r="AG336" s="137"/>
      <c r="AH336" s="137"/>
    </row>
    <row r="337" spans="1:34" ht="18" customHeight="1" thickBot="1" x14ac:dyDescent="0.25">
      <c r="A337" s="181"/>
      <c r="B337" s="199"/>
      <c r="C337" s="171"/>
      <c r="D337" s="199"/>
      <c r="E337" s="174" t="s">
        <v>241</v>
      </c>
      <c r="F337" s="847">
        <f>SUM(F27+F49+F71+F93+F115+F137+F159+F181+F203+F225+F247+F269+F291+F313+F335)</f>
        <v>74</v>
      </c>
      <c r="G337" s="848">
        <f t="shared" ref="G337:O337" si="162">SUM(G27+G49+G71+G93+G115+G137+G159+G181+G203+G225+G247+G269+G291+G313+G335)</f>
        <v>160</v>
      </c>
      <c r="H337" s="96"/>
      <c r="I337" s="723">
        <f t="shared" si="162"/>
        <v>74</v>
      </c>
      <c r="J337" s="724">
        <f t="shared" si="162"/>
        <v>0</v>
      </c>
      <c r="K337" s="723">
        <f t="shared" si="162"/>
        <v>160</v>
      </c>
      <c r="L337" s="724">
        <f t="shared" si="162"/>
        <v>0</v>
      </c>
      <c r="M337" s="207">
        <f t="shared" si="162"/>
        <v>1800000</v>
      </c>
      <c r="N337" s="208">
        <f t="shared" si="162"/>
        <v>0</v>
      </c>
      <c r="O337" s="175">
        <f t="shared" si="162"/>
        <v>1800000</v>
      </c>
      <c r="P337" s="838"/>
      <c r="Q337" s="137"/>
      <c r="R337" s="137"/>
      <c r="S337" s="137"/>
      <c r="T337" s="137"/>
      <c r="U337" s="137"/>
      <c r="V337" s="137"/>
      <c r="W337" s="137"/>
      <c r="X337" s="137"/>
      <c r="Y337" s="137"/>
      <c r="Z337" s="137"/>
      <c r="AA337" s="137"/>
      <c r="AB337" s="137"/>
      <c r="AC337" s="137"/>
      <c r="AD337" s="137"/>
      <c r="AE337" s="137"/>
      <c r="AF337" s="137"/>
      <c r="AG337" s="137"/>
      <c r="AH337" s="137"/>
    </row>
    <row r="338" spans="1:34" ht="13.5" thickBot="1" x14ac:dyDescent="0.25">
      <c r="A338" s="173"/>
      <c r="B338" s="152"/>
      <c r="C338" s="152"/>
      <c r="D338" s="152"/>
      <c r="E338" s="152"/>
      <c r="F338" s="152"/>
      <c r="G338" s="152"/>
      <c r="H338" s="102"/>
      <c r="I338" s="152"/>
      <c r="J338" s="152"/>
      <c r="K338" s="152"/>
      <c r="L338" s="152"/>
      <c r="M338" s="152"/>
      <c r="N338" s="152"/>
      <c r="O338" s="102"/>
      <c r="P338" s="837"/>
      <c r="Q338" s="137"/>
      <c r="R338" s="137"/>
      <c r="S338" s="137"/>
      <c r="T338" s="137"/>
      <c r="U338" s="137"/>
      <c r="V338" s="137"/>
      <c r="W338" s="137"/>
      <c r="X338" s="137"/>
      <c r="Y338" s="137"/>
      <c r="Z338" s="137"/>
      <c r="AA338" s="137"/>
      <c r="AB338" s="137"/>
      <c r="AC338" s="137"/>
      <c r="AD338" s="137"/>
      <c r="AE338" s="137"/>
      <c r="AF338" s="137"/>
      <c r="AG338" s="137"/>
      <c r="AH338" s="137"/>
    </row>
    <row r="339" spans="1:34" ht="19.5" customHeight="1" thickBot="1" x14ac:dyDescent="0.25">
      <c r="A339" s="172"/>
      <c r="B339" s="137"/>
      <c r="C339" s="137"/>
      <c r="D339" s="137"/>
      <c r="E339" s="137"/>
      <c r="F339" s="137"/>
      <c r="G339" s="137"/>
      <c r="H339" s="15"/>
      <c r="I339" s="137"/>
      <c r="J339" s="137"/>
      <c r="K339" s="137"/>
      <c r="L339" s="137"/>
      <c r="M339" s="137"/>
      <c r="N339" s="137"/>
      <c r="O339" s="15"/>
      <c r="P339" s="839"/>
      <c r="Q339" s="137"/>
      <c r="R339" s="137"/>
      <c r="S339" s="137"/>
      <c r="T339" s="137"/>
      <c r="U339" s="137"/>
      <c r="V339" s="137"/>
      <c r="W339" s="137"/>
      <c r="X339" s="137"/>
      <c r="Y339" s="137"/>
      <c r="Z339" s="137"/>
      <c r="AA339" s="137"/>
      <c r="AB339" s="137"/>
      <c r="AC339" s="137"/>
      <c r="AD339" s="137"/>
      <c r="AE339" s="137"/>
      <c r="AF339" s="137"/>
      <c r="AG339" s="137"/>
      <c r="AH339" s="137"/>
    </row>
    <row r="340" spans="1:34" s="59" customFormat="1" ht="22.5" customHeight="1" thickBot="1" x14ac:dyDescent="0.25">
      <c r="A340" s="1416" t="s">
        <v>242</v>
      </c>
      <c r="B340" s="1417"/>
      <c r="E340" s="689"/>
      <c r="H340" s="76"/>
      <c r="O340" s="76"/>
      <c r="P340" s="840"/>
    </row>
    <row r="341" spans="1:34" ht="16.5" customHeight="1" x14ac:dyDescent="0.2">
      <c r="A341" s="186"/>
      <c r="B341" s="1431" t="s">
        <v>607</v>
      </c>
      <c r="C341" s="1431" t="s">
        <v>608</v>
      </c>
      <c r="D341" s="1431" t="s">
        <v>517</v>
      </c>
      <c r="E341" s="1443" t="s">
        <v>566</v>
      </c>
      <c r="F341" s="1437" t="s">
        <v>710</v>
      </c>
      <c r="G341" s="1441" t="s">
        <v>709</v>
      </c>
      <c r="H341" s="1401" t="s">
        <v>234</v>
      </c>
      <c r="I341" s="1436" t="s">
        <v>570</v>
      </c>
      <c r="J341" s="1436" t="s">
        <v>571</v>
      </c>
      <c r="K341" s="1436" t="s">
        <v>568</v>
      </c>
      <c r="L341" s="1436" t="s">
        <v>569</v>
      </c>
      <c r="M341" s="1436" t="s">
        <v>235</v>
      </c>
      <c r="N341" s="1436" t="s">
        <v>236</v>
      </c>
      <c r="O341" s="1404" t="s">
        <v>224</v>
      </c>
      <c r="P341" s="135"/>
      <c r="Q341" s="137"/>
      <c r="R341" s="137"/>
      <c r="S341" s="137"/>
      <c r="T341" s="137"/>
      <c r="U341" s="137"/>
      <c r="V341" s="137"/>
      <c r="W341" s="137"/>
      <c r="X341" s="137"/>
      <c r="Y341" s="137"/>
      <c r="Z341" s="137"/>
      <c r="AA341" s="137"/>
      <c r="AB341" s="137"/>
      <c r="AC341" s="137"/>
      <c r="AD341" s="137"/>
      <c r="AE341" s="137"/>
      <c r="AF341" s="137"/>
      <c r="AG341" s="137"/>
      <c r="AH341" s="137"/>
    </row>
    <row r="342" spans="1:34" ht="30" customHeight="1" thickBot="1" x14ac:dyDescent="0.25">
      <c r="A342" s="188" t="s">
        <v>138</v>
      </c>
      <c r="B342" s="1432"/>
      <c r="C342" s="1432"/>
      <c r="D342" s="1432"/>
      <c r="E342" s="1444"/>
      <c r="F342" s="1438"/>
      <c r="G342" s="1442"/>
      <c r="H342" s="1403"/>
      <c r="I342" s="1413"/>
      <c r="J342" s="1413"/>
      <c r="K342" s="1413"/>
      <c r="L342" s="1413"/>
      <c r="M342" s="1413"/>
      <c r="N342" s="1413"/>
      <c r="O342" s="1400"/>
      <c r="P342" s="795" t="s">
        <v>237</v>
      </c>
      <c r="Q342" s="137"/>
      <c r="R342" s="137"/>
      <c r="S342" s="137"/>
      <c r="T342" s="137"/>
      <c r="U342" s="137"/>
      <c r="V342" s="137"/>
      <c r="W342" s="137"/>
      <c r="X342" s="137"/>
      <c r="Y342" s="137"/>
      <c r="Z342" s="137"/>
      <c r="AA342" s="137"/>
      <c r="AB342" s="137"/>
      <c r="AC342" s="137"/>
      <c r="AD342" s="137"/>
      <c r="AE342" s="137"/>
      <c r="AF342" s="137"/>
      <c r="AG342" s="137"/>
      <c r="AH342" s="137"/>
    </row>
    <row r="343" spans="1:34" ht="13.5" thickBot="1" x14ac:dyDescent="0.25">
      <c r="A343" s="173"/>
      <c r="B343" s="152"/>
      <c r="C343" s="152"/>
      <c r="D343" s="152"/>
      <c r="E343" s="152"/>
      <c r="F343" s="152"/>
      <c r="G343" s="152"/>
      <c r="H343" s="102"/>
      <c r="I343" s="152"/>
      <c r="J343" s="152"/>
      <c r="K343" s="152"/>
      <c r="L343" s="152"/>
      <c r="M343" s="152"/>
      <c r="N343" s="152"/>
      <c r="O343" s="102"/>
      <c r="P343" s="837"/>
      <c r="Q343" s="137"/>
      <c r="R343" s="137"/>
      <c r="S343" s="137"/>
      <c r="T343" s="137"/>
      <c r="U343" s="137"/>
      <c r="V343" s="137"/>
      <c r="W343" s="137"/>
      <c r="X343" s="137"/>
      <c r="Y343" s="137"/>
      <c r="Z343" s="137"/>
      <c r="AA343" s="137"/>
      <c r="AB343" s="137"/>
      <c r="AC343" s="137"/>
      <c r="AD343" s="137"/>
      <c r="AE343" s="137"/>
      <c r="AF343" s="137"/>
      <c r="AG343" s="137"/>
      <c r="AH343" s="137"/>
    </row>
    <row r="344" spans="1:34" ht="15" customHeight="1" x14ac:dyDescent="0.2">
      <c r="A344" s="1393" t="str">
        <f>'Setup Page'!C8</f>
        <v>Babanango</v>
      </c>
      <c r="B344" s="168" t="s">
        <v>982</v>
      </c>
      <c r="C344" s="201" t="s">
        <v>983</v>
      </c>
      <c r="D344" s="706"/>
      <c r="E344" s="709" t="s">
        <v>0</v>
      </c>
      <c r="F344" s="1121">
        <v>15</v>
      </c>
      <c r="G344" s="1122">
        <v>15</v>
      </c>
      <c r="H344" s="704">
        <v>10200</v>
      </c>
      <c r="I344" s="720">
        <f>IF(E344="Level 2",F344,IF(E344="Level 3",F344,IF(E344="Level 4",F344,"")))</f>
        <v>15</v>
      </c>
      <c r="J344" s="720" t="str">
        <f>IF(E344="Level 5",F344,"")</f>
        <v/>
      </c>
      <c r="K344" s="720">
        <f>IF(E344="Level 2",G344,IF(E344="Level 3",G344,IF(E344="Level 4",G344,"")))</f>
        <v>15</v>
      </c>
      <c r="L344" s="720" t="str">
        <f>IF(E344="Level 5",G344,"")</f>
        <v/>
      </c>
      <c r="M344" s="713">
        <f>IF(E344="Level 2",G344*H344,IF(E344="Level 3",G344*H344,IF(E344="Level 4",G344*H344,"")))</f>
        <v>153000</v>
      </c>
      <c r="N344" s="713" t="str">
        <f>IF(E344="Level 5",G344*H344,"")</f>
        <v/>
      </c>
      <c r="O344" s="714">
        <f>G344*H344</f>
        <v>153000</v>
      </c>
      <c r="P344" s="835" t="s">
        <v>1002</v>
      </c>
      <c r="Q344" s="137"/>
      <c r="R344" s="137"/>
      <c r="S344" s="137"/>
      <c r="T344" s="137"/>
      <c r="U344" s="137"/>
      <c r="V344" s="137"/>
      <c r="W344" s="137"/>
      <c r="X344" s="137"/>
      <c r="Y344" s="137"/>
      <c r="Z344" s="137"/>
      <c r="AA344" s="137"/>
      <c r="AB344" s="137"/>
      <c r="AC344" s="137"/>
      <c r="AD344" s="137"/>
      <c r="AE344" s="137"/>
      <c r="AF344" s="137"/>
      <c r="AG344" s="137"/>
      <c r="AH344" s="137"/>
    </row>
    <row r="345" spans="1:34" ht="15" customHeight="1" x14ac:dyDescent="0.2">
      <c r="A345" s="1393"/>
      <c r="B345" s="147" t="s">
        <v>984</v>
      </c>
      <c r="C345" s="202" t="s">
        <v>983</v>
      </c>
      <c r="D345" s="201"/>
      <c r="E345" s="710" t="s">
        <v>0</v>
      </c>
      <c r="F345" s="1123">
        <v>15</v>
      </c>
      <c r="G345" s="1124">
        <v>15</v>
      </c>
      <c r="H345" s="704">
        <v>10200</v>
      </c>
      <c r="I345" s="720">
        <f t="shared" ref="I345:I363" si="163">IF(E345="Level 2",F345,IF(E345="Level 3",F345,IF(E345="Level 4",F345,"")))</f>
        <v>15</v>
      </c>
      <c r="J345" s="720" t="str">
        <f t="shared" ref="J345:J363" si="164">IF(E345="Level 5",F345,"")</f>
        <v/>
      </c>
      <c r="K345" s="720">
        <f t="shared" ref="K345:K363" si="165">IF(E345="Level 2",G345,IF(E345="Level 3",G345,IF(E345="Level 4",G345,"")))</f>
        <v>15</v>
      </c>
      <c r="L345" s="720" t="str">
        <f t="shared" ref="L345:L363" si="166">IF(E345="Level 5",G345,"")</f>
        <v/>
      </c>
      <c r="M345" s="713">
        <f t="shared" ref="M345:M363" si="167">IF(E345="Level 2",G345*H345,IF(E345="Level 3",G345*H345,IF(E345="Level 4",G345*H345,"")))</f>
        <v>153000</v>
      </c>
      <c r="N345" s="713" t="str">
        <f t="shared" ref="N345:N363" si="168">IF(E345="Level 5",G345*H345,"")</f>
        <v/>
      </c>
      <c r="O345" s="714">
        <f t="shared" ref="O345:O363" si="169">G345*H345</f>
        <v>153000</v>
      </c>
      <c r="P345" s="835" t="s">
        <v>1002</v>
      </c>
      <c r="Q345" s="137"/>
      <c r="R345" s="137"/>
      <c r="S345" s="137"/>
      <c r="T345" s="137"/>
      <c r="U345" s="137"/>
      <c r="V345" s="137"/>
      <c r="W345" s="137"/>
      <c r="X345" s="137"/>
      <c r="Y345" s="137"/>
      <c r="Z345" s="137"/>
      <c r="AA345" s="137"/>
      <c r="AB345" s="137"/>
      <c r="AC345" s="137"/>
      <c r="AD345" s="137"/>
      <c r="AE345" s="137"/>
      <c r="AF345" s="137"/>
      <c r="AG345" s="137"/>
      <c r="AH345" s="137"/>
    </row>
    <row r="346" spans="1:34" ht="15" customHeight="1" x14ac:dyDescent="0.2">
      <c r="A346" s="1393"/>
      <c r="B346" s="147" t="s">
        <v>985</v>
      </c>
      <c r="C346" s="202" t="s">
        <v>986</v>
      </c>
      <c r="D346" s="201"/>
      <c r="E346" s="710" t="s">
        <v>0</v>
      </c>
      <c r="F346" s="1123">
        <v>45</v>
      </c>
      <c r="G346" s="1124">
        <v>45</v>
      </c>
      <c r="H346" s="704">
        <v>6000</v>
      </c>
      <c r="I346" s="720">
        <f t="shared" si="163"/>
        <v>45</v>
      </c>
      <c r="J346" s="720" t="str">
        <f t="shared" si="164"/>
        <v/>
      </c>
      <c r="K346" s="720">
        <f t="shared" si="165"/>
        <v>45</v>
      </c>
      <c r="L346" s="720" t="str">
        <f t="shared" si="166"/>
        <v/>
      </c>
      <c r="M346" s="713">
        <f t="shared" si="167"/>
        <v>270000</v>
      </c>
      <c r="N346" s="713" t="str">
        <f t="shared" si="168"/>
        <v/>
      </c>
      <c r="O346" s="714">
        <f t="shared" si="169"/>
        <v>270000</v>
      </c>
      <c r="P346" s="835" t="s">
        <v>1002</v>
      </c>
      <c r="Q346" s="137"/>
      <c r="R346" s="137"/>
      <c r="S346" s="137"/>
      <c r="T346" s="137"/>
      <c r="U346" s="137"/>
      <c r="V346" s="137"/>
      <c r="W346" s="137"/>
      <c r="X346" s="137"/>
      <c r="Y346" s="137"/>
      <c r="Z346" s="137"/>
      <c r="AA346" s="137"/>
      <c r="AB346" s="137"/>
      <c r="AC346" s="137"/>
      <c r="AD346" s="137"/>
      <c r="AE346" s="137"/>
      <c r="AF346" s="137"/>
      <c r="AG346" s="137"/>
      <c r="AH346" s="137"/>
    </row>
    <row r="347" spans="1:34" ht="15" customHeight="1" x14ac:dyDescent="0.2">
      <c r="A347" s="1393"/>
      <c r="B347" s="147" t="s">
        <v>987</v>
      </c>
      <c r="C347" s="202" t="s">
        <v>983</v>
      </c>
      <c r="D347" s="201"/>
      <c r="E347" s="710" t="s">
        <v>0</v>
      </c>
      <c r="F347" s="1123">
        <v>15</v>
      </c>
      <c r="G347" s="1124">
        <v>15</v>
      </c>
      <c r="H347" s="704">
        <v>10200</v>
      </c>
      <c r="I347" s="720">
        <f t="shared" si="163"/>
        <v>15</v>
      </c>
      <c r="J347" s="720" t="str">
        <f t="shared" si="164"/>
        <v/>
      </c>
      <c r="K347" s="720">
        <f t="shared" si="165"/>
        <v>15</v>
      </c>
      <c r="L347" s="720" t="str">
        <f t="shared" si="166"/>
        <v/>
      </c>
      <c r="M347" s="713">
        <f t="shared" si="167"/>
        <v>153000</v>
      </c>
      <c r="N347" s="713" t="str">
        <f t="shared" si="168"/>
        <v/>
      </c>
      <c r="O347" s="714">
        <f t="shared" si="169"/>
        <v>153000</v>
      </c>
      <c r="P347" s="835" t="s">
        <v>1002</v>
      </c>
      <c r="Q347" s="137"/>
      <c r="R347" s="137"/>
      <c r="S347" s="137"/>
      <c r="T347" s="137"/>
      <c r="U347" s="137"/>
      <c r="V347" s="137"/>
      <c r="W347" s="137"/>
      <c r="X347" s="137"/>
      <c r="Y347" s="137"/>
      <c r="Z347" s="137"/>
      <c r="AA347" s="137"/>
      <c r="AB347" s="137"/>
      <c r="AC347" s="137"/>
      <c r="AD347" s="137"/>
      <c r="AE347" s="137"/>
      <c r="AF347" s="137"/>
      <c r="AG347" s="137"/>
      <c r="AH347" s="137"/>
    </row>
    <row r="348" spans="1:34" ht="15" customHeight="1" x14ac:dyDescent="0.2">
      <c r="A348" s="1393"/>
      <c r="B348" s="147" t="s">
        <v>988</v>
      </c>
      <c r="C348" s="202" t="s">
        <v>983</v>
      </c>
      <c r="D348" s="201"/>
      <c r="E348" s="710" t="s">
        <v>0</v>
      </c>
      <c r="F348" s="1123">
        <v>15</v>
      </c>
      <c r="G348" s="1124">
        <v>15</v>
      </c>
      <c r="H348" s="704">
        <v>10200</v>
      </c>
      <c r="I348" s="720">
        <f t="shared" si="163"/>
        <v>15</v>
      </c>
      <c r="J348" s="720" t="str">
        <f t="shared" si="164"/>
        <v/>
      </c>
      <c r="K348" s="720">
        <f t="shared" si="165"/>
        <v>15</v>
      </c>
      <c r="L348" s="720" t="str">
        <f t="shared" si="166"/>
        <v/>
      </c>
      <c r="M348" s="713">
        <f t="shared" si="167"/>
        <v>153000</v>
      </c>
      <c r="N348" s="713" t="str">
        <f t="shared" si="168"/>
        <v/>
      </c>
      <c r="O348" s="714">
        <f t="shared" si="169"/>
        <v>153000</v>
      </c>
      <c r="P348" s="835" t="s">
        <v>1002</v>
      </c>
      <c r="Q348" s="137"/>
      <c r="R348" s="137"/>
      <c r="S348" s="137"/>
      <c r="T348" s="137"/>
      <c r="U348" s="137"/>
      <c r="V348" s="137"/>
      <c r="W348" s="137"/>
      <c r="X348" s="137"/>
      <c r="Y348" s="137"/>
      <c r="Z348" s="137"/>
      <c r="AA348" s="137"/>
      <c r="AB348" s="137"/>
      <c r="AC348" s="137"/>
      <c r="AD348" s="137"/>
      <c r="AE348" s="137"/>
      <c r="AF348" s="137"/>
      <c r="AG348" s="137"/>
      <c r="AH348" s="137"/>
    </row>
    <row r="349" spans="1:34" ht="15" customHeight="1" x14ac:dyDescent="0.2">
      <c r="A349" s="1393"/>
      <c r="B349" s="147" t="s">
        <v>989</v>
      </c>
      <c r="C349" s="202" t="s">
        <v>983</v>
      </c>
      <c r="D349" s="201"/>
      <c r="E349" s="710" t="s">
        <v>0</v>
      </c>
      <c r="F349" s="1123">
        <v>60</v>
      </c>
      <c r="G349" s="1124">
        <v>60</v>
      </c>
      <c r="H349" s="704">
        <v>7800</v>
      </c>
      <c r="I349" s="720">
        <f t="shared" si="163"/>
        <v>60</v>
      </c>
      <c r="J349" s="720" t="str">
        <f t="shared" si="164"/>
        <v/>
      </c>
      <c r="K349" s="720">
        <f t="shared" si="165"/>
        <v>60</v>
      </c>
      <c r="L349" s="720" t="str">
        <f t="shared" si="166"/>
        <v/>
      </c>
      <c r="M349" s="713">
        <f t="shared" si="167"/>
        <v>468000</v>
      </c>
      <c r="N349" s="713" t="str">
        <f t="shared" si="168"/>
        <v/>
      </c>
      <c r="O349" s="714">
        <f t="shared" si="169"/>
        <v>468000</v>
      </c>
      <c r="P349" s="835" t="s">
        <v>1002</v>
      </c>
      <c r="Q349" s="137"/>
      <c r="R349" s="137"/>
      <c r="S349" s="137"/>
      <c r="T349" s="137"/>
      <c r="U349" s="137"/>
      <c r="V349" s="137"/>
      <c r="W349" s="137"/>
      <c r="X349" s="137"/>
      <c r="Y349" s="137"/>
      <c r="Z349" s="137"/>
      <c r="AA349" s="137"/>
      <c r="AB349" s="137"/>
      <c r="AC349" s="137"/>
      <c r="AD349" s="137"/>
      <c r="AE349" s="137"/>
      <c r="AF349" s="137"/>
      <c r="AG349" s="137"/>
      <c r="AH349" s="137"/>
    </row>
    <row r="350" spans="1:34" ht="15" customHeight="1" x14ac:dyDescent="0.2">
      <c r="A350" s="1393"/>
      <c r="B350" s="147" t="s">
        <v>988</v>
      </c>
      <c r="C350" s="202" t="s">
        <v>986</v>
      </c>
      <c r="D350" s="201"/>
      <c r="E350" s="710"/>
      <c r="F350" s="1123">
        <v>15</v>
      </c>
      <c r="G350" s="1124">
        <v>15</v>
      </c>
      <c r="H350" s="704">
        <v>7150</v>
      </c>
      <c r="I350" s="720" t="str">
        <f t="shared" si="163"/>
        <v/>
      </c>
      <c r="J350" s="720" t="str">
        <f t="shared" si="164"/>
        <v/>
      </c>
      <c r="K350" s="720" t="str">
        <f t="shared" si="165"/>
        <v/>
      </c>
      <c r="L350" s="720" t="str">
        <f t="shared" si="166"/>
        <v/>
      </c>
      <c r="M350" s="713" t="str">
        <f t="shared" si="167"/>
        <v/>
      </c>
      <c r="N350" s="713" t="str">
        <f t="shared" si="168"/>
        <v/>
      </c>
      <c r="O350" s="714">
        <f t="shared" si="169"/>
        <v>107250</v>
      </c>
      <c r="P350" s="835" t="s">
        <v>1003</v>
      </c>
      <c r="Q350" s="137"/>
      <c r="R350" s="137"/>
      <c r="S350" s="137"/>
      <c r="T350" s="137"/>
      <c r="U350" s="137"/>
      <c r="V350" s="137"/>
      <c r="W350" s="137"/>
      <c r="X350" s="137"/>
      <c r="Y350" s="137"/>
      <c r="Z350" s="137"/>
      <c r="AA350" s="137"/>
      <c r="AB350" s="137"/>
      <c r="AC350" s="137"/>
      <c r="AD350" s="137"/>
      <c r="AE350" s="137"/>
      <c r="AF350" s="137"/>
      <c r="AG350" s="137"/>
      <c r="AH350" s="137"/>
    </row>
    <row r="351" spans="1:34" ht="15" customHeight="1" x14ac:dyDescent="0.2">
      <c r="A351" s="1393"/>
      <c r="B351" s="147" t="s">
        <v>982</v>
      </c>
      <c r="C351" s="202" t="s">
        <v>986</v>
      </c>
      <c r="D351" s="201"/>
      <c r="E351" s="710" t="s">
        <v>0</v>
      </c>
      <c r="F351" s="1123">
        <v>15</v>
      </c>
      <c r="G351" s="1124">
        <v>15</v>
      </c>
      <c r="H351" s="704">
        <v>7150</v>
      </c>
      <c r="I351" s="720">
        <f t="shared" si="163"/>
        <v>15</v>
      </c>
      <c r="J351" s="720" t="str">
        <f t="shared" si="164"/>
        <v/>
      </c>
      <c r="K351" s="720">
        <f t="shared" si="165"/>
        <v>15</v>
      </c>
      <c r="L351" s="720" t="str">
        <f t="shared" si="166"/>
        <v/>
      </c>
      <c r="M351" s="713">
        <f t="shared" si="167"/>
        <v>107250</v>
      </c>
      <c r="N351" s="713" t="str">
        <f t="shared" si="168"/>
        <v/>
      </c>
      <c r="O351" s="714">
        <f t="shared" si="169"/>
        <v>107250</v>
      </c>
      <c r="P351" s="835" t="s">
        <v>1003</v>
      </c>
      <c r="Q351" s="137"/>
      <c r="R351" s="137"/>
      <c r="S351" s="137"/>
      <c r="T351" s="137"/>
      <c r="U351" s="137"/>
      <c r="V351" s="137"/>
      <c r="W351" s="137"/>
      <c r="X351" s="137"/>
      <c r="Y351" s="137"/>
      <c r="Z351" s="137"/>
      <c r="AA351" s="137"/>
      <c r="AB351" s="137"/>
      <c r="AC351" s="137"/>
      <c r="AD351" s="137"/>
      <c r="AE351" s="137"/>
      <c r="AF351" s="137"/>
      <c r="AG351" s="137"/>
      <c r="AH351" s="137"/>
    </row>
    <row r="352" spans="1:34" ht="15" customHeight="1" x14ac:dyDescent="0.2">
      <c r="A352" s="1393"/>
      <c r="B352" s="147"/>
      <c r="C352" s="202"/>
      <c r="D352" s="201"/>
      <c r="E352" s="710"/>
      <c r="F352" s="1123"/>
      <c r="G352" s="1124"/>
      <c r="H352" s="704"/>
      <c r="I352" s="720" t="str">
        <f t="shared" si="163"/>
        <v/>
      </c>
      <c r="J352" s="720" t="str">
        <f t="shared" si="164"/>
        <v/>
      </c>
      <c r="K352" s="720" t="str">
        <f t="shared" si="165"/>
        <v/>
      </c>
      <c r="L352" s="720" t="str">
        <f t="shared" si="166"/>
        <v/>
      </c>
      <c r="M352" s="713" t="str">
        <f t="shared" si="167"/>
        <v/>
      </c>
      <c r="N352" s="713" t="str">
        <f t="shared" si="168"/>
        <v/>
      </c>
      <c r="O352" s="714">
        <f t="shared" si="169"/>
        <v>0</v>
      </c>
      <c r="P352" s="835"/>
      <c r="Q352" s="137"/>
      <c r="R352" s="137"/>
      <c r="S352" s="137"/>
      <c r="T352" s="137"/>
      <c r="U352" s="137"/>
      <c r="V352" s="137"/>
      <c r="W352" s="137"/>
      <c r="X352" s="137"/>
      <c r="Y352" s="137"/>
      <c r="Z352" s="137"/>
      <c r="AA352" s="137"/>
      <c r="AB352" s="137"/>
      <c r="AC352" s="137"/>
      <c r="AD352" s="137"/>
      <c r="AE352" s="137"/>
      <c r="AF352" s="137"/>
      <c r="AG352" s="137"/>
      <c r="AH352" s="137"/>
    </row>
    <row r="353" spans="1:34" ht="15" customHeight="1" thickBot="1" x14ac:dyDescent="0.25">
      <c r="A353" s="1393"/>
      <c r="B353" s="147" t="s">
        <v>987</v>
      </c>
      <c r="C353" s="202" t="s">
        <v>986</v>
      </c>
      <c r="D353" s="201"/>
      <c r="E353" s="710"/>
      <c r="F353" s="1123">
        <v>30</v>
      </c>
      <c r="G353" s="1124">
        <v>30</v>
      </c>
      <c r="H353" s="704">
        <v>11880</v>
      </c>
      <c r="I353" s="720" t="str">
        <f t="shared" si="163"/>
        <v/>
      </c>
      <c r="J353" s="720" t="str">
        <f t="shared" si="164"/>
        <v/>
      </c>
      <c r="K353" s="720" t="str">
        <f t="shared" si="165"/>
        <v/>
      </c>
      <c r="L353" s="720" t="str">
        <f t="shared" si="166"/>
        <v/>
      </c>
      <c r="M353" s="713" t="str">
        <f t="shared" si="167"/>
        <v/>
      </c>
      <c r="N353" s="713" t="str">
        <f t="shared" si="168"/>
        <v/>
      </c>
      <c r="O353" s="714">
        <f t="shared" si="169"/>
        <v>356400</v>
      </c>
      <c r="P353" s="835" t="s">
        <v>1003</v>
      </c>
      <c r="Q353" s="137"/>
      <c r="R353" s="137"/>
      <c r="S353" s="137"/>
      <c r="T353" s="137"/>
      <c r="U353" s="137"/>
      <c r="V353" s="137"/>
      <c r="W353" s="137"/>
      <c r="X353" s="137"/>
      <c r="Y353" s="137"/>
      <c r="Z353" s="137"/>
      <c r="AA353" s="137"/>
      <c r="AB353" s="137"/>
      <c r="AC353" s="137"/>
      <c r="AD353" s="137"/>
      <c r="AE353" s="137"/>
      <c r="AF353" s="137"/>
      <c r="AG353" s="137"/>
      <c r="AH353" s="137"/>
    </row>
    <row r="354" spans="1:34" ht="15" hidden="1" customHeight="1" x14ac:dyDescent="0.2">
      <c r="A354" s="1393"/>
      <c r="B354" s="147"/>
      <c r="C354" s="202"/>
      <c r="D354" s="201"/>
      <c r="E354" s="710"/>
      <c r="F354" s="1123"/>
      <c r="G354" s="1124"/>
      <c r="H354" s="704"/>
      <c r="I354" s="720" t="str">
        <f t="shared" si="163"/>
        <v/>
      </c>
      <c r="J354" s="720" t="str">
        <f t="shared" si="164"/>
        <v/>
      </c>
      <c r="K354" s="720" t="str">
        <f t="shared" si="165"/>
        <v/>
      </c>
      <c r="L354" s="720" t="str">
        <f t="shared" si="166"/>
        <v/>
      </c>
      <c r="M354" s="713" t="str">
        <f t="shared" si="167"/>
        <v/>
      </c>
      <c r="N354" s="713" t="str">
        <f t="shared" si="168"/>
        <v/>
      </c>
      <c r="O354" s="714">
        <f t="shared" si="169"/>
        <v>0</v>
      </c>
      <c r="P354" s="835"/>
      <c r="Q354" s="137"/>
      <c r="R354" s="137"/>
      <c r="S354" s="137"/>
      <c r="T354" s="137"/>
      <c r="U354" s="137"/>
      <c r="V354" s="137"/>
      <c r="W354" s="137"/>
      <c r="X354" s="137"/>
      <c r="Y354" s="137"/>
      <c r="Z354" s="137"/>
      <c r="AA354" s="137"/>
      <c r="AB354" s="137"/>
      <c r="AC354" s="137"/>
      <c r="AD354" s="137"/>
      <c r="AE354" s="137"/>
      <c r="AF354" s="137"/>
      <c r="AG354" s="137"/>
      <c r="AH354" s="137"/>
    </row>
    <row r="355" spans="1:34" ht="15" hidden="1" customHeight="1" x14ac:dyDescent="0.2">
      <c r="A355" s="1393"/>
      <c r="B355" s="147"/>
      <c r="C355" s="202"/>
      <c r="D355" s="201"/>
      <c r="E355" s="710"/>
      <c r="F355" s="1123"/>
      <c r="G355" s="1124"/>
      <c r="H355" s="704"/>
      <c r="I355" s="720" t="str">
        <f t="shared" si="163"/>
        <v/>
      </c>
      <c r="J355" s="720" t="str">
        <f t="shared" si="164"/>
        <v/>
      </c>
      <c r="K355" s="720" t="str">
        <f t="shared" si="165"/>
        <v/>
      </c>
      <c r="L355" s="720" t="str">
        <f t="shared" si="166"/>
        <v/>
      </c>
      <c r="M355" s="713" t="str">
        <f t="shared" si="167"/>
        <v/>
      </c>
      <c r="N355" s="713" t="str">
        <f t="shared" si="168"/>
        <v/>
      </c>
      <c r="O355" s="714">
        <f t="shared" si="169"/>
        <v>0</v>
      </c>
      <c r="P355" s="835"/>
      <c r="Q355" s="137"/>
      <c r="R355" s="137"/>
      <c r="S355" s="137"/>
      <c r="T355" s="137"/>
      <c r="U355" s="137"/>
      <c r="V355" s="137"/>
      <c r="W355" s="137"/>
      <c r="X355" s="137"/>
      <c r="Y355" s="137"/>
      <c r="Z355" s="137"/>
      <c r="AA355" s="137"/>
      <c r="AB355" s="137"/>
      <c r="AC355" s="137"/>
      <c r="AD355" s="137"/>
      <c r="AE355" s="137"/>
      <c r="AF355" s="137"/>
      <c r="AG355" s="137"/>
      <c r="AH355" s="137"/>
    </row>
    <row r="356" spans="1:34" ht="15" hidden="1" customHeight="1" x14ac:dyDescent="0.2">
      <c r="A356" s="1393"/>
      <c r="B356" s="147"/>
      <c r="C356" s="202"/>
      <c r="D356" s="201"/>
      <c r="E356" s="710"/>
      <c r="F356" s="1123"/>
      <c r="G356" s="1124"/>
      <c r="H356" s="704"/>
      <c r="I356" s="720" t="str">
        <f t="shared" si="163"/>
        <v/>
      </c>
      <c r="J356" s="720" t="str">
        <f t="shared" si="164"/>
        <v/>
      </c>
      <c r="K356" s="720" t="str">
        <f t="shared" si="165"/>
        <v/>
      </c>
      <c r="L356" s="720" t="str">
        <f t="shared" si="166"/>
        <v/>
      </c>
      <c r="M356" s="713" t="str">
        <f t="shared" si="167"/>
        <v/>
      </c>
      <c r="N356" s="713" t="str">
        <f t="shared" si="168"/>
        <v/>
      </c>
      <c r="O356" s="714">
        <f t="shared" si="169"/>
        <v>0</v>
      </c>
      <c r="P356" s="835"/>
      <c r="Q356" s="137"/>
      <c r="R356" s="137"/>
      <c r="S356" s="137"/>
      <c r="T356" s="137"/>
      <c r="U356" s="137"/>
      <c r="V356" s="137"/>
      <c r="W356" s="137"/>
      <c r="X356" s="137"/>
      <c r="Y356" s="137"/>
      <c r="Z356" s="137"/>
      <c r="AA356" s="137"/>
      <c r="AB356" s="137"/>
      <c r="AC356" s="137"/>
      <c r="AD356" s="137"/>
      <c r="AE356" s="137"/>
      <c r="AF356" s="137"/>
      <c r="AG356" s="137"/>
      <c r="AH356" s="137"/>
    </row>
    <row r="357" spans="1:34" ht="15" hidden="1" customHeight="1" x14ac:dyDescent="0.2">
      <c r="A357" s="1393"/>
      <c r="B357" s="147"/>
      <c r="C357" s="202"/>
      <c r="D357" s="201"/>
      <c r="E357" s="710"/>
      <c r="F357" s="1123"/>
      <c r="G357" s="1124"/>
      <c r="H357" s="704"/>
      <c r="I357" s="720" t="str">
        <f t="shared" si="163"/>
        <v/>
      </c>
      <c r="J357" s="720" t="str">
        <f t="shared" si="164"/>
        <v/>
      </c>
      <c r="K357" s="720" t="str">
        <f t="shared" si="165"/>
        <v/>
      </c>
      <c r="L357" s="720" t="str">
        <f t="shared" si="166"/>
        <v/>
      </c>
      <c r="M357" s="713" t="str">
        <f t="shared" si="167"/>
        <v/>
      </c>
      <c r="N357" s="713" t="str">
        <f t="shared" si="168"/>
        <v/>
      </c>
      <c r="O357" s="714">
        <f t="shared" si="169"/>
        <v>0</v>
      </c>
      <c r="P357" s="835"/>
      <c r="Q357" s="137"/>
      <c r="R357" s="137"/>
      <c r="S357" s="137"/>
      <c r="T357" s="137"/>
      <c r="U357" s="137"/>
      <c r="V357" s="137"/>
      <c r="W357" s="137"/>
      <c r="X357" s="137"/>
      <c r="Y357" s="137"/>
      <c r="Z357" s="137"/>
      <c r="AA357" s="137"/>
      <c r="AB357" s="137"/>
      <c r="AC357" s="137"/>
      <c r="AD357" s="137"/>
      <c r="AE357" s="137"/>
      <c r="AF357" s="137"/>
      <c r="AG357" s="137"/>
      <c r="AH357" s="137"/>
    </row>
    <row r="358" spans="1:34" ht="15" hidden="1" customHeight="1" x14ac:dyDescent="0.2">
      <c r="A358" s="1393"/>
      <c r="B358" s="147"/>
      <c r="C358" s="202"/>
      <c r="D358" s="201"/>
      <c r="E358" s="710"/>
      <c r="F358" s="1123"/>
      <c r="G358" s="1124"/>
      <c r="H358" s="704"/>
      <c r="I358" s="720" t="str">
        <f t="shared" si="163"/>
        <v/>
      </c>
      <c r="J358" s="720" t="str">
        <f t="shared" si="164"/>
        <v/>
      </c>
      <c r="K358" s="720" t="str">
        <f t="shared" si="165"/>
        <v/>
      </c>
      <c r="L358" s="720" t="str">
        <f t="shared" si="166"/>
        <v/>
      </c>
      <c r="M358" s="713" t="str">
        <f t="shared" si="167"/>
        <v/>
      </c>
      <c r="N358" s="713" t="str">
        <f t="shared" si="168"/>
        <v/>
      </c>
      <c r="O358" s="714">
        <f t="shared" si="169"/>
        <v>0</v>
      </c>
      <c r="P358" s="835"/>
      <c r="Q358" s="137"/>
      <c r="R358" s="137"/>
      <c r="S358" s="137"/>
      <c r="T358" s="137"/>
      <c r="U358" s="137"/>
      <c r="V358" s="137"/>
      <c r="W358" s="137"/>
      <c r="X358" s="137"/>
      <c r="Y358" s="137"/>
      <c r="Z358" s="137"/>
      <c r="AA358" s="137"/>
      <c r="AB358" s="137"/>
      <c r="AC358" s="137"/>
      <c r="AD358" s="137"/>
      <c r="AE358" s="137"/>
      <c r="AF358" s="137"/>
      <c r="AG358" s="137"/>
      <c r="AH358" s="137"/>
    </row>
    <row r="359" spans="1:34" ht="15" hidden="1" customHeight="1" x14ac:dyDescent="0.2">
      <c r="A359" s="1393"/>
      <c r="B359" s="147"/>
      <c r="C359" s="202"/>
      <c r="D359" s="201"/>
      <c r="E359" s="710"/>
      <c r="F359" s="1123"/>
      <c r="G359" s="1124"/>
      <c r="H359" s="704"/>
      <c r="I359" s="720" t="str">
        <f t="shared" si="163"/>
        <v/>
      </c>
      <c r="J359" s="720" t="str">
        <f t="shared" si="164"/>
        <v/>
      </c>
      <c r="K359" s="720" t="str">
        <f t="shared" si="165"/>
        <v/>
      </c>
      <c r="L359" s="720" t="str">
        <f t="shared" si="166"/>
        <v/>
      </c>
      <c r="M359" s="713" t="str">
        <f t="shared" si="167"/>
        <v/>
      </c>
      <c r="N359" s="713" t="str">
        <f t="shared" si="168"/>
        <v/>
      </c>
      <c r="O359" s="714">
        <f t="shared" si="169"/>
        <v>0</v>
      </c>
      <c r="P359" s="835"/>
      <c r="Q359" s="137"/>
      <c r="R359" s="137"/>
      <c r="S359" s="137"/>
      <c r="T359" s="137"/>
      <c r="U359" s="137"/>
      <c r="V359" s="137"/>
      <c r="W359" s="137"/>
      <c r="X359" s="137"/>
      <c r="Y359" s="137"/>
      <c r="Z359" s="137"/>
      <c r="AA359" s="137"/>
      <c r="AB359" s="137"/>
      <c r="AC359" s="137"/>
      <c r="AD359" s="137"/>
      <c r="AE359" s="137"/>
      <c r="AF359" s="137"/>
      <c r="AG359" s="137"/>
      <c r="AH359" s="137"/>
    </row>
    <row r="360" spans="1:34" ht="15" hidden="1" customHeight="1" x14ac:dyDescent="0.2">
      <c r="A360" s="1393"/>
      <c r="B360" s="147"/>
      <c r="C360" s="202"/>
      <c r="D360" s="201"/>
      <c r="E360" s="710"/>
      <c r="F360" s="1123"/>
      <c r="G360" s="1124"/>
      <c r="H360" s="704"/>
      <c r="I360" s="720" t="str">
        <f t="shared" si="163"/>
        <v/>
      </c>
      <c r="J360" s="720" t="str">
        <f t="shared" si="164"/>
        <v/>
      </c>
      <c r="K360" s="720" t="str">
        <f t="shared" si="165"/>
        <v/>
      </c>
      <c r="L360" s="720" t="str">
        <f t="shared" si="166"/>
        <v/>
      </c>
      <c r="M360" s="713" t="str">
        <f t="shared" si="167"/>
        <v/>
      </c>
      <c r="N360" s="713" t="str">
        <f t="shared" si="168"/>
        <v/>
      </c>
      <c r="O360" s="714">
        <f t="shared" si="169"/>
        <v>0</v>
      </c>
      <c r="P360" s="835"/>
      <c r="Q360" s="137"/>
      <c r="R360" s="137"/>
      <c r="S360" s="137"/>
      <c r="T360" s="137"/>
      <c r="U360" s="137"/>
      <c r="V360" s="137"/>
      <c r="W360" s="137"/>
      <c r="X360" s="137"/>
      <c r="Y360" s="137"/>
      <c r="Z360" s="137"/>
      <c r="AA360" s="137"/>
      <c r="AB360" s="137"/>
      <c r="AC360" s="137"/>
      <c r="AD360" s="137"/>
      <c r="AE360" s="137"/>
      <c r="AF360" s="137"/>
      <c r="AG360" s="137"/>
      <c r="AH360" s="137"/>
    </row>
    <row r="361" spans="1:34" ht="15" hidden="1" customHeight="1" x14ac:dyDescent="0.2">
      <c r="A361" s="1393"/>
      <c r="B361" s="147"/>
      <c r="C361" s="202"/>
      <c r="D361" s="201"/>
      <c r="E361" s="710"/>
      <c r="F361" s="1123"/>
      <c r="G361" s="1124"/>
      <c r="H361" s="704"/>
      <c r="I361" s="720" t="str">
        <f t="shared" si="163"/>
        <v/>
      </c>
      <c r="J361" s="720" t="str">
        <f t="shared" si="164"/>
        <v/>
      </c>
      <c r="K361" s="720" t="str">
        <f t="shared" si="165"/>
        <v/>
      </c>
      <c r="L361" s="720" t="str">
        <f t="shared" si="166"/>
        <v/>
      </c>
      <c r="M361" s="713" t="str">
        <f t="shared" si="167"/>
        <v/>
      </c>
      <c r="N361" s="713" t="str">
        <f t="shared" si="168"/>
        <v/>
      </c>
      <c r="O361" s="714">
        <f t="shared" si="169"/>
        <v>0</v>
      </c>
      <c r="P361" s="835"/>
      <c r="Q361" s="137"/>
      <c r="R361" s="137"/>
      <c r="S361" s="137"/>
      <c r="T361" s="137"/>
      <c r="U361" s="137"/>
      <c r="V361" s="137"/>
      <c r="W361" s="137"/>
      <c r="X361" s="137"/>
      <c r="Y361" s="137"/>
      <c r="Z361" s="137"/>
      <c r="AA361" s="137"/>
      <c r="AB361" s="137"/>
      <c r="AC361" s="137"/>
      <c r="AD361" s="137"/>
      <c r="AE361" s="137"/>
      <c r="AF361" s="137"/>
      <c r="AG361" s="137"/>
      <c r="AH361" s="137"/>
    </row>
    <row r="362" spans="1:34" ht="15" hidden="1" customHeight="1" x14ac:dyDescent="0.2">
      <c r="A362" s="1393"/>
      <c r="B362" s="147"/>
      <c r="C362" s="202"/>
      <c r="D362" s="201"/>
      <c r="E362" s="710"/>
      <c r="F362" s="1123"/>
      <c r="G362" s="1124"/>
      <c r="H362" s="704"/>
      <c r="I362" s="720" t="str">
        <f t="shared" si="163"/>
        <v/>
      </c>
      <c r="J362" s="720" t="str">
        <f t="shared" si="164"/>
        <v/>
      </c>
      <c r="K362" s="720" t="str">
        <f t="shared" si="165"/>
        <v/>
      </c>
      <c r="L362" s="720" t="str">
        <f t="shared" si="166"/>
        <v/>
      </c>
      <c r="M362" s="713" t="str">
        <f t="shared" si="167"/>
        <v/>
      </c>
      <c r="N362" s="713" t="str">
        <f t="shared" si="168"/>
        <v/>
      </c>
      <c r="O362" s="714">
        <f t="shared" si="169"/>
        <v>0</v>
      </c>
      <c r="P362" s="835"/>
      <c r="Q362" s="137"/>
      <c r="R362" s="137"/>
      <c r="S362" s="137"/>
      <c r="T362" s="137"/>
      <c r="U362" s="137"/>
      <c r="V362" s="137"/>
      <c r="W362" s="137"/>
      <c r="X362" s="137"/>
      <c r="Y362" s="137"/>
      <c r="Z362" s="137"/>
      <c r="AA362" s="137"/>
      <c r="AB362" s="137"/>
      <c r="AC362" s="137"/>
      <c r="AD362" s="137"/>
      <c r="AE362" s="137"/>
      <c r="AF362" s="137"/>
      <c r="AG362" s="137"/>
      <c r="AH362" s="137"/>
    </row>
    <row r="363" spans="1:34" ht="15" hidden="1" customHeight="1" thickBot="1" x14ac:dyDescent="0.25">
      <c r="A363" s="1394"/>
      <c r="B363" s="169"/>
      <c r="C363" s="203"/>
      <c r="D363" s="707"/>
      <c r="E363" s="711"/>
      <c r="F363" s="1125"/>
      <c r="G363" s="1126"/>
      <c r="H363" s="704"/>
      <c r="I363" s="720" t="str">
        <f t="shared" si="163"/>
        <v/>
      </c>
      <c r="J363" s="720" t="str">
        <f t="shared" si="164"/>
        <v/>
      </c>
      <c r="K363" s="720" t="str">
        <f t="shared" si="165"/>
        <v/>
      </c>
      <c r="L363" s="720" t="str">
        <f t="shared" si="166"/>
        <v/>
      </c>
      <c r="M363" s="713" t="str">
        <f t="shared" si="167"/>
        <v/>
      </c>
      <c r="N363" s="713" t="str">
        <f t="shared" si="168"/>
        <v/>
      </c>
      <c r="O363" s="714">
        <f t="shared" si="169"/>
        <v>0</v>
      </c>
      <c r="P363" s="835"/>
      <c r="Q363" s="137"/>
      <c r="R363" s="137"/>
      <c r="S363" s="137"/>
      <c r="T363" s="137"/>
      <c r="U363" s="137"/>
      <c r="V363" s="137"/>
      <c r="W363" s="137"/>
      <c r="X363" s="137"/>
      <c r="Y363" s="137"/>
      <c r="Z363" s="137"/>
      <c r="AA363" s="137"/>
      <c r="AB363" s="137"/>
      <c r="AC363" s="137"/>
      <c r="AD363" s="137"/>
      <c r="AE363" s="137"/>
      <c r="AF363" s="137"/>
      <c r="AG363" s="137"/>
      <c r="AH363" s="137"/>
    </row>
    <row r="364" spans="1:34" ht="18" customHeight="1" thickBot="1" x14ac:dyDescent="0.25">
      <c r="A364" s="189"/>
      <c r="B364" s="198"/>
      <c r="C364" s="198"/>
      <c r="D364" s="198"/>
      <c r="E364" s="198" t="s">
        <v>62</v>
      </c>
      <c r="F364" s="140">
        <f t="shared" ref="F364:G364" si="170">SUM(F344:F363)</f>
        <v>225</v>
      </c>
      <c r="G364" s="204">
        <f t="shared" si="170"/>
        <v>225</v>
      </c>
      <c r="H364" s="139"/>
      <c r="I364" s="721">
        <f t="shared" ref="I364:J364" si="171">SUM(I344:I363)</f>
        <v>180</v>
      </c>
      <c r="J364" s="722">
        <f t="shared" si="171"/>
        <v>0</v>
      </c>
      <c r="K364" s="721">
        <f t="shared" ref="K364:L364" si="172">SUM(K344:K363)</f>
        <v>180</v>
      </c>
      <c r="L364" s="722">
        <f t="shared" si="172"/>
        <v>0</v>
      </c>
      <c r="M364" s="205">
        <f t="shared" ref="M364:O364" si="173">SUM(M344:M363)</f>
        <v>1457250</v>
      </c>
      <c r="N364" s="200">
        <f t="shared" si="173"/>
        <v>0</v>
      </c>
      <c r="O364" s="144">
        <f t="shared" si="173"/>
        <v>1920900</v>
      </c>
      <c r="P364" s="836"/>
      <c r="Q364" s="137"/>
      <c r="R364" s="137"/>
      <c r="S364" s="137"/>
      <c r="T364" s="137"/>
      <c r="U364" s="137"/>
      <c r="V364" s="137"/>
      <c r="W364" s="137"/>
      <c r="X364" s="137"/>
      <c r="Y364" s="137"/>
      <c r="Z364" s="137"/>
      <c r="AA364" s="137"/>
      <c r="AB364" s="137"/>
      <c r="AC364" s="137"/>
      <c r="AD364" s="137"/>
      <c r="AE364" s="137"/>
      <c r="AF364" s="137"/>
      <c r="AG364" s="137"/>
      <c r="AH364" s="137"/>
    </row>
    <row r="365" spans="1:34" ht="13.5" thickBot="1" x14ac:dyDescent="0.25">
      <c r="A365" s="173"/>
      <c r="B365" s="152"/>
      <c r="C365" s="152"/>
      <c r="D365" s="152"/>
      <c r="E365" s="152"/>
      <c r="F365" s="152"/>
      <c r="G365" s="152"/>
      <c r="H365" s="102"/>
      <c r="I365" s="152"/>
      <c r="J365" s="152"/>
      <c r="K365" s="152"/>
      <c r="L365" s="152"/>
      <c r="M365" s="152"/>
      <c r="N365" s="152"/>
      <c r="O365" s="102"/>
      <c r="P365" s="837"/>
      <c r="Q365" s="137"/>
      <c r="R365" s="137"/>
      <c r="S365" s="137"/>
      <c r="T365" s="137"/>
      <c r="U365" s="137"/>
      <c r="V365" s="137"/>
      <c r="W365" s="137"/>
      <c r="X365" s="137"/>
      <c r="Y365" s="137"/>
      <c r="Z365" s="137"/>
      <c r="AA365" s="137"/>
      <c r="AB365" s="137"/>
      <c r="AC365" s="137"/>
      <c r="AD365" s="137"/>
      <c r="AE365" s="137"/>
      <c r="AF365" s="137"/>
      <c r="AG365" s="137"/>
      <c r="AH365" s="137"/>
    </row>
    <row r="366" spans="1:34" ht="15" customHeight="1" x14ac:dyDescent="0.2">
      <c r="A366" s="1393" t="str">
        <f>'Setup Page'!C9</f>
        <v>Emandleni</v>
      </c>
      <c r="B366" s="168" t="s">
        <v>984</v>
      </c>
      <c r="C366" s="201" t="s">
        <v>983</v>
      </c>
      <c r="D366" s="706"/>
      <c r="E366" s="709" t="s">
        <v>0</v>
      </c>
      <c r="F366" s="1121">
        <v>0</v>
      </c>
      <c r="G366" s="1122">
        <v>20</v>
      </c>
      <c r="H366" s="704">
        <v>7150</v>
      </c>
      <c r="I366" s="720">
        <f>IF(E366="Level 2",F366,IF(E366="Level 3",F366,IF(E366="Level 4",F366,"")))</f>
        <v>0</v>
      </c>
      <c r="J366" s="720" t="str">
        <f>IF(E366="Level 5",F366,"")</f>
        <v/>
      </c>
      <c r="K366" s="720">
        <f>IF(E366="Level 2",G366,IF(E366="Level 3",G366,IF(E366="Level 4",G366,"")))</f>
        <v>20</v>
      </c>
      <c r="L366" s="720" t="str">
        <f>IF(E366="Level 5",G366,"")</f>
        <v/>
      </c>
      <c r="M366" s="713">
        <f>IF(E366="Level 2",G366*H366,IF(E366="Level 3",G366*H366,IF(E366="Level 4",G366*H366,"")))</f>
        <v>143000</v>
      </c>
      <c r="N366" s="713" t="str">
        <f>IF(E366="Level 5",G366*H366,"")</f>
        <v/>
      </c>
      <c r="O366" s="714">
        <f>G366*H366</f>
        <v>143000</v>
      </c>
      <c r="P366" s="835" t="s">
        <v>1003</v>
      </c>
      <c r="Q366" s="137"/>
      <c r="R366" s="137"/>
      <c r="S366" s="137"/>
      <c r="T366" s="137"/>
      <c r="U366" s="137"/>
      <c r="V366" s="137"/>
      <c r="W366" s="137"/>
      <c r="X366" s="137"/>
      <c r="Y366" s="137"/>
      <c r="Z366" s="137"/>
      <c r="AA366" s="137"/>
      <c r="AB366" s="137"/>
      <c r="AC366" s="137"/>
      <c r="AD366" s="137"/>
      <c r="AE366" s="137"/>
      <c r="AF366" s="137"/>
      <c r="AG366" s="137"/>
      <c r="AH366" s="137"/>
    </row>
    <row r="367" spans="1:34" ht="15" customHeight="1" x14ac:dyDescent="0.2">
      <c r="A367" s="1393"/>
      <c r="B367" s="147" t="s">
        <v>982</v>
      </c>
      <c r="C367" s="202" t="s">
        <v>983</v>
      </c>
      <c r="D367" s="201"/>
      <c r="E367" s="710" t="s">
        <v>0</v>
      </c>
      <c r="F367" s="1123">
        <v>0</v>
      </c>
      <c r="G367" s="1124">
        <v>20</v>
      </c>
      <c r="H367" s="704">
        <v>7150</v>
      </c>
      <c r="I367" s="720">
        <f t="shared" ref="I367:I385" si="174">IF(E367="Level 2",F367,IF(E367="Level 3",F367,IF(E367="Level 4",F367,"")))</f>
        <v>0</v>
      </c>
      <c r="J367" s="720" t="str">
        <f t="shared" ref="J367:J385" si="175">IF(E367="Level 5",F367,"")</f>
        <v/>
      </c>
      <c r="K367" s="720">
        <f t="shared" ref="K367:K385" si="176">IF(E367="Level 2",G367,IF(E367="Level 3",G367,IF(E367="Level 4",G367,"")))</f>
        <v>20</v>
      </c>
      <c r="L367" s="720" t="str">
        <f t="shared" ref="L367:L385" si="177">IF(E367="Level 5",G367,"")</f>
        <v/>
      </c>
      <c r="M367" s="713">
        <f t="shared" ref="M367:M385" si="178">IF(E367="Level 2",G367*H367,IF(E367="Level 3",G367*H367,IF(E367="Level 4",G367*H367,"")))</f>
        <v>143000</v>
      </c>
      <c r="N367" s="713" t="str">
        <f t="shared" ref="N367:N385" si="179">IF(E367="Level 5",G367*H367,"")</f>
        <v/>
      </c>
      <c r="O367" s="714">
        <f t="shared" ref="O367:O385" si="180">G367*H367</f>
        <v>143000</v>
      </c>
      <c r="P367" s="835" t="s">
        <v>1003</v>
      </c>
      <c r="Q367" s="137"/>
      <c r="R367" s="137"/>
      <c r="S367" s="137"/>
      <c r="T367" s="137"/>
      <c r="U367" s="137"/>
      <c r="V367" s="137"/>
      <c r="W367" s="137"/>
      <c r="X367" s="137"/>
      <c r="Y367" s="137"/>
      <c r="Z367" s="137"/>
      <c r="AA367" s="137"/>
      <c r="AB367" s="137"/>
      <c r="AC367" s="137"/>
      <c r="AD367" s="137"/>
      <c r="AE367" s="137"/>
      <c r="AF367" s="137"/>
      <c r="AG367" s="137"/>
      <c r="AH367" s="137"/>
    </row>
    <row r="368" spans="1:34" ht="15" customHeight="1" x14ac:dyDescent="0.2">
      <c r="A368" s="1393"/>
      <c r="B368" s="147"/>
      <c r="C368" s="202"/>
      <c r="D368" s="201"/>
      <c r="E368" s="710"/>
      <c r="F368" s="1123"/>
      <c r="G368" s="1124"/>
      <c r="H368" s="704"/>
      <c r="I368" s="720" t="str">
        <f t="shared" si="174"/>
        <v/>
      </c>
      <c r="J368" s="720" t="str">
        <f t="shared" si="175"/>
        <v/>
      </c>
      <c r="K368" s="720" t="str">
        <f t="shared" si="176"/>
        <v/>
      </c>
      <c r="L368" s="720" t="str">
        <f t="shared" si="177"/>
        <v/>
      </c>
      <c r="M368" s="713" t="str">
        <f t="shared" si="178"/>
        <v/>
      </c>
      <c r="N368" s="713" t="str">
        <f t="shared" si="179"/>
        <v/>
      </c>
      <c r="O368" s="714">
        <f t="shared" si="180"/>
        <v>0</v>
      </c>
      <c r="P368" s="835"/>
      <c r="Q368" s="137"/>
      <c r="R368" s="137"/>
      <c r="S368" s="137"/>
      <c r="T368" s="137"/>
      <c r="U368" s="137"/>
      <c r="V368" s="137"/>
      <c r="W368" s="137"/>
      <c r="X368" s="137"/>
      <c r="Y368" s="137"/>
      <c r="Z368" s="137"/>
      <c r="AA368" s="137"/>
      <c r="AB368" s="137"/>
      <c r="AC368" s="137"/>
      <c r="AD368" s="137"/>
      <c r="AE368" s="137"/>
      <c r="AF368" s="137"/>
      <c r="AG368" s="137"/>
      <c r="AH368" s="137"/>
    </row>
    <row r="369" spans="1:34" ht="15" customHeight="1" x14ac:dyDescent="0.2">
      <c r="A369" s="1393"/>
      <c r="B369" s="147"/>
      <c r="C369" s="202"/>
      <c r="D369" s="201"/>
      <c r="E369" s="710"/>
      <c r="F369" s="1123"/>
      <c r="G369" s="1124"/>
      <c r="H369" s="704"/>
      <c r="I369" s="720" t="str">
        <f t="shared" si="174"/>
        <v/>
      </c>
      <c r="J369" s="720" t="str">
        <f t="shared" si="175"/>
        <v/>
      </c>
      <c r="K369" s="720" t="str">
        <f t="shared" si="176"/>
        <v/>
      </c>
      <c r="L369" s="720" t="str">
        <f t="shared" si="177"/>
        <v/>
      </c>
      <c r="M369" s="713" t="str">
        <f t="shared" si="178"/>
        <v/>
      </c>
      <c r="N369" s="713" t="str">
        <f t="shared" si="179"/>
        <v/>
      </c>
      <c r="O369" s="714">
        <f t="shared" si="180"/>
        <v>0</v>
      </c>
      <c r="P369" s="835"/>
      <c r="Q369" s="137"/>
      <c r="R369" s="137"/>
      <c r="S369" s="137"/>
      <c r="T369" s="137"/>
      <c r="U369" s="137"/>
      <c r="V369" s="137"/>
      <c r="W369" s="137"/>
      <c r="X369" s="137"/>
      <c r="Y369" s="137"/>
      <c r="Z369" s="137"/>
      <c r="AA369" s="137"/>
      <c r="AB369" s="137"/>
      <c r="AC369" s="137"/>
      <c r="AD369" s="137"/>
      <c r="AE369" s="137"/>
      <c r="AF369" s="137"/>
      <c r="AG369" s="137"/>
      <c r="AH369" s="137"/>
    </row>
    <row r="370" spans="1:34" ht="15" customHeight="1" x14ac:dyDescent="0.2">
      <c r="A370" s="1393"/>
      <c r="B370" s="147"/>
      <c r="C370" s="202"/>
      <c r="D370" s="201"/>
      <c r="E370" s="710"/>
      <c r="F370" s="1123"/>
      <c r="G370" s="1124"/>
      <c r="H370" s="704"/>
      <c r="I370" s="720" t="str">
        <f t="shared" si="174"/>
        <v/>
      </c>
      <c r="J370" s="720" t="str">
        <f t="shared" si="175"/>
        <v/>
      </c>
      <c r="K370" s="720" t="str">
        <f t="shared" si="176"/>
        <v/>
      </c>
      <c r="L370" s="720" t="str">
        <f t="shared" si="177"/>
        <v/>
      </c>
      <c r="M370" s="713" t="str">
        <f t="shared" si="178"/>
        <v/>
      </c>
      <c r="N370" s="713" t="str">
        <f t="shared" si="179"/>
        <v/>
      </c>
      <c r="O370" s="714">
        <f t="shared" si="180"/>
        <v>0</v>
      </c>
      <c r="P370" s="835"/>
      <c r="Q370" s="137"/>
      <c r="R370" s="137"/>
      <c r="S370" s="137"/>
      <c r="T370" s="137"/>
      <c r="U370" s="137"/>
      <c r="V370" s="137"/>
      <c r="W370" s="137"/>
      <c r="X370" s="137"/>
      <c r="Y370" s="137"/>
      <c r="Z370" s="137"/>
      <c r="AA370" s="137"/>
      <c r="AB370" s="137"/>
      <c r="AC370" s="137"/>
      <c r="AD370" s="137"/>
      <c r="AE370" s="137"/>
      <c r="AF370" s="137"/>
      <c r="AG370" s="137"/>
      <c r="AH370" s="137"/>
    </row>
    <row r="371" spans="1:34" ht="15" customHeight="1" x14ac:dyDescent="0.2">
      <c r="A371" s="1393"/>
      <c r="B371" s="147"/>
      <c r="C371" s="202"/>
      <c r="D371" s="201"/>
      <c r="E371" s="710"/>
      <c r="F371" s="1123"/>
      <c r="G371" s="1124"/>
      <c r="H371" s="704"/>
      <c r="I371" s="720" t="str">
        <f t="shared" si="174"/>
        <v/>
      </c>
      <c r="J371" s="720" t="str">
        <f t="shared" si="175"/>
        <v/>
      </c>
      <c r="K371" s="720" t="str">
        <f t="shared" si="176"/>
        <v/>
      </c>
      <c r="L371" s="720" t="str">
        <f t="shared" si="177"/>
        <v/>
      </c>
      <c r="M371" s="713" t="str">
        <f t="shared" si="178"/>
        <v/>
      </c>
      <c r="N371" s="713" t="str">
        <f t="shared" si="179"/>
        <v/>
      </c>
      <c r="O371" s="714">
        <f t="shared" si="180"/>
        <v>0</v>
      </c>
      <c r="P371" s="835"/>
      <c r="Q371" s="137"/>
      <c r="R371" s="137"/>
      <c r="S371" s="137"/>
      <c r="T371" s="137"/>
      <c r="U371" s="137"/>
      <c r="V371" s="137"/>
      <c r="W371" s="137"/>
      <c r="X371" s="137"/>
      <c r="Y371" s="137"/>
      <c r="Z371" s="137"/>
      <c r="AA371" s="137"/>
      <c r="AB371" s="137"/>
      <c r="AC371" s="137"/>
      <c r="AD371" s="137"/>
      <c r="AE371" s="137"/>
      <c r="AF371" s="137"/>
      <c r="AG371" s="137"/>
      <c r="AH371" s="137"/>
    </row>
    <row r="372" spans="1:34" ht="15" customHeight="1" x14ac:dyDescent="0.2">
      <c r="A372" s="1393"/>
      <c r="B372" s="147"/>
      <c r="C372" s="202"/>
      <c r="D372" s="201"/>
      <c r="E372" s="710"/>
      <c r="F372" s="1123"/>
      <c r="G372" s="1124"/>
      <c r="H372" s="704"/>
      <c r="I372" s="720" t="str">
        <f t="shared" si="174"/>
        <v/>
      </c>
      <c r="J372" s="720" t="str">
        <f t="shared" si="175"/>
        <v/>
      </c>
      <c r="K372" s="720" t="str">
        <f t="shared" si="176"/>
        <v/>
      </c>
      <c r="L372" s="720" t="str">
        <f t="shared" si="177"/>
        <v/>
      </c>
      <c r="M372" s="713" t="str">
        <f t="shared" si="178"/>
        <v/>
      </c>
      <c r="N372" s="713" t="str">
        <f t="shared" si="179"/>
        <v/>
      </c>
      <c r="O372" s="714">
        <f t="shared" si="180"/>
        <v>0</v>
      </c>
      <c r="P372" s="835"/>
      <c r="Q372" s="137"/>
      <c r="R372" s="137"/>
      <c r="S372" s="137"/>
      <c r="T372" s="137"/>
      <c r="U372" s="137"/>
      <c r="V372" s="137"/>
      <c r="W372" s="137"/>
      <c r="X372" s="137"/>
      <c r="Y372" s="137"/>
      <c r="Z372" s="137"/>
      <c r="AA372" s="137"/>
      <c r="AB372" s="137"/>
      <c r="AC372" s="137"/>
      <c r="AD372" s="137"/>
      <c r="AE372" s="137"/>
      <c r="AF372" s="137"/>
      <c r="AG372" s="137"/>
      <c r="AH372" s="137"/>
    </row>
    <row r="373" spans="1:34" ht="15" customHeight="1" x14ac:dyDescent="0.2">
      <c r="A373" s="1393"/>
      <c r="B373" s="147"/>
      <c r="C373" s="202"/>
      <c r="D373" s="201"/>
      <c r="E373" s="710"/>
      <c r="F373" s="1123"/>
      <c r="G373" s="1124"/>
      <c r="H373" s="704"/>
      <c r="I373" s="720" t="str">
        <f t="shared" si="174"/>
        <v/>
      </c>
      <c r="J373" s="720" t="str">
        <f t="shared" si="175"/>
        <v/>
      </c>
      <c r="K373" s="720" t="str">
        <f t="shared" si="176"/>
        <v/>
      </c>
      <c r="L373" s="720" t="str">
        <f t="shared" si="177"/>
        <v/>
      </c>
      <c r="M373" s="713" t="str">
        <f t="shared" si="178"/>
        <v/>
      </c>
      <c r="N373" s="713" t="str">
        <f t="shared" si="179"/>
        <v/>
      </c>
      <c r="O373" s="714">
        <f t="shared" si="180"/>
        <v>0</v>
      </c>
      <c r="P373" s="835"/>
      <c r="Q373" s="137"/>
      <c r="R373" s="137"/>
      <c r="S373" s="137"/>
      <c r="T373" s="137"/>
      <c r="U373" s="137"/>
      <c r="V373" s="137"/>
      <c r="W373" s="137"/>
      <c r="X373" s="137"/>
      <c r="Y373" s="137"/>
      <c r="Z373" s="137"/>
      <c r="AA373" s="137"/>
      <c r="AB373" s="137"/>
      <c r="AC373" s="137"/>
      <c r="AD373" s="137"/>
      <c r="AE373" s="137"/>
      <c r="AF373" s="137"/>
      <c r="AG373" s="137"/>
      <c r="AH373" s="137"/>
    </row>
    <row r="374" spans="1:34" ht="15" customHeight="1" x14ac:dyDescent="0.2">
      <c r="A374" s="1393"/>
      <c r="B374" s="147"/>
      <c r="C374" s="202"/>
      <c r="D374" s="201"/>
      <c r="E374" s="710"/>
      <c r="F374" s="1123"/>
      <c r="G374" s="1124"/>
      <c r="H374" s="704"/>
      <c r="I374" s="720" t="str">
        <f t="shared" si="174"/>
        <v/>
      </c>
      <c r="J374" s="720" t="str">
        <f t="shared" si="175"/>
        <v/>
      </c>
      <c r="K374" s="720" t="str">
        <f t="shared" si="176"/>
        <v/>
      </c>
      <c r="L374" s="720" t="str">
        <f t="shared" si="177"/>
        <v/>
      </c>
      <c r="M374" s="713" t="str">
        <f t="shared" si="178"/>
        <v/>
      </c>
      <c r="N374" s="713" t="str">
        <f t="shared" si="179"/>
        <v/>
      </c>
      <c r="O374" s="714">
        <f t="shared" si="180"/>
        <v>0</v>
      </c>
      <c r="P374" s="835"/>
      <c r="Q374" s="137"/>
      <c r="R374" s="137"/>
      <c r="S374" s="137"/>
      <c r="T374" s="137"/>
      <c r="U374" s="137"/>
      <c r="V374" s="137"/>
      <c r="W374" s="137"/>
      <c r="X374" s="137"/>
      <c r="Y374" s="137"/>
      <c r="Z374" s="137"/>
      <c r="AA374" s="137"/>
      <c r="AB374" s="137"/>
      <c r="AC374" s="137"/>
      <c r="AD374" s="137"/>
      <c r="AE374" s="137"/>
      <c r="AF374" s="137"/>
      <c r="AG374" s="137"/>
      <c r="AH374" s="137"/>
    </row>
    <row r="375" spans="1:34" ht="15" customHeight="1" thickBot="1" x14ac:dyDescent="0.25">
      <c r="A375" s="1393"/>
      <c r="B375" s="147"/>
      <c r="C375" s="202"/>
      <c r="D375" s="201"/>
      <c r="E375" s="710"/>
      <c r="F375" s="1123"/>
      <c r="G375" s="1124"/>
      <c r="H375" s="704"/>
      <c r="I375" s="720" t="str">
        <f t="shared" si="174"/>
        <v/>
      </c>
      <c r="J375" s="720" t="str">
        <f t="shared" si="175"/>
        <v/>
      </c>
      <c r="K375" s="720" t="str">
        <f t="shared" si="176"/>
        <v/>
      </c>
      <c r="L375" s="720" t="str">
        <f t="shared" si="177"/>
        <v/>
      </c>
      <c r="M375" s="713" t="str">
        <f t="shared" si="178"/>
        <v/>
      </c>
      <c r="N375" s="713" t="str">
        <f t="shared" si="179"/>
        <v/>
      </c>
      <c r="O375" s="714">
        <f t="shared" si="180"/>
        <v>0</v>
      </c>
      <c r="P375" s="835"/>
      <c r="Q375" s="137"/>
      <c r="R375" s="137"/>
      <c r="S375" s="137"/>
      <c r="T375" s="137"/>
      <c r="U375" s="137"/>
      <c r="V375" s="137"/>
      <c r="W375" s="137"/>
      <c r="X375" s="137"/>
      <c r="Y375" s="137"/>
      <c r="Z375" s="137"/>
      <c r="AA375" s="137"/>
      <c r="AB375" s="137"/>
      <c r="AC375" s="137"/>
      <c r="AD375" s="137"/>
      <c r="AE375" s="137"/>
      <c r="AF375" s="137"/>
      <c r="AG375" s="137"/>
      <c r="AH375" s="137"/>
    </row>
    <row r="376" spans="1:34" ht="15" hidden="1" customHeight="1" x14ac:dyDescent="0.2">
      <c r="A376" s="1393"/>
      <c r="B376" s="147"/>
      <c r="C376" s="202"/>
      <c r="D376" s="201"/>
      <c r="E376" s="710"/>
      <c r="F376" s="1123"/>
      <c r="G376" s="1124"/>
      <c r="H376" s="704"/>
      <c r="I376" s="720" t="str">
        <f t="shared" si="174"/>
        <v/>
      </c>
      <c r="J376" s="720" t="str">
        <f t="shared" si="175"/>
        <v/>
      </c>
      <c r="K376" s="720" t="str">
        <f t="shared" si="176"/>
        <v/>
      </c>
      <c r="L376" s="720" t="str">
        <f t="shared" si="177"/>
        <v/>
      </c>
      <c r="M376" s="713" t="str">
        <f t="shared" si="178"/>
        <v/>
      </c>
      <c r="N376" s="713" t="str">
        <f t="shared" si="179"/>
        <v/>
      </c>
      <c r="O376" s="714">
        <f t="shared" si="180"/>
        <v>0</v>
      </c>
      <c r="P376" s="835"/>
      <c r="Q376" s="137"/>
      <c r="R376" s="137"/>
      <c r="S376" s="137"/>
      <c r="T376" s="137"/>
      <c r="U376" s="137"/>
      <c r="V376" s="137"/>
      <c r="W376" s="137"/>
      <c r="X376" s="137"/>
      <c r="Y376" s="137"/>
      <c r="Z376" s="137"/>
      <c r="AA376" s="137"/>
      <c r="AB376" s="137"/>
      <c r="AC376" s="137"/>
      <c r="AD376" s="137"/>
      <c r="AE376" s="137"/>
      <c r="AF376" s="137"/>
      <c r="AG376" s="137"/>
      <c r="AH376" s="137"/>
    </row>
    <row r="377" spans="1:34" ht="15" hidden="1" customHeight="1" x14ac:dyDescent="0.2">
      <c r="A377" s="1393"/>
      <c r="B377" s="147"/>
      <c r="C377" s="202"/>
      <c r="D377" s="201"/>
      <c r="E377" s="710"/>
      <c r="F377" s="1123"/>
      <c r="G377" s="1124"/>
      <c r="H377" s="704"/>
      <c r="I377" s="720" t="str">
        <f t="shared" si="174"/>
        <v/>
      </c>
      <c r="J377" s="720" t="str">
        <f t="shared" si="175"/>
        <v/>
      </c>
      <c r="K377" s="720" t="str">
        <f t="shared" si="176"/>
        <v/>
      </c>
      <c r="L377" s="720" t="str">
        <f t="shared" si="177"/>
        <v/>
      </c>
      <c r="M377" s="713" t="str">
        <f t="shared" si="178"/>
        <v/>
      </c>
      <c r="N377" s="713" t="str">
        <f t="shared" si="179"/>
        <v/>
      </c>
      <c r="O377" s="714">
        <f t="shared" si="180"/>
        <v>0</v>
      </c>
      <c r="P377" s="835"/>
      <c r="Q377" s="137"/>
      <c r="R377" s="137"/>
      <c r="S377" s="137"/>
      <c r="T377" s="137"/>
      <c r="U377" s="137"/>
      <c r="V377" s="137"/>
      <c r="W377" s="137"/>
      <c r="X377" s="137"/>
      <c r="Y377" s="137"/>
      <c r="Z377" s="137"/>
      <c r="AA377" s="137"/>
      <c r="AB377" s="137"/>
      <c r="AC377" s="137"/>
      <c r="AD377" s="137"/>
      <c r="AE377" s="137"/>
      <c r="AF377" s="137"/>
      <c r="AG377" s="137"/>
      <c r="AH377" s="137"/>
    </row>
    <row r="378" spans="1:34" ht="15" hidden="1" customHeight="1" x14ac:dyDescent="0.2">
      <c r="A378" s="1393"/>
      <c r="B378" s="147"/>
      <c r="C378" s="202"/>
      <c r="D378" s="201"/>
      <c r="E378" s="710"/>
      <c r="F378" s="1123"/>
      <c r="G378" s="1124"/>
      <c r="H378" s="704"/>
      <c r="I378" s="720" t="str">
        <f t="shared" si="174"/>
        <v/>
      </c>
      <c r="J378" s="720" t="str">
        <f t="shared" si="175"/>
        <v/>
      </c>
      <c r="K378" s="720" t="str">
        <f t="shared" si="176"/>
        <v/>
      </c>
      <c r="L378" s="720" t="str">
        <f t="shared" si="177"/>
        <v/>
      </c>
      <c r="M378" s="713" t="str">
        <f t="shared" si="178"/>
        <v/>
      </c>
      <c r="N378" s="713" t="str">
        <f t="shared" si="179"/>
        <v/>
      </c>
      <c r="O378" s="714">
        <f t="shared" si="180"/>
        <v>0</v>
      </c>
      <c r="P378" s="835"/>
      <c r="Q378" s="137"/>
      <c r="R378" s="137"/>
      <c r="S378" s="137"/>
      <c r="T378" s="137"/>
      <c r="U378" s="137"/>
      <c r="V378" s="137"/>
      <c r="W378" s="137"/>
      <c r="X378" s="137"/>
      <c r="Y378" s="137"/>
      <c r="Z378" s="137"/>
      <c r="AA378" s="137"/>
      <c r="AB378" s="137"/>
      <c r="AC378" s="137"/>
      <c r="AD378" s="137"/>
      <c r="AE378" s="137"/>
      <c r="AF378" s="137"/>
      <c r="AG378" s="137"/>
      <c r="AH378" s="137"/>
    </row>
    <row r="379" spans="1:34" ht="15" hidden="1" customHeight="1" x14ac:dyDescent="0.2">
      <c r="A379" s="1393"/>
      <c r="B379" s="147"/>
      <c r="C379" s="202"/>
      <c r="D379" s="201"/>
      <c r="E379" s="710"/>
      <c r="F379" s="1123"/>
      <c r="G379" s="1124"/>
      <c r="H379" s="704"/>
      <c r="I379" s="720" t="str">
        <f t="shared" si="174"/>
        <v/>
      </c>
      <c r="J379" s="720" t="str">
        <f t="shared" si="175"/>
        <v/>
      </c>
      <c r="K379" s="720" t="str">
        <f t="shared" si="176"/>
        <v/>
      </c>
      <c r="L379" s="720" t="str">
        <f t="shared" si="177"/>
        <v/>
      </c>
      <c r="M379" s="713" t="str">
        <f t="shared" si="178"/>
        <v/>
      </c>
      <c r="N379" s="713" t="str">
        <f t="shared" si="179"/>
        <v/>
      </c>
      <c r="O379" s="714">
        <f t="shared" si="180"/>
        <v>0</v>
      </c>
      <c r="P379" s="835"/>
      <c r="Q379" s="137"/>
      <c r="R379" s="137"/>
      <c r="S379" s="137"/>
      <c r="T379" s="137"/>
      <c r="U379" s="137"/>
      <c r="V379" s="137"/>
      <c r="W379" s="137"/>
      <c r="X379" s="137"/>
      <c r="Y379" s="137"/>
      <c r="Z379" s="137"/>
      <c r="AA379" s="137"/>
      <c r="AB379" s="137"/>
      <c r="AC379" s="137"/>
      <c r="AD379" s="137"/>
      <c r="AE379" s="137"/>
      <c r="AF379" s="137"/>
      <c r="AG379" s="137"/>
      <c r="AH379" s="137"/>
    </row>
    <row r="380" spans="1:34" ht="15" hidden="1" customHeight="1" x14ac:dyDescent="0.2">
      <c r="A380" s="1393"/>
      <c r="B380" s="147"/>
      <c r="C380" s="202"/>
      <c r="D380" s="201"/>
      <c r="E380" s="710"/>
      <c r="F380" s="1123"/>
      <c r="G380" s="1124"/>
      <c r="H380" s="704"/>
      <c r="I380" s="720" t="str">
        <f t="shared" si="174"/>
        <v/>
      </c>
      <c r="J380" s="720" t="str">
        <f t="shared" si="175"/>
        <v/>
      </c>
      <c r="K380" s="720" t="str">
        <f t="shared" si="176"/>
        <v/>
      </c>
      <c r="L380" s="720" t="str">
        <f t="shared" si="177"/>
        <v/>
      </c>
      <c r="M380" s="713" t="str">
        <f t="shared" si="178"/>
        <v/>
      </c>
      <c r="N380" s="713" t="str">
        <f t="shared" si="179"/>
        <v/>
      </c>
      <c r="O380" s="714">
        <f t="shared" si="180"/>
        <v>0</v>
      </c>
      <c r="P380" s="835"/>
      <c r="Q380" s="137"/>
      <c r="R380" s="137"/>
      <c r="S380" s="137"/>
      <c r="T380" s="137"/>
      <c r="U380" s="137"/>
      <c r="V380" s="137"/>
      <c r="W380" s="137"/>
      <c r="X380" s="137"/>
      <c r="Y380" s="137"/>
      <c r="Z380" s="137"/>
      <c r="AA380" s="137"/>
      <c r="AB380" s="137"/>
      <c r="AC380" s="137"/>
      <c r="AD380" s="137"/>
      <c r="AE380" s="137"/>
      <c r="AF380" s="137"/>
      <c r="AG380" s="137"/>
      <c r="AH380" s="137"/>
    </row>
    <row r="381" spans="1:34" ht="15" hidden="1" customHeight="1" x14ac:dyDescent="0.2">
      <c r="A381" s="1393"/>
      <c r="B381" s="147"/>
      <c r="C381" s="202"/>
      <c r="D381" s="201"/>
      <c r="E381" s="710"/>
      <c r="F381" s="1123"/>
      <c r="G381" s="1124"/>
      <c r="H381" s="704"/>
      <c r="I381" s="720" t="str">
        <f t="shared" si="174"/>
        <v/>
      </c>
      <c r="J381" s="720" t="str">
        <f t="shared" si="175"/>
        <v/>
      </c>
      <c r="K381" s="720" t="str">
        <f t="shared" si="176"/>
        <v/>
      </c>
      <c r="L381" s="720" t="str">
        <f t="shared" si="177"/>
        <v/>
      </c>
      <c r="M381" s="713" t="str">
        <f t="shared" si="178"/>
        <v/>
      </c>
      <c r="N381" s="713" t="str">
        <f t="shared" si="179"/>
        <v/>
      </c>
      <c r="O381" s="714">
        <f t="shared" si="180"/>
        <v>0</v>
      </c>
      <c r="P381" s="835"/>
      <c r="Q381" s="137"/>
      <c r="R381" s="137"/>
      <c r="S381" s="137"/>
      <c r="T381" s="137"/>
      <c r="U381" s="137"/>
      <c r="V381" s="137"/>
      <c r="W381" s="137"/>
      <c r="X381" s="137"/>
      <c r="Y381" s="137"/>
      <c r="Z381" s="137"/>
      <c r="AA381" s="137"/>
      <c r="AB381" s="137"/>
      <c r="AC381" s="137"/>
      <c r="AD381" s="137"/>
      <c r="AE381" s="137"/>
      <c r="AF381" s="137"/>
      <c r="AG381" s="137"/>
      <c r="AH381" s="137"/>
    </row>
    <row r="382" spans="1:34" ht="15" hidden="1" customHeight="1" x14ac:dyDescent="0.2">
      <c r="A382" s="1393"/>
      <c r="B382" s="147"/>
      <c r="C382" s="202"/>
      <c r="D382" s="201"/>
      <c r="E382" s="710"/>
      <c r="F382" s="1123"/>
      <c r="G382" s="1124"/>
      <c r="H382" s="704"/>
      <c r="I382" s="720" t="str">
        <f t="shared" si="174"/>
        <v/>
      </c>
      <c r="J382" s="720" t="str">
        <f t="shared" si="175"/>
        <v/>
      </c>
      <c r="K382" s="720" t="str">
        <f t="shared" si="176"/>
        <v/>
      </c>
      <c r="L382" s="720" t="str">
        <f t="shared" si="177"/>
        <v/>
      </c>
      <c r="M382" s="713" t="str">
        <f t="shared" si="178"/>
        <v/>
      </c>
      <c r="N382" s="713" t="str">
        <f t="shared" si="179"/>
        <v/>
      </c>
      <c r="O382" s="714">
        <f t="shared" si="180"/>
        <v>0</v>
      </c>
      <c r="P382" s="835"/>
      <c r="Q382" s="137"/>
      <c r="R382" s="137"/>
      <c r="S382" s="137"/>
      <c r="T382" s="137"/>
      <c r="U382" s="137"/>
      <c r="V382" s="137"/>
      <c r="W382" s="137"/>
      <c r="X382" s="137"/>
      <c r="Y382" s="137"/>
      <c r="Z382" s="137"/>
      <c r="AA382" s="137"/>
      <c r="AB382" s="137"/>
      <c r="AC382" s="137"/>
      <c r="AD382" s="137"/>
      <c r="AE382" s="137"/>
      <c r="AF382" s="137"/>
      <c r="AG382" s="137"/>
      <c r="AH382" s="137"/>
    </row>
    <row r="383" spans="1:34" ht="15" hidden="1" customHeight="1" x14ac:dyDescent="0.2">
      <c r="A383" s="1393"/>
      <c r="B383" s="147"/>
      <c r="C383" s="202"/>
      <c r="D383" s="201"/>
      <c r="E383" s="710"/>
      <c r="F383" s="1123"/>
      <c r="G383" s="1124"/>
      <c r="H383" s="704"/>
      <c r="I383" s="720" t="str">
        <f t="shared" si="174"/>
        <v/>
      </c>
      <c r="J383" s="720" t="str">
        <f t="shared" si="175"/>
        <v/>
      </c>
      <c r="K383" s="720" t="str">
        <f t="shared" si="176"/>
        <v/>
      </c>
      <c r="L383" s="720" t="str">
        <f t="shared" si="177"/>
        <v/>
      </c>
      <c r="M383" s="713" t="str">
        <f t="shared" si="178"/>
        <v/>
      </c>
      <c r="N383" s="713" t="str">
        <f t="shared" si="179"/>
        <v/>
      </c>
      <c r="O383" s="714">
        <f t="shared" si="180"/>
        <v>0</v>
      </c>
      <c r="P383" s="835"/>
      <c r="Q383" s="137"/>
      <c r="R383" s="137"/>
      <c r="S383" s="137"/>
      <c r="T383" s="137"/>
      <c r="U383" s="137"/>
      <c r="V383" s="137"/>
      <c r="W383" s="137"/>
      <c r="X383" s="137"/>
      <c r="Y383" s="137"/>
      <c r="Z383" s="137"/>
      <c r="AA383" s="137"/>
      <c r="AB383" s="137"/>
      <c r="AC383" s="137"/>
      <c r="AD383" s="137"/>
      <c r="AE383" s="137"/>
      <c r="AF383" s="137"/>
      <c r="AG383" s="137"/>
      <c r="AH383" s="137"/>
    </row>
    <row r="384" spans="1:34" ht="15" hidden="1" customHeight="1" x14ac:dyDescent="0.2">
      <c r="A384" s="1393"/>
      <c r="B384" s="147"/>
      <c r="C384" s="202"/>
      <c r="D384" s="201"/>
      <c r="E384" s="710"/>
      <c r="F384" s="1123"/>
      <c r="G384" s="1124"/>
      <c r="H384" s="704"/>
      <c r="I384" s="720" t="str">
        <f t="shared" si="174"/>
        <v/>
      </c>
      <c r="J384" s="720" t="str">
        <f t="shared" si="175"/>
        <v/>
      </c>
      <c r="K384" s="720" t="str">
        <f t="shared" si="176"/>
        <v/>
      </c>
      <c r="L384" s="720" t="str">
        <f t="shared" si="177"/>
        <v/>
      </c>
      <c r="M384" s="713" t="str">
        <f t="shared" si="178"/>
        <v/>
      </c>
      <c r="N384" s="713" t="str">
        <f t="shared" si="179"/>
        <v/>
      </c>
      <c r="O384" s="714">
        <f t="shared" si="180"/>
        <v>0</v>
      </c>
      <c r="P384" s="835"/>
      <c r="Q384" s="137"/>
      <c r="R384" s="137"/>
      <c r="S384" s="137"/>
      <c r="T384" s="137"/>
      <c r="U384" s="137"/>
      <c r="V384" s="137"/>
      <c r="W384" s="137"/>
      <c r="X384" s="137"/>
      <c r="Y384" s="137"/>
      <c r="Z384" s="137"/>
      <c r="AA384" s="137"/>
      <c r="AB384" s="137"/>
      <c r="AC384" s="137"/>
      <c r="AD384" s="137"/>
      <c r="AE384" s="137"/>
      <c r="AF384" s="137"/>
      <c r="AG384" s="137"/>
      <c r="AH384" s="137"/>
    </row>
    <row r="385" spans="1:34" ht="15" hidden="1" customHeight="1" thickBot="1" x14ac:dyDescent="0.25">
      <c r="A385" s="1394"/>
      <c r="B385" s="169"/>
      <c r="C385" s="203"/>
      <c r="D385" s="707"/>
      <c r="E385" s="711"/>
      <c r="F385" s="1125"/>
      <c r="G385" s="1126"/>
      <c r="H385" s="704"/>
      <c r="I385" s="720" t="str">
        <f t="shared" si="174"/>
        <v/>
      </c>
      <c r="J385" s="720" t="str">
        <f t="shared" si="175"/>
        <v/>
      </c>
      <c r="K385" s="720" t="str">
        <f t="shared" si="176"/>
        <v/>
      </c>
      <c r="L385" s="720" t="str">
        <f t="shared" si="177"/>
        <v/>
      </c>
      <c r="M385" s="713" t="str">
        <f t="shared" si="178"/>
        <v/>
      </c>
      <c r="N385" s="713" t="str">
        <f t="shared" si="179"/>
        <v/>
      </c>
      <c r="O385" s="714">
        <f t="shared" si="180"/>
        <v>0</v>
      </c>
      <c r="P385" s="835"/>
      <c r="Q385" s="137"/>
      <c r="R385" s="137"/>
      <c r="S385" s="137"/>
      <c r="T385" s="137"/>
      <c r="U385" s="137"/>
      <c r="V385" s="137"/>
      <c r="W385" s="137"/>
      <c r="X385" s="137"/>
      <c r="Y385" s="137"/>
      <c r="Z385" s="137"/>
      <c r="AA385" s="137"/>
      <c r="AB385" s="137"/>
      <c r="AC385" s="137"/>
      <c r="AD385" s="137"/>
      <c r="AE385" s="137"/>
      <c r="AF385" s="137"/>
      <c r="AG385" s="137"/>
      <c r="AH385" s="137"/>
    </row>
    <row r="386" spans="1:34" ht="18" customHeight="1" thickBot="1" x14ac:dyDescent="0.25">
      <c r="A386" s="182"/>
      <c r="B386" s="198"/>
      <c r="C386" s="198"/>
      <c r="D386" s="198"/>
      <c r="E386" s="198" t="s">
        <v>62</v>
      </c>
      <c r="F386" s="140">
        <f t="shared" ref="F386:G386" si="181">SUM(F366:F385)</f>
        <v>0</v>
      </c>
      <c r="G386" s="204">
        <f t="shared" si="181"/>
        <v>40</v>
      </c>
      <c r="H386" s="139"/>
      <c r="I386" s="721">
        <f t="shared" ref="I386:J386" si="182">SUM(I366:I385)</f>
        <v>0</v>
      </c>
      <c r="J386" s="722">
        <f t="shared" si="182"/>
        <v>0</v>
      </c>
      <c r="K386" s="721">
        <f t="shared" ref="K386:L386" si="183">SUM(K366:K385)</f>
        <v>40</v>
      </c>
      <c r="L386" s="722">
        <f t="shared" si="183"/>
        <v>0</v>
      </c>
      <c r="M386" s="205">
        <f t="shared" ref="M386:O386" si="184">SUM(M366:M385)</f>
        <v>286000</v>
      </c>
      <c r="N386" s="200">
        <f t="shared" si="184"/>
        <v>0</v>
      </c>
      <c r="O386" s="144">
        <f t="shared" si="184"/>
        <v>286000</v>
      </c>
      <c r="P386" s="836"/>
      <c r="Q386" s="137"/>
      <c r="R386" s="137"/>
      <c r="S386" s="137"/>
      <c r="T386" s="137"/>
      <c r="U386" s="137"/>
      <c r="V386" s="137"/>
      <c r="W386" s="137"/>
      <c r="X386" s="137"/>
      <c r="Y386" s="137"/>
      <c r="Z386" s="137"/>
      <c r="AA386" s="137"/>
      <c r="AB386" s="137"/>
      <c r="AC386" s="137"/>
      <c r="AD386" s="137"/>
      <c r="AE386" s="137"/>
      <c r="AF386" s="137"/>
      <c r="AG386" s="137"/>
      <c r="AH386" s="137"/>
    </row>
    <row r="387" spans="1:34" ht="13.5" thickBot="1" x14ac:dyDescent="0.25">
      <c r="A387" s="173"/>
      <c r="B387" s="152"/>
      <c r="C387" s="152"/>
      <c r="D387" s="152"/>
      <c r="E387" s="152"/>
      <c r="F387" s="152"/>
      <c r="G387" s="152"/>
      <c r="H387" s="102"/>
      <c r="I387" s="152"/>
      <c r="J387" s="152"/>
      <c r="K387" s="152"/>
      <c r="L387" s="152"/>
      <c r="M387" s="152"/>
      <c r="N387" s="152"/>
      <c r="O387" s="102"/>
      <c r="P387" s="837"/>
      <c r="Q387" s="137"/>
      <c r="R387" s="137"/>
      <c r="S387" s="137"/>
      <c r="T387" s="137"/>
      <c r="U387" s="137"/>
      <c r="V387" s="137"/>
      <c r="W387" s="137"/>
      <c r="X387" s="137"/>
      <c r="Y387" s="137"/>
      <c r="Z387" s="137"/>
      <c r="AA387" s="137"/>
      <c r="AB387" s="137"/>
      <c r="AC387" s="137"/>
      <c r="AD387" s="137"/>
      <c r="AE387" s="137"/>
      <c r="AF387" s="137"/>
      <c r="AG387" s="137"/>
      <c r="AH387" s="137"/>
    </row>
    <row r="388" spans="1:34" ht="15" customHeight="1" x14ac:dyDescent="0.2">
      <c r="A388" s="1392">
        <f>'Setup Page'!C10</f>
        <v>0</v>
      </c>
      <c r="B388" s="168"/>
      <c r="C388" s="201"/>
      <c r="D388" s="706"/>
      <c r="E388" s="709"/>
      <c r="F388" s="1121"/>
      <c r="G388" s="1122"/>
      <c r="H388" s="704"/>
      <c r="I388" s="720" t="str">
        <f>IF(E388="Level 2",F388,IF(E388="Level 3",F388,IF(E388="Level 4",F388,"")))</f>
        <v/>
      </c>
      <c r="J388" s="720" t="str">
        <f>IF(E388="Level 5",F388,"")</f>
        <v/>
      </c>
      <c r="K388" s="720" t="str">
        <f>IF(E388="Level 2",G388,IF(E388="Level 3",G388,IF(E388="Level 4",G388,"")))</f>
        <v/>
      </c>
      <c r="L388" s="720" t="str">
        <f>IF(E388="Level 5",G388,"")</f>
        <v/>
      </c>
      <c r="M388" s="713" t="str">
        <f>IF(E388="Level 2",G388*H388,IF(E388="Level 3",G388*H388,IF(E388="Level 4",G388*H388,"")))</f>
        <v/>
      </c>
      <c r="N388" s="713" t="str">
        <f>IF(E388="Level 5",G388*H388,"")</f>
        <v/>
      </c>
      <c r="O388" s="714">
        <f>G388*H388</f>
        <v>0</v>
      </c>
      <c r="P388" s="835"/>
      <c r="Q388" s="137"/>
      <c r="R388" s="137"/>
      <c r="S388" s="137"/>
      <c r="T388" s="137"/>
      <c r="U388" s="137"/>
      <c r="V388" s="137"/>
      <c r="W388" s="137"/>
      <c r="X388" s="137"/>
      <c r="Y388" s="137"/>
      <c r="Z388" s="137"/>
      <c r="AA388" s="137"/>
      <c r="AB388" s="137"/>
      <c r="AC388" s="137"/>
      <c r="AD388" s="137"/>
      <c r="AE388" s="137"/>
      <c r="AF388" s="137"/>
      <c r="AG388" s="137"/>
      <c r="AH388" s="137"/>
    </row>
    <row r="389" spans="1:34" ht="15" customHeight="1" x14ac:dyDescent="0.2">
      <c r="A389" s="1393"/>
      <c r="B389" s="147"/>
      <c r="C389" s="202"/>
      <c r="D389" s="201"/>
      <c r="E389" s="710"/>
      <c r="F389" s="1123"/>
      <c r="G389" s="1124"/>
      <c r="H389" s="704"/>
      <c r="I389" s="720" t="str">
        <f t="shared" ref="I389:I407" si="185">IF(E389="Level 2",F389,IF(E389="Level 3",F389,IF(E389="Level 4",F389,"")))</f>
        <v/>
      </c>
      <c r="J389" s="720" t="str">
        <f t="shared" ref="J389:J407" si="186">IF(E389="Level 5",F389,"")</f>
        <v/>
      </c>
      <c r="K389" s="720" t="str">
        <f t="shared" ref="K389:K407" si="187">IF(E389="Level 2",G389,IF(E389="Level 3",G389,IF(E389="Level 4",G389,"")))</f>
        <v/>
      </c>
      <c r="L389" s="720" t="str">
        <f t="shared" ref="L389:L407" si="188">IF(E389="Level 5",G389,"")</f>
        <v/>
      </c>
      <c r="M389" s="713" t="str">
        <f t="shared" ref="M389:M407" si="189">IF(E389="Level 2",G389*H389,IF(E389="Level 3",G389*H389,IF(E389="Level 4",G389*H389,"")))</f>
        <v/>
      </c>
      <c r="N389" s="713" t="str">
        <f t="shared" ref="N389:N407" si="190">IF(E389="Level 5",G389*H389,"")</f>
        <v/>
      </c>
      <c r="O389" s="714">
        <f t="shared" ref="O389:O407" si="191">G389*H389</f>
        <v>0</v>
      </c>
      <c r="P389" s="835"/>
      <c r="Q389" s="137"/>
      <c r="R389" s="137"/>
      <c r="S389" s="137"/>
      <c r="T389" s="137"/>
      <c r="U389" s="137"/>
      <c r="V389" s="137"/>
      <c r="W389" s="137"/>
      <c r="X389" s="137"/>
      <c r="Y389" s="137"/>
      <c r="Z389" s="137"/>
      <c r="AA389" s="137"/>
      <c r="AB389" s="137"/>
      <c r="AC389" s="137"/>
      <c r="AD389" s="137"/>
      <c r="AE389" s="137"/>
      <c r="AF389" s="137"/>
      <c r="AG389" s="137"/>
      <c r="AH389" s="137"/>
    </row>
    <row r="390" spans="1:34" ht="15" customHeight="1" x14ac:dyDescent="0.2">
      <c r="A390" s="1393"/>
      <c r="B390" s="147"/>
      <c r="C390" s="202"/>
      <c r="D390" s="201"/>
      <c r="E390" s="710"/>
      <c r="F390" s="1123"/>
      <c r="G390" s="1124"/>
      <c r="H390" s="704"/>
      <c r="I390" s="720" t="str">
        <f t="shared" si="185"/>
        <v/>
      </c>
      <c r="J390" s="720" t="str">
        <f t="shared" si="186"/>
        <v/>
      </c>
      <c r="K390" s="720" t="str">
        <f t="shared" si="187"/>
        <v/>
      </c>
      <c r="L390" s="720" t="str">
        <f t="shared" si="188"/>
        <v/>
      </c>
      <c r="M390" s="713" t="str">
        <f t="shared" si="189"/>
        <v/>
      </c>
      <c r="N390" s="713" t="str">
        <f t="shared" si="190"/>
        <v/>
      </c>
      <c r="O390" s="714">
        <f t="shared" si="191"/>
        <v>0</v>
      </c>
      <c r="P390" s="835"/>
      <c r="Q390" s="137"/>
      <c r="R390" s="137"/>
      <c r="S390" s="137"/>
      <c r="T390" s="137"/>
      <c r="U390" s="137"/>
      <c r="V390" s="137"/>
      <c r="W390" s="137"/>
      <c r="X390" s="137"/>
      <c r="Y390" s="137"/>
      <c r="Z390" s="137"/>
      <c r="AA390" s="137"/>
      <c r="AB390" s="137"/>
      <c r="AC390" s="137"/>
      <c r="AD390" s="137"/>
      <c r="AE390" s="137"/>
      <c r="AF390" s="137"/>
      <c r="AG390" s="137"/>
      <c r="AH390" s="137"/>
    </row>
    <row r="391" spans="1:34" ht="15" customHeight="1" x14ac:dyDescent="0.2">
      <c r="A391" s="1393"/>
      <c r="B391" s="147"/>
      <c r="C391" s="202"/>
      <c r="D391" s="201"/>
      <c r="E391" s="710"/>
      <c r="F391" s="1123"/>
      <c r="G391" s="1124"/>
      <c r="H391" s="704"/>
      <c r="I391" s="720" t="str">
        <f t="shared" si="185"/>
        <v/>
      </c>
      <c r="J391" s="720" t="str">
        <f t="shared" si="186"/>
        <v/>
      </c>
      <c r="K391" s="720" t="str">
        <f t="shared" si="187"/>
        <v/>
      </c>
      <c r="L391" s="720" t="str">
        <f t="shared" si="188"/>
        <v/>
      </c>
      <c r="M391" s="713" t="str">
        <f t="shared" si="189"/>
        <v/>
      </c>
      <c r="N391" s="713" t="str">
        <f t="shared" si="190"/>
        <v/>
      </c>
      <c r="O391" s="714">
        <f t="shared" si="191"/>
        <v>0</v>
      </c>
      <c r="P391" s="835"/>
      <c r="Q391" s="137"/>
      <c r="R391" s="137"/>
      <c r="S391" s="137"/>
      <c r="T391" s="137"/>
      <c r="U391" s="137"/>
      <c r="V391" s="137"/>
      <c r="W391" s="137"/>
      <c r="X391" s="137"/>
      <c r="Y391" s="137"/>
      <c r="Z391" s="137"/>
      <c r="AA391" s="137"/>
      <c r="AB391" s="137"/>
      <c r="AC391" s="137"/>
      <c r="AD391" s="137"/>
      <c r="AE391" s="137"/>
      <c r="AF391" s="137"/>
      <c r="AG391" s="137"/>
      <c r="AH391" s="137"/>
    </row>
    <row r="392" spans="1:34" ht="15" customHeight="1" x14ac:dyDescent="0.2">
      <c r="A392" s="1393"/>
      <c r="B392" s="147"/>
      <c r="C392" s="202"/>
      <c r="D392" s="201"/>
      <c r="E392" s="710"/>
      <c r="F392" s="1123"/>
      <c r="G392" s="1124"/>
      <c r="H392" s="704"/>
      <c r="I392" s="720" t="str">
        <f t="shared" si="185"/>
        <v/>
      </c>
      <c r="J392" s="720" t="str">
        <f t="shared" si="186"/>
        <v/>
      </c>
      <c r="K392" s="720" t="str">
        <f t="shared" si="187"/>
        <v/>
      </c>
      <c r="L392" s="720" t="str">
        <f t="shared" si="188"/>
        <v/>
      </c>
      <c r="M392" s="713" t="str">
        <f t="shared" si="189"/>
        <v/>
      </c>
      <c r="N392" s="713" t="str">
        <f t="shared" si="190"/>
        <v/>
      </c>
      <c r="O392" s="714">
        <f t="shared" si="191"/>
        <v>0</v>
      </c>
      <c r="P392" s="835"/>
      <c r="Q392" s="137"/>
      <c r="R392" s="137"/>
      <c r="S392" s="137"/>
      <c r="T392" s="137"/>
      <c r="U392" s="137"/>
      <c r="V392" s="137"/>
      <c r="W392" s="137"/>
      <c r="X392" s="137"/>
      <c r="Y392" s="137"/>
      <c r="Z392" s="137"/>
      <c r="AA392" s="137"/>
      <c r="AB392" s="137"/>
      <c r="AC392" s="137"/>
      <c r="AD392" s="137"/>
      <c r="AE392" s="137"/>
      <c r="AF392" s="137"/>
      <c r="AG392" s="137"/>
      <c r="AH392" s="137"/>
    </row>
    <row r="393" spans="1:34" ht="15" customHeight="1" x14ac:dyDescent="0.2">
      <c r="A393" s="1393"/>
      <c r="B393" s="147"/>
      <c r="C393" s="202"/>
      <c r="D393" s="201"/>
      <c r="E393" s="710"/>
      <c r="F393" s="1123"/>
      <c r="G393" s="1124"/>
      <c r="H393" s="704"/>
      <c r="I393" s="720" t="str">
        <f t="shared" si="185"/>
        <v/>
      </c>
      <c r="J393" s="720" t="str">
        <f t="shared" si="186"/>
        <v/>
      </c>
      <c r="K393" s="720" t="str">
        <f t="shared" si="187"/>
        <v/>
      </c>
      <c r="L393" s="720" t="str">
        <f t="shared" si="188"/>
        <v/>
      </c>
      <c r="M393" s="713" t="str">
        <f t="shared" si="189"/>
        <v/>
      </c>
      <c r="N393" s="713" t="str">
        <f t="shared" si="190"/>
        <v/>
      </c>
      <c r="O393" s="714">
        <f t="shared" si="191"/>
        <v>0</v>
      </c>
      <c r="P393" s="835"/>
      <c r="Q393" s="137"/>
      <c r="R393" s="137"/>
      <c r="S393" s="137"/>
      <c r="T393" s="137"/>
      <c r="U393" s="137"/>
      <c r="V393" s="137"/>
      <c r="W393" s="137"/>
      <c r="X393" s="137"/>
      <c r="Y393" s="137"/>
      <c r="Z393" s="137"/>
      <c r="AA393" s="137"/>
      <c r="AB393" s="137"/>
      <c r="AC393" s="137"/>
      <c r="AD393" s="137"/>
      <c r="AE393" s="137"/>
      <c r="AF393" s="137"/>
      <c r="AG393" s="137"/>
      <c r="AH393" s="137"/>
    </row>
    <row r="394" spans="1:34" ht="15" customHeight="1" x14ac:dyDescent="0.2">
      <c r="A394" s="1393"/>
      <c r="B394" s="147"/>
      <c r="C394" s="202"/>
      <c r="D394" s="201"/>
      <c r="E394" s="710"/>
      <c r="F394" s="1123"/>
      <c r="G394" s="1124"/>
      <c r="H394" s="704"/>
      <c r="I394" s="720" t="str">
        <f t="shared" si="185"/>
        <v/>
      </c>
      <c r="J394" s="720" t="str">
        <f t="shared" si="186"/>
        <v/>
      </c>
      <c r="K394" s="720" t="str">
        <f t="shared" si="187"/>
        <v/>
      </c>
      <c r="L394" s="720" t="str">
        <f t="shared" si="188"/>
        <v/>
      </c>
      <c r="M394" s="713" t="str">
        <f t="shared" si="189"/>
        <v/>
      </c>
      <c r="N394" s="713" t="str">
        <f t="shared" si="190"/>
        <v/>
      </c>
      <c r="O394" s="714">
        <f t="shared" si="191"/>
        <v>0</v>
      </c>
      <c r="P394" s="835"/>
      <c r="Q394" s="137"/>
      <c r="R394" s="137"/>
      <c r="S394" s="137"/>
      <c r="T394" s="137"/>
      <c r="U394" s="137"/>
      <c r="V394" s="137"/>
      <c r="W394" s="137"/>
      <c r="X394" s="137"/>
      <c r="Y394" s="137"/>
      <c r="Z394" s="137"/>
      <c r="AA394" s="137"/>
      <c r="AB394" s="137"/>
      <c r="AC394" s="137"/>
      <c r="AD394" s="137"/>
      <c r="AE394" s="137"/>
      <c r="AF394" s="137"/>
      <c r="AG394" s="137"/>
      <c r="AH394" s="137"/>
    </row>
    <row r="395" spans="1:34" ht="15" customHeight="1" x14ac:dyDescent="0.2">
      <c r="A395" s="1393"/>
      <c r="B395" s="147"/>
      <c r="C395" s="202"/>
      <c r="D395" s="201"/>
      <c r="E395" s="710"/>
      <c r="F395" s="1123"/>
      <c r="G395" s="1124"/>
      <c r="H395" s="704"/>
      <c r="I395" s="720" t="str">
        <f t="shared" si="185"/>
        <v/>
      </c>
      <c r="J395" s="720" t="str">
        <f t="shared" si="186"/>
        <v/>
      </c>
      <c r="K395" s="720" t="str">
        <f t="shared" si="187"/>
        <v/>
      </c>
      <c r="L395" s="720" t="str">
        <f t="shared" si="188"/>
        <v/>
      </c>
      <c r="M395" s="713" t="str">
        <f t="shared" si="189"/>
        <v/>
      </c>
      <c r="N395" s="713" t="str">
        <f t="shared" si="190"/>
        <v/>
      </c>
      <c r="O395" s="714">
        <f t="shared" si="191"/>
        <v>0</v>
      </c>
      <c r="P395" s="835"/>
      <c r="Q395" s="137"/>
      <c r="R395" s="137"/>
      <c r="S395" s="137"/>
      <c r="T395" s="137"/>
      <c r="U395" s="137"/>
      <c r="V395" s="137"/>
      <c r="W395" s="137"/>
      <c r="X395" s="137"/>
      <c r="Y395" s="137"/>
      <c r="Z395" s="137"/>
      <c r="AA395" s="137"/>
      <c r="AB395" s="137"/>
      <c r="AC395" s="137"/>
      <c r="AD395" s="137"/>
      <c r="AE395" s="137"/>
      <c r="AF395" s="137"/>
      <c r="AG395" s="137"/>
      <c r="AH395" s="137"/>
    </row>
    <row r="396" spans="1:34" ht="15" customHeight="1" x14ac:dyDescent="0.2">
      <c r="A396" s="1393"/>
      <c r="B396" s="147"/>
      <c r="C396" s="202"/>
      <c r="D396" s="201"/>
      <c r="E396" s="710"/>
      <c r="F396" s="1123"/>
      <c r="G396" s="1124"/>
      <c r="H396" s="704"/>
      <c r="I396" s="720" t="str">
        <f t="shared" si="185"/>
        <v/>
      </c>
      <c r="J396" s="720" t="str">
        <f t="shared" si="186"/>
        <v/>
      </c>
      <c r="K396" s="720" t="str">
        <f t="shared" si="187"/>
        <v/>
      </c>
      <c r="L396" s="720" t="str">
        <f t="shared" si="188"/>
        <v/>
      </c>
      <c r="M396" s="713" t="str">
        <f t="shared" si="189"/>
        <v/>
      </c>
      <c r="N396" s="713" t="str">
        <f t="shared" si="190"/>
        <v/>
      </c>
      <c r="O396" s="714">
        <f t="shared" si="191"/>
        <v>0</v>
      </c>
      <c r="P396" s="835"/>
      <c r="Q396" s="137"/>
      <c r="R396" s="137"/>
      <c r="S396" s="137"/>
      <c r="T396" s="137"/>
      <c r="U396" s="137"/>
      <c r="V396" s="137"/>
      <c r="W396" s="137"/>
      <c r="X396" s="137"/>
      <c r="Y396" s="137"/>
      <c r="Z396" s="137"/>
      <c r="AA396" s="137"/>
      <c r="AB396" s="137"/>
      <c r="AC396" s="137"/>
      <c r="AD396" s="137"/>
      <c r="AE396" s="137"/>
      <c r="AF396" s="137"/>
      <c r="AG396" s="137"/>
      <c r="AH396" s="137"/>
    </row>
    <row r="397" spans="1:34" ht="15" customHeight="1" thickBot="1" x14ac:dyDescent="0.25">
      <c r="A397" s="1393"/>
      <c r="B397" s="147"/>
      <c r="C397" s="202"/>
      <c r="D397" s="201"/>
      <c r="E397" s="710"/>
      <c r="F397" s="1123"/>
      <c r="G397" s="1124"/>
      <c r="H397" s="704"/>
      <c r="I397" s="720" t="str">
        <f t="shared" si="185"/>
        <v/>
      </c>
      <c r="J397" s="720" t="str">
        <f t="shared" si="186"/>
        <v/>
      </c>
      <c r="K397" s="720" t="str">
        <f t="shared" si="187"/>
        <v/>
      </c>
      <c r="L397" s="720" t="str">
        <f t="shared" si="188"/>
        <v/>
      </c>
      <c r="M397" s="713" t="str">
        <f t="shared" si="189"/>
        <v/>
      </c>
      <c r="N397" s="713" t="str">
        <f t="shared" si="190"/>
        <v/>
      </c>
      <c r="O397" s="714">
        <f t="shared" si="191"/>
        <v>0</v>
      </c>
      <c r="P397" s="835"/>
      <c r="Q397" s="137"/>
      <c r="R397" s="137"/>
      <c r="S397" s="137"/>
      <c r="T397" s="137"/>
      <c r="U397" s="137"/>
      <c r="V397" s="137"/>
      <c r="W397" s="137"/>
      <c r="X397" s="137"/>
      <c r="Y397" s="137"/>
      <c r="Z397" s="137"/>
      <c r="AA397" s="137"/>
      <c r="AB397" s="137"/>
      <c r="AC397" s="137"/>
      <c r="AD397" s="137"/>
      <c r="AE397" s="137"/>
      <c r="AF397" s="137"/>
      <c r="AG397" s="137"/>
      <c r="AH397" s="137"/>
    </row>
    <row r="398" spans="1:34" ht="15" hidden="1" customHeight="1" x14ac:dyDescent="0.2">
      <c r="A398" s="1393"/>
      <c r="B398" s="147"/>
      <c r="C398" s="202"/>
      <c r="D398" s="201"/>
      <c r="E398" s="710"/>
      <c r="F398" s="1123"/>
      <c r="G398" s="1124"/>
      <c r="H398" s="704"/>
      <c r="I398" s="720" t="str">
        <f t="shared" si="185"/>
        <v/>
      </c>
      <c r="J398" s="720" t="str">
        <f t="shared" si="186"/>
        <v/>
      </c>
      <c r="K398" s="720" t="str">
        <f t="shared" si="187"/>
        <v/>
      </c>
      <c r="L398" s="720" t="str">
        <f t="shared" si="188"/>
        <v/>
      </c>
      <c r="M398" s="713" t="str">
        <f t="shared" si="189"/>
        <v/>
      </c>
      <c r="N398" s="713" t="str">
        <f t="shared" si="190"/>
        <v/>
      </c>
      <c r="O398" s="714">
        <f t="shared" si="191"/>
        <v>0</v>
      </c>
      <c r="P398" s="835"/>
      <c r="Q398" s="137"/>
      <c r="R398" s="137"/>
      <c r="S398" s="137"/>
      <c r="T398" s="137"/>
      <c r="U398" s="137"/>
      <c r="V398" s="137"/>
      <c r="W398" s="137"/>
      <c r="X398" s="137"/>
      <c r="Y398" s="137"/>
      <c r="Z398" s="137"/>
      <c r="AA398" s="137"/>
      <c r="AB398" s="137"/>
      <c r="AC398" s="137"/>
      <c r="AD398" s="137"/>
      <c r="AE398" s="137"/>
      <c r="AF398" s="137"/>
      <c r="AG398" s="137"/>
      <c r="AH398" s="137"/>
    </row>
    <row r="399" spans="1:34" ht="15" hidden="1" customHeight="1" x14ac:dyDescent="0.2">
      <c r="A399" s="1393"/>
      <c r="B399" s="147"/>
      <c r="C399" s="202"/>
      <c r="D399" s="201"/>
      <c r="E399" s="710"/>
      <c r="F399" s="1123"/>
      <c r="G399" s="1124"/>
      <c r="H399" s="704"/>
      <c r="I399" s="720" t="str">
        <f t="shared" si="185"/>
        <v/>
      </c>
      <c r="J399" s="720" t="str">
        <f t="shared" si="186"/>
        <v/>
      </c>
      <c r="K399" s="720" t="str">
        <f t="shared" si="187"/>
        <v/>
      </c>
      <c r="L399" s="720" t="str">
        <f t="shared" si="188"/>
        <v/>
      </c>
      <c r="M399" s="713" t="str">
        <f t="shared" si="189"/>
        <v/>
      </c>
      <c r="N399" s="713" t="str">
        <f t="shared" si="190"/>
        <v/>
      </c>
      <c r="O399" s="714">
        <f t="shared" si="191"/>
        <v>0</v>
      </c>
      <c r="P399" s="835"/>
      <c r="Q399" s="137"/>
      <c r="R399" s="137"/>
      <c r="S399" s="137"/>
      <c r="T399" s="137"/>
      <c r="U399" s="137"/>
      <c r="V399" s="137"/>
      <c r="W399" s="137"/>
      <c r="X399" s="137"/>
      <c r="Y399" s="137"/>
      <c r="Z399" s="137"/>
      <c r="AA399" s="137"/>
      <c r="AB399" s="137"/>
      <c r="AC399" s="137"/>
      <c r="AD399" s="137"/>
      <c r="AE399" s="137"/>
      <c r="AF399" s="137"/>
      <c r="AG399" s="137"/>
      <c r="AH399" s="137"/>
    </row>
    <row r="400" spans="1:34" ht="15" hidden="1" customHeight="1" x14ac:dyDescent="0.2">
      <c r="A400" s="1393"/>
      <c r="B400" s="147"/>
      <c r="C400" s="202"/>
      <c r="D400" s="201"/>
      <c r="E400" s="710"/>
      <c r="F400" s="1123"/>
      <c r="G400" s="1124"/>
      <c r="H400" s="704"/>
      <c r="I400" s="720" t="str">
        <f t="shared" si="185"/>
        <v/>
      </c>
      <c r="J400" s="720" t="str">
        <f t="shared" si="186"/>
        <v/>
      </c>
      <c r="K400" s="720" t="str">
        <f t="shared" si="187"/>
        <v/>
      </c>
      <c r="L400" s="720" t="str">
        <f t="shared" si="188"/>
        <v/>
      </c>
      <c r="M400" s="713" t="str">
        <f t="shared" si="189"/>
        <v/>
      </c>
      <c r="N400" s="713" t="str">
        <f t="shared" si="190"/>
        <v/>
      </c>
      <c r="O400" s="714">
        <f t="shared" si="191"/>
        <v>0</v>
      </c>
      <c r="P400" s="835"/>
      <c r="Q400" s="137"/>
      <c r="R400" s="137"/>
      <c r="S400" s="137"/>
      <c r="T400" s="137"/>
      <c r="U400" s="137"/>
      <c r="V400" s="137"/>
      <c r="W400" s="137"/>
      <c r="X400" s="137"/>
      <c r="Y400" s="137"/>
      <c r="Z400" s="137"/>
      <c r="AA400" s="137"/>
      <c r="AB400" s="137"/>
      <c r="AC400" s="137"/>
      <c r="AD400" s="137"/>
      <c r="AE400" s="137"/>
      <c r="AF400" s="137"/>
      <c r="AG400" s="137"/>
      <c r="AH400" s="137"/>
    </row>
    <row r="401" spans="1:34" ht="15" hidden="1" customHeight="1" x14ac:dyDescent="0.2">
      <c r="A401" s="1393"/>
      <c r="B401" s="147"/>
      <c r="C401" s="202"/>
      <c r="D401" s="201"/>
      <c r="E401" s="710"/>
      <c r="F401" s="1123"/>
      <c r="G401" s="1124"/>
      <c r="H401" s="704"/>
      <c r="I401" s="720" t="str">
        <f t="shared" si="185"/>
        <v/>
      </c>
      <c r="J401" s="720" t="str">
        <f t="shared" si="186"/>
        <v/>
      </c>
      <c r="K401" s="720" t="str">
        <f t="shared" si="187"/>
        <v/>
      </c>
      <c r="L401" s="720" t="str">
        <f t="shared" si="188"/>
        <v/>
      </c>
      <c r="M401" s="713" t="str">
        <f t="shared" si="189"/>
        <v/>
      </c>
      <c r="N401" s="713" t="str">
        <f t="shared" si="190"/>
        <v/>
      </c>
      <c r="O401" s="714">
        <f t="shared" si="191"/>
        <v>0</v>
      </c>
      <c r="P401" s="835"/>
      <c r="Q401" s="137"/>
      <c r="R401" s="137"/>
      <c r="S401" s="137"/>
      <c r="T401" s="137"/>
      <c r="U401" s="137"/>
      <c r="V401" s="137"/>
      <c r="W401" s="137"/>
      <c r="X401" s="137"/>
      <c r="Y401" s="137"/>
      <c r="Z401" s="137"/>
      <c r="AA401" s="137"/>
      <c r="AB401" s="137"/>
      <c r="AC401" s="137"/>
      <c r="AD401" s="137"/>
      <c r="AE401" s="137"/>
      <c r="AF401" s="137"/>
      <c r="AG401" s="137"/>
      <c r="AH401" s="137"/>
    </row>
    <row r="402" spans="1:34" ht="15" hidden="1" customHeight="1" x14ac:dyDescent="0.2">
      <c r="A402" s="1393"/>
      <c r="B402" s="147"/>
      <c r="C402" s="202"/>
      <c r="D402" s="201"/>
      <c r="E402" s="710"/>
      <c r="F402" s="1123"/>
      <c r="G402" s="1124"/>
      <c r="H402" s="704"/>
      <c r="I402" s="720" t="str">
        <f t="shared" si="185"/>
        <v/>
      </c>
      <c r="J402" s="720" t="str">
        <f t="shared" si="186"/>
        <v/>
      </c>
      <c r="K402" s="720" t="str">
        <f t="shared" si="187"/>
        <v/>
      </c>
      <c r="L402" s="720" t="str">
        <f t="shared" si="188"/>
        <v/>
      </c>
      <c r="M402" s="713" t="str">
        <f t="shared" si="189"/>
        <v/>
      </c>
      <c r="N402" s="713" t="str">
        <f t="shared" si="190"/>
        <v/>
      </c>
      <c r="O402" s="714">
        <f t="shared" si="191"/>
        <v>0</v>
      </c>
      <c r="P402" s="835"/>
      <c r="Q402" s="137"/>
      <c r="R402" s="137"/>
      <c r="S402" s="137"/>
      <c r="T402" s="137"/>
      <c r="U402" s="137"/>
      <c r="V402" s="137"/>
      <c r="W402" s="137"/>
      <c r="X402" s="137"/>
      <c r="Y402" s="137"/>
      <c r="Z402" s="137"/>
      <c r="AA402" s="137"/>
      <c r="AB402" s="137"/>
      <c r="AC402" s="137"/>
      <c r="AD402" s="137"/>
      <c r="AE402" s="137"/>
      <c r="AF402" s="137"/>
      <c r="AG402" s="137"/>
      <c r="AH402" s="137"/>
    </row>
    <row r="403" spans="1:34" ht="15" hidden="1" customHeight="1" x14ac:dyDescent="0.2">
      <c r="A403" s="1393"/>
      <c r="B403" s="147"/>
      <c r="C403" s="202"/>
      <c r="D403" s="201"/>
      <c r="E403" s="710"/>
      <c r="F403" s="1123"/>
      <c r="G403" s="1124"/>
      <c r="H403" s="704"/>
      <c r="I403" s="720" t="str">
        <f t="shared" si="185"/>
        <v/>
      </c>
      <c r="J403" s="720" t="str">
        <f t="shared" si="186"/>
        <v/>
      </c>
      <c r="K403" s="720" t="str">
        <f t="shared" si="187"/>
        <v/>
      </c>
      <c r="L403" s="720" t="str">
        <f t="shared" si="188"/>
        <v/>
      </c>
      <c r="M403" s="713" t="str">
        <f t="shared" si="189"/>
        <v/>
      </c>
      <c r="N403" s="713" t="str">
        <f t="shared" si="190"/>
        <v/>
      </c>
      <c r="O403" s="714">
        <f t="shared" si="191"/>
        <v>0</v>
      </c>
      <c r="P403" s="835"/>
      <c r="Q403" s="137"/>
      <c r="R403" s="137"/>
      <c r="S403" s="137"/>
      <c r="T403" s="137"/>
      <c r="U403" s="137"/>
      <c r="V403" s="137"/>
      <c r="W403" s="137"/>
      <c r="X403" s="137"/>
      <c r="Y403" s="137"/>
      <c r="Z403" s="137"/>
      <c r="AA403" s="137"/>
      <c r="AB403" s="137"/>
      <c r="AC403" s="137"/>
      <c r="AD403" s="137"/>
      <c r="AE403" s="137"/>
      <c r="AF403" s="137"/>
      <c r="AG403" s="137"/>
      <c r="AH403" s="137"/>
    </row>
    <row r="404" spans="1:34" ht="15" hidden="1" customHeight="1" x14ac:dyDescent="0.2">
      <c r="A404" s="1393"/>
      <c r="B404" s="147"/>
      <c r="C404" s="202"/>
      <c r="D404" s="201"/>
      <c r="E404" s="710"/>
      <c r="F404" s="1123"/>
      <c r="G404" s="1124"/>
      <c r="H404" s="704"/>
      <c r="I404" s="720" t="str">
        <f t="shared" si="185"/>
        <v/>
      </c>
      <c r="J404" s="720" t="str">
        <f t="shared" si="186"/>
        <v/>
      </c>
      <c r="K404" s="720" t="str">
        <f t="shared" si="187"/>
        <v/>
      </c>
      <c r="L404" s="720" t="str">
        <f t="shared" si="188"/>
        <v/>
      </c>
      <c r="M404" s="713" t="str">
        <f t="shared" si="189"/>
        <v/>
      </c>
      <c r="N404" s="713" t="str">
        <f t="shared" si="190"/>
        <v/>
      </c>
      <c r="O404" s="714">
        <f t="shared" si="191"/>
        <v>0</v>
      </c>
      <c r="P404" s="835"/>
      <c r="Q404" s="137"/>
      <c r="R404" s="137"/>
      <c r="S404" s="137"/>
      <c r="T404" s="137"/>
      <c r="U404" s="137"/>
      <c r="V404" s="137"/>
      <c r="W404" s="137"/>
      <c r="X404" s="137"/>
      <c r="Y404" s="137"/>
      <c r="Z404" s="137"/>
      <c r="AA404" s="137"/>
      <c r="AB404" s="137"/>
      <c r="AC404" s="137"/>
      <c r="AD404" s="137"/>
      <c r="AE404" s="137"/>
      <c r="AF404" s="137"/>
      <c r="AG404" s="137"/>
      <c r="AH404" s="137"/>
    </row>
    <row r="405" spans="1:34" ht="15" hidden="1" customHeight="1" x14ac:dyDescent="0.2">
      <c r="A405" s="1393"/>
      <c r="B405" s="147"/>
      <c r="C405" s="202"/>
      <c r="D405" s="201"/>
      <c r="E405" s="710"/>
      <c r="F405" s="1123"/>
      <c r="G405" s="1124"/>
      <c r="H405" s="704"/>
      <c r="I405" s="720" t="str">
        <f t="shared" si="185"/>
        <v/>
      </c>
      <c r="J405" s="720" t="str">
        <f t="shared" si="186"/>
        <v/>
      </c>
      <c r="K405" s="720" t="str">
        <f t="shared" si="187"/>
        <v/>
      </c>
      <c r="L405" s="720" t="str">
        <f t="shared" si="188"/>
        <v/>
      </c>
      <c r="M405" s="713" t="str">
        <f t="shared" si="189"/>
        <v/>
      </c>
      <c r="N405" s="713" t="str">
        <f t="shared" si="190"/>
        <v/>
      </c>
      <c r="O405" s="714">
        <f t="shared" si="191"/>
        <v>0</v>
      </c>
      <c r="P405" s="835"/>
      <c r="Q405" s="137"/>
      <c r="R405" s="137"/>
      <c r="S405" s="137"/>
      <c r="T405" s="137"/>
      <c r="U405" s="137"/>
      <c r="V405" s="137"/>
      <c r="W405" s="137"/>
      <c r="X405" s="137"/>
      <c r="Y405" s="137"/>
      <c r="Z405" s="137"/>
      <c r="AA405" s="137"/>
      <c r="AB405" s="137"/>
      <c r="AC405" s="137"/>
      <c r="AD405" s="137"/>
      <c r="AE405" s="137"/>
      <c r="AF405" s="137"/>
      <c r="AG405" s="137"/>
      <c r="AH405" s="137"/>
    </row>
    <row r="406" spans="1:34" ht="15" hidden="1" customHeight="1" x14ac:dyDescent="0.2">
      <c r="A406" s="1393"/>
      <c r="B406" s="147"/>
      <c r="C406" s="202"/>
      <c r="D406" s="201"/>
      <c r="E406" s="710"/>
      <c r="F406" s="1123"/>
      <c r="G406" s="1124"/>
      <c r="H406" s="704"/>
      <c r="I406" s="720" t="str">
        <f t="shared" si="185"/>
        <v/>
      </c>
      <c r="J406" s="720" t="str">
        <f t="shared" si="186"/>
        <v/>
      </c>
      <c r="K406" s="720" t="str">
        <f t="shared" si="187"/>
        <v/>
      </c>
      <c r="L406" s="720" t="str">
        <f t="shared" si="188"/>
        <v/>
      </c>
      <c r="M406" s="713" t="str">
        <f t="shared" si="189"/>
        <v/>
      </c>
      <c r="N406" s="713" t="str">
        <f t="shared" si="190"/>
        <v/>
      </c>
      <c r="O406" s="714">
        <f t="shared" si="191"/>
        <v>0</v>
      </c>
      <c r="P406" s="835"/>
      <c r="Q406" s="137"/>
      <c r="R406" s="137"/>
      <c r="S406" s="137"/>
      <c r="T406" s="137"/>
      <c r="U406" s="137"/>
      <c r="V406" s="137"/>
      <c r="W406" s="137"/>
      <c r="X406" s="137"/>
      <c r="Y406" s="137"/>
      <c r="Z406" s="137"/>
      <c r="AA406" s="137"/>
      <c r="AB406" s="137"/>
      <c r="AC406" s="137"/>
      <c r="AD406" s="137"/>
      <c r="AE406" s="137"/>
      <c r="AF406" s="137"/>
      <c r="AG406" s="137"/>
      <c r="AH406" s="137"/>
    </row>
    <row r="407" spans="1:34" ht="15" hidden="1" customHeight="1" thickBot="1" x14ac:dyDescent="0.25">
      <c r="A407" s="1394"/>
      <c r="B407" s="169"/>
      <c r="C407" s="203"/>
      <c r="D407" s="707"/>
      <c r="E407" s="711"/>
      <c r="F407" s="1125"/>
      <c r="G407" s="1126"/>
      <c r="H407" s="704"/>
      <c r="I407" s="720" t="str">
        <f t="shared" si="185"/>
        <v/>
      </c>
      <c r="J407" s="720" t="str">
        <f t="shared" si="186"/>
        <v/>
      </c>
      <c r="K407" s="720" t="str">
        <f t="shared" si="187"/>
        <v/>
      </c>
      <c r="L407" s="720" t="str">
        <f t="shared" si="188"/>
        <v/>
      </c>
      <c r="M407" s="713" t="str">
        <f t="shared" si="189"/>
        <v/>
      </c>
      <c r="N407" s="713" t="str">
        <f t="shared" si="190"/>
        <v/>
      </c>
      <c r="O407" s="714">
        <f t="shared" si="191"/>
        <v>0</v>
      </c>
      <c r="P407" s="835"/>
      <c r="Q407" s="137"/>
      <c r="R407" s="137"/>
      <c r="S407" s="137"/>
      <c r="T407" s="137"/>
      <c r="U407" s="137"/>
      <c r="V407" s="137"/>
      <c r="W407" s="137"/>
      <c r="X407" s="137"/>
      <c r="Y407" s="137"/>
      <c r="Z407" s="137"/>
      <c r="AA407" s="137"/>
      <c r="AB407" s="137"/>
      <c r="AC407" s="137"/>
      <c r="AD407" s="137"/>
      <c r="AE407" s="137"/>
      <c r="AF407" s="137"/>
      <c r="AG407" s="137"/>
      <c r="AH407" s="137"/>
    </row>
    <row r="408" spans="1:34" ht="18" customHeight="1" thickBot="1" x14ac:dyDescent="0.25">
      <c r="A408" s="182"/>
      <c r="B408" s="198"/>
      <c r="C408" s="198"/>
      <c r="D408" s="198"/>
      <c r="E408" s="198" t="s">
        <v>62</v>
      </c>
      <c r="F408" s="140">
        <f t="shared" ref="F408:G408" si="192">SUM(F388:F407)</f>
        <v>0</v>
      </c>
      <c r="G408" s="204">
        <f t="shared" si="192"/>
        <v>0</v>
      </c>
      <c r="H408" s="139"/>
      <c r="I408" s="721">
        <f t="shared" ref="I408:J408" si="193">SUM(I388:I407)</f>
        <v>0</v>
      </c>
      <c r="J408" s="722">
        <f t="shared" si="193"/>
        <v>0</v>
      </c>
      <c r="K408" s="721">
        <f t="shared" ref="K408:L408" si="194">SUM(K388:K407)</f>
        <v>0</v>
      </c>
      <c r="L408" s="722">
        <f t="shared" si="194"/>
        <v>0</v>
      </c>
      <c r="M408" s="205">
        <f t="shared" ref="M408:O408" si="195">SUM(M388:M407)</f>
        <v>0</v>
      </c>
      <c r="N408" s="200">
        <f t="shared" si="195"/>
        <v>0</v>
      </c>
      <c r="O408" s="144">
        <f t="shared" si="195"/>
        <v>0</v>
      </c>
      <c r="P408" s="836"/>
      <c r="Q408" s="137"/>
      <c r="R408" s="137"/>
      <c r="S408" s="137"/>
      <c r="T408" s="137"/>
      <c r="U408" s="137"/>
      <c r="V408" s="137"/>
      <c r="W408" s="137"/>
      <c r="X408" s="137"/>
      <c r="Y408" s="137"/>
      <c r="Z408" s="137"/>
      <c r="AA408" s="137"/>
      <c r="AB408" s="137"/>
      <c r="AC408" s="137"/>
      <c r="AD408" s="137"/>
      <c r="AE408" s="137"/>
      <c r="AF408" s="137"/>
      <c r="AG408" s="137"/>
      <c r="AH408" s="137"/>
    </row>
    <row r="409" spans="1:34" ht="13.5" thickBot="1" x14ac:dyDescent="0.25">
      <c r="A409" s="173"/>
      <c r="B409" s="152"/>
      <c r="C409" s="152"/>
      <c r="D409" s="152"/>
      <c r="E409" s="152"/>
      <c r="F409" s="152"/>
      <c r="G409" s="152"/>
      <c r="H409" s="102"/>
      <c r="I409" s="152"/>
      <c r="J409" s="152"/>
      <c r="K409" s="152"/>
      <c r="L409" s="152"/>
      <c r="M409" s="152"/>
      <c r="N409" s="152"/>
      <c r="O409" s="102"/>
      <c r="P409" s="837"/>
      <c r="Q409" s="137"/>
      <c r="R409" s="137"/>
      <c r="S409" s="137"/>
      <c r="T409" s="137"/>
      <c r="U409" s="137"/>
      <c r="V409" s="137"/>
      <c r="W409" s="137"/>
      <c r="X409" s="137"/>
      <c r="Y409" s="137"/>
      <c r="Z409" s="137"/>
      <c r="AA409" s="137"/>
      <c r="AB409" s="137"/>
      <c r="AC409" s="137"/>
      <c r="AD409" s="137"/>
      <c r="AE409" s="137"/>
      <c r="AF409" s="137"/>
      <c r="AG409" s="137"/>
      <c r="AH409" s="137"/>
    </row>
    <row r="410" spans="1:34" ht="15" customHeight="1" x14ac:dyDescent="0.2">
      <c r="A410" s="1392" t="str">
        <f>'Setup Page'!C11</f>
        <v>Nongoma Engineering</v>
      </c>
      <c r="B410" s="168" t="s">
        <v>1005</v>
      </c>
      <c r="C410" s="201" t="s">
        <v>983</v>
      </c>
      <c r="D410" s="706"/>
      <c r="E410" s="709" t="s">
        <v>0</v>
      </c>
      <c r="F410" s="1121">
        <v>0</v>
      </c>
      <c r="G410" s="1122">
        <v>20</v>
      </c>
      <c r="H410" s="704">
        <v>10200</v>
      </c>
      <c r="I410" s="720">
        <f>IF(E410="Level 2",F410,IF(E410="Level 3",F410,IF(E410="Level 4",F410,"")))</f>
        <v>0</v>
      </c>
      <c r="J410" s="720" t="str">
        <f>IF(E410="Level 5",F410,"")</f>
        <v/>
      </c>
      <c r="K410" s="720">
        <f>IF(E410="Level 2",G410,IF(E410="Level 3",G410,IF(E410="Level 4",G410,"")))</f>
        <v>20</v>
      </c>
      <c r="L410" s="720" t="str">
        <f>IF(E410="Level 5",G410,"")</f>
        <v/>
      </c>
      <c r="M410" s="713">
        <f>IF(E410="Level 2",G410*H410,IF(E410="Level 3",G410*H410,IF(E410="Level 4",G410*H410,"")))</f>
        <v>204000</v>
      </c>
      <c r="N410" s="713" t="str">
        <f>IF(E410="Level 5",G410*H410,"")</f>
        <v/>
      </c>
      <c r="O410" s="714">
        <f>G410*H410</f>
        <v>204000</v>
      </c>
      <c r="P410" s="835" t="s">
        <v>1010</v>
      </c>
      <c r="Q410" s="137"/>
      <c r="R410" s="137"/>
      <c r="S410" s="137"/>
      <c r="T410" s="137"/>
      <c r="U410" s="137"/>
      <c r="V410" s="137"/>
      <c r="W410" s="137"/>
      <c r="X410" s="137"/>
      <c r="Y410" s="137"/>
      <c r="Z410" s="137"/>
      <c r="AA410" s="137"/>
      <c r="AB410" s="137"/>
      <c r="AC410" s="137"/>
      <c r="AD410" s="137"/>
      <c r="AE410" s="137"/>
      <c r="AF410" s="137"/>
      <c r="AG410" s="137"/>
      <c r="AH410" s="137"/>
    </row>
    <row r="411" spans="1:34" ht="15" customHeight="1" x14ac:dyDescent="0.2">
      <c r="A411" s="1393"/>
      <c r="B411" s="147" t="s">
        <v>984</v>
      </c>
      <c r="C411" s="202" t="s">
        <v>986</v>
      </c>
      <c r="D411" s="201"/>
      <c r="E411" s="710" t="s">
        <v>0</v>
      </c>
      <c r="F411" s="1123">
        <v>15</v>
      </c>
      <c r="G411" s="1124">
        <v>15</v>
      </c>
      <c r="H411" s="704">
        <v>7150</v>
      </c>
      <c r="I411" s="720">
        <f t="shared" ref="I411:I429" si="196">IF(E411="Level 2",F411,IF(E411="Level 3",F411,IF(E411="Level 4",F411,"")))</f>
        <v>15</v>
      </c>
      <c r="J411" s="720" t="str">
        <f t="shared" ref="J411:J429" si="197">IF(E411="Level 5",F411,"")</f>
        <v/>
      </c>
      <c r="K411" s="720">
        <f t="shared" ref="K411:K429" si="198">IF(E411="Level 2",G411,IF(E411="Level 3",G411,IF(E411="Level 4",G411,"")))</f>
        <v>15</v>
      </c>
      <c r="L411" s="720" t="str">
        <f t="shared" ref="L411:L429" si="199">IF(E411="Level 5",G411,"")</f>
        <v/>
      </c>
      <c r="M411" s="713">
        <f t="shared" ref="M411:M429" si="200">IF(E411="Level 2",G411*H411,IF(E411="Level 3",G411*H411,IF(E411="Level 4",G411*H411,"")))</f>
        <v>107250</v>
      </c>
      <c r="N411" s="713" t="str">
        <f t="shared" ref="N411:N429" si="201">IF(E411="Level 5",G411*H411,"")</f>
        <v/>
      </c>
      <c r="O411" s="714">
        <f t="shared" ref="O411:O429" si="202">G411*H411</f>
        <v>107250</v>
      </c>
      <c r="P411" s="835" t="s">
        <v>1003</v>
      </c>
      <c r="Q411" s="137"/>
      <c r="R411" s="137"/>
      <c r="S411" s="137"/>
      <c r="T411" s="137"/>
      <c r="U411" s="137"/>
      <c r="V411" s="137"/>
      <c r="W411" s="137"/>
      <c r="X411" s="137"/>
      <c r="Y411" s="137"/>
      <c r="Z411" s="137"/>
      <c r="AA411" s="137"/>
      <c r="AB411" s="137"/>
      <c r="AC411" s="137"/>
      <c r="AD411" s="137"/>
      <c r="AE411" s="137"/>
      <c r="AF411" s="137"/>
      <c r="AG411" s="137"/>
      <c r="AH411" s="137"/>
    </row>
    <row r="412" spans="1:34" ht="15" customHeight="1" x14ac:dyDescent="0.2">
      <c r="A412" s="1393"/>
      <c r="B412" s="147" t="s">
        <v>982</v>
      </c>
      <c r="C412" s="202" t="s">
        <v>986</v>
      </c>
      <c r="D412" s="201"/>
      <c r="E412" s="710" t="s">
        <v>0</v>
      </c>
      <c r="F412" s="1123">
        <v>15</v>
      </c>
      <c r="G412" s="1124">
        <v>15</v>
      </c>
      <c r="H412" s="704">
        <v>7150</v>
      </c>
      <c r="I412" s="720">
        <f t="shared" si="196"/>
        <v>15</v>
      </c>
      <c r="J412" s="720" t="str">
        <f t="shared" si="197"/>
        <v/>
      </c>
      <c r="K412" s="720">
        <f t="shared" si="198"/>
        <v>15</v>
      </c>
      <c r="L412" s="720" t="str">
        <f t="shared" si="199"/>
        <v/>
      </c>
      <c r="M412" s="713">
        <f t="shared" si="200"/>
        <v>107250</v>
      </c>
      <c r="N412" s="713" t="str">
        <f t="shared" si="201"/>
        <v/>
      </c>
      <c r="O412" s="714">
        <f t="shared" si="202"/>
        <v>107250</v>
      </c>
      <c r="P412" s="835" t="s">
        <v>1003</v>
      </c>
      <c r="Q412" s="137"/>
      <c r="R412" s="137"/>
      <c r="S412" s="137"/>
      <c r="T412" s="137"/>
      <c r="U412" s="137"/>
      <c r="V412" s="137"/>
      <c r="W412" s="137"/>
      <c r="X412" s="137"/>
      <c r="Y412" s="137"/>
      <c r="Z412" s="137"/>
      <c r="AA412" s="137"/>
      <c r="AB412" s="137"/>
      <c r="AC412" s="137"/>
      <c r="AD412" s="137"/>
      <c r="AE412" s="137"/>
      <c r="AF412" s="137"/>
      <c r="AG412" s="137"/>
      <c r="AH412" s="137"/>
    </row>
    <row r="413" spans="1:34" ht="15" customHeight="1" x14ac:dyDescent="0.2">
      <c r="A413" s="1393"/>
      <c r="B413" s="147"/>
      <c r="C413" s="202"/>
      <c r="D413" s="201"/>
      <c r="E413" s="710"/>
      <c r="F413" s="1123"/>
      <c r="G413" s="1124"/>
      <c r="H413" s="704"/>
      <c r="I413" s="720" t="str">
        <f t="shared" si="196"/>
        <v/>
      </c>
      <c r="J413" s="720" t="str">
        <f t="shared" si="197"/>
        <v/>
      </c>
      <c r="K413" s="720" t="str">
        <f t="shared" si="198"/>
        <v/>
      </c>
      <c r="L413" s="720" t="str">
        <f t="shared" si="199"/>
        <v/>
      </c>
      <c r="M413" s="713" t="str">
        <f t="shared" si="200"/>
        <v/>
      </c>
      <c r="N413" s="713" t="str">
        <f t="shared" si="201"/>
        <v/>
      </c>
      <c r="O413" s="714">
        <f t="shared" si="202"/>
        <v>0</v>
      </c>
      <c r="P413" s="835"/>
      <c r="Q413" s="137"/>
      <c r="R413" s="137"/>
      <c r="S413" s="137"/>
      <c r="T413" s="137"/>
      <c r="U413" s="137"/>
      <c r="V413" s="137"/>
      <c r="W413" s="137"/>
      <c r="X413" s="137"/>
      <c r="Y413" s="137"/>
      <c r="Z413" s="137"/>
      <c r="AA413" s="137"/>
      <c r="AB413" s="137"/>
      <c r="AC413" s="137"/>
      <c r="AD413" s="137"/>
      <c r="AE413" s="137"/>
      <c r="AF413" s="137"/>
      <c r="AG413" s="137"/>
      <c r="AH413" s="137"/>
    </row>
    <row r="414" spans="1:34" ht="15" customHeight="1" x14ac:dyDescent="0.2">
      <c r="A414" s="1393"/>
      <c r="B414" s="147"/>
      <c r="C414" s="202"/>
      <c r="D414" s="201"/>
      <c r="E414" s="710"/>
      <c r="F414" s="1123"/>
      <c r="G414" s="1124"/>
      <c r="H414" s="704"/>
      <c r="I414" s="720" t="str">
        <f t="shared" si="196"/>
        <v/>
      </c>
      <c r="J414" s="720" t="str">
        <f t="shared" si="197"/>
        <v/>
      </c>
      <c r="K414" s="720" t="str">
        <f t="shared" si="198"/>
        <v/>
      </c>
      <c r="L414" s="720" t="str">
        <f t="shared" si="199"/>
        <v/>
      </c>
      <c r="M414" s="713" t="str">
        <f t="shared" si="200"/>
        <v/>
      </c>
      <c r="N414" s="713" t="str">
        <f t="shared" si="201"/>
        <v/>
      </c>
      <c r="O414" s="714">
        <f t="shared" si="202"/>
        <v>0</v>
      </c>
      <c r="P414" s="835"/>
      <c r="Q414" s="137"/>
      <c r="R414" s="137"/>
      <c r="S414" s="137"/>
      <c r="T414" s="137"/>
      <c r="U414" s="137"/>
      <c r="V414" s="137"/>
      <c r="W414" s="137"/>
      <c r="X414" s="137"/>
      <c r="Y414" s="137"/>
      <c r="Z414" s="137"/>
      <c r="AA414" s="137"/>
      <c r="AB414" s="137"/>
      <c r="AC414" s="137"/>
      <c r="AD414" s="137"/>
      <c r="AE414" s="137"/>
      <c r="AF414" s="137"/>
      <c r="AG414" s="137"/>
      <c r="AH414" s="137"/>
    </row>
    <row r="415" spans="1:34" ht="15" customHeight="1" x14ac:dyDescent="0.2">
      <c r="A415" s="1393"/>
      <c r="B415" s="147"/>
      <c r="C415" s="202"/>
      <c r="D415" s="201"/>
      <c r="E415" s="710"/>
      <c r="F415" s="1123"/>
      <c r="G415" s="1124"/>
      <c r="H415" s="704"/>
      <c r="I415" s="720" t="str">
        <f t="shared" si="196"/>
        <v/>
      </c>
      <c r="J415" s="720" t="str">
        <f t="shared" si="197"/>
        <v/>
      </c>
      <c r="K415" s="720" t="str">
        <f t="shared" si="198"/>
        <v/>
      </c>
      <c r="L415" s="720" t="str">
        <f t="shared" si="199"/>
        <v/>
      </c>
      <c r="M415" s="713" t="str">
        <f t="shared" si="200"/>
        <v/>
      </c>
      <c r="N415" s="713" t="str">
        <f t="shared" si="201"/>
        <v/>
      </c>
      <c r="O415" s="714">
        <f t="shared" si="202"/>
        <v>0</v>
      </c>
      <c r="P415" s="835"/>
      <c r="Q415" s="137"/>
      <c r="R415" s="137"/>
      <c r="S415" s="137"/>
      <c r="T415" s="137"/>
      <c r="U415" s="137"/>
      <c r="V415" s="137"/>
      <c r="W415" s="137"/>
      <c r="X415" s="137"/>
      <c r="Y415" s="137"/>
      <c r="Z415" s="137"/>
      <c r="AA415" s="137"/>
      <c r="AB415" s="137"/>
      <c r="AC415" s="137"/>
      <c r="AD415" s="137"/>
      <c r="AE415" s="137"/>
      <c r="AF415" s="137"/>
      <c r="AG415" s="137"/>
      <c r="AH415" s="137"/>
    </row>
    <row r="416" spans="1:34" ht="15" customHeight="1" x14ac:dyDescent="0.2">
      <c r="A416" s="1393"/>
      <c r="B416" s="147"/>
      <c r="C416" s="202"/>
      <c r="D416" s="201"/>
      <c r="E416" s="710"/>
      <c r="F416" s="1123"/>
      <c r="G416" s="1124"/>
      <c r="H416" s="704"/>
      <c r="I416" s="720" t="str">
        <f t="shared" si="196"/>
        <v/>
      </c>
      <c r="J416" s="720" t="str">
        <f t="shared" si="197"/>
        <v/>
      </c>
      <c r="K416" s="720" t="str">
        <f t="shared" si="198"/>
        <v/>
      </c>
      <c r="L416" s="720" t="str">
        <f t="shared" si="199"/>
        <v/>
      </c>
      <c r="M416" s="713" t="str">
        <f t="shared" si="200"/>
        <v/>
      </c>
      <c r="N416" s="713" t="str">
        <f t="shared" si="201"/>
        <v/>
      </c>
      <c r="O416" s="714">
        <f t="shared" si="202"/>
        <v>0</v>
      </c>
      <c r="P416" s="835"/>
      <c r="Q416" s="137"/>
      <c r="R416" s="137"/>
      <c r="S416" s="137"/>
      <c r="T416" s="137"/>
      <c r="U416" s="137"/>
      <c r="V416" s="137"/>
      <c r="W416" s="137"/>
      <c r="X416" s="137"/>
      <c r="Y416" s="137"/>
      <c r="Z416" s="137"/>
      <c r="AA416" s="137"/>
      <c r="AB416" s="137"/>
      <c r="AC416" s="137"/>
      <c r="AD416" s="137"/>
      <c r="AE416" s="137"/>
      <c r="AF416" s="137"/>
      <c r="AG416" s="137"/>
      <c r="AH416" s="137"/>
    </row>
    <row r="417" spans="1:34" ht="15" customHeight="1" x14ac:dyDescent="0.2">
      <c r="A417" s="1393"/>
      <c r="B417" s="147"/>
      <c r="C417" s="202"/>
      <c r="D417" s="201"/>
      <c r="E417" s="710"/>
      <c r="F417" s="1123"/>
      <c r="G417" s="1124"/>
      <c r="H417" s="704"/>
      <c r="I417" s="720" t="str">
        <f t="shared" si="196"/>
        <v/>
      </c>
      <c r="J417" s="720" t="str">
        <f t="shared" si="197"/>
        <v/>
      </c>
      <c r="K417" s="720" t="str">
        <f t="shared" si="198"/>
        <v/>
      </c>
      <c r="L417" s="720" t="str">
        <f t="shared" si="199"/>
        <v/>
      </c>
      <c r="M417" s="713" t="str">
        <f t="shared" si="200"/>
        <v/>
      </c>
      <c r="N417" s="713" t="str">
        <f t="shared" si="201"/>
        <v/>
      </c>
      <c r="O417" s="714">
        <f t="shared" si="202"/>
        <v>0</v>
      </c>
      <c r="P417" s="835"/>
      <c r="Q417" s="137"/>
      <c r="R417" s="137"/>
      <c r="S417" s="137"/>
      <c r="T417" s="137"/>
      <c r="U417" s="137"/>
      <c r="V417" s="137"/>
      <c r="W417" s="137"/>
      <c r="X417" s="137"/>
      <c r="Y417" s="137"/>
      <c r="Z417" s="137"/>
      <c r="AA417" s="137"/>
      <c r="AB417" s="137"/>
      <c r="AC417" s="137"/>
      <c r="AD417" s="137"/>
      <c r="AE417" s="137"/>
      <c r="AF417" s="137"/>
      <c r="AG417" s="137"/>
      <c r="AH417" s="137"/>
    </row>
    <row r="418" spans="1:34" ht="15" customHeight="1" x14ac:dyDescent="0.2">
      <c r="A418" s="1393"/>
      <c r="B418" s="147"/>
      <c r="C418" s="202"/>
      <c r="D418" s="201"/>
      <c r="E418" s="710"/>
      <c r="F418" s="1123"/>
      <c r="G418" s="1124"/>
      <c r="H418" s="704"/>
      <c r="I418" s="720" t="str">
        <f t="shared" si="196"/>
        <v/>
      </c>
      <c r="J418" s="720" t="str">
        <f t="shared" si="197"/>
        <v/>
      </c>
      <c r="K418" s="720" t="str">
        <f t="shared" si="198"/>
        <v/>
      </c>
      <c r="L418" s="720" t="str">
        <f t="shared" si="199"/>
        <v/>
      </c>
      <c r="M418" s="713" t="str">
        <f t="shared" si="200"/>
        <v/>
      </c>
      <c r="N418" s="713" t="str">
        <f t="shared" si="201"/>
        <v/>
      </c>
      <c r="O418" s="714">
        <f t="shared" si="202"/>
        <v>0</v>
      </c>
      <c r="P418" s="835"/>
      <c r="Q418" s="137"/>
      <c r="R418" s="137"/>
      <c r="S418" s="137"/>
      <c r="T418" s="137"/>
      <c r="U418" s="137"/>
      <c r="V418" s="137"/>
      <c r="W418" s="137"/>
      <c r="X418" s="137"/>
      <c r="Y418" s="137"/>
      <c r="Z418" s="137"/>
      <c r="AA418" s="137"/>
      <c r="AB418" s="137"/>
      <c r="AC418" s="137"/>
      <c r="AD418" s="137"/>
      <c r="AE418" s="137"/>
      <c r="AF418" s="137"/>
      <c r="AG418" s="137"/>
      <c r="AH418" s="137"/>
    </row>
    <row r="419" spans="1:34" ht="15" customHeight="1" thickBot="1" x14ac:dyDescent="0.25">
      <c r="A419" s="1393"/>
      <c r="B419" s="147"/>
      <c r="C419" s="202"/>
      <c r="D419" s="201"/>
      <c r="E419" s="710"/>
      <c r="F419" s="1123"/>
      <c r="G419" s="1124"/>
      <c r="H419" s="704"/>
      <c r="I419" s="720" t="str">
        <f t="shared" si="196"/>
        <v/>
      </c>
      <c r="J419" s="720" t="str">
        <f t="shared" si="197"/>
        <v/>
      </c>
      <c r="K419" s="720" t="str">
        <f t="shared" si="198"/>
        <v/>
      </c>
      <c r="L419" s="720" t="str">
        <f t="shared" si="199"/>
        <v/>
      </c>
      <c r="M419" s="713" t="str">
        <f t="shared" si="200"/>
        <v/>
      </c>
      <c r="N419" s="713" t="str">
        <f t="shared" si="201"/>
        <v/>
      </c>
      <c r="O419" s="714">
        <f t="shared" si="202"/>
        <v>0</v>
      </c>
      <c r="P419" s="835"/>
      <c r="Q419" s="137"/>
      <c r="R419" s="137"/>
      <c r="S419" s="137"/>
      <c r="T419" s="137"/>
      <c r="U419" s="137"/>
      <c r="V419" s="137"/>
      <c r="W419" s="137"/>
      <c r="X419" s="137"/>
      <c r="Y419" s="137"/>
      <c r="Z419" s="137"/>
      <c r="AA419" s="137"/>
      <c r="AB419" s="137"/>
      <c r="AC419" s="137"/>
      <c r="AD419" s="137"/>
      <c r="AE419" s="137"/>
      <c r="AF419" s="137"/>
      <c r="AG419" s="137"/>
      <c r="AH419" s="137"/>
    </row>
    <row r="420" spans="1:34" ht="15" hidden="1" customHeight="1" x14ac:dyDescent="0.2">
      <c r="A420" s="1393"/>
      <c r="B420" s="147"/>
      <c r="C420" s="202"/>
      <c r="D420" s="201"/>
      <c r="E420" s="710"/>
      <c r="F420" s="1123"/>
      <c r="G420" s="1124"/>
      <c r="H420" s="704"/>
      <c r="I420" s="720" t="str">
        <f t="shared" si="196"/>
        <v/>
      </c>
      <c r="J420" s="720" t="str">
        <f t="shared" si="197"/>
        <v/>
      </c>
      <c r="K420" s="720" t="str">
        <f t="shared" si="198"/>
        <v/>
      </c>
      <c r="L420" s="720" t="str">
        <f t="shared" si="199"/>
        <v/>
      </c>
      <c r="M420" s="713" t="str">
        <f t="shared" si="200"/>
        <v/>
      </c>
      <c r="N420" s="713" t="str">
        <f t="shared" si="201"/>
        <v/>
      </c>
      <c r="O420" s="714">
        <f t="shared" si="202"/>
        <v>0</v>
      </c>
      <c r="P420" s="835"/>
      <c r="Q420" s="137"/>
      <c r="R420" s="137"/>
      <c r="S420" s="137"/>
      <c r="T420" s="137"/>
      <c r="U420" s="137"/>
      <c r="V420" s="137"/>
      <c r="W420" s="137"/>
      <c r="X420" s="137"/>
      <c r="Y420" s="137"/>
      <c r="Z420" s="137"/>
      <c r="AA420" s="137"/>
      <c r="AB420" s="137"/>
      <c r="AC420" s="137"/>
      <c r="AD420" s="137"/>
      <c r="AE420" s="137"/>
      <c r="AF420" s="137"/>
      <c r="AG420" s="137"/>
      <c r="AH420" s="137"/>
    </row>
    <row r="421" spans="1:34" ht="15" hidden="1" customHeight="1" x14ac:dyDescent="0.2">
      <c r="A421" s="1393"/>
      <c r="B421" s="147"/>
      <c r="C421" s="202"/>
      <c r="D421" s="201"/>
      <c r="E421" s="710"/>
      <c r="F421" s="1123"/>
      <c r="G421" s="1124"/>
      <c r="H421" s="704"/>
      <c r="I421" s="720" t="str">
        <f t="shared" si="196"/>
        <v/>
      </c>
      <c r="J421" s="720" t="str">
        <f t="shared" si="197"/>
        <v/>
      </c>
      <c r="K421" s="720" t="str">
        <f t="shared" si="198"/>
        <v/>
      </c>
      <c r="L421" s="720" t="str">
        <f t="shared" si="199"/>
        <v/>
      </c>
      <c r="M421" s="713" t="str">
        <f t="shared" si="200"/>
        <v/>
      </c>
      <c r="N421" s="713" t="str">
        <f t="shared" si="201"/>
        <v/>
      </c>
      <c r="O421" s="714">
        <f t="shared" si="202"/>
        <v>0</v>
      </c>
      <c r="P421" s="835"/>
      <c r="Q421" s="137"/>
      <c r="R421" s="137"/>
      <c r="S421" s="137"/>
      <c r="T421" s="137"/>
      <c r="U421" s="137"/>
      <c r="V421" s="137"/>
      <c r="W421" s="137"/>
      <c r="X421" s="137"/>
      <c r="Y421" s="137"/>
      <c r="Z421" s="137"/>
      <c r="AA421" s="137"/>
      <c r="AB421" s="137"/>
      <c r="AC421" s="137"/>
      <c r="AD421" s="137"/>
      <c r="AE421" s="137"/>
      <c r="AF421" s="137"/>
      <c r="AG421" s="137"/>
      <c r="AH421" s="137"/>
    </row>
    <row r="422" spans="1:34" ht="15" hidden="1" customHeight="1" x14ac:dyDescent="0.2">
      <c r="A422" s="1393"/>
      <c r="B422" s="147"/>
      <c r="C422" s="202"/>
      <c r="D422" s="201"/>
      <c r="E422" s="710"/>
      <c r="F422" s="1123"/>
      <c r="G422" s="1124"/>
      <c r="H422" s="704"/>
      <c r="I422" s="720" t="str">
        <f t="shared" si="196"/>
        <v/>
      </c>
      <c r="J422" s="720" t="str">
        <f t="shared" si="197"/>
        <v/>
      </c>
      <c r="K422" s="720" t="str">
        <f t="shared" si="198"/>
        <v/>
      </c>
      <c r="L422" s="720" t="str">
        <f t="shared" si="199"/>
        <v/>
      </c>
      <c r="M422" s="713" t="str">
        <f t="shared" si="200"/>
        <v/>
      </c>
      <c r="N422" s="713" t="str">
        <f t="shared" si="201"/>
        <v/>
      </c>
      <c r="O422" s="714">
        <f t="shared" si="202"/>
        <v>0</v>
      </c>
      <c r="P422" s="835"/>
      <c r="Q422" s="137"/>
      <c r="R422" s="137"/>
      <c r="S422" s="137"/>
      <c r="T422" s="137"/>
      <c r="U422" s="137"/>
      <c r="V422" s="137"/>
      <c r="W422" s="137"/>
      <c r="X422" s="137"/>
      <c r="Y422" s="137"/>
      <c r="Z422" s="137"/>
      <c r="AA422" s="137"/>
      <c r="AB422" s="137"/>
      <c r="AC422" s="137"/>
      <c r="AD422" s="137"/>
      <c r="AE422" s="137"/>
      <c r="AF422" s="137"/>
      <c r="AG422" s="137"/>
      <c r="AH422" s="137"/>
    </row>
    <row r="423" spans="1:34" ht="15" hidden="1" customHeight="1" x14ac:dyDescent="0.2">
      <c r="A423" s="1393"/>
      <c r="B423" s="147"/>
      <c r="C423" s="202"/>
      <c r="D423" s="201"/>
      <c r="E423" s="710"/>
      <c r="F423" s="1123"/>
      <c r="G423" s="1124"/>
      <c r="H423" s="704"/>
      <c r="I423" s="720" t="str">
        <f t="shared" si="196"/>
        <v/>
      </c>
      <c r="J423" s="720" t="str">
        <f t="shared" si="197"/>
        <v/>
      </c>
      <c r="K423" s="720" t="str">
        <f t="shared" si="198"/>
        <v/>
      </c>
      <c r="L423" s="720" t="str">
        <f t="shared" si="199"/>
        <v/>
      </c>
      <c r="M423" s="713" t="str">
        <f t="shared" si="200"/>
        <v/>
      </c>
      <c r="N423" s="713" t="str">
        <f t="shared" si="201"/>
        <v/>
      </c>
      <c r="O423" s="714">
        <f t="shared" si="202"/>
        <v>0</v>
      </c>
      <c r="P423" s="835"/>
      <c r="Q423" s="137"/>
      <c r="R423" s="137"/>
      <c r="S423" s="137"/>
      <c r="T423" s="137"/>
      <c r="U423" s="137"/>
      <c r="V423" s="137"/>
      <c r="W423" s="137"/>
      <c r="X423" s="137"/>
      <c r="Y423" s="137"/>
      <c r="Z423" s="137"/>
      <c r="AA423" s="137"/>
      <c r="AB423" s="137"/>
      <c r="AC423" s="137"/>
      <c r="AD423" s="137"/>
      <c r="AE423" s="137"/>
      <c r="AF423" s="137"/>
      <c r="AG423" s="137"/>
      <c r="AH423" s="137"/>
    </row>
    <row r="424" spans="1:34" ht="15" hidden="1" customHeight="1" x14ac:dyDescent="0.2">
      <c r="A424" s="1393"/>
      <c r="B424" s="147"/>
      <c r="C424" s="202"/>
      <c r="D424" s="201"/>
      <c r="E424" s="710"/>
      <c r="F424" s="1123"/>
      <c r="G424" s="1124"/>
      <c r="H424" s="704"/>
      <c r="I424" s="720" t="str">
        <f t="shared" si="196"/>
        <v/>
      </c>
      <c r="J424" s="720" t="str">
        <f t="shared" si="197"/>
        <v/>
      </c>
      <c r="K424" s="720" t="str">
        <f t="shared" si="198"/>
        <v/>
      </c>
      <c r="L424" s="720" t="str">
        <f t="shared" si="199"/>
        <v/>
      </c>
      <c r="M424" s="713" t="str">
        <f t="shared" si="200"/>
        <v/>
      </c>
      <c r="N424" s="713" t="str">
        <f t="shared" si="201"/>
        <v/>
      </c>
      <c r="O424" s="714">
        <f t="shared" si="202"/>
        <v>0</v>
      </c>
      <c r="P424" s="835"/>
      <c r="Q424" s="137"/>
      <c r="R424" s="137"/>
      <c r="S424" s="137"/>
      <c r="T424" s="137"/>
      <c r="U424" s="137"/>
      <c r="V424" s="137"/>
      <c r="W424" s="137"/>
      <c r="X424" s="137"/>
      <c r="Y424" s="137"/>
      <c r="Z424" s="137"/>
      <c r="AA424" s="137"/>
      <c r="AB424" s="137"/>
      <c r="AC424" s="137"/>
      <c r="AD424" s="137"/>
      <c r="AE424" s="137"/>
      <c r="AF424" s="137"/>
      <c r="AG424" s="137"/>
      <c r="AH424" s="137"/>
    </row>
    <row r="425" spans="1:34" ht="15" hidden="1" customHeight="1" x14ac:dyDescent="0.2">
      <c r="A425" s="1393"/>
      <c r="B425" s="147"/>
      <c r="C425" s="202"/>
      <c r="D425" s="201"/>
      <c r="E425" s="710"/>
      <c r="F425" s="1123"/>
      <c r="G425" s="1124"/>
      <c r="H425" s="704"/>
      <c r="I425" s="720" t="str">
        <f t="shared" si="196"/>
        <v/>
      </c>
      <c r="J425" s="720" t="str">
        <f t="shared" si="197"/>
        <v/>
      </c>
      <c r="K425" s="720" t="str">
        <f t="shared" si="198"/>
        <v/>
      </c>
      <c r="L425" s="720" t="str">
        <f t="shared" si="199"/>
        <v/>
      </c>
      <c r="M425" s="713" t="str">
        <f t="shared" si="200"/>
        <v/>
      </c>
      <c r="N425" s="713" t="str">
        <f t="shared" si="201"/>
        <v/>
      </c>
      <c r="O425" s="714">
        <f t="shared" si="202"/>
        <v>0</v>
      </c>
      <c r="P425" s="835"/>
      <c r="Q425" s="137"/>
      <c r="R425" s="137"/>
      <c r="S425" s="137"/>
      <c r="T425" s="137"/>
      <c r="U425" s="137"/>
      <c r="V425" s="137"/>
      <c r="W425" s="137"/>
      <c r="X425" s="137"/>
      <c r="Y425" s="137"/>
      <c r="Z425" s="137"/>
      <c r="AA425" s="137"/>
      <c r="AB425" s="137"/>
      <c r="AC425" s="137"/>
      <c r="AD425" s="137"/>
      <c r="AE425" s="137"/>
      <c r="AF425" s="137"/>
      <c r="AG425" s="137"/>
      <c r="AH425" s="137"/>
    </row>
    <row r="426" spans="1:34" ht="15" hidden="1" customHeight="1" x14ac:dyDescent="0.2">
      <c r="A426" s="1393"/>
      <c r="B426" s="147"/>
      <c r="C426" s="202"/>
      <c r="D426" s="201"/>
      <c r="E426" s="710"/>
      <c r="F426" s="1123"/>
      <c r="G426" s="1124"/>
      <c r="H426" s="704"/>
      <c r="I426" s="720" t="str">
        <f t="shared" si="196"/>
        <v/>
      </c>
      <c r="J426" s="720" t="str">
        <f t="shared" si="197"/>
        <v/>
      </c>
      <c r="K426" s="720" t="str">
        <f t="shared" si="198"/>
        <v/>
      </c>
      <c r="L426" s="720" t="str">
        <f t="shared" si="199"/>
        <v/>
      </c>
      <c r="M426" s="713" t="str">
        <f t="shared" si="200"/>
        <v/>
      </c>
      <c r="N426" s="713" t="str">
        <f t="shared" si="201"/>
        <v/>
      </c>
      <c r="O426" s="714">
        <f t="shared" si="202"/>
        <v>0</v>
      </c>
      <c r="P426" s="835"/>
      <c r="Q426" s="137"/>
      <c r="R426" s="137"/>
      <c r="S426" s="137"/>
      <c r="T426" s="137"/>
      <c r="U426" s="137"/>
      <c r="V426" s="137"/>
      <c r="W426" s="137"/>
      <c r="X426" s="137"/>
      <c r="Y426" s="137"/>
      <c r="Z426" s="137"/>
      <c r="AA426" s="137"/>
      <c r="AB426" s="137"/>
      <c r="AC426" s="137"/>
      <c r="AD426" s="137"/>
      <c r="AE426" s="137"/>
      <c r="AF426" s="137"/>
      <c r="AG426" s="137"/>
      <c r="AH426" s="137"/>
    </row>
    <row r="427" spans="1:34" ht="15" hidden="1" customHeight="1" x14ac:dyDescent="0.2">
      <c r="A427" s="1393"/>
      <c r="B427" s="147"/>
      <c r="C427" s="202"/>
      <c r="D427" s="201"/>
      <c r="E427" s="710"/>
      <c r="F427" s="1123"/>
      <c r="G427" s="1124"/>
      <c r="H427" s="704"/>
      <c r="I427" s="720" t="str">
        <f t="shared" si="196"/>
        <v/>
      </c>
      <c r="J427" s="720" t="str">
        <f t="shared" si="197"/>
        <v/>
      </c>
      <c r="K427" s="720" t="str">
        <f t="shared" si="198"/>
        <v/>
      </c>
      <c r="L427" s="720" t="str">
        <f t="shared" si="199"/>
        <v/>
      </c>
      <c r="M427" s="713" t="str">
        <f t="shared" si="200"/>
        <v/>
      </c>
      <c r="N427" s="713" t="str">
        <f t="shared" si="201"/>
        <v/>
      </c>
      <c r="O427" s="714">
        <f t="shared" si="202"/>
        <v>0</v>
      </c>
      <c r="P427" s="835"/>
      <c r="Q427" s="137"/>
      <c r="R427" s="137"/>
      <c r="S427" s="137"/>
      <c r="T427" s="137"/>
      <c r="U427" s="137"/>
      <c r="V427" s="137"/>
      <c r="W427" s="137"/>
      <c r="X427" s="137"/>
      <c r="Y427" s="137"/>
      <c r="Z427" s="137"/>
      <c r="AA427" s="137"/>
      <c r="AB427" s="137"/>
      <c r="AC427" s="137"/>
      <c r="AD427" s="137"/>
      <c r="AE427" s="137"/>
      <c r="AF427" s="137"/>
      <c r="AG427" s="137"/>
      <c r="AH427" s="137"/>
    </row>
    <row r="428" spans="1:34" ht="15" hidden="1" customHeight="1" x14ac:dyDescent="0.2">
      <c r="A428" s="1393"/>
      <c r="B428" s="147"/>
      <c r="C428" s="202"/>
      <c r="D428" s="201"/>
      <c r="E428" s="710"/>
      <c r="F428" s="1123"/>
      <c r="G428" s="1124"/>
      <c r="H428" s="704"/>
      <c r="I428" s="720" t="str">
        <f t="shared" si="196"/>
        <v/>
      </c>
      <c r="J428" s="720" t="str">
        <f t="shared" si="197"/>
        <v/>
      </c>
      <c r="K428" s="720" t="str">
        <f t="shared" si="198"/>
        <v/>
      </c>
      <c r="L428" s="720" t="str">
        <f t="shared" si="199"/>
        <v/>
      </c>
      <c r="M428" s="713" t="str">
        <f t="shared" si="200"/>
        <v/>
      </c>
      <c r="N428" s="713" t="str">
        <f t="shared" si="201"/>
        <v/>
      </c>
      <c r="O428" s="714">
        <f t="shared" si="202"/>
        <v>0</v>
      </c>
      <c r="P428" s="835"/>
      <c r="Q428" s="137"/>
      <c r="R428" s="137"/>
      <c r="S428" s="137"/>
      <c r="T428" s="137"/>
      <c r="U428" s="137"/>
      <c r="V428" s="137"/>
      <c r="W428" s="137"/>
      <c r="X428" s="137"/>
      <c r="Y428" s="137"/>
      <c r="Z428" s="137"/>
      <c r="AA428" s="137"/>
      <c r="AB428" s="137"/>
      <c r="AC428" s="137"/>
      <c r="AD428" s="137"/>
      <c r="AE428" s="137"/>
      <c r="AF428" s="137"/>
      <c r="AG428" s="137"/>
      <c r="AH428" s="137"/>
    </row>
    <row r="429" spans="1:34" ht="15" hidden="1" customHeight="1" thickBot="1" x14ac:dyDescent="0.25">
      <c r="A429" s="1394"/>
      <c r="B429" s="169"/>
      <c r="C429" s="203"/>
      <c r="D429" s="707"/>
      <c r="E429" s="711"/>
      <c r="F429" s="1125"/>
      <c r="G429" s="1126"/>
      <c r="H429" s="704"/>
      <c r="I429" s="720" t="str">
        <f t="shared" si="196"/>
        <v/>
      </c>
      <c r="J429" s="720" t="str">
        <f t="shared" si="197"/>
        <v/>
      </c>
      <c r="K429" s="720" t="str">
        <f t="shared" si="198"/>
        <v/>
      </c>
      <c r="L429" s="720" t="str">
        <f t="shared" si="199"/>
        <v/>
      </c>
      <c r="M429" s="713" t="str">
        <f t="shared" si="200"/>
        <v/>
      </c>
      <c r="N429" s="713" t="str">
        <f t="shared" si="201"/>
        <v/>
      </c>
      <c r="O429" s="714">
        <f t="shared" si="202"/>
        <v>0</v>
      </c>
      <c r="P429" s="835"/>
      <c r="Q429" s="137"/>
      <c r="R429" s="137"/>
      <c r="S429" s="137"/>
      <c r="T429" s="137"/>
      <c r="U429" s="137"/>
      <c r="V429" s="137"/>
      <c r="W429" s="137"/>
      <c r="X429" s="137"/>
      <c r="Y429" s="137"/>
      <c r="Z429" s="137"/>
      <c r="AA429" s="137"/>
      <c r="AB429" s="137"/>
      <c r="AC429" s="137"/>
      <c r="AD429" s="137"/>
      <c r="AE429" s="137"/>
      <c r="AF429" s="137"/>
      <c r="AG429" s="137"/>
      <c r="AH429" s="137"/>
    </row>
    <row r="430" spans="1:34" ht="18" customHeight="1" thickBot="1" x14ac:dyDescent="0.25">
      <c r="A430" s="182"/>
      <c r="B430" s="198"/>
      <c r="C430" s="198"/>
      <c r="D430" s="198"/>
      <c r="E430" s="198" t="s">
        <v>62</v>
      </c>
      <c r="F430" s="140">
        <f t="shared" ref="F430:G430" si="203">SUM(F410:F429)</f>
        <v>30</v>
      </c>
      <c r="G430" s="204">
        <f t="shared" si="203"/>
        <v>50</v>
      </c>
      <c r="H430" s="139"/>
      <c r="I430" s="721">
        <f t="shared" ref="I430:J430" si="204">SUM(I410:I429)</f>
        <v>30</v>
      </c>
      <c r="J430" s="722">
        <f t="shared" si="204"/>
        <v>0</v>
      </c>
      <c r="K430" s="721">
        <f t="shared" ref="K430:L430" si="205">SUM(K410:K429)</f>
        <v>50</v>
      </c>
      <c r="L430" s="722">
        <f t="shared" si="205"/>
        <v>0</v>
      </c>
      <c r="M430" s="205">
        <f t="shared" ref="M430:O430" si="206">SUM(M410:M429)</f>
        <v>418500</v>
      </c>
      <c r="N430" s="200">
        <f t="shared" si="206"/>
        <v>0</v>
      </c>
      <c r="O430" s="144">
        <f t="shared" si="206"/>
        <v>418500</v>
      </c>
      <c r="P430" s="836"/>
      <c r="Q430" s="137"/>
      <c r="R430" s="137"/>
      <c r="S430" s="137"/>
      <c r="T430" s="137"/>
      <c r="U430" s="137"/>
      <c r="V430" s="137"/>
      <c r="W430" s="137"/>
      <c r="X430" s="137"/>
      <c r="Y430" s="137"/>
      <c r="Z430" s="137"/>
      <c r="AA430" s="137"/>
      <c r="AB430" s="137"/>
      <c r="AC430" s="137"/>
      <c r="AD430" s="137"/>
      <c r="AE430" s="137"/>
      <c r="AF430" s="137"/>
      <c r="AG430" s="137"/>
      <c r="AH430" s="137"/>
    </row>
    <row r="431" spans="1:34" ht="13.5" thickBot="1" x14ac:dyDescent="0.25">
      <c r="A431" s="173"/>
      <c r="B431" s="152"/>
      <c r="C431" s="152"/>
      <c r="D431" s="152"/>
      <c r="E431" s="152"/>
      <c r="F431" s="152"/>
      <c r="G431" s="152"/>
      <c r="H431" s="102"/>
      <c r="I431" s="152"/>
      <c r="J431" s="152"/>
      <c r="K431" s="152"/>
      <c r="L431" s="152"/>
      <c r="M431" s="152"/>
      <c r="N431" s="152"/>
      <c r="O431" s="102"/>
      <c r="P431" s="837"/>
      <c r="Q431" s="137"/>
      <c r="R431" s="137"/>
      <c r="S431" s="137"/>
      <c r="T431" s="137"/>
      <c r="U431" s="137"/>
      <c r="V431" s="137"/>
      <c r="W431" s="137"/>
      <c r="X431" s="137"/>
      <c r="Y431" s="137"/>
      <c r="Z431" s="137"/>
      <c r="AA431" s="137"/>
      <c r="AB431" s="137"/>
      <c r="AC431" s="137"/>
      <c r="AD431" s="137"/>
      <c r="AE431" s="137"/>
      <c r="AF431" s="137"/>
      <c r="AG431" s="137"/>
      <c r="AH431" s="137"/>
    </row>
    <row r="432" spans="1:34" ht="15" customHeight="1" x14ac:dyDescent="0.2">
      <c r="A432" s="1392" t="str">
        <f>'Setup Page'!C12</f>
        <v>Nongoma KwaGqikazi</v>
      </c>
      <c r="B432" s="147" t="s">
        <v>990</v>
      </c>
      <c r="C432" s="201" t="s">
        <v>1004</v>
      </c>
      <c r="D432" s="706"/>
      <c r="E432" s="709" t="s">
        <v>0</v>
      </c>
      <c r="F432" s="1121">
        <v>0</v>
      </c>
      <c r="G432" s="1122">
        <v>50</v>
      </c>
      <c r="H432" s="704">
        <v>1500</v>
      </c>
      <c r="I432" s="720">
        <f>IF(E432="Level 2",F432,IF(E432="Level 3",F432,IF(E432="Level 4",F432,"")))</f>
        <v>0</v>
      </c>
      <c r="J432" s="720" t="str">
        <f>IF(E432="Level 5",F432,"")</f>
        <v/>
      </c>
      <c r="K432" s="720">
        <f>IF(E432="Level 2",G432,IF(E432="Level 3",G432,IF(E432="Level 4",G432,"")))</f>
        <v>50</v>
      </c>
      <c r="L432" s="720" t="str">
        <f>IF(E432="Level 5",G432,"")</f>
        <v/>
      </c>
      <c r="M432" s="713">
        <f>IF(E432="Level 2",G432*H432,IF(E432="Level 3",G432*H432,IF(E432="Level 4",G432*H432,"")))</f>
        <v>75000</v>
      </c>
      <c r="N432" s="713" t="str">
        <f>IF(E432="Level 5",G432*H432,"")</f>
        <v/>
      </c>
      <c r="O432" s="714">
        <f>G432*H432</f>
        <v>75000</v>
      </c>
      <c r="P432" s="835" t="s">
        <v>1003</v>
      </c>
      <c r="Q432" s="137"/>
      <c r="R432" s="137"/>
      <c r="S432" s="137"/>
      <c r="T432" s="137"/>
      <c r="U432" s="137"/>
      <c r="V432" s="137"/>
      <c r="W432" s="137"/>
      <c r="X432" s="137"/>
      <c r="Y432" s="137"/>
      <c r="Z432" s="137"/>
      <c r="AA432" s="137"/>
      <c r="AB432" s="137"/>
      <c r="AC432" s="137"/>
      <c r="AD432" s="137"/>
      <c r="AE432" s="137"/>
      <c r="AF432" s="137"/>
      <c r="AG432" s="137"/>
      <c r="AH432" s="137"/>
    </row>
    <row r="433" spans="1:34" ht="15" customHeight="1" x14ac:dyDescent="0.2">
      <c r="A433" s="1393"/>
      <c r="B433" s="147" t="s">
        <v>1006</v>
      </c>
      <c r="C433" s="202" t="s">
        <v>983</v>
      </c>
      <c r="D433" s="201"/>
      <c r="E433" s="710" t="s">
        <v>0</v>
      </c>
      <c r="F433" s="1123">
        <v>0</v>
      </c>
      <c r="G433" s="1124">
        <v>30</v>
      </c>
      <c r="H433" s="704">
        <v>7150</v>
      </c>
      <c r="I433" s="720">
        <f t="shared" ref="I433:I451" si="207">IF(E433="Level 2",F433,IF(E433="Level 3",F433,IF(E433="Level 4",F433,"")))</f>
        <v>0</v>
      </c>
      <c r="J433" s="720" t="str">
        <f t="shared" ref="J433:J451" si="208">IF(E433="Level 5",F433,"")</f>
        <v/>
      </c>
      <c r="K433" s="720">
        <f t="shared" ref="K433:K451" si="209">IF(E433="Level 2",G433,IF(E433="Level 3",G433,IF(E433="Level 4",G433,"")))</f>
        <v>30</v>
      </c>
      <c r="L433" s="720" t="str">
        <f t="shared" ref="L433:L451" si="210">IF(E433="Level 5",G433,"")</f>
        <v/>
      </c>
      <c r="M433" s="713">
        <f t="shared" ref="M433:M451" si="211">IF(E433="Level 2",G433*H433,IF(E433="Level 3",G433*H433,IF(E433="Level 4",G433*H433,"")))</f>
        <v>214500</v>
      </c>
      <c r="N433" s="713" t="str">
        <f t="shared" ref="N433:N451" si="212">IF(E433="Level 5",G433*H433,"")</f>
        <v/>
      </c>
      <c r="O433" s="714">
        <f t="shared" ref="O433:O451" si="213">G433*H433</f>
        <v>214500</v>
      </c>
      <c r="P433" s="835" t="s">
        <v>1003</v>
      </c>
      <c r="Q433" s="137"/>
      <c r="R433" s="137"/>
      <c r="S433" s="137"/>
      <c r="T433" s="137"/>
      <c r="U433" s="137"/>
      <c r="V433" s="137"/>
      <c r="W433" s="137"/>
      <c r="X433" s="137"/>
      <c r="Y433" s="137"/>
      <c r="Z433" s="137"/>
      <c r="AA433" s="137"/>
      <c r="AB433" s="137"/>
      <c r="AC433" s="137"/>
      <c r="AD433" s="137"/>
      <c r="AE433" s="137"/>
      <c r="AF433" s="137"/>
      <c r="AG433" s="137"/>
      <c r="AH433" s="137"/>
    </row>
    <row r="434" spans="1:34" ht="15" customHeight="1" x14ac:dyDescent="0.2">
      <c r="A434" s="1393"/>
      <c r="B434" s="147"/>
      <c r="C434" s="202"/>
      <c r="D434" s="201"/>
      <c r="E434" s="710"/>
      <c r="F434" s="1123"/>
      <c r="G434" s="1124"/>
      <c r="H434" s="704"/>
      <c r="I434" s="720" t="str">
        <f t="shared" si="207"/>
        <v/>
      </c>
      <c r="J434" s="720" t="str">
        <f t="shared" si="208"/>
        <v/>
      </c>
      <c r="K434" s="720" t="str">
        <f t="shared" si="209"/>
        <v/>
      </c>
      <c r="L434" s="720" t="str">
        <f t="shared" si="210"/>
        <v/>
      </c>
      <c r="M434" s="713" t="str">
        <f t="shared" si="211"/>
        <v/>
      </c>
      <c r="N434" s="713" t="str">
        <f t="shared" si="212"/>
        <v/>
      </c>
      <c r="O434" s="714">
        <f t="shared" si="213"/>
        <v>0</v>
      </c>
      <c r="P434" s="835"/>
      <c r="Q434" s="137"/>
      <c r="R434" s="137"/>
      <c r="S434" s="137"/>
      <c r="T434" s="137"/>
      <c r="U434" s="137"/>
      <c r="V434" s="137"/>
      <c r="W434" s="137"/>
      <c r="X434" s="137"/>
      <c r="Y434" s="137"/>
      <c r="Z434" s="137"/>
      <c r="AA434" s="137"/>
      <c r="AB434" s="137"/>
      <c r="AC434" s="137"/>
      <c r="AD434" s="137"/>
      <c r="AE434" s="137"/>
      <c r="AF434" s="137"/>
      <c r="AG434" s="137"/>
      <c r="AH434" s="137"/>
    </row>
    <row r="435" spans="1:34" ht="15" customHeight="1" x14ac:dyDescent="0.2">
      <c r="A435" s="1393"/>
      <c r="B435" s="147"/>
      <c r="C435" s="202"/>
      <c r="D435" s="201"/>
      <c r="E435" s="710"/>
      <c r="F435" s="1123"/>
      <c r="G435" s="1124"/>
      <c r="H435" s="704"/>
      <c r="I435" s="720" t="str">
        <f t="shared" si="207"/>
        <v/>
      </c>
      <c r="J435" s="720" t="str">
        <f t="shared" si="208"/>
        <v/>
      </c>
      <c r="K435" s="720" t="str">
        <f t="shared" si="209"/>
        <v/>
      </c>
      <c r="L435" s="720" t="str">
        <f t="shared" si="210"/>
        <v/>
      </c>
      <c r="M435" s="713" t="str">
        <f t="shared" si="211"/>
        <v/>
      </c>
      <c r="N435" s="713" t="str">
        <f t="shared" si="212"/>
        <v/>
      </c>
      <c r="O435" s="714">
        <f t="shared" si="213"/>
        <v>0</v>
      </c>
      <c r="P435" s="835"/>
      <c r="Q435" s="137"/>
      <c r="R435" s="137"/>
      <c r="S435" s="137"/>
      <c r="T435" s="137"/>
      <c r="U435" s="137"/>
      <c r="V435" s="137"/>
      <c r="W435" s="137"/>
      <c r="X435" s="137"/>
      <c r="Y435" s="137"/>
      <c r="Z435" s="137"/>
      <c r="AA435" s="137"/>
      <c r="AB435" s="137"/>
      <c r="AC435" s="137"/>
      <c r="AD435" s="137"/>
      <c r="AE435" s="137"/>
      <c r="AF435" s="137"/>
      <c r="AG435" s="137"/>
      <c r="AH435" s="137"/>
    </row>
    <row r="436" spans="1:34" ht="15" customHeight="1" x14ac:dyDescent="0.2">
      <c r="A436" s="1393"/>
      <c r="B436" s="147"/>
      <c r="C436" s="202"/>
      <c r="D436" s="201"/>
      <c r="E436" s="710"/>
      <c r="F436" s="1123"/>
      <c r="G436" s="1124"/>
      <c r="H436" s="704"/>
      <c r="I436" s="720" t="str">
        <f t="shared" si="207"/>
        <v/>
      </c>
      <c r="J436" s="720" t="str">
        <f t="shared" si="208"/>
        <v/>
      </c>
      <c r="K436" s="720" t="str">
        <f t="shared" si="209"/>
        <v/>
      </c>
      <c r="L436" s="720" t="str">
        <f t="shared" si="210"/>
        <v/>
      </c>
      <c r="M436" s="713" t="str">
        <f t="shared" si="211"/>
        <v/>
      </c>
      <c r="N436" s="713" t="str">
        <f t="shared" si="212"/>
        <v/>
      </c>
      <c r="O436" s="714">
        <f t="shared" si="213"/>
        <v>0</v>
      </c>
      <c r="P436" s="835"/>
      <c r="Q436" s="137"/>
      <c r="R436" s="137"/>
      <c r="S436" s="137"/>
      <c r="T436" s="137"/>
      <c r="U436" s="137"/>
      <c r="V436" s="137"/>
      <c r="W436" s="137"/>
      <c r="X436" s="137"/>
      <c r="Y436" s="137"/>
      <c r="Z436" s="137"/>
      <c r="AA436" s="137"/>
      <c r="AB436" s="137"/>
      <c r="AC436" s="137"/>
      <c r="AD436" s="137"/>
      <c r="AE436" s="137"/>
      <c r="AF436" s="137"/>
      <c r="AG436" s="137"/>
      <c r="AH436" s="137"/>
    </row>
    <row r="437" spans="1:34" ht="15" customHeight="1" x14ac:dyDescent="0.2">
      <c r="A437" s="1393"/>
      <c r="B437" s="147"/>
      <c r="C437" s="202"/>
      <c r="D437" s="201"/>
      <c r="E437" s="710"/>
      <c r="F437" s="1123"/>
      <c r="G437" s="1124"/>
      <c r="H437" s="704"/>
      <c r="I437" s="720" t="str">
        <f t="shared" si="207"/>
        <v/>
      </c>
      <c r="J437" s="720" t="str">
        <f t="shared" si="208"/>
        <v/>
      </c>
      <c r="K437" s="720" t="str">
        <f t="shared" si="209"/>
        <v/>
      </c>
      <c r="L437" s="720" t="str">
        <f t="shared" si="210"/>
        <v/>
      </c>
      <c r="M437" s="713" t="str">
        <f t="shared" si="211"/>
        <v/>
      </c>
      <c r="N437" s="713" t="str">
        <f t="shared" si="212"/>
        <v/>
      </c>
      <c r="O437" s="714">
        <f t="shared" si="213"/>
        <v>0</v>
      </c>
      <c r="P437" s="835"/>
      <c r="Q437" s="137"/>
      <c r="R437" s="137"/>
      <c r="S437" s="137"/>
      <c r="T437" s="137"/>
      <c r="U437" s="137"/>
      <c r="V437" s="137"/>
      <c r="W437" s="137"/>
      <c r="X437" s="137"/>
      <c r="Y437" s="137"/>
      <c r="Z437" s="137"/>
      <c r="AA437" s="137"/>
      <c r="AB437" s="137"/>
      <c r="AC437" s="137"/>
      <c r="AD437" s="137"/>
      <c r="AE437" s="137"/>
      <c r="AF437" s="137"/>
      <c r="AG437" s="137"/>
      <c r="AH437" s="137"/>
    </row>
    <row r="438" spans="1:34" ht="15" customHeight="1" x14ac:dyDescent="0.2">
      <c r="A438" s="1393"/>
      <c r="B438" s="147"/>
      <c r="C438" s="202"/>
      <c r="D438" s="201"/>
      <c r="E438" s="710"/>
      <c r="F438" s="1123"/>
      <c r="G438" s="1124"/>
      <c r="H438" s="704"/>
      <c r="I438" s="720" t="str">
        <f t="shared" si="207"/>
        <v/>
      </c>
      <c r="J438" s="720" t="str">
        <f t="shared" si="208"/>
        <v/>
      </c>
      <c r="K438" s="720" t="str">
        <f t="shared" si="209"/>
        <v/>
      </c>
      <c r="L438" s="720" t="str">
        <f t="shared" si="210"/>
        <v/>
      </c>
      <c r="M438" s="713" t="str">
        <f t="shared" si="211"/>
        <v/>
      </c>
      <c r="N438" s="713" t="str">
        <f t="shared" si="212"/>
        <v/>
      </c>
      <c r="O438" s="714">
        <f t="shared" si="213"/>
        <v>0</v>
      </c>
      <c r="P438" s="835"/>
      <c r="Q438" s="137"/>
      <c r="R438" s="137"/>
      <c r="S438" s="137"/>
      <c r="T438" s="137"/>
      <c r="U438" s="137"/>
      <c r="V438" s="137"/>
      <c r="W438" s="137"/>
      <c r="X438" s="137"/>
      <c r="Y438" s="137"/>
      <c r="Z438" s="137"/>
      <c r="AA438" s="137"/>
      <c r="AB438" s="137"/>
      <c r="AC438" s="137"/>
      <c r="AD438" s="137"/>
      <c r="AE438" s="137"/>
      <c r="AF438" s="137"/>
      <c r="AG438" s="137"/>
      <c r="AH438" s="137"/>
    </row>
    <row r="439" spans="1:34" ht="15" customHeight="1" x14ac:dyDescent="0.2">
      <c r="A439" s="1393"/>
      <c r="B439" s="147"/>
      <c r="C439" s="202"/>
      <c r="D439" s="201"/>
      <c r="E439" s="710"/>
      <c r="F439" s="1123"/>
      <c r="G439" s="1124"/>
      <c r="H439" s="704"/>
      <c r="I439" s="720" t="str">
        <f t="shared" si="207"/>
        <v/>
      </c>
      <c r="J439" s="720" t="str">
        <f t="shared" si="208"/>
        <v/>
      </c>
      <c r="K439" s="720" t="str">
        <f t="shared" si="209"/>
        <v/>
      </c>
      <c r="L439" s="720" t="str">
        <f t="shared" si="210"/>
        <v/>
      </c>
      <c r="M439" s="713" t="str">
        <f t="shared" si="211"/>
        <v/>
      </c>
      <c r="N439" s="713" t="str">
        <f t="shared" si="212"/>
        <v/>
      </c>
      <c r="O439" s="714">
        <f t="shared" si="213"/>
        <v>0</v>
      </c>
      <c r="P439" s="835"/>
      <c r="Q439" s="137"/>
      <c r="R439" s="137"/>
      <c r="S439" s="137"/>
      <c r="T439" s="137"/>
      <c r="U439" s="137"/>
      <c r="V439" s="137"/>
      <c r="W439" s="137"/>
      <c r="X439" s="137"/>
      <c r="Y439" s="137"/>
      <c r="Z439" s="137"/>
      <c r="AA439" s="137"/>
      <c r="AB439" s="137"/>
      <c r="AC439" s="137"/>
      <c r="AD439" s="137"/>
      <c r="AE439" s="137"/>
      <c r="AF439" s="137"/>
      <c r="AG439" s="137"/>
      <c r="AH439" s="137"/>
    </row>
    <row r="440" spans="1:34" ht="15" customHeight="1" x14ac:dyDescent="0.2">
      <c r="A440" s="1393"/>
      <c r="B440" s="147"/>
      <c r="C440" s="202"/>
      <c r="D440" s="201"/>
      <c r="E440" s="710"/>
      <c r="F440" s="1123"/>
      <c r="G440" s="1124"/>
      <c r="H440" s="704"/>
      <c r="I440" s="720" t="str">
        <f t="shared" si="207"/>
        <v/>
      </c>
      <c r="J440" s="720" t="str">
        <f t="shared" si="208"/>
        <v/>
      </c>
      <c r="K440" s="720" t="str">
        <f t="shared" si="209"/>
        <v/>
      </c>
      <c r="L440" s="720" t="str">
        <f t="shared" si="210"/>
        <v/>
      </c>
      <c r="M440" s="713" t="str">
        <f t="shared" si="211"/>
        <v/>
      </c>
      <c r="N440" s="713" t="str">
        <f t="shared" si="212"/>
        <v/>
      </c>
      <c r="O440" s="714">
        <f t="shared" si="213"/>
        <v>0</v>
      </c>
      <c r="P440" s="835"/>
      <c r="Q440" s="137"/>
      <c r="R440" s="137"/>
      <c r="S440" s="137"/>
      <c r="T440" s="137"/>
      <c r="U440" s="137"/>
      <c r="V440" s="137"/>
      <c r="W440" s="137"/>
      <c r="X440" s="137"/>
      <c r="Y440" s="137"/>
      <c r="Z440" s="137"/>
      <c r="AA440" s="137"/>
      <c r="AB440" s="137"/>
      <c r="AC440" s="137"/>
      <c r="AD440" s="137"/>
      <c r="AE440" s="137"/>
      <c r="AF440" s="137"/>
      <c r="AG440" s="137"/>
      <c r="AH440" s="137"/>
    </row>
    <row r="441" spans="1:34" ht="15" customHeight="1" thickBot="1" x14ac:dyDescent="0.25">
      <c r="A441" s="1393"/>
      <c r="B441" s="147"/>
      <c r="C441" s="202"/>
      <c r="D441" s="201"/>
      <c r="E441" s="710"/>
      <c r="F441" s="1123"/>
      <c r="G441" s="1124"/>
      <c r="H441" s="704"/>
      <c r="I441" s="720" t="str">
        <f t="shared" si="207"/>
        <v/>
      </c>
      <c r="J441" s="720" t="str">
        <f t="shared" si="208"/>
        <v/>
      </c>
      <c r="K441" s="720" t="str">
        <f t="shared" si="209"/>
        <v/>
      </c>
      <c r="L441" s="720" t="str">
        <f t="shared" si="210"/>
        <v/>
      </c>
      <c r="M441" s="713" t="str">
        <f t="shared" si="211"/>
        <v/>
      </c>
      <c r="N441" s="713" t="str">
        <f t="shared" si="212"/>
        <v/>
      </c>
      <c r="O441" s="714">
        <f t="shared" si="213"/>
        <v>0</v>
      </c>
      <c r="P441" s="835"/>
      <c r="Q441" s="137"/>
      <c r="R441" s="137"/>
      <c r="S441" s="137"/>
      <c r="T441" s="137"/>
      <c r="U441" s="137"/>
      <c r="V441" s="137"/>
      <c r="W441" s="137"/>
      <c r="X441" s="137"/>
      <c r="Y441" s="137"/>
      <c r="Z441" s="137"/>
      <c r="AA441" s="137"/>
      <c r="AB441" s="137"/>
      <c r="AC441" s="137"/>
      <c r="AD441" s="137"/>
      <c r="AE441" s="137"/>
      <c r="AF441" s="137"/>
      <c r="AG441" s="137"/>
      <c r="AH441" s="137"/>
    </row>
    <row r="442" spans="1:34" ht="15" hidden="1" customHeight="1" x14ac:dyDescent="0.2">
      <c r="A442" s="1393"/>
      <c r="B442" s="147"/>
      <c r="C442" s="202"/>
      <c r="D442" s="201"/>
      <c r="E442" s="710"/>
      <c r="F442" s="1123"/>
      <c r="G442" s="1124"/>
      <c r="H442" s="704"/>
      <c r="I442" s="720" t="str">
        <f t="shared" si="207"/>
        <v/>
      </c>
      <c r="J442" s="720" t="str">
        <f t="shared" si="208"/>
        <v/>
      </c>
      <c r="K442" s="720" t="str">
        <f t="shared" si="209"/>
        <v/>
      </c>
      <c r="L442" s="720" t="str">
        <f t="shared" si="210"/>
        <v/>
      </c>
      <c r="M442" s="713" t="str">
        <f t="shared" si="211"/>
        <v/>
      </c>
      <c r="N442" s="713" t="str">
        <f t="shared" si="212"/>
        <v/>
      </c>
      <c r="O442" s="714">
        <f t="shared" si="213"/>
        <v>0</v>
      </c>
      <c r="P442" s="835"/>
      <c r="Q442" s="137"/>
      <c r="R442" s="137"/>
      <c r="S442" s="137"/>
      <c r="T442" s="137"/>
      <c r="U442" s="137"/>
      <c r="V442" s="137"/>
      <c r="W442" s="137"/>
      <c r="X442" s="137"/>
      <c r="Y442" s="137"/>
      <c r="Z442" s="137"/>
      <c r="AA442" s="137"/>
      <c r="AB442" s="137"/>
      <c r="AC442" s="137"/>
      <c r="AD442" s="137"/>
      <c r="AE442" s="137"/>
      <c r="AF442" s="137"/>
      <c r="AG442" s="137"/>
      <c r="AH442" s="137"/>
    </row>
    <row r="443" spans="1:34" ht="15" hidden="1" customHeight="1" x14ac:dyDescent="0.2">
      <c r="A443" s="1393"/>
      <c r="B443" s="147"/>
      <c r="C443" s="202"/>
      <c r="D443" s="201"/>
      <c r="E443" s="710"/>
      <c r="F443" s="1123"/>
      <c r="G443" s="1124"/>
      <c r="H443" s="704"/>
      <c r="I443" s="720" t="str">
        <f t="shared" si="207"/>
        <v/>
      </c>
      <c r="J443" s="720" t="str">
        <f t="shared" si="208"/>
        <v/>
      </c>
      <c r="K443" s="720" t="str">
        <f t="shared" si="209"/>
        <v/>
      </c>
      <c r="L443" s="720" t="str">
        <f t="shared" si="210"/>
        <v/>
      </c>
      <c r="M443" s="713" t="str">
        <f t="shared" si="211"/>
        <v/>
      </c>
      <c r="N443" s="713" t="str">
        <f t="shared" si="212"/>
        <v/>
      </c>
      <c r="O443" s="714">
        <f t="shared" si="213"/>
        <v>0</v>
      </c>
      <c r="P443" s="835"/>
      <c r="Q443" s="137"/>
      <c r="R443" s="137"/>
      <c r="S443" s="137"/>
      <c r="T443" s="137"/>
      <c r="U443" s="137"/>
      <c r="V443" s="137"/>
      <c r="W443" s="137"/>
      <c r="X443" s="137"/>
      <c r="Y443" s="137"/>
      <c r="Z443" s="137"/>
      <c r="AA443" s="137"/>
      <c r="AB443" s="137"/>
      <c r="AC443" s="137"/>
      <c r="AD443" s="137"/>
      <c r="AE443" s="137"/>
      <c r="AF443" s="137"/>
      <c r="AG443" s="137"/>
      <c r="AH443" s="137"/>
    </row>
    <row r="444" spans="1:34" ht="15" hidden="1" customHeight="1" x14ac:dyDescent="0.2">
      <c r="A444" s="1393"/>
      <c r="B444" s="147"/>
      <c r="C444" s="202"/>
      <c r="D444" s="201"/>
      <c r="E444" s="710"/>
      <c r="F444" s="1123"/>
      <c r="G444" s="1124"/>
      <c r="H444" s="704"/>
      <c r="I444" s="720" t="str">
        <f t="shared" si="207"/>
        <v/>
      </c>
      <c r="J444" s="720" t="str">
        <f t="shared" si="208"/>
        <v/>
      </c>
      <c r="K444" s="720" t="str">
        <f t="shared" si="209"/>
        <v/>
      </c>
      <c r="L444" s="720" t="str">
        <f t="shared" si="210"/>
        <v/>
      </c>
      <c r="M444" s="713" t="str">
        <f t="shared" si="211"/>
        <v/>
      </c>
      <c r="N444" s="713" t="str">
        <f t="shared" si="212"/>
        <v/>
      </c>
      <c r="O444" s="714">
        <f t="shared" si="213"/>
        <v>0</v>
      </c>
      <c r="P444" s="835"/>
      <c r="Q444" s="137"/>
      <c r="R444" s="137"/>
      <c r="S444" s="137"/>
      <c r="T444" s="137"/>
      <c r="U444" s="137"/>
      <c r="V444" s="137"/>
      <c r="W444" s="137"/>
      <c r="X444" s="137"/>
      <c r="Y444" s="137"/>
      <c r="Z444" s="137"/>
      <c r="AA444" s="137"/>
      <c r="AB444" s="137"/>
      <c r="AC444" s="137"/>
      <c r="AD444" s="137"/>
      <c r="AE444" s="137"/>
      <c r="AF444" s="137"/>
      <c r="AG444" s="137"/>
      <c r="AH444" s="137"/>
    </row>
    <row r="445" spans="1:34" ht="15" hidden="1" customHeight="1" x14ac:dyDescent="0.2">
      <c r="A445" s="1393"/>
      <c r="B445" s="147"/>
      <c r="C445" s="202"/>
      <c r="D445" s="201"/>
      <c r="E445" s="710"/>
      <c r="F445" s="1123"/>
      <c r="G445" s="1124"/>
      <c r="H445" s="704"/>
      <c r="I445" s="720" t="str">
        <f t="shared" si="207"/>
        <v/>
      </c>
      <c r="J445" s="720" t="str">
        <f t="shared" si="208"/>
        <v/>
      </c>
      <c r="K445" s="720" t="str">
        <f t="shared" si="209"/>
        <v/>
      </c>
      <c r="L445" s="720" t="str">
        <f t="shared" si="210"/>
        <v/>
      </c>
      <c r="M445" s="713" t="str">
        <f t="shared" si="211"/>
        <v/>
      </c>
      <c r="N445" s="713" t="str">
        <f t="shared" si="212"/>
        <v/>
      </c>
      <c r="O445" s="714">
        <f t="shared" si="213"/>
        <v>0</v>
      </c>
      <c r="P445" s="835"/>
      <c r="Q445" s="137"/>
      <c r="R445" s="137"/>
      <c r="S445" s="137"/>
      <c r="T445" s="137"/>
      <c r="U445" s="137"/>
      <c r="V445" s="137"/>
      <c r="W445" s="137"/>
      <c r="X445" s="137"/>
      <c r="Y445" s="137"/>
      <c r="Z445" s="137"/>
      <c r="AA445" s="137"/>
      <c r="AB445" s="137"/>
      <c r="AC445" s="137"/>
      <c r="AD445" s="137"/>
      <c r="AE445" s="137"/>
      <c r="AF445" s="137"/>
      <c r="AG445" s="137"/>
      <c r="AH445" s="137"/>
    </row>
    <row r="446" spans="1:34" ht="15" hidden="1" customHeight="1" x14ac:dyDescent="0.2">
      <c r="A446" s="1393"/>
      <c r="B446" s="147"/>
      <c r="C446" s="202"/>
      <c r="D446" s="201"/>
      <c r="E446" s="710"/>
      <c r="F446" s="1123"/>
      <c r="G446" s="1124"/>
      <c r="H446" s="704"/>
      <c r="I446" s="720" t="str">
        <f t="shared" si="207"/>
        <v/>
      </c>
      <c r="J446" s="720" t="str">
        <f t="shared" si="208"/>
        <v/>
      </c>
      <c r="K446" s="720" t="str">
        <f t="shared" si="209"/>
        <v/>
      </c>
      <c r="L446" s="720" t="str">
        <f t="shared" si="210"/>
        <v/>
      </c>
      <c r="M446" s="713" t="str">
        <f t="shared" si="211"/>
        <v/>
      </c>
      <c r="N446" s="713" t="str">
        <f t="shared" si="212"/>
        <v/>
      </c>
      <c r="O446" s="714">
        <f t="shared" si="213"/>
        <v>0</v>
      </c>
      <c r="P446" s="835"/>
      <c r="Q446" s="137"/>
      <c r="R446" s="137"/>
      <c r="S446" s="137"/>
      <c r="T446" s="137"/>
      <c r="U446" s="137"/>
      <c r="V446" s="137"/>
      <c r="W446" s="137"/>
      <c r="X446" s="137"/>
      <c r="Y446" s="137"/>
      <c r="Z446" s="137"/>
      <c r="AA446" s="137"/>
      <c r="AB446" s="137"/>
      <c r="AC446" s="137"/>
      <c r="AD446" s="137"/>
      <c r="AE446" s="137"/>
      <c r="AF446" s="137"/>
      <c r="AG446" s="137"/>
      <c r="AH446" s="137"/>
    </row>
    <row r="447" spans="1:34" ht="15" hidden="1" customHeight="1" x14ac:dyDescent="0.2">
      <c r="A447" s="1393"/>
      <c r="B447" s="147"/>
      <c r="C447" s="202"/>
      <c r="D447" s="201"/>
      <c r="E447" s="710"/>
      <c r="F447" s="1123"/>
      <c r="G447" s="1124"/>
      <c r="H447" s="704"/>
      <c r="I447" s="720" t="str">
        <f t="shared" si="207"/>
        <v/>
      </c>
      <c r="J447" s="720" t="str">
        <f t="shared" si="208"/>
        <v/>
      </c>
      <c r="K447" s="720" t="str">
        <f t="shared" si="209"/>
        <v/>
      </c>
      <c r="L447" s="720" t="str">
        <f t="shared" si="210"/>
        <v/>
      </c>
      <c r="M447" s="713" t="str">
        <f t="shared" si="211"/>
        <v/>
      </c>
      <c r="N447" s="713" t="str">
        <f t="shared" si="212"/>
        <v/>
      </c>
      <c r="O447" s="714">
        <f t="shared" si="213"/>
        <v>0</v>
      </c>
      <c r="P447" s="835"/>
      <c r="Q447" s="137"/>
      <c r="R447" s="137"/>
      <c r="S447" s="137"/>
      <c r="T447" s="137"/>
      <c r="U447" s="137"/>
      <c r="V447" s="137"/>
      <c r="W447" s="137"/>
      <c r="X447" s="137"/>
      <c r="Y447" s="137"/>
      <c r="Z447" s="137"/>
      <c r="AA447" s="137"/>
      <c r="AB447" s="137"/>
      <c r="AC447" s="137"/>
      <c r="AD447" s="137"/>
      <c r="AE447" s="137"/>
      <c r="AF447" s="137"/>
      <c r="AG447" s="137"/>
      <c r="AH447" s="137"/>
    </row>
    <row r="448" spans="1:34" ht="15" hidden="1" customHeight="1" x14ac:dyDescent="0.2">
      <c r="A448" s="1393"/>
      <c r="B448" s="147"/>
      <c r="C448" s="202"/>
      <c r="D448" s="201"/>
      <c r="E448" s="710"/>
      <c r="F448" s="1123"/>
      <c r="G448" s="1124"/>
      <c r="H448" s="704"/>
      <c r="I448" s="720" t="str">
        <f t="shared" si="207"/>
        <v/>
      </c>
      <c r="J448" s="720" t="str">
        <f t="shared" si="208"/>
        <v/>
      </c>
      <c r="K448" s="720" t="str">
        <f t="shared" si="209"/>
        <v/>
      </c>
      <c r="L448" s="720" t="str">
        <f t="shared" si="210"/>
        <v/>
      </c>
      <c r="M448" s="713" t="str">
        <f t="shared" si="211"/>
        <v/>
      </c>
      <c r="N448" s="713" t="str">
        <f t="shared" si="212"/>
        <v/>
      </c>
      <c r="O448" s="714">
        <f t="shared" si="213"/>
        <v>0</v>
      </c>
      <c r="P448" s="835"/>
      <c r="Q448" s="137"/>
      <c r="R448" s="137"/>
      <c r="S448" s="137"/>
      <c r="T448" s="137"/>
      <c r="U448" s="137"/>
      <c r="V448" s="137"/>
      <c r="W448" s="137"/>
      <c r="X448" s="137"/>
      <c r="Y448" s="137"/>
      <c r="Z448" s="137"/>
      <c r="AA448" s="137"/>
      <c r="AB448" s="137"/>
      <c r="AC448" s="137"/>
      <c r="AD448" s="137"/>
      <c r="AE448" s="137"/>
      <c r="AF448" s="137"/>
      <c r="AG448" s="137"/>
      <c r="AH448" s="137"/>
    </row>
    <row r="449" spans="1:34" ht="15" hidden="1" customHeight="1" x14ac:dyDescent="0.2">
      <c r="A449" s="1393"/>
      <c r="B449" s="147"/>
      <c r="C449" s="202"/>
      <c r="D449" s="201"/>
      <c r="E449" s="710"/>
      <c r="F449" s="1123"/>
      <c r="G449" s="1124"/>
      <c r="H449" s="704"/>
      <c r="I449" s="720" t="str">
        <f t="shared" si="207"/>
        <v/>
      </c>
      <c r="J449" s="720" t="str">
        <f t="shared" si="208"/>
        <v/>
      </c>
      <c r="K449" s="720" t="str">
        <f t="shared" si="209"/>
        <v/>
      </c>
      <c r="L449" s="720" t="str">
        <f t="shared" si="210"/>
        <v/>
      </c>
      <c r="M449" s="713" t="str">
        <f t="shared" si="211"/>
        <v/>
      </c>
      <c r="N449" s="713" t="str">
        <f t="shared" si="212"/>
        <v/>
      </c>
      <c r="O449" s="714">
        <f t="shared" si="213"/>
        <v>0</v>
      </c>
      <c r="P449" s="835"/>
      <c r="Q449" s="137"/>
      <c r="R449" s="137"/>
      <c r="S449" s="137"/>
      <c r="T449" s="137"/>
      <c r="U449" s="137"/>
      <c r="V449" s="137"/>
      <c r="W449" s="137"/>
      <c r="X449" s="137"/>
      <c r="Y449" s="137"/>
      <c r="Z449" s="137"/>
      <c r="AA449" s="137"/>
      <c r="AB449" s="137"/>
      <c r="AC449" s="137"/>
      <c r="AD449" s="137"/>
      <c r="AE449" s="137"/>
      <c r="AF449" s="137"/>
      <c r="AG449" s="137"/>
      <c r="AH449" s="137"/>
    </row>
    <row r="450" spans="1:34" ht="15" hidden="1" customHeight="1" x14ac:dyDescent="0.2">
      <c r="A450" s="1393"/>
      <c r="B450" s="147"/>
      <c r="C450" s="202"/>
      <c r="D450" s="201"/>
      <c r="E450" s="710"/>
      <c r="F450" s="1123"/>
      <c r="G450" s="1124"/>
      <c r="H450" s="704"/>
      <c r="I450" s="720" t="str">
        <f t="shared" si="207"/>
        <v/>
      </c>
      <c r="J450" s="720" t="str">
        <f t="shared" si="208"/>
        <v/>
      </c>
      <c r="K450" s="720" t="str">
        <f t="shared" si="209"/>
        <v/>
      </c>
      <c r="L450" s="720" t="str">
        <f t="shared" si="210"/>
        <v/>
      </c>
      <c r="M450" s="713" t="str">
        <f t="shared" si="211"/>
        <v/>
      </c>
      <c r="N450" s="713" t="str">
        <f t="shared" si="212"/>
        <v/>
      </c>
      <c r="O450" s="714">
        <f t="shared" si="213"/>
        <v>0</v>
      </c>
      <c r="P450" s="835"/>
      <c r="Q450" s="137"/>
      <c r="R450" s="137"/>
      <c r="S450" s="137"/>
      <c r="T450" s="137"/>
      <c r="U450" s="137"/>
      <c r="V450" s="137"/>
      <c r="W450" s="137"/>
      <c r="X450" s="137"/>
      <c r="Y450" s="137"/>
      <c r="Z450" s="137"/>
      <c r="AA450" s="137"/>
      <c r="AB450" s="137"/>
      <c r="AC450" s="137"/>
      <c r="AD450" s="137"/>
      <c r="AE450" s="137"/>
      <c r="AF450" s="137"/>
      <c r="AG450" s="137"/>
      <c r="AH450" s="137"/>
    </row>
    <row r="451" spans="1:34" ht="15" hidden="1" customHeight="1" thickBot="1" x14ac:dyDescent="0.25">
      <c r="A451" s="1394"/>
      <c r="B451" s="169"/>
      <c r="C451" s="203"/>
      <c r="D451" s="707"/>
      <c r="E451" s="711"/>
      <c r="F451" s="1125"/>
      <c r="G451" s="1126"/>
      <c r="H451" s="704"/>
      <c r="I451" s="720" t="str">
        <f t="shared" si="207"/>
        <v/>
      </c>
      <c r="J451" s="720" t="str">
        <f t="shared" si="208"/>
        <v/>
      </c>
      <c r="K451" s="720" t="str">
        <f t="shared" si="209"/>
        <v/>
      </c>
      <c r="L451" s="720" t="str">
        <f t="shared" si="210"/>
        <v/>
      </c>
      <c r="M451" s="713" t="str">
        <f t="shared" si="211"/>
        <v/>
      </c>
      <c r="N451" s="713" t="str">
        <f t="shared" si="212"/>
        <v/>
      </c>
      <c r="O451" s="714">
        <f t="shared" si="213"/>
        <v>0</v>
      </c>
      <c r="P451" s="835"/>
      <c r="Q451" s="137"/>
      <c r="R451" s="137"/>
      <c r="S451" s="137"/>
      <c r="T451" s="137"/>
      <c r="U451" s="137"/>
      <c r="V451" s="137"/>
      <c r="W451" s="137"/>
      <c r="X451" s="137"/>
      <c r="Y451" s="137"/>
      <c r="Z451" s="137"/>
      <c r="AA451" s="137"/>
      <c r="AB451" s="137"/>
      <c r="AC451" s="137"/>
      <c r="AD451" s="137"/>
      <c r="AE451" s="137"/>
      <c r="AF451" s="137"/>
      <c r="AG451" s="137"/>
      <c r="AH451" s="137"/>
    </row>
    <row r="452" spans="1:34" ht="18" customHeight="1" thickBot="1" x14ac:dyDescent="0.25">
      <c r="A452" s="182"/>
      <c r="B452" s="198"/>
      <c r="C452" s="198"/>
      <c r="D452" s="198"/>
      <c r="E452" s="198" t="s">
        <v>62</v>
      </c>
      <c r="F452" s="140">
        <f t="shared" ref="F452:G452" si="214">SUM(F432:F451)</f>
        <v>0</v>
      </c>
      <c r="G452" s="204">
        <f t="shared" si="214"/>
        <v>80</v>
      </c>
      <c r="H452" s="139"/>
      <c r="I452" s="721">
        <f t="shared" ref="I452:J452" si="215">SUM(I432:I451)</f>
        <v>0</v>
      </c>
      <c r="J452" s="722">
        <f t="shared" si="215"/>
        <v>0</v>
      </c>
      <c r="K452" s="721">
        <f t="shared" ref="K452:L452" si="216">SUM(K432:K451)</f>
        <v>80</v>
      </c>
      <c r="L452" s="722">
        <f t="shared" si="216"/>
        <v>0</v>
      </c>
      <c r="M452" s="205">
        <f t="shared" ref="M452:O452" si="217">SUM(M432:M451)</f>
        <v>289500</v>
      </c>
      <c r="N452" s="200">
        <f t="shared" si="217"/>
        <v>0</v>
      </c>
      <c r="O452" s="144">
        <f t="shared" si="217"/>
        <v>289500</v>
      </c>
      <c r="P452" s="836"/>
      <c r="Q452" s="137"/>
      <c r="R452" s="137"/>
      <c r="S452" s="137"/>
      <c r="T452" s="137"/>
      <c r="U452" s="137"/>
      <c r="V452" s="137"/>
      <c r="W452" s="137"/>
      <c r="X452" s="137"/>
      <c r="Y452" s="137"/>
      <c r="Z452" s="137"/>
      <c r="AA452" s="137"/>
      <c r="AB452" s="137"/>
      <c r="AC452" s="137"/>
      <c r="AD452" s="137"/>
      <c r="AE452" s="137"/>
      <c r="AF452" s="137"/>
      <c r="AG452" s="137"/>
      <c r="AH452" s="137"/>
    </row>
    <row r="453" spans="1:34" ht="13.5" thickBot="1" x14ac:dyDescent="0.25">
      <c r="A453" s="173"/>
      <c r="B453" s="152"/>
      <c r="C453" s="152"/>
      <c r="D453" s="152"/>
      <c r="E453" s="152"/>
      <c r="F453" s="152"/>
      <c r="G453" s="152"/>
      <c r="H453" s="102"/>
      <c r="I453" s="152"/>
      <c r="J453" s="152"/>
      <c r="K453" s="152"/>
      <c r="L453" s="152"/>
      <c r="M453" s="152"/>
      <c r="N453" s="152"/>
      <c r="O453" s="102"/>
      <c r="P453" s="837"/>
      <c r="Q453" s="137"/>
      <c r="R453" s="137"/>
      <c r="S453" s="137"/>
      <c r="T453" s="137"/>
      <c r="U453" s="137"/>
      <c r="V453" s="137"/>
      <c r="W453" s="137"/>
      <c r="X453" s="137"/>
      <c r="Y453" s="137"/>
      <c r="Z453" s="137"/>
      <c r="AA453" s="137"/>
      <c r="AB453" s="137"/>
      <c r="AC453" s="137"/>
      <c r="AD453" s="137"/>
      <c r="AE453" s="137"/>
      <c r="AF453" s="137"/>
      <c r="AG453" s="137"/>
      <c r="AH453" s="137"/>
    </row>
    <row r="454" spans="1:34" ht="15" customHeight="1" x14ac:dyDescent="0.2">
      <c r="A454" s="1392" t="str">
        <f>'Setup Page'!C13</f>
        <v>Nquthu</v>
      </c>
      <c r="B454" s="168" t="s">
        <v>985</v>
      </c>
      <c r="C454" s="201" t="s">
        <v>986</v>
      </c>
      <c r="D454" s="706"/>
      <c r="E454" s="709"/>
      <c r="F454" s="1121">
        <v>55</v>
      </c>
      <c r="G454" s="1122">
        <v>55</v>
      </c>
      <c r="H454" s="704">
        <v>6000</v>
      </c>
      <c r="I454" s="720" t="str">
        <f>IF(E454="Level 2",F454,IF(E454="Level 3",F454,IF(E454="Level 4",F454,"")))</f>
        <v/>
      </c>
      <c r="J454" s="720" t="str">
        <f>IF(E454="Level 5",F454,"")</f>
        <v/>
      </c>
      <c r="K454" s="720" t="str">
        <f>IF(E454="Level 2",G454,IF(E454="Level 3",G454,IF(E454="Level 4",G454,"")))</f>
        <v/>
      </c>
      <c r="L454" s="720" t="str">
        <f>IF(E454="Level 5",G454,"")</f>
        <v/>
      </c>
      <c r="M454" s="713" t="str">
        <f>IF(E454="Level 2",G454*H454,IF(E454="Level 3",G454*H454,IF(E454="Level 4",G454*H454,"")))</f>
        <v/>
      </c>
      <c r="N454" s="713" t="str">
        <f>IF(E454="Level 5",G454*H454,"")</f>
        <v/>
      </c>
      <c r="O454" s="714">
        <f>G454*H454</f>
        <v>330000</v>
      </c>
      <c r="P454" s="835" t="s">
        <v>1002</v>
      </c>
      <c r="Q454" s="137"/>
      <c r="R454" s="137"/>
      <c r="S454" s="137"/>
      <c r="T454" s="137"/>
      <c r="U454" s="137"/>
      <c r="V454" s="137"/>
      <c r="W454" s="137"/>
      <c r="X454" s="137"/>
      <c r="Y454" s="137"/>
      <c r="Z454" s="137"/>
      <c r="AA454" s="137"/>
      <c r="AB454" s="137"/>
      <c r="AC454" s="137"/>
      <c r="AD454" s="137"/>
      <c r="AE454" s="137"/>
      <c r="AF454" s="137"/>
      <c r="AG454" s="137"/>
      <c r="AH454" s="137"/>
    </row>
    <row r="455" spans="1:34" ht="15" customHeight="1" x14ac:dyDescent="0.2">
      <c r="A455" s="1393"/>
      <c r="B455" s="147" t="s">
        <v>990</v>
      </c>
      <c r="C455" s="202"/>
      <c r="D455" s="201"/>
      <c r="E455" s="710"/>
      <c r="F455" s="1123">
        <v>30</v>
      </c>
      <c r="G455" s="1124">
        <v>45</v>
      </c>
      <c r="H455" s="704">
        <v>5500</v>
      </c>
      <c r="I455" s="720" t="str">
        <f t="shared" ref="I455:I473" si="218">IF(E455="Level 2",F455,IF(E455="Level 3",F455,IF(E455="Level 4",F455,"")))</f>
        <v/>
      </c>
      <c r="J455" s="720" t="str">
        <f t="shared" ref="J455:J473" si="219">IF(E455="Level 5",F455,"")</f>
        <v/>
      </c>
      <c r="K455" s="720" t="str">
        <f t="shared" ref="K455:K473" si="220">IF(E455="Level 2",G455,IF(E455="Level 3",G455,IF(E455="Level 4",G455,"")))</f>
        <v/>
      </c>
      <c r="L455" s="720" t="str">
        <f t="shared" ref="L455:L473" si="221">IF(E455="Level 5",G455,"")</f>
        <v/>
      </c>
      <c r="M455" s="713" t="str">
        <f t="shared" ref="M455:M473" si="222">IF(E455="Level 2",G455*H455,IF(E455="Level 3",G455*H455,IF(E455="Level 4",G455*H455,"")))</f>
        <v/>
      </c>
      <c r="N455" s="713" t="str">
        <f t="shared" ref="N455:N473" si="223">IF(E455="Level 5",G455*H455,"")</f>
        <v/>
      </c>
      <c r="O455" s="714">
        <f t="shared" ref="O455:O473" si="224">G455*H455</f>
        <v>247500</v>
      </c>
      <c r="P455" s="835" t="s">
        <v>1003</v>
      </c>
      <c r="Q455" s="137"/>
      <c r="R455" s="137"/>
      <c r="S455" s="137"/>
      <c r="T455" s="137"/>
      <c r="U455" s="137"/>
      <c r="V455" s="137"/>
      <c r="W455" s="137"/>
      <c r="X455" s="137"/>
      <c r="Y455" s="137"/>
      <c r="Z455" s="137"/>
      <c r="AA455" s="137"/>
      <c r="AB455" s="137"/>
      <c r="AC455" s="137"/>
      <c r="AD455" s="137"/>
      <c r="AE455" s="137"/>
      <c r="AF455" s="137"/>
      <c r="AG455" s="137"/>
      <c r="AH455" s="137"/>
    </row>
    <row r="456" spans="1:34" ht="15" customHeight="1" x14ac:dyDescent="0.2">
      <c r="A456" s="1393"/>
      <c r="B456" s="147" t="s">
        <v>991</v>
      </c>
      <c r="C456" s="202"/>
      <c r="D456" s="201"/>
      <c r="E456" s="710"/>
      <c r="F456" s="1123">
        <v>15</v>
      </c>
      <c r="G456" s="1124">
        <v>15</v>
      </c>
      <c r="H456" s="704">
        <v>7150</v>
      </c>
      <c r="I456" s="720" t="str">
        <f t="shared" si="218"/>
        <v/>
      </c>
      <c r="J456" s="720" t="str">
        <f t="shared" si="219"/>
        <v/>
      </c>
      <c r="K456" s="720" t="str">
        <f t="shared" si="220"/>
        <v/>
      </c>
      <c r="L456" s="720" t="str">
        <f t="shared" si="221"/>
        <v/>
      </c>
      <c r="M456" s="713" t="str">
        <f t="shared" si="222"/>
        <v/>
      </c>
      <c r="N456" s="713" t="str">
        <f t="shared" si="223"/>
        <v/>
      </c>
      <c r="O456" s="714">
        <f t="shared" si="224"/>
        <v>107250</v>
      </c>
      <c r="P456" s="835" t="s">
        <v>1003</v>
      </c>
      <c r="Q456" s="137"/>
      <c r="R456" s="137"/>
      <c r="S456" s="137"/>
      <c r="T456" s="137"/>
      <c r="U456" s="137"/>
      <c r="V456" s="137"/>
      <c r="W456" s="137"/>
      <c r="X456" s="137"/>
      <c r="Y456" s="137"/>
      <c r="Z456" s="137"/>
      <c r="AA456" s="137"/>
      <c r="AB456" s="137"/>
      <c r="AC456" s="137"/>
      <c r="AD456" s="137"/>
      <c r="AE456" s="137"/>
      <c r="AF456" s="137"/>
      <c r="AG456" s="137"/>
      <c r="AH456" s="137"/>
    </row>
    <row r="457" spans="1:34" ht="15" customHeight="1" x14ac:dyDescent="0.2">
      <c r="A457" s="1393"/>
      <c r="B457" s="1163"/>
      <c r="C457" s="202"/>
      <c r="D457" s="201"/>
      <c r="E457" s="710"/>
      <c r="F457" s="1123"/>
      <c r="G457" s="1124"/>
      <c r="H457" s="704"/>
      <c r="I457" s="720" t="str">
        <f t="shared" si="218"/>
        <v/>
      </c>
      <c r="J457" s="720" t="str">
        <f t="shared" si="219"/>
        <v/>
      </c>
      <c r="K457" s="720" t="str">
        <f t="shared" si="220"/>
        <v/>
      </c>
      <c r="L457" s="720" t="str">
        <f t="shared" si="221"/>
        <v/>
      </c>
      <c r="M457" s="713" t="str">
        <f t="shared" si="222"/>
        <v/>
      </c>
      <c r="N457" s="713" t="str">
        <f t="shared" si="223"/>
        <v/>
      </c>
      <c r="O457" s="714">
        <f t="shared" si="224"/>
        <v>0</v>
      </c>
      <c r="P457" s="835"/>
      <c r="Q457" s="137"/>
      <c r="R457" s="137"/>
      <c r="S457" s="137"/>
      <c r="T457" s="137"/>
      <c r="U457" s="137"/>
      <c r="V457" s="137"/>
      <c r="W457" s="137"/>
      <c r="X457" s="137"/>
      <c r="Y457" s="137"/>
      <c r="Z457" s="137"/>
      <c r="AA457" s="137"/>
      <c r="AB457" s="137"/>
      <c r="AC457" s="137"/>
      <c r="AD457" s="137"/>
      <c r="AE457" s="137"/>
      <c r="AF457" s="137"/>
      <c r="AG457" s="137"/>
      <c r="AH457" s="137"/>
    </row>
    <row r="458" spans="1:34" ht="15" customHeight="1" x14ac:dyDescent="0.2">
      <c r="A458" s="1393"/>
      <c r="B458" s="147"/>
      <c r="C458" s="202"/>
      <c r="D458" s="201"/>
      <c r="E458" s="710"/>
      <c r="F458" s="1123"/>
      <c r="G458" s="1124"/>
      <c r="H458" s="704"/>
      <c r="I458" s="720" t="str">
        <f t="shared" si="218"/>
        <v/>
      </c>
      <c r="J458" s="720" t="str">
        <f t="shared" si="219"/>
        <v/>
      </c>
      <c r="K458" s="720" t="str">
        <f t="shared" si="220"/>
        <v/>
      </c>
      <c r="L458" s="720" t="str">
        <f t="shared" si="221"/>
        <v/>
      </c>
      <c r="M458" s="713" t="str">
        <f t="shared" si="222"/>
        <v/>
      </c>
      <c r="N458" s="713" t="str">
        <f t="shared" si="223"/>
        <v/>
      </c>
      <c r="O458" s="714">
        <f t="shared" si="224"/>
        <v>0</v>
      </c>
      <c r="P458" s="835"/>
      <c r="Q458" s="137"/>
      <c r="R458" s="137"/>
      <c r="S458" s="137"/>
      <c r="T458" s="137"/>
      <c r="U458" s="137"/>
      <c r="V458" s="137"/>
      <c r="W458" s="137"/>
      <c r="X458" s="137"/>
      <c r="Y458" s="137"/>
      <c r="Z458" s="137"/>
      <c r="AA458" s="137"/>
      <c r="AB458" s="137"/>
      <c r="AC458" s="137"/>
      <c r="AD458" s="137"/>
      <c r="AE458" s="137"/>
      <c r="AF458" s="137"/>
      <c r="AG458" s="137"/>
      <c r="AH458" s="137"/>
    </row>
    <row r="459" spans="1:34" ht="15" customHeight="1" x14ac:dyDescent="0.2">
      <c r="A459" s="1393"/>
      <c r="B459" s="147"/>
      <c r="C459" s="202"/>
      <c r="D459" s="201"/>
      <c r="E459" s="710"/>
      <c r="F459" s="1123"/>
      <c r="G459" s="1124"/>
      <c r="H459" s="704"/>
      <c r="I459" s="720" t="str">
        <f t="shared" si="218"/>
        <v/>
      </c>
      <c r="J459" s="720" t="str">
        <f t="shared" si="219"/>
        <v/>
      </c>
      <c r="K459" s="720" t="str">
        <f t="shared" si="220"/>
        <v/>
      </c>
      <c r="L459" s="720" t="str">
        <f t="shared" si="221"/>
        <v/>
      </c>
      <c r="M459" s="713" t="str">
        <f t="shared" si="222"/>
        <v/>
      </c>
      <c r="N459" s="713" t="str">
        <f t="shared" si="223"/>
        <v/>
      </c>
      <c r="O459" s="714">
        <f t="shared" si="224"/>
        <v>0</v>
      </c>
      <c r="P459" s="835"/>
      <c r="Q459" s="137"/>
      <c r="R459" s="137"/>
      <c r="S459" s="137"/>
      <c r="T459" s="137"/>
      <c r="U459" s="137"/>
      <c r="V459" s="137"/>
      <c r="W459" s="137"/>
      <c r="X459" s="137"/>
      <c r="Y459" s="137"/>
      <c r="Z459" s="137"/>
      <c r="AA459" s="137"/>
      <c r="AB459" s="137"/>
      <c r="AC459" s="137"/>
      <c r="AD459" s="137"/>
      <c r="AE459" s="137"/>
      <c r="AF459" s="137"/>
      <c r="AG459" s="137"/>
      <c r="AH459" s="137"/>
    </row>
    <row r="460" spans="1:34" ht="15" customHeight="1" x14ac:dyDescent="0.2">
      <c r="A460" s="1393"/>
      <c r="B460" s="147"/>
      <c r="C460" s="202"/>
      <c r="D460" s="201"/>
      <c r="E460" s="710"/>
      <c r="F460" s="1123"/>
      <c r="G460" s="1124"/>
      <c r="H460" s="704"/>
      <c r="I460" s="720" t="str">
        <f t="shared" si="218"/>
        <v/>
      </c>
      <c r="J460" s="720" t="str">
        <f t="shared" si="219"/>
        <v/>
      </c>
      <c r="K460" s="720" t="str">
        <f t="shared" si="220"/>
        <v/>
      </c>
      <c r="L460" s="720" t="str">
        <f t="shared" si="221"/>
        <v/>
      </c>
      <c r="M460" s="713" t="str">
        <f t="shared" si="222"/>
        <v/>
      </c>
      <c r="N460" s="713" t="str">
        <f t="shared" si="223"/>
        <v/>
      </c>
      <c r="O460" s="714">
        <f t="shared" si="224"/>
        <v>0</v>
      </c>
      <c r="P460" s="835"/>
      <c r="Q460" s="137"/>
      <c r="R460" s="137"/>
      <c r="S460" s="137"/>
      <c r="T460" s="137"/>
      <c r="U460" s="137"/>
      <c r="V460" s="137"/>
      <c r="W460" s="137"/>
      <c r="X460" s="137"/>
      <c r="Y460" s="137"/>
      <c r="Z460" s="137"/>
      <c r="AA460" s="137"/>
      <c r="AB460" s="137"/>
      <c r="AC460" s="137"/>
      <c r="AD460" s="137"/>
      <c r="AE460" s="137"/>
      <c r="AF460" s="137"/>
      <c r="AG460" s="137"/>
      <c r="AH460" s="137"/>
    </row>
    <row r="461" spans="1:34" ht="15" customHeight="1" x14ac:dyDescent="0.2">
      <c r="A461" s="1393"/>
      <c r="B461" s="147"/>
      <c r="C461" s="202"/>
      <c r="D461" s="201"/>
      <c r="E461" s="710"/>
      <c r="F461" s="1123"/>
      <c r="G461" s="1124"/>
      <c r="H461" s="704"/>
      <c r="I461" s="720" t="str">
        <f t="shared" si="218"/>
        <v/>
      </c>
      <c r="J461" s="720" t="str">
        <f t="shared" si="219"/>
        <v/>
      </c>
      <c r="K461" s="720" t="str">
        <f t="shared" si="220"/>
        <v/>
      </c>
      <c r="L461" s="720" t="str">
        <f t="shared" si="221"/>
        <v/>
      </c>
      <c r="M461" s="713" t="str">
        <f t="shared" si="222"/>
        <v/>
      </c>
      <c r="N461" s="713" t="str">
        <f t="shared" si="223"/>
        <v/>
      </c>
      <c r="O461" s="714">
        <f t="shared" si="224"/>
        <v>0</v>
      </c>
      <c r="P461" s="835"/>
      <c r="Q461" s="137"/>
      <c r="R461" s="137"/>
      <c r="S461" s="137"/>
      <c r="T461" s="137"/>
      <c r="U461" s="137"/>
      <c r="V461" s="137"/>
      <c r="W461" s="137"/>
      <c r="X461" s="137"/>
      <c r="Y461" s="137"/>
      <c r="Z461" s="137"/>
      <c r="AA461" s="137"/>
      <c r="AB461" s="137"/>
      <c r="AC461" s="137"/>
      <c r="AD461" s="137"/>
      <c r="AE461" s="137"/>
      <c r="AF461" s="137"/>
      <c r="AG461" s="137"/>
      <c r="AH461" s="137"/>
    </row>
    <row r="462" spans="1:34" ht="15" customHeight="1" x14ac:dyDescent="0.2">
      <c r="A462" s="1393"/>
      <c r="B462" s="147"/>
      <c r="C462" s="202"/>
      <c r="D462" s="201"/>
      <c r="E462" s="710"/>
      <c r="F462" s="1123"/>
      <c r="G462" s="1124"/>
      <c r="H462" s="704"/>
      <c r="I462" s="720" t="str">
        <f t="shared" si="218"/>
        <v/>
      </c>
      <c r="J462" s="720" t="str">
        <f t="shared" si="219"/>
        <v/>
      </c>
      <c r="K462" s="720" t="str">
        <f t="shared" si="220"/>
        <v/>
      </c>
      <c r="L462" s="720" t="str">
        <f t="shared" si="221"/>
        <v/>
      </c>
      <c r="M462" s="713" t="str">
        <f t="shared" si="222"/>
        <v/>
      </c>
      <c r="N462" s="713" t="str">
        <f t="shared" si="223"/>
        <v/>
      </c>
      <c r="O462" s="714">
        <f t="shared" si="224"/>
        <v>0</v>
      </c>
      <c r="P462" s="835"/>
      <c r="Q462" s="137"/>
      <c r="R462" s="137"/>
      <c r="S462" s="137"/>
      <c r="T462" s="137"/>
      <c r="U462" s="137"/>
      <c r="V462" s="137"/>
      <c r="W462" s="137"/>
      <c r="X462" s="137"/>
      <c r="Y462" s="137"/>
      <c r="Z462" s="137"/>
      <c r="AA462" s="137"/>
      <c r="AB462" s="137"/>
      <c r="AC462" s="137"/>
      <c r="AD462" s="137"/>
      <c r="AE462" s="137"/>
      <c r="AF462" s="137"/>
      <c r="AG462" s="137"/>
      <c r="AH462" s="137"/>
    </row>
    <row r="463" spans="1:34" ht="15" customHeight="1" thickBot="1" x14ac:dyDescent="0.25">
      <c r="A463" s="1393"/>
      <c r="B463" s="147"/>
      <c r="C463" s="202"/>
      <c r="D463" s="201"/>
      <c r="E463" s="710"/>
      <c r="F463" s="1123"/>
      <c r="G463" s="1124"/>
      <c r="H463" s="704"/>
      <c r="I463" s="720" t="str">
        <f t="shared" si="218"/>
        <v/>
      </c>
      <c r="J463" s="720" t="str">
        <f t="shared" si="219"/>
        <v/>
      </c>
      <c r="K463" s="720" t="str">
        <f t="shared" si="220"/>
        <v/>
      </c>
      <c r="L463" s="720" t="str">
        <f t="shared" si="221"/>
        <v/>
      </c>
      <c r="M463" s="713" t="str">
        <f t="shared" si="222"/>
        <v/>
      </c>
      <c r="N463" s="713" t="str">
        <f t="shared" si="223"/>
        <v/>
      </c>
      <c r="O463" s="714">
        <f t="shared" si="224"/>
        <v>0</v>
      </c>
      <c r="P463" s="835"/>
      <c r="Q463" s="137"/>
      <c r="R463" s="137"/>
      <c r="S463" s="137"/>
      <c r="T463" s="137"/>
      <c r="U463" s="137"/>
      <c r="V463" s="137"/>
      <c r="W463" s="137"/>
      <c r="X463" s="137"/>
      <c r="Y463" s="137"/>
      <c r="Z463" s="137"/>
      <c r="AA463" s="137"/>
      <c r="AB463" s="137"/>
      <c r="AC463" s="137"/>
      <c r="AD463" s="137"/>
      <c r="AE463" s="137"/>
      <c r="AF463" s="137"/>
      <c r="AG463" s="137"/>
      <c r="AH463" s="137"/>
    </row>
    <row r="464" spans="1:34" ht="15" hidden="1" customHeight="1" x14ac:dyDescent="0.2">
      <c r="A464" s="1393"/>
      <c r="B464" s="147"/>
      <c r="C464" s="202"/>
      <c r="D464" s="201"/>
      <c r="E464" s="710"/>
      <c r="F464" s="1123"/>
      <c r="G464" s="1124"/>
      <c r="H464" s="704"/>
      <c r="I464" s="720" t="str">
        <f t="shared" si="218"/>
        <v/>
      </c>
      <c r="J464" s="720" t="str">
        <f t="shared" si="219"/>
        <v/>
      </c>
      <c r="K464" s="720" t="str">
        <f t="shared" si="220"/>
        <v/>
      </c>
      <c r="L464" s="720" t="str">
        <f t="shared" si="221"/>
        <v/>
      </c>
      <c r="M464" s="713" t="str">
        <f t="shared" si="222"/>
        <v/>
      </c>
      <c r="N464" s="713" t="str">
        <f t="shared" si="223"/>
        <v/>
      </c>
      <c r="O464" s="714">
        <f t="shared" si="224"/>
        <v>0</v>
      </c>
      <c r="P464" s="835"/>
      <c r="Q464" s="137"/>
      <c r="R464" s="137"/>
      <c r="S464" s="137"/>
      <c r="T464" s="137"/>
      <c r="U464" s="137"/>
      <c r="V464" s="137"/>
      <c r="W464" s="137"/>
      <c r="X464" s="137"/>
      <c r="Y464" s="137"/>
      <c r="Z464" s="137"/>
      <c r="AA464" s="137"/>
      <c r="AB464" s="137"/>
      <c r="AC464" s="137"/>
      <c r="AD464" s="137"/>
      <c r="AE464" s="137"/>
      <c r="AF464" s="137"/>
      <c r="AG464" s="137"/>
      <c r="AH464" s="137"/>
    </row>
    <row r="465" spans="1:34" ht="15" hidden="1" customHeight="1" x14ac:dyDescent="0.2">
      <c r="A465" s="1393"/>
      <c r="B465" s="147"/>
      <c r="C465" s="202"/>
      <c r="D465" s="201"/>
      <c r="E465" s="710"/>
      <c r="F465" s="1123"/>
      <c r="G465" s="1124"/>
      <c r="H465" s="704"/>
      <c r="I465" s="720" t="str">
        <f t="shared" si="218"/>
        <v/>
      </c>
      <c r="J465" s="720" t="str">
        <f t="shared" si="219"/>
        <v/>
      </c>
      <c r="K465" s="720" t="str">
        <f t="shared" si="220"/>
        <v/>
      </c>
      <c r="L465" s="720" t="str">
        <f t="shared" si="221"/>
        <v/>
      </c>
      <c r="M465" s="713" t="str">
        <f t="shared" si="222"/>
        <v/>
      </c>
      <c r="N465" s="713" t="str">
        <f t="shared" si="223"/>
        <v/>
      </c>
      <c r="O465" s="714">
        <f t="shared" si="224"/>
        <v>0</v>
      </c>
      <c r="P465" s="835"/>
      <c r="Q465" s="137"/>
      <c r="R465" s="137"/>
      <c r="S465" s="137"/>
      <c r="T465" s="137"/>
      <c r="U465" s="137"/>
      <c r="V465" s="137"/>
      <c r="W465" s="137"/>
      <c r="X465" s="137"/>
      <c r="Y465" s="137"/>
      <c r="Z465" s="137"/>
      <c r="AA465" s="137"/>
      <c r="AB465" s="137"/>
      <c r="AC465" s="137"/>
      <c r="AD465" s="137"/>
      <c r="AE465" s="137"/>
      <c r="AF465" s="137"/>
      <c r="AG465" s="137"/>
      <c r="AH465" s="137"/>
    </row>
    <row r="466" spans="1:34" ht="15" hidden="1" customHeight="1" x14ac:dyDescent="0.2">
      <c r="A466" s="1393"/>
      <c r="B466" s="147"/>
      <c r="C466" s="202"/>
      <c r="D466" s="201"/>
      <c r="E466" s="710"/>
      <c r="F466" s="1123"/>
      <c r="G466" s="1124"/>
      <c r="H466" s="704"/>
      <c r="I466" s="720" t="str">
        <f t="shared" si="218"/>
        <v/>
      </c>
      <c r="J466" s="720" t="str">
        <f t="shared" si="219"/>
        <v/>
      </c>
      <c r="K466" s="720" t="str">
        <f t="shared" si="220"/>
        <v/>
      </c>
      <c r="L466" s="720" t="str">
        <f t="shared" si="221"/>
        <v/>
      </c>
      <c r="M466" s="713" t="str">
        <f t="shared" si="222"/>
        <v/>
      </c>
      <c r="N466" s="713" t="str">
        <f t="shared" si="223"/>
        <v/>
      </c>
      <c r="O466" s="714">
        <f t="shared" si="224"/>
        <v>0</v>
      </c>
      <c r="P466" s="835"/>
      <c r="Q466" s="137"/>
      <c r="R466" s="137"/>
      <c r="S466" s="137"/>
      <c r="T466" s="137"/>
      <c r="U466" s="137"/>
      <c r="V466" s="137"/>
      <c r="W466" s="137"/>
      <c r="X466" s="137"/>
      <c r="Y466" s="137"/>
      <c r="Z466" s="137"/>
      <c r="AA466" s="137"/>
      <c r="AB466" s="137"/>
      <c r="AC466" s="137"/>
      <c r="AD466" s="137"/>
      <c r="AE466" s="137"/>
      <c r="AF466" s="137"/>
      <c r="AG466" s="137"/>
      <c r="AH466" s="137"/>
    </row>
    <row r="467" spans="1:34" ht="15" hidden="1" customHeight="1" x14ac:dyDescent="0.2">
      <c r="A467" s="1393"/>
      <c r="B467" s="147"/>
      <c r="C467" s="202"/>
      <c r="D467" s="201"/>
      <c r="E467" s="710"/>
      <c r="F467" s="1123"/>
      <c r="G467" s="1124"/>
      <c r="H467" s="704"/>
      <c r="I467" s="720" t="str">
        <f t="shared" si="218"/>
        <v/>
      </c>
      <c r="J467" s="720" t="str">
        <f t="shared" si="219"/>
        <v/>
      </c>
      <c r="K467" s="720" t="str">
        <f t="shared" si="220"/>
        <v/>
      </c>
      <c r="L467" s="720" t="str">
        <f t="shared" si="221"/>
        <v/>
      </c>
      <c r="M467" s="713" t="str">
        <f t="shared" si="222"/>
        <v/>
      </c>
      <c r="N467" s="713" t="str">
        <f t="shared" si="223"/>
        <v/>
      </c>
      <c r="O467" s="714">
        <f t="shared" si="224"/>
        <v>0</v>
      </c>
      <c r="P467" s="835"/>
      <c r="Q467" s="137"/>
      <c r="R467" s="137"/>
      <c r="S467" s="137"/>
      <c r="T467" s="137"/>
      <c r="U467" s="137"/>
      <c r="V467" s="137"/>
      <c r="W467" s="137"/>
      <c r="X467" s="137"/>
      <c r="Y467" s="137"/>
      <c r="Z467" s="137"/>
      <c r="AA467" s="137"/>
      <c r="AB467" s="137"/>
      <c r="AC467" s="137"/>
      <c r="AD467" s="137"/>
      <c r="AE467" s="137"/>
      <c r="AF467" s="137"/>
      <c r="AG467" s="137"/>
      <c r="AH467" s="137"/>
    </row>
    <row r="468" spans="1:34" ht="15" hidden="1" customHeight="1" x14ac:dyDescent="0.2">
      <c r="A468" s="1393"/>
      <c r="B468" s="147"/>
      <c r="C468" s="202"/>
      <c r="D468" s="201"/>
      <c r="E468" s="710"/>
      <c r="F468" s="1123"/>
      <c r="G468" s="1124"/>
      <c r="H468" s="704"/>
      <c r="I468" s="720" t="str">
        <f t="shared" si="218"/>
        <v/>
      </c>
      <c r="J468" s="720" t="str">
        <f t="shared" si="219"/>
        <v/>
      </c>
      <c r="K468" s="720" t="str">
        <f t="shared" si="220"/>
        <v/>
      </c>
      <c r="L468" s="720" t="str">
        <f t="shared" si="221"/>
        <v/>
      </c>
      <c r="M468" s="713" t="str">
        <f t="shared" si="222"/>
        <v/>
      </c>
      <c r="N468" s="713" t="str">
        <f t="shared" si="223"/>
        <v/>
      </c>
      <c r="O468" s="714">
        <f t="shared" si="224"/>
        <v>0</v>
      </c>
      <c r="P468" s="835"/>
      <c r="Q468" s="137"/>
      <c r="R468" s="137"/>
      <c r="S468" s="137"/>
      <c r="T468" s="137"/>
      <c r="U468" s="137"/>
      <c r="V468" s="137"/>
      <c r="W468" s="137"/>
      <c r="X468" s="137"/>
      <c r="Y468" s="137"/>
      <c r="Z468" s="137"/>
      <c r="AA468" s="137"/>
      <c r="AB468" s="137"/>
      <c r="AC468" s="137"/>
      <c r="AD468" s="137"/>
      <c r="AE468" s="137"/>
      <c r="AF468" s="137"/>
      <c r="AG468" s="137"/>
      <c r="AH468" s="137"/>
    </row>
    <row r="469" spans="1:34" ht="15" hidden="1" customHeight="1" x14ac:dyDescent="0.2">
      <c r="A469" s="1393"/>
      <c r="B469" s="147"/>
      <c r="C469" s="202"/>
      <c r="D469" s="201"/>
      <c r="E469" s="710"/>
      <c r="F469" s="1123"/>
      <c r="G469" s="1124"/>
      <c r="H469" s="704"/>
      <c r="I469" s="720" t="str">
        <f t="shared" si="218"/>
        <v/>
      </c>
      <c r="J469" s="720" t="str">
        <f t="shared" si="219"/>
        <v/>
      </c>
      <c r="K469" s="720" t="str">
        <f t="shared" si="220"/>
        <v/>
      </c>
      <c r="L469" s="720" t="str">
        <f t="shared" si="221"/>
        <v/>
      </c>
      <c r="M469" s="713" t="str">
        <f t="shared" si="222"/>
        <v/>
      </c>
      <c r="N469" s="713" t="str">
        <f t="shared" si="223"/>
        <v/>
      </c>
      <c r="O469" s="714">
        <f t="shared" si="224"/>
        <v>0</v>
      </c>
      <c r="P469" s="835"/>
      <c r="Q469" s="137"/>
      <c r="R469" s="137"/>
      <c r="S469" s="137"/>
      <c r="T469" s="137"/>
      <c r="U469" s="137"/>
      <c r="V469" s="137"/>
      <c r="W469" s="137"/>
      <c r="X469" s="137"/>
      <c r="Y469" s="137"/>
      <c r="Z469" s="137"/>
      <c r="AA469" s="137"/>
      <c r="AB469" s="137"/>
      <c r="AC469" s="137"/>
      <c r="AD469" s="137"/>
      <c r="AE469" s="137"/>
      <c r="AF469" s="137"/>
      <c r="AG469" s="137"/>
      <c r="AH469" s="137"/>
    </row>
    <row r="470" spans="1:34" ht="15" hidden="1" customHeight="1" x14ac:dyDescent="0.2">
      <c r="A470" s="1393"/>
      <c r="B470" s="147"/>
      <c r="C470" s="202"/>
      <c r="D470" s="201"/>
      <c r="E470" s="710"/>
      <c r="F470" s="1123"/>
      <c r="G470" s="1124"/>
      <c r="H470" s="704"/>
      <c r="I470" s="720" t="str">
        <f t="shared" si="218"/>
        <v/>
      </c>
      <c r="J470" s="720" t="str">
        <f t="shared" si="219"/>
        <v/>
      </c>
      <c r="K470" s="720" t="str">
        <f t="shared" si="220"/>
        <v/>
      </c>
      <c r="L470" s="720" t="str">
        <f t="shared" si="221"/>
        <v/>
      </c>
      <c r="M470" s="713" t="str">
        <f t="shared" si="222"/>
        <v/>
      </c>
      <c r="N470" s="713" t="str">
        <f t="shared" si="223"/>
        <v/>
      </c>
      <c r="O470" s="714">
        <f t="shared" si="224"/>
        <v>0</v>
      </c>
      <c r="P470" s="835"/>
      <c r="Q470" s="137"/>
      <c r="R470" s="137"/>
      <c r="S470" s="137"/>
      <c r="T470" s="137"/>
      <c r="U470" s="137"/>
      <c r="V470" s="137"/>
      <c r="W470" s="137"/>
      <c r="X470" s="137"/>
      <c r="Y470" s="137"/>
      <c r="Z470" s="137"/>
      <c r="AA470" s="137"/>
      <c r="AB470" s="137"/>
      <c r="AC470" s="137"/>
      <c r="AD470" s="137"/>
      <c r="AE470" s="137"/>
      <c r="AF470" s="137"/>
      <c r="AG470" s="137"/>
      <c r="AH470" s="137"/>
    </row>
    <row r="471" spans="1:34" ht="15" hidden="1" customHeight="1" x14ac:dyDescent="0.2">
      <c r="A471" s="1393"/>
      <c r="B471" s="147"/>
      <c r="C471" s="202"/>
      <c r="D471" s="201"/>
      <c r="E471" s="710"/>
      <c r="F471" s="1123"/>
      <c r="G471" s="1124"/>
      <c r="H471" s="704"/>
      <c r="I471" s="720" t="str">
        <f t="shared" si="218"/>
        <v/>
      </c>
      <c r="J471" s="720" t="str">
        <f t="shared" si="219"/>
        <v/>
      </c>
      <c r="K471" s="720" t="str">
        <f t="shared" si="220"/>
        <v/>
      </c>
      <c r="L471" s="720" t="str">
        <f t="shared" si="221"/>
        <v/>
      </c>
      <c r="M471" s="713" t="str">
        <f t="shared" si="222"/>
        <v/>
      </c>
      <c r="N471" s="713" t="str">
        <f t="shared" si="223"/>
        <v/>
      </c>
      <c r="O471" s="714">
        <f t="shared" si="224"/>
        <v>0</v>
      </c>
      <c r="P471" s="835"/>
      <c r="Q471" s="137"/>
      <c r="R471" s="137"/>
      <c r="S471" s="137"/>
      <c r="T471" s="137"/>
      <c r="U471" s="137"/>
      <c r="V471" s="137"/>
      <c r="W471" s="137"/>
      <c r="X471" s="137"/>
      <c r="Y471" s="137"/>
      <c r="Z471" s="137"/>
      <c r="AA471" s="137"/>
      <c r="AB471" s="137"/>
      <c r="AC471" s="137"/>
      <c r="AD471" s="137"/>
      <c r="AE471" s="137"/>
      <c r="AF471" s="137"/>
      <c r="AG471" s="137"/>
      <c r="AH471" s="137"/>
    </row>
    <row r="472" spans="1:34" ht="15" hidden="1" customHeight="1" x14ac:dyDescent="0.2">
      <c r="A472" s="1393"/>
      <c r="B472" s="147"/>
      <c r="C472" s="202"/>
      <c r="D472" s="201"/>
      <c r="E472" s="710"/>
      <c r="F472" s="1123"/>
      <c r="G472" s="1124"/>
      <c r="H472" s="704"/>
      <c r="I472" s="720" t="str">
        <f t="shared" si="218"/>
        <v/>
      </c>
      <c r="J472" s="720" t="str">
        <f t="shared" si="219"/>
        <v/>
      </c>
      <c r="K472" s="720" t="str">
        <f t="shared" si="220"/>
        <v/>
      </c>
      <c r="L472" s="720" t="str">
        <f t="shared" si="221"/>
        <v/>
      </c>
      <c r="M472" s="713" t="str">
        <f t="shared" si="222"/>
        <v/>
      </c>
      <c r="N472" s="713" t="str">
        <f t="shared" si="223"/>
        <v/>
      </c>
      <c r="O472" s="714">
        <f t="shared" si="224"/>
        <v>0</v>
      </c>
      <c r="P472" s="835"/>
      <c r="Q472" s="137"/>
      <c r="R472" s="137"/>
      <c r="S472" s="137"/>
      <c r="T472" s="137"/>
      <c r="U472" s="137"/>
      <c r="V472" s="137"/>
      <c r="W472" s="137"/>
      <c r="X472" s="137"/>
      <c r="Y472" s="137"/>
      <c r="Z472" s="137"/>
      <c r="AA472" s="137"/>
      <c r="AB472" s="137"/>
      <c r="AC472" s="137"/>
      <c r="AD472" s="137"/>
      <c r="AE472" s="137"/>
      <c r="AF472" s="137"/>
      <c r="AG472" s="137"/>
      <c r="AH472" s="137"/>
    </row>
    <row r="473" spans="1:34" ht="15" hidden="1" customHeight="1" thickBot="1" x14ac:dyDescent="0.25">
      <c r="A473" s="1394"/>
      <c r="B473" s="169"/>
      <c r="C473" s="203"/>
      <c r="D473" s="707"/>
      <c r="E473" s="711"/>
      <c r="F473" s="1125"/>
      <c r="G473" s="1126"/>
      <c r="H473" s="704"/>
      <c r="I473" s="720" t="str">
        <f t="shared" si="218"/>
        <v/>
      </c>
      <c r="J473" s="720" t="str">
        <f t="shared" si="219"/>
        <v/>
      </c>
      <c r="K473" s="720" t="str">
        <f t="shared" si="220"/>
        <v/>
      </c>
      <c r="L473" s="720" t="str">
        <f t="shared" si="221"/>
        <v/>
      </c>
      <c r="M473" s="713" t="str">
        <f t="shared" si="222"/>
        <v/>
      </c>
      <c r="N473" s="713" t="str">
        <f t="shared" si="223"/>
        <v/>
      </c>
      <c r="O473" s="714">
        <f t="shared" si="224"/>
        <v>0</v>
      </c>
      <c r="P473" s="835"/>
      <c r="Q473" s="137"/>
      <c r="R473" s="137"/>
      <c r="S473" s="137"/>
      <c r="T473" s="137"/>
      <c r="U473" s="137"/>
      <c r="V473" s="137"/>
      <c r="W473" s="137"/>
      <c r="X473" s="137"/>
      <c r="Y473" s="137"/>
      <c r="Z473" s="137"/>
      <c r="AA473" s="137"/>
      <c r="AB473" s="137"/>
      <c r="AC473" s="137"/>
      <c r="AD473" s="137"/>
      <c r="AE473" s="137"/>
      <c r="AF473" s="137"/>
      <c r="AG473" s="137"/>
      <c r="AH473" s="137"/>
    </row>
    <row r="474" spans="1:34" ht="18" customHeight="1" thickBot="1" x14ac:dyDescent="0.25">
      <c r="A474" s="182"/>
      <c r="B474" s="198"/>
      <c r="C474" s="198"/>
      <c r="D474" s="198"/>
      <c r="E474" s="198" t="s">
        <v>62</v>
      </c>
      <c r="F474" s="140">
        <f t="shared" ref="F474:G474" si="225">SUM(F454:F473)</f>
        <v>100</v>
      </c>
      <c r="G474" s="204">
        <f t="shared" si="225"/>
        <v>115</v>
      </c>
      <c r="H474" s="139"/>
      <c r="I474" s="721">
        <f t="shared" ref="I474:J474" si="226">SUM(I454:I473)</f>
        <v>0</v>
      </c>
      <c r="J474" s="722">
        <f t="shared" si="226"/>
        <v>0</v>
      </c>
      <c r="K474" s="721">
        <f t="shared" ref="K474:L474" si="227">SUM(K454:K473)</f>
        <v>0</v>
      </c>
      <c r="L474" s="722">
        <f t="shared" si="227"/>
        <v>0</v>
      </c>
      <c r="M474" s="205">
        <f t="shared" ref="M474:O474" si="228">SUM(M454:M473)</f>
        <v>0</v>
      </c>
      <c r="N474" s="200">
        <f t="shared" si="228"/>
        <v>0</v>
      </c>
      <c r="O474" s="144">
        <f t="shared" si="228"/>
        <v>684750</v>
      </c>
      <c r="P474" s="836"/>
      <c r="Q474" s="137"/>
      <c r="R474" s="137"/>
      <c r="S474" s="137"/>
      <c r="T474" s="137"/>
      <c r="U474" s="137"/>
      <c r="V474" s="137"/>
      <c r="W474" s="137"/>
      <c r="X474" s="137"/>
      <c r="Y474" s="137"/>
      <c r="Z474" s="137"/>
      <c r="AA474" s="137"/>
      <c r="AB474" s="137"/>
      <c r="AC474" s="137"/>
      <c r="AD474" s="137"/>
      <c r="AE474" s="137"/>
      <c r="AF474" s="137"/>
      <c r="AG474" s="137"/>
      <c r="AH474" s="137"/>
    </row>
    <row r="475" spans="1:34" ht="13.5" thickBot="1" x14ac:dyDescent="0.25">
      <c r="A475" s="173"/>
      <c r="B475" s="152"/>
      <c r="C475" s="152"/>
      <c r="D475" s="152"/>
      <c r="E475" s="152"/>
      <c r="F475" s="152"/>
      <c r="G475" s="152"/>
      <c r="H475" s="102"/>
      <c r="I475" s="152"/>
      <c r="J475" s="152"/>
      <c r="K475" s="152"/>
      <c r="L475" s="152"/>
      <c r="M475" s="152"/>
      <c r="N475" s="152"/>
      <c r="O475" s="102"/>
      <c r="P475" s="837"/>
      <c r="Q475" s="137"/>
      <c r="R475" s="137"/>
      <c r="S475" s="137"/>
      <c r="T475" s="137"/>
      <c r="U475" s="137"/>
      <c r="V475" s="137"/>
      <c r="W475" s="137"/>
      <c r="X475" s="137"/>
      <c r="Y475" s="137"/>
      <c r="Z475" s="137"/>
      <c r="AA475" s="137"/>
      <c r="AB475" s="137"/>
      <c r="AC475" s="137"/>
      <c r="AD475" s="137"/>
      <c r="AE475" s="137"/>
      <c r="AF475" s="137"/>
      <c r="AG475" s="137"/>
      <c r="AH475" s="137"/>
    </row>
    <row r="476" spans="1:34" ht="15" customHeight="1" x14ac:dyDescent="0.2">
      <c r="A476" s="1392" t="str">
        <f>'Setup Page'!C14</f>
        <v>Vryheid Business</v>
      </c>
      <c r="B476" s="147" t="s">
        <v>990</v>
      </c>
      <c r="C476" s="201" t="s">
        <v>1004</v>
      </c>
      <c r="D476" s="706"/>
      <c r="E476" s="709"/>
      <c r="F476" s="1121">
        <v>0</v>
      </c>
      <c r="G476" s="1122">
        <v>50</v>
      </c>
      <c r="H476" s="704">
        <v>6000</v>
      </c>
      <c r="I476" s="720" t="str">
        <f>IF(E476="Level 2",F476,IF(E476="Level 3",F476,IF(E476="Level 4",F476,"")))</f>
        <v/>
      </c>
      <c r="J476" s="720" t="str">
        <f>IF(E476="Level 5",F476,"")</f>
        <v/>
      </c>
      <c r="K476" s="720" t="str">
        <f>IF(E476="Level 2",G476,IF(E476="Level 3",G476,IF(E476="Level 4",G476,"")))</f>
        <v/>
      </c>
      <c r="L476" s="720" t="str">
        <f>IF(E476="Level 5",G476,"")</f>
        <v/>
      </c>
      <c r="M476" s="713" t="str">
        <f>IF(E476="Level 2",G476*H476,IF(E476="Level 3",G476*H476,IF(E476="Level 4",G476*H476,"")))</f>
        <v/>
      </c>
      <c r="N476" s="713" t="str">
        <f>IF(E476="Level 5",G476*H476,"")</f>
        <v/>
      </c>
      <c r="O476" s="714">
        <f>G476*H476</f>
        <v>300000</v>
      </c>
      <c r="P476" s="835"/>
      <c r="Q476" s="137"/>
      <c r="R476" s="137"/>
      <c r="S476" s="137"/>
      <c r="T476" s="137"/>
      <c r="U476" s="137"/>
      <c r="V476" s="137"/>
      <c r="W476" s="137"/>
      <c r="X476" s="137"/>
      <c r="Y476" s="137"/>
      <c r="Z476" s="137"/>
      <c r="AA476" s="137"/>
      <c r="AB476" s="137"/>
      <c r="AC476" s="137"/>
      <c r="AD476" s="137"/>
      <c r="AE476" s="137"/>
      <c r="AF476" s="137"/>
      <c r="AG476" s="137"/>
      <c r="AH476" s="137"/>
    </row>
    <row r="477" spans="1:34" ht="15" customHeight="1" x14ac:dyDescent="0.2">
      <c r="A477" s="1393"/>
      <c r="B477" s="147" t="s">
        <v>985</v>
      </c>
      <c r="C477" s="202" t="s">
        <v>986</v>
      </c>
      <c r="D477" s="201"/>
      <c r="E477" s="710"/>
      <c r="F477" s="1123">
        <v>0</v>
      </c>
      <c r="G477" s="1124">
        <v>45</v>
      </c>
      <c r="H477" s="704">
        <v>6000</v>
      </c>
      <c r="I477" s="720" t="str">
        <f t="shared" ref="I477:I495" si="229">IF(E477="Level 2",F477,IF(E477="Level 3",F477,IF(E477="Level 4",F477,"")))</f>
        <v/>
      </c>
      <c r="J477" s="720" t="str">
        <f t="shared" ref="J477:J495" si="230">IF(E477="Level 5",F477,"")</f>
        <v/>
      </c>
      <c r="K477" s="720" t="str">
        <f t="shared" ref="K477:K495" si="231">IF(E477="Level 2",G477,IF(E477="Level 3",G477,IF(E477="Level 4",G477,"")))</f>
        <v/>
      </c>
      <c r="L477" s="720" t="str">
        <f t="shared" ref="L477:L495" si="232">IF(E477="Level 5",G477,"")</f>
        <v/>
      </c>
      <c r="M477" s="713" t="str">
        <f t="shared" ref="M477:M495" si="233">IF(E477="Level 2",G477*H477,IF(E477="Level 3",G477*H477,IF(E477="Level 4",G477*H477,"")))</f>
        <v/>
      </c>
      <c r="N477" s="713" t="str">
        <f t="shared" ref="N477:N495" si="234">IF(E477="Level 5",G477*H477,"")</f>
        <v/>
      </c>
      <c r="O477" s="714">
        <f t="shared" ref="O477:O495" si="235">G477*H477</f>
        <v>270000</v>
      </c>
      <c r="P477" s="835" t="s">
        <v>1002</v>
      </c>
      <c r="Q477" s="137"/>
      <c r="R477" s="137"/>
      <c r="S477" s="137"/>
      <c r="T477" s="137"/>
      <c r="U477" s="137"/>
      <c r="V477" s="137"/>
      <c r="W477" s="137"/>
      <c r="X477" s="137"/>
      <c r="Y477" s="137"/>
      <c r="Z477" s="137"/>
      <c r="AA477" s="137"/>
      <c r="AB477" s="137"/>
      <c r="AC477" s="137"/>
      <c r="AD477" s="137"/>
      <c r="AE477" s="137"/>
      <c r="AF477" s="137"/>
      <c r="AG477" s="137"/>
      <c r="AH477" s="137"/>
    </row>
    <row r="478" spans="1:34" ht="15" customHeight="1" x14ac:dyDescent="0.2">
      <c r="A478" s="1393"/>
      <c r="B478" s="147"/>
      <c r="C478" s="202"/>
      <c r="D478" s="201"/>
      <c r="E478" s="710"/>
      <c r="F478" s="1123"/>
      <c r="G478" s="1124"/>
      <c r="H478" s="704"/>
      <c r="I478" s="720" t="str">
        <f t="shared" si="229"/>
        <v/>
      </c>
      <c r="J478" s="720" t="str">
        <f t="shared" si="230"/>
        <v/>
      </c>
      <c r="K478" s="720" t="str">
        <f t="shared" si="231"/>
        <v/>
      </c>
      <c r="L478" s="720" t="str">
        <f t="shared" si="232"/>
        <v/>
      </c>
      <c r="M478" s="713" t="str">
        <f t="shared" si="233"/>
        <v/>
      </c>
      <c r="N478" s="713" t="str">
        <f t="shared" si="234"/>
        <v/>
      </c>
      <c r="O478" s="714">
        <f t="shared" si="235"/>
        <v>0</v>
      </c>
      <c r="P478" s="835"/>
      <c r="Q478" s="137"/>
      <c r="R478" s="137"/>
      <c r="S478" s="137"/>
      <c r="T478" s="137"/>
      <c r="U478" s="137"/>
      <c r="V478" s="137"/>
      <c r="W478" s="137"/>
      <c r="X478" s="137"/>
      <c r="Y478" s="137"/>
      <c r="Z478" s="137"/>
      <c r="AA478" s="137"/>
      <c r="AB478" s="137"/>
      <c r="AC478" s="137"/>
      <c r="AD478" s="137"/>
      <c r="AE478" s="137"/>
      <c r="AF478" s="137"/>
      <c r="AG478" s="137"/>
      <c r="AH478" s="137"/>
    </row>
    <row r="479" spans="1:34" ht="15" customHeight="1" x14ac:dyDescent="0.2">
      <c r="A479" s="1393"/>
      <c r="B479" s="147"/>
      <c r="C479" s="202"/>
      <c r="D479" s="201"/>
      <c r="E479" s="710"/>
      <c r="F479" s="1123"/>
      <c r="G479" s="1124"/>
      <c r="H479" s="704"/>
      <c r="I479" s="720" t="str">
        <f t="shared" si="229"/>
        <v/>
      </c>
      <c r="J479" s="720" t="str">
        <f t="shared" si="230"/>
        <v/>
      </c>
      <c r="K479" s="720" t="str">
        <f t="shared" si="231"/>
        <v/>
      </c>
      <c r="L479" s="720" t="str">
        <f t="shared" si="232"/>
        <v/>
      </c>
      <c r="M479" s="713" t="str">
        <f t="shared" si="233"/>
        <v/>
      </c>
      <c r="N479" s="713" t="str">
        <f t="shared" si="234"/>
        <v/>
      </c>
      <c r="O479" s="714">
        <f t="shared" si="235"/>
        <v>0</v>
      </c>
      <c r="P479" s="835"/>
      <c r="Q479" s="137"/>
      <c r="R479" s="137"/>
      <c r="S479" s="137"/>
      <c r="T479" s="137"/>
      <c r="U479" s="137"/>
      <c r="V479" s="137"/>
      <c r="W479" s="137"/>
      <c r="X479" s="137"/>
      <c r="Y479" s="137"/>
      <c r="Z479" s="137"/>
      <c r="AA479" s="137"/>
      <c r="AB479" s="137"/>
      <c r="AC479" s="137"/>
      <c r="AD479" s="137"/>
      <c r="AE479" s="137"/>
      <c r="AF479" s="137"/>
      <c r="AG479" s="137"/>
      <c r="AH479" s="137"/>
    </row>
    <row r="480" spans="1:34" ht="15" customHeight="1" x14ac:dyDescent="0.2">
      <c r="A480" s="1393"/>
      <c r="B480" s="147"/>
      <c r="C480" s="202"/>
      <c r="D480" s="201"/>
      <c r="E480" s="710"/>
      <c r="F480" s="1123"/>
      <c r="G480" s="1124"/>
      <c r="H480" s="704"/>
      <c r="I480" s="720" t="str">
        <f t="shared" si="229"/>
        <v/>
      </c>
      <c r="J480" s="720" t="str">
        <f t="shared" si="230"/>
        <v/>
      </c>
      <c r="K480" s="720" t="str">
        <f t="shared" si="231"/>
        <v/>
      </c>
      <c r="L480" s="720" t="str">
        <f t="shared" si="232"/>
        <v/>
      </c>
      <c r="M480" s="713" t="str">
        <f t="shared" si="233"/>
        <v/>
      </c>
      <c r="N480" s="713" t="str">
        <f t="shared" si="234"/>
        <v/>
      </c>
      <c r="O480" s="714">
        <f t="shared" si="235"/>
        <v>0</v>
      </c>
      <c r="P480" s="835"/>
      <c r="Q480" s="137"/>
      <c r="R480" s="137"/>
      <c r="S480" s="137"/>
      <c r="T480" s="137"/>
      <c r="U480" s="137"/>
      <c r="V480" s="137"/>
      <c r="W480" s="137"/>
      <c r="X480" s="137"/>
      <c r="Y480" s="137"/>
      <c r="Z480" s="137"/>
      <c r="AA480" s="137"/>
      <c r="AB480" s="137"/>
      <c r="AC480" s="137"/>
      <c r="AD480" s="137"/>
      <c r="AE480" s="137"/>
      <c r="AF480" s="137"/>
      <c r="AG480" s="137"/>
      <c r="AH480" s="137"/>
    </row>
    <row r="481" spans="1:34" ht="15" customHeight="1" x14ac:dyDescent="0.2">
      <c r="A481" s="1393"/>
      <c r="B481" s="147"/>
      <c r="C481" s="202"/>
      <c r="D481" s="201"/>
      <c r="E481" s="710"/>
      <c r="F481" s="1123"/>
      <c r="G481" s="1124"/>
      <c r="H481" s="704"/>
      <c r="I481" s="720" t="str">
        <f t="shared" si="229"/>
        <v/>
      </c>
      <c r="J481" s="720" t="str">
        <f t="shared" si="230"/>
        <v/>
      </c>
      <c r="K481" s="720" t="str">
        <f t="shared" si="231"/>
        <v/>
      </c>
      <c r="L481" s="720" t="str">
        <f t="shared" si="232"/>
        <v/>
      </c>
      <c r="M481" s="713" t="str">
        <f t="shared" si="233"/>
        <v/>
      </c>
      <c r="N481" s="713" t="str">
        <f t="shared" si="234"/>
        <v/>
      </c>
      <c r="O481" s="714">
        <f t="shared" si="235"/>
        <v>0</v>
      </c>
      <c r="P481" s="835"/>
      <c r="Q481" s="137"/>
      <c r="R481" s="137"/>
      <c r="S481" s="137"/>
      <c r="T481" s="137"/>
      <c r="U481" s="137"/>
      <c r="V481" s="137"/>
      <c r="W481" s="137"/>
      <c r="X481" s="137"/>
      <c r="Y481" s="137"/>
      <c r="Z481" s="137"/>
      <c r="AA481" s="137"/>
      <c r="AB481" s="137"/>
      <c r="AC481" s="137"/>
      <c r="AD481" s="137"/>
      <c r="AE481" s="137"/>
      <c r="AF481" s="137"/>
      <c r="AG481" s="137"/>
      <c r="AH481" s="137"/>
    </row>
    <row r="482" spans="1:34" ht="15" customHeight="1" x14ac:dyDescent="0.2">
      <c r="A482" s="1393"/>
      <c r="B482" s="147"/>
      <c r="C482" s="202"/>
      <c r="D482" s="201"/>
      <c r="E482" s="710"/>
      <c r="F482" s="1123"/>
      <c r="G482" s="1124"/>
      <c r="H482" s="704"/>
      <c r="I482" s="720" t="str">
        <f t="shared" si="229"/>
        <v/>
      </c>
      <c r="J482" s="720" t="str">
        <f t="shared" si="230"/>
        <v/>
      </c>
      <c r="K482" s="720" t="str">
        <f t="shared" si="231"/>
        <v/>
      </c>
      <c r="L482" s="720" t="str">
        <f t="shared" si="232"/>
        <v/>
      </c>
      <c r="M482" s="713" t="str">
        <f t="shared" si="233"/>
        <v/>
      </c>
      <c r="N482" s="713" t="str">
        <f t="shared" si="234"/>
        <v/>
      </c>
      <c r="O482" s="714">
        <f t="shared" si="235"/>
        <v>0</v>
      </c>
      <c r="P482" s="835"/>
      <c r="Q482" s="137"/>
      <c r="R482" s="137"/>
      <c r="S482" s="137"/>
      <c r="T482" s="137"/>
      <c r="U482" s="137"/>
      <c r="V482" s="137"/>
      <c r="W482" s="137"/>
      <c r="X482" s="137"/>
      <c r="Y482" s="137"/>
      <c r="Z482" s="137"/>
      <c r="AA482" s="137"/>
      <c r="AB482" s="137"/>
      <c r="AC482" s="137"/>
      <c r="AD482" s="137"/>
      <c r="AE482" s="137"/>
      <c r="AF482" s="137"/>
      <c r="AG482" s="137"/>
      <c r="AH482" s="137"/>
    </row>
    <row r="483" spans="1:34" ht="15" customHeight="1" x14ac:dyDescent="0.2">
      <c r="A483" s="1393"/>
      <c r="B483" s="147"/>
      <c r="C483" s="202"/>
      <c r="D483" s="201"/>
      <c r="E483" s="710"/>
      <c r="F483" s="1123"/>
      <c r="G483" s="1124"/>
      <c r="H483" s="704"/>
      <c r="I483" s="720" t="str">
        <f t="shared" si="229"/>
        <v/>
      </c>
      <c r="J483" s="720" t="str">
        <f t="shared" si="230"/>
        <v/>
      </c>
      <c r="K483" s="720" t="str">
        <f t="shared" si="231"/>
        <v/>
      </c>
      <c r="L483" s="720" t="str">
        <f t="shared" si="232"/>
        <v/>
      </c>
      <c r="M483" s="713" t="str">
        <f t="shared" si="233"/>
        <v/>
      </c>
      <c r="N483" s="713" t="str">
        <f t="shared" si="234"/>
        <v/>
      </c>
      <c r="O483" s="714">
        <f t="shared" si="235"/>
        <v>0</v>
      </c>
      <c r="P483" s="835"/>
      <c r="Q483" s="137"/>
      <c r="R483" s="137"/>
      <c r="S483" s="137"/>
      <c r="T483" s="137"/>
      <c r="U483" s="137"/>
      <c r="V483" s="137"/>
      <c r="W483" s="137"/>
      <c r="X483" s="137"/>
      <c r="Y483" s="137"/>
      <c r="Z483" s="137"/>
      <c r="AA483" s="137"/>
      <c r="AB483" s="137"/>
      <c r="AC483" s="137"/>
      <c r="AD483" s="137"/>
      <c r="AE483" s="137"/>
      <c r="AF483" s="137"/>
      <c r="AG483" s="137"/>
      <c r="AH483" s="137"/>
    </row>
    <row r="484" spans="1:34" ht="15" customHeight="1" x14ac:dyDescent="0.2">
      <c r="A484" s="1393"/>
      <c r="B484" s="147"/>
      <c r="C484" s="202"/>
      <c r="D484" s="201"/>
      <c r="E484" s="710"/>
      <c r="F484" s="1123"/>
      <c r="G484" s="1124"/>
      <c r="H484" s="704"/>
      <c r="I484" s="720" t="str">
        <f t="shared" si="229"/>
        <v/>
      </c>
      <c r="J484" s="720" t="str">
        <f t="shared" si="230"/>
        <v/>
      </c>
      <c r="K484" s="720" t="str">
        <f t="shared" si="231"/>
        <v/>
      </c>
      <c r="L484" s="720" t="str">
        <f t="shared" si="232"/>
        <v/>
      </c>
      <c r="M484" s="713" t="str">
        <f t="shared" si="233"/>
        <v/>
      </c>
      <c r="N484" s="713" t="str">
        <f t="shared" si="234"/>
        <v/>
      </c>
      <c r="O484" s="714">
        <f t="shared" si="235"/>
        <v>0</v>
      </c>
      <c r="P484" s="835"/>
      <c r="Q484" s="137"/>
      <c r="R484" s="137"/>
      <c r="S484" s="137"/>
      <c r="T484" s="137"/>
      <c r="U484" s="137"/>
      <c r="V484" s="137"/>
      <c r="W484" s="137"/>
      <c r="X484" s="137"/>
      <c r="Y484" s="137"/>
      <c r="Z484" s="137"/>
      <c r="AA484" s="137"/>
      <c r="AB484" s="137"/>
      <c r="AC484" s="137"/>
      <c r="AD484" s="137"/>
      <c r="AE484" s="137"/>
      <c r="AF484" s="137"/>
      <c r="AG484" s="137"/>
      <c r="AH484" s="137"/>
    </row>
    <row r="485" spans="1:34" ht="15" customHeight="1" thickBot="1" x14ac:dyDescent="0.25">
      <c r="A485" s="1393"/>
      <c r="B485" s="147"/>
      <c r="C485" s="202"/>
      <c r="D485" s="201"/>
      <c r="E485" s="710"/>
      <c r="F485" s="1123"/>
      <c r="G485" s="1124"/>
      <c r="H485" s="704"/>
      <c r="I485" s="720" t="str">
        <f t="shared" si="229"/>
        <v/>
      </c>
      <c r="J485" s="720" t="str">
        <f t="shared" si="230"/>
        <v/>
      </c>
      <c r="K485" s="720" t="str">
        <f t="shared" si="231"/>
        <v/>
      </c>
      <c r="L485" s="720" t="str">
        <f t="shared" si="232"/>
        <v/>
      </c>
      <c r="M485" s="713" t="str">
        <f t="shared" si="233"/>
        <v/>
      </c>
      <c r="N485" s="713" t="str">
        <f t="shared" si="234"/>
        <v/>
      </c>
      <c r="O485" s="714">
        <f t="shared" si="235"/>
        <v>0</v>
      </c>
      <c r="P485" s="835"/>
      <c r="Q485" s="137"/>
      <c r="R485" s="137"/>
      <c r="S485" s="137"/>
      <c r="T485" s="137"/>
      <c r="U485" s="137"/>
      <c r="V485" s="137"/>
      <c r="W485" s="137"/>
      <c r="X485" s="137"/>
      <c r="Y485" s="137"/>
      <c r="Z485" s="137"/>
      <c r="AA485" s="137"/>
      <c r="AB485" s="137"/>
      <c r="AC485" s="137"/>
      <c r="AD485" s="137"/>
      <c r="AE485" s="137"/>
      <c r="AF485" s="137"/>
      <c r="AG485" s="137"/>
      <c r="AH485" s="137"/>
    </row>
    <row r="486" spans="1:34" ht="15" hidden="1" customHeight="1" x14ac:dyDescent="0.2">
      <c r="A486" s="1393"/>
      <c r="B486" s="147"/>
      <c r="C486" s="202"/>
      <c r="D486" s="201"/>
      <c r="E486" s="710"/>
      <c r="F486" s="1123"/>
      <c r="G486" s="1124"/>
      <c r="H486" s="704"/>
      <c r="I486" s="720" t="str">
        <f t="shared" si="229"/>
        <v/>
      </c>
      <c r="J486" s="720" t="str">
        <f t="shared" si="230"/>
        <v/>
      </c>
      <c r="K486" s="720" t="str">
        <f t="shared" si="231"/>
        <v/>
      </c>
      <c r="L486" s="720" t="str">
        <f t="shared" si="232"/>
        <v/>
      </c>
      <c r="M486" s="713" t="str">
        <f t="shared" si="233"/>
        <v/>
      </c>
      <c r="N486" s="713" t="str">
        <f t="shared" si="234"/>
        <v/>
      </c>
      <c r="O486" s="714">
        <f t="shared" si="235"/>
        <v>0</v>
      </c>
      <c r="P486" s="835"/>
      <c r="Q486" s="137"/>
      <c r="R486" s="137"/>
      <c r="S486" s="137"/>
      <c r="T486" s="137"/>
      <c r="U486" s="137"/>
      <c r="V486" s="137"/>
      <c r="W486" s="137"/>
      <c r="X486" s="137"/>
      <c r="Y486" s="137"/>
      <c r="Z486" s="137"/>
      <c r="AA486" s="137"/>
      <c r="AB486" s="137"/>
      <c r="AC486" s="137"/>
      <c r="AD486" s="137"/>
      <c r="AE486" s="137"/>
      <c r="AF486" s="137"/>
      <c r="AG486" s="137"/>
      <c r="AH486" s="137"/>
    </row>
    <row r="487" spans="1:34" ht="15" hidden="1" customHeight="1" x14ac:dyDescent="0.2">
      <c r="A487" s="1393"/>
      <c r="B487" s="147"/>
      <c r="C487" s="202"/>
      <c r="D487" s="201"/>
      <c r="E487" s="710"/>
      <c r="F487" s="1123"/>
      <c r="G487" s="1124"/>
      <c r="H487" s="704"/>
      <c r="I487" s="720" t="str">
        <f t="shared" si="229"/>
        <v/>
      </c>
      <c r="J487" s="720" t="str">
        <f t="shared" si="230"/>
        <v/>
      </c>
      <c r="K487" s="720" t="str">
        <f t="shared" si="231"/>
        <v/>
      </c>
      <c r="L487" s="720" t="str">
        <f t="shared" si="232"/>
        <v/>
      </c>
      <c r="M487" s="713" t="str">
        <f t="shared" si="233"/>
        <v/>
      </c>
      <c r="N487" s="713" t="str">
        <f t="shared" si="234"/>
        <v/>
      </c>
      <c r="O487" s="714">
        <f t="shared" si="235"/>
        <v>0</v>
      </c>
      <c r="P487" s="835"/>
      <c r="Q487" s="137"/>
      <c r="R487" s="137"/>
      <c r="S487" s="137"/>
      <c r="T487" s="137"/>
      <c r="U487" s="137"/>
      <c r="V487" s="137"/>
      <c r="W487" s="137"/>
      <c r="X487" s="137"/>
      <c r="Y487" s="137"/>
      <c r="Z487" s="137"/>
      <c r="AA487" s="137"/>
      <c r="AB487" s="137"/>
      <c r="AC487" s="137"/>
      <c r="AD487" s="137"/>
      <c r="AE487" s="137"/>
      <c r="AF487" s="137"/>
      <c r="AG487" s="137"/>
      <c r="AH487" s="137"/>
    </row>
    <row r="488" spans="1:34" ht="15" hidden="1" customHeight="1" x14ac:dyDescent="0.2">
      <c r="A488" s="1393"/>
      <c r="B488" s="147"/>
      <c r="C488" s="202"/>
      <c r="D488" s="201"/>
      <c r="E488" s="710"/>
      <c r="F488" s="1123"/>
      <c r="G488" s="1124"/>
      <c r="H488" s="704"/>
      <c r="I488" s="720" t="str">
        <f t="shared" si="229"/>
        <v/>
      </c>
      <c r="J488" s="720" t="str">
        <f t="shared" si="230"/>
        <v/>
      </c>
      <c r="K488" s="720" t="str">
        <f t="shared" si="231"/>
        <v/>
      </c>
      <c r="L488" s="720" t="str">
        <f t="shared" si="232"/>
        <v/>
      </c>
      <c r="M488" s="713" t="str">
        <f t="shared" si="233"/>
        <v/>
      </c>
      <c r="N488" s="713" t="str">
        <f t="shared" si="234"/>
        <v/>
      </c>
      <c r="O488" s="714">
        <f t="shared" si="235"/>
        <v>0</v>
      </c>
      <c r="P488" s="835"/>
      <c r="Q488" s="137"/>
      <c r="R488" s="137"/>
      <c r="S488" s="137"/>
      <c r="T488" s="137"/>
      <c r="U488" s="137"/>
      <c r="V488" s="137"/>
      <c r="W488" s="137"/>
      <c r="X488" s="137"/>
      <c r="Y488" s="137"/>
      <c r="Z488" s="137"/>
      <c r="AA488" s="137"/>
      <c r="AB488" s="137"/>
      <c r="AC488" s="137"/>
      <c r="AD488" s="137"/>
      <c r="AE488" s="137"/>
      <c r="AF488" s="137"/>
      <c r="AG488" s="137"/>
      <c r="AH488" s="137"/>
    </row>
    <row r="489" spans="1:34" ht="15" hidden="1" customHeight="1" x14ac:dyDescent="0.2">
      <c r="A489" s="1393"/>
      <c r="B489" s="147"/>
      <c r="C489" s="202"/>
      <c r="D489" s="201"/>
      <c r="E489" s="710"/>
      <c r="F489" s="1123"/>
      <c r="G489" s="1124"/>
      <c r="H489" s="704"/>
      <c r="I489" s="720" t="str">
        <f t="shared" si="229"/>
        <v/>
      </c>
      <c r="J489" s="720" t="str">
        <f t="shared" si="230"/>
        <v/>
      </c>
      <c r="K489" s="720" t="str">
        <f t="shared" si="231"/>
        <v/>
      </c>
      <c r="L489" s="720" t="str">
        <f t="shared" si="232"/>
        <v/>
      </c>
      <c r="M489" s="713" t="str">
        <f t="shared" si="233"/>
        <v/>
      </c>
      <c r="N489" s="713" t="str">
        <f t="shared" si="234"/>
        <v/>
      </c>
      <c r="O489" s="714">
        <f t="shared" si="235"/>
        <v>0</v>
      </c>
      <c r="P489" s="835"/>
      <c r="Q489" s="137"/>
      <c r="R489" s="137"/>
      <c r="S489" s="137"/>
      <c r="T489" s="137"/>
      <c r="U489" s="137"/>
      <c r="V489" s="137"/>
      <c r="W489" s="137"/>
      <c r="X489" s="137"/>
      <c r="Y489" s="137"/>
      <c r="Z489" s="137"/>
      <c r="AA489" s="137"/>
      <c r="AB489" s="137"/>
      <c r="AC489" s="137"/>
      <c r="AD489" s="137"/>
      <c r="AE489" s="137"/>
      <c r="AF489" s="137"/>
      <c r="AG489" s="137"/>
      <c r="AH489" s="137"/>
    </row>
    <row r="490" spans="1:34" ht="15" hidden="1" customHeight="1" x14ac:dyDescent="0.2">
      <c r="A490" s="1393"/>
      <c r="B490" s="147"/>
      <c r="C490" s="202"/>
      <c r="D490" s="201"/>
      <c r="E490" s="710"/>
      <c r="F490" s="1123"/>
      <c r="G490" s="1124"/>
      <c r="H490" s="704"/>
      <c r="I490" s="720" t="str">
        <f t="shared" si="229"/>
        <v/>
      </c>
      <c r="J490" s="720" t="str">
        <f t="shared" si="230"/>
        <v/>
      </c>
      <c r="K490" s="720" t="str">
        <f t="shared" si="231"/>
        <v/>
      </c>
      <c r="L490" s="720" t="str">
        <f t="shared" si="232"/>
        <v/>
      </c>
      <c r="M490" s="713" t="str">
        <f t="shared" si="233"/>
        <v/>
      </c>
      <c r="N490" s="713" t="str">
        <f t="shared" si="234"/>
        <v/>
      </c>
      <c r="O490" s="714">
        <f t="shared" si="235"/>
        <v>0</v>
      </c>
      <c r="P490" s="835"/>
      <c r="Q490" s="137"/>
      <c r="R490" s="137"/>
      <c r="S490" s="137"/>
      <c r="T490" s="137"/>
      <c r="U490" s="137"/>
      <c r="V490" s="137"/>
      <c r="W490" s="137"/>
      <c r="X490" s="137"/>
      <c r="Y490" s="137"/>
      <c r="Z490" s="137"/>
      <c r="AA490" s="137"/>
      <c r="AB490" s="137"/>
      <c r="AC490" s="137"/>
      <c r="AD490" s="137"/>
      <c r="AE490" s="137"/>
      <c r="AF490" s="137"/>
      <c r="AG490" s="137"/>
      <c r="AH490" s="137"/>
    </row>
    <row r="491" spans="1:34" ht="15" hidden="1" customHeight="1" x14ac:dyDescent="0.2">
      <c r="A491" s="1393"/>
      <c r="B491" s="147"/>
      <c r="C491" s="202"/>
      <c r="D491" s="201"/>
      <c r="E491" s="710"/>
      <c r="F491" s="1123"/>
      <c r="G491" s="1124"/>
      <c r="H491" s="704"/>
      <c r="I491" s="720" t="str">
        <f t="shared" si="229"/>
        <v/>
      </c>
      <c r="J491" s="720" t="str">
        <f t="shared" si="230"/>
        <v/>
      </c>
      <c r="K491" s="720" t="str">
        <f t="shared" si="231"/>
        <v/>
      </c>
      <c r="L491" s="720" t="str">
        <f t="shared" si="232"/>
        <v/>
      </c>
      <c r="M491" s="713" t="str">
        <f t="shared" si="233"/>
        <v/>
      </c>
      <c r="N491" s="713" t="str">
        <f t="shared" si="234"/>
        <v/>
      </c>
      <c r="O491" s="714">
        <f t="shared" si="235"/>
        <v>0</v>
      </c>
      <c r="P491" s="835"/>
      <c r="Q491" s="137"/>
      <c r="R491" s="137"/>
      <c r="S491" s="137"/>
      <c r="T491" s="137"/>
      <c r="U491" s="137"/>
      <c r="V491" s="137"/>
      <c r="W491" s="137"/>
      <c r="X491" s="137"/>
      <c r="Y491" s="137"/>
      <c r="Z491" s="137"/>
      <c r="AA491" s="137"/>
      <c r="AB491" s="137"/>
      <c r="AC491" s="137"/>
      <c r="AD491" s="137"/>
      <c r="AE491" s="137"/>
      <c r="AF491" s="137"/>
      <c r="AG491" s="137"/>
      <c r="AH491" s="137"/>
    </row>
    <row r="492" spans="1:34" ht="15" hidden="1" customHeight="1" x14ac:dyDescent="0.2">
      <c r="A492" s="1393"/>
      <c r="B492" s="147"/>
      <c r="C492" s="202"/>
      <c r="D492" s="201"/>
      <c r="E492" s="710"/>
      <c r="F492" s="1123"/>
      <c r="G492" s="1124"/>
      <c r="H492" s="704"/>
      <c r="I492" s="720" t="str">
        <f t="shared" si="229"/>
        <v/>
      </c>
      <c r="J492" s="720" t="str">
        <f t="shared" si="230"/>
        <v/>
      </c>
      <c r="K492" s="720" t="str">
        <f t="shared" si="231"/>
        <v/>
      </c>
      <c r="L492" s="720" t="str">
        <f t="shared" si="232"/>
        <v/>
      </c>
      <c r="M492" s="713" t="str">
        <f t="shared" si="233"/>
        <v/>
      </c>
      <c r="N492" s="713" t="str">
        <f t="shared" si="234"/>
        <v/>
      </c>
      <c r="O492" s="714">
        <f t="shared" si="235"/>
        <v>0</v>
      </c>
      <c r="P492" s="835"/>
      <c r="Q492" s="137"/>
      <c r="R492" s="137"/>
      <c r="S492" s="137"/>
      <c r="T492" s="137"/>
      <c r="U492" s="137"/>
      <c r="V492" s="137"/>
      <c r="W492" s="137"/>
      <c r="X492" s="137"/>
      <c r="Y492" s="137"/>
      <c r="Z492" s="137"/>
      <c r="AA492" s="137"/>
      <c r="AB492" s="137"/>
      <c r="AC492" s="137"/>
      <c r="AD492" s="137"/>
      <c r="AE492" s="137"/>
      <c r="AF492" s="137"/>
      <c r="AG492" s="137"/>
      <c r="AH492" s="137"/>
    </row>
    <row r="493" spans="1:34" ht="15" hidden="1" customHeight="1" x14ac:dyDescent="0.2">
      <c r="A493" s="1393"/>
      <c r="B493" s="147"/>
      <c r="C493" s="202"/>
      <c r="D493" s="201"/>
      <c r="E493" s="710"/>
      <c r="F493" s="1123"/>
      <c r="G493" s="1124"/>
      <c r="H493" s="704"/>
      <c r="I493" s="720" t="str">
        <f t="shared" si="229"/>
        <v/>
      </c>
      <c r="J493" s="720" t="str">
        <f t="shared" si="230"/>
        <v/>
      </c>
      <c r="K493" s="720" t="str">
        <f t="shared" si="231"/>
        <v/>
      </c>
      <c r="L493" s="720" t="str">
        <f t="shared" si="232"/>
        <v/>
      </c>
      <c r="M493" s="713" t="str">
        <f t="shared" si="233"/>
        <v/>
      </c>
      <c r="N493" s="713" t="str">
        <f t="shared" si="234"/>
        <v/>
      </c>
      <c r="O493" s="714">
        <f t="shared" si="235"/>
        <v>0</v>
      </c>
      <c r="P493" s="835"/>
      <c r="Q493" s="137"/>
      <c r="R493" s="137"/>
      <c r="S493" s="137"/>
      <c r="T493" s="137"/>
      <c r="U493" s="137"/>
      <c r="V493" s="137"/>
      <c r="W493" s="137"/>
      <c r="X493" s="137"/>
      <c r="Y493" s="137"/>
      <c r="Z493" s="137"/>
      <c r="AA493" s="137"/>
      <c r="AB493" s="137"/>
      <c r="AC493" s="137"/>
      <c r="AD493" s="137"/>
      <c r="AE493" s="137"/>
      <c r="AF493" s="137"/>
      <c r="AG493" s="137"/>
      <c r="AH493" s="137"/>
    </row>
    <row r="494" spans="1:34" ht="15" hidden="1" customHeight="1" x14ac:dyDescent="0.2">
      <c r="A494" s="1393"/>
      <c r="B494" s="147"/>
      <c r="C494" s="202"/>
      <c r="D494" s="201"/>
      <c r="E494" s="710"/>
      <c r="F494" s="1123"/>
      <c r="G494" s="1124"/>
      <c r="H494" s="704"/>
      <c r="I494" s="720" t="str">
        <f t="shared" si="229"/>
        <v/>
      </c>
      <c r="J494" s="720" t="str">
        <f t="shared" si="230"/>
        <v/>
      </c>
      <c r="K494" s="720" t="str">
        <f t="shared" si="231"/>
        <v/>
      </c>
      <c r="L494" s="720" t="str">
        <f t="shared" si="232"/>
        <v/>
      </c>
      <c r="M494" s="713" t="str">
        <f t="shared" si="233"/>
        <v/>
      </c>
      <c r="N494" s="713" t="str">
        <f t="shared" si="234"/>
        <v/>
      </c>
      <c r="O494" s="714">
        <f t="shared" si="235"/>
        <v>0</v>
      </c>
      <c r="P494" s="835"/>
      <c r="Q494" s="137"/>
      <c r="R494" s="137"/>
      <c r="S494" s="137"/>
      <c r="T494" s="137"/>
      <c r="U494" s="137"/>
      <c r="V494" s="137"/>
      <c r="W494" s="137"/>
      <c r="X494" s="137"/>
      <c r="Y494" s="137"/>
      <c r="Z494" s="137"/>
      <c r="AA494" s="137"/>
      <c r="AB494" s="137"/>
      <c r="AC494" s="137"/>
      <c r="AD494" s="137"/>
      <c r="AE494" s="137"/>
      <c r="AF494" s="137"/>
      <c r="AG494" s="137"/>
      <c r="AH494" s="137"/>
    </row>
    <row r="495" spans="1:34" ht="15" hidden="1" customHeight="1" thickBot="1" x14ac:dyDescent="0.25">
      <c r="A495" s="1394"/>
      <c r="B495" s="169"/>
      <c r="C495" s="203"/>
      <c r="D495" s="707"/>
      <c r="E495" s="711"/>
      <c r="F495" s="1125"/>
      <c r="G495" s="1126"/>
      <c r="H495" s="704"/>
      <c r="I495" s="720" t="str">
        <f t="shared" si="229"/>
        <v/>
      </c>
      <c r="J495" s="720" t="str">
        <f t="shared" si="230"/>
        <v/>
      </c>
      <c r="K495" s="720" t="str">
        <f t="shared" si="231"/>
        <v/>
      </c>
      <c r="L495" s="720" t="str">
        <f t="shared" si="232"/>
        <v/>
      </c>
      <c r="M495" s="713" t="str">
        <f t="shared" si="233"/>
        <v/>
      </c>
      <c r="N495" s="713" t="str">
        <f t="shared" si="234"/>
        <v/>
      </c>
      <c r="O495" s="714">
        <f t="shared" si="235"/>
        <v>0</v>
      </c>
      <c r="P495" s="835"/>
      <c r="Q495" s="137"/>
      <c r="R495" s="137"/>
      <c r="S495" s="137"/>
      <c r="T495" s="137"/>
      <c r="U495" s="137"/>
      <c r="V495" s="137"/>
      <c r="W495" s="137"/>
      <c r="X495" s="137"/>
      <c r="Y495" s="137"/>
      <c r="Z495" s="137"/>
      <c r="AA495" s="137"/>
      <c r="AB495" s="137"/>
      <c r="AC495" s="137"/>
      <c r="AD495" s="137"/>
      <c r="AE495" s="137"/>
      <c r="AF495" s="137"/>
      <c r="AG495" s="137"/>
      <c r="AH495" s="137"/>
    </row>
    <row r="496" spans="1:34" ht="18" customHeight="1" thickBot="1" x14ac:dyDescent="0.25">
      <c r="A496" s="182"/>
      <c r="B496" s="198"/>
      <c r="C496" s="198"/>
      <c r="D496" s="198"/>
      <c r="E496" s="198" t="s">
        <v>62</v>
      </c>
      <c r="F496" s="140">
        <f t="shared" ref="F496:G496" si="236">SUM(F476:F495)</f>
        <v>0</v>
      </c>
      <c r="G496" s="204">
        <f t="shared" si="236"/>
        <v>95</v>
      </c>
      <c r="H496" s="139"/>
      <c r="I496" s="721">
        <f t="shared" ref="I496:J496" si="237">SUM(I476:I495)</f>
        <v>0</v>
      </c>
      <c r="J496" s="722">
        <f t="shared" si="237"/>
        <v>0</v>
      </c>
      <c r="K496" s="721">
        <f t="shared" ref="K496:L496" si="238">SUM(K476:K495)</f>
        <v>0</v>
      </c>
      <c r="L496" s="722">
        <f t="shared" si="238"/>
        <v>0</v>
      </c>
      <c r="M496" s="205">
        <f t="shared" ref="M496:O496" si="239">SUM(M476:M495)</f>
        <v>0</v>
      </c>
      <c r="N496" s="200">
        <f t="shared" si="239"/>
        <v>0</v>
      </c>
      <c r="O496" s="144">
        <f t="shared" si="239"/>
        <v>570000</v>
      </c>
      <c r="P496" s="836"/>
      <c r="Q496" s="137"/>
      <c r="R496" s="137"/>
      <c r="S496" s="137"/>
      <c r="T496" s="137"/>
      <c r="U496" s="137"/>
      <c r="V496" s="137"/>
      <c r="W496" s="137"/>
      <c r="X496" s="137"/>
      <c r="Y496" s="137"/>
      <c r="Z496" s="137"/>
      <c r="AA496" s="137"/>
      <c r="AB496" s="137"/>
      <c r="AC496" s="137"/>
      <c r="AD496" s="137"/>
      <c r="AE496" s="137"/>
      <c r="AF496" s="137"/>
      <c r="AG496" s="137"/>
      <c r="AH496" s="137"/>
    </row>
    <row r="497" spans="1:34" ht="13.5" thickBot="1" x14ac:dyDescent="0.25">
      <c r="A497" s="173"/>
      <c r="B497" s="152"/>
      <c r="C497" s="152"/>
      <c r="D497" s="152"/>
      <c r="E497" s="152"/>
      <c r="F497" s="152"/>
      <c r="G497" s="152"/>
      <c r="H497" s="102"/>
      <c r="I497" s="152"/>
      <c r="J497" s="152"/>
      <c r="K497" s="152"/>
      <c r="L497" s="152"/>
      <c r="M497" s="152"/>
      <c r="N497" s="152"/>
      <c r="O497" s="102"/>
      <c r="P497" s="837"/>
      <c r="Q497" s="137"/>
      <c r="R497" s="137"/>
      <c r="S497" s="137"/>
      <c r="T497" s="137"/>
      <c r="U497" s="137"/>
      <c r="V497" s="137"/>
      <c r="W497" s="137"/>
      <c r="X497" s="137"/>
      <c r="Y497" s="137"/>
      <c r="Z497" s="137"/>
      <c r="AA497" s="137"/>
      <c r="AB497" s="137"/>
      <c r="AC497" s="137"/>
      <c r="AD497" s="137"/>
      <c r="AE497" s="137"/>
      <c r="AF497" s="137"/>
      <c r="AG497" s="137"/>
      <c r="AH497" s="137"/>
    </row>
    <row r="498" spans="1:34" ht="15" customHeight="1" x14ac:dyDescent="0.2">
      <c r="A498" s="1392" t="str">
        <f>'Setup Page'!C15</f>
        <v>Vryheid Engineering</v>
      </c>
      <c r="B498" s="168" t="s">
        <v>1005</v>
      </c>
      <c r="C498" s="201" t="s">
        <v>983</v>
      </c>
      <c r="D498" s="706"/>
      <c r="E498" s="709"/>
      <c r="F498" s="1121">
        <v>0</v>
      </c>
      <c r="G498" s="1122">
        <v>45</v>
      </c>
      <c r="H498" s="704">
        <v>10200</v>
      </c>
      <c r="I498" s="720" t="str">
        <f>IF(E498="Level 2",F498,IF(E498="Level 3",F498,IF(E498="Level 4",F498,"")))</f>
        <v/>
      </c>
      <c r="J498" s="720" t="str">
        <f>IF(E498="Level 5",F498,"")</f>
        <v/>
      </c>
      <c r="K498" s="720" t="str">
        <f>IF(E498="Level 2",G498,IF(E498="Level 3",G498,IF(E498="Level 4",G498,"")))</f>
        <v/>
      </c>
      <c r="L498" s="720" t="str">
        <f>IF(E498="Level 5",G498,"")</f>
        <v/>
      </c>
      <c r="M498" s="713" t="str">
        <f>IF(E498="Level 2",G498*H498,IF(E498="Level 3",G498*H498,IF(E498="Level 4",G498*H498,"")))</f>
        <v/>
      </c>
      <c r="N498" s="713" t="str">
        <f>IF(E498="Level 5",G498*H498,"")</f>
        <v/>
      </c>
      <c r="O498" s="714">
        <f>G498*H498</f>
        <v>459000</v>
      </c>
      <c r="P498" s="835" t="s">
        <v>1010</v>
      </c>
      <c r="Q498" s="137"/>
      <c r="R498" s="137"/>
      <c r="S498" s="137"/>
      <c r="T498" s="137"/>
      <c r="U498" s="137"/>
      <c r="V498" s="137"/>
      <c r="W498" s="137"/>
      <c r="X498" s="137"/>
      <c r="Y498" s="137"/>
      <c r="Z498" s="137"/>
      <c r="AA498" s="137"/>
      <c r="AB498" s="137"/>
      <c r="AC498" s="137"/>
      <c r="AD498" s="137"/>
      <c r="AE498" s="137"/>
      <c r="AF498" s="137"/>
      <c r="AG498" s="137"/>
      <c r="AH498" s="137"/>
    </row>
    <row r="499" spans="1:34" ht="15" customHeight="1" x14ac:dyDescent="0.2">
      <c r="A499" s="1393"/>
      <c r="B499" s="147"/>
      <c r="C499" s="202"/>
      <c r="D499" s="201"/>
      <c r="E499" s="710"/>
      <c r="F499" s="1123"/>
      <c r="G499" s="1124"/>
      <c r="H499" s="704"/>
      <c r="I499" s="720" t="str">
        <f t="shared" ref="I499:I517" si="240">IF(E499="Level 2",F499,IF(E499="Level 3",F499,IF(E499="Level 4",F499,"")))</f>
        <v/>
      </c>
      <c r="J499" s="720" t="str">
        <f t="shared" ref="J499:J517" si="241">IF(E499="Level 5",F499,"")</f>
        <v/>
      </c>
      <c r="K499" s="720" t="str">
        <f t="shared" ref="K499:K517" si="242">IF(E499="Level 2",G499,IF(E499="Level 3",G499,IF(E499="Level 4",G499,"")))</f>
        <v/>
      </c>
      <c r="L499" s="720" t="str">
        <f t="shared" ref="L499:L517" si="243">IF(E499="Level 5",G499,"")</f>
        <v/>
      </c>
      <c r="M499" s="713" t="str">
        <f t="shared" ref="M499:M517" si="244">IF(E499="Level 2",G499*H499,IF(E499="Level 3",G499*H499,IF(E499="Level 4",G499*H499,"")))</f>
        <v/>
      </c>
      <c r="N499" s="713" t="str">
        <f t="shared" ref="N499:N517" si="245">IF(E499="Level 5",G499*H499,"")</f>
        <v/>
      </c>
      <c r="O499" s="714">
        <f t="shared" ref="O499:O517" si="246">G499*H499</f>
        <v>0</v>
      </c>
      <c r="P499" s="835"/>
      <c r="Q499" s="137"/>
      <c r="R499" s="137"/>
      <c r="S499" s="137"/>
      <c r="T499" s="137"/>
      <c r="U499" s="137"/>
      <c r="V499" s="137"/>
      <c r="W499" s="137"/>
      <c r="X499" s="137"/>
      <c r="Y499" s="137"/>
      <c r="Z499" s="137"/>
      <c r="AA499" s="137"/>
      <c r="AB499" s="137"/>
      <c r="AC499" s="137"/>
      <c r="AD499" s="137"/>
      <c r="AE499" s="137"/>
      <c r="AF499" s="137"/>
      <c r="AG499" s="137"/>
      <c r="AH499" s="137"/>
    </row>
    <row r="500" spans="1:34" ht="15" customHeight="1" x14ac:dyDescent="0.2">
      <c r="A500" s="1393"/>
      <c r="B500" s="147"/>
      <c r="C500" s="202"/>
      <c r="D500" s="201"/>
      <c r="E500" s="710"/>
      <c r="F500" s="1123"/>
      <c r="G500" s="1124"/>
      <c r="H500" s="704"/>
      <c r="I500" s="720" t="str">
        <f t="shared" si="240"/>
        <v/>
      </c>
      <c r="J500" s="720" t="str">
        <f t="shared" si="241"/>
        <v/>
      </c>
      <c r="K500" s="720" t="str">
        <f t="shared" si="242"/>
        <v/>
      </c>
      <c r="L500" s="720" t="str">
        <f t="shared" si="243"/>
        <v/>
      </c>
      <c r="M500" s="713" t="str">
        <f t="shared" si="244"/>
        <v/>
      </c>
      <c r="N500" s="713" t="str">
        <f t="shared" si="245"/>
        <v/>
      </c>
      <c r="O500" s="714">
        <f t="shared" si="246"/>
        <v>0</v>
      </c>
      <c r="P500" s="835"/>
      <c r="Q500" s="137"/>
      <c r="R500" s="137"/>
      <c r="S500" s="137"/>
      <c r="T500" s="137"/>
      <c r="U500" s="137"/>
      <c r="V500" s="137"/>
      <c r="W500" s="137"/>
      <c r="X500" s="137"/>
      <c r="Y500" s="137"/>
      <c r="Z500" s="137"/>
      <c r="AA500" s="137"/>
      <c r="AB500" s="137"/>
      <c r="AC500" s="137"/>
      <c r="AD500" s="137"/>
      <c r="AE500" s="137"/>
      <c r="AF500" s="137"/>
      <c r="AG500" s="137"/>
      <c r="AH500" s="137"/>
    </row>
    <row r="501" spans="1:34" ht="15" customHeight="1" x14ac:dyDescent="0.2">
      <c r="A501" s="1393"/>
      <c r="B501" s="147"/>
      <c r="C501" s="202"/>
      <c r="D501" s="201"/>
      <c r="E501" s="710"/>
      <c r="F501" s="1123"/>
      <c r="G501" s="1124"/>
      <c r="H501" s="704"/>
      <c r="I501" s="720" t="str">
        <f t="shared" si="240"/>
        <v/>
      </c>
      <c r="J501" s="720" t="str">
        <f t="shared" si="241"/>
        <v/>
      </c>
      <c r="K501" s="720" t="str">
        <f t="shared" si="242"/>
        <v/>
      </c>
      <c r="L501" s="720" t="str">
        <f t="shared" si="243"/>
        <v/>
      </c>
      <c r="M501" s="713" t="str">
        <f t="shared" si="244"/>
        <v/>
      </c>
      <c r="N501" s="713" t="str">
        <f t="shared" si="245"/>
        <v/>
      </c>
      <c r="O501" s="714">
        <f t="shared" si="246"/>
        <v>0</v>
      </c>
      <c r="P501" s="835"/>
      <c r="Q501" s="137"/>
      <c r="R501" s="137"/>
      <c r="S501" s="137"/>
      <c r="T501" s="137"/>
      <c r="U501" s="137"/>
      <c r="V501" s="137"/>
      <c r="W501" s="137"/>
      <c r="X501" s="137"/>
      <c r="Y501" s="137"/>
      <c r="Z501" s="137"/>
      <c r="AA501" s="137"/>
      <c r="AB501" s="137"/>
      <c r="AC501" s="137"/>
      <c r="AD501" s="137"/>
      <c r="AE501" s="137"/>
      <c r="AF501" s="137"/>
      <c r="AG501" s="137"/>
      <c r="AH501" s="137"/>
    </row>
    <row r="502" spans="1:34" ht="15" customHeight="1" x14ac:dyDescent="0.2">
      <c r="A502" s="1393"/>
      <c r="B502" s="147"/>
      <c r="C502" s="202"/>
      <c r="D502" s="201"/>
      <c r="E502" s="710"/>
      <c r="F502" s="1123"/>
      <c r="G502" s="1124"/>
      <c r="H502" s="704"/>
      <c r="I502" s="720" t="str">
        <f t="shared" si="240"/>
        <v/>
      </c>
      <c r="J502" s="720" t="str">
        <f t="shared" si="241"/>
        <v/>
      </c>
      <c r="K502" s="720" t="str">
        <f t="shared" si="242"/>
        <v/>
      </c>
      <c r="L502" s="720" t="str">
        <f t="shared" si="243"/>
        <v/>
      </c>
      <c r="M502" s="713" t="str">
        <f t="shared" si="244"/>
        <v/>
      </c>
      <c r="N502" s="713" t="str">
        <f t="shared" si="245"/>
        <v/>
      </c>
      <c r="O502" s="714">
        <f t="shared" si="246"/>
        <v>0</v>
      </c>
      <c r="P502" s="835"/>
      <c r="Q502" s="137"/>
      <c r="R502" s="137"/>
      <c r="S502" s="137"/>
      <c r="T502" s="137"/>
      <c r="U502" s="137"/>
      <c r="V502" s="137"/>
      <c r="W502" s="137"/>
      <c r="X502" s="137"/>
      <c r="Y502" s="137"/>
      <c r="Z502" s="137"/>
      <c r="AA502" s="137"/>
      <c r="AB502" s="137"/>
      <c r="AC502" s="137"/>
      <c r="AD502" s="137"/>
      <c r="AE502" s="137"/>
      <c r="AF502" s="137"/>
      <c r="AG502" s="137"/>
      <c r="AH502" s="137"/>
    </row>
    <row r="503" spans="1:34" ht="15" customHeight="1" x14ac:dyDescent="0.2">
      <c r="A503" s="1393"/>
      <c r="B503" s="147"/>
      <c r="C503" s="202"/>
      <c r="D503" s="201"/>
      <c r="E503" s="710"/>
      <c r="F503" s="1123"/>
      <c r="G503" s="1124"/>
      <c r="H503" s="704"/>
      <c r="I503" s="720" t="str">
        <f t="shared" si="240"/>
        <v/>
      </c>
      <c r="J503" s="720" t="str">
        <f t="shared" si="241"/>
        <v/>
      </c>
      <c r="K503" s="720" t="str">
        <f t="shared" si="242"/>
        <v/>
      </c>
      <c r="L503" s="720" t="str">
        <f t="shared" si="243"/>
        <v/>
      </c>
      <c r="M503" s="713" t="str">
        <f t="shared" si="244"/>
        <v/>
      </c>
      <c r="N503" s="713" t="str">
        <f t="shared" si="245"/>
        <v/>
      </c>
      <c r="O503" s="714">
        <f t="shared" si="246"/>
        <v>0</v>
      </c>
      <c r="P503" s="835"/>
      <c r="Q503" s="137"/>
      <c r="R503" s="137"/>
      <c r="S503" s="137"/>
      <c r="T503" s="137"/>
      <c r="U503" s="137"/>
      <c r="V503" s="137"/>
      <c r="W503" s="137"/>
      <c r="X503" s="137"/>
      <c r="Y503" s="137"/>
      <c r="Z503" s="137"/>
      <c r="AA503" s="137"/>
      <c r="AB503" s="137"/>
      <c r="AC503" s="137"/>
      <c r="AD503" s="137"/>
      <c r="AE503" s="137"/>
      <c r="AF503" s="137"/>
      <c r="AG503" s="137"/>
      <c r="AH503" s="137"/>
    </row>
    <row r="504" spans="1:34" ht="15" customHeight="1" x14ac:dyDescent="0.2">
      <c r="A504" s="1393"/>
      <c r="B504" s="147"/>
      <c r="C504" s="202"/>
      <c r="D504" s="201"/>
      <c r="E504" s="710"/>
      <c r="F504" s="1123"/>
      <c r="G504" s="1124"/>
      <c r="H504" s="704"/>
      <c r="I504" s="720" t="str">
        <f t="shared" si="240"/>
        <v/>
      </c>
      <c r="J504" s="720" t="str">
        <f t="shared" si="241"/>
        <v/>
      </c>
      <c r="K504" s="720" t="str">
        <f t="shared" si="242"/>
        <v/>
      </c>
      <c r="L504" s="720" t="str">
        <f t="shared" si="243"/>
        <v/>
      </c>
      <c r="M504" s="713" t="str">
        <f t="shared" si="244"/>
        <v/>
      </c>
      <c r="N504" s="713" t="str">
        <f t="shared" si="245"/>
        <v/>
      </c>
      <c r="O504" s="714">
        <f t="shared" si="246"/>
        <v>0</v>
      </c>
      <c r="P504" s="835"/>
      <c r="Q504" s="137"/>
      <c r="R504" s="137"/>
      <c r="S504" s="137"/>
      <c r="T504" s="137"/>
      <c r="U504" s="137"/>
      <c r="V504" s="137"/>
      <c r="W504" s="137"/>
      <c r="X504" s="137"/>
      <c r="Y504" s="137"/>
      <c r="Z504" s="137"/>
      <c r="AA504" s="137"/>
      <c r="AB504" s="137"/>
      <c r="AC504" s="137"/>
      <c r="AD504" s="137"/>
      <c r="AE504" s="137"/>
      <c r="AF504" s="137"/>
      <c r="AG504" s="137"/>
      <c r="AH504" s="137"/>
    </row>
    <row r="505" spans="1:34" ht="15" customHeight="1" x14ac:dyDescent="0.2">
      <c r="A505" s="1393"/>
      <c r="B505" s="147"/>
      <c r="C505" s="202"/>
      <c r="D505" s="201"/>
      <c r="E505" s="710"/>
      <c r="F505" s="1123"/>
      <c r="G505" s="1124"/>
      <c r="H505" s="704"/>
      <c r="I505" s="720" t="str">
        <f t="shared" si="240"/>
        <v/>
      </c>
      <c r="J505" s="720" t="str">
        <f t="shared" si="241"/>
        <v/>
      </c>
      <c r="K505" s="720" t="str">
        <f t="shared" si="242"/>
        <v/>
      </c>
      <c r="L505" s="720" t="str">
        <f t="shared" si="243"/>
        <v/>
      </c>
      <c r="M505" s="713" t="str">
        <f t="shared" si="244"/>
        <v/>
      </c>
      <c r="N505" s="713" t="str">
        <f t="shared" si="245"/>
        <v/>
      </c>
      <c r="O505" s="714">
        <f t="shared" si="246"/>
        <v>0</v>
      </c>
      <c r="P505" s="835"/>
      <c r="Q505" s="137"/>
      <c r="R505" s="137"/>
      <c r="S505" s="137"/>
      <c r="T505" s="137"/>
      <c r="U505" s="137"/>
      <c r="V505" s="137"/>
      <c r="W505" s="137"/>
      <c r="X505" s="137"/>
      <c r="Y505" s="137"/>
      <c r="Z505" s="137"/>
      <c r="AA505" s="137"/>
      <c r="AB505" s="137"/>
      <c r="AC505" s="137"/>
      <c r="AD505" s="137"/>
      <c r="AE505" s="137"/>
      <c r="AF505" s="137"/>
      <c r="AG505" s="137"/>
      <c r="AH505" s="137"/>
    </row>
    <row r="506" spans="1:34" ht="15" customHeight="1" x14ac:dyDescent="0.2">
      <c r="A506" s="1393"/>
      <c r="B506" s="147"/>
      <c r="C506" s="202"/>
      <c r="D506" s="201"/>
      <c r="E506" s="710"/>
      <c r="F506" s="1123"/>
      <c r="G506" s="1124"/>
      <c r="H506" s="704"/>
      <c r="I506" s="720" t="str">
        <f t="shared" si="240"/>
        <v/>
      </c>
      <c r="J506" s="720" t="str">
        <f t="shared" si="241"/>
        <v/>
      </c>
      <c r="K506" s="720" t="str">
        <f t="shared" si="242"/>
        <v/>
      </c>
      <c r="L506" s="720" t="str">
        <f t="shared" si="243"/>
        <v/>
      </c>
      <c r="M506" s="713" t="str">
        <f t="shared" si="244"/>
        <v/>
      </c>
      <c r="N506" s="713" t="str">
        <f t="shared" si="245"/>
        <v/>
      </c>
      <c r="O506" s="714">
        <f t="shared" si="246"/>
        <v>0</v>
      </c>
      <c r="P506" s="835"/>
      <c r="Q506" s="137"/>
      <c r="R506" s="137"/>
      <c r="S506" s="137"/>
      <c r="T506" s="137"/>
      <c r="U506" s="137"/>
      <c r="V506" s="137"/>
      <c r="W506" s="137"/>
      <c r="X506" s="137"/>
      <c r="Y506" s="137"/>
      <c r="Z506" s="137"/>
      <c r="AA506" s="137"/>
      <c r="AB506" s="137"/>
      <c r="AC506" s="137"/>
      <c r="AD506" s="137"/>
      <c r="AE506" s="137"/>
      <c r="AF506" s="137"/>
      <c r="AG506" s="137"/>
      <c r="AH506" s="137"/>
    </row>
    <row r="507" spans="1:34" ht="15" customHeight="1" thickBot="1" x14ac:dyDescent="0.25">
      <c r="A507" s="1393"/>
      <c r="B507" s="147"/>
      <c r="C507" s="202"/>
      <c r="D507" s="201"/>
      <c r="E507" s="710"/>
      <c r="F507" s="1123"/>
      <c r="G507" s="1124"/>
      <c r="H507" s="704"/>
      <c r="I507" s="720" t="str">
        <f t="shared" si="240"/>
        <v/>
      </c>
      <c r="J507" s="720" t="str">
        <f t="shared" si="241"/>
        <v/>
      </c>
      <c r="K507" s="720" t="str">
        <f t="shared" si="242"/>
        <v/>
      </c>
      <c r="L507" s="720" t="str">
        <f t="shared" si="243"/>
        <v/>
      </c>
      <c r="M507" s="713" t="str">
        <f t="shared" si="244"/>
        <v/>
      </c>
      <c r="N507" s="713" t="str">
        <f t="shared" si="245"/>
        <v/>
      </c>
      <c r="O507" s="714">
        <f t="shared" si="246"/>
        <v>0</v>
      </c>
      <c r="P507" s="835"/>
      <c r="Q507" s="137"/>
      <c r="R507" s="137"/>
      <c r="S507" s="137"/>
      <c r="T507" s="137"/>
      <c r="U507" s="137"/>
      <c r="V507" s="137"/>
      <c r="W507" s="137"/>
      <c r="X507" s="137"/>
      <c r="Y507" s="137"/>
      <c r="Z507" s="137"/>
      <c r="AA507" s="137"/>
      <c r="AB507" s="137"/>
      <c r="AC507" s="137"/>
      <c r="AD507" s="137"/>
      <c r="AE507" s="137"/>
      <c r="AF507" s="137"/>
      <c r="AG507" s="137"/>
      <c r="AH507" s="137"/>
    </row>
    <row r="508" spans="1:34" ht="15" hidden="1" customHeight="1" x14ac:dyDescent="0.2">
      <c r="A508" s="1393"/>
      <c r="B508" s="147"/>
      <c r="C508" s="202"/>
      <c r="D508" s="201"/>
      <c r="E508" s="710"/>
      <c r="F508" s="1123"/>
      <c r="G508" s="1124"/>
      <c r="H508" s="704"/>
      <c r="I508" s="720" t="str">
        <f t="shared" si="240"/>
        <v/>
      </c>
      <c r="J508" s="720" t="str">
        <f t="shared" si="241"/>
        <v/>
      </c>
      <c r="K508" s="720" t="str">
        <f t="shared" si="242"/>
        <v/>
      </c>
      <c r="L508" s="720" t="str">
        <f t="shared" si="243"/>
        <v/>
      </c>
      <c r="M508" s="713" t="str">
        <f t="shared" si="244"/>
        <v/>
      </c>
      <c r="N508" s="713" t="str">
        <f t="shared" si="245"/>
        <v/>
      </c>
      <c r="O508" s="714">
        <f t="shared" si="246"/>
        <v>0</v>
      </c>
      <c r="P508" s="835"/>
      <c r="Q508" s="137"/>
      <c r="R508" s="137"/>
      <c r="S508" s="137"/>
      <c r="T508" s="137"/>
      <c r="U508" s="137"/>
      <c r="V508" s="137"/>
      <c r="W508" s="137"/>
      <c r="X508" s="137"/>
      <c r="Y508" s="137"/>
      <c r="Z508" s="137"/>
      <c r="AA508" s="137"/>
      <c r="AB508" s="137"/>
      <c r="AC508" s="137"/>
      <c r="AD508" s="137"/>
      <c r="AE508" s="137"/>
      <c r="AF508" s="137"/>
      <c r="AG508" s="137"/>
      <c r="AH508" s="137"/>
    </row>
    <row r="509" spans="1:34" ht="15" hidden="1" customHeight="1" x14ac:dyDescent="0.2">
      <c r="A509" s="1393"/>
      <c r="B509" s="147"/>
      <c r="C509" s="202"/>
      <c r="D509" s="201"/>
      <c r="E509" s="710"/>
      <c r="F509" s="1123"/>
      <c r="G509" s="1124"/>
      <c r="H509" s="704"/>
      <c r="I509" s="720" t="str">
        <f t="shared" si="240"/>
        <v/>
      </c>
      <c r="J509" s="720" t="str">
        <f t="shared" si="241"/>
        <v/>
      </c>
      <c r="K509" s="720" t="str">
        <f t="shared" si="242"/>
        <v/>
      </c>
      <c r="L509" s="720" t="str">
        <f t="shared" si="243"/>
        <v/>
      </c>
      <c r="M509" s="713" t="str">
        <f t="shared" si="244"/>
        <v/>
      </c>
      <c r="N509" s="713" t="str">
        <f t="shared" si="245"/>
        <v/>
      </c>
      <c r="O509" s="714">
        <f t="shared" si="246"/>
        <v>0</v>
      </c>
      <c r="P509" s="835"/>
      <c r="Q509" s="137"/>
      <c r="R509" s="137"/>
      <c r="S509" s="137"/>
      <c r="T509" s="137"/>
      <c r="U509" s="137"/>
      <c r="V509" s="137"/>
      <c r="W509" s="137"/>
      <c r="X509" s="137"/>
      <c r="Y509" s="137"/>
      <c r="Z509" s="137"/>
      <c r="AA509" s="137"/>
      <c r="AB509" s="137"/>
      <c r="AC509" s="137"/>
      <c r="AD509" s="137"/>
      <c r="AE509" s="137"/>
      <c r="AF509" s="137"/>
      <c r="AG509" s="137"/>
      <c r="AH509" s="137"/>
    </row>
    <row r="510" spans="1:34" ht="15" hidden="1" customHeight="1" x14ac:dyDescent="0.2">
      <c r="A510" s="1393"/>
      <c r="B510" s="147"/>
      <c r="C510" s="202"/>
      <c r="D510" s="201"/>
      <c r="E510" s="710"/>
      <c r="F510" s="1123"/>
      <c r="G510" s="1124"/>
      <c r="H510" s="704"/>
      <c r="I510" s="720" t="str">
        <f t="shared" si="240"/>
        <v/>
      </c>
      <c r="J510" s="720" t="str">
        <f t="shared" si="241"/>
        <v/>
      </c>
      <c r="K510" s="720" t="str">
        <f t="shared" si="242"/>
        <v/>
      </c>
      <c r="L510" s="720" t="str">
        <f t="shared" si="243"/>
        <v/>
      </c>
      <c r="M510" s="713" t="str">
        <f t="shared" si="244"/>
        <v/>
      </c>
      <c r="N510" s="713" t="str">
        <f t="shared" si="245"/>
        <v/>
      </c>
      <c r="O510" s="714">
        <f t="shared" si="246"/>
        <v>0</v>
      </c>
      <c r="P510" s="835"/>
      <c r="Q510" s="137"/>
      <c r="R510" s="137"/>
      <c r="S510" s="137"/>
      <c r="T510" s="137"/>
      <c r="U510" s="137"/>
      <c r="V510" s="137"/>
      <c r="W510" s="137"/>
      <c r="X510" s="137"/>
      <c r="Y510" s="137"/>
      <c r="Z510" s="137"/>
      <c r="AA510" s="137"/>
      <c r="AB510" s="137"/>
      <c r="AC510" s="137"/>
      <c r="AD510" s="137"/>
      <c r="AE510" s="137"/>
      <c r="AF510" s="137"/>
      <c r="AG510" s="137"/>
      <c r="AH510" s="137"/>
    </row>
    <row r="511" spans="1:34" ht="15" hidden="1" customHeight="1" x14ac:dyDescent="0.2">
      <c r="A511" s="1393"/>
      <c r="B511" s="147"/>
      <c r="C511" s="202"/>
      <c r="D511" s="201"/>
      <c r="E511" s="710"/>
      <c r="F511" s="1123"/>
      <c r="G511" s="1124"/>
      <c r="H511" s="704"/>
      <c r="I511" s="720" t="str">
        <f t="shared" si="240"/>
        <v/>
      </c>
      <c r="J511" s="720" t="str">
        <f t="shared" si="241"/>
        <v/>
      </c>
      <c r="K511" s="720" t="str">
        <f t="shared" si="242"/>
        <v/>
      </c>
      <c r="L511" s="720" t="str">
        <f t="shared" si="243"/>
        <v/>
      </c>
      <c r="M511" s="713" t="str">
        <f t="shared" si="244"/>
        <v/>
      </c>
      <c r="N511" s="713" t="str">
        <f t="shared" si="245"/>
        <v/>
      </c>
      <c r="O511" s="714">
        <f t="shared" si="246"/>
        <v>0</v>
      </c>
      <c r="P511" s="835"/>
      <c r="Q511" s="137"/>
      <c r="R511" s="137"/>
      <c r="S511" s="137"/>
      <c r="T511" s="137"/>
      <c r="U511" s="137"/>
      <c r="V511" s="137"/>
      <c r="W511" s="137"/>
      <c r="X511" s="137"/>
      <c r="Y511" s="137"/>
      <c r="Z511" s="137"/>
      <c r="AA511" s="137"/>
      <c r="AB511" s="137"/>
      <c r="AC511" s="137"/>
      <c r="AD511" s="137"/>
      <c r="AE511" s="137"/>
      <c r="AF511" s="137"/>
      <c r="AG511" s="137"/>
      <c r="AH511" s="137"/>
    </row>
    <row r="512" spans="1:34" ht="15" hidden="1" customHeight="1" x14ac:dyDescent="0.2">
      <c r="A512" s="1393"/>
      <c r="B512" s="147"/>
      <c r="C512" s="202"/>
      <c r="D512" s="201"/>
      <c r="E512" s="710"/>
      <c r="F512" s="1123"/>
      <c r="G512" s="1124"/>
      <c r="H512" s="704"/>
      <c r="I512" s="720" t="str">
        <f t="shared" si="240"/>
        <v/>
      </c>
      <c r="J512" s="720" t="str">
        <f t="shared" si="241"/>
        <v/>
      </c>
      <c r="K512" s="720" t="str">
        <f t="shared" si="242"/>
        <v/>
      </c>
      <c r="L512" s="720" t="str">
        <f t="shared" si="243"/>
        <v/>
      </c>
      <c r="M512" s="713" t="str">
        <f t="shared" si="244"/>
        <v/>
      </c>
      <c r="N512" s="713" t="str">
        <f t="shared" si="245"/>
        <v/>
      </c>
      <c r="O512" s="714">
        <f t="shared" si="246"/>
        <v>0</v>
      </c>
      <c r="P512" s="835"/>
      <c r="Q512" s="137"/>
      <c r="R512" s="137"/>
      <c r="S512" s="137"/>
      <c r="T512" s="137"/>
      <c r="U512" s="137"/>
      <c r="V512" s="137"/>
      <c r="W512" s="137"/>
      <c r="X512" s="137"/>
      <c r="Y512" s="137"/>
      <c r="Z512" s="137"/>
      <c r="AA512" s="137"/>
      <c r="AB512" s="137"/>
      <c r="AC512" s="137"/>
      <c r="AD512" s="137"/>
      <c r="AE512" s="137"/>
      <c r="AF512" s="137"/>
      <c r="AG512" s="137"/>
      <c r="AH512" s="137"/>
    </row>
    <row r="513" spans="1:34" ht="15" hidden="1" customHeight="1" x14ac:dyDescent="0.2">
      <c r="A513" s="1393"/>
      <c r="B513" s="147"/>
      <c r="C513" s="202"/>
      <c r="D513" s="201"/>
      <c r="E513" s="710"/>
      <c r="F513" s="1123"/>
      <c r="G513" s="1124"/>
      <c r="H513" s="704"/>
      <c r="I513" s="720" t="str">
        <f t="shared" si="240"/>
        <v/>
      </c>
      <c r="J513" s="720" t="str">
        <f t="shared" si="241"/>
        <v/>
      </c>
      <c r="K513" s="720" t="str">
        <f t="shared" si="242"/>
        <v/>
      </c>
      <c r="L513" s="720" t="str">
        <f t="shared" si="243"/>
        <v/>
      </c>
      <c r="M513" s="713" t="str">
        <f t="shared" si="244"/>
        <v/>
      </c>
      <c r="N513" s="713" t="str">
        <f t="shared" si="245"/>
        <v/>
      </c>
      <c r="O513" s="714">
        <f t="shared" si="246"/>
        <v>0</v>
      </c>
      <c r="P513" s="835"/>
      <c r="Q513" s="137"/>
      <c r="R513" s="137"/>
      <c r="S513" s="137"/>
      <c r="T513" s="137"/>
      <c r="U513" s="137"/>
      <c r="V513" s="137"/>
      <c r="W513" s="137"/>
      <c r="X513" s="137"/>
      <c r="Y513" s="137"/>
      <c r="Z513" s="137"/>
      <c r="AA513" s="137"/>
      <c r="AB513" s="137"/>
      <c r="AC513" s="137"/>
      <c r="AD513" s="137"/>
      <c r="AE513" s="137"/>
      <c r="AF513" s="137"/>
      <c r="AG513" s="137"/>
      <c r="AH513" s="137"/>
    </row>
    <row r="514" spans="1:34" ht="15" hidden="1" customHeight="1" x14ac:dyDescent="0.2">
      <c r="A514" s="1393"/>
      <c r="B514" s="147"/>
      <c r="C514" s="202"/>
      <c r="D514" s="201"/>
      <c r="E514" s="710"/>
      <c r="F514" s="1123"/>
      <c r="G514" s="1124"/>
      <c r="H514" s="704"/>
      <c r="I514" s="720" t="str">
        <f t="shared" si="240"/>
        <v/>
      </c>
      <c r="J514" s="720" t="str">
        <f t="shared" si="241"/>
        <v/>
      </c>
      <c r="K514" s="720" t="str">
        <f t="shared" si="242"/>
        <v/>
      </c>
      <c r="L514" s="720" t="str">
        <f t="shared" si="243"/>
        <v/>
      </c>
      <c r="M514" s="713" t="str">
        <f t="shared" si="244"/>
        <v/>
      </c>
      <c r="N514" s="713" t="str">
        <f t="shared" si="245"/>
        <v/>
      </c>
      <c r="O514" s="714">
        <f t="shared" si="246"/>
        <v>0</v>
      </c>
      <c r="P514" s="835"/>
      <c r="Q514" s="137"/>
      <c r="R514" s="137"/>
      <c r="S514" s="137"/>
      <c r="T514" s="137"/>
      <c r="U514" s="137"/>
      <c r="V514" s="137"/>
      <c r="W514" s="137"/>
      <c r="X514" s="137"/>
      <c r="Y514" s="137"/>
      <c r="Z514" s="137"/>
      <c r="AA514" s="137"/>
      <c r="AB514" s="137"/>
      <c r="AC514" s="137"/>
      <c r="AD514" s="137"/>
      <c r="AE514" s="137"/>
      <c r="AF514" s="137"/>
      <c r="AG514" s="137"/>
      <c r="AH514" s="137"/>
    </row>
    <row r="515" spans="1:34" ht="15" hidden="1" customHeight="1" x14ac:dyDescent="0.2">
      <c r="A515" s="1393"/>
      <c r="B515" s="147"/>
      <c r="C515" s="202"/>
      <c r="D515" s="201"/>
      <c r="E515" s="710"/>
      <c r="F515" s="1123"/>
      <c r="G515" s="1124"/>
      <c r="H515" s="704"/>
      <c r="I515" s="720" t="str">
        <f t="shared" si="240"/>
        <v/>
      </c>
      <c r="J515" s="720" t="str">
        <f t="shared" si="241"/>
        <v/>
      </c>
      <c r="K515" s="720" t="str">
        <f t="shared" si="242"/>
        <v/>
      </c>
      <c r="L515" s="720" t="str">
        <f t="shared" si="243"/>
        <v/>
      </c>
      <c r="M515" s="713" t="str">
        <f t="shared" si="244"/>
        <v/>
      </c>
      <c r="N515" s="713" t="str">
        <f t="shared" si="245"/>
        <v/>
      </c>
      <c r="O515" s="714">
        <f t="shared" si="246"/>
        <v>0</v>
      </c>
      <c r="P515" s="835"/>
      <c r="Q515" s="137"/>
      <c r="R515" s="137"/>
      <c r="S515" s="137"/>
      <c r="T515" s="137"/>
      <c r="U515" s="137"/>
      <c r="V515" s="137"/>
      <c r="W515" s="137"/>
      <c r="X515" s="137"/>
      <c r="Y515" s="137"/>
      <c r="Z515" s="137"/>
      <c r="AA515" s="137"/>
      <c r="AB515" s="137"/>
      <c r="AC515" s="137"/>
      <c r="AD515" s="137"/>
      <c r="AE515" s="137"/>
      <c r="AF515" s="137"/>
      <c r="AG515" s="137"/>
      <c r="AH515" s="137"/>
    </row>
    <row r="516" spans="1:34" ht="15" hidden="1" customHeight="1" x14ac:dyDescent="0.2">
      <c r="A516" s="1393"/>
      <c r="B516" s="147"/>
      <c r="C516" s="202"/>
      <c r="D516" s="201"/>
      <c r="E516" s="710"/>
      <c r="F516" s="1123"/>
      <c r="G516" s="1124"/>
      <c r="H516" s="704"/>
      <c r="I516" s="720" t="str">
        <f t="shared" si="240"/>
        <v/>
      </c>
      <c r="J516" s="720" t="str">
        <f t="shared" si="241"/>
        <v/>
      </c>
      <c r="K516" s="720" t="str">
        <f t="shared" si="242"/>
        <v/>
      </c>
      <c r="L516" s="720" t="str">
        <f t="shared" si="243"/>
        <v/>
      </c>
      <c r="M516" s="713" t="str">
        <f t="shared" si="244"/>
        <v/>
      </c>
      <c r="N516" s="713" t="str">
        <f t="shared" si="245"/>
        <v/>
      </c>
      <c r="O516" s="714">
        <f t="shared" si="246"/>
        <v>0</v>
      </c>
      <c r="P516" s="835"/>
      <c r="Q516" s="137"/>
      <c r="R516" s="137"/>
      <c r="S516" s="137"/>
      <c r="T516" s="137"/>
      <c r="U516" s="137"/>
      <c r="V516" s="137"/>
      <c r="W516" s="137"/>
      <c r="X516" s="137"/>
      <c r="Y516" s="137"/>
      <c r="Z516" s="137"/>
      <c r="AA516" s="137"/>
      <c r="AB516" s="137"/>
      <c r="AC516" s="137"/>
      <c r="AD516" s="137"/>
      <c r="AE516" s="137"/>
      <c r="AF516" s="137"/>
      <c r="AG516" s="137"/>
      <c r="AH516" s="137"/>
    </row>
    <row r="517" spans="1:34" ht="15" hidden="1" customHeight="1" thickBot="1" x14ac:dyDescent="0.25">
      <c r="A517" s="1394"/>
      <c r="B517" s="169"/>
      <c r="C517" s="203"/>
      <c r="D517" s="707"/>
      <c r="E517" s="711"/>
      <c r="F517" s="1125"/>
      <c r="G517" s="1126"/>
      <c r="H517" s="704"/>
      <c r="I517" s="720" t="str">
        <f t="shared" si="240"/>
        <v/>
      </c>
      <c r="J517" s="720" t="str">
        <f t="shared" si="241"/>
        <v/>
      </c>
      <c r="K517" s="720" t="str">
        <f t="shared" si="242"/>
        <v/>
      </c>
      <c r="L517" s="720" t="str">
        <f t="shared" si="243"/>
        <v/>
      </c>
      <c r="M517" s="713" t="str">
        <f t="shared" si="244"/>
        <v/>
      </c>
      <c r="N517" s="713" t="str">
        <f t="shared" si="245"/>
        <v/>
      </c>
      <c r="O517" s="714">
        <f t="shared" si="246"/>
        <v>0</v>
      </c>
      <c r="P517" s="835"/>
      <c r="Q517" s="137"/>
      <c r="R517" s="137"/>
      <c r="S517" s="137"/>
      <c r="T517" s="137"/>
      <c r="U517" s="137"/>
      <c r="V517" s="137"/>
      <c r="W517" s="137"/>
      <c r="X517" s="137"/>
      <c r="Y517" s="137"/>
      <c r="Z517" s="137"/>
      <c r="AA517" s="137"/>
      <c r="AB517" s="137"/>
      <c r="AC517" s="137"/>
      <c r="AD517" s="137"/>
      <c r="AE517" s="137"/>
      <c r="AF517" s="137"/>
      <c r="AG517" s="137"/>
      <c r="AH517" s="137"/>
    </row>
    <row r="518" spans="1:34" ht="18" customHeight="1" thickBot="1" x14ac:dyDescent="0.25">
      <c r="A518" s="182"/>
      <c r="B518" s="198"/>
      <c r="C518" s="198"/>
      <c r="D518" s="198"/>
      <c r="E518" s="198" t="s">
        <v>62</v>
      </c>
      <c r="F518" s="140">
        <f t="shared" ref="F518:G518" si="247">SUM(F498:F517)</f>
        <v>0</v>
      </c>
      <c r="G518" s="204">
        <f t="shared" si="247"/>
        <v>45</v>
      </c>
      <c r="H518" s="139"/>
      <c r="I518" s="721">
        <f t="shared" ref="I518:J518" si="248">SUM(I498:I517)</f>
        <v>0</v>
      </c>
      <c r="J518" s="722">
        <f t="shared" si="248"/>
        <v>0</v>
      </c>
      <c r="K518" s="721">
        <f t="shared" ref="K518:L518" si="249">SUM(K498:K517)</f>
        <v>0</v>
      </c>
      <c r="L518" s="722">
        <f t="shared" si="249"/>
        <v>0</v>
      </c>
      <c r="M518" s="205">
        <f t="shared" ref="M518:O518" si="250">SUM(M498:M517)</f>
        <v>0</v>
      </c>
      <c r="N518" s="200">
        <f t="shared" si="250"/>
        <v>0</v>
      </c>
      <c r="O518" s="144">
        <f t="shared" si="250"/>
        <v>459000</v>
      </c>
      <c r="P518" s="836"/>
      <c r="Q518" s="137"/>
      <c r="R518" s="137"/>
      <c r="S518" s="137"/>
      <c r="T518" s="137"/>
      <c r="U518" s="137"/>
      <c r="V518" s="137"/>
      <c r="W518" s="137"/>
      <c r="X518" s="137"/>
      <c r="Y518" s="137"/>
      <c r="Z518" s="137"/>
      <c r="AA518" s="137"/>
      <c r="AB518" s="137"/>
      <c r="AC518" s="137"/>
      <c r="AD518" s="137"/>
      <c r="AE518" s="137"/>
      <c r="AF518" s="137"/>
      <c r="AG518" s="137"/>
      <c r="AH518" s="137"/>
    </row>
    <row r="519" spans="1:34" ht="13.5" thickBot="1" x14ac:dyDescent="0.25">
      <c r="A519" s="173"/>
      <c r="B519" s="152"/>
      <c r="C519" s="152"/>
      <c r="D519" s="152"/>
      <c r="E519" s="152"/>
      <c r="F519" s="152"/>
      <c r="G519" s="152"/>
      <c r="H519" s="102"/>
      <c r="I519" s="152"/>
      <c r="J519" s="152"/>
      <c r="K519" s="152"/>
      <c r="L519" s="152"/>
      <c r="M519" s="152"/>
      <c r="N519" s="152"/>
      <c r="O519" s="102"/>
      <c r="P519" s="837"/>
      <c r="Q519" s="137"/>
      <c r="R519" s="137"/>
      <c r="S519" s="137"/>
      <c r="T519" s="137"/>
      <c r="U519" s="137"/>
      <c r="V519" s="137"/>
      <c r="W519" s="137"/>
      <c r="X519" s="137"/>
      <c r="Y519" s="137"/>
      <c r="Z519" s="137"/>
      <c r="AA519" s="137"/>
      <c r="AB519" s="137"/>
      <c r="AC519" s="137"/>
      <c r="AD519" s="137"/>
      <c r="AE519" s="137"/>
      <c r="AF519" s="137"/>
      <c r="AG519" s="137"/>
      <c r="AH519" s="137"/>
    </row>
    <row r="520" spans="1:34" ht="15" customHeight="1" x14ac:dyDescent="0.2">
      <c r="A520" s="1392">
        <f>'Setup Page'!C16</f>
        <v>0</v>
      </c>
      <c r="B520" s="168"/>
      <c r="C520" s="201"/>
      <c r="D520" s="706"/>
      <c r="E520" s="709"/>
      <c r="F520" s="1121"/>
      <c r="G520" s="1122"/>
      <c r="H520" s="704"/>
      <c r="I520" s="720" t="str">
        <f>IF(E520="Level 2",F520,IF(E520="Level 3",F520,IF(E520="Level 4",F520,"")))</f>
        <v/>
      </c>
      <c r="J520" s="720" t="str">
        <f>IF(E520="Level 5",F520,"")</f>
        <v/>
      </c>
      <c r="K520" s="720" t="str">
        <f>IF(E520="Level 2",G520,IF(E520="Level 3",G520,IF(E520="Level 4",G520,"")))</f>
        <v/>
      </c>
      <c r="L520" s="720" t="str">
        <f>IF(E520="Level 5",G520,"")</f>
        <v/>
      </c>
      <c r="M520" s="713" t="str">
        <f>IF(E520="Level 2",G520*H520,IF(E520="Level 3",G520*H520,IF(E520="Level 4",G520*H520,"")))</f>
        <v/>
      </c>
      <c r="N520" s="713" t="str">
        <f>IF(E520="Level 5",G520*H520,"")</f>
        <v/>
      </c>
      <c r="O520" s="714">
        <f>G520*H520</f>
        <v>0</v>
      </c>
      <c r="P520" s="835"/>
      <c r="Q520" s="137"/>
      <c r="R520" s="137"/>
      <c r="S520" s="137"/>
      <c r="T520" s="137"/>
      <c r="U520" s="137"/>
      <c r="V520" s="137"/>
      <c r="W520" s="137"/>
      <c r="X520" s="137"/>
      <c r="Y520" s="137"/>
      <c r="Z520" s="137"/>
      <c r="AA520" s="137"/>
      <c r="AB520" s="137"/>
      <c r="AC520" s="137"/>
      <c r="AD520" s="137"/>
      <c r="AE520" s="137"/>
      <c r="AF520" s="137"/>
      <c r="AG520" s="137"/>
      <c r="AH520" s="137"/>
    </row>
    <row r="521" spans="1:34" ht="15" customHeight="1" x14ac:dyDescent="0.2">
      <c r="A521" s="1393"/>
      <c r="B521" s="147"/>
      <c r="C521" s="202"/>
      <c r="D521" s="201"/>
      <c r="E521" s="710"/>
      <c r="F521" s="1123"/>
      <c r="G521" s="1124"/>
      <c r="H521" s="704"/>
      <c r="I521" s="720" t="str">
        <f t="shared" ref="I521:I539" si="251">IF(E521="Level 2",F521,IF(E521="Level 3",F521,IF(E521="Level 4",F521,"")))</f>
        <v/>
      </c>
      <c r="J521" s="720" t="str">
        <f t="shared" ref="J521:J539" si="252">IF(E521="Level 5",F521,"")</f>
        <v/>
      </c>
      <c r="K521" s="720" t="str">
        <f t="shared" ref="K521:K539" si="253">IF(E521="Level 2",G521,IF(E521="Level 3",G521,IF(E521="Level 4",G521,"")))</f>
        <v/>
      </c>
      <c r="L521" s="720" t="str">
        <f t="shared" ref="L521:L539" si="254">IF(E521="Level 5",G521,"")</f>
        <v/>
      </c>
      <c r="M521" s="713" t="str">
        <f t="shared" ref="M521:M539" si="255">IF(E521="Level 2",G521*H521,IF(E521="Level 3",G521*H521,IF(E521="Level 4",G521*H521,"")))</f>
        <v/>
      </c>
      <c r="N521" s="713" t="str">
        <f t="shared" ref="N521:N539" si="256">IF(E521="Level 5",G521*H521,"")</f>
        <v/>
      </c>
      <c r="O521" s="714">
        <f t="shared" ref="O521:O539" si="257">G521*H521</f>
        <v>0</v>
      </c>
      <c r="P521" s="835"/>
      <c r="Q521" s="137"/>
      <c r="R521" s="137"/>
      <c r="S521" s="137"/>
      <c r="T521" s="137"/>
      <c r="U521" s="137"/>
      <c r="V521" s="137"/>
      <c r="W521" s="137"/>
      <c r="X521" s="137"/>
      <c r="Y521" s="137"/>
      <c r="Z521" s="137"/>
      <c r="AA521" s="137"/>
      <c r="AB521" s="137"/>
      <c r="AC521" s="137"/>
      <c r="AD521" s="137"/>
      <c r="AE521" s="137"/>
      <c r="AF521" s="137"/>
      <c r="AG521" s="137"/>
      <c r="AH521" s="137"/>
    </row>
    <row r="522" spans="1:34" ht="15" customHeight="1" x14ac:dyDescent="0.2">
      <c r="A522" s="1393"/>
      <c r="B522" s="147"/>
      <c r="C522" s="202"/>
      <c r="D522" s="201"/>
      <c r="E522" s="710"/>
      <c r="F522" s="1123"/>
      <c r="G522" s="1124"/>
      <c r="H522" s="704"/>
      <c r="I522" s="720" t="str">
        <f t="shared" si="251"/>
        <v/>
      </c>
      <c r="J522" s="720" t="str">
        <f t="shared" si="252"/>
        <v/>
      </c>
      <c r="K522" s="720" t="str">
        <f t="shared" si="253"/>
        <v/>
      </c>
      <c r="L522" s="720" t="str">
        <f t="shared" si="254"/>
        <v/>
      </c>
      <c r="M522" s="713" t="str">
        <f t="shared" si="255"/>
        <v/>
      </c>
      <c r="N522" s="713" t="str">
        <f t="shared" si="256"/>
        <v/>
      </c>
      <c r="O522" s="714">
        <f t="shared" si="257"/>
        <v>0</v>
      </c>
      <c r="P522" s="835"/>
      <c r="Q522" s="137"/>
      <c r="R522" s="137"/>
      <c r="S522" s="137"/>
      <c r="T522" s="137"/>
      <c r="U522" s="137"/>
      <c r="V522" s="137"/>
      <c r="W522" s="137"/>
      <c r="X522" s="137"/>
      <c r="Y522" s="137"/>
      <c r="Z522" s="137"/>
      <c r="AA522" s="137"/>
      <c r="AB522" s="137"/>
      <c r="AC522" s="137"/>
      <c r="AD522" s="137"/>
      <c r="AE522" s="137"/>
      <c r="AF522" s="137"/>
      <c r="AG522" s="137"/>
      <c r="AH522" s="137"/>
    </row>
    <row r="523" spans="1:34" ht="15" customHeight="1" x14ac:dyDescent="0.2">
      <c r="A523" s="1393"/>
      <c r="B523" s="147"/>
      <c r="C523" s="202"/>
      <c r="D523" s="201"/>
      <c r="E523" s="710"/>
      <c r="F523" s="1123"/>
      <c r="G523" s="1124"/>
      <c r="H523" s="704"/>
      <c r="I523" s="720" t="str">
        <f t="shared" si="251"/>
        <v/>
      </c>
      <c r="J523" s="720" t="str">
        <f t="shared" si="252"/>
        <v/>
      </c>
      <c r="K523" s="720" t="str">
        <f t="shared" si="253"/>
        <v/>
      </c>
      <c r="L523" s="720" t="str">
        <f t="shared" si="254"/>
        <v/>
      </c>
      <c r="M523" s="713" t="str">
        <f t="shared" si="255"/>
        <v/>
      </c>
      <c r="N523" s="713" t="str">
        <f t="shared" si="256"/>
        <v/>
      </c>
      <c r="O523" s="714">
        <f t="shared" si="257"/>
        <v>0</v>
      </c>
      <c r="P523" s="835"/>
      <c r="Q523" s="137"/>
      <c r="R523" s="137"/>
      <c r="S523" s="137"/>
      <c r="T523" s="137"/>
      <c r="U523" s="137"/>
      <c r="V523" s="137"/>
      <c r="W523" s="137"/>
      <c r="X523" s="137"/>
      <c r="Y523" s="137"/>
      <c r="Z523" s="137"/>
      <c r="AA523" s="137"/>
      <c r="AB523" s="137"/>
      <c r="AC523" s="137"/>
      <c r="AD523" s="137"/>
      <c r="AE523" s="137"/>
      <c r="AF523" s="137"/>
      <c r="AG523" s="137"/>
      <c r="AH523" s="137"/>
    </row>
    <row r="524" spans="1:34" ht="15" customHeight="1" x14ac:dyDescent="0.2">
      <c r="A524" s="1393"/>
      <c r="B524" s="147"/>
      <c r="C524" s="202"/>
      <c r="D524" s="201"/>
      <c r="E524" s="710"/>
      <c r="F524" s="1123"/>
      <c r="G524" s="1124"/>
      <c r="H524" s="704"/>
      <c r="I524" s="720" t="str">
        <f t="shared" si="251"/>
        <v/>
      </c>
      <c r="J524" s="720" t="str">
        <f t="shared" si="252"/>
        <v/>
      </c>
      <c r="K524" s="720" t="str">
        <f t="shared" si="253"/>
        <v/>
      </c>
      <c r="L524" s="720" t="str">
        <f t="shared" si="254"/>
        <v/>
      </c>
      <c r="M524" s="713" t="str">
        <f t="shared" si="255"/>
        <v/>
      </c>
      <c r="N524" s="713" t="str">
        <f t="shared" si="256"/>
        <v/>
      </c>
      <c r="O524" s="714">
        <f t="shared" si="257"/>
        <v>0</v>
      </c>
      <c r="P524" s="835"/>
      <c r="Q524" s="137"/>
      <c r="R524" s="137"/>
      <c r="S524" s="137"/>
      <c r="T524" s="137"/>
      <c r="U524" s="137"/>
      <c r="V524" s="137"/>
      <c r="W524" s="137"/>
      <c r="X524" s="137"/>
      <c r="Y524" s="137"/>
      <c r="Z524" s="137"/>
      <c r="AA524" s="137"/>
      <c r="AB524" s="137"/>
      <c r="AC524" s="137"/>
      <c r="AD524" s="137"/>
      <c r="AE524" s="137"/>
      <c r="AF524" s="137"/>
      <c r="AG524" s="137"/>
      <c r="AH524" s="137"/>
    </row>
    <row r="525" spans="1:34" ht="15" customHeight="1" x14ac:dyDescent="0.2">
      <c r="A525" s="1393"/>
      <c r="B525" s="147"/>
      <c r="C525" s="202"/>
      <c r="D525" s="201"/>
      <c r="E525" s="710"/>
      <c r="F525" s="1123"/>
      <c r="G525" s="1124"/>
      <c r="H525" s="704"/>
      <c r="I525" s="720" t="str">
        <f t="shared" si="251"/>
        <v/>
      </c>
      <c r="J525" s="720" t="str">
        <f t="shared" si="252"/>
        <v/>
      </c>
      <c r="K525" s="720" t="str">
        <f t="shared" si="253"/>
        <v/>
      </c>
      <c r="L525" s="720" t="str">
        <f t="shared" si="254"/>
        <v/>
      </c>
      <c r="M525" s="713" t="str">
        <f t="shared" si="255"/>
        <v/>
      </c>
      <c r="N525" s="713" t="str">
        <f t="shared" si="256"/>
        <v/>
      </c>
      <c r="O525" s="714">
        <f t="shared" si="257"/>
        <v>0</v>
      </c>
      <c r="P525" s="835"/>
      <c r="Q525" s="137"/>
      <c r="R525" s="137"/>
      <c r="S525" s="137"/>
      <c r="T525" s="137"/>
      <c r="U525" s="137"/>
      <c r="V525" s="137"/>
      <c r="W525" s="137"/>
      <c r="X525" s="137"/>
      <c r="Y525" s="137"/>
      <c r="Z525" s="137"/>
      <c r="AA525" s="137"/>
      <c r="AB525" s="137"/>
      <c r="AC525" s="137"/>
      <c r="AD525" s="137"/>
      <c r="AE525" s="137"/>
      <c r="AF525" s="137"/>
      <c r="AG525" s="137"/>
      <c r="AH525" s="137"/>
    </row>
    <row r="526" spans="1:34" ht="15" customHeight="1" x14ac:dyDescent="0.2">
      <c r="A526" s="1393"/>
      <c r="B526" s="147"/>
      <c r="C526" s="202"/>
      <c r="D526" s="201"/>
      <c r="E526" s="710"/>
      <c r="F526" s="1123"/>
      <c r="G526" s="1124"/>
      <c r="H526" s="704"/>
      <c r="I526" s="720" t="str">
        <f t="shared" si="251"/>
        <v/>
      </c>
      <c r="J526" s="720" t="str">
        <f t="shared" si="252"/>
        <v/>
      </c>
      <c r="K526" s="720" t="str">
        <f t="shared" si="253"/>
        <v/>
      </c>
      <c r="L526" s="720" t="str">
        <f t="shared" si="254"/>
        <v/>
      </c>
      <c r="M526" s="713" t="str">
        <f t="shared" si="255"/>
        <v/>
      </c>
      <c r="N526" s="713" t="str">
        <f t="shared" si="256"/>
        <v/>
      </c>
      <c r="O526" s="714">
        <f t="shared" si="257"/>
        <v>0</v>
      </c>
      <c r="P526" s="835"/>
      <c r="Q526" s="137"/>
      <c r="R526" s="137"/>
      <c r="S526" s="137"/>
      <c r="T526" s="137"/>
      <c r="U526" s="137"/>
      <c r="V526" s="137"/>
      <c r="W526" s="137"/>
      <c r="X526" s="137"/>
      <c r="Y526" s="137"/>
      <c r="Z526" s="137"/>
      <c r="AA526" s="137"/>
      <c r="AB526" s="137"/>
      <c r="AC526" s="137"/>
      <c r="AD526" s="137"/>
      <c r="AE526" s="137"/>
      <c r="AF526" s="137"/>
      <c r="AG526" s="137"/>
      <c r="AH526" s="137"/>
    </row>
    <row r="527" spans="1:34" ht="15" customHeight="1" x14ac:dyDescent="0.2">
      <c r="A527" s="1393"/>
      <c r="B527" s="147"/>
      <c r="C527" s="202"/>
      <c r="D527" s="201"/>
      <c r="E527" s="710"/>
      <c r="F527" s="1123"/>
      <c r="G527" s="1124"/>
      <c r="H527" s="704"/>
      <c r="I527" s="720" t="str">
        <f t="shared" si="251"/>
        <v/>
      </c>
      <c r="J527" s="720" t="str">
        <f t="shared" si="252"/>
        <v/>
      </c>
      <c r="K527" s="720" t="str">
        <f t="shared" si="253"/>
        <v/>
      </c>
      <c r="L527" s="720" t="str">
        <f t="shared" si="254"/>
        <v/>
      </c>
      <c r="M527" s="713" t="str">
        <f t="shared" si="255"/>
        <v/>
      </c>
      <c r="N527" s="713" t="str">
        <f t="shared" si="256"/>
        <v/>
      </c>
      <c r="O527" s="714">
        <f t="shared" si="257"/>
        <v>0</v>
      </c>
      <c r="P527" s="835"/>
      <c r="Q527" s="137"/>
      <c r="R527" s="137"/>
      <c r="S527" s="137"/>
      <c r="T527" s="137"/>
      <c r="U527" s="137"/>
      <c r="V527" s="137"/>
      <c r="W527" s="137"/>
      <c r="X527" s="137"/>
      <c r="Y527" s="137"/>
      <c r="Z527" s="137"/>
      <c r="AA527" s="137"/>
      <c r="AB527" s="137"/>
      <c r="AC527" s="137"/>
      <c r="AD527" s="137"/>
      <c r="AE527" s="137"/>
      <c r="AF527" s="137"/>
      <c r="AG527" s="137"/>
      <c r="AH527" s="137"/>
    </row>
    <row r="528" spans="1:34" ht="15" customHeight="1" x14ac:dyDescent="0.2">
      <c r="A528" s="1393"/>
      <c r="B528" s="147"/>
      <c r="C528" s="202"/>
      <c r="D528" s="201"/>
      <c r="E528" s="710"/>
      <c r="F528" s="1123"/>
      <c r="G528" s="1124"/>
      <c r="H528" s="704"/>
      <c r="I528" s="720" t="str">
        <f t="shared" si="251"/>
        <v/>
      </c>
      <c r="J528" s="720" t="str">
        <f t="shared" si="252"/>
        <v/>
      </c>
      <c r="K528" s="720" t="str">
        <f t="shared" si="253"/>
        <v/>
      </c>
      <c r="L528" s="720" t="str">
        <f t="shared" si="254"/>
        <v/>
      </c>
      <c r="M528" s="713" t="str">
        <f t="shared" si="255"/>
        <v/>
      </c>
      <c r="N528" s="713" t="str">
        <f t="shared" si="256"/>
        <v/>
      </c>
      <c r="O528" s="714">
        <f t="shared" si="257"/>
        <v>0</v>
      </c>
      <c r="P528" s="835"/>
      <c r="Q528" s="137"/>
      <c r="R528" s="137"/>
      <c r="S528" s="137"/>
      <c r="T528" s="137"/>
      <c r="U528" s="137"/>
      <c r="V528" s="137"/>
      <c r="W528" s="137"/>
      <c r="X528" s="137"/>
      <c r="Y528" s="137"/>
      <c r="Z528" s="137"/>
      <c r="AA528" s="137"/>
      <c r="AB528" s="137"/>
      <c r="AC528" s="137"/>
      <c r="AD528" s="137"/>
      <c r="AE528" s="137"/>
      <c r="AF528" s="137"/>
      <c r="AG528" s="137"/>
      <c r="AH528" s="137"/>
    </row>
    <row r="529" spans="1:34" ht="15" customHeight="1" thickBot="1" x14ac:dyDescent="0.25">
      <c r="A529" s="1393"/>
      <c r="B529" s="147"/>
      <c r="C529" s="202"/>
      <c r="D529" s="201"/>
      <c r="E529" s="710"/>
      <c r="F529" s="1123"/>
      <c r="G529" s="1124"/>
      <c r="H529" s="704"/>
      <c r="I529" s="720" t="str">
        <f t="shared" si="251"/>
        <v/>
      </c>
      <c r="J529" s="720" t="str">
        <f t="shared" si="252"/>
        <v/>
      </c>
      <c r="K529" s="720" t="str">
        <f t="shared" si="253"/>
        <v/>
      </c>
      <c r="L529" s="720" t="str">
        <f t="shared" si="254"/>
        <v/>
      </c>
      <c r="M529" s="713" t="str">
        <f t="shared" si="255"/>
        <v/>
      </c>
      <c r="N529" s="713" t="str">
        <f t="shared" si="256"/>
        <v/>
      </c>
      <c r="O529" s="714">
        <f t="shared" si="257"/>
        <v>0</v>
      </c>
      <c r="P529" s="835"/>
      <c r="Q529" s="137"/>
      <c r="R529" s="137"/>
      <c r="S529" s="137"/>
      <c r="T529" s="137"/>
      <c r="U529" s="137"/>
      <c r="V529" s="137"/>
      <c r="W529" s="137"/>
      <c r="X529" s="137"/>
      <c r="Y529" s="137"/>
      <c r="Z529" s="137"/>
      <c r="AA529" s="137"/>
      <c r="AB529" s="137"/>
      <c r="AC529" s="137"/>
      <c r="AD529" s="137"/>
      <c r="AE529" s="137"/>
      <c r="AF529" s="137"/>
      <c r="AG529" s="137"/>
      <c r="AH529" s="137"/>
    </row>
    <row r="530" spans="1:34" ht="15" hidden="1" customHeight="1" x14ac:dyDescent="0.2">
      <c r="A530" s="1393"/>
      <c r="B530" s="147"/>
      <c r="C530" s="202"/>
      <c r="D530" s="201"/>
      <c r="E530" s="710"/>
      <c r="F530" s="1123"/>
      <c r="G530" s="1124"/>
      <c r="H530" s="704"/>
      <c r="I530" s="720" t="str">
        <f t="shared" si="251"/>
        <v/>
      </c>
      <c r="J530" s="720" t="str">
        <f t="shared" si="252"/>
        <v/>
      </c>
      <c r="K530" s="720" t="str">
        <f t="shared" si="253"/>
        <v/>
      </c>
      <c r="L530" s="720" t="str">
        <f t="shared" si="254"/>
        <v/>
      </c>
      <c r="M530" s="713" t="str">
        <f t="shared" si="255"/>
        <v/>
      </c>
      <c r="N530" s="713" t="str">
        <f t="shared" si="256"/>
        <v/>
      </c>
      <c r="O530" s="714">
        <f t="shared" si="257"/>
        <v>0</v>
      </c>
      <c r="P530" s="835"/>
      <c r="Q530" s="137"/>
      <c r="R530" s="137"/>
      <c r="S530" s="137"/>
      <c r="T530" s="137"/>
      <c r="U530" s="137"/>
      <c r="V530" s="137"/>
      <c r="W530" s="137"/>
      <c r="X530" s="137"/>
      <c r="Y530" s="137"/>
      <c r="Z530" s="137"/>
      <c r="AA530" s="137"/>
      <c r="AB530" s="137"/>
      <c r="AC530" s="137"/>
      <c r="AD530" s="137"/>
      <c r="AE530" s="137"/>
      <c r="AF530" s="137"/>
      <c r="AG530" s="137"/>
      <c r="AH530" s="137"/>
    </row>
    <row r="531" spans="1:34" ht="15" hidden="1" customHeight="1" x14ac:dyDescent="0.2">
      <c r="A531" s="1393"/>
      <c r="B531" s="147"/>
      <c r="C531" s="202"/>
      <c r="D531" s="201"/>
      <c r="E531" s="710"/>
      <c r="F531" s="1123"/>
      <c r="G531" s="1124"/>
      <c r="H531" s="704"/>
      <c r="I531" s="720" t="str">
        <f t="shared" si="251"/>
        <v/>
      </c>
      <c r="J531" s="720" t="str">
        <f t="shared" si="252"/>
        <v/>
      </c>
      <c r="K531" s="720" t="str">
        <f t="shared" si="253"/>
        <v/>
      </c>
      <c r="L531" s="720" t="str">
        <f t="shared" si="254"/>
        <v/>
      </c>
      <c r="M531" s="713" t="str">
        <f t="shared" si="255"/>
        <v/>
      </c>
      <c r="N531" s="713" t="str">
        <f t="shared" si="256"/>
        <v/>
      </c>
      <c r="O531" s="714">
        <f t="shared" si="257"/>
        <v>0</v>
      </c>
      <c r="P531" s="835"/>
      <c r="Q531" s="137"/>
      <c r="R531" s="137"/>
      <c r="S531" s="137"/>
      <c r="T531" s="137"/>
      <c r="U531" s="137"/>
      <c r="V531" s="137"/>
      <c r="W531" s="137"/>
      <c r="X531" s="137"/>
      <c r="Y531" s="137"/>
      <c r="Z531" s="137"/>
      <c r="AA531" s="137"/>
      <c r="AB531" s="137"/>
      <c r="AC531" s="137"/>
      <c r="AD531" s="137"/>
      <c r="AE531" s="137"/>
      <c r="AF531" s="137"/>
      <c r="AG531" s="137"/>
      <c r="AH531" s="137"/>
    </row>
    <row r="532" spans="1:34" ht="15" hidden="1" customHeight="1" x14ac:dyDescent="0.2">
      <c r="A532" s="1393"/>
      <c r="B532" s="147"/>
      <c r="C532" s="202"/>
      <c r="D532" s="201"/>
      <c r="E532" s="710"/>
      <c r="F532" s="1123"/>
      <c r="G532" s="1124"/>
      <c r="H532" s="704"/>
      <c r="I532" s="720" t="str">
        <f t="shared" si="251"/>
        <v/>
      </c>
      <c r="J532" s="720" t="str">
        <f t="shared" si="252"/>
        <v/>
      </c>
      <c r="K532" s="720" t="str">
        <f t="shared" si="253"/>
        <v/>
      </c>
      <c r="L532" s="720" t="str">
        <f t="shared" si="254"/>
        <v/>
      </c>
      <c r="M532" s="713" t="str">
        <f t="shared" si="255"/>
        <v/>
      </c>
      <c r="N532" s="713" t="str">
        <f t="shared" si="256"/>
        <v/>
      </c>
      <c r="O532" s="714">
        <f t="shared" si="257"/>
        <v>0</v>
      </c>
      <c r="P532" s="835"/>
      <c r="Q532" s="137"/>
      <c r="R532" s="137"/>
      <c r="S532" s="137"/>
      <c r="T532" s="137"/>
      <c r="U532" s="137"/>
      <c r="V532" s="137"/>
      <c r="W532" s="137"/>
      <c r="X532" s="137"/>
      <c r="Y532" s="137"/>
      <c r="Z532" s="137"/>
      <c r="AA532" s="137"/>
      <c r="AB532" s="137"/>
      <c r="AC532" s="137"/>
      <c r="AD532" s="137"/>
      <c r="AE532" s="137"/>
      <c r="AF532" s="137"/>
      <c r="AG532" s="137"/>
      <c r="AH532" s="137"/>
    </row>
    <row r="533" spans="1:34" ht="15" hidden="1" customHeight="1" x14ac:dyDescent="0.2">
      <c r="A533" s="1393"/>
      <c r="B533" s="147"/>
      <c r="C533" s="202"/>
      <c r="D533" s="201"/>
      <c r="E533" s="710"/>
      <c r="F533" s="1123"/>
      <c r="G533" s="1124"/>
      <c r="H533" s="704"/>
      <c r="I533" s="720" t="str">
        <f t="shared" si="251"/>
        <v/>
      </c>
      <c r="J533" s="720" t="str">
        <f t="shared" si="252"/>
        <v/>
      </c>
      <c r="K533" s="720" t="str">
        <f t="shared" si="253"/>
        <v/>
      </c>
      <c r="L533" s="720" t="str">
        <f t="shared" si="254"/>
        <v/>
      </c>
      <c r="M533" s="713" t="str">
        <f t="shared" si="255"/>
        <v/>
      </c>
      <c r="N533" s="713" t="str">
        <f t="shared" si="256"/>
        <v/>
      </c>
      <c r="O533" s="714">
        <f t="shared" si="257"/>
        <v>0</v>
      </c>
      <c r="P533" s="835"/>
      <c r="Q533" s="137"/>
      <c r="R533" s="137"/>
      <c r="S533" s="137"/>
      <c r="T533" s="137"/>
      <c r="U533" s="137"/>
      <c r="V533" s="137"/>
      <c r="W533" s="137"/>
      <c r="X533" s="137"/>
      <c r="Y533" s="137"/>
      <c r="Z533" s="137"/>
      <c r="AA533" s="137"/>
      <c r="AB533" s="137"/>
      <c r="AC533" s="137"/>
      <c r="AD533" s="137"/>
      <c r="AE533" s="137"/>
      <c r="AF533" s="137"/>
      <c r="AG533" s="137"/>
      <c r="AH533" s="137"/>
    </row>
    <row r="534" spans="1:34" ht="15" hidden="1" customHeight="1" x14ac:dyDescent="0.2">
      <c r="A534" s="1393"/>
      <c r="B534" s="147"/>
      <c r="C534" s="202"/>
      <c r="D534" s="201"/>
      <c r="E534" s="710"/>
      <c r="F534" s="1123"/>
      <c r="G534" s="1124"/>
      <c r="H534" s="704"/>
      <c r="I534" s="720" t="str">
        <f t="shared" si="251"/>
        <v/>
      </c>
      <c r="J534" s="720" t="str">
        <f t="shared" si="252"/>
        <v/>
      </c>
      <c r="K534" s="720" t="str">
        <f t="shared" si="253"/>
        <v/>
      </c>
      <c r="L534" s="720" t="str">
        <f t="shared" si="254"/>
        <v/>
      </c>
      <c r="M534" s="713" t="str">
        <f t="shared" si="255"/>
        <v/>
      </c>
      <c r="N534" s="713" t="str">
        <f t="shared" si="256"/>
        <v/>
      </c>
      <c r="O534" s="714">
        <f t="shared" si="257"/>
        <v>0</v>
      </c>
      <c r="P534" s="835"/>
      <c r="Q534" s="137"/>
      <c r="R534" s="137"/>
      <c r="S534" s="137"/>
      <c r="T534" s="137"/>
      <c r="U534" s="137"/>
      <c r="V534" s="137"/>
      <c r="W534" s="137"/>
      <c r="X534" s="137"/>
      <c r="Y534" s="137"/>
      <c r="Z534" s="137"/>
      <c r="AA534" s="137"/>
      <c r="AB534" s="137"/>
      <c r="AC534" s="137"/>
      <c r="AD534" s="137"/>
      <c r="AE534" s="137"/>
      <c r="AF534" s="137"/>
      <c r="AG534" s="137"/>
      <c r="AH534" s="137"/>
    </row>
    <row r="535" spans="1:34" ht="15" hidden="1" customHeight="1" x14ac:dyDescent="0.2">
      <c r="A535" s="1393"/>
      <c r="B535" s="147"/>
      <c r="C535" s="202"/>
      <c r="D535" s="201"/>
      <c r="E535" s="710"/>
      <c r="F535" s="1123"/>
      <c r="G535" s="1124"/>
      <c r="H535" s="704"/>
      <c r="I535" s="720" t="str">
        <f t="shared" si="251"/>
        <v/>
      </c>
      <c r="J535" s="720" t="str">
        <f t="shared" si="252"/>
        <v/>
      </c>
      <c r="K535" s="720" t="str">
        <f t="shared" si="253"/>
        <v/>
      </c>
      <c r="L535" s="720" t="str">
        <f t="shared" si="254"/>
        <v/>
      </c>
      <c r="M535" s="713" t="str">
        <f t="shared" si="255"/>
        <v/>
      </c>
      <c r="N535" s="713" t="str">
        <f t="shared" si="256"/>
        <v/>
      </c>
      <c r="O535" s="714">
        <f t="shared" si="257"/>
        <v>0</v>
      </c>
      <c r="P535" s="835"/>
      <c r="Q535" s="137"/>
      <c r="R535" s="137"/>
      <c r="S535" s="137"/>
      <c r="T535" s="137"/>
      <c r="U535" s="137"/>
      <c r="V535" s="137"/>
      <c r="W535" s="137"/>
      <c r="X535" s="137"/>
      <c r="Y535" s="137"/>
      <c r="Z535" s="137"/>
      <c r="AA535" s="137"/>
      <c r="AB535" s="137"/>
      <c r="AC535" s="137"/>
      <c r="AD535" s="137"/>
      <c r="AE535" s="137"/>
      <c r="AF535" s="137"/>
      <c r="AG535" s="137"/>
      <c r="AH535" s="137"/>
    </row>
    <row r="536" spans="1:34" ht="15" hidden="1" customHeight="1" x14ac:dyDescent="0.2">
      <c r="A536" s="1393"/>
      <c r="B536" s="147"/>
      <c r="C536" s="202"/>
      <c r="D536" s="201"/>
      <c r="E536" s="710"/>
      <c r="F536" s="1123"/>
      <c r="G536" s="1124"/>
      <c r="H536" s="704"/>
      <c r="I536" s="720" t="str">
        <f t="shared" si="251"/>
        <v/>
      </c>
      <c r="J536" s="720" t="str">
        <f t="shared" si="252"/>
        <v/>
      </c>
      <c r="K536" s="720" t="str">
        <f t="shared" si="253"/>
        <v/>
      </c>
      <c r="L536" s="720" t="str">
        <f t="shared" si="254"/>
        <v/>
      </c>
      <c r="M536" s="713" t="str">
        <f t="shared" si="255"/>
        <v/>
      </c>
      <c r="N536" s="713" t="str">
        <f t="shared" si="256"/>
        <v/>
      </c>
      <c r="O536" s="714">
        <f t="shared" si="257"/>
        <v>0</v>
      </c>
      <c r="P536" s="835"/>
      <c r="Q536" s="137"/>
      <c r="R536" s="137"/>
      <c r="S536" s="137"/>
      <c r="T536" s="137"/>
      <c r="U536" s="137"/>
      <c r="V536" s="137"/>
      <c r="W536" s="137"/>
      <c r="X536" s="137"/>
      <c r="Y536" s="137"/>
      <c r="Z536" s="137"/>
      <c r="AA536" s="137"/>
      <c r="AB536" s="137"/>
      <c r="AC536" s="137"/>
      <c r="AD536" s="137"/>
      <c r="AE536" s="137"/>
      <c r="AF536" s="137"/>
      <c r="AG536" s="137"/>
      <c r="AH536" s="137"/>
    </row>
    <row r="537" spans="1:34" ht="15" hidden="1" customHeight="1" x14ac:dyDescent="0.2">
      <c r="A537" s="1393"/>
      <c r="B537" s="147"/>
      <c r="C537" s="202"/>
      <c r="D537" s="201"/>
      <c r="E537" s="710"/>
      <c r="F537" s="1123"/>
      <c r="G537" s="1124"/>
      <c r="H537" s="704"/>
      <c r="I537" s="720" t="str">
        <f t="shared" si="251"/>
        <v/>
      </c>
      <c r="J537" s="720" t="str">
        <f t="shared" si="252"/>
        <v/>
      </c>
      <c r="K537" s="720" t="str">
        <f t="shared" si="253"/>
        <v/>
      </c>
      <c r="L537" s="720" t="str">
        <f t="shared" si="254"/>
        <v/>
      </c>
      <c r="M537" s="713" t="str">
        <f t="shared" si="255"/>
        <v/>
      </c>
      <c r="N537" s="713" t="str">
        <f t="shared" si="256"/>
        <v/>
      </c>
      <c r="O537" s="714">
        <f t="shared" si="257"/>
        <v>0</v>
      </c>
      <c r="P537" s="835"/>
      <c r="Q537" s="137"/>
      <c r="R537" s="137"/>
      <c r="S537" s="137"/>
      <c r="T537" s="137"/>
      <c r="U537" s="137"/>
      <c r="V537" s="137"/>
      <c r="W537" s="137"/>
      <c r="X537" s="137"/>
      <c r="Y537" s="137"/>
      <c r="Z537" s="137"/>
      <c r="AA537" s="137"/>
      <c r="AB537" s="137"/>
      <c r="AC537" s="137"/>
      <c r="AD537" s="137"/>
      <c r="AE537" s="137"/>
      <c r="AF537" s="137"/>
      <c r="AG537" s="137"/>
      <c r="AH537" s="137"/>
    </row>
    <row r="538" spans="1:34" ht="15" hidden="1" customHeight="1" x14ac:dyDescent="0.2">
      <c r="A538" s="1393"/>
      <c r="B538" s="147"/>
      <c r="C538" s="202"/>
      <c r="D538" s="201"/>
      <c r="E538" s="710"/>
      <c r="F538" s="1123"/>
      <c r="G538" s="1124"/>
      <c r="H538" s="704"/>
      <c r="I538" s="720" t="str">
        <f t="shared" si="251"/>
        <v/>
      </c>
      <c r="J538" s="720" t="str">
        <f t="shared" si="252"/>
        <v/>
      </c>
      <c r="K538" s="720" t="str">
        <f t="shared" si="253"/>
        <v/>
      </c>
      <c r="L538" s="720" t="str">
        <f t="shared" si="254"/>
        <v/>
      </c>
      <c r="M538" s="713" t="str">
        <f t="shared" si="255"/>
        <v/>
      </c>
      <c r="N538" s="713" t="str">
        <f t="shared" si="256"/>
        <v/>
      </c>
      <c r="O538" s="714">
        <f t="shared" si="257"/>
        <v>0</v>
      </c>
      <c r="P538" s="835"/>
      <c r="Q538" s="137"/>
      <c r="R538" s="137"/>
      <c r="S538" s="137"/>
      <c r="T538" s="137"/>
      <c r="U538" s="137"/>
      <c r="V538" s="137"/>
      <c r="W538" s="137"/>
      <c r="X538" s="137"/>
      <c r="Y538" s="137"/>
      <c r="Z538" s="137"/>
      <c r="AA538" s="137"/>
      <c r="AB538" s="137"/>
      <c r="AC538" s="137"/>
      <c r="AD538" s="137"/>
      <c r="AE538" s="137"/>
      <c r="AF538" s="137"/>
      <c r="AG538" s="137"/>
      <c r="AH538" s="137"/>
    </row>
    <row r="539" spans="1:34" ht="15" hidden="1" customHeight="1" thickBot="1" x14ac:dyDescent="0.25">
      <c r="A539" s="1394"/>
      <c r="B539" s="169"/>
      <c r="C539" s="203"/>
      <c r="D539" s="707"/>
      <c r="E539" s="711"/>
      <c r="F539" s="1125"/>
      <c r="G539" s="1126"/>
      <c r="H539" s="704"/>
      <c r="I539" s="720" t="str">
        <f t="shared" si="251"/>
        <v/>
      </c>
      <c r="J539" s="720" t="str">
        <f t="shared" si="252"/>
        <v/>
      </c>
      <c r="K539" s="720" t="str">
        <f t="shared" si="253"/>
        <v/>
      </c>
      <c r="L539" s="720" t="str">
        <f t="shared" si="254"/>
        <v/>
      </c>
      <c r="M539" s="713" t="str">
        <f t="shared" si="255"/>
        <v/>
      </c>
      <c r="N539" s="713" t="str">
        <f t="shared" si="256"/>
        <v/>
      </c>
      <c r="O539" s="714">
        <f t="shared" si="257"/>
        <v>0</v>
      </c>
      <c r="P539" s="835"/>
      <c r="Q539" s="137"/>
      <c r="R539" s="137"/>
      <c r="S539" s="137"/>
      <c r="T539" s="137"/>
      <c r="U539" s="137"/>
      <c r="V539" s="137"/>
      <c r="W539" s="137"/>
      <c r="X539" s="137"/>
      <c r="Y539" s="137"/>
      <c r="Z539" s="137"/>
      <c r="AA539" s="137"/>
      <c r="AB539" s="137"/>
      <c r="AC539" s="137"/>
      <c r="AD539" s="137"/>
      <c r="AE539" s="137"/>
      <c r="AF539" s="137"/>
      <c r="AG539" s="137"/>
      <c r="AH539" s="137"/>
    </row>
    <row r="540" spans="1:34" ht="18" customHeight="1" thickBot="1" x14ac:dyDescent="0.25">
      <c r="A540" s="182"/>
      <c r="B540" s="198"/>
      <c r="C540" s="198"/>
      <c r="D540" s="198"/>
      <c r="E540" s="198" t="s">
        <v>62</v>
      </c>
      <c r="F540" s="140">
        <f t="shared" ref="F540:G540" si="258">SUM(F520:F539)</f>
        <v>0</v>
      </c>
      <c r="G540" s="204">
        <f t="shared" si="258"/>
        <v>0</v>
      </c>
      <c r="H540" s="139"/>
      <c r="I540" s="721">
        <f t="shared" ref="I540:J540" si="259">SUM(I520:I539)</f>
        <v>0</v>
      </c>
      <c r="J540" s="722">
        <f t="shared" si="259"/>
        <v>0</v>
      </c>
      <c r="K540" s="721">
        <f t="shared" ref="K540:L540" si="260">SUM(K520:K539)</f>
        <v>0</v>
      </c>
      <c r="L540" s="722">
        <f t="shared" si="260"/>
        <v>0</v>
      </c>
      <c r="M540" s="205">
        <f t="shared" ref="M540:O540" si="261">SUM(M520:M539)</f>
        <v>0</v>
      </c>
      <c r="N540" s="200">
        <f t="shared" si="261"/>
        <v>0</v>
      </c>
      <c r="O540" s="144">
        <f t="shared" si="261"/>
        <v>0</v>
      </c>
      <c r="P540" s="836"/>
      <c r="Q540" s="137"/>
      <c r="R540" s="137"/>
      <c r="S540" s="137"/>
      <c r="T540" s="137"/>
      <c r="U540" s="137"/>
      <c r="V540" s="137"/>
      <c r="W540" s="137"/>
      <c r="X540" s="137"/>
      <c r="Y540" s="137"/>
      <c r="Z540" s="137"/>
      <c r="AA540" s="137"/>
      <c r="AB540" s="137"/>
      <c r="AC540" s="137"/>
      <c r="AD540" s="137"/>
      <c r="AE540" s="137"/>
      <c r="AF540" s="137"/>
      <c r="AG540" s="137"/>
      <c r="AH540" s="137"/>
    </row>
    <row r="541" spans="1:34" ht="13.5" thickBot="1" x14ac:dyDescent="0.25">
      <c r="A541" s="173"/>
      <c r="B541" s="152"/>
      <c r="C541" s="152"/>
      <c r="D541" s="152"/>
      <c r="E541" s="152"/>
      <c r="F541" s="152"/>
      <c r="G541" s="152"/>
      <c r="H541" s="102"/>
      <c r="I541" s="152"/>
      <c r="J541" s="152"/>
      <c r="K541" s="152"/>
      <c r="L541" s="152"/>
      <c r="M541" s="152"/>
      <c r="N541" s="152"/>
      <c r="O541" s="102"/>
      <c r="P541" s="837"/>
      <c r="Q541" s="137"/>
      <c r="R541" s="137"/>
      <c r="S541" s="137"/>
      <c r="T541" s="137"/>
      <c r="U541" s="137"/>
      <c r="V541" s="137"/>
      <c r="W541" s="137"/>
      <c r="X541" s="137"/>
      <c r="Y541" s="137"/>
      <c r="Z541" s="137"/>
      <c r="AA541" s="137"/>
      <c r="AB541" s="137"/>
      <c r="AC541" s="137"/>
      <c r="AD541" s="137"/>
      <c r="AE541" s="137"/>
      <c r="AF541" s="137"/>
      <c r="AG541" s="137"/>
      <c r="AH541" s="137"/>
    </row>
    <row r="542" spans="1:34" ht="15" customHeight="1" x14ac:dyDescent="0.2">
      <c r="A542" s="1392">
        <f>'Setup Page'!C17</f>
        <v>0</v>
      </c>
      <c r="B542" s="168"/>
      <c r="C542" s="201"/>
      <c r="D542" s="706"/>
      <c r="E542" s="709"/>
      <c r="F542" s="1121"/>
      <c r="G542" s="1122"/>
      <c r="H542" s="704"/>
      <c r="I542" s="720" t="str">
        <f>IF(E542="Level 2",F542,IF(E542="Level 3",F542,IF(E542="Level 4",F542,"")))</f>
        <v/>
      </c>
      <c r="J542" s="720" t="str">
        <f>IF(E542="Level 5",F542,"")</f>
        <v/>
      </c>
      <c r="K542" s="720" t="str">
        <f>IF(E542="Level 2",G542,IF(E542="Level 3",G542,IF(E542="Level 4",G542,"")))</f>
        <v/>
      </c>
      <c r="L542" s="720" t="str">
        <f>IF(E542="Level 5",G542,"")</f>
        <v/>
      </c>
      <c r="M542" s="713" t="str">
        <f>IF(E542="Level 2",G542*H542,IF(E542="Level 3",G542*H542,IF(E542="Level 4",G542*H542,"")))</f>
        <v/>
      </c>
      <c r="N542" s="713" t="str">
        <f>IF(E542="Level 5",G542*H542,"")</f>
        <v/>
      </c>
      <c r="O542" s="714">
        <f>G542*H542</f>
        <v>0</v>
      </c>
      <c r="P542" s="835"/>
      <c r="Q542" s="137"/>
      <c r="R542" s="137"/>
      <c r="S542" s="137"/>
      <c r="T542" s="137"/>
      <c r="U542" s="137"/>
      <c r="V542" s="137"/>
      <c r="W542" s="137"/>
      <c r="X542" s="137"/>
      <c r="Y542" s="137"/>
      <c r="Z542" s="137"/>
      <c r="AA542" s="137"/>
      <c r="AB542" s="137"/>
      <c r="AC542" s="137"/>
      <c r="AD542" s="137"/>
      <c r="AE542" s="137"/>
      <c r="AF542" s="137"/>
      <c r="AG542" s="137"/>
      <c r="AH542" s="137"/>
    </row>
    <row r="543" spans="1:34" ht="15" customHeight="1" x14ac:dyDescent="0.2">
      <c r="A543" s="1393"/>
      <c r="B543" s="147"/>
      <c r="C543" s="202"/>
      <c r="D543" s="201"/>
      <c r="E543" s="710"/>
      <c r="F543" s="1123"/>
      <c r="G543" s="1124"/>
      <c r="H543" s="704"/>
      <c r="I543" s="720" t="str">
        <f t="shared" ref="I543:I561" si="262">IF(E543="Level 2",F543,IF(E543="Level 3",F543,IF(E543="Level 4",F543,"")))</f>
        <v/>
      </c>
      <c r="J543" s="720" t="str">
        <f t="shared" ref="J543:J561" si="263">IF(E543="Level 5",F543,"")</f>
        <v/>
      </c>
      <c r="K543" s="720" t="str">
        <f t="shared" ref="K543:K561" si="264">IF(E543="Level 2",G543,IF(E543="Level 3",G543,IF(E543="Level 4",G543,"")))</f>
        <v/>
      </c>
      <c r="L543" s="720" t="str">
        <f t="shared" ref="L543:L561" si="265">IF(E543="Level 5",G543,"")</f>
        <v/>
      </c>
      <c r="M543" s="713" t="str">
        <f t="shared" ref="M543:M561" si="266">IF(E543="Level 2",G543*H543,IF(E543="Level 3",G543*H543,IF(E543="Level 4",G543*H543,"")))</f>
        <v/>
      </c>
      <c r="N543" s="713" t="str">
        <f t="shared" ref="N543:N561" si="267">IF(E543="Level 5",G543*H543,"")</f>
        <v/>
      </c>
      <c r="O543" s="714">
        <f t="shared" ref="O543:O561" si="268">G543*H543</f>
        <v>0</v>
      </c>
      <c r="P543" s="835"/>
      <c r="Q543" s="137"/>
      <c r="R543" s="137"/>
      <c r="S543" s="137"/>
      <c r="T543" s="137"/>
      <c r="U543" s="137"/>
      <c r="V543" s="137"/>
      <c r="W543" s="137"/>
      <c r="X543" s="137"/>
      <c r="Y543" s="137"/>
      <c r="Z543" s="137"/>
      <c r="AA543" s="137"/>
      <c r="AB543" s="137"/>
      <c r="AC543" s="137"/>
      <c r="AD543" s="137"/>
      <c r="AE543" s="137"/>
      <c r="AF543" s="137"/>
      <c r="AG543" s="137"/>
      <c r="AH543" s="137"/>
    </row>
    <row r="544" spans="1:34" ht="15" customHeight="1" x14ac:dyDescent="0.2">
      <c r="A544" s="1393"/>
      <c r="B544" s="147"/>
      <c r="C544" s="202"/>
      <c r="D544" s="201"/>
      <c r="E544" s="710"/>
      <c r="F544" s="1123"/>
      <c r="G544" s="1124"/>
      <c r="H544" s="704"/>
      <c r="I544" s="720" t="str">
        <f t="shared" si="262"/>
        <v/>
      </c>
      <c r="J544" s="720" t="str">
        <f t="shared" si="263"/>
        <v/>
      </c>
      <c r="K544" s="720" t="str">
        <f t="shared" si="264"/>
        <v/>
      </c>
      <c r="L544" s="720" t="str">
        <f t="shared" si="265"/>
        <v/>
      </c>
      <c r="M544" s="713" t="str">
        <f t="shared" si="266"/>
        <v/>
      </c>
      <c r="N544" s="713" t="str">
        <f t="shared" si="267"/>
        <v/>
      </c>
      <c r="O544" s="714">
        <f t="shared" si="268"/>
        <v>0</v>
      </c>
      <c r="P544" s="835"/>
      <c r="Q544" s="137"/>
      <c r="R544" s="137"/>
      <c r="S544" s="137"/>
      <c r="T544" s="137"/>
      <c r="U544" s="137"/>
      <c r="V544" s="137"/>
      <c r="W544" s="137"/>
      <c r="X544" s="137"/>
      <c r="Y544" s="137"/>
      <c r="Z544" s="137"/>
      <c r="AA544" s="137"/>
      <c r="AB544" s="137"/>
      <c r="AC544" s="137"/>
      <c r="AD544" s="137"/>
      <c r="AE544" s="137"/>
      <c r="AF544" s="137"/>
      <c r="AG544" s="137"/>
      <c r="AH544" s="137"/>
    </row>
    <row r="545" spans="1:34" ht="15" customHeight="1" x14ac:dyDescent="0.2">
      <c r="A545" s="1393"/>
      <c r="B545" s="147"/>
      <c r="C545" s="202"/>
      <c r="D545" s="201"/>
      <c r="E545" s="710"/>
      <c r="F545" s="1123"/>
      <c r="G545" s="1124"/>
      <c r="H545" s="704"/>
      <c r="I545" s="720" t="str">
        <f t="shared" si="262"/>
        <v/>
      </c>
      <c r="J545" s="720" t="str">
        <f t="shared" si="263"/>
        <v/>
      </c>
      <c r="K545" s="720" t="str">
        <f t="shared" si="264"/>
        <v/>
      </c>
      <c r="L545" s="720" t="str">
        <f t="shared" si="265"/>
        <v/>
      </c>
      <c r="M545" s="713" t="str">
        <f t="shared" si="266"/>
        <v/>
      </c>
      <c r="N545" s="713" t="str">
        <f t="shared" si="267"/>
        <v/>
      </c>
      <c r="O545" s="714">
        <f t="shared" si="268"/>
        <v>0</v>
      </c>
      <c r="P545" s="835"/>
      <c r="Q545" s="137"/>
      <c r="R545" s="137"/>
      <c r="S545" s="137"/>
      <c r="T545" s="137"/>
      <c r="U545" s="137"/>
      <c r="V545" s="137"/>
      <c r="W545" s="137"/>
      <c r="X545" s="137"/>
      <c r="Y545" s="137"/>
      <c r="Z545" s="137"/>
      <c r="AA545" s="137"/>
      <c r="AB545" s="137"/>
      <c r="AC545" s="137"/>
      <c r="AD545" s="137"/>
      <c r="AE545" s="137"/>
      <c r="AF545" s="137"/>
      <c r="AG545" s="137"/>
      <c r="AH545" s="137"/>
    </row>
    <row r="546" spans="1:34" ht="15" customHeight="1" x14ac:dyDescent="0.2">
      <c r="A546" s="1393"/>
      <c r="B546" s="147"/>
      <c r="C546" s="202"/>
      <c r="D546" s="201"/>
      <c r="E546" s="710"/>
      <c r="F546" s="1123"/>
      <c r="G546" s="1124"/>
      <c r="H546" s="704"/>
      <c r="I546" s="720" t="str">
        <f t="shared" si="262"/>
        <v/>
      </c>
      <c r="J546" s="720" t="str">
        <f t="shared" si="263"/>
        <v/>
      </c>
      <c r="K546" s="720" t="str">
        <f t="shared" si="264"/>
        <v/>
      </c>
      <c r="L546" s="720" t="str">
        <f t="shared" si="265"/>
        <v/>
      </c>
      <c r="M546" s="713" t="str">
        <f t="shared" si="266"/>
        <v/>
      </c>
      <c r="N546" s="713" t="str">
        <f t="shared" si="267"/>
        <v/>
      </c>
      <c r="O546" s="714">
        <f t="shared" si="268"/>
        <v>0</v>
      </c>
      <c r="P546" s="835"/>
      <c r="Q546" s="137"/>
      <c r="R546" s="137"/>
      <c r="S546" s="137"/>
      <c r="T546" s="137"/>
      <c r="U546" s="137"/>
      <c r="V546" s="137"/>
      <c r="W546" s="137"/>
      <c r="X546" s="137"/>
      <c r="Y546" s="137"/>
      <c r="Z546" s="137"/>
      <c r="AA546" s="137"/>
      <c r="AB546" s="137"/>
      <c r="AC546" s="137"/>
      <c r="AD546" s="137"/>
      <c r="AE546" s="137"/>
      <c r="AF546" s="137"/>
      <c r="AG546" s="137"/>
      <c r="AH546" s="137"/>
    </row>
    <row r="547" spans="1:34" ht="15" customHeight="1" x14ac:dyDescent="0.2">
      <c r="A547" s="1393"/>
      <c r="B547" s="147"/>
      <c r="C547" s="202"/>
      <c r="D547" s="201"/>
      <c r="E547" s="710"/>
      <c r="F547" s="1123"/>
      <c r="G547" s="1124"/>
      <c r="H547" s="704"/>
      <c r="I547" s="720" t="str">
        <f t="shared" si="262"/>
        <v/>
      </c>
      <c r="J547" s="720" t="str">
        <f t="shared" si="263"/>
        <v/>
      </c>
      <c r="K547" s="720" t="str">
        <f t="shared" si="264"/>
        <v/>
      </c>
      <c r="L547" s="720" t="str">
        <f t="shared" si="265"/>
        <v/>
      </c>
      <c r="M547" s="713" t="str">
        <f t="shared" si="266"/>
        <v/>
      </c>
      <c r="N547" s="713" t="str">
        <f t="shared" si="267"/>
        <v/>
      </c>
      <c r="O547" s="714">
        <f t="shared" si="268"/>
        <v>0</v>
      </c>
      <c r="P547" s="835"/>
      <c r="Q547" s="137"/>
      <c r="R547" s="137"/>
      <c r="S547" s="137"/>
      <c r="T547" s="137"/>
      <c r="U547" s="137"/>
      <c r="V547" s="137"/>
      <c r="W547" s="137"/>
      <c r="X547" s="137"/>
      <c r="Y547" s="137"/>
      <c r="Z547" s="137"/>
      <c r="AA547" s="137"/>
      <c r="AB547" s="137"/>
      <c r="AC547" s="137"/>
      <c r="AD547" s="137"/>
      <c r="AE547" s="137"/>
      <c r="AF547" s="137"/>
      <c r="AG547" s="137"/>
      <c r="AH547" s="137"/>
    </row>
    <row r="548" spans="1:34" ht="15" customHeight="1" x14ac:dyDescent="0.2">
      <c r="A548" s="1393"/>
      <c r="B548" s="147"/>
      <c r="C548" s="202"/>
      <c r="D548" s="201"/>
      <c r="E548" s="710"/>
      <c r="F548" s="1123"/>
      <c r="G548" s="1124"/>
      <c r="H548" s="704"/>
      <c r="I548" s="720" t="str">
        <f t="shared" si="262"/>
        <v/>
      </c>
      <c r="J548" s="720" t="str">
        <f t="shared" si="263"/>
        <v/>
      </c>
      <c r="K548" s="720" t="str">
        <f t="shared" si="264"/>
        <v/>
      </c>
      <c r="L548" s="720" t="str">
        <f t="shared" si="265"/>
        <v/>
      </c>
      <c r="M548" s="713" t="str">
        <f t="shared" si="266"/>
        <v/>
      </c>
      <c r="N548" s="713" t="str">
        <f t="shared" si="267"/>
        <v/>
      </c>
      <c r="O548" s="714">
        <f t="shared" si="268"/>
        <v>0</v>
      </c>
      <c r="P548" s="835"/>
      <c r="Q548" s="137"/>
      <c r="R548" s="137"/>
      <c r="S548" s="137"/>
      <c r="T548" s="137"/>
      <c r="U548" s="137"/>
      <c r="V548" s="137"/>
      <c r="W548" s="137"/>
      <c r="X548" s="137"/>
      <c r="Y548" s="137"/>
      <c r="Z548" s="137"/>
      <c r="AA548" s="137"/>
      <c r="AB548" s="137"/>
      <c r="AC548" s="137"/>
      <c r="AD548" s="137"/>
      <c r="AE548" s="137"/>
      <c r="AF548" s="137"/>
      <c r="AG548" s="137"/>
      <c r="AH548" s="137"/>
    </row>
    <row r="549" spans="1:34" ht="15" customHeight="1" x14ac:dyDescent="0.2">
      <c r="A549" s="1393"/>
      <c r="B549" s="147"/>
      <c r="C549" s="202"/>
      <c r="D549" s="201"/>
      <c r="E549" s="710"/>
      <c r="F549" s="1123"/>
      <c r="G549" s="1124"/>
      <c r="H549" s="704"/>
      <c r="I549" s="720" t="str">
        <f t="shared" si="262"/>
        <v/>
      </c>
      <c r="J549" s="720" t="str">
        <f t="shared" si="263"/>
        <v/>
      </c>
      <c r="K549" s="720" t="str">
        <f t="shared" si="264"/>
        <v/>
      </c>
      <c r="L549" s="720" t="str">
        <f t="shared" si="265"/>
        <v/>
      </c>
      <c r="M549" s="713" t="str">
        <f t="shared" si="266"/>
        <v/>
      </c>
      <c r="N549" s="713" t="str">
        <f t="shared" si="267"/>
        <v/>
      </c>
      <c r="O549" s="714">
        <f t="shared" si="268"/>
        <v>0</v>
      </c>
      <c r="P549" s="835"/>
      <c r="Q549" s="137"/>
      <c r="R549" s="137"/>
      <c r="S549" s="137"/>
      <c r="T549" s="137"/>
      <c r="U549" s="137"/>
      <c r="V549" s="137"/>
      <c r="W549" s="137"/>
      <c r="X549" s="137"/>
      <c r="Y549" s="137"/>
      <c r="Z549" s="137"/>
      <c r="AA549" s="137"/>
      <c r="AB549" s="137"/>
      <c r="AC549" s="137"/>
      <c r="AD549" s="137"/>
      <c r="AE549" s="137"/>
      <c r="AF549" s="137"/>
      <c r="AG549" s="137"/>
      <c r="AH549" s="137"/>
    </row>
    <row r="550" spans="1:34" ht="15" customHeight="1" x14ac:dyDescent="0.2">
      <c r="A550" s="1393"/>
      <c r="B550" s="147"/>
      <c r="C550" s="202"/>
      <c r="D550" s="201"/>
      <c r="E550" s="710"/>
      <c r="F550" s="1123"/>
      <c r="G550" s="1124"/>
      <c r="H550" s="704"/>
      <c r="I550" s="720" t="str">
        <f t="shared" si="262"/>
        <v/>
      </c>
      <c r="J550" s="720" t="str">
        <f t="shared" si="263"/>
        <v/>
      </c>
      <c r="K550" s="720" t="str">
        <f t="shared" si="264"/>
        <v/>
      </c>
      <c r="L550" s="720" t="str">
        <f t="shared" si="265"/>
        <v/>
      </c>
      <c r="M550" s="713" t="str">
        <f t="shared" si="266"/>
        <v/>
      </c>
      <c r="N550" s="713" t="str">
        <f t="shared" si="267"/>
        <v/>
      </c>
      <c r="O550" s="714">
        <f t="shared" si="268"/>
        <v>0</v>
      </c>
      <c r="P550" s="835"/>
      <c r="Q550" s="137"/>
      <c r="R550" s="137"/>
      <c r="S550" s="137"/>
      <c r="T550" s="137"/>
      <c r="U550" s="137"/>
      <c r="V550" s="137"/>
      <c r="W550" s="137"/>
      <c r="X550" s="137"/>
      <c r="Y550" s="137"/>
      <c r="Z550" s="137"/>
      <c r="AA550" s="137"/>
      <c r="AB550" s="137"/>
      <c r="AC550" s="137"/>
      <c r="AD550" s="137"/>
      <c r="AE550" s="137"/>
      <c r="AF550" s="137"/>
      <c r="AG550" s="137"/>
      <c r="AH550" s="137"/>
    </row>
    <row r="551" spans="1:34" ht="15" customHeight="1" thickBot="1" x14ac:dyDescent="0.25">
      <c r="A551" s="1393"/>
      <c r="B551" s="147"/>
      <c r="C551" s="202"/>
      <c r="D551" s="201"/>
      <c r="E551" s="710"/>
      <c r="F551" s="1123"/>
      <c r="G551" s="1124"/>
      <c r="H551" s="704"/>
      <c r="I551" s="720" t="str">
        <f t="shared" si="262"/>
        <v/>
      </c>
      <c r="J551" s="720" t="str">
        <f t="shared" si="263"/>
        <v/>
      </c>
      <c r="K551" s="720" t="str">
        <f t="shared" si="264"/>
        <v/>
      </c>
      <c r="L551" s="720" t="str">
        <f t="shared" si="265"/>
        <v/>
      </c>
      <c r="M551" s="713" t="str">
        <f t="shared" si="266"/>
        <v/>
      </c>
      <c r="N551" s="713" t="str">
        <f t="shared" si="267"/>
        <v/>
      </c>
      <c r="O551" s="714">
        <f t="shared" si="268"/>
        <v>0</v>
      </c>
      <c r="P551" s="835"/>
      <c r="Q551" s="137"/>
      <c r="R551" s="137"/>
      <c r="S551" s="137"/>
      <c r="T551" s="137"/>
      <c r="U551" s="137"/>
      <c r="V551" s="137"/>
      <c r="W551" s="137"/>
      <c r="X551" s="137"/>
      <c r="Y551" s="137"/>
      <c r="Z551" s="137"/>
      <c r="AA551" s="137"/>
      <c r="AB551" s="137"/>
      <c r="AC551" s="137"/>
      <c r="AD551" s="137"/>
      <c r="AE551" s="137"/>
      <c r="AF551" s="137"/>
      <c r="AG551" s="137"/>
      <c r="AH551" s="137"/>
    </row>
    <row r="552" spans="1:34" ht="15" hidden="1" customHeight="1" x14ac:dyDescent="0.2">
      <c r="A552" s="1393"/>
      <c r="B552" s="147"/>
      <c r="C552" s="202"/>
      <c r="D552" s="201"/>
      <c r="E552" s="710"/>
      <c r="F552" s="1123"/>
      <c r="G552" s="1124"/>
      <c r="H552" s="704"/>
      <c r="I552" s="720" t="str">
        <f t="shared" si="262"/>
        <v/>
      </c>
      <c r="J552" s="720" t="str">
        <f t="shared" si="263"/>
        <v/>
      </c>
      <c r="K552" s="720" t="str">
        <f t="shared" si="264"/>
        <v/>
      </c>
      <c r="L552" s="720" t="str">
        <f t="shared" si="265"/>
        <v/>
      </c>
      <c r="M552" s="713" t="str">
        <f t="shared" si="266"/>
        <v/>
      </c>
      <c r="N552" s="713" t="str">
        <f t="shared" si="267"/>
        <v/>
      </c>
      <c r="O552" s="714">
        <f t="shared" si="268"/>
        <v>0</v>
      </c>
      <c r="P552" s="835"/>
      <c r="Q552" s="137"/>
      <c r="R552" s="137"/>
      <c r="S552" s="137"/>
      <c r="T552" s="137"/>
      <c r="U552" s="137"/>
      <c r="V552" s="137"/>
      <c r="W552" s="137"/>
      <c r="X552" s="137"/>
      <c r="Y552" s="137"/>
      <c r="Z552" s="137"/>
      <c r="AA552" s="137"/>
      <c r="AB552" s="137"/>
      <c r="AC552" s="137"/>
      <c r="AD552" s="137"/>
      <c r="AE552" s="137"/>
      <c r="AF552" s="137"/>
      <c r="AG552" s="137"/>
      <c r="AH552" s="137"/>
    </row>
    <row r="553" spans="1:34" ht="15" hidden="1" customHeight="1" x14ac:dyDescent="0.2">
      <c r="A553" s="1393"/>
      <c r="B553" s="147"/>
      <c r="C553" s="202"/>
      <c r="D553" s="201"/>
      <c r="E553" s="710"/>
      <c r="F553" s="1123"/>
      <c r="G553" s="1124"/>
      <c r="H553" s="704"/>
      <c r="I553" s="720" t="str">
        <f t="shared" si="262"/>
        <v/>
      </c>
      <c r="J553" s="720" t="str">
        <f t="shared" si="263"/>
        <v/>
      </c>
      <c r="K553" s="720" t="str">
        <f t="shared" si="264"/>
        <v/>
      </c>
      <c r="L553" s="720" t="str">
        <f t="shared" si="265"/>
        <v/>
      </c>
      <c r="M553" s="713" t="str">
        <f t="shared" si="266"/>
        <v/>
      </c>
      <c r="N553" s="713" t="str">
        <f t="shared" si="267"/>
        <v/>
      </c>
      <c r="O553" s="714">
        <f t="shared" si="268"/>
        <v>0</v>
      </c>
      <c r="P553" s="835"/>
      <c r="Q553" s="137"/>
      <c r="R553" s="137"/>
      <c r="S553" s="137"/>
      <c r="T553" s="137"/>
      <c r="U553" s="137"/>
      <c r="V553" s="137"/>
      <c r="W553" s="137"/>
      <c r="X553" s="137"/>
      <c r="Y553" s="137"/>
      <c r="Z553" s="137"/>
      <c r="AA553" s="137"/>
      <c r="AB553" s="137"/>
      <c r="AC553" s="137"/>
      <c r="AD553" s="137"/>
      <c r="AE553" s="137"/>
      <c r="AF553" s="137"/>
      <c r="AG553" s="137"/>
      <c r="AH553" s="137"/>
    </row>
    <row r="554" spans="1:34" ht="15" hidden="1" customHeight="1" x14ac:dyDescent="0.2">
      <c r="A554" s="1393"/>
      <c r="B554" s="147"/>
      <c r="C554" s="202"/>
      <c r="D554" s="201"/>
      <c r="E554" s="710"/>
      <c r="F554" s="1123"/>
      <c r="G554" s="1124"/>
      <c r="H554" s="704"/>
      <c r="I554" s="720" t="str">
        <f t="shared" si="262"/>
        <v/>
      </c>
      <c r="J554" s="720" t="str">
        <f t="shared" si="263"/>
        <v/>
      </c>
      <c r="K554" s="720" t="str">
        <f t="shared" si="264"/>
        <v/>
      </c>
      <c r="L554" s="720" t="str">
        <f t="shared" si="265"/>
        <v/>
      </c>
      <c r="M554" s="713" t="str">
        <f t="shared" si="266"/>
        <v/>
      </c>
      <c r="N554" s="713" t="str">
        <f t="shared" si="267"/>
        <v/>
      </c>
      <c r="O554" s="714">
        <f t="shared" si="268"/>
        <v>0</v>
      </c>
      <c r="P554" s="835"/>
      <c r="Q554" s="137"/>
      <c r="R554" s="137"/>
      <c r="S554" s="137"/>
      <c r="T554" s="137"/>
      <c r="U554" s="137"/>
      <c r="V554" s="137"/>
      <c r="W554" s="137"/>
      <c r="X554" s="137"/>
      <c r="Y554" s="137"/>
      <c r="Z554" s="137"/>
      <c r="AA554" s="137"/>
      <c r="AB554" s="137"/>
      <c r="AC554" s="137"/>
      <c r="AD554" s="137"/>
      <c r="AE554" s="137"/>
      <c r="AF554" s="137"/>
      <c r="AG554" s="137"/>
      <c r="AH554" s="137"/>
    </row>
    <row r="555" spans="1:34" ht="15" hidden="1" customHeight="1" x14ac:dyDescent="0.2">
      <c r="A555" s="1393"/>
      <c r="B555" s="147"/>
      <c r="C555" s="202"/>
      <c r="D555" s="201"/>
      <c r="E555" s="710"/>
      <c r="F555" s="1123"/>
      <c r="G555" s="1124"/>
      <c r="H555" s="704"/>
      <c r="I555" s="720" t="str">
        <f t="shared" si="262"/>
        <v/>
      </c>
      <c r="J555" s="720" t="str">
        <f t="shared" si="263"/>
        <v/>
      </c>
      <c r="K555" s="720" t="str">
        <f t="shared" si="264"/>
        <v/>
      </c>
      <c r="L555" s="720" t="str">
        <f t="shared" si="265"/>
        <v/>
      </c>
      <c r="M555" s="713" t="str">
        <f t="shared" si="266"/>
        <v/>
      </c>
      <c r="N555" s="713" t="str">
        <f t="shared" si="267"/>
        <v/>
      </c>
      <c r="O555" s="714">
        <f t="shared" si="268"/>
        <v>0</v>
      </c>
      <c r="P555" s="835"/>
      <c r="Q555" s="137"/>
      <c r="R555" s="137"/>
      <c r="S555" s="137"/>
      <c r="T555" s="137"/>
      <c r="U555" s="137"/>
      <c r="V555" s="137"/>
      <c r="W555" s="137"/>
      <c r="X555" s="137"/>
      <c r="Y555" s="137"/>
      <c r="Z555" s="137"/>
      <c r="AA555" s="137"/>
      <c r="AB555" s="137"/>
      <c r="AC555" s="137"/>
      <c r="AD555" s="137"/>
      <c r="AE555" s="137"/>
      <c r="AF555" s="137"/>
      <c r="AG555" s="137"/>
      <c r="AH555" s="137"/>
    </row>
    <row r="556" spans="1:34" ht="15" hidden="1" customHeight="1" x14ac:dyDescent="0.2">
      <c r="A556" s="1393"/>
      <c r="B556" s="147"/>
      <c r="C556" s="202"/>
      <c r="D556" s="201"/>
      <c r="E556" s="710"/>
      <c r="F556" s="1123"/>
      <c r="G556" s="1124"/>
      <c r="H556" s="704"/>
      <c r="I556" s="720" t="str">
        <f t="shared" si="262"/>
        <v/>
      </c>
      <c r="J556" s="720" t="str">
        <f t="shared" si="263"/>
        <v/>
      </c>
      <c r="K556" s="720" t="str">
        <f t="shared" si="264"/>
        <v/>
      </c>
      <c r="L556" s="720" t="str">
        <f t="shared" si="265"/>
        <v/>
      </c>
      <c r="M556" s="713" t="str">
        <f t="shared" si="266"/>
        <v/>
      </c>
      <c r="N556" s="713" t="str">
        <f t="shared" si="267"/>
        <v/>
      </c>
      <c r="O556" s="714">
        <f t="shared" si="268"/>
        <v>0</v>
      </c>
      <c r="P556" s="835"/>
      <c r="Q556" s="137"/>
      <c r="R556" s="137"/>
      <c r="S556" s="137"/>
      <c r="T556" s="137"/>
      <c r="U556" s="137"/>
      <c r="V556" s="137"/>
      <c r="W556" s="137"/>
      <c r="X556" s="137"/>
      <c r="Y556" s="137"/>
      <c r="Z556" s="137"/>
      <c r="AA556" s="137"/>
      <c r="AB556" s="137"/>
      <c r="AC556" s="137"/>
      <c r="AD556" s="137"/>
      <c r="AE556" s="137"/>
      <c r="AF556" s="137"/>
      <c r="AG556" s="137"/>
      <c r="AH556" s="137"/>
    </row>
    <row r="557" spans="1:34" ht="15" hidden="1" customHeight="1" x14ac:dyDescent="0.2">
      <c r="A557" s="1393"/>
      <c r="B557" s="147"/>
      <c r="C557" s="202"/>
      <c r="D557" s="201"/>
      <c r="E557" s="710"/>
      <c r="F557" s="1123"/>
      <c r="G557" s="1124"/>
      <c r="H557" s="704"/>
      <c r="I557" s="720" t="str">
        <f t="shared" si="262"/>
        <v/>
      </c>
      <c r="J557" s="720" t="str">
        <f t="shared" si="263"/>
        <v/>
      </c>
      <c r="K557" s="720" t="str">
        <f t="shared" si="264"/>
        <v/>
      </c>
      <c r="L557" s="720" t="str">
        <f t="shared" si="265"/>
        <v/>
      </c>
      <c r="M557" s="713" t="str">
        <f t="shared" si="266"/>
        <v/>
      </c>
      <c r="N557" s="713" t="str">
        <f t="shared" si="267"/>
        <v/>
      </c>
      <c r="O557" s="714">
        <f t="shared" si="268"/>
        <v>0</v>
      </c>
      <c r="P557" s="835"/>
      <c r="Q557" s="137"/>
      <c r="R557" s="137"/>
      <c r="S557" s="137"/>
      <c r="T557" s="137"/>
      <c r="U557" s="137"/>
      <c r="V557" s="137"/>
      <c r="W557" s="137"/>
      <c r="X557" s="137"/>
      <c r="Y557" s="137"/>
      <c r="Z557" s="137"/>
      <c r="AA557" s="137"/>
      <c r="AB557" s="137"/>
      <c r="AC557" s="137"/>
      <c r="AD557" s="137"/>
      <c r="AE557" s="137"/>
      <c r="AF557" s="137"/>
      <c r="AG557" s="137"/>
      <c r="AH557" s="137"/>
    </row>
    <row r="558" spans="1:34" ht="15" hidden="1" customHeight="1" x14ac:dyDescent="0.2">
      <c r="A558" s="1393"/>
      <c r="B558" s="147"/>
      <c r="C558" s="202"/>
      <c r="D558" s="201"/>
      <c r="E558" s="710"/>
      <c r="F558" s="1123"/>
      <c r="G558" s="1124"/>
      <c r="H558" s="704"/>
      <c r="I558" s="720" t="str">
        <f t="shared" si="262"/>
        <v/>
      </c>
      <c r="J558" s="720" t="str">
        <f t="shared" si="263"/>
        <v/>
      </c>
      <c r="K558" s="720" t="str">
        <f t="shared" si="264"/>
        <v/>
      </c>
      <c r="L558" s="720" t="str">
        <f t="shared" si="265"/>
        <v/>
      </c>
      <c r="M558" s="713" t="str">
        <f t="shared" si="266"/>
        <v/>
      </c>
      <c r="N558" s="713" t="str">
        <f t="shared" si="267"/>
        <v/>
      </c>
      <c r="O558" s="714">
        <f t="shared" si="268"/>
        <v>0</v>
      </c>
      <c r="P558" s="835"/>
      <c r="Q558" s="137"/>
      <c r="R558" s="137"/>
      <c r="S558" s="137"/>
      <c r="T558" s="137"/>
      <c r="U558" s="137"/>
      <c r="V558" s="137"/>
      <c r="W558" s="137"/>
      <c r="X558" s="137"/>
      <c r="Y558" s="137"/>
      <c r="Z558" s="137"/>
      <c r="AA558" s="137"/>
      <c r="AB558" s="137"/>
      <c r="AC558" s="137"/>
      <c r="AD558" s="137"/>
      <c r="AE558" s="137"/>
      <c r="AF558" s="137"/>
      <c r="AG558" s="137"/>
      <c r="AH558" s="137"/>
    </row>
    <row r="559" spans="1:34" ht="15" hidden="1" customHeight="1" x14ac:dyDescent="0.2">
      <c r="A559" s="1393"/>
      <c r="B559" s="147"/>
      <c r="C559" s="202"/>
      <c r="D559" s="201"/>
      <c r="E559" s="710"/>
      <c r="F559" s="1123"/>
      <c r="G559" s="1124"/>
      <c r="H559" s="704"/>
      <c r="I559" s="720" t="str">
        <f t="shared" si="262"/>
        <v/>
      </c>
      <c r="J559" s="720" t="str">
        <f t="shared" si="263"/>
        <v/>
      </c>
      <c r="K559" s="720" t="str">
        <f t="shared" si="264"/>
        <v/>
      </c>
      <c r="L559" s="720" t="str">
        <f t="shared" si="265"/>
        <v/>
      </c>
      <c r="M559" s="713" t="str">
        <f t="shared" si="266"/>
        <v/>
      </c>
      <c r="N559" s="713" t="str">
        <f t="shared" si="267"/>
        <v/>
      </c>
      <c r="O559" s="714">
        <f t="shared" si="268"/>
        <v>0</v>
      </c>
      <c r="P559" s="835"/>
      <c r="Q559" s="137"/>
      <c r="R559" s="137"/>
      <c r="S559" s="137"/>
      <c r="T559" s="137"/>
      <c r="U559" s="137"/>
      <c r="V559" s="137"/>
      <c r="W559" s="137"/>
      <c r="X559" s="137"/>
      <c r="Y559" s="137"/>
      <c r="Z559" s="137"/>
      <c r="AA559" s="137"/>
      <c r="AB559" s="137"/>
      <c r="AC559" s="137"/>
      <c r="AD559" s="137"/>
      <c r="AE559" s="137"/>
      <c r="AF559" s="137"/>
      <c r="AG559" s="137"/>
      <c r="AH559" s="137"/>
    </row>
    <row r="560" spans="1:34" ht="15" hidden="1" customHeight="1" x14ac:dyDescent="0.2">
      <c r="A560" s="1393"/>
      <c r="B560" s="147"/>
      <c r="C560" s="202"/>
      <c r="D560" s="201"/>
      <c r="E560" s="710"/>
      <c r="F560" s="1123"/>
      <c r="G560" s="1124"/>
      <c r="H560" s="704"/>
      <c r="I560" s="720" t="str">
        <f t="shared" si="262"/>
        <v/>
      </c>
      <c r="J560" s="720" t="str">
        <f t="shared" si="263"/>
        <v/>
      </c>
      <c r="K560" s="720" t="str">
        <f t="shared" si="264"/>
        <v/>
      </c>
      <c r="L560" s="720" t="str">
        <f t="shared" si="265"/>
        <v/>
      </c>
      <c r="M560" s="713" t="str">
        <f t="shared" si="266"/>
        <v/>
      </c>
      <c r="N560" s="713" t="str">
        <f t="shared" si="267"/>
        <v/>
      </c>
      <c r="O560" s="714">
        <f t="shared" si="268"/>
        <v>0</v>
      </c>
      <c r="P560" s="835"/>
      <c r="Q560" s="137"/>
      <c r="R560" s="137"/>
      <c r="S560" s="137"/>
      <c r="T560" s="137"/>
      <c r="U560" s="137"/>
      <c r="V560" s="137"/>
      <c r="W560" s="137"/>
      <c r="X560" s="137"/>
      <c r="Y560" s="137"/>
      <c r="Z560" s="137"/>
      <c r="AA560" s="137"/>
      <c r="AB560" s="137"/>
      <c r="AC560" s="137"/>
      <c r="AD560" s="137"/>
      <c r="AE560" s="137"/>
      <c r="AF560" s="137"/>
      <c r="AG560" s="137"/>
      <c r="AH560" s="137"/>
    </row>
    <row r="561" spans="1:34" ht="15" hidden="1" customHeight="1" thickBot="1" x14ac:dyDescent="0.25">
      <c r="A561" s="1394"/>
      <c r="B561" s="169"/>
      <c r="C561" s="203"/>
      <c r="D561" s="707"/>
      <c r="E561" s="711"/>
      <c r="F561" s="1125"/>
      <c r="G561" s="1126"/>
      <c r="H561" s="704"/>
      <c r="I561" s="720" t="str">
        <f t="shared" si="262"/>
        <v/>
      </c>
      <c r="J561" s="720" t="str">
        <f t="shared" si="263"/>
        <v/>
      </c>
      <c r="K561" s="720" t="str">
        <f t="shared" si="264"/>
        <v/>
      </c>
      <c r="L561" s="720" t="str">
        <f t="shared" si="265"/>
        <v/>
      </c>
      <c r="M561" s="713" t="str">
        <f t="shared" si="266"/>
        <v/>
      </c>
      <c r="N561" s="713" t="str">
        <f t="shared" si="267"/>
        <v/>
      </c>
      <c r="O561" s="714">
        <f t="shared" si="268"/>
        <v>0</v>
      </c>
      <c r="P561" s="835"/>
      <c r="Q561" s="137"/>
      <c r="R561" s="137"/>
      <c r="S561" s="137"/>
      <c r="T561" s="137"/>
      <c r="U561" s="137"/>
      <c r="V561" s="137"/>
      <c r="W561" s="137"/>
      <c r="X561" s="137"/>
      <c r="Y561" s="137"/>
      <c r="Z561" s="137"/>
      <c r="AA561" s="137"/>
      <c r="AB561" s="137"/>
      <c r="AC561" s="137"/>
      <c r="AD561" s="137"/>
      <c r="AE561" s="137"/>
      <c r="AF561" s="137"/>
      <c r="AG561" s="137"/>
      <c r="AH561" s="137"/>
    </row>
    <row r="562" spans="1:34" ht="18" customHeight="1" thickBot="1" x14ac:dyDescent="0.25">
      <c r="A562" s="182"/>
      <c r="B562" s="198"/>
      <c r="C562" s="198"/>
      <c r="D562" s="198"/>
      <c r="E562" s="198" t="s">
        <v>62</v>
      </c>
      <c r="F562" s="140">
        <f t="shared" ref="F562:G562" si="269">SUM(F542:F561)</f>
        <v>0</v>
      </c>
      <c r="G562" s="204">
        <f t="shared" si="269"/>
        <v>0</v>
      </c>
      <c r="H562" s="139"/>
      <c r="I562" s="721">
        <f t="shared" ref="I562:J562" si="270">SUM(I542:I561)</f>
        <v>0</v>
      </c>
      <c r="J562" s="722">
        <f t="shared" si="270"/>
        <v>0</v>
      </c>
      <c r="K562" s="721">
        <f t="shared" ref="K562:L562" si="271">SUM(K542:K561)</f>
        <v>0</v>
      </c>
      <c r="L562" s="722">
        <f t="shared" si="271"/>
        <v>0</v>
      </c>
      <c r="M562" s="205">
        <f t="shared" ref="M562:O562" si="272">SUM(M542:M561)</f>
        <v>0</v>
      </c>
      <c r="N562" s="200">
        <f t="shared" si="272"/>
        <v>0</v>
      </c>
      <c r="O562" s="144">
        <f t="shared" si="272"/>
        <v>0</v>
      </c>
      <c r="P562" s="836"/>
      <c r="Q562" s="137"/>
      <c r="R562" s="137"/>
      <c r="S562" s="137"/>
      <c r="T562" s="137"/>
      <c r="U562" s="137"/>
      <c r="V562" s="137"/>
      <c r="W562" s="137"/>
      <c r="X562" s="137"/>
      <c r="Y562" s="137"/>
      <c r="Z562" s="137"/>
      <c r="AA562" s="137"/>
      <c r="AB562" s="137"/>
      <c r="AC562" s="137"/>
      <c r="AD562" s="137"/>
      <c r="AE562" s="137"/>
      <c r="AF562" s="137"/>
      <c r="AG562" s="137"/>
      <c r="AH562" s="137"/>
    </row>
    <row r="563" spans="1:34" ht="13.5" thickBot="1" x14ac:dyDescent="0.25">
      <c r="A563" s="173"/>
      <c r="B563" s="152"/>
      <c r="C563" s="152"/>
      <c r="D563" s="152"/>
      <c r="E563" s="152"/>
      <c r="F563" s="152"/>
      <c r="G563" s="152"/>
      <c r="H563" s="102"/>
      <c r="I563" s="152"/>
      <c r="J563" s="152"/>
      <c r="K563" s="152"/>
      <c r="L563" s="152"/>
      <c r="M563" s="152"/>
      <c r="N563" s="152"/>
      <c r="O563" s="102"/>
      <c r="P563" s="837"/>
      <c r="Q563" s="137"/>
      <c r="R563" s="137"/>
      <c r="S563" s="137"/>
      <c r="T563" s="137"/>
      <c r="U563" s="137"/>
      <c r="V563" s="137"/>
      <c r="W563" s="137"/>
      <c r="X563" s="137"/>
      <c r="Y563" s="137"/>
      <c r="Z563" s="137"/>
      <c r="AA563" s="137"/>
      <c r="AB563" s="137"/>
      <c r="AC563" s="137"/>
      <c r="AD563" s="137"/>
      <c r="AE563" s="137"/>
      <c r="AF563" s="137"/>
      <c r="AG563" s="137"/>
      <c r="AH563" s="137"/>
    </row>
    <row r="564" spans="1:34" ht="15" customHeight="1" x14ac:dyDescent="0.2">
      <c r="A564" s="1392">
        <f>'Setup Page'!C18</f>
        <v>0</v>
      </c>
      <c r="B564" s="168"/>
      <c r="C564" s="201"/>
      <c r="D564" s="706"/>
      <c r="E564" s="709"/>
      <c r="F564" s="1121"/>
      <c r="G564" s="1122"/>
      <c r="H564" s="704"/>
      <c r="I564" s="720" t="str">
        <f>IF(E564="Level 2",F564,IF(E564="Level 3",F564,IF(E564="Level 4",F564,"")))</f>
        <v/>
      </c>
      <c r="J564" s="720" t="str">
        <f>IF(E564="Level 5",F564,"")</f>
        <v/>
      </c>
      <c r="K564" s="720" t="str">
        <f>IF(E564="Level 2",G564,IF(E564="Level 3",G564,IF(E564="Level 4",G564,"")))</f>
        <v/>
      </c>
      <c r="L564" s="720" t="str">
        <f>IF(E564="Level 5",G564,"")</f>
        <v/>
      </c>
      <c r="M564" s="713" t="str">
        <f>IF(E564="Level 2",G564*H564,IF(E564="Level 3",G564*H564,IF(E564="Level 4",G564*H564,"")))</f>
        <v/>
      </c>
      <c r="N564" s="713" t="str">
        <f>IF(E564="Level 5",G564*H564,"")</f>
        <v/>
      </c>
      <c r="O564" s="714">
        <f>G564*H564</f>
        <v>0</v>
      </c>
      <c r="P564" s="835"/>
      <c r="Q564" s="137"/>
      <c r="R564" s="137"/>
      <c r="S564" s="137"/>
      <c r="T564" s="137"/>
      <c r="U564" s="137"/>
      <c r="V564" s="137"/>
      <c r="W564" s="137"/>
      <c r="X564" s="137"/>
      <c r="Y564" s="137"/>
      <c r="Z564" s="137"/>
      <c r="AA564" s="137"/>
      <c r="AB564" s="137"/>
      <c r="AC564" s="137"/>
      <c r="AD564" s="137"/>
      <c r="AE564" s="137"/>
      <c r="AF564" s="137"/>
      <c r="AG564" s="137"/>
      <c r="AH564" s="137"/>
    </row>
    <row r="565" spans="1:34" ht="15" customHeight="1" x14ac:dyDescent="0.2">
      <c r="A565" s="1393"/>
      <c r="B565" s="147"/>
      <c r="C565" s="202"/>
      <c r="D565" s="201"/>
      <c r="E565" s="710"/>
      <c r="F565" s="1123"/>
      <c r="G565" s="1124"/>
      <c r="H565" s="704"/>
      <c r="I565" s="720" t="str">
        <f t="shared" ref="I565:I583" si="273">IF(E565="Level 2",F565,IF(E565="Level 3",F565,IF(E565="Level 4",F565,"")))</f>
        <v/>
      </c>
      <c r="J565" s="720" t="str">
        <f t="shared" ref="J565:J583" si="274">IF(E565="Level 5",F565,"")</f>
        <v/>
      </c>
      <c r="K565" s="720" t="str">
        <f t="shared" ref="K565:K583" si="275">IF(E565="Level 2",G565,IF(E565="Level 3",G565,IF(E565="Level 4",G565,"")))</f>
        <v/>
      </c>
      <c r="L565" s="720" t="str">
        <f t="shared" ref="L565:L583" si="276">IF(E565="Level 5",G565,"")</f>
        <v/>
      </c>
      <c r="M565" s="713" t="str">
        <f t="shared" ref="M565:M583" si="277">IF(E565="Level 2",G565*H565,IF(E565="Level 3",G565*H565,IF(E565="Level 4",G565*H565,"")))</f>
        <v/>
      </c>
      <c r="N565" s="713" t="str">
        <f t="shared" ref="N565:N583" si="278">IF(E565="Level 5",G565*H565,"")</f>
        <v/>
      </c>
      <c r="O565" s="714">
        <f t="shared" ref="O565:O583" si="279">G565*H565</f>
        <v>0</v>
      </c>
      <c r="P565" s="835"/>
      <c r="Q565" s="137"/>
      <c r="R565" s="137"/>
      <c r="S565" s="137"/>
      <c r="T565" s="137"/>
      <c r="U565" s="137"/>
      <c r="V565" s="137"/>
      <c r="W565" s="137"/>
      <c r="X565" s="137"/>
      <c r="Y565" s="137"/>
      <c r="Z565" s="137"/>
      <c r="AA565" s="137"/>
      <c r="AB565" s="137"/>
      <c r="AC565" s="137"/>
      <c r="AD565" s="137"/>
      <c r="AE565" s="137"/>
      <c r="AF565" s="137"/>
      <c r="AG565" s="137"/>
      <c r="AH565" s="137"/>
    </row>
    <row r="566" spans="1:34" ht="15" customHeight="1" x14ac:dyDescent="0.2">
      <c r="A566" s="1393"/>
      <c r="B566" s="147"/>
      <c r="C566" s="202"/>
      <c r="D566" s="201"/>
      <c r="E566" s="710"/>
      <c r="F566" s="1123"/>
      <c r="G566" s="1124"/>
      <c r="H566" s="704"/>
      <c r="I566" s="720" t="str">
        <f t="shared" si="273"/>
        <v/>
      </c>
      <c r="J566" s="720" t="str">
        <f t="shared" si="274"/>
        <v/>
      </c>
      <c r="K566" s="720" t="str">
        <f t="shared" si="275"/>
        <v/>
      </c>
      <c r="L566" s="720" t="str">
        <f t="shared" si="276"/>
        <v/>
      </c>
      <c r="M566" s="713" t="str">
        <f t="shared" si="277"/>
        <v/>
      </c>
      <c r="N566" s="713" t="str">
        <f t="shared" si="278"/>
        <v/>
      </c>
      <c r="O566" s="714">
        <f t="shared" si="279"/>
        <v>0</v>
      </c>
      <c r="P566" s="835"/>
      <c r="Q566" s="137"/>
      <c r="R566" s="137"/>
      <c r="S566" s="137"/>
      <c r="T566" s="137"/>
      <c r="U566" s="137"/>
      <c r="V566" s="137"/>
      <c r="W566" s="137"/>
      <c r="X566" s="137"/>
      <c r="Y566" s="137"/>
      <c r="Z566" s="137"/>
      <c r="AA566" s="137"/>
      <c r="AB566" s="137"/>
      <c r="AC566" s="137"/>
      <c r="AD566" s="137"/>
      <c r="AE566" s="137"/>
      <c r="AF566" s="137"/>
      <c r="AG566" s="137"/>
      <c r="AH566" s="137"/>
    </row>
    <row r="567" spans="1:34" ht="15" customHeight="1" x14ac:dyDescent="0.2">
      <c r="A567" s="1393"/>
      <c r="B567" s="147"/>
      <c r="C567" s="202"/>
      <c r="D567" s="201"/>
      <c r="E567" s="710"/>
      <c r="F567" s="1123"/>
      <c r="G567" s="1124"/>
      <c r="H567" s="704"/>
      <c r="I567" s="720" t="str">
        <f t="shared" si="273"/>
        <v/>
      </c>
      <c r="J567" s="720" t="str">
        <f t="shared" si="274"/>
        <v/>
      </c>
      <c r="K567" s="720" t="str">
        <f t="shared" si="275"/>
        <v/>
      </c>
      <c r="L567" s="720" t="str">
        <f t="shared" si="276"/>
        <v/>
      </c>
      <c r="M567" s="713" t="str">
        <f t="shared" si="277"/>
        <v/>
      </c>
      <c r="N567" s="713" t="str">
        <f t="shared" si="278"/>
        <v/>
      </c>
      <c r="O567" s="714">
        <f t="shared" si="279"/>
        <v>0</v>
      </c>
      <c r="P567" s="835"/>
      <c r="Q567" s="137"/>
      <c r="R567" s="137"/>
      <c r="S567" s="137"/>
      <c r="T567" s="137"/>
      <c r="U567" s="137"/>
      <c r="V567" s="137"/>
      <c r="W567" s="137"/>
      <c r="X567" s="137"/>
      <c r="Y567" s="137"/>
      <c r="Z567" s="137"/>
      <c r="AA567" s="137"/>
      <c r="AB567" s="137"/>
      <c r="AC567" s="137"/>
      <c r="AD567" s="137"/>
      <c r="AE567" s="137"/>
      <c r="AF567" s="137"/>
      <c r="AG567" s="137"/>
      <c r="AH567" s="137"/>
    </row>
    <row r="568" spans="1:34" ht="15" customHeight="1" x14ac:dyDescent="0.2">
      <c r="A568" s="1393"/>
      <c r="B568" s="147"/>
      <c r="C568" s="202"/>
      <c r="D568" s="201"/>
      <c r="E568" s="710"/>
      <c r="F568" s="1123"/>
      <c r="G568" s="1124"/>
      <c r="H568" s="704"/>
      <c r="I568" s="720" t="str">
        <f t="shared" si="273"/>
        <v/>
      </c>
      <c r="J568" s="720" t="str">
        <f t="shared" si="274"/>
        <v/>
      </c>
      <c r="K568" s="720" t="str">
        <f t="shared" si="275"/>
        <v/>
      </c>
      <c r="L568" s="720" t="str">
        <f t="shared" si="276"/>
        <v/>
      </c>
      <c r="M568" s="713" t="str">
        <f t="shared" si="277"/>
        <v/>
      </c>
      <c r="N568" s="713" t="str">
        <f t="shared" si="278"/>
        <v/>
      </c>
      <c r="O568" s="714">
        <f t="shared" si="279"/>
        <v>0</v>
      </c>
      <c r="P568" s="835"/>
      <c r="Q568" s="137"/>
      <c r="R568" s="137"/>
      <c r="S568" s="137"/>
      <c r="T568" s="137"/>
      <c r="U568" s="137"/>
      <c r="V568" s="137"/>
      <c r="W568" s="137"/>
      <c r="X568" s="137"/>
      <c r="Y568" s="137"/>
      <c r="Z568" s="137"/>
      <c r="AA568" s="137"/>
      <c r="AB568" s="137"/>
      <c r="AC568" s="137"/>
      <c r="AD568" s="137"/>
      <c r="AE568" s="137"/>
      <c r="AF568" s="137"/>
      <c r="AG568" s="137"/>
      <c r="AH568" s="137"/>
    </row>
    <row r="569" spans="1:34" ht="15" customHeight="1" x14ac:dyDescent="0.2">
      <c r="A569" s="1393"/>
      <c r="B569" s="147"/>
      <c r="C569" s="202"/>
      <c r="D569" s="201"/>
      <c r="E569" s="710"/>
      <c r="F569" s="1123"/>
      <c r="G569" s="1124"/>
      <c r="H569" s="704"/>
      <c r="I569" s="720" t="str">
        <f t="shared" si="273"/>
        <v/>
      </c>
      <c r="J569" s="720" t="str">
        <f t="shared" si="274"/>
        <v/>
      </c>
      <c r="K569" s="720" t="str">
        <f t="shared" si="275"/>
        <v/>
      </c>
      <c r="L569" s="720" t="str">
        <f t="shared" si="276"/>
        <v/>
      </c>
      <c r="M569" s="713" t="str">
        <f t="shared" si="277"/>
        <v/>
      </c>
      <c r="N569" s="713" t="str">
        <f t="shared" si="278"/>
        <v/>
      </c>
      <c r="O569" s="714">
        <f t="shared" si="279"/>
        <v>0</v>
      </c>
      <c r="P569" s="835"/>
      <c r="Q569" s="137"/>
      <c r="R569" s="137"/>
      <c r="S569" s="137"/>
      <c r="T569" s="137"/>
      <c r="U569" s="137"/>
      <c r="V569" s="137"/>
      <c r="W569" s="137"/>
      <c r="X569" s="137"/>
      <c r="Y569" s="137"/>
      <c r="Z569" s="137"/>
      <c r="AA569" s="137"/>
      <c r="AB569" s="137"/>
      <c r="AC569" s="137"/>
      <c r="AD569" s="137"/>
      <c r="AE569" s="137"/>
      <c r="AF569" s="137"/>
      <c r="AG569" s="137"/>
      <c r="AH569" s="137"/>
    </row>
    <row r="570" spans="1:34" ht="15" customHeight="1" x14ac:dyDescent="0.2">
      <c r="A570" s="1393"/>
      <c r="B570" s="147"/>
      <c r="C570" s="202"/>
      <c r="D570" s="201"/>
      <c r="E570" s="710"/>
      <c r="F570" s="1123"/>
      <c r="G570" s="1124"/>
      <c r="H570" s="704"/>
      <c r="I570" s="720" t="str">
        <f t="shared" si="273"/>
        <v/>
      </c>
      <c r="J570" s="720" t="str">
        <f t="shared" si="274"/>
        <v/>
      </c>
      <c r="K570" s="720" t="str">
        <f t="shared" si="275"/>
        <v/>
      </c>
      <c r="L570" s="720" t="str">
        <f t="shared" si="276"/>
        <v/>
      </c>
      <c r="M570" s="713" t="str">
        <f t="shared" si="277"/>
        <v/>
      </c>
      <c r="N570" s="713" t="str">
        <f t="shared" si="278"/>
        <v/>
      </c>
      <c r="O570" s="714">
        <f t="shared" si="279"/>
        <v>0</v>
      </c>
      <c r="P570" s="835"/>
      <c r="Q570" s="137"/>
      <c r="R570" s="137"/>
      <c r="S570" s="137"/>
      <c r="T570" s="137"/>
      <c r="U570" s="137"/>
      <c r="V570" s="137"/>
      <c r="W570" s="137"/>
      <c r="X570" s="137"/>
      <c r="Y570" s="137"/>
      <c r="Z570" s="137"/>
      <c r="AA570" s="137"/>
      <c r="AB570" s="137"/>
      <c r="AC570" s="137"/>
      <c r="AD570" s="137"/>
      <c r="AE570" s="137"/>
      <c r="AF570" s="137"/>
      <c r="AG570" s="137"/>
      <c r="AH570" s="137"/>
    </row>
    <row r="571" spans="1:34" ht="15" customHeight="1" x14ac:dyDescent="0.2">
      <c r="A571" s="1393"/>
      <c r="B571" s="147"/>
      <c r="C571" s="202"/>
      <c r="D571" s="201"/>
      <c r="E571" s="710"/>
      <c r="F571" s="1123"/>
      <c r="G571" s="1124"/>
      <c r="H571" s="704"/>
      <c r="I571" s="720" t="str">
        <f t="shared" si="273"/>
        <v/>
      </c>
      <c r="J571" s="720" t="str">
        <f t="shared" si="274"/>
        <v/>
      </c>
      <c r="K571" s="720" t="str">
        <f t="shared" si="275"/>
        <v/>
      </c>
      <c r="L571" s="720" t="str">
        <f t="shared" si="276"/>
        <v/>
      </c>
      <c r="M571" s="713" t="str">
        <f t="shared" si="277"/>
        <v/>
      </c>
      <c r="N571" s="713" t="str">
        <f t="shared" si="278"/>
        <v/>
      </c>
      <c r="O571" s="714">
        <f t="shared" si="279"/>
        <v>0</v>
      </c>
      <c r="P571" s="835"/>
      <c r="Q571" s="137"/>
      <c r="R571" s="137"/>
      <c r="S571" s="137"/>
      <c r="T571" s="137"/>
      <c r="U571" s="137"/>
      <c r="V571" s="137"/>
      <c r="W571" s="137"/>
      <c r="X571" s="137"/>
      <c r="Y571" s="137"/>
      <c r="Z571" s="137"/>
      <c r="AA571" s="137"/>
      <c r="AB571" s="137"/>
      <c r="AC571" s="137"/>
      <c r="AD571" s="137"/>
      <c r="AE571" s="137"/>
      <c r="AF571" s="137"/>
      <c r="AG571" s="137"/>
      <c r="AH571" s="137"/>
    </row>
    <row r="572" spans="1:34" ht="15" customHeight="1" x14ac:dyDescent="0.2">
      <c r="A572" s="1393"/>
      <c r="B572" s="147"/>
      <c r="C572" s="202"/>
      <c r="D572" s="201"/>
      <c r="E572" s="710"/>
      <c r="F572" s="1123"/>
      <c r="G572" s="1124"/>
      <c r="H572" s="704"/>
      <c r="I572" s="720" t="str">
        <f t="shared" si="273"/>
        <v/>
      </c>
      <c r="J572" s="720" t="str">
        <f t="shared" si="274"/>
        <v/>
      </c>
      <c r="K572" s="720" t="str">
        <f t="shared" si="275"/>
        <v/>
      </c>
      <c r="L572" s="720" t="str">
        <f t="shared" si="276"/>
        <v/>
      </c>
      <c r="M572" s="713" t="str">
        <f t="shared" si="277"/>
        <v/>
      </c>
      <c r="N572" s="713" t="str">
        <f t="shared" si="278"/>
        <v/>
      </c>
      <c r="O572" s="714">
        <f t="shared" si="279"/>
        <v>0</v>
      </c>
      <c r="P572" s="835"/>
      <c r="Q572" s="137"/>
      <c r="R572" s="137"/>
      <c r="S572" s="137"/>
      <c r="T572" s="137"/>
      <c r="U572" s="137"/>
      <c r="V572" s="137"/>
      <c r="W572" s="137"/>
      <c r="X572" s="137"/>
      <c r="Y572" s="137"/>
      <c r="Z572" s="137"/>
      <c r="AA572" s="137"/>
      <c r="AB572" s="137"/>
      <c r="AC572" s="137"/>
      <c r="AD572" s="137"/>
      <c r="AE572" s="137"/>
      <c r="AF572" s="137"/>
      <c r="AG572" s="137"/>
      <c r="AH572" s="137"/>
    </row>
    <row r="573" spans="1:34" ht="15" customHeight="1" thickBot="1" x14ac:dyDescent="0.25">
      <c r="A573" s="1393"/>
      <c r="B573" s="147"/>
      <c r="C573" s="202"/>
      <c r="D573" s="201"/>
      <c r="E573" s="710"/>
      <c r="F573" s="1123"/>
      <c r="G573" s="1124"/>
      <c r="H573" s="704"/>
      <c r="I573" s="720" t="str">
        <f t="shared" si="273"/>
        <v/>
      </c>
      <c r="J573" s="720" t="str">
        <f t="shared" si="274"/>
        <v/>
      </c>
      <c r="K573" s="720" t="str">
        <f t="shared" si="275"/>
        <v/>
      </c>
      <c r="L573" s="720" t="str">
        <f t="shared" si="276"/>
        <v/>
      </c>
      <c r="M573" s="713" t="str">
        <f t="shared" si="277"/>
        <v/>
      </c>
      <c r="N573" s="713" t="str">
        <f t="shared" si="278"/>
        <v/>
      </c>
      <c r="O573" s="714">
        <f t="shared" si="279"/>
        <v>0</v>
      </c>
      <c r="P573" s="835"/>
      <c r="Q573" s="137"/>
      <c r="R573" s="137"/>
      <c r="S573" s="137"/>
      <c r="T573" s="137"/>
      <c r="U573" s="137"/>
      <c r="V573" s="137"/>
      <c r="W573" s="137"/>
      <c r="X573" s="137"/>
      <c r="Y573" s="137"/>
      <c r="Z573" s="137"/>
      <c r="AA573" s="137"/>
      <c r="AB573" s="137"/>
      <c r="AC573" s="137"/>
      <c r="AD573" s="137"/>
      <c r="AE573" s="137"/>
      <c r="AF573" s="137"/>
      <c r="AG573" s="137"/>
      <c r="AH573" s="137"/>
    </row>
    <row r="574" spans="1:34" ht="15" hidden="1" customHeight="1" x14ac:dyDescent="0.2">
      <c r="A574" s="1393"/>
      <c r="B574" s="147"/>
      <c r="C574" s="202"/>
      <c r="D574" s="201"/>
      <c r="E574" s="710"/>
      <c r="F574" s="1123"/>
      <c r="G574" s="1124"/>
      <c r="H574" s="704"/>
      <c r="I574" s="720" t="str">
        <f t="shared" si="273"/>
        <v/>
      </c>
      <c r="J574" s="720" t="str">
        <f t="shared" si="274"/>
        <v/>
      </c>
      <c r="K574" s="720" t="str">
        <f t="shared" si="275"/>
        <v/>
      </c>
      <c r="L574" s="720" t="str">
        <f t="shared" si="276"/>
        <v/>
      </c>
      <c r="M574" s="713" t="str">
        <f t="shared" si="277"/>
        <v/>
      </c>
      <c r="N574" s="713" t="str">
        <f t="shared" si="278"/>
        <v/>
      </c>
      <c r="O574" s="714">
        <f t="shared" si="279"/>
        <v>0</v>
      </c>
      <c r="P574" s="835"/>
      <c r="Q574" s="137"/>
      <c r="R574" s="137"/>
      <c r="S574" s="137"/>
      <c r="T574" s="137"/>
      <c r="U574" s="137"/>
      <c r="V574" s="137"/>
      <c r="W574" s="137"/>
      <c r="X574" s="137"/>
      <c r="Y574" s="137"/>
      <c r="Z574" s="137"/>
      <c r="AA574" s="137"/>
      <c r="AB574" s="137"/>
      <c r="AC574" s="137"/>
      <c r="AD574" s="137"/>
      <c r="AE574" s="137"/>
      <c r="AF574" s="137"/>
      <c r="AG574" s="137"/>
      <c r="AH574" s="137"/>
    </row>
    <row r="575" spans="1:34" ht="15" hidden="1" customHeight="1" x14ac:dyDescent="0.2">
      <c r="A575" s="1393"/>
      <c r="B575" s="147"/>
      <c r="C575" s="202"/>
      <c r="D575" s="201"/>
      <c r="E575" s="710"/>
      <c r="F575" s="1123"/>
      <c r="G575" s="1124"/>
      <c r="H575" s="704"/>
      <c r="I575" s="720" t="str">
        <f t="shared" si="273"/>
        <v/>
      </c>
      <c r="J575" s="720" t="str">
        <f t="shared" si="274"/>
        <v/>
      </c>
      <c r="K575" s="720" t="str">
        <f t="shared" si="275"/>
        <v/>
      </c>
      <c r="L575" s="720" t="str">
        <f t="shared" si="276"/>
        <v/>
      </c>
      <c r="M575" s="713" t="str">
        <f t="shared" si="277"/>
        <v/>
      </c>
      <c r="N575" s="713" t="str">
        <f t="shared" si="278"/>
        <v/>
      </c>
      <c r="O575" s="714">
        <f t="shared" si="279"/>
        <v>0</v>
      </c>
      <c r="P575" s="835"/>
      <c r="Q575" s="137"/>
      <c r="R575" s="137"/>
      <c r="S575" s="137"/>
      <c r="T575" s="137"/>
      <c r="U575" s="137"/>
      <c r="V575" s="137"/>
      <c r="W575" s="137"/>
      <c r="X575" s="137"/>
      <c r="Y575" s="137"/>
      <c r="Z575" s="137"/>
      <c r="AA575" s="137"/>
      <c r="AB575" s="137"/>
      <c r="AC575" s="137"/>
      <c r="AD575" s="137"/>
      <c r="AE575" s="137"/>
      <c r="AF575" s="137"/>
      <c r="AG575" s="137"/>
      <c r="AH575" s="137"/>
    </row>
    <row r="576" spans="1:34" ht="15" hidden="1" customHeight="1" x14ac:dyDescent="0.2">
      <c r="A576" s="1393"/>
      <c r="B576" s="147"/>
      <c r="C576" s="202"/>
      <c r="D576" s="201"/>
      <c r="E576" s="710"/>
      <c r="F576" s="1123"/>
      <c r="G576" s="1124"/>
      <c r="H576" s="704"/>
      <c r="I576" s="720" t="str">
        <f t="shared" si="273"/>
        <v/>
      </c>
      <c r="J576" s="720" t="str">
        <f t="shared" si="274"/>
        <v/>
      </c>
      <c r="K576" s="720" t="str">
        <f t="shared" si="275"/>
        <v/>
      </c>
      <c r="L576" s="720" t="str">
        <f t="shared" si="276"/>
        <v/>
      </c>
      <c r="M576" s="713" t="str">
        <f t="shared" si="277"/>
        <v/>
      </c>
      <c r="N576" s="713" t="str">
        <f t="shared" si="278"/>
        <v/>
      </c>
      <c r="O576" s="714">
        <f t="shared" si="279"/>
        <v>0</v>
      </c>
      <c r="P576" s="835"/>
      <c r="Q576" s="137"/>
      <c r="R576" s="137"/>
      <c r="S576" s="137"/>
      <c r="T576" s="137"/>
      <c r="U576" s="137"/>
      <c r="V576" s="137"/>
      <c r="W576" s="137"/>
      <c r="X576" s="137"/>
      <c r="Y576" s="137"/>
      <c r="Z576" s="137"/>
      <c r="AA576" s="137"/>
      <c r="AB576" s="137"/>
      <c r="AC576" s="137"/>
      <c r="AD576" s="137"/>
      <c r="AE576" s="137"/>
      <c r="AF576" s="137"/>
      <c r="AG576" s="137"/>
      <c r="AH576" s="137"/>
    </row>
    <row r="577" spans="1:34" ht="15" hidden="1" customHeight="1" x14ac:dyDescent="0.2">
      <c r="A577" s="1393"/>
      <c r="B577" s="147"/>
      <c r="C577" s="202"/>
      <c r="D577" s="201"/>
      <c r="E577" s="710"/>
      <c r="F577" s="1123"/>
      <c r="G577" s="1124"/>
      <c r="H577" s="704"/>
      <c r="I577" s="720" t="str">
        <f t="shared" si="273"/>
        <v/>
      </c>
      <c r="J577" s="720" t="str">
        <f t="shared" si="274"/>
        <v/>
      </c>
      <c r="K577" s="720" t="str">
        <f t="shared" si="275"/>
        <v/>
      </c>
      <c r="L577" s="720" t="str">
        <f t="shared" si="276"/>
        <v/>
      </c>
      <c r="M577" s="713" t="str">
        <f t="shared" si="277"/>
        <v/>
      </c>
      <c r="N577" s="713" t="str">
        <f t="shared" si="278"/>
        <v/>
      </c>
      <c r="O577" s="714">
        <f t="shared" si="279"/>
        <v>0</v>
      </c>
      <c r="P577" s="835"/>
      <c r="Q577" s="137"/>
      <c r="R577" s="137"/>
      <c r="S577" s="137"/>
      <c r="T577" s="137"/>
      <c r="U577" s="137"/>
      <c r="V577" s="137"/>
      <c r="W577" s="137"/>
      <c r="X577" s="137"/>
      <c r="Y577" s="137"/>
      <c r="Z577" s="137"/>
      <c r="AA577" s="137"/>
      <c r="AB577" s="137"/>
      <c r="AC577" s="137"/>
      <c r="AD577" s="137"/>
      <c r="AE577" s="137"/>
      <c r="AF577" s="137"/>
      <c r="AG577" s="137"/>
      <c r="AH577" s="137"/>
    </row>
    <row r="578" spans="1:34" ht="15" hidden="1" customHeight="1" x14ac:dyDescent="0.2">
      <c r="A578" s="1393"/>
      <c r="B578" s="147"/>
      <c r="C578" s="202"/>
      <c r="D578" s="201"/>
      <c r="E578" s="710"/>
      <c r="F578" s="1123"/>
      <c r="G578" s="1124"/>
      <c r="H578" s="704"/>
      <c r="I578" s="720" t="str">
        <f t="shared" si="273"/>
        <v/>
      </c>
      <c r="J578" s="720" t="str">
        <f t="shared" si="274"/>
        <v/>
      </c>
      <c r="K578" s="720" t="str">
        <f t="shared" si="275"/>
        <v/>
      </c>
      <c r="L578" s="720" t="str">
        <f t="shared" si="276"/>
        <v/>
      </c>
      <c r="M578" s="713" t="str">
        <f t="shared" si="277"/>
        <v/>
      </c>
      <c r="N578" s="713" t="str">
        <f t="shared" si="278"/>
        <v/>
      </c>
      <c r="O578" s="714">
        <f t="shared" si="279"/>
        <v>0</v>
      </c>
      <c r="P578" s="835"/>
      <c r="Q578" s="137"/>
      <c r="R578" s="137"/>
      <c r="S578" s="137"/>
      <c r="T578" s="137"/>
      <c r="U578" s="137"/>
      <c r="V578" s="137"/>
      <c r="W578" s="137"/>
      <c r="X578" s="137"/>
      <c r="Y578" s="137"/>
      <c r="Z578" s="137"/>
      <c r="AA578" s="137"/>
      <c r="AB578" s="137"/>
      <c r="AC578" s="137"/>
      <c r="AD578" s="137"/>
      <c r="AE578" s="137"/>
      <c r="AF578" s="137"/>
      <c r="AG578" s="137"/>
      <c r="AH578" s="137"/>
    </row>
    <row r="579" spans="1:34" ht="15" hidden="1" customHeight="1" x14ac:dyDescent="0.2">
      <c r="A579" s="1393"/>
      <c r="B579" s="147"/>
      <c r="C579" s="202"/>
      <c r="D579" s="201"/>
      <c r="E579" s="710"/>
      <c r="F579" s="1123"/>
      <c r="G579" s="1124"/>
      <c r="H579" s="704"/>
      <c r="I579" s="720" t="str">
        <f t="shared" si="273"/>
        <v/>
      </c>
      <c r="J579" s="720" t="str">
        <f t="shared" si="274"/>
        <v/>
      </c>
      <c r="K579" s="720" t="str">
        <f t="shared" si="275"/>
        <v/>
      </c>
      <c r="L579" s="720" t="str">
        <f t="shared" si="276"/>
        <v/>
      </c>
      <c r="M579" s="713" t="str">
        <f t="shared" si="277"/>
        <v/>
      </c>
      <c r="N579" s="713" t="str">
        <f t="shared" si="278"/>
        <v/>
      </c>
      <c r="O579" s="714">
        <f t="shared" si="279"/>
        <v>0</v>
      </c>
      <c r="P579" s="835"/>
      <c r="Q579" s="137"/>
      <c r="R579" s="137"/>
      <c r="S579" s="137"/>
      <c r="T579" s="137"/>
      <c r="U579" s="137"/>
      <c r="V579" s="137"/>
      <c r="W579" s="137"/>
      <c r="X579" s="137"/>
      <c r="Y579" s="137"/>
      <c r="Z579" s="137"/>
      <c r="AA579" s="137"/>
      <c r="AB579" s="137"/>
      <c r="AC579" s="137"/>
      <c r="AD579" s="137"/>
      <c r="AE579" s="137"/>
      <c r="AF579" s="137"/>
      <c r="AG579" s="137"/>
      <c r="AH579" s="137"/>
    </row>
    <row r="580" spans="1:34" ht="15" hidden="1" customHeight="1" x14ac:dyDescent="0.2">
      <c r="A580" s="1393"/>
      <c r="B580" s="147"/>
      <c r="C580" s="202"/>
      <c r="D580" s="201"/>
      <c r="E580" s="710"/>
      <c r="F580" s="1123"/>
      <c r="G580" s="1124"/>
      <c r="H580" s="704"/>
      <c r="I580" s="720" t="str">
        <f t="shared" si="273"/>
        <v/>
      </c>
      <c r="J580" s="720" t="str">
        <f t="shared" si="274"/>
        <v/>
      </c>
      <c r="K580" s="720" t="str">
        <f t="shared" si="275"/>
        <v/>
      </c>
      <c r="L580" s="720" t="str">
        <f t="shared" si="276"/>
        <v/>
      </c>
      <c r="M580" s="713" t="str">
        <f t="shared" si="277"/>
        <v/>
      </c>
      <c r="N580" s="713" t="str">
        <f t="shared" si="278"/>
        <v/>
      </c>
      <c r="O580" s="714">
        <f t="shared" si="279"/>
        <v>0</v>
      </c>
      <c r="P580" s="835"/>
      <c r="Q580" s="137"/>
      <c r="R580" s="137"/>
      <c r="S580" s="137"/>
      <c r="T580" s="137"/>
      <c r="U580" s="137"/>
      <c r="V580" s="137"/>
      <c r="W580" s="137"/>
      <c r="X580" s="137"/>
      <c r="Y580" s="137"/>
      <c r="Z580" s="137"/>
      <c r="AA580" s="137"/>
      <c r="AB580" s="137"/>
      <c r="AC580" s="137"/>
      <c r="AD580" s="137"/>
      <c r="AE580" s="137"/>
      <c r="AF580" s="137"/>
      <c r="AG580" s="137"/>
      <c r="AH580" s="137"/>
    </row>
    <row r="581" spans="1:34" ht="15" hidden="1" customHeight="1" x14ac:dyDescent="0.2">
      <c r="A581" s="1393"/>
      <c r="B581" s="147"/>
      <c r="C581" s="202"/>
      <c r="D581" s="201"/>
      <c r="E581" s="710"/>
      <c r="F581" s="1123"/>
      <c r="G581" s="1124"/>
      <c r="H581" s="704"/>
      <c r="I581" s="720" t="str">
        <f t="shared" si="273"/>
        <v/>
      </c>
      <c r="J581" s="720" t="str">
        <f t="shared" si="274"/>
        <v/>
      </c>
      <c r="K581" s="720" t="str">
        <f t="shared" si="275"/>
        <v/>
      </c>
      <c r="L581" s="720" t="str">
        <f t="shared" si="276"/>
        <v/>
      </c>
      <c r="M581" s="713" t="str">
        <f t="shared" si="277"/>
        <v/>
      </c>
      <c r="N581" s="713" t="str">
        <f t="shared" si="278"/>
        <v/>
      </c>
      <c r="O581" s="714">
        <f t="shared" si="279"/>
        <v>0</v>
      </c>
      <c r="P581" s="835"/>
      <c r="Q581" s="137"/>
      <c r="R581" s="137"/>
      <c r="S581" s="137"/>
      <c r="T581" s="137"/>
      <c r="U581" s="137"/>
      <c r="V581" s="137"/>
      <c r="W581" s="137"/>
      <c r="X581" s="137"/>
      <c r="Y581" s="137"/>
      <c r="Z581" s="137"/>
      <c r="AA581" s="137"/>
      <c r="AB581" s="137"/>
      <c r="AC581" s="137"/>
      <c r="AD581" s="137"/>
      <c r="AE581" s="137"/>
      <c r="AF581" s="137"/>
      <c r="AG581" s="137"/>
      <c r="AH581" s="137"/>
    </row>
    <row r="582" spans="1:34" ht="15" hidden="1" customHeight="1" x14ac:dyDescent="0.2">
      <c r="A582" s="1393"/>
      <c r="B582" s="147"/>
      <c r="C582" s="202"/>
      <c r="D582" s="201"/>
      <c r="E582" s="710"/>
      <c r="F582" s="1123"/>
      <c r="G582" s="1124"/>
      <c r="H582" s="704"/>
      <c r="I582" s="720" t="str">
        <f t="shared" si="273"/>
        <v/>
      </c>
      <c r="J582" s="720" t="str">
        <f t="shared" si="274"/>
        <v/>
      </c>
      <c r="K582" s="720" t="str">
        <f t="shared" si="275"/>
        <v/>
      </c>
      <c r="L582" s="720" t="str">
        <f t="shared" si="276"/>
        <v/>
      </c>
      <c r="M582" s="713" t="str">
        <f t="shared" si="277"/>
        <v/>
      </c>
      <c r="N582" s="713" t="str">
        <f t="shared" si="278"/>
        <v/>
      </c>
      <c r="O582" s="714">
        <f t="shared" si="279"/>
        <v>0</v>
      </c>
      <c r="P582" s="835"/>
      <c r="Q582" s="137"/>
      <c r="R582" s="137"/>
      <c r="S582" s="137"/>
      <c r="T582" s="137"/>
      <c r="U582" s="137"/>
      <c r="V582" s="137"/>
      <c r="W582" s="137"/>
      <c r="X582" s="137"/>
      <c r="Y582" s="137"/>
      <c r="Z582" s="137"/>
      <c r="AA582" s="137"/>
      <c r="AB582" s="137"/>
      <c r="AC582" s="137"/>
      <c r="AD582" s="137"/>
      <c r="AE582" s="137"/>
      <c r="AF582" s="137"/>
      <c r="AG582" s="137"/>
      <c r="AH582" s="137"/>
    </row>
    <row r="583" spans="1:34" ht="15" hidden="1" customHeight="1" thickBot="1" x14ac:dyDescent="0.25">
      <c r="A583" s="1394"/>
      <c r="B583" s="169"/>
      <c r="C583" s="203"/>
      <c r="D583" s="707"/>
      <c r="E583" s="711"/>
      <c r="F583" s="1125"/>
      <c r="G583" s="1126"/>
      <c r="H583" s="704"/>
      <c r="I583" s="720" t="str">
        <f t="shared" si="273"/>
        <v/>
      </c>
      <c r="J583" s="720" t="str">
        <f t="shared" si="274"/>
        <v/>
      </c>
      <c r="K583" s="720" t="str">
        <f t="shared" si="275"/>
        <v/>
      </c>
      <c r="L583" s="720" t="str">
        <f t="shared" si="276"/>
        <v/>
      </c>
      <c r="M583" s="713" t="str">
        <f t="shared" si="277"/>
        <v/>
      </c>
      <c r="N583" s="713" t="str">
        <f t="shared" si="278"/>
        <v/>
      </c>
      <c r="O583" s="714">
        <f t="shared" si="279"/>
        <v>0</v>
      </c>
      <c r="P583" s="835"/>
      <c r="Q583" s="137"/>
      <c r="R583" s="137"/>
      <c r="S583" s="137"/>
      <c r="T583" s="137"/>
      <c r="U583" s="137"/>
      <c r="V583" s="137"/>
      <c r="W583" s="137"/>
      <c r="X583" s="137"/>
      <c r="Y583" s="137"/>
      <c r="Z583" s="137"/>
      <c r="AA583" s="137"/>
      <c r="AB583" s="137"/>
      <c r="AC583" s="137"/>
      <c r="AD583" s="137"/>
      <c r="AE583" s="137"/>
      <c r="AF583" s="137"/>
      <c r="AG583" s="137"/>
      <c r="AH583" s="137"/>
    </row>
    <row r="584" spans="1:34" ht="18" customHeight="1" thickBot="1" x14ac:dyDescent="0.25">
      <c r="A584" s="182"/>
      <c r="B584" s="198"/>
      <c r="C584" s="198"/>
      <c r="D584" s="198"/>
      <c r="E584" s="198" t="s">
        <v>62</v>
      </c>
      <c r="F584" s="140">
        <f t="shared" ref="F584:G584" si="280">SUM(F564:F583)</f>
        <v>0</v>
      </c>
      <c r="G584" s="204">
        <f t="shared" si="280"/>
        <v>0</v>
      </c>
      <c r="H584" s="139"/>
      <c r="I584" s="721">
        <f t="shared" ref="I584:O584" si="281">SUM(I564:I583)</f>
        <v>0</v>
      </c>
      <c r="J584" s="722">
        <f t="shared" si="281"/>
        <v>0</v>
      </c>
      <c r="K584" s="721">
        <f t="shared" si="281"/>
        <v>0</v>
      </c>
      <c r="L584" s="722">
        <f t="shared" si="281"/>
        <v>0</v>
      </c>
      <c r="M584" s="205">
        <f t="shared" si="281"/>
        <v>0</v>
      </c>
      <c r="N584" s="200">
        <f t="shared" si="281"/>
        <v>0</v>
      </c>
      <c r="O584" s="144">
        <f t="shared" si="281"/>
        <v>0</v>
      </c>
      <c r="P584" s="836"/>
      <c r="Q584" s="137"/>
      <c r="R584" s="137"/>
      <c r="S584" s="137"/>
      <c r="T584" s="137"/>
      <c r="U584" s="137"/>
      <c r="V584" s="137"/>
      <c r="W584" s="137"/>
      <c r="X584" s="137"/>
      <c r="Y584" s="137"/>
      <c r="Z584" s="137"/>
      <c r="AA584" s="137"/>
      <c r="AB584" s="137"/>
      <c r="AC584" s="137"/>
      <c r="AD584" s="137"/>
      <c r="AE584" s="137"/>
      <c r="AF584" s="137"/>
      <c r="AG584" s="137"/>
      <c r="AH584" s="137"/>
    </row>
    <row r="585" spans="1:34" ht="13.5" thickBot="1" x14ac:dyDescent="0.25">
      <c r="A585" s="173"/>
      <c r="B585" s="152"/>
      <c r="C585" s="152"/>
      <c r="D585" s="152"/>
      <c r="E585" s="152"/>
      <c r="F585" s="152"/>
      <c r="G585" s="152"/>
      <c r="H585" s="102"/>
      <c r="I585" s="152"/>
      <c r="J585" s="152"/>
      <c r="K585" s="152"/>
      <c r="L585" s="152"/>
      <c r="M585" s="152"/>
      <c r="N585" s="152"/>
      <c r="O585" s="102"/>
      <c r="P585" s="837"/>
      <c r="Q585" s="137"/>
      <c r="R585" s="137"/>
      <c r="S585" s="137"/>
      <c r="T585" s="137"/>
      <c r="U585" s="137"/>
      <c r="V585" s="137"/>
      <c r="W585" s="137"/>
      <c r="X585" s="137"/>
      <c r="Y585" s="137"/>
      <c r="Z585" s="137"/>
      <c r="AA585" s="137"/>
      <c r="AB585" s="137"/>
      <c r="AC585" s="137"/>
      <c r="AD585" s="137"/>
      <c r="AE585" s="137"/>
      <c r="AF585" s="137"/>
      <c r="AG585" s="137"/>
      <c r="AH585" s="137"/>
    </row>
    <row r="586" spans="1:34" ht="15" customHeight="1" x14ac:dyDescent="0.2">
      <c r="A586" s="1392">
        <f>'Setup Page'!C19</f>
        <v>0</v>
      </c>
      <c r="B586" s="168"/>
      <c r="C586" s="201"/>
      <c r="D586" s="706"/>
      <c r="E586" s="709"/>
      <c r="F586" s="1121"/>
      <c r="G586" s="1122"/>
      <c r="H586" s="704"/>
      <c r="I586" s="720" t="str">
        <f>IF(E586="Level 2",F586,IF(E586="Level 3",F586,IF(E586="Level 4",F586,"")))</f>
        <v/>
      </c>
      <c r="J586" s="720" t="str">
        <f>IF(E586="Level 5",F586,"")</f>
        <v/>
      </c>
      <c r="K586" s="720" t="str">
        <f>IF(E586="Level 2",G586,IF(E586="Level 3",G586,IF(E586="Level 4",G586,"")))</f>
        <v/>
      </c>
      <c r="L586" s="720" t="str">
        <f>IF(E586="Level 5",G586,"")</f>
        <v/>
      </c>
      <c r="M586" s="713" t="str">
        <f>IF(E586="Level 2",G586*H586,IF(E586="Level 3",G586*H586,IF(E586="Level 4",G586*H586,"")))</f>
        <v/>
      </c>
      <c r="N586" s="713" t="str">
        <f>IF(E586="Level 5",G586*H586,"")</f>
        <v/>
      </c>
      <c r="O586" s="714">
        <f>G586*H586</f>
        <v>0</v>
      </c>
      <c r="P586" s="835"/>
      <c r="Q586" s="137"/>
      <c r="R586" s="137"/>
      <c r="S586" s="137"/>
      <c r="T586" s="137"/>
      <c r="U586" s="137"/>
      <c r="V586" s="137"/>
      <c r="W586" s="137"/>
      <c r="X586" s="137"/>
      <c r="Y586" s="137"/>
      <c r="Z586" s="137"/>
      <c r="AA586" s="137"/>
      <c r="AB586" s="137"/>
      <c r="AC586" s="137"/>
      <c r="AD586" s="137"/>
      <c r="AE586" s="137"/>
      <c r="AF586" s="137"/>
      <c r="AG586" s="137"/>
      <c r="AH586" s="137"/>
    </row>
    <row r="587" spans="1:34" ht="15" customHeight="1" x14ac:dyDescent="0.2">
      <c r="A587" s="1393"/>
      <c r="B587" s="147"/>
      <c r="C587" s="202"/>
      <c r="D587" s="201"/>
      <c r="E587" s="710"/>
      <c r="F587" s="1123"/>
      <c r="G587" s="1124"/>
      <c r="H587" s="704"/>
      <c r="I587" s="720" t="str">
        <f t="shared" ref="I587:I605" si="282">IF(E587="Level 2",F587,IF(E587="Level 3",F587,IF(E587="Level 4",F587,"")))</f>
        <v/>
      </c>
      <c r="J587" s="720" t="str">
        <f t="shared" ref="J587:J605" si="283">IF(E587="Level 5",F587,"")</f>
        <v/>
      </c>
      <c r="K587" s="720" t="str">
        <f t="shared" ref="K587:K605" si="284">IF(E587="Level 2",G587,IF(E587="Level 3",G587,IF(E587="Level 4",G587,"")))</f>
        <v/>
      </c>
      <c r="L587" s="720" t="str">
        <f t="shared" ref="L587:L605" si="285">IF(E587="Level 5",G587,"")</f>
        <v/>
      </c>
      <c r="M587" s="713" t="str">
        <f t="shared" ref="M587:M605" si="286">IF(E587="Level 2",G587*H587,IF(E587="Level 3",G587*H587,IF(E587="Level 4",G587*H587,"")))</f>
        <v/>
      </c>
      <c r="N587" s="713" t="str">
        <f t="shared" ref="N587:N605" si="287">IF(E587="Level 5",G587*H587,"")</f>
        <v/>
      </c>
      <c r="O587" s="714">
        <f t="shared" ref="O587:O605" si="288">G587*H587</f>
        <v>0</v>
      </c>
      <c r="P587" s="835"/>
      <c r="Q587" s="137"/>
      <c r="R587" s="137"/>
      <c r="S587" s="137"/>
      <c r="T587" s="137"/>
      <c r="U587" s="137"/>
      <c r="V587" s="137"/>
      <c r="W587" s="137"/>
      <c r="X587" s="137"/>
      <c r="Y587" s="137"/>
      <c r="Z587" s="137"/>
      <c r="AA587" s="137"/>
      <c r="AB587" s="137"/>
      <c r="AC587" s="137"/>
      <c r="AD587" s="137"/>
      <c r="AE587" s="137"/>
      <c r="AF587" s="137"/>
      <c r="AG587" s="137"/>
      <c r="AH587" s="137"/>
    </row>
    <row r="588" spans="1:34" ht="15" customHeight="1" x14ac:dyDescent="0.2">
      <c r="A588" s="1393"/>
      <c r="B588" s="147"/>
      <c r="C588" s="202"/>
      <c r="D588" s="201"/>
      <c r="E588" s="710"/>
      <c r="F588" s="1123"/>
      <c r="G588" s="1124"/>
      <c r="H588" s="704"/>
      <c r="I588" s="720" t="str">
        <f t="shared" si="282"/>
        <v/>
      </c>
      <c r="J588" s="720" t="str">
        <f t="shared" si="283"/>
        <v/>
      </c>
      <c r="K588" s="720" t="str">
        <f t="shared" si="284"/>
        <v/>
      </c>
      <c r="L588" s="720" t="str">
        <f t="shared" si="285"/>
        <v/>
      </c>
      <c r="M588" s="713" t="str">
        <f t="shared" si="286"/>
        <v/>
      </c>
      <c r="N588" s="713" t="str">
        <f t="shared" si="287"/>
        <v/>
      </c>
      <c r="O588" s="714">
        <f t="shared" si="288"/>
        <v>0</v>
      </c>
      <c r="P588" s="835"/>
      <c r="Q588" s="137"/>
      <c r="R588" s="137"/>
      <c r="S588" s="137"/>
      <c r="T588" s="137"/>
      <c r="U588" s="137"/>
      <c r="V588" s="137"/>
      <c r="W588" s="137"/>
      <c r="X588" s="137"/>
      <c r="Y588" s="137"/>
      <c r="Z588" s="137"/>
      <c r="AA588" s="137"/>
      <c r="AB588" s="137"/>
      <c r="AC588" s="137"/>
      <c r="AD588" s="137"/>
      <c r="AE588" s="137"/>
      <c r="AF588" s="137"/>
      <c r="AG588" s="137"/>
      <c r="AH588" s="137"/>
    </row>
    <row r="589" spans="1:34" ht="15" customHeight="1" x14ac:dyDescent="0.2">
      <c r="A589" s="1393"/>
      <c r="B589" s="147"/>
      <c r="C589" s="202"/>
      <c r="D589" s="201"/>
      <c r="E589" s="710"/>
      <c r="F589" s="1123"/>
      <c r="G589" s="1124"/>
      <c r="H589" s="704"/>
      <c r="I589" s="720" t="str">
        <f t="shared" si="282"/>
        <v/>
      </c>
      <c r="J589" s="720" t="str">
        <f t="shared" si="283"/>
        <v/>
      </c>
      <c r="K589" s="720" t="str">
        <f t="shared" si="284"/>
        <v/>
      </c>
      <c r="L589" s="720" t="str">
        <f t="shared" si="285"/>
        <v/>
      </c>
      <c r="M589" s="713" t="str">
        <f t="shared" si="286"/>
        <v/>
      </c>
      <c r="N589" s="713" t="str">
        <f t="shared" si="287"/>
        <v/>
      </c>
      <c r="O589" s="714">
        <f t="shared" si="288"/>
        <v>0</v>
      </c>
      <c r="P589" s="835"/>
      <c r="Q589" s="137"/>
      <c r="R589" s="137"/>
      <c r="S589" s="137"/>
      <c r="T589" s="137"/>
      <c r="U589" s="137"/>
      <c r="V589" s="137"/>
      <c r="W589" s="137"/>
      <c r="X589" s="137"/>
      <c r="Y589" s="137"/>
      <c r="Z589" s="137"/>
      <c r="AA589" s="137"/>
      <c r="AB589" s="137"/>
      <c r="AC589" s="137"/>
      <c r="AD589" s="137"/>
      <c r="AE589" s="137"/>
      <c r="AF589" s="137"/>
      <c r="AG589" s="137"/>
      <c r="AH589" s="137"/>
    </row>
    <row r="590" spans="1:34" ht="15" customHeight="1" x14ac:dyDescent="0.2">
      <c r="A590" s="1393"/>
      <c r="B590" s="147"/>
      <c r="C590" s="202"/>
      <c r="D590" s="201"/>
      <c r="E590" s="710"/>
      <c r="F590" s="1123"/>
      <c r="G590" s="1124"/>
      <c r="H590" s="704"/>
      <c r="I590" s="720" t="str">
        <f t="shared" si="282"/>
        <v/>
      </c>
      <c r="J590" s="720" t="str">
        <f t="shared" si="283"/>
        <v/>
      </c>
      <c r="K590" s="720" t="str">
        <f t="shared" si="284"/>
        <v/>
      </c>
      <c r="L590" s="720" t="str">
        <f t="shared" si="285"/>
        <v/>
      </c>
      <c r="M590" s="713" t="str">
        <f t="shared" si="286"/>
        <v/>
      </c>
      <c r="N590" s="713" t="str">
        <f t="shared" si="287"/>
        <v/>
      </c>
      <c r="O590" s="714">
        <f t="shared" si="288"/>
        <v>0</v>
      </c>
      <c r="P590" s="835"/>
      <c r="Q590" s="137"/>
      <c r="R590" s="137"/>
      <c r="S590" s="137"/>
      <c r="T590" s="137"/>
      <c r="U590" s="137"/>
      <c r="V590" s="137"/>
      <c r="W590" s="137"/>
      <c r="X590" s="137"/>
      <c r="Y590" s="137"/>
      <c r="Z590" s="137"/>
      <c r="AA590" s="137"/>
      <c r="AB590" s="137"/>
      <c r="AC590" s="137"/>
      <c r="AD590" s="137"/>
      <c r="AE590" s="137"/>
      <c r="AF590" s="137"/>
      <c r="AG590" s="137"/>
      <c r="AH590" s="137"/>
    </row>
    <row r="591" spans="1:34" ht="15" customHeight="1" x14ac:dyDescent="0.2">
      <c r="A591" s="1393"/>
      <c r="B591" s="147"/>
      <c r="C591" s="202"/>
      <c r="D591" s="201"/>
      <c r="E591" s="710"/>
      <c r="F591" s="1123"/>
      <c r="G591" s="1124"/>
      <c r="H591" s="704"/>
      <c r="I591" s="720" t="str">
        <f t="shared" si="282"/>
        <v/>
      </c>
      <c r="J591" s="720" t="str">
        <f t="shared" si="283"/>
        <v/>
      </c>
      <c r="K591" s="720" t="str">
        <f t="shared" si="284"/>
        <v/>
      </c>
      <c r="L591" s="720" t="str">
        <f t="shared" si="285"/>
        <v/>
      </c>
      <c r="M591" s="713" t="str">
        <f t="shared" si="286"/>
        <v/>
      </c>
      <c r="N591" s="713" t="str">
        <f t="shared" si="287"/>
        <v/>
      </c>
      <c r="O591" s="714">
        <f t="shared" si="288"/>
        <v>0</v>
      </c>
      <c r="P591" s="835"/>
      <c r="Q591" s="137"/>
      <c r="R591" s="137"/>
      <c r="S591" s="137"/>
      <c r="T591" s="137"/>
      <c r="U591" s="137"/>
      <c r="V591" s="137"/>
      <c r="W591" s="137"/>
      <c r="X591" s="137"/>
      <c r="Y591" s="137"/>
      <c r="Z591" s="137"/>
      <c r="AA591" s="137"/>
      <c r="AB591" s="137"/>
      <c r="AC591" s="137"/>
      <c r="AD591" s="137"/>
      <c r="AE591" s="137"/>
      <c r="AF591" s="137"/>
      <c r="AG591" s="137"/>
      <c r="AH591" s="137"/>
    </row>
    <row r="592" spans="1:34" ht="15" customHeight="1" x14ac:dyDescent="0.2">
      <c r="A592" s="1393"/>
      <c r="B592" s="147"/>
      <c r="C592" s="202"/>
      <c r="D592" s="201"/>
      <c r="E592" s="710"/>
      <c r="F592" s="1123"/>
      <c r="G592" s="1124"/>
      <c r="H592" s="704"/>
      <c r="I592" s="720" t="str">
        <f t="shared" si="282"/>
        <v/>
      </c>
      <c r="J592" s="720" t="str">
        <f t="shared" si="283"/>
        <v/>
      </c>
      <c r="K592" s="720" t="str">
        <f t="shared" si="284"/>
        <v/>
      </c>
      <c r="L592" s="720" t="str">
        <f t="shared" si="285"/>
        <v/>
      </c>
      <c r="M592" s="713" t="str">
        <f t="shared" si="286"/>
        <v/>
      </c>
      <c r="N592" s="713" t="str">
        <f t="shared" si="287"/>
        <v/>
      </c>
      <c r="O592" s="714">
        <f t="shared" si="288"/>
        <v>0</v>
      </c>
      <c r="P592" s="835"/>
      <c r="Q592" s="137"/>
      <c r="R592" s="137"/>
      <c r="S592" s="137"/>
      <c r="T592" s="137"/>
      <c r="U592" s="137"/>
      <c r="V592" s="137"/>
      <c r="W592" s="137"/>
      <c r="X592" s="137"/>
      <c r="Y592" s="137"/>
      <c r="Z592" s="137"/>
      <c r="AA592" s="137"/>
      <c r="AB592" s="137"/>
      <c r="AC592" s="137"/>
      <c r="AD592" s="137"/>
      <c r="AE592" s="137"/>
      <c r="AF592" s="137"/>
      <c r="AG592" s="137"/>
      <c r="AH592" s="137"/>
    </row>
    <row r="593" spans="1:34" ht="15" customHeight="1" x14ac:dyDescent="0.2">
      <c r="A593" s="1393"/>
      <c r="B593" s="147"/>
      <c r="C593" s="202"/>
      <c r="D593" s="201"/>
      <c r="E593" s="710"/>
      <c r="F593" s="1123"/>
      <c r="G593" s="1124"/>
      <c r="H593" s="704"/>
      <c r="I593" s="720" t="str">
        <f t="shared" si="282"/>
        <v/>
      </c>
      <c r="J593" s="720" t="str">
        <f t="shared" si="283"/>
        <v/>
      </c>
      <c r="K593" s="720" t="str">
        <f t="shared" si="284"/>
        <v/>
      </c>
      <c r="L593" s="720" t="str">
        <f t="shared" si="285"/>
        <v/>
      </c>
      <c r="M593" s="713" t="str">
        <f t="shared" si="286"/>
        <v/>
      </c>
      <c r="N593" s="713" t="str">
        <f t="shared" si="287"/>
        <v/>
      </c>
      <c r="O593" s="714">
        <f t="shared" si="288"/>
        <v>0</v>
      </c>
      <c r="P593" s="835"/>
      <c r="Q593" s="137"/>
      <c r="R593" s="137"/>
      <c r="S593" s="137"/>
      <c r="T593" s="137"/>
      <c r="U593" s="137"/>
      <c r="V593" s="137"/>
      <c r="W593" s="137"/>
      <c r="X593" s="137"/>
      <c r="Y593" s="137"/>
      <c r="Z593" s="137"/>
      <c r="AA593" s="137"/>
      <c r="AB593" s="137"/>
      <c r="AC593" s="137"/>
      <c r="AD593" s="137"/>
      <c r="AE593" s="137"/>
      <c r="AF593" s="137"/>
      <c r="AG593" s="137"/>
      <c r="AH593" s="137"/>
    </row>
    <row r="594" spans="1:34" ht="15" customHeight="1" x14ac:dyDescent="0.2">
      <c r="A594" s="1393"/>
      <c r="B594" s="147"/>
      <c r="C594" s="202"/>
      <c r="D594" s="201"/>
      <c r="E594" s="710"/>
      <c r="F594" s="1123"/>
      <c r="G594" s="1124"/>
      <c r="H594" s="704"/>
      <c r="I594" s="720" t="str">
        <f t="shared" si="282"/>
        <v/>
      </c>
      <c r="J594" s="720" t="str">
        <f t="shared" si="283"/>
        <v/>
      </c>
      <c r="K594" s="720" t="str">
        <f t="shared" si="284"/>
        <v/>
      </c>
      <c r="L594" s="720" t="str">
        <f t="shared" si="285"/>
        <v/>
      </c>
      <c r="M594" s="713" t="str">
        <f t="shared" si="286"/>
        <v/>
      </c>
      <c r="N594" s="713" t="str">
        <f t="shared" si="287"/>
        <v/>
      </c>
      <c r="O594" s="714">
        <f t="shared" si="288"/>
        <v>0</v>
      </c>
      <c r="P594" s="835"/>
      <c r="Q594" s="137"/>
      <c r="R594" s="137"/>
      <c r="S594" s="137"/>
      <c r="T594" s="137"/>
      <c r="U594" s="137"/>
      <c r="V594" s="137"/>
      <c r="W594" s="137"/>
      <c r="X594" s="137"/>
      <c r="Y594" s="137"/>
      <c r="Z594" s="137"/>
      <c r="AA594" s="137"/>
      <c r="AB594" s="137"/>
      <c r="AC594" s="137"/>
      <c r="AD594" s="137"/>
      <c r="AE594" s="137"/>
      <c r="AF594" s="137"/>
      <c r="AG594" s="137"/>
      <c r="AH594" s="137"/>
    </row>
    <row r="595" spans="1:34" ht="15" customHeight="1" thickBot="1" x14ac:dyDescent="0.25">
      <c r="A595" s="1393"/>
      <c r="B595" s="147"/>
      <c r="C595" s="202"/>
      <c r="D595" s="201"/>
      <c r="E595" s="710"/>
      <c r="F595" s="1123"/>
      <c r="G595" s="1124"/>
      <c r="H595" s="704"/>
      <c r="I595" s="720" t="str">
        <f t="shared" si="282"/>
        <v/>
      </c>
      <c r="J595" s="720" t="str">
        <f t="shared" si="283"/>
        <v/>
      </c>
      <c r="K595" s="720" t="str">
        <f t="shared" si="284"/>
        <v/>
      </c>
      <c r="L595" s="720" t="str">
        <f t="shared" si="285"/>
        <v/>
      </c>
      <c r="M595" s="713" t="str">
        <f t="shared" si="286"/>
        <v/>
      </c>
      <c r="N595" s="713" t="str">
        <f t="shared" si="287"/>
        <v/>
      </c>
      <c r="O595" s="714">
        <f t="shared" si="288"/>
        <v>0</v>
      </c>
      <c r="P595" s="835"/>
      <c r="Q595" s="137"/>
      <c r="R595" s="137"/>
      <c r="S595" s="137"/>
      <c r="T595" s="137"/>
      <c r="U595" s="137"/>
      <c r="V595" s="137"/>
      <c r="W595" s="137"/>
      <c r="X595" s="137"/>
      <c r="Y595" s="137"/>
      <c r="Z595" s="137"/>
      <c r="AA595" s="137"/>
      <c r="AB595" s="137"/>
      <c r="AC595" s="137"/>
      <c r="AD595" s="137"/>
      <c r="AE595" s="137"/>
      <c r="AF595" s="137"/>
      <c r="AG595" s="137"/>
      <c r="AH595" s="137"/>
    </row>
    <row r="596" spans="1:34" ht="15" hidden="1" customHeight="1" x14ac:dyDescent="0.2">
      <c r="A596" s="1393"/>
      <c r="B596" s="147"/>
      <c r="C596" s="202"/>
      <c r="D596" s="201"/>
      <c r="E596" s="710"/>
      <c r="F596" s="1123"/>
      <c r="G596" s="1124"/>
      <c r="H596" s="704"/>
      <c r="I596" s="720" t="str">
        <f t="shared" si="282"/>
        <v/>
      </c>
      <c r="J596" s="720" t="str">
        <f t="shared" si="283"/>
        <v/>
      </c>
      <c r="K596" s="720" t="str">
        <f t="shared" si="284"/>
        <v/>
      </c>
      <c r="L596" s="720" t="str">
        <f t="shared" si="285"/>
        <v/>
      </c>
      <c r="M596" s="713" t="str">
        <f t="shared" si="286"/>
        <v/>
      </c>
      <c r="N596" s="713" t="str">
        <f t="shared" si="287"/>
        <v/>
      </c>
      <c r="O596" s="714">
        <f t="shared" si="288"/>
        <v>0</v>
      </c>
      <c r="P596" s="835"/>
      <c r="Q596" s="137"/>
      <c r="R596" s="137"/>
      <c r="S596" s="137"/>
      <c r="T596" s="137"/>
      <c r="U596" s="137"/>
      <c r="V596" s="137"/>
      <c r="W596" s="137"/>
      <c r="X596" s="137"/>
      <c r="Y596" s="137"/>
      <c r="Z596" s="137"/>
      <c r="AA596" s="137"/>
      <c r="AB596" s="137"/>
      <c r="AC596" s="137"/>
      <c r="AD596" s="137"/>
      <c r="AE596" s="137"/>
      <c r="AF596" s="137"/>
      <c r="AG596" s="137"/>
      <c r="AH596" s="137"/>
    </row>
    <row r="597" spans="1:34" ht="15" hidden="1" customHeight="1" x14ac:dyDescent="0.2">
      <c r="A597" s="1393"/>
      <c r="B597" s="147"/>
      <c r="C597" s="202"/>
      <c r="D597" s="201"/>
      <c r="E597" s="710"/>
      <c r="F597" s="1123"/>
      <c r="G597" s="1124"/>
      <c r="H597" s="704"/>
      <c r="I597" s="720" t="str">
        <f t="shared" si="282"/>
        <v/>
      </c>
      <c r="J597" s="720" t="str">
        <f t="shared" si="283"/>
        <v/>
      </c>
      <c r="K597" s="720" t="str">
        <f t="shared" si="284"/>
        <v/>
      </c>
      <c r="L597" s="720" t="str">
        <f t="shared" si="285"/>
        <v/>
      </c>
      <c r="M597" s="713" t="str">
        <f t="shared" si="286"/>
        <v/>
      </c>
      <c r="N597" s="713" t="str">
        <f t="shared" si="287"/>
        <v/>
      </c>
      <c r="O597" s="714">
        <f t="shared" si="288"/>
        <v>0</v>
      </c>
      <c r="P597" s="835"/>
      <c r="Q597" s="137"/>
      <c r="R597" s="137"/>
      <c r="S597" s="137"/>
      <c r="T597" s="137"/>
      <c r="U597" s="137"/>
      <c r="V597" s="137"/>
      <c r="W597" s="137"/>
      <c r="X597" s="137"/>
      <c r="Y597" s="137"/>
      <c r="Z597" s="137"/>
      <c r="AA597" s="137"/>
      <c r="AB597" s="137"/>
      <c r="AC597" s="137"/>
      <c r="AD597" s="137"/>
      <c r="AE597" s="137"/>
      <c r="AF597" s="137"/>
      <c r="AG597" s="137"/>
      <c r="AH597" s="137"/>
    </row>
    <row r="598" spans="1:34" ht="15" hidden="1" customHeight="1" x14ac:dyDescent="0.2">
      <c r="A598" s="1393"/>
      <c r="B598" s="147"/>
      <c r="C598" s="202"/>
      <c r="D598" s="201"/>
      <c r="E598" s="710"/>
      <c r="F598" s="1123"/>
      <c r="G598" s="1124"/>
      <c r="H598" s="704"/>
      <c r="I598" s="720" t="str">
        <f t="shared" si="282"/>
        <v/>
      </c>
      <c r="J598" s="720" t="str">
        <f t="shared" si="283"/>
        <v/>
      </c>
      <c r="K598" s="720" t="str">
        <f t="shared" si="284"/>
        <v/>
      </c>
      <c r="L598" s="720" t="str">
        <f t="shared" si="285"/>
        <v/>
      </c>
      <c r="M598" s="713" t="str">
        <f t="shared" si="286"/>
        <v/>
      </c>
      <c r="N598" s="713" t="str">
        <f t="shared" si="287"/>
        <v/>
      </c>
      <c r="O598" s="714">
        <f t="shared" si="288"/>
        <v>0</v>
      </c>
      <c r="P598" s="835"/>
      <c r="Q598" s="137"/>
      <c r="R598" s="137"/>
      <c r="S598" s="137"/>
      <c r="T598" s="137"/>
      <c r="U598" s="137"/>
      <c r="V598" s="137"/>
      <c r="W598" s="137"/>
      <c r="X598" s="137"/>
      <c r="Y598" s="137"/>
      <c r="Z598" s="137"/>
      <c r="AA598" s="137"/>
      <c r="AB598" s="137"/>
      <c r="AC598" s="137"/>
      <c r="AD598" s="137"/>
      <c r="AE598" s="137"/>
      <c r="AF598" s="137"/>
      <c r="AG598" s="137"/>
      <c r="AH598" s="137"/>
    </row>
    <row r="599" spans="1:34" ht="15" hidden="1" customHeight="1" x14ac:dyDescent="0.2">
      <c r="A599" s="1393"/>
      <c r="B599" s="147"/>
      <c r="C599" s="202"/>
      <c r="D599" s="201"/>
      <c r="E599" s="710"/>
      <c r="F599" s="1123"/>
      <c r="G599" s="1124"/>
      <c r="H599" s="704"/>
      <c r="I599" s="720" t="str">
        <f t="shared" si="282"/>
        <v/>
      </c>
      <c r="J599" s="720" t="str">
        <f t="shared" si="283"/>
        <v/>
      </c>
      <c r="K599" s="720" t="str">
        <f t="shared" si="284"/>
        <v/>
      </c>
      <c r="L599" s="720" t="str">
        <f t="shared" si="285"/>
        <v/>
      </c>
      <c r="M599" s="713" t="str">
        <f t="shared" si="286"/>
        <v/>
      </c>
      <c r="N599" s="713" t="str">
        <f t="shared" si="287"/>
        <v/>
      </c>
      <c r="O599" s="714">
        <f t="shared" si="288"/>
        <v>0</v>
      </c>
      <c r="P599" s="835"/>
      <c r="Q599" s="137"/>
      <c r="R599" s="137"/>
      <c r="S599" s="137"/>
      <c r="T599" s="137"/>
      <c r="U599" s="137"/>
      <c r="V599" s="137"/>
      <c r="W599" s="137"/>
      <c r="X599" s="137"/>
      <c r="Y599" s="137"/>
      <c r="Z599" s="137"/>
      <c r="AA599" s="137"/>
      <c r="AB599" s="137"/>
      <c r="AC599" s="137"/>
      <c r="AD599" s="137"/>
      <c r="AE599" s="137"/>
      <c r="AF599" s="137"/>
      <c r="AG599" s="137"/>
      <c r="AH599" s="137"/>
    </row>
    <row r="600" spans="1:34" ht="15" hidden="1" customHeight="1" x14ac:dyDescent="0.2">
      <c r="A600" s="1393"/>
      <c r="B600" s="147"/>
      <c r="C600" s="202"/>
      <c r="D600" s="201"/>
      <c r="E600" s="710"/>
      <c r="F600" s="1123"/>
      <c r="G600" s="1124"/>
      <c r="H600" s="704"/>
      <c r="I600" s="720" t="str">
        <f t="shared" si="282"/>
        <v/>
      </c>
      <c r="J600" s="720" t="str">
        <f t="shared" si="283"/>
        <v/>
      </c>
      <c r="K600" s="720" t="str">
        <f t="shared" si="284"/>
        <v/>
      </c>
      <c r="L600" s="720" t="str">
        <f t="shared" si="285"/>
        <v/>
      </c>
      <c r="M600" s="713" t="str">
        <f t="shared" si="286"/>
        <v/>
      </c>
      <c r="N600" s="713" t="str">
        <f t="shared" si="287"/>
        <v/>
      </c>
      <c r="O600" s="714">
        <f t="shared" si="288"/>
        <v>0</v>
      </c>
      <c r="P600" s="835"/>
      <c r="Q600" s="137"/>
      <c r="R600" s="137"/>
      <c r="S600" s="137"/>
      <c r="T600" s="137"/>
      <c r="U600" s="137"/>
      <c r="V600" s="137"/>
      <c r="W600" s="137"/>
      <c r="X600" s="137"/>
      <c r="Y600" s="137"/>
      <c r="Z600" s="137"/>
      <c r="AA600" s="137"/>
      <c r="AB600" s="137"/>
      <c r="AC600" s="137"/>
      <c r="AD600" s="137"/>
      <c r="AE600" s="137"/>
      <c r="AF600" s="137"/>
      <c r="AG600" s="137"/>
      <c r="AH600" s="137"/>
    </row>
    <row r="601" spans="1:34" ht="15" hidden="1" customHeight="1" x14ac:dyDescent="0.2">
      <c r="A601" s="1393"/>
      <c r="B601" s="147"/>
      <c r="C601" s="202"/>
      <c r="D601" s="201"/>
      <c r="E601" s="710"/>
      <c r="F601" s="1123"/>
      <c r="G601" s="1124"/>
      <c r="H601" s="704"/>
      <c r="I601" s="720" t="str">
        <f t="shared" si="282"/>
        <v/>
      </c>
      <c r="J601" s="720" t="str">
        <f t="shared" si="283"/>
        <v/>
      </c>
      <c r="K601" s="720" t="str">
        <f t="shared" si="284"/>
        <v/>
      </c>
      <c r="L601" s="720" t="str">
        <f t="shared" si="285"/>
        <v/>
      </c>
      <c r="M601" s="713" t="str">
        <f t="shared" si="286"/>
        <v/>
      </c>
      <c r="N601" s="713" t="str">
        <f t="shared" si="287"/>
        <v/>
      </c>
      <c r="O601" s="714">
        <f t="shared" si="288"/>
        <v>0</v>
      </c>
      <c r="P601" s="835"/>
      <c r="Q601" s="137"/>
      <c r="R601" s="137"/>
      <c r="S601" s="137"/>
      <c r="T601" s="137"/>
      <c r="U601" s="137"/>
      <c r="V601" s="137"/>
      <c r="W601" s="137"/>
      <c r="X601" s="137"/>
      <c r="Y601" s="137"/>
      <c r="Z601" s="137"/>
      <c r="AA601" s="137"/>
      <c r="AB601" s="137"/>
      <c r="AC601" s="137"/>
      <c r="AD601" s="137"/>
      <c r="AE601" s="137"/>
      <c r="AF601" s="137"/>
      <c r="AG601" s="137"/>
      <c r="AH601" s="137"/>
    </row>
    <row r="602" spans="1:34" ht="15" hidden="1" customHeight="1" x14ac:dyDescent="0.2">
      <c r="A602" s="1393"/>
      <c r="B602" s="147"/>
      <c r="C602" s="202"/>
      <c r="D602" s="201"/>
      <c r="E602" s="710"/>
      <c r="F602" s="1123"/>
      <c r="G602" s="1124"/>
      <c r="H602" s="704"/>
      <c r="I602" s="720" t="str">
        <f t="shared" si="282"/>
        <v/>
      </c>
      <c r="J602" s="720" t="str">
        <f t="shared" si="283"/>
        <v/>
      </c>
      <c r="K602" s="720" t="str">
        <f t="shared" si="284"/>
        <v/>
      </c>
      <c r="L602" s="720" t="str">
        <f t="shared" si="285"/>
        <v/>
      </c>
      <c r="M602" s="713" t="str">
        <f t="shared" si="286"/>
        <v/>
      </c>
      <c r="N602" s="713" t="str">
        <f t="shared" si="287"/>
        <v/>
      </c>
      <c r="O602" s="714">
        <f t="shared" si="288"/>
        <v>0</v>
      </c>
      <c r="P602" s="835"/>
      <c r="Q602" s="137"/>
      <c r="R602" s="137"/>
      <c r="S602" s="137"/>
      <c r="T602" s="137"/>
      <c r="U602" s="137"/>
      <c r="V602" s="137"/>
      <c r="W602" s="137"/>
      <c r="X602" s="137"/>
      <c r="Y602" s="137"/>
      <c r="Z602" s="137"/>
      <c r="AA602" s="137"/>
      <c r="AB602" s="137"/>
      <c r="AC602" s="137"/>
      <c r="AD602" s="137"/>
      <c r="AE602" s="137"/>
      <c r="AF602" s="137"/>
      <c r="AG602" s="137"/>
      <c r="AH602" s="137"/>
    </row>
    <row r="603" spans="1:34" ht="15" hidden="1" customHeight="1" x14ac:dyDescent="0.2">
      <c r="A603" s="1393"/>
      <c r="B603" s="147"/>
      <c r="C603" s="202"/>
      <c r="D603" s="201"/>
      <c r="E603" s="710"/>
      <c r="F603" s="1123"/>
      <c r="G603" s="1124"/>
      <c r="H603" s="704"/>
      <c r="I603" s="720" t="str">
        <f t="shared" si="282"/>
        <v/>
      </c>
      <c r="J603" s="720" t="str">
        <f t="shared" si="283"/>
        <v/>
      </c>
      <c r="K603" s="720" t="str">
        <f t="shared" si="284"/>
        <v/>
      </c>
      <c r="L603" s="720" t="str">
        <f t="shared" si="285"/>
        <v/>
      </c>
      <c r="M603" s="713" t="str">
        <f t="shared" si="286"/>
        <v/>
      </c>
      <c r="N603" s="713" t="str">
        <f t="shared" si="287"/>
        <v/>
      </c>
      <c r="O603" s="714">
        <f t="shared" si="288"/>
        <v>0</v>
      </c>
      <c r="P603" s="835"/>
      <c r="Q603" s="137"/>
      <c r="R603" s="137"/>
      <c r="S603" s="137"/>
      <c r="T603" s="137"/>
      <c r="U603" s="137"/>
      <c r="V603" s="137"/>
      <c r="W603" s="137"/>
      <c r="X603" s="137"/>
      <c r="Y603" s="137"/>
      <c r="Z603" s="137"/>
      <c r="AA603" s="137"/>
      <c r="AB603" s="137"/>
      <c r="AC603" s="137"/>
      <c r="AD603" s="137"/>
      <c r="AE603" s="137"/>
      <c r="AF603" s="137"/>
      <c r="AG603" s="137"/>
      <c r="AH603" s="137"/>
    </row>
    <row r="604" spans="1:34" ht="15" hidden="1" customHeight="1" x14ac:dyDescent="0.2">
      <c r="A604" s="1393"/>
      <c r="B604" s="147"/>
      <c r="C604" s="202"/>
      <c r="D604" s="201"/>
      <c r="E604" s="710"/>
      <c r="F604" s="1123"/>
      <c r="G604" s="1124"/>
      <c r="H604" s="704"/>
      <c r="I604" s="720" t="str">
        <f t="shared" si="282"/>
        <v/>
      </c>
      <c r="J604" s="720" t="str">
        <f t="shared" si="283"/>
        <v/>
      </c>
      <c r="K604" s="720" t="str">
        <f t="shared" si="284"/>
        <v/>
      </c>
      <c r="L604" s="720" t="str">
        <f t="shared" si="285"/>
        <v/>
      </c>
      <c r="M604" s="713" t="str">
        <f t="shared" si="286"/>
        <v/>
      </c>
      <c r="N604" s="713" t="str">
        <f t="shared" si="287"/>
        <v/>
      </c>
      <c r="O604" s="714">
        <f t="shared" si="288"/>
        <v>0</v>
      </c>
      <c r="P604" s="835"/>
      <c r="Q604" s="137"/>
      <c r="R604" s="137"/>
      <c r="S604" s="137"/>
      <c r="T604" s="137"/>
      <c r="U604" s="137"/>
      <c r="V604" s="137"/>
      <c r="W604" s="137"/>
      <c r="X604" s="137"/>
      <c r="Y604" s="137"/>
      <c r="Z604" s="137"/>
      <c r="AA604" s="137"/>
      <c r="AB604" s="137"/>
      <c r="AC604" s="137"/>
      <c r="AD604" s="137"/>
      <c r="AE604" s="137"/>
      <c r="AF604" s="137"/>
      <c r="AG604" s="137"/>
      <c r="AH604" s="137"/>
    </row>
    <row r="605" spans="1:34" ht="15" hidden="1" customHeight="1" thickBot="1" x14ac:dyDescent="0.25">
      <c r="A605" s="1394"/>
      <c r="B605" s="169"/>
      <c r="C605" s="203"/>
      <c r="D605" s="707"/>
      <c r="E605" s="711"/>
      <c r="F605" s="1125"/>
      <c r="G605" s="1126"/>
      <c r="H605" s="704"/>
      <c r="I605" s="720" t="str">
        <f t="shared" si="282"/>
        <v/>
      </c>
      <c r="J605" s="720" t="str">
        <f t="shared" si="283"/>
        <v/>
      </c>
      <c r="K605" s="720" t="str">
        <f t="shared" si="284"/>
        <v/>
      </c>
      <c r="L605" s="720" t="str">
        <f t="shared" si="285"/>
        <v/>
      </c>
      <c r="M605" s="713" t="str">
        <f t="shared" si="286"/>
        <v/>
      </c>
      <c r="N605" s="713" t="str">
        <f t="shared" si="287"/>
        <v/>
      </c>
      <c r="O605" s="714">
        <f t="shared" si="288"/>
        <v>0</v>
      </c>
      <c r="P605" s="835"/>
      <c r="Q605" s="137"/>
      <c r="R605" s="137"/>
      <c r="S605" s="137"/>
      <c r="T605" s="137"/>
      <c r="U605" s="137"/>
      <c r="V605" s="137"/>
      <c r="W605" s="137"/>
      <c r="X605" s="137"/>
      <c r="Y605" s="137"/>
      <c r="Z605" s="137"/>
      <c r="AA605" s="137"/>
      <c r="AB605" s="137"/>
      <c r="AC605" s="137"/>
      <c r="AD605" s="137"/>
      <c r="AE605" s="137"/>
      <c r="AF605" s="137"/>
      <c r="AG605" s="137"/>
      <c r="AH605" s="137"/>
    </row>
    <row r="606" spans="1:34" ht="18" customHeight="1" thickBot="1" x14ac:dyDescent="0.25">
      <c r="A606" s="182"/>
      <c r="B606" s="198"/>
      <c r="C606" s="198"/>
      <c r="D606" s="198"/>
      <c r="E606" s="198" t="s">
        <v>62</v>
      </c>
      <c r="F606" s="140">
        <f t="shared" ref="F606:G606" si="289">SUM(F586:F605)</f>
        <v>0</v>
      </c>
      <c r="G606" s="204">
        <f t="shared" si="289"/>
        <v>0</v>
      </c>
      <c r="H606" s="139"/>
      <c r="I606" s="721">
        <f t="shared" ref="I606:O606" si="290">SUM(I586:I605)</f>
        <v>0</v>
      </c>
      <c r="J606" s="722">
        <f t="shared" si="290"/>
        <v>0</v>
      </c>
      <c r="K606" s="721">
        <f t="shared" si="290"/>
        <v>0</v>
      </c>
      <c r="L606" s="722">
        <f t="shared" si="290"/>
        <v>0</v>
      </c>
      <c r="M606" s="205">
        <f t="shared" si="290"/>
        <v>0</v>
      </c>
      <c r="N606" s="200">
        <f t="shared" si="290"/>
        <v>0</v>
      </c>
      <c r="O606" s="144">
        <f t="shared" si="290"/>
        <v>0</v>
      </c>
      <c r="P606" s="836"/>
      <c r="Q606" s="137"/>
      <c r="R606" s="137"/>
      <c r="S606" s="137"/>
      <c r="T606" s="137"/>
      <c r="U606" s="137"/>
      <c r="V606" s="137"/>
      <c r="W606" s="137"/>
      <c r="X606" s="137"/>
      <c r="Y606" s="137"/>
      <c r="Z606" s="137"/>
      <c r="AA606" s="137"/>
      <c r="AB606" s="137"/>
      <c r="AC606" s="137"/>
      <c r="AD606" s="137"/>
      <c r="AE606" s="137"/>
      <c r="AF606" s="137"/>
      <c r="AG606" s="137"/>
      <c r="AH606" s="137"/>
    </row>
    <row r="607" spans="1:34" ht="13.5" thickBot="1" x14ac:dyDescent="0.25">
      <c r="A607" s="173"/>
      <c r="B607" s="152"/>
      <c r="C607" s="152"/>
      <c r="D607" s="152"/>
      <c r="E607" s="152"/>
      <c r="F607" s="152"/>
      <c r="G607" s="152"/>
      <c r="H607" s="102"/>
      <c r="I607" s="152"/>
      <c r="J607" s="152"/>
      <c r="K607" s="152"/>
      <c r="L607" s="152"/>
      <c r="M607" s="152"/>
      <c r="N607" s="152"/>
      <c r="O607" s="102"/>
      <c r="P607" s="837"/>
      <c r="Q607" s="137"/>
      <c r="R607" s="137"/>
      <c r="S607" s="137"/>
      <c r="T607" s="137"/>
      <c r="U607" s="137"/>
      <c r="V607" s="137"/>
      <c r="W607" s="137"/>
      <c r="X607" s="137"/>
      <c r="Y607" s="137"/>
      <c r="Z607" s="137"/>
      <c r="AA607" s="137"/>
      <c r="AB607" s="137"/>
      <c r="AC607" s="137"/>
      <c r="AD607" s="137"/>
      <c r="AE607" s="137"/>
      <c r="AF607" s="137"/>
      <c r="AG607" s="137"/>
      <c r="AH607" s="137"/>
    </row>
    <row r="608" spans="1:34" ht="15" customHeight="1" x14ac:dyDescent="0.2">
      <c r="A608" s="1392">
        <f>'Setup Page'!C20</f>
        <v>0</v>
      </c>
      <c r="B608" s="168"/>
      <c r="C608" s="201"/>
      <c r="D608" s="706"/>
      <c r="E608" s="709"/>
      <c r="F608" s="1121"/>
      <c r="G608" s="1122"/>
      <c r="H608" s="704"/>
      <c r="I608" s="720" t="str">
        <f>IF(E608="Level 2",F608,IF(E608="Level 3",F608,IF(E608="Level 4",F608,"")))</f>
        <v/>
      </c>
      <c r="J608" s="720" t="str">
        <f>IF(E608="Level 5",F608,"")</f>
        <v/>
      </c>
      <c r="K608" s="720" t="str">
        <f>IF(E608="Level 2",G608,IF(E608="Level 3",G608,IF(E608="Level 4",G608,"")))</f>
        <v/>
      </c>
      <c r="L608" s="720" t="str">
        <f>IF(E608="Level 5",G608,"")</f>
        <v/>
      </c>
      <c r="M608" s="713" t="str">
        <f>IF(E608="Level 2",G608*H608,IF(E608="Level 3",G608*H608,IF(E608="Level 4",G608*H608,"")))</f>
        <v/>
      </c>
      <c r="N608" s="713" t="str">
        <f>IF(E608="Level 5",G608*H608,"")</f>
        <v/>
      </c>
      <c r="O608" s="714">
        <f>G608*H608</f>
        <v>0</v>
      </c>
      <c r="P608" s="835"/>
      <c r="Q608" s="137"/>
      <c r="R608" s="137"/>
      <c r="S608" s="137"/>
      <c r="T608" s="137"/>
      <c r="U608" s="137"/>
      <c r="V608" s="137"/>
      <c r="W608" s="137"/>
      <c r="X608" s="137"/>
      <c r="Y608" s="137"/>
      <c r="Z608" s="137"/>
      <c r="AA608" s="137"/>
      <c r="AB608" s="137"/>
      <c r="AC608" s="137"/>
      <c r="AD608" s="137"/>
      <c r="AE608" s="137"/>
      <c r="AF608" s="137"/>
      <c r="AG608" s="137"/>
      <c r="AH608" s="137"/>
    </row>
    <row r="609" spans="1:34" ht="15" customHeight="1" x14ac:dyDescent="0.2">
      <c r="A609" s="1393"/>
      <c r="B609" s="147"/>
      <c r="C609" s="202"/>
      <c r="D609" s="201"/>
      <c r="E609" s="710"/>
      <c r="F609" s="1123"/>
      <c r="G609" s="1124"/>
      <c r="H609" s="704"/>
      <c r="I609" s="720" t="str">
        <f t="shared" ref="I609:I627" si="291">IF(E609="Level 2",F609,IF(E609="Level 3",F609,IF(E609="Level 4",F609,"")))</f>
        <v/>
      </c>
      <c r="J609" s="720" t="str">
        <f t="shared" ref="J609:J627" si="292">IF(E609="Level 5",F609,"")</f>
        <v/>
      </c>
      <c r="K609" s="720" t="str">
        <f t="shared" ref="K609:K627" si="293">IF(E609="Level 2",G609,IF(E609="Level 3",G609,IF(E609="Level 4",G609,"")))</f>
        <v/>
      </c>
      <c r="L609" s="720" t="str">
        <f t="shared" ref="L609:L627" si="294">IF(E609="Level 5",G609,"")</f>
        <v/>
      </c>
      <c r="M609" s="713" t="str">
        <f t="shared" ref="M609:M627" si="295">IF(E609="Level 2",G609*H609,IF(E609="Level 3",G609*H609,IF(E609="Level 4",G609*H609,"")))</f>
        <v/>
      </c>
      <c r="N609" s="713" t="str">
        <f t="shared" ref="N609:N627" si="296">IF(E609="Level 5",G609*H609,"")</f>
        <v/>
      </c>
      <c r="O609" s="714">
        <f t="shared" ref="O609:O627" si="297">G609*H609</f>
        <v>0</v>
      </c>
      <c r="P609" s="835"/>
      <c r="Q609" s="137"/>
      <c r="R609" s="137"/>
      <c r="S609" s="137"/>
      <c r="T609" s="137"/>
      <c r="U609" s="137"/>
      <c r="V609" s="137"/>
      <c r="W609" s="137"/>
      <c r="X609" s="137"/>
      <c r="Y609" s="137"/>
      <c r="Z609" s="137"/>
      <c r="AA609" s="137"/>
      <c r="AB609" s="137"/>
      <c r="AC609" s="137"/>
      <c r="AD609" s="137"/>
      <c r="AE609" s="137"/>
      <c r="AF609" s="137"/>
      <c r="AG609" s="137"/>
      <c r="AH609" s="137"/>
    </row>
    <row r="610" spans="1:34" ht="15" customHeight="1" x14ac:dyDescent="0.2">
      <c r="A610" s="1393"/>
      <c r="B610" s="147"/>
      <c r="C610" s="202"/>
      <c r="D610" s="201"/>
      <c r="E610" s="710"/>
      <c r="F610" s="1123"/>
      <c r="G610" s="1124"/>
      <c r="H610" s="704"/>
      <c r="I610" s="720" t="str">
        <f t="shared" si="291"/>
        <v/>
      </c>
      <c r="J610" s="720" t="str">
        <f t="shared" si="292"/>
        <v/>
      </c>
      <c r="K610" s="720" t="str">
        <f t="shared" si="293"/>
        <v/>
      </c>
      <c r="L610" s="720" t="str">
        <f t="shared" si="294"/>
        <v/>
      </c>
      <c r="M610" s="713" t="str">
        <f t="shared" si="295"/>
        <v/>
      </c>
      <c r="N610" s="713" t="str">
        <f t="shared" si="296"/>
        <v/>
      </c>
      <c r="O610" s="714">
        <f t="shared" si="297"/>
        <v>0</v>
      </c>
      <c r="P610" s="835"/>
      <c r="Q610" s="137"/>
      <c r="R610" s="137"/>
      <c r="S610" s="137"/>
      <c r="T610" s="137"/>
      <c r="U610" s="137"/>
      <c r="V610" s="137"/>
      <c r="W610" s="137"/>
      <c r="X610" s="137"/>
      <c r="Y610" s="137"/>
      <c r="Z610" s="137"/>
      <c r="AA610" s="137"/>
      <c r="AB610" s="137"/>
      <c r="AC610" s="137"/>
      <c r="AD610" s="137"/>
      <c r="AE610" s="137"/>
      <c r="AF610" s="137"/>
      <c r="AG610" s="137"/>
      <c r="AH610" s="137"/>
    </row>
    <row r="611" spans="1:34" ht="15" customHeight="1" x14ac:dyDescent="0.2">
      <c r="A611" s="1393"/>
      <c r="B611" s="147"/>
      <c r="C611" s="202"/>
      <c r="D611" s="201"/>
      <c r="E611" s="710"/>
      <c r="F611" s="1123"/>
      <c r="G611" s="1124"/>
      <c r="H611" s="704"/>
      <c r="I611" s="720" t="str">
        <f t="shared" si="291"/>
        <v/>
      </c>
      <c r="J611" s="720" t="str">
        <f t="shared" si="292"/>
        <v/>
      </c>
      <c r="K611" s="720" t="str">
        <f t="shared" si="293"/>
        <v/>
      </c>
      <c r="L611" s="720" t="str">
        <f t="shared" si="294"/>
        <v/>
      </c>
      <c r="M611" s="713" t="str">
        <f t="shared" si="295"/>
        <v/>
      </c>
      <c r="N611" s="713" t="str">
        <f t="shared" si="296"/>
        <v/>
      </c>
      <c r="O611" s="714">
        <f t="shared" si="297"/>
        <v>0</v>
      </c>
      <c r="P611" s="835"/>
      <c r="Q611" s="137"/>
      <c r="R611" s="137"/>
      <c r="S611" s="137"/>
      <c r="T611" s="137"/>
      <c r="U611" s="137"/>
      <c r="V611" s="137"/>
      <c r="W611" s="137"/>
      <c r="X611" s="137"/>
      <c r="Y611" s="137"/>
      <c r="Z611" s="137"/>
      <c r="AA611" s="137"/>
      <c r="AB611" s="137"/>
      <c r="AC611" s="137"/>
      <c r="AD611" s="137"/>
      <c r="AE611" s="137"/>
      <c r="AF611" s="137"/>
      <c r="AG611" s="137"/>
      <c r="AH611" s="137"/>
    </row>
    <row r="612" spans="1:34" ht="15" customHeight="1" x14ac:dyDescent="0.2">
      <c r="A612" s="1393"/>
      <c r="B612" s="147"/>
      <c r="C612" s="202"/>
      <c r="D612" s="201"/>
      <c r="E612" s="710"/>
      <c r="F612" s="1123"/>
      <c r="G612" s="1124"/>
      <c r="H612" s="704"/>
      <c r="I612" s="720" t="str">
        <f t="shared" si="291"/>
        <v/>
      </c>
      <c r="J612" s="720" t="str">
        <f t="shared" si="292"/>
        <v/>
      </c>
      <c r="K612" s="720" t="str">
        <f t="shared" si="293"/>
        <v/>
      </c>
      <c r="L612" s="720" t="str">
        <f t="shared" si="294"/>
        <v/>
      </c>
      <c r="M612" s="713" t="str">
        <f t="shared" si="295"/>
        <v/>
      </c>
      <c r="N612" s="713" t="str">
        <f t="shared" si="296"/>
        <v/>
      </c>
      <c r="O612" s="714">
        <f t="shared" si="297"/>
        <v>0</v>
      </c>
      <c r="P612" s="835"/>
      <c r="Q612" s="137"/>
      <c r="R612" s="137"/>
      <c r="S612" s="137"/>
      <c r="T612" s="137"/>
      <c r="U612" s="137"/>
      <c r="V612" s="137"/>
      <c r="W612" s="137"/>
      <c r="X612" s="137"/>
      <c r="Y612" s="137"/>
      <c r="Z612" s="137"/>
      <c r="AA612" s="137"/>
      <c r="AB612" s="137"/>
      <c r="AC612" s="137"/>
      <c r="AD612" s="137"/>
      <c r="AE612" s="137"/>
      <c r="AF612" s="137"/>
      <c r="AG612" s="137"/>
      <c r="AH612" s="137"/>
    </row>
    <row r="613" spans="1:34" ht="15" customHeight="1" x14ac:dyDescent="0.2">
      <c r="A613" s="1393"/>
      <c r="B613" s="147"/>
      <c r="C613" s="202"/>
      <c r="D613" s="201"/>
      <c r="E613" s="710"/>
      <c r="F613" s="1123"/>
      <c r="G613" s="1124"/>
      <c r="H613" s="704"/>
      <c r="I613" s="720" t="str">
        <f t="shared" si="291"/>
        <v/>
      </c>
      <c r="J613" s="720" t="str">
        <f t="shared" si="292"/>
        <v/>
      </c>
      <c r="K613" s="720" t="str">
        <f t="shared" si="293"/>
        <v/>
      </c>
      <c r="L613" s="720" t="str">
        <f t="shared" si="294"/>
        <v/>
      </c>
      <c r="M613" s="713" t="str">
        <f t="shared" si="295"/>
        <v/>
      </c>
      <c r="N613" s="713" t="str">
        <f t="shared" si="296"/>
        <v/>
      </c>
      <c r="O613" s="714">
        <f t="shared" si="297"/>
        <v>0</v>
      </c>
      <c r="P613" s="835"/>
      <c r="Q613" s="137"/>
      <c r="R613" s="137"/>
      <c r="S613" s="137"/>
      <c r="T613" s="137"/>
      <c r="U613" s="137"/>
      <c r="V613" s="137"/>
      <c r="W613" s="137"/>
      <c r="X613" s="137"/>
      <c r="Y613" s="137"/>
      <c r="Z613" s="137"/>
      <c r="AA613" s="137"/>
      <c r="AB613" s="137"/>
      <c r="AC613" s="137"/>
      <c r="AD613" s="137"/>
      <c r="AE613" s="137"/>
      <c r="AF613" s="137"/>
      <c r="AG613" s="137"/>
      <c r="AH613" s="137"/>
    </row>
    <row r="614" spans="1:34" ht="15" customHeight="1" x14ac:dyDescent="0.2">
      <c r="A614" s="1393"/>
      <c r="B614" s="147"/>
      <c r="C614" s="202"/>
      <c r="D614" s="201"/>
      <c r="E614" s="710"/>
      <c r="F614" s="1123"/>
      <c r="G614" s="1124"/>
      <c r="H614" s="704"/>
      <c r="I614" s="720" t="str">
        <f t="shared" si="291"/>
        <v/>
      </c>
      <c r="J614" s="720" t="str">
        <f t="shared" si="292"/>
        <v/>
      </c>
      <c r="K614" s="720" t="str">
        <f t="shared" si="293"/>
        <v/>
      </c>
      <c r="L614" s="720" t="str">
        <f t="shared" si="294"/>
        <v/>
      </c>
      <c r="M614" s="713" t="str">
        <f t="shared" si="295"/>
        <v/>
      </c>
      <c r="N614" s="713" t="str">
        <f t="shared" si="296"/>
        <v/>
      </c>
      <c r="O614" s="714">
        <f t="shared" si="297"/>
        <v>0</v>
      </c>
      <c r="P614" s="835"/>
      <c r="Q614" s="137"/>
      <c r="R614" s="137"/>
      <c r="S614" s="137"/>
      <c r="T614" s="137"/>
      <c r="U614" s="137"/>
      <c r="V614" s="137"/>
      <c r="W614" s="137"/>
      <c r="X614" s="137"/>
      <c r="Y614" s="137"/>
      <c r="Z614" s="137"/>
      <c r="AA614" s="137"/>
      <c r="AB614" s="137"/>
      <c r="AC614" s="137"/>
      <c r="AD614" s="137"/>
      <c r="AE614" s="137"/>
      <c r="AF614" s="137"/>
      <c r="AG614" s="137"/>
      <c r="AH614" s="137"/>
    </row>
    <row r="615" spans="1:34" ht="15" customHeight="1" x14ac:dyDescent="0.2">
      <c r="A615" s="1393"/>
      <c r="B615" s="147"/>
      <c r="C615" s="202"/>
      <c r="D615" s="201"/>
      <c r="E615" s="710"/>
      <c r="F615" s="1123"/>
      <c r="G615" s="1124"/>
      <c r="H615" s="704"/>
      <c r="I615" s="720" t="str">
        <f t="shared" si="291"/>
        <v/>
      </c>
      <c r="J615" s="720" t="str">
        <f t="shared" si="292"/>
        <v/>
      </c>
      <c r="K615" s="720" t="str">
        <f t="shared" si="293"/>
        <v/>
      </c>
      <c r="L615" s="720" t="str">
        <f t="shared" si="294"/>
        <v/>
      </c>
      <c r="M615" s="713" t="str">
        <f t="shared" si="295"/>
        <v/>
      </c>
      <c r="N615" s="713" t="str">
        <f t="shared" si="296"/>
        <v/>
      </c>
      <c r="O615" s="714">
        <f t="shared" si="297"/>
        <v>0</v>
      </c>
      <c r="P615" s="835"/>
      <c r="Q615" s="137"/>
      <c r="R615" s="137"/>
      <c r="S615" s="137"/>
      <c r="T615" s="137"/>
      <c r="U615" s="137"/>
      <c r="V615" s="137"/>
      <c r="W615" s="137"/>
      <c r="X615" s="137"/>
      <c r="Y615" s="137"/>
      <c r="Z615" s="137"/>
      <c r="AA615" s="137"/>
      <c r="AB615" s="137"/>
      <c r="AC615" s="137"/>
      <c r="AD615" s="137"/>
      <c r="AE615" s="137"/>
      <c r="AF615" s="137"/>
      <c r="AG615" s="137"/>
      <c r="AH615" s="137"/>
    </row>
    <row r="616" spans="1:34" ht="15" customHeight="1" x14ac:dyDescent="0.2">
      <c r="A616" s="1393"/>
      <c r="B616" s="147"/>
      <c r="C616" s="202"/>
      <c r="D616" s="201"/>
      <c r="E616" s="710"/>
      <c r="F616" s="1123"/>
      <c r="G616" s="1124"/>
      <c r="H616" s="704"/>
      <c r="I616" s="720" t="str">
        <f t="shared" si="291"/>
        <v/>
      </c>
      <c r="J616" s="720" t="str">
        <f t="shared" si="292"/>
        <v/>
      </c>
      <c r="K616" s="720" t="str">
        <f t="shared" si="293"/>
        <v/>
      </c>
      <c r="L616" s="720" t="str">
        <f t="shared" si="294"/>
        <v/>
      </c>
      <c r="M616" s="713" t="str">
        <f t="shared" si="295"/>
        <v/>
      </c>
      <c r="N616" s="713" t="str">
        <f t="shared" si="296"/>
        <v/>
      </c>
      <c r="O616" s="714">
        <f t="shared" si="297"/>
        <v>0</v>
      </c>
      <c r="P616" s="835"/>
      <c r="Q616" s="137"/>
      <c r="R616" s="137"/>
      <c r="S616" s="137"/>
      <c r="T616" s="137"/>
      <c r="U616" s="137"/>
      <c r="V616" s="137"/>
      <c r="W616" s="137"/>
      <c r="X616" s="137"/>
      <c r="Y616" s="137"/>
      <c r="Z616" s="137"/>
      <c r="AA616" s="137"/>
      <c r="AB616" s="137"/>
      <c r="AC616" s="137"/>
      <c r="AD616" s="137"/>
      <c r="AE616" s="137"/>
      <c r="AF616" s="137"/>
      <c r="AG616" s="137"/>
      <c r="AH616" s="137"/>
    </row>
    <row r="617" spans="1:34" ht="15" customHeight="1" thickBot="1" x14ac:dyDescent="0.25">
      <c r="A617" s="1393"/>
      <c r="B617" s="147"/>
      <c r="C617" s="202"/>
      <c r="D617" s="201"/>
      <c r="E617" s="710"/>
      <c r="F617" s="1123"/>
      <c r="G617" s="1124"/>
      <c r="H617" s="704"/>
      <c r="I617" s="720" t="str">
        <f t="shared" si="291"/>
        <v/>
      </c>
      <c r="J617" s="720" t="str">
        <f t="shared" si="292"/>
        <v/>
      </c>
      <c r="K617" s="720" t="str">
        <f t="shared" si="293"/>
        <v/>
      </c>
      <c r="L617" s="720" t="str">
        <f t="shared" si="294"/>
        <v/>
      </c>
      <c r="M617" s="713" t="str">
        <f t="shared" si="295"/>
        <v/>
      </c>
      <c r="N617" s="713" t="str">
        <f t="shared" si="296"/>
        <v/>
      </c>
      <c r="O617" s="714">
        <f t="shared" si="297"/>
        <v>0</v>
      </c>
      <c r="P617" s="835"/>
      <c r="Q617" s="137"/>
      <c r="R617" s="137"/>
      <c r="S617" s="137"/>
      <c r="T617" s="137"/>
      <c r="U617" s="137"/>
      <c r="V617" s="137"/>
      <c r="W617" s="137"/>
      <c r="X617" s="137"/>
      <c r="Y617" s="137"/>
      <c r="Z617" s="137"/>
      <c r="AA617" s="137"/>
      <c r="AB617" s="137"/>
      <c r="AC617" s="137"/>
      <c r="AD617" s="137"/>
      <c r="AE617" s="137"/>
      <c r="AF617" s="137"/>
      <c r="AG617" s="137"/>
      <c r="AH617" s="137"/>
    </row>
    <row r="618" spans="1:34" ht="15" hidden="1" customHeight="1" x14ac:dyDescent="0.2">
      <c r="A618" s="1393"/>
      <c r="B618" s="147"/>
      <c r="C618" s="202"/>
      <c r="D618" s="201"/>
      <c r="E618" s="710"/>
      <c r="F618" s="1123"/>
      <c r="G618" s="1124"/>
      <c r="H618" s="704"/>
      <c r="I618" s="720" t="str">
        <f t="shared" si="291"/>
        <v/>
      </c>
      <c r="J618" s="720" t="str">
        <f t="shared" si="292"/>
        <v/>
      </c>
      <c r="K618" s="720" t="str">
        <f t="shared" si="293"/>
        <v/>
      </c>
      <c r="L618" s="720" t="str">
        <f t="shared" si="294"/>
        <v/>
      </c>
      <c r="M618" s="713" t="str">
        <f t="shared" si="295"/>
        <v/>
      </c>
      <c r="N618" s="713" t="str">
        <f t="shared" si="296"/>
        <v/>
      </c>
      <c r="O618" s="714">
        <f t="shared" si="297"/>
        <v>0</v>
      </c>
      <c r="P618" s="835"/>
      <c r="Q618" s="137"/>
      <c r="R618" s="137"/>
      <c r="S618" s="137"/>
      <c r="T618" s="137"/>
      <c r="U618" s="137"/>
      <c r="V618" s="137"/>
      <c r="W618" s="137"/>
      <c r="X618" s="137"/>
      <c r="Y618" s="137"/>
      <c r="Z618" s="137"/>
      <c r="AA618" s="137"/>
      <c r="AB618" s="137"/>
      <c r="AC618" s="137"/>
      <c r="AD618" s="137"/>
      <c r="AE618" s="137"/>
      <c r="AF618" s="137"/>
      <c r="AG618" s="137"/>
      <c r="AH618" s="137"/>
    </row>
    <row r="619" spans="1:34" ht="15" hidden="1" customHeight="1" x14ac:dyDescent="0.2">
      <c r="A619" s="1393"/>
      <c r="B619" s="147"/>
      <c r="C619" s="202"/>
      <c r="D619" s="201"/>
      <c r="E619" s="710"/>
      <c r="F619" s="1123"/>
      <c r="G619" s="1124"/>
      <c r="H619" s="704"/>
      <c r="I619" s="720" t="str">
        <f t="shared" si="291"/>
        <v/>
      </c>
      <c r="J619" s="720" t="str">
        <f t="shared" si="292"/>
        <v/>
      </c>
      <c r="K619" s="720" t="str">
        <f t="shared" si="293"/>
        <v/>
      </c>
      <c r="L619" s="720" t="str">
        <f t="shared" si="294"/>
        <v/>
      </c>
      <c r="M619" s="713" t="str">
        <f t="shared" si="295"/>
        <v/>
      </c>
      <c r="N619" s="713" t="str">
        <f t="shared" si="296"/>
        <v/>
      </c>
      <c r="O619" s="714">
        <f t="shared" si="297"/>
        <v>0</v>
      </c>
      <c r="P619" s="835"/>
      <c r="Q619" s="137"/>
      <c r="R619" s="137"/>
      <c r="S619" s="137"/>
      <c r="T619" s="137"/>
      <c r="U619" s="137"/>
      <c r="V619" s="137"/>
      <c r="W619" s="137"/>
      <c r="X619" s="137"/>
      <c r="Y619" s="137"/>
      <c r="Z619" s="137"/>
      <c r="AA619" s="137"/>
      <c r="AB619" s="137"/>
      <c r="AC619" s="137"/>
      <c r="AD619" s="137"/>
      <c r="AE619" s="137"/>
      <c r="AF619" s="137"/>
      <c r="AG619" s="137"/>
      <c r="AH619" s="137"/>
    </row>
    <row r="620" spans="1:34" ht="15" hidden="1" customHeight="1" x14ac:dyDescent="0.2">
      <c r="A620" s="1393"/>
      <c r="B620" s="147"/>
      <c r="C620" s="202"/>
      <c r="D620" s="201"/>
      <c r="E620" s="710"/>
      <c r="F620" s="1123"/>
      <c r="G620" s="1124"/>
      <c r="H620" s="704"/>
      <c r="I620" s="720" t="str">
        <f t="shared" si="291"/>
        <v/>
      </c>
      <c r="J620" s="720" t="str">
        <f t="shared" si="292"/>
        <v/>
      </c>
      <c r="K620" s="720" t="str">
        <f t="shared" si="293"/>
        <v/>
      </c>
      <c r="L620" s="720" t="str">
        <f t="shared" si="294"/>
        <v/>
      </c>
      <c r="M620" s="713" t="str">
        <f t="shared" si="295"/>
        <v/>
      </c>
      <c r="N620" s="713" t="str">
        <f t="shared" si="296"/>
        <v/>
      </c>
      <c r="O620" s="714">
        <f t="shared" si="297"/>
        <v>0</v>
      </c>
      <c r="P620" s="835"/>
      <c r="Q620" s="137"/>
      <c r="R620" s="137"/>
      <c r="S620" s="137"/>
      <c r="T620" s="137"/>
      <c r="U620" s="137"/>
      <c r="V620" s="137"/>
      <c r="W620" s="137"/>
      <c r="X620" s="137"/>
      <c r="Y620" s="137"/>
      <c r="Z620" s="137"/>
      <c r="AA620" s="137"/>
      <c r="AB620" s="137"/>
      <c r="AC620" s="137"/>
      <c r="AD620" s="137"/>
      <c r="AE620" s="137"/>
      <c r="AF620" s="137"/>
      <c r="AG620" s="137"/>
      <c r="AH620" s="137"/>
    </row>
    <row r="621" spans="1:34" ht="15" hidden="1" customHeight="1" x14ac:dyDescent="0.2">
      <c r="A621" s="1393"/>
      <c r="B621" s="147"/>
      <c r="C621" s="202"/>
      <c r="D621" s="201"/>
      <c r="E621" s="710"/>
      <c r="F621" s="1123"/>
      <c r="G621" s="1124"/>
      <c r="H621" s="704"/>
      <c r="I621" s="720" t="str">
        <f t="shared" si="291"/>
        <v/>
      </c>
      <c r="J621" s="720" t="str">
        <f t="shared" si="292"/>
        <v/>
      </c>
      <c r="K621" s="720" t="str">
        <f t="shared" si="293"/>
        <v/>
      </c>
      <c r="L621" s="720" t="str">
        <f t="shared" si="294"/>
        <v/>
      </c>
      <c r="M621" s="713" t="str">
        <f t="shared" si="295"/>
        <v/>
      </c>
      <c r="N621" s="713" t="str">
        <f t="shared" si="296"/>
        <v/>
      </c>
      <c r="O621" s="714">
        <f t="shared" si="297"/>
        <v>0</v>
      </c>
      <c r="P621" s="835"/>
      <c r="Q621" s="137"/>
      <c r="R621" s="137"/>
      <c r="S621" s="137"/>
      <c r="T621" s="137"/>
      <c r="U621" s="137"/>
      <c r="V621" s="137"/>
      <c r="W621" s="137"/>
      <c r="X621" s="137"/>
      <c r="Y621" s="137"/>
      <c r="Z621" s="137"/>
      <c r="AA621" s="137"/>
      <c r="AB621" s="137"/>
      <c r="AC621" s="137"/>
      <c r="AD621" s="137"/>
      <c r="AE621" s="137"/>
      <c r="AF621" s="137"/>
      <c r="AG621" s="137"/>
      <c r="AH621" s="137"/>
    </row>
    <row r="622" spans="1:34" ht="15" hidden="1" customHeight="1" x14ac:dyDescent="0.2">
      <c r="A622" s="1393"/>
      <c r="B622" s="147"/>
      <c r="C622" s="202"/>
      <c r="D622" s="201"/>
      <c r="E622" s="710"/>
      <c r="F622" s="1123"/>
      <c r="G622" s="1124"/>
      <c r="H622" s="704"/>
      <c r="I622" s="720" t="str">
        <f t="shared" si="291"/>
        <v/>
      </c>
      <c r="J622" s="720" t="str">
        <f t="shared" si="292"/>
        <v/>
      </c>
      <c r="K622" s="720" t="str">
        <f t="shared" si="293"/>
        <v/>
      </c>
      <c r="L622" s="720" t="str">
        <f t="shared" si="294"/>
        <v/>
      </c>
      <c r="M622" s="713" t="str">
        <f t="shared" si="295"/>
        <v/>
      </c>
      <c r="N622" s="713" t="str">
        <f t="shared" si="296"/>
        <v/>
      </c>
      <c r="O622" s="714">
        <f t="shared" si="297"/>
        <v>0</v>
      </c>
      <c r="P622" s="835"/>
      <c r="Q622" s="137"/>
      <c r="R622" s="137"/>
      <c r="S622" s="137"/>
      <c r="T622" s="137"/>
      <c r="U622" s="137"/>
      <c r="V622" s="137"/>
      <c r="W622" s="137"/>
      <c r="X622" s="137"/>
      <c r="Y622" s="137"/>
      <c r="Z622" s="137"/>
      <c r="AA622" s="137"/>
      <c r="AB622" s="137"/>
      <c r="AC622" s="137"/>
      <c r="AD622" s="137"/>
      <c r="AE622" s="137"/>
      <c r="AF622" s="137"/>
      <c r="AG622" s="137"/>
      <c r="AH622" s="137"/>
    </row>
    <row r="623" spans="1:34" ht="15" hidden="1" customHeight="1" x14ac:dyDescent="0.2">
      <c r="A623" s="1393"/>
      <c r="B623" s="147"/>
      <c r="C623" s="202"/>
      <c r="D623" s="201"/>
      <c r="E623" s="710"/>
      <c r="F623" s="1123"/>
      <c r="G623" s="1124"/>
      <c r="H623" s="704"/>
      <c r="I623" s="720" t="str">
        <f t="shared" si="291"/>
        <v/>
      </c>
      <c r="J623" s="720" t="str">
        <f t="shared" si="292"/>
        <v/>
      </c>
      <c r="K623" s="720" t="str">
        <f t="shared" si="293"/>
        <v/>
      </c>
      <c r="L623" s="720" t="str">
        <f t="shared" si="294"/>
        <v/>
      </c>
      <c r="M623" s="713" t="str">
        <f t="shared" si="295"/>
        <v/>
      </c>
      <c r="N623" s="713" t="str">
        <f t="shared" si="296"/>
        <v/>
      </c>
      <c r="O623" s="714">
        <f t="shared" si="297"/>
        <v>0</v>
      </c>
      <c r="P623" s="835"/>
      <c r="Q623" s="137"/>
      <c r="R623" s="137"/>
      <c r="S623" s="137"/>
      <c r="T623" s="137"/>
      <c r="U623" s="137"/>
      <c r="V623" s="137"/>
      <c r="W623" s="137"/>
      <c r="X623" s="137"/>
      <c r="Y623" s="137"/>
      <c r="Z623" s="137"/>
      <c r="AA623" s="137"/>
      <c r="AB623" s="137"/>
      <c r="AC623" s="137"/>
      <c r="AD623" s="137"/>
      <c r="AE623" s="137"/>
      <c r="AF623" s="137"/>
      <c r="AG623" s="137"/>
      <c r="AH623" s="137"/>
    </row>
    <row r="624" spans="1:34" ht="15" hidden="1" customHeight="1" x14ac:dyDescent="0.2">
      <c r="A624" s="1393"/>
      <c r="B624" s="147"/>
      <c r="C624" s="202"/>
      <c r="D624" s="201"/>
      <c r="E624" s="710"/>
      <c r="F624" s="1123"/>
      <c r="G624" s="1124"/>
      <c r="H624" s="704"/>
      <c r="I624" s="720" t="str">
        <f t="shared" si="291"/>
        <v/>
      </c>
      <c r="J624" s="720" t="str">
        <f t="shared" si="292"/>
        <v/>
      </c>
      <c r="K624" s="720" t="str">
        <f t="shared" si="293"/>
        <v/>
      </c>
      <c r="L624" s="720" t="str">
        <f t="shared" si="294"/>
        <v/>
      </c>
      <c r="M624" s="713" t="str">
        <f t="shared" si="295"/>
        <v/>
      </c>
      <c r="N624" s="713" t="str">
        <f t="shared" si="296"/>
        <v/>
      </c>
      <c r="O624" s="714">
        <f t="shared" si="297"/>
        <v>0</v>
      </c>
      <c r="P624" s="835"/>
      <c r="Q624" s="137"/>
      <c r="R624" s="137"/>
      <c r="S624" s="137"/>
      <c r="T624" s="137"/>
      <c r="U624" s="137"/>
      <c r="V624" s="137"/>
      <c r="W624" s="137"/>
      <c r="X624" s="137"/>
      <c r="Y624" s="137"/>
      <c r="Z624" s="137"/>
      <c r="AA624" s="137"/>
      <c r="AB624" s="137"/>
      <c r="AC624" s="137"/>
      <c r="AD624" s="137"/>
      <c r="AE624" s="137"/>
      <c r="AF624" s="137"/>
      <c r="AG624" s="137"/>
      <c r="AH624" s="137"/>
    </row>
    <row r="625" spans="1:34" ht="15" hidden="1" customHeight="1" x14ac:dyDescent="0.2">
      <c r="A625" s="1393"/>
      <c r="B625" s="147"/>
      <c r="C625" s="202"/>
      <c r="D625" s="201"/>
      <c r="E625" s="710"/>
      <c r="F625" s="1123"/>
      <c r="G625" s="1124"/>
      <c r="H625" s="704"/>
      <c r="I625" s="720" t="str">
        <f t="shared" si="291"/>
        <v/>
      </c>
      <c r="J625" s="720" t="str">
        <f t="shared" si="292"/>
        <v/>
      </c>
      <c r="K625" s="720" t="str">
        <f t="shared" si="293"/>
        <v/>
      </c>
      <c r="L625" s="720" t="str">
        <f t="shared" si="294"/>
        <v/>
      </c>
      <c r="M625" s="713" t="str">
        <f t="shared" si="295"/>
        <v/>
      </c>
      <c r="N625" s="713" t="str">
        <f t="shared" si="296"/>
        <v/>
      </c>
      <c r="O625" s="714">
        <f t="shared" si="297"/>
        <v>0</v>
      </c>
      <c r="P625" s="835"/>
      <c r="Q625" s="137"/>
      <c r="R625" s="137"/>
      <c r="S625" s="137"/>
      <c r="T625" s="137"/>
      <c r="U625" s="137"/>
      <c r="V625" s="137"/>
      <c r="W625" s="137"/>
      <c r="X625" s="137"/>
      <c r="Y625" s="137"/>
      <c r="Z625" s="137"/>
      <c r="AA625" s="137"/>
      <c r="AB625" s="137"/>
      <c r="AC625" s="137"/>
      <c r="AD625" s="137"/>
      <c r="AE625" s="137"/>
      <c r="AF625" s="137"/>
      <c r="AG625" s="137"/>
      <c r="AH625" s="137"/>
    </row>
    <row r="626" spans="1:34" ht="15" hidden="1" customHeight="1" x14ac:dyDescent="0.2">
      <c r="A626" s="1393"/>
      <c r="B626" s="147"/>
      <c r="C626" s="202"/>
      <c r="D626" s="201"/>
      <c r="E626" s="710"/>
      <c r="F626" s="1123"/>
      <c r="G626" s="1124"/>
      <c r="H626" s="704"/>
      <c r="I626" s="720" t="str">
        <f t="shared" si="291"/>
        <v/>
      </c>
      <c r="J626" s="720" t="str">
        <f t="shared" si="292"/>
        <v/>
      </c>
      <c r="K626" s="720" t="str">
        <f t="shared" si="293"/>
        <v/>
      </c>
      <c r="L626" s="720" t="str">
        <f t="shared" si="294"/>
        <v/>
      </c>
      <c r="M626" s="713" t="str">
        <f t="shared" si="295"/>
        <v/>
      </c>
      <c r="N626" s="713" t="str">
        <f t="shared" si="296"/>
        <v/>
      </c>
      <c r="O626" s="714">
        <f t="shared" si="297"/>
        <v>0</v>
      </c>
      <c r="P626" s="835"/>
      <c r="Q626" s="137"/>
      <c r="R626" s="137"/>
      <c r="S626" s="137"/>
      <c r="T626" s="137"/>
      <c r="U626" s="137"/>
      <c r="V626" s="137"/>
      <c r="W626" s="137"/>
      <c r="X626" s="137"/>
      <c r="Y626" s="137"/>
      <c r="Z626" s="137"/>
      <c r="AA626" s="137"/>
      <c r="AB626" s="137"/>
      <c r="AC626" s="137"/>
      <c r="AD626" s="137"/>
      <c r="AE626" s="137"/>
      <c r="AF626" s="137"/>
      <c r="AG626" s="137"/>
      <c r="AH626" s="137"/>
    </row>
    <row r="627" spans="1:34" ht="15" hidden="1" customHeight="1" thickBot="1" x14ac:dyDescent="0.25">
      <c r="A627" s="1394"/>
      <c r="B627" s="169"/>
      <c r="C627" s="203"/>
      <c r="D627" s="707"/>
      <c r="E627" s="711"/>
      <c r="F627" s="1125"/>
      <c r="G627" s="1126"/>
      <c r="H627" s="704"/>
      <c r="I627" s="720" t="str">
        <f t="shared" si="291"/>
        <v/>
      </c>
      <c r="J627" s="720" t="str">
        <f t="shared" si="292"/>
        <v/>
      </c>
      <c r="K627" s="720" t="str">
        <f t="shared" si="293"/>
        <v/>
      </c>
      <c r="L627" s="720" t="str">
        <f t="shared" si="294"/>
        <v/>
      </c>
      <c r="M627" s="713" t="str">
        <f t="shared" si="295"/>
        <v/>
      </c>
      <c r="N627" s="713" t="str">
        <f t="shared" si="296"/>
        <v/>
      </c>
      <c r="O627" s="714">
        <f t="shared" si="297"/>
        <v>0</v>
      </c>
      <c r="P627" s="835"/>
      <c r="Q627" s="137"/>
      <c r="R627" s="137"/>
      <c r="S627" s="137"/>
      <c r="T627" s="137"/>
      <c r="U627" s="137"/>
      <c r="V627" s="137"/>
      <c r="W627" s="137"/>
      <c r="X627" s="137"/>
      <c r="Y627" s="137"/>
      <c r="Z627" s="137"/>
      <c r="AA627" s="137"/>
      <c r="AB627" s="137"/>
      <c r="AC627" s="137"/>
      <c r="AD627" s="137"/>
      <c r="AE627" s="137"/>
      <c r="AF627" s="137"/>
      <c r="AG627" s="137"/>
      <c r="AH627" s="137"/>
    </row>
    <row r="628" spans="1:34" ht="18" customHeight="1" thickBot="1" x14ac:dyDescent="0.25">
      <c r="A628" s="182"/>
      <c r="B628" s="198"/>
      <c r="C628" s="198"/>
      <c r="D628" s="198"/>
      <c r="E628" s="198" t="s">
        <v>62</v>
      </c>
      <c r="F628" s="140">
        <f t="shared" ref="F628:G628" si="298">SUM(F608:F627)</f>
        <v>0</v>
      </c>
      <c r="G628" s="204">
        <f t="shared" si="298"/>
        <v>0</v>
      </c>
      <c r="H628" s="139"/>
      <c r="I628" s="721">
        <f t="shared" ref="I628:O628" si="299">SUM(I608:I627)</f>
        <v>0</v>
      </c>
      <c r="J628" s="722">
        <f t="shared" si="299"/>
        <v>0</v>
      </c>
      <c r="K628" s="721">
        <f t="shared" si="299"/>
        <v>0</v>
      </c>
      <c r="L628" s="722">
        <f t="shared" si="299"/>
        <v>0</v>
      </c>
      <c r="M628" s="205">
        <f t="shared" si="299"/>
        <v>0</v>
      </c>
      <c r="N628" s="200">
        <f t="shared" si="299"/>
        <v>0</v>
      </c>
      <c r="O628" s="144">
        <f t="shared" si="299"/>
        <v>0</v>
      </c>
      <c r="P628" s="836"/>
      <c r="Q628" s="137"/>
      <c r="R628" s="137"/>
      <c r="S628" s="137"/>
      <c r="T628" s="137"/>
      <c r="U628" s="137"/>
      <c r="V628" s="137"/>
      <c r="W628" s="137"/>
      <c r="X628" s="137"/>
      <c r="Y628" s="137"/>
      <c r="Z628" s="137"/>
      <c r="AA628" s="137"/>
      <c r="AB628" s="137"/>
      <c r="AC628" s="137"/>
      <c r="AD628" s="137"/>
      <c r="AE628" s="137"/>
      <c r="AF628" s="137"/>
      <c r="AG628" s="137"/>
      <c r="AH628" s="137"/>
    </row>
    <row r="629" spans="1:34" ht="13.5" thickBot="1" x14ac:dyDescent="0.25">
      <c r="A629" s="173"/>
      <c r="B629" s="152"/>
      <c r="C629" s="152"/>
      <c r="D629" s="152"/>
      <c r="E629" s="152"/>
      <c r="F629" s="152"/>
      <c r="G629" s="152"/>
      <c r="H629" s="102"/>
      <c r="I629" s="152"/>
      <c r="J629" s="152"/>
      <c r="K629" s="152"/>
      <c r="L629" s="152"/>
      <c r="M629" s="152"/>
      <c r="N629" s="152"/>
      <c r="O629" s="102"/>
      <c r="P629" s="837"/>
      <c r="Q629" s="137"/>
      <c r="R629" s="137"/>
      <c r="S629" s="137"/>
      <c r="T629" s="137"/>
      <c r="U629" s="137"/>
      <c r="V629" s="137"/>
      <c r="W629" s="137"/>
      <c r="X629" s="137"/>
      <c r="Y629" s="137"/>
      <c r="Z629" s="137"/>
      <c r="AA629" s="137"/>
      <c r="AB629" s="137"/>
      <c r="AC629" s="137"/>
      <c r="AD629" s="137"/>
      <c r="AE629" s="137"/>
      <c r="AF629" s="137"/>
      <c r="AG629" s="137"/>
      <c r="AH629" s="137"/>
    </row>
    <row r="630" spans="1:34" ht="15" customHeight="1" x14ac:dyDescent="0.2">
      <c r="A630" s="1392">
        <f>'Setup Page'!C21</f>
        <v>0</v>
      </c>
      <c r="B630" s="168"/>
      <c r="C630" s="201"/>
      <c r="D630" s="706"/>
      <c r="E630" s="709"/>
      <c r="F630" s="1121"/>
      <c r="G630" s="1122"/>
      <c r="H630" s="704"/>
      <c r="I630" s="720" t="str">
        <f>IF(E630="Level 2",F630,IF(E630="Level 3",F630,IF(E630="Level 4",F630,"")))</f>
        <v/>
      </c>
      <c r="J630" s="720" t="str">
        <f>IF(E630="Level 5",F630,"")</f>
        <v/>
      </c>
      <c r="K630" s="720" t="str">
        <f>IF(E630="Level 2",G630,IF(E630="Level 3",G630,IF(E630="Level 4",G630,"")))</f>
        <v/>
      </c>
      <c r="L630" s="720" t="str">
        <f>IF(E630="Level 5",G630,"")</f>
        <v/>
      </c>
      <c r="M630" s="713" t="str">
        <f>IF(E630="Level 2",G630*H630,IF(E630="Level 3",G630*H630,IF(E630="Level 4",G630*H630,"")))</f>
        <v/>
      </c>
      <c r="N630" s="713" t="str">
        <f>IF(E630="Level 5",G630*H630,"")</f>
        <v/>
      </c>
      <c r="O630" s="714">
        <f>G630*H630</f>
        <v>0</v>
      </c>
      <c r="P630" s="835"/>
      <c r="Q630" s="137"/>
      <c r="R630" s="137"/>
      <c r="S630" s="137"/>
      <c r="T630" s="137"/>
      <c r="U630" s="137"/>
      <c r="V630" s="137"/>
      <c r="W630" s="137"/>
      <c r="X630" s="137"/>
      <c r="Y630" s="137"/>
      <c r="Z630" s="137"/>
      <c r="AA630" s="137"/>
      <c r="AB630" s="137"/>
      <c r="AC630" s="137"/>
      <c r="AD630" s="137"/>
      <c r="AE630" s="137"/>
      <c r="AF630" s="137"/>
      <c r="AG630" s="137"/>
      <c r="AH630" s="137"/>
    </row>
    <row r="631" spans="1:34" ht="15" customHeight="1" x14ac:dyDescent="0.2">
      <c r="A631" s="1393"/>
      <c r="B631" s="147"/>
      <c r="C631" s="202"/>
      <c r="D631" s="201"/>
      <c r="E631" s="710"/>
      <c r="F631" s="1123"/>
      <c r="G631" s="1124"/>
      <c r="H631" s="704"/>
      <c r="I631" s="720" t="str">
        <f t="shared" ref="I631:I649" si="300">IF(E631="Level 2",F631,IF(E631="Level 3",F631,IF(E631="Level 4",F631,"")))</f>
        <v/>
      </c>
      <c r="J631" s="720" t="str">
        <f t="shared" ref="J631:J649" si="301">IF(E631="Level 5",F631,"")</f>
        <v/>
      </c>
      <c r="K631" s="720" t="str">
        <f t="shared" ref="K631:K649" si="302">IF(E631="Level 2",G631,IF(E631="Level 3",G631,IF(E631="Level 4",G631,"")))</f>
        <v/>
      </c>
      <c r="L631" s="720" t="str">
        <f t="shared" ref="L631:L649" si="303">IF(E631="Level 5",G631,"")</f>
        <v/>
      </c>
      <c r="M631" s="713" t="str">
        <f t="shared" ref="M631:M649" si="304">IF(E631="Level 2",G631*H631,IF(E631="Level 3",G631*H631,IF(E631="Level 4",G631*H631,"")))</f>
        <v/>
      </c>
      <c r="N631" s="713" t="str">
        <f t="shared" ref="N631:N649" si="305">IF(E631="Level 5",G631*H631,"")</f>
        <v/>
      </c>
      <c r="O631" s="714">
        <f t="shared" ref="O631:O649" si="306">G631*H631</f>
        <v>0</v>
      </c>
      <c r="P631" s="835"/>
      <c r="Q631" s="137"/>
      <c r="R631" s="137"/>
      <c r="S631" s="137"/>
      <c r="T631" s="137"/>
      <c r="U631" s="137"/>
      <c r="V631" s="137"/>
      <c r="W631" s="137"/>
      <c r="X631" s="137"/>
      <c r="Y631" s="137"/>
      <c r="Z631" s="137"/>
      <c r="AA631" s="137"/>
      <c r="AB631" s="137"/>
      <c r="AC631" s="137"/>
      <c r="AD631" s="137"/>
      <c r="AE631" s="137"/>
      <c r="AF631" s="137"/>
      <c r="AG631" s="137"/>
      <c r="AH631" s="137"/>
    </row>
    <row r="632" spans="1:34" ht="15" customHeight="1" x14ac:dyDescent="0.2">
      <c r="A632" s="1393"/>
      <c r="B632" s="147"/>
      <c r="C632" s="202"/>
      <c r="D632" s="201"/>
      <c r="E632" s="710"/>
      <c r="F632" s="1123"/>
      <c r="G632" s="1124"/>
      <c r="H632" s="704"/>
      <c r="I632" s="720" t="str">
        <f t="shared" si="300"/>
        <v/>
      </c>
      <c r="J632" s="720" t="str">
        <f t="shared" si="301"/>
        <v/>
      </c>
      <c r="K632" s="720" t="str">
        <f t="shared" si="302"/>
        <v/>
      </c>
      <c r="L632" s="720" t="str">
        <f t="shared" si="303"/>
        <v/>
      </c>
      <c r="M632" s="713" t="str">
        <f t="shared" si="304"/>
        <v/>
      </c>
      <c r="N632" s="713" t="str">
        <f t="shared" si="305"/>
        <v/>
      </c>
      <c r="O632" s="714">
        <f t="shared" si="306"/>
        <v>0</v>
      </c>
      <c r="P632" s="835"/>
      <c r="Q632" s="137"/>
      <c r="R632" s="137"/>
      <c r="S632" s="137"/>
      <c r="T632" s="137"/>
      <c r="U632" s="137"/>
      <c r="V632" s="137"/>
      <c r="W632" s="137"/>
      <c r="X632" s="137"/>
      <c r="Y632" s="137"/>
      <c r="Z632" s="137"/>
      <c r="AA632" s="137"/>
      <c r="AB632" s="137"/>
      <c r="AC632" s="137"/>
      <c r="AD632" s="137"/>
      <c r="AE632" s="137"/>
      <c r="AF632" s="137"/>
      <c r="AG632" s="137"/>
      <c r="AH632" s="137"/>
    </row>
    <row r="633" spans="1:34" ht="15" customHeight="1" x14ac:dyDescent="0.2">
      <c r="A633" s="1393"/>
      <c r="B633" s="147"/>
      <c r="C633" s="202"/>
      <c r="D633" s="201"/>
      <c r="E633" s="710"/>
      <c r="F633" s="1123"/>
      <c r="G633" s="1124"/>
      <c r="H633" s="704"/>
      <c r="I633" s="720" t="str">
        <f t="shared" si="300"/>
        <v/>
      </c>
      <c r="J633" s="720" t="str">
        <f t="shared" si="301"/>
        <v/>
      </c>
      <c r="K633" s="720" t="str">
        <f t="shared" si="302"/>
        <v/>
      </c>
      <c r="L633" s="720" t="str">
        <f t="shared" si="303"/>
        <v/>
      </c>
      <c r="M633" s="713" t="str">
        <f t="shared" si="304"/>
        <v/>
      </c>
      <c r="N633" s="713" t="str">
        <f t="shared" si="305"/>
        <v/>
      </c>
      <c r="O633" s="714">
        <f t="shared" si="306"/>
        <v>0</v>
      </c>
      <c r="P633" s="835"/>
      <c r="Q633" s="137"/>
      <c r="R633" s="137"/>
      <c r="S633" s="137"/>
      <c r="T633" s="137"/>
      <c r="U633" s="137"/>
      <c r="V633" s="137"/>
      <c r="W633" s="137"/>
      <c r="X633" s="137"/>
      <c r="Y633" s="137"/>
      <c r="Z633" s="137"/>
      <c r="AA633" s="137"/>
      <c r="AB633" s="137"/>
      <c r="AC633" s="137"/>
      <c r="AD633" s="137"/>
      <c r="AE633" s="137"/>
      <c r="AF633" s="137"/>
      <c r="AG633" s="137"/>
      <c r="AH633" s="137"/>
    </row>
    <row r="634" spans="1:34" ht="15" customHeight="1" x14ac:dyDescent="0.2">
      <c r="A634" s="1393"/>
      <c r="B634" s="147"/>
      <c r="C634" s="202"/>
      <c r="D634" s="201"/>
      <c r="E634" s="710"/>
      <c r="F634" s="1123"/>
      <c r="G634" s="1124"/>
      <c r="H634" s="704"/>
      <c r="I634" s="720" t="str">
        <f t="shared" si="300"/>
        <v/>
      </c>
      <c r="J634" s="720" t="str">
        <f t="shared" si="301"/>
        <v/>
      </c>
      <c r="K634" s="720" t="str">
        <f t="shared" si="302"/>
        <v/>
      </c>
      <c r="L634" s="720" t="str">
        <f t="shared" si="303"/>
        <v/>
      </c>
      <c r="M634" s="713" t="str">
        <f t="shared" si="304"/>
        <v/>
      </c>
      <c r="N634" s="713" t="str">
        <f t="shared" si="305"/>
        <v/>
      </c>
      <c r="O634" s="714">
        <f t="shared" si="306"/>
        <v>0</v>
      </c>
      <c r="P634" s="835"/>
      <c r="Q634" s="137"/>
      <c r="R634" s="137"/>
      <c r="S634" s="137"/>
      <c r="T634" s="137"/>
      <c r="U634" s="137"/>
      <c r="V634" s="137"/>
      <c r="W634" s="137"/>
      <c r="X634" s="137"/>
      <c r="Y634" s="137"/>
      <c r="Z634" s="137"/>
      <c r="AA634" s="137"/>
      <c r="AB634" s="137"/>
      <c r="AC634" s="137"/>
      <c r="AD634" s="137"/>
      <c r="AE634" s="137"/>
      <c r="AF634" s="137"/>
      <c r="AG634" s="137"/>
      <c r="AH634" s="137"/>
    </row>
    <row r="635" spans="1:34" ht="15" customHeight="1" x14ac:dyDescent="0.2">
      <c r="A635" s="1393"/>
      <c r="B635" s="147"/>
      <c r="C635" s="202"/>
      <c r="D635" s="201"/>
      <c r="E635" s="710"/>
      <c r="F635" s="1123"/>
      <c r="G635" s="1124"/>
      <c r="H635" s="704"/>
      <c r="I635" s="720" t="str">
        <f t="shared" si="300"/>
        <v/>
      </c>
      <c r="J635" s="720" t="str">
        <f t="shared" si="301"/>
        <v/>
      </c>
      <c r="K635" s="720" t="str">
        <f t="shared" si="302"/>
        <v/>
      </c>
      <c r="L635" s="720" t="str">
        <f t="shared" si="303"/>
        <v/>
      </c>
      <c r="M635" s="713" t="str">
        <f t="shared" si="304"/>
        <v/>
      </c>
      <c r="N635" s="713" t="str">
        <f t="shared" si="305"/>
        <v/>
      </c>
      <c r="O635" s="714">
        <f t="shared" si="306"/>
        <v>0</v>
      </c>
      <c r="P635" s="835"/>
      <c r="Q635" s="137"/>
      <c r="R635" s="137"/>
      <c r="S635" s="137"/>
      <c r="T635" s="137"/>
      <c r="U635" s="137"/>
      <c r="V635" s="137"/>
      <c r="W635" s="137"/>
      <c r="X635" s="137"/>
      <c r="Y635" s="137"/>
      <c r="Z635" s="137"/>
      <c r="AA635" s="137"/>
      <c r="AB635" s="137"/>
      <c r="AC635" s="137"/>
      <c r="AD635" s="137"/>
      <c r="AE635" s="137"/>
      <c r="AF635" s="137"/>
      <c r="AG635" s="137"/>
      <c r="AH635" s="137"/>
    </row>
    <row r="636" spans="1:34" ht="15" customHeight="1" x14ac:dyDescent="0.2">
      <c r="A636" s="1393"/>
      <c r="B636" s="147"/>
      <c r="C636" s="202"/>
      <c r="D636" s="201"/>
      <c r="E636" s="710"/>
      <c r="F636" s="1123"/>
      <c r="G636" s="1124"/>
      <c r="H636" s="704"/>
      <c r="I636" s="720" t="str">
        <f t="shared" si="300"/>
        <v/>
      </c>
      <c r="J636" s="720" t="str">
        <f t="shared" si="301"/>
        <v/>
      </c>
      <c r="K636" s="720" t="str">
        <f t="shared" si="302"/>
        <v/>
      </c>
      <c r="L636" s="720" t="str">
        <f t="shared" si="303"/>
        <v/>
      </c>
      <c r="M636" s="713" t="str">
        <f t="shared" si="304"/>
        <v/>
      </c>
      <c r="N636" s="713" t="str">
        <f t="shared" si="305"/>
        <v/>
      </c>
      <c r="O636" s="714">
        <f t="shared" si="306"/>
        <v>0</v>
      </c>
      <c r="P636" s="835"/>
      <c r="Q636" s="137"/>
      <c r="R636" s="137"/>
      <c r="S636" s="137"/>
      <c r="T636" s="137"/>
      <c r="U636" s="137"/>
      <c r="V636" s="137"/>
      <c r="W636" s="137"/>
      <c r="X636" s="137"/>
      <c r="Y636" s="137"/>
      <c r="Z636" s="137"/>
      <c r="AA636" s="137"/>
      <c r="AB636" s="137"/>
      <c r="AC636" s="137"/>
      <c r="AD636" s="137"/>
      <c r="AE636" s="137"/>
      <c r="AF636" s="137"/>
      <c r="AG636" s="137"/>
      <c r="AH636" s="137"/>
    </row>
    <row r="637" spans="1:34" ht="15" customHeight="1" x14ac:dyDescent="0.2">
      <c r="A637" s="1393"/>
      <c r="B637" s="147"/>
      <c r="C637" s="202"/>
      <c r="D637" s="201"/>
      <c r="E637" s="710"/>
      <c r="F637" s="1123"/>
      <c r="G637" s="1124"/>
      <c r="H637" s="704"/>
      <c r="I637" s="720" t="str">
        <f t="shared" si="300"/>
        <v/>
      </c>
      <c r="J637" s="720" t="str">
        <f t="shared" si="301"/>
        <v/>
      </c>
      <c r="K637" s="720" t="str">
        <f t="shared" si="302"/>
        <v/>
      </c>
      <c r="L637" s="720" t="str">
        <f t="shared" si="303"/>
        <v/>
      </c>
      <c r="M637" s="713" t="str">
        <f t="shared" si="304"/>
        <v/>
      </c>
      <c r="N637" s="713" t="str">
        <f t="shared" si="305"/>
        <v/>
      </c>
      <c r="O637" s="714">
        <f t="shared" si="306"/>
        <v>0</v>
      </c>
      <c r="P637" s="835"/>
      <c r="Q637" s="137"/>
      <c r="R637" s="137"/>
      <c r="S637" s="137"/>
      <c r="T637" s="137"/>
      <c r="U637" s="137"/>
      <c r="V637" s="137"/>
      <c r="W637" s="137"/>
      <c r="X637" s="137"/>
      <c r="Y637" s="137"/>
      <c r="Z637" s="137"/>
      <c r="AA637" s="137"/>
      <c r="AB637" s="137"/>
      <c r="AC637" s="137"/>
      <c r="AD637" s="137"/>
      <c r="AE637" s="137"/>
      <c r="AF637" s="137"/>
      <c r="AG637" s="137"/>
      <c r="AH637" s="137"/>
    </row>
    <row r="638" spans="1:34" ht="15" customHeight="1" x14ac:dyDescent="0.2">
      <c r="A638" s="1393"/>
      <c r="B638" s="147"/>
      <c r="C638" s="202"/>
      <c r="D638" s="201"/>
      <c r="E638" s="710"/>
      <c r="F638" s="1123"/>
      <c r="G638" s="1124"/>
      <c r="H638" s="704"/>
      <c r="I638" s="720" t="str">
        <f t="shared" si="300"/>
        <v/>
      </c>
      <c r="J638" s="720" t="str">
        <f t="shared" si="301"/>
        <v/>
      </c>
      <c r="K638" s="720" t="str">
        <f t="shared" si="302"/>
        <v/>
      </c>
      <c r="L638" s="720" t="str">
        <f t="shared" si="303"/>
        <v/>
      </c>
      <c r="M638" s="713" t="str">
        <f t="shared" si="304"/>
        <v/>
      </c>
      <c r="N638" s="713" t="str">
        <f t="shared" si="305"/>
        <v/>
      </c>
      <c r="O638" s="714">
        <f t="shared" si="306"/>
        <v>0</v>
      </c>
      <c r="P638" s="835"/>
      <c r="Q638" s="137"/>
      <c r="R638" s="137"/>
      <c r="S638" s="137"/>
      <c r="T638" s="137"/>
      <c r="U638" s="137"/>
      <c r="V638" s="137"/>
      <c r="W638" s="137"/>
      <c r="X638" s="137"/>
      <c r="Y638" s="137"/>
      <c r="Z638" s="137"/>
      <c r="AA638" s="137"/>
      <c r="AB638" s="137"/>
      <c r="AC638" s="137"/>
      <c r="AD638" s="137"/>
      <c r="AE638" s="137"/>
      <c r="AF638" s="137"/>
      <c r="AG638" s="137"/>
      <c r="AH638" s="137"/>
    </row>
    <row r="639" spans="1:34" ht="15" customHeight="1" thickBot="1" x14ac:dyDescent="0.25">
      <c r="A639" s="1393"/>
      <c r="B639" s="147"/>
      <c r="C639" s="202"/>
      <c r="D639" s="201"/>
      <c r="E639" s="710"/>
      <c r="F639" s="1123"/>
      <c r="G639" s="1124"/>
      <c r="H639" s="704"/>
      <c r="I639" s="720" t="str">
        <f t="shared" si="300"/>
        <v/>
      </c>
      <c r="J639" s="720" t="str">
        <f t="shared" si="301"/>
        <v/>
      </c>
      <c r="K639" s="720" t="str">
        <f t="shared" si="302"/>
        <v/>
      </c>
      <c r="L639" s="720" t="str">
        <f t="shared" si="303"/>
        <v/>
      </c>
      <c r="M639" s="713" t="str">
        <f t="shared" si="304"/>
        <v/>
      </c>
      <c r="N639" s="713" t="str">
        <f t="shared" si="305"/>
        <v/>
      </c>
      <c r="O639" s="714">
        <f t="shared" si="306"/>
        <v>0</v>
      </c>
      <c r="P639" s="835"/>
      <c r="Q639" s="137"/>
      <c r="R639" s="137"/>
      <c r="S639" s="137"/>
      <c r="T639" s="137"/>
      <c r="U639" s="137"/>
      <c r="V639" s="137"/>
      <c r="W639" s="137"/>
      <c r="X639" s="137"/>
      <c r="Y639" s="137"/>
      <c r="Z639" s="137"/>
      <c r="AA639" s="137"/>
      <c r="AB639" s="137"/>
      <c r="AC639" s="137"/>
      <c r="AD639" s="137"/>
      <c r="AE639" s="137"/>
      <c r="AF639" s="137"/>
      <c r="AG639" s="137"/>
      <c r="AH639" s="137"/>
    </row>
    <row r="640" spans="1:34" ht="15" hidden="1" customHeight="1" x14ac:dyDescent="0.2">
      <c r="A640" s="1393"/>
      <c r="B640" s="147"/>
      <c r="C640" s="202"/>
      <c r="D640" s="201"/>
      <c r="E640" s="710"/>
      <c r="F640" s="1123"/>
      <c r="G640" s="1124"/>
      <c r="H640" s="704"/>
      <c r="I640" s="720" t="str">
        <f t="shared" si="300"/>
        <v/>
      </c>
      <c r="J640" s="720" t="str">
        <f t="shared" si="301"/>
        <v/>
      </c>
      <c r="K640" s="720" t="str">
        <f t="shared" si="302"/>
        <v/>
      </c>
      <c r="L640" s="720" t="str">
        <f t="shared" si="303"/>
        <v/>
      </c>
      <c r="M640" s="713" t="str">
        <f t="shared" si="304"/>
        <v/>
      </c>
      <c r="N640" s="713" t="str">
        <f t="shared" si="305"/>
        <v/>
      </c>
      <c r="O640" s="714">
        <f t="shared" si="306"/>
        <v>0</v>
      </c>
      <c r="P640" s="835"/>
      <c r="Q640" s="137"/>
      <c r="R640" s="137"/>
      <c r="S640" s="137"/>
      <c r="T640" s="137"/>
      <c r="U640" s="137"/>
      <c r="V640" s="137"/>
      <c r="W640" s="137"/>
      <c r="X640" s="137"/>
      <c r="Y640" s="137"/>
      <c r="Z640" s="137"/>
      <c r="AA640" s="137"/>
      <c r="AB640" s="137"/>
      <c r="AC640" s="137"/>
      <c r="AD640" s="137"/>
      <c r="AE640" s="137"/>
      <c r="AF640" s="137"/>
      <c r="AG640" s="137"/>
      <c r="AH640" s="137"/>
    </row>
    <row r="641" spans="1:34" ht="15" hidden="1" customHeight="1" x14ac:dyDescent="0.2">
      <c r="A641" s="1393"/>
      <c r="B641" s="147"/>
      <c r="C641" s="202"/>
      <c r="D641" s="201"/>
      <c r="E641" s="710"/>
      <c r="F641" s="1123"/>
      <c r="G641" s="1124"/>
      <c r="H641" s="704"/>
      <c r="I641" s="720" t="str">
        <f t="shared" si="300"/>
        <v/>
      </c>
      <c r="J641" s="720" t="str">
        <f t="shared" si="301"/>
        <v/>
      </c>
      <c r="K641" s="720" t="str">
        <f t="shared" si="302"/>
        <v/>
      </c>
      <c r="L641" s="720" t="str">
        <f t="shared" si="303"/>
        <v/>
      </c>
      <c r="M641" s="713" t="str">
        <f t="shared" si="304"/>
        <v/>
      </c>
      <c r="N641" s="713" t="str">
        <f t="shared" si="305"/>
        <v/>
      </c>
      <c r="O641" s="714">
        <f t="shared" si="306"/>
        <v>0</v>
      </c>
      <c r="P641" s="835"/>
      <c r="Q641" s="137"/>
      <c r="R641" s="137"/>
      <c r="S641" s="137"/>
      <c r="T641" s="137"/>
      <c r="U641" s="137"/>
      <c r="V641" s="137"/>
      <c r="W641" s="137"/>
      <c r="X641" s="137"/>
      <c r="Y641" s="137"/>
      <c r="Z641" s="137"/>
      <c r="AA641" s="137"/>
      <c r="AB641" s="137"/>
      <c r="AC641" s="137"/>
      <c r="AD641" s="137"/>
      <c r="AE641" s="137"/>
      <c r="AF641" s="137"/>
      <c r="AG641" s="137"/>
      <c r="AH641" s="137"/>
    </row>
    <row r="642" spans="1:34" ht="15" hidden="1" customHeight="1" x14ac:dyDescent="0.2">
      <c r="A642" s="1393"/>
      <c r="B642" s="147"/>
      <c r="C642" s="202"/>
      <c r="D642" s="201"/>
      <c r="E642" s="710"/>
      <c r="F642" s="1123"/>
      <c r="G642" s="1124"/>
      <c r="H642" s="704"/>
      <c r="I642" s="720" t="str">
        <f t="shared" si="300"/>
        <v/>
      </c>
      <c r="J642" s="720" t="str">
        <f t="shared" si="301"/>
        <v/>
      </c>
      <c r="K642" s="720" t="str">
        <f t="shared" si="302"/>
        <v/>
      </c>
      <c r="L642" s="720" t="str">
        <f t="shared" si="303"/>
        <v/>
      </c>
      <c r="M642" s="713" t="str">
        <f t="shared" si="304"/>
        <v/>
      </c>
      <c r="N642" s="713" t="str">
        <f t="shared" si="305"/>
        <v/>
      </c>
      <c r="O642" s="714">
        <f t="shared" si="306"/>
        <v>0</v>
      </c>
      <c r="P642" s="835"/>
      <c r="Q642" s="137"/>
      <c r="R642" s="137"/>
      <c r="S642" s="137"/>
      <c r="T642" s="137"/>
      <c r="U642" s="137"/>
      <c r="V642" s="137"/>
      <c r="W642" s="137"/>
      <c r="X642" s="137"/>
      <c r="Y642" s="137"/>
      <c r="Z642" s="137"/>
      <c r="AA642" s="137"/>
      <c r="AB642" s="137"/>
      <c r="AC642" s="137"/>
      <c r="AD642" s="137"/>
      <c r="AE642" s="137"/>
      <c r="AF642" s="137"/>
      <c r="AG642" s="137"/>
      <c r="AH642" s="137"/>
    </row>
    <row r="643" spans="1:34" ht="15" hidden="1" customHeight="1" x14ac:dyDescent="0.2">
      <c r="A643" s="1393"/>
      <c r="B643" s="147"/>
      <c r="C643" s="202"/>
      <c r="D643" s="201"/>
      <c r="E643" s="710"/>
      <c r="F643" s="1123"/>
      <c r="G643" s="1124"/>
      <c r="H643" s="704"/>
      <c r="I643" s="720" t="str">
        <f t="shared" si="300"/>
        <v/>
      </c>
      <c r="J643" s="720" t="str">
        <f t="shared" si="301"/>
        <v/>
      </c>
      <c r="K643" s="720" t="str">
        <f t="shared" si="302"/>
        <v/>
      </c>
      <c r="L643" s="720" t="str">
        <f t="shared" si="303"/>
        <v/>
      </c>
      <c r="M643" s="713" t="str">
        <f t="shared" si="304"/>
        <v/>
      </c>
      <c r="N643" s="713" t="str">
        <f t="shared" si="305"/>
        <v/>
      </c>
      <c r="O643" s="714">
        <f t="shared" si="306"/>
        <v>0</v>
      </c>
      <c r="P643" s="835"/>
      <c r="Q643" s="137"/>
      <c r="R643" s="137"/>
      <c r="S643" s="137"/>
      <c r="T643" s="137"/>
      <c r="U643" s="137"/>
      <c r="V643" s="137"/>
      <c r="W643" s="137"/>
      <c r="X643" s="137"/>
      <c r="Y643" s="137"/>
      <c r="Z643" s="137"/>
      <c r="AA643" s="137"/>
      <c r="AB643" s="137"/>
      <c r="AC643" s="137"/>
      <c r="AD643" s="137"/>
      <c r="AE643" s="137"/>
      <c r="AF643" s="137"/>
      <c r="AG643" s="137"/>
      <c r="AH643" s="137"/>
    </row>
    <row r="644" spans="1:34" ht="15" hidden="1" customHeight="1" x14ac:dyDescent="0.2">
      <c r="A644" s="1393"/>
      <c r="B644" s="147"/>
      <c r="C644" s="202"/>
      <c r="D644" s="201"/>
      <c r="E644" s="710"/>
      <c r="F644" s="1123"/>
      <c r="G644" s="1124"/>
      <c r="H644" s="704"/>
      <c r="I644" s="720" t="str">
        <f t="shared" si="300"/>
        <v/>
      </c>
      <c r="J644" s="720" t="str">
        <f t="shared" si="301"/>
        <v/>
      </c>
      <c r="K644" s="720" t="str">
        <f t="shared" si="302"/>
        <v/>
      </c>
      <c r="L644" s="720" t="str">
        <f t="shared" si="303"/>
        <v/>
      </c>
      <c r="M644" s="713" t="str">
        <f t="shared" si="304"/>
        <v/>
      </c>
      <c r="N644" s="713" t="str">
        <f t="shared" si="305"/>
        <v/>
      </c>
      <c r="O644" s="714">
        <f t="shared" si="306"/>
        <v>0</v>
      </c>
      <c r="P644" s="835"/>
      <c r="Q644" s="137"/>
      <c r="R644" s="137"/>
      <c r="S644" s="137"/>
      <c r="T644" s="137"/>
      <c r="U644" s="137"/>
      <c r="V644" s="137"/>
      <c r="W644" s="137"/>
      <c r="X644" s="137"/>
      <c r="Y644" s="137"/>
      <c r="Z644" s="137"/>
      <c r="AA644" s="137"/>
      <c r="AB644" s="137"/>
      <c r="AC644" s="137"/>
      <c r="AD644" s="137"/>
      <c r="AE644" s="137"/>
      <c r="AF644" s="137"/>
      <c r="AG644" s="137"/>
      <c r="AH644" s="137"/>
    </row>
    <row r="645" spans="1:34" ht="15" hidden="1" customHeight="1" x14ac:dyDescent="0.2">
      <c r="A645" s="1393"/>
      <c r="B645" s="147"/>
      <c r="C645" s="202"/>
      <c r="D645" s="201"/>
      <c r="E645" s="710"/>
      <c r="F645" s="1123"/>
      <c r="G645" s="1124"/>
      <c r="H645" s="704"/>
      <c r="I645" s="720" t="str">
        <f t="shared" si="300"/>
        <v/>
      </c>
      <c r="J645" s="720" t="str">
        <f t="shared" si="301"/>
        <v/>
      </c>
      <c r="K645" s="720" t="str">
        <f t="shared" si="302"/>
        <v/>
      </c>
      <c r="L645" s="720" t="str">
        <f t="shared" si="303"/>
        <v/>
      </c>
      <c r="M645" s="713" t="str">
        <f t="shared" si="304"/>
        <v/>
      </c>
      <c r="N645" s="713" t="str">
        <f t="shared" si="305"/>
        <v/>
      </c>
      <c r="O645" s="714">
        <f t="shared" si="306"/>
        <v>0</v>
      </c>
      <c r="P645" s="835"/>
      <c r="Q645" s="137"/>
      <c r="R645" s="137"/>
      <c r="S645" s="137"/>
      <c r="T645" s="137"/>
      <c r="U645" s="137"/>
      <c r="V645" s="137"/>
      <c r="W645" s="137"/>
      <c r="X645" s="137"/>
      <c r="Y645" s="137"/>
      <c r="Z645" s="137"/>
      <c r="AA645" s="137"/>
      <c r="AB645" s="137"/>
      <c r="AC645" s="137"/>
      <c r="AD645" s="137"/>
      <c r="AE645" s="137"/>
      <c r="AF645" s="137"/>
      <c r="AG645" s="137"/>
      <c r="AH645" s="137"/>
    </row>
    <row r="646" spans="1:34" ht="15" hidden="1" customHeight="1" x14ac:dyDescent="0.2">
      <c r="A646" s="1393"/>
      <c r="B646" s="147"/>
      <c r="C646" s="202"/>
      <c r="D646" s="201"/>
      <c r="E646" s="710"/>
      <c r="F646" s="1123"/>
      <c r="G646" s="1124"/>
      <c r="H646" s="704"/>
      <c r="I646" s="720" t="str">
        <f t="shared" si="300"/>
        <v/>
      </c>
      <c r="J646" s="720" t="str">
        <f t="shared" si="301"/>
        <v/>
      </c>
      <c r="K646" s="720" t="str">
        <f t="shared" si="302"/>
        <v/>
      </c>
      <c r="L646" s="720" t="str">
        <f t="shared" si="303"/>
        <v/>
      </c>
      <c r="M646" s="713" t="str">
        <f t="shared" si="304"/>
        <v/>
      </c>
      <c r="N646" s="713" t="str">
        <f t="shared" si="305"/>
        <v/>
      </c>
      <c r="O646" s="714">
        <f t="shared" si="306"/>
        <v>0</v>
      </c>
      <c r="P646" s="835"/>
      <c r="Q646" s="137"/>
      <c r="R646" s="137"/>
      <c r="S646" s="137"/>
      <c r="T646" s="137"/>
      <c r="U646" s="137"/>
      <c r="V646" s="137"/>
      <c r="W646" s="137"/>
      <c r="X646" s="137"/>
      <c r="Y646" s="137"/>
      <c r="Z646" s="137"/>
      <c r="AA646" s="137"/>
      <c r="AB646" s="137"/>
      <c r="AC646" s="137"/>
      <c r="AD646" s="137"/>
      <c r="AE646" s="137"/>
      <c r="AF646" s="137"/>
      <c r="AG646" s="137"/>
      <c r="AH646" s="137"/>
    </row>
    <row r="647" spans="1:34" ht="15" hidden="1" customHeight="1" x14ac:dyDescent="0.2">
      <c r="A647" s="1393"/>
      <c r="B647" s="147"/>
      <c r="C647" s="202"/>
      <c r="D647" s="201"/>
      <c r="E647" s="710"/>
      <c r="F647" s="1123"/>
      <c r="G647" s="1124"/>
      <c r="H647" s="704"/>
      <c r="I647" s="720" t="str">
        <f t="shared" si="300"/>
        <v/>
      </c>
      <c r="J647" s="720" t="str">
        <f t="shared" si="301"/>
        <v/>
      </c>
      <c r="K647" s="720" t="str">
        <f t="shared" si="302"/>
        <v/>
      </c>
      <c r="L647" s="720" t="str">
        <f t="shared" si="303"/>
        <v/>
      </c>
      <c r="M647" s="713" t="str">
        <f t="shared" si="304"/>
        <v/>
      </c>
      <c r="N647" s="713" t="str">
        <f t="shared" si="305"/>
        <v/>
      </c>
      <c r="O647" s="714">
        <f t="shared" si="306"/>
        <v>0</v>
      </c>
      <c r="P647" s="835"/>
      <c r="Q647" s="137"/>
      <c r="R647" s="137"/>
      <c r="S647" s="137"/>
      <c r="T647" s="137"/>
      <c r="U647" s="137"/>
      <c r="V647" s="137"/>
      <c r="W647" s="137"/>
      <c r="X647" s="137"/>
      <c r="Y647" s="137"/>
      <c r="Z647" s="137"/>
      <c r="AA647" s="137"/>
      <c r="AB647" s="137"/>
      <c r="AC647" s="137"/>
      <c r="AD647" s="137"/>
      <c r="AE647" s="137"/>
      <c r="AF647" s="137"/>
      <c r="AG647" s="137"/>
      <c r="AH647" s="137"/>
    </row>
    <row r="648" spans="1:34" ht="15" hidden="1" customHeight="1" x14ac:dyDescent="0.2">
      <c r="A648" s="1393"/>
      <c r="B648" s="147"/>
      <c r="C648" s="202"/>
      <c r="D648" s="201"/>
      <c r="E648" s="710"/>
      <c r="F648" s="1123"/>
      <c r="G648" s="1124"/>
      <c r="H648" s="704"/>
      <c r="I648" s="720" t="str">
        <f t="shared" si="300"/>
        <v/>
      </c>
      <c r="J648" s="720" t="str">
        <f t="shared" si="301"/>
        <v/>
      </c>
      <c r="K648" s="720" t="str">
        <f t="shared" si="302"/>
        <v/>
      </c>
      <c r="L648" s="720" t="str">
        <f t="shared" si="303"/>
        <v/>
      </c>
      <c r="M648" s="713" t="str">
        <f t="shared" si="304"/>
        <v/>
      </c>
      <c r="N648" s="713" t="str">
        <f t="shared" si="305"/>
        <v/>
      </c>
      <c r="O648" s="714">
        <f t="shared" si="306"/>
        <v>0</v>
      </c>
      <c r="P648" s="835"/>
      <c r="Q648" s="137"/>
      <c r="R648" s="137"/>
      <c r="S648" s="137"/>
      <c r="T648" s="137"/>
      <c r="U648" s="137"/>
      <c r="V648" s="137"/>
      <c r="W648" s="137"/>
      <c r="X648" s="137"/>
      <c r="Y648" s="137"/>
      <c r="Z648" s="137"/>
      <c r="AA648" s="137"/>
      <c r="AB648" s="137"/>
      <c r="AC648" s="137"/>
      <c r="AD648" s="137"/>
      <c r="AE648" s="137"/>
      <c r="AF648" s="137"/>
      <c r="AG648" s="137"/>
      <c r="AH648" s="137"/>
    </row>
    <row r="649" spans="1:34" ht="15" hidden="1" customHeight="1" thickBot="1" x14ac:dyDescent="0.25">
      <c r="A649" s="1394"/>
      <c r="B649" s="169"/>
      <c r="C649" s="203"/>
      <c r="D649" s="707"/>
      <c r="E649" s="711"/>
      <c r="F649" s="1125"/>
      <c r="G649" s="1126"/>
      <c r="H649" s="704"/>
      <c r="I649" s="720" t="str">
        <f t="shared" si="300"/>
        <v/>
      </c>
      <c r="J649" s="720" t="str">
        <f t="shared" si="301"/>
        <v/>
      </c>
      <c r="K649" s="720" t="str">
        <f t="shared" si="302"/>
        <v/>
      </c>
      <c r="L649" s="720" t="str">
        <f t="shared" si="303"/>
        <v/>
      </c>
      <c r="M649" s="713" t="str">
        <f t="shared" si="304"/>
        <v/>
      </c>
      <c r="N649" s="713" t="str">
        <f t="shared" si="305"/>
        <v/>
      </c>
      <c r="O649" s="714">
        <f t="shared" si="306"/>
        <v>0</v>
      </c>
      <c r="P649" s="835"/>
      <c r="Q649" s="137"/>
      <c r="R649" s="137"/>
      <c r="S649" s="137"/>
      <c r="T649" s="137"/>
      <c r="U649" s="137"/>
      <c r="V649" s="137"/>
      <c r="W649" s="137"/>
      <c r="X649" s="137"/>
      <c r="Y649" s="137"/>
      <c r="Z649" s="137"/>
      <c r="AA649" s="137"/>
      <c r="AB649" s="137"/>
      <c r="AC649" s="137"/>
      <c r="AD649" s="137"/>
      <c r="AE649" s="137"/>
      <c r="AF649" s="137"/>
      <c r="AG649" s="137"/>
      <c r="AH649" s="137"/>
    </row>
    <row r="650" spans="1:34" ht="18" customHeight="1" thickBot="1" x14ac:dyDescent="0.25">
      <c r="A650" s="182"/>
      <c r="B650" s="198"/>
      <c r="C650" s="198"/>
      <c r="D650" s="198"/>
      <c r="E650" s="198" t="s">
        <v>62</v>
      </c>
      <c r="F650" s="140">
        <f t="shared" ref="F650:G650" si="307">SUM(F630:F649)</f>
        <v>0</v>
      </c>
      <c r="G650" s="204">
        <f t="shared" si="307"/>
        <v>0</v>
      </c>
      <c r="H650" s="139"/>
      <c r="I650" s="721">
        <f t="shared" ref="I650:O650" si="308">SUM(I630:I649)</f>
        <v>0</v>
      </c>
      <c r="J650" s="722">
        <f t="shared" si="308"/>
        <v>0</v>
      </c>
      <c r="K650" s="721">
        <f t="shared" si="308"/>
        <v>0</v>
      </c>
      <c r="L650" s="722">
        <f t="shared" si="308"/>
        <v>0</v>
      </c>
      <c r="M650" s="205">
        <f t="shared" si="308"/>
        <v>0</v>
      </c>
      <c r="N650" s="200">
        <f t="shared" si="308"/>
        <v>0</v>
      </c>
      <c r="O650" s="144">
        <f t="shared" si="308"/>
        <v>0</v>
      </c>
      <c r="P650" s="836"/>
      <c r="Q650" s="137"/>
      <c r="R650" s="137"/>
      <c r="S650" s="137"/>
      <c r="T650" s="137"/>
      <c r="U650" s="137"/>
      <c r="V650" s="137"/>
      <c r="W650" s="137"/>
      <c r="X650" s="137"/>
      <c r="Y650" s="137"/>
      <c r="Z650" s="137"/>
      <c r="AA650" s="137"/>
      <c r="AB650" s="137"/>
      <c r="AC650" s="137"/>
      <c r="AD650" s="137"/>
      <c r="AE650" s="137"/>
      <c r="AF650" s="137"/>
      <c r="AG650" s="137"/>
      <c r="AH650" s="137"/>
    </row>
    <row r="651" spans="1:34" ht="13.5" thickBot="1" x14ac:dyDescent="0.25">
      <c r="A651" s="173"/>
      <c r="B651" s="152"/>
      <c r="C651" s="152"/>
      <c r="D651" s="152"/>
      <c r="E651" s="152"/>
      <c r="F651" s="152"/>
      <c r="G651" s="152"/>
      <c r="H651" s="102"/>
      <c r="I651" s="152"/>
      <c r="J651" s="152"/>
      <c r="K651" s="152"/>
      <c r="L651" s="152"/>
      <c r="M651" s="152"/>
      <c r="N651" s="152"/>
      <c r="O651" s="102"/>
      <c r="P651" s="837"/>
      <c r="Q651" s="137"/>
      <c r="R651" s="137"/>
      <c r="S651" s="137"/>
      <c r="T651" s="137"/>
      <c r="U651" s="137"/>
      <c r="V651" s="137"/>
      <c r="W651" s="137"/>
      <c r="X651" s="137"/>
      <c r="Y651" s="137"/>
      <c r="Z651" s="137"/>
      <c r="AA651" s="137"/>
      <c r="AB651" s="137"/>
      <c r="AC651" s="137"/>
      <c r="AD651" s="137"/>
      <c r="AE651" s="137"/>
      <c r="AF651" s="137"/>
      <c r="AG651" s="137"/>
      <c r="AH651" s="137"/>
    </row>
    <row r="652" spans="1:34" ht="15" customHeight="1" x14ac:dyDescent="0.2">
      <c r="A652" s="1392">
        <f>'Setup Page'!C22</f>
        <v>0</v>
      </c>
      <c r="B652" s="168"/>
      <c r="C652" s="201"/>
      <c r="D652" s="706"/>
      <c r="E652" s="709"/>
      <c r="F652" s="1121"/>
      <c r="G652" s="1122"/>
      <c r="H652" s="704"/>
      <c r="I652" s="720" t="str">
        <f>IF(E652="Level 2",F652,IF(E652="Level 3",F652,IF(E652="Level 4",F652,"")))</f>
        <v/>
      </c>
      <c r="J652" s="720" t="str">
        <f>IF(E652="Level 5",F652,"")</f>
        <v/>
      </c>
      <c r="K652" s="720" t="str">
        <f>IF(E652="Level 2",G652,IF(E652="Level 3",G652,IF(E652="Level 4",G652,"")))</f>
        <v/>
      </c>
      <c r="L652" s="720" t="str">
        <f>IF(E652="Level 5",G652,"")</f>
        <v/>
      </c>
      <c r="M652" s="713" t="str">
        <f>IF(E652="Level 2",G652*H652,IF(E652="Level 3",G652*H652,IF(E652="Level 4",G652*H652,"")))</f>
        <v/>
      </c>
      <c r="N652" s="713" t="str">
        <f>IF(E652="Level 5",G652*H652,"")</f>
        <v/>
      </c>
      <c r="O652" s="714">
        <f>G652*H652</f>
        <v>0</v>
      </c>
      <c r="P652" s="835"/>
      <c r="Q652" s="137"/>
      <c r="R652" s="137"/>
      <c r="S652" s="137"/>
      <c r="T652" s="137"/>
      <c r="U652" s="137"/>
      <c r="V652" s="137"/>
      <c r="W652" s="137"/>
      <c r="X652" s="137"/>
      <c r="Y652" s="137"/>
      <c r="Z652" s="137"/>
      <c r="AA652" s="137"/>
      <c r="AB652" s="137"/>
      <c r="AC652" s="137"/>
      <c r="AD652" s="137"/>
      <c r="AE652" s="137"/>
      <c r="AF652" s="137"/>
      <c r="AG652" s="137"/>
      <c r="AH652" s="137"/>
    </row>
    <row r="653" spans="1:34" ht="15" customHeight="1" x14ac:dyDescent="0.2">
      <c r="A653" s="1393"/>
      <c r="B653" s="147"/>
      <c r="C653" s="202"/>
      <c r="D653" s="201"/>
      <c r="E653" s="710"/>
      <c r="F653" s="1123"/>
      <c r="G653" s="1124"/>
      <c r="H653" s="704"/>
      <c r="I653" s="720" t="str">
        <f t="shared" ref="I653:I671" si="309">IF(E653="Level 2",F653,IF(E653="Level 3",F653,IF(E653="Level 4",F653,"")))</f>
        <v/>
      </c>
      <c r="J653" s="720" t="str">
        <f t="shared" ref="J653:J671" si="310">IF(E653="Level 5",F653,"")</f>
        <v/>
      </c>
      <c r="K653" s="720" t="str">
        <f t="shared" ref="K653:K671" si="311">IF(E653="Level 2",G653,IF(E653="Level 3",G653,IF(E653="Level 4",G653,"")))</f>
        <v/>
      </c>
      <c r="L653" s="720" t="str">
        <f t="shared" ref="L653:L671" si="312">IF(E653="Level 5",G653,"")</f>
        <v/>
      </c>
      <c r="M653" s="713" t="str">
        <f t="shared" ref="M653:M671" si="313">IF(E653="Level 2",G653*H653,IF(E653="Level 3",G653*H653,IF(E653="Level 4",G653*H653,"")))</f>
        <v/>
      </c>
      <c r="N653" s="713" t="str">
        <f t="shared" ref="N653:N671" si="314">IF(E653="Level 5",G653*H653,"")</f>
        <v/>
      </c>
      <c r="O653" s="714">
        <f t="shared" ref="O653:O671" si="315">G653*H653</f>
        <v>0</v>
      </c>
      <c r="P653" s="835"/>
      <c r="Q653" s="137"/>
      <c r="R653" s="137"/>
      <c r="S653" s="137"/>
      <c r="T653" s="137"/>
      <c r="U653" s="137"/>
      <c r="V653" s="137"/>
      <c r="W653" s="137"/>
      <c r="X653" s="137"/>
      <c r="Y653" s="137"/>
      <c r="Z653" s="137"/>
      <c r="AA653" s="137"/>
      <c r="AB653" s="137"/>
      <c r="AC653" s="137"/>
      <c r="AD653" s="137"/>
      <c r="AE653" s="137"/>
      <c r="AF653" s="137"/>
      <c r="AG653" s="137"/>
      <c r="AH653" s="137"/>
    </row>
    <row r="654" spans="1:34" ht="15" customHeight="1" x14ac:dyDescent="0.2">
      <c r="A654" s="1393"/>
      <c r="B654" s="147"/>
      <c r="C654" s="202"/>
      <c r="D654" s="201"/>
      <c r="E654" s="710"/>
      <c r="F654" s="1123"/>
      <c r="G654" s="1124"/>
      <c r="H654" s="704"/>
      <c r="I654" s="720" t="str">
        <f t="shared" si="309"/>
        <v/>
      </c>
      <c r="J654" s="720" t="str">
        <f t="shared" si="310"/>
        <v/>
      </c>
      <c r="K654" s="720" t="str">
        <f t="shared" si="311"/>
        <v/>
      </c>
      <c r="L654" s="720" t="str">
        <f t="shared" si="312"/>
        <v/>
      </c>
      <c r="M654" s="713" t="str">
        <f t="shared" si="313"/>
        <v/>
      </c>
      <c r="N654" s="713" t="str">
        <f t="shared" si="314"/>
        <v/>
      </c>
      <c r="O654" s="714">
        <f t="shared" si="315"/>
        <v>0</v>
      </c>
      <c r="P654" s="835"/>
      <c r="Q654" s="137"/>
      <c r="R654" s="137"/>
      <c r="S654" s="137"/>
      <c r="T654" s="137"/>
      <c r="U654" s="137"/>
      <c r="V654" s="137"/>
      <c r="W654" s="137"/>
      <c r="X654" s="137"/>
      <c r="Y654" s="137"/>
      <c r="Z654" s="137"/>
      <c r="AA654" s="137"/>
      <c r="AB654" s="137"/>
      <c r="AC654" s="137"/>
      <c r="AD654" s="137"/>
      <c r="AE654" s="137"/>
      <c r="AF654" s="137"/>
      <c r="AG654" s="137"/>
      <c r="AH654" s="137"/>
    </row>
    <row r="655" spans="1:34" ht="15" customHeight="1" x14ac:dyDescent="0.2">
      <c r="A655" s="1393"/>
      <c r="B655" s="147"/>
      <c r="C655" s="202"/>
      <c r="D655" s="201"/>
      <c r="E655" s="710"/>
      <c r="F655" s="1123"/>
      <c r="G655" s="1124"/>
      <c r="H655" s="704"/>
      <c r="I655" s="720" t="str">
        <f t="shared" si="309"/>
        <v/>
      </c>
      <c r="J655" s="720" t="str">
        <f t="shared" si="310"/>
        <v/>
      </c>
      <c r="K655" s="720" t="str">
        <f t="shared" si="311"/>
        <v/>
      </c>
      <c r="L655" s="720" t="str">
        <f t="shared" si="312"/>
        <v/>
      </c>
      <c r="M655" s="713" t="str">
        <f t="shared" si="313"/>
        <v/>
      </c>
      <c r="N655" s="713" t="str">
        <f t="shared" si="314"/>
        <v/>
      </c>
      <c r="O655" s="714">
        <f t="shared" si="315"/>
        <v>0</v>
      </c>
      <c r="P655" s="835"/>
      <c r="Q655" s="137"/>
      <c r="R655" s="137"/>
      <c r="S655" s="137"/>
      <c r="T655" s="137"/>
      <c r="U655" s="137"/>
      <c r="V655" s="137"/>
      <c r="W655" s="137"/>
      <c r="X655" s="137"/>
      <c r="Y655" s="137"/>
      <c r="Z655" s="137"/>
      <c r="AA655" s="137"/>
      <c r="AB655" s="137"/>
      <c r="AC655" s="137"/>
      <c r="AD655" s="137"/>
      <c r="AE655" s="137"/>
      <c r="AF655" s="137"/>
      <c r="AG655" s="137"/>
      <c r="AH655" s="137"/>
    </row>
    <row r="656" spans="1:34" ht="15" customHeight="1" x14ac:dyDescent="0.2">
      <c r="A656" s="1393"/>
      <c r="B656" s="147"/>
      <c r="C656" s="202"/>
      <c r="D656" s="201"/>
      <c r="E656" s="710"/>
      <c r="F656" s="1123"/>
      <c r="G656" s="1124"/>
      <c r="H656" s="704"/>
      <c r="I656" s="720" t="str">
        <f t="shared" si="309"/>
        <v/>
      </c>
      <c r="J656" s="720" t="str">
        <f t="shared" si="310"/>
        <v/>
      </c>
      <c r="K656" s="720" t="str">
        <f t="shared" si="311"/>
        <v/>
      </c>
      <c r="L656" s="720" t="str">
        <f t="shared" si="312"/>
        <v/>
      </c>
      <c r="M656" s="713" t="str">
        <f t="shared" si="313"/>
        <v/>
      </c>
      <c r="N656" s="713" t="str">
        <f t="shared" si="314"/>
        <v/>
      </c>
      <c r="O656" s="714">
        <f t="shared" si="315"/>
        <v>0</v>
      </c>
      <c r="P656" s="835"/>
      <c r="Q656" s="137"/>
      <c r="R656" s="137"/>
      <c r="S656" s="137"/>
      <c r="T656" s="137"/>
      <c r="U656" s="137"/>
      <c r="V656" s="137"/>
      <c r="W656" s="137"/>
      <c r="X656" s="137"/>
      <c r="Y656" s="137"/>
      <c r="Z656" s="137"/>
      <c r="AA656" s="137"/>
      <c r="AB656" s="137"/>
      <c r="AC656" s="137"/>
      <c r="AD656" s="137"/>
      <c r="AE656" s="137"/>
      <c r="AF656" s="137"/>
      <c r="AG656" s="137"/>
      <c r="AH656" s="137"/>
    </row>
    <row r="657" spans="1:34" ht="15" customHeight="1" x14ac:dyDescent="0.2">
      <c r="A657" s="1393"/>
      <c r="B657" s="147"/>
      <c r="C657" s="202"/>
      <c r="D657" s="201"/>
      <c r="E657" s="710"/>
      <c r="F657" s="1123"/>
      <c r="G657" s="1124"/>
      <c r="H657" s="704"/>
      <c r="I657" s="720" t="str">
        <f t="shared" si="309"/>
        <v/>
      </c>
      <c r="J657" s="720" t="str">
        <f t="shared" si="310"/>
        <v/>
      </c>
      <c r="K657" s="720" t="str">
        <f t="shared" si="311"/>
        <v/>
      </c>
      <c r="L657" s="720" t="str">
        <f t="shared" si="312"/>
        <v/>
      </c>
      <c r="M657" s="713" t="str">
        <f t="shared" si="313"/>
        <v/>
      </c>
      <c r="N657" s="713" t="str">
        <f t="shared" si="314"/>
        <v/>
      </c>
      <c r="O657" s="714">
        <f t="shared" si="315"/>
        <v>0</v>
      </c>
      <c r="P657" s="835"/>
      <c r="Q657" s="137"/>
      <c r="R657" s="137"/>
      <c r="S657" s="137"/>
      <c r="T657" s="137"/>
      <c r="U657" s="137"/>
      <c r="V657" s="137"/>
      <c r="W657" s="137"/>
      <c r="X657" s="137"/>
      <c r="Y657" s="137"/>
      <c r="Z657" s="137"/>
      <c r="AA657" s="137"/>
      <c r="AB657" s="137"/>
      <c r="AC657" s="137"/>
      <c r="AD657" s="137"/>
      <c r="AE657" s="137"/>
      <c r="AF657" s="137"/>
      <c r="AG657" s="137"/>
      <c r="AH657" s="137"/>
    </row>
    <row r="658" spans="1:34" ht="15" customHeight="1" x14ac:dyDescent="0.2">
      <c r="A658" s="1393"/>
      <c r="B658" s="147"/>
      <c r="C658" s="202"/>
      <c r="D658" s="201"/>
      <c r="E658" s="710"/>
      <c r="F658" s="1123"/>
      <c r="G658" s="1124"/>
      <c r="H658" s="704"/>
      <c r="I658" s="720" t="str">
        <f t="shared" si="309"/>
        <v/>
      </c>
      <c r="J658" s="720" t="str">
        <f t="shared" si="310"/>
        <v/>
      </c>
      <c r="K658" s="720" t="str">
        <f t="shared" si="311"/>
        <v/>
      </c>
      <c r="L658" s="720" t="str">
        <f t="shared" si="312"/>
        <v/>
      </c>
      <c r="M658" s="713" t="str">
        <f t="shared" si="313"/>
        <v/>
      </c>
      <c r="N658" s="713" t="str">
        <f t="shared" si="314"/>
        <v/>
      </c>
      <c r="O658" s="714">
        <f t="shared" si="315"/>
        <v>0</v>
      </c>
      <c r="P658" s="835"/>
      <c r="Q658" s="137"/>
      <c r="R658" s="137"/>
      <c r="S658" s="137"/>
      <c r="T658" s="137"/>
      <c r="U658" s="137"/>
      <c r="V658" s="137"/>
      <c r="W658" s="137"/>
      <c r="X658" s="137"/>
      <c r="Y658" s="137"/>
      <c r="Z658" s="137"/>
      <c r="AA658" s="137"/>
      <c r="AB658" s="137"/>
      <c r="AC658" s="137"/>
      <c r="AD658" s="137"/>
      <c r="AE658" s="137"/>
      <c r="AF658" s="137"/>
      <c r="AG658" s="137"/>
      <c r="AH658" s="137"/>
    </row>
    <row r="659" spans="1:34" ht="15" customHeight="1" x14ac:dyDescent="0.2">
      <c r="A659" s="1393"/>
      <c r="B659" s="147"/>
      <c r="C659" s="202"/>
      <c r="D659" s="201"/>
      <c r="E659" s="710"/>
      <c r="F659" s="1123"/>
      <c r="G659" s="1124"/>
      <c r="H659" s="704"/>
      <c r="I659" s="720" t="str">
        <f t="shared" si="309"/>
        <v/>
      </c>
      <c r="J659" s="720" t="str">
        <f t="shared" si="310"/>
        <v/>
      </c>
      <c r="K659" s="720" t="str">
        <f t="shared" si="311"/>
        <v/>
      </c>
      <c r="L659" s="720" t="str">
        <f t="shared" si="312"/>
        <v/>
      </c>
      <c r="M659" s="713" t="str">
        <f t="shared" si="313"/>
        <v/>
      </c>
      <c r="N659" s="713" t="str">
        <f t="shared" si="314"/>
        <v/>
      </c>
      <c r="O659" s="714">
        <f t="shared" si="315"/>
        <v>0</v>
      </c>
      <c r="P659" s="835"/>
      <c r="Q659" s="137"/>
      <c r="R659" s="137"/>
      <c r="S659" s="137"/>
      <c r="T659" s="137"/>
      <c r="U659" s="137"/>
      <c r="V659" s="137"/>
      <c r="W659" s="137"/>
      <c r="X659" s="137"/>
      <c r="Y659" s="137"/>
      <c r="Z659" s="137"/>
      <c r="AA659" s="137"/>
      <c r="AB659" s="137"/>
      <c r="AC659" s="137"/>
      <c r="AD659" s="137"/>
      <c r="AE659" s="137"/>
      <c r="AF659" s="137"/>
      <c r="AG659" s="137"/>
      <c r="AH659" s="137"/>
    </row>
    <row r="660" spans="1:34" ht="15" customHeight="1" x14ac:dyDescent="0.2">
      <c r="A660" s="1393"/>
      <c r="B660" s="147"/>
      <c r="C660" s="202"/>
      <c r="D660" s="201"/>
      <c r="E660" s="710"/>
      <c r="F660" s="1123"/>
      <c r="G660" s="1124"/>
      <c r="H660" s="704"/>
      <c r="I660" s="720" t="str">
        <f t="shared" si="309"/>
        <v/>
      </c>
      <c r="J660" s="720" t="str">
        <f t="shared" si="310"/>
        <v/>
      </c>
      <c r="K660" s="720" t="str">
        <f t="shared" si="311"/>
        <v/>
      </c>
      <c r="L660" s="720" t="str">
        <f t="shared" si="312"/>
        <v/>
      </c>
      <c r="M660" s="713" t="str">
        <f t="shared" si="313"/>
        <v/>
      </c>
      <c r="N660" s="713" t="str">
        <f t="shared" si="314"/>
        <v/>
      </c>
      <c r="O660" s="714">
        <f t="shared" si="315"/>
        <v>0</v>
      </c>
      <c r="P660" s="835"/>
      <c r="Q660" s="137"/>
      <c r="R660" s="137"/>
      <c r="S660" s="137"/>
      <c r="T660" s="137"/>
      <c r="U660" s="137"/>
      <c r="V660" s="137"/>
      <c r="W660" s="137"/>
      <c r="X660" s="137"/>
      <c r="Y660" s="137"/>
      <c r="Z660" s="137"/>
      <c r="AA660" s="137"/>
      <c r="AB660" s="137"/>
      <c r="AC660" s="137"/>
      <c r="AD660" s="137"/>
      <c r="AE660" s="137"/>
      <c r="AF660" s="137"/>
      <c r="AG660" s="137"/>
      <c r="AH660" s="137"/>
    </row>
    <row r="661" spans="1:34" ht="15" customHeight="1" thickBot="1" x14ac:dyDescent="0.25">
      <c r="A661" s="1393"/>
      <c r="B661" s="147"/>
      <c r="C661" s="202"/>
      <c r="D661" s="201"/>
      <c r="E661" s="710"/>
      <c r="F661" s="1123"/>
      <c r="G661" s="1124"/>
      <c r="H661" s="704"/>
      <c r="I661" s="720" t="str">
        <f t="shared" si="309"/>
        <v/>
      </c>
      <c r="J661" s="720" t="str">
        <f t="shared" si="310"/>
        <v/>
      </c>
      <c r="K661" s="720" t="str">
        <f t="shared" si="311"/>
        <v/>
      </c>
      <c r="L661" s="720" t="str">
        <f t="shared" si="312"/>
        <v/>
      </c>
      <c r="M661" s="713" t="str">
        <f t="shared" si="313"/>
        <v/>
      </c>
      <c r="N661" s="713" t="str">
        <f t="shared" si="314"/>
        <v/>
      </c>
      <c r="O661" s="714">
        <f t="shared" si="315"/>
        <v>0</v>
      </c>
      <c r="P661" s="835"/>
      <c r="Q661" s="137"/>
      <c r="R661" s="137"/>
      <c r="S661" s="137"/>
      <c r="T661" s="137"/>
      <c r="U661" s="137"/>
      <c r="V661" s="137"/>
      <c r="W661" s="137"/>
      <c r="X661" s="137"/>
      <c r="Y661" s="137"/>
      <c r="Z661" s="137"/>
      <c r="AA661" s="137"/>
      <c r="AB661" s="137"/>
      <c r="AC661" s="137"/>
      <c r="AD661" s="137"/>
      <c r="AE661" s="137"/>
      <c r="AF661" s="137"/>
      <c r="AG661" s="137"/>
      <c r="AH661" s="137"/>
    </row>
    <row r="662" spans="1:34" ht="15" hidden="1" customHeight="1" x14ac:dyDescent="0.2">
      <c r="A662" s="1393"/>
      <c r="B662" s="147"/>
      <c r="C662" s="202"/>
      <c r="D662" s="201"/>
      <c r="E662" s="710"/>
      <c r="F662" s="1123"/>
      <c r="G662" s="1124"/>
      <c r="H662" s="704"/>
      <c r="I662" s="720" t="str">
        <f t="shared" si="309"/>
        <v/>
      </c>
      <c r="J662" s="720" t="str">
        <f t="shared" si="310"/>
        <v/>
      </c>
      <c r="K662" s="720" t="str">
        <f t="shared" si="311"/>
        <v/>
      </c>
      <c r="L662" s="720" t="str">
        <f t="shared" si="312"/>
        <v/>
      </c>
      <c r="M662" s="713" t="str">
        <f t="shared" si="313"/>
        <v/>
      </c>
      <c r="N662" s="713" t="str">
        <f t="shared" si="314"/>
        <v/>
      </c>
      <c r="O662" s="714">
        <f t="shared" si="315"/>
        <v>0</v>
      </c>
      <c r="P662" s="835"/>
      <c r="Q662" s="137"/>
      <c r="R662" s="137"/>
      <c r="S662" s="137"/>
      <c r="T662" s="137"/>
      <c r="U662" s="137"/>
      <c r="V662" s="137"/>
      <c r="W662" s="137"/>
      <c r="X662" s="137"/>
      <c r="Y662" s="137"/>
      <c r="Z662" s="137"/>
      <c r="AA662" s="137"/>
      <c r="AB662" s="137"/>
      <c r="AC662" s="137"/>
      <c r="AD662" s="137"/>
      <c r="AE662" s="137"/>
      <c r="AF662" s="137"/>
      <c r="AG662" s="137"/>
      <c r="AH662" s="137"/>
    </row>
    <row r="663" spans="1:34" ht="15" hidden="1" customHeight="1" x14ac:dyDescent="0.2">
      <c r="A663" s="1393"/>
      <c r="B663" s="147"/>
      <c r="C663" s="202"/>
      <c r="D663" s="201"/>
      <c r="E663" s="710"/>
      <c r="F663" s="1123"/>
      <c r="G663" s="1124"/>
      <c r="H663" s="704"/>
      <c r="I663" s="720" t="str">
        <f t="shared" si="309"/>
        <v/>
      </c>
      <c r="J663" s="720" t="str">
        <f t="shared" si="310"/>
        <v/>
      </c>
      <c r="K663" s="720" t="str">
        <f t="shared" si="311"/>
        <v/>
      </c>
      <c r="L663" s="720" t="str">
        <f t="shared" si="312"/>
        <v/>
      </c>
      <c r="M663" s="713" t="str">
        <f t="shared" si="313"/>
        <v/>
      </c>
      <c r="N663" s="713" t="str">
        <f t="shared" si="314"/>
        <v/>
      </c>
      <c r="O663" s="714">
        <f t="shared" si="315"/>
        <v>0</v>
      </c>
      <c r="P663" s="835"/>
      <c r="Q663" s="137"/>
      <c r="R663" s="137"/>
      <c r="S663" s="137"/>
      <c r="T663" s="137"/>
      <c r="U663" s="137"/>
      <c r="V663" s="137"/>
      <c r="W663" s="137"/>
      <c r="X663" s="137"/>
      <c r="Y663" s="137"/>
      <c r="Z663" s="137"/>
      <c r="AA663" s="137"/>
      <c r="AB663" s="137"/>
      <c r="AC663" s="137"/>
      <c r="AD663" s="137"/>
      <c r="AE663" s="137"/>
      <c r="AF663" s="137"/>
      <c r="AG663" s="137"/>
      <c r="AH663" s="137"/>
    </row>
    <row r="664" spans="1:34" ht="15" hidden="1" customHeight="1" x14ac:dyDescent="0.2">
      <c r="A664" s="1393"/>
      <c r="B664" s="147"/>
      <c r="C664" s="202"/>
      <c r="D664" s="201"/>
      <c r="E664" s="710"/>
      <c r="F664" s="1123"/>
      <c r="G664" s="1124"/>
      <c r="H664" s="704"/>
      <c r="I664" s="720" t="str">
        <f t="shared" si="309"/>
        <v/>
      </c>
      <c r="J664" s="720" t="str">
        <f t="shared" si="310"/>
        <v/>
      </c>
      <c r="K664" s="720" t="str">
        <f t="shared" si="311"/>
        <v/>
      </c>
      <c r="L664" s="720" t="str">
        <f t="shared" si="312"/>
        <v/>
      </c>
      <c r="M664" s="713" t="str">
        <f t="shared" si="313"/>
        <v/>
      </c>
      <c r="N664" s="713" t="str">
        <f t="shared" si="314"/>
        <v/>
      </c>
      <c r="O664" s="714">
        <f t="shared" si="315"/>
        <v>0</v>
      </c>
      <c r="P664" s="835"/>
      <c r="Q664" s="137"/>
      <c r="R664" s="137"/>
      <c r="S664" s="137"/>
      <c r="T664" s="137"/>
      <c r="U664" s="137"/>
      <c r="V664" s="137"/>
      <c r="W664" s="137"/>
      <c r="X664" s="137"/>
      <c r="Y664" s="137"/>
      <c r="Z664" s="137"/>
      <c r="AA664" s="137"/>
      <c r="AB664" s="137"/>
      <c r="AC664" s="137"/>
      <c r="AD664" s="137"/>
      <c r="AE664" s="137"/>
      <c r="AF664" s="137"/>
      <c r="AG664" s="137"/>
      <c r="AH664" s="137"/>
    </row>
    <row r="665" spans="1:34" ht="15" hidden="1" customHeight="1" x14ac:dyDescent="0.2">
      <c r="A665" s="1393"/>
      <c r="B665" s="147"/>
      <c r="C665" s="202"/>
      <c r="D665" s="201"/>
      <c r="E665" s="710"/>
      <c r="F665" s="1123"/>
      <c r="G665" s="1124"/>
      <c r="H665" s="704"/>
      <c r="I665" s="720" t="str">
        <f t="shared" si="309"/>
        <v/>
      </c>
      <c r="J665" s="720" t="str">
        <f t="shared" si="310"/>
        <v/>
      </c>
      <c r="K665" s="720" t="str">
        <f t="shared" si="311"/>
        <v/>
      </c>
      <c r="L665" s="720" t="str">
        <f t="shared" si="312"/>
        <v/>
      </c>
      <c r="M665" s="713" t="str">
        <f t="shared" si="313"/>
        <v/>
      </c>
      <c r="N665" s="713" t="str">
        <f t="shared" si="314"/>
        <v/>
      </c>
      <c r="O665" s="714">
        <f t="shared" si="315"/>
        <v>0</v>
      </c>
      <c r="P665" s="835"/>
      <c r="Q665" s="137"/>
      <c r="R665" s="137"/>
      <c r="S665" s="137"/>
      <c r="T665" s="137"/>
      <c r="U665" s="137"/>
      <c r="V665" s="137"/>
      <c r="W665" s="137"/>
      <c r="X665" s="137"/>
      <c r="Y665" s="137"/>
      <c r="Z665" s="137"/>
      <c r="AA665" s="137"/>
      <c r="AB665" s="137"/>
      <c r="AC665" s="137"/>
      <c r="AD665" s="137"/>
      <c r="AE665" s="137"/>
      <c r="AF665" s="137"/>
      <c r="AG665" s="137"/>
      <c r="AH665" s="137"/>
    </row>
    <row r="666" spans="1:34" ht="15" hidden="1" customHeight="1" x14ac:dyDescent="0.2">
      <c r="A666" s="1393"/>
      <c r="B666" s="147"/>
      <c r="C666" s="202"/>
      <c r="D666" s="201"/>
      <c r="E666" s="710"/>
      <c r="F666" s="1123"/>
      <c r="G666" s="1124"/>
      <c r="H666" s="704"/>
      <c r="I666" s="720" t="str">
        <f t="shared" si="309"/>
        <v/>
      </c>
      <c r="J666" s="720" t="str">
        <f t="shared" si="310"/>
        <v/>
      </c>
      <c r="K666" s="720" t="str">
        <f t="shared" si="311"/>
        <v/>
      </c>
      <c r="L666" s="720" t="str">
        <f t="shared" si="312"/>
        <v/>
      </c>
      <c r="M666" s="713" t="str">
        <f t="shared" si="313"/>
        <v/>
      </c>
      <c r="N666" s="713" t="str">
        <f t="shared" si="314"/>
        <v/>
      </c>
      <c r="O666" s="714">
        <f t="shared" si="315"/>
        <v>0</v>
      </c>
      <c r="P666" s="835"/>
      <c r="Q666" s="137"/>
      <c r="R666" s="137"/>
      <c r="S666" s="137"/>
      <c r="T666" s="137"/>
      <c r="U666" s="137"/>
      <c r="V666" s="137"/>
      <c r="W666" s="137"/>
      <c r="X666" s="137"/>
      <c r="Y666" s="137"/>
      <c r="Z666" s="137"/>
      <c r="AA666" s="137"/>
      <c r="AB666" s="137"/>
      <c r="AC666" s="137"/>
      <c r="AD666" s="137"/>
      <c r="AE666" s="137"/>
      <c r="AF666" s="137"/>
      <c r="AG666" s="137"/>
      <c r="AH666" s="137"/>
    </row>
    <row r="667" spans="1:34" ht="15" hidden="1" customHeight="1" x14ac:dyDescent="0.2">
      <c r="A667" s="1393"/>
      <c r="B667" s="147"/>
      <c r="C667" s="202"/>
      <c r="D667" s="201"/>
      <c r="E667" s="710"/>
      <c r="F667" s="1123"/>
      <c r="G667" s="1124"/>
      <c r="H667" s="704"/>
      <c r="I667" s="720" t="str">
        <f t="shared" si="309"/>
        <v/>
      </c>
      <c r="J667" s="720" t="str">
        <f t="shared" si="310"/>
        <v/>
      </c>
      <c r="K667" s="720" t="str">
        <f t="shared" si="311"/>
        <v/>
      </c>
      <c r="L667" s="720" t="str">
        <f t="shared" si="312"/>
        <v/>
      </c>
      <c r="M667" s="713" t="str">
        <f t="shared" si="313"/>
        <v/>
      </c>
      <c r="N667" s="713" t="str">
        <f t="shared" si="314"/>
        <v/>
      </c>
      <c r="O667" s="714">
        <f t="shared" si="315"/>
        <v>0</v>
      </c>
      <c r="P667" s="835"/>
      <c r="Q667" s="137"/>
      <c r="R667" s="137"/>
      <c r="S667" s="137"/>
      <c r="T667" s="137"/>
      <c r="U667" s="137"/>
      <c r="V667" s="137"/>
      <c r="W667" s="137"/>
      <c r="X667" s="137"/>
      <c r="Y667" s="137"/>
      <c r="Z667" s="137"/>
      <c r="AA667" s="137"/>
      <c r="AB667" s="137"/>
      <c r="AC667" s="137"/>
      <c r="AD667" s="137"/>
      <c r="AE667" s="137"/>
      <c r="AF667" s="137"/>
      <c r="AG667" s="137"/>
      <c r="AH667" s="137"/>
    </row>
    <row r="668" spans="1:34" ht="15" hidden="1" customHeight="1" x14ac:dyDescent="0.2">
      <c r="A668" s="1393"/>
      <c r="B668" s="147"/>
      <c r="C668" s="202"/>
      <c r="D668" s="201"/>
      <c r="E668" s="710"/>
      <c r="F668" s="1123"/>
      <c r="G668" s="1124"/>
      <c r="H668" s="704"/>
      <c r="I668" s="720" t="str">
        <f t="shared" si="309"/>
        <v/>
      </c>
      <c r="J668" s="720" t="str">
        <f t="shared" si="310"/>
        <v/>
      </c>
      <c r="K668" s="720" t="str">
        <f t="shared" si="311"/>
        <v/>
      </c>
      <c r="L668" s="720" t="str">
        <f t="shared" si="312"/>
        <v/>
      </c>
      <c r="M668" s="713" t="str">
        <f t="shared" si="313"/>
        <v/>
      </c>
      <c r="N668" s="713" t="str">
        <f t="shared" si="314"/>
        <v/>
      </c>
      <c r="O668" s="714">
        <f t="shared" si="315"/>
        <v>0</v>
      </c>
      <c r="P668" s="835"/>
      <c r="Q668" s="137"/>
      <c r="R668" s="137"/>
      <c r="S668" s="137"/>
      <c r="T668" s="137"/>
      <c r="U668" s="137"/>
      <c r="V668" s="137"/>
      <c r="W668" s="137"/>
      <c r="X668" s="137"/>
      <c r="Y668" s="137"/>
      <c r="Z668" s="137"/>
      <c r="AA668" s="137"/>
      <c r="AB668" s="137"/>
      <c r="AC668" s="137"/>
      <c r="AD668" s="137"/>
      <c r="AE668" s="137"/>
      <c r="AF668" s="137"/>
      <c r="AG668" s="137"/>
      <c r="AH668" s="137"/>
    </row>
    <row r="669" spans="1:34" ht="15" hidden="1" customHeight="1" x14ac:dyDescent="0.2">
      <c r="A669" s="1393"/>
      <c r="B669" s="147"/>
      <c r="C669" s="202"/>
      <c r="D669" s="201"/>
      <c r="E669" s="710"/>
      <c r="F669" s="1123"/>
      <c r="G669" s="1124"/>
      <c r="H669" s="704"/>
      <c r="I669" s="720" t="str">
        <f t="shared" si="309"/>
        <v/>
      </c>
      <c r="J669" s="720" t="str">
        <f t="shared" si="310"/>
        <v/>
      </c>
      <c r="K669" s="720" t="str">
        <f t="shared" si="311"/>
        <v/>
      </c>
      <c r="L669" s="720" t="str">
        <f t="shared" si="312"/>
        <v/>
      </c>
      <c r="M669" s="713" t="str">
        <f t="shared" si="313"/>
        <v/>
      </c>
      <c r="N669" s="713" t="str">
        <f t="shared" si="314"/>
        <v/>
      </c>
      <c r="O669" s="714">
        <f t="shared" si="315"/>
        <v>0</v>
      </c>
      <c r="P669" s="835"/>
      <c r="Q669" s="137"/>
      <c r="R669" s="137"/>
      <c r="S669" s="137"/>
      <c r="T669" s="137"/>
      <c r="U669" s="137"/>
      <c r="V669" s="137"/>
      <c r="W669" s="137"/>
      <c r="X669" s="137"/>
      <c r="Y669" s="137"/>
      <c r="Z669" s="137"/>
      <c r="AA669" s="137"/>
      <c r="AB669" s="137"/>
      <c r="AC669" s="137"/>
      <c r="AD669" s="137"/>
      <c r="AE669" s="137"/>
      <c r="AF669" s="137"/>
      <c r="AG669" s="137"/>
      <c r="AH669" s="137"/>
    </row>
    <row r="670" spans="1:34" ht="15" hidden="1" customHeight="1" x14ac:dyDescent="0.2">
      <c r="A670" s="1393"/>
      <c r="B670" s="147"/>
      <c r="C670" s="202"/>
      <c r="D670" s="201"/>
      <c r="E670" s="710"/>
      <c r="F670" s="1123"/>
      <c r="G670" s="1124"/>
      <c r="H670" s="704"/>
      <c r="I670" s="720" t="str">
        <f t="shared" si="309"/>
        <v/>
      </c>
      <c r="J670" s="720" t="str">
        <f t="shared" si="310"/>
        <v/>
      </c>
      <c r="K670" s="720" t="str">
        <f t="shared" si="311"/>
        <v/>
      </c>
      <c r="L670" s="720" t="str">
        <f t="shared" si="312"/>
        <v/>
      </c>
      <c r="M670" s="713" t="str">
        <f t="shared" si="313"/>
        <v/>
      </c>
      <c r="N670" s="713" t="str">
        <f t="shared" si="314"/>
        <v/>
      </c>
      <c r="O670" s="714">
        <f t="shared" si="315"/>
        <v>0</v>
      </c>
      <c r="P670" s="835"/>
      <c r="Q670" s="137"/>
      <c r="R670" s="137"/>
      <c r="S670" s="137"/>
      <c r="T670" s="137"/>
      <c r="U670" s="137"/>
      <c r="V670" s="137"/>
      <c r="W670" s="137"/>
      <c r="X670" s="137"/>
      <c r="Y670" s="137"/>
      <c r="Z670" s="137"/>
      <c r="AA670" s="137"/>
      <c r="AB670" s="137"/>
      <c r="AC670" s="137"/>
      <c r="AD670" s="137"/>
      <c r="AE670" s="137"/>
      <c r="AF670" s="137"/>
      <c r="AG670" s="137"/>
      <c r="AH670" s="137"/>
    </row>
    <row r="671" spans="1:34" ht="15" hidden="1" customHeight="1" thickBot="1" x14ac:dyDescent="0.25">
      <c r="A671" s="1394"/>
      <c r="B671" s="169"/>
      <c r="C671" s="203"/>
      <c r="D671" s="707"/>
      <c r="E671" s="711"/>
      <c r="F671" s="1125"/>
      <c r="G671" s="1126"/>
      <c r="H671" s="704"/>
      <c r="I671" s="720" t="str">
        <f t="shared" si="309"/>
        <v/>
      </c>
      <c r="J671" s="720" t="str">
        <f t="shared" si="310"/>
        <v/>
      </c>
      <c r="K671" s="720" t="str">
        <f t="shared" si="311"/>
        <v/>
      </c>
      <c r="L671" s="720" t="str">
        <f t="shared" si="312"/>
        <v/>
      </c>
      <c r="M671" s="713" t="str">
        <f t="shared" si="313"/>
        <v/>
      </c>
      <c r="N671" s="713" t="str">
        <f t="shared" si="314"/>
        <v/>
      </c>
      <c r="O671" s="714">
        <f t="shared" si="315"/>
        <v>0</v>
      </c>
      <c r="P671" s="835"/>
      <c r="Q671" s="137"/>
      <c r="R671" s="137"/>
      <c r="S671" s="137"/>
      <c r="T671" s="137"/>
      <c r="U671" s="137"/>
      <c r="V671" s="137"/>
      <c r="W671" s="137"/>
      <c r="X671" s="137"/>
      <c r="Y671" s="137"/>
      <c r="Z671" s="137"/>
      <c r="AA671" s="137"/>
      <c r="AB671" s="137"/>
      <c r="AC671" s="137"/>
      <c r="AD671" s="137"/>
      <c r="AE671" s="137"/>
      <c r="AF671" s="137"/>
      <c r="AG671" s="137"/>
      <c r="AH671" s="137"/>
    </row>
    <row r="672" spans="1:34" ht="18" customHeight="1" thickBot="1" x14ac:dyDescent="0.25">
      <c r="A672" s="182"/>
      <c r="B672" s="198"/>
      <c r="C672" s="198"/>
      <c r="D672" s="198"/>
      <c r="E672" s="198" t="s">
        <v>62</v>
      </c>
      <c r="F672" s="140">
        <f t="shared" ref="F672:G672" si="316">SUM(F652:F671)</f>
        <v>0</v>
      </c>
      <c r="G672" s="204">
        <f t="shared" si="316"/>
        <v>0</v>
      </c>
      <c r="H672" s="139"/>
      <c r="I672" s="721">
        <f t="shared" ref="I672:O672" si="317">SUM(I652:I671)</f>
        <v>0</v>
      </c>
      <c r="J672" s="722">
        <f t="shared" si="317"/>
        <v>0</v>
      </c>
      <c r="K672" s="721">
        <f t="shared" si="317"/>
        <v>0</v>
      </c>
      <c r="L672" s="722">
        <f t="shared" si="317"/>
        <v>0</v>
      </c>
      <c r="M672" s="205">
        <f t="shared" si="317"/>
        <v>0</v>
      </c>
      <c r="N672" s="200">
        <f t="shared" si="317"/>
        <v>0</v>
      </c>
      <c r="O672" s="144">
        <f t="shared" si="317"/>
        <v>0</v>
      </c>
      <c r="P672" s="836"/>
      <c r="Q672" s="137"/>
      <c r="R672" s="137"/>
      <c r="S672" s="137"/>
      <c r="T672" s="137"/>
      <c r="U672" s="137"/>
      <c r="V672" s="137"/>
      <c r="W672" s="137"/>
      <c r="X672" s="137"/>
      <c r="Y672" s="137"/>
      <c r="Z672" s="137"/>
      <c r="AA672" s="137"/>
      <c r="AB672" s="137"/>
      <c r="AC672" s="137"/>
      <c r="AD672" s="137"/>
      <c r="AE672" s="137"/>
      <c r="AF672" s="137"/>
      <c r="AG672" s="137"/>
      <c r="AH672" s="137"/>
    </row>
    <row r="673" spans="1:34" ht="13.5" thickBot="1" x14ac:dyDescent="0.25">
      <c r="A673" s="181"/>
      <c r="B673" s="178"/>
      <c r="C673" s="178"/>
      <c r="D673" s="178"/>
      <c r="E673" s="178"/>
      <c r="F673" s="178"/>
      <c r="G673" s="178"/>
      <c r="H673" s="96"/>
      <c r="I673" s="178"/>
      <c r="J673" s="178"/>
      <c r="K673" s="178"/>
      <c r="L673" s="178"/>
      <c r="M673" s="178"/>
      <c r="N673" s="178"/>
      <c r="O673" s="96"/>
      <c r="P673" s="838"/>
      <c r="Q673" s="137"/>
      <c r="R673" s="137"/>
      <c r="S673" s="137"/>
      <c r="T673" s="137"/>
      <c r="U673" s="137"/>
      <c r="V673" s="137"/>
      <c r="W673" s="137"/>
      <c r="X673" s="137"/>
      <c r="Y673" s="137"/>
      <c r="Z673" s="137"/>
      <c r="AA673" s="137"/>
      <c r="AB673" s="137"/>
      <c r="AC673" s="137"/>
      <c r="AD673" s="137"/>
      <c r="AE673" s="137"/>
      <c r="AF673" s="137"/>
      <c r="AG673" s="137"/>
      <c r="AH673" s="137"/>
    </row>
    <row r="674" spans="1:34" ht="18" customHeight="1" thickBot="1" x14ac:dyDescent="0.25">
      <c r="A674" s="181"/>
      <c r="B674" s="199"/>
      <c r="C674" s="171"/>
      <c r="D674" s="174"/>
      <c r="E674" s="174" t="s">
        <v>243</v>
      </c>
      <c r="F674" s="847">
        <f>SUM(F364+F386+F408+F430+F452+F474+F496+F518+F540+F562+F584+F606+F628+F650+F672)</f>
        <v>355</v>
      </c>
      <c r="G674" s="848">
        <f t="shared" ref="G674:O674" si="318">SUM(G364+G386+G408+G430+G452+G474+G496+G518+G540+G562+G584+G606+G628+G650+G672)</f>
        <v>650</v>
      </c>
      <c r="H674" s="96"/>
      <c r="I674" s="723">
        <f t="shared" si="318"/>
        <v>210</v>
      </c>
      <c r="J674" s="724">
        <f t="shared" si="318"/>
        <v>0</v>
      </c>
      <c r="K674" s="723">
        <f t="shared" si="318"/>
        <v>350</v>
      </c>
      <c r="L674" s="724">
        <f t="shared" si="318"/>
        <v>0</v>
      </c>
      <c r="M674" s="207">
        <f t="shared" si="318"/>
        <v>2451250</v>
      </c>
      <c r="N674" s="208">
        <f t="shared" si="318"/>
        <v>0</v>
      </c>
      <c r="O674" s="175">
        <f t="shared" si="318"/>
        <v>4628650</v>
      </c>
      <c r="P674" s="838"/>
      <c r="Q674" s="137"/>
      <c r="R674" s="137"/>
      <c r="S674" s="137"/>
      <c r="T674" s="137"/>
      <c r="U674" s="137"/>
      <c r="V674" s="137"/>
      <c r="W674" s="137"/>
      <c r="X674" s="137"/>
      <c r="Y674" s="137"/>
      <c r="Z674" s="137"/>
      <c r="AA674" s="137"/>
      <c r="AB674" s="137"/>
      <c r="AC674" s="137"/>
      <c r="AD674" s="137"/>
      <c r="AE674" s="137"/>
      <c r="AF674" s="137"/>
      <c r="AG674" s="137"/>
      <c r="AH674" s="137"/>
    </row>
    <row r="675" spans="1:34" ht="13.5" thickBot="1" x14ac:dyDescent="0.25">
      <c r="A675" s="173"/>
      <c r="B675" s="152"/>
      <c r="C675" s="152"/>
      <c r="D675" s="152"/>
      <c r="E675" s="152"/>
      <c r="F675" s="152"/>
      <c r="G675" s="152"/>
      <c r="H675" s="102"/>
      <c r="I675" s="152"/>
      <c r="J675" s="152"/>
      <c r="K675" s="152"/>
      <c r="L675" s="152"/>
      <c r="M675" s="152"/>
      <c r="N675" s="152"/>
      <c r="O675" s="102"/>
      <c r="P675" s="837"/>
      <c r="Q675" s="137"/>
      <c r="R675" s="137"/>
      <c r="S675" s="137"/>
      <c r="T675" s="137"/>
      <c r="U675" s="137"/>
      <c r="V675" s="137"/>
      <c r="W675" s="137"/>
      <c r="X675" s="137"/>
      <c r="Y675" s="137"/>
      <c r="Z675" s="137"/>
      <c r="AA675" s="137"/>
      <c r="AB675" s="137"/>
      <c r="AC675" s="137"/>
      <c r="AD675" s="137"/>
      <c r="AE675" s="137"/>
      <c r="AF675" s="137"/>
      <c r="AG675" s="137"/>
      <c r="AH675" s="137"/>
    </row>
    <row r="676" spans="1:34" ht="19.5" customHeight="1" thickBot="1" x14ac:dyDescent="0.25">
      <c r="A676" s="172"/>
      <c r="B676" s="137"/>
      <c r="C676" s="137"/>
      <c r="D676" s="137"/>
      <c r="E676" s="137"/>
      <c r="F676" s="137"/>
      <c r="G676" s="137"/>
      <c r="H676" s="15"/>
      <c r="I676" s="137"/>
      <c r="J676" s="137"/>
      <c r="K676" s="137"/>
      <c r="L676" s="137"/>
      <c r="M676" s="137"/>
      <c r="N676" s="137"/>
      <c r="O676" s="15"/>
      <c r="P676" s="839"/>
      <c r="Q676" s="137"/>
      <c r="R676" s="137"/>
      <c r="S676" s="137"/>
      <c r="T676" s="137"/>
      <c r="U676" s="137"/>
      <c r="V676" s="137"/>
      <c r="W676" s="137"/>
      <c r="X676" s="137"/>
      <c r="Y676" s="137"/>
      <c r="Z676" s="137"/>
      <c r="AA676" s="137"/>
      <c r="AB676" s="137"/>
      <c r="AC676" s="137"/>
      <c r="AD676" s="137"/>
      <c r="AE676" s="137"/>
      <c r="AF676" s="137"/>
      <c r="AG676" s="137"/>
      <c r="AH676" s="137"/>
    </row>
    <row r="677" spans="1:34" s="59" customFormat="1" ht="22.5" customHeight="1" thickBot="1" x14ac:dyDescent="0.25">
      <c r="A677" s="1416" t="s">
        <v>146</v>
      </c>
      <c r="B677" s="1417"/>
      <c r="E677" s="183"/>
      <c r="H677" s="76"/>
      <c r="O677" s="76"/>
      <c r="P677" s="840"/>
    </row>
    <row r="678" spans="1:34" ht="16.5" customHeight="1" x14ac:dyDescent="0.2">
      <c r="A678" s="186"/>
      <c r="B678" s="1431" t="s">
        <v>607</v>
      </c>
      <c r="C678" s="1431" t="s">
        <v>608</v>
      </c>
      <c r="D678" s="1431" t="s">
        <v>518</v>
      </c>
      <c r="E678" s="1445"/>
      <c r="F678" s="1437" t="s">
        <v>710</v>
      </c>
      <c r="G678" s="1441" t="s">
        <v>709</v>
      </c>
      <c r="H678" s="1401" t="s">
        <v>234</v>
      </c>
      <c r="I678" s="1436"/>
      <c r="J678" s="1436"/>
      <c r="K678" s="1436"/>
      <c r="L678" s="1436"/>
      <c r="M678" s="1436"/>
      <c r="N678" s="1436"/>
      <c r="O678" s="1404" t="s">
        <v>224</v>
      </c>
      <c r="P678" s="135"/>
      <c r="Q678" s="137"/>
      <c r="R678" s="137"/>
      <c r="S678" s="137"/>
      <c r="T678" s="137"/>
      <c r="U678" s="137"/>
      <c r="V678" s="137"/>
      <c r="W678" s="137"/>
      <c r="X678" s="137"/>
      <c r="Y678" s="137"/>
      <c r="Z678" s="137"/>
      <c r="AA678" s="137"/>
      <c r="AB678" s="137"/>
      <c r="AC678" s="137"/>
      <c r="AD678" s="137"/>
      <c r="AE678" s="137"/>
      <c r="AF678" s="137"/>
      <c r="AG678" s="137"/>
      <c r="AH678" s="137"/>
    </row>
    <row r="679" spans="1:34" ht="30" customHeight="1" thickBot="1" x14ac:dyDescent="0.25">
      <c r="A679" s="188" t="s">
        <v>138</v>
      </c>
      <c r="B679" s="1432"/>
      <c r="C679" s="1432"/>
      <c r="D679" s="1432"/>
      <c r="E679" s="1446"/>
      <c r="F679" s="1438"/>
      <c r="G679" s="1442"/>
      <c r="H679" s="1403"/>
      <c r="I679" s="1413"/>
      <c r="J679" s="1413"/>
      <c r="K679" s="1413"/>
      <c r="L679" s="1413"/>
      <c r="M679" s="1413"/>
      <c r="N679" s="1413"/>
      <c r="O679" s="1400"/>
      <c r="P679" s="795" t="s">
        <v>237</v>
      </c>
      <c r="Q679" s="137"/>
      <c r="R679" s="137"/>
      <c r="S679" s="137"/>
      <c r="T679" s="137"/>
      <c r="U679" s="137"/>
      <c r="V679" s="137"/>
      <c r="W679" s="137"/>
      <c r="X679" s="137"/>
      <c r="Y679" s="137"/>
      <c r="Z679" s="137"/>
      <c r="AA679" s="137"/>
      <c r="AB679" s="137"/>
      <c r="AC679" s="137"/>
      <c r="AD679" s="137"/>
      <c r="AE679" s="137"/>
      <c r="AF679" s="137"/>
      <c r="AG679" s="137"/>
      <c r="AH679" s="137"/>
    </row>
    <row r="680" spans="1:34" ht="13.5" thickBot="1" x14ac:dyDescent="0.25">
      <c r="A680" s="173"/>
      <c r="B680" s="152"/>
      <c r="C680" s="152"/>
      <c r="D680" s="152"/>
      <c r="E680" s="152"/>
      <c r="F680" s="152"/>
      <c r="G680" s="152"/>
      <c r="H680" s="102"/>
      <c r="I680" s="152"/>
      <c r="J680" s="152"/>
      <c r="K680" s="152"/>
      <c r="L680" s="152"/>
      <c r="M680" s="152"/>
      <c r="N680" s="152"/>
      <c r="O680" s="102"/>
      <c r="P680" s="837"/>
      <c r="Q680" s="137"/>
      <c r="R680" s="137"/>
      <c r="S680" s="137"/>
      <c r="T680" s="137"/>
      <c r="U680" s="137"/>
      <c r="V680" s="137"/>
      <c r="W680" s="137"/>
      <c r="X680" s="137"/>
      <c r="Y680" s="137"/>
      <c r="Z680" s="137"/>
      <c r="AA680" s="137"/>
      <c r="AB680" s="137"/>
      <c r="AC680" s="137"/>
      <c r="AD680" s="137"/>
      <c r="AE680" s="137"/>
      <c r="AF680" s="137"/>
      <c r="AG680" s="137"/>
      <c r="AH680" s="137"/>
    </row>
    <row r="681" spans="1:34" ht="15" customHeight="1" x14ac:dyDescent="0.2">
      <c r="A681" s="1392" t="str">
        <f>'Setup Page'!C8</f>
        <v>Babanango</v>
      </c>
      <c r="B681" s="168"/>
      <c r="C681" s="201"/>
      <c r="D681" s="201"/>
      <c r="E681" s="535"/>
      <c r="F681" s="1121"/>
      <c r="G681" s="1122"/>
      <c r="H681" s="704"/>
      <c r="I681" s="170"/>
      <c r="J681" s="170"/>
      <c r="K681" s="170"/>
      <c r="L681" s="170"/>
      <c r="M681" s="170"/>
      <c r="N681" s="170"/>
      <c r="O681" s="714">
        <f>G681*H681</f>
        <v>0</v>
      </c>
      <c r="P681" s="835"/>
      <c r="Q681" s="137"/>
      <c r="R681" s="137"/>
      <c r="S681" s="137"/>
      <c r="T681" s="137"/>
      <c r="U681" s="137"/>
      <c r="V681" s="137"/>
      <c r="W681" s="137"/>
      <c r="X681" s="137"/>
      <c r="Y681" s="137"/>
      <c r="Z681" s="137"/>
      <c r="AA681" s="137"/>
      <c r="AB681" s="137"/>
      <c r="AC681" s="137"/>
      <c r="AD681" s="137"/>
      <c r="AE681" s="137"/>
      <c r="AF681" s="137"/>
      <c r="AG681" s="137"/>
      <c r="AH681" s="137"/>
    </row>
    <row r="682" spans="1:34" ht="15" customHeight="1" x14ac:dyDescent="0.2">
      <c r="A682" s="1393"/>
      <c r="B682" s="147"/>
      <c r="C682" s="202"/>
      <c r="D682" s="201"/>
      <c r="E682" s="536"/>
      <c r="F682" s="1123"/>
      <c r="G682" s="1124"/>
      <c r="H682" s="704"/>
      <c r="I682" s="170"/>
      <c r="J682" s="170"/>
      <c r="K682" s="170"/>
      <c r="L682" s="170"/>
      <c r="M682" s="170"/>
      <c r="N682" s="170"/>
      <c r="O682" s="714">
        <f t="shared" ref="O682:O700" si="319">G682*H682</f>
        <v>0</v>
      </c>
      <c r="P682" s="835"/>
      <c r="Q682" s="137"/>
      <c r="R682" s="137"/>
      <c r="S682" s="137"/>
      <c r="T682" s="137"/>
      <c r="U682" s="137"/>
      <c r="V682" s="137"/>
      <c r="W682" s="137"/>
      <c r="X682" s="137"/>
      <c r="Y682" s="137"/>
      <c r="Z682" s="137"/>
      <c r="AA682" s="137"/>
      <c r="AB682" s="137"/>
      <c r="AC682" s="137"/>
      <c r="AD682" s="137"/>
      <c r="AE682" s="137"/>
      <c r="AF682" s="137"/>
      <c r="AG682" s="137"/>
      <c r="AH682" s="137"/>
    </row>
    <row r="683" spans="1:34" ht="15" customHeight="1" x14ac:dyDescent="0.2">
      <c r="A683" s="1393"/>
      <c r="B683" s="147"/>
      <c r="C683" s="202"/>
      <c r="D683" s="201"/>
      <c r="E683" s="536"/>
      <c r="F683" s="1123"/>
      <c r="G683" s="1124"/>
      <c r="H683" s="704"/>
      <c r="I683" s="170"/>
      <c r="J683" s="170"/>
      <c r="K683" s="170"/>
      <c r="L683" s="170"/>
      <c r="M683" s="170"/>
      <c r="N683" s="170"/>
      <c r="O683" s="714">
        <f t="shared" si="319"/>
        <v>0</v>
      </c>
      <c r="P683" s="835"/>
      <c r="Q683" s="137"/>
      <c r="R683" s="137"/>
      <c r="S683" s="137"/>
      <c r="T683" s="137"/>
      <c r="U683" s="137"/>
      <c r="V683" s="137"/>
      <c r="W683" s="137"/>
      <c r="X683" s="137"/>
      <c r="Y683" s="137"/>
      <c r="Z683" s="137"/>
      <c r="AA683" s="137"/>
      <c r="AB683" s="137"/>
      <c r="AC683" s="137"/>
      <c r="AD683" s="137"/>
      <c r="AE683" s="137"/>
      <c r="AF683" s="137"/>
      <c r="AG683" s="137"/>
      <c r="AH683" s="137"/>
    </row>
    <row r="684" spans="1:34" ht="15" customHeight="1" x14ac:dyDescent="0.2">
      <c r="A684" s="1393"/>
      <c r="B684" s="147"/>
      <c r="C684" s="202"/>
      <c r="D684" s="201"/>
      <c r="E684" s="536"/>
      <c r="F684" s="1123"/>
      <c r="G684" s="1124"/>
      <c r="H684" s="704"/>
      <c r="I684" s="170"/>
      <c r="J684" s="170"/>
      <c r="K684" s="170"/>
      <c r="L684" s="170"/>
      <c r="M684" s="170"/>
      <c r="N684" s="170"/>
      <c r="O684" s="714">
        <f t="shared" si="319"/>
        <v>0</v>
      </c>
      <c r="P684" s="835"/>
      <c r="Q684" s="137"/>
      <c r="R684" s="137"/>
      <c r="S684" s="137"/>
      <c r="T684" s="137"/>
      <c r="U684" s="137"/>
      <c r="V684" s="137"/>
      <c r="W684" s="137"/>
      <c r="X684" s="137"/>
      <c r="Y684" s="137"/>
      <c r="Z684" s="137"/>
      <c r="AA684" s="137"/>
      <c r="AB684" s="137"/>
      <c r="AC684" s="137"/>
      <c r="AD684" s="137"/>
      <c r="AE684" s="137"/>
      <c r="AF684" s="137"/>
      <c r="AG684" s="137"/>
      <c r="AH684" s="137"/>
    </row>
    <row r="685" spans="1:34" ht="15" customHeight="1" x14ac:dyDescent="0.2">
      <c r="A685" s="1393"/>
      <c r="B685" s="147"/>
      <c r="C685" s="202"/>
      <c r="D685" s="201"/>
      <c r="E685" s="536"/>
      <c r="F685" s="1123"/>
      <c r="G685" s="1124"/>
      <c r="H685" s="704"/>
      <c r="I685" s="170"/>
      <c r="J685" s="170"/>
      <c r="K685" s="170"/>
      <c r="L685" s="170"/>
      <c r="M685" s="170"/>
      <c r="N685" s="170"/>
      <c r="O685" s="714">
        <f t="shared" si="319"/>
        <v>0</v>
      </c>
      <c r="P685" s="835"/>
      <c r="Q685" s="137"/>
      <c r="R685" s="137"/>
      <c r="S685" s="137"/>
      <c r="T685" s="137"/>
      <c r="U685" s="137"/>
      <c r="V685" s="137"/>
      <c r="W685" s="137"/>
      <c r="X685" s="137"/>
      <c r="Y685" s="137"/>
      <c r="Z685" s="137"/>
      <c r="AA685" s="137"/>
      <c r="AB685" s="137"/>
      <c r="AC685" s="137"/>
      <c r="AD685" s="137"/>
      <c r="AE685" s="137"/>
      <c r="AF685" s="137"/>
      <c r="AG685" s="137"/>
      <c r="AH685" s="137"/>
    </row>
    <row r="686" spans="1:34" ht="15" customHeight="1" x14ac:dyDescent="0.2">
      <c r="A686" s="1393"/>
      <c r="B686" s="147"/>
      <c r="C686" s="202"/>
      <c r="D686" s="201"/>
      <c r="E686" s="536"/>
      <c r="F686" s="1123"/>
      <c r="G686" s="1124"/>
      <c r="H686" s="704"/>
      <c r="I686" s="170"/>
      <c r="J686" s="170"/>
      <c r="K686" s="170"/>
      <c r="L686" s="170"/>
      <c r="M686" s="170"/>
      <c r="N686" s="170"/>
      <c r="O686" s="714">
        <f t="shared" si="319"/>
        <v>0</v>
      </c>
      <c r="P686" s="835"/>
      <c r="Q686" s="137"/>
      <c r="R686" s="137"/>
      <c r="S686" s="137"/>
      <c r="T686" s="137"/>
      <c r="U686" s="137"/>
      <c r="V686" s="137"/>
      <c r="W686" s="137"/>
      <c r="X686" s="137"/>
      <c r="Y686" s="137"/>
      <c r="Z686" s="137"/>
      <c r="AA686" s="137"/>
      <c r="AB686" s="137"/>
      <c r="AC686" s="137"/>
      <c r="AD686" s="137"/>
      <c r="AE686" s="137"/>
      <c r="AF686" s="137"/>
      <c r="AG686" s="137"/>
      <c r="AH686" s="137"/>
    </row>
    <row r="687" spans="1:34" ht="15" customHeight="1" x14ac:dyDescent="0.2">
      <c r="A687" s="1393"/>
      <c r="B687" s="147"/>
      <c r="C687" s="202"/>
      <c r="D687" s="201"/>
      <c r="E687" s="536"/>
      <c r="F687" s="1123"/>
      <c r="G687" s="1124"/>
      <c r="H687" s="704"/>
      <c r="I687" s="170"/>
      <c r="J687" s="170"/>
      <c r="K687" s="170"/>
      <c r="L687" s="170"/>
      <c r="M687" s="170"/>
      <c r="N687" s="170"/>
      <c r="O687" s="714">
        <f t="shared" si="319"/>
        <v>0</v>
      </c>
      <c r="P687" s="835"/>
      <c r="Q687" s="137"/>
      <c r="R687" s="137"/>
      <c r="S687" s="137"/>
      <c r="T687" s="137"/>
      <c r="U687" s="137"/>
      <c r="V687" s="137"/>
      <c r="W687" s="137"/>
      <c r="X687" s="137"/>
      <c r="Y687" s="137"/>
      <c r="Z687" s="137"/>
      <c r="AA687" s="137"/>
      <c r="AB687" s="137"/>
      <c r="AC687" s="137"/>
      <c r="AD687" s="137"/>
      <c r="AE687" s="137"/>
      <c r="AF687" s="137"/>
      <c r="AG687" s="137"/>
      <c r="AH687" s="137"/>
    </row>
    <row r="688" spans="1:34" ht="15" customHeight="1" x14ac:dyDescent="0.2">
      <c r="A688" s="1393"/>
      <c r="B688" s="147"/>
      <c r="C688" s="202"/>
      <c r="D688" s="201"/>
      <c r="E688" s="536"/>
      <c r="F688" s="1123"/>
      <c r="G688" s="1124"/>
      <c r="H688" s="704"/>
      <c r="I688" s="170"/>
      <c r="J688" s="170"/>
      <c r="K688" s="170"/>
      <c r="L688" s="170"/>
      <c r="M688" s="170"/>
      <c r="N688" s="170"/>
      <c r="O688" s="714">
        <f t="shared" si="319"/>
        <v>0</v>
      </c>
      <c r="P688" s="835"/>
      <c r="Q688" s="137"/>
      <c r="R688" s="137"/>
      <c r="S688" s="137"/>
      <c r="T688" s="137"/>
      <c r="U688" s="137"/>
      <c r="V688" s="137"/>
      <c r="W688" s="137"/>
      <c r="X688" s="137"/>
      <c r="Y688" s="137"/>
      <c r="Z688" s="137"/>
      <c r="AA688" s="137"/>
      <c r="AB688" s="137"/>
      <c r="AC688" s="137"/>
      <c r="AD688" s="137"/>
      <c r="AE688" s="137"/>
      <c r="AF688" s="137"/>
      <c r="AG688" s="137"/>
      <c r="AH688" s="137"/>
    </row>
    <row r="689" spans="1:34" ht="15" customHeight="1" x14ac:dyDescent="0.2">
      <c r="A689" s="1393"/>
      <c r="B689" s="147"/>
      <c r="C689" s="202"/>
      <c r="D689" s="201"/>
      <c r="E689" s="536"/>
      <c r="F689" s="1123"/>
      <c r="G689" s="1124"/>
      <c r="H689" s="704"/>
      <c r="I689" s="170"/>
      <c r="J689" s="170"/>
      <c r="K689" s="170"/>
      <c r="L689" s="170"/>
      <c r="M689" s="170"/>
      <c r="N689" s="170"/>
      <c r="O689" s="714">
        <f t="shared" si="319"/>
        <v>0</v>
      </c>
      <c r="P689" s="835"/>
      <c r="Q689" s="137"/>
      <c r="R689" s="137"/>
      <c r="S689" s="137"/>
      <c r="T689" s="137"/>
      <c r="U689" s="137"/>
      <c r="V689" s="137"/>
      <c r="W689" s="137"/>
      <c r="X689" s="137"/>
      <c r="Y689" s="137"/>
      <c r="Z689" s="137"/>
      <c r="AA689" s="137"/>
      <c r="AB689" s="137"/>
      <c r="AC689" s="137"/>
      <c r="AD689" s="137"/>
      <c r="AE689" s="137"/>
      <c r="AF689" s="137"/>
      <c r="AG689" s="137"/>
      <c r="AH689" s="137"/>
    </row>
    <row r="690" spans="1:34" ht="15" customHeight="1" thickBot="1" x14ac:dyDescent="0.25">
      <c r="A690" s="1393"/>
      <c r="B690" s="147"/>
      <c r="C690" s="202"/>
      <c r="D690" s="201"/>
      <c r="E690" s="536"/>
      <c r="F690" s="1123"/>
      <c r="G690" s="1124"/>
      <c r="H690" s="704"/>
      <c r="I690" s="170"/>
      <c r="J690" s="170"/>
      <c r="K690" s="170"/>
      <c r="L690" s="170"/>
      <c r="M690" s="170"/>
      <c r="N690" s="170"/>
      <c r="O690" s="714">
        <f t="shared" si="319"/>
        <v>0</v>
      </c>
      <c r="P690" s="835"/>
      <c r="Q690" s="137"/>
      <c r="R690" s="137"/>
      <c r="S690" s="137"/>
      <c r="T690" s="137"/>
      <c r="U690" s="137"/>
      <c r="V690" s="137"/>
      <c r="W690" s="137"/>
      <c r="X690" s="137"/>
      <c r="Y690" s="137"/>
      <c r="Z690" s="137"/>
      <c r="AA690" s="137"/>
      <c r="AB690" s="137"/>
      <c r="AC690" s="137"/>
      <c r="AD690" s="137"/>
      <c r="AE690" s="137"/>
      <c r="AF690" s="137"/>
      <c r="AG690" s="137"/>
      <c r="AH690" s="137"/>
    </row>
    <row r="691" spans="1:34" ht="15" hidden="1" customHeight="1" x14ac:dyDescent="0.2">
      <c r="A691" s="1393"/>
      <c r="B691" s="147"/>
      <c r="C691" s="202"/>
      <c r="D691" s="201"/>
      <c r="E691" s="536"/>
      <c r="F691" s="1123"/>
      <c r="G691" s="1124"/>
      <c r="H691" s="704"/>
      <c r="I691" s="170"/>
      <c r="J691" s="170"/>
      <c r="K691" s="170"/>
      <c r="L691" s="170"/>
      <c r="M691" s="170"/>
      <c r="N691" s="170"/>
      <c r="O691" s="714">
        <f t="shared" si="319"/>
        <v>0</v>
      </c>
      <c r="P691" s="835"/>
      <c r="Q691" s="137"/>
      <c r="R691" s="137"/>
      <c r="S691" s="137"/>
      <c r="T691" s="137"/>
      <c r="U691" s="137"/>
      <c r="V691" s="137"/>
      <c r="W691" s="137"/>
      <c r="X691" s="137"/>
      <c r="Y691" s="137"/>
      <c r="Z691" s="137"/>
      <c r="AA691" s="137"/>
      <c r="AB691" s="137"/>
      <c r="AC691" s="137"/>
      <c r="AD691" s="137"/>
      <c r="AE691" s="137"/>
      <c r="AF691" s="137"/>
      <c r="AG691" s="137"/>
      <c r="AH691" s="137"/>
    </row>
    <row r="692" spans="1:34" ht="15" hidden="1" customHeight="1" x14ac:dyDescent="0.2">
      <c r="A692" s="1393"/>
      <c r="B692" s="147"/>
      <c r="C692" s="202"/>
      <c r="D692" s="201"/>
      <c r="E692" s="536"/>
      <c r="F692" s="1123"/>
      <c r="G692" s="1124"/>
      <c r="H692" s="704"/>
      <c r="I692" s="170"/>
      <c r="J692" s="170"/>
      <c r="K692" s="170"/>
      <c r="L692" s="170"/>
      <c r="M692" s="170"/>
      <c r="N692" s="170"/>
      <c r="O692" s="714">
        <f t="shared" si="319"/>
        <v>0</v>
      </c>
      <c r="P692" s="835"/>
      <c r="Q692" s="137"/>
      <c r="R692" s="137"/>
      <c r="S692" s="137"/>
      <c r="T692" s="137"/>
      <c r="U692" s="137"/>
      <c r="V692" s="137"/>
      <c r="W692" s="137"/>
      <c r="X692" s="137"/>
      <c r="Y692" s="137"/>
      <c r="Z692" s="137"/>
      <c r="AA692" s="137"/>
      <c r="AB692" s="137"/>
      <c r="AC692" s="137"/>
      <c r="AD692" s="137"/>
      <c r="AE692" s="137"/>
      <c r="AF692" s="137"/>
      <c r="AG692" s="137"/>
      <c r="AH692" s="137"/>
    </row>
    <row r="693" spans="1:34" ht="15" hidden="1" customHeight="1" x14ac:dyDescent="0.2">
      <c r="A693" s="1393"/>
      <c r="B693" s="147"/>
      <c r="C693" s="202"/>
      <c r="D693" s="201"/>
      <c r="E693" s="536"/>
      <c r="F693" s="1123"/>
      <c r="G693" s="1124"/>
      <c r="H693" s="704"/>
      <c r="I693" s="170"/>
      <c r="J693" s="170"/>
      <c r="K693" s="170"/>
      <c r="L693" s="170"/>
      <c r="M693" s="170"/>
      <c r="N693" s="170"/>
      <c r="O693" s="714">
        <f t="shared" si="319"/>
        <v>0</v>
      </c>
      <c r="P693" s="835"/>
      <c r="Q693" s="137"/>
      <c r="R693" s="137"/>
      <c r="S693" s="137"/>
      <c r="T693" s="137"/>
      <c r="U693" s="137"/>
      <c r="V693" s="137"/>
      <c r="W693" s="137"/>
      <c r="X693" s="137"/>
      <c r="Y693" s="137"/>
      <c r="Z693" s="137"/>
      <c r="AA693" s="137"/>
      <c r="AB693" s="137"/>
      <c r="AC693" s="137"/>
      <c r="AD693" s="137"/>
      <c r="AE693" s="137"/>
      <c r="AF693" s="137"/>
      <c r="AG693" s="137"/>
      <c r="AH693" s="137"/>
    </row>
    <row r="694" spans="1:34" ht="15" hidden="1" customHeight="1" x14ac:dyDescent="0.2">
      <c r="A694" s="1393"/>
      <c r="B694" s="147"/>
      <c r="C694" s="202"/>
      <c r="D694" s="201"/>
      <c r="E694" s="536"/>
      <c r="F694" s="1123"/>
      <c r="G694" s="1124"/>
      <c r="H694" s="704"/>
      <c r="I694" s="170"/>
      <c r="J694" s="170"/>
      <c r="K694" s="170"/>
      <c r="L694" s="170"/>
      <c r="M694" s="170"/>
      <c r="N694" s="170"/>
      <c r="O694" s="714">
        <f t="shared" si="319"/>
        <v>0</v>
      </c>
      <c r="P694" s="835"/>
      <c r="Q694" s="137"/>
      <c r="R694" s="137"/>
      <c r="S694" s="137"/>
      <c r="T694" s="137"/>
      <c r="U694" s="137"/>
      <c r="V694" s="137"/>
      <c r="W694" s="137"/>
      <c r="X694" s="137"/>
      <c r="Y694" s="137"/>
      <c r="Z694" s="137"/>
      <c r="AA694" s="137"/>
      <c r="AB694" s="137"/>
      <c r="AC694" s="137"/>
      <c r="AD694" s="137"/>
      <c r="AE694" s="137"/>
      <c r="AF694" s="137"/>
      <c r="AG694" s="137"/>
      <c r="AH694" s="137"/>
    </row>
    <row r="695" spans="1:34" ht="15" hidden="1" customHeight="1" x14ac:dyDescent="0.2">
      <c r="A695" s="1393"/>
      <c r="B695" s="147"/>
      <c r="C695" s="202"/>
      <c r="D695" s="201"/>
      <c r="E695" s="536"/>
      <c r="F695" s="1123"/>
      <c r="G695" s="1124"/>
      <c r="H695" s="704"/>
      <c r="I695" s="170"/>
      <c r="J695" s="170"/>
      <c r="K695" s="170"/>
      <c r="L695" s="170"/>
      <c r="M695" s="170"/>
      <c r="N695" s="170"/>
      <c r="O695" s="714">
        <f t="shared" si="319"/>
        <v>0</v>
      </c>
      <c r="P695" s="835"/>
      <c r="Q695" s="137"/>
      <c r="R695" s="137"/>
      <c r="S695" s="137"/>
      <c r="T695" s="137"/>
      <c r="U695" s="137"/>
      <c r="V695" s="137"/>
      <c r="W695" s="137"/>
      <c r="X695" s="137"/>
      <c r="Y695" s="137"/>
      <c r="Z695" s="137"/>
      <c r="AA695" s="137"/>
      <c r="AB695" s="137"/>
      <c r="AC695" s="137"/>
      <c r="AD695" s="137"/>
      <c r="AE695" s="137"/>
      <c r="AF695" s="137"/>
      <c r="AG695" s="137"/>
      <c r="AH695" s="137"/>
    </row>
    <row r="696" spans="1:34" ht="15" hidden="1" customHeight="1" x14ac:dyDescent="0.2">
      <c r="A696" s="1393"/>
      <c r="B696" s="147"/>
      <c r="C696" s="202"/>
      <c r="D696" s="201"/>
      <c r="E696" s="536"/>
      <c r="F696" s="1123"/>
      <c r="G696" s="1124"/>
      <c r="H696" s="704"/>
      <c r="I696" s="170"/>
      <c r="J696" s="170"/>
      <c r="K696" s="170"/>
      <c r="L696" s="170"/>
      <c r="M696" s="170"/>
      <c r="N696" s="170"/>
      <c r="O696" s="714">
        <f t="shared" si="319"/>
        <v>0</v>
      </c>
      <c r="P696" s="835"/>
      <c r="Q696" s="137"/>
      <c r="R696" s="137"/>
      <c r="S696" s="137"/>
      <c r="T696" s="137"/>
      <c r="U696" s="137"/>
      <c r="V696" s="137"/>
      <c r="W696" s="137"/>
      <c r="X696" s="137"/>
      <c r="Y696" s="137"/>
      <c r="Z696" s="137"/>
      <c r="AA696" s="137"/>
      <c r="AB696" s="137"/>
      <c r="AC696" s="137"/>
      <c r="AD696" s="137"/>
      <c r="AE696" s="137"/>
      <c r="AF696" s="137"/>
      <c r="AG696" s="137"/>
      <c r="AH696" s="137"/>
    </row>
    <row r="697" spans="1:34" ht="15" hidden="1" customHeight="1" x14ac:dyDescent="0.2">
      <c r="A697" s="1393"/>
      <c r="B697" s="147"/>
      <c r="C697" s="202"/>
      <c r="D697" s="201"/>
      <c r="E697" s="536"/>
      <c r="F697" s="1123"/>
      <c r="G697" s="1124"/>
      <c r="H697" s="704"/>
      <c r="I697" s="170"/>
      <c r="J697" s="170"/>
      <c r="K697" s="170"/>
      <c r="L697" s="170"/>
      <c r="M697" s="170"/>
      <c r="N697" s="170"/>
      <c r="O697" s="714">
        <f t="shared" si="319"/>
        <v>0</v>
      </c>
      <c r="P697" s="835"/>
      <c r="Q697" s="137"/>
      <c r="R697" s="137"/>
      <c r="S697" s="137"/>
      <c r="T697" s="137"/>
      <c r="U697" s="137"/>
      <c r="V697" s="137"/>
      <c r="W697" s="137"/>
      <c r="X697" s="137"/>
      <c r="Y697" s="137"/>
      <c r="Z697" s="137"/>
      <c r="AA697" s="137"/>
      <c r="AB697" s="137"/>
      <c r="AC697" s="137"/>
      <c r="AD697" s="137"/>
      <c r="AE697" s="137"/>
      <c r="AF697" s="137"/>
      <c r="AG697" s="137"/>
      <c r="AH697" s="137"/>
    </row>
    <row r="698" spans="1:34" ht="15" hidden="1" customHeight="1" x14ac:dyDescent="0.2">
      <c r="A698" s="1393"/>
      <c r="B698" s="147"/>
      <c r="C698" s="202"/>
      <c r="D698" s="201"/>
      <c r="E698" s="536"/>
      <c r="F698" s="1123"/>
      <c r="G698" s="1124"/>
      <c r="H698" s="704"/>
      <c r="I698" s="170"/>
      <c r="J698" s="170"/>
      <c r="K698" s="170"/>
      <c r="L698" s="170"/>
      <c r="M698" s="170"/>
      <c r="N698" s="170"/>
      <c r="O698" s="714">
        <f t="shared" si="319"/>
        <v>0</v>
      </c>
      <c r="P698" s="835"/>
      <c r="Q698" s="137"/>
      <c r="R698" s="137"/>
      <c r="S698" s="137"/>
      <c r="T698" s="137"/>
      <c r="U698" s="137"/>
      <c r="V698" s="137"/>
      <c r="W698" s="137"/>
      <c r="X698" s="137"/>
      <c r="Y698" s="137"/>
      <c r="Z698" s="137"/>
      <c r="AA698" s="137"/>
      <c r="AB698" s="137"/>
      <c r="AC698" s="137"/>
      <c r="AD698" s="137"/>
      <c r="AE698" s="137"/>
      <c r="AF698" s="137"/>
      <c r="AG698" s="137"/>
      <c r="AH698" s="137"/>
    </row>
    <row r="699" spans="1:34" ht="15" hidden="1" customHeight="1" x14ac:dyDescent="0.2">
      <c r="A699" s="1393"/>
      <c r="B699" s="147"/>
      <c r="C699" s="202"/>
      <c r="D699" s="201"/>
      <c r="E699" s="536"/>
      <c r="F699" s="1123"/>
      <c r="G699" s="1124"/>
      <c r="H699" s="704"/>
      <c r="I699" s="170"/>
      <c r="J699" s="170"/>
      <c r="K699" s="170"/>
      <c r="L699" s="170"/>
      <c r="M699" s="170"/>
      <c r="N699" s="170"/>
      <c r="O699" s="714">
        <f t="shared" si="319"/>
        <v>0</v>
      </c>
      <c r="P699" s="835"/>
      <c r="Q699" s="137"/>
      <c r="R699" s="137"/>
      <c r="S699" s="137"/>
      <c r="T699" s="137"/>
      <c r="U699" s="137"/>
      <c r="V699" s="137"/>
      <c r="W699" s="137"/>
      <c r="X699" s="137"/>
      <c r="Y699" s="137"/>
      <c r="Z699" s="137"/>
      <c r="AA699" s="137"/>
      <c r="AB699" s="137"/>
      <c r="AC699" s="137"/>
      <c r="AD699" s="137"/>
      <c r="AE699" s="137"/>
      <c r="AF699" s="137"/>
      <c r="AG699" s="137"/>
      <c r="AH699" s="137"/>
    </row>
    <row r="700" spans="1:34" ht="15" hidden="1" customHeight="1" thickBot="1" x14ac:dyDescent="0.25">
      <c r="A700" s="1394"/>
      <c r="B700" s="169"/>
      <c r="C700" s="203"/>
      <c r="D700" s="201"/>
      <c r="E700" s="537"/>
      <c r="F700" s="1125"/>
      <c r="G700" s="1126"/>
      <c r="H700" s="704"/>
      <c r="I700" s="170"/>
      <c r="J700" s="170"/>
      <c r="K700" s="170"/>
      <c r="L700" s="170"/>
      <c r="M700" s="170"/>
      <c r="N700" s="170"/>
      <c r="O700" s="714">
        <f t="shared" si="319"/>
        <v>0</v>
      </c>
      <c r="P700" s="835"/>
      <c r="Q700" s="137"/>
      <c r="R700" s="137"/>
      <c r="S700" s="137"/>
      <c r="T700" s="137"/>
      <c r="U700" s="137"/>
      <c r="V700" s="137"/>
      <c r="W700" s="137"/>
      <c r="X700" s="137"/>
      <c r="Y700" s="137"/>
      <c r="Z700" s="137"/>
      <c r="AA700" s="137"/>
      <c r="AB700" s="137"/>
      <c r="AC700" s="137"/>
      <c r="AD700" s="137"/>
      <c r="AE700" s="137"/>
      <c r="AF700" s="137"/>
      <c r="AG700" s="137"/>
      <c r="AH700" s="137"/>
    </row>
    <row r="701" spans="1:34" ht="18" customHeight="1" thickBot="1" x14ac:dyDescent="0.25">
      <c r="A701" s="189"/>
      <c r="B701" s="198"/>
      <c r="C701" s="198"/>
      <c r="D701" s="198"/>
      <c r="E701" s="198" t="s">
        <v>62</v>
      </c>
      <c r="F701" s="140">
        <f t="shared" ref="F701:G701" si="320">SUM(F681:F700)</f>
        <v>0</v>
      </c>
      <c r="G701" s="204">
        <f t="shared" si="320"/>
        <v>0</v>
      </c>
      <c r="H701" s="139"/>
      <c r="I701" s="209"/>
      <c r="J701" s="139"/>
      <c r="K701" s="209"/>
      <c r="L701" s="139"/>
      <c r="M701" s="209"/>
      <c r="N701" s="139"/>
      <c r="O701" s="144">
        <f t="shared" ref="O701" si="321">SUM(O681:O700)</f>
        <v>0</v>
      </c>
      <c r="P701" s="836"/>
      <c r="Q701" s="137"/>
      <c r="R701" s="137"/>
      <c r="S701" s="137"/>
      <c r="T701" s="137"/>
      <c r="U701" s="137"/>
      <c r="V701" s="137"/>
      <c r="W701" s="137"/>
      <c r="X701" s="137"/>
      <c r="Y701" s="137"/>
      <c r="Z701" s="137"/>
      <c r="AA701" s="137"/>
      <c r="AB701" s="137"/>
      <c r="AC701" s="137"/>
      <c r="AD701" s="137"/>
      <c r="AE701" s="137"/>
      <c r="AF701" s="137"/>
      <c r="AG701" s="137"/>
      <c r="AH701" s="137"/>
    </row>
    <row r="702" spans="1:34" ht="13.5" thickBot="1" x14ac:dyDescent="0.25">
      <c r="A702" s="173"/>
      <c r="B702" s="152"/>
      <c r="C702" s="152"/>
      <c r="D702" s="152"/>
      <c r="E702" s="152"/>
      <c r="F702" s="152"/>
      <c r="G702" s="152"/>
      <c r="H702" s="102"/>
      <c r="I702" s="152"/>
      <c r="J702" s="152"/>
      <c r="K702" s="152"/>
      <c r="L702" s="152"/>
      <c r="M702" s="152"/>
      <c r="N702" s="152"/>
      <c r="O702" s="102"/>
      <c r="P702" s="837"/>
      <c r="Q702" s="137"/>
      <c r="R702" s="137"/>
      <c r="S702" s="137"/>
      <c r="T702" s="137"/>
      <c r="U702" s="137"/>
      <c r="V702" s="137"/>
      <c r="W702" s="137"/>
      <c r="X702" s="137"/>
      <c r="Y702" s="137"/>
      <c r="Z702" s="137"/>
      <c r="AA702" s="137"/>
      <c r="AB702" s="137"/>
      <c r="AC702" s="137"/>
      <c r="AD702" s="137"/>
      <c r="AE702" s="137"/>
      <c r="AF702" s="137"/>
      <c r="AG702" s="137"/>
      <c r="AH702" s="137"/>
    </row>
    <row r="703" spans="1:34" ht="15" customHeight="1" x14ac:dyDescent="0.2">
      <c r="A703" s="1392" t="str">
        <f>'Setup Page'!C9</f>
        <v>Emandleni</v>
      </c>
      <c r="B703" s="168"/>
      <c r="C703" s="201"/>
      <c r="D703" s="201"/>
      <c r="E703" s="535"/>
      <c r="F703" s="1121"/>
      <c r="G703" s="1122"/>
      <c r="H703" s="704"/>
      <c r="I703" s="170"/>
      <c r="J703" s="170"/>
      <c r="K703" s="170"/>
      <c r="L703" s="170"/>
      <c r="M703" s="170"/>
      <c r="N703" s="170"/>
      <c r="O703" s="714">
        <f>G703*H703</f>
        <v>0</v>
      </c>
      <c r="P703" s="835"/>
      <c r="Q703" s="137"/>
      <c r="R703" s="137"/>
      <c r="S703" s="137"/>
      <c r="T703" s="137"/>
      <c r="U703" s="137"/>
      <c r="V703" s="137"/>
      <c r="W703" s="137"/>
      <c r="X703" s="137"/>
      <c r="Y703" s="137"/>
      <c r="Z703" s="137"/>
      <c r="AA703" s="137"/>
      <c r="AB703" s="137"/>
      <c r="AC703" s="137"/>
      <c r="AD703" s="137"/>
      <c r="AE703" s="137"/>
      <c r="AF703" s="137"/>
      <c r="AG703" s="137"/>
      <c r="AH703" s="137"/>
    </row>
    <row r="704" spans="1:34" ht="15" customHeight="1" x14ac:dyDescent="0.2">
      <c r="A704" s="1393"/>
      <c r="B704" s="147"/>
      <c r="C704" s="202"/>
      <c r="D704" s="201"/>
      <c r="E704" s="536"/>
      <c r="F704" s="1123"/>
      <c r="G704" s="1124"/>
      <c r="H704" s="704"/>
      <c r="I704" s="170"/>
      <c r="J704" s="170"/>
      <c r="K704" s="170"/>
      <c r="L704" s="170"/>
      <c r="M704" s="170"/>
      <c r="N704" s="170"/>
      <c r="O704" s="714">
        <f t="shared" ref="O704:O722" si="322">G704*H704</f>
        <v>0</v>
      </c>
      <c r="P704" s="835"/>
      <c r="Q704" s="137"/>
      <c r="R704" s="137"/>
      <c r="S704" s="137"/>
      <c r="T704" s="137"/>
      <c r="U704" s="137"/>
      <c r="V704" s="137"/>
      <c r="W704" s="137"/>
      <c r="X704" s="137"/>
      <c r="Y704" s="137"/>
      <c r="Z704" s="137"/>
      <c r="AA704" s="137"/>
      <c r="AB704" s="137"/>
      <c r="AC704" s="137"/>
      <c r="AD704" s="137"/>
      <c r="AE704" s="137"/>
      <c r="AF704" s="137"/>
      <c r="AG704" s="137"/>
      <c r="AH704" s="137"/>
    </row>
    <row r="705" spans="1:34" ht="15" customHeight="1" x14ac:dyDescent="0.2">
      <c r="A705" s="1393"/>
      <c r="B705" s="147"/>
      <c r="C705" s="202"/>
      <c r="D705" s="201"/>
      <c r="E705" s="536"/>
      <c r="F705" s="1123"/>
      <c r="G705" s="1124"/>
      <c r="H705" s="704"/>
      <c r="I705" s="170"/>
      <c r="J705" s="170"/>
      <c r="K705" s="170"/>
      <c r="L705" s="170"/>
      <c r="M705" s="170"/>
      <c r="N705" s="170"/>
      <c r="O705" s="714">
        <f t="shared" si="322"/>
        <v>0</v>
      </c>
      <c r="P705" s="835"/>
      <c r="Q705" s="137"/>
      <c r="R705" s="137"/>
      <c r="S705" s="137"/>
      <c r="T705" s="137"/>
      <c r="U705" s="137"/>
      <c r="V705" s="137"/>
      <c r="W705" s="137"/>
      <c r="X705" s="137"/>
      <c r="Y705" s="137"/>
      <c r="Z705" s="137"/>
      <c r="AA705" s="137"/>
      <c r="AB705" s="137"/>
      <c r="AC705" s="137"/>
      <c r="AD705" s="137"/>
      <c r="AE705" s="137"/>
      <c r="AF705" s="137"/>
      <c r="AG705" s="137"/>
      <c r="AH705" s="137"/>
    </row>
    <row r="706" spans="1:34" ht="15" customHeight="1" x14ac:dyDescent="0.2">
      <c r="A706" s="1393"/>
      <c r="B706" s="147"/>
      <c r="C706" s="202"/>
      <c r="D706" s="201"/>
      <c r="E706" s="536"/>
      <c r="F706" s="1123"/>
      <c r="G706" s="1124"/>
      <c r="H706" s="704"/>
      <c r="I706" s="170"/>
      <c r="J706" s="170"/>
      <c r="K706" s="170"/>
      <c r="L706" s="170"/>
      <c r="M706" s="170"/>
      <c r="N706" s="170"/>
      <c r="O706" s="714">
        <f t="shared" si="322"/>
        <v>0</v>
      </c>
      <c r="P706" s="835"/>
      <c r="Q706" s="137"/>
      <c r="R706" s="137"/>
      <c r="S706" s="137"/>
      <c r="T706" s="137"/>
      <c r="U706" s="137"/>
      <c r="V706" s="137"/>
      <c r="W706" s="137"/>
      <c r="X706" s="137"/>
      <c r="Y706" s="137"/>
      <c r="Z706" s="137"/>
      <c r="AA706" s="137"/>
      <c r="AB706" s="137"/>
      <c r="AC706" s="137"/>
      <c r="AD706" s="137"/>
      <c r="AE706" s="137"/>
      <c r="AF706" s="137"/>
      <c r="AG706" s="137"/>
      <c r="AH706" s="137"/>
    </row>
    <row r="707" spans="1:34" ht="15" customHeight="1" x14ac:dyDescent="0.2">
      <c r="A707" s="1393"/>
      <c r="B707" s="147"/>
      <c r="C707" s="202"/>
      <c r="D707" s="201"/>
      <c r="E707" s="536"/>
      <c r="F707" s="1123"/>
      <c r="G707" s="1124"/>
      <c r="H707" s="704"/>
      <c r="I707" s="170"/>
      <c r="J707" s="170"/>
      <c r="K707" s="170"/>
      <c r="L707" s="170"/>
      <c r="M707" s="170"/>
      <c r="N707" s="170"/>
      <c r="O707" s="714">
        <f t="shared" si="322"/>
        <v>0</v>
      </c>
      <c r="P707" s="835"/>
      <c r="Q707" s="137"/>
      <c r="R707" s="137"/>
      <c r="S707" s="137"/>
      <c r="T707" s="137"/>
      <c r="U707" s="137"/>
      <c r="V707" s="137"/>
      <c r="W707" s="137"/>
      <c r="X707" s="137"/>
      <c r="Y707" s="137"/>
      <c r="Z707" s="137"/>
      <c r="AA707" s="137"/>
      <c r="AB707" s="137"/>
      <c r="AC707" s="137"/>
      <c r="AD707" s="137"/>
      <c r="AE707" s="137"/>
      <c r="AF707" s="137"/>
      <c r="AG707" s="137"/>
      <c r="AH707" s="137"/>
    </row>
    <row r="708" spans="1:34" ht="15" customHeight="1" x14ac:dyDescent="0.2">
      <c r="A708" s="1393"/>
      <c r="B708" s="147"/>
      <c r="C708" s="202"/>
      <c r="D708" s="201"/>
      <c r="E708" s="536"/>
      <c r="F708" s="1123"/>
      <c r="G708" s="1124"/>
      <c r="H708" s="704"/>
      <c r="I708" s="170"/>
      <c r="J708" s="170"/>
      <c r="K708" s="170"/>
      <c r="L708" s="170"/>
      <c r="M708" s="170"/>
      <c r="N708" s="170"/>
      <c r="O708" s="714">
        <f t="shared" si="322"/>
        <v>0</v>
      </c>
      <c r="P708" s="835"/>
      <c r="Q708" s="137"/>
      <c r="R708" s="137"/>
      <c r="S708" s="137"/>
      <c r="T708" s="137"/>
      <c r="U708" s="137"/>
      <c r="V708" s="137"/>
      <c r="W708" s="137"/>
      <c r="X708" s="137"/>
      <c r="Y708" s="137"/>
      <c r="Z708" s="137"/>
      <c r="AA708" s="137"/>
      <c r="AB708" s="137"/>
      <c r="AC708" s="137"/>
      <c r="AD708" s="137"/>
      <c r="AE708" s="137"/>
      <c r="AF708" s="137"/>
      <c r="AG708" s="137"/>
      <c r="AH708" s="137"/>
    </row>
    <row r="709" spans="1:34" ht="15" customHeight="1" x14ac:dyDescent="0.2">
      <c r="A709" s="1393"/>
      <c r="B709" s="147"/>
      <c r="C709" s="202"/>
      <c r="D709" s="201"/>
      <c r="E709" s="536"/>
      <c r="F709" s="1123"/>
      <c r="G709" s="1124"/>
      <c r="H709" s="704"/>
      <c r="I709" s="170"/>
      <c r="J709" s="170"/>
      <c r="K709" s="170"/>
      <c r="L709" s="170"/>
      <c r="M709" s="170"/>
      <c r="N709" s="170"/>
      <c r="O709" s="714">
        <f t="shared" si="322"/>
        <v>0</v>
      </c>
      <c r="P709" s="835"/>
      <c r="Q709" s="137"/>
      <c r="R709" s="137"/>
      <c r="S709" s="137"/>
      <c r="T709" s="137"/>
      <c r="U709" s="137"/>
      <c r="V709" s="137"/>
      <c r="W709" s="137"/>
      <c r="X709" s="137"/>
      <c r="Y709" s="137"/>
      <c r="Z709" s="137"/>
      <c r="AA709" s="137"/>
      <c r="AB709" s="137"/>
      <c r="AC709" s="137"/>
      <c r="AD709" s="137"/>
      <c r="AE709" s="137"/>
      <c r="AF709" s="137"/>
      <c r="AG709" s="137"/>
      <c r="AH709" s="137"/>
    </row>
    <row r="710" spans="1:34" ht="15" customHeight="1" x14ac:dyDescent="0.2">
      <c r="A710" s="1393"/>
      <c r="B710" s="147"/>
      <c r="C710" s="202"/>
      <c r="D710" s="201"/>
      <c r="E710" s="536"/>
      <c r="F710" s="1123"/>
      <c r="G710" s="1124"/>
      <c r="H710" s="704"/>
      <c r="I710" s="170"/>
      <c r="J710" s="170"/>
      <c r="K710" s="170"/>
      <c r="L710" s="170"/>
      <c r="M710" s="170"/>
      <c r="N710" s="170"/>
      <c r="O710" s="714">
        <f t="shared" si="322"/>
        <v>0</v>
      </c>
      <c r="P710" s="835"/>
      <c r="Q710" s="137"/>
      <c r="R710" s="137"/>
      <c r="S710" s="137"/>
      <c r="T710" s="137"/>
      <c r="U710" s="137"/>
      <c r="V710" s="137"/>
      <c r="W710" s="137"/>
      <c r="X710" s="137"/>
      <c r="Y710" s="137"/>
      <c r="Z710" s="137"/>
      <c r="AA710" s="137"/>
      <c r="AB710" s="137"/>
      <c r="AC710" s="137"/>
      <c r="AD710" s="137"/>
      <c r="AE710" s="137"/>
      <c r="AF710" s="137"/>
      <c r="AG710" s="137"/>
      <c r="AH710" s="137"/>
    </row>
    <row r="711" spans="1:34" ht="15" customHeight="1" x14ac:dyDescent="0.2">
      <c r="A711" s="1393"/>
      <c r="B711" s="147"/>
      <c r="C711" s="202"/>
      <c r="D711" s="201"/>
      <c r="E711" s="536"/>
      <c r="F711" s="1123"/>
      <c r="G711" s="1124"/>
      <c r="H711" s="704"/>
      <c r="I711" s="170"/>
      <c r="J711" s="170"/>
      <c r="K711" s="170"/>
      <c r="L711" s="170"/>
      <c r="M711" s="170"/>
      <c r="N711" s="170"/>
      <c r="O711" s="714">
        <f t="shared" si="322"/>
        <v>0</v>
      </c>
      <c r="P711" s="835"/>
      <c r="Q711" s="137"/>
      <c r="R711" s="137"/>
      <c r="S711" s="137"/>
      <c r="T711" s="137"/>
      <c r="U711" s="137"/>
      <c r="V711" s="137"/>
      <c r="W711" s="137"/>
      <c r="X711" s="137"/>
      <c r="Y711" s="137"/>
      <c r="Z711" s="137"/>
      <c r="AA711" s="137"/>
      <c r="AB711" s="137"/>
      <c r="AC711" s="137"/>
      <c r="AD711" s="137"/>
      <c r="AE711" s="137"/>
      <c r="AF711" s="137"/>
      <c r="AG711" s="137"/>
      <c r="AH711" s="137"/>
    </row>
    <row r="712" spans="1:34" ht="15" customHeight="1" thickBot="1" x14ac:dyDescent="0.25">
      <c r="A712" s="1393"/>
      <c r="B712" s="147"/>
      <c r="C712" s="202"/>
      <c r="D712" s="201"/>
      <c r="E712" s="536"/>
      <c r="F712" s="1123"/>
      <c r="G712" s="1124"/>
      <c r="H712" s="704"/>
      <c r="I712" s="170"/>
      <c r="J712" s="170"/>
      <c r="K712" s="170"/>
      <c r="L712" s="170"/>
      <c r="M712" s="170"/>
      <c r="N712" s="170"/>
      <c r="O712" s="714">
        <f t="shared" si="322"/>
        <v>0</v>
      </c>
      <c r="P712" s="835"/>
      <c r="Q712" s="137"/>
      <c r="R712" s="137"/>
      <c r="S712" s="137"/>
      <c r="T712" s="137"/>
      <c r="U712" s="137"/>
      <c r="V712" s="137"/>
      <c r="W712" s="137"/>
      <c r="X712" s="137"/>
      <c r="Y712" s="137"/>
      <c r="Z712" s="137"/>
      <c r="AA712" s="137"/>
      <c r="AB712" s="137"/>
      <c r="AC712" s="137"/>
      <c r="AD712" s="137"/>
      <c r="AE712" s="137"/>
      <c r="AF712" s="137"/>
      <c r="AG712" s="137"/>
      <c r="AH712" s="137"/>
    </row>
    <row r="713" spans="1:34" ht="15" hidden="1" customHeight="1" x14ac:dyDescent="0.2">
      <c r="A713" s="1393"/>
      <c r="B713" s="147"/>
      <c r="C713" s="202"/>
      <c r="D713" s="201"/>
      <c r="E713" s="536"/>
      <c r="F713" s="1123"/>
      <c r="G713" s="1124"/>
      <c r="H713" s="704"/>
      <c r="I713" s="170"/>
      <c r="J713" s="170"/>
      <c r="K713" s="170"/>
      <c r="L713" s="170"/>
      <c r="M713" s="170"/>
      <c r="N713" s="170"/>
      <c r="O713" s="714">
        <f t="shared" si="322"/>
        <v>0</v>
      </c>
      <c r="P713" s="835"/>
      <c r="Q713" s="137"/>
      <c r="R713" s="137"/>
      <c r="S713" s="137"/>
      <c r="T713" s="137"/>
      <c r="U713" s="137"/>
      <c r="V713" s="137"/>
      <c r="W713" s="137"/>
      <c r="X713" s="137"/>
      <c r="Y713" s="137"/>
      <c r="Z713" s="137"/>
      <c r="AA713" s="137"/>
      <c r="AB713" s="137"/>
      <c r="AC713" s="137"/>
      <c r="AD713" s="137"/>
      <c r="AE713" s="137"/>
      <c r="AF713" s="137"/>
      <c r="AG713" s="137"/>
      <c r="AH713" s="137"/>
    </row>
    <row r="714" spans="1:34" ht="15" hidden="1" customHeight="1" x14ac:dyDescent="0.2">
      <c r="A714" s="1393"/>
      <c r="B714" s="147"/>
      <c r="C714" s="202"/>
      <c r="D714" s="201"/>
      <c r="E714" s="536"/>
      <c r="F714" s="1123"/>
      <c r="G714" s="1124"/>
      <c r="H714" s="704"/>
      <c r="I714" s="170"/>
      <c r="J714" s="170"/>
      <c r="K714" s="170"/>
      <c r="L714" s="170"/>
      <c r="M714" s="170"/>
      <c r="N714" s="170"/>
      <c r="O714" s="714">
        <f t="shared" si="322"/>
        <v>0</v>
      </c>
      <c r="P714" s="835"/>
      <c r="Q714" s="137"/>
      <c r="R714" s="137"/>
      <c r="S714" s="137"/>
      <c r="T714" s="137"/>
      <c r="U714" s="137"/>
      <c r="V714" s="137"/>
      <c r="W714" s="137"/>
      <c r="X714" s="137"/>
      <c r="Y714" s="137"/>
      <c r="Z714" s="137"/>
      <c r="AA714" s="137"/>
      <c r="AB714" s="137"/>
      <c r="AC714" s="137"/>
      <c r="AD714" s="137"/>
      <c r="AE714" s="137"/>
      <c r="AF714" s="137"/>
      <c r="AG714" s="137"/>
      <c r="AH714" s="137"/>
    </row>
    <row r="715" spans="1:34" ht="15" hidden="1" customHeight="1" x14ac:dyDescent="0.2">
      <c r="A715" s="1393"/>
      <c r="B715" s="147"/>
      <c r="C715" s="202"/>
      <c r="D715" s="201"/>
      <c r="E715" s="536"/>
      <c r="F715" s="1123"/>
      <c r="G715" s="1124"/>
      <c r="H715" s="704"/>
      <c r="I715" s="170"/>
      <c r="J715" s="170"/>
      <c r="K715" s="170"/>
      <c r="L715" s="170"/>
      <c r="M715" s="170"/>
      <c r="N715" s="170"/>
      <c r="O715" s="714">
        <f t="shared" si="322"/>
        <v>0</v>
      </c>
      <c r="P715" s="835"/>
      <c r="Q715" s="137"/>
      <c r="R715" s="137"/>
      <c r="S715" s="137"/>
      <c r="T715" s="137"/>
      <c r="U715" s="137"/>
      <c r="V715" s="137"/>
      <c r="W715" s="137"/>
      <c r="X715" s="137"/>
      <c r="Y715" s="137"/>
      <c r="Z715" s="137"/>
      <c r="AA715" s="137"/>
      <c r="AB715" s="137"/>
      <c r="AC715" s="137"/>
      <c r="AD715" s="137"/>
      <c r="AE715" s="137"/>
      <c r="AF715" s="137"/>
      <c r="AG715" s="137"/>
      <c r="AH715" s="137"/>
    </row>
    <row r="716" spans="1:34" ht="15" hidden="1" customHeight="1" x14ac:dyDescent="0.2">
      <c r="A716" s="1393"/>
      <c r="B716" s="147"/>
      <c r="C716" s="202"/>
      <c r="D716" s="201"/>
      <c r="E716" s="536"/>
      <c r="F716" s="1123"/>
      <c r="G716" s="1124"/>
      <c r="H716" s="704"/>
      <c r="I716" s="170"/>
      <c r="J716" s="170"/>
      <c r="K716" s="170"/>
      <c r="L716" s="170"/>
      <c r="M716" s="170"/>
      <c r="N716" s="170"/>
      <c r="O716" s="714">
        <f t="shared" si="322"/>
        <v>0</v>
      </c>
      <c r="P716" s="835"/>
      <c r="Q716" s="137"/>
      <c r="R716" s="137"/>
      <c r="S716" s="137"/>
      <c r="T716" s="137"/>
      <c r="U716" s="137"/>
      <c r="V716" s="137"/>
      <c r="W716" s="137"/>
      <c r="X716" s="137"/>
      <c r="Y716" s="137"/>
      <c r="Z716" s="137"/>
      <c r="AA716" s="137"/>
      <c r="AB716" s="137"/>
      <c r="AC716" s="137"/>
      <c r="AD716" s="137"/>
      <c r="AE716" s="137"/>
      <c r="AF716" s="137"/>
      <c r="AG716" s="137"/>
      <c r="AH716" s="137"/>
    </row>
    <row r="717" spans="1:34" ht="15" hidden="1" customHeight="1" x14ac:dyDescent="0.2">
      <c r="A717" s="1393"/>
      <c r="B717" s="147"/>
      <c r="C717" s="202"/>
      <c r="D717" s="201"/>
      <c r="E717" s="536"/>
      <c r="F717" s="1123"/>
      <c r="G717" s="1124"/>
      <c r="H717" s="704"/>
      <c r="I717" s="170"/>
      <c r="J717" s="170"/>
      <c r="K717" s="170"/>
      <c r="L717" s="170"/>
      <c r="M717" s="170"/>
      <c r="N717" s="170"/>
      <c r="O717" s="714">
        <f t="shared" si="322"/>
        <v>0</v>
      </c>
      <c r="P717" s="835"/>
      <c r="Q717" s="137"/>
      <c r="R717" s="137"/>
      <c r="S717" s="137"/>
      <c r="T717" s="137"/>
      <c r="U717" s="137"/>
      <c r="V717" s="137"/>
      <c r="W717" s="137"/>
      <c r="X717" s="137"/>
      <c r="Y717" s="137"/>
      <c r="Z717" s="137"/>
      <c r="AA717" s="137"/>
      <c r="AB717" s="137"/>
      <c r="AC717" s="137"/>
      <c r="AD717" s="137"/>
      <c r="AE717" s="137"/>
      <c r="AF717" s="137"/>
      <c r="AG717" s="137"/>
      <c r="AH717" s="137"/>
    </row>
    <row r="718" spans="1:34" ht="15" hidden="1" customHeight="1" x14ac:dyDescent="0.2">
      <c r="A718" s="1393"/>
      <c r="B718" s="147"/>
      <c r="C718" s="202"/>
      <c r="D718" s="201"/>
      <c r="E718" s="536"/>
      <c r="F718" s="1123"/>
      <c r="G718" s="1124"/>
      <c r="H718" s="704"/>
      <c r="I718" s="170"/>
      <c r="J718" s="170"/>
      <c r="K718" s="170"/>
      <c r="L718" s="170"/>
      <c r="M718" s="170"/>
      <c r="N718" s="170"/>
      <c r="O718" s="714">
        <f t="shared" si="322"/>
        <v>0</v>
      </c>
      <c r="P718" s="835"/>
      <c r="Q718" s="137"/>
      <c r="R718" s="137"/>
      <c r="S718" s="137"/>
      <c r="T718" s="137"/>
      <c r="U718" s="137"/>
      <c r="V718" s="137"/>
      <c r="W718" s="137"/>
      <c r="X718" s="137"/>
      <c r="Y718" s="137"/>
      <c r="Z718" s="137"/>
      <c r="AA718" s="137"/>
      <c r="AB718" s="137"/>
      <c r="AC718" s="137"/>
      <c r="AD718" s="137"/>
      <c r="AE718" s="137"/>
      <c r="AF718" s="137"/>
      <c r="AG718" s="137"/>
      <c r="AH718" s="137"/>
    </row>
    <row r="719" spans="1:34" ht="15" hidden="1" customHeight="1" x14ac:dyDescent="0.2">
      <c r="A719" s="1393"/>
      <c r="B719" s="147"/>
      <c r="C719" s="202"/>
      <c r="D719" s="201"/>
      <c r="E719" s="536"/>
      <c r="F719" s="1123"/>
      <c r="G719" s="1124"/>
      <c r="H719" s="704"/>
      <c r="I719" s="170"/>
      <c r="J719" s="170"/>
      <c r="K719" s="170"/>
      <c r="L719" s="170"/>
      <c r="M719" s="170"/>
      <c r="N719" s="170"/>
      <c r="O719" s="714">
        <f t="shared" si="322"/>
        <v>0</v>
      </c>
      <c r="P719" s="835"/>
      <c r="Q719" s="137"/>
      <c r="R719" s="137"/>
      <c r="S719" s="137"/>
      <c r="T719" s="137"/>
      <c r="U719" s="137"/>
      <c r="V719" s="137"/>
      <c r="W719" s="137"/>
      <c r="X719" s="137"/>
      <c r="Y719" s="137"/>
      <c r="Z719" s="137"/>
      <c r="AA719" s="137"/>
      <c r="AB719" s="137"/>
      <c r="AC719" s="137"/>
      <c r="AD719" s="137"/>
      <c r="AE719" s="137"/>
      <c r="AF719" s="137"/>
      <c r="AG719" s="137"/>
      <c r="AH719" s="137"/>
    </row>
    <row r="720" spans="1:34" ht="15" hidden="1" customHeight="1" x14ac:dyDescent="0.2">
      <c r="A720" s="1393"/>
      <c r="B720" s="147"/>
      <c r="C720" s="202"/>
      <c r="D720" s="201"/>
      <c r="E720" s="536"/>
      <c r="F720" s="1123"/>
      <c r="G720" s="1124"/>
      <c r="H720" s="704"/>
      <c r="I720" s="170"/>
      <c r="J720" s="170"/>
      <c r="K720" s="170"/>
      <c r="L720" s="170"/>
      <c r="M720" s="170"/>
      <c r="N720" s="170"/>
      <c r="O720" s="714">
        <f t="shared" si="322"/>
        <v>0</v>
      </c>
      <c r="P720" s="835"/>
      <c r="Q720" s="137"/>
      <c r="R720" s="137"/>
      <c r="S720" s="137"/>
      <c r="T720" s="137"/>
      <c r="U720" s="137"/>
      <c r="V720" s="137"/>
      <c r="W720" s="137"/>
      <c r="X720" s="137"/>
      <c r="Y720" s="137"/>
      <c r="Z720" s="137"/>
      <c r="AA720" s="137"/>
      <c r="AB720" s="137"/>
      <c r="AC720" s="137"/>
      <c r="AD720" s="137"/>
      <c r="AE720" s="137"/>
      <c r="AF720" s="137"/>
      <c r="AG720" s="137"/>
      <c r="AH720" s="137"/>
    </row>
    <row r="721" spans="1:34" ht="15" hidden="1" customHeight="1" x14ac:dyDescent="0.2">
      <c r="A721" s="1393"/>
      <c r="B721" s="147"/>
      <c r="C721" s="202"/>
      <c r="D721" s="201"/>
      <c r="E721" s="536"/>
      <c r="F721" s="1123"/>
      <c r="G721" s="1124"/>
      <c r="H721" s="704"/>
      <c r="I721" s="170"/>
      <c r="J721" s="170"/>
      <c r="K721" s="170"/>
      <c r="L721" s="170"/>
      <c r="M721" s="170"/>
      <c r="N721" s="170"/>
      <c r="O721" s="714">
        <f t="shared" si="322"/>
        <v>0</v>
      </c>
      <c r="P721" s="835"/>
      <c r="Q721" s="137"/>
      <c r="R721" s="137"/>
      <c r="S721" s="137"/>
      <c r="T721" s="137"/>
      <c r="U721" s="137"/>
      <c r="V721" s="137"/>
      <c r="W721" s="137"/>
      <c r="X721" s="137"/>
      <c r="Y721" s="137"/>
      <c r="Z721" s="137"/>
      <c r="AA721" s="137"/>
      <c r="AB721" s="137"/>
      <c r="AC721" s="137"/>
      <c r="AD721" s="137"/>
      <c r="AE721" s="137"/>
      <c r="AF721" s="137"/>
      <c r="AG721" s="137"/>
      <c r="AH721" s="137"/>
    </row>
    <row r="722" spans="1:34" ht="15" hidden="1" customHeight="1" thickBot="1" x14ac:dyDescent="0.25">
      <c r="A722" s="1394"/>
      <c r="B722" s="169"/>
      <c r="C722" s="203"/>
      <c r="D722" s="201"/>
      <c r="E722" s="537"/>
      <c r="F722" s="1125"/>
      <c r="G722" s="1126"/>
      <c r="H722" s="704"/>
      <c r="I722" s="170"/>
      <c r="J722" s="170"/>
      <c r="K722" s="170"/>
      <c r="L722" s="170"/>
      <c r="M722" s="170"/>
      <c r="N722" s="170"/>
      <c r="O722" s="714">
        <f t="shared" si="322"/>
        <v>0</v>
      </c>
      <c r="P722" s="835"/>
      <c r="Q722" s="137"/>
      <c r="R722" s="137"/>
      <c r="S722" s="137"/>
      <c r="T722" s="137"/>
      <c r="U722" s="137"/>
      <c r="V722" s="137"/>
      <c r="W722" s="137"/>
      <c r="X722" s="137"/>
      <c r="Y722" s="137"/>
      <c r="Z722" s="137"/>
      <c r="AA722" s="137"/>
      <c r="AB722" s="137"/>
      <c r="AC722" s="137"/>
      <c r="AD722" s="137"/>
      <c r="AE722" s="137"/>
      <c r="AF722" s="137"/>
      <c r="AG722" s="137"/>
      <c r="AH722" s="137"/>
    </row>
    <row r="723" spans="1:34" ht="18" customHeight="1" thickBot="1" x14ac:dyDescent="0.25">
      <c r="A723" s="182"/>
      <c r="B723" s="198"/>
      <c r="C723" s="198"/>
      <c r="D723" s="198"/>
      <c r="E723" s="198" t="s">
        <v>62</v>
      </c>
      <c r="F723" s="140">
        <f t="shared" ref="F723:G723" si="323">SUM(F703:F722)</f>
        <v>0</v>
      </c>
      <c r="G723" s="204">
        <f t="shared" si="323"/>
        <v>0</v>
      </c>
      <c r="H723" s="139"/>
      <c r="I723" s="209"/>
      <c r="J723" s="139"/>
      <c r="K723" s="209"/>
      <c r="L723" s="139"/>
      <c r="M723" s="209"/>
      <c r="N723" s="139"/>
      <c r="O723" s="144">
        <f t="shared" ref="O723" si="324">SUM(O703:O722)</f>
        <v>0</v>
      </c>
      <c r="P723" s="836"/>
      <c r="Q723" s="137"/>
      <c r="R723" s="137"/>
      <c r="S723" s="137"/>
      <c r="T723" s="137"/>
      <c r="U723" s="137"/>
      <c r="V723" s="137"/>
      <c r="W723" s="137"/>
      <c r="X723" s="137"/>
      <c r="Y723" s="137"/>
      <c r="Z723" s="137"/>
      <c r="AA723" s="137"/>
      <c r="AB723" s="137"/>
      <c r="AC723" s="137"/>
      <c r="AD723" s="137"/>
      <c r="AE723" s="137"/>
      <c r="AF723" s="137"/>
      <c r="AG723" s="137"/>
      <c r="AH723" s="137"/>
    </row>
    <row r="724" spans="1:34" ht="13.5" thickBot="1" x14ac:dyDescent="0.25">
      <c r="A724" s="173"/>
      <c r="B724" s="152"/>
      <c r="C724" s="152"/>
      <c r="D724" s="152"/>
      <c r="E724" s="152"/>
      <c r="F724" s="152"/>
      <c r="G724" s="152"/>
      <c r="H724" s="102"/>
      <c r="I724" s="152"/>
      <c r="J724" s="152"/>
      <c r="K724" s="152"/>
      <c r="L724" s="152"/>
      <c r="M724" s="152"/>
      <c r="N724" s="152"/>
      <c r="O724" s="102"/>
      <c r="P724" s="837"/>
      <c r="Q724" s="137"/>
      <c r="R724" s="137"/>
      <c r="S724" s="137"/>
      <c r="T724" s="137"/>
      <c r="U724" s="137"/>
      <c r="V724" s="137"/>
      <c r="W724" s="137"/>
      <c r="X724" s="137"/>
      <c r="Y724" s="137"/>
      <c r="Z724" s="137"/>
      <c r="AA724" s="137"/>
      <c r="AB724" s="137"/>
      <c r="AC724" s="137"/>
      <c r="AD724" s="137"/>
      <c r="AE724" s="137"/>
      <c r="AF724" s="137"/>
      <c r="AG724" s="137"/>
      <c r="AH724" s="137"/>
    </row>
    <row r="725" spans="1:34" ht="15" customHeight="1" x14ac:dyDescent="0.2">
      <c r="A725" s="1392">
        <f>'Setup Page'!C10</f>
        <v>0</v>
      </c>
      <c r="B725" s="168"/>
      <c r="C725" s="201"/>
      <c r="D725" s="201"/>
      <c r="E725" s="535"/>
      <c r="F725" s="1121"/>
      <c r="G725" s="1122"/>
      <c r="H725" s="704"/>
      <c r="I725" s="170"/>
      <c r="J725" s="170"/>
      <c r="K725" s="170"/>
      <c r="L725" s="170"/>
      <c r="M725" s="170"/>
      <c r="N725" s="170"/>
      <c r="O725" s="714">
        <f>G725*H725</f>
        <v>0</v>
      </c>
      <c r="P725" s="835"/>
      <c r="Q725" s="137"/>
      <c r="R725" s="137"/>
      <c r="S725" s="137"/>
      <c r="T725" s="137"/>
      <c r="U725" s="137"/>
      <c r="V725" s="137"/>
      <c r="W725" s="137"/>
      <c r="X725" s="137"/>
      <c r="Y725" s="137"/>
      <c r="Z725" s="137"/>
      <c r="AA725" s="137"/>
      <c r="AB725" s="137"/>
      <c r="AC725" s="137"/>
      <c r="AD725" s="137"/>
      <c r="AE725" s="137"/>
      <c r="AF725" s="137"/>
      <c r="AG725" s="137"/>
      <c r="AH725" s="137"/>
    </row>
    <row r="726" spans="1:34" ht="15" customHeight="1" x14ac:dyDescent="0.2">
      <c r="A726" s="1393"/>
      <c r="B726" s="147"/>
      <c r="C726" s="202"/>
      <c r="D726" s="201"/>
      <c r="E726" s="536"/>
      <c r="F726" s="1123"/>
      <c r="G726" s="1124"/>
      <c r="H726" s="704"/>
      <c r="I726" s="170"/>
      <c r="J726" s="170"/>
      <c r="K726" s="170"/>
      <c r="L726" s="170"/>
      <c r="M726" s="170"/>
      <c r="N726" s="170"/>
      <c r="O726" s="714">
        <f t="shared" ref="O726:O744" si="325">G726*H726</f>
        <v>0</v>
      </c>
      <c r="P726" s="835"/>
      <c r="Q726" s="137"/>
      <c r="R726" s="137"/>
      <c r="S726" s="137"/>
      <c r="T726" s="137"/>
      <c r="U726" s="137"/>
      <c r="V726" s="137"/>
      <c r="W726" s="137"/>
      <c r="X726" s="137"/>
      <c r="Y726" s="137"/>
      <c r="Z726" s="137"/>
      <c r="AA726" s="137"/>
      <c r="AB726" s="137"/>
      <c r="AC726" s="137"/>
      <c r="AD726" s="137"/>
      <c r="AE726" s="137"/>
      <c r="AF726" s="137"/>
      <c r="AG726" s="137"/>
      <c r="AH726" s="137"/>
    </row>
    <row r="727" spans="1:34" ht="15" customHeight="1" x14ac:dyDescent="0.2">
      <c r="A727" s="1393"/>
      <c r="B727" s="147"/>
      <c r="C727" s="202"/>
      <c r="D727" s="201"/>
      <c r="E727" s="536"/>
      <c r="F727" s="1123"/>
      <c r="G727" s="1124"/>
      <c r="H727" s="704"/>
      <c r="I727" s="170"/>
      <c r="J727" s="170"/>
      <c r="K727" s="170"/>
      <c r="L727" s="170"/>
      <c r="M727" s="170"/>
      <c r="N727" s="170"/>
      <c r="O727" s="714">
        <f t="shared" si="325"/>
        <v>0</v>
      </c>
      <c r="P727" s="835"/>
      <c r="Q727" s="137"/>
      <c r="R727" s="137"/>
      <c r="S727" s="137"/>
      <c r="T727" s="137"/>
      <c r="U727" s="137"/>
      <c r="V727" s="137"/>
      <c r="W727" s="137"/>
      <c r="X727" s="137"/>
      <c r="Y727" s="137"/>
      <c r="Z727" s="137"/>
      <c r="AA727" s="137"/>
      <c r="AB727" s="137"/>
      <c r="AC727" s="137"/>
      <c r="AD727" s="137"/>
      <c r="AE727" s="137"/>
      <c r="AF727" s="137"/>
      <c r="AG727" s="137"/>
      <c r="AH727" s="137"/>
    </row>
    <row r="728" spans="1:34" ht="15" customHeight="1" x14ac:dyDescent="0.2">
      <c r="A728" s="1393"/>
      <c r="B728" s="147"/>
      <c r="C728" s="202"/>
      <c r="D728" s="201"/>
      <c r="E728" s="536"/>
      <c r="F728" s="1123"/>
      <c r="G728" s="1124"/>
      <c r="H728" s="704"/>
      <c r="I728" s="170"/>
      <c r="J728" s="170"/>
      <c r="K728" s="170"/>
      <c r="L728" s="170"/>
      <c r="M728" s="170"/>
      <c r="N728" s="170"/>
      <c r="O728" s="714">
        <f t="shared" si="325"/>
        <v>0</v>
      </c>
      <c r="P728" s="835"/>
      <c r="Q728" s="137"/>
      <c r="R728" s="137"/>
      <c r="S728" s="137"/>
      <c r="T728" s="137"/>
      <c r="U728" s="137"/>
      <c r="V728" s="137"/>
      <c r="W728" s="137"/>
      <c r="X728" s="137"/>
      <c r="Y728" s="137"/>
      <c r="Z728" s="137"/>
      <c r="AA728" s="137"/>
      <c r="AB728" s="137"/>
      <c r="AC728" s="137"/>
      <c r="AD728" s="137"/>
      <c r="AE728" s="137"/>
      <c r="AF728" s="137"/>
      <c r="AG728" s="137"/>
      <c r="AH728" s="137"/>
    </row>
    <row r="729" spans="1:34" ht="15" customHeight="1" x14ac:dyDescent="0.2">
      <c r="A729" s="1393"/>
      <c r="B729" s="147"/>
      <c r="C729" s="202"/>
      <c r="D729" s="201"/>
      <c r="E729" s="536"/>
      <c r="F729" s="1123"/>
      <c r="G729" s="1124"/>
      <c r="H729" s="704"/>
      <c r="I729" s="170"/>
      <c r="J729" s="170"/>
      <c r="K729" s="170"/>
      <c r="L729" s="170"/>
      <c r="M729" s="170"/>
      <c r="N729" s="170"/>
      <c r="O729" s="714">
        <f t="shared" si="325"/>
        <v>0</v>
      </c>
      <c r="P729" s="835"/>
      <c r="Q729" s="137"/>
      <c r="R729" s="137"/>
      <c r="S729" s="137"/>
      <c r="T729" s="137"/>
      <c r="U729" s="137"/>
      <c r="V729" s="137"/>
      <c r="W729" s="137"/>
      <c r="X729" s="137"/>
      <c r="Y729" s="137"/>
      <c r="Z729" s="137"/>
      <c r="AA729" s="137"/>
      <c r="AB729" s="137"/>
      <c r="AC729" s="137"/>
      <c r="AD729" s="137"/>
      <c r="AE729" s="137"/>
      <c r="AF729" s="137"/>
      <c r="AG729" s="137"/>
      <c r="AH729" s="137"/>
    </row>
    <row r="730" spans="1:34" ht="15" customHeight="1" x14ac:dyDescent="0.2">
      <c r="A730" s="1393"/>
      <c r="B730" s="147"/>
      <c r="C730" s="202"/>
      <c r="D730" s="201"/>
      <c r="E730" s="536"/>
      <c r="F730" s="1123"/>
      <c r="G730" s="1124"/>
      <c r="H730" s="704"/>
      <c r="I730" s="170"/>
      <c r="J730" s="170"/>
      <c r="K730" s="170"/>
      <c r="L730" s="170"/>
      <c r="M730" s="170"/>
      <c r="N730" s="170"/>
      <c r="O730" s="714">
        <f t="shared" si="325"/>
        <v>0</v>
      </c>
      <c r="P730" s="835"/>
      <c r="Q730" s="137"/>
      <c r="R730" s="137"/>
      <c r="S730" s="137"/>
      <c r="T730" s="137"/>
      <c r="U730" s="137"/>
      <c r="V730" s="137"/>
      <c r="W730" s="137"/>
      <c r="X730" s="137"/>
      <c r="Y730" s="137"/>
      <c r="Z730" s="137"/>
      <c r="AA730" s="137"/>
      <c r="AB730" s="137"/>
      <c r="AC730" s="137"/>
      <c r="AD730" s="137"/>
      <c r="AE730" s="137"/>
      <c r="AF730" s="137"/>
      <c r="AG730" s="137"/>
      <c r="AH730" s="137"/>
    </row>
    <row r="731" spans="1:34" ht="15" customHeight="1" x14ac:dyDescent="0.2">
      <c r="A731" s="1393"/>
      <c r="B731" s="147"/>
      <c r="C731" s="202"/>
      <c r="D731" s="201"/>
      <c r="E731" s="536"/>
      <c r="F731" s="1123"/>
      <c r="G731" s="1124"/>
      <c r="H731" s="704"/>
      <c r="I731" s="170"/>
      <c r="J731" s="170"/>
      <c r="K731" s="170"/>
      <c r="L731" s="170"/>
      <c r="M731" s="170"/>
      <c r="N731" s="170"/>
      <c r="O731" s="714">
        <f t="shared" si="325"/>
        <v>0</v>
      </c>
      <c r="P731" s="835"/>
      <c r="Q731" s="137"/>
      <c r="R731" s="137"/>
      <c r="S731" s="137"/>
      <c r="T731" s="137"/>
      <c r="U731" s="137"/>
      <c r="V731" s="137"/>
      <c r="W731" s="137"/>
      <c r="X731" s="137"/>
      <c r="Y731" s="137"/>
      <c r="Z731" s="137"/>
      <c r="AA731" s="137"/>
      <c r="AB731" s="137"/>
      <c r="AC731" s="137"/>
      <c r="AD731" s="137"/>
      <c r="AE731" s="137"/>
      <c r="AF731" s="137"/>
      <c r="AG731" s="137"/>
      <c r="AH731" s="137"/>
    </row>
    <row r="732" spans="1:34" ht="15" customHeight="1" x14ac:dyDescent="0.2">
      <c r="A732" s="1393"/>
      <c r="B732" s="147"/>
      <c r="C732" s="202"/>
      <c r="D732" s="201"/>
      <c r="E732" s="536"/>
      <c r="F732" s="1123"/>
      <c r="G732" s="1124"/>
      <c r="H732" s="704"/>
      <c r="I732" s="170"/>
      <c r="J732" s="170"/>
      <c r="K732" s="170"/>
      <c r="L732" s="170"/>
      <c r="M732" s="170"/>
      <c r="N732" s="170"/>
      <c r="O732" s="714">
        <f t="shared" si="325"/>
        <v>0</v>
      </c>
      <c r="P732" s="835"/>
      <c r="Q732" s="137"/>
      <c r="R732" s="137"/>
      <c r="S732" s="137"/>
      <c r="T732" s="137"/>
      <c r="U732" s="137"/>
      <c r="V732" s="137"/>
      <c r="W732" s="137"/>
      <c r="X732" s="137"/>
      <c r="Y732" s="137"/>
      <c r="Z732" s="137"/>
      <c r="AA732" s="137"/>
      <c r="AB732" s="137"/>
      <c r="AC732" s="137"/>
      <c r="AD732" s="137"/>
      <c r="AE732" s="137"/>
      <c r="AF732" s="137"/>
      <c r="AG732" s="137"/>
      <c r="AH732" s="137"/>
    </row>
    <row r="733" spans="1:34" ht="15" customHeight="1" x14ac:dyDescent="0.2">
      <c r="A733" s="1393"/>
      <c r="B733" s="147"/>
      <c r="C733" s="202"/>
      <c r="D733" s="201"/>
      <c r="E733" s="536"/>
      <c r="F733" s="1123"/>
      <c r="G733" s="1124"/>
      <c r="H733" s="704"/>
      <c r="I733" s="170"/>
      <c r="J733" s="170"/>
      <c r="K733" s="170"/>
      <c r="L733" s="170"/>
      <c r="M733" s="170"/>
      <c r="N733" s="170"/>
      <c r="O733" s="714">
        <f t="shared" si="325"/>
        <v>0</v>
      </c>
      <c r="P733" s="835"/>
      <c r="Q733" s="137"/>
      <c r="R733" s="137"/>
      <c r="S733" s="137"/>
      <c r="T733" s="137"/>
      <c r="U733" s="137"/>
      <c r="V733" s="137"/>
      <c r="W733" s="137"/>
      <c r="X733" s="137"/>
      <c r="Y733" s="137"/>
      <c r="Z733" s="137"/>
      <c r="AA733" s="137"/>
      <c r="AB733" s="137"/>
      <c r="AC733" s="137"/>
      <c r="AD733" s="137"/>
      <c r="AE733" s="137"/>
      <c r="AF733" s="137"/>
      <c r="AG733" s="137"/>
      <c r="AH733" s="137"/>
    </row>
    <row r="734" spans="1:34" ht="15" customHeight="1" thickBot="1" x14ac:dyDescent="0.25">
      <c r="A734" s="1393"/>
      <c r="B734" s="147"/>
      <c r="C734" s="202"/>
      <c r="D734" s="201"/>
      <c r="E734" s="536"/>
      <c r="F734" s="1123"/>
      <c r="G734" s="1124"/>
      <c r="H734" s="704"/>
      <c r="I734" s="170"/>
      <c r="J734" s="170"/>
      <c r="K734" s="170"/>
      <c r="L734" s="170"/>
      <c r="M734" s="170"/>
      <c r="N734" s="170"/>
      <c r="O734" s="714">
        <f t="shared" si="325"/>
        <v>0</v>
      </c>
      <c r="P734" s="835"/>
      <c r="Q734" s="137"/>
      <c r="R734" s="137"/>
      <c r="S734" s="137"/>
      <c r="T734" s="137"/>
      <c r="U734" s="137"/>
      <c r="V734" s="137"/>
      <c r="W734" s="137"/>
      <c r="X734" s="137"/>
      <c r="Y734" s="137"/>
      <c r="Z734" s="137"/>
      <c r="AA734" s="137"/>
      <c r="AB734" s="137"/>
      <c r="AC734" s="137"/>
      <c r="AD734" s="137"/>
      <c r="AE734" s="137"/>
      <c r="AF734" s="137"/>
      <c r="AG734" s="137"/>
      <c r="AH734" s="137"/>
    </row>
    <row r="735" spans="1:34" ht="15" hidden="1" customHeight="1" x14ac:dyDescent="0.2">
      <c r="A735" s="1393"/>
      <c r="B735" s="147"/>
      <c r="C735" s="202"/>
      <c r="D735" s="201"/>
      <c r="E735" s="536"/>
      <c r="F735" s="1123"/>
      <c r="G735" s="1124"/>
      <c r="H735" s="704"/>
      <c r="I735" s="170"/>
      <c r="J735" s="170"/>
      <c r="K735" s="170"/>
      <c r="L735" s="170"/>
      <c r="M735" s="170"/>
      <c r="N735" s="170"/>
      <c r="O735" s="714">
        <f t="shared" si="325"/>
        <v>0</v>
      </c>
      <c r="P735" s="835"/>
      <c r="Q735" s="137"/>
      <c r="R735" s="137"/>
      <c r="S735" s="137"/>
      <c r="T735" s="137"/>
      <c r="U735" s="137"/>
      <c r="V735" s="137"/>
      <c r="W735" s="137"/>
      <c r="X735" s="137"/>
      <c r="Y735" s="137"/>
      <c r="Z735" s="137"/>
      <c r="AA735" s="137"/>
      <c r="AB735" s="137"/>
      <c r="AC735" s="137"/>
      <c r="AD735" s="137"/>
      <c r="AE735" s="137"/>
      <c r="AF735" s="137"/>
      <c r="AG735" s="137"/>
      <c r="AH735" s="137"/>
    </row>
    <row r="736" spans="1:34" ht="15" hidden="1" customHeight="1" x14ac:dyDescent="0.2">
      <c r="A736" s="1393"/>
      <c r="B736" s="147"/>
      <c r="C736" s="202"/>
      <c r="D736" s="201"/>
      <c r="E736" s="536"/>
      <c r="F736" s="1123"/>
      <c r="G736" s="1124"/>
      <c r="H736" s="704"/>
      <c r="I736" s="170"/>
      <c r="J736" s="170"/>
      <c r="K736" s="170"/>
      <c r="L736" s="170"/>
      <c r="M736" s="170"/>
      <c r="N736" s="170"/>
      <c r="O736" s="714">
        <f t="shared" si="325"/>
        <v>0</v>
      </c>
      <c r="P736" s="835"/>
      <c r="Q736" s="137"/>
      <c r="R736" s="137"/>
      <c r="S736" s="137"/>
      <c r="T736" s="137"/>
      <c r="U736" s="137"/>
      <c r="V736" s="137"/>
      <c r="W736" s="137"/>
      <c r="X736" s="137"/>
      <c r="Y736" s="137"/>
      <c r="Z736" s="137"/>
      <c r="AA736" s="137"/>
      <c r="AB736" s="137"/>
      <c r="AC736" s="137"/>
      <c r="AD736" s="137"/>
      <c r="AE736" s="137"/>
      <c r="AF736" s="137"/>
      <c r="AG736" s="137"/>
      <c r="AH736" s="137"/>
    </row>
    <row r="737" spans="1:34" ht="15" hidden="1" customHeight="1" x14ac:dyDescent="0.2">
      <c r="A737" s="1393"/>
      <c r="B737" s="147"/>
      <c r="C737" s="202"/>
      <c r="D737" s="201"/>
      <c r="E737" s="536"/>
      <c r="F737" s="1123"/>
      <c r="G737" s="1124"/>
      <c r="H737" s="704"/>
      <c r="I737" s="170"/>
      <c r="J737" s="170"/>
      <c r="K737" s="170"/>
      <c r="L737" s="170"/>
      <c r="M737" s="170"/>
      <c r="N737" s="170"/>
      <c r="O737" s="714">
        <f t="shared" si="325"/>
        <v>0</v>
      </c>
      <c r="P737" s="835"/>
      <c r="Q737" s="137"/>
      <c r="R737" s="137"/>
      <c r="S737" s="137"/>
      <c r="T737" s="137"/>
      <c r="U737" s="137"/>
      <c r="V737" s="137"/>
      <c r="W737" s="137"/>
      <c r="X737" s="137"/>
      <c r="Y737" s="137"/>
      <c r="Z737" s="137"/>
      <c r="AA737" s="137"/>
      <c r="AB737" s="137"/>
      <c r="AC737" s="137"/>
      <c r="AD737" s="137"/>
      <c r="AE737" s="137"/>
      <c r="AF737" s="137"/>
      <c r="AG737" s="137"/>
      <c r="AH737" s="137"/>
    </row>
    <row r="738" spans="1:34" ht="15" hidden="1" customHeight="1" x14ac:dyDescent="0.2">
      <c r="A738" s="1393"/>
      <c r="B738" s="147"/>
      <c r="C738" s="202"/>
      <c r="D738" s="201"/>
      <c r="E738" s="536"/>
      <c r="F738" s="1123"/>
      <c r="G738" s="1124"/>
      <c r="H738" s="704"/>
      <c r="I738" s="170"/>
      <c r="J738" s="170"/>
      <c r="K738" s="170"/>
      <c r="L738" s="170"/>
      <c r="M738" s="170"/>
      <c r="N738" s="170"/>
      <c r="O738" s="714">
        <f t="shared" si="325"/>
        <v>0</v>
      </c>
      <c r="P738" s="835"/>
      <c r="Q738" s="137"/>
      <c r="R738" s="137"/>
      <c r="S738" s="137"/>
      <c r="T738" s="137"/>
      <c r="U738" s="137"/>
      <c r="V738" s="137"/>
      <c r="W738" s="137"/>
      <c r="X738" s="137"/>
      <c r="Y738" s="137"/>
      <c r="Z738" s="137"/>
      <c r="AA738" s="137"/>
      <c r="AB738" s="137"/>
      <c r="AC738" s="137"/>
      <c r="AD738" s="137"/>
      <c r="AE738" s="137"/>
      <c r="AF738" s="137"/>
      <c r="AG738" s="137"/>
      <c r="AH738" s="137"/>
    </row>
    <row r="739" spans="1:34" ht="15" hidden="1" customHeight="1" x14ac:dyDescent="0.2">
      <c r="A739" s="1393"/>
      <c r="B739" s="147"/>
      <c r="C739" s="202"/>
      <c r="D739" s="201"/>
      <c r="E739" s="536"/>
      <c r="F739" s="1123"/>
      <c r="G739" s="1124"/>
      <c r="H739" s="704"/>
      <c r="I739" s="170"/>
      <c r="J739" s="170"/>
      <c r="K739" s="170"/>
      <c r="L739" s="170"/>
      <c r="M739" s="170"/>
      <c r="N739" s="170"/>
      <c r="O739" s="714">
        <f t="shared" si="325"/>
        <v>0</v>
      </c>
      <c r="P739" s="835"/>
      <c r="Q739" s="137"/>
      <c r="R739" s="137"/>
      <c r="S739" s="137"/>
      <c r="T739" s="137"/>
      <c r="U739" s="137"/>
      <c r="V739" s="137"/>
      <c r="W739" s="137"/>
      <c r="X739" s="137"/>
      <c r="Y739" s="137"/>
      <c r="Z739" s="137"/>
      <c r="AA739" s="137"/>
      <c r="AB739" s="137"/>
      <c r="AC739" s="137"/>
      <c r="AD739" s="137"/>
      <c r="AE739" s="137"/>
      <c r="AF739" s="137"/>
      <c r="AG739" s="137"/>
      <c r="AH739" s="137"/>
    </row>
    <row r="740" spans="1:34" ht="15" hidden="1" customHeight="1" x14ac:dyDescent="0.2">
      <c r="A740" s="1393"/>
      <c r="B740" s="147"/>
      <c r="C740" s="202"/>
      <c r="D740" s="201"/>
      <c r="E740" s="536"/>
      <c r="F740" s="1123"/>
      <c r="G740" s="1124"/>
      <c r="H740" s="704"/>
      <c r="I740" s="170"/>
      <c r="J740" s="170"/>
      <c r="K740" s="170"/>
      <c r="L740" s="170"/>
      <c r="M740" s="170"/>
      <c r="N740" s="170"/>
      <c r="O740" s="714">
        <f t="shared" si="325"/>
        <v>0</v>
      </c>
      <c r="P740" s="835"/>
      <c r="Q740" s="137"/>
      <c r="R740" s="137"/>
      <c r="S740" s="137"/>
      <c r="T740" s="137"/>
      <c r="U740" s="137"/>
      <c r="V740" s="137"/>
      <c r="W740" s="137"/>
      <c r="X740" s="137"/>
      <c r="Y740" s="137"/>
      <c r="Z740" s="137"/>
      <c r="AA740" s="137"/>
      <c r="AB740" s="137"/>
      <c r="AC740" s="137"/>
      <c r="AD740" s="137"/>
      <c r="AE740" s="137"/>
      <c r="AF740" s="137"/>
      <c r="AG740" s="137"/>
      <c r="AH740" s="137"/>
    </row>
    <row r="741" spans="1:34" ht="15" hidden="1" customHeight="1" x14ac:dyDescent="0.2">
      <c r="A741" s="1393"/>
      <c r="B741" s="147"/>
      <c r="C741" s="202"/>
      <c r="D741" s="201"/>
      <c r="E741" s="536"/>
      <c r="F741" s="1123"/>
      <c r="G741" s="1124"/>
      <c r="H741" s="704"/>
      <c r="I741" s="170"/>
      <c r="J741" s="170"/>
      <c r="K741" s="170"/>
      <c r="L741" s="170"/>
      <c r="M741" s="170"/>
      <c r="N741" s="170"/>
      <c r="O741" s="714">
        <f t="shared" si="325"/>
        <v>0</v>
      </c>
      <c r="P741" s="835"/>
      <c r="Q741" s="137"/>
      <c r="R741" s="137"/>
      <c r="S741" s="137"/>
      <c r="T741" s="137"/>
      <c r="U741" s="137"/>
      <c r="V741" s="137"/>
      <c r="W741" s="137"/>
      <c r="X741" s="137"/>
      <c r="Y741" s="137"/>
      <c r="Z741" s="137"/>
      <c r="AA741" s="137"/>
      <c r="AB741" s="137"/>
      <c r="AC741" s="137"/>
      <c r="AD741" s="137"/>
      <c r="AE741" s="137"/>
      <c r="AF741" s="137"/>
      <c r="AG741" s="137"/>
      <c r="AH741" s="137"/>
    </row>
    <row r="742" spans="1:34" ht="15" hidden="1" customHeight="1" x14ac:dyDescent="0.2">
      <c r="A742" s="1393"/>
      <c r="B742" s="147"/>
      <c r="C742" s="202"/>
      <c r="D742" s="201"/>
      <c r="E742" s="536"/>
      <c r="F742" s="1123"/>
      <c r="G742" s="1124"/>
      <c r="H742" s="704"/>
      <c r="I742" s="170"/>
      <c r="J742" s="170"/>
      <c r="K742" s="170"/>
      <c r="L742" s="170"/>
      <c r="M742" s="170"/>
      <c r="N742" s="170"/>
      <c r="O742" s="714">
        <f t="shared" si="325"/>
        <v>0</v>
      </c>
      <c r="P742" s="835"/>
      <c r="Q742" s="137"/>
      <c r="R742" s="137"/>
      <c r="S742" s="137"/>
      <c r="T742" s="137"/>
      <c r="U742" s="137"/>
      <c r="V742" s="137"/>
      <c r="W742" s="137"/>
      <c r="X742" s="137"/>
      <c r="Y742" s="137"/>
      <c r="Z742" s="137"/>
      <c r="AA742" s="137"/>
      <c r="AB742" s="137"/>
      <c r="AC742" s="137"/>
      <c r="AD742" s="137"/>
      <c r="AE742" s="137"/>
      <c r="AF742" s="137"/>
      <c r="AG742" s="137"/>
      <c r="AH742" s="137"/>
    </row>
    <row r="743" spans="1:34" ht="15" hidden="1" customHeight="1" x14ac:dyDescent="0.2">
      <c r="A743" s="1393"/>
      <c r="B743" s="147"/>
      <c r="C743" s="202"/>
      <c r="D743" s="201"/>
      <c r="E743" s="536"/>
      <c r="F743" s="1123"/>
      <c r="G743" s="1124"/>
      <c r="H743" s="704"/>
      <c r="I743" s="170"/>
      <c r="J743" s="170"/>
      <c r="K743" s="170"/>
      <c r="L743" s="170"/>
      <c r="M743" s="170"/>
      <c r="N743" s="170"/>
      <c r="O743" s="714">
        <f t="shared" si="325"/>
        <v>0</v>
      </c>
      <c r="P743" s="835"/>
      <c r="Q743" s="137"/>
      <c r="R743" s="137"/>
      <c r="S743" s="137"/>
      <c r="T743" s="137"/>
      <c r="U743" s="137"/>
      <c r="V743" s="137"/>
      <c r="W743" s="137"/>
      <c r="X743" s="137"/>
      <c r="Y743" s="137"/>
      <c r="Z743" s="137"/>
      <c r="AA743" s="137"/>
      <c r="AB743" s="137"/>
      <c r="AC743" s="137"/>
      <c r="AD743" s="137"/>
      <c r="AE743" s="137"/>
      <c r="AF743" s="137"/>
      <c r="AG743" s="137"/>
      <c r="AH743" s="137"/>
    </row>
    <row r="744" spans="1:34" ht="15" hidden="1" customHeight="1" thickBot="1" x14ac:dyDescent="0.25">
      <c r="A744" s="1394"/>
      <c r="B744" s="169"/>
      <c r="C744" s="203"/>
      <c r="D744" s="201"/>
      <c r="E744" s="537"/>
      <c r="F744" s="1125"/>
      <c r="G744" s="1126"/>
      <c r="H744" s="704"/>
      <c r="I744" s="170"/>
      <c r="J744" s="170"/>
      <c r="K744" s="170"/>
      <c r="L744" s="170"/>
      <c r="M744" s="170"/>
      <c r="N744" s="170"/>
      <c r="O744" s="714">
        <f t="shared" si="325"/>
        <v>0</v>
      </c>
      <c r="P744" s="835"/>
      <c r="Q744" s="137"/>
      <c r="R744" s="137"/>
      <c r="S744" s="137"/>
      <c r="T744" s="137"/>
      <c r="U744" s="137"/>
      <c r="V744" s="137"/>
      <c r="W744" s="137"/>
      <c r="X744" s="137"/>
      <c r="Y744" s="137"/>
      <c r="Z744" s="137"/>
      <c r="AA744" s="137"/>
      <c r="AB744" s="137"/>
      <c r="AC744" s="137"/>
      <c r="AD744" s="137"/>
      <c r="AE744" s="137"/>
      <c r="AF744" s="137"/>
      <c r="AG744" s="137"/>
      <c r="AH744" s="137"/>
    </row>
    <row r="745" spans="1:34" ht="18" customHeight="1" thickBot="1" x14ac:dyDescent="0.25">
      <c r="A745" s="182"/>
      <c r="B745" s="198"/>
      <c r="C745" s="198"/>
      <c r="D745" s="198"/>
      <c r="E745" s="198" t="s">
        <v>62</v>
      </c>
      <c r="F745" s="140">
        <f t="shared" ref="F745:G745" si="326">SUM(F725:F744)</f>
        <v>0</v>
      </c>
      <c r="G745" s="204">
        <f t="shared" si="326"/>
        <v>0</v>
      </c>
      <c r="H745" s="139"/>
      <c r="I745" s="209"/>
      <c r="J745" s="139"/>
      <c r="K745" s="209"/>
      <c r="L745" s="139"/>
      <c r="M745" s="209"/>
      <c r="N745" s="139"/>
      <c r="O745" s="144">
        <f t="shared" ref="O745" si="327">SUM(O725:O744)</f>
        <v>0</v>
      </c>
      <c r="P745" s="836"/>
      <c r="Q745" s="137"/>
      <c r="R745" s="137"/>
      <c r="S745" s="137"/>
      <c r="T745" s="137"/>
      <c r="U745" s="137"/>
      <c r="V745" s="137"/>
      <c r="W745" s="137"/>
      <c r="X745" s="137"/>
      <c r="Y745" s="137"/>
      <c r="Z745" s="137"/>
      <c r="AA745" s="137"/>
      <c r="AB745" s="137"/>
      <c r="AC745" s="137"/>
      <c r="AD745" s="137"/>
      <c r="AE745" s="137"/>
      <c r="AF745" s="137"/>
      <c r="AG745" s="137"/>
      <c r="AH745" s="137"/>
    </row>
    <row r="746" spans="1:34" ht="13.5" thickBot="1" x14ac:dyDescent="0.25">
      <c r="A746" s="173"/>
      <c r="B746" s="152"/>
      <c r="C746" s="152"/>
      <c r="D746" s="152"/>
      <c r="E746" s="152"/>
      <c r="F746" s="152"/>
      <c r="G746" s="152"/>
      <c r="H746" s="102"/>
      <c r="I746" s="152"/>
      <c r="J746" s="152"/>
      <c r="K746" s="152"/>
      <c r="L746" s="152"/>
      <c r="M746" s="152"/>
      <c r="N746" s="152"/>
      <c r="O746" s="102"/>
      <c r="P746" s="837"/>
      <c r="Q746" s="137"/>
      <c r="R746" s="137"/>
      <c r="S746" s="137"/>
      <c r="T746" s="137"/>
      <c r="U746" s="137"/>
      <c r="V746" s="137"/>
      <c r="W746" s="137"/>
      <c r="X746" s="137"/>
      <c r="Y746" s="137"/>
      <c r="Z746" s="137"/>
      <c r="AA746" s="137"/>
      <c r="AB746" s="137"/>
      <c r="AC746" s="137"/>
      <c r="AD746" s="137"/>
      <c r="AE746" s="137"/>
      <c r="AF746" s="137"/>
      <c r="AG746" s="137"/>
      <c r="AH746" s="137"/>
    </row>
    <row r="747" spans="1:34" ht="15" customHeight="1" x14ac:dyDescent="0.2">
      <c r="A747" s="1392" t="str">
        <f>'Setup Page'!C11</f>
        <v>Nongoma Engineering</v>
      </c>
      <c r="B747" s="168"/>
      <c r="C747" s="201"/>
      <c r="D747" s="201"/>
      <c r="E747" s="535"/>
      <c r="F747" s="1121"/>
      <c r="G747" s="1122"/>
      <c r="H747" s="704"/>
      <c r="I747" s="170"/>
      <c r="J747" s="170"/>
      <c r="K747" s="170"/>
      <c r="L747" s="170"/>
      <c r="M747" s="170"/>
      <c r="N747" s="170"/>
      <c r="O747" s="714">
        <f>G747*H747</f>
        <v>0</v>
      </c>
      <c r="P747" s="835"/>
      <c r="Q747" s="137"/>
      <c r="R747" s="137"/>
      <c r="S747" s="137"/>
      <c r="T747" s="137"/>
      <c r="U747" s="137"/>
      <c r="V747" s="137"/>
      <c r="W747" s="137"/>
      <c r="X747" s="137"/>
      <c r="Y747" s="137"/>
      <c r="Z747" s="137"/>
      <c r="AA747" s="137"/>
      <c r="AB747" s="137"/>
      <c r="AC747" s="137"/>
      <c r="AD747" s="137"/>
      <c r="AE747" s="137"/>
      <c r="AF747" s="137"/>
      <c r="AG747" s="137"/>
      <c r="AH747" s="137"/>
    </row>
    <row r="748" spans="1:34" ht="15" customHeight="1" x14ac:dyDescent="0.2">
      <c r="A748" s="1393"/>
      <c r="B748" s="147"/>
      <c r="C748" s="202"/>
      <c r="D748" s="201"/>
      <c r="E748" s="536"/>
      <c r="F748" s="1123"/>
      <c r="G748" s="1124"/>
      <c r="H748" s="704"/>
      <c r="I748" s="170"/>
      <c r="J748" s="170"/>
      <c r="K748" s="170"/>
      <c r="L748" s="170"/>
      <c r="M748" s="170"/>
      <c r="N748" s="170"/>
      <c r="O748" s="714">
        <f t="shared" ref="O748:O766" si="328">G748*H748</f>
        <v>0</v>
      </c>
      <c r="P748" s="835"/>
      <c r="Q748" s="137"/>
      <c r="R748" s="137"/>
      <c r="S748" s="137"/>
      <c r="T748" s="137"/>
      <c r="U748" s="137"/>
      <c r="V748" s="137"/>
      <c r="W748" s="137"/>
      <c r="X748" s="137"/>
      <c r="Y748" s="137"/>
      <c r="Z748" s="137"/>
      <c r="AA748" s="137"/>
      <c r="AB748" s="137"/>
      <c r="AC748" s="137"/>
      <c r="AD748" s="137"/>
      <c r="AE748" s="137"/>
      <c r="AF748" s="137"/>
      <c r="AG748" s="137"/>
      <c r="AH748" s="137"/>
    </row>
    <row r="749" spans="1:34" ht="15" customHeight="1" x14ac:dyDescent="0.2">
      <c r="A749" s="1393"/>
      <c r="B749" s="147"/>
      <c r="C749" s="202"/>
      <c r="D749" s="201"/>
      <c r="E749" s="536"/>
      <c r="F749" s="1123"/>
      <c r="G749" s="1124"/>
      <c r="H749" s="704"/>
      <c r="I749" s="170"/>
      <c r="J749" s="170"/>
      <c r="K749" s="170"/>
      <c r="L749" s="170"/>
      <c r="M749" s="170"/>
      <c r="N749" s="170"/>
      <c r="O749" s="714">
        <f t="shared" si="328"/>
        <v>0</v>
      </c>
      <c r="P749" s="835"/>
      <c r="Q749" s="137"/>
      <c r="R749" s="137"/>
      <c r="S749" s="137"/>
      <c r="T749" s="137"/>
      <c r="U749" s="137"/>
      <c r="V749" s="137"/>
      <c r="W749" s="137"/>
      <c r="X749" s="137"/>
      <c r="Y749" s="137"/>
      <c r="Z749" s="137"/>
      <c r="AA749" s="137"/>
      <c r="AB749" s="137"/>
      <c r="AC749" s="137"/>
      <c r="AD749" s="137"/>
      <c r="AE749" s="137"/>
      <c r="AF749" s="137"/>
      <c r="AG749" s="137"/>
      <c r="AH749" s="137"/>
    </row>
    <row r="750" spans="1:34" ht="15" customHeight="1" x14ac:dyDescent="0.2">
      <c r="A750" s="1393"/>
      <c r="B750" s="147"/>
      <c r="C750" s="202"/>
      <c r="D750" s="201"/>
      <c r="E750" s="536"/>
      <c r="F750" s="1123"/>
      <c r="G750" s="1124"/>
      <c r="H750" s="704"/>
      <c r="I750" s="170"/>
      <c r="J750" s="170"/>
      <c r="K750" s="170"/>
      <c r="L750" s="170"/>
      <c r="M750" s="170"/>
      <c r="N750" s="170"/>
      <c r="O750" s="714">
        <f t="shared" si="328"/>
        <v>0</v>
      </c>
      <c r="P750" s="835"/>
      <c r="Q750" s="137"/>
      <c r="R750" s="137"/>
      <c r="S750" s="137"/>
      <c r="T750" s="137"/>
      <c r="U750" s="137"/>
      <c r="V750" s="137"/>
      <c r="W750" s="137"/>
      <c r="X750" s="137"/>
      <c r="Y750" s="137"/>
      <c r="Z750" s="137"/>
      <c r="AA750" s="137"/>
      <c r="AB750" s="137"/>
      <c r="AC750" s="137"/>
      <c r="AD750" s="137"/>
      <c r="AE750" s="137"/>
      <c r="AF750" s="137"/>
      <c r="AG750" s="137"/>
      <c r="AH750" s="137"/>
    </row>
    <row r="751" spans="1:34" ht="15" customHeight="1" x14ac:dyDescent="0.2">
      <c r="A751" s="1393"/>
      <c r="B751" s="147"/>
      <c r="C751" s="202"/>
      <c r="D751" s="201"/>
      <c r="E751" s="536"/>
      <c r="F751" s="1123"/>
      <c r="G751" s="1124"/>
      <c r="H751" s="704"/>
      <c r="I751" s="170"/>
      <c r="J751" s="170"/>
      <c r="K751" s="170"/>
      <c r="L751" s="170"/>
      <c r="M751" s="170"/>
      <c r="N751" s="170"/>
      <c r="O751" s="714">
        <f t="shared" si="328"/>
        <v>0</v>
      </c>
      <c r="P751" s="835"/>
      <c r="Q751" s="137"/>
      <c r="R751" s="137"/>
      <c r="S751" s="137"/>
      <c r="T751" s="137"/>
      <c r="U751" s="137"/>
      <c r="V751" s="137"/>
      <c r="W751" s="137"/>
      <c r="X751" s="137"/>
      <c r="Y751" s="137"/>
      <c r="Z751" s="137"/>
      <c r="AA751" s="137"/>
      <c r="AB751" s="137"/>
      <c r="AC751" s="137"/>
      <c r="AD751" s="137"/>
      <c r="AE751" s="137"/>
      <c r="AF751" s="137"/>
      <c r="AG751" s="137"/>
      <c r="AH751" s="137"/>
    </row>
    <row r="752" spans="1:34" ht="15" customHeight="1" x14ac:dyDescent="0.2">
      <c r="A752" s="1393"/>
      <c r="B752" s="147"/>
      <c r="C752" s="202"/>
      <c r="D752" s="201"/>
      <c r="E752" s="536"/>
      <c r="F752" s="1123"/>
      <c r="G752" s="1124"/>
      <c r="H752" s="704"/>
      <c r="I752" s="170"/>
      <c r="J752" s="170"/>
      <c r="K752" s="170"/>
      <c r="L752" s="170"/>
      <c r="M752" s="170"/>
      <c r="N752" s="170"/>
      <c r="O752" s="714">
        <f t="shared" si="328"/>
        <v>0</v>
      </c>
      <c r="P752" s="835"/>
      <c r="Q752" s="137"/>
      <c r="R752" s="137"/>
      <c r="S752" s="137"/>
      <c r="T752" s="137"/>
      <c r="U752" s="137"/>
      <c r="V752" s="137"/>
      <c r="W752" s="137"/>
      <c r="X752" s="137"/>
      <c r="Y752" s="137"/>
      <c r="Z752" s="137"/>
      <c r="AA752" s="137"/>
      <c r="AB752" s="137"/>
      <c r="AC752" s="137"/>
      <c r="AD752" s="137"/>
      <c r="AE752" s="137"/>
      <c r="AF752" s="137"/>
      <c r="AG752" s="137"/>
      <c r="AH752" s="137"/>
    </row>
    <row r="753" spans="1:34" ht="15" customHeight="1" x14ac:dyDescent="0.2">
      <c r="A753" s="1393"/>
      <c r="B753" s="147"/>
      <c r="C753" s="202"/>
      <c r="D753" s="201"/>
      <c r="E753" s="536"/>
      <c r="F753" s="1123"/>
      <c r="G753" s="1124"/>
      <c r="H753" s="704"/>
      <c r="I753" s="170"/>
      <c r="J753" s="170"/>
      <c r="K753" s="170"/>
      <c r="L753" s="170"/>
      <c r="M753" s="170"/>
      <c r="N753" s="170"/>
      <c r="O753" s="714">
        <f t="shared" si="328"/>
        <v>0</v>
      </c>
      <c r="P753" s="835"/>
      <c r="Q753" s="137"/>
      <c r="R753" s="137"/>
      <c r="S753" s="137"/>
      <c r="T753" s="137"/>
      <c r="U753" s="137"/>
      <c r="V753" s="137"/>
      <c r="W753" s="137"/>
      <c r="X753" s="137"/>
      <c r="Y753" s="137"/>
      <c r="Z753" s="137"/>
      <c r="AA753" s="137"/>
      <c r="AB753" s="137"/>
      <c r="AC753" s="137"/>
      <c r="AD753" s="137"/>
      <c r="AE753" s="137"/>
      <c r="AF753" s="137"/>
      <c r="AG753" s="137"/>
      <c r="AH753" s="137"/>
    </row>
    <row r="754" spans="1:34" ht="15" customHeight="1" x14ac:dyDescent="0.2">
      <c r="A754" s="1393"/>
      <c r="B754" s="147"/>
      <c r="C754" s="202"/>
      <c r="D754" s="201"/>
      <c r="E754" s="536"/>
      <c r="F754" s="1123"/>
      <c r="G754" s="1124"/>
      <c r="H754" s="704"/>
      <c r="I754" s="170"/>
      <c r="J754" s="170"/>
      <c r="K754" s="170"/>
      <c r="L754" s="170"/>
      <c r="M754" s="170"/>
      <c r="N754" s="170"/>
      <c r="O754" s="714">
        <f t="shared" si="328"/>
        <v>0</v>
      </c>
      <c r="P754" s="835"/>
      <c r="Q754" s="137"/>
      <c r="R754" s="137"/>
      <c r="S754" s="137"/>
      <c r="T754" s="137"/>
      <c r="U754" s="137"/>
      <c r="V754" s="137"/>
      <c r="W754" s="137"/>
      <c r="X754" s="137"/>
      <c r="Y754" s="137"/>
      <c r="Z754" s="137"/>
      <c r="AA754" s="137"/>
      <c r="AB754" s="137"/>
      <c r="AC754" s="137"/>
      <c r="AD754" s="137"/>
      <c r="AE754" s="137"/>
      <c r="AF754" s="137"/>
      <c r="AG754" s="137"/>
      <c r="AH754" s="137"/>
    </row>
    <row r="755" spans="1:34" ht="15" customHeight="1" x14ac:dyDescent="0.2">
      <c r="A755" s="1393"/>
      <c r="B755" s="147"/>
      <c r="C755" s="202"/>
      <c r="D755" s="201"/>
      <c r="E755" s="536"/>
      <c r="F755" s="1123"/>
      <c r="G755" s="1124"/>
      <c r="H755" s="704"/>
      <c r="I755" s="170"/>
      <c r="J755" s="170"/>
      <c r="K755" s="170"/>
      <c r="L755" s="170"/>
      <c r="M755" s="170"/>
      <c r="N755" s="170"/>
      <c r="O755" s="714">
        <f t="shared" si="328"/>
        <v>0</v>
      </c>
      <c r="P755" s="835"/>
      <c r="Q755" s="137"/>
      <c r="R755" s="137"/>
      <c r="S755" s="137"/>
      <c r="T755" s="137"/>
      <c r="U755" s="137"/>
      <c r="V755" s="137"/>
      <c r="W755" s="137"/>
      <c r="X755" s="137"/>
      <c r="Y755" s="137"/>
      <c r="Z755" s="137"/>
      <c r="AA755" s="137"/>
      <c r="AB755" s="137"/>
      <c r="AC755" s="137"/>
      <c r="AD755" s="137"/>
      <c r="AE755" s="137"/>
      <c r="AF755" s="137"/>
      <c r="AG755" s="137"/>
      <c r="AH755" s="137"/>
    </row>
    <row r="756" spans="1:34" ht="15" customHeight="1" thickBot="1" x14ac:dyDescent="0.25">
      <c r="A756" s="1393"/>
      <c r="B756" s="147"/>
      <c r="C756" s="202"/>
      <c r="D756" s="201"/>
      <c r="E756" s="536"/>
      <c r="F756" s="1123"/>
      <c r="G756" s="1124"/>
      <c r="H756" s="704"/>
      <c r="I756" s="170"/>
      <c r="J756" s="170"/>
      <c r="K756" s="170"/>
      <c r="L756" s="170"/>
      <c r="M756" s="170"/>
      <c r="N756" s="170"/>
      <c r="O756" s="714">
        <f t="shared" si="328"/>
        <v>0</v>
      </c>
      <c r="P756" s="835"/>
      <c r="Q756" s="137"/>
      <c r="R756" s="137"/>
      <c r="S756" s="137"/>
      <c r="T756" s="137"/>
      <c r="U756" s="137"/>
      <c r="V756" s="137"/>
      <c r="W756" s="137"/>
      <c r="X756" s="137"/>
      <c r="Y756" s="137"/>
      <c r="Z756" s="137"/>
      <c r="AA756" s="137"/>
      <c r="AB756" s="137"/>
      <c r="AC756" s="137"/>
      <c r="AD756" s="137"/>
      <c r="AE756" s="137"/>
      <c r="AF756" s="137"/>
      <c r="AG756" s="137"/>
      <c r="AH756" s="137"/>
    </row>
    <row r="757" spans="1:34" ht="15" hidden="1" customHeight="1" x14ac:dyDescent="0.2">
      <c r="A757" s="1393"/>
      <c r="B757" s="147"/>
      <c r="C757" s="202"/>
      <c r="D757" s="201"/>
      <c r="E757" s="536"/>
      <c r="F757" s="1123"/>
      <c r="G757" s="1124"/>
      <c r="H757" s="704"/>
      <c r="I757" s="170"/>
      <c r="J757" s="170"/>
      <c r="K757" s="170"/>
      <c r="L757" s="170"/>
      <c r="M757" s="170"/>
      <c r="N757" s="170"/>
      <c r="O757" s="714">
        <f t="shared" si="328"/>
        <v>0</v>
      </c>
      <c r="P757" s="835"/>
      <c r="Q757" s="137"/>
      <c r="R757" s="137"/>
      <c r="S757" s="137"/>
      <c r="T757" s="137"/>
      <c r="U757" s="137"/>
      <c r="V757" s="137"/>
      <c r="W757" s="137"/>
      <c r="X757" s="137"/>
      <c r="Y757" s="137"/>
      <c r="Z757" s="137"/>
      <c r="AA757" s="137"/>
      <c r="AB757" s="137"/>
      <c r="AC757" s="137"/>
      <c r="AD757" s="137"/>
      <c r="AE757" s="137"/>
      <c r="AF757" s="137"/>
      <c r="AG757" s="137"/>
      <c r="AH757" s="137"/>
    </row>
    <row r="758" spans="1:34" ht="15" hidden="1" customHeight="1" x14ac:dyDescent="0.2">
      <c r="A758" s="1393"/>
      <c r="B758" s="147"/>
      <c r="C758" s="202"/>
      <c r="D758" s="201"/>
      <c r="E758" s="536"/>
      <c r="F758" s="1123"/>
      <c r="G758" s="1124"/>
      <c r="H758" s="704"/>
      <c r="I758" s="170"/>
      <c r="J758" s="170"/>
      <c r="K758" s="170"/>
      <c r="L758" s="170"/>
      <c r="M758" s="170"/>
      <c r="N758" s="170"/>
      <c r="O758" s="714">
        <f t="shared" si="328"/>
        <v>0</v>
      </c>
      <c r="P758" s="835"/>
      <c r="Q758" s="137"/>
      <c r="R758" s="137"/>
      <c r="S758" s="137"/>
      <c r="T758" s="137"/>
      <c r="U758" s="137"/>
      <c r="V758" s="137"/>
      <c r="W758" s="137"/>
      <c r="X758" s="137"/>
      <c r="Y758" s="137"/>
      <c r="Z758" s="137"/>
      <c r="AA758" s="137"/>
      <c r="AB758" s="137"/>
      <c r="AC758" s="137"/>
      <c r="AD758" s="137"/>
      <c r="AE758" s="137"/>
      <c r="AF758" s="137"/>
      <c r="AG758" s="137"/>
      <c r="AH758" s="137"/>
    </row>
    <row r="759" spans="1:34" ht="15" hidden="1" customHeight="1" x14ac:dyDescent="0.2">
      <c r="A759" s="1393"/>
      <c r="B759" s="147"/>
      <c r="C759" s="202"/>
      <c r="D759" s="201"/>
      <c r="E759" s="536"/>
      <c r="F759" s="1123"/>
      <c r="G759" s="1124"/>
      <c r="H759" s="704"/>
      <c r="I759" s="170"/>
      <c r="J759" s="170"/>
      <c r="K759" s="170"/>
      <c r="L759" s="170"/>
      <c r="M759" s="170"/>
      <c r="N759" s="170"/>
      <c r="O759" s="714">
        <f t="shared" si="328"/>
        <v>0</v>
      </c>
      <c r="P759" s="835"/>
      <c r="Q759" s="137"/>
      <c r="R759" s="137"/>
      <c r="S759" s="137"/>
      <c r="T759" s="137"/>
      <c r="U759" s="137"/>
      <c r="V759" s="137"/>
      <c r="W759" s="137"/>
      <c r="X759" s="137"/>
      <c r="Y759" s="137"/>
      <c r="Z759" s="137"/>
      <c r="AA759" s="137"/>
      <c r="AB759" s="137"/>
      <c r="AC759" s="137"/>
      <c r="AD759" s="137"/>
      <c r="AE759" s="137"/>
      <c r="AF759" s="137"/>
      <c r="AG759" s="137"/>
      <c r="AH759" s="137"/>
    </row>
    <row r="760" spans="1:34" ht="15" hidden="1" customHeight="1" x14ac:dyDescent="0.2">
      <c r="A760" s="1393"/>
      <c r="B760" s="147"/>
      <c r="C760" s="202"/>
      <c r="D760" s="201"/>
      <c r="E760" s="536"/>
      <c r="F760" s="1123"/>
      <c r="G760" s="1124"/>
      <c r="H760" s="704"/>
      <c r="I760" s="170"/>
      <c r="J760" s="170"/>
      <c r="K760" s="170"/>
      <c r="L760" s="170"/>
      <c r="M760" s="170"/>
      <c r="N760" s="170"/>
      <c r="O760" s="714">
        <f t="shared" si="328"/>
        <v>0</v>
      </c>
      <c r="P760" s="835"/>
      <c r="Q760" s="137"/>
      <c r="R760" s="137"/>
      <c r="S760" s="137"/>
      <c r="T760" s="137"/>
      <c r="U760" s="137"/>
      <c r="V760" s="137"/>
      <c r="W760" s="137"/>
      <c r="X760" s="137"/>
      <c r="Y760" s="137"/>
      <c r="Z760" s="137"/>
      <c r="AA760" s="137"/>
      <c r="AB760" s="137"/>
      <c r="AC760" s="137"/>
      <c r="AD760" s="137"/>
      <c r="AE760" s="137"/>
      <c r="AF760" s="137"/>
      <c r="AG760" s="137"/>
      <c r="AH760" s="137"/>
    </row>
    <row r="761" spans="1:34" ht="15" hidden="1" customHeight="1" x14ac:dyDescent="0.2">
      <c r="A761" s="1393"/>
      <c r="B761" s="147"/>
      <c r="C761" s="202"/>
      <c r="D761" s="201"/>
      <c r="E761" s="536"/>
      <c r="F761" s="1123"/>
      <c r="G761" s="1124"/>
      <c r="H761" s="704"/>
      <c r="I761" s="170"/>
      <c r="J761" s="170"/>
      <c r="K761" s="170"/>
      <c r="L761" s="170"/>
      <c r="M761" s="170"/>
      <c r="N761" s="170"/>
      <c r="O761" s="714">
        <f t="shared" si="328"/>
        <v>0</v>
      </c>
      <c r="P761" s="835"/>
      <c r="Q761" s="137"/>
      <c r="R761" s="137"/>
      <c r="S761" s="137"/>
      <c r="T761" s="137"/>
      <c r="U761" s="137"/>
      <c r="V761" s="137"/>
      <c r="W761" s="137"/>
      <c r="X761" s="137"/>
      <c r="Y761" s="137"/>
      <c r="Z761" s="137"/>
      <c r="AA761" s="137"/>
      <c r="AB761" s="137"/>
      <c r="AC761" s="137"/>
      <c r="AD761" s="137"/>
      <c r="AE761" s="137"/>
      <c r="AF761" s="137"/>
      <c r="AG761" s="137"/>
      <c r="AH761" s="137"/>
    </row>
    <row r="762" spans="1:34" ht="15" hidden="1" customHeight="1" x14ac:dyDescent="0.2">
      <c r="A762" s="1393"/>
      <c r="B762" s="147"/>
      <c r="C762" s="202"/>
      <c r="D762" s="201"/>
      <c r="E762" s="536"/>
      <c r="F762" s="1123"/>
      <c r="G762" s="1124"/>
      <c r="H762" s="704"/>
      <c r="I762" s="170"/>
      <c r="J762" s="170"/>
      <c r="K762" s="170"/>
      <c r="L762" s="170"/>
      <c r="M762" s="170"/>
      <c r="N762" s="170"/>
      <c r="O762" s="714">
        <f t="shared" si="328"/>
        <v>0</v>
      </c>
      <c r="P762" s="835"/>
      <c r="Q762" s="137"/>
      <c r="R762" s="137"/>
      <c r="S762" s="137"/>
      <c r="T762" s="137"/>
      <c r="U762" s="137"/>
      <c r="V762" s="137"/>
      <c r="W762" s="137"/>
      <c r="X762" s="137"/>
      <c r="Y762" s="137"/>
      <c r="Z762" s="137"/>
      <c r="AA762" s="137"/>
      <c r="AB762" s="137"/>
      <c r="AC762" s="137"/>
      <c r="AD762" s="137"/>
      <c r="AE762" s="137"/>
      <c r="AF762" s="137"/>
      <c r="AG762" s="137"/>
      <c r="AH762" s="137"/>
    </row>
    <row r="763" spans="1:34" ht="15" hidden="1" customHeight="1" x14ac:dyDescent="0.2">
      <c r="A763" s="1393"/>
      <c r="B763" s="147"/>
      <c r="C763" s="202"/>
      <c r="D763" s="201"/>
      <c r="E763" s="536"/>
      <c r="F763" s="1123"/>
      <c r="G763" s="1124"/>
      <c r="H763" s="704"/>
      <c r="I763" s="170"/>
      <c r="J763" s="170"/>
      <c r="K763" s="170"/>
      <c r="L763" s="170"/>
      <c r="M763" s="170"/>
      <c r="N763" s="170"/>
      <c r="O763" s="714">
        <f t="shared" si="328"/>
        <v>0</v>
      </c>
      <c r="P763" s="835"/>
      <c r="Q763" s="137"/>
      <c r="R763" s="137"/>
      <c r="S763" s="137"/>
      <c r="T763" s="137"/>
      <c r="U763" s="137"/>
      <c r="V763" s="137"/>
      <c r="W763" s="137"/>
      <c r="X763" s="137"/>
      <c r="Y763" s="137"/>
      <c r="Z763" s="137"/>
      <c r="AA763" s="137"/>
      <c r="AB763" s="137"/>
      <c r="AC763" s="137"/>
      <c r="AD763" s="137"/>
      <c r="AE763" s="137"/>
      <c r="AF763" s="137"/>
      <c r="AG763" s="137"/>
      <c r="AH763" s="137"/>
    </row>
    <row r="764" spans="1:34" ht="15" hidden="1" customHeight="1" x14ac:dyDescent="0.2">
      <c r="A764" s="1393"/>
      <c r="B764" s="147"/>
      <c r="C764" s="202"/>
      <c r="D764" s="201"/>
      <c r="E764" s="536"/>
      <c r="F764" s="1123"/>
      <c r="G764" s="1124"/>
      <c r="H764" s="704"/>
      <c r="I764" s="170"/>
      <c r="J764" s="170"/>
      <c r="K764" s="170"/>
      <c r="L764" s="170"/>
      <c r="M764" s="170"/>
      <c r="N764" s="170"/>
      <c r="O764" s="714">
        <f t="shared" si="328"/>
        <v>0</v>
      </c>
      <c r="P764" s="835"/>
      <c r="Q764" s="137"/>
      <c r="R764" s="137"/>
      <c r="S764" s="137"/>
      <c r="T764" s="137"/>
      <c r="U764" s="137"/>
      <c r="V764" s="137"/>
      <c r="W764" s="137"/>
      <c r="X764" s="137"/>
      <c r="Y764" s="137"/>
      <c r="Z764" s="137"/>
      <c r="AA764" s="137"/>
      <c r="AB764" s="137"/>
      <c r="AC764" s="137"/>
      <c r="AD764" s="137"/>
      <c r="AE764" s="137"/>
      <c r="AF764" s="137"/>
      <c r="AG764" s="137"/>
      <c r="AH764" s="137"/>
    </row>
    <row r="765" spans="1:34" ht="15" hidden="1" customHeight="1" x14ac:dyDescent="0.2">
      <c r="A765" s="1393"/>
      <c r="B765" s="147"/>
      <c r="C765" s="202"/>
      <c r="D765" s="201"/>
      <c r="E765" s="536"/>
      <c r="F765" s="1123"/>
      <c r="G765" s="1124"/>
      <c r="H765" s="704"/>
      <c r="I765" s="170"/>
      <c r="J765" s="170"/>
      <c r="K765" s="170"/>
      <c r="L765" s="170"/>
      <c r="M765" s="170"/>
      <c r="N765" s="170"/>
      <c r="O765" s="714">
        <f t="shared" si="328"/>
        <v>0</v>
      </c>
      <c r="P765" s="835"/>
      <c r="Q765" s="137"/>
      <c r="R765" s="137"/>
      <c r="S765" s="137"/>
      <c r="T765" s="137"/>
      <c r="U765" s="137"/>
      <c r="V765" s="137"/>
      <c r="W765" s="137"/>
      <c r="X765" s="137"/>
      <c r="Y765" s="137"/>
      <c r="Z765" s="137"/>
      <c r="AA765" s="137"/>
      <c r="AB765" s="137"/>
      <c r="AC765" s="137"/>
      <c r="AD765" s="137"/>
      <c r="AE765" s="137"/>
      <c r="AF765" s="137"/>
      <c r="AG765" s="137"/>
      <c r="AH765" s="137"/>
    </row>
    <row r="766" spans="1:34" ht="15" hidden="1" customHeight="1" thickBot="1" x14ac:dyDescent="0.25">
      <c r="A766" s="1394"/>
      <c r="B766" s="169"/>
      <c r="C766" s="203"/>
      <c r="D766" s="201"/>
      <c r="E766" s="537"/>
      <c r="F766" s="1125"/>
      <c r="G766" s="1126"/>
      <c r="H766" s="704"/>
      <c r="I766" s="170"/>
      <c r="J766" s="170"/>
      <c r="K766" s="170"/>
      <c r="L766" s="170"/>
      <c r="M766" s="170"/>
      <c r="N766" s="170"/>
      <c r="O766" s="714">
        <f t="shared" si="328"/>
        <v>0</v>
      </c>
      <c r="P766" s="835"/>
      <c r="Q766" s="137"/>
      <c r="R766" s="137"/>
      <c r="S766" s="137"/>
      <c r="T766" s="137"/>
      <c r="U766" s="137"/>
      <c r="V766" s="137"/>
      <c r="W766" s="137"/>
      <c r="X766" s="137"/>
      <c r="Y766" s="137"/>
      <c r="Z766" s="137"/>
      <c r="AA766" s="137"/>
      <c r="AB766" s="137"/>
      <c r="AC766" s="137"/>
      <c r="AD766" s="137"/>
      <c r="AE766" s="137"/>
      <c r="AF766" s="137"/>
      <c r="AG766" s="137"/>
      <c r="AH766" s="137"/>
    </row>
    <row r="767" spans="1:34" ht="18" customHeight="1" thickBot="1" x14ac:dyDescent="0.25">
      <c r="A767" s="182"/>
      <c r="B767" s="198"/>
      <c r="C767" s="198"/>
      <c r="D767" s="198"/>
      <c r="E767" s="198" t="s">
        <v>62</v>
      </c>
      <c r="F767" s="140">
        <f t="shared" ref="F767:G767" si="329">SUM(F747:F766)</f>
        <v>0</v>
      </c>
      <c r="G767" s="204">
        <f t="shared" si="329"/>
        <v>0</v>
      </c>
      <c r="H767" s="139"/>
      <c r="I767" s="209"/>
      <c r="J767" s="139"/>
      <c r="K767" s="209"/>
      <c r="L767" s="139"/>
      <c r="M767" s="209"/>
      <c r="N767" s="139"/>
      <c r="O767" s="144">
        <f t="shared" ref="O767" si="330">SUM(O747:O766)</f>
        <v>0</v>
      </c>
      <c r="P767" s="836"/>
      <c r="Q767" s="137"/>
      <c r="R767" s="137"/>
      <c r="S767" s="137"/>
      <c r="T767" s="137"/>
      <c r="U767" s="137"/>
      <c r="V767" s="137"/>
      <c r="W767" s="137"/>
      <c r="X767" s="137"/>
      <c r="Y767" s="137"/>
      <c r="Z767" s="137"/>
      <c r="AA767" s="137"/>
      <c r="AB767" s="137"/>
      <c r="AC767" s="137"/>
      <c r="AD767" s="137"/>
      <c r="AE767" s="137"/>
      <c r="AF767" s="137"/>
      <c r="AG767" s="137"/>
      <c r="AH767" s="137"/>
    </row>
    <row r="768" spans="1:34" ht="13.5" thickBot="1" x14ac:dyDescent="0.25">
      <c r="A768" s="173"/>
      <c r="B768" s="152"/>
      <c r="C768" s="152"/>
      <c r="D768" s="152"/>
      <c r="E768" s="152"/>
      <c r="F768" s="152"/>
      <c r="G768" s="152"/>
      <c r="H768" s="102"/>
      <c r="I768" s="152"/>
      <c r="J768" s="152"/>
      <c r="K768" s="152"/>
      <c r="L768" s="152"/>
      <c r="M768" s="152"/>
      <c r="N768" s="152"/>
      <c r="O768" s="102"/>
      <c r="P768" s="837"/>
      <c r="Q768" s="137"/>
      <c r="R768" s="137"/>
      <c r="S768" s="137"/>
      <c r="T768" s="137"/>
      <c r="U768" s="137"/>
      <c r="V768" s="137"/>
      <c r="W768" s="137"/>
      <c r="X768" s="137"/>
      <c r="Y768" s="137"/>
      <c r="Z768" s="137"/>
      <c r="AA768" s="137"/>
      <c r="AB768" s="137"/>
      <c r="AC768" s="137"/>
      <c r="AD768" s="137"/>
      <c r="AE768" s="137"/>
      <c r="AF768" s="137"/>
      <c r="AG768" s="137"/>
      <c r="AH768" s="137"/>
    </row>
    <row r="769" spans="1:34" ht="15" customHeight="1" x14ac:dyDescent="0.2">
      <c r="A769" s="1392" t="str">
        <f>'Setup Page'!C12</f>
        <v>Nongoma KwaGqikazi</v>
      </c>
      <c r="B769" s="147" t="s">
        <v>995</v>
      </c>
      <c r="C769" s="202" t="s">
        <v>1009</v>
      </c>
      <c r="D769" s="201" t="s">
        <v>239</v>
      </c>
      <c r="E769" s="535"/>
      <c r="F769" s="1121">
        <v>0</v>
      </c>
      <c r="G769" s="1122">
        <v>15</v>
      </c>
      <c r="H769" s="704">
        <v>3500</v>
      </c>
      <c r="I769" s="170"/>
      <c r="J769" s="170"/>
      <c r="K769" s="170"/>
      <c r="L769" s="170"/>
      <c r="M769" s="170"/>
      <c r="N769" s="170"/>
      <c r="O769" s="714">
        <f>G769*H769</f>
        <v>52500</v>
      </c>
      <c r="P769" s="835" t="s">
        <v>994</v>
      </c>
      <c r="Q769" s="137"/>
      <c r="R769" s="137"/>
      <c r="S769" s="137"/>
      <c r="T769" s="137"/>
      <c r="U769" s="137"/>
      <c r="V769" s="137"/>
      <c r="W769" s="137"/>
      <c r="X769" s="137"/>
      <c r="Y769" s="137"/>
      <c r="Z769" s="137"/>
      <c r="AA769" s="137"/>
      <c r="AB769" s="137"/>
      <c r="AC769" s="137"/>
      <c r="AD769" s="137"/>
      <c r="AE769" s="137"/>
      <c r="AF769" s="137"/>
      <c r="AG769" s="137"/>
      <c r="AH769" s="137"/>
    </row>
    <row r="770" spans="1:34" ht="15" customHeight="1" x14ac:dyDescent="0.2">
      <c r="A770" s="1393"/>
      <c r="B770" s="147" t="s">
        <v>996</v>
      </c>
      <c r="C770" s="202" t="s">
        <v>1009</v>
      </c>
      <c r="D770" s="201" t="s">
        <v>239</v>
      </c>
      <c r="E770" s="536"/>
      <c r="F770" s="1123">
        <v>0</v>
      </c>
      <c r="G770" s="1124">
        <v>15</v>
      </c>
      <c r="H770" s="704">
        <v>3500</v>
      </c>
      <c r="I770" s="170"/>
      <c r="J770" s="170"/>
      <c r="K770" s="170"/>
      <c r="L770" s="170"/>
      <c r="M770" s="170"/>
      <c r="N770" s="170"/>
      <c r="O770" s="714">
        <f t="shared" ref="O770:O788" si="331">G770*H770</f>
        <v>52500</v>
      </c>
      <c r="P770" s="835" t="s">
        <v>994</v>
      </c>
      <c r="Q770" s="137"/>
      <c r="R770" s="137"/>
      <c r="S770" s="137"/>
      <c r="T770" s="137"/>
      <c r="U770" s="137"/>
      <c r="V770" s="137"/>
      <c r="W770" s="137"/>
      <c r="X770" s="137"/>
      <c r="Y770" s="137"/>
      <c r="Z770" s="137"/>
      <c r="AA770" s="137"/>
      <c r="AB770" s="137"/>
      <c r="AC770" s="137"/>
      <c r="AD770" s="137"/>
      <c r="AE770" s="137"/>
      <c r="AF770" s="137"/>
      <c r="AG770" s="137"/>
      <c r="AH770" s="137"/>
    </row>
    <row r="771" spans="1:34" ht="15" customHeight="1" x14ac:dyDescent="0.2">
      <c r="A771" s="1393"/>
      <c r="B771" s="147"/>
      <c r="C771" s="202"/>
      <c r="D771" s="201"/>
      <c r="E771" s="536"/>
      <c r="F771" s="1123"/>
      <c r="G771" s="1124"/>
      <c r="H771" s="704"/>
      <c r="I771" s="170"/>
      <c r="J771" s="170"/>
      <c r="K771" s="170"/>
      <c r="L771" s="170"/>
      <c r="M771" s="170"/>
      <c r="N771" s="170"/>
      <c r="O771" s="714">
        <f t="shared" si="331"/>
        <v>0</v>
      </c>
      <c r="P771" s="835"/>
      <c r="Q771" s="137"/>
      <c r="R771" s="137"/>
      <c r="S771" s="137"/>
      <c r="T771" s="137"/>
      <c r="U771" s="137"/>
      <c r="V771" s="137"/>
      <c r="W771" s="137"/>
      <c r="X771" s="137"/>
      <c r="Y771" s="137"/>
      <c r="Z771" s="137"/>
      <c r="AA771" s="137"/>
      <c r="AB771" s="137"/>
      <c r="AC771" s="137"/>
      <c r="AD771" s="137"/>
      <c r="AE771" s="137"/>
      <c r="AF771" s="137"/>
      <c r="AG771" s="137"/>
      <c r="AH771" s="137"/>
    </row>
    <row r="772" spans="1:34" ht="15" customHeight="1" x14ac:dyDescent="0.2">
      <c r="A772" s="1393"/>
      <c r="B772" s="147"/>
      <c r="C772" s="202"/>
      <c r="D772" s="201"/>
      <c r="E772" s="536"/>
      <c r="F772" s="1123"/>
      <c r="G772" s="1124"/>
      <c r="H772" s="704"/>
      <c r="I772" s="170"/>
      <c r="J772" s="170"/>
      <c r="K772" s="170"/>
      <c r="L772" s="170"/>
      <c r="M772" s="170"/>
      <c r="N772" s="170"/>
      <c r="O772" s="714">
        <f t="shared" si="331"/>
        <v>0</v>
      </c>
      <c r="P772" s="835"/>
      <c r="Q772" s="137"/>
      <c r="R772" s="137"/>
      <c r="S772" s="137"/>
      <c r="T772" s="137"/>
      <c r="U772" s="137"/>
      <c r="V772" s="137"/>
      <c r="W772" s="137"/>
      <c r="X772" s="137"/>
      <c r="Y772" s="137"/>
      <c r="Z772" s="137"/>
      <c r="AA772" s="137"/>
      <c r="AB772" s="137"/>
      <c r="AC772" s="137"/>
      <c r="AD772" s="137"/>
      <c r="AE772" s="137"/>
      <c r="AF772" s="137"/>
      <c r="AG772" s="137"/>
      <c r="AH772" s="137"/>
    </row>
    <row r="773" spans="1:34" ht="15" customHeight="1" x14ac:dyDescent="0.2">
      <c r="A773" s="1393"/>
      <c r="B773" s="147"/>
      <c r="C773" s="202"/>
      <c r="D773" s="201"/>
      <c r="E773" s="536"/>
      <c r="F773" s="1123"/>
      <c r="G773" s="1124"/>
      <c r="H773" s="704"/>
      <c r="I773" s="170"/>
      <c r="J773" s="170"/>
      <c r="K773" s="170"/>
      <c r="L773" s="170"/>
      <c r="M773" s="170"/>
      <c r="N773" s="170"/>
      <c r="O773" s="714">
        <f t="shared" si="331"/>
        <v>0</v>
      </c>
      <c r="P773" s="835"/>
      <c r="Q773" s="137"/>
      <c r="R773" s="137"/>
      <c r="S773" s="137"/>
      <c r="T773" s="137"/>
      <c r="U773" s="137"/>
      <c r="V773" s="137"/>
      <c r="W773" s="137"/>
      <c r="X773" s="137"/>
      <c r="Y773" s="137"/>
      <c r="Z773" s="137"/>
      <c r="AA773" s="137"/>
      <c r="AB773" s="137"/>
      <c r="AC773" s="137"/>
      <c r="AD773" s="137"/>
      <c r="AE773" s="137"/>
      <c r="AF773" s="137"/>
      <c r="AG773" s="137"/>
      <c r="AH773" s="137"/>
    </row>
    <row r="774" spans="1:34" ht="15" customHeight="1" x14ac:dyDescent="0.2">
      <c r="A774" s="1393"/>
      <c r="B774" s="147"/>
      <c r="C774" s="202"/>
      <c r="D774" s="201"/>
      <c r="E774" s="536"/>
      <c r="F774" s="1123"/>
      <c r="G774" s="1124"/>
      <c r="H774" s="704"/>
      <c r="I774" s="170"/>
      <c r="J774" s="170"/>
      <c r="K774" s="170"/>
      <c r="L774" s="170"/>
      <c r="M774" s="170"/>
      <c r="N774" s="170"/>
      <c r="O774" s="714">
        <f t="shared" si="331"/>
        <v>0</v>
      </c>
      <c r="P774" s="835"/>
      <c r="Q774" s="137"/>
      <c r="R774" s="137"/>
      <c r="S774" s="137"/>
      <c r="T774" s="137"/>
      <c r="U774" s="137"/>
      <c r="V774" s="137"/>
      <c r="W774" s="137"/>
      <c r="X774" s="137"/>
      <c r="Y774" s="137"/>
      <c r="Z774" s="137"/>
      <c r="AA774" s="137"/>
      <c r="AB774" s="137"/>
      <c r="AC774" s="137"/>
      <c r="AD774" s="137"/>
      <c r="AE774" s="137"/>
      <c r="AF774" s="137"/>
      <c r="AG774" s="137"/>
      <c r="AH774" s="137"/>
    </row>
    <row r="775" spans="1:34" ht="15" customHeight="1" x14ac:dyDescent="0.2">
      <c r="A775" s="1393"/>
      <c r="B775" s="147"/>
      <c r="C775" s="202"/>
      <c r="D775" s="201"/>
      <c r="E775" s="536"/>
      <c r="F775" s="1123"/>
      <c r="G775" s="1124"/>
      <c r="H775" s="704"/>
      <c r="I775" s="170"/>
      <c r="J775" s="170"/>
      <c r="K775" s="170"/>
      <c r="L775" s="170"/>
      <c r="M775" s="170"/>
      <c r="N775" s="170"/>
      <c r="O775" s="714">
        <f t="shared" si="331"/>
        <v>0</v>
      </c>
      <c r="P775" s="835"/>
      <c r="Q775" s="137"/>
      <c r="R775" s="137"/>
      <c r="S775" s="137"/>
      <c r="T775" s="137"/>
      <c r="U775" s="137"/>
      <c r="V775" s="137"/>
      <c r="W775" s="137"/>
      <c r="X775" s="137"/>
      <c r="Y775" s="137"/>
      <c r="Z775" s="137"/>
      <c r="AA775" s="137"/>
      <c r="AB775" s="137"/>
      <c r="AC775" s="137"/>
      <c r="AD775" s="137"/>
      <c r="AE775" s="137"/>
      <c r="AF775" s="137"/>
      <c r="AG775" s="137"/>
      <c r="AH775" s="137"/>
    </row>
    <row r="776" spans="1:34" ht="15" customHeight="1" x14ac:dyDescent="0.2">
      <c r="A776" s="1393"/>
      <c r="B776" s="147"/>
      <c r="C776" s="202"/>
      <c r="D776" s="201"/>
      <c r="E776" s="536"/>
      <c r="F776" s="1123"/>
      <c r="G776" s="1124"/>
      <c r="H776" s="704"/>
      <c r="I776" s="170"/>
      <c r="J776" s="170"/>
      <c r="K776" s="170"/>
      <c r="L776" s="170"/>
      <c r="M776" s="170"/>
      <c r="N776" s="170"/>
      <c r="O776" s="714">
        <f t="shared" si="331"/>
        <v>0</v>
      </c>
      <c r="P776" s="835"/>
      <c r="Q776" s="137"/>
      <c r="R776" s="137"/>
      <c r="S776" s="137"/>
      <c r="T776" s="137"/>
      <c r="U776" s="137"/>
      <c r="V776" s="137"/>
      <c r="W776" s="137"/>
      <c r="X776" s="137"/>
      <c r="Y776" s="137"/>
      <c r="Z776" s="137"/>
      <c r="AA776" s="137"/>
      <c r="AB776" s="137"/>
      <c r="AC776" s="137"/>
      <c r="AD776" s="137"/>
      <c r="AE776" s="137"/>
      <c r="AF776" s="137"/>
      <c r="AG776" s="137"/>
      <c r="AH776" s="137"/>
    </row>
    <row r="777" spans="1:34" ht="15" customHeight="1" x14ac:dyDescent="0.2">
      <c r="A777" s="1393"/>
      <c r="B777" s="147"/>
      <c r="C777" s="202"/>
      <c r="D777" s="201"/>
      <c r="E777" s="536"/>
      <c r="F777" s="1123"/>
      <c r="G777" s="1124"/>
      <c r="H777" s="704"/>
      <c r="I777" s="170"/>
      <c r="J777" s="170"/>
      <c r="K777" s="170"/>
      <c r="L777" s="170"/>
      <c r="M777" s="170"/>
      <c r="N777" s="170"/>
      <c r="O777" s="714">
        <f t="shared" si="331"/>
        <v>0</v>
      </c>
      <c r="P777" s="835"/>
      <c r="Q777" s="137"/>
      <c r="R777" s="137"/>
      <c r="S777" s="137"/>
      <c r="T777" s="137"/>
      <c r="U777" s="137"/>
      <c r="V777" s="137"/>
      <c r="W777" s="137"/>
      <c r="X777" s="137"/>
      <c r="Y777" s="137"/>
      <c r="Z777" s="137"/>
      <c r="AA777" s="137"/>
      <c r="AB777" s="137"/>
      <c r="AC777" s="137"/>
      <c r="AD777" s="137"/>
      <c r="AE777" s="137"/>
      <c r="AF777" s="137"/>
      <c r="AG777" s="137"/>
      <c r="AH777" s="137"/>
    </row>
    <row r="778" spans="1:34" ht="15" customHeight="1" thickBot="1" x14ac:dyDescent="0.25">
      <c r="A778" s="1393"/>
      <c r="B778" s="147"/>
      <c r="C778" s="202"/>
      <c r="D778" s="201"/>
      <c r="E778" s="536"/>
      <c r="F778" s="1123"/>
      <c r="G778" s="1124"/>
      <c r="H778" s="704"/>
      <c r="I778" s="170"/>
      <c r="J778" s="170"/>
      <c r="K778" s="170"/>
      <c r="L778" s="170"/>
      <c r="M778" s="170"/>
      <c r="N778" s="170"/>
      <c r="O778" s="714">
        <f t="shared" si="331"/>
        <v>0</v>
      </c>
      <c r="P778" s="835"/>
      <c r="Q778" s="137"/>
      <c r="R778" s="137"/>
      <c r="S778" s="137"/>
      <c r="T778" s="137"/>
      <c r="U778" s="137"/>
      <c r="V778" s="137"/>
      <c r="W778" s="137"/>
      <c r="X778" s="137"/>
      <c r="Y778" s="137"/>
      <c r="Z778" s="137"/>
      <c r="AA778" s="137"/>
      <c r="AB778" s="137"/>
      <c r="AC778" s="137"/>
      <c r="AD778" s="137"/>
      <c r="AE778" s="137"/>
      <c r="AF778" s="137"/>
      <c r="AG778" s="137"/>
      <c r="AH778" s="137"/>
    </row>
    <row r="779" spans="1:34" ht="15" hidden="1" customHeight="1" x14ac:dyDescent="0.2">
      <c r="A779" s="1393"/>
      <c r="B779" s="147"/>
      <c r="C779" s="202"/>
      <c r="D779" s="201"/>
      <c r="E779" s="536"/>
      <c r="F779" s="1123"/>
      <c r="G779" s="1124"/>
      <c r="H779" s="704"/>
      <c r="I779" s="170"/>
      <c r="J779" s="170"/>
      <c r="K779" s="170"/>
      <c r="L779" s="170"/>
      <c r="M779" s="170"/>
      <c r="N779" s="170"/>
      <c r="O779" s="714">
        <f t="shared" si="331"/>
        <v>0</v>
      </c>
      <c r="P779" s="835"/>
      <c r="Q779" s="137"/>
      <c r="R779" s="137"/>
      <c r="S779" s="137"/>
      <c r="T779" s="137"/>
      <c r="U779" s="137"/>
      <c r="V779" s="137"/>
      <c r="W779" s="137"/>
      <c r="X779" s="137"/>
      <c r="Y779" s="137"/>
      <c r="Z779" s="137"/>
      <c r="AA779" s="137"/>
      <c r="AB779" s="137"/>
      <c r="AC779" s="137"/>
      <c r="AD779" s="137"/>
      <c r="AE779" s="137"/>
      <c r="AF779" s="137"/>
      <c r="AG779" s="137"/>
      <c r="AH779" s="137"/>
    </row>
    <row r="780" spans="1:34" ht="15" hidden="1" customHeight="1" x14ac:dyDescent="0.2">
      <c r="A780" s="1393"/>
      <c r="B780" s="147"/>
      <c r="C780" s="202"/>
      <c r="D780" s="201"/>
      <c r="E780" s="536"/>
      <c r="F780" s="1123"/>
      <c r="G780" s="1124"/>
      <c r="H780" s="704"/>
      <c r="I780" s="170"/>
      <c r="J780" s="170"/>
      <c r="K780" s="170"/>
      <c r="L780" s="170"/>
      <c r="M780" s="170"/>
      <c r="N780" s="170"/>
      <c r="O780" s="714">
        <f t="shared" si="331"/>
        <v>0</v>
      </c>
      <c r="P780" s="835"/>
      <c r="Q780" s="137"/>
      <c r="R780" s="137"/>
      <c r="S780" s="137"/>
      <c r="T780" s="137"/>
      <c r="U780" s="137"/>
      <c r="V780" s="137"/>
      <c r="W780" s="137"/>
      <c r="X780" s="137"/>
      <c r="Y780" s="137"/>
      <c r="Z780" s="137"/>
      <c r="AA780" s="137"/>
      <c r="AB780" s="137"/>
      <c r="AC780" s="137"/>
      <c r="AD780" s="137"/>
      <c r="AE780" s="137"/>
      <c r="AF780" s="137"/>
      <c r="AG780" s="137"/>
      <c r="AH780" s="137"/>
    </row>
    <row r="781" spans="1:34" ht="15" hidden="1" customHeight="1" x14ac:dyDescent="0.2">
      <c r="A781" s="1393"/>
      <c r="B781" s="147"/>
      <c r="C781" s="202"/>
      <c r="D781" s="201"/>
      <c r="E781" s="536"/>
      <c r="F781" s="1123"/>
      <c r="G781" s="1124"/>
      <c r="H781" s="704"/>
      <c r="I781" s="170"/>
      <c r="J781" s="170"/>
      <c r="K781" s="170"/>
      <c r="L781" s="170"/>
      <c r="M781" s="170"/>
      <c r="N781" s="170"/>
      <c r="O781" s="714">
        <f t="shared" si="331"/>
        <v>0</v>
      </c>
      <c r="P781" s="835"/>
      <c r="Q781" s="137"/>
      <c r="R781" s="137"/>
      <c r="S781" s="137"/>
      <c r="T781" s="137"/>
      <c r="U781" s="137"/>
      <c r="V781" s="137"/>
      <c r="W781" s="137"/>
      <c r="X781" s="137"/>
      <c r="Y781" s="137"/>
      <c r="Z781" s="137"/>
      <c r="AA781" s="137"/>
      <c r="AB781" s="137"/>
      <c r="AC781" s="137"/>
      <c r="AD781" s="137"/>
      <c r="AE781" s="137"/>
      <c r="AF781" s="137"/>
      <c r="AG781" s="137"/>
      <c r="AH781" s="137"/>
    </row>
    <row r="782" spans="1:34" ht="15" hidden="1" customHeight="1" x14ac:dyDescent="0.2">
      <c r="A782" s="1393"/>
      <c r="B782" s="147"/>
      <c r="C782" s="202"/>
      <c r="D782" s="201"/>
      <c r="E782" s="536"/>
      <c r="F782" s="1123"/>
      <c r="G782" s="1124"/>
      <c r="H782" s="704"/>
      <c r="I782" s="170"/>
      <c r="J782" s="170"/>
      <c r="K782" s="170"/>
      <c r="L782" s="170"/>
      <c r="M782" s="170"/>
      <c r="N782" s="170"/>
      <c r="O782" s="714">
        <f t="shared" si="331"/>
        <v>0</v>
      </c>
      <c r="P782" s="835"/>
      <c r="Q782" s="137"/>
      <c r="R782" s="137"/>
      <c r="S782" s="137"/>
      <c r="T782" s="137"/>
      <c r="U782" s="137"/>
      <c r="V782" s="137"/>
      <c r="W782" s="137"/>
      <c r="X782" s="137"/>
      <c r="Y782" s="137"/>
      <c r="Z782" s="137"/>
      <c r="AA782" s="137"/>
      <c r="AB782" s="137"/>
      <c r="AC782" s="137"/>
      <c r="AD782" s="137"/>
      <c r="AE782" s="137"/>
      <c r="AF782" s="137"/>
      <c r="AG782" s="137"/>
      <c r="AH782" s="137"/>
    </row>
    <row r="783" spans="1:34" ht="15" hidden="1" customHeight="1" x14ac:dyDescent="0.2">
      <c r="A783" s="1393"/>
      <c r="B783" s="147"/>
      <c r="C783" s="202"/>
      <c r="D783" s="201"/>
      <c r="E783" s="536"/>
      <c r="F783" s="1123"/>
      <c r="G783" s="1124"/>
      <c r="H783" s="704"/>
      <c r="I783" s="170"/>
      <c r="J783" s="170"/>
      <c r="K783" s="170"/>
      <c r="L783" s="170"/>
      <c r="M783" s="170"/>
      <c r="N783" s="170"/>
      <c r="O783" s="714">
        <f t="shared" si="331"/>
        <v>0</v>
      </c>
      <c r="P783" s="835"/>
      <c r="Q783" s="137"/>
      <c r="R783" s="137"/>
      <c r="S783" s="137"/>
      <c r="T783" s="137"/>
      <c r="U783" s="137"/>
      <c r="V783" s="137"/>
      <c r="W783" s="137"/>
      <c r="X783" s="137"/>
      <c r="Y783" s="137"/>
      <c r="Z783" s="137"/>
      <c r="AA783" s="137"/>
      <c r="AB783" s="137"/>
      <c r="AC783" s="137"/>
      <c r="AD783" s="137"/>
      <c r="AE783" s="137"/>
      <c r="AF783" s="137"/>
      <c r="AG783" s="137"/>
      <c r="AH783" s="137"/>
    </row>
    <row r="784" spans="1:34" ht="15" hidden="1" customHeight="1" x14ac:dyDescent="0.2">
      <c r="A784" s="1393"/>
      <c r="B784" s="147"/>
      <c r="C784" s="202"/>
      <c r="D784" s="201"/>
      <c r="E784" s="536"/>
      <c r="F784" s="1123"/>
      <c r="G784" s="1124"/>
      <c r="H784" s="704"/>
      <c r="I784" s="170"/>
      <c r="J784" s="170"/>
      <c r="K784" s="170"/>
      <c r="L784" s="170"/>
      <c r="M784" s="170"/>
      <c r="N784" s="170"/>
      <c r="O784" s="714">
        <f t="shared" si="331"/>
        <v>0</v>
      </c>
      <c r="P784" s="835"/>
      <c r="Q784" s="137"/>
      <c r="R784" s="137"/>
      <c r="S784" s="137"/>
      <c r="T784" s="137"/>
      <c r="U784" s="137"/>
      <c r="V784" s="137"/>
      <c r="W784" s="137"/>
      <c r="X784" s="137"/>
      <c r="Y784" s="137"/>
      <c r="Z784" s="137"/>
      <c r="AA784" s="137"/>
      <c r="AB784" s="137"/>
      <c r="AC784" s="137"/>
      <c r="AD784" s="137"/>
      <c r="AE784" s="137"/>
      <c r="AF784" s="137"/>
      <c r="AG784" s="137"/>
      <c r="AH784" s="137"/>
    </row>
    <row r="785" spans="1:34" ht="15" hidden="1" customHeight="1" x14ac:dyDescent="0.2">
      <c r="A785" s="1393"/>
      <c r="B785" s="147"/>
      <c r="C785" s="202"/>
      <c r="D785" s="201"/>
      <c r="E785" s="536"/>
      <c r="F785" s="1123"/>
      <c r="G785" s="1124"/>
      <c r="H785" s="704"/>
      <c r="I785" s="170"/>
      <c r="J785" s="170"/>
      <c r="K785" s="170"/>
      <c r="L785" s="170"/>
      <c r="M785" s="170"/>
      <c r="N785" s="170"/>
      <c r="O785" s="714">
        <f t="shared" si="331"/>
        <v>0</v>
      </c>
      <c r="P785" s="835"/>
      <c r="Q785" s="137"/>
      <c r="R785" s="137"/>
      <c r="S785" s="137"/>
      <c r="T785" s="137"/>
      <c r="U785" s="137"/>
      <c r="V785" s="137"/>
      <c r="W785" s="137"/>
      <c r="X785" s="137"/>
      <c r="Y785" s="137"/>
      <c r="Z785" s="137"/>
      <c r="AA785" s="137"/>
      <c r="AB785" s="137"/>
      <c r="AC785" s="137"/>
      <c r="AD785" s="137"/>
      <c r="AE785" s="137"/>
      <c r="AF785" s="137"/>
      <c r="AG785" s="137"/>
      <c r="AH785" s="137"/>
    </row>
    <row r="786" spans="1:34" ht="15" hidden="1" customHeight="1" x14ac:dyDescent="0.2">
      <c r="A786" s="1393"/>
      <c r="B786" s="147"/>
      <c r="C786" s="202"/>
      <c r="D786" s="201"/>
      <c r="E786" s="536"/>
      <c r="F786" s="1123"/>
      <c r="G786" s="1124"/>
      <c r="H786" s="704"/>
      <c r="I786" s="170"/>
      <c r="J786" s="170"/>
      <c r="K786" s="170"/>
      <c r="L786" s="170"/>
      <c r="M786" s="170"/>
      <c r="N786" s="170"/>
      <c r="O786" s="714">
        <f t="shared" si="331"/>
        <v>0</v>
      </c>
      <c r="P786" s="835"/>
      <c r="Q786" s="137"/>
      <c r="R786" s="137"/>
      <c r="S786" s="137"/>
      <c r="T786" s="137"/>
      <c r="U786" s="137"/>
      <c r="V786" s="137"/>
      <c r="W786" s="137"/>
      <c r="X786" s="137"/>
      <c r="Y786" s="137"/>
      <c r="Z786" s="137"/>
      <c r="AA786" s="137"/>
      <c r="AB786" s="137"/>
      <c r="AC786" s="137"/>
      <c r="AD786" s="137"/>
      <c r="AE786" s="137"/>
      <c r="AF786" s="137"/>
      <c r="AG786" s="137"/>
      <c r="AH786" s="137"/>
    </row>
    <row r="787" spans="1:34" ht="15" hidden="1" customHeight="1" x14ac:dyDescent="0.2">
      <c r="A787" s="1393"/>
      <c r="B787" s="147"/>
      <c r="C787" s="202"/>
      <c r="D787" s="201"/>
      <c r="E787" s="536"/>
      <c r="F787" s="1123"/>
      <c r="G787" s="1124"/>
      <c r="H787" s="704"/>
      <c r="I787" s="170"/>
      <c r="J787" s="170"/>
      <c r="K787" s="170"/>
      <c r="L787" s="170"/>
      <c r="M787" s="170"/>
      <c r="N787" s="170"/>
      <c r="O787" s="714">
        <f t="shared" si="331"/>
        <v>0</v>
      </c>
      <c r="P787" s="835"/>
      <c r="Q787" s="137"/>
      <c r="R787" s="137"/>
      <c r="S787" s="137"/>
      <c r="T787" s="137"/>
      <c r="U787" s="137"/>
      <c r="V787" s="137"/>
      <c r="W787" s="137"/>
      <c r="X787" s="137"/>
      <c r="Y787" s="137"/>
      <c r="Z787" s="137"/>
      <c r="AA787" s="137"/>
      <c r="AB787" s="137"/>
      <c r="AC787" s="137"/>
      <c r="AD787" s="137"/>
      <c r="AE787" s="137"/>
      <c r="AF787" s="137"/>
      <c r="AG787" s="137"/>
      <c r="AH787" s="137"/>
    </row>
    <row r="788" spans="1:34" ht="15" hidden="1" customHeight="1" thickBot="1" x14ac:dyDescent="0.25">
      <c r="A788" s="1394"/>
      <c r="B788" s="169"/>
      <c r="C788" s="203"/>
      <c r="D788" s="201"/>
      <c r="E788" s="537"/>
      <c r="F788" s="1125"/>
      <c r="G788" s="1126"/>
      <c r="H788" s="704"/>
      <c r="I788" s="170"/>
      <c r="J788" s="170"/>
      <c r="K788" s="170"/>
      <c r="L788" s="170"/>
      <c r="M788" s="170"/>
      <c r="N788" s="170"/>
      <c r="O788" s="714">
        <f t="shared" si="331"/>
        <v>0</v>
      </c>
      <c r="P788" s="835"/>
      <c r="Q788" s="137"/>
      <c r="R788" s="137"/>
      <c r="S788" s="137"/>
      <c r="T788" s="137"/>
      <c r="U788" s="137"/>
      <c r="V788" s="137"/>
      <c r="W788" s="137"/>
      <c r="X788" s="137"/>
      <c r="Y788" s="137"/>
      <c r="Z788" s="137"/>
      <c r="AA788" s="137"/>
      <c r="AB788" s="137"/>
      <c r="AC788" s="137"/>
      <c r="AD788" s="137"/>
      <c r="AE788" s="137"/>
      <c r="AF788" s="137"/>
      <c r="AG788" s="137"/>
      <c r="AH788" s="137"/>
    </row>
    <row r="789" spans="1:34" ht="18" customHeight="1" thickBot="1" x14ac:dyDescent="0.25">
      <c r="A789" s="182"/>
      <c r="B789" s="198"/>
      <c r="C789" s="198"/>
      <c r="D789" s="198"/>
      <c r="E789" s="198" t="s">
        <v>62</v>
      </c>
      <c r="F789" s="140">
        <f t="shared" ref="F789:G789" si="332">SUM(F769:F788)</f>
        <v>0</v>
      </c>
      <c r="G789" s="204">
        <f t="shared" si="332"/>
        <v>30</v>
      </c>
      <c r="H789" s="139"/>
      <c r="I789" s="209"/>
      <c r="J789" s="139"/>
      <c r="K789" s="209"/>
      <c r="L789" s="139"/>
      <c r="M789" s="209"/>
      <c r="N789" s="139"/>
      <c r="O789" s="144">
        <f t="shared" ref="O789" si="333">SUM(O769:O788)</f>
        <v>105000</v>
      </c>
      <c r="P789" s="836"/>
      <c r="Q789" s="137"/>
      <c r="R789" s="137"/>
      <c r="S789" s="137"/>
      <c r="T789" s="137"/>
      <c r="U789" s="137"/>
      <c r="V789" s="137"/>
      <c r="W789" s="137"/>
      <c r="X789" s="137"/>
      <c r="Y789" s="137"/>
      <c r="Z789" s="137"/>
      <c r="AA789" s="137"/>
      <c r="AB789" s="137"/>
      <c r="AC789" s="137"/>
      <c r="AD789" s="137"/>
      <c r="AE789" s="137"/>
      <c r="AF789" s="137"/>
      <c r="AG789" s="137"/>
      <c r="AH789" s="137"/>
    </row>
    <row r="790" spans="1:34" ht="13.5" thickBot="1" x14ac:dyDescent="0.25">
      <c r="A790" s="173"/>
      <c r="B790" s="152"/>
      <c r="C790" s="152"/>
      <c r="D790" s="152"/>
      <c r="E790" s="152"/>
      <c r="F790" s="152"/>
      <c r="G790" s="152"/>
      <c r="H790" s="102"/>
      <c r="I790" s="152"/>
      <c r="J790" s="152"/>
      <c r="K790" s="152"/>
      <c r="L790" s="152"/>
      <c r="M790" s="152"/>
      <c r="N790" s="152"/>
      <c r="O790" s="102"/>
      <c r="P790" s="837"/>
      <c r="Q790" s="137"/>
      <c r="R790" s="137"/>
      <c r="S790" s="137"/>
      <c r="T790" s="137"/>
      <c r="U790" s="137"/>
      <c r="V790" s="137"/>
      <c r="W790" s="137"/>
      <c r="X790" s="137"/>
      <c r="Y790" s="137"/>
      <c r="Z790" s="137"/>
      <c r="AA790" s="137"/>
      <c r="AB790" s="137"/>
      <c r="AC790" s="137"/>
      <c r="AD790" s="137"/>
      <c r="AE790" s="137"/>
      <c r="AF790" s="137"/>
      <c r="AG790" s="137"/>
      <c r="AH790" s="137"/>
    </row>
    <row r="791" spans="1:34" ht="15" customHeight="1" x14ac:dyDescent="0.2">
      <c r="A791" s="1392" t="str">
        <f>'Setup Page'!C13</f>
        <v>Nquthu</v>
      </c>
      <c r="B791" s="147" t="s">
        <v>1000</v>
      </c>
      <c r="C791" s="202" t="s">
        <v>1009</v>
      </c>
      <c r="D791" s="201" t="s">
        <v>239</v>
      </c>
      <c r="E791" s="535"/>
      <c r="F791" s="1121">
        <v>0</v>
      </c>
      <c r="G791" s="1122">
        <v>15</v>
      </c>
      <c r="H791" s="704">
        <v>3500</v>
      </c>
      <c r="I791" s="170"/>
      <c r="J791" s="170"/>
      <c r="K791" s="170"/>
      <c r="L791" s="170"/>
      <c r="M791" s="170"/>
      <c r="N791" s="170"/>
      <c r="O791" s="714">
        <f>G791*H791</f>
        <v>52500</v>
      </c>
      <c r="P791" s="835" t="s">
        <v>994</v>
      </c>
      <c r="Q791" s="137"/>
      <c r="R791" s="137"/>
      <c r="S791" s="137"/>
      <c r="T791" s="137"/>
      <c r="U791" s="137"/>
      <c r="V791" s="137"/>
      <c r="W791" s="137"/>
      <c r="X791" s="137"/>
      <c r="Y791" s="137"/>
      <c r="Z791" s="137"/>
      <c r="AA791" s="137"/>
      <c r="AB791" s="137"/>
      <c r="AC791" s="137"/>
      <c r="AD791" s="137"/>
      <c r="AE791" s="137"/>
      <c r="AF791" s="137"/>
      <c r="AG791" s="137"/>
      <c r="AH791" s="137"/>
    </row>
    <row r="792" spans="1:34" ht="15" customHeight="1" x14ac:dyDescent="0.2">
      <c r="A792" s="1393"/>
      <c r="B792" s="147" t="s">
        <v>1001</v>
      </c>
      <c r="C792" s="202" t="s">
        <v>1009</v>
      </c>
      <c r="D792" s="201" t="s">
        <v>239</v>
      </c>
      <c r="E792" s="536"/>
      <c r="F792" s="1123">
        <v>0</v>
      </c>
      <c r="G792" s="1124">
        <v>15</v>
      </c>
      <c r="H792" s="704">
        <v>3500</v>
      </c>
      <c r="I792" s="170"/>
      <c r="J792" s="170"/>
      <c r="K792" s="170"/>
      <c r="L792" s="170"/>
      <c r="M792" s="170"/>
      <c r="N792" s="170"/>
      <c r="O792" s="714">
        <f t="shared" ref="O792:O810" si="334">G792*H792</f>
        <v>52500</v>
      </c>
      <c r="P792" s="835" t="s">
        <v>994</v>
      </c>
      <c r="Q792" s="137"/>
      <c r="R792" s="137"/>
      <c r="S792" s="137"/>
      <c r="T792" s="137"/>
      <c r="U792" s="137"/>
      <c r="V792" s="137"/>
      <c r="W792" s="137"/>
      <c r="X792" s="137"/>
      <c r="Y792" s="137"/>
      <c r="Z792" s="137"/>
      <c r="AA792" s="137"/>
      <c r="AB792" s="137"/>
      <c r="AC792" s="137"/>
      <c r="AD792" s="137"/>
      <c r="AE792" s="137"/>
      <c r="AF792" s="137"/>
      <c r="AG792" s="137"/>
      <c r="AH792" s="137"/>
    </row>
    <row r="793" spans="1:34" ht="15" customHeight="1" x14ac:dyDescent="0.2">
      <c r="A793" s="1393"/>
      <c r="B793" s="147"/>
      <c r="C793" s="202"/>
      <c r="D793" s="201"/>
      <c r="E793" s="536"/>
      <c r="F793" s="1123"/>
      <c r="G793" s="1124"/>
      <c r="H793" s="704"/>
      <c r="I793" s="170"/>
      <c r="J793" s="170"/>
      <c r="K793" s="170"/>
      <c r="L793" s="170"/>
      <c r="M793" s="170"/>
      <c r="N793" s="170"/>
      <c r="O793" s="714">
        <f t="shared" si="334"/>
        <v>0</v>
      </c>
      <c r="P793" s="835"/>
      <c r="Q793" s="137"/>
      <c r="R793" s="137"/>
      <c r="S793" s="137"/>
      <c r="T793" s="137"/>
      <c r="U793" s="137"/>
      <c r="V793" s="137"/>
      <c r="W793" s="137"/>
      <c r="X793" s="137"/>
      <c r="Y793" s="137"/>
      <c r="Z793" s="137"/>
      <c r="AA793" s="137"/>
      <c r="AB793" s="137"/>
      <c r="AC793" s="137"/>
      <c r="AD793" s="137"/>
      <c r="AE793" s="137"/>
      <c r="AF793" s="137"/>
      <c r="AG793" s="137"/>
      <c r="AH793" s="137"/>
    </row>
    <row r="794" spans="1:34" ht="15" customHeight="1" x14ac:dyDescent="0.2">
      <c r="A794" s="1393"/>
      <c r="B794" s="147"/>
      <c r="C794" s="202"/>
      <c r="D794" s="201"/>
      <c r="E794" s="536"/>
      <c r="F794" s="1123"/>
      <c r="G794" s="1124"/>
      <c r="H794" s="704"/>
      <c r="I794" s="170"/>
      <c r="J794" s="170"/>
      <c r="K794" s="170"/>
      <c r="L794" s="170"/>
      <c r="M794" s="170"/>
      <c r="N794" s="170"/>
      <c r="O794" s="714">
        <f t="shared" si="334"/>
        <v>0</v>
      </c>
      <c r="P794" s="835"/>
      <c r="Q794" s="137"/>
      <c r="R794" s="137"/>
      <c r="S794" s="137"/>
      <c r="T794" s="137"/>
      <c r="U794" s="137"/>
      <c r="V794" s="137"/>
      <c r="W794" s="137"/>
      <c r="X794" s="137"/>
      <c r="Y794" s="137"/>
      <c r="Z794" s="137"/>
      <c r="AA794" s="137"/>
      <c r="AB794" s="137"/>
      <c r="AC794" s="137"/>
      <c r="AD794" s="137"/>
      <c r="AE794" s="137"/>
      <c r="AF794" s="137"/>
      <c r="AG794" s="137"/>
      <c r="AH794" s="137"/>
    </row>
    <row r="795" spans="1:34" ht="15" customHeight="1" x14ac:dyDescent="0.2">
      <c r="A795" s="1393"/>
      <c r="B795" s="147"/>
      <c r="C795" s="202"/>
      <c r="D795" s="201"/>
      <c r="E795" s="536"/>
      <c r="F795" s="1123"/>
      <c r="G795" s="1124"/>
      <c r="H795" s="704"/>
      <c r="I795" s="170"/>
      <c r="J795" s="170"/>
      <c r="K795" s="170"/>
      <c r="L795" s="170"/>
      <c r="M795" s="170"/>
      <c r="N795" s="170"/>
      <c r="O795" s="714">
        <f t="shared" si="334"/>
        <v>0</v>
      </c>
      <c r="P795" s="835"/>
      <c r="Q795" s="137"/>
      <c r="R795" s="137"/>
      <c r="S795" s="137"/>
      <c r="T795" s="137"/>
      <c r="U795" s="137"/>
      <c r="V795" s="137"/>
      <c r="W795" s="137"/>
      <c r="X795" s="137"/>
      <c r="Y795" s="137"/>
      <c r="Z795" s="137"/>
      <c r="AA795" s="137"/>
      <c r="AB795" s="137"/>
      <c r="AC795" s="137"/>
      <c r="AD795" s="137"/>
      <c r="AE795" s="137"/>
      <c r="AF795" s="137"/>
      <c r="AG795" s="137"/>
      <c r="AH795" s="137"/>
    </row>
    <row r="796" spans="1:34" ht="15" customHeight="1" x14ac:dyDescent="0.2">
      <c r="A796" s="1393"/>
      <c r="B796" s="147"/>
      <c r="C796" s="202"/>
      <c r="D796" s="201"/>
      <c r="E796" s="536"/>
      <c r="F796" s="1123"/>
      <c r="G796" s="1124"/>
      <c r="H796" s="704"/>
      <c r="I796" s="170"/>
      <c r="J796" s="170"/>
      <c r="K796" s="170"/>
      <c r="L796" s="170"/>
      <c r="M796" s="170"/>
      <c r="N796" s="170"/>
      <c r="O796" s="714">
        <f t="shared" si="334"/>
        <v>0</v>
      </c>
      <c r="P796" s="835"/>
      <c r="Q796" s="137"/>
      <c r="R796" s="137"/>
      <c r="S796" s="137"/>
      <c r="T796" s="137"/>
      <c r="U796" s="137"/>
      <c r="V796" s="137"/>
      <c r="W796" s="137"/>
      <c r="X796" s="137"/>
      <c r="Y796" s="137"/>
      <c r="Z796" s="137"/>
      <c r="AA796" s="137"/>
      <c r="AB796" s="137"/>
      <c r="AC796" s="137"/>
      <c r="AD796" s="137"/>
      <c r="AE796" s="137"/>
      <c r="AF796" s="137"/>
      <c r="AG796" s="137"/>
      <c r="AH796" s="137"/>
    </row>
    <row r="797" spans="1:34" ht="15" customHeight="1" x14ac:dyDescent="0.2">
      <c r="A797" s="1393"/>
      <c r="B797" s="147"/>
      <c r="C797" s="202"/>
      <c r="D797" s="201"/>
      <c r="E797" s="536"/>
      <c r="F797" s="1123"/>
      <c r="G797" s="1124"/>
      <c r="H797" s="704"/>
      <c r="I797" s="170"/>
      <c r="J797" s="170"/>
      <c r="K797" s="170"/>
      <c r="L797" s="170"/>
      <c r="M797" s="170"/>
      <c r="N797" s="170"/>
      <c r="O797" s="714">
        <f t="shared" si="334"/>
        <v>0</v>
      </c>
      <c r="P797" s="835"/>
      <c r="Q797" s="137"/>
      <c r="R797" s="137"/>
      <c r="S797" s="137"/>
      <c r="T797" s="137"/>
      <c r="U797" s="137"/>
      <c r="V797" s="137"/>
      <c r="W797" s="137"/>
      <c r="X797" s="137"/>
      <c r="Y797" s="137"/>
      <c r="Z797" s="137"/>
      <c r="AA797" s="137"/>
      <c r="AB797" s="137"/>
      <c r="AC797" s="137"/>
      <c r="AD797" s="137"/>
      <c r="AE797" s="137"/>
      <c r="AF797" s="137"/>
      <c r="AG797" s="137"/>
      <c r="AH797" s="137"/>
    </row>
    <row r="798" spans="1:34" ht="15" customHeight="1" x14ac:dyDescent="0.2">
      <c r="A798" s="1393"/>
      <c r="B798" s="147"/>
      <c r="C798" s="202"/>
      <c r="D798" s="201"/>
      <c r="E798" s="536"/>
      <c r="F798" s="1123"/>
      <c r="G798" s="1124"/>
      <c r="H798" s="704"/>
      <c r="I798" s="170"/>
      <c r="J798" s="170"/>
      <c r="K798" s="170"/>
      <c r="L798" s="170"/>
      <c r="M798" s="170"/>
      <c r="N798" s="170"/>
      <c r="O798" s="714">
        <f t="shared" si="334"/>
        <v>0</v>
      </c>
      <c r="P798" s="835"/>
      <c r="Q798" s="137"/>
      <c r="R798" s="137"/>
      <c r="S798" s="137"/>
      <c r="T798" s="137"/>
      <c r="U798" s="137"/>
      <c r="V798" s="137"/>
      <c r="W798" s="137"/>
      <c r="X798" s="137"/>
      <c r="Y798" s="137"/>
      <c r="Z798" s="137"/>
      <c r="AA798" s="137"/>
      <c r="AB798" s="137"/>
      <c r="AC798" s="137"/>
      <c r="AD798" s="137"/>
      <c r="AE798" s="137"/>
      <c r="AF798" s="137"/>
      <c r="AG798" s="137"/>
      <c r="AH798" s="137"/>
    </row>
    <row r="799" spans="1:34" ht="15" customHeight="1" x14ac:dyDescent="0.2">
      <c r="A799" s="1393"/>
      <c r="B799" s="147"/>
      <c r="C799" s="202"/>
      <c r="D799" s="201"/>
      <c r="E799" s="536"/>
      <c r="F799" s="1123"/>
      <c r="G799" s="1124"/>
      <c r="H799" s="704"/>
      <c r="I799" s="170"/>
      <c r="J799" s="170"/>
      <c r="K799" s="170"/>
      <c r="L799" s="170"/>
      <c r="M799" s="170"/>
      <c r="N799" s="170"/>
      <c r="O799" s="714">
        <f t="shared" si="334"/>
        <v>0</v>
      </c>
      <c r="P799" s="835"/>
      <c r="Q799" s="137"/>
      <c r="R799" s="137"/>
      <c r="S799" s="137"/>
      <c r="T799" s="137"/>
      <c r="U799" s="137"/>
      <c r="V799" s="137"/>
      <c r="W799" s="137"/>
      <c r="X799" s="137"/>
      <c r="Y799" s="137"/>
      <c r="Z799" s="137"/>
      <c r="AA799" s="137"/>
      <c r="AB799" s="137"/>
      <c r="AC799" s="137"/>
      <c r="AD799" s="137"/>
      <c r="AE799" s="137"/>
      <c r="AF799" s="137"/>
      <c r="AG799" s="137"/>
      <c r="AH799" s="137"/>
    </row>
    <row r="800" spans="1:34" ht="15" customHeight="1" thickBot="1" x14ac:dyDescent="0.25">
      <c r="A800" s="1393"/>
      <c r="B800" s="147"/>
      <c r="C800" s="202"/>
      <c r="D800" s="201"/>
      <c r="E800" s="536"/>
      <c r="F800" s="1123"/>
      <c r="G800" s="1124"/>
      <c r="H800" s="704"/>
      <c r="I800" s="170"/>
      <c r="J800" s="170"/>
      <c r="K800" s="170"/>
      <c r="L800" s="170"/>
      <c r="M800" s="170"/>
      <c r="N800" s="170"/>
      <c r="O800" s="714">
        <f t="shared" si="334"/>
        <v>0</v>
      </c>
      <c r="P800" s="835"/>
      <c r="Q800" s="137"/>
      <c r="R800" s="137"/>
      <c r="S800" s="137"/>
      <c r="T800" s="137"/>
      <c r="U800" s="137"/>
      <c r="V800" s="137"/>
      <c r="W800" s="137"/>
      <c r="X800" s="137"/>
      <c r="Y800" s="137"/>
      <c r="Z800" s="137"/>
      <c r="AA800" s="137"/>
      <c r="AB800" s="137"/>
      <c r="AC800" s="137"/>
      <c r="AD800" s="137"/>
      <c r="AE800" s="137"/>
      <c r="AF800" s="137"/>
      <c r="AG800" s="137"/>
      <c r="AH800" s="137"/>
    </row>
    <row r="801" spans="1:34" ht="15" hidden="1" customHeight="1" x14ac:dyDescent="0.2">
      <c r="A801" s="1393"/>
      <c r="B801" s="147"/>
      <c r="C801" s="202"/>
      <c r="D801" s="201"/>
      <c r="E801" s="536"/>
      <c r="F801" s="1123"/>
      <c r="G801" s="1124"/>
      <c r="H801" s="704"/>
      <c r="I801" s="170"/>
      <c r="J801" s="170"/>
      <c r="K801" s="170"/>
      <c r="L801" s="170"/>
      <c r="M801" s="170"/>
      <c r="N801" s="170"/>
      <c r="O801" s="714">
        <f t="shared" si="334"/>
        <v>0</v>
      </c>
      <c r="P801" s="835"/>
      <c r="Q801" s="137"/>
      <c r="R801" s="137"/>
      <c r="S801" s="137"/>
      <c r="T801" s="137"/>
      <c r="U801" s="137"/>
      <c r="V801" s="137"/>
      <c r="W801" s="137"/>
      <c r="X801" s="137"/>
      <c r="Y801" s="137"/>
      <c r="Z801" s="137"/>
      <c r="AA801" s="137"/>
      <c r="AB801" s="137"/>
      <c r="AC801" s="137"/>
      <c r="AD801" s="137"/>
      <c r="AE801" s="137"/>
      <c r="AF801" s="137"/>
      <c r="AG801" s="137"/>
      <c r="AH801" s="137"/>
    </row>
    <row r="802" spans="1:34" ht="15" hidden="1" customHeight="1" x14ac:dyDescent="0.2">
      <c r="A802" s="1393"/>
      <c r="B802" s="147"/>
      <c r="C802" s="202"/>
      <c r="D802" s="201"/>
      <c r="E802" s="536"/>
      <c r="F802" s="1123"/>
      <c r="G802" s="1124"/>
      <c r="H802" s="704"/>
      <c r="I802" s="170"/>
      <c r="J802" s="170"/>
      <c r="K802" s="170"/>
      <c r="L802" s="170"/>
      <c r="M802" s="170"/>
      <c r="N802" s="170"/>
      <c r="O802" s="714">
        <f t="shared" si="334"/>
        <v>0</v>
      </c>
      <c r="P802" s="835"/>
      <c r="Q802" s="137"/>
      <c r="R802" s="137"/>
      <c r="S802" s="137"/>
      <c r="T802" s="137"/>
      <c r="U802" s="137"/>
      <c r="V802" s="137"/>
      <c r="W802" s="137"/>
      <c r="X802" s="137"/>
      <c r="Y802" s="137"/>
      <c r="Z802" s="137"/>
      <c r="AA802" s="137"/>
      <c r="AB802" s="137"/>
      <c r="AC802" s="137"/>
      <c r="AD802" s="137"/>
      <c r="AE802" s="137"/>
      <c r="AF802" s="137"/>
      <c r="AG802" s="137"/>
      <c r="AH802" s="137"/>
    </row>
    <row r="803" spans="1:34" ht="15" hidden="1" customHeight="1" x14ac:dyDescent="0.2">
      <c r="A803" s="1393"/>
      <c r="B803" s="147"/>
      <c r="C803" s="202"/>
      <c r="D803" s="201"/>
      <c r="E803" s="536"/>
      <c r="F803" s="1123"/>
      <c r="G803" s="1124"/>
      <c r="H803" s="704"/>
      <c r="I803" s="170"/>
      <c r="J803" s="170"/>
      <c r="K803" s="170"/>
      <c r="L803" s="170"/>
      <c r="M803" s="170"/>
      <c r="N803" s="170"/>
      <c r="O803" s="714">
        <f t="shared" si="334"/>
        <v>0</v>
      </c>
      <c r="P803" s="835"/>
      <c r="Q803" s="137"/>
      <c r="R803" s="137"/>
      <c r="S803" s="137"/>
      <c r="T803" s="137"/>
      <c r="U803" s="137"/>
      <c r="V803" s="137"/>
      <c r="W803" s="137"/>
      <c r="X803" s="137"/>
      <c r="Y803" s="137"/>
      <c r="Z803" s="137"/>
      <c r="AA803" s="137"/>
      <c r="AB803" s="137"/>
      <c r="AC803" s="137"/>
      <c r="AD803" s="137"/>
      <c r="AE803" s="137"/>
      <c r="AF803" s="137"/>
      <c r="AG803" s="137"/>
      <c r="AH803" s="137"/>
    </row>
    <row r="804" spans="1:34" ht="15" hidden="1" customHeight="1" x14ac:dyDescent="0.2">
      <c r="A804" s="1393"/>
      <c r="B804" s="147"/>
      <c r="C804" s="202"/>
      <c r="D804" s="201"/>
      <c r="E804" s="536"/>
      <c r="F804" s="1123"/>
      <c r="G804" s="1124"/>
      <c r="H804" s="704"/>
      <c r="I804" s="170"/>
      <c r="J804" s="170"/>
      <c r="K804" s="170"/>
      <c r="L804" s="170"/>
      <c r="M804" s="170"/>
      <c r="N804" s="170"/>
      <c r="O804" s="714">
        <f t="shared" si="334"/>
        <v>0</v>
      </c>
      <c r="P804" s="835"/>
      <c r="Q804" s="137"/>
      <c r="R804" s="137"/>
      <c r="S804" s="137"/>
      <c r="T804" s="137"/>
      <c r="U804" s="137"/>
      <c r="V804" s="137"/>
      <c r="W804" s="137"/>
      <c r="X804" s="137"/>
      <c r="Y804" s="137"/>
      <c r="Z804" s="137"/>
      <c r="AA804" s="137"/>
      <c r="AB804" s="137"/>
      <c r="AC804" s="137"/>
      <c r="AD804" s="137"/>
      <c r="AE804" s="137"/>
      <c r="AF804" s="137"/>
      <c r="AG804" s="137"/>
      <c r="AH804" s="137"/>
    </row>
    <row r="805" spans="1:34" ht="15" hidden="1" customHeight="1" x14ac:dyDescent="0.2">
      <c r="A805" s="1393"/>
      <c r="B805" s="147"/>
      <c r="C805" s="202"/>
      <c r="D805" s="201"/>
      <c r="E805" s="536"/>
      <c r="F805" s="1123"/>
      <c r="G805" s="1124"/>
      <c r="H805" s="704"/>
      <c r="I805" s="170"/>
      <c r="J805" s="170"/>
      <c r="K805" s="170"/>
      <c r="L805" s="170"/>
      <c r="M805" s="170"/>
      <c r="N805" s="170"/>
      <c r="O805" s="714">
        <f t="shared" si="334"/>
        <v>0</v>
      </c>
      <c r="P805" s="835"/>
      <c r="Q805" s="137"/>
      <c r="R805" s="137"/>
      <c r="S805" s="137"/>
      <c r="T805" s="137"/>
      <c r="U805" s="137"/>
      <c r="V805" s="137"/>
      <c r="W805" s="137"/>
      <c r="X805" s="137"/>
      <c r="Y805" s="137"/>
      <c r="Z805" s="137"/>
      <c r="AA805" s="137"/>
      <c r="AB805" s="137"/>
      <c r="AC805" s="137"/>
      <c r="AD805" s="137"/>
      <c r="AE805" s="137"/>
      <c r="AF805" s="137"/>
      <c r="AG805" s="137"/>
      <c r="AH805" s="137"/>
    </row>
    <row r="806" spans="1:34" ht="15" hidden="1" customHeight="1" x14ac:dyDescent="0.2">
      <c r="A806" s="1393"/>
      <c r="B806" s="147"/>
      <c r="C806" s="202"/>
      <c r="D806" s="201"/>
      <c r="E806" s="536"/>
      <c r="F806" s="1123"/>
      <c r="G806" s="1124"/>
      <c r="H806" s="704"/>
      <c r="I806" s="170"/>
      <c r="J806" s="170"/>
      <c r="K806" s="170"/>
      <c r="L806" s="170"/>
      <c r="M806" s="170"/>
      <c r="N806" s="170"/>
      <c r="O806" s="714">
        <f t="shared" si="334"/>
        <v>0</v>
      </c>
      <c r="P806" s="835"/>
      <c r="Q806" s="137"/>
      <c r="R806" s="137"/>
      <c r="S806" s="137"/>
      <c r="T806" s="137"/>
      <c r="U806" s="137"/>
      <c r="V806" s="137"/>
      <c r="W806" s="137"/>
      <c r="X806" s="137"/>
      <c r="Y806" s="137"/>
      <c r="Z806" s="137"/>
      <c r="AA806" s="137"/>
      <c r="AB806" s="137"/>
      <c r="AC806" s="137"/>
      <c r="AD806" s="137"/>
      <c r="AE806" s="137"/>
      <c r="AF806" s="137"/>
      <c r="AG806" s="137"/>
      <c r="AH806" s="137"/>
    </row>
    <row r="807" spans="1:34" ht="15" hidden="1" customHeight="1" x14ac:dyDescent="0.2">
      <c r="A807" s="1393"/>
      <c r="B807" s="147"/>
      <c r="C807" s="202"/>
      <c r="D807" s="201"/>
      <c r="E807" s="536"/>
      <c r="F807" s="1123"/>
      <c r="G807" s="1124"/>
      <c r="H807" s="704"/>
      <c r="I807" s="170"/>
      <c r="J807" s="170"/>
      <c r="K807" s="170"/>
      <c r="L807" s="170"/>
      <c r="M807" s="170"/>
      <c r="N807" s="170"/>
      <c r="O807" s="714">
        <f t="shared" si="334"/>
        <v>0</v>
      </c>
      <c r="P807" s="835"/>
      <c r="Q807" s="137"/>
      <c r="R807" s="137"/>
      <c r="S807" s="137"/>
      <c r="T807" s="137"/>
      <c r="U807" s="137"/>
      <c r="V807" s="137"/>
      <c r="W807" s="137"/>
      <c r="X807" s="137"/>
      <c r="Y807" s="137"/>
      <c r="Z807" s="137"/>
      <c r="AA807" s="137"/>
      <c r="AB807" s="137"/>
      <c r="AC807" s="137"/>
      <c r="AD807" s="137"/>
      <c r="AE807" s="137"/>
      <c r="AF807" s="137"/>
      <c r="AG807" s="137"/>
      <c r="AH807" s="137"/>
    </row>
    <row r="808" spans="1:34" ht="15" hidden="1" customHeight="1" x14ac:dyDescent="0.2">
      <c r="A808" s="1393"/>
      <c r="B808" s="147"/>
      <c r="C808" s="202"/>
      <c r="D808" s="201"/>
      <c r="E808" s="536"/>
      <c r="F808" s="1123"/>
      <c r="G808" s="1124"/>
      <c r="H808" s="704"/>
      <c r="I808" s="170"/>
      <c r="J808" s="170"/>
      <c r="K808" s="170"/>
      <c r="L808" s="170"/>
      <c r="M808" s="170"/>
      <c r="N808" s="170"/>
      <c r="O808" s="714">
        <f t="shared" si="334"/>
        <v>0</v>
      </c>
      <c r="P808" s="835"/>
      <c r="Q808" s="137"/>
      <c r="R808" s="137"/>
      <c r="S808" s="137"/>
      <c r="T808" s="137"/>
      <c r="U808" s="137"/>
      <c r="V808" s="137"/>
      <c r="W808" s="137"/>
      <c r="X808" s="137"/>
      <c r="Y808" s="137"/>
      <c r="Z808" s="137"/>
      <c r="AA808" s="137"/>
      <c r="AB808" s="137"/>
      <c r="AC808" s="137"/>
      <c r="AD808" s="137"/>
      <c r="AE808" s="137"/>
      <c r="AF808" s="137"/>
      <c r="AG808" s="137"/>
      <c r="AH808" s="137"/>
    </row>
    <row r="809" spans="1:34" ht="15" hidden="1" customHeight="1" x14ac:dyDescent="0.2">
      <c r="A809" s="1393"/>
      <c r="B809" s="147"/>
      <c r="C809" s="202"/>
      <c r="D809" s="201"/>
      <c r="E809" s="536"/>
      <c r="F809" s="1123"/>
      <c r="G809" s="1124"/>
      <c r="H809" s="704"/>
      <c r="I809" s="170"/>
      <c r="J809" s="170"/>
      <c r="K809" s="170"/>
      <c r="L809" s="170"/>
      <c r="M809" s="170"/>
      <c r="N809" s="170"/>
      <c r="O809" s="714">
        <f t="shared" si="334"/>
        <v>0</v>
      </c>
      <c r="P809" s="835"/>
      <c r="Q809" s="137"/>
      <c r="R809" s="137"/>
      <c r="S809" s="137"/>
      <c r="T809" s="137"/>
      <c r="U809" s="137"/>
      <c r="V809" s="137"/>
      <c r="W809" s="137"/>
      <c r="X809" s="137"/>
      <c r="Y809" s="137"/>
      <c r="Z809" s="137"/>
      <c r="AA809" s="137"/>
      <c r="AB809" s="137"/>
      <c r="AC809" s="137"/>
      <c r="AD809" s="137"/>
      <c r="AE809" s="137"/>
      <c r="AF809" s="137"/>
      <c r="AG809" s="137"/>
      <c r="AH809" s="137"/>
    </row>
    <row r="810" spans="1:34" ht="15" hidden="1" customHeight="1" thickBot="1" x14ac:dyDescent="0.25">
      <c r="A810" s="1394"/>
      <c r="B810" s="169"/>
      <c r="C810" s="203"/>
      <c r="D810" s="201"/>
      <c r="E810" s="537"/>
      <c r="F810" s="1125"/>
      <c r="G810" s="1126"/>
      <c r="H810" s="704"/>
      <c r="I810" s="170"/>
      <c r="J810" s="170"/>
      <c r="K810" s="170"/>
      <c r="L810" s="170"/>
      <c r="M810" s="170"/>
      <c r="N810" s="170"/>
      <c r="O810" s="714">
        <f t="shared" si="334"/>
        <v>0</v>
      </c>
      <c r="P810" s="835"/>
      <c r="Q810" s="137"/>
      <c r="R810" s="137"/>
      <c r="S810" s="137"/>
      <c r="T810" s="137"/>
      <c r="U810" s="137"/>
      <c r="V810" s="137"/>
      <c r="W810" s="137"/>
      <c r="X810" s="137"/>
      <c r="Y810" s="137"/>
      <c r="Z810" s="137"/>
      <c r="AA810" s="137"/>
      <c r="AB810" s="137"/>
      <c r="AC810" s="137"/>
      <c r="AD810" s="137"/>
      <c r="AE810" s="137"/>
      <c r="AF810" s="137"/>
      <c r="AG810" s="137"/>
      <c r="AH810" s="137"/>
    </row>
    <row r="811" spans="1:34" ht="18" customHeight="1" thickBot="1" x14ac:dyDescent="0.25">
      <c r="A811" s="182"/>
      <c r="B811" s="198"/>
      <c r="C811" s="198"/>
      <c r="D811" s="198"/>
      <c r="E811" s="198" t="s">
        <v>62</v>
      </c>
      <c r="F811" s="140">
        <f t="shared" ref="F811:G811" si="335">SUM(F791:F810)</f>
        <v>0</v>
      </c>
      <c r="G811" s="204">
        <f t="shared" si="335"/>
        <v>30</v>
      </c>
      <c r="H811" s="139"/>
      <c r="I811" s="209"/>
      <c r="J811" s="139"/>
      <c r="K811" s="209"/>
      <c r="L811" s="139"/>
      <c r="M811" s="209"/>
      <c r="N811" s="139"/>
      <c r="O811" s="144">
        <f t="shared" ref="O811" si="336">SUM(O791:O810)</f>
        <v>105000</v>
      </c>
      <c r="P811" s="836"/>
      <c r="Q811" s="137"/>
      <c r="R811" s="137"/>
      <c r="S811" s="137"/>
      <c r="T811" s="137"/>
      <c r="U811" s="137"/>
      <c r="V811" s="137"/>
      <c r="W811" s="137"/>
      <c r="X811" s="137"/>
      <c r="Y811" s="137"/>
      <c r="Z811" s="137"/>
      <c r="AA811" s="137"/>
      <c r="AB811" s="137"/>
      <c r="AC811" s="137"/>
      <c r="AD811" s="137"/>
      <c r="AE811" s="137"/>
      <c r="AF811" s="137"/>
      <c r="AG811" s="137"/>
      <c r="AH811" s="137"/>
    </row>
    <row r="812" spans="1:34" ht="13.5" thickBot="1" x14ac:dyDescent="0.25">
      <c r="A812" s="173"/>
      <c r="B812" s="152"/>
      <c r="C812" s="152"/>
      <c r="D812" s="152"/>
      <c r="E812" s="152"/>
      <c r="F812" s="152"/>
      <c r="G812" s="152"/>
      <c r="H812" s="102"/>
      <c r="I812" s="152"/>
      <c r="J812" s="152"/>
      <c r="K812" s="152"/>
      <c r="L812" s="152"/>
      <c r="M812" s="152"/>
      <c r="N812" s="152"/>
      <c r="O812" s="102"/>
      <c r="P812" s="837"/>
      <c r="Q812" s="137"/>
      <c r="R812" s="137"/>
      <c r="S812" s="137"/>
      <c r="T812" s="137"/>
      <c r="U812" s="137"/>
      <c r="V812" s="137"/>
      <c r="W812" s="137"/>
      <c r="X812" s="137"/>
      <c r="Y812" s="137"/>
      <c r="Z812" s="137"/>
      <c r="AA812" s="137"/>
      <c r="AB812" s="137"/>
      <c r="AC812" s="137"/>
      <c r="AD812" s="137"/>
      <c r="AE812" s="137"/>
      <c r="AF812" s="137"/>
      <c r="AG812" s="137"/>
      <c r="AH812" s="137"/>
    </row>
    <row r="813" spans="1:34" ht="15" customHeight="1" x14ac:dyDescent="0.2">
      <c r="A813" s="1392" t="str">
        <f>'Setup Page'!C14</f>
        <v>Vryheid Business</v>
      </c>
      <c r="B813" s="147" t="s">
        <v>997</v>
      </c>
      <c r="C813" s="202" t="s">
        <v>1009</v>
      </c>
      <c r="D813" s="201" t="s">
        <v>239</v>
      </c>
      <c r="E813" s="535"/>
      <c r="F813" s="1121">
        <v>0</v>
      </c>
      <c r="G813" s="1122">
        <v>15</v>
      </c>
      <c r="H813" s="704">
        <v>3500</v>
      </c>
      <c r="I813" s="170"/>
      <c r="J813" s="170"/>
      <c r="K813" s="170"/>
      <c r="L813" s="170"/>
      <c r="M813" s="170"/>
      <c r="N813" s="170"/>
      <c r="O813" s="714">
        <f>G813*H813</f>
        <v>52500</v>
      </c>
      <c r="P813" s="835" t="s">
        <v>994</v>
      </c>
      <c r="Q813" s="137"/>
      <c r="R813" s="137"/>
      <c r="S813" s="137"/>
      <c r="T813" s="137"/>
      <c r="U813" s="137"/>
      <c r="V813" s="137"/>
      <c r="W813" s="137"/>
      <c r="X813" s="137"/>
      <c r="Y813" s="137"/>
      <c r="Z813" s="137"/>
      <c r="AA813" s="137"/>
      <c r="AB813" s="137"/>
      <c r="AC813" s="137"/>
      <c r="AD813" s="137"/>
      <c r="AE813" s="137"/>
      <c r="AF813" s="137"/>
      <c r="AG813" s="137"/>
      <c r="AH813" s="137"/>
    </row>
    <row r="814" spans="1:34" ht="15" customHeight="1" x14ac:dyDescent="0.2">
      <c r="A814" s="1393"/>
      <c r="B814" s="147" t="s">
        <v>998</v>
      </c>
      <c r="C814" s="202" t="s">
        <v>1009</v>
      </c>
      <c r="D814" s="201" t="s">
        <v>239</v>
      </c>
      <c r="E814" s="536"/>
      <c r="F814" s="1123">
        <v>0</v>
      </c>
      <c r="G814" s="1124">
        <v>15</v>
      </c>
      <c r="H814" s="704">
        <v>3500</v>
      </c>
      <c r="I814" s="170"/>
      <c r="J814" s="170"/>
      <c r="K814" s="170"/>
      <c r="L814" s="170"/>
      <c r="M814" s="170"/>
      <c r="N814" s="170"/>
      <c r="O814" s="714">
        <f t="shared" ref="O814:O832" si="337">G814*H814</f>
        <v>52500</v>
      </c>
      <c r="P814" s="835" t="s">
        <v>994</v>
      </c>
      <c r="Q814" s="137"/>
      <c r="R814" s="137"/>
      <c r="S814" s="137"/>
      <c r="T814" s="137"/>
      <c r="U814" s="137"/>
      <c r="V814" s="137"/>
      <c r="W814" s="137"/>
      <c r="X814" s="137"/>
      <c r="Y814" s="137"/>
      <c r="Z814" s="137"/>
      <c r="AA814" s="137"/>
      <c r="AB814" s="137"/>
      <c r="AC814" s="137"/>
      <c r="AD814" s="137"/>
      <c r="AE814" s="137"/>
      <c r="AF814" s="137"/>
      <c r="AG814" s="137"/>
      <c r="AH814" s="137"/>
    </row>
    <row r="815" spans="1:34" ht="15" customHeight="1" x14ac:dyDescent="0.2">
      <c r="A815" s="1393"/>
      <c r="B815" s="147" t="s">
        <v>999</v>
      </c>
      <c r="C815" s="202" t="s">
        <v>1009</v>
      </c>
      <c r="D815" s="201" t="s">
        <v>239</v>
      </c>
      <c r="E815" s="536"/>
      <c r="F815" s="1123">
        <v>0</v>
      </c>
      <c r="G815" s="1124">
        <v>15</v>
      </c>
      <c r="H815" s="704">
        <v>3500</v>
      </c>
      <c r="I815" s="170"/>
      <c r="J815" s="170"/>
      <c r="K815" s="170"/>
      <c r="L815" s="170"/>
      <c r="M815" s="170"/>
      <c r="N815" s="170"/>
      <c r="O815" s="714">
        <f t="shared" si="337"/>
        <v>52500</v>
      </c>
      <c r="P815" s="835" t="s">
        <v>994</v>
      </c>
      <c r="Q815" s="137"/>
      <c r="R815" s="137"/>
      <c r="S815" s="137"/>
      <c r="T815" s="137"/>
      <c r="U815" s="137"/>
      <c r="V815" s="137"/>
      <c r="W815" s="137"/>
      <c r="X815" s="137"/>
      <c r="Y815" s="137"/>
      <c r="Z815" s="137"/>
      <c r="AA815" s="137"/>
      <c r="AB815" s="137"/>
      <c r="AC815" s="137"/>
      <c r="AD815" s="137"/>
      <c r="AE815" s="137"/>
      <c r="AF815" s="137"/>
      <c r="AG815" s="137"/>
      <c r="AH815" s="137"/>
    </row>
    <row r="816" spans="1:34" ht="15" customHeight="1" x14ac:dyDescent="0.2">
      <c r="A816" s="1393"/>
      <c r="B816" s="147"/>
      <c r="C816" s="202"/>
      <c r="D816" s="201"/>
      <c r="E816" s="536"/>
      <c r="F816" s="1123"/>
      <c r="G816" s="1124"/>
      <c r="H816" s="704"/>
      <c r="I816" s="170"/>
      <c r="J816" s="170"/>
      <c r="K816" s="170"/>
      <c r="L816" s="170"/>
      <c r="M816" s="170"/>
      <c r="N816" s="170"/>
      <c r="O816" s="714">
        <f t="shared" si="337"/>
        <v>0</v>
      </c>
      <c r="P816" s="835"/>
      <c r="Q816" s="137"/>
      <c r="R816" s="137"/>
      <c r="S816" s="137"/>
      <c r="T816" s="137"/>
      <c r="U816" s="137"/>
      <c r="V816" s="137"/>
      <c r="W816" s="137"/>
      <c r="X816" s="137"/>
      <c r="Y816" s="137"/>
      <c r="Z816" s="137"/>
      <c r="AA816" s="137"/>
      <c r="AB816" s="137"/>
      <c r="AC816" s="137"/>
      <c r="AD816" s="137"/>
      <c r="AE816" s="137"/>
      <c r="AF816" s="137"/>
      <c r="AG816" s="137"/>
      <c r="AH816" s="137"/>
    </row>
    <row r="817" spans="1:34" ht="15" customHeight="1" x14ac:dyDescent="0.2">
      <c r="A817" s="1393"/>
      <c r="B817" s="147"/>
      <c r="C817" s="202"/>
      <c r="D817" s="201"/>
      <c r="E817" s="536"/>
      <c r="F817" s="1123"/>
      <c r="G817" s="1124"/>
      <c r="H817" s="704"/>
      <c r="I817" s="170"/>
      <c r="J817" s="170"/>
      <c r="K817" s="170"/>
      <c r="L817" s="170"/>
      <c r="M817" s="170"/>
      <c r="N817" s="170"/>
      <c r="O817" s="714">
        <f t="shared" si="337"/>
        <v>0</v>
      </c>
      <c r="P817" s="835"/>
      <c r="Q817" s="137"/>
      <c r="R817" s="137"/>
      <c r="S817" s="137"/>
      <c r="T817" s="137"/>
      <c r="U817" s="137"/>
      <c r="V817" s="137"/>
      <c r="W817" s="137"/>
      <c r="X817" s="137"/>
      <c r="Y817" s="137"/>
      <c r="Z817" s="137"/>
      <c r="AA817" s="137"/>
      <c r="AB817" s="137"/>
      <c r="AC817" s="137"/>
      <c r="AD817" s="137"/>
      <c r="AE817" s="137"/>
      <c r="AF817" s="137"/>
      <c r="AG817" s="137"/>
      <c r="AH817" s="137"/>
    </row>
    <row r="818" spans="1:34" ht="15" customHeight="1" x14ac:dyDescent="0.2">
      <c r="A818" s="1393"/>
      <c r="B818" s="147"/>
      <c r="C818" s="202"/>
      <c r="D818" s="201"/>
      <c r="E818" s="536"/>
      <c r="F818" s="1123"/>
      <c r="G818" s="1124"/>
      <c r="H818" s="704"/>
      <c r="I818" s="170"/>
      <c r="J818" s="170"/>
      <c r="K818" s="170"/>
      <c r="L818" s="170"/>
      <c r="M818" s="170"/>
      <c r="N818" s="170"/>
      <c r="O818" s="714">
        <f t="shared" si="337"/>
        <v>0</v>
      </c>
      <c r="P818" s="835"/>
      <c r="Q818" s="137"/>
      <c r="R818" s="137"/>
      <c r="S818" s="137"/>
      <c r="T818" s="137"/>
      <c r="U818" s="137"/>
      <c r="V818" s="137"/>
      <c r="W818" s="137"/>
      <c r="X818" s="137"/>
      <c r="Y818" s="137"/>
      <c r="Z818" s="137"/>
      <c r="AA818" s="137"/>
      <c r="AB818" s="137"/>
      <c r="AC818" s="137"/>
      <c r="AD818" s="137"/>
      <c r="AE818" s="137"/>
      <c r="AF818" s="137"/>
      <c r="AG818" s="137"/>
      <c r="AH818" s="137"/>
    </row>
    <row r="819" spans="1:34" ht="15" customHeight="1" x14ac:dyDescent="0.2">
      <c r="A819" s="1393"/>
      <c r="B819" s="147"/>
      <c r="C819" s="202"/>
      <c r="D819" s="201"/>
      <c r="E819" s="536"/>
      <c r="F819" s="1123"/>
      <c r="G819" s="1124"/>
      <c r="H819" s="704"/>
      <c r="I819" s="170"/>
      <c r="J819" s="170"/>
      <c r="K819" s="170"/>
      <c r="L819" s="170"/>
      <c r="M819" s="170"/>
      <c r="N819" s="170"/>
      <c r="O819" s="714">
        <f t="shared" si="337"/>
        <v>0</v>
      </c>
      <c r="P819" s="835"/>
      <c r="Q819" s="137"/>
      <c r="R819" s="137"/>
      <c r="S819" s="137"/>
      <c r="T819" s="137"/>
      <c r="U819" s="137"/>
      <c r="V819" s="137"/>
      <c r="W819" s="137"/>
      <c r="X819" s="137"/>
      <c r="Y819" s="137"/>
      <c r="Z819" s="137"/>
      <c r="AA819" s="137"/>
      <c r="AB819" s="137"/>
      <c r="AC819" s="137"/>
      <c r="AD819" s="137"/>
      <c r="AE819" s="137"/>
      <c r="AF819" s="137"/>
      <c r="AG819" s="137"/>
      <c r="AH819" s="137"/>
    </row>
    <row r="820" spans="1:34" ht="15" customHeight="1" x14ac:dyDescent="0.2">
      <c r="A820" s="1393"/>
      <c r="B820" s="147"/>
      <c r="C820" s="202"/>
      <c r="D820" s="201"/>
      <c r="E820" s="536"/>
      <c r="F820" s="1123"/>
      <c r="G820" s="1124"/>
      <c r="H820" s="704"/>
      <c r="I820" s="170"/>
      <c r="J820" s="170"/>
      <c r="K820" s="170"/>
      <c r="L820" s="170"/>
      <c r="M820" s="170"/>
      <c r="N820" s="170"/>
      <c r="O820" s="714">
        <f t="shared" si="337"/>
        <v>0</v>
      </c>
      <c r="P820" s="835"/>
      <c r="Q820" s="137"/>
      <c r="R820" s="137"/>
      <c r="S820" s="137"/>
      <c r="T820" s="137"/>
      <c r="U820" s="137"/>
      <c r="V820" s="137"/>
      <c r="W820" s="137"/>
      <c r="X820" s="137"/>
      <c r="Y820" s="137"/>
      <c r="Z820" s="137"/>
      <c r="AA820" s="137"/>
      <c r="AB820" s="137"/>
      <c r="AC820" s="137"/>
      <c r="AD820" s="137"/>
      <c r="AE820" s="137"/>
      <c r="AF820" s="137"/>
      <c r="AG820" s="137"/>
      <c r="AH820" s="137"/>
    </row>
    <row r="821" spans="1:34" ht="15" customHeight="1" x14ac:dyDescent="0.2">
      <c r="A821" s="1393"/>
      <c r="B821" s="147"/>
      <c r="C821" s="202"/>
      <c r="D821" s="201"/>
      <c r="E821" s="536"/>
      <c r="F821" s="1123"/>
      <c r="G821" s="1124"/>
      <c r="H821" s="704"/>
      <c r="I821" s="170"/>
      <c r="J821" s="170"/>
      <c r="K821" s="170"/>
      <c r="L821" s="170"/>
      <c r="M821" s="170"/>
      <c r="N821" s="170"/>
      <c r="O821" s="714">
        <f t="shared" si="337"/>
        <v>0</v>
      </c>
      <c r="P821" s="835"/>
      <c r="Q821" s="137"/>
      <c r="R821" s="137"/>
      <c r="S821" s="137"/>
      <c r="T821" s="137"/>
      <c r="U821" s="137"/>
      <c r="V821" s="137"/>
      <c r="W821" s="137"/>
      <c r="X821" s="137"/>
      <c r="Y821" s="137"/>
      <c r="Z821" s="137"/>
      <c r="AA821" s="137"/>
      <c r="AB821" s="137"/>
      <c r="AC821" s="137"/>
      <c r="AD821" s="137"/>
      <c r="AE821" s="137"/>
      <c r="AF821" s="137"/>
      <c r="AG821" s="137"/>
      <c r="AH821" s="137"/>
    </row>
    <row r="822" spans="1:34" ht="15" customHeight="1" thickBot="1" x14ac:dyDescent="0.25">
      <c r="A822" s="1393"/>
      <c r="B822" s="147"/>
      <c r="C822" s="202"/>
      <c r="D822" s="201"/>
      <c r="E822" s="536"/>
      <c r="F822" s="1123"/>
      <c r="G822" s="1124"/>
      <c r="H822" s="704"/>
      <c r="I822" s="170"/>
      <c r="J822" s="170"/>
      <c r="K822" s="170"/>
      <c r="L822" s="170"/>
      <c r="M822" s="170"/>
      <c r="N822" s="170"/>
      <c r="O822" s="714">
        <f t="shared" si="337"/>
        <v>0</v>
      </c>
      <c r="P822" s="835"/>
      <c r="Q822" s="137"/>
      <c r="R822" s="137"/>
      <c r="S822" s="137"/>
      <c r="T822" s="137"/>
      <c r="U822" s="137"/>
      <c r="V822" s="137"/>
      <c r="W822" s="137"/>
      <c r="X822" s="137"/>
      <c r="Y822" s="137"/>
      <c r="Z822" s="137"/>
      <c r="AA822" s="137"/>
      <c r="AB822" s="137"/>
      <c r="AC822" s="137"/>
      <c r="AD822" s="137"/>
      <c r="AE822" s="137"/>
      <c r="AF822" s="137"/>
      <c r="AG822" s="137"/>
      <c r="AH822" s="137"/>
    </row>
    <row r="823" spans="1:34" ht="15" hidden="1" customHeight="1" x14ac:dyDescent="0.2">
      <c r="A823" s="1393"/>
      <c r="B823" s="147"/>
      <c r="C823" s="202"/>
      <c r="D823" s="201"/>
      <c r="E823" s="536"/>
      <c r="F823" s="1123"/>
      <c r="G823" s="1124"/>
      <c r="H823" s="704"/>
      <c r="I823" s="170"/>
      <c r="J823" s="170"/>
      <c r="K823" s="170"/>
      <c r="L823" s="170"/>
      <c r="M823" s="170"/>
      <c r="N823" s="170"/>
      <c r="O823" s="714">
        <f t="shared" si="337"/>
        <v>0</v>
      </c>
      <c r="P823" s="835"/>
      <c r="Q823" s="137"/>
      <c r="R823" s="137"/>
      <c r="S823" s="137"/>
      <c r="T823" s="137"/>
      <c r="U823" s="137"/>
      <c r="V823" s="137"/>
      <c r="W823" s="137"/>
      <c r="X823" s="137"/>
      <c r="Y823" s="137"/>
      <c r="Z823" s="137"/>
      <c r="AA823" s="137"/>
      <c r="AB823" s="137"/>
      <c r="AC823" s="137"/>
      <c r="AD823" s="137"/>
      <c r="AE823" s="137"/>
      <c r="AF823" s="137"/>
      <c r="AG823" s="137"/>
      <c r="AH823" s="137"/>
    </row>
    <row r="824" spans="1:34" ht="15" hidden="1" customHeight="1" x14ac:dyDescent="0.2">
      <c r="A824" s="1393"/>
      <c r="B824" s="147"/>
      <c r="C824" s="202"/>
      <c r="D824" s="201"/>
      <c r="E824" s="536"/>
      <c r="F824" s="1123"/>
      <c r="G824" s="1124"/>
      <c r="H824" s="704"/>
      <c r="I824" s="170"/>
      <c r="J824" s="170"/>
      <c r="K824" s="170"/>
      <c r="L824" s="170"/>
      <c r="M824" s="170"/>
      <c r="N824" s="170"/>
      <c r="O824" s="714">
        <f t="shared" si="337"/>
        <v>0</v>
      </c>
      <c r="P824" s="835"/>
      <c r="Q824" s="137"/>
      <c r="R824" s="137"/>
      <c r="S824" s="137"/>
      <c r="T824" s="137"/>
      <c r="U824" s="137"/>
      <c r="V824" s="137"/>
      <c r="W824" s="137"/>
      <c r="X824" s="137"/>
      <c r="Y824" s="137"/>
      <c r="Z824" s="137"/>
      <c r="AA824" s="137"/>
      <c r="AB824" s="137"/>
      <c r="AC824" s="137"/>
      <c r="AD824" s="137"/>
      <c r="AE824" s="137"/>
      <c r="AF824" s="137"/>
      <c r="AG824" s="137"/>
      <c r="AH824" s="137"/>
    </row>
    <row r="825" spans="1:34" ht="15" hidden="1" customHeight="1" x14ac:dyDescent="0.2">
      <c r="A825" s="1393"/>
      <c r="B825" s="147"/>
      <c r="C825" s="202"/>
      <c r="D825" s="201"/>
      <c r="E825" s="536"/>
      <c r="F825" s="1123"/>
      <c r="G825" s="1124"/>
      <c r="H825" s="704"/>
      <c r="I825" s="170"/>
      <c r="J825" s="170"/>
      <c r="K825" s="170"/>
      <c r="L825" s="170"/>
      <c r="M825" s="170"/>
      <c r="N825" s="170"/>
      <c r="O825" s="714">
        <f t="shared" si="337"/>
        <v>0</v>
      </c>
      <c r="P825" s="835"/>
      <c r="Q825" s="137"/>
      <c r="R825" s="137"/>
      <c r="S825" s="137"/>
      <c r="T825" s="137"/>
      <c r="U825" s="137"/>
      <c r="V825" s="137"/>
      <c r="W825" s="137"/>
      <c r="X825" s="137"/>
      <c r="Y825" s="137"/>
      <c r="Z825" s="137"/>
      <c r="AA825" s="137"/>
      <c r="AB825" s="137"/>
      <c r="AC825" s="137"/>
      <c r="AD825" s="137"/>
      <c r="AE825" s="137"/>
      <c r="AF825" s="137"/>
      <c r="AG825" s="137"/>
      <c r="AH825" s="137"/>
    </row>
    <row r="826" spans="1:34" ht="15" hidden="1" customHeight="1" x14ac:dyDescent="0.2">
      <c r="A826" s="1393"/>
      <c r="B826" s="147"/>
      <c r="C826" s="202"/>
      <c r="D826" s="201"/>
      <c r="E826" s="536"/>
      <c r="F826" s="1123"/>
      <c r="G826" s="1124"/>
      <c r="H826" s="704"/>
      <c r="I826" s="170"/>
      <c r="J826" s="170"/>
      <c r="K826" s="170"/>
      <c r="L826" s="170"/>
      <c r="M826" s="170"/>
      <c r="N826" s="170"/>
      <c r="O826" s="714">
        <f t="shared" si="337"/>
        <v>0</v>
      </c>
      <c r="P826" s="835"/>
      <c r="Q826" s="137"/>
      <c r="R826" s="137"/>
      <c r="S826" s="137"/>
      <c r="T826" s="137"/>
      <c r="U826" s="137"/>
      <c r="V826" s="137"/>
      <c r="W826" s="137"/>
      <c r="X826" s="137"/>
      <c r="Y826" s="137"/>
      <c r="Z826" s="137"/>
      <c r="AA826" s="137"/>
      <c r="AB826" s="137"/>
      <c r="AC826" s="137"/>
      <c r="AD826" s="137"/>
      <c r="AE826" s="137"/>
      <c r="AF826" s="137"/>
      <c r="AG826" s="137"/>
      <c r="AH826" s="137"/>
    </row>
    <row r="827" spans="1:34" ht="15" hidden="1" customHeight="1" x14ac:dyDescent="0.2">
      <c r="A827" s="1393"/>
      <c r="B827" s="147"/>
      <c r="C827" s="202"/>
      <c r="D827" s="201"/>
      <c r="E827" s="536"/>
      <c r="F827" s="1123"/>
      <c r="G827" s="1124"/>
      <c r="H827" s="704"/>
      <c r="I827" s="170"/>
      <c r="J827" s="170"/>
      <c r="K827" s="170"/>
      <c r="L827" s="170"/>
      <c r="M827" s="170"/>
      <c r="N827" s="170"/>
      <c r="O827" s="714">
        <f t="shared" si="337"/>
        <v>0</v>
      </c>
      <c r="P827" s="835"/>
      <c r="Q827" s="137"/>
      <c r="R827" s="137"/>
      <c r="S827" s="137"/>
      <c r="T827" s="137"/>
      <c r="U827" s="137"/>
      <c r="V827" s="137"/>
      <c r="W827" s="137"/>
      <c r="X827" s="137"/>
      <c r="Y827" s="137"/>
      <c r="Z827" s="137"/>
      <c r="AA827" s="137"/>
      <c r="AB827" s="137"/>
      <c r="AC827" s="137"/>
      <c r="AD827" s="137"/>
      <c r="AE827" s="137"/>
      <c r="AF827" s="137"/>
      <c r="AG827" s="137"/>
      <c r="AH827" s="137"/>
    </row>
    <row r="828" spans="1:34" ht="15" hidden="1" customHeight="1" x14ac:dyDescent="0.2">
      <c r="A828" s="1393"/>
      <c r="B828" s="147"/>
      <c r="C828" s="202"/>
      <c r="D828" s="201"/>
      <c r="E828" s="536"/>
      <c r="F828" s="1123"/>
      <c r="G828" s="1124"/>
      <c r="H828" s="704"/>
      <c r="I828" s="170"/>
      <c r="J828" s="170"/>
      <c r="K828" s="170"/>
      <c r="L828" s="170"/>
      <c r="M828" s="170"/>
      <c r="N828" s="170"/>
      <c r="O828" s="714">
        <f t="shared" si="337"/>
        <v>0</v>
      </c>
      <c r="P828" s="835"/>
      <c r="Q828" s="137"/>
      <c r="R828" s="137"/>
      <c r="S828" s="137"/>
      <c r="T828" s="137"/>
      <c r="U828" s="137"/>
      <c r="V828" s="137"/>
      <c r="W828" s="137"/>
      <c r="X828" s="137"/>
      <c r="Y828" s="137"/>
      <c r="Z828" s="137"/>
      <c r="AA828" s="137"/>
      <c r="AB828" s="137"/>
      <c r="AC828" s="137"/>
      <c r="AD828" s="137"/>
      <c r="AE828" s="137"/>
      <c r="AF828" s="137"/>
      <c r="AG828" s="137"/>
      <c r="AH828" s="137"/>
    </row>
    <row r="829" spans="1:34" ht="15" hidden="1" customHeight="1" x14ac:dyDescent="0.2">
      <c r="A829" s="1393"/>
      <c r="B829" s="147"/>
      <c r="C829" s="202"/>
      <c r="D829" s="201"/>
      <c r="E829" s="536"/>
      <c r="F829" s="1123"/>
      <c r="G829" s="1124"/>
      <c r="H829" s="704"/>
      <c r="I829" s="170"/>
      <c r="J829" s="170"/>
      <c r="K829" s="170"/>
      <c r="L829" s="170"/>
      <c r="M829" s="170"/>
      <c r="N829" s="170"/>
      <c r="O829" s="714">
        <f t="shared" si="337"/>
        <v>0</v>
      </c>
      <c r="P829" s="835"/>
      <c r="Q829" s="137"/>
      <c r="R829" s="137"/>
      <c r="S829" s="137"/>
      <c r="T829" s="137"/>
      <c r="U829" s="137"/>
      <c r="V829" s="137"/>
      <c r="W829" s="137"/>
      <c r="X829" s="137"/>
      <c r="Y829" s="137"/>
      <c r="Z829" s="137"/>
      <c r="AA829" s="137"/>
      <c r="AB829" s="137"/>
      <c r="AC829" s="137"/>
      <c r="AD829" s="137"/>
      <c r="AE829" s="137"/>
      <c r="AF829" s="137"/>
      <c r="AG829" s="137"/>
      <c r="AH829" s="137"/>
    </row>
    <row r="830" spans="1:34" ht="15" hidden="1" customHeight="1" x14ac:dyDescent="0.2">
      <c r="A830" s="1393"/>
      <c r="B830" s="147"/>
      <c r="C830" s="202"/>
      <c r="D830" s="201"/>
      <c r="E830" s="536"/>
      <c r="F830" s="1123"/>
      <c r="G830" s="1124"/>
      <c r="H830" s="704"/>
      <c r="I830" s="170"/>
      <c r="J830" s="170"/>
      <c r="K830" s="170"/>
      <c r="L830" s="170"/>
      <c r="M830" s="170"/>
      <c r="N830" s="170"/>
      <c r="O830" s="714">
        <f t="shared" si="337"/>
        <v>0</v>
      </c>
      <c r="P830" s="835"/>
      <c r="Q830" s="137"/>
      <c r="R830" s="137"/>
      <c r="S830" s="137"/>
      <c r="T830" s="137"/>
      <c r="U830" s="137"/>
      <c r="V830" s="137"/>
      <c r="W830" s="137"/>
      <c r="X830" s="137"/>
      <c r="Y830" s="137"/>
      <c r="Z830" s="137"/>
      <c r="AA830" s="137"/>
      <c r="AB830" s="137"/>
      <c r="AC830" s="137"/>
      <c r="AD830" s="137"/>
      <c r="AE830" s="137"/>
      <c r="AF830" s="137"/>
      <c r="AG830" s="137"/>
      <c r="AH830" s="137"/>
    </row>
    <row r="831" spans="1:34" ht="15" hidden="1" customHeight="1" x14ac:dyDescent="0.2">
      <c r="A831" s="1393"/>
      <c r="B831" s="147"/>
      <c r="C831" s="202"/>
      <c r="D831" s="201"/>
      <c r="E831" s="536"/>
      <c r="F831" s="1123"/>
      <c r="G831" s="1124"/>
      <c r="H831" s="704"/>
      <c r="I831" s="170"/>
      <c r="J831" s="170"/>
      <c r="K831" s="170"/>
      <c r="L831" s="170"/>
      <c r="M831" s="170"/>
      <c r="N831" s="170"/>
      <c r="O831" s="714">
        <f t="shared" si="337"/>
        <v>0</v>
      </c>
      <c r="P831" s="835"/>
      <c r="Q831" s="137"/>
      <c r="R831" s="137"/>
      <c r="S831" s="137"/>
      <c r="T831" s="137"/>
      <c r="U831" s="137"/>
      <c r="V831" s="137"/>
      <c r="W831" s="137"/>
      <c r="X831" s="137"/>
      <c r="Y831" s="137"/>
      <c r="Z831" s="137"/>
      <c r="AA831" s="137"/>
      <c r="AB831" s="137"/>
      <c r="AC831" s="137"/>
      <c r="AD831" s="137"/>
      <c r="AE831" s="137"/>
      <c r="AF831" s="137"/>
      <c r="AG831" s="137"/>
      <c r="AH831" s="137"/>
    </row>
    <row r="832" spans="1:34" ht="15" hidden="1" customHeight="1" thickBot="1" x14ac:dyDescent="0.25">
      <c r="A832" s="1394"/>
      <c r="B832" s="169"/>
      <c r="C832" s="203"/>
      <c r="D832" s="201"/>
      <c r="E832" s="537"/>
      <c r="F832" s="1125"/>
      <c r="G832" s="1126"/>
      <c r="H832" s="704"/>
      <c r="I832" s="170"/>
      <c r="J832" s="170"/>
      <c r="K832" s="170"/>
      <c r="L832" s="170"/>
      <c r="M832" s="170"/>
      <c r="N832" s="170"/>
      <c r="O832" s="714">
        <f t="shared" si="337"/>
        <v>0</v>
      </c>
      <c r="P832" s="835"/>
      <c r="Q832" s="137"/>
      <c r="R832" s="137"/>
      <c r="S832" s="137"/>
      <c r="T832" s="137"/>
      <c r="U832" s="137"/>
      <c r="V832" s="137"/>
      <c r="W832" s="137"/>
      <c r="X832" s="137"/>
      <c r="Y832" s="137"/>
      <c r="Z832" s="137"/>
      <c r="AA832" s="137"/>
      <c r="AB832" s="137"/>
      <c r="AC832" s="137"/>
      <c r="AD832" s="137"/>
      <c r="AE832" s="137"/>
      <c r="AF832" s="137"/>
      <c r="AG832" s="137"/>
      <c r="AH832" s="137"/>
    </row>
    <row r="833" spans="1:34" ht="18" customHeight="1" thickBot="1" x14ac:dyDescent="0.25">
      <c r="A833" s="182"/>
      <c r="B833" s="198"/>
      <c r="C833" s="198"/>
      <c r="D833" s="198"/>
      <c r="E833" s="198" t="s">
        <v>62</v>
      </c>
      <c r="F833" s="140">
        <f t="shared" ref="F833:G833" si="338">SUM(F813:F832)</f>
        <v>0</v>
      </c>
      <c r="G833" s="204">
        <f t="shared" si="338"/>
        <v>45</v>
      </c>
      <c r="H833" s="139"/>
      <c r="I833" s="209"/>
      <c r="J833" s="139"/>
      <c r="K833" s="209"/>
      <c r="L833" s="139"/>
      <c r="M833" s="209"/>
      <c r="N833" s="139"/>
      <c r="O833" s="144">
        <f t="shared" ref="O833" si="339">SUM(O813:O832)</f>
        <v>157500</v>
      </c>
      <c r="P833" s="836"/>
      <c r="Q833" s="137"/>
      <c r="R833" s="137"/>
      <c r="S833" s="137"/>
      <c r="T833" s="137"/>
      <c r="U833" s="137"/>
      <c r="V833" s="137"/>
      <c r="W833" s="137"/>
      <c r="X833" s="137"/>
      <c r="Y833" s="137"/>
      <c r="Z833" s="137"/>
      <c r="AA833" s="137"/>
      <c r="AB833" s="137"/>
      <c r="AC833" s="137"/>
      <c r="AD833" s="137"/>
      <c r="AE833" s="137"/>
      <c r="AF833" s="137"/>
      <c r="AG833" s="137"/>
      <c r="AH833" s="137"/>
    </row>
    <row r="834" spans="1:34" ht="13.5" thickBot="1" x14ac:dyDescent="0.25">
      <c r="A834" s="173"/>
      <c r="B834" s="152"/>
      <c r="C834" s="152"/>
      <c r="D834" s="152"/>
      <c r="E834" s="152"/>
      <c r="F834" s="152"/>
      <c r="G834" s="152"/>
      <c r="H834" s="102"/>
      <c r="I834" s="152"/>
      <c r="J834" s="152"/>
      <c r="K834" s="152"/>
      <c r="L834" s="152"/>
      <c r="M834" s="152"/>
      <c r="N834" s="152"/>
      <c r="O834" s="102"/>
      <c r="P834" s="837"/>
      <c r="Q834" s="137"/>
      <c r="R834" s="137"/>
      <c r="S834" s="137"/>
      <c r="T834" s="137"/>
      <c r="U834" s="137"/>
      <c r="V834" s="137"/>
      <c r="W834" s="137"/>
      <c r="X834" s="137"/>
      <c r="Y834" s="137"/>
      <c r="Z834" s="137"/>
      <c r="AA834" s="137"/>
      <c r="AB834" s="137"/>
      <c r="AC834" s="137"/>
      <c r="AD834" s="137"/>
      <c r="AE834" s="137"/>
      <c r="AF834" s="137"/>
      <c r="AG834" s="137"/>
      <c r="AH834" s="137"/>
    </row>
    <row r="835" spans="1:34" ht="15" customHeight="1" x14ac:dyDescent="0.2">
      <c r="A835" s="1392" t="str">
        <f>'Setup Page'!C15</f>
        <v>Vryheid Engineering</v>
      </c>
      <c r="B835" s="168"/>
      <c r="C835" s="201"/>
      <c r="D835" s="201"/>
      <c r="E835" s="535"/>
      <c r="F835" s="1121"/>
      <c r="G835" s="1122"/>
      <c r="H835" s="704"/>
      <c r="I835" s="170"/>
      <c r="J835" s="170"/>
      <c r="K835" s="170"/>
      <c r="L835" s="170"/>
      <c r="M835" s="170"/>
      <c r="N835" s="170"/>
      <c r="O835" s="714">
        <f>G835*H835</f>
        <v>0</v>
      </c>
      <c r="P835" s="835"/>
      <c r="Q835" s="137"/>
      <c r="R835" s="137"/>
      <c r="S835" s="137"/>
      <c r="T835" s="137"/>
      <c r="U835" s="137"/>
      <c r="V835" s="137"/>
      <c r="W835" s="137"/>
      <c r="X835" s="137"/>
      <c r="Y835" s="137"/>
      <c r="Z835" s="137"/>
      <c r="AA835" s="137"/>
      <c r="AB835" s="137"/>
      <c r="AC835" s="137"/>
      <c r="AD835" s="137"/>
      <c r="AE835" s="137"/>
      <c r="AF835" s="137"/>
      <c r="AG835" s="137"/>
      <c r="AH835" s="137"/>
    </row>
    <row r="836" spans="1:34" ht="15" customHeight="1" x14ac:dyDescent="0.2">
      <c r="A836" s="1393"/>
      <c r="B836" s="147"/>
      <c r="C836" s="202"/>
      <c r="D836" s="201"/>
      <c r="E836" s="536"/>
      <c r="F836" s="1123"/>
      <c r="G836" s="1124"/>
      <c r="H836" s="704"/>
      <c r="I836" s="170"/>
      <c r="J836" s="170"/>
      <c r="K836" s="170"/>
      <c r="L836" s="170"/>
      <c r="M836" s="170"/>
      <c r="N836" s="170"/>
      <c r="O836" s="714">
        <f t="shared" ref="O836:O854" si="340">G836*H836</f>
        <v>0</v>
      </c>
      <c r="P836" s="835"/>
      <c r="Q836" s="137"/>
      <c r="R836" s="137"/>
      <c r="S836" s="137"/>
      <c r="T836" s="137"/>
      <c r="U836" s="137"/>
      <c r="V836" s="137"/>
      <c r="W836" s="137"/>
      <c r="X836" s="137"/>
      <c r="Y836" s="137"/>
      <c r="Z836" s="137"/>
      <c r="AA836" s="137"/>
      <c r="AB836" s="137"/>
      <c r="AC836" s="137"/>
      <c r="AD836" s="137"/>
      <c r="AE836" s="137"/>
      <c r="AF836" s="137"/>
      <c r="AG836" s="137"/>
      <c r="AH836" s="137"/>
    </row>
    <row r="837" spans="1:34" ht="15" customHeight="1" x14ac:dyDescent="0.2">
      <c r="A837" s="1393"/>
      <c r="B837" s="147"/>
      <c r="C837" s="202"/>
      <c r="D837" s="201"/>
      <c r="E837" s="536"/>
      <c r="F837" s="1123"/>
      <c r="G837" s="1124"/>
      <c r="H837" s="704"/>
      <c r="I837" s="170"/>
      <c r="J837" s="170"/>
      <c r="K837" s="170"/>
      <c r="L837" s="170"/>
      <c r="M837" s="170"/>
      <c r="N837" s="170"/>
      <c r="O837" s="714">
        <f t="shared" si="340"/>
        <v>0</v>
      </c>
      <c r="P837" s="835"/>
      <c r="Q837" s="137"/>
      <c r="R837" s="137"/>
      <c r="S837" s="137"/>
      <c r="T837" s="137"/>
      <c r="U837" s="137"/>
      <c r="V837" s="137"/>
      <c r="W837" s="137"/>
      <c r="X837" s="137"/>
      <c r="Y837" s="137"/>
      <c r="Z837" s="137"/>
      <c r="AA837" s="137"/>
      <c r="AB837" s="137"/>
      <c r="AC837" s="137"/>
      <c r="AD837" s="137"/>
      <c r="AE837" s="137"/>
      <c r="AF837" s="137"/>
      <c r="AG837" s="137"/>
      <c r="AH837" s="137"/>
    </row>
    <row r="838" spans="1:34" ht="15" customHeight="1" x14ac:dyDescent="0.2">
      <c r="A838" s="1393"/>
      <c r="B838" s="147"/>
      <c r="C838" s="202"/>
      <c r="D838" s="201"/>
      <c r="E838" s="536"/>
      <c r="F838" s="1123"/>
      <c r="G838" s="1124"/>
      <c r="H838" s="704"/>
      <c r="I838" s="170"/>
      <c r="J838" s="170"/>
      <c r="K838" s="170"/>
      <c r="L838" s="170"/>
      <c r="M838" s="170"/>
      <c r="N838" s="170"/>
      <c r="O838" s="714">
        <f t="shared" si="340"/>
        <v>0</v>
      </c>
      <c r="P838" s="835"/>
      <c r="Q838" s="137"/>
      <c r="R838" s="137"/>
      <c r="S838" s="137"/>
      <c r="T838" s="137"/>
      <c r="U838" s="137"/>
      <c r="V838" s="137"/>
      <c r="W838" s="137"/>
      <c r="X838" s="137"/>
      <c r="Y838" s="137"/>
      <c r="Z838" s="137"/>
      <c r="AA838" s="137"/>
      <c r="AB838" s="137"/>
      <c r="AC838" s="137"/>
      <c r="AD838" s="137"/>
      <c r="AE838" s="137"/>
      <c r="AF838" s="137"/>
      <c r="AG838" s="137"/>
      <c r="AH838" s="137"/>
    </row>
    <row r="839" spans="1:34" ht="15" customHeight="1" x14ac:dyDescent="0.2">
      <c r="A839" s="1393"/>
      <c r="B839" s="147"/>
      <c r="C839" s="202"/>
      <c r="D839" s="201"/>
      <c r="E839" s="536"/>
      <c r="F839" s="1123"/>
      <c r="G839" s="1124"/>
      <c r="H839" s="704"/>
      <c r="I839" s="170"/>
      <c r="J839" s="170"/>
      <c r="K839" s="170"/>
      <c r="L839" s="170"/>
      <c r="M839" s="170"/>
      <c r="N839" s="170"/>
      <c r="O839" s="714">
        <f t="shared" si="340"/>
        <v>0</v>
      </c>
      <c r="P839" s="835"/>
      <c r="Q839" s="137"/>
      <c r="R839" s="137"/>
      <c r="S839" s="137"/>
      <c r="T839" s="137"/>
      <c r="U839" s="137"/>
      <c r="V839" s="137"/>
      <c r="W839" s="137"/>
      <c r="X839" s="137"/>
      <c r="Y839" s="137"/>
      <c r="Z839" s="137"/>
      <c r="AA839" s="137"/>
      <c r="AB839" s="137"/>
      <c r="AC839" s="137"/>
      <c r="AD839" s="137"/>
      <c r="AE839" s="137"/>
      <c r="AF839" s="137"/>
      <c r="AG839" s="137"/>
      <c r="AH839" s="137"/>
    </row>
    <row r="840" spans="1:34" ht="15" customHeight="1" x14ac:dyDescent="0.2">
      <c r="A840" s="1393"/>
      <c r="B840" s="147"/>
      <c r="C840" s="202"/>
      <c r="D840" s="201"/>
      <c r="E840" s="536"/>
      <c r="F840" s="1123"/>
      <c r="G840" s="1124"/>
      <c r="H840" s="704"/>
      <c r="I840" s="170"/>
      <c r="J840" s="170"/>
      <c r="K840" s="170"/>
      <c r="L840" s="170"/>
      <c r="M840" s="170"/>
      <c r="N840" s="170"/>
      <c r="O840" s="714">
        <f t="shared" si="340"/>
        <v>0</v>
      </c>
      <c r="P840" s="835"/>
      <c r="Q840" s="137"/>
      <c r="R840" s="137"/>
      <c r="S840" s="137"/>
      <c r="T840" s="137"/>
      <c r="U840" s="137"/>
      <c r="V840" s="137"/>
      <c r="W840" s="137"/>
      <c r="X840" s="137"/>
      <c r="Y840" s="137"/>
      <c r="Z840" s="137"/>
      <c r="AA840" s="137"/>
      <c r="AB840" s="137"/>
      <c r="AC840" s="137"/>
      <c r="AD840" s="137"/>
      <c r="AE840" s="137"/>
      <c r="AF840" s="137"/>
      <c r="AG840" s="137"/>
      <c r="AH840" s="137"/>
    </row>
    <row r="841" spans="1:34" ht="15" customHeight="1" x14ac:dyDescent="0.2">
      <c r="A841" s="1393"/>
      <c r="B841" s="147"/>
      <c r="C841" s="202"/>
      <c r="D841" s="201"/>
      <c r="E841" s="536"/>
      <c r="F841" s="1123"/>
      <c r="G841" s="1124"/>
      <c r="H841" s="704"/>
      <c r="I841" s="170"/>
      <c r="J841" s="170"/>
      <c r="K841" s="170"/>
      <c r="L841" s="170"/>
      <c r="M841" s="170"/>
      <c r="N841" s="170"/>
      <c r="O841" s="714">
        <f t="shared" si="340"/>
        <v>0</v>
      </c>
      <c r="P841" s="835"/>
      <c r="Q841" s="137"/>
      <c r="R841" s="137"/>
      <c r="S841" s="137"/>
      <c r="T841" s="137"/>
      <c r="U841" s="137"/>
      <c r="V841" s="137"/>
      <c r="W841" s="137"/>
      <c r="X841" s="137"/>
      <c r="Y841" s="137"/>
      <c r="Z841" s="137"/>
      <c r="AA841" s="137"/>
      <c r="AB841" s="137"/>
      <c r="AC841" s="137"/>
      <c r="AD841" s="137"/>
      <c r="AE841" s="137"/>
      <c r="AF841" s="137"/>
      <c r="AG841" s="137"/>
      <c r="AH841" s="137"/>
    </row>
    <row r="842" spans="1:34" ht="15" customHeight="1" x14ac:dyDescent="0.2">
      <c r="A842" s="1393"/>
      <c r="B842" s="147"/>
      <c r="C842" s="202"/>
      <c r="D842" s="201"/>
      <c r="E842" s="536"/>
      <c r="F842" s="1123"/>
      <c r="G842" s="1124"/>
      <c r="H842" s="704"/>
      <c r="I842" s="170"/>
      <c r="J842" s="170"/>
      <c r="K842" s="170"/>
      <c r="L842" s="170"/>
      <c r="M842" s="170"/>
      <c r="N842" s="170"/>
      <c r="O842" s="714">
        <f t="shared" si="340"/>
        <v>0</v>
      </c>
      <c r="P842" s="835"/>
      <c r="Q842" s="137"/>
      <c r="R842" s="137"/>
      <c r="S842" s="137"/>
      <c r="T842" s="137"/>
      <c r="U842" s="137"/>
      <c r="V842" s="137"/>
      <c r="W842" s="137"/>
      <c r="X842" s="137"/>
      <c r="Y842" s="137"/>
      <c r="Z842" s="137"/>
      <c r="AA842" s="137"/>
      <c r="AB842" s="137"/>
      <c r="AC842" s="137"/>
      <c r="AD842" s="137"/>
      <c r="AE842" s="137"/>
      <c r="AF842" s="137"/>
      <c r="AG842" s="137"/>
      <c r="AH842" s="137"/>
    </row>
    <row r="843" spans="1:34" ht="15" customHeight="1" x14ac:dyDescent="0.2">
      <c r="A843" s="1393"/>
      <c r="B843" s="147"/>
      <c r="C843" s="202"/>
      <c r="D843" s="201"/>
      <c r="E843" s="536"/>
      <c r="F843" s="1123"/>
      <c r="G843" s="1124"/>
      <c r="H843" s="704"/>
      <c r="I843" s="170"/>
      <c r="J843" s="170"/>
      <c r="K843" s="170"/>
      <c r="L843" s="170"/>
      <c r="M843" s="170"/>
      <c r="N843" s="170"/>
      <c r="O843" s="714">
        <f t="shared" si="340"/>
        <v>0</v>
      </c>
      <c r="P843" s="835"/>
      <c r="Q843" s="137"/>
      <c r="R843" s="137"/>
      <c r="S843" s="137"/>
      <c r="T843" s="137"/>
      <c r="U843" s="137"/>
      <c r="V843" s="137"/>
      <c r="W843" s="137"/>
      <c r="X843" s="137"/>
      <c r="Y843" s="137"/>
      <c r="Z843" s="137"/>
      <c r="AA843" s="137"/>
      <c r="AB843" s="137"/>
      <c r="AC843" s="137"/>
      <c r="AD843" s="137"/>
      <c r="AE843" s="137"/>
      <c r="AF843" s="137"/>
      <c r="AG843" s="137"/>
      <c r="AH843" s="137"/>
    </row>
    <row r="844" spans="1:34" ht="15" customHeight="1" thickBot="1" x14ac:dyDescent="0.25">
      <c r="A844" s="1393"/>
      <c r="B844" s="147"/>
      <c r="C844" s="202"/>
      <c r="D844" s="201"/>
      <c r="E844" s="536"/>
      <c r="F844" s="1123"/>
      <c r="G844" s="1124"/>
      <c r="H844" s="704"/>
      <c r="I844" s="170"/>
      <c r="J844" s="170"/>
      <c r="K844" s="170"/>
      <c r="L844" s="170"/>
      <c r="M844" s="170"/>
      <c r="N844" s="170"/>
      <c r="O844" s="714">
        <f t="shared" si="340"/>
        <v>0</v>
      </c>
      <c r="P844" s="835"/>
      <c r="Q844" s="137"/>
      <c r="R844" s="137"/>
      <c r="S844" s="137"/>
      <c r="T844" s="137"/>
      <c r="U844" s="137"/>
      <c r="V844" s="137"/>
      <c r="W844" s="137"/>
      <c r="X844" s="137"/>
      <c r="Y844" s="137"/>
      <c r="Z844" s="137"/>
      <c r="AA844" s="137"/>
      <c r="AB844" s="137"/>
      <c r="AC844" s="137"/>
      <c r="AD844" s="137"/>
      <c r="AE844" s="137"/>
      <c r="AF844" s="137"/>
      <c r="AG844" s="137"/>
      <c r="AH844" s="137"/>
    </row>
    <row r="845" spans="1:34" ht="15" hidden="1" customHeight="1" x14ac:dyDescent="0.2">
      <c r="A845" s="1393"/>
      <c r="B845" s="147"/>
      <c r="C845" s="202"/>
      <c r="D845" s="201"/>
      <c r="E845" s="536"/>
      <c r="F845" s="1123"/>
      <c r="G845" s="1124"/>
      <c r="H845" s="704"/>
      <c r="I845" s="170"/>
      <c r="J845" s="170"/>
      <c r="K845" s="170"/>
      <c r="L845" s="170"/>
      <c r="M845" s="170"/>
      <c r="N845" s="170"/>
      <c r="O845" s="714">
        <f t="shared" si="340"/>
        <v>0</v>
      </c>
      <c r="P845" s="835"/>
      <c r="Q845" s="137"/>
      <c r="R845" s="137"/>
      <c r="S845" s="137"/>
      <c r="T845" s="137"/>
      <c r="U845" s="137"/>
      <c r="V845" s="137"/>
      <c r="W845" s="137"/>
      <c r="X845" s="137"/>
      <c r="Y845" s="137"/>
      <c r="Z845" s="137"/>
      <c r="AA845" s="137"/>
      <c r="AB845" s="137"/>
      <c r="AC845" s="137"/>
      <c r="AD845" s="137"/>
      <c r="AE845" s="137"/>
      <c r="AF845" s="137"/>
      <c r="AG845" s="137"/>
      <c r="AH845" s="137"/>
    </row>
    <row r="846" spans="1:34" ht="15" hidden="1" customHeight="1" x14ac:dyDescent="0.2">
      <c r="A846" s="1393"/>
      <c r="B846" s="147"/>
      <c r="C846" s="202"/>
      <c r="D846" s="201"/>
      <c r="E846" s="536"/>
      <c r="F846" s="1123"/>
      <c r="G846" s="1124"/>
      <c r="H846" s="704"/>
      <c r="I846" s="170"/>
      <c r="J846" s="170"/>
      <c r="K846" s="170"/>
      <c r="L846" s="170"/>
      <c r="M846" s="170"/>
      <c r="N846" s="170"/>
      <c r="O846" s="714">
        <f t="shared" si="340"/>
        <v>0</v>
      </c>
      <c r="P846" s="835"/>
      <c r="Q846" s="137"/>
      <c r="R846" s="137"/>
      <c r="S846" s="137"/>
      <c r="T846" s="137"/>
      <c r="U846" s="137"/>
      <c r="V846" s="137"/>
      <c r="W846" s="137"/>
      <c r="X846" s="137"/>
      <c r="Y846" s="137"/>
      <c r="Z846" s="137"/>
      <c r="AA846" s="137"/>
      <c r="AB846" s="137"/>
      <c r="AC846" s="137"/>
      <c r="AD846" s="137"/>
      <c r="AE846" s="137"/>
      <c r="AF846" s="137"/>
      <c r="AG846" s="137"/>
      <c r="AH846" s="137"/>
    </row>
    <row r="847" spans="1:34" ht="15" hidden="1" customHeight="1" x14ac:dyDescent="0.2">
      <c r="A847" s="1393"/>
      <c r="B847" s="147"/>
      <c r="C847" s="202"/>
      <c r="D847" s="201"/>
      <c r="E847" s="536"/>
      <c r="F847" s="1123"/>
      <c r="G847" s="1124"/>
      <c r="H847" s="704"/>
      <c r="I847" s="170"/>
      <c r="J847" s="170"/>
      <c r="K847" s="170"/>
      <c r="L847" s="170"/>
      <c r="M847" s="170"/>
      <c r="N847" s="170"/>
      <c r="O847" s="714">
        <f t="shared" si="340"/>
        <v>0</v>
      </c>
      <c r="P847" s="835"/>
      <c r="Q847" s="137"/>
      <c r="R847" s="137"/>
      <c r="S847" s="137"/>
      <c r="T847" s="137"/>
      <c r="U847" s="137"/>
      <c r="V847" s="137"/>
      <c r="W847" s="137"/>
      <c r="X847" s="137"/>
      <c r="Y847" s="137"/>
      <c r="Z847" s="137"/>
      <c r="AA847" s="137"/>
      <c r="AB847" s="137"/>
      <c r="AC847" s="137"/>
      <c r="AD847" s="137"/>
      <c r="AE847" s="137"/>
      <c r="AF847" s="137"/>
      <c r="AG847" s="137"/>
      <c r="AH847" s="137"/>
    </row>
    <row r="848" spans="1:34" ht="15" hidden="1" customHeight="1" x14ac:dyDescent="0.2">
      <c r="A848" s="1393"/>
      <c r="B848" s="147"/>
      <c r="C848" s="202"/>
      <c r="D848" s="201"/>
      <c r="E848" s="536"/>
      <c r="F848" s="1123"/>
      <c r="G848" s="1124"/>
      <c r="H848" s="704"/>
      <c r="I848" s="170"/>
      <c r="J848" s="170"/>
      <c r="K848" s="170"/>
      <c r="L848" s="170"/>
      <c r="M848" s="170"/>
      <c r="N848" s="170"/>
      <c r="O848" s="714">
        <f t="shared" si="340"/>
        <v>0</v>
      </c>
      <c r="P848" s="835"/>
      <c r="Q848" s="137"/>
      <c r="R848" s="137"/>
      <c r="S848" s="137"/>
      <c r="T848" s="137"/>
      <c r="U848" s="137"/>
      <c r="V848" s="137"/>
      <c r="W848" s="137"/>
      <c r="X848" s="137"/>
      <c r="Y848" s="137"/>
      <c r="Z848" s="137"/>
      <c r="AA848" s="137"/>
      <c r="AB848" s="137"/>
      <c r="AC848" s="137"/>
      <c r="AD848" s="137"/>
      <c r="AE848" s="137"/>
      <c r="AF848" s="137"/>
      <c r="AG848" s="137"/>
      <c r="AH848" s="137"/>
    </row>
    <row r="849" spans="1:34" ht="15" hidden="1" customHeight="1" x14ac:dyDescent="0.2">
      <c r="A849" s="1393"/>
      <c r="B849" s="147"/>
      <c r="C849" s="202"/>
      <c r="D849" s="201"/>
      <c r="E849" s="536"/>
      <c r="F849" s="1123"/>
      <c r="G849" s="1124"/>
      <c r="H849" s="704"/>
      <c r="I849" s="170"/>
      <c r="J849" s="170"/>
      <c r="K849" s="170"/>
      <c r="L849" s="170"/>
      <c r="M849" s="170"/>
      <c r="N849" s="170"/>
      <c r="O849" s="714">
        <f t="shared" si="340"/>
        <v>0</v>
      </c>
      <c r="P849" s="835"/>
      <c r="Q849" s="137"/>
      <c r="R849" s="137"/>
      <c r="S849" s="137"/>
      <c r="T849" s="137"/>
      <c r="U849" s="137"/>
      <c r="V849" s="137"/>
      <c r="W849" s="137"/>
      <c r="X849" s="137"/>
      <c r="Y849" s="137"/>
      <c r="Z849" s="137"/>
      <c r="AA849" s="137"/>
      <c r="AB849" s="137"/>
      <c r="AC849" s="137"/>
      <c r="AD849" s="137"/>
      <c r="AE849" s="137"/>
      <c r="AF849" s="137"/>
      <c r="AG849" s="137"/>
      <c r="AH849" s="137"/>
    </row>
    <row r="850" spans="1:34" ht="15" hidden="1" customHeight="1" x14ac:dyDescent="0.2">
      <c r="A850" s="1393"/>
      <c r="B850" s="147"/>
      <c r="C850" s="202"/>
      <c r="D850" s="201"/>
      <c r="E850" s="536"/>
      <c r="F850" s="1123"/>
      <c r="G850" s="1124"/>
      <c r="H850" s="704"/>
      <c r="I850" s="170"/>
      <c r="J850" s="170"/>
      <c r="K850" s="170"/>
      <c r="L850" s="170"/>
      <c r="M850" s="170"/>
      <c r="N850" s="170"/>
      <c r="O850" s="714">
        <f t="shared" si="340"/>
        <v>0</v>
      </c>
      <c r="P850" s="835"/>
      <c r="Q850" s="137"/>
      <c r="R850" s="137"/>
      <c r="S850" s="137"/>
      <c r="T850" s="137"/>
      <c r="U850" s="137"/>
      <c r="V850" s="137"/>
      <c r="W850" s="137"/>
      <c r="X850" s="137"/>
      <c r="Y850" s="137"/>
      <c r="Z850" s="137"/>
      <c r="AA850" s="137"/>
      <c r="AB850" s="137"/>
      <c r="AC850" s="137"/>
      <c r="AD850" s="137"/>
      <c r="AE850" s="137"/>
      <c r="AF850" s="137"/>
      <c r="AG850" s="137"/>
      <c r="AH850" s="137"/>
    </row>
    <row r="851" spans="1:34" ht="15" hidden="1" customHeight="1" x14ac:dyDescent="0.2">
      <c r="A851" s="1393"/>
      <c r="B851" s="147"/>
      <c r="C851" s="202"/>
      <c r="D851" s="201"/>
      <c r="E851" s="536"/>
      <c r="F851" s="1123"/>
      <c r="G851" s="1124"/>
      <c r="H851" s="704"/>
      <c r="I851" s="170"/>
      <c r="J851" s="170"/>
      <c r="K851" s="170"/>
      <c r="L851" s="170"/>
      <c r="M851" s="170"/>
      <c r="N851" s="170"/>
      <c r="O851" s="714">
        <f t="shared" si="340"/>
        <v>0</v>
      </c>
      <c r="P851" s="835"/>
      <c r="Q851" s="137"/>
      <c r="R851" s="137"/>
      <c r="S851" s="137"/>
      <c r="T851" s="137"/>
      <c r="U851" s="137"/>
      <c r="V851" s="137"/>
      <c r="W851" s="137"/>
      <c r="X851" s="137"/>
      <c r="Y851" s="137"/>
      <c r="Z851" s="137"/>
      <c r="AA851" s="137"/>
      <c r="AB851" s="137"/>
      <c r="AC851" s="137"/>
      <c r="AD851" s="137"/>
      <c r="AE851" s="137"/>
      <c r="AF851" s="137"/>
      <c r="AG851" s="137"/>
      <c r="AH851" s="137"/>
    </row>
    <row r="852" spans="1:34" ht="15" hidden="1" customHeight="1" x14ac:dyDescent="0.2">
      <c r="A852" s="1393"/>
      <c r="B852" s="147"/>
      <c r="C852" s="202"/>
      <c r="D852" s="201"/>
      <c r="E852" s="536"/>
      <c r="F852" s="1123"/>
      <c r="G852" s="1124"/>
      <c r="H852" s="704"/>
      <c r="I852" s="170"/>
      <c r="J852" s="170"/>
      <c r="K852" s="170"/>
      <c r="L852" s="170"/>
      <c r="M852" s="170"/>
      <c r="N852" s="170"/>
      <c r="O852" s="714">
        <f t="shared" si="340"/>
        <v>0</v>
      </c>
      <c r="P852" s="835"/>
      <c r="Q852" s="137"/>
      <c r="R852" s="137"/>
      <c r="S852" s="137"/>
      <c r="T852" s="137"/>
      <c r="U852" s="137"/>
      <c r="V852" s="137"/>
      <c r="W852" s="137"/>
      <c r="X852" s="137"/>
      <c r="Y852" s="137"/>
      <c r="Z852" s="137"/>
      <c r="AA852" s="137"/>
      <c r="AB852" s="137"/>
      <c r="AC852" s="137"/>
      <c r="AD852" s="137"/>
      <c r="AE852" s="137"/>
      <c r="AF852" s="137"/>
      <c r="AG852" s="137"/>
      <c r="AH852" s="137"/>
    </row>
    <row r="853" spans="1:34" ht="15" hidden="1" customHeight="1" x14ac:dyDescent="0.2">
      <c r="A853" s="1393"/>
      <c r="B853" s="147"/>
      <c r="C853" s="202"/>
      <c r="D853" s="201"/>
      <c r="E853" s="536"/>
      <c r="F853" s="1123"/>
      <c r="G853" s="1124"/>
      <c r="H853" s="704"/>
      <c r="I853" s="170"/>
      <c r="J853" s="170"/>
      <c r="K853" s="170"/>
      <c r="L853" s="170"/>
      <c r="M853" s="170"/>
      <c r="N853" s="170"/>
      <c r="O853" s="714">
        <f t="shared" si="340"/>
        <v>0</v>
      </c>
      <c r="P853" s="835"/>
      <c r="Q853" s="137"/>
      <c r="R853" s="137"/>
      <c r="S853" s="137"/>
      <c r="T853" s="137"/>
      <c r="U853" s="137"/>
      <c r="V853" s="137"/>
      <c r="W853" s="137"/>
      <c r="X853" s="137"/>
      <c r="Y853" s="137"/>
      <c r="Z853" s="137"/>
      <c r="AA853" s="137"/>
      <c r="AB853" s="137"/>
      <c r="AC853" s="137"/>
      <c r="AD853" s="137"/>
      <c r="AE853" s="137"/>
      <c r="AF853" s="137"/>
      <c r="AG853" s="137"/>
      <c r="AH853" s="137"/>
    </row>
    <row r="854" spans="1:34" ht="15" hidden="1" customHeight="1" thickBot="1" x14ac:dyDescent="0.25">
      <c r="A854" s="1394"/>
      <c r="B854" s="169"/>
      <c r="C854" s="203"/>
      <c r="D854" s="201"/>
      <c r="E854" s="537"/>
      <c r="F854" s="1125"/>
      <c r="G854" s="1126"/>
      <c r="H854" s="704"/>
      <c r="I854" s="170"/>
      <c r="J854" s="170"/>
      <c r="K854" s="170"/>
      <c r="L854" s="170"/>
      <c r="M854" s="170"/>
      <c r="N854" s="170"/>
      <c r="O854" s="714">
        <f t="shared" si="340"/>
        <v>0</v>
      </c>
      <c r="P854" s="835"/>
      <c r="Q854" s="137"/>
      <c r="R854" s="137"/>
      <c r="S854" s="137"/>
      <c r="T854" s="137"/>
      <c r="U854" s="137"/>
      <c r="V854" s="137"/>
      <c r="W854" s="137"/>
      <c r="X854" s="137"/>
      <c r="Y854" s="137"/>
      <c r="Z854" s="137"/>
      <c r="AA854" s="137"/>
      <c r="AB854" s="137"/>
      <c r="AC854" s="137"/>
      <c r="AD854" s="137"/>
      <c r="AE854" s="137"/>
      <c r="AF854" s="137"/>
      <c r="AG854" s="137"/>
      <c r="AH854" s="137"/>
    </row>
    <row r="855" spans="1:34" ht="18" customHeight="1" thickBot="1" x14ac:dyDescent="0.25">
      <c r="A855" s="182"/>
      <c r="B855" s="198"/>
      <c r="C855" s="198"/>
      <c r="D855" s="198"/>
      <c r="E855" s="198" t="s">
        <v>62</v>
      </c>
      <c r="F855" s="140">
        <f t="shared" ref="F855:G855" si="341">SUM(F835:F854)</f>
        <v>0</v>
      </c>
      <c r="G855" s="204">
        <f t="shared" si="341"/>
        <v>0</v>
      </c>
      <c r="H855" s="139"/>
      <c r="I855" s="209"/>
      <c r="J855" s="139"/>
      <c r="K855" s="209"/>
      <c r="L855" s="139"/>
      <c r="M855" s="209"/>
      <c r="N855" s="139"/>
      <c r="O855" s="144">
        <f t="shared" ref="O855" si="342">SUM(O835:O854)</f>
        <v>0</v>
      </c>
      <c r="P855" s="836"/>
      <c r="Q855" s="137"/>
      <c r="R855" s="137"/>
      <c r="S855" s="137"/>
      <c r="T855" s="137"/>
      <c r="U855" s="137"/>
      <c r="V855" s="137"/>
      <c r="W855" s="137"/>
      <c r="X855" s="137"/>
      <c r="Y855" s="137"/>
      <c r="Z855" s="137"/>
      <c r="AA855" s="137"/>
      <c r="AB855" s="137"/>
      <c r="AC855" s="137"/>
      <c r="AD855" s="137"/>
      <c r="AE855" s="137"/>
      <c r="AF855" s="137"/>
      <c r="AG855" s="137"/>
      <c r="AH855" s="137"/>
    </row>
    <row r="856" spans="1:34" ht="13.5" thickBot="1" x14ac:dyDescent="0.25">
      <c r="A856" s="173"/>
      <c r="B856" s="152"/>
      <c r="C856" s="152"/>
      <c r="D856" s="152"/>
      <c r="E856" s="152"/>
      <c r="F856" s="152"/>
      <c r="G856" s="152"/>
      <c r="H856" s="102"/>
      <c r="I856" s="152"/>
      <c r="J856" s="152"/>
      <c r="K856" s="152"/>
      <c r="L856" s="152"/>
      <c r="M856" s="152"/>
      <c r="N856" s="152"/>
      <c r="O856" s="102"/>
      <c r="P856" s="837"/>
      <c r="Q856" s="137"/>
      <c r="R856" s="137"/>
      <c r="S856" s="137"/>
      <c r="T856" s="137"/>
      <c r="U856" s="137"/>
      <c r="V856" s="137"/>
      <c r="W856" s="137"/>
      <c r="X856" s="137"/>
      <c r="Y856" s="137"/>
      <c r="Z856" s="137"/>
      <c r="AA856" s="137"/>
      <c r="AB856" s="137"/>
      <c r="AC856" s="137"/>
      <c r="AD856" s="137"/>
      <c r="AE856" s="137"/>
      <c r="AF856" s="137"/>
      <c r="AG856" s="137"/>
      <c r="AH856" s="137"/>
    </row>
    <row r="857" spans="1:34" ht="15" customHeight="1" x14ac:dyDescent="0.2">
      <c r="A857" s="1392">
        <f>'Setup Page'!C16</f>
        <v>0</v>
      </c>
      <c r="B857" s="168"/>
      <c r="C857" s="201"/>
      <c r="D857" s="201"/>
      <c r="E857" s="535"/>
      <c r="F857" s="1121"/>
      <c r="G857" s="1122"/>
      <c r="H857" s="704"/>
      <c r="I857" s="170"/>
      <c r="J857" s="170"/>
      <c r="K857" s="170"/>
      <c r="L857" s="170"/>
      <c r="M857" s="170"/>
      <c r="N857" s="170"/>
      <c r="O857" s="714">
        <f>G857*H857</f>
        <v>0</v>
      </c>
      <c r="P857" s="835"/>
      <c r="Q857" s="137"/>
      <c r="R857" s="137"/>
      <c r="S857" s="137"/>
      <c r="T857" s="137"/>
      <c r="U857" s="137"/>
      <c r="V857" s="137"/>
      <c r="W857" s="137"/>
      <c r="X857" s="137"/>
      <c r="Y857" s="137"/>
      <c r="Z857" s="137"/>
      <c r="AA857" s="137"/>
      <c r="AB857" s="137"/>
      <c r="AC857" s="137"/>
      <c r="AD857" s="137"/>
      <c r="AE857" s="137"/>
      <c r="AF857" s="137"/>
      <c r="AG857" s="137"/>
      <c r="AH857" s="137"/>
    </row>
    <row r="858" spans="1:34" ht="15" customHeight="1" x14ac:dyDescent="0.2">
      <c r="A858" s="1393"/>
      <c r="B858" s="147"/>
      <c r="C858" s="202"/>
      <c r="D858" s="201"/>
      <c r="E858" s="536"/>
      <c r="F858" s="1123"/>
      <c r="G858" s="1124"/>
      <c r="H858" s="704"/>
      <c r="I858" s="170"/>
      <c r="J858" s="170"/>
      <c r="K858" s="170"/>
      <c r="L858" s="170"/>
      <c r="M858" s="170"/>
      <c r="N858" s="170"/>
      <c r="O858" s="714">
        <f t="shared" ref="O858:O876" si="343">G858*H858</f>
        <v>0</v>
      </c>
      <c r="P858" s="835"/>
      <c r="Q858" s="137"/>
      <c r="R858" s="137"/>
      <c r="S858" s="137"/>
      <c r="T858" s="137"/>
      <c r="U858" s="137"/>
      <c r="V858" s="137"/>
      <c r="W858" s="137"/>
      <c r="X858" s="137"/>
      <c r="Y858" s="137"/>
      <c r="Z858" s="137"/>
      <c r="AA858" s="137"/>
      <c r="AB858" s="137"/>
      <c r="AC858" s="137"/>
      <c r="AD858" s="137"/>
      <c r="AE858" s="137"/>
      <c r="AF858" s="137"/>
      <c r="AG858" s="137"/>
      <c r="AH858" s="137"/>
    </row>
    <row r="859" spans="1:34" ht="15" customHeight="1" x14ac:dyDescent="0.2">
      <c r="A859" s="1393"/>
      <c r="B859" s="147"/>
      <c r="C859" s="202"/>
      <c r="D859" s="201"/>
      <c r="E859" s="536"/>
      <c r="F859" s="1123"/>
      <c r="G859" s="1124"/>
      <c r="H859" s="704"/>
      <c r="I859" s="170"/>
      <c r="J859" s="170"/>
      <c r="K859" s="170"/>
      <c r="L859" s="170"/>
      <c r="M859" s="170"/>
      <c r="N859" s="170"/>
      <c r="O859" s="714">
        <f t="shared" si="343"/>
        <v>0</v>
      </c>
      <c r="P859" s="835"/>
      <c r="Q859" s="137"/>
      <c r="R859" s="137"/>
      <c r="S859" s="137"/>
      <c r="T859" s="137"/>
      <c r="U859" s="137"/>
      <c r="V859" s="137"/>
      <c r="W859" s="137"/>
      <c r="X859" s="137"/>
      <c r="Y859" s="137"/>
      <c r="Z859" s="137"/>
      <c r="AA859" s="137"/>
      <c r="AB859" s="137"/>
      <c r="AC859" s="137"/>
      <c r="AD859" s="137"/>
      <c r="AE859" s="137"/>
      <c r="AF859" s="137"/>
      <c r="AG859" s="137"/>
      <c r="AH859" s="137"/>
    </row>
    <row r="860" spans="1:34" ht="15" customHeight="1" x14ac:dyDescent="0.2">
      <c r="A860" s="1393"/>
      <c r="B860" s="147"/>
      <c r="C860" s="202"/>
      <c r="D860" s="201"/>
      <c r="E860" s="536"/>
      <c r="F860" s="1123"/>
      <c r="G860" s="1124"/>
      <c r="H860" s="704"/>
      <c r="I860" s="170"/>
      <c r="J860" s="170"/>
      <c r="K860" s="170"/>
      <c r="L860" s="170"/>
      <c r="M860" s="170"/>
      <c r="N860" s="170"/>
      <c r="O860" s="714">
        <f t="shared" si="343"/>
        <v>0</v>
      </c>
      <c r="P860" s="835"/>
      <c r="Q860" s="137"/>
      <c r="R860" s="137"/>
      <c r="S860" s="137"/>
      <c r="T860" s="137"/>
      <c r="U860" s="137"/>
      <c r="V860" s="137"/>
      <c r="W860" s="137"/>
      <c r="X860" s="137"/>
      <c r="Y860" s="137"/>
      <c r="Z860" s="137"/>
      <c r="AA860" s="137"/>
      <c r="AB860" s="137"/>
      <c r="AC860" s="137"/>
      <c r="AD860" s="137"/>
      <c r="AE860" s="137"/>
      <c r="AF860" s="137"/>
      <c r="AG860" s="137"/>
      <c r="AH860" s="137"/>
    </row>
    <row r="861" spans="1:34" ht="15" customHeight="1" x14ac:dyDescent="0.2">
      <c r="A861" s="1393"/>
      <c r="B861" s="147"/>
      <c r="C861" s="202"/>
      <c r="D861" s="201"/>
      <c r="E861" s="536"/>
      <c r="F861" s="1123"/>
      <c r="G861" s="1124"/>
      <c r="H861" s="704"/>
      <c r="I861" s="170"/>
      <c r="J861" s="170"/>
      <c r="K861" s="170"/>
      <c r="L861" s="170"/>
      <c r="M861" s="170"/>
      <c r="N861" s="170"/>
      <c r="O861" s="714">
        <f t="shared" si="343"/>
        <v>0</v>
      </c>
      <c r="P861" s="835"/>
      <c r="Q861" s="137"/>
      <c r="R861" s="137"/>
      <c r="S861" s="137"/>
      <c r="T861" s="137"/>
      <c r="U861" s="137"/>
      <c r="V861" s="137"/>
      <c r="W861" s="137"/>
      <c r="X861" s="137"/>
      <c r="Y861" s="137"/>
      <c r="Z861" s="137"/>
      <c r="AA861" s="137"/>
      <c r="AB861" s="137"/>
      <c r="AC861" s="137"/>
      <c r="AD861" s="137"/>
      <c r="AE861" s="137"/>
      <c r="AF861" s="137"/>
      <c r="AG861" s="137"/>
      <c r="AH861" s="137"/>
    </row>
    <row r="862" spans="1:34" ht="15" customHeight="1" x14ac:dyDescent="0.2">
      <c r="A862" s="1393"/>
      <c r="B862" s="147"/>
      <c r="C862" s="202"/>
      <c r="D862" s="201"/>
      <c r="E862" s="536"/>
      <c r="F862" s="1123"/>
      <c r="G862" s="1124"/>
      <c r="H862" s="704"/>
      <c r="I862" s="170"/>
      <c r="J862" s="170"/>
      <c r="K862" s="170"/>
      <c r="L862" s="170"/>
      <c r="M862" s="170"/>
      <c r="N862" s="170"/>
      <c r="O862" s="714">
        <f t="shared" si="343"/>
        <v>0</v>
      </c>
      <c r="P862" s="835"/>
      <c r="Q862" s="137"/>
      <c r="R862" s="137"/>
      <c r="S862" s="137"/>
      <c r="T862" s="137"/>
      <c r="U862" s="137"/>
      <c r="V862" s="137"/>
      <c r="W862" s="137"/>
      <c r="X862" s="137"/>
      <c r="Y862" s="137"/>
      <c r="Z862" s="137"/>
      <c r="AA862" s="137"/>
      <c r="AB862" s="137"/>
      <c r="AC862" s="137"/>
      <c r="AD862" s="137"/>
      <c r="AE862" s="137"/>
      <c r="AF862" s="137"/>
      <c r="AG862" s="137"/>
      <c r="AH862" s="137"/>
    </row>
    <row r="863" spans="1:34" ht="15" customHeight="1" x14ac:dyDescent="0.2">
      <c r="A863" s="1393"/>
      <c r="B863" s="147"/>
      <c r="C863" s="202"/>
      <c r="D863" s="201"/>
      <c r="E863" s="536"/>
      <c r="F863" s="1123"/>
      <c r="G863" s="1124"/>
      <c r="H863" s="704"/>
      <c r="I863" s="170"/>
      <c r="J863" s="170"/>
      <c r="K863" s="170"/>
      <c r="L863" s="170"/>
      <c r="M863" s="170"/>
      <c r="N863" s="170"/>
      <c r="O863" s="714">
        <f t="shared" si="343"/>
        <v>0</v>
      </c>
      <c r="P863" s="835"/>
      <c r="Q863" s="137"/>
      <c r="R863" s="137"/>
      <c r="S863" s="137"/>
      <c r="T863" s="137"/>
      <c r="U863" s="137"/>
      <c r="V863" s="137"/>
      <c r="W863" s="137"/>
      <c r="X863" s="137"/>
      <c r="Y863" s="137"/>
      <c r="Z863" s="137"/>
      <c r="AA863" s="137"/>
      <c r="AB863" s="137"/>
      <c r="AC863" s="137"/>
      <c r="AD863" s="137"/>
      <c r="AE863" s="137"/>
      <c r="AF863" s="137"/>
      <c r="AG863" s="137"/>
      <c r="AH863" s="137"/>
    </row>
    <row r="864" spans="1:34" ht="15" customHeight="1" x14ac:dyDescent="0.2">
      <c r="A864" s="1393"/>
      <c r="B864" s="147"/>
      <c r="C864" s="202"/>
      <c r="D864" s="201"/>
      <c r="E864" s="536"/>
      <c r="F864" s="1123"/>
      <c r="G864" s="1124"/>
      <c r="H864" s="704"/>
      <c r="I864" s="170"/>
      <c r="J864" s="170"/>
      <c r="K864" s="170"/>
      <c r="L864" s="170"/>
      <c r="M864" s="170"/>
      <c r="N864" s="170"/>
      <c r="O864" s="714">
        <f t="shared" si="343"/>
        <v>0</v>
      </c>
      <c r="P864" s="835"/>
      <c r="Q864" s="137"/>
      <c r="R864" s="137"/>
      <c r="S864" s="137"/>
      <c r="T864" s="137"/>
      <c r="U864" s="137"/>
      <c r="V864" s="137"/>
      <c r="W864" s="137"/>
      <c r="X864" s="137"/>
      <c r="Y864" s="137"/>
      <c r="Z864" s="137"/>
      <c r="AA864" s="137"/>
      <c r="AB864" s="137"/>
      <c r="AC864" s="137"/>
      <c r="AD864" s="137"/>
      <c r="AE864" s="137"/>
      <c r="AF864" s="137"/>
      <c r="AG864" s="137"/>
      <c r="AH864" s="137"/>
    </row>
    <row r="865" spans="1:34" ht="15" customHeight="1" x14ac:dyDescent="0.2">
      <c r="A865" s="1393"/>
      <c r="B865" s="147"/>
      <c r="C865" s="202"/>
      <c r="D865" s="201"/>
      <c r="E865" s="536"/>
      <c r="F865" s="1123"/>
      <c r="G865" s="1124"/>
      <c r="H865" s="704"/>
      <c r="I865" s="170"/>
      <c r="J865" s="170"/>
      <c r="K865" s="170"/>
      <c r="L865" s="170"/>
      <c r="M865" s="170"/>
      <c r="N865" s="170"/>
      <c r="O865" s="714">
        <f t="shared" si="343"/>
        <v>0</v>
      </c>
      <c r="P865" s="835"/>
      <c r="Q865" s="137"/>
      <c r="R865" s="137"/>
      <c r="S865" s="137"/>
      <c r="T865" s="137"/>
      <c r="U865" s="137"/>
      <c r="V865" s="137"/>
      <c r="W865" s="137"/>
      <c r="X865" s="137"/>
      <c r="Y865" s="137"/>
      <c r="Z865" s="137"/>
      <c r="AA865" s="137"/>
      <c r="AB865" s="137"/>
      <c r="AC865" s="137"/>
      <c r="AD865" s="137"/>
      <c r="AE865" s="137"/>
      <c r="AF865" s="137"/>
      <c r="AG865" s="137"/>
      <c r="AH865" s="137"/>
    </row>
    <row r="866" spans="1:34" ht="15" customHeight="1" thickBot="1" x14ac:dyDescent="0.25">
      <c r="A866" s="1393"/>
      <c r="B866" s="147"/>
      <c r="C866" s="202"/>
      <c r="D866" s="201"/>
      <c r="E866" s="536"/>
      <c r="F866" s="1123"/>
      <c r="G866" s="1124"/>
      <c r="H866" s="704"/>
      <c r="I866" s="170"/>
      <c r="J866" s="170"/>
      <c r="K866" s="170"/>
      <c r="L866" s="170"/>
      <c r="M866" s="170"/>
      <c r="N866" s="170"/>
      <c r="O866" s="714">
        <f t="shared" si="343"/>
        <v>0</v>
      </c>
      <c r="P866" s="835"/>
      <c r="Q866" s="137"/>
      <c r="R866" s="137"/>
      <c r="S866" s="137"/>
      <c r="T866" s="137"/>
      <c r="U866" s="137"/>
      <c r="V866" s="137"/>
      <c r="W866" s="137"/>
      <c r="X866" s="137"/>
      <c r="Y866" s="137"/>
      <c r="Z866" s="137"/>
      <c r="AA866" s="137"/>
      <c r="AB866" s="137"/>
      <c r="AC866" s="137"/>
      <c r="AD866" s="137"/>
      <c r="AE866" s="137"/>
      <c r="AF866" s="137"/>
      <c r="AG866" s="137"/>
      <c r="AH866" s="137"/>
    </row>
    <row r="867" spans="1:34" ht="15" hidden="1" customHeight="1" x14ac:dyDescent="0.2">
      <c r="A867" s="1393"/>
      <c r="B867" s="147"/>
      <c r="C867" s="202"/>
      <c r="D867" s="201"/>
      <c r="E867" s="536"/>
      <c r="F867" s="1123"/>
      <c r="G867" s="1124"/>
      <c r="H867" s="704"/>
      <c r="I867" s="170"/>
      <c r="J867" s="170"/>
      <c r="K867" s="170"/>
      <c r="L867" s="170"/>
      <c r="M867" s="170"/>
      <c r="N867" s="170"/>
      <c r="O867" s="714">
        <f t="shared" si="343"/>
        <v>0</v>
      </c>
      <c r="P867" s="835"/>
      <c r="Q867" s="137"/>
      <c r="R867" s="137"/>
      <c r="S867" s="137"/>
      <c r="T867" s="137"/>
      <c r="U867" s="137"/>
      <c r="V867" s="137"/>
      <c r="W867" s="137"/>
      <c r="X867" s="137"/>
      <c r="Y867" s="137"/>
      <c r="Z867" s="137"/>
      <c r="AA867" s="137"/>
      <c r="AB867" s="137"/>
      <c r="AC867" s="137"/>
      <c r="AD867" s="137"/>
      <c r="AE867" s="137"/>
      <c r="AF867" s="137"/>
      <c r="AG867" s="137"/>
      <c r="AH867" s="137"/>
    </row>
    <row r="868" spans="1:34" ht="15" hidden="1" customHeight="1" x14ac:dyDescent="0.2">
      <c r="A868" s="1393"/>
      <c r="B868" s="147"/>
      <c r="C868" s="202"/>
      <c r="D868" s="201"/>
      <c r="E868" s="536"/>
      <c r="F868" s="1123"/>
      <c r="G868" s="1124"/>
      <c r="H868" s="704"/>
      <c r="I868" s="170"/>
      <c r="J868" s="170"/>
      <c r="K868" s="170"/>
      <c r="L868" s="170"/>
      <c r="M868" s="170"/>
      <c r="N868" s="170"/>
      <c r="O868" s="714">
        <f t="shared" si="343"/>
        <v>0</v>
      </c>
      <c r="P868" s="835"/>
      <c r="Q868" s="137"/>
      <c r="R868" s="137"/>
      <c r="S868" s="137"/>
      <c r="T868" s="137"/>
      <c r="U868" s="137"/>
      <c r="V868" s="137"/>
      <c r="W868" s="137"/>
      <c r="X868" s="137"/>
      <c r="Y868" s="137"/>
      <c r="Z868" s="137"/>
      <c r="AA868" s="137"/>
      <c r="AB868" s="137"/>
      <c r="AC868" s="137"/>
      <c r="AD868" s="137"/>
      <c r="AE868" s="137"/>
      <c r="AF868" s="137"/>
      <c r="AG868" s="137"/>
      <c r="AH868" s="137"/>
    </row>
    <row r="869" spans="1:34" ht="15" hidden="1" customHeight="1" x14ac:dyDescent="0.2">
      <c r="A869" s="1393"/>
      <c r="B869" s="147"/>
      <c r="C869" s="202"/>
      <c r="D869" s="201"/>
      <c r="E869" s="536"/>
      <c r="F869" s="1123"/>
      <c r="G869" s="1124"/>
      <c r="H869" s="704"/>
      <c r="I869" s="170"/>
      <c r="J869" s="170"/>
      <c r="K869" s="170"/>
      <c r="L869" s="170"/>
      <c r="M869" s="170"/>
      <c r="N869" s="170"/>
      <c r="O869" s="714">
        <f t="shared" si="343"/>
        <v>0</v>
      </c>
      <c r="P869" s="835"/>
      <c r="Q869" s="137"/>
      <c r="R869" s="137"/>
      <c r="S869" s="137"/>
      <c r="T869" s="137"/>
      <c r="U869" s="137"/>
      <c r="V869" s="137"/>
      <c r="W869" s="137"/>
      <c r="X869" s="137"/>
      <c r="Y869" s="137"/>
      <c r="Z869" s="137"/>
      <c r="AA869" s="137"/>
      <c r="AB869" s="137"/>
      <c r="AC869" s="137"/>
      <c r="AD869" s="137"/>
      <c r="AE869" s="137"/>
      <c r="AF869" s="137"/>
      <c r="AG869" s="137"/>
      <c r="AH869" s="137"/>
    </row>
    <row r="870" spans="1:34" ht="15" hidden="1" customHeight="1" x14ac:dyDescent="0.2">
      <c r="A870" s="1393"/>
      <c r="B870" s="147"/>
      <c r="C870" s="202"/>
      <c r="D870" s="201"/>
      <c r="E870" s="536"/>
      <c r="F870" s="1123"/>
      <c r="G870" s="1124"/>
      <c r="H870" s="704"/>
      <c r="I870" s="170"/>
      <c r="J870" s="170"/>
      <c r="K870" s="170"/>
      <c r="L870" s="170"/>
      <c r="M870" s="170"/>
      <c r="N870" s="170"/>
      <c r="O870" s="714">
        <f t="shared" si="343"/>
        <v>0</v>
      </c>
      <c r="P870" s="835"/>
      <c r="Q870" s="137"/>
      <c r="R870" s="137"/>
      <c r="S870" s="137"/>
      <c r="T870" s="137"/>
      <c r="U870" s="137"/>
      <c r="V870" s="137"/>
      <c r="W870" s="137"/>
      <c r="X870" s="137"/>
      <c r="Y870" s="137"/>
      <c r="Z870" s="137"/>
      <c r="AA870" s="137"/>
      <c r="AB870" s="137"/>
      <c r="AC870" s="137"/>
      <c r="AD870" s="137"/>
      <c r="AE870" s="137"/>
      <c r="AF870" s="137"/>
      <c r="AG870" s="137"/>
      <c r="AH870" s="137"/>
    </row>
    <row r="871" spans="1:34" ht="15" hidden="1" customHeight="1" x14ac:dyDescent="0.2">
      <c r="A871" s="1393"/>
      <c r="B871" s="147"/>
      <c r="C871" s="202"/>
      <c r="D871" s="201"/>
      <c r="E871" s="536"/>
      <c r="F871" s="1123"/>
      <c r="G871" s="1124"/>
      <c r="H871" s="704"/>
      <c r="I871" s="170"/>
      <c r="J871" s="170"/>
      <c r="K871" s="170"/>
      <c r="L871" s="170"/>
      <c r="M871" s="170"/>
      <c r="N871" s="170"/>
      <c r="O871" s="714">
        <f t="shared" si="343"/>
        <v>0</v>
      </c>
      <c r="P871" s="835"/>
      <c r="Q871" s="137"/>
      <c r="R871" s="137"/>
      <c r="S871" s="137"/>
      <c r="T871" s="137"/>
      <c r="U871" s="137"/>
      <c r="V871" s="137"/>
      <c r="W871" s="137"/>
      <c r="X871" s="137"/>
      <c r="Y871" s="137"/>
      <c r="Z871" s="137"/>
      <c r="AA871" s="137"/>
      <c r="AB871" s="137"/>
      <c r="AC871" s="137"/>
      <c r="AD871" s="137"/>
      <c r="AE871" s="137"/>
      <c r="AF871" s="137"/>
      <c r="AG871" s="137"/>
      <c r="AH871" s="137"/>
    </row>
    <row r="872" spans="1:34" ht="15" hidden="1" customHeight="1" x14ac:dyDescent="0.2">
      <c r="A872" s="1393"/>
      <c r="B872" s="147"/>
      <c r="C872" s="202"/>
      <c r="D872" s="201"/>
      <c r="E872" s="536"/>
      <c r="F872" s="1123"/>
      <c r="G872" s="1124"/>
      <c r="H872" s="704"/>
      <c r="I872" s="170"/>
      <c r="J872" s="170"/>
      <c r="K872" s="170"/>
      <c r="L872" s="170"/>
      <c r="M872" s="170"/>
      <c r="N872" s="170"/>
      <c r="O872" s="714">
        <f t="shared" si="343"/>
        <v>0</v>
      </c>
      <c r="P872" s="835"/>
      <c r="Q872" s="137"/>
      <c r="R872" s="137"/>
      <c r="S872" s="137"/>
      <c r="T872" s="137"/>
      <c r="U872" s="137"/>
      <c r="V872" s="137"/>
      <c r="W872" s="137"/>
      <c r="X872" s="137"/>
      <c r="Y872" s="137"/>
      <c r="Z872" s="137"/>
      <c r="AA872" s="137"/>
      <c r="AB872" s="137"/>
      <c r="AC872" s="137"/>
      <c r="AD872" s="137"/>
      <c r="AE872" s="137"/>
      <c r="AF872" s="137"/>
      <c r="AG872" s="137"/>
      <c r="AH872" s="137"/>
    </row>
    <row r="873" spans="1:34" ht="15" hidden="1" customHeight="1" x14ac:dyDescent="0.2">
      <c r="A873" s="1393"/>
      <c r="B873" s="147"/>
      <c r="C873" s="202"/>
      <c r="D873" s="201"/>
      <c r="E873" s="536"/>
      <c r="F873" s="1123"/>
      <c r="G873" s="1124"/>
      <c r="H873" s="704"/>
      <c r="I873" s="170"/>
      <c r="J873" s="170"/>
      <c r="K873" s="170"/>
      <c r="L873" s="170"/>
      <c r="M873" s="170"/>
      <c r="N873" s="170"/>
      <c r="O873" s="714">
        <f t="shared" si="343"/>
        <v>0</v>
      </c>
      <c r="P873" s="835"/>
      <c r="Q873" s="137"/>
      <c r="R873" s="137"/>
      <c r="S873" s="137"/>
      <c r="T873" s="137"/>
      <c r="U873" s="137"/>
      <c r="V873" s="137"/>
      <c r="W873" s="137"/>
      <c r="X873" s="137"/>
      <c r="Y873" s="137"/>
      <c r="Z873" s="137"/>
      <c r="AA873" s="137"/>
      <c r="AB873" s="137"/>
      <c r="AC873" s="137"/>
      <c r="AD873" s="137"/>
      <c r="AE873" s="137"/>
      <c r="AF873" s="137"/>
      <c r="AG873" s="137"/>
      <c r="AH873" s="137"/>
    </row>
    <row r="874" spans="1:34" ht="15" hidden="1" customHeight="1" x14ac:dyDescent="0.2">
      <c r="A874" s="1393"/>
      <c r="B874" s="147"/>
      <c r="C874" s="202"/>
      <c r="D874" s="201"/>
      <c r="E874" s="536"/>
      <c r="F874" s="1123"/>
      <c r="G874" s="1124"/>
      <c r="H874" s="704"/>
      <c r="I874" s="170"/>
      <c r="J874" s="170"/>
      <c r="K874" s="170"/>
      <c r="L874" s="170"/>
      <c r="M874" s="170"/>
      <c r="N874" s="170"/>
      <c r="O874" s="714">
        <f t="shared" si="343"/>
        <v>0</v>
      </c>
      <c r="P874" s="835"/>
      <c r="Q874" s="137"/>
      <c r="R874" s="137"/>
      <c r="S874" s="137"/>
      <c r="T874" s="137"/>
      <c r="U874" s="137"/>
      <c r="V874" s="137"/>
      <c r="W874" s="137"/>
      <c r="X874" s="137"/>
      <c r="Y874" s="137"/>
      <c r="Z874" s="137"/>
      <c r="AA874" s="137"/>
      <c r="AB874" s="137"/>
      <c r="AC874" s="137"/>
      <c r="AD874" s="137"/>
      <c r="AE874" s="137"/>
      <c r="AF874" s="137"/>
      <c r="AG874" s="137"/>
      <c r="AH874" s="137"/>
    </row>
    <row r="875" spans="1:34" ht="15" hidden="1" customHeight="1" x14ac:dyDescent="0.2">
      <c r="A875" s="1393"/>
      <c r="B875" s="147"/>
      <c r="C875" s="202"/>
      <c r="D875" s="201"/>
      <c r="E875" s="536"/>
      <c r="F875" s="1123"/>
      <c r="G875" s="1124"/>
      <c r="H875" s="704"/>
      <c r="I875" s="170"/>
      <c r="J875" s="170"/>
      <c r="K875" s="170"/>
      <c r="L875" s="170"/>
      <c r="M875" s="170"/>
      <c r="N875" s="170"/>
      <c r="O875" s="714">
        <f t="shared" si="343"/>
        <v>0</v>
      </c>
      <c r="P875" s="835"/>
      <c r="Q875" s="137"/>
      <c r="R875" s="137"/>
      <c r="S875" s="137"/>
      <c r="T875" s="137"/>
      <c r="U875" s="137"/>
      <c r="V875" s="137"/>
      <c r="W875" s="137"/>
      <c r="X875" s="137"/>
      <c r="Y875" s="137"/>
      <c r="Z875" s="137"/>
      <c r="AA875" s="137"/>
      <c r="AB875" s="137"/>
      <c r="AC875" s="137"/>
      <c r="AD875" s="137"/>
      <c r="AE875" s="137"/>
      <c r="AF875" s="137"/>
      <c r="AG875" s="137"/>
      <c r="AH875" s="137"/>
    </row>
    <row r="876" spans="1:34" ht="15" hidden="1" customHeight="1" thickBot="1" x14ac:dyDescent="0.25">
      <c r="A876" s="1394"/>
      <c r="B876" s="169"/>
      <c r="C876" s="203"/>
      <c r="D876" s="201"/>
      <c r="E876" s="537"/>
      <c r="F876" s="1125"/>
      <c r="G876" s="1126"/>
      <c r="H876" s="704"/>
      <c r="I876" s="170"/>
      <c r="J876" s="170"/>
      <c r="K876" s="170"/>
      <c r="L876" s="170"/>
      <c r="M876" s="170"/>
      <c r="N876" s="170"/>
      <c r="O876" s="714">
        <f t="shared" si="343"/>
        <v>0</v>
      </c>
      <c r="P876" s="835"/>
      <c r="Q876" s="137"/>
      <c r="R876" s="137"/>
      <c r="S876" s="137"/>
      <c r="T876" s="137"/>
      <c r="U876" s="137"/>
      <c r="V876" s="137"/>
      <c r="W876" s="137"/>
      <c r="X876" s="137"/>
      <c r="Y876" s="137"/>
      <c r="Z876" s="137"/>
      <c r="AA876" s="137"/>
      <c r="AB876" s="137"/>
      <c r="AC876" s="137"/>
      <c r="AD876" s="137"/>
      <c r="AE876" s="137"/>
      <c r="AF876" s="137"/>
      <c r="AG876" s="137"/>
      <c r="AH876" s="137"/>
    </row>
    <row r="877" spans="1:34" ht="18" customHeight="1" thickBot="1" x14ac:dyDescent="0.25">
      <c r="A877" s="182"/>
      <c r="B877" s="198"/>
      <c r="C877" s="198"/>
      <c r="D877" s="198"/>
      <c r="E877" s="198" t="s">
        <v>62</v>
      </c>
      <c r="F877" s="140">
        <f t="shared" ref="F877:G877" si="344">SUM(F857:F876)</f>
        <v>0</v>
      </c>
      <c r="G877" s="204">
        <f t="shared" si="344"/>
        <v>0</v>
      </c>
      <c r="H877" s="139"/>
      <c r="I877" s="209"/>
      <c r="J877" s="139"/>
      <c r="K877" s="209"/>
      <c r="L877" s="139"/>
      <c r="M877" s="209"/>
      <c r="N877" s="139"/>
      <c r="O877" s="144">
        <f t="shared" ref="O877" si="345">SUM(O857:O876)</f>
        <v>0</v>
      </c>
      <c r="P877" s="836"/>
      <c r="Q877" s="137"/>
      <c r="R877" s="137"/>
      <c r="S877" s="137"/>
      <c r="T877" s="137"/>
      <c r="U877" s="137"/>
      <c r="V877" s="137"/>
      <c r="W877" s="137"/>
      <c r="X877" s="137"/>
      <c r="Y877" s="137"/>
      <c r="Z877" s="137"/>
      <c r="AA877" s="137"/>
      <c r="AB877" s="137"/>
      <c r="AC877" s="137"/>
      <c r="AD877" s="137"/>
      <c r="AE877" s="137"/>
      <c r="AF877" s="137"/>
      <c r="AG877" s="137"/>
      <c r="AH877" s="137"/>
    </row>
    <row r="878" spans="1:34" ht="13.5" thickBot="1" x14ac:dyDescent="0.25">
      <c r="A878" s="173"/>
      <c r="B878" s="152"/>
      <c r="C878" s="152"/>
      <c r="D878" s="152"/>
      <c r="E878" s="152"/>
      <c r="F878" s="152"/>
      <c r="G878" s="152"/>
      <c r="H878" s="102"/>
      <c r="I878" s="152"/>
      <c r="J878" s="152"/>
      <c r="K878" s="152"/>
      <c r="L878" s="152"/>
      <c r="M878" s="152"/>
      <c r="N878" s="152"/>
      <c r="O878" s="102"/>
      <c r="P878" s="837"/>
      <c r="Q878" s="137"/>
      <c r="R878" s="137"/>
      <c r="S878" s="137"/>
      <c r="T878" s="137"/>
      <c r="U878" s="137"/>
      <c r="V878" s="137"/>
      <c r="W878" s="137"/>
      <c r="X878" s="137"/>
      <c r="Y878" s="137"/>
      <c r="Z878" s="137"/>
      <c r="AA878" s="137"/>
      <c r="AB878" s="137"/>
      <c r="AC878" s="137"/>
      <c r="AD878" s="137"/>
      <c r="AE878" s="137"/>
      <c r="AF878" s="137"/>
      <c r="AG878" s="137"/>
      <c r="AH878" s="137"/>
    </row>
    <row r="879" spans="1:34" ht="15" customHeight="1" x14ac:dyDescent="0.2">
      <c r="A879" s="1392">
        <f>'Setup Page'!C17</f>
        <v>0</v>
      </c>
      <c r="B879" s="168"/>
      <c r="C879" s="201"/>
      <c r="D879" s="201"/>
      <c r="E879" s="535"/>
      <c r="F879" s="1121"/>
      <c r="G879" s="1122"/>
      <c r="H879" s="704"/>
      <c r="I879" s="170"/>
      <c r="J879" s="170"/>
      <c r="K879" s="170"/>
      <c r="L879" s="170"/>
      <c r="M879" s="170"/>
      <c r="N879" s="170"/>
      <c r="O879" s="714">
        <f>G879*H879</f>
        <v>0</v>
      </c>
      <c r="P879" s="835"/>
      <c r="Q879" s="137"/>
      <c r="R879" s="137"/>
      <c r="S879" s="137"/>
      <c r="T879" s="137"/>
      <c r="U879" s="137"/>
      <c r="V879" s="137"/>
      <c r="W879" s="137"/>
      <c r="X879" s="137"/>
      <c r="Y879" s="137"/>
      <c r="Z879" s="137"/>
      <c r="AA879" s="137"/>
      <c r="AB879" s="137"/>
      <c r="AC879" s="137"/>
      <c r="AD879" s="137"/>
      <c r="AE879" s="137"/>
      <c r="AF879" s="137"/>
      <c r="AG879" s="137"/>
      <c r="AH879" s="137"/>
    </row>
    <row r="880" spans="1:34" ht="15" customHeight="1" x14ac:dyDescent="0.2">
      <c r="A880" s="1393"/>
      <c r="B880" s="147"/>
      <c r="C880" s="202"/>
      <c r="D880" s="201"/>
      <c r="E880" s="536"/>
      <c r="F880" s="1123"/>
      <c r="G880" s="1124"/>
      <c r="H880" s="704"/>
      <c r="I880" s="170"/>
      <c r="J880" s="170"/>
      <c r="K880" s="170"/>
      <c r="L880" s="170"/>
      <c r="M880" s="170"/>
      <c r="N880" s="170"/>
      <c r="O880" s="714">
        <f t="shared" ref="O880:O898" si="346">G880*H880</f>
        <v>0</v>
      </c>
      <c r="P880" s="835"/>
      <c r="Q880" s="137"/>
      <c r="R880" s="137"/>
      <c r="S880" s="137"/>
      <c r="T880" s="137"/>
      <c r="U880" s="137"/>
      <c r="V880" s="137"/>
      <c r="W880" s="137"/>
      <c r="X880" s="137"/>
      <c r="Y880" s="137"/>
      <c r="Z880" s="137"/>
      <c r="AA880" s="137"/>
      <c r="AB880" s="137"/>
      <c r="AC880" s="137"/>
      <c r="AD880" s="137"/>
      <c r="AE880" s="137"/>
      <c r="AF880" s="137"/>
      <c r="AG880" s="137"/>
      <c r="AH880" s="137"/>
    </row>
    <row r="881" spans="1:34" ht="15" customHeight="1" x14ac:dyDescent="0.2">
      <c r="A881" s="1393"/>
      <c r="B881" s="147"/>
      <c r="C881" s="202"/>
      <c r="D881" s="201"/>
      <c r="E881" s="536"/>
      <c r="F881" s="1123"/>
      <c r="G881" s="1124"/>
      <c r="H881" s="704"/>
      <c r="I881" s="170"/>
      <c r="J881" s="170"/>
      <c r="K881" s="170"/>
      <c r="L881" s="170"/>
      <c r="M881" s="170"/>
      <c r="N881" s="170"/>
      <c r="O881" s="714">
        <f t="shared" si="346"/>
        <v>0</v>
      </c>
      <c r="P881" s="835"/>
      <c r="Q881" s="137"/>
      <c r="R881" s="137"/>
      <c r="S881" s="137"/>
      <c r="T881" s="137"/>
      <c r="U881" s="137"/>
      <c r="V881" s="137"/>
      <c r="W881" s="137"/>
      <c r="X881" s="137"/>
      <c r="Y881" s="137"/>
      <c r="Z881" s="137"/>
      <c r="AA881" s="137"/>
      <c r="AB881" s="137"/>
      <c r="AC881" s="137"/>
      <c r="AD881" s="137"/>
      <c r="AE881" s="137"/>
      <c r="AF881" s="137"/>
      <c r="AG881" s="137"/>
      <c r="AH881" s="137"/>
    </row>
    <row r="882" spans="1:34" ht="15" customHeight="1" x14ac:dyDescent="0.2">
      <c r="A882" s="1393"/>
      <c r="B882" s="147"/>
      <c r="C882" s="202"/>
      <c r="D882" s="201"/>
      <c r="E882" s="536"/>
      <c r="F882" s="1123"/>
      <c r="G882" s="1124"/>
      <c r="H882" s="704"/>
      <c r="I882" s="170"/>
      <c r="J882" s="170"/>
      <c r="K882" s="170"/>
      <c r="L882" s="170"/>
      <c r="M882" s="170"/>
      <c r="N882" s="170"/>
      <c r="O882" s="714">
        <f t="shared" si="346"/>
        <v>0</v>
      </c>
      <c r="P882" s="835"/>
      <c r="Q882" s="137"/>
      <c r="R882" s="137"/>
      <c r="S882" s="137"/>
      <c r="T882" s="137"/>
      <c r="U882" s="137"/>
      <c r="V882" s="137"/>
      <c r="W882" s="137"/>
      <c r="X882" s="137"/>
      <c r="Y882" s="137"/>
      <c r="Z882" s="137"/>
      <c r="AA882" s="137"/>
      <c r="AB882" s="137"/>
      <c r="AC882" s="137"/>
      <c r="AD882" s="137"/>
      <c r="AE882" s="137"/>
      <c r="AF882" s="137"/>
      <c r="AG882" s="137"/>
      <c r="AH882" s="137"/>
    </row>
    <row r="883" spans="1:34" ht="15" customHeight="1" x14ac:dyDescent="0.2">
      <c r="A883" s="1393"/>
      <c r="B883" s="147"/>
      <c r="C883" s="202"/>
      <c r="D883" s="201"/>
      <c r="E883" s="536"/>
      <c r="F883" s="1123"/>
      <c r="G883" s="1124"/>
      <c r="H883" s="704"/>
      <c r="I883" s="170"/>
      <c r="J883" s="170"/>
      <c r="K883" s="170"/>
      <c r="L883" s="170"/>
      <c r="M883" s="170"/>
      <c r="N883" s="170"/>
      <c r="O883" s="714">
        <f t="shared" si="346"/>
        <v>0</v>
      </c>
      <c r="P883" s="835"/>
      <c r="Q883" s="137"/>
      <c r="R883" s="137"/>
      <c r="S883" s="137"/>
      <c r="T883" s="137"/>
      <c r="U883" s="137"/>
      <c r="V883" s="137"/>
      <c r="W883" s="137"/>
      <c r="X883" s="137"/>
      <c r="Y883" s="137"/>
      <c r="Z883" s="137"/>
      <c r="AA883" s="137"/>
      <c r="AB883" s="137"/>
      <c r="AC883" s="137"/>
      <c r="AD883" s="137"/>
      <c r="AE883" s="137"/>
      <c r="AF883" s="137"/>
      <c r="AG883" s="137"/>
      <c r="AH883" s="137"/>
    </row>
    <row r="884" spans="1:34" ht="15" customHeight="1" x14ac:dyDescent="0.2">
      <c r="A884" s="1393"/>
      <c r="B884" s="147"/>
      <c r="C884" s="202"/>
      <c r="D884" s="201"/>
      <c r="E884" s="536"/>
      <c r="F884" s="1123"/>
      <c r="G884" s="1124"/>
      <c r="H884" s="704"/>
      <c r="I884" s="170"/>
      <c r="J884" s="170"/>
      <c r="K884" s="170"/>
      <c r="L884" s="170"/>
      <c r="M884" s="170"/>
      <c r="N884" s="170"/>
      <c r="O884" s="714">
        <f t="shared" si="346"/>
        <v>0</v>
      </c>
      <c r="P884" s="835"/>
      <c r="Q884" s="137"/>
      <c r="R884" s="137"/>
      <c r="S884" s="137"/>
      <c r="T884" s="137"/>
      <c r="U884" s="137"/>
      <c r="V884" s="137"/>
      <c r="W884" s="137"/>
      <c r="X884" s="137"/>
      <c r="Y884" s="137"/>
      <c r="Z884" s="137"/>
      <c r="AA884" s="137"/>
      <c r="AB884" s="137"/>
      <c r="AC884" s="137"/>
      <c r="AD884" s="137"/>
      <c r="AE884" s="137"/>
      <c r="AF884" s="137"/>
      <c r="AG884" s="137"/>
      <c r="AH884" s="137"/>
    </row>
    <row r="885" spans="1:34" ht="15" customHeight="1" x14ac:dyDescent="0.2">
      <c r="A885" s="1393"/>
      <c r="B885" s="147"/>
      <c r="C885" s="202"/>
      <c r="D885" s="201"/>
      <c r="E885" s="536"/>
      <c r="F885" s="1123"/>
      <c r="G885" s="1124"/>
      <c r="H885" s="704"/>
      <c r="I885" s="170"/>
      <c r="J885" s="170"/>
      <c r="K885" s="170"/>
      <c r="L885" s="170"/>
      <c r="M885" s="170"/>
      <c r="N885" s="170"/>
      <c r="O885" s="714">
        <f t="shared" si="346"/>
        <v>0</v>
      </c>
      <c r="P885" s="835"/>
      <c r="Q885" s="137"/>
      <c r="R885" s="137"/>
      <c r="S885" s="137"/>
      <c r="T885" s="137"/>
      <c r="U885" s="137"/>
      <c r="V885" s="137"/>
      <c r="W885" s="137"/>
      <c r="X885" s="137"/>
      <c r="Y885" s="137"/>
      <c r="Z885" s="137"/>
      <c r="AA885" s="137"/>
      <c r="AB885" s="137"/>
      <c r="AC885" s="137"/>
      <c r="AD885" s="137"/>
      <c r="AE885" s="137"/>
      <c r="AF885" s="137"/>
      <c r="AG885" s="137"/>
      <c r="AH885" s="137"/>
    </row>
    <row r="886" spans="1:34" ht="15" customHeight="1" x14ac:dyDescent="0.2">
      <c r="A886" s="1393"/>
      <c r="B886" s="147"/>
      <c r="C886" s="202"/>
      <c r="D886" s="201"/>
      <c r="E886" s="536"/>
      <c r="F886" s="1123"/>
      <c r="G886" s="1124"/>
      <c r="H886" s="704"/>
      <c r="I886" s="170"/>
      <c r="J886" s="170"/>
      <c r="K886" s="170"/>
      <c r="L886" s="170"/>
      <c r="M886" s="170"/>
      <c r="N886" s="170"/>
      <c r="O886" s="714">
        <f t="shared" si="346"/>
        <v>0</v>
      </c>
      <c r="P886" s="835"/>
      <c r="Q886" s="137"/>
      <c r="R886" s="137"/>
      <c r="S886" s="137"/>
      <c r="T886" s="137"/>
      <c r="U886" s="137"/>
      <c r="V886" s="137"/>
      <c r="W886" s="137"/>
      <c r="X886" s="137"/>
      <c r="Y886" s="137"/>
      <c r="Z886" s="137"/>
      <c r="AA886" s="137"/>
      <c r="AB886" s="137"/>
      <c r="AC886" s="137"/>
      <c r="AD886" s="137"/>
      <c r="AE886" s="137"/>
      <c r="AF886" s="137"/>
      <c r="AG886" s="137"/>
      <c r="AH886" s="137"/>
    </row>
    <row r="887" spans="1:34" ht="15" customHeight="1" x14ac:dyDescent="0.2">
      <c r="A887" s="1393"/>
      <c r="B887" s="147"/>
      <c r="C887" s="202"/>
      <c r="D887" s="201"/>
      <c r="E887" s="536"/>
      <c r="F887" s="1123"/>
      <c r="G887" s="1124"/>
      <c r="H887" s="704"/>
      <c r="I887" s="170"/>
      <c r="J887" s="170"/>
      <c r="K887" s="170"/>
      <c r="L887" s="170"/>
      <c r="M887" s="170"/>
      <c r="N887" s="170"/>
      <c r="O887" s="714">
        <f t="shared" si="346"/>
        <v>0</v>
      </c>
      <c r="P887" s="835"/>
      <c r="Q887" s="137"/>
      <c r="R887" s="137"/>
      <c r="S887" s="137"/>
      <c r="T887" s="137"/>
      <c r="U887" s="137"/>
      <c r="V887" s="137"/>
      <c r="W887" s="137"/>
      <c r="X887" s="137"/>
      <c r="Y887" s="137"/>
      <c r="Z887" s="137"/>
      <c r="AA887" s="137"/>
      <c r="AB887" s="137"/>
      <c r="AC887" s="137"/>
      <c r="AD887" s="137"/>
      <c r="AE887" s="137"/>
      <c r="AF887" s="137"/>
      <c r="AG887" s="137"/>
      <c r="AH887" s="137"/>
    </row>
    <row r="888" spans="1:34" ht="15" customHeight="1" thickBot="1" x14ac:dyDescent="0.25">
      <c r="A888" s="1393"/>
      <c r="B888" s="147"/>
      <c r="C888" s="202"/>
      <c r="D888" s="201"/>
      <c r="E888" s="536"/>
      <c r="F888" s="1123"/>
      <c r="G888" s="1124"/>
      <c r="H888" s="704"/>
      <c r="I888" s="170"/>
      <c r="J888" s="170"/>
      <c r="K888" s="170"/>
      <c r="L888" s="170"/>
      <c r="M888" s="170"/>
      <c r="N888" s="170"/>
      <c r="O888" s="714">
        <f t="shared" si="346"/>
        <v>0</v>
      </c>
      <c r="P888" s="835"/>
      <c r="Q888" s="137"/>
      <c r="R888" s="137"/>
      <c r="S888" s="137"/>
      <c r="T888" s="137"/>
      <c r="U888" s="137"/>
      <c r="V888" s="137"/>
      <c r="W888" s="137"/>
      <c r="X888" s="137"/>
      <c r="Y888" s="137"/>
      <c r="Z888" s="137"/>
      <c r="AA888" s="137"/>
      <c r="AB888" s="137"/>
      <c r="AC888" s="137"/>
      <c r="AD888" s="137"/>
      <c r="AE888" s="137"/>
      <c r="AF888" s="137"/>
      <c r="AG888" s="137"/>
      <c r="AH888" s="137"/>
    </row>
    <row r="889" spans="1:34" ht="15" hidden="1" customHeight="1" x14ac:dyDescent="0.2">
      <c r="A889" s="1393"/>
      <c r="B889" s="147"/>
      <c r="C889" s="202"/>
      <c r="D889" s="201"/>
      <c r="E889" s="536"/>
      <c r="F889" s="1123"/>
      <c r="G889" s="1124"/>
      <c r="H889" s="704"/>
      <c r="I889" s="170"/>
      <c r="J889" s="170"/>
      <c r="K889" s="170"/>
      <c r="L889" s="170"/>
      <c r="M889" s="170"/>
      <c r="N889" s="170"/>
      <c r="O889" s="714">
        <f t="shared" si="346"/>
        <v>0</v>
      </c>
      <c r="P889" s="835"/>
      <c r="Q889" s="137"/>
      <c r="R889" s="137"/>
      <c r="S889" s="137"/>
      <c r="T889" s="137"/>
      <c r="U889" s="137"/>
      <c r="V889" s="137"/>
      <c r="W889" s="137"/>
      <c r="X889" s="137"/>
      <c r="Y889" s="137"/>
      <c r="Z889" s="137"/>
      <c r="AA889" s="137"/>
      <c r="AB889" s="137"/>
      <c r="AC889" s="137"/>
      <c r="AD889" s="137"/>
      <c r="AE889" s="137"/>
      <c r="AF889" s="137"/>
      <c r="AG889" s="137"/>
      <c r="AH889" s="137"/>
    </row>
    <row r="890" spans="1:34" ht="15" hidden="1" customHeight="1" x14ac:dyDescent="0.2">
      <c r="A890" s="1393"/>
      <c r="B890" s="147"/>
      <c r="C890" s="202"/>
      <c r="D890" s="201"/>
      <c r="E890" s="536"/>
      <c r="F890" s="1123"/>
      <c r="G890" s="1124"/>
      <c r="H890" s="704"/>
      <c r="I890" s="170"/>
      <c r="J890" s="170"/>
      <c r="K890" s="170"/>
      <c r="L890" s="170"/>
      <c r="M890" s="170"/>
      <c r="N890" s="170"/>
      <c r="O890" s="714">
        <f t="shared" si="346"/>
        <v>0</v>
      </c>
      <c r="P890" s="835"/>
      <c r="Q890" s="137"/>
      <c r="R890" s="137"/>
      <c r="S890" s="137"/>
      <c r="T890" s="137"/>
      <c r="U890" s="137"/>
      <c r="V890" s="137"/>
      <c r="W890" s="137"/>
      <c r="X890" s="137"/>
      <c r="Y890" s="137"/>
      <c r="Z890" s="137"/>
      <c r="AA890" s="137"/>
      <c r="AB890" s="137"/>
      <c r="AC890" s="137"/>
      <c r="AD890" s="137"/>
      <c r="AE890" s="137"/>
      <c r="AF890" s="137"/>
      <c r="AG890" s="137"/>
      <c r="AH890" s="137"/>
    </row>
    <row r="891" spans="1:34" ht="15" hidden="1" customHeight="1" x14ac:dyDescent="0.2">
      <c r="A891" s="1393"/>
      <c r="B891" s="147"/>
      <c r="C891" s="202"/>
      <c r="D891" s="201"/>
      <c r="E891" s="536"/>
      <c r="F891" s="1123"/>
      <c r="G891" s="1124"/>
      <c r="H891" s="704"/>
      <c r="I891" s="170"/>
      <c r="J891" s="170"/>
      <c r="K891" s="170"/>
      <c r="L891" s="170"/>
      <c r="M891" s="170"/>
      <c r="N891" s="170"/>
      <c r="O891" s="714">
        <f t="shared" si="346"/>
        <v>0</v>
      </c>
      <c r="P891" s="835"/>
      <c r="Q891" s="137"/>
      <c r="R891" s="137"/>
      <c r="S891" s="137"/>
      <c r="T891" s="137"/>
      <c r="U891" s="137"/>
      <c r="V891" s="137"/>
      <c r="W891" s="137"/>
      <c r="X891" s="137"/>
      <c r="Y891" s="137"/>
      <c r="Z891" s="137"/>
      <c r="AA891" s="137"/>
      <c r="AB891" s="137"/>
      <c r="AC891" s="137"/>
      <c r="AD891" s="137"/>
      <c r="AE891" s="137"/>
      <c r="AF891" s="137"/>
      <c r="AG891" s="137"/>
      <c r="AH891" s="137"/>
    </row>
    <row r="892" spans="1:34" ht="15" hidden="1" customHeight="1" x14ac:dyDescent="0.2">
      <c r="A892" s="1393"/>
      <c r="B892" s="147"/>
      <c r="C892" s="202"/>
      <c r="D892" s="201"/>
      <c r="E892" s="536"/>
      <c r="F892" s="1123"/>
      <c r="G892" s="1124"/>
      <c r="H892" s="704"/>
      <c r="I892" s="170"/>
      <c r="J892" s="170"/>
      <c r="K892" s="170"/>
      <c r="L892" s="170"/>
      <c r="M892" s="170"/>
      <c r="N892" s="170"/>
      <c r="O892" s="714">
        <f t="shared" si="346"/>
        <v>0</v>
      </c>
      <c r="P892" s="835"/>
      <c r="Q892" s="137"/>
      <c r="R892" s="137"/>
      <c r="S892" s="137"/>
      <c r="T892" s="137"/>
      <c r="U892" s="137"/>
      <c r="V892" s="137"/>
      <c r="W892" s="137"/>
      <c r="X892" s="137"/>
      <c r="Y892" s="137"/>
      <c r="Z892" s="137"/>
      <c r="AA892" s="137"/>
      <c r="AB892" s="137"/>
      <c r="AC892" s="137"/>
      <c r="AD892" s="137"/>
      <c r="AE892" s="137"/>
      <c r="AF892" s="137"/>
      <c r="AG892" s="137"/>
      <c r="AH892" s="137"/>
    </row>
    <row r="893" spans="1:34" ht="15" hidden="1" customHeight="1" x14ac:dyDescent="0.2">
      <c r="A893" s="1393"/>
      <c r="B893" s="147"/>
      <c r="C893" s="202"/>
      <c r="D893" s="201"/>
      <c r="E893" s="536"/>
      <c r="F893" s="1123"/>
      <c r="G893" s="1124"/>
      <c r="H893" s="704"/>
      <c r="I893" s="170"/>
      <c r="J893" s="170"/>
      <c r="K893" s="170"/>
      <c r="L893" s="170"/>
      <c r="M893" s="170"/>
      <c r="N893" s="170"/>
      <c r="O893" s="714">
        <f t="shared" si="346"/>
        <v>0</v>
      </c>
      <c r="P893" s="835"/>
      <c r="Q893" s="137"/>
      <c r="R893" s="137"/>
      <c r="S893" s="137"/>
      <c r="T893" s="137"/>
      <c r="U893" s="137"/>
      <c r="V893" s="137"/>
      <c r="W893" s="137"/>
      <c r="X893" s="137"/>
      <c r="Y893" s="137"/>
      <c r="Z893" s="137"/>
      <c r="AA893" s="137"/>
      <c r="AB893" s="137"/>
      <c r="AC893" s="137"/>
      <c r="AD893" s="137"/>
      <c r="AE893" s="137"/>
      <c r="AF893" s="137"/>
      <c r="AG893" s="137"/>
      <c r="AH893" s="137"/>
    </row>
    <row r="894" spans="1:34" ht="15" hidden="1" customHeight="1" x14ac:dyDescent="0.2">
      <c r="A894" s="1393"/>
      <c r="B894" s="147"/>
      <c r="C894" s="202"/>
      <c r="D894" s="201"/>
      <c r="E894" s="536"/>
      <c r="F894" s="1123"/>
      <c r="G894" s="1124"/>
      <c r="H894" s="704"/>
      <c r="I894" s="170"/>
      <c r="J894" s="170"/>
      <c r="K894" s="170"/>
      <c r="L894" s="170"/>
      <c r="M894" s="170"/>
      <c r="N894" s="170"/>
      <c r="O894" s="714">
        <f t="shared" si="346"/>
        <v>0</v>
      </c>
      <c r="P894" s="835"/>
      <c r="Q894" s="137"/>
      <c r="R894" s="137"/>
      <c r="S894" s="137"/>
      <c r="T894" s="137"/>
      <c r="U894" s="137"/>
      <c r="V894" s="137"/>
      <c r="W894" s="137"/>
      <c r="X894" s="137"/>
      <c r="Y894" s="137"/>
      <c r="Z894" s="137"/>
      <c r="AA894" s="137"/>
      <c r="AB894" s="137"/>
      <c r="AC894" s="137"/>
      <c r="AD894" s="137"/>
      <c r="AE894" s="137"/>
      <c r="AF894" s="137"/>
      <c r="AG894" s="137"/>
      <c r="AH894" s="137"/>
    </row>
    <row r="895" spans="1:34" ht="15" hidden="1" customHeight="1" x14ac:dyDescent="0.2">
      <c r="A895" s="1393"/>
      <c r="B895" s="147"/>
      <c r="C895" s="202"/>
      <c r="D895" s="201"/>
      <c r="E895" s="536"/>
      <c r="F895" s="1123"/>
      <c r="G895" s="1124"/>
      <c r="H895" s="704"/>
      <c r="I895" s="170"/>
      <c r="J895" s="170"/>
      <c r="K895" s="170"/>
      <c r="L895" s="170"/>
      <c r="M895" s="170"/>
      <c r="N895" s="170"/>
      <c r="O895" s="714">
        <f t="shared" si="346"/>
        <v>0</v>
      </c>
      <c r="P895" s="835"/>
      <c r="Q895" s="137"/>
      <c r="R895" s="137"/>
      <c r="S895" s="137"/>
      <c r="T895" s="137"/>
      <c r="U895" s="137"/>
      <c r="V895" s="137"/>
      <c r="W895" s="137"/>
      <c r="X895" s="137"/>
      <c r="Y895" s="137"/>
      <c r="Z895" s="137"/>
      <c r="AA895" s="137"/>
      <c r="AB895" s="137"/>
      <c r="AC895" s="137"/>
      <c r="AD895" s="137"/>
      <c r="AE895" s="137"/>
      <c r="AF895" s="137"/>
      <c r="AG895" s="137"/>
      <c r="AH895" s="137"/>
    </row>
    <row r="896" spans="1:34" ht="15" hidden="1" customHeight="1" x14ac:dyDescent="0.2">
      <c r="A896" s="1393"/>
      <c r="B896" s="147"/>
      <c r="C896" s="202"/>
      <c r="D896" s="201"/>
      <c r="E896" s="536"/>
      <c r="F896" s="1123"/>
      <c r="G896" s="1124"/>
      <c r="H896" s="704"/>
      <c r="I896" s="170"/>
      <c r="J896" s="170"/>
      <c r="K896" s="170"/>
      <c r="L896" s="170"/>
      <c r="M896" s="170"/>
      <c r="N896" s="170"/>
      <c r="O896" s="714">
        <f t="shared" si="346"/>
        <v>0</v>
      </c>
      <c r="P896" s="835"/>
      <c r="Q896" s="137"/>
      <c r="R896" s="137"/>
      <c r="S896" s="137"/>
      <c r="T896" s="137"/>
      <c r="U896" s="137"/>
      <c r="V896" s="137"/>
      <c r="W896" s="137"/>
      <c r="X896" s="137"/>
      <c r="Y896" s="137"/>
      <c r="Z896" s="137"/>
      <c r="AA896" s="137"/>
      <c r="AB896" s="137"/>
      <c r="AC896" s="137"/>
      <c r="AD896" s="137"/>
      <c r="AE896" s="137"/>
      <c r="AF896" s="137"/>
      <c r="AG896" s="137"/>
      <c r="AH896" s="137"/>
    </row>
    <row r="897" spans="1:34" ht="15" hidden="1" customHeight="1" x14ac:dyDescent="0.2">
      <c r="A897" s="1393"/>
      <c r="B897" s="147"/>
      <c r="C897" s="202"/>
      <c r="D897" s="201"/>
      <c r="E897" s="536"/>
      <c r="F897" s="1123"/>
      <c r="G897" s="1124"/>
      <c r="H897" s="704"/>
      <c r="I897" s="170"/>
      <c r="J897" s="170"/>
      <c r="K897" s="170"/>
      <c r="L897" s="170"/>
      <c r="M897" s="170"/>
      <c r="N897" s="170"/>
      <c r="O897" s="714">
        <f t="shared" si="346"/>
        <v>0</v>
      </c>
      <c r="P897" s="835"/>
      <c r="Q897" s="137"/>
      <c r="R897" s="137"/>
      <c r="S897" s="137"/>
      <c r="T897" s="137"/>
      <c r="U897" s="137"/>
      <c r="V897" s="137"/>
      <c r="W897" s="137"/>
      <c r="X897" s="137"/>
      <c r="Y897" s="137"/>
      <c r="Z897" s="137"/>
      <c r="AA897" s="137"/>
      <c r="AB897" s="137"/>
      <c r="AC897" s="137"/>
      <c r="AD897" s="137"/>
      <c r="AE897" s="137"/>
      <c r="AF897" s="137"/>
      <c r="AG897" s="137"/>
      <c r="AH897" s="137"/>
    </row>
    <row r="898" spans="1:34" ht="15" hidden="1" customHeight="1" thickBot="1" x14ac:dyDescent="0.25">
      <c r="A898" s="1394"/>
      <c r="B898" s="169"/>
      <c r="C898" s="203"/>
      <c r="D898" s="201"/>
      <c r="E898" s="537"/>
      <c r="F898" s="1125"/>
      <c r="G898" s="1126"/>
      <c r="H898" s="704"/>
      <c r="I898" s="170"/>
      <c r="J898" s="170"/>
      <c r="K898" s="170"/>
      <c r="L898" s="170"/>
      <c r="M898" s="170"/>
      <c r="N898" s="170"/>
      <c r="O898" s="714">
        <f t="shared" si="346"/>
        <v>0</v>
      </c>
      <c r="P898" s="835"/>
      <c r="Q898" s="137"/>
      <c r="R898" s="137"/>
      <c r="S898" s="137"/>
      <c r="T898" s="137"/>
      <c r="U898" s="137"/>
      <c r="V898" s="137"/>
      <c r="W898" s="137"/>
      <c r="X898" s="137"/>
      <c r="Y898" s="137"/>
      <c r="Z898" s="137"/>
      <c r="AA898" s="137"/>
      <c r="AB898" s="137"/>
      <c r="AC898" s="137"/>
      <c r="AD898" s="137"/>
      <c r="AE898" s="137"/>
      <c r="AF898" s="137"/>
      <c r="AG898" s="137"/>
      <c r="AH898" s="137"/>
    </row>
    <row r="899" spans="1:34" ht="18" customHeight="1" thickBot="1" x14ac:dyDescent="0.25">
      <c r="A899" s="182"/>
      <c r="B899" s="198"/>
      <c r="C899" s="198"/>
      <c r="D899" s="198"/>
      <c r="E899" s="198" t="s">
        <v>62</v>
      </c>
      <c r="F899" s="140">
        <f t="shared" ref="F899:G899" si="347">SUM(F879:F898)</f>
        <v>0</v>
      </c>
      <c r="G899" s="204">
        <f t="shared" si="347"/>
        <v>0</v>
      </c>
      <c r="H899" s="139"/>
      <c r="I899" s="209"/>
      <c r="J899" s="139"/>
      <c r="K899" s="209"/>
      <c r="L899" s="139"/>
      <c r="M899" s="209"/>
      <c r="N899" s="139"/>
      <c r="O899" s="144">
        <f t="shared" ref="O899" si="348">SUM(O879:O898)</f>
        <v>0</v>
      </c>
      <c r="P899" s="836"/>
      <c r="Q899" s="137"/>
      <c r="R899" s="137"/>
      <c r="S899" s="137"/>
      <c r="T899" s="137"/>
      <c r="U899" s="137"/>
      <c r="V899" s="137"/>
      <c r="W899" s="137"/>
      <c r="X899" s="137"/>
      <c r="Y899" s="137"/>
      <c r="Z899" s="137"/>
      <c r="AA899" s="137"/>
      <c r="AB899" s="137"/>
      <c r="AC899" s="137"/>
      <c r="AD899" s="137"/>
      <c r="AE899" s="137"/>
      <c r="AF899" s="137"/>
      <c r="AG899" s="137"/>
      <c r="AH899" s="137"/>
    </row>
    <row r="900" spans="1:34" ht="13.5" thickBot="1" x14ac:dyDescent="0.25">
      <c r="A900" s="173"/>
      <c r="B900" s="152"/>
      <c r="C900" s="152"/>
      <c r="D900" s="152"/>
      <c r="E900" s="152"/>
      <c r="F900" s="152"/>
      <c r="G900" s="152"/>
      <c r="H900" s="102"/>
      <c r="I900" s="152"/>
      <c r="J900" s="152"/>
      <c r="K900" s="152"/>
      <c r="L900" s="152"/>
      <c r="M900" s="152"/>
      <c r="N900" s="152"/>
      <c r="O900" s="102"/>
      <c r="P900" s="837"/>
      <c r="Q900" s="137"/>
      <c r="R900" s="137"/>
      <c r="S900" s="137"/>
      <c r="T900" s="137"/>
      <c r="U900" s="137"/>
      <c r="V900" s="137"/>
      <c r="W900" s="137"/>
      <c r="X900" s="137"/>
      <c r="Y900" s="137"/>
      <c r="Z900" s="137"/>
      <c r="AA900" s="137"/>
      <c r="AB900" s="137"/>
      <c r="AC900" s="137"/>
      <c r="AD900" s="137"/>
      <c r="AE900" s="137"/>
      <c r="AF900" s="137"/>
      <c r="AG900" s="137"/>
      <c r="AH900" s="137"/>
    </row>
    <row r="901" spans="1:34" ht="15" customHeight="1" x14ac:dyDescent="0.2">
      <c r="A901" s="1392">
        <f>'Setup Page'!C18</f>
        <v>0</v>
      </c>
      <c r="B901" s="168"/>
      <c r="C901" s="201"/>
      <c r="D901" s="201"/>
      <c r="E901" s="535"/>
      <c r="F901" s="1121"/>
      <c r="G901" s="1122"/>
      <c r="H901" s="704"/>
      <c r="I901" s="170"/>
      <c r="J901" s="170"/>
      <c r="K901" s="170"/>
      <c r="L901" s="170"/>
      <c r="M901" s="170"/>
      <c r="N901" s="170"/>
      <c r="O901" s="714">
        <f>G901*H901</f>
        <v>0</v>
      </c>
      <c r="P901" s="835"/>
      <c r="Q901" s="137"/>
      <c r="R901" s="137"/>
      <c r="S901" s="137"/>
      <c r="T901" s="137"/>
      <c r="U901" s="137"/>
      <c r="V901" s="137"/>
      <c r="W901" s="137"/>
      <c r="X901" s="137"/>
      <c r="Y901" s="137"/>
      <c r="Z901" s="137"/>
      <c r="AA901" s="137"/>
      <c r="AB901" s="137"/>
      <c r="AC901" s="137"/>
      <c r="AD901" s="137"/>
      <c r="AE901" s="137"/>
      <c r="AF901" s="137"/>
      <c r="AG901" s="137"/>
      <c r="AH901" s="137"/>
    </row>
    <row r="902" spans="1:34" ht="15" customHeight="1" x14ac:dyDescent="0.2">
      <c r="A902" s="1393"/>
      <c r="B902" s="147"/>
      <c r="C902" s="202"/>
      <c r="D902" s="201"/>
      <c r="E902" s="536"/>
      <c r="F902" s="1123"/>
      <c r="G902" s="1124"/>
      <c r="H902" s="704"/>
      <c r="I902" s="170"/>
      <c r="J902" s="170"/>
      <c r="K902" s="170"/>
      <c r="L902" s="170"/>
      <c r="M902" s="170"/>
      <c r="N902" s="170"/>
      <c r="O902" s="714">
        <f t="shared" ref="O902:O920" si="349">G902*H902</f>
        <v>0</v>
      </c>
      <c r="P902" s="835"/>
      <c r="Q902" s="137"/>
      <c r="R902" s="137"/>
      <c r="S902" s="137"/>
      <c r="T902" s="137"/>
      <c r="U902" s="137"/>
      <c r="V902" s="137"/>
      <c r="W902" s="137"/>
      <c r="X902" s="137"/>
      <c r="Y902" s="137"/>
      <c r="Z902" s="137"/>
      <c r="AA902" s="137"/>
      <c r="AB902" s="137"/>
      <c r="AC902" s="137"/>
      <c r="AD902" s="137"/>
      <c r="AE902" s="137"/>
      <c r="AF902" s="137"/>
      <c r="AG902" s="137"/>
      <c r="AH902" s="137"/>
    </row>
    <row r="903" spans="1:34" ht="15" customHeight="1" x14ac:dyDescent="0.2">
      <c r="A903" s="1393"/>
      <c r="B903" s="147"/>
      <c r="C903" s="202"/>
      <c r="D903" s="201"/>
      <c r="E903" s="536"/>
      <c r="F903" s="1123"/>
      <c r="G903" s="1124"/>
      <c r="H903" s="704"/>
      <c r="I903" s="170"/>
      <c r="J903" s="170"/>
      <c r="K903" s="170"/>
      <c r="L903" s="170"/>
      <c r="M903" s="170"/>
      <c r="N903" s="170"/>
      <c r="O903" s="714">
        <f t="shared" si="349"/>
        <v>0</v>
      </c>
      <c r="P903" s="835"/>
      <c r="Q903" s="137"/>
      <c r="R903" s="137"/>
      <c r="S903" s="137"/>
      <c r="T903" s="137"/>
      <c r="U903" s="137"/>
      <c r="V903" s="137"/>
      <c r="W903" s="137"/>
      <c r="X903" s="137"/>
      <c r="Y903" s="137"/>
      <c r="Z903" s="137"/>
      <c r="AA903" s="137"/>
      <c r="AB903" s="137"/>
      <c r="AC903" s="137"/>
      <c r="AD903" s="137"/>
      <c r="AE903" s="137"/>
      <c r="AF903" s="137"/>
      <c r="AG903" s="137"/>
      <c r="AH903" s="137"/>
    </row>
    <row r="904" spans="1:34" ht="15" customHeight="1" x14ac:dyDescent="0.2">
      <c r="A904" s="1393"/>
      <c r="B904" s="147"/>
      <c r="C904" s="202"/>
      <c r="D904" s="201"/>
      <c r="E904" s="536"/>
      <c r="F904" s="1123"/>
      <c r="G904" s="1124"/>
      <c r="H904" s="704"/>
      <c r="I904" s="170"/>
      <c r="J904" s="170"/>
      <c r="K904" s="170"/>
      <c r="L904" s="170"/>
      <c r="M904" s="170"/>
      <c r="N904" s="170"/>
      <c r="O904" s="714">
        <f t="shared" si="349"/>
        <v>0</v>
      </c>
      <c r="P904" s="835"/>
      <c r="Q904" s="137"/>
      <c r="R904" s="137"/>
      <c r="S904" s="137"/>
      <c r="T904" s="137"/>
      <c r="U904" s="137"/>
      <c r="V904" s="137"/>
      <c r="W904" s="137"/>
      <c r="X904" s="137"/>
      <c r="Y904" s="137"/>
      <c r="Z904" s="137"/>
      <c r="AA904" s="137"/>
      <c r="AB904" s="137"/>
      <c r="AC904" s="137"/>
      <c r="AD904" s="137"/>
      <c r="AE904" s="137"/>
      <c r="AF904" s="137"/>
      <c r="AG904" s="137"/>
      <c r="AH904" s="137"/>
    </row>
    <row r="905" spans="1:34" ht="15" customHeight="1" x14ac:dyDescent="0.2">
      <c r="A905" s="1393"/>
      <c r="B905" s="147"/>
      <c r="C905" s="202"/>
      <c r="D905" s="201"/>
      <c r="E905" s="536"/>
      <c r="F905" s="1123"/>
      <c r="G905" s="1124"/>
      <c r="H905" s="704"/>
      <c r="I905" s="170"/>
      <c r="J905" s="170"/>
      <c r="K905" s="170"/>
      <c r="L905" s="170"/>
      <c r="M905" s="170"/>
      <c r="N905" s="170"/>
      <c r="O905" s="714">
        <f t="shared" si="349"/>
        <v>0</v>
      </c>
      <c r="P905" s="835"/>
      <c r="Q905" s="137"/>
      <c r="R905" s="137"/>
      <c r="S905" s="137"/>
      <c r="T905" s="137"/>
      <c r="U905" s="137"/>
      <c r="V905" s="137"/>
      <c r="W905" s="137"/>
      <c r="X905" s="137"/>
      <c r="Y905" s="137"/>
      <c r="Z905" s="137"/>
      <c r="AA905" s="137"/>
      <c r="AB905" s="137"/>
      <c r="AC905" s="137"/>
      <c r="AD905" s="137"/>
      <c r="AE905" s="137"/>
      <c r="AF905" s="137"/>
      <c r="AG905" s="137"/>
      <c r="AH905" s="137"/>
    </row>
    <row r="906" spans="1:34" ht="15" customHeight="1" x14ac:dyDescent="0.2">
      <c r="A906" s="1393"/>
      <c r="B906" s="147"/>
      <c r="C906" s="202"/>
      <c r="D906" s="201"/>
      <c r="E906" s="536"/>
      <c r="F906" s="1123"/>
      <c r="G906" s="1124"/>
      <c r="H906" s="704"/>
      <c r="I906" s="170"/>
      <c r="J906" s="170"/>
      <c r="K906" s="170"/>
      <c r="L906" s="170"/>
      <c r="M906" s="170"/>
      <c r="N906" s="170"/>
      <c r="O906" s="714">
        <f t="shared" si="349"/>
        <v>0</v>
      </c>
      <c r="P906" s="835"/>
      <c r="Q906" s="137"/>
      <c r="R906" s="137"/>
      <c r="S906" s="137"/>
      <c r="T906" s="137"/>
      <c r="U906" s="137"/>
      <c r="V906" s="137"/>
      <c r="W906" s="137"/>
      <c r="X906" s="137"/>
      <c r="Y906" s="137"/>
      <c r="Z906" s="137"/>
      <c r="AA906" s="137"/>
      <c r="AB906" s="137"/>
      <c r="AC906" s="137"/>
      <c r="AD906" s="137"/>
      <c r="AE906" s="137"/>
      <c r="AF906" s="137"/>
      <c r="AG906" s="137"/>
      <c r="AH906" s="137"/>
    </row>
    <row r="907" spans="1:34" ht="15" customHeight="1" x14ac:dyDescent="0.2">
      <c r="A907" s="1393"/>
      <c r="B907" s="147"/>
      <c r="C907" s="202"/>
      <c r="D907" s="201"/>
      <c r="E907" s="536"/>
      <c r="F907" s="1123"/>
      <c r="G907" s="1124"/>
      <c r="H907" s="704"/>
      <c r="I907" s="170"/>
      <c r="J907" s="170"/>
      <c r="K907" s="170"/>
      <c r="L907" s="170"/>
      <c r="M907" s="170"/>
      <c r="N907" s="170"/>
      <c r="O907" s="714">
        <f t="shared" si="349"/>
        <v>0</v>
      </c>
      <c r="P907" s="835"/>
      <c r="Q907" s="137"/>
      <c r="R907" s="137"/>
      <c r="S907" s="137"/>
      <c r="T907" s="137"/>
      <c r="U907" s="137"/>
      <c r="V907" s="137"/>
      <c r="W907" s="137"/>
      <c r="X907" s="137"/>
      <c r="Y907" s="137"/>
      <c r="Z907" s="137"/>
      <c r="AA907" s="137"/>
      <c r="AB907" s="137"/>
      <c r="AC907" s="137"/>
      <c r="AD907" s="137"/>
      <c r="AE907" s="137"/>
      <c r="AF907" s="137"/>
      <c r="AG907" s="137"/>
      <c r="AH907" s="137"/>
    </row>
    <row r="908" spans="1:34" ht="15" customHeight="1" x14ac:dyDescent="0.2">
      <c r="A908" s="1393"/>
      <c r="B908" s="147"/>
      <c r="C908" s="202"/>
      <c r="D908" s="201"/>
      <c r="E908" s="536"/>
      <c r="F908" s="1123"/>
      <c r="G908" s="1124"/>
      <c r="H908" s="704"/>
      <c r="I908" s="170"/>
      <c r="J908" s="170"/>
      <c r="K908" s="170"/>
      <c r="L908" s="170"/>
      <c r="M908" s="170"/>
      <c r="N908" s="170"/>
      <c r="O908" s="714">
        <f t="shared" si="349"/>
        <v>0</v>
      </c>
      <c r="P908" s="835"/>
      <c r="Q908" s="137"/>
      <c r="R908" s="137"/>
      <c r="S908" s="137"/>
      <c r="T908" s="137"/>
      <c r="U908" s="137"/>
      <c r="V908" s="137"/>
      <c r="W908" s="137"/>
      <c r="X908" s="137"/>
      <c r="Y908" s="137"/>
      <c r="Z908" s="137"/>
      <c r="AA908" s="137"/>
      <c r="AB908" s="137"/>
      <c r="AC908" s="137"/>
      <c r="AD908" s="137"/>
      <c r="AE908" s="137"/>
      <c r="AF908" s="137"/>
      <c r="AG908" s="137"/>
      <c r="AH908" s="137"/>
    </row>
    <row r="909" spans="1:34" ht="15" customHeight="1" x14ac:dyDescent="0.2">
      <c r="A909" s="1393"/>
      <c r="B909" s="147"/>
      <c r="C909" s="202"/>
      <c r="D909" s="201"/>
      <c r="E909" s="536"/>
      <c r="F909" s="1123"/>
      <c r="G909" s="1124"/>
      <c r="H909" s="704"/>
      <c r="I909" s="170"/>
      <c r="J909" s="170"/>
      <c r="K909" s="170"/>
      <c r="L909" s="170"/>
      <c r="M909" s="170"/>
      <c r="N909" s="170"/>
      <c r="O909" s="714">
        <f t="shared" si="349"/>
        <v>0</v>
      </c>
      <c r="P909" s="835"/>
      <c r="Q909" s="137"/>
      <c r="R909" s="137"/>
      <c r="S909" s="137"/>
      <c r="T909" s="137"/>
      <c r="U909" s="137"/>
      <c r="V909" s="137"/>
      <c r="W909" s="137"/>
      <c r="X909" s="137"/>
      <c r="Y909" s="137"/>
      <c r="Z909" s="137"/>
      <c r="AA909" s="137"/>
      <c r="AB909" s="137"/>
      <c r="AC909" s="137"/>
      <c r="AD909" s="137"/>
      <c r="AE909" s="137"/>
      <c r="AF909" s="137"/>
      <c r="AG909" s="137"/>
      <c r="AH909" s="137"/>
    </row>
    <row r="910" spans="1:34" ht="15" customHeight="1" thickBot="1" x14ac:dyDescent="0.25">
      <c r="A910" s="1393"/>
      <c r="B910" s="147"/>
      <c r="C910" s="202"/>
      <c r="D910" s="201"/>
      <c r="E910" s="536"/>
      <c r="F910" s="1123"/>
      <c r="G910" s="1124"/>
      <c r="H910" s="704"/>
      <c r="I910" s="170"/>
      <c r="J910" s="170"/>
      <c r="K910" s="170"/>
      <c r="L910" s="170"/>
      <c r="M910" s="170"/>
      <c r="N910" s="170"/>
      <c r="O910" s="714">
        <f t="shared" si="349"/>
        <v>0</v>
      </c>
      <c r="P910" s="835"/>
      <c r="Q910" s="137"/>
      <c r="R910" s="137"/>
      <c r="S910" s="137"/>
      <c r="T910" s="137"/>
      <c r="U910" s="137"/>
      <c r="V910" s="137"/>
      <c r="W910" s="137"/>
      <c r="X910" s="137"/>
      <c r="Y910" s="137"/>
      <c r="Z910" s="137"/>
      <c r="AA910" s="137"/>
      <c r="AB910" s="137"/>
      <c r="AC910" s="137"/>
      <c r="AD910" s="137"/>
      <c r="AE910" s="137"/>
      <c r="AF910" s="137"/>
      <c r="AG910" s="137"/>
      <c r="AH910" s="137"/>
    </row>
    <row r="911" spans="1:34" ht="15" hidden="1" customHeight="1" x14ac:dyDescent="0.2">
      <c r="A911" s="1393"/>
      <c r="B911" s="147"/>
      <c r="C911" s="202"/>
      <c r="D911" s="201"/>
      <c r="E911" s="536"/>
      <c r="F911" s="1123"/>
      <c r="G911" s="1124"/>
      <c r="H911" s="704"/>
      <c r="I911" s="170"/>
      <c r="J911" s="170"/>
      <c r="K911" s="170"/>
      <c r="L911" s="170"/>
      <c r="M911" s="170"/>
      <c r="N911" s="170"/>
      <c r="O911" s="714">
        <f t="shared" si="349"/>
        <v>0</v>
      </c>
      <c r="P911" s="835"/>
      <c r="Q911" s="137"/>
      <c r="R911" s="137"/>
      <c r="S911" s="137"/>
      <c r="T911" s="137"/>
      <c r="U911" s="137"/>
      <c r="V911" s="137"/>
      <c r="W911" s="137"/>
      <c r="X911" s="137"/>
      <c r="Y911" s="137"/>
      <c r="Z911" s="137"/>
      <c r="AA911" s="137"/>
      <c r="AB911" s="137"/>
      <c r="AC911" s="137"/>
      <c r="AD911" s="137"/>
      <c r="AE911" s="137"/>
      <c r="AF911" s="137"/>
      <c r="AG911" s="137"/>
      <c r="AH911" s="137"/>
    </row>
    <row r="912" spans="1:34" ht="15" hidden="1" customHeight="1" x14ac:dyDescent="0.2">
      <c r="A912" s="1393"/>
      <c r="B912" s="147"/>
      <c r="C912" s="202"/>
      <c r="D912" s="201"/>
      <c r="E912" s="536"/>
      <c r="F912" s="1123"/>
      <c r="G912" s="1124"/>
      <c r="H912" s="704"/>
      <c r="I912" s="170"/>
      <c r="J912" s="170"/>
      <c r="K912" s="170"/>
      <c r="L912" s="170"/>
      <c r="M912" s="170"/>
      <c r="N912" s="170"/>
      <c r="O912" s="714">
        <f t="shared" si="349"/>
        <v>0</v>
      </c>
      <c r="P912" s="835"/>
      <c r="Q912" s="137"/>
      <c r="R912" s="137"/>
      <c r="S912" s="137"/>
      <c r="T912" s="137"/>
      <c r="U912" s="137"/>
      <c r="V912" s="137"/>
      <c r="W912" s="137"/>
      <c r="X912" s="137"/>
      <c r="Y912" s="137"/>
      <c r="Z912" s="137"/>
      <c r="AA912" s="137"/>
      <c r="AB912" s="137"/>
      <c r="AC912" s="137"/>
      <c r="AD912" s="137"/>
      <c r="AE912" s="137"/>
      <c r="AF912" s="137"/>
      <c r="AG912" s="137"/>
      <c r="AH912" s="137"/>
    </row>
    <row r="913" spans="1:34" ht="15" hidden="1" customHeight="1" x14ac:dyDescent="0.2">
      <c r="A913" s="1393"/>
      <c r="B913" s="147"/>
      <c r="C913" s="202"/>
      <c r="D913" s="201"/>
      <c r="E913" s="536"/>
      <c r="F913" s="1123"/>
      <c r="G913" s="1124"/>
      <c r="H913" s="704"/>
      <c r="I913" s="170"/>
      <c r="J913" s="170"/>
      <c r="K913" s="170"/>
      <c r="L913" s="170"/>
      <c r="M913" s="170"/>
      <c r="N913" s="170"/>
      <c r="O913" s="714">
        <f t="shared" si="349"/>
        <v>0</v>
      </c>
      <c r="P913" s="835"/>
      <c r="Q913" s="137"/>
      <c r="R913" s="137"/>
      <c r="S913" s="137"/>
      <c r="T913" s="137"/>
      <c r="U913" s="137"/>
      <c r="V913" s="137"/>
      <c r="W913" s="137"/>
      <c r="X913" s="137"/>
      <c r="Y913" s="137"/>
      <c r="Z913" s="137"/>
      <c r="AA913" s="137"/>
      <c r="AB913" s="137"/>
      <c r="AC913" s="137"/>
      <c r="AD913" s="137"/>
      <c r="AE913" s="137"/>
      <c r="AF913" s="137"/>
      <c r="AG913" s="137"/>
      <c r="AH913" s="137"/>
    </row>
    <row r="914" spans="1:34" ht="15" hidden="1" customHeight="1" x14ac:dyDescent="0.2">
      <c r="A914" s="1393"/>
      <c r="B914" s="147"/>
      <c r="C914" s="202"/>
      <c r="D914" s="201"/>
      <c r="E914" s="536"/>
      <c r="F914" s="1123"/>
      <c r="G914" s="1124"/>
      <c r="H914" s="704"/>
      <c r="I914" s="170"/>
      <c r="J914" s="170"/>
      <c r="K914" s="170"/>
      <c r="L914" s="170"/>
      <c r="M914" s="170"/>
      <c r="N914" s="170"/>
      <c r="O914" s="714">
        <f t="shared" si="349"/>
        <v>0</v>
      </c>
      <c r="P914" s="835"/>
      <c r="Q914" s="137"/>
      <c r="R914" s="137"/>
      <c r="S914" s="137"/>
      <c r="T914" s="137"/>
      <c r="U914" s="137"/>
      <c r="V914" s="137"/>
      <c r="W914" s="137"/>
      <c r="X914" s="137"/>
      <c r="Y914" s="137"/>
      <c r="Z914" s="137"/>
      <c r="AA914" s="137"/>
      <c r="AB914" s="137"/>
      <c r="AC914" s="137"/>
      <c r="AD914" s="137"/>
      <c r="AE914" s="137"/>
      <c r="AF914" s="137"/>
      <c r="AG914" s="137"/>
      <c r="AH914" s="137"/>
    </row>
    <row r="915" spans="1:34" ht="15" hidden="1" customHeight="1" x14ac:dyDescent="0.2">
      <c r="A915" s="1393"/>
      <c r="B915" s="147"/>
      <c r="C915" s="202"/>
      <c r="D915" s="201"/>
      <c r="E915" s="536"/>
      <c r="F915" s="1123"/>
      <c r="G915" s="1124"/>
      <c r="H915" s="704"/>
      <c r="I915" s="170"/>
      <c r="J915" s="170"/>
      <c r="K915" s="170"/>
      <c r="L915" s="170"/>
      <c r="M915" s="170"/>
      <c r="N915" s="170"/>
      <c r="O915" s="714">
        <f t="shared" si="349"/>
        <v>0</v>
      </c>
      <c r="P915" s="835"/>
      <c r="Q915" s="137"/>
      <c r="R915" s="137"/>
      <c r="S915" s="137"/>
      <c r="T915" s="137"/>
      <c r="U915" s="137"/>
      <c r="V915" s="137"/>
      <c r="W915" s="137"/>
      <c r="X915" s="137"/>
      <c r="Y915" s="137"/>
      <c r="Z915" s="137"/>
      <c r="AA915" s="137"/>
      <c r="AB915" s="137"/>
      <c r="AC915" s="137"/>
      <c r="AD915" s="137"/>
      <c r="AE915" s="137"/>
      <c r="AF915" s="137"/>
      <c r="AG915" s="137"/>
      <c r="AH915" s="137"/>
    </row>
    <row r="916" spans="1:34" ht="15" hidden="1" customHeight="1" x14ac:dyDescent="0.2">
      <c r="A916" s="1393"/>
      <c r="B916" s="147"/>
      <c r="C916" s="202"/>
      <c r="D916" s="201"/>
      <c r="E916" s="536"/>
      <c r="F916" s="1123"/>
      <c r="G916" s="1124"/>
      <c r="H916" s="704"/>
      <c r="I916" s="170"/>
      <c r="J916" s="170"/>
      <c r="K916" s="170"/>
      <c r="L916" s="170"/>
      <c r="M916" s="170"/>
      <c r="N916" s="170"/>
      <c r="O916" s="714">
        <f t="shared" si="349"/>
        <v>0</v>
      </c>
      <c r="P916" s="835"/>
      <c r="Q916" s="137"/>
      <c r="R916" s="137"/>
      <c r="S916" s="137"/>
      <c r="T916" s="137"/>
      <c r="U916" s="137"/>
      <c r="V916" s="137"/>
      <c r="W916" s="137"/>
      <c r="X916" s="137"/>
      <c r="Y916" s="137"/>
      <c r="Z916" s="137"/>
      <c r="AA916" s="137"/>
      <c r="AB916" s="137"/>
      <c r="AC916" s="137"/>
      <c r="AD916" s="137"/>
      <c r="AE916" s="137"/>
      <c r="AF916" s="137"/>
      <c r="AG916" s="137"/>
      <c r="AH916" s="137"/>
    </row>
    <row r="917" spans="1:34" ht="15" hidden="1" customHeight="1" x14ac:dyDescent="0.2">
      <c r="A917" s="1393"/>
      <c r="B917" s="147"/>
      <c r="C917" s="202"/>
      <c r="D917" s="201"/>
      <c r="E917" s="536"/>
      <c r="F917" s="1123"/>
      <c r="G917" s="1124"/>
      <c r="H917" s="704"/>
      <c r="I917" s="170"/>
      <c r="J917" s="170"/>
      <c r="K917" s="170"/>
      <c r="L917" s="170"/>
      <c r="M917" s="170"/>
      <c r="N917" s="170"/>
      <c r="O917" s="714">
        <f t="shared" si="349"/>
        <v>0</v>
      </c>
      <c r="P917" s="835"/>
      <c r="Q917" s="137"/>
      <c r="R917" s="137"/>
      <c r="S917" s="137"/>
      <c r="T917" s="137"/>
      <c r="U917" s="137"/>
      <c r="V917" s="137"/>
      <c r="W917" s="137"/>
      <c r="X917" s="137"/>
      <c r="Y917" s="137"/>
      <c r="Z917" s="137"/>
      <c r="AA917" s="137"/>
      <c r="AB917" s="137"/>
      <c r="AC917" s="137"/>
      <c r="AD917" s="137"/>
      <c r="AE917" s="137"/>
      <c r="AF917" s="137"/>
      <c r="AG917" s="137"/>
      <c r="AH917" s="137"/>
    </row>
    <row r="918" spans="1:34" ht="15" hidden="1" customHeight="1" x14ac:dyDescent="0.2">
      <c r="A918" s="1393"/>
      <c r="B918" s="147"/>
      <c r="C918" s="202"/>
      <c r="D918" s="201"/>
      <c r="E918" s="536"/>
      <c r="F918" s="1123"/>
      <c r="G918" s="1124"/>
      <c r="H918" s="704"/>
      <c r="I918" s="170"/>
      <c r="J918" s="170"/>
      <c r="K918" s="170"/>
      <c r="L918" s="170"/>
      <c r="M918" s="170"/>
      <c r="N918" s="170"/>
      <c r="O918" s="714">
        <f t="shared" si="349"/>
        <v>0</v>
      </c>
      <c r="P918" s="835"/>
      <c r="Q918" s="137"/>
      <c r="R918" s="137"/>
      <c r="S918" s="137"/>
      <c r="T918" s="137"/>
      <c r="U918" s="137"/>
      <c r="V918" s="137"/>
      <c r="W918" s="137"/>
      <c r="X918" s="137"/>
      <c r="Y918" s="137"/>
      <c r="Z918" s="137"/>
      <c r="AA918" s="137"/>
      <c r="AB918" s="137"/>
      <c r="AC918" s="137"/>
      <c r="AD918" s="137"/>
      <c r="AE918" s="137"/>
      <c r="AF918" s="137"/>
      <c r="AG918" s="137"/>
      <c r="AH918" s="137"/>
    </row>
    <row r="919" spans="1:34" ht="15" hidden="1" customHeight="1" x14ac:dyDescent="0.2">
      <c r="A919" s="1393"/>
      <c r="B919" s="147"/>
      <c r="C919" s="202"/>
      <c r="D919" s="201"/>
      <c r="E919" s="536"/>
      <c r="F919" s="1123"/>
      <c r="G919" s="1124"/>
      <c r="H919" s="704"/>
      <c r="I919" s="170"/>
      <c r="J919" s="170"/>
      <c r="K919" s="170"/>
      <c r="L919" s="170"/>
      <c r="M919" s="170"/>
      <c r="N919" s="170"/>
      <c r="O919" s="714">
        <f t="shared" si="349"/>
        <v>0</v>
      </c>
      <c r="P919" s="835"/>
      <c r="Q919" s="137"/>
      <c r="R919" s="137"/>
      <c r="S919" s="137"/>
      <c r="T919" s="137"/>
      <c r="U919" s="137"/>
      <c r="V919" s="137"/>
      <c r="W919" s="137"/>
      <c r="X919" s="137"/>
      <c r="Y919" s="137"/>
      <c r="Z919" s="137"/>
      <c r="AA919" s="137"/>
      <c r="AB919" s="137"/>
      <c r="AC919" s="137"/>
      <c r="AD919" s="137"/>
      <c r="AE919" s="137"/>
      <c r="AF919" s="137"/>
      <c r="AG919" s="137"/>
      <c r="AH919" s="137"/>
    </row>
    <row r="920" spans="1:34" ht="15" hidden="1" customHeight="1" thickBot="1" x14ac:dyDescent="0.25">
      <c r="A920" s="1394"/>
      <c r="B920" s="169"/>
      <c r="C920" s="203"/>
      <c r="D920" s="201"/>
      <c r="E920" s="537"/>
      <c r="F920" s="1125"/>
      <c r="G920" s="1126"/>
      <c r="H920" s="704"/>
      <c r="I920" s="170"/>
      <c r="J920" s="170"/>
      <c r="K920" s="170"/>
      <c r="L920" s="170"/>
      <c r="M920" s="170"/>
      <c r="N920" s="170"/>
      <c r="O920" s="714">
        <f t="shared" si="349"/>
        <v>0</v>
      </c>
      <c r="P920" s="835"/>
      <c r="Q920" s="137"/>
      <c r="R920" s="137"/>
      <c r="S920" s="137"/>
      <c r="T920" s="137"/>
      <c r="U920" s="137"/>
      <c r="V920" s="137"/>
      <c r="W920" s="137"/>
      <c r="X920" s="137"/>
      <c r="Y920" s="137"/>
      <c r="Z920" s="137"/>
      <c r="AA920" s="137"/>
      <c r="AB920" s="137"/>
      <c r="AC920" s="137"/>
      <c r="AD920" s="137"/>
      <c r="AE920" s="137"/>
      <c r="AF920" s="137"/>
      <c r="AG920" s="137"/>
      <c r="AH920" s="137"/>
    </row>
    <row r="921" spans="1:34" ht="18" customHeight="1" thickBot="1" x14ac:dyDescent="0.25">
      <c r="A921" s="182"/>
      <c r="B921" s="198"/>
      <c r="C921" s="198"/>
      <c r="D921" s="198"/>
      <c r="E921" s="198" t="s">
        <v>62</v>
      </c>
      <c r="F921" s="140">
        <f t="shared" ref="F921:G921" si="350">SUM(F901:F920)</f>
        <v>0</v>
      </c>
      <c r="G921" s="204">
        <f t="shared" si="350"/>
        <v>0</v>
      </c>
      <c r="H921" s="139"/>
      <c r="I921" s="209"/>
      <c r="J921" s="139"/>
      <c r="K921" s="209"/>
      <c r="L921" s="139"/>
      <c r="M921" s="209"/>
      <c r="N921" s="139"/>
      <c r="O921" s="144">
        <f t="shared" ref="O921" si="351">SUM(O901:O920)</f>
        <v>0</v>
      </c>
      <c r="P921" s="836"/>
      <c r="Q921" s="137"/>
      <c r="R921" s="137"/>
      <c r="S921" s="137"/>
      <c r="T921" s="137"/>
      <c r="U921" s="137"/>
      <c r="V921" s="137"/>
      <c r="W921" s="137"/>
      <c r="X921" s="137"/>
      <c r="Y921" s="137"/>
      <c r="Z921" s="137"/>
      <c r="AA921" s="137"/>
      <c r="AB921" s="137"/>
      <c r="AC921" s="137"/>
      <c r="AD921" s="137"/>
      <c r="AE921" s="137"/>
      <c r="AF921" s="137"/>
      <c r="AG921" s="137"/>
      <c r="AH921" s="137"/>
    </row>
    <row r="922" spans="1:34" ht="13.5" thickBot="1" x14ac:dyDescent="0.25">
      <c r="A922" s="173"/>
      <c r="B922" s="152"/>
      <c r="C922" s="152"/>
      <c r="D922" s="152"/>
      <c r="E922" s="152"/>
      <c r="F922" s="152"/>
      <c r="G922" s="152"/>
      <c r="H922" s="102"/>
      <c r="I922" s="152"/>
      <c r="J922" s="152"/>
      <c r="K922" s="152"/>
      <c r="L922" s="152"/>
      <c r="M922" s="152"/>
      <c r="N922" s="152"/>
      <c r="O922" s="102"/>
      <c r="P922" s="837"/>
      <c r="Q922" s="137"/>
      <c r="R922" s="137"/>
      <c r="S922" s="137"/>
      <c r="T922" s="137"/>
      <c r="U922" s="137"/>
      <c r="V922" s="137"/>
      <c r="W922" s="137"/>
      <c r="X922" s="137"/>
      <c r="Y922" s="137"/>
      <c r="Z922" s="137"/>
      <c r="AA922" s="137"/>
      <c r="AB922" s="137"/>
      <c r="AC922" s="137"/>
      <c r="AD922" s="137"/>
      <c r="AE922" s="137"/>
      <c r="AF922" s="137"/>
      <c r="AG922" s="137"/>
      <c r="AH922" s="137"/>
    </row>
    <row r="923" spans="1:34" ht="15" customHeight="1" x14ac:dyDescent="0.2">
      <c r="A923" s="1392">
        <f>'Setup Page'!C19</f>
        <v>0</v>
      </c>
      <c r="B923" s="168"/>
      <c r="C923" s="201"/>
      <c r="D923" s="201"/>
      <c r="E923" s="535"/>
      <c r="F923" s="1121"/>
      <c r="G923" s="1122"/>
      <c r="H923" s="704"/>
      <c r="I923" s="170"/>
      <c r="J923" s="170"/>
      <c r="K923" s="170"/>
      <c r="L923" s="170"/>
      <c r="M923" s="170"/>
      <c r="N923" s="170"/>
      <c r="O923" s="714">
        <f>G923*H923</f>
        <v>0</v>
      </c>
      <c r="P923" s="835"/>
      <c r="Q923" s="137"/>
      <c r="R923" s="137"/>
      <c r="S923" s="137"/>
      <c r="T923" s="137"/>
      <c r="U923" s="137"/>
      <c r="V923" s="137"/>
      <c r="W923" s="137"/>
      <c r="X923" s="137"/>
      <c r="Y923" s="137"/>
      <c r="Z923" s="137"/>
      <c r="AA923" s="137"/>
      <c r="AB923" s="137"/>
      <c r="AC923" s="137"/>
      <c r="AD923" s="137"/>
      <c r="AE923" s="137"/>
      <c r="AF923" s="137"/>
      <c r="AG923" s="137"/>
      <c r="AH923" s="137"/>
    </row>
    <row r="924" spans="1:34" ht="15" customHeight="1" x14ac:dyDescent="0.2">
      <c r="A924" s="1393"/>
      <c r="B924" s="147"/>
      <c r="C924" s="202"/>
      <c r="D924" s="201"/>
      <c r="E924" s="536"/>
      <c r="F924" s="1123"/>
      <c r="G924" s="1124"/>
      <c r="H924" s="704"/>
      <c r="I924" s="170"/>
      <c r="J924" s="170"/>
      <c r="K924" s="170"/>
      <c r="L924" s="170"/>
      <c r="M924" s="170"/>
      <c r="N924" s="170"/>
      <c r="O924" s="714">
        <f t="shared" ref="O924:O942" si="352">G924*H924</f>
        <v>0</v>
      </c>
      <c r="P924" s="835"/>
      <c r="Q924" s="137"/>
      <c r="R924" s="137"/>
      <c r="S924" s="137"/>
      <c r="T924" s="137"/>
      <c r="U924" s="137"/>
      <c r="V924" s="137"/>
      <c r="W924" s="137"/>
      <c r="X924" s="137"/>
      <c r="Y924" s="137"/>
      <c r="Z924" s="137"/>
      <c r="AA924" s="137"/>
      <c r="AB924" s="137"/>
      <c r="AC924" s="137"/>
      <c r="AD924" s="137"/>
      <c r="AE924" s="137"/>
      <c r="AF924" s="137"/>
      <c r="AG924" s="137"/>
      <c r="AH924" s="137"/>
    </row>
    <row r="925" spans="1:34" ht="15" customHeight="1" x14ac:dyDescent="0.2">
      <c r="A925" s="1393"/>
      <c r="B925" s="147"/>
      <c r="C925" s="202"/>
      <c r="D925" s="201"/>
      <c r="E925" s="536"/>
      <c r="F925" s="1123"/>
      <c r="G925" s="1124"/>
      <c r="H925" s="704"/>
      <c r="I925" s="170"/>
      <c r="J925" s="170"/>
      <c r="K925" s="170"/>
      <c r="L925" s="170"/>
      <c r="M925" s="170"/>
      <c r="N925" s="170"/>
      <c r="O925" s="714">
        <f t="shared" si="352"/>
        <v>0</v>
      </c>
      <c r="P925" s="835"/>
      <c r="Q925" s="137"/>
      <c r="R925" s="137"/>
      <c r="S925" s="137"/>
      <c r="T925" s="137"/>
      <c r="U925" s="137"/>
      <c r="V925" s="137"/>
      <c r="W925" s="137"/>
      <c r="X925" s="137"/>
      <c r="Y925" s="137"/>
      <c r="Z925" s="137"/>
      <c r="AA925" s="137"/>
      <c r="AB925" s="137"/>
      <c r="AC925" s="137"/>
      <c r="AD925" s="137"/>
      <c r="AE925" s="137"/>
      <c r="AF925" s="137"/>
      <c r="AG925" s="137"/>
      <c r="AH925" s="137"/>
    </row>
    <row r="926" spans="1:34" ht="15" customHeight="1" x14ac:dyDescent="0.2">
      <c r="A926" s="1393"/>
      <c r="B926" s="147"/>
      <c r="C926" s="202"/>
      <c r="D926" s="201"/>
      <c r="E926" s="536"/>
      <c r="F926" s="1123"/>
      <c r="G926" s="1124"/>
      <c r="H926" s="704"/>
      <c r="I926" s="170"/>
      <c r="J926" s="170"/>
      <c r="K926" s="170"/>
      <c r="L926" s="170"/>
      <c r="M926" s="170"/>
      <c r="N926" s="170"/>
      <c r="O926" s="714">
        <f t="shared" si="352"/>
        <v>0</v>
      </c>
      <c r="P926" s="835"/>
      <c r="Q926" s="137"/>
      <c r="R926" s="137"/>
      <c r="S926" s="137"/>
      <c r="T926" s="137"/>
      <c r="U926" s="137"/>
      <c r="V926" s="137"/>
      <c r="W926" s="137"/>
      <c r="X926" s="137"/>
      <c r="Y926" s="137"/>
      <c r="Z926" s="137"/>
      <c r="AA926" s="137"/>
      <c r="AB926" s="137"/>
      <c r="AC926" s="137"/>
      <c r="AD926" s="137"/>
      <c r="AE926" s="137"/>
      <c r="AF926" s="137"/>
      <c r="AG926" s="137"/>
      <c r="AH926" s="137"/>
    </row>
    <row r="927" spans="1:34" ht="15" customHeight="1" x14ac:dyDescent="0.2">
      <c r="A927" s="1393"/>
      <c r="B927" s="147"/>
      <c r="C927" s="202"/>
      <c r="D927" s="201"/>
      <c r="E927" s="536"/>
      <c r="F927" s="1123"/>
      <c r="G927" s="1124"/>
      <c r="H927" s="704"/>
      <c r="I927" s="170"/>
      <c r="J927" s="170"/>
      <c r="K927" s="170"/>
      <c r="L927" s="170"/>
      <c r="M927" s="170"/>
      <c r="N927" s="170"/>
      <c r="O927" s="714">
        <f t="shared" si="352"/>
        <v>0</v>
      </c>
      <c r="P927" s="835"/>
      <c r="Q927" s="137"/>
      <c r="R927" s="137"/>
      <c r="S927" s="137"/>
      <c r="T927" s="137"/>
      <c r="U927" s="137"/>
      <c r="V927" s="137"/>
      <c r="W927" s="137"/>
      <c r="X927" s="137"/>
      <c r="Y927" s="137"/>
      <c r="Z927" s="137"/>
      <c r="AA927" s="137"/>
      <c r="AB927" s="137"/>
      <c r="AC927" s="137"/>
      <c r="AD927" s="137"/>
      <c r="AE927" s="137"/>
      <c r="AF927" s="137"/>
      <c r="AG927" s="137"/>
      <c r="AH927" s="137"/>
    </row>
    <row r="928" spans="1:34" ht="15" customHeight="1" x14ac:dyDescent="0.2">
      <c r="A928" s="1393"/>
      <c r="B928" s="147"/>
      <c r="C928" s="202"/>
      <c r="D928" s="201"/>
      <c r="E928" s="536"/>
      <c r="F928" s="1123"/>
      <c r="G928" s="1124"/>
      <c r="H928" s="704"/>
      <c r="I928" s="170"/>
      <c r="J928" s="170"/>
      <c r="K928" s="170"/>
      <c r="L928" s="170"/>
      <c r="M928" s="170"/>
      <c r="N928" s="170"/>
      <c r="O928" s="714">
        <f t="shared" si="352"/>
        <v>0</v>
      </c>
      <c r="P928" s="835"/>
      <c r="Q928" s="137"/>
      <c r="R928" s="137"/>
      <c r="S928" s="137"/>
      <c r="T928" s="137"/>
      <c r="U928" s="137"/>
      <c r="V928" s="137"/>
      <c r="W928" s="137"/>
      <c r="X928" s="137"/>
      <c r="Y928" s="137"/>
      <c r="Z928" s="137"/>
      <c r="AA928" s="137"/>
      <c r="AB928" s="137"/>
      <c r="AC928" s="137"/>
      <c r="AD928" s="137"/>
      <c r="AE928" s="137"/>
      <c r="AF928" s="137"/>
      <c r="AG928" s="137"/>
      <c r="AH928" s="137"/>
    </row>
    <row r="929" spans="1:34" ht="15" customHeight="1" x14ac:dyDescent="0.2">
      <c r="A929" s="1393"/>
      <c r="B929" s="147"/>
      <c r="C929" s="202"/>
      <c r="D929" s="201"/>
      <c r="E929" s="536"/>
      <c r="F929" s="1123"/>
      <c r="G929" s="1124"/>
      <c r="H929" s="704"/>
      <c r="I929" s="170"/>
      <c r="J929" s="170"/>
      <c r="K929" s="170"/>
      <c r="L929" s="170"/>
      <c r="M929" s="170"/>
      <c r="N929" s="170"/>
      <c r="O929" s="714">
        <f t="shared" si="352"/>
        <v>0</v>
      </c>
      <c r="P929" s="835"/>
      <c r="Q929" s="137"/>
      <c r="R929" s="137"/>
      <c r="S929" s="137"/>
      <c r="T929" s="137"/>
      <c r="U929" s="137"/>
      <c r="V929" s="137"/>
      <c r="W929" s="137"/>
      <c r="X929" s="137"/>
      <c r="Y929" s="137"/>
      <c r="Z929" s="137"/>
      <c r="AA929" s="137"/>
      <c r="AB929" s="137"/>
      <c r="AC929" s="137"/>
      <c r="AD929" s="137"/>
      <c r="AE929" s="137"/>
      <c r="AF929" s="137"/>
      <c r="AG929" s="137"/>
      <c r="AH929" s="137"/>
    </row>
    <row r="930" spans="1:34" ht="15" customHeight="1" x14ac:dyDescent="0.2">
      <c r="A930" s="1393"/>
      <c r="B930" s="147"/>
      <c r="C930" s="202"/>
      <c r="D930" s="201"/>
      <c r="E930" s="536"/>
      <c r="F930" s="1123"/>
      <c r="G930" s="1124"/>
      <c r="H930" s="704"/>
      <c r="I930" s="170"/>
      <c r="J930" s="170"/>
      <c r="K930" s="170"/>
      <c r="L930" s="170"/>
      <c r="M930" s="170"/>
      <c r="N930" s="170"/>
      <c r="O930" s="714">
        <f t="shared" si="352"/>
        <v>0</v>
      </c>
      <c r="P930" s="835"/>
      <c r="Q930" s="137"/>
      <c r="R930" s="137"/>
      <c r="S930" s="137"/>
      <c r="T930" s="137"/>
      <c r="U930" s="137"/>
      <c r="V930" s="137"/>
      <c r="W930" s="137"/>
      <c r="X930" s="137"/>
      <c r="Y930" s="137"/>
      <c r="Z930" s="137"/>
      <c r="AA930" s="137"/>
      <c r="AB930" s="137"/>
      <c r="AC930" s="137"/>
      <c r="AD930" s="137"/>
      <c r="AE930" s="137"/>
      <c r="AF930" s="137"/>
      <c r="AG930" s="137"/>
      <c r="AH930" s="137"/>
    </row>
    <row r="931" spans="1:34" ht="15" customHeight="1" x14ac:dyDescent="0.2">
      <c r="A931" s="1393"/>
      <c r="B931" s="147"/>
      <c r="C931" s="202"/>
      <c r="D931" s="201"/>
      <c r="E931" s="536"/>
      <c r="F931" s="1123"/>
      <c r="G931" s="1124"/>
      <c r="H931" s="704"/>
      <c r="I931" s="170"/>
      <c r="J931" s="170"/>
      <c r="K931" s="170"/>
      <c r="L931" s="170"/>
      <c r="M931" s="170"/>
      <c r="N931" s="170"/>
      <c r="O931" s="714">
        <f t="shared" si="352"/>
        <v>0</v>
      </c>
      <c r="P931" s="835"/>
      <c r="Q931" s="137"/>
      <c r="R931" s="137"/>
      <c r="S931" s="137"/>
      <c r="T931" s="137"/>
      <c r="U931" s="137"/>
      <c r="V931" s="137"/>
      <c r="W931" s="137"/>
      <c r="X931" s="137"/>
      <c r="Y931" s="137"/>
      <c r="Z931" s="137"/>
      <c r="AA931" s="137"/>
      <c r="AB931" s="137"/>
      <c r="AC931" s="137"/>
      <c r="AD931" s="137"/>
      <c r="AE931" s="137"/>
      <c r="AF931" s="137"/>
      <c r="AG931" s="137"/>
      <c r="AH931" s="137"/>
    </row>
    <row r="932" spans="1:34" ht="15" customHeight="1" thickBot="1" x14ac:dyDescent="0.25">
      <c r="A932" s="1393"/>
      <c r="B932" s="147"/>
      <c r="C932" s="202"/>
      <c r="D932" s="201"/>
      <c r="E932" s="536"/>
      <c r="F932" s="1123"/>
      <c r="G932" s="1124"/>
      <c r="H932" s="704"/>
      <c r="I932" s="170"/>
      <c r="J932" s="170"/>
      <c r="K932" s="170"/>
      <c r="L932" s="170"/>
      <c r="M932" s="170"/>
      <c r="N932" s="170"/>
      <c r="O932" s="714">
        <f t="shared" si="352"/>
        <v>0</v>
      </c>
      <c r="P932" s="835"/>
      <c r="Q932" s="137"/>
      <c r="R932" s="137"/>
      <c r="S932" s="137"/>
      <c r="T932" s="137"/>
      <c r="U932" s="137"/>
      <c r="V932" s="137"/>
      <c r="W932" s="137"/>
      <c r="X932" s="137"/>
      <c r="Y932" s="137"/>
      <c r="Z932" s="137"/>
      <c r="AA932" s="137"/>
      <c r="AB932" s="137"/>
      <c r="AC932" s="137"/>
      <c r="AD932" s="137"/>
      <c r="AE932" s="137"/>
      <c r="AF932" s="137"/>
      <c r="AG932" s="137"/>
      <c r="AH932" s="137"/>
    </row>
    <row r="933" spans="1:34" ht="15" hidden="1" customHeight="1" x14ac:dyDescent="0.2">
      <c r="A933" s="1393"/>
      <c r="B933" s="147"/>
      <c r="C933" s="202"/>
      <c r="D933" s="201"/>
      <c r="E933" s="536"/>
      <c r="F933" s="1123"/>
      <c r="G933" s="1124"/>
      <c r="H933" s="704"/>
      <c r="I933" s="170"/>
      <c r="J933" s="170"/>
      <c r="K933" s="170"/>
      <c r="L933" s="170"/>
      <c r="M933" s="170"/>
      <c r="N933" s="170"/>
      <c r="O933" s="714">
        <f t="shared" si="352"/>
        <v>0</v>
      </c>
      <c r="P933" s="835"/>
      <c r="Q933" s="137"/>
      <c r="R933" s="137"/>
      <c r="S933" s="137"/>
      <c r="T933" s="137"/>
      <c r="U933" s="137"/>
      <c r="V933" s="137"/>
      <c r="W933" s="137"/>
      <c r="X933" s="137"/>
      <c r="Y933" s="137"/>
      <c r="Z933" s="137"/>
      <c r="AA933" s="137"/>
      <c r="AB933" s="137"/>
      <c r="AC933" s="137"/>
      <c r="AD933" s="137"/>
      <c r="AE933" s="137"/>
      <c r="AF933" s="137"/>
      <c r="AG933" s="137"/>
      <c r="AH933" s="137"/>
    </row>
    <row r="934" spans="1:34" ht="15" hidden="1" customHeight="1" x14ac:dyDescent="0.2">
      <c r="A934" s="1393"/>
      <c r="B934" s="147"/>
      <c r="C934" s="202"/>
      <c r="D934" s="201"/>
      <c r="E934" s="536"/>
      <c r="F934" s="1123"/>
      <c r="G934" s="1124"/>
      <c r="H934" s="704"/>
      <c r="I934" s="170"/>
      <c r="J934" s="170"/>
      <c r="K934" s="170"/>
      <c r="L934" s="170"/>
      <c r="M934" s="170"/>
      <c r="N934" s="170"/>
      <c r="O934" s="714">
        <f t="shared" si="352"/>
        <v>0</v>
      </c>
      <c r="P934" s="835"/>
      <c r="Q934" s="137"/>
      <c r="R934" s="137"/>
      <c r="S934" s="137"/>
      <c r="T934" s="137"/>
      <c r="U934" s="137"/>
      <c r="V934" s="137"/>
      <c r="W934" s="137"/>
      <c r="X934" s="137"/>
      <c r="Y934" s="137"/>
      <c r="Z934" s="137"/>
      <c r="AA934" s="137"/>
      <c r="AB934" s="137"/>
      <c r="AC934" s="137"/>
      <c r="AD934" s="137"/>
      <c r="AE934" s="137"/>
      <c r="AF934" s="137"/>
      <c r="AG934" s="137"/>
      <c r="AH934" s="137"/>
    </row>
    <row r="935" spans="1:34" ht="15" hidden="1" customHeight="1" x14ac:dyDescent="0.2">
      <c r="A935" s="1393"/>
      <c r="B935" s="147"/>
      <c r="C935" s="202"/>
      <c r="D935" s="201"/>
      <c r="E935" s="536"/>
      <c r="F935" s="1123"/>
      <c r="G935" s="1124"/>
      <c r="H935" s="704"/>
      <c r="I935" s="170"/>
      <c r="J935" s="170"/>
      <c r="K935" s="170"/>
      <c r="L935" s="170"/>
      <c r="M935" s="170"/>
      <c r="N935" s="170"/>
      <c r="O935" s="714">
        <f t="shared" si="352"/>
        <v>0</v>
      </c>
      <c r="P935" s="835"/>
      <c r="Q935" s="137"/>
      <c r="R935" s="137"/>
      <c r="S935" s="137"/>
      <c r="T935" s="137"/>
      <c r="U935" s="137"/>
      <c r="V935" s="137"/>
      <c r="W935" s="137"/>
      <c r="X935" s="137"/>
      <c r="Y935" s="137"/>
      <c r="Z935" s="137"/>
      <c r="AA935" s="137"/>
      <c r="AB935" s="137"/>
      <c r="AC935" s="137"/>
      <c r="AD935" s="137"/>
      <c r="AE935" s="137"/>
      <c r="AF935" s="137"/>
      <c r="AG935" s="137"/>
      <c r="AH935" s="137"/>
    </row>
    <row r="936" spans="1:34" ht="15" hidden="1" customHeight="1" x14ac:dyDescent="0.2">
      <c r="A936" s="1393"/>
      <c r="B936" s="147"/>
      <c r="C936" s="202"/>
      <c r="D936" s="201"/>
      <c r="E936" s="536"/>
      <c r="F936" s="1123"/>
      <c r="G936" s="1124"/>
      <c r="H936" s="704"/>
      <c r="I936" s="170"/>
      <c r="J936" s="170"/>
      <c r="K936" s="170"/>
      <c r="L936" s="170"/>
      <c r="M936" s="170"/>
      <c r="N936" s="170"/>
      <c r="O936" s="714">
        <f t="shared" si="352"/>
        <v>0</v>
      </c>
      <c r="P936" s="835"/>
      <c r="Q936" s="137"/>
      <c r="R936" s="137"/>
      <c r="S936" s="137"/>
      <c r="T936" s="137"/>
      <c r="U936" s="137"/>
      <c r="V936" s="137"/>
      <c r="W936" s="137"/>
      <c r="X936" s="137"/>
      <c r="Y936" s="137"/>
      <c r="Z936" s="137"/>
      <c r="AA936" s="137"/>
      <c r="AB936" s="137"/>
      <c r="AC936" s="137"/>
      <c r="AD936" s="137"/>
      <c r="AE936" s="137"/>
      <c r="AF936" s="137"/>
      <c r="AG936" s="137"/>
      <c r="AH936" s="137"/>
    </row>
    <row r="937" spans="1:34" ht="15" hidden="1" customHeight="1" x14ac:dyDescent="0.2">
      <c r="A937" s="1393"/>
      <c r="B937" s="147"/>
      <c r="C937" s="202"/>
      <c r="D937" s="201"/>
      <c r="E937" s="536"/>
      <c r="F937" s="1123"/>
      <c r="G937" s="1124"/>
      <c r="H937" s="704"/>
      <c r="I937" s="170"/>
      <c r="J937" s="170"/>
      <c r="K937" s="170"/>
      <c r="L937" s="170"/>
      <c r="M937" s="170"/>
      <c r="N937" s="170"/>
      <c r="O937" s="714">
        <f t="shared" si="352"/>
        <v>0</v>
      </c>
      <c r="P937" s="835"/>
      <c r="Q937" s="137"/>
      <c r="R937" s="137"/>
      <c r="S937" s="137"/>
      <c r="T937" s="137"/>
      <c r="U937" s="137"/>
      <c r="V937" s="137"/>
      <c r="W937" s="137"/>
      <c r="X937" s="137"/>
      <c r="Y937" s="137"/>
      <c r="Z937" s="137"/>
      <c r="AA937" s="137"/>
      <c r="AB937" s="137"/>
      <c r="AC937" s="137"/>
      <c r="AD937" s="137"/>
      <c r="AE937" s="137"/>
      <c r="AF937" s="137"/>
      <c r="AG937" s="137"/>
      <c r="AH937" s="137"/>
    </row>
    <row r="938" spans="1:34" ht="15" hidden="1" customHeight="1" x14ac:dyDescent="0.2">
      <c r="A938" s="1393"/>
      <c r="B938" s="147"/>
      <c r="C938" s="202"/>
      <c r="D938" s="201"/>
      <c r="E938" s="536"/>
      <c r="F938" s="1123"/>
      <c r="G938" s="1124"/>
      <c r="H938" s="704"/>
      <c r="I938" s="170"/>
      <c r="J938" s="170"/>
      <c r="K938" s="170"/>
      <c r="L938" s="170"/>
      <c r="M938" s="170"/>
      <c r="N938" s="170"/>
      <c r="O938" s="714">
        <f t="shared" si="352"/>
        <v>0</v>
      </c>
      <c r="P938" s="835"/>
      <c r="Q938" s="137"/>
      <c r="R938" s="137"/>
      <c r="S938" s="137"/>
      <c r="T938" s="137"/>
      <c r="U938" s="137"/>
      <c r="V938" s="137"/>
      <c r="W938" s="137"/>
      <c r="X938" s="137"/>
      <c r="Y938" s="137"/>
      <c r="Z938" s="137"/>
      <c r="AA938" s="137"/>
      <c r="AB938" s="137"/>
      <c r="AC938" s="137"/>
      <c r="AD938" s="137"/>
      <c r="AE938" s="137"/>
      <c r="AF938" s="137"/>
      <c r="AG938" s="137"/>
      <c r="AH938" s="137"/>
    </row>
    <row r="939" spans="1:34" ht="15" hidden="1" customHeight="1" x14ac:dyDescent="0.2">
      <c r="A939" s="1393"/>
      <c r="B939" s="147"/>
      <c r="C939" s="202"/>
      <c r="D939" s="201"/>
      <c r="E939" s="536"/>
      <c r="F939" s="1123"/>
      <c r="G939" s="1124"/>
      <c r="H939" s="704"/>
      <c r="I939" s="170"/>
      <c r="J939" s="170"/>
      <c r="K939" s="170"/>
      <c r="L939" s="170"/>
      <c r="M939" s="170"/>
      <c r="N939" s="170"/>
      <c r="O939" s="714">
        <f t="shared" si="352"/>
        <v>0</v>
      </c>
      <c r="P939" s="835"/>
      <c r="Q939" s="137"/>
      <c r="R939" s="137"/>
      <c r="S939" s="137"/>
      <c r="T939" s="137"/>
      <c r="U939" s="137"/>
      <c r="V939" s="137"/>
      <c r="W939" s="137"/>
      <c r="X939" s="137"/>
      <c r="Y939" s="137"/>
      <c r="Z939" s="137"/>
      <c r="AA939" s="137"/>
      <c r="AB939" s="137"/>
      <c r="AC939" s="137"/>
      <c r="AD939" s="137"/>
      <c r="AE939" s="137"/>
      <c r="AF939" s="137"/>
      <c r="AG939" s="137"/>
      <c r="AH939" s="137"/>
    </row>
    <row r="940" spans="1:34" ht="15" hidden="1" customHeight="1" x14ac:dyDescent="0.2">
      <c r="A940" s="1393"/>
      <c r="B940" s="147"/>
      <c r="C940" s="202"/>
      <c r="D940" s="201"/>
      <c r="E940" s="536"/>
      <c r="F940" s="1123"/>
      <c r="G940" s="1124"/>
      <c r="H940" s="704"/>
      <c r="I940" s="170"/>
      <c r="J940" s="170"/>
      <c r="K940" s="170"/>
      <c r="L940" s="170"/>
      <c r="M940" s="170"/>
      <c r="N940" s="170"/>
      <c r="O940" s="714">
        <f t="shared" si="352"/>
        <v>0</v>
      </c>
      <c r="P940" s="835"/>
      <c r="Q940" s="137"/>
      <c r="R940" s="137"/>
      <c r="S940" s="137"/>
      <c r="T940" s="137"/>
      <c r="U940" s="137"/>
      <c r="V940" s="137"/>
      <c r="W940" s="137"/>
      <c r="X940" s="137"/>
      <c r="Y940" s="137"/>
      <c r="Z940" s="137"/>
      <c r="AA940" s="137"/>
      <c r="AB940" s="137"/>
      <c r="AC940" s="137"/>
      <c r="AD940" s="137"/>
      <c r="AE940" s="137"/>
      <c r="AF940" s="137"/>
      <c r="AG940" s="137"/>
      <c r="AH940" s="137"/>
    </row>
    <row r="941" spans="1:34" ht="15" hidden="1" customHeight="1" x14ac:dyDescent="0.2">
      <c r="A941" s="1393"/>
      <c r="B941" s="147"/>
      <c r="C941" s="202"/>
      <c r="D941" s="201"/>
      <c r="E941" s="536"/>
      <c r="F941" s="1123"/>
      <c r="G941" s="1124"/>
      <c r="H941" s="704"/>
      <c r="I941" s="170"/>
      <c r="J941" s="170"/>
      <c r="K941" s="170"/>
      <c r="L941" s="170"/>
      <c r="M941" s="170"/>
      <c r="N941" s="170"/>
      <c r="O941" s="714">
        <f t="shared" si="352"/>
        <v>0</v>
      </c>
      <c r="P941" s="835"/>
      <c r="Q941" s="137"/>
      <c r="R941" s="137"/>
      <c r="S941" s="137"/>
      <c r="T941" s="137"/>
      <c r="U941" s="137"/>
      <c r="V941" s="137"/>
      <c r="W941" s="137"/>
      <c r="X941" s="137"/>
      <c r="Y941" s="137"/>
      <c r="Z941" s="137"/>
      <c r="AA941" s="137"/>
      <c r="AB941" s="137"/>
      <c r="AC941" s="137"/>
      <c r="AD941" s="137"/>
      <c r="AE941" s="137"/>
      <c r="AF941" s="137"/>
      <c r="AG941" s="137"/>
      <c r="AH941" s="137"/>
    </row>
    <row r="942" spans="1:34" ht="15" hidden="1" customHeight="1" thickBot="1" x14ac:dyDescent="0.25">
      <c r="A942" s="1394"/>
      <c r="B942" s="169"/>
      <c r="C942" s="203"/>
      <c r="D942" s="201"/>
      <c r="E942" s="537"/>
      <c r="F942" s="1125"/>
      <c r="G942" s="1126"/>
      <c r="H942" s="704"/>
      <c r="I942" s="170"/>
      <c r="J942" s="170"/>
      <c r="K942" s="170"/>
      <c r="L942" s="170"/>
      <c r="M942" s="170"/>
      <c r="N942" s="170"/>
      <c r="O942" s="714">
        <f t="shared" si="352"/>
        <v>0</v>
      </c>
      <c r="P942" s="835"/>
      <c r="Q942" s="137"/>
      <c r="R942" s="137"/>
      <c r="S942" s="137"/>
      <c r="T942" s="137"/>
      <c r="U942" s="137"/>
      <c r="V942" s="137"/>
      <c r="W942" s="137"/>
      <c r="X942" s="137"/>
      <c r="Y942" s="137"/>
      <c r="Z942" s="137"/>
      <c r="AA942" s="137"/>
      <c r="AB942" s="137"/>
      <c r="AC942" s="137"/>
      <c r="AD942" s="137"/>
      <c r="AE942" s="137"/>
      <c r="AF942" s="137"/>
      <c r="AG942" s="137"/>
      <c r="AH942" s="137"/>
    </row>
    <row r="943" spans="1:34" ht="18" customHeight="1" thickBot="1" x14ac:dyDescent="0.25">
      <c r="A943" s="182"/>
      <c r="B943" s="198"/>
      <c r="C943" s="198"/>
      <c r="D943" s="198"/>
      <c r="E943" s="198" t="s">
        <v>62</v>
      </c>
      <c r="F943" s="140">
        <f t="shared" ref="F943:G943" si="353">SUM(F923:F942)</f>
        <v>0</v>
      </c>
      <c r="G943" s="204">
        <f t="shared" si="353"/>
        <v>0</v>
      </c>
      <c r="H943" s="139"/>
      <c r="I943" s="209"/>
      <c r="J943" s="139"/>
      <c r="K943" s="209"/>
      <c r="L943" s="139"/>
      <c r="M943" s="209"/>
      <c r="N943" s="139"/>
      <c r="O943" s="144">
        <f t="shared" ref="O943" si="354">SUM(O923:O942)</f>
        <v>0</v>
      </c>
      <c r="P943" s="836"/>
      <c r="Q943" s="137"/>
      <c r="R943" s="137"/>
      <c r="S943" s="137"/>
      <c r="T943" s="137"/>
      <c r="U943" s="137"/>
      <c r="V943" s="137"/>
      <c r="W943" s="137"/>
      <c r="X943" s="137"/>
      <c r="Y943" s="137"/>
      <c r="Z943" s="137"/>
      <c r="AA943" s="137"/>
      <c r="AB943" s="137"/>
      <c r="AC943" s="137"/>
      <c r="AD943" s="137"/>
      <c r="AE943" s="137"/>
      <c r="AF943" s="137"/>
      <c r="AG943" s="137"/>
      <c r="AH943" s="137"/>
    </row>
    <row r="944" spans="1:34" ht="13.5" thickBot="1" x14ac:dyDescent="0.25">
      <c r="A944" s="173"/>
      <c r="B944" s="152"/>
      <c r="C944" s="152"/>
      <c r="D944" s="152"/>
      <c r="E944" s="152"/>
      <c r="F944" s="152"/>
      <c r="G944" s="152"/>
      <c r="H944" s="102"/>
      <c r="I944" s="152"/>
      <c r="J944" s="152"/>
      <c r="K944" s="152"/>
      <c r="L944" s="152"/>
      <c r="M944" s="152"/>
      <c r="N944" s="152"/>
      <c r="O944" s="102"/>
      <c r="P944" s="837"/>
      <c r="Q944" s="137"/>
      <c r="R944" s="137"/>
      <c r="S944" s="137"/>
      <c r="T944" s="137"/>
      <c r="U944" s="137"/>
      <c r="V944" s="137"/>
      <c r="W944" s="137"/>
      <c r="X944" s="137"/>
      <c r="Y944" s="137"/>
      <c r="Z944" s="137"/>
      <c r="AA944" s="137"/>
      <c r="AB944" s="137"/>
      <c r="AC944" s="137"/>
      <c r="AD944" s="137"/>
      <c r="AE944" s="137"/>
      <c r="AF944" s="137"/>
      <c r="AG944" s="137"/>
      <c r="AH944" s="137"/>
    </row>
    <row r="945" spans="1:34" ht="15" customHeight="1" x14ac:dyDescent="0.2">
      <c r="A945" s="1392">
        <f>'Setup Page'!C20</f>
        <v>0</v>
      </c>
      <c r="B945" s="168"/>
      <c r="C945" s="201"/>
      <c r="D945" s="201"/>
      <c r="E945" s="535"/>
      <c r="F945" s="1121"/>
      <c r="G945" s="1122"/>
      <c r="H945" s="704"/>
      <c r="I945" s="170"/>
      <c r="J945" s="170"/>
      <c r="K945" s="170"/>
      <c r="L945" s="170"/>
      <c r="M945" s="170"/>
      <c r="N945" s="170"/>
      <c r="O945" s="714">
        <f>G945*H945</f>
        <v>0</v>
      </c>
      <c r="P945" s="835"/>
      <c r="Q945" s="137"/>
      <c r="R945" s="137"/>
      <c r="S945" s="137"/>
      <c r="T945" s="137"/>
      <c r="U945" s="137"/>
      <c r="V945" s="137"/>
      <c r="W945" s="137"/>
      <c r="X945" s="137"/>
      <c r="Y945" s="137"/>
      <c r="Z945" s="137"/>
      <c r="AA945" s="137"/>
      <c r="AB945" s="137"/>
      <c r="AC945" s="137"/>
      <c r="AD945" s="137"/>
      <c r="AE945" s="137"/>
      <c r="AF945" s="137"/>
      <c r="AG945" s="137"/>
      <c r="AH945" s="137"/>
    </row>
    <row r="946" spans="1:34" ht="15" customHeight="1" x14ac:dyDescent="0.2">
      <c r="A946" s="1393"/>
      <c r="B946" s="147"/>
      <c r="C946" s="202"/>
      <c r="D946" s="201"/>
      <c r="E946" s="536"/>
      <c r="F946" s="1123"/>
      <c r="G946" s="1124"/>
      <c r="H946" s="704"/>
      <c r="I946" s="170"/>
      <c r="J946" s="170"/>
      <c r="K946" s="170"/>
      <c r="L946" s="170"/>
      <c r="M946" s="170"/>
      <c r="N946" s="170"/>
      <c r="O946" s="714">
        <f t="shared" ref="O946:O964" si="355">G946*H946</f>
        <v>0</v>
      </c>
      <c r="P946" s="835"/>
      <c r="Q946" s="137"/>
      <c r="R946" s="137"/>
      <c r="S946" s="137"/>
      <c r="T946" s="137"/>
      <c r="U946" s="137"/>
      <c r="V946" s="137"/>
      <c r="W946" s="137"/>
      <c r="X946" s="137"/>
      <c r="Y946" s="137"/>
      <c r="Z946" s="137"/>
      <c r="AA946" s="137"/>
      <c r="AB946" s="137"/>
      <c r="AC946" s="137"/>
      <c r="AD946" s="137"/>
      <c r="AE946" s="137"/>
      <c r="AF946" s="137"/>
      <c r="AG946" s="137"/>
      <c r="AH946" s="137"/>
    </row>
    <row r="947" spans="1:34" ht="15" customHeight="1" x14ac:dyDescent="0.2">
      <c r="A947" s="1393"/>
      <c r="B947" s="147"/>
      <c r="C947" s="202"/>
      <c r="D947" s="201"/>
      <c r="E947" s="536"/>
      <c r="F947" s="1123"/>
      <c r="G947" s="1124"/>
      <c r="H947" s="704"/>
      <c r="I947" s="170"/>
      <c r="J947" s="170"/>
      <c r="K947" s="170"/>
      <c r="L947" s="170"/>
      <c r="M947" s="170"/>
      <c r="N947" s="170"/>
      <c r="O947" s="714">
        <f t="shared" si="355"/>
        <v>0</v>
      </c>
      <c r="P947" s="835"/>
      <c r="Q947" s="137"/>
      <c r="R947" s="137"/>
      <c r="S947" s="137"/>
      <c r="T947" s="137"/>
      <c r="U947" s="137"/>
      <c r="V947" s="137"/>
      <c r="W947" s="137"/>
      <c r="X947" s="137"/>
      <c r="Y947" s="137"/>
      <c r="Z947" s="137"/>
      <c r="AA947" s="137"/>
      <c r="AB947" s="137"/>
      <c r="AC947" s="137"/>
      <c r="AD947" s="137"/>
      <c r="AE947" s="137"/>
      <c r="AF947" s="137"/>
      <c r="AG947" s="137"/>
      <c r="AH947" s="137"/>
    </row>
    <row r="948" spans="1:34" ht="15" customHeight="1" x14ac:dyDescent="0.2">
      <c r="A948" s="1393"/>
      <c r="B948" s="147"/>
      <c r="C948" s="202"/>
      <c r="D948" s="201"/>
      <c r="E948" s="536"/>
      <c r="F948" s="1123"/>
      <c r="G948" s="1124"/>
      <c r="H948" s="704"/>
      <c r="I948" s="170"/>
      <c r="J948" s="170"/>
      <c r="K948" s="170"/>
      <c r="L948" s="170"/>
      <c r="M948" s="170"/>
      <c r="N948" s="170"/>
      <c r="O948" s="714">
        <f t="shared" si="355"/>
        <v>0</v>
      </c>
      <c r="P948" s="835"/>
      <c r="Q948" s="137"/>
      <c r="R948" s="137"/>
      <c r="S948" s="137"/>
      <c r="T948" s="137"/>
      <c r="U948" s="137"/>
      <c r="V948" s="137"/>
      <c r="W948" s="137"/>
      <c r="X948" s="137"/>
      <c r="Y948" s="137"/>
      <c r="Z948" s="137"/>
      <c r="AA948" s="137"/>
      <c r="AB948" s="137"/>
      <c r="AC948" s="137"/>
      <c r="AD948" s="137"/>
      <c r="AE948" s="137"/>
      <c r="AF948" s="137"/>
      <c r="AG948" s="137"/>
      <c r="AH948" s="137"/>
    </row>
    <row r="949" spans="1:34" ht="15" customHeight="1" x14ac:dyDescent="0.2">
      <c r="A949" s="1393"/>
      <c r="B949" s="147"/>
      <c r="C949" s="202"/>
      <c r="D949" s="201"/>
      <c r="E949" s="536"/>
      <c r="F949" s="1123"/>
      <c r="G949" s="1124"/>
      <c r="H949" s="704"/>
      <c r="I949" s="170"/>
      <c r="J949" s="170"/>
      <c r="K949" s="170"/>
      <c r="L949" s="170"/>
      <c r="M949" s="170"/>
      <c r="N949" s="170"/>
      <c r="O949" s="714">
        <f t="shared" si="355"/>
        <v>0</v>
      </c>
      <c r="P949" s="835"/>
      <c r="Q949" s="137"/>
      <c r="R949" s="137"/>
      <c r="S949" s="137"/>
      <c r="T949" s="137"/>
      <c r="U949" s="137"/>
      <c r="V949" s="137"/>
      <c r="W949" s="137"/>
      <c r="X949" s="137"/>
      <c r="Y949" s="137"/>
      <c r="Z949" s="137"/>
      <c r="AA949" s="137"/>
      <c r="AB949" s="137"/>
      <c r="AC949" s="137"/>
      <c r="AD949" s="137"/>
      <c r="AE949" s="137"/>
      <c r="AF949" s="137"/>
      <c r="AG949" s="137"/>
      <c r="AH949" s="137"/>
    </row>
    <row r="950" spans="1:34" ht="15" customHeight="1" x14ac:dyDescent="0.2">
      <c r="A950" s="1393"/>
      <c r="B950" s="147"/>
      <c r="C950" s="202"/>
      <c r="D950" s="201"/>
      <c r="E950" s="536"/>
      <c r="F950" s="1123"/>
      <c r="G950" s="1124"/>
      <c r="H950" s="704"/>
      <c r="I950" s="170"/>
      <c r="J950" s="170"/>
      <c r="K950" s="170"/>
      <c r="L950" s="170"/>
      <c r="M950" s="170"/>
      <c r="N950" s="170"/>
      <c r="O950" s="714">
        <f t="shared" si="355"/>
        <v>0</v>
      </c>
      <c r="P950" s="835"/>
      <c r="Q950" s="137"/>
      <c r="R950" s="137"/>
      <c r="S950" s="137"/>
      <c r="T950" s="137"/>
      <c r="U950" s="137"/>
      <c r="V950" s="137"/>
      <c r="W950" s="137"/>
      <c r="X950" s="137"/>
      <c r="Y950" s="137"/>
      <c r="Z950" s="137"/>
      <c r="AA950" s="137"/>
      <c r="AB950" s="137"/>
      <c r="AC950" s="137"/>
      <c r="AD950" s="137"/>
      <c r="AE950" s="137"/>
      <c r="AF950" s="137"/>
      <c r="AG950" s="137"/>
      <c r="AH950" s="137"/>
    </row>
    <row r="951" spans="1:34" ht="15" customHeight="1" x14ac:dyDescent="0.2">
      <c r="A951" s="1393"/>
      <c r="B951" s="147"/>
      <c r="C951" s="202"/>
      <c r="D951" s="201"/>
      <c r="E951" s="536"/>
      <c r="F951" s="1123"/>
      <c r="G951" s="1124"/>
      <c r="H951" s="704"/>
      <c r="I951" s="170"/>
      <c r="J951" s="170"/>
      <c r="K951" s="170"/>
      <c r="L951" s="170"/>
      <c r="M951" s="170"/>
      <c r="N951" s="170"/>
      <c r="O951" s="714">
        <f t="shared" si="355"/>
        <v>0</v>
      </c>
      <c r="P951" s="835"/>
      <c r="Q951" s="137"/>
      <c r="R951" s="137"/>
      <c r="S951" s="137"/>
      <c r="T951" s="137"/>
      <c r="U951" s="137"/>
      <c r="V951" s="137"/>
      <c r="W951" s="137"/>
      <c r="X951" s="137"/>
      <c r="Y951" s="137"/>
      <c r="Z951" s="137"/>
      <c r="AA951" s="137"/>
      <c r="AB951" s="137"/>
      <c r="AC951" s="137"/>
      <c r="AD951" s="137"/>
      <c r="AE951" s="137"/>
      <c r="AF951" s="137"/>
      <c r="AG951" s="137"/>
      <c r="AH951" s="137"/>
    </row>
    <row r="952" spans="1:34" ht="15" customHeight="1" x14ac:dyDescent="0.2">
      <c r="A952" s="1393"/>
      <c r="B952" s="147"/>
      <c r="C952" s="202"/>
      <c r="D952" s="201"/>
      <c r="E952" s="536"/>
      <c r="F952" s="1123"/>
      <c r="G952" s="1124"/>
      <c r="H952" s="704"/>
      <c r="I952" s="170"/>
      <c r="J952" s="170"/>
      <c r="K952" s="170"/>
      <c r="L952" s="170"/>
      <c r="M952" s="170"/>
      <c r="N952" s="170"/>
      <c r="O952" s="714">
        <f t="shared" si="355"/>
        <v>0</v>
      </c>
      <c r="P952" s="835"/>
      <c r="Q952" s="137"/>
      <c r="R952" s="137"/>
      <c r="S952" s="137"/>
      <c r="T952" s="137"/>
      <c r="U952" s="137"/>
      <c r="V952" s="137"/>
      <c r="W952" s="137"/>
      <c r="X952" s="137"/>
      <c r="Y952" s="137"/>
      <c r="Z952" s="137"/>
      <c r="AA952" s="137"/>
      <c r="AB952" s="137"/>
      <c r="AC952" s="137"/>
      <c r="AD952" s="137"/>
      <c r="AE952" s="137"/>
      <c r="AF952" s="137"/>
      <c r="AG952" s="137"/>
      <c r="AH952" s="137"/>
    </row>
    <row r="953" spans="1:34" ht="15" customHeight="1" x14ac:dyDescent="0.2">
      <c r="A953" s="1393"/>
      <c r="B953" s="147"/>
      <c r="C953" s="202"/>
      <c r="D953" s="201"/>
      <c r="E953" s="536"/>
      <c r="F953" s="1123"/>
      <c r="G953" s="1124"/>
      <c r="H953" s="704"/>
      <c r="I953" s="170"/>
      <c r="J953" s="170"/>
      <c r="K953" s="170"/>
      <c r="L953" s="170"/>
      <c r="M953" s="170"/>
      <c r="N953" s="170"/>
      <c r="O953" s="714">
        <f t="shared" si="355"/>
        <v>0</v>
      </c>
      <c r="P953" s="835"/>
      <c r="Q953" s="137"/>
      <c r="R953" s="137"/>
      <c r="S953" s="137"/>
      <c r="T953" s="137"/>
      <c r="U953" s="137"/>
      <c r="V953" s="137"/>
      <c r="W953" s="137"/>
      <c r="X953" s="137"/>
      <c r="Y953" s="137"/>
      <c r="Z953" s="137"/>
      <c r="AA953" s="137"/>
      <c r="AB953" s="137"/>
      <c r="AC953" s="137"/>
      <c r="AD953" s="137"/>
      <c r="AE953" s="137"/>
      <c r="AF953" s="137"/>
      <c r="AG953" s="137"/>
      <c r="AH953" s="137"/>
    </row>
    <row r="954" spans="1:34" ht="15" customHeight="1" thickBot="1" x14ac:dyDescent="0.25">
      <c r="A954" s="1393"/>
      <c r="B954" s="147"/>
      <c r="C954" s="202"/>
      <c r="D954" s="201"/>
      <c r="E954" s="536"/>
      <c r="F954" s="1123"/>
      <c r="G954" s="1124"/>
      <c r="H954" s="704"/>
      <c r="I954" s="170"/>
      <c r="J954" s="170"/>
      <c r="K954" s="170"/>
      <c r="L954" s="170"/>
      <c r="M954" s="170"/>
      <c r="N954" s="170"/>
      <c r="O954" s="714">
        <f t="shared" si="355"/>
        <v>0</v>
      </c>
      <c r="P954" s="835"/>
      <c r="Q954" s="137"/>
      <c r="R954" s="137"/>
      <c r="S954" s="137"/>
      <c r="T954" s="137"/>
      <c r="U954" s="137"/>
      <c r="V954" s="137"/>
      <c r="W954" s="137"/>
      <c r="X954" s="137"/>
      <c r="Y954" s="137"/>
      <c r="Z954" s="137"/>
      <c r="AA954" s="137"/>
      <c r="AB954" s="137"/>
      <c r="AC954" s="137"/>
      <c r="AD954" s="137"/>
      <c r="AE954" s="137"/>
      <c r="AF954" s="137"/>
      <c r="AG954" s="137"/>
      <c r="AH954" s="137"/>
    </row>
    <row r="955" spans="1:34" ht="15" hidden="1" customHeight="1" x14ac:dyDescent="0.2">
      <c r="A955" s="1393"/>
      <c r="B955" s="147"/>
      <c r="C955" s="202"/>
      <c r="D955" s="201"/>
      <c r="E955" s="536"/>
      <c r="F955" s="1123"/>
      <c r="G955" s="1124"/>
      <c r="H955" s="704"/>
      <c r="I955" s="170"/>
      <c r="J955" s="170"/>
      <c r="K955" s="170"/>
      <c r="L955" s="170"/>
      <c r="M955" s="170"/>
      <c r="N955" s="170"/>
      <c r="O955" s="714">
        <f t="shared" si="355"/>
        <v>0</v>
      </c>
      <c r="P955" s="835"/>
      <c r="Q955" s="137"/>
      <c r="R955" s="137"/>
      <c r="S955" s="137"/>
      <c r="T955" s="137"/>
      <c r="U955" s="137"/>
      <c r="V955" s="137"/>
      <c r="W955" s="137"/>
      <c r="X955" s="137"/>
      <c r="Y955" s="137"/>
      <c r="Z955" s="137"/>
      <c r="AA955" s="137"/>
      <c r="AB955" s="137"/>
      <c r="AC955" s="137"/>
      <c r="AD955" s="137"/>
      <c r="AE955" s="137"/>
      <c r="AF955" s="137"/>
      <c r="AG955" s="137"/>
      <c r="AH955" s="137"/>
    </row>
    <row r="956" spans="1:34" ht="15" hidden="1" customHeight="1" x14ac:dyDescent="0.2">
      <c r="A956" s="1393"/>
      <c r="B956" s="147"/>
      <c r="C956" s="202"/>
      <c r="D956" s="201"/>
      <c r="E956" s="536"/>
      <c r="F956" s="1123"/>
      <c r="G956" s="1124"/>
      <c r="H956" s="704"/>
      <c r="I956" s="170"/>
      <c r="J956" s="170"/>
      <c r="K956" s="170"/>
      <c r="L956" s="170"/>
      <c r="M956" s="170"/>
      <c r="N956" s="170"/>
      <c r="O956" s="714">
        <f t="shared" si="355"/>
        <v>0</v>
      </c>
      <c r="P956" s="835"/>
      <c r="Q956" s="137"/>
      <c r="R956" s="137"/>
      <c r="S956" s="137"/>
      <c r="T956" s="137"/>
      <c r="U956" s="137"/>
      <c r="V956" s="137"/>
      <c r="W956" s="137"/>
      <c r="X956" s="137"/>
      <c r="Y956" s="137"/>
      <c r="Z956" s="137"/>
      <c r="AA956" s="137"/>
      <c r="AB956" s="137"/>
      <c r="AC956" s="137"/>
      <c r="AD956" s="137"/>
      <c r="AE956" s="137"/>
      <c r="AF956" s="137"/>
      <c r="AG956" s="137"/>
      <c r="AH956" s="137"/>
    </row>
    <row r="957" spans="1:34" ht="15" hidden="1" customHeight="1" x14ac:dyDescent="0.2">
      <c r="A957" s="1393"/>
      <c r="B957" s="147"/>
      <c r="C957" s="202"/>
      <c r="D957" s="201"/>
      <c r="E957" s="536"/>
      <c r="F957" s="1123"/>
      <c r="G957" s="1124"/>
      <c r="H957" s="704"/>
      <c r="I957" s="170"/>
      <c r="J957" s="170"/>
      <c r="K957" s="170"/>
      <c r="L957" s="170"/>
      <c r="M957" s="170"/>
      <c r="N957" s="170"/>
      <c r="O957" s="714">
        <f t="shared" si="355"/>
        <v>0</v>
      </c>
      <c r="P957" s="835"/>
      <c r="Q957" s="137"/>
      <c r="R957" s="137"/>
      <c r="S957" s="137"/>
      <c r="T957" s="137"/>
      <c r="U957" s="137"/>
      <c r="V957" s="137"/>
      <c r="W957" s="137"/>
      <c r="X957" s="137"/>
      <c r="Y957" s="137"/>
      <c r="Z957" s="137"/>
      <c r="AA957" s="137"/>
      <c r="AB957" s="137"/>
      <c r="AC957" s="137"/>
      <c r="AD957" s="137"/>
      <c r="AE957" s="137"/>
      <c r="AF957" s="137"/>
      <c r="AG957" s="137"/>
      <c r="AH957" s="137"/>
    </row>
    <row r="958" spans="1:34" ht="15" hidden="1" customHeight="1" x14ac:dyDescent="0.2">
      <c r="A958" s="1393"/>
      <c r="B958" s="147"/>
      <c r="C958" s="202"/>
      <c r="D958" s="201"/>
      <c r="E958" s="536"/>
      <c r="F958" s="1123"/>
      <c r="G958" s="1124"/>
      <c r="H958" s="704"/>
      <c r="I958" s="170"/>
      <c r="J958" s="170"/>
      <c r="K958" s="170"/>
      <c r="L958" s="170"/>
      <c r="M958" s="170"/>
      <c r="N958" s="170"/>
      <c r="O958" s="714">
        <f t="shared" si="355"/>
        <v>0</v>
      </c>
      <c r="P958" s="835"/>
      <c r="Q958" s="137"/>
      <c r="R958" s="137"/>
      <c r="S958" s="137"/>
      <c r="T958" s="137"/>
      <c r="U958" s="137"/>
      <c r="V958" s="137"/>
      <c r="W958" s="137"/>
      <c r="X958" s="137"/>
      <c r="Y958" s="137"/>
      <c r="Z958" s="137"/>
      <c r="AA958" s="137"/>
      <c r="AB958" s="137"/>
      <c r="AC958" s="137"/>
      <c r="AD958" s="137"/>
      <c r="AE958" s="137"/>
      <c r="AF958" s="137"/>
      <c r="AG958" s="137"/>
      <c r="AH958" s="137"/>
    </row>
    <row r="959" spans="1:34" ht="15" hidden="1" customHeight="1" x14ac:dyDescent="0.2">
      <c r="A959" s="1393"/>
      <c r="B959" s="147"/>
      <c r="C959" s="202"/>
      <c r="D959" s="201"/>
      <c r="E959" s="536"/>
      <c r="F959" s="1123"/>
      <c r="G959" s="1124"/>
      <c r="H959" s="704"/>
      <c r="I959" s="170"/>
      <c r="J959" s="170"/>
      <c r="K959" s="170"/>
      <c r="L959" s="170"/>
      <c r="M959" s="170"/>
      <c r="N959" s="170"/>
      <c r="O959" s="714">
        <f t="shared" si="355"/>
        <v>0</v>
      </c>
      <c r="P959" s="835"/>
      <c r="Q959" s="137"/>
      <c r="R959" s="137"/>
      <c r="S959" s="137"/>
      <c r="T959" s="137"/>
      <c r="U959" s="137"/>
      <c r="V959" s="137"/>
      <c r="W959" s="137"/>
      <c r="X959" s="137"/>
      <c r="Y959" s="137"/>
      <c r="Z959" s="137"/>
      <c r="AA959" s="137"/>
      <c r="AB959" s="137"/>
      <c r="AC959" s="137"/>
      <c r="AD959" s="137"/>
      <c r="AE959" s="137"/>
      <c r="AF959" s="137"/>
      <c r="AG959" s="137"/>
      <c r="AH959" s="137"/>
    </row>
    <row r="960" spans="1:34" ht="15" hidden="1" customHeight="1" x14ac:dyDescent="0.2">
      <c r="A960" s="1393"/>
      <c r="B960" s="147"/>
      <c r="C960" s="202"/>
      <c r="D960" s="201"/>
      <c r="E960" s="536"/>
      <c r="F960" s="1123"/>
      <c r="G960" s="1124"/>
      <c r="H960" s="704"/>
      <c r="I960" s="170"/>
      <c r="J960" s="170"/>
      <c r="K960" s="170"/>
      <c r="L960" s="170"/>
      <c r="M960" s="170"/>
      <c r="N960" s="170"/>
      <c r="O960" s="714">
        <f t="shared" si="355"/>
        <v>0</v>
      </c>
      <c r="P960" s="835"/>
      <c r="Q960" s="137"/>
      <c r="R960" s="137"/>
      <c r="S960" s="137"/>
      <c r="T960" s="137"/>
      <c r="U960" s="137"/>
      <c r="V960" s="137"/>
      <c r="W960" s="137"/>
      <c r="X960" s="137"/>
      <c r="Y960" s="137"/>
      <c r="Z960" s="137"/>
      <c r="AA960" s="137"/>
      <c r="AB960" s="137"/>
      <c r="AC960" s="137"/>
      <c r="AD960" s="137"/>
      <c r="AE960" s="137"/>
      <c r="AF960" s="137"/>
      <c r="AG960" s="137"/>
      <c r="AH960" s="137"/>
    </row>
    <row r="961" spans="1:34" ht="15" hidden="1" customHeight="1" x14ac:dyDescent="0.2">
      <c r="A961" s="1393"/>
      <c r="B961" s="147"/>
      <c r="C961" s="202"/>
      <c r="D961" s="201"/>
      <c r="E961" s="536"/>
      <c r="F961" s="1123"/>
      <c r="G961" s="1124"/>
      <c r="H961" s="704"/>
      <c r="I961" s="170"/>
      <c r="J961" s="170"/>
      <c r="K961" s="170"/>
      <c r="L961" s="170"/>
      <c r="M961" s="170"/>
      <c r="N961" s="170"/>
      <c r="O961" s="714">
        <f t="shared" si="355"/>
        <v>0</v>
      </c>
      <c r="P961" s="835"/>
      <c r="Q961" s="137"/>
      <c r="R961" s="137"/>
      <c r="S961" s="137"/>
      <c r="T961" s="137"/>
      <c r="U961" s="137"/>
      <c r="V961" s="137"/>
      <c r="W961" s="137"/>
      <c r="X961" s="137"/>
      <c r="Y961" s="137"/>
      <c r="Z961" s="137"/>
      <c r="AA961" s="137"/>
      <c r="AB961" s="137"/>
      <c r="AC961" s="137"/>
      <c r="AD961" s="137"/>
      <c r="AE961" s="137"/>
      <c r="AF961" s="137"/>
      <c r="AG961" s="137"/>
      <c r="AH961" s="137"/>
    </row>
    <row r="962" spans="1:34" ht="15" hidden="1" customHeight="1" x14ac:dyDescent="0.2">
      <c r="A962" s="1393"/>
      <c r="B962" s="147"/>
      <c r="C962" s="202"/>
      <c r="D962" s="201"/>
      <c r="E962" s="536"/>
      <c r="F962" s="1123"/>
      <c r="G962" s="1124"/>
      <c r="H962" s="704"/>
      <c r="I962" s="170"/>
      <c r="J962" s="170"/>
      <c r="K962" s="170"/>
      <c r="L962" s="170"/>
      <c r="M962" s="170"/>
      <c r="N962" s="170"/>
      <c r="O962" s="714">
        <f t="shared" si="355"/>
        <v>0</v>
      </c>
      <c r="P962" s="835"/>
      <c r="Q962" s="137"/>
      <c r="R962" s="137"/>
      <c r="S962" s="137"/>
      <c r="T962" s="137"/>
      <c r="U962" s="137"/>
      <c r="V962" s="137"/>
      <c r="W962" s="137"/>
      <c r="X962" s="137"/>
      <c r="Y962" s="137"/>
      <c r="Z962" s="137"/>
      <c r="AA962" s="137"/>
      <c r="AB962" s="137"/>
      <c r="AC962" s="137"/>
      <c r="AD962" s="137"/>
      <c r="AE962" s="137"/>
      <c r="AF962" s="137"/>
      <c r="AG962" s="137"/>
      <c r="AH962" s="137"/>
    </row>
    <row r="963" spans="1:34" ht="15" hidden="1" customHeight="1" x14ac:dyDescent="0.2">
      <c r="A963" s="1393"/>
      <c r="B963" s="147"/>
      <c r="C963" s="202"/>
      <c r="D963" s="201"/>
      <c r="E963" s="536"/>
      <c r="F963" s="1123"/>
      <c r="G963" s="1124"/>
      <c r="H963" s="704"/>
      <c r="I963" s="170"/>
      <c r="J963" s="170"/>
      <c r="K963" s="170"/>
      <c r="L963" s="170"/>
      <c r="M963" s="170"/>
      <c r="N963" s="170"/>
      <c r="O963" s="714">
        <f t="shared" si="355"/>
        <v>0</v>
      </c>
      <c r="P963" s="835"/>
      <c r="Q963" s="137"/>
      <c r="R963" s="137"/>
      <c r="S963" s="137"/>
      <c r="T963" s="137"/>
      <c r="U963" s="137"/>
      <c r="V963" s="137"/>
      <c r="W963" s="137"/>
      <c r="X963" s="137"/>
      <c r="Y963" s="137"/>
      <c r="Z963" s="137"/>
      <c r="AA963" s="137"/>
      <c r="AB963" s="137"/>
      <c r="AC963" s="137"/>
      <c r="AD963" s="137"/>
      <c r="AE963" s="137"/>
      <c r="AF963" s="137"/>
      <c r="AG963" s="137"/>
      <c r="AH963" s="137"/>
    </row>
    <row r="964" spans="1:34" ht="15" hidden="1" customHeight="1" thickBot="1" x14ac:dyDescent="0.25">
      <c r="A964" s="1394"/>
      <c r="B964" s="169"/>
      <c r="C964" s="203"/>
      <c r="D964" s="201"/>
      <c r="E964" s="537"/>
      <c r="F964" s="1125"/>
      <c r="G964" s="1126"/>
      <c r="H964" s="704"/>
      <c r="I964" s="170"/>
      <c r="J964" s="170"/>
      <c r="K964" s="170"/>
      <c r="L964" s="170"/>
      <c r="M964" s="170"/>
      <c r="N964" s="170"/>
      <c r="O964" s="714">
        <f t="shared" si="355"/>
        <v>0</v>
      </c>
      <c r="P964" s="835"/>
      <c r="Q964" s="137"/>
      <c r="R964" s="137"/>
      <c r="S964" s="137"/>
      <c r="T964" s="137"/>
      <c r="U964" s="137"/>
      <c r="V964" s="137"/>
      <c r="W964" s="137"/>
      <c r="X964" s="137"/>
      <c r="Y964" s="137"/>
      <c r="Z964" s="137"/>
      <c r="AA964" s="137"/>
      <c r="AB964" s="137"/>
      <c r="AC964" s="137"/>
      <c r="AD964" s="137"/>
      <c r="AE964" s="137"/>
      <c r="AF964" s="137"/>
      <c r="AG964" s="137"/>
      <c r="AH964" s="137"/>
    </row>
    <row r="965" spans="1:34" ht="18" customHeight="1" thickBot="1" x14ac:dyDescent="0.25">
      <c r="A965" s="182"/>
      <c r="B965" s="198"/>
      <c r="C965" s="198"/>
      <c r="D965" s="198"/>
      <c r="E965" s="198" t="s">
        <v>62</v>
      </c>
      <c r="F965" s="140">
        <f t="shared" ref="F965:G965" si="356">SUM(F945:F964)</f>
        <v>0</v>
      </c>
      <c r="G965" s="204">
        <f t="shared" si="356"/>
        <v>0</v>
      </c>
      <c r="H965" s="139"/>
      <c r="I965" s="209"/>
      <c r="J965" s="139"/>
      <c r="K965" s="209"/>
      <c r="L965" s="139"/>
      <c r="M965" s="209"/>
      <c r="N965" s="139"/>
      <c r="O965" s="144">
        <f t="shared" ref="O965" si="357">SUM(O945:O964)</f>
        <v>0</v>
      </c>
      <c r="P965" s="836"/>
      <c r="Q965" s="137"/>
      <c r="R965" s="137"/>
      <c r="S965" s="137"/>
      <c r="T965" s="137"/>
      <c r="U965" s="137"/>
      <c r="V965" s="137"/>
      <c r="W965" s="137"/>
      <c r="X965" s="137"/>
      <c r="Y965" s="137"/>
      <c r="Z965" s="137"/>
      <c r="AA965" s="137"/>
      <c r="AB965" s="137"/>
      <c r="AC965" s="137"/>
      <c r="AD965" s="137"/>
      <c r="AE965" s="137"/>
      <c r="AF965" s="137"/>
      <c r="AG965" s="137"/>
      <c r="AH965" s="137"/>
    </row>
    <row r="966" spans="1:34" ht="13.5" thickBot="1" x14ac:dyDescent="0.25">
      <c r="A966" s="173"/>
      <c r="B966" s="152"/>
      <c r="C966" s="152"/>
      <c r="D966" s="152"/>
      <c r="E966" s="152"/>
      <c r="F966" s="152"/>
      <c r="G966" s="152"/>
      <c r="H966" s="102"/>
      <c r="I966" s="152"/>
      <c r="J966" s="152"/>
      <c r="K966" s="152"/>
      <c r="L966" s="152"/>
      <c r="M966" s="152"/>
      <c r="N966" s="152"/>
      <c r="O966" s="102"/>
      <c r="P966" s="837"/>
      <c r="Q966" s="137"/>
      <c r="R966" s="137"/>
      <c r="S966" s="137"/>
      <c r="T966" s="137"/>
      <c r="U966" s="137"/>
      <c r="V966" s="137"/>
      <c r="W966" s="137"/>
      <c r="X966" s="137"/>
      <c r="Y966" s="137"/>
      <c r="Z966" s="137"/>
      <c r="AA966" s="137"/>
      <c r="AB966" s="137"/>
      <c r="AC966" s="137"/>
      <c r="AD966" s="137"/>
      <c r="AE966" s="137"/>
      <c r="AF966" s="137"/>
      <c r="AG966" s="137"/>
      <c r="AH966" s="137"/>
    </row>
    <row r="967" spans="1:34" ht="15" customHeight="1" x14ac:dyDescent="0.2">
      <c r="A967" s="1392">
        <f>'Setup Page'!C21</f>
        <v>0</v>
      </c>
      <c r="B967" s="168"/>
      <c r="C967" s="201"/>
      <c r="D967" s="201"/>
      <c r="E967" s="535"/>
      <c r="F967" s="1121"/>
      <c r="G967" s="1122"/>
      <c r="H967" s="704"/>
      <c r="I967" s="170"/>
      <c r="J967" s="170"/>
      <c r="K967" s="170"/>
      <c r="L967" s="170"/>
      <c r="M967" s="170"/>
      <c r="N967" s="170"/>
      <c r="O967" s="714">
        <f>G967*H967</f>
        <v>0</v>
      </c>
      <c r="P967" s="835"/>
      <c r="Q967" s="137"/>
      <c r="R967" s="137"/>
      <c r="S967" s="137"/>
      <c r="T967" s="137"/>
      <c r="U967" s="137"/>
      <c r="V967" s="137"/>
      <c r="W967" s="137"/>
      <c r="X967" s="137"/>
      <c r="Y967" s="137"/>
      <c r="Z967" s="137"/>
      <c r="AA967" s="137"/>
      <c r="AB967" s="137"/>
      <c r="AC967" s="137"/>
      <c r="AD967" s="137"/>
      <c r="AE967" s="137"/>
      <c r="AF967" s="137"/>
      <c r="AG967" s="137"/>
      <c r="AH967" s="137"/>
    </row>
    <row r="968" spans="1:34" ht="15" customHeight="1" x14ac:dyDescent="0.2">
      <c r="A968" s="1393"/>
      <c r="B968" s="147"/>
      <c r="C968" s="202"/>
      <c r="D968" s="201"/>
      <c r="E968" s="536"/>
      <c r="F968" s="1123"/>
      <c r="G968" s="1124"/>
      <c r="H968" s="704"/>
      <c r="I968" s="170"/>
      <c r="J968" s="170"/>
      <c r="K968" s="170"/>
      <c r="L968" s="170"/>
      <c r="M968" s="170"/>
      <c r="N968" s="170"/>
      <c r="O968" s="714">
        <f t="shared" ref="O968:O986" si="358">G968*H968</f>
        <v>0</v>
      </c>
      <c r="P968" s="835"/>
      <c r="Q968" s="137"/>
      <c r="R968" s="137"/>
      <c r="S968" s="137"/>
      <c r="T968" s="137"/>
      <c r="U968" s="137"/>
      <c r="V968" s="137"/>
      <c r="W968" s="137"/>
      <c r="X968" s="137"/>
      <c r="Y968" s="137"/>
      <c r="Z968" s="137"/>
      <c r="AA968" s="137"/>
      <c r="AB968" s="137"/>
      <c r="AC968" s="137"/>
      <c r="AD968" s="137"/>
      <c r="AE968" s="137"/>
      <c r="AF968" s="137"/>
      <c r="AG968" s="137"/>
      <c r="AH968" s="137"/>
    </row>
    <row r="969" spans="1:34" ht="15" customHeight="1" x14ac:dyDescent="0.2">
      <c r="A969" s="1393"/>
      <c r="B969" s="147"/>
      <c r="C969" s="202"/>
      <c r="D969" s="201"/>
      <c r="E969" s="536"/>
      <c r="F969" s="1123"/>
      <c r="G969" s="1124"/>
      <c r="H969" s="704"/>
      <c r="I969" s="170"/>
      <c r="J969" s="170"/>
      <c r="K969" s="170"/>
      <c r="L969" s="170"/>
      <c r="M969" s="170"/>
      <c r="N969" s="170"/>
      <c r="O969" s="714">
        <f t="shared" si="358"/>
        <v>0</v>
      </c>
      <c r="P969" s="835"/>
      <c r="Q969" s="137"/>
      <c r="R969" s="137"/>
      <c r="S969" s="137"/>
      <c r="T969" s="137"/>
      <c r="U969" s="137"/>
      <c r="V969" s="137"/>
      <c r="W969" s="137"/>
      <c r="X969" s="137"/>
      <c r="Y969" s="137"/>
      <c r="Z969" s="137"/>
      <c r="AA969" s="137"/>
      <c r="AB969" s="137"/>
      <c r="AC969" s="137"/>
      <c r="AD969" s="137"/>
      <c r="AE969" s="137"/>
      <c r="AF969" s="137"/>
      <c r="AG969" s="137"/>
      <c r="AH969" s="137"/>
    </row>
    <row r="970" spans="1:34" ht="15" customHeight="1" x14ac:dyDescent="0.2">
      <c r="A970" s="1393"/>
      <c r="B970" s="147"/>
      <c r="C970" s="202"/>
      <c r="D970" s="201"/>
      <c r="E970" s="536"/>
      <c r="F970" s="1123"/>
      <c r="G970" s="1124"/>
      <c r="H970" s="704"/>
      <c r="I970" s="170"/>
      <c r="J970" s="170"/>
      <c r="K970" s="170"/>
      <c r="L970" s="170"/>
      <c r="M970" s="170"/>
      <c r="N970" s="170"/>
      <c r="O970" s="714">
        <f t="shared" si="358"/>
        <v>0</v>
      </c>
      <c r="P970" s="835"/>
      <c r="Q970" s="137"/>
      <c r="R970" s="137"/>
      <c r="S970" s="137"/>
      <c r="T970" s="137"/>
      <c r="U970" s="137"/>
      <c r="V970" s="137"/>
      <c r="W970" s="137"/>
      <c r="X970" s="137"/>
      <c r="Y970" s="137"/>
      <c r="Z970" s="137"/>
      <c r="AA970" s="137"/>
      <c r="AB970" s="137"/>
      <c r="AC970" s="137"/>
      <c r="AD970" s="137"/>
      <c r="AE970" s="137"/>
      <c r="AF970" s="137"/>
      <c r="AG970" s="137"/>
      <c r="AH970" s="137"/>
    </row>
    <row r="971" spans="1:34" ht="15" customHeight="1" x14ac:dyDescent="0.2">
      <c r="A971" s="1393"/>
      <c r="B971" s="147"/>
      <c r="C971" s="202"/>
      <c r="D971" s="201"/>
      <c r="E971" s="536"/>
      <c r="F971" s="1123"/>
      <c r="G971" s="1124"/>
      <c r="H971" s="704"/>
      <c r="I971" s="170"/>
      <c r="J971" s="170"/>
      <c r="K971" s="170"/>
      <c r="L971" s="170"/>
      <c r="M971" s="170"/>
      <c r="N971" s="170"/>
      <c r="O971" s="714">
        <f t="shared" si="358"/>
        <v>0</v>
      </c>
      <c r="P971" s="835"/>
      <c r="Q971" s="137"/>
      <c r="R971" s="137"/>
      <c r="S971" s="137"/>
      <c r="T971" s="137"/>
      <c r="U971" s="137"/>
      <c r="V971" s="137"/>
      <c r="W971" s="137"/>
      <c r="X971" s="137"/>
      <c r="Y971" s="137"/>
      <c r="Z971" s="137"/>
      <c r="AA971" s="137"/>
      <c r="AB971" s="137"/>
      <c r="AC971" s="137"/>
      <c r="AD971" s="137"/>
      <c r="AE971" s="137"/>
      <c r="AF971" s="137"/>
      <c r="AG971" s="137"/>
      <c r="AH971" s="137"/>
    </row>
    <row r="972" spans="1:34" ht="15" customHeight="1" x14ac:dyDescent="0.2">
      <c r="A972" s="1393"/>
      <c r="B972" s="147"/>
      <c r="C972" s="202"/>
      <c r="D972" s="201"/>
      <c r="E972" s="536"/>
      <c r="F972" s="1123"/>
      <c r="G972" s="1124"/>
      <c r="H972" s="704"/>
      <c r="I972" s="170"/>
      <c r="J972" s="170"/>
      <c r="K972" s="170"/>
      <c r="L972" s="170"/>
      <c r="M972" s="170"/>
      <c r="N972" s="170"/>
      <c r="O972" s="714">
        <f t="shared" si="358"/>
        <v>0</v>
      </c>
      <c r="P972" s="835"/>
      <c r="Q972" s="137"/>
      <c r="R972" s="137"/>
      <c r="S972" s="137"/>
      <c r="T972" s="137"/>
      <c r="U972" s="137"/>
      <c r="V972" s="137"/>
      <c r="W972" s="137"/>
      <c r="X972" s="137"/>
      <c r="Y972" s="137"/>
      <c r="Z972" s="137"/>
      <c r="AA972" s="137"/>
      <c r="AB972" s="137"/>
      <c r="AC972" s="137"/>
      <c r="AD972" s="137"/>
      <c r="AE972" s="137"/>
      <c r="AF972" s="137"/>
      <c r="AG972" s="137"/>
      <c r="AH972" s="137"/>
    </row>
    <row r="973" spans="1:34" ht="15" customHeight="1" x14ac:dyDescent="0.2">
      <c r="A973" s="1393"/>
      <c r="B973" s="147"/>
      <c r="C973" s="202"/>
      <c r="D973" s="201"/>
      <c r="E973" s="536"/>
      <c r="F973" s="1123"/>
      <c r="G973" s="1124"/>
      <c r="H973" s="704"/>
      <c r="I973" s="170"/>
      <c r="J973" s="170"/>
      <c r="K973" s="170"/>
      <c r="L973" s="170"/>
      <c r="M973" s="170"/>
      <c r="N973" s="170"/>
      <c r="O973" s="714">
        <f t="shared" si="358"/>
        <v>0</v>
      </c>
      <c r="P973" s="835"/>
      <c r="Q973" s="137"/>
      <c r="R973" s="137"/>
      <c r="S973" s="137"/>
      <c r="T973" s="137"/>
      <c r="U973" s="137"/>
      <c r="V973" s="137"/>
      <c r="W973" s="137"/>
      <c r="X973" s="137"/>
      <c r="Y973" s="137"/>
      <c r="Z973" s="137"/>
      <c r="AA973" s="137"/>
      <c r="AB973" s="137"/>
      <c r="AC973" s="137"/>
      <c r="AD973" s="137"/>
      <c r="AE973" s="137"/>
      <c r="AF973" s="137"/>
      <c r="AG973" s="137"/>
      <c r="AH973" s="137"/>
    </row>
    <row r="974" spans="1:34" ht="15" customHeight="1" x14ac:dyDescent="0.2">
      <c r="A974" s="1393"/>
      <c r="B974" s="147"/>
      <c r="C974" s="202"/>
      <c r="D974" s="201"/>
      <c r="E974" s="536"/>
      <c r="F974" s="1123"/>
      <c r="G974" s="1124"/>
      <c r="H974" s="704"/>
      <c r="I974" s="170"/>
      <c r="J974" s="170"/>
      <c r="K974" s="170"/>
      <c r="L974" s="170"/>
      <c r="M974" s="170"/>
      <c r="N974" s="170"/>
      <c r="O974" s="714">
        <f t="shared" si="358"/>
        <v>0</v>
      </c>
      <c r="P974" s="835"/>
      <c r="Q974" s="137"/>
      <c r="R974" s="137"/>
      <c r="S974" s="137"/>
      <c r="T974" s="137"/>
      <c r="U974" s="137"/>
      <c r="V974" s="137"/>
      <c r="W974" s="137"/>
      <c r="X974" s="137"/>
      <c r="Y974" s="137"/>
      <c r="Z974" s="137"/>
      <c r="AA974" s="137"/>
      <c r="AB974" s="137"/>
      <c r="AC974" s="137"/>
      <c r="AD974" s="137"/>
      <c r="AE974" s="137"/>
      <c r="AF974" s="137"/>
      <c r="AG974" s="137"/>
      <c r="AH974" s="137"/>
    </row>
    <row r="975" spans="1:34" ht="15" customHeight="1" x14ac:dyDescent="0.2">
      <c r="A975" s="1393"/>
      <c r="B975" s="147"/>
      <c r="C975" s="202"/>
      <c r="D975" s="201"/>
      <c r="E975" s="536"/>
      <c r="F975" s="1123"/>
      <c r="G975" s="1124"/>
      <c r="H975" s="704"/>
      <c r="I975" s="170"/>
      <c r="J975" s="170"/>
      <c r="K975" s="170"/>
      <c r="L975" s="170"/>
      <c r="M975" s="170"/>
      <c r="N975" s="170"/>
      <c r="O975" s="714">
        <f t="shared" si="358"/>
        <v>0</v>
      </c>
      <c r="P975" s="835"/>
      <c r="Q975" s="137"/>
      <c r="R975" s="137"/>
      <c r="S975" s="137"/>
      <c r="T975" s="137"/>
      <c r="U975" s="137"/>
      <c r="V975" s="137"/>
      <c r="W975" s="137"/>
      <c r="X975" s="137"/>
      <c r="Y975" s="137"/>
      <c r="Z975" s="137"/>
      <c r="AA975" s="137"/>
      <c r="AB975" s="137"/>
      <c r="AC975" s="137"/>
      <c r="AD975" s="137"/>
      <c r="AE975" s="137"/>
      <c r="AF975" s="137"/>
      <c r="AG975" s="137"/>
      <c r="AH975" s="137"/>
    </row>
    <row r="976" spans="1:34" ht="15" customHeight="1" thickBot="1" x14ac:dyDescent="0.25">
      <c r="A976" s="1393"/>
      <c r="B976" s="147"/>
      <c r="C976" s="202"/>
      <c r="D976" s="201"/>
      <c r="E976" s="536"/>
      <c r="F976" s="1123"/>
      <c r="G976" s="1124"/>
      <c r="H976" s="704"/>
      <c r="I976" s="170"/>
      <c r="J976" s="170"/>
      <c r="K976" s="170"/>
      <c r="L976" s="170"/>
      <c r="M976" s="170"/>
      <c r="N976" s="170"/>
      <c r="O976" s="714">
        <f t="shared" si="358"/>
        <v>0</v>
      </c>
      <c r="P976" s="835"/>
      <c r="Q976" s="137"/>
      <c r="R976" s="137"/>
      <c r="S976" s="137"/>
      <c r="T976" s="137"/>
      <c r="U976" s="137"/>
      <c r="V976" s="137"/>
      <c r="W976" s="137"/>
      <c r="X976" s="137"/>
      <c r="Y976" s="137"/>
      <c r="Z976" s="137"/>
      <c r="AA976" s="137"/>
      <c r="AB976" s="137"/>
      <c r="AC976" s="137"/>
      <c r="AD976" s="137"/>
      <c r="AE976" s="137"/>
      <c r="AF976" s="137"/>
      <c r="AG976" s="137"/>
      <c r="AH976" s="137"/>
    </row>
    <row r="977" spans="1:34" ht="15" hidden="1" customHeight="1" x14ac:dyDescent="0.2">
      <c r="A977" s="1393"/>
      <c r="B977" s="147"/>
      <c r="C977" s="202"/>
      <c r="D977" s="201"/>
      <c r="E977" s="536"/>
      <c r="F977" s="1123"/>
      <c r="G977" s="1124"/>
      <c r="H977" s="704"/>
      <c r="I977" s="170"/>
      <c r="J977" s="170"/>
      <c r="K977" s="170"/>
      <c r="L977" s="170"/>
      <c r="M977" s="170"/>
      <c r="N977" s="170"/>
      <c r="O977" s="714">
        <f t="shared" si="358"/>
        <v>0</v>
      </c>
      <c r="P977" s="835"/>
      <c r="Q977" s="137"/>
      <c r="R977" s="137"/>
      <c r="S977" s="137"/>
      <c r="T977" s="137"/>
      <c r="U977" s="137"/>
      <c r="V977" s="137"/>
      <c r="W977" s="137"/>
      <c r="X977" s="137"/>
      <c r="Y977" s="137"/>
      <c r="Z977" s="137"/>
      <c r="AA977" s="137"/>
      <c r="AB977" s="137"/>
      <c r="AC977" s="137"/>
      <c r="AD977" s="137"/>
      <c r="AE977" s="137"/>
      <c r="AF977" s="137"/>
      <c r="AG977" s="137"/>
      <c r="AH977" s="137"/>
    </row>
    <row r="978" spans="1:34" ht="15" hidden="1" customHeight="1" x14ac:dyDescent="0.2">
      <c r="A978" s="1393"/>
      <c r="B978" s="147"/>
      <c r="C978" s="202"/>
      <c r="D978" s="201"/>
      <c r="E978" s="536"/>
      <c r="F978" s="1123"/>
      <c r="G978" s="1124"/>
      <c r="H978" s="704"/>
      <c r="I978" s="170"/>
      <c r="J978" s="170"/>
      <c r="K978" s="170"/>
      <c r="L978" s="170"/>
      <c r="M978" s="170"/>
      <c r="N978" s="170"/>
      <c r="O978" s="714">
        <f t="shared" si="358"/>
        <v>0</v>
      </c>
      <c r="P978" s="835"/>
      <c r="Q978" s="137"/>
      <c r="R978" s="137"/>
      <c r="S978" s="137"/>
      <c r="T978" s="137"/>
      <c r="U978" s="137"/>
      <c r="V978" s="137"/>
      <c r="W978" s="137"/>
      <c r="X978" s="137"/>
      <c r="Y978" s="137"/>
      <c r="Z978" s="137"/>
      <c r="AA978" s="137"/>
      <c r="AB978" s="137"/>
      <c r="AC978" s="137"/>
      <c r="AD978" s="137"/>
      <c r="AE978" s="137"/>
      <c r="AF978" s="137"/>
      <c r="AG978" s="137"/>
      <c r="AH978" s="137"/>
    </row>
    <row r="979" spans="1:34" ht="15" hidden="1" customHeight="1" x14ac:dyDescent="0.2">
      <c r="A979" s="1393"/>
      <c r="B979" s="147"/>
      <c r="C979" s="202"/>
      <c r="D979" s="201"/>
      <c r="E979" s="536"/>
      <c r="F979" s="1123"/>
      <c r="G979" s="1124"/>
      <c r="H979" s="704"/>
      <c r="I979" s="170"/>
      <c r="J979" s="170"/>
      <c r="K979" s="170"/>
      <c r="L979" s="170"/>
      <c r="M979" s="170"/>
      <c r="N979" s="170"/>
      <c r="O979" s="714">
        <f t="shared" si="358"/>
        <v>0</v>
      </c>
      <c r="P979" s="835"/>
      <c r="Q979" s="137"/>
      <c r="R979" s="137"/>
      <c r="S979" s="137"/>
      <c r="T979" s="137"/>
      <c r="U979" s="137"/>
      <c r="V979" s="137"/>
      <c r="W979" s="137"/>
      <c r="X979" s="137"/>
      <c r="Y979" s="137"/>
      <c r="Z979" s="137"/>
      <c r="AA979" s="137"/>
      <c r="AB979" s="137"/>
      <c r="AC979" s="137"/>
      <c r="AD979" s="137"/>
      <c r="AE979" s="137"/>
      <c r="AF979" s="137"/>
      <c r="AG979" s="137"/>
      <c r="AH979" s="137"/>
    </row>
    <row r="980" spans="1:34" ht="15" hidden="1" customHeight="1" x14ac:dyDescent="0.2">
      <c r="A980" s="1393"/>
      <c r="B980" s="147"/>
      <c r="C980" s="202"/>
      <c r="D980" s="201"/>
      <c r="E980" s="536"/>
      <c r="F980" s="1123"/>
      <c r="G980" s="1124"/>
      <c r="H980" s="704"/>
      <c r="I980" s="170"/>
      <c r="J980" s="170"/>
      <c r="K980" s="170"/>
      <c r="L980" s="170"/>
      <c r="M980" s="170"/>
      <c r="N980" s="170"/>
      <c r="O980" s="714">
        <f t="shared" si="358"/>
        <v>0</v>
      </c>
      <c r="P980" s="835"/>
      <c r="Q980" s="137"/>
      <c r="R980" s="137"/>
      <c r="S980" s="137"/>
      <c r="T980" s="137"/>
      <c r="U980" s="137"/>
      <c r="V980" s="137"/>
      <c r="W980" s="137"/>
      <c r="X980" s="137"/>
      <c r="Y980" s="137"/>
      <c r="Z980" s="137"/>
      <c r="AA980" s="137"/>
      <c r="AB980" s="137"/>
      <c r="AC980" s="137"/>
      <c r="AD980" s="137"/>
      <c r="AE980" s="137"/>
      <c r="AF980" s="137"/>
      <c r="AG980" s="137"/>
      <c r="AH980" s="137"/>
    </row>
    <row r="981" spans="1:34" ht="15" hidden="1" customHeight="1" x14ac:dyDescent="0.2">
      <c r="A981" s="1393"/>
      <c r="B981" s="147"/>
      <c r="C981" s="202"/>
      <c r="D981" s="201"/>
      <c r="E981" s="536"/>
      <c r="F981" s="1123"/>
      <c r="G981" s="1124"/>
      <c r="H981" s="704"/>
      <c r="I981" s="170"/>
      <c r="J981" s="170"/>
      <c r="K981" s="170"/>
      <c r="L981" s="170"/>
      <c r="M981" s="170"/>
      <c r="N981" s="170"/>
      <c r="O981" s="714">
        <f t="shared" si="358"/>
        <v>0</v>
      </c>
      <c r="P981" s="835"/>
      <c r="Q981" s="137"/>
      <c r="R981" s="137"/>
      <c r="S981" s="137"/>
      <c r="T981" s="137"/>
      <c r="U981" s="137"/>
      <c r="V981" s="137"/>
      <c r="W981" s="137"/>
      <c r="X981" s="137"/>
      <c r="Y981" s="137"/>
      <c r="Z981" s="137"/>
      <c r="AA981" s="137"/>
      <c r="AB981" s="137"/>
      <c r="AC981" s="137"/>
      <c r="AD981" s="137"/>
      <c r="AE981" s="137"/>
      <c r="AF981" s="137"/>
      <c r="AG981" s="137"/>
      <c r="AH981" s="137"/>
    </row>
    <row r="982" spans="1:34" ht="15" hidden="1" customHeight="1" x14ac:dyDescent="0.2">
      <c r="A982" s="1393"/>
      <c r="B982" s="147"/>
      <c r="C982" s="202"/>
      <c r="D982" s="201"/>
      <c r="E982" s="536"/>
      <c r="F982" s="1123"/>
      <c r="G982" s="1124"/>
      <c r="H982" s="704"/>
      <c r="I982" s="170"/>
      <c r="J982" s="170"/>
      <c r="K982" s="170"/>
      <c r="L982" s="170"/>
      <c r="M982" s="170"/>
      <c r="N982" s="170"/>
      <c r="O982" s="714">
        <f t="shared" si="358"/>
        <v>0</v>
      </c>
      <c r="P982" s="835"/>
      <c r="Q982" s="137"/>
      <c r="R982" s="137"/>
      <c r="S982" s="137"/>
      <c r="T982" s="137"/>
      <c r="U982" s="137"/>
      <c r="V982" s="137"/>
      <c r="W982" s="137"/>
      <c r="X982" s="137"/>
      <c r="Y982" s="137"/>
      <c r="Z982" s="137"/>
      <c r="AA982" s="137"/>
      <c r="AB982" s="137"/>
      <c r="AC982" s="137"/>
      <c r="AD982" s="137"/>
      <c r="AE982" s="137"/>
      <c r="AF982" s="137"/>
      <c r="AG982" s="137"/>
      <c r="AH982" s="137"/>
    </row>
    <row r="983" spans="1:34" ht="15" hidden="1" customHeight="1" x14ac:dyDescent="0.2">
      <c r="A983" s="1393"/>
      <c r="B983" s="147"/>
      <c r="C983" s="202"/>
      <c r="D983" s="201"/>
      <c r="E983" s="536"/>
      <c r="F983" s="1123"/>
      <c r="G983" s="1124"/>
      <c r="H983" s="704"/>
      <c r="I983" s="170"/>
      <c r="J983" s="170"/>
      <c r="K983" s="170"/>
      <c r="L983" s="170"/>
      <c r="M983" s="170"/>
      <c r="N983" s="170"/>
      <c r="O983" s="714">
        <f t="shared" si="358"/>
        <v>0</v>
      </c>
      <c r="P983" s="835"/>
      <c r="Q983" s="137"/>
      <c r="R983" s="137"/>
      <c r="S983" s="137"/>
      <c r="T983" s="137"/>
      <c r="U983" s="137"/>
      <c r="V983" s="137"/>
      <c r="W983" s="137"/>
      <c r="X983" s="137"/>
      <c r="Y983" s="137"/>
      <c r="Z983" s="137"/>
      <c r="AA983" s="137"/>
      <c r="AB983" s="137"/>
      <c r="AC983" s="137"/>
      <c r="AD983" s="137"/>
      <c r="AE983" s="137"/>
      <c r="AF983" s="137"/>
      <c r="AG983" s="137"/>
      <c r="AH983" s="137"/>
    </row>
    <row r="984" spans="1:34" ht="15" hidden="1" customHeight="1" x14ac:dyDescent="0.2">
      <c r="A984" s="1393"/>
      <c r="B984" s="147"/>
      <c r="C984" s="202"/>
      <c r="D984" s="201"/>
      <c r="E984" s="536"/>
      <c r="F984" s="1123"/>
      <c r="G984" s="1124"/>
      <c r="H984" s="704"/>
      <c r="I984" s="170"/>
      <c r="J984" s="170"/>
      <c r="K984" s="170"/>
      <c r="L984" s="170"/>
      <c r="M984" s="170"/>
      <c r="N984" s="170"/>
      <c r="O984" s="714">
        <f t="shared" si="358"/>
        <v>0</v>
      </c>
      <c r="P984" s="835"/>
      <c r="Q984" s="137"/>
      <c r="R984" s="137"/>
      <c r="S984" s="137"/>
      <c r="T984" s="137"/>
      <c r="U984" s="137"/>
      <c r="V984" s="137"/>
      <c r="W984" s="137"/>
      <c r="X984" s="137"/>
      <c r="Y984" s="137"/>
      <c r="Z984" s="137"/>
      <c r="AA984" s="137"/>
      <c r="AB984" s="137"/>
      <c r="AC984" s="137"/>
      <c r="AD984" s="137"/>
      <c r="AE984" s="137"/>
      <c r="AF984" s="137"/>
      <c r="AG984" s="137"/>
      <c r="AH984" s="137"/>
    </row>
    <row r="985" spans="1:34" ht="15" hidden="1" customHeight="1" x14ac:dyDescent="0.2">
      <c r="A985" s="1393"/>
      <c r="B985" s="147"/>
      <c r="C985" s="202"/>
      <c r="D985" s="201"/>
      <c r="E985" s="536"/>
      <c r="F985" s="1123"/>
      <c r="G985" s="1124"/>
      <c r="H985" s="704"/>
      <c r="I985" s="170"/>
      <c r="J985" s="170"/>
      <c r="K985" s="170"/>
      <c r="L985" s="170"/>
      <c r="M985" s="170"/>
      <c r="N985" s="170"/>
      <c r="O985" s="714">
        <f t="shared" si="358"/>
        <v>0</v>
      </c>
      <c r="P985" s="835"/>
      <c r="Q985" s="137"/>
      <c r="R985" s="137"/>
      <c r="S985" s="137"/>
      <c r="T985" s="137"/>
      <c r="U985" s="137"/>
      <c r="V985" s="137"/>
      <c r="W985" s="137"/>
      <c r="X985" s="137"/>
      <c r="Y985" s="137"/>
      <c r="Z985" s="137"/>
      <c r="AA985" s="137"/>
      <c r="AB985" s="137"/>
      <c r="AC985" s="137"/>
      <c r="AD985" s="137"/>
      <c r="AE985" s="137"/>
      <c r="AF985" s="137"/>
      <c r="AG985" s="137"/>
      <c r="AH985" s="137"/>
    </row>
    <row r="986" spans="1:34" ht="15" hidden="1" customHeight="1" thickBot="1" x14ac:dyDescent="0.25">
      <c r="A986" s="1394"/>
      <c r="B986" s="169"/>
      <c r="C986" s="203"/>
      <c r="D986" s="201"/>
      <c r="E986" s="537"/>
      <c r="F986" s="1125"/>
      <c r="G986" s="1126"/>
      <c r="H986" s="704"/>
      <c r="I986" s="170"/>
      <c r="J986" s="170"/>
      <c r="K986" s="170"/>
      <c r="L986" s="170"/>
      <c r="M986" s="170"/>
      <c r="N986" s="170"/>
      <c r="O986" s="714">
        <f t="shared" si="358"/>
        <v>0</v>
      </c>
      <c r="P986" s="835"/>
      <c r="Q986" s="137"/>
      <c r="R986" s="137"/>
      <c r="S986" s="137"/>
      <c r="T986" s="137"/>
      <c r="U986" s="137"/>
      <c r="V986" s="137"/>
      <c r="W986" s="137"/>
      <c r="X986" s="137"/>
      <c r="Y986" s="137"/>
      <c r="Z986" s="137"/>
      <c r="AA986" s="137"/>
      <c r="AB986" s="137"/>
      <c r="AC986" s="137"/>
      <c r="AD986" s="137"/>
      <c r="AE986" s="137"/>
      <c r="AF986" s="137"/>
      <c r="AG986" s="137"/>
      <c r="AH986" s="137"/>
    </row>
    <row r="987" spans="1:34" ht="18" customHeight="1" thickBot="1" x14ac:dyDescent="0.25">
      <c r="A987" s="182"/>
      <c r="B987" s="198"/>
      <c r="C987" s="198"/>
      <c r="D987" s="198"/>
      <c r="E987" s="198" t="s">
        <v>62</v>
      </c>
      <c r="F987" s="140">
        <f t="shared" ref="F987:G987" si="359">SUM(F967:F986)</f>
        <v>0</v>
      </c>
      <c r="G987" s="204">
        <f t="shared" si="359"/>
        <v>0</v>
      </c>
      <c r="H987" s="139"/>
      <c r="I987" s="209"/>
      <c r="J987" s="139"/>
      <c r="K987" s="209"/>
      <c r="L987" s="139"/>
      <c r="M987" s="209"/>
      <c r="N987" s="139"/>
      <c r="O987" s="144">
        <f t="shared" ref="O987" si="360">SUM(O967:O986)</f>
        <v>0</v>
      </c>
      <c r="P987" s="836"/>
      <c r="Q987" s="137"/>
      <c r="R987" s="137"/>
      <c r="S987" s="137"/>
      <c r="T987" s="137"/>
      <c r="U987" s="137"/>
      <c r="V987" s="137"/>
      <c r="W987" s="137"/>
      <c r="X987" s="137"/>
      <c r="Y987" s="137"/>
      <c r="Z987" s="137"/>
      <c r="AA987" s="137"/>
      <c r="AB987" s="137"/>
      <c r="AC987" s="137"/>
      <c r="AD987" s="137"/>
      <c r="AE987" s="137"/>
      <c r="AF987" s="137"/>
      <c r="AG987" s="137"/>
      <c r="AH987" s="137"/>
    </row>
    <row r="988" spans="1:34" ht="13.5" thickBot="1" x14ac:dyDescent="0.25">
      <c r="A988" s="173"/>
      <c r="B988" s="152"/>
      <c r="C988" s="152"/>
      <c r="D988" s="152"/>
      <c r="E988" s="152"/>
      <c r="F988" s="152"/>
      <c r="G988" s="152"/>
      <c r="H988" s="102"/>
      <c r="I988" s="152"/>
      <c r="J988" s="152"/>
      <c r="K988" s="152"/>
      <c r="L988" s="152"/>
      <c r="M988" s="152"/>
      <c r="N988" s="152"/>
      <c r="O988" s="102"/>
      <c r="P988" s="837"/>
      <c r="Q988" s="137"/>
      <c r="R988" s="137"/>
      <c r="S988" s="137"/>
      <c r="T988" s="137"/>
      <c r="U988" s="137"/>
      <c r="V988" s="137"/>
      <c r="W988" s="137"/>
      <c r="X988" s="137"/>
      <c r="Y988" s="137"/>
      <c r="Z988" s="137"/>
      <c r="AA988" s="137"/>
      <c r="AB988" s="137"/>
      <c r="AC988" s="137"/>
      <c r="AD988" s="137"/>
      <c r="AE988" s="137"/>
      <c r="AF988" s="137"/>
      <c r="AG988" s="137"/>
      <c r="AH988" s="137"/>
    </row>
    <row r="989" spans="1:34" ht="15" customHeight="1" x14ac:dyDescent="0.2">
      <c r="A989" s="1392">
        <f>'Setup Page'!C22</f>
        <v>0</v>
      </c>
      <c r="B989" s="168"/>
      <c r="C989" s="201"/>
      <c r="D989" s="201"/>
      <c r="E989" s="535"/>
      <c r="F989" s="1121"/>
      <c r="G989" s="1122"/>
      <c r="H989" s="704"/>
      <c r="I989" s="170"/>
      <c r="J989" s="170"/>
      <c r="K989" s="170"/>
      <c r="L989" s="170"/>
      <c r="M989" s="170"/>
      <c r="N989" s="170"/>
      <c r="O989" s="714">
        <f>G989*H989</f>
        <v>0</v>
      </c>
      <c r="P989" s="835"/>
      <c r="Q989" s="137"/>
      <c r="R989" s="137"/>
      <c r="S989" s="137"/>
      <c r="T989" s="137"/>
      <c r="U989" s="137"/>
      <c r="V989" s="137"/>
      <c r="W989" s="137"/>
      <c r="X989" s="137"/>
      <c r="Y989" s="137"/>
      <c r="Z989" s="137"/>
      <c r="AA989" s="137"/>
      <c r="AB989" s="137"/>
      <c r="AC989" s="137"/>
      <c r="AD989" s="137"/>
      <c r="AE989" s="137"/>
      <c r="AF989" s="137"/>
      <c r="AG989" s="137"/>
      <c r="AH989" s="137"/>
    </row>
    <row r="990" spans="1:34" ht="15" customHeight="1" x14ac:dyDescent="0.2">
      <c r="A990" s="1393"/>
      <c r="B990" s="147"/>
      <c r="C990" s="202"/>
      <c r="D990" s="201"/>
      <c r="E990" s="536"/>
      <c r="F990" s="1123"/>
      <c r="G990" s="1124"/>
      <c r="H990" s="704"/>
      <c r="I990" s="170"/>
      <c r="J990" s="170"/>
      <c r="K990" s="170"/>
      <c r="L990" s="170"/>
      <c r="M990" s="170"/>
      <c r="N990" s="170"/>
      <c r="O990" s="714">
        <f t="shared" ref="O990:O1008" si="361">G990*H990</f>
        <v>0</v>
      </c>
      <c r="P990" s="835"/>
      <c r="Q990" s="137"/>
      <c r="R990" s="137"/>
      <c r="S990" s="137"/>
      <c r="T990" s="137"/>
      <c r="U990" s="137"/>
      <c r="V990" s="137"/>
      <c r="W990" s="137"/>
      <c r="X990" s="137"/>
      <c r="Y990" s="137"/>
      <c r="Z990" s="137"/>
      <c r="AA990" s="137"/>
      <c r="AB990" s="137"/>
      <c r="AC990" s="137"/>
      <c r="AD990" s="137"/>
      <c r="AE990" s="137"/>
      <c r="AF990" s="137"/>
      <c r="AG990" s="137"/>
      <c r="AH990" s="137"/>
    </row>
    <row r="991" spans="1:34" ht="15" customHeight="1" x14ac:dyDescent="0.2">
      <c r="A991" s="1393"/>
      <c r="B991" s="147"/>
      <c r="C991" s="202"/>
      <c r="D991" s="201"/>
      <c r="E991" s="536"/>
      <c r="F991" s="1123"/>
      <c r="G991" s="1124"/>
      <c r="H991" s="704"/>
      <c r="I991" s="170"/>
      <c r="J991" s="170"/>
      <c r="K991" s="170"/>
      <c r="L991" s="170"/>
      <c r="M991" s="170"/>
      <c r="N991" s="170"/>
      <c r="O991" s="714">
        <f t="shared" si="361"/>
        <v>0</v>
      </c>
      <c r="P991" s="835"/>
      <c r="Q991" s="137"/>
      <c r="R991" s="137"/>
      <c r="S991" s="137"/>
      <c r="T991" s="137"/>
      <c r="U991" s="137"/>
      <c r="V991" s="137"/>
      <c r="W991" s="137"/>
      <c r="X991" s="137"/>
      <c r="Y991" s="137"/>
      <c r="Z991" s="137"/>
      <c r="AA991" s="137"/>
      <c r="AB991" s="137"/>
      <c r="AC991" s="137"/>
      <c r="AD991" s="137"/>
      <c r="AE991" s="137"/>
      <c r="AF991" s="137"/>
      <c r="AG991" s="137"/>
      <c r="AH991" s="137"/>
    </row>
    <row r="992" spans="1:34" ht="15" customHeight="1" x14ac:dyDescent="0.2">
      <c r="A992" s="1393"/>
      <c r="B992" s="147"/>
      <c r="C992" s="202"/>
      <c r="D992" s="201"/>
      <c r="E992" s="536"/>
      <c r="F992" s="1123"/>
      <c r="G992" s="1124"/>
      <c r="H992" s="704"/>
      <c r="I992" s="170"/>
      <c r="J992" s="170"/>
      <c r="K992" s="170"/>
      <c r="L992" s="170"/>
      <c r="M992" s="170"/>
      <c r="N992" s="170"/>
      <c r="O992" s="714">
        <f t="shared" si="361"/>
        <v>0</v>
      </c>
      <c r="P992" s="835"/>
      <c r="Q992" s="137"/>
      <c r="R992" s="137"/>
      <c r="S992" s="137"/>
      <c r="T992" s="137"/>
      <c r="U992" s="137"/>
      <c r="V992" s="137"/>
      <c r="W992" s="137"/>
      <c r="X992" s="137"/>
      <c r="Y992" s="137"/>
      <c r="Z992" s="137"/>
      <c r="AA992" s="137"/>
      <c r="AB992" s="137"/>
      <c r="AC992" s="137"/>
      <c r="AD992" s="137"/>
      <c r="AE992" s="137"/>
      <c r="AF992" s="137"/>
      <c r="AG992" s="137"/>
      <c r="AH992" s="137"/>
    </row>
    <row r="993" spans="1:34" ht="15" customHeight="1" x14ac:dyDescent="0.2">
      <c r="A993" s="1393"/>
      <c r="B993" s="147"/>
      <c r="C993" s="202"/>
      <c r="D993" s="201"/>
      <c r="E993" s="536"/>
      <c r="F993" s="1123"/>
      <c r="G993" s="1124"/>
      <c r="H993" s="704"/>
      <c r="I993" s="170"/>
      <c r="J993" s="170"/>
      <c r="K993" s="170"/>
      <c r="L993" s="170"/>
      <c r="M993" s="170"/>
      <c r="N993" s="170"/>
      <c r="O993" s="714">
        <f t="shared" si="361"/>
        <v>0</v>
      </c>
      <c r="P993" s="835"/>
      <c r="Q993" s="137"/>
      <c r="R993" s="137"/>
      <c r="S993" s="137"/>
      <c r="T993" s="137"/>
      <c r="U993" s="137"/>
      <c r="V993" s="137"/>
      <c r="W993" s="137"/>
      <c r="X993" s="137"/>
      <c r="Y993" s="137"/>
      <c r="Z993" s="137"/>
      <c r="AA993" s="137"/>
      <c r="AB993" s="137"/>
      <c r="AC993" s="137"/>
      <c r="AD993" s="137"/>
      <c r="AE993" s="137"/>
      <c r="AF993" s="137"/>
      <c r="AG993" s="137"/>
      <c r="AH993" s="137"/>
    </row>
    <row r="994" spans="1:34" ht="15" customHeight="1" x14ac:dyDescent="0.2">
      <c r="A994" s="1393"/>
      <c r="B994" s="147"/>
      <c r="C994" s="202"/>
      <c r="D994" s="201"/>
      <c r="E994" s="536"/>
      <c r="F994" s="1123"/>
      <c r="G994" s="1124"/>
      <c r="H994" s="704"/>
      <c r="I994" s="170"/>
      <c r="J994" s="170"/>
      <c r="K994" s="170"/>
      <c r="L994" s="170"/>
      <c r="M994" s="170"/>
      <c r="N994" s="170"/>
      <c r="O994" s="714">
        <f t="shared" si="361"/>
        <v>0</v>
      </c>
      <c r="P994" s="835"/>
      <c r="Q994" s="137"/>
      <c r="R994" s="137"/>
      <c r="S994" s="137"/>
      <c r="T994" s="137"/>
      <c r="U994" s="137"/>
      <c r="V994" s="137"/>
      <c r="W994" s="137"/>
      <c r="X994" s="137"/>
      <c r="Y994" s="137"/>
      <c r="Z994" s="137"/>
      <c r="AA994" s="137"/>
      <c r="AB994" s="137"/>
      <c r="AC994" s="137"/>
      <c r="AD994" s="137"/>
      <c r="AE994" s="137"/>
      <c r="AF994" s="137"/>
      <c r="AG994" s="137"/>
      <c r="AH994" s="137"/>
    </row>
    <row r="995" spans="1:34" ht="15" customHeight="1" x14ac:dyDescent="0.2">
      <c r="A995" s="1393"/>
      <c r="B995" s="147"/>
      <c r="C995" s="202"/>
      <c r="D995" s="201"/>
      <c r="E995" s="536"/>
      <c r="F995" s="1123"/>
      <c r="G995" s="1124"/>
      <c r="H995" s="704"/>
      <c r="I995" s="170"/>
      <c r="J995" s="170"/>
      <c r="K995" s="170"/>
      <c r="L995" s="170"/>
      <c r="M995" s="170"/>
      <c r="N995" s="170"/>
      <c r="O995" s="714">
        <f t="shared" si="361"/>
        <v>0</v>
      </c>
      <c r="P995" s="835"/>
      <c r="Q995" s="137"/>
      <c r="R995" s="137"/>
      <c r="S995" s="137"/>
      <c r="T995" s="137"/>
      <c r="U995" s="137"/>
      <c r="V995" s="137"/>
      <c r="W995" s="137"/>
      <c r="X995" s="137"/>
      <c r="Y995" s="137"/>
      <c r="Z995" s="137"/>
      <c r="AA995" s="137"/>
      <c r="AB995" s="137"/>
      <c r="AC995" s="137"/>
      <c r="AD995" s="137"/>
      <c r="AE995" s="137"/>
      <c r="AF995" s="137"/>
      <c r="AG995" s="137"/>
      <c r="AH995" s="137"/>
    </row>
    <row r="996" spans="1:34" ht="15" customHeight="1" x14ac:dyDescent="0.2">
      <c r="A996" s="1393"/>
      <c r="B996" s="147"/>
      <c r="C996" s="202"/>
      <c r="D996" s="201"/>
      <c r="E996" s="536"/>
      <c r="F996" s="1123"/>
      <c r="G996" s="1124"/>
      <c r="H996" s="704"/>
      <c r="I996" s="170"/>
      <c r="J996" s="170"/>
      <c r="K996" s="170"/>
      <c r="L996" s="170"/>
      <c r="M996" s="170"/>
      <c r="N996" s="170"/>
      <c r="O996" s="714">
        <f t="shared" si="361"/>
        <v>0</v>
      </c>
      <c r="P996" s="835"/>
      <c r="Q996" s="137"/>
      <c r="R996" s="137"/>
      <c r="S996" s="137"/>
      <c r="T996" s="137"/>
      <c r="U996" s="137"/>
      <c r="V996" s="137"/>
      <c r="W996" s="137"/>
      <c r="X996" s="137"/>
      <c r="Y996" s="137"/>
      <c r="Z996" s="137"/>
      <c r="AA996" s="137"/>
      <c r="AB996" s="137"/>
      <c r="AC996" s="137"/>
      <c r="AD996" s="137"/>
      <c r="AE996" s="137"/>
      <c r="AF996" s="137"/>
      <c r="AG996" s="137"/>
      <c r="AH996" s="137"/>
    </row>
    <row r="997" spans="1:34" ht="15" customHeight="1" x14ac:dyDescent="0.2">
      <c r="A997" s="1393"/>
      <c r="B997" s="147"/>
      <c r="C997" s="202"/>
      <c r="D997" s="201"/>
      <c r="E997" s="536"/>
      <c r="F997" s="1123"/>
      <c r="G997" s="1124"/>
      <c r="H997" s="704"/>
      <c r="I997" s="170"/>
      <c r="J997" s="170"/>
      <c r="K997" s="170"/>
      <c r="L997" s="170"/>
      <c r="M997" s="170"/>
      <c r="N997" s="170"/>
      <c r="O997" s="714">
        <f t="shared" si="361"/>
        <v>0</v>
      </c>
      <c r="P997" s="835"/>
      <c r="Q997" s="137"/>
      <c r="R997" s="137"/>
      <c r="S997" s="137"/>
      <c r="T997" s="137"/>
      <c r="U997" s="137"/>
      <c r="V997" s="137"/>
      <c r="W997" s="137"/>
      <c r="X997" s="137"/>
      <c r="Y997" s="137"/>
      <c r="Z997" s="137"/>
      <c r="AA997" s="137"/>
      <c r="AB997" s="137"/>
      <c r="AC997" s="137"/>
      <c r="AD997" s="137"/>
      <c r="AE997" s="137"/>
      <c r="AF997" s="137"/>
      <c r="AG997" s="137"/>
      <c r="AH997" s="137"/>
    </row>
    <row r="998" spans="1:34" ht="15" customHeight="1" thickBot="1" x14ac:dyDescent="0.25">
      <c r="A998" s="1393"/>
      <c r="B998" s="147"/>
      <c r="C998" s="202"/>
      <c r="D998" s="201"/>
      <c r="E998" s="536"/>
      <c r="F998" s="1123"/>
      <c r="G998" s="1124"/>
      <c r="H998" s="704"/>
      <c r="I998" s="170"/>
      <c r="J998" s="170"/>
      <c r="K998" s="170"/>
      <c r="L998" s="170"/>
      <c r="M998" s="170"/>
      <c r="N998" s="170"/>
      <c r="O998" s="714">
        <f t="shared" si="361"/>
        <v>0</v>
      </c>
      <c r="P998" s="835"/>
      <c r="Q998" s="137"/>
      <c r="R998" s="137"/>
      <c r="S998" s="137"/>
      <c r="T998" s="137"/>
      <c r="U998" s="137"/>
      <c r="V998" s="137"/>
      <c r="W998" s="137"/>
      <c r="X998" s="137"/>
      <c r="Y998" s="137"/>
      <c r="Z998" s="137"/>
      <c r="AA998" s="137"/>
      <c r="AB998" s="137"/>
      <c r="AC998" s="137"/>
      <c r="AD998" s="137"/>
      <c r="AE998" s="137"/>
      <c r="AF998" s="137"/>
      <c r="AG998" s="137"/>
      <c r="AH998" s="137"/>
    </row>
    <row r="999" spans="1:34" ht="15" hidden="1" customHeight="1" x14ac:dyDescent="0.2">
      <c r="A999" s="1393"/>
      <c r="B999" s="147"/>
      <c r="C999" s="202"/>
      <c r="D999" s="201"/>
      <c r="E999" s="536"/>
      <c r="F999" s="1123"/>
      <c r="G999" s="1124"/>
      <c r="H999" s="704"/>
      <c r="I999" s="170"/>
      <c r="J999" s="170"/>
      <c r="K999" s="170"/>
      <c r="L999" s="170"/>
      <c r="M999" s="170"/>
      <c r="N999" s="170"/>
      <c r="O999" s="714">
        <f t="shared" si="361"/>
        <v>0</v>
      </c>
      <c r="P999" s="835"/>
      <c r="Q999" s="137"/>
      <c r="R999" s="137"/>
      <c r="S999" s="137"/>
      <c r="T999" s="137"/>
      <c r="U999" s="137"/>
      <c r="V999" s="137"/>
      <c r="W999" s="137"/>
      <c r="X999" s="137"/>
      <c r="Y999" s="137"/>
      <c r="Z999" s="137"/>
      <c r="AA999" s="137"/>
      <c r="AB999" s="137"/>
      <c r="AC999" s="137"/>
      <c r="AD999" s="137"/>
      <c r="AE999" s="137"/>
      <c r="AF999" s="137"/>
      <c r="AG999" s="137"/>
      <c r="AH999" s="137"/>
    </row>
    <row r="1000" spans="1:34" ht="15" hidden="1" customHeight="1" x14ac:dyDescent="0.2">
      <c r="A1000" s="1393"/>
      <c r="B1000" s="147"/>
      <c r="C1000" s="202"/>
      <c r="D1000" s="201"/>
      <c r="E1000" s="536"/>
      <c r="F1000" s="1123"/>
      <c r="G1000" s="1124"/>
      <c r="H1000" s="704"/>
      <c r="I1000" s="170"/>
      <c r="J1000" s="170"/>
      <c r="K1000" s="170"/>
      <c r="L1000" s="170"/>
      <c r="M1000" s="170"/>
      <c r="N1000" s="170"/>
      <c r="O1000" s="714">
        <f t="shared" si="361"/>
        <v>0</v>
      </c>
      <c r="P1000" s="835"/>
      <c r="Q1000" s="137"/>
      <c r="R1000" s="137"/>
      <c r="S1000" s="137"/>
      <c r="T1000" s="137"/>
      <c r="U1000" s="137"/>
      <c r="V1000" s="137"/>
      <c r="W1000" s="137"/>
      <c r="X1000" s="137"/>
      <c r="Y1000" s="137"/>
      <c r="Z1000" s="137"/>
      <c r="AA1000" s="137"/>
      <c r="AB1000" s="137"/>
      <c r="AC1000" s="137"/>
      <c r="AD1000" s="137"/>
      <c r="AE1000" s="137"/>
      <c r="AF1000" s="137"/>
      <c r="AG1000" s="137"/>
      <c r="AH1000" s="137"/>
    </row>
    <row r="1001" spans="1:34" ht="15" hidden="1" customHeight="1" x14ac:dyDescent="0.2">
      <c r="A1001" s="1393"/>
      <c r="B1001" s="147"/>
      <c r="C1001" s="202"/>
      <c r="D1001" s="201"/>
      <c r="E1001" s="536"/>
      <c r="F1001" s="1123"/>
      <c r="G1001" s="1124"/>
      <c r="H1001" s="704"/>
      <c r="I1001" s="170"/>
      <c r="J1001" s="170"/>
      <c r="K1001" s="170"/>
      <c r="L1001" s="170"/>
      <c r="M1001" s="170"/>
      <c r="N1001" s="170"/>
      <c r="O1001" s="714">
        <f t="shared" si="361"/>
        <v>0</v>
      </c>
      <c r="P1001" s="835"/>
      <c r="Q1001" s="137"/>
      <c r="R1001" s="137"/>
      <c r="S1001" s="137"/>
      <c r="T1001" s="137"/>
      <c r="U1001" s="137"/>
      <c r="V1001" s="137"/>
      <c r="W1001" s="137"/>
      <c r="X1001" s="137"/>
      <c r="Y1001" s="137"/>
      <c r="Z1001" s="137"/>
      <c r="AA1001" s="137"/>
      <c r="AB1001" s="137"/>
      <c r="AC1001" s="137"/>
      <c r="AD1001" s="137"/>
      <c r="AE1001" s="137"/>
      <c r="AF1001" s="137"/>
      <c r="AG1001" s="137"/>
      <c r="AH1001" s="137"/>
    </row>
    <row r="1002" spans="1:34" ht="15" hidden="1" customHeight="1" x14ac:dyDescent="0.2">
      <c r="A1002" s="1393"/>
      <c r="B1002" s="147"/>
      <c r="C1002" s="202"/>
      <c r="D1002" s="201"/>
      <c r="E1002" s="536"/>
      <c r="F1002" s="1123"/>
      <c r="G1002" s="1124"/>
      <c r="H1002" s="704"/>
      <c r="I1002" s="170"/>
      <c r="J1002" s="170"/>
      <c r="K1002" s="170"/>
      <c r="L1002" s="170"/>
      <c r="M1002" s="170"/>
      <c r="N1002" s="170"/>
      <c r="O1002" s="714">
        <f t="shared" si="361"/>
        <v>0</v>
      </c>
      <c r="P1002" s="835"/>
      <c r="Q1002" s="137"/>
      <c r="R1002" s="137"/>
      <c r="S1002" s="137"/>
      <c r="T1002" s="137"/>
      <c r="U1002" s="137"/>
      <c r="V1002" s="137"/>
      <c r="W1002" s="137"/>
      <c r="X1002" s="137"/>
      <c r="Y1002" s="137"/>
      <c r="Z1002" s="137"/>
      <c r="AA1002" s="137"/>
      <c r="AB1002" s="137"/>
      <c r="AC1002" s="137"/>
      <c r="AD1002" s="137"/>
      <c r="AE1002" s="137"/>
      <c r="AF1002" s="137"/>
      <c r="AG1002" s="137"/>
      <c r="AH1002" s="137"/>
    </row>
    <row r="1003" spans="1:34" ht="15" hidden="1" customHeight="1" x14ac:dyDescent="0.2">
      <c r="A1003" s="1393"/>
      <c r="B1003" s="147"/>
      <c r="C1003" s="202"/>
      <c r="D1003" s="201"/>
      <c r="E1003" s="536"/>
      <c r="F1003" s="1123"/>
      <c r="G1003" s="1124"/>
      <c r="H1003" s="704"/>
      <c r="I1003" s="170"/>
      <c r="J1003" s="170"/>
      <c r="K1003" s="170"/>
      <c r="L1003" s="170"/>
      <c r="M1003" s="170"/>
      <c r="N1003" s="170"/>
      <c r="O1003" s="714">
        <f t="shared" si="361"/>
        <v>0</v>
      </c>
      <c r="P1003" s="835"/>
      <c r="Q1003" s="137"/>
      <c r="R1003" s="137"/>
      <c r="S1003" s="137"/>
      <c r="T1003" s="137"/>
      <c r="U1003" s="137"/>
      <c r="V1003" s="137"/>
      <c r="W1003" s="137"/>
      <c r="X1003" s="137"/>
      <c r="Y1003" s="137"/>
      <c r="Z1003" s="137"/>
      <c r="AA1003" s="137"/>
      <c r="AB1003" s="137"/>
      <c r="AC1003" s="137"/>
      <c r="AD1003" s="137"/>
      <c r="AE1003" s="137"/>
      <c r="AF1003" s="137"/>
      <c r="AG1003" s="137"/>
      <c r="AH1003" s="137"/>
    </row>
    <row r="1004" spans="1:34" ht="15" hidden="1" customHeight="1" x14ac:dyDescent="0.2">
      <c r="A1004" s="1393"/>
      <c r="B1004" s="147"/>
      <c r="C1004" s="202"/>
      <c r="D1004" s="201"/>
      <c r="E1004" s="536"/>
      <c r="F1004" s="1123"/>
      <c r="G1004" s="1124"/>
      <c r="H1004" s="704"/>
      <c r="I1004" s="170"/>
      <c r="J1004" s="170"/>
      <c r="K1004" s="170"/>
      <c r="L1004" s="170"/>
      <c r="M1004" s="170"/>
      <c r="N1004" s="170"/>
      <c r="O1004" s="714">
        <f t="shared" si="361"/>
        <v>0</v>
      </c>
      <c r="P1004" s="835"/>
      <c r="Q1004" s="137"/>
      <c r="R1004" s="137"/>
      <c r="S1004" s="137"/>
      <c r="T1004" s="137"/>
      <c r="U1004" s="137"/>
      <c r="V1004" s="137"/>
      <c r="W1004" s="137"/>
      <c r="X1004" s="137"/>
      <c r="Y1004" s="137"/>
      <c r="Z1004" s="137"/>
      <c r="AA1004" s="137"/>
      <c r="AB1004" s="137"/>
      <c r="AC1004" s="137"/>
      <c r="AD1004" s="137"/>
      <c r="AE1004" s="137"/>
      <c r="AF1004" s="137"/>
      <c r="AG1004" s="137"/>
      <c r="AH1004" s="137"/>
    </row>
    <row r="1005" spans="1:34" ht="15" hidden="1" customHeight="1" x14ac:dyDescent="0.2">
      <c r="A1005" s="1393"/>
      <c r="B1005" s="147"/>
      <c r="C1005" s="202"/>
      <c r="D1005" s="201"/>
      <c r="E1005" s="536"/>
      <c r="F1005" s="1123"/>
      <c r="G1005" s="1124"/>
      <c r="H1005" s="704"/>
      <c r="I1005" s="170"/>
      <c r="J1005" s="170"/>
      <c r="K1005" s="170"/>
      <c r="L1005" s="170"/>
      <c r="M1005" s="170"/>
      <c r="N1005" s="170"/>
      <c r="O1005" s="714">
        <f t="shared" si="361"/>
        <v>0</v>
      </c>
      <c r="P1005" s="835"/>
      <c r="Q1005" s="137"/>
      <c r="R1005" s="137"/>
      <c r="S1005" s="137"/>
      <c r="T1005" s="137"/>
      <c r="U1005" s="137"/>
      <c r="V1005" s="137"/>
      <c r="W1005" s="137"/>
      <c r="X1005" s="137"/>
      <c r="Y1005" s="137"/>
      <c r="Z1005" s="137"/>
      <c r="AA1005" s="137"/>
      <c r="AB1005" s="137"/>
      <c r="AC1005" s="137"/>
      <c r="AD1005" s="137"/>
      <c r="AE1005" s="137"/>
      <c r="AF1005" s="137"/>
      <c r="AG1005" s="137"/>
      <c r="AH1005" s="137"/>
    </row>
    <row r="1006" spans="1:34" ht="15" hidden="1" customHeight="1" x14ac:dyDescent="0.2">
      <c r="A1006" s="1393"/>
      <c r="B1006" s="147"/>
      <c r="C1006" s="202"/>
      <c r="D1006" s="201"/>
      <c r="E1006" s="536"/>
      <c r="F1006" s="1123"/>
      <c r="G1006" s="1124"/>
      <c r="H1006" s="704"/>
      <c r="I1006" s="170"/>
      <c r="J1006" s="170"/>
      <c r="K1006" s="170"/>
      <c r="L1006" s="170"/>
      <c r="M1006" s="170"/>
      <c r="N1006" s="170"/>
      <c r="O1006" s="714">
        <f t="shared" si="361"/>
        <v>0</v>
      </c>
      <c r="P1006" s="835"/>
      <c r="Q1006" s="137"/>
      <c r="R1006" s="137"/>
      <c r="S1006" s="137"/>
      <c r="T1006" s="137"/>
      <c r="U1006" s="137"/>
      <c r="V1006" s="137"/>
      <c r="W1006" s="137"/>
      <c r="X1006" s="137"/>
      <c r="Y1006" s="137"/>
      <c r="Z1006" s="137"/>
      <c r="AA1006" s="137"/>
      <c r="AB1006" s="137"/>
      <c r="AC1006" s="137"/>
      <c r="AD1006" s="137"/>
      <c r="AE1006" s="137"/>
      <c r="AF1006" s="137"/>
      <c r="AG1006" s="137"/>
      <c r="AH1006" s="137"/>
    </row>
    <row r="1007" spans="1:34" ht="15" hidden="1" customHeight="1" x14ac:dyDescent="0.2">
      <c r="A1007" s="1393"/>
      <c r="B1007" s="147"/>
      <c r="C1007" s="202"/>
      <c r="D1007" s="201"/>
      <c r="E1007" s="536"/>
      <c r="F1007" s="1123"/>
      <c r="G1007" s="1124"/>
      <c r="H1007" s="704"/>
      <c r="I1007" s="170"/>
      <c r="J1007" s="170"/>
      <c r="K1007" s="170"/>
      <c r="L1007" s="170"/>
      <c r="M1007" s="170"/>
      <c r="N1007" s="170"/>
      <c r="O1007" s="714">
        <f t="shared" si="361"/>
        <v>0</v>
      </c>
      <c r="P1007" s="835"/>
      <c r="Q1007" s="137"/>
      <c r="R1007" s="137"/>
      <c r="S1007" s="137"/>
      <c r="T1007" s="137"/>
      <c r="U1007" s="137"/>
      <c r="V1007" s="137"/>
      <c r="W1007" s="137"/>
      <c r="X1007" s="137"/>
      <c r="Y1007" s="137"/>
      <c r="Z1007" s="137"/>
      <c r="AA1007" s="137"/>
      <c r="AB1007" s="137"/>
      <c r="AC1007" s="137"/>
      <c r="AD1007" s="137"/>
      <c r="AE1007" s="137"/>
      <c r="AF1007" s="137"/>
      <c r="AG1007" s="137"/>
      <c r="AH1007" s="137"/>
    </row>
    <row r="1008" spans="1:34" ht="15" hidden="1" customHeight="1" thickBot="1" x14ac:dyDescent="0.25">
      <c r="A1008" s="1394"/>
      <c r="B1008" s="169"/>
      <c r="C1008" s="203"/>
      <c r="D1008" s="201"/>
      <c r="E1008" s="537"/>
      <c r="F1008" s="1125"/>
      <c r="G1008" s="1126"/>
      <c r="H1008" s="1134"/>
      <c r="I1008" s="849"/>
      <c r="J1008" s="849"/>
      <c r="K1008" s="849"/>
      <c r="L1008" s="849"/>
      <c r="M1008" s="849"/>
      <c r="N1008" s="849"/>
      <c r="O1008" s="714">
        <f t="shared" si="361"/>
        <v>0</v>
      </c>
      <c r="P1008" s="835"/>
      <c r="Q1008" s="137"/>
      <c r="R1008" s="137"/>
      <c r="S1008" s="137"/>
      <c r="T1008" s="137"/>
      <c r="U1008" s="137"/>
      <c r="V1008" s="137"/>
      <c r="W1008" s="137"/>
      <c r="X1008" s="137"/>
      <c r="Y1008" s="137"/>
      <c r="Z1008" s="137"/>
      <c r="AA1008" s="137"/>
      <c r="AB1008" s="137"/>
      <c r="AC1008" s="137"/>
      <c r="AD1008" s="137"/>
      <c r="AE1008" s="137"/>
      <c r="AF1008" s="137"/>
      <c r="AG1008" s="137"/>
      <c r="AH1008" s="137"/>
    </row>
    <row r="1009" spans="1:34" ht="18" customHeight="1" thickBot="1" x14ac:dyDescent="0.25">
      <c r="A1009" s="182"/>
      <c r="B1009" s="198"/>
      <c r="C1009" s="198"/>
      <c r="D1009" s="198"/>
      <c r="E1009" s="198" t="s">
        <v>62</v>
      </c>
      <c r="F1009" s="140">
        <f t="shared" ref="F1009:G1009" si="362">SUM(F989:F1008)</f>
        <v>0</v>
      </c>
      <c r="G1009" s="204">
        <f t="shared" si="362"/>
        <v>0</v>
      </c>
      <c r="H1009" s="1135"/>
      <c r="I1009" s="850"/>
      <c r="J1009" s="850"/>
      <c r="K1009" s="850"/>
      <c r="L1009" s="850"/>
      <c r="M1009" s="850"/>
      <c r="N1009" s="850"/>
      <c r="O1009" s="851">
        <f t="shared" ref="O1009" si="363">SUM(O989:O1008)</f>
        <v>0</v>
      </c>
      <c r="P1009" s="836"/>
      <c r="Q1009" s="137"/>
      <c r="R1009" s="137"/>
      <c r="S1009" s="137"/>
      <c r="T1009" s="137"/>
      <c r="U1009" s="137"/>
      <c r="V1009" s="137"/>
      <c r="W1009" s="137"/>
      <c r="X1009" s="137"/>
      <c r="Y1009" s="137"/>
      <c r="Z1009" s="137"/>
      <c r="AA1009" s="137"/>
      <c r="AB1009" s="137"/>
      <c r="AC1009" s="137"/>
      <c r="AD1009" s="137"/>
      <c r="AE1009" s="137"/>
      <c r="AF1009" s="137"/>
      <c r="AG1009" s="137"/>
      <c r="AH1009" s="137"/>
    </row>
    <row r="1010" spans="1:34" ht="13.5" thickBot="1" x14ac:dyDescent="0.25">
      <c r="A1010" s="181"/>
      <c r="B1010" s="178"/>
      <c r="C1010" s="178"/>
      <c r="D1010" s="178"/>
      <c r="E1010" s="178"/>
      <c r="F1010" s="178"/>
      <c r="G1010" s="178"/>
      <c r="H1010" s="96"/>
      <c r="I1010" s="178"/>
      <c r="J1010" s="178"/>
      <c r="K1010" s="178"/>
      <c r="L1010" s="178"/>
      <c r="M1010" s="178"/>
      <c r="N1010" s="178"/>
      <c r="O1010" s="96"/>
      <c r="P1010" s="838"/>
      <c r="Q1010" s="137"/>
      <c r="R1010" s="137"/>
      <c r="S1010" s="137"/>
      <c r="T1010" s="137"/>
      <c r="U1010" s="137"/>
      <c r="V1010" s="137"/>
      <c r="W1010" s="137"/>
      <c r="X1010" s="137"/>
      <c r="Y1010" s="137"/>
      <c r="Z1010" s="137"/>
      <c r="AA1010" s="137"/>
      <c r="AB1010" s="137"/>
      <c r="AC1010" s="137"/>
      <c r="AD1010" s="137"/>
      <c r="AE1010" s="137"/>
      <c r="AF1010" s="137"/>
      <c r="AG1010" s="137"/>
      <c r="AH1010" s="137"/>
    </row>
    <row r="1011" spans="1:34" ht="18" customHeight="1" thickBot="1" x14ac:dyDescent="0.25">
      <c r="A1011" s="181"/>
      <c r="B1011" s="199"/>
      <c r="C1011" s="171"/>
      <c r="D1011" s="199"/>
      <c r="E1011" s="174" t="s">
        <v>244</v>
      </c>
      <c r="F1011" s="847">
        <f>SUM(F701+F723+F745+F767+F789+F811+F833+F855+F877+F899+F921+F943+F965+F987+F1009)</f>
        <v>0</v>
      </c>
      <c r="G1011" s="848">
        <f t="shared" ref="G1011:O1011" si="364">SUM(G701+G723+G745+G767+G789+G811+G833+G855+G877+G899+G921+G943+G965+G987+G1009)</f>
        <v>105</v>
      </c>
      <c r="H1011" s="96"/>
      <c r="I1011" s="178"/>
      <c r="J1011" s="178"/>
      <c r="K1011" s="178"/>
      <c r="L1011" s="178"/>
      <c r="M1011" s="178"/>
      <c r="N1011" s="178"/>
      <c r="O1011" s="210">
        <f t="shared" si="364"/>
        <v>367500</v>
      </c>
      <c r="P1011" s="838"/>
      <c r="Q1011" s="137"/>
      <c r="R1011" s="137"/>
      <c r="S1011" s="137"/>
      <c r="T1011" s="137"/>
      <c r="U1011" s="137"/>
      <c r="V1011" s="137"/>
      <c r="W1011" s="137"/>
      <c r="X1011" s="137"/>
      <c r="Y1011" s="137"/>
      <c r="Z1011" s="137"/>
      <c r="AA1011" s="137"/>
      <c r="AB1011" s="137"/>
      <c r="AC1011" s="137"/>
      <c r="AD1011" s="137"/>
      <c r="AE1011" s="137"/>
      <c r="AF1011" s="137"/>
      <c r="AG1011" s="137"/>
      <c r="AH1011" s="137"/>
    </row>
    <row r="1012" spans="1:34" ht="12.75" thickBot="1" x14ac:dyDescent="0.25">
      <c r="A1012" s="173"/>
      <c r="B1012" s="152"/>
      <c r="C1012" s="152"/>
      <c r="D1012" s="152"/>
      <c r="E1012" s="152"/>
      <c r="F1012" s="152"/>
      <c r="G1012" s="152"/>
      <c r="H1012" s="152"/>
      <c r="I1012" s="152"/>
      <c r="J1012" s="152"/>
      <c r="K1012" s="152"/>
      <c r="L1012" s="152"/>
      <c r="M1012" s="152"/>
      <c r="N1012" s="152"/>
      <c r="O1012" s="152"/>
      <c r="P1012" s="841"/>
      <c r="Q1012" s="137"/>
      <c r="R1012" s="137"/>
      <c r="S1012" s="137"/>
      <c r="T1012" s="137"/>
      <c r="U1012" s="137"/>
      <c r="V1012" s="137"/>
      <c r="W1012" s="137"/>
      <c r="X1012" s="137"/>
      <c r="Y1012" s="137"/>
      <c r="Z1012" s="137"/>
      <c r="AA1012" s="137"/>
      <c r="AB1012" s="137"/>
      <c r="AC1012" s="137"/>
      <c r="AD1012" s="137"/>
      <c r="AE1012" s="137"/>
      <c r="AF1012" s="137"/>
      <c r="AG1012" s="137"/>
      <c r="AH1012" s="137"/>
    </row>
    <row r="1013" spans="1:34" ht="19.5" customHeight="1" thickBot="1" x14ac:dyDescent="0.25">
      <c r="A1013" s="172"/>
      <c r="B1013" s="137"/>
      <c r="C1013" s="137"/>
      <c r="D1013" s="137"/>
      <c r="E1013" s="137"/>
      <c r="F1013" s="137"/>
      <c r="G1013" s="137"/>
      <c r="H1013" s="15"/>
      <c r="I1013" s="137"/>
      <c r="J1013" s="137"/>
      <c r="K1013" s="137"/>
      <c r="L1013" s="137"/>
      <c r="M1013" s="137"/>
      <c r="N1013" s="137"/>
      <c r="O1013" s="15"/>
      <c r="P1013" s="839"/>
      <c r="Q1013" s="137"/>
      <c r="R1013" s="137"/>
      <c r="S1013" s="137"/>
      <c r="T1013" s="137"/>
      <c r="U1013" s="137"/>
      <c r="V1013" s="137"/>
      <c r="W1013" s="137"/>
      <c r="X1013" s="137"/>
      <c r="Y1013" s="137"/>
      <c r="Z1013" s="137"/>
      <c r="AA1013" s="137"/>
      <c r="AB1013" s="137"/>
      <c r="AC1013" s="137"/>
      <c r="AD1013" s="137"/>
      <c r="AE1013" s="137"/>
      <c r="AF1013" s="137"/>
      <c r="AG1013" s="137"/>
      <c r="AH1013" s="137"/>
    </row>
    <row r="1014" spans="1:34" s="59" customFormat="1" ht="22.5" customHeight="1" thickBot="1" x14ac:dyDescent="0.25">
      <c r="A1014" s="1416" t="s">
        <v>246</v>
      </c>
      <c r="B1014" s="1417"/>
      <c r="E1014" s="183"/>
      <c r="H1014" s="76"/>
      <c r="O1014" s="76"/>
      <c r="P1014" s="840"/>
    </row>
    <row r="1015" spans="1:34" ht="16.5" customHeight="1" x14ac:dyDescent="0.2">
      <c r="A1015" s="186"/>
      <c r="B1015" s="1431" t="s">
        <v>247</v>
      </c>
      <c r="C1015" s="1431" t="s">
        <v>608</v>
      </c>
      <c r="D1015" s="1431" t="s">
        <v>519</v>
      </c>
      <c r="E1015" s="1439" t="s">
        <v>567</v>
      </c>
      <c r="F1015" s="1437" t="s">
        <v>710</v>
      </c>
      <c r="G1015" s="1441" t="s">
        <v>709</v>
      </c>
      <c r="H1015" s="1401" t="s">
        <v>234</v>
      </c>
      <c r="I1015" s="1436"/>
      <c r="J1015" s="1436"/>
      <c r="K1015" s="1436"/>
      <c r="L1015" s="1436"/>
      <c r="M1015" s="1436"/>
      <c r="N1015" s="1436"/>
      <c r="O1015" s="1404" t="s">
        <v>224</v>
      </c>
      <c r="P1015" s="135"/>
      <c r="Q1015" s="137"/>
      <c r="R1015" s="137"/>
      <c r="S1015" s="137"/>
      <c r="T1015" s="137"/>
      <c r="U1015" s="137"/>
      <c r="V1015" s="137"/>
      <c r="W1015" s="137"/>
      <c r="X1015" s="137"/>
      <c r="Y1015" s="137"/>
      <c r="Z1015" s="137"/>
      <c r="AA1015" s="137"/>
      <c r="AB1015" s="137"/>
      <c r="AC1015" s="137"/>
      <c r="AD1015" s="137"/>
      <c r="AE1015" s="137"/>
      <c r="AF1015" s="137"/>
      <c r="AG1015" s="137"/>
      <c r="AH1015" s="137"/>
    </row>
    <row r="1016" spans="1:34" ht="30" customHeight="1" thickBot="1" x14ac:dyDescent="0.25">
      <c r="A1016" s="188" t="s">
        <v>138</v>
      </c>
      <c r="B1016" s="1432"/>
      <c r="C1016" s="1432"/>
      <c r="D1016" s="1432"/>
      <c r="E1016" s="1440"/>
      <c r="F1016" s="1438"/>
      <c r="G1016" s="1442"/>
      <c r="H1016" s="1403"/>
      <c r="I1016" s="1413"/>
      <c r="J1016" s="1413"/>
      <c r="K1016" s="1413"/>
      <c r="L1016" s="1413"/>
      <c r="M1016" s="1413"/>
      <c r="N1016" s="1413"/>
      <c r="O1016" s="1400"/>
      <c r="P1016" s="795" t="s">
        <v>237</v>
      </c>
      <c r="Q1016" s="137"/>
      <c r="R1016" s="137"/>
      <c r="S1016" s="137"/>
      <c r="T1016" s="137"/>
      <c r="U1016" s="137"/>
      <c r="V1016" s="137"/>
      <c r="W1016" s="137"/>
      <c r="X1016" s="137"/>
      <c r="Y1016" s="137"/>
      <c r="Z1016" s="137"/>
      <c r="AA1016" s="137"/>
      <c r="AB1016" s="137"/>
      <c r="AC1016" s="137"/>
      <c r="AD1016" s="137"/>
      <c r="AE1016" s="137"/>
      <c r="AF1016" s="137"/>
      <c r="AG1016" s="137"/>
      <c r="AH1016" s="137"/>
    </row>
    <row r="1017" spans="1:34" ht="13.5" thickBot="1" x14ac:dyDescent="0.25">
      <c r="A1017" s="173"/>
      <c r="B1017" s="152"/>
      <c r="C1017" s="152"/>
      <c r="D1017" s="152"/>
      <c r="E1017" s="152"/>
      <c r="F1017" s="152"/>
      <c r="G1017" s="152"/>
      <c r="H1017" s="102"/>
      <c r="I1017" s="152"/>
      <c r="J1017" s="152"/>
      <c r="K1017" s="152"/>
      <c r="L1017" s="152"/>
      <c r="M1017" s="152"/>
      <c r="N1017" s="152"/>
      <c r="O1017" s="102"/>
      <c r="P1017" s="837"/>
      <c r="Q1017" s="137"/>
      <c r="R1017" s="137"/>
      <c r="S1017" s="137"/>
      <c r="T1017" s="137"/>
      <c r="U1017" s="137"/>
      <c r="V1017" s="137"/>
      <c r="W1017" s="137"/>
      <c r="X1017" s="137"/>
      <c r="Y1017" s="137"/>
      <c r="Z1017" s="137"/>
      <c r="AA1017" s="137"/>
      <c r="AB1017" s="137"/>
      <c r="AC1017" s="137"/>
      <c r="AD1017" s="137"/>
      <c r="AE1017" s="137"/>
      <c r="AF1017" s="137"/>
      <c r="AG1017" s="137"/>
      <c r="AH1017" s="137"/>
    </row>
    <row r="1018" spans="1:34" ht="15" customHeight="1" x14ac:dyDescent="0.2">
      <c r="A1018" s="1392" t="str">
        <f>'Setup Page'!C8</f>
        <v>Babanango</v>
      </c>
      <c r="B1018" s="168"/>
      <c r="C1018" s="201"/>
      <c r="D1018" s="201"/>
      <c r="E1018" s="715"/>
      <c r="F1018" s="1121"/>
      <c r="G1018" s="1122"/>
      <c r="H1018" s="704"/>
      <c r="I1018" s="170"/>
      <c r="J1018" s="170"/>
      <c r="K1018" s="170"/>
      <c r="L1018" s="170"/>
      <c r="M1018" s="170"/>
      <c r="N1018" s="170"/>
      <c r="O1018" s="714">
        <f>G1018*H1018</f>
        <v>0</v>
      </c>
      <c r="P1018" s="835"/>
      <c r="Q1018" s="137"/>
      <c r="R1018" s="137"/>
      <c r="S1018" s="137"/>
      <c r="T1018" s="137"/>
      <c r="U1018" s="137"/>
      <c r="V1018" s="137"/>
      <c r="W1018" s="137"/>
      <c r="X1018" s="137"/>
      <c r="Y1018" s="137"/>
      <c r="Z1018" s="137"/>
      <c r="AA1018" s="137"/>
      <c r="AB1018" s="137"/>
      <c r="AC1018" s="137"/>
      <c r="AD1018" s="137"/>
      <c r="AE1018" s="137"/>
      <c r="AF1018" s="137"/>
      <c r="AG1018" s="137"/>
      <c r="AH1018" s="137"/>
    </row>
    <row r="1019" spans="1:34" ht="15" customHeight="1" x14ac:dyDescent="0.2">
      <c r="A1019" s="1393"/>
      <c r="B1019" s="147"/>
      <c r="C1019" s="202"/>
      <c r="D1019" s="201"/>
      <c r="E1019" s="716"/>
      <c r="F1019" s="1123"/>
      <c r="G1019" s="1124"/>
      <c r="H1019" s="704"/>
      <c r="I1019" s="170"/>
      <c r="J1019" s="170"/>
      <c r="K1019" s="170"/>
      <c r="L1019" s="170"/>
      <c r="M1019" s="170"/>
      <c r="N1019" s="170"/>
      <c r="O1019" s="714">
        <f t="shared" ref="O1019:O1037" si="365">G1019*H1019</f>
        <v>0</v>
      </c>
      <c r="P1019" s="835"/>
      <c r="Q1019" s="137"/>
      <c r="R1019" s="137"/>
      <c r="S1019" s="137"/>
      <c r="T1019" s="137"/>
      <c r="U1019" s="137"/>
      <c r="V1019" s="137"/>
      <c r="W1019" s="137"/>
      <c r="X1019" s="137"/>
      <c r="Y1019" s="137"/>
      <c r="Z1019" s="137"/>
      <c r="AA1019" s="137"/>
      <c r="AB1019" s="137"/>
      <c r="AC1019" s="137"/>
      <c r="AD1019" s="137"/>
      <c r="AE1019" s="137"/>
      <c r="AF1019" s="137"/>
      <c r="AG1019" s="137"/>
      <c r="AH1019" s="137"/>
    </row>
    <row r="1020" spans="1:34" ht="15" customHeight="1" x14ac:dyDescent="0.2">
      <c r="A1020" s="1393"/>
      <c r="B1020" s="147"/>
      <c r="C1020" s="202"/>
      <c r="D1020" s="201"/>
      <c r="E1020" s="716"/>
      <c r="F1020" s="1123"/>
      <c r="G1020" s="1124"/>
      <c r="H1020" s="704"/>
      <c r="I1020" s="170"/>
      <c r="J1020" s="170"/>
      <c r="K1020" s="170"/>
      <c r="L1020" s="170"/>
      <c r="M1020" s="170"/>
      <c r="N1020" s="170"/>
      <c r="O1020" s="714">
        <f t="shared" si="365"/>
        <v>0</v>
      </c>
      <c r="P1020" s="835"/>
      <c r="Q1020" s="137"/>
      <c r="R1020" s="137"/>
      <c r="S1020" s="137"/>
      <c r="T1020" s="137"/>
      <c r="U1020" s="137"/>
      <c r="V1020" s="137"/>
      <c r="W1020" s="137"/>
      <c r="X1020" s="137"/>
      <c r="Y1020" s="137"/>
      <c r="Z1020" s="137"/>
      <c r="AA1020" s="137"/>
      <c r="AB1020" s="137"/>
      <c r="AC1020" s="137"/>
      <c r="AD1020" s="137"/>
      <c r="AE1020" s="137"/>
      <c r="AF1020" s="137"/>
      <c r="AG1020" s="137"/>
      <c r="AH1020" s="137"/>
    </row>
    <row r="1021" spans="1:34" ht="15" customHeight="1" x14ac:dyDescent="0.2">
      <c r="A1021" s="1393"/>
      <c r="B1021" s="147"/>
      <c r="C1021" s="202"/>
      <c r="D1021" s="201"/>
      <c r="E1021" s="716"/>
      <c r="F1021" s="1123"/>
      <c r="G1021" s="1124"/>
      <c r="H1021" s="704"/>
      <c r="I1021" s="170"/>
      <c r="J1021" s="170"/>
      <c r="K1021" s="170"/>
      <c r="L1021" s="170"/>
      <c r="M1021" s="170"/>
      <c r="N1021" s="170"/>
      <c r="O1021" s="714">
        <f t="shared" si="365"/>
        <v>0</v>
      </c>
      <c r="P1021" s="835"/>
      <c r="Q1021" s="137"/>
      <c r="R1021" s="137"/>
      <c r="S1021" s="137"/>
      <c r="T1021" s="137"/>
      <c r="U1021" s="137"/>
      <c r="V1021" s="137"/>
      <c r="W1021" s="137"/>
      <c r="X1021" s="137"/>
      <c r="Y1021" s="137"/>
      <c r="Z1021" s="137"/>
      <c r="AA1021" s="137"/>
      <c r="AB1021" s="137"/>
      <c r="AC1021" s="137"/>
      <c r="AD1021" s="137"/>
      <c r="AE1021" s="137"/>
      <c r="AF1021" s="137"/>
      <c r="AG1021" s="137"/>
      <c r="AH1021" s="137"/>
    </row>
    <row r="1022" spans="1:34" ht="15" customHeight="1" x14ac:dyDescent="0.2">
      <c r="A1022" s="1393"/>
      <c r="B1022" s="147"/>
      <c r="C1022" s="202"/>
      <c r="D1022" s="201"/>
      <c r="E1022" s="716"/>
      <c r="F1022" s="1123"/>
      <c r="G1022" s="1124"/>
      <c r="H1022" s="704"/>
      <c r="I1022" s="170"/>
      <c r="J1022" s="170"/>
      <c r="K1022" s="170"/>
      <c r="L1022" s="170"/>
      <c r="M1022" s="170"/>
      <c r="N1022" s="170"/>
      <c r="O1022" s="714">
        <f t="shared" si="365"/>
        <v>0</v>
      </c>
      <c r="P1022" s="835"/>
      <c r="Q1022" s="137"/>
      <c r="R1022" s="137"/>
      <c r="S1022" s="137"/>
      <c r="T1022" s="137"/>
      <c r="U1022" s="137"/>
      <c r="V1022" s="137"/>
      <c r="W1022" s="137"/>
      <c r="X1022" s="137"/>
      <c r="Y1022" s="137"/>
      <c r="Z1022" s="137"/>
      <c r="AA1022" s="137"/>
      <c r="AB1022" s="137"/>
      <c r="AC1022" s="137"/>
      <c r="AD1022" s="137"/>
      <c r="AE1022" s="137"/>
      <c r="AF1022" s="137"/>
      <c r="AG1022" s="137"/>
      <c r="AH1022" s="137"/>
    </row>
    <row r="1023" spans="1:34" ht="15" customHeight="1" x14ac:dyDescent="0.2">
      <c r="A1023" s="1393"/>
      <c r="B1023" s="147"/>
      <c r="C1023" s="202"/>
      <c r="D1023" s="201"/>
      <c r="E1023" s="716"/>
      <c r="F1023" s="1123"/>
      <c r="G1023" s="1124"/>
      <c r="H1023" s="704"/>
      <c r="I1023" s="170"/>
      <c r="J1023" s="170"/>
      <c r="K1023" s="170"/>
      <c r="L1023" s="170"/>
      <c r="M1023" s="170"/>
      <c r="N1023" s="170"/>
      <c r="O1023" s="714">
        <f t="shared" si="365"/>
        <v>0</v>
      </c>
      <c r="P1023" s="835"/>
      <c r="Q1023" s="137"/>
      <c r="R1023" s="137"/>
      <c r="S1023" s="137"/>
      <c r="T1023" s="137"/>
      <c r="U1023" s="137"/>
      <c r="V1023" s="137"/>
      <c r="W1023" s="137"/>
      <c r="X1023" s="137"/>
      <c r="Y1023" s="137"/>
      <c r="Z1023" s="137"/>
      <c r="AA1023" s="137"/>
      <c r="AB1023" s="137"/>
      <c r="AC1023" s="137"/>
      <c r="AD1023" s="137"/>
      <c r="AE1023" s="137"/>
      <c r="AF1023" s="137"/>
      <c r="AG1023" s="137"/>
      <c r="AH1023" s="137"/>
    </row>
    <row r="1024" spans="1:34" ht="15" customHeight="1" x14ac:dyDescent="0.2">
      <c r="A1024" s="1393"/>
      <c r="B1024" s="147"/>
      <c r="C1024" s="202"/>
      <c r="D1024" s="201"/>
      <c r="E1024" s="716"/>
      <c r="F1024" s="1123"/>
      <c r="G1024" s="1124"/>
      <c r="H1024" s="704"/>
      <c r="I1024" s="170"/>
      <c r="J1024" s="170"/>
      <c r="K1024" s="170"/>
      <c r="L1024" s="170"/>
      <c r="M1024" s="170"/>
      <c r="N1024" s="170"/>
      <c r="O1024" s="714">
        <f t="shared" si="365"/>
        <v>0</v>
      </c>
      <c r="P1024" s="835"/>
      <c r="Q1024" s="137"/>
      <c r="R1024" s="137"/>
      <c r="S1024" s="137"/>
      <c r="T1024" s="137"/>
      <c r="U1024" s="137"/>
      <c r="V1024" s="137"/>
      <c r="W1024" s="137"/>
      <c r="X1024" s="137"/>
      <c r="Y1024" s="137"/>
      <c r="Z1024" s="137"/>
      <c r="AA1024" s="137"/>
      <c r="AB1024" s="137"/>
      <c r="AC1024" s="137"/>
      <c r="AD1024" s="137"/>
      <c r="AE1024" s="137"/>
      <c r="AF1024" s="137"/>
      <c r="AG1024" s="137"/>
      <c r="AH1024" s="137"/>
    </row>
    <row r="1025" spans="1:34" ht="15" customHeight="1" x14ac:dyDescent="0.2">
      <c r="A1025" s="1393"/>
      <c r="B1025" s="147"/>
      <c r="C1025" s="202"/>
      <c r="D1025" s="201"/>
      <c r="E1025" s="716"/>
      <c r="F1025" s="1123"/>
      <c r="G1025" s="1124"/>
      <c r="H1025" s="704"/>
      <c r="I1025" s="170"/>
      <c r="J1025" s="170"/>
      <c r="K1025" s="170"/>
      <c r="L1025" s="170"/>
      <c r="M1025" s="170"/>
      <c r="N1025" s="170"/>
      <c r="O1025" s="714">
        <f t="shared" si="365"/>
        <v>0</v>
      </c>
      <c r="P1025" s="835"/>
      <c r="Q1025" s="137"/>
      <c r="R1025" s="137"/>
      <c r="S1025" s="137"/>
      <c r="T1025" s="137"/>
      <c r="U1025" s="137"/>
      <c r="V1025" s="137"/>
      <c r="W1025" s="137"/>
      <c r="X1025" s="137"/>
      <c r="Y1025" s="137"/>
      <c r="Z1025" s="137"/>
      <c r="AA1025" s="137"/>
      <c r="AB1025" s="137"/>
      <c r="AC1025" s="137"/>
      <c r="AD1025" s="137"/>
      <c r="AE1025" s="137"/>
      <c r="AF1025" s="137"/>
      <c r="AG1025" s="137"/>
      <c r="AH1025" s="137"/>
    </row>
    <row r="1026" spans="1:34" ht="15" customHeight="1" x14ac:dyDescent="0.2">
      <c r="A1026" s="1393"/>
      <c r="B1026" s="147"/>
      <c r="C1026" s="202"/>
      <c r="D1026" s="201"/>
      <c r="E1026" s="716"/>
      <c r="F1026" s="1123"/>
      <c r="G1026" s="1124"/>
      <c r="H1026" s="704"/>
      <c r="I1026" s="170"/>
      <c r="J1026" s="170"/>
      <c r="K1026" s="170"/>
      <c r="L1026" s="170"/>
      <c r="M1026" s="170"/>
      <c r="N1026" s="170"/>
      <c r="O1026" s="714">
        <f t="shared" si="365"/>
        <v>0</v>
      </c>
      <c r="P1026" s="835"/>
      <c r="Q1026" s="137"/>
      <c r="R1026" s="137"/>
      <c r="S1026" s="137"/>
      <c r="T1026" s="137"/>
      <c r="U1026" s="137"/>
      <c r="V1026" s="137"/>
      <c r="W1026" s="137"/>
      <c r="X1026" s="137"/>
      <c r="Y1026" s="137"/>
      <c r="Z1026" s="137"/>
      <c r="AA1026" s="137"/>
      <c r="AB1026" s="137"/>
      <c r="AC1026" s="137"/>
      <c r="AD1026" s="137"/>
      <c r="AE1026" s="137"/>
      <c r="AF1026" s="137"/>
      <c r="AG1026" s="137"/>
      <c r="AH1026" s="137"/>
    </row>
    <row r="1027" spans="1:34" ht="15" customHeight="1" thickBot="1" x14ac:dyDescent="0.25">
      <c r="A1027" s="1393"/>
      <c r="B1027" s="147"/>
      <c r="C1027" s="202"/>
      <c r="D1027" s="201"/>
      <c r="E1027" s="716"/>
      <c r="F1027" s="1123"/>
      <c r="G1027" s="1124"/>
      <c r="H1027" s="704"/>
      <c r="I1027" s="170"/>
      <c r="J1027" s="170"/>
      <c r="K1027" s="170"/>
      <c r="L1027" s="170"/>
      <c r="M1027" s="170"/>
      <c r="N1027" s="170"/>
      <c r="O1027" s="714">
        <f t="shared" si="365"/>
        <v>0</v>
      </c>
      <c r="P1027" s="835"/>
      <c r="Q1027" s="137"/>
      <c r="R1027" s="137"/>
      <c r="S1027" s="137"/>
      <c r="T1027" s="137"/>
      <c r="U1027" s="137"/>
      <c r="V1027" s="137"/>
      <c r="W1027" s="137"/>
      <c r="X1027" s="137"/>
      <c r="Y1027" s="137"/>
      <c r="Z1027" s="137"/>
      <c r="AA1027" s="137"/>
      <c r="AB1027" s="137"/>
      <c r="AC1027" s="137"/>
      <c r="AD1027" s="137"/>
      <c r="AE1027" s="137"/>
      <c r="AF1027" s="137"/>
      <c r="AG1027" s="137"/>
      <c r="AH1027" s="137"/>
    </row>
    <row r="1028" spans="1:34" ht="15" hidden="1" customHeight="1" x14ac:dyDescent="0.2">
      <c r="A1028" s="1393"/>
      <c r="B1028" s="147"/>
      <c r="C1028" s="202"/>
      <c r="D1028" s="201"/>
      <c r="E1028" s="716"/>
      <c r="F1028" s="1123"/>
      <c r="G1028" s="1124"/>
      <c r="H1028" s="704"/>
      <c r="I1028" s="170"/>
      <c r="J1028" s="170"/>
      <c r="K1028" s="170"/>
      <c r="L1028" s="170"/>
      <c r="M1028" s="170"/>
      <c r="N1028" s="170"/>
      <c r="O1028" s="714">
        <f t="shared" si="365"/>
        <v>0</v>
      </c>
      <c r="P1028" s="835"/>
      <c r="Q1028" s="137"/>
      <c r="R1028" s="137"/>
      <c r="S1028" s="137"/>
      <c r="T1028" s="137"/>
      <c r="U1028" s="137"/>
      <c r="V1028" s="137"/>
      <c r="W1028" s="137"/>
      <c r="X1028" s="137"/>
      <c r="Y1028" s="137"/>
      <c r="Z1028" s="137"/>
      <c r="AA1028" s="137"/>
      <c r="AB1028" s="137"/>
      <c r="AC1028" s="137"/>
      <c r="AD1028" s="137"/>
      <c r="AE1028" s="137"/>
      <c r="AF1028" s="137"/>
      <c r="AG1028" s="137"/>
      <c r="AH1028" s="137"/>
    </row>
    <row r="1029" spans="1:34" ht="15" hidden="1" customHeight="1" x14ac:dyDescent="0.2">
      <c r="A1029" s="1393"/>
      <c r="B1029" s="147"/>
      <c r="C1029" s="202"/>
      <c r="D1029" s="201"/>
      <c r="E1029" s="716"/>
      <c r="F1029" s="1123"/>
      <c r="G1029" s="1124"/>
      <c r="H1029" s="704"/>
      <c r="I1029" s="170"/>
      <c r="J1029" s="170"/>
      <c r="K1029" s="170"/>
      <c r="L1029" s="170"/>
      <c r="M1029" s="170"/>
      <c r="N1029" s="170"/>
      <c r="O1029" s="714">
        <f t="shared" si="365"/>
        <v>0</v>
      </c>
      <c r="P1029" s="835"/>
      <c r="Q1029" s="137"/>
      <c r="R1029" s="137"/>
      <c r="S1029" s="137"/>
      <c r="T1029" s="137"/>
      <c r="U1029" s="137"/>
      <c r="V1029" s="137"/>
      <c r="W1029" s="137"/>
      <c r="X1029" s="137"/>
      <c r="Y1029" s="137"/>
      <c r="Z1029" s="137"/>
      <c r="AA1029" s="137"/>
      <c r="AB1029" s="137"/>
      <c r="AC1029" s="137"/>
      <c r="AD1029" s="137"/>
      <c r="AE1029" s="137"/>
      <c r="AF1029" s="137"/>
      <c r="AG1029" s="137"/>
      <c r="AH1029" s="137"/>
    </row>
    <row r="1030" spans="1:34" ht="15" hidden="1" customHeight="1" x14ac:dyDescent="0.2">
      <c r="A1030" s="1393"/>
      <c r="B1030" s="147"/>
      <c r="C1030" s="202"/>
      <c r="D1030" s="201"/>
      <c r="E1030" s="716"/>
      <c r="F1030" s="1123"/>
      <c r="G1030" s="1124"/>
      <c r="H1030" s="704"/>
      <c r="I1030" s="170"/>
      <c r="J1030" s="170"/>
      <c r="K1030" s="170"/>
      <c r="L1030" s="170"/>
      <c r="M1030" s="170"/>
      <c r="N1030" s="170"/>
      <c r="O1030" s="714">
        <f t="shared" si="365"/>
        <v>0</v>
      </c>
      <c r="P1030" s="835"/>
      <c r="Q1030" s="137"/>
      <c r="R1030" s="137"/>
      <c r="S1030" s="137"/>
      <c r="T1030" s="137"/>
      <c r="U1030" s="137"/>
      <c r="V1030" s="137"/>
      <c r="W1030" s="137"/>
      <c r="X1030" s="137"/>
      <c r="Y1030" s="137"/>
      <c r="Z1030" s="137"/>
      <c r="AA1030" s="137"/>
      <c r="AB1030" s="137"/>
      <c r="AC1030" s="137"/>
      <c r="AD1030" s="137"/>
      <c r="AE1030" s="137"/>
      <c r="AF1030" s="137"/>
      <c r="AG1030" s="137"/>
      <c r="AH1030" s="137"/>
    </row>
    <row r="1031" spans="1:34" ht="15" hidden="1" customHeight="1" x14ac:dyDescent="0.2">
      <c r="A1031" s="1393"/>
      <c r="B1031" s="147"/>
      <c r="C1031" s="202"/>
      <c r="D1031" s="201"/>
      <c r="E1031" s="716"/>
      <c r="F1031" s="1123"/>
      <c r="G1031" s="1124"/>
      <c r="H1031" s="704"/>
      <c r="I1031" s="170"/>
      <c r="J1031" s="170"/>
      <c r="K1031" s="170"/>
      <c r="L1031" s="170"/>
      <c r="M1031" s="170"/>
      <c r="N1031" s="170"/>
      <c r="O1031" s="714">
        <f t="shared" si="365"/>
        <v>0</v>
      </c>
      <c r="P1031" s="835"/>
      <c r="Q1031" s="137"/>
      <c r="R1031" s="137"/>
      <c r="S1031" s="137"/>
      <c r="T1031" s="137"/>
      <c r="U1031" s="137"/>
      <c r="V1031" s="137"/>
      <c r="W1031" s="137"/>
      <c r="X1031" s="137"/>
      <c r="Y1031" s="137"/>
      <c r="Z1031" s="137"/>
      <c r="AA1031" s="137"/>
      <c r="AB1031" s="137"/>
      <c r="AC1031" s="137"/>
      <c r="AD1031" s="137"/>
      <c r="AE1031" s="137"/>
      <c r="AF1031" s="137"/>
      <c r="AG1031" s="137"/>
      <c r="AH1031" s="137"/>
    </row>
    <row r="1032" spans="1:34" ht="15" hidden="1" customHeight="1" x14ac:dyDescent="0.2">
      <c r="A1032" s="1393"/>
      <c r="B1032" s="147"/>
      <c r="C1032" s="202"/>
      <c r="D1032" s="201"/>
      <c r="E1032" s="716"/>
      <c r="F1032" s="1123"/>
      <c r="G1032" s="1124"/>
      <c r="H1032" s="704"/>
      <c r="I1032" s="170"/>
      <c r="J1032" s="170"/>
      <c r="K1032" s="170"/>
      <c r="L1032" s="170"/>
      <c r="M1032" s="170"/>
      <c r="N1032" s="170"/>
      <c r="O1032" s="714">
        <f t="shared" si="365"/>
        <v>0</v>
      </c>
      <c r="P1032" s="835"/>
      <c r="Q1032" s="137"/>
      <c r="R1032" s="137"/>
      <c r="S1032" s="137"/>
      <c r="T1032" s="137"/>
      <c r="U1032" s="137"/>
      <c r="V1032" s="137"/>
      <c r="W1032" s="137"/>
      <c r="X1032" s="137"/>
      <c r="Y1032" s="137"/>
      <c r="Z1032" s="137"/>
      <c r="AA1032" s="137"/>
      <c r="AB1032" s="137"/>
      <c r="AC1032" s="137"/>
      <c r="AD1032" s="137"/>
      <c r="AE1032" s="137"/>
      <c r="AF1032" s="137"/>
      <c r="AG1032" s="137"/>
      <c r="AH1032" s="137"/>
    </row>
    <row r="1033" spans="1:34" ht="15" hidden="1" customHeight="1" x14ac:dyDescent="0.2">
      <c r="A1033" s="1393"/>
      <c r="B1033" s="147"/>
      <c r="C1033" s="202"/>
      <c r="D1033" s="201"/>
      <c r="E1033" s="716"/>
      <c r="F1033" s="1123"/>
      <c r="G1033" s="1124"/>
      <c r="H1033" s="704"/>
      <c r="I1033" s="170"/>
      <c r="J1033" s="170"/>
      <c r="K1033" s="170"/>
      <c r="L1033" s="170"/>
      <c r="M1033" s="170"/>
      <c r="N1033" s="170"/>
      <c r="O1033" s="714">
        <f t="shared" si="365"/>
        <v>0</v>
      </c>
      <c r="P1033" s="835"/>
      <c r="Q1033" s="137"/>
      <c r="R1033" s="137"/>
      <c r="S1033" s="137"/>
      <c r="T1033" s="137"/>
      <c r="U1033" s="137"/>
      <c r="V1033" s="137"/>
      <c r="W1033" s="137"/>
      <c r="X1033" s="137"/>
      <c r="Y1033" s="137"/>
      <c r="Z1033" s="137"/>
      <c r="AA1033" s="137"/>
      <c r="AB1033" s="137"/>
      <c r="AC1033" s="137"/>
      <c r="AD1033" s="137"/>
      <c r="AE1033" s="137"/>
      <c r="AF1033" s="137"/>
      <c r="AG1033" s="137"/>
      <c r="AH1033" s="137"/>
    </row>
    <row r="1034" spans="1:34" ht="15" hidden="1" customHeight="1" x14ac:dyDescent="0.2">
      <c r="A1034" s="1393"/>
      <c r="B1034" s="147"/>
      <c r="C1034" s="202"/>
      <c r="D1034" s="201"/>
      <c r="E1034" s="716"/>
      <c r="F1034" s="1123"/>
      <c r="G1034" s="1124"/>
      <c r="H1034" s="704"/>
      <c r="I1034" s="170"/>
      <c r="J1034" s="170"/>
      <c r="K1034" s="170"/>
      <c r="L1034" s="170"/>
      <c r="M1034" s="170"/>
      <c r="N1034" s="170"/>
      <c r="O1034" s="714">
        <f t="shared" si="365"/>
        <v>0</v>
      </c>
      <c r="P1034" s="835"/>
      <c r="Q1034" s="137"/>
      <c r="R1034" s="137"/>
      <c r="S1034" s="137"/>
      <c r="T1034" s="137"/>
      <c r="U1034" s="137"/>
      <c r="V1034" s="137"/>
      <c r="W1034" s="137"/>
      <c r="X1034" s="137"/>
      <c r="Y1034" s="137"/>
      <c r="Z1034" s="137"/>
      <c r="AA1034" s="137"/>
      <c r="AB1034" s="137"/>
      <c r="AC1034" s="137"/>
      <c r="AD1034" s="137"/>
      <c r="AE1034" s="137"/>
      <c r="AF1034" s="137"/>
      <c r="AG1034" s="137"/>
      <c r="AH1034" s="137"/>
    </row>
    <row r="1035" spans="1:34" ht="15" hidden="1" customHeight="1" x14ac:dyDescent="0.2">
      <c r="A1035" s="1393"/>
      <c r="B1035" s="147"/>
      <c r="C1035" s="202"/>
      <c r="D1035" s="201"/>
      <c r="E1035" s="716"/>
      <c r="F1035" s="1123"/>
      <c r="G1035" s="1124"/>
      <c r="H1035" s="704"/>
      <c r="I1035" s="170"/>
      <c r="J1035" s="170"/>
      <c r="K1035" s="170"/>
      <c r="L1035" s="170"/>
      <c r="M1035" s="170"/>
      <c r="N1035" s="170"/>
      <c r="O1035" s="714">
        <f t="shared" si="365"/>
        <v>0</v>
      </c>
      <c r="P1035" s="835"/>
      <c r="Q1035" s="137"/>
      <c r="R1035" s="137"/>
      <c r="S1035" s="137"/>
      <c r="T1035" s="137"/>
      <c r="U1035" s="137"/>
      <c r="V1035" s="137"/>
      <c r="W1035" s="137"/>
      <c r="X1035" s="137"/>
      <c r="Y1035" s="137"/>
      <c r="Z1035" s="137"/>
      <c r="AA1035" s="137"/>
      <c r="AB1035" s="137"/>
      <c r="AC1035" s="137"/>
      <c r="AD1035" s="137"/>
      <c r="AE1035" s="137"/>
      <c r="AF1035" s="137"/>
      <c r="AG1035" s="137"/>
      <c r="AH1035" s="137"/>
    </row>
    <row r="1036" spans="1:34" ht="15" hidden="1" customHeight="1" x14ac:dyDescent="0.2">
      <c r="A1036" s="1393"/>
      <c r="B1036" s="147"/>
      <c r="C1036" s="202"/>
      <c r="D1036" s="201"/>
      <c r="E1036" s="716"/>
      <c r="F1036" s="1123"/>
      <c r="G1036" s="1124"/>
      <c r="H1036" s="704"/>
      <c r="I1036" s="170"/>
      <c r="J1036" s="170"/>
      <c r="K1036" s="170"/>
      <c r="L1036" s="170"/>
      <c r="M1036" s="170"/>
      <c r="N1036" s="170"/>
      <c r="O1036" s="714">
        <f t="shared" si="365"/>
        <v>0</v>
      </c>
      <c r="P1036" s="835"/>
      <c r="Q1036" s="137"/>
      <c r="R1036" s="137"/>
      <c r="S1036" s="137"/>
      <c r="T1036" s="137"/>
      <c r="U1036" s="137"/>
      <c r="V1036" s="137"/>
      <c r="W1036" s="137"/>
      <c r="X1036" s="137"/>
      <c r="Y1036" s="137"/>
      <c r="Z1036" s="137"/>
      <c r="AA1036" s="137"/>
      <c r="AB1036" s="137"/>
      <c r="AC1036" s="137"/>
      <c r="AD1036" s="137"/>
      <c r="AE1036" s="137"/>
      <c r="AF1036" s="137"/>
      <c r="AG1036" s="137"/>
      <c r="AH1036" s="137"/>
    </row>
    <row r="1037" spans="1:34" ht="15" hidden="1" customHeight="1" thickBot="1" x14ac:dyDescent="0.25">
      <c r="A1037" s="1394"/>
      <c r="B1037" s="169"/>
      <c r="C1037" s="203"/>
      <c r="D1037" s="201"/>
      <c r="E1037" s="717"/>
      <c r="F1037" s="1125"/>
      <c r="G1037" s="1126"/>
      <c r="H1037" s="704"/>
      <c r="I1037" s="170"/>
      <c r="J1037" s="170"/>
      <c r="K1037" s="170"/>
      <c r="L1037" s="170"/>
      <c r="M1037" s="170"/>
      <c r="N1037" s="170"/>
      <c r="O1037" s="714">
        <f t="shared" si="365"/>
        <v>0</v>
      </c>
      <c r="P1037" s="835"/>
      <c r="Q1037" s="137"/>
      <c r="R1037" s="137"/>
      <c r="S1037" s="137"/>
      <c r="T1037" s="137"/>
      <c r="U1037" s="137"/>
      <c r="V1037" s="137"/>
      <c r="W1037" s="137"/>
      <c r="X1037" s="137"/>
      <c r="Y1037" s="137"/>
      <c r="Z1037" s="137"/>
      <c r="AA1037" s="137"/>
      <c r="AB1037" s="137"/>
      <c r="AC1037" s="137"/>
      <c r="AD1037" s="137"/>
      <c r="AE1037" s="137"/>
      <c r="AF1037" s="137"/>
      <c r="AG1037" s="137"/>
      <c r="AH1037" s="137"/>
    </row>
    <row r="1038" spans="1:34" ht="18" customHeight="1" thickBot="1" x14ac:dyDescent="0.25">
      <c r="A1038" s="189"/>
      <c r="B1038" s="198"/>
      <c r="C1038" s="198"/>
      <c r="D1038" s="198"/>
      <c r="E1038" s="198" t="s">
        <v>62</v>
      </c>
      <c r="F1038" s="140">
        <f t="shared" ref="F1038:G1038" si="366">SUM(F1018:F1037)</f>
        <v>0</v>
      </c>
      <c r="G1038" s="204">
        <f t="shared" si="366"/>
        <v>0</v>
      </c>
      <c r="H1038" s="139"/>
      <c r="I1038" s="209"/>
      <c r="J1038" s="139"/>
      <c r="K1038" s="209"/>
      <c r="L1038" s="139"/>
      <c r="M1038" s="209"/>
      <c r="N1038" s="139"/>
      <c r="O1038" s="144">
        <f t="shared" ref="O1038" si="367">SUM(O1018:O1037)</f>
        <v>0</v>
      </c>
      <c r="P1038" s="836"/>
      <c r="Q1038" s="137"/>
      <c r="R1038" s="137"/>
      <c r="S1038" s="137"/>
      <c r="T1038" s="137"/>
      <c r="U1038" s="137"/>
      <c r="V1038" s="137"/>
      <c r="W1038" s="137"/>
      <c r="X1038" s="137"/>
      <c r="Y1038" s="137"/>
      <c r="Z1038" s="137"/>
      <c r="AA1038" s="137"/>
      <c r="AB1038" s="137"/>
      <c r="AC1038" s="137"/>
      <c r="AD1038" s="137"/>
      <c r="AE1038" s="137"/>
      <c r="AF1038" s="137"/>
      <c r="AG1038" s="137"/>
      <c r="AH1038" s="137"/>
    </row>
    <row r="1039" spans="1:34" ht="13.5" thickBot="1" x14ac:dyDescent="0.25">
      <c r="A1039" s="173"/>
      <c r="B1039" s="152"/>
      <c r="C1039" s="152"/>
      <c r="D1039" s="152"/>
      <c r="E1039" s="152"/>
      <c r="F1039" s="152"/>
      <c r="G1039" s="152"/>
      <c r="H1039" s="102"/>
      <c r="I1039" s="152"/>
      <c r="J1039" s="152"/>
      <c r="K1039" s="152"/>
      <c r="L1039" s="152"/>
      <c r="M1039" s="152"/>
      <c r="N1039" s="152"/>
      <c r="O1039" s="102"/>
      <c r="P1039" s="837"/>
      <c r="Q1039" s="137"/>
      <c r="R1039" s="137"/>
      <c r="S1039" s="137"/>
      <c r="T1039" s="137"/>
      <c r="U1039" s="137"/>
      <c r="V1039" s="137"/>
      <c r="W1039" s="137"/>
      <c r="X1039" s="137"/>
      <c r="Y1039" s="137"/>
      <c r="Z1039" s="137"/>
      <c r="AA1039" s="137"/>
      <c r="AB1039" s="137"/>
      <c r="AC1039" s="137"/>
      <c r="AD1039" s="137"/>
      <c r="AE1039" s="137"/>
      <c r="AF1039" s="137"/>
      <c r="AG1039" s="137"/>
      <c r="AH1039" s="137"/>
    </row>
    <row r="1040" spans="1:34" ht="15" customHeight="1" x14ac:dyDescent="0.2">
      <c r="A1040" s="1392" t="str">
        <f>'Setup Page'!C9</f>
        <v>Emandleni</v>
      </c>
      <c r="B1040" s="168"/>
      <c r="C1040" s="201"/>
      <c r="D1040" s="201"/>
      <c r="E1040" s="715"/>
      <c r="F1040" s="1121"/>
      <c r="G1040" s="1122"/>
      <c r="H1040" s="704"/>
      <c r="I1040" s="170"/>
      <c r="J1040" s="170"/>
      <c r="K1040" s="170"/>
      <c r="L1040" s="170"/>
      <c r="M1040" s="170"/>
      <c r="N1040" s="170"/>
      <c r="O1040" s="714">
        <f>G1040*H1040</f>
        <v>0</v>
      </c>
      <c r="P1040" s="835"/>
      <c r="Q1040" s="137"/>
      <c r="R1040" s="137"/>
      <c r="S1040" s="137"/>
      <c r="T1040" s="137"/>
      <c r="U1040" s="137"/>
      <c r="V1040" s="137"/>
      <c r="W1040" s="137"/>
      <c r="X1040" s="137"/>
      <c r="Y1040" s="137"/>
      <c r="Z1040" s="137"/>
      <c r="AA1040" s="137"/>
      <c r="AB1040" s="137"/>
      <c r="AC1040" s="137"/>
      <c r="AD1040" s="137"/>
      <c r="AE1040" s="137"/>
      <c r="AF1040" s="137"/>
      <c r="AG1040" s="137"/>
      <c r="AH1040" s="137"/>
    </row>
    <row r="1041" spans="1:34" ht="15" customHeight="1" x14ac:dyDescent="0.2">
      <c r="A1041" s="1393"/>
      <c r="B1041" s="147"/>
      <c r="C1041" s="202"/>
      <c r="D1041" s="201"/>
      <c r="E1041" s="716"/>
      <c r="F1041" s="1123"/>
      <c r="G1041" s="1124"/>
      <c r="H1041" s="704"/>
      <c r="I1041" s="170"/>
      <c r="J1041" s="170"/>
      <c r="K1041" s="170"/>
      <c r="L1041" s="170"/>
      <c r="M1041" s="170"/>
      <c r="N1041" s="170"/>
      <c r="O1041" s="714">
        <f t="shared" ref="O1041:O1059" si="368">G1041*H1041</f>
        <v>0</v>
      </c>
      <c r="P1041" s="835"/>
      <c r="Q1041" s="137"/>
      <c r="R1041" s="137"/>
      <c r="S1041" s="137"/>
      <c r="T1041" s="137"/>
      <c r="U1041" s="137"/>
      <c r="V1041" s="137"/>
      <c r="W1041" s="137"/>
      <c r="X1041" s="137"/>
      <c r="Y1041" s="137"/>
      <c r="Z1041" s="137"/>
      <c r="AA1041" s="137"/>
      <c r="AB1041" s="137"/>
      <c r="AC1041" s="137"/>
      <c r="AD1041" s="137"/>
      <c r="AE1041" s="137"/>
      <c r="AF1041" s="137"/>
      <c r="AG1041" s="137"/>
      <c r="AH1041" s="137"/>
    </row>
    <row r="1042" spans="1:34" ht="15" customHeight="1" x14ac:dyDescent="0.2">
      <c r="A1042" s="1393"/>
      <c r="B1042" s="147"/>
      <c r="C1042" s="202"/>
      <c r="D1042" s="201"/>
      <c r="E1042" s="716"/>
      <c r="F1042" s="1123"/>
      <c r="G1042" s="1124"/>
      <c r="H1042" s="704"/>
      <c r="I1042" s="170"/>
      <c r="J1042" s="170"/>
      <c r="K1042" s="170"/>
      <c r="L1042" s="170"/>
      <c r="M1042" s="170"/>
      <c r="N1042" s="170"/>
      <c r="O1042" s="714">
        <f t="shared" si="368"/>
        <v>0</v>
      </c>
      <c r="P1042" s="835"/>
      <c r="Q1042" s="137"/>
      <c r="R1042" s="137"/>
      <c r="S1042" s="137"/>
      <c r="T1042" s="137"/>
      <c r="U1042" s="137"/>
      <c r="V1042" s="137"/>
      <c r="W1042" s="137"/>
      <c r="X1042" s="137"/>
      <c r="Y1042" s="137"/>
      <c r="Z1042" s="137"/>
      <c r="AA1042" s="137"/>
      <c r="AB1042" s="137"/>
      <c r="AC1042" s="137"/>
      <c r="AD1042" s="137"/>
      <c r="AE1042" s="137"/>
      <c r="AF1042" s="137"/>
      <c r="AG1042" s="137"/>
      <c r="AH1042" s="137"/>
    </row>
    <row r="1043" spans="1:34" ht="15" customHeight="1" x14ac:dyDescent="0.2">
      <c r="A1043" s="1393"/>
      <c r="B1043" s="147"/>
      <c r="C1043" s="202"/>
      <c r="D1043" s="201"/>
      <c r="E1043" s="716"/>
      <c r="F1043" s="1123"/>
      <c r="G1043" s="1124"/>
      <c r="H1043" s="704"/>
      <c r="I1043" s="170"/>
      <c r="J1043" s="170"/>
      <c r="K1043" s="170"/>
      <c r="L1043" s="170"/>
      <c r="M1043" s="170"/>
      <c r="N1043" s="170"/>
      <c r="O1043" s="714">
        <f t="shared" si="368"/>
        <v>0</v>
      </c>
      <c r="P1043" s="835"/>
      <c r="Q1043" s="137"/>
      <c r="R1043" s="137"/>
      <c r="S1043" s="137"/>
      <c r="T1043" s="137"/>
      <c r="U1043" s="137"/>
      <c r="V1043" s="137"/>
      <c r="W1043" s="137"/>
      <c r="X1043" s="137"/>
      <c r="Y1043" s="137"/>
      <c r="Z1043" s="137"/>
      <c r="AA1043" s="137"/>
      <c r="AB1043" s="137"/>
      <c r="AC1043" s="137"/>
      <c r="AD1043" s="137"/>
      <c r="AE1043" s="137"/>
      <c r="AF1043" s="137"/>
      <c r="AG1043" s="137"/>
      <c r="AH1043" s="137"/>
    </row>
    <row r="1044" spans="1:34" ht="15" customHeight="1" x14ac:dyDescent="0.2">
      <c r="A1044" s="1393"/>
      <c r="B1044" s="147"/>
      <c r="C1044" s="202"/>
      <c r="D1044" s="201"/>
      <c r="E1044" s="716"/>
      <c r="F1044" s="1123"/>
      <c r="G1044" s="1124"/>
      <c r="H1044" s="704"/>
      <c r="I1044" s="170"/>
      <c r="J1044" s="170"/>
      <c r="K1044" s="170"/>
      <c r="L1044" s="170"/>
      <c r="M1044" s="170"/>
      <c r="N1044" s="170"/>
      <c r="O1044" s="714">
        <f t="shared" si="368"/>
        <v>0</v>
      </c>
      <c r="P1044" s="835"/>
      <c r="Q1044" s="137"/>
      <c r="R1044" s="137"/>
      <c r="S1044" s="137"/>
      <c r="T1044" s="137"/>
      <c r="U1044" s="137"/>
      <c r="V1044" s="137"/>
      <c r="W1044" s="137"/>
      <c r="X1044" s="137"/>
      <c r="Y1044" s="137"/>
      <c r="Z1044" s="137"/>
      <c r="AA1044" s="137"/>
      <c r="AB1044" s="137"/>
      <c r="AC1044" s="137"/>
      <c r="AD1044" s="137"/>
      <c r="AE1044" s="137"/>
      <c r="AF1044" s="137"/>
      <c r="AG1044" s="137"/>
      <c r="AH1044" s="137"/>
    </row>
    <row r="1045" spans="1:34" ht="15" customHeight="1" x14ac:dyDescent="0.2">
      <c r="A1045" s="1393"/>
      <c r="B1045" s="147"/>
      <c r="C1045" s="202"/>
      <c r="D1045" s="201"/>
      <c r="E1045" s="716"/>
      <c r="F1045" s="1123"/>
      <c r="G1045" s="1124"/>
      <c r="H1045" s="704"/>
      <c r="I1045" s="170"/>
      <c r="J1045" s="170"/>
      <c r="K1045" s="170"/>
      <c r="L1045" s="170"/>
      <c r="M1045" s="170"/>
      <c r="N1045" s="170"/>
      <c r="O1045" s="714">
        <f t="shared" si="368"/>
        <v>0</v>
      </c>
      <c r="P1045" s="835"/>
      <c r="Q1045" s="137"/>
      <c r="R1045" s="137"/>
      <c r="S1045" s="137"/>
      <c r="T1045" s="137"/>
      <c r="U1045" s="137"/>
      <c r="V1045" s="137"/>
      <c r="W1045" s="137"/>
      <c r="X1045" s="137"/>
      <c r="Y1045" s="137"/>
      <c r="Z1045" s="137"/>
      <c r="AA1045" s="137"/>
      <c r="AB1045" s="137"/>
      <c r="AC1045" s="137"/>
      <c r="AD1045" s="137"/>
      <c r="AE1045" s="137"/>
      <c r="AF1045" s="137"/>
      <c r="AG1045" s="137"/>
      <c r="AH1045" s="137"/>
    </row>
    <row r="1046" spans="1:34" ht="15" customHeight="1" x14ac:dyDescent="0.2">
      <c r="A1046" s="1393"/>
      <c r="B1046" s="147"/>
      <c r="C1046" s="202"/>
      <c r="D1046" s="201"/>
      <c r="E1046" s="716"/>
      <c r="F1046" s="1123"/>
      <c r="G1046" s="1124"/>
      <c r="H1046" s="704"/>
      <c r="I1046" s="170"/>
      <c r="J1046" s="170"/>
      <c r="K1046" s="170"/>
      <c r="L1046" s="170"/>
      <c r="M1046" s="170"/>
      <c r="N1046" s="170"/>
      <c r="O1046" s="714">
        <f t="shared" si="368"/>
        <v>0</v>
      </c>
      <c r="P1046" s="835"/>
      <c r="Q1046" s="137"/>
      <c r="R1046" s="137"/>
      <c r="S1046" s="137"/>
      <c r="T1046" s="137"/>
      <c r="U1046" s="137"/>
      <c r="V1046" s="137"/>
      <c r="W1046" s="137"/>
      <c r="X1046" s="137"/>
      <c r="Y1046" s="137"/>
      <c r="Z1046" s="137"/>
      <c r="AA1046" s="137"/>
      <c r="AB1046" s="137"/>
      <c r="AC1046" s="137"/>
      <c r="AD1046" s="137"/>
      <c r="AE1046" s="137"/>
      <c r="AF1046" s="137"/>
      <c r="AG1046" s="137"/>
      <c r="AH1046" s="137"/>
    </row>
    <row r="1047" spans="1:34" ht="15" customHeight="1" x14ac:dyDescent="0.2">
      <c r="A1047" s="1393"/>
      <c r="B1047" s="147"/>
      <c r="C1047" s="202"/>
      <c r="D1047" s="201"/>
      <c r="E1047" s="716"/>
      <c r="F1047" s="1123"/>
      <c r="G1047" s="1124"/>
      <c r="H1047" s="704"/>
      <c r="I1047" s="170"/>
      <c r="J1047" s="170"/>
      <c r="K1047" s="170"/>
      <c r="L1047" s="170"/>
      <c r="M1047" s="170"/>
      <c r="N1047" s="170"/>
      <c r="O1047" s="714">
        <f t="shared" si="368"/>
        <v>0</v>
      </c>
      <c r="P1047" s="835"/>
      <c r="Q1047" s="137"/>
      <c r="R1047" s="137"/>
      <c r="S1047" s="137"/>
      <c r="T1047" s="137"/>
      <c r="U1047" s="137"/>
      <c r="V1047" s="137"/>
      <c r="W1047" s="137"/>
      <c r="X1047" s="137"/>
      <c r="Y1047" s="137"/>
      <c r="Z1047" s="137"/>
      <c r="AA1047" s="137"/>
      <c r="AB1047" s="137"/>
      <c r="AC1047" s="137"/>
      <c r="AD1047" s="137"/>
      <c r="AE1047" s="137"/>
      <c r="AF1047" s="137"/>
      <c r="AG1047" s="137"/>
      <c r="AH1047" s="137"/>
    </row>
    <row r="1048" spans="1:34" ht="15" customHeight="1" x14ac:dyDescent="0.2">
      <c r="A1048" s="1393"/>
      <c r="B1048" s="147"/>
      <c r="C1048" s="202"/>
      <c r="D1048" s="201"/>
      <c r="E1048" s="716"/>
      <c r="F1048" s="1123"/>
      <c r="G1048" s="1124"/>
      <c r="H1048" s="704"/>
      <c r="I1048" s="170"/>
      <c r="J1048" s="170"/>
      <c r="K1048" s="170"/>
      <c r="L1048" s="170"/>
      <c r="M1048" s="170"/>
      <c r="N1048" s="170"/>
      <c r="O1048" s="714">
        <f t="shared" si="368"/>
        <v>0</v>
      </c>
      <c r="P1048" s="835"/>
      <c r="Q1048" s="137"/>
      <c r="R1048" s="137"/>
      <c r="S1048" s="137"/>
      <c r="T1048" s="137"/>
      <c r="U1048" s="137"/>
      <c r="V1048" s="137"/>
      <c r="W1048" s="137"/>
      <c r="X1048" s="137"/>
      <c r="Y1048" s="137"/>
      <c r="Z1048" s="137"/>
      <c r="AA1048" s="137"/>
      <c r="AB1048" s="137"/>
      <c r="AC1048" s="137"/>
      <c r="AD1048" s="137"/>
      <c r="AE1048" s="137"/>
      <c r="AF1048" s="137"/>
      <c r="AG1048" s="137"/>
      <c r="AH1048" s="137"/>
    </row>
    <row r="1049" spans="1:34" ht="15" customHeight="1" thickBot="1" x14ac:dyDescent="0.25">
      <c r="A1049" s="1393"/>
      <c r="B1049" s="147"/>
      <c r="C1049" s="202"/>
      <c r="D1049" s="201"/>
      <c r="E1049" s="716"/>
      <c r="F1049" s="1123"/>
      <c r="G1049" s="1124"/>
      <c r="H1049" s="704"/>
      <c r="I1049" s="170"/>
      <c r="J1049" s="170"/>
      <c r="K1049" s="170"/>
      <c r="L1049" s="170"/>
      <c r="M1049" s="170"/>
      <c r="N1049" s="170"/>
      <c r="O1049" s="714">
        <f t="shared" si="368"/>
        <v>0</v>
      </c>
      <c r="P1049" s="835"/>
      <c r="Q1049" s="137"/>
      <c r="R1049" s="137"/>
      <c r="S1049" s="137"/>
      <c r="T1049" s="137"/>
      <c r="U1049" s="137"/>
      <c r="V1049" s="137"/>
      <c r="W1049" s="137"/>
      <c r="X1049" s="137"/>
      <c r="Y1049" s="137"/>
      <c r="Z1049" s="137"/>
      <c r="AA1049" s="137"/>
      <c r="AB1049" s="137"/>
      <c r="AC1049" s="137"/>
      <c r="AD1049" s="137"/>
      <c r="AE1049" s="137"/>
      <c r="AF1049" s="137"/>
      <c r="AG1049" s="137"/>
      <c r="AH1049" s="137"/>
    </row>
    <row r="1050" spans="1:34" ht="15" hidden="1" customHeight="1" x14ac:dyDescent="0.2">
      <c r="A1050" s="1393"/>
      <c r="B1050" s="147"/>
      <c r="C1050" s="202"/>
      <c r="D1050" s="201"/>
      <c r="E1050" s="716"/>
      <c r="F1050" s="1123"/>
      <c r="G1050" s="1124"/>
      <c r="H1050" s="704"/>
      <c r="I1050" s="170"/>
      <c r="J1050" s="170"/>
      <c r="K1050" s="170"/>
      <c r="L1050" s="170"/>
      <c r="M1050" s="170"/>
      <c r="N1050" s="170"/>
      <c r="O1050" s="714">
        <f t="shared" si="368"/>
        <v>0</v>
      </c>
      <c r="P1050" s="835"/>
      <c r="Q1050" s="137"/>
      <c r="R1050" s="137"/>
      <c r="S1050" s="137"/>
      <c r="T1050" s="137"/>
      <c r="U1050" s="137"/>
      <c r="V1050" s="137"/>
      <c r="W1050" s="137"/>
      <c r="X1050" s="137"/>
      <c r="Y1050" s="137"/>
      <c r="Z1050" s="137"/>
      <c r="AA1050" s="137"/>
      <c r="AB1050" s="137"/>
      <c r="AC1050" s="137"/>
      <c r="AD1050" s="137"/>
      <c r="AE1050" s="137"/>
      <c r="AF1050" s="137"/>
      <c r="AG1050" s="137"/>
      <c r="AH1050" s="137"/>
    </row>
    <row r="1051" spans="1:34" ht="15" hidden="1" customHeight="1" x14ac:dyDescent="0.2">
      <c r="A1051" s="1393"/>
      <c r="B1051" s="147"/>
      <c r="C1051" s="202"/>
      <c r="D1051" s="201"/>
      <c r="E1051" s="716"/>
      <c r="F1051" s="1123"/>
      <c r="G1051" s="1124"/>
      <c r="H1051" s="704"/>
      <c r="I1051" s="170"/>
      <c r="J1051" s="170"/>
      <c r="K1051" s="170"/>
      <c r="L1051" s="170"/>
      <c r="M1051" s="170"/>
      <c r="N1051" s="170"/>
      <c r="O1051" s="714">
        <f t="shared" si="368"/>
        <v>0</v>
      </c>
      <c r="P1051" s="835"/>
      <c r="Q1051" s="137"/>
      <c r="R1051" s="137"/>
      <c r="S1051" s="137"/>
      <c r="T1051" s="137"/>
      <c r="U1051" s="137"/>
      <c r="V1051" s="137"/>
      <c r="W1051" s="137"/>
      <c r="X1051" s="137"/>
      <c r="Y1051" s="137"/>
      <c r="Z1051" s="137"/>
      <c r="AA1051" s="137"/>
      <c r="AB1051" s="137"/>
      <c r="AC1051" s="137"/>
      <c r="AD1051" s="137"/>
      <c r="AE1051" s="137"/>
      <c r="AF1051" s="137"/>
      <c r="AG1051" s="137"/>
      <c r="AH1051" s="137"/>
    </row>
    <row r="1052" spans="1:34" ht="15" hidden="1" customHeight="1" x14ac:dyDescent="0.2">
      <c r="A1052" s="1393"/>
      <c r="B1052" s="147"/>
      <c r="C1052" s="202"/>
      <c r="D1052" s="201"/>
      <c r="E1052" s="716"/>
      <c r="F1052" s="1123"/>
      <c r="G1052" s="1124"/>
      <c r="H1052" s="704"/>
      <c r="I1052" s="170"/>
      <c r="J1052" s="170"/>
      <c r="K1052" s="170"/>
      <c r="L1052" s="170"/>
      <c r="M1052" s="170"/>
      <c r="N1052" s="170"/>
      <c r="O1052" s="714">
        <f t="shared" si="368"/>
        <v>0</v>
      </c>
      <c r="P1052" s="835"/>
      <c r="Q1052" s="137"/>
      <c r="R1052" s="137"/>
      <c r="S1052" s="137"/>
      <c r="T1052" s="137"/>
      <c r="U1052" s="137"/>
      <c r="V1052" s="137"/>
      <c r="W1052" s="137"/>
      <c r="X1052" s="137"/>
      <c r="Y1052" s="137"/>
      <c r="Z1052" s="137"/>
      <c r="AA1052" s="137"/>
      <c r="AB1052" s="137"/>
      <c r="AC1052" s="137"/>
      <c r="AD1052" s="137"/>
      <c r="AE1052" s="137"/>
      <c r="AF1052" s="137"/>
      <c r="AG1052" s="137"/>
      <c r="AH1052" s="137"/>
    </row>
    <row r="1053" spans="1:34" ht="15" hidden="1" customHeight="1" x14ac:dyDescent="0.2">
      <c r="A1053" s="1393"/>
      <c r="B1053" s="147"/>
      <c r="C1053" s="202"/>
      <c r="D1053" s="201"/>
      <c r="E1053" s="716"/>
      <c r="F1053" s="1123"/>
      <c r="G1053" s="1124"/>
      <c r="H1053" s="704"/>
      <c r="I1053" s="170"/>
      <c r="J1053" s="170"/>
      <c r="K1053" s="170"/>
      <c r="L1053" s="170"/>
      <c r="M1053" s="170"/>
      <c r="N1053" s="170"/>
      <c r="O1053" s="714">
        <f t="shared" si="368"/>
        <v>0</v>
      </c>
      <c r="P1053" s="835"/>
      <c r="Q1053" s="137"/>
      <c r="R1053" s="137"/>
      <c r="S1053" s="137"/>
      <c r="T1053" s="137"/>
      <c r="U1053" s="137"/>
      <c r="V1053" s="137"/>
      <c r="W1053" s="137"/>
      <c r="X1053" s="137"/>
      <c r="Y1053" s="137"/>
      <c r="Z1053" s="137"/>
      <c r="AA1053" s="137"/>
      <c r="AB1053" s="137"/>
      <c r="AC1053" s="137"/>
      <c r="AD1053" s="137"/>
      <c r="AE1053" s="137"/>
      <c r="AF1053" s="137"/>
      <c r="AG1053" s="137"/>
      <c r="AH1053" s="137"/>
    </row>
    <row r="1054" spans="1:34" ht="15" hidden="1" customHeight="1" x14ac:dyDescent="0.2">
      <c r="A1054" s="1393"/>
      <c r="B1054" s="147"/>
      <c r="C1054" s="202"/>
      <c r="D1054" s="201"/>
      <c r="E1054" s="716"/>
      <c r="F1054" s="1123"/>
      <c r="G1054" s="1124"/>
      <c r="H1054" s="704"/>
      <c r="I1054" s="170"/>
      <c r="J1054" s="170"/>
      <c r="K1054" s="170"/>
      <c r="L1054" s="170"/>
      <c r="M1054" s="170"/>
      <c r="N1054" s="170"/>
      <c r="O1054" s="714">
        <f t="shared" si="368"/>
        <v>0</v>
      </c>
      <c r="P1054" s="835"/>
      <c r="Q1054" s="137"/>
      <c r="R1054" s="137"/>
      <c r="S1054" s="137"/>
      <c r="T1054" s="137"/>
      <c r="U1054" s="137"/>
      <c r="V1054" s="137"/>
      <c r="W1054" s="137"/>
      <c r="X1054" s="137"/>
      <c r="Y1054" s="137"/>
      <c r="Z1054" s="137"/>
      <c r="AA1054" s="137"/>
      <c r="AB1054" s="137"/>
      <c r="AC1054" s="137"/>
      <c r="AD1054" s="137"/>
      <c r="AE1054" s="137"/>
      <c r="AF1054" s="137"/>
      <c r="AG1054" s="137"/>
      <c r="AH1054" s="137"/>
    </row>
    <row r="1055" spans="1:34" ht="15" hidden="1" customHeight="1" x14ac:dyDescent="0.2">
      <c r="A1055" s="1393"/>
      <c r="B1055" s="147"/>
      <c r="C1055" s="202"/>
      <c r="D1055" s="201"/>
      <c r="E1055" s="716"/>
      <c r="F1055" s="1123"/>
      <c r="G1055" s="1124"/>
      <c r="H1055" s="704"/>
      <c r="I1055" s="170"/>
      <c r="J1055" s="170"/>
      <c r="K1055" s="170"/>
      <c r="L1055" s="170"/>
      <c r="M1055" s="170"/>
      <c r="N1055" s="170"/>
      <c r="O1055" s="714">
        <f t="shared" si="368"/>
        <v>0</v>
      </c>
      <c r="P1055" s="835"/>
      <c r="Q1055" s="137"/>
      <c r="R1055" s="137"/>
      <c r="S1055" s="137"/>
      <c r="T1055" s="137"/>
      <c r="U1055" s="137"/>
      <c r="V1055" s="137"/>
      <c r="W1055" s="137"/>
      <c r="X1055" s="137"/>
      <c r="Y1055" s="137"/>
      <c r="Z1055" s="137"/>
      <c r="AA1055" s="137"/>
      <c r="AB1055" s="137"/>
      <c r="AC1055" s="137"/>
      <c r="AD1055" s="137"/>
      <c r="AE1055" s="137"/>
      <c r="AF1055" s="137"/>
      <c r="AG1055" s="137"/>
      <c r="AH1055" s="137"/>
    </row>
    <row r="1056" spans="1:34" ht="15" hidden="1" customHeight="1" x14ac:dyDescent="0.2">
      <c r="A1056" s="1393"/>
      <c r="B1056" s="147"/>
      <c r="C1056" s="202"/>
      <c r="D1056" s="201"/>
      <c r="E1056" s="716"/>
      <c r="F1056" s="1123"/>
      <c r="G1056" s="1124"/>
      <c r="H1056" s="704"/>
      <c r="I1056" s="170"/>
      <c r="J1056" s="170"/>
      <c r="K1056" s="170"/>
      <c r="L1056" s="170"/>
      <c r="M1056" s="170"/>
      <c r="N1056" s="170"/>
      <c r="O1056" s="714">
        <f t="shared" si="368"/>
        <v>0</v>
      </c>
      <c r="P1056" s="835"/>
      <c r="Q1056" s="137"/>
      <c r="R1056" s="137"/>
      <c r="S1056" s="137"/>
      <c r="T1056" s="137"/>
      <c r="U1056" s="137"/>
      <c r="V1056" s="137"/>
      <c r="W1056" s="137"/>
      <c r="X1056" s="137"/>
      <c r="Y1056" s="137"/>
      <c r="Z1056" s="137"/>
      <c r="AA1056" s="137"/>
      <c r="AB1056" s="137"/>
      <c r="AC1056" s="137"/>
      <c r="AD1056" s="137"/>
      <c r="AE1056" s="137"/>
      <c r="AF1056" s="137"/>
      <c r="AG1056" s="137"/>
      <c r="AH1056" s="137"/>
    </row>
    <row r="1057" spans="1:34" ht="15" hidden="1" customHeight="1" x14ac:dyDescent="0.2">
      <c r="A1057" s="1393"/>
      <c r="B1057" s="147"/>
      <c r="C1057" s="202"/>
      <c r="D1057" s="201"/>
      <c r="E1057" s="716"/>
      <c r="F1057" s="1123"/>
      <c r="G1057" s="1124"/>
      <c r="H1057" s="704"/>
      <c r="I1057" s="170"/>
      <c r="J1057" s="170"/>
      <c r="K1057" s="170"/>
      <c r="L1057" s="170"/>
      <c r="M1057" s="170"/>
      <c r="N1057" s="170"/>
      <c r="O1057" s="714">
        <f t="shared" si="368"/>
        <v>0</v>
      </c>
      <c r="P1057" s="835"/>
      <c r="Q1057" s="137"/>
      <c r="R1057" s="137"/>
      <c r="S1057" s="137"/>
      <c r="T1057" s="137"/>
      <c r="U1057" s="137"/>
      <c r="V1057" s="137"/>
      <c r="W1057" s="137"/>
      <c r="X1057" s="137"/>
      <c r="Y1057" s="137"/>
      <c r="Z1057" s="137"/>
      <c r="AA1057" s="137"/>
      <c r="AB1057" s="137"/>
      <c r="AC1057" s="137"/>
      <c r="AD1057" s="137"/>
      <c r="AE1057" s="137"/>
      <c r="AF1057" s="137"/>
      <c r="AG1057" s="137"/>
      <c r="AH1057" s="137"/>
    </row>
    <row r="1058" spans="1:34" ht="15" hidden="1" customHeight="1" x14ac:dyDescent="0.2">
      <c r="A1058" s="1393"/>
      <c r="B1058" s="147"/>
      <c r="C1058" s="202"/>
      <c r="D1058" s="201"/>
      <c r="E1058" s="716"/>
      <c r="F1058" s="1123"/>
      <c r="G1058" s="1124"/>
      <c r="H1058" s="704"/>
      <c r="I1058" s="170"/>
      <c r="J1058" s="170"/>
      <c r="K1058" s="170"/>
      <c r="L1058" s="170"/>
      <c r="M1058" s="170"/>
      <c r="N1058" s="170"/>
      <c r="O1058" s="714">
        <f t="shared" si="368"/>
        <v>0</v>
      </c>
      <c r="P1058" s="835"/>
      <c r="Q1058" s="137"/>
      <c r="R1058" s="137"/>
      <c r="S1058" s="137"/>
      <c r="T1058" s="137"/>
      <c r="U1058" s="137"/>
      <c r="V1058" s="137"/>
      <c r="W1058" s="137"/>
      <c r="X1058" s="137"/>
      <c r="Y1058" s="137"/>
      <c r="Z1058" s="137"/>
      <c r="AA1058" s="137"/>
      <c r="AB1058" s="137"/>
      <c r="AC1058" s="137"/>
      <c r="AD1058" s="137"/>
      <c r="AE1058" s="137"/>
      <c r="AF1058" s="137"/>
      <c r="AG1058" s="137"/>
      <c r="AH1058" s="137"/>
    </row>
    <row r="1059" spans="1:34" ht="15" hidden="1" customHeight="1" thickBot="1" x14ac:dyDescent="0.25">
      <c r="A1059" s="1394"/>
      <c r="B1059" s="169"/>
      <c r="C1059" s="203"/>
      <c r="D1059" s="201"/>
      <c r="E1059" s="717"/>
      <c r="F1059" s="1125"/>
      <c r="G1059" s="1126"/>
      <c r="H1059" s="704"/>
      <c r="I1059" s="170"/>
      <c r="J1059" s="170"/>
      <c r="K1059" s="170"/>
      <c r="L1059" s="170"/>
      <c r="M1059" s="170"/>
      <c r="N1059" s="170"/>
      <c r="O1059" s="714">
        <f t="shared" si="368"/>
        <v>0</v>
      </c>
      <c r="P1059" s="835"/>
      <c r="Q1059" s="137"/>
      <c r="R1059" s="137"/>
      <c r="S1059" s="137"/>
      <c r="T1059" s="137"/>
      <c r="U1059" s="137"/>
      <c r="V1059" s="137"/>
      <c r="W1059" s="137"/>
      <c r="X1059" s="137"/>
      <c r="Y1059" s="137"/>
      <c r="Z1059" s="137"/>
      <c r="AA1059" s="137"/>
      <c r="AB1059" s="137"/>
      <c r="AC1059" s="137"/>
      <c r="AD1059" s="137"/>
      <c r="AE1059" s="137"/>
      <c r="AF1059" s="137"/>
      <c r="AG1059" s="137"/>
      <c r="AH1059" s="137"/>
    </row>
    <row r="1060" spans="1:34" ht="18" customHeight="1" thickBot="1" x14ac:dyDescent="0.25">
      <c r="A1060" s="182"/>
      <c r="B1060" s="198"/>
      <c r="C1060" s="198"/>
      <c r="D1060" s="198"/>
      <c r="E1060" s="198" t="s">
        <v>62</v>
      </c>
      <c r="F1060" s="140">
        <f t="shared" ref="F1060:G1060" si="369">SUM(F1040:F1059)</f>
        <v>0</v>
      </c>
      <c r="G1060" s="204">
        <f t="shared" si="369"/>
        <v>0</v>
      </c>
      <c r="H1060" s="139"/>
      <c r="I1060" s="209"/>
      <c r="J1060" s="139"/>
      <c r="K1060" s="209"/>
      <c r="L1060" s="139"/>
      <c r="M1060" s="209"/>
      <c r="N1060" s="139"/>
      <c r="O1060" s="144">
        <f t="shared" ref="O1060" si="370">SUM(O1040:O1059)</f>
        <v>0</v>
      </c>
      <c r="P1060" s="836"/>
      <c r="Q1060" s="137"/>
      <c r="R1060" s="137"/>
      <c r="S1060" s="137"/>
      <c r="T1060" s="137"/>
      <c r="U1060" s="137"/>
      <c r="V1060" s="137"/>
      <c r="W1060" s="137"/>
      <c r="X1060" s="137"/>
      <c r="Y1060" s="137"/>
      <c r="Z1060" s="137"/>
      <c r="AA1060" s="137"/>
      <c r="AB1060" s="137"/>
      <c r="AC1060" s="137"/>
      <c r="AD1060" s="137"/>
      <c r="AE1060" s="137"/>
      <c r="AF1060" s="137"/>
      <c r="AG1060" s="137"/>
      <c r="AH1060" s="137"/>
    </row>
    <row r="1061" spans="1:34" ht="13.5" thickBot="1" x14ac:dyDescent="0.25">
      <c r="A1061" s="173"/>
      <c r="B1061" s="152"/>
      <c r="C1061" s="152"/>
      <c r="D1061" s="152"/>
      <c r="E1061" s="152"/>
      <c r="F1061" s="152"/>
      <c r="G1061" s="152"/>
      <c r="H1061" s="102"/>
      <c r="I1061" s="152"/>
      <c r="J1061" s="152"/>
      <c r="K1061" s="152"/>
      <c r="L1061" s="152"/>
      <c r="M1061" s="152"/>
      <c r="N1061" s="152"/>
      <c r="O1061" s="102"/>
      <c r="P1061" s="837"/>
      <c r="Q1061" s="137"/>
      <c r="R1061" s="137"/>
      <c r="S1061" s="137"/>
      <c r="T1061" s="137"/>
      <c r="U1061" s="137"/>
      <c r="V1061" s="137"/>
      <c r="W1061" s="137"/>
      <c r="X1061" s="137"/>
      <c r="Y1061" s="137"/>
      <c r="Z1061" s="137"/>
      <c r="AA1061" s="137"/>
      <c r="AB1061" s="137"/>
      <c r="AC1061" s="137"/>
      <c r="AD1061" s="137"/>
      <c r="AE1061" s="137"/>
      <c r="AF1061" s="137"/>
      <c r="AG1061" s="137"/>
      <c r="AH1061" s="137"/>
    </row>
    <row r="1062" spans="1:34" ht="15" customHeight="1" x14ac:dyDescent="0.2">
      <c r="A1062" s="1392">
        <f>'Setup Page'!C10</f>
        <v>0</v>
      </c>
      <c r="B1062" s="168"/>
      <c r="C1062" s="201"/>
      <c r="D1062" s="201"/>
      <c r="E1062" s="715"/>
      <c r="F1062" s="1121"/>
      <c r="G1062" s="1122"/>
      <c r="H1062" s="704"/>
      <c r="I1062" s="170"/>
      <c r="J1062" s="170"/>
      <c r="K1062" s="170"/>
      <c r="L1062" s="170"/>
      <c r="M1062" s="170"/>
      <c r="N1062" s="170"/>
      <c r="O1062" s="714">
        <f>G1062*H1062</f>
        <v>0</v>
      </c>
      <c r="P1062" s="835"/>
      <c r="Q1062" s="137"/>
      <c r="R1062" s="137"/>
      <c r="S1062" s="137"/>
      <c r="T1062" s="137"/>
      <c r="U1062" s="137"/>
      <c r="V1062" s="137"/>
      <c r="W1062" s="137"/>
      <c r="X1062" s="137"/>
      <c r="Y1062" s="137"/>
      <c r="Z1062" s="137"/>
      <c r="AA1062" s="137"/>
      <c r="AB1062" s="137"/>
      <c r="AC1062" s="137"/>
      <c r="AD1062" s="137"/>
      <c r="AE1062" s="137"/>
      <c r="AF1062" s="137"/>
      <c r="AG1062" s="137"/>
      <c r="AH1062" s="137"/>
    </row>
    <row r="1063" spans="1:34" ht="15" customHeight="1" x14ac:dyDescent="0.2">
      <c r="A1063" s="1393"/>
      <c r="B1063" s="147"/>
      <c r="C1063" s="202"/>
      <c r="D1063" s="201"/>
      <c r="E1063" s="716"/>
      <c r="F1063" s="1123"/>
      <c r="G1063" s="1124"/>
      <c r="H1063" s="704"/>
      <c r="I1063" s="170"/>
      <c r="J1063" s="170"/>
      <c r="K1063" s="170"/>
      <c r="L1063" s="170"/>
      <c r="M1063" s="170"/>
      <c r="N1063" s="170"/>
      <c r="O1063" s="714">
        <f t="shared" ref="O1063:O1081" si="371">G1063*H1063</f>
        <v>0</v>
      </c>
      <c r="P1063" s="835"/>
      <c r="Q1063" s="137"/>
      <c r="R1063" s="137"/>
      <c r="S1063" s="137"/>
      <c r="T1063" s="137"/>
      <c r="U1063" s="137"/>
      <c r="V1063" s="137"/>
      <c r="W1063" s="137"/>
      <c r="X1063" s="137"/>
      <c r="Y1063" s="137"/>
      <c r="Z1063" s="137"/>
      <c r="AA1063" s="137"/>
      <c r="AB1063" s="137"/>
      <c r="AC1063" s="137"/>
      <c r="AD1063" s="137"/>
      <c r="AE1063" s="137"/>
      <c r="AF1063" s="137"/>
      <c r="AG1063" s="137"/>
      <c r="AH1063" s="137"/>
    </row>
    <row r="1064" spans="1:34" ht="15" customHeight="1" x14ac:dyDescent="0.2">
      <c r="A1064" s="1393"/>
      <c r="B1064" s="147"/>
      <c r="C1064" s="202"/>
      <c r="D1064" s="201"/>
      <c r="E1064" s="716"/>
      <c r="F1064" s="1123"/>
      <c r="G1064" s="1124"/>
      <c r="H1064" s="704"/>
      <c r="I1064" s="170"/>
      <c r="J1064" s="170"/>
      <c r="K1064" s="170"/>
      <c r="L1064" s="170"/>
      <c r="M1064" s="170"/>
      <c r="N1064" s="170"/>
      <c r="O1064" s="714">
        <f t="shared" si="371"/>
        <v>0</v>
      </c>
      <c r="P1064" s="835"/>
      <c r="Q1064" s="137"/>
      <c r="R1064" s="137"/>
      <c r="S1064" s="137"/>
      <c r="T1064" s="137"/>
      <c r="U1064" s="137"/>
      <c r="V1064" s="137"/>
      <c r="W1064" s="137"/>
      <c r="X1064" s="137"/>
      <c r="Y1064" s="137"/>
      <c r="Z1064" s="137"/>
      <c r="AA1064" s="137"/>
      <c r="AB1064" s="137"/>
      <c r="AC1064" s="137"/>
      <c r="AD1064" s="137"/>
      <c r="AE1064" s="137"/>
      <c r="AF1064" s="137"/>
      <c r="AG1064" s="137"/>
      <c r="AH1064" s="137"/>
    </row>
    <row r="1065" spans="1:34" ht="15" customHeight="1" x14ac:dyDescent="0.2">
      <c r="A1065" s="1393"/>
      <c r="B1065" s="147"/>
      <c r="C1065" s="202"/>
      <c r="D1065" s="201"/>
      <c r="E1065" s="716"/>
      <c r="F1065" s="1123"/>
      <c r="G1065" s="1124"/>
      <c r="H1065" s="704"/>
      <c r="I1065" s="170"/>
      <c r="J1065" s="170"/>
      <c r="K1065" s="170"/>
      <c r="L1065" s="170"/>
      <c r="M1065" s="170"/>
      <c r="N1065" s="170"/>
      <c r="O1065" s="714">
        <f t="shared" si="371"/>
        <v>0</v>
      </c>
      <c r="P1065" s="835"/>
      <c r="Q1065" s="137"/>
      <c r="R1065" s="137"/>
      <c r="S1065" s="137"/>
      <c r="T1065" s="137"/>
      <c r="U1065" s="137"/>
      <c r="V1065" s="137"/>
      <c r="W1065" s="137"/>
      <c r="X1065" s="137"/>
      <c r="Y1065" s="137"/>
      <c r="Z1065" s="137"/>
      <c r="AA1065" s="137"/>
      <c r="AB1065" s="137"/>
      <c r="AC1065" s="137"/>
      <c r="AD1065" s="137"/>
      <c r="AE1065" s="137"/>
      <c r="AF1065" s="137"/>
      <c r="AG1065" s="137"/>
      <c r="AH1065" s="137"/>
    </row>
    <row r="1066" spans="1:34" ht="15" customHeight="1" x14ac:dyDescent="0.2">
      <c r="A1066" s="1393"/>
      <c r="B1066" s="147"/>
      <c r="C1066" s="202"/>
      <c r="D1066" s="201"/>
      <c r="E1066" s="716"/>
      <c r="F1066" s="1123"/>
      <c r="G1066" s="1124"/>
      <c r="H1066" s="704"/>
      <c r="I1066" s="170"/>
      <c r="J1066" s="170"/>
      <c r="K1066" s="170"/>
      <c r="L1066" s="170"/>
      <c r="M1066" s="170"/>
      <c r="N1066" s="170"/>
      <c r="O1066" s="714">
        <f t="shared" si="371"/>
        <v>0</v>
      </c>
      <c r="P1066" s="835"/>
      <c r="Q1066" s="137"/>
      <c r="R1066" s="137"/>
      <c r="S1066" s="137"/>
      <c r="T1066" s="137"/>
      <c r="U1066" s="137"/>
      <c r="V1066" s="137"/>
      <c r="W1066" s="137"/>
      <c r="X1066" s="137"/>
      <c r="Y1066" s="137"/>
      <c r="Z1066" s="137"/>
      <c r="AA1066" s="137"/>
      <c r="AB1066" s="137"/>
      <c r="AC1066" s="137"/>
      <c r="AD1066" s="137"/>
      <c r="AE1066" s="137"/>
      <c r="AF1066" s="137"/>
      <c r="AG1066" s="137"/>
      <c r="AH1066" s="137"/>
    </row>
    <row r="1067" spans="1:34" ht="15" customHeight="1" x14ac:dyDescent="0.2">
      <c r="A1067" s="1393"/>
      <c r="B1067" s="147"/>
      <c r="C1067" s="202"/>
      <c r="D1067" s="201"/>
      <c r="E1067" s="716"/>
      <c r="F1067" s="1123"/>
      <c r="G1067" s="1124"/>
      <c r="H1067" s="704"/>
      <c r="I1067" s="170"/>
      <c r="J1067" s="170"/>
      <c r="K1067" s="170"/>
      <c r="L1067" s="170"/>
      <c r="M1067" s="170"/>
      <c r="N1067" s="170"/>
      <c r="O1067" s="714">
        <f t="shared" si="371"/>
        <v>0</v>
      </c>
      <c r="P1067" s="835"/>
      <c r="Q1067" s="137"/>
      <c r="R1067" s="137"/>
      <c r="S1067" s="137"/>
      <c r="T1067" s="137"/>
      <c r="U1067" s="137"/>
      <c r="V1067" s="137"/>
      <c r="W1067" s="137"/>
      <c r="X1067" s="137"/>
      <c r="Y1067" s="137"/>
      <c r="Z1067" s="137"/>
      <c r="AA1067" s="137"/>
      <c r="AB1067" s="137"/>
      <c r="AC1067" s="137"/>
      <c r="AD1067" s="137"/>
      <c r="AE1067" s="137"/>
      <c r="AF1067" s="137"/>
      <c r="AG1067" s="137"/>
      <c r="AH1067" s="137"/>
    </row>
    <row r="1068" spans="1:34" ht="15" customHeight="1" x14ac:dyDescent="0.2">
      <c r="A1068" s="1393"/>
      <c r="B1068" s="147"/>
      <c r="C1068" s="202"/>
      <c r="D1068" s="201"/>
      <c r="E1068" s="716"/>
      <c r="F1068" s="1123"/>
      <c r="G1068" s="1124"/>
      <c r="H1068" s="704"/>
      <c r="I1068" s="170"/>
      <c r="J1068" s="170"/>
      <c r="K1068" s="170"/>
      <c r="L1068" s="170"/>
      <c r="M1068" s="170"/>
      <c r="N1068" s="170"/>
      <c r="O1068" s="714">
        <f t="shared" si="371"/>
        <v>0</v>
      </c>
      <c r="P1068" s="835"/>
      <c r="Q1068" s="137"/>
      <c r="R1068" s="137"/>
      <c r="S1068" s="137"/>
      <c r="T1068" s="137"/>
      <c r="U1068" s="137"/>
      <c r="V1068" s="137"/>
      <c r="W1068" s="137"/>
      <c r="X1068" s="137"/>
      <c r="Y1068" s="137"/>
      <c r="Z1068" s="137"/>
      <c r="AA1068" s="137"/>
      <c r="AB1068" s="137"/>
      <c r="AC1068" s="137"/>
      <c r="AD1068" s="137"/>
      <c r="AE1068" s="137"/>
      <c r="AF1068" s="137"/>
      <c r="AG1068" s="137"/>
      <c r="AH1068" s="137"/>
    </row>
    <row r="1069" spans="1:34" ht="15" customHeight="1" x14ac:dyDescent="0.2">
      <c r="A1069" s="1393"/>
      <c r="B1069" s="147"/>
      <c r="C1069" s="202"/>
      <c r="D1069" s="201"/>
      <c r="E1069" s="716"/>
      <c r="F1069" s="1123"/>
      <c r="G1069" s="1124"/>
      <c r="H1069" s="704"/>
      <c r="I1069" s="170"/>
      <c r="J1069" s="170"/>
      <c r="K1069" s="170"/>
      <c r="L1069" s="170"/>
      <c r="M1069" s="170"/>
      <c r="N1069" s="170"/>
      <c r="O1069" s="714">
        <f t="shared" si="371"/>
        <v>0</v>
      </c>
      <c r="P1069" s="835"/>
      <c r="Q1069" s="137"/>
      <c r="R1069" s="137"/>
      <c r="S1069" s="137"/>
      <c r="T1069" s="137"/>
      <c r="U1069" s="137"/>
      <c r="V1069" s="137"/>
      <c r="W1069" s="137"/>
      <c r="X1069" s="137"/>
      <c r="Y1069" s="137"/>
      <c r="Z1069" s="137"/>
      <c r="AA1069" s="137"/>
      <c r="AB1069" s="137"/>
      <c r="AC1069" s="137"/>
      <c r="AD1069" s="137"/>
      <c r="AE1069" s="137"/>
      <c r="AF1069" s="137"/>
      <c r="AG1069" s="137"/>
      <c r="AH1069" s="137"/>
    </row>
    <row r="1070" spans="1:34" ht="15" customHeight="1" x14ac:dyDescent="0.2">
      <c r="A1070" s="1393"/>
      <c r="B1070" s="147"/>
      <c r="C1070" s="202"/>
      <c r="D1070" s="201"/>
      <c r="E1070" s="716"/>
      <c r="F1070" s="1123"/>
      <c r="G1070" s="1124"/>
      <c r="H1070" s="704"/>
      <c r="I1070" s="170"/>
      <c r="J1070" s="170"/>
      <c r="K1070" s="170"/>
      <c r="L1070" s="170"/>
      <c r="M1070" s="170"/>
      <c r="N1070" s="170"/>
      <c r="O1070" s="714">
        <f t="shared" si="371"/>
        <v>0</v>
      </c>
      <c r="P1070" s="835"/>
      <c r="Q1070" s="137"/>
      <c r="R1070" s="137"/>
      <c r="S1070" s="137"/>
      <c r="T1070" s="137"/>
      <c r="U1070" s="137"/>
      <c r="V1070" s="137"/>
      <c r="W1070" s="137"/>
      <c r="X1070" s="137"/>
      <c r="Y1070" s="137"/>
      <c r="Z1070" s="137"/>
      <c r="AA1070" s="137"/>
      <c r="AB1070" s="137"/>
      <c r="AC1070" s="137"/>
      <c r="AD1070" s="137"/>
      <c r="AE1070" s="137"/>
      <c r="AF1070" s="137"/>
      <c r="AG1070" s="137"/>
      <c r="AH1070" s="137"/>
    </row>
    <row r="1071" spans="1:34" ht="15" customHeight="1" thickBot="1" x14ac:dyDescent="0.25">
      <c r="A1071" s="1393"/>
      <c r="B1071" s="147"/>
      <c r="C1071" s="202"/>
      <c r="D1071" s="201"/>
      <c r="E1071" s="716"/>
      <c r="F1071" s="1123"/>
      <c r="G1071" s="1124"/>
      <c r="H1071" s="704"/>
      <c r="I1071" s="170"/>
      <c r="J1071" s="170"/>
      <c r="K1071" s="170"/>
      <c r="L1071" s="170"/>
      <c r="M1071" s="170"/>
      <c r="N1071" s="170"/>
      <c r="O1071" s="714">
        <f t="shared" si="371"/>
        <v>0</v>
      </c>
      <c r="P1071" s="835"/>
      <c r="Q1071" s="137"/>
      <c r="R1071" s="137"/>
      <c r="S1071" s="137"/>
      <c r="T1071" s="137"/>
      <c r="U1071" s="137"/>
      <c r="V1071" s="137"/>
      <c r="W1071" s="137"/>
      <c r="X1071" s="137"/>
      <c r="Y1071" s="137"/>
      <c r="Z1071" s="137"/>
      <c r="AA1071" s="137"/>
      <c r="AB1071" s="137"/>
      <c r="AC1071" s="137"/>
      <c r="AD1071" s="137"/>
      <c r="AE1071" s="137"/>
      <c r="AF1071" s="137"/>
      <c r="AG1071" s="137"/>
      <c r="AH1071" s="137"/>
    </row>
    <row r="1072" spans="1:34" ht="15" hidden="1" customHeight="1" x14ac:dyDescent="0.2">
      <c r="A1072" s="1393"/>
      <c r="B1072" s="147"/>
      <c r="C1072" s="202"/>
      <c r="D1072" s="201"/>
      <c r="E1072" s="716"/>
      <c r="F1072" s="1123"/>
      <c r="G1072" s="1124"/>
      <c r="H1072" s="704"/>
      <c r="I1072" s="170"/>
      <c r="J1072" s="170"/>
      <c r="K1072" s="170"/>
      <c r="L1072" s="170"/>
      <c r="M1072" s="170"/>
      <c r="N1072" s="170"/>
      <c r="O1072" s="714">
        <f t="shared" si="371"/>
        <v>0</v>
      </c>
      <c r="P1072" s="835"/>
      <c r="Q1072" s="137"/>
      <c r="R1072" s="137"/>
      <c r="S1072" s="137"/>
      <c r="T1072" s="137"/>
      <c r="U1072" s="137"/>
      <c r="V1072" s="137"/>
      <c r="W1072" s="137"/>
      <c r="X1072" s="137"/>
      <c r="Y1072" s="137"/>
      <c r="Z1072" s="137"/>
      <c r="AA1072" s="137"/>
      <c r="AB1072" s="137"/>
      <c r="AC1072" s="137"/>
      <c r="AD1072" s="137"/>
      <c r="AE1072" s="137"/>
      <c r="AF1072" s="137"/>
      <c r="AG1072" s="137"/>
      <c r="AH1072" s="137"/>
    </row>
    <row r="1073" spans="1:34" ht="15" hidden="1" customHeight="1" x14ac:dyDescent="0.2">
      <c r="A1073" s="1393"/>
      <c r="B1073" s="147"/>
      <c r="C1073" s="202"/>
      <c r="D1073" s="201"/>
      <c r="E1073" s="716"/>
      <c r="F1073" s="1123"/>
      <c r="G1073" s="1124"/>
      <c r="H1073" s="704"/>
      <c r="I1073" s="170"/>
      <c r="J1073" s="170"/>
      <c r="K1073" s="170"/>
      <c r="L1073" s="170"/>
      <c r="M1073" s="170"/>
      <c r="N1073" s="170"/>
      <c r="O1073" s="714">
        <f t="shared" si="371"/>
        <v>0</v>
      </c>
      <c r="P1073" s="835"/>
      <c r="Q1073" s="137"/>
      <c r="R1073" s="137"/>
      <c r="S1073" s="137"/>
      <c r="T1073" s="137"/>
      <c r="U1073" s="137"/>
      <c r="V1073" s="137"/>
      <c r="W1073" s="137"/>
      <c r="X1073" s="137"/>
      <c r="Y1073" s="137"/>
      <c r="Z1073" s="137"/>
      <c r="AA1073" s="137"/>
      <c r="AB1073" s="137"/>
      <c r="AC1073" s="137"/>
      <c r="AD1073" s="137"/>
      <c r="AE1073" s="137"/>
      <c r="AF1073" s="137"/>
      <c r="AG1073" s="137"/>
      <c r="AH1073" s="137"/>
    </row>
    <row r="1074" spans="1:34" ht="15" hidden="1" customHeight="1" x14ac:dyDescent="0.2">
      <c r="A1074" s="1393"/>
      <c r="B1074" s="147"/>
      <c r="C1074" s="202"/>
      <c r="D1074" s="201"/>
      <c r="E1074" s="716"/>
      <c r="F1074" s="1123"/>
      <c r="G1074" s="1124"/>
      <c r="H1074" s="704"/>
      <c r="I1074" s="170"/>
      <c r="J1074" s="170"/>
      <c r="K1074" s="170"/>
      <c r="L1074" s="170"/>
      <c r="M1074" s="170"/>
      <c r="N1074" s="170"/>
      <c r="O1074" s="714">
        <f t="shared" si="371"/>
        <v>0</v>
      </c>
      <c r="P1074" s="835"/>
      <c r="Q1074" s="137"/>
      <c r="R1074" s="137"/>
      <c r="S1074" s="137"/>
      <c r="T1074" s="137"/>
      <c r="U1074" s="137"/>
      <c r="V1074" s="137"/>
      <c r="W1074" s="137"/>
      <c r="X1074" s="137"/>
      <c r="Y1074" s="137"/>
      <c r="Z1074" s="137"/>
      <c r="AA1074" s="137"/>
      <c r="AB1074" s="137"/>
      <c r="AC1074" s="137"/>
      <c r="AD1074" s="137"/>
      <c r="AE1074" s="137"/>
      <c r="AF1074" s="137"/>
      <c r="AG1074" s="137"/>
      <c r="AH1074" s="137"/>
    </row>
    <row r="1075" spans="1:34" ht="15" hidden="1" customHeight="1" x14ac:dyDescent="0.2">
      <c r="A1075" s="1393"/>
      <c r="B1075" s="147"/>
      <c r="C1075" s="202"/>
      <c r="D1075" s="201"/>
      <c r="E1075" s="716"/>
      <c r="F1075" s="1123"/>
      <c r="G1075" s="1124"/>
      <c r="H1075" s="704"/>
      <c r="I1075" s="170"/>
      <c r="J1075" s="170"/>
      <c r="K1075" s="170"/>
      <c r="L1075" s="170"/>
      <c r="M1075" s="170"/>
      <c r="N1075" s="170"/>
      <c r="O1075" s="714">
        <f t="shared" si="371"/>
        <v>0</v>
      </c>
      <c r="P1075" s="835"/>
      <c r="Q1075" s="137"/>
      <c r="R1075" s="137"/>
      <c r="S1075" s="137"/>
      <c r="T1075" s="137"/>
      <c r="U1075" s="137"/>
      <c r="V1075" s="137"/>
      <c r="W1075" s="137"/>
      <c r="X1075" s="137"/>
      <c r="Y1075" s="137"/>
      <c r="Z1075" s="137"/>
      <c r="AA1075" s="137"/>
      <c r="AB1075" s="137"/>
      <c r="AC1075" s="137"/>
      <c r="AD1075" s="137"/>
      <c r="AE1075" s="137"/>
      <c r="AF1075" s="137"/>
      <c r="AG1075" s="137"/>
      <c r="AH1075" s="137"/>
    </row>
    <row r="1076" spans="1:34" ht="15" hidden="1" customHeight="1" x14ac:dyDescent="0.2">
      <c r="A1076" s="1393"/>
      <c r="B1076" s="147"/>
      <c r="C1076" s="202"/>
      <c r="D1076" s="201"/>
      <c r="E1076" s="716"/>
      <c r="F1076" s="1123"/>
      <c r="G1076" s="1124"/>
      <c r="H1076" s="704"/>
      <c r="I1076" s="170"/>
      <c r="J1076" s="170"/>
      <c r="K1076" s="170"/>
      <c r="L1076" s="170"/>
      <c r="M1076" s="170"/>
      <c r="N1076" s="170"/>
      <c r="O1076" s="714">
        <f t="shared" si="371"/>
        <v>0</v>
      </c>
      <c r="P1076" s="835"/>
      <c r="Q1076" s="137"/>
      <c r="R1076" s="137"/>
      <c r="S1076" s="137"/>
      <c r="T1076" s="137"/>
      <c r="U1076" s="137"/>
      <c r="V1076" s="137"/>
      <c r="W1076" s="137"/>
      <c r="X1076" s="137"/>
      <c r="Y1076" s="137"/>
      <c r="Z1076" s="137"/>
      <c r="AA1076" s="137"/>
      <c r="AB1076" s="137"/>
      <c r="AC1076" s="137"/>
      <c r="AD1076" s="137"/>
      <c r="AE1076" s="137"/>
      <c r="AF1076" s="137"/>
      <c r="AG1076" s="137"/>
      <c r="AH1076" s="137"/>
    </row>
    <row r="1077" spans="1:34" ht="15" hidden="1" customHeight="1" x14ac:dyDescent="0.2">
      <c r="A1077" s="1393"/>
      <c r="B1077" s="147"/>
      <c r="C1077" s="202"/>
      <c r="D1077" s="201"/>
      <c r="E1077" s="716"/>
      <c r="F1077" s="1123"/>
      <c r="G1077" s="1124"/>
      <c r="H1077" s="704"/>
      <c r="I1077" s="170"/>
      <c r="J1077" s="170"/>
      <c r="K1077" s="170"/>
      <c r="L1077" s="170"/>
      <c r="M1077" s="170"/>
      <c r="N1077" s="170"/>
      <c r="O1077" s="714">
        <f t="shared" si="371"/>
        <v>0</v>
      </c>
      <c r="P1077" s="835"/>
      <c r="Q1077" s="137"/>
      <c r="R1077" s="137"/>
      <c r="S1077" s="137"/>
      <c r="T1077" s="137"/>
      <c r="U1077" s="137"/>
      <c r="V1077" s="137"/>
      <c r="W1077" s="137"/>
      <c r="X1077" s="137"/>
      <c r="Y1077" s="137"/>
      <c r="Z1077" s="137"/>
      <c r="AA1077" s="137"/>
      <c r="AB1077" s="137"/>
      <c r="AC1077" s="137"/>
      <c r="AD1077" s="137"/>
      <c r="AE1077" s="137"/>
      <c r="AF1077" s="137"/>
      <c r="AG1077" s="137"/>
      <c r="AH1077" s="137"/>
    </row>
    <row r="1078" spans="1:34" ht="15" hidden="1" customHeight="1" x14ac:dyDescent="0.2">
      <c r="A1078" s="1393"/>
      <c r="B1078" s="147"/>
      <c r="C1078" s="202"/>
      <c r="D1078" s="201"/>
      <c r="E1078" s="716"/>
      <c r="F1078" s="1123"/>
      <c r="G1078" s="1124"/>
      <c r="H1078" s="704"/>
      <c r="I1078" s="170"/>
      <c r="J1078" s="170"/>
      <c r="K1078" s="170"/>
      <c r="L1078" s="170"/>
      <c r="M1078" s="170"/>
      <c r="N1078" s="170"/>
      <c r="O1078" s="714">
        <f t="shared" si="371"/>
        <v>0</v>
      </c>
      <c r="P1078" s="835"/>
      <c r="Q1078" s="137"/>
      <c r="R1078" s="137"/>
      <c r="S1078" s="137"/>
      <c r="T1078" s="137"/>
      <c r="U1078" s="137"/>
      <c r="V1078" s="137"/>
      <c r="W1078" s="137"/>
      <c r="X1078" s="137"/>
      <c r="Y1078" s="137"/>
      <c r="Z1078" s="137"/>
      <c r="AA1078" s="137"/>
      <c r="AB1078" s="137"/>
      <c r="AC1078" s="137"/>
      <c r="AD1078" s="137"/>
      <c r="AE1078" s="137"/>
      <c r="AF1078" s="137"/>
      <c r="AG1078" s="137"/>
      <c r="AH1078" s="137"/>
    </row>
    <row r="1079" spans="1:34" ht="15" hidden="1" customHeight="1" x14ac:dyDescent="0.2">
      <c r="A1079" s="1393"/>
      <c r="B1079" s="147"/>
      <c r="C1079" s="202"/>
      <c r="D1079" s="201"/>
      <c r="E1079" s="716"/>
      <c r="F1079" s="1123"/>
      <c r="G1079" s="1124"/>
      <c r="H1079" s="704"/>
      <c r="I1079" s="170"/>
      <c r="J1079" s="170"/>
      <c r="K1079" s="170"/>
      <c r="L1079" s="170"/>
      <c r="M1079" s="170"/>
      <c r="N1079" s="170"/>
      <c r="O1079" s="714">
        <f t="shared" si="371"/>
        <v>0</v>
      </c>
      <c r="P1079" s="835"/>
      <c r="Q1079" s="137"/>
      <c r="R1079" s="137"/>
      <c r="S1079" s="137"/>
      <c r="T1079" s="137"/>
      <c r="U1079" s="137"/>
      <c r="V1079" s="137"/>
      <c r="W1079" s="137"/>
      <c r="X1079" s="137"/>
      <c r="Y1079" s="137"/>
      <c r="Z1079" s="137"/>
      <c r="AA1079" s="137"/>
      <c r="AB1079" s="137"/>
      <c r="AC1079" s="137"/>
      <c r="AD1079" s="137"/>
      <c r="AE1079" s="137"/>
      <c r="AF1079" s="137"/>
      <c r="AG1079" s="137"/>
      <c r="AH1079" s="137"/>
    </row>
    <row r="1080" spans="1:34" ht="15" hidden="1" customHeight="1" x14ac:dyDescent="0.2">
      <c r="A1080" s="1393"/>
      <c r="B1080" s="147"/>
      <c r="C1080" s="202"/>
      <c r="D1080" s="201"/>
      <c r="E1080" s="716"/>
      <c r="F1080" s="1123"/>
      <c r="G1080" s="1124"/>
      <c r="H1080" s="704"/>
      <c r="I1080" s="170"/>
      <c r="J1080" s="170"/>
      <c r="K1080" s="170"/>
      <c r="L1080" s="170"/>
      <c r="M1080" s="170"/>
      <c r="N1080" s="170"/>
      <c r="O1080" s="714">
        <f t="shared" si="371"/>
        <v>0</v>
      </c>
      <c r="P1080" s="835"/>
      <c r="Q1080" s="137"/>
      <c r="R1080" s="137"/>
      <c r="S1080" s="137"/>
      <c r="T1080" s="137"/>
      <c r="U1080" s="137"/>
      <c r="V1080" s="137"/>
      <c r="W1080" s="137"/>
      <c r="X1080" s="137"/>
      <c r="Y1080" s="137"/>
      <c r="Z1080" s="137"/>
      <c r="AA1080" s="137"/>
      <c r="AB1080" s="137"/>
      <c r="AC1080" s="137"/>
      <c r="AD1080" s="137"/>
      <c r="AE1080" s="137"/>
      <c r="AF1080" s="137"/>
      <c r="AG1080" s="137"/>
      <c r="AH1080" s="137"/>
    </row>
    <row r="1081" spans="1:34" ht="15" hidden="1" customHeight="1" thickBot="1" x14ac:dyDescent="0.25">
      <c r="A1081" s="1394"/>
      <c r="B1081" s="169"/>
      <c r="C1081" s="203"/>
      <c r="D1081" s="201"/>
      <c r="E1081" s="717"/>
      <c r="F1081" s="1125"/>
      <c r="G1081" s="1126"/>
      <c r="H1081" s="704"/>
      <c r="I1081" s="170"/>
      <c r="J1081" s="170"/>
      <c r="K1081" s="170"/>
      <c r="L1081" s="170"/>
      <c r="M1081" s="170"/>
      <c r="N1081" s="170"/>
      <c r="O1081" s="714">
        <f t="shared" si="371"/>
        <v>0</v>
      </c>
      <c r="P1081" s="835"/>
      <c r="Q1081" s="137"/>
      <c r="R1081" s="137"/>
      <c r="S1081" s="137"/>
      <c r="T1081" s="137"/>
      <c r="U1081" s="137"/>
      <c r="V1081" s="137"/>
      <c r="W1081" s="137"/>
      <c r="X1081" s="137"/>
      <c r="Y1081" s="137"/>
      <c r="Z1081" s="137"/>
      <c r="AA1081" s="137"/>
      <c r="AB1081" s="137"/>
      <c r="AC1081" s="137"/>
      <c r="AD1081" s="137"/>
      <c r="AE1081" s="137"/>
      <c r="AF1081" s="137"/>
      <c r="AG1081" s="137"/>
      <c r="AH1081" s="137"/>
    </row>
    <row r="1082" spans="1:34" ht="18" customHeight="1" thickBot="1" x14ac:dyDescent="0.25">
      <c r="A1082" s="182"/>
      <c r="B1082" s="198"/>
      <c r="C1082" s="198"/>
      <c r="D1082" s="198"/>
      <c r="E1082" s="198" t="s">
        <v>62</v>
      </c>
      <c r="F1082" s="140">
        <f t="shared" ref="F1082:G1082" si="372">SUM(F1062:F1081)</f>
        <v>0</v>
      </c>
      <c r="G1082" s="204">
        <f t="shared" si="372"/>
        <v>0</v>
      </c>
      <c r="H1082" s="139"/>
      <c r="I1082" s="209"/>
      <c r="J1082" s="139"/>
      <c r="K1082" s="209"/>
      <c r="L1082" s="139"/>
      <c r="M1082" s="209"/>
      <c r="N1082" s="139"/>
      <c r="O1082" s="144">
        <f t="shared" ref="O1082" si="373">SUM(O1062:O1081)</f>
        <v>0</v>
      </c>
      <c r="P1082" s="836"/>
      <c r="Q1082" s="137"/>
      <c r="R1082" s="137"/>
      <c r="S1082" s="137"/>
      <c r="T1082" s="137"/>
      <c r="U1082" s="137"/>
      <c r="V1082" s="137"/>
      <c r="W1082" s="137"/>
      <c r="X1082" s="137"/>
      <c r="Y1082" s="137"/>
      <c r="Z1082" s="137"/>
      <c r="AA1082" s="137"/>
      <c r="AB1082" s="137"/>
      <c r="AC1082" s="137"/>
      <c r="AD1082" s="137"/>
      <c r="AE1082" s="137"/>
      <c r="AF1082" s="137"/>
      <c r="AG1082" s="137"/>
      <c r="AH1082" s="137"/>
    </row>
    <row r="1083" spans="1:34" ht="13.5" thickBot="1" x14ac:dyDescent="0.25">
      <c r="A1083" s="173"/>
      <c r="B1083" s="152"/>
      <c r="C1083" s="152"/>
      <c r="D1083" s="152"/>
      <c r="E1083" s="152"/>
      <c r="F1083" s="152"/>
      <c r="G1083" s="152"/>
      <c r="H1083" s="102"/>
      <c r="I1083" s="152"/>
      <c r="J1083" s="152"/>
      <c r="K1083" s="152"/>
      <c r="L1083" s="152"/>
      <c r="M1083" s="152"/>
      <c r="N1083" s="152"/>
      <c r="O1083" s="102"/>
      <c r="P1083" s="837"/>
      <c r="Q1083" s="137"/>
      <c r="R1083" s="137"/>
      <c r="S1083" s="137"/>
      <c r="T1083" s="137"/>
      <c r="U1083" s="137"/>
      <c r="V1083" s="137"/>
      <c r="W1083" s="137"/>
      <c r="X1083" s="137"/>
      <c r="Y1083" s="137"/>
      <c r="Z1083" s="137"/>
      <c r="AA1083" s="137"/>
      <c r="AB1083" s="137"/>
      <c r="AC1083" s="137"/>
      <c r="AD1083" s="137"/>
      <c r="AE1083" s="137"/>
      <c r="AF1083" s="137"/>
      <c r="AG1083" s="137"/>
      <c r="AH1083" s="137"/>
    </row>
    <row r="1084" spans="1:34" ht="15" customHeight="1" x14ac:dyDescent="0.2">
      <c r="A1084" s="1392" t="str">
        <f>'Setup Page'!C11</f>
        <v>Nongoma Engineering</v>
      </c>
      <c r="B1084" s="168"/>
      <c r="C1084" s="201"/>
      <c r="D1084" s="201"/>
      <c r="E1084" s="715"/>
      <c r="F1084" s="1121"/>
      <c r="G1084" s="1122"/>
      <c r="H1084" s="704"/>
      <c r="I1084" s="170"/>
      <c r="J1084" s="170"/>
      <c r="K1084" s="170"/>
      <c r="L1084" s="170"/>
      <c r="M1084" s="170"/>
      <c r="N1084" s="170"/>
      <c r="O1084" s="714">
        <f>G1084*H1084</f>
        <v>0</v>
      </c>
      <c r="P1084" s="835"/>
      <c r="Q1084" s="137"/>
      <c r="R1084" s="137"/>
      <c r="S1084" s="137"/>
      <c r="T1084" s="137"/>
      <c r="U1084" s="137"/>
      <c r="V1084" s="137"/>
      <c r="W1084" s="137"/>
      <c r="X1084" s="137"/>
      <c r="Y1084" s="137"/>
      <c r="Z1084" s="137"/>
      <c r="AA1084" s="137"/>
      <c r="AB1084" s="137"/>
      <c r="AC1084" s="137"/>
      <c r="AD1084" s="137"/>
      <c r="AE1084" s="137"/>
      <c r="AF1084" s="137"/>
      <c r="AG1084" s="137"/>
      <c r="AH1084" s="137"/>
    </row>
    <row r="1085" spans="1:34" ht="15" customHeight="1" x14ac:dyDescent="0.2">
      <c r="A1085" s="1393"/>
      <c r="B1085" s="147"/>
      <c r="C1085" s="202"/>
      <c r="D1085" s="201"/>
      <c r="E1085" s="716"/>
      <c r="F1085" s="1123"/>
      <c r="G1085" s="1124"/>
      <c r="H1085" s="704"/>
      <c r="I1085" s="170"/>
      <c r="J1085" s="170"/>
      <c r="K1085" s="170"/>
      <c r="L1085" s="170"/>
      <c r="M1085" s="170"/>
      <c r="N1085" s="170"/>
      <c r="O1085" s="714">
        <f t="shared" ref="O1085:O1103" si="374">G1085*H1085</f>
        <v>0</v>
      </c>
      <c r="P1085" s="835"/>
      <c r="Q1085" s="137"/>
      <c r="R1085" s="137"/>
      <c r="S1085" s="137"/>
      <c r="T1085" s="137"/>
      <c r="U1085" s="137"/>
      <c r="V1085" s="137"/>
      <c r="W1085" s="137"/>
      <c r="X1085" s="137"/>
      <c r="Y1085" s="137"/>
      <c r="Z1085" s="137"/>
      <c r="AA1085" s="137"/>
      <c r="AB1085" s="137"/>
      <c r="AC1085" s="137"/>
      <c r="AD1085" s="137"/>
      <c r="AE1085" s="137"/>
      <c r="AF1085" s="137"/>
      <c r="AG1085" s="137"/>
      <c r="AH1085" s="137"/>
    </row>
    <row r="1086" spans="1:34" ht="15" customHeight="1" x14ac:dyDescent="0.2">
      <c r="A1086" s="1393"/>
      <c r="B1086" s="147"/>
      <c r="C1086" s="202"/>
      <c r="D1086" s="201"/>
      <c r="E1086" s="716"/>
      <c r="F1086" s="1123"/>
      <c r="G1086" s="1124"/>
      <c r="H1086" s="704"/>
      <c r="I1086" s="170"/>
      <c r="J1086" s="170"/>
      <c r="K1086" s="170"/>
      <c r="L1086" s="170"/>
      <c r="M1086" s="170"/>
      <c r="N1086" s="170"/>
      <c r="O1086" s="714">
        <f t="shared" si="374"/>
        <v>0</v>
      </c>
      <c r="P1086" s="835"/>
      <c r="Q1086" s="137"/>
      <c r="R1086" s="137"/>
      <c r="S1086" s="137"/>
      <c r="T1086" s="137"/>
      <c r="U1086" s="137"/>
      <c r="V1086" s="137"/>
      <c r="W1086" s="137"/>
      <c r="X1086" s="137"/>
      <c r="Y1086" s="137"/>
      <c r="Z1086" s="137"/>
      <c r="AA1086" s="137"/>
      <c r="AB1086" s="137"/>
      <c r="AC1086" s="137"/>
      <c r="AD1086" s="137"/>
      <c r="AE1086" s="137"/>
      <c r="AF1086" s="137"/>
      <c r="AG1086" s="137"/>
      <c r="AH1086" s="137"/>
    </row>
    <row r="1087" spans="1:34" ht="15" customHeight="1" x14ac:dyDescent="0.2">
      <c r="A1087" s="1393"/>
      <c r="B1087" s="147"/>
      <c r="C1087" s="202"/>
      <c r="D1087" s="201"/>
      <c r="E1087" s="716"/>
      <c r="F1087" s="1123"/>
      <c r="G1087" s="1124"/>
      <c r="H1087" s="704"/>
      <c r="I1087" s="170"/>
      <c r="J1087" s="170"/>
      <c r="K1087" s="170"/>
      <c r="L1087" s="170"/>
      <c r="M1087" s="170"/>
      <c r="N1087" s="170"/>
      <c r="O1087" s="714">
        <f t="shared" si="374"/>
        <v>0</v>
      </c>
      <c r="P1087" s="835"/>
      <c r="Q1087" s="137"/>
      <c r="R1087" s="137"/>
      <c r="S1087" s="137"/>
      <c r="T1087" s="137"/>
      <c r="U1087" s="137"/>
      <c r="V1087" s="137"/>
      <c r="W1087" s="137"/>
      <c r="X1087" s="137"/>
      <c r="Y1087" s="137"/>
      <c r="Z1087" s="137"/>
      <c r="AA1087" s="137"/>
      <c r="AB1087" s="137"/>
      <c r="AC1087" s="137"/>
      <c r="AD1087" s="137"/>
      <c r="AE1087" s="137"/>
      <c r="AF1087" s="137"/>
      <c r="AG1087" s="137"/>
      <c r="AH1087" s="137"/>
    </row>
    <row r="1088" spans="1:34" ht="15" customHeight="1" x14ac:dyDescent="0.2">
      <c r="A1088" s="1393"/>
      <c r="B1088" s="147"/>
      <c r="C1088" s="202"/>
      <c r="D1088" s="201"/>
      <c r="E1088" s="716"/>
      <c r="F1088" s="1123"/>
      <c r="G1088" s="1124"/>
      <c r="H1088" s="704"/>
      <c r="I1088" s="170"/>
      <c r="J1088" s="170"/>
      <c r="K1088" s="170"/>
      <c r="L1088" s="170"/>
      <c r="M1088" s="170"/>
      <c r="N1088" s="170"/>
      <c r="O1088" s="714">
        <f t="shared" si="374"/>
        <v>0</v>
      </c>
      <c r="P1088" s="835"/>
      <c r="Q1088" s="137"/>
      <c r="R1088" s="137"/>
      <c r="S1088" s="137"/>
      <c r="T1088" s="137"/>
      <c r="U1088" s="137"/>
      <c r="V1088" s="137"/>
      <c r="W1088" s="137"/>
      <c r="X1088" s="137"/>
      <c r="Y1088" s="137"/>
      <c r="Z1088" s="137"/>
      <c r="AA1088" s="137"/>
      <c r="AB1088" s="137"/>
      <c r="AC1088" s="137"/>
      <c r="AD1088" s="137"/>
      <c r="AE1088" s="137"/>
      <c r="AF1088" s="137"/>
      <c r="AG1088" s="137"/>
      <c r="AH1088" s="137"/>
    </row>
    <row r="1089" spans="1:34" ht="15" customHeight="1" x14ac:dyDescent="0.2">
      <c r="A1089" s="1393"/>
      <c r="B1089" s="147"/>
      <c r="C1089" s="202"/>
      <c r="D1089" s="201"/>
      <c r="E1089" s="716"/>
      <c r="F1089" s="1123"/>
      <c r="G1089" s="1124"/>
      <c r="H1089" s="704"/>
      <c r="I1089" s="170"/>
      <c r="J1089" s="170"/>
      <c r="K1089" s="170"/>
      <c r="L1089" s="170"/>
      <c r="M1089" s="170"/>
      <c r="N1089" s="170"/>
      <c r="O1089" s="714">
        <f t="shared" si="374"/>
        <v>0</v>
      </c>
      <c r="P1089" s="835"/>
      <c r="Q1089" s="137"/>
      <c r="R1089" s="137"/>
      <c r="S1089" s="137"/>
      <c r="T1089" s="137"/>
      <c r="U1089" s="137"/>
      <c r="V1089" s="137"/>
      <c r="W1089" s="137"/>
      <c r="X1089" s="137"/>
      <c r="Y1089" s="137"/>
      <c r="Z1089" s="137"/>
      <c r="AA1089" s="137"/>
      <c r="AB1089" s="137"/>
      <c r="AC1089" s="137"/>
      <c r="AD1089" s="137"/>
      <c r="AE1089" s="137"/>
      <c r="AF1089" s="137"/>
      <c r="AG1089" s="137"/>
      <c r="AH1089" s="137"/>
    </row>
    <row r="1090" spans="1:34" ht="15" customHeight="1" x14ac:dyDescent="0.2">
      <c r="A1090" s="1393"/>
      <c r="B1090" s="147"/>
      <c r="C1090" s="202"/>
      <c r="D1090" s="201"/>
      <c r="E1090" s="716"/>
      <c r="F1090" s="1123"/>
      <c r="G1090" s="1124"/>
      <c r="H1090" s="704"/>
      <c r="I1090" s="170"/>
      <c r="J1090" s="170"/>
      <c r="K1090" s="170"/>
      <c r="L1090" s="170"/>
      <c r="M1090" s="170"/>
      <c r="N1090" s="170"/>
      <c r="O1090" s="714">
        <f t="shared" si="374"/>
        <v>0</v>
      </c>
      <c r="P1090" s="835"/>
      <c r="Q1090" s="137"/>
      <c r="R1090" s="137"/>
      <c r="S1090" s="137"/>
      <c r="T1090" s="137"/>
      <c r="U1090" s="137"/>
      <c r="V1090" s="137"/>
      <c r="W1090" s="137"/>
      <c r="X1090" s="137"/>
      <c r="Y1090" s="137"/>
      <c r="Z1090" s="137"/>
      <c r="AA1090" s="137"/>
      <c r="AB1090" s="137"/>
      <c r="AC1090" s="137"/>
      <c r="AD1090" s="137"/>
      <c r="AE1090" s="137"/>
      <c r="AF1090" s="137"/>
      <c r="AG1090" s="137"/>
      <c r="AH1090" s="137"/>
    </row>
    <row r="1091" spans="1:34" ht="15" customHeight="1" x14ac:dyDescent="0.2">
      <c r="A1091" s="1393"/>
      <c r="B1091" s="147"/>
      <c r="C1091" s="202"/>
      <c r="D1091" s="201"/>
      <c r="E1091" s="716"/>
      <c r="F1091" s="1123"/>
      <c r="G1091" s="1124"/>
      <c r="H1091" s="704"/>
      <c r="I1091" s="170"/>
      <c r="J1091" s="170"/>
      <c r="K1091" s="170"/>
      <c r="L1091" s="170"/>
      <c r="M1091" s="170"/>
      <c r="N1091" s="170"/>
      <c r="O1091" s="714">
        <f t="shared" si="374"/>
        <v>0</v>
      </c>
      <c r="P1091" s="835"/>
      <c r="Q1091" s="137"/>
      <c r="R1091" s="137"/>
      <c r="S1091" s="137"/>
      <c r="T1091" s="137"/>
      <c r="U1091" s="137"/>
      <c r="V1091" s="137"/>
      <c r="W1091" s="137"/>
      <c r="X1091" s="137"/>
      <c r="Y1091" s="137"/>
      <c r="Z1091" s="137"/>
      <c r="AA1091" s="137"/>
      <c r="AB1091" s="137"/>
      <c r="AC1091" s="137"/>
      <c r="AD1091" s="137"/>
      <c r="AE1091" s="137"/>
      <c r="AF1091" s="137"/>
      <c r="AG1091" s="137"/>
      <c r="AH1091" s="137"/>
    </row>
    <row r="1092" spans="1:34" ht="15" customHeight="1" x14ac:dyDescent="0.2">
      <c r="A1092" s="1393"/>
      <c r="B1092" s="147"/>
      <c r="C1092" s="202"/>
      <c r="D1092" s="201"/>
      <c r="E1092" s="716"/>
      <c r="F1092" s="1123"/>
      <c r="G1092" s="1124"/>
      <c r="H1092" s="704"/>
      <c r="I1092" s="170"/>
      <c r="J1092" s="170"/>
      <c r="K1092" s="170"/>
      <c r="L1092" s="170"/>
      <c r="M1092" s="170"/>
      <c r="N1092" s="170"/>
      <c r="O1092" s="714">
        <f t="shared" si="374"/>
        <v>0</v>
      </c>
      <c r="P1092" s="835"/>
      <c r="Q1092" s="137"/>
      <c r="R1092" s="137"/>
      <c r="S1092" s="137"/>
      <c r="T1092" s="137"/>
      <c r="U1092" s="137"/>
      <c r="V1092" s="137"/>
      <c r="W1092" s="137"/>
      <c r="X1092" s="137"/>
      <c r="Y1092" s="137"/>
      <c r="Z1092" s="137"/>
      <c r="AA1092" s="137"/>
      <c r="AB1092" s="137"/>
      <c r="AC1092" s="137"/>
      <c r="AD1092" s="137"/>
      <c r="AE1092" s="137"/>
      <c r="AF1092" s="137"/>
      <c r="AG1092" s="137"/>
      <c r="AH1092" s="137"/>
    </row>
    <row r="1093" spans="1:34" ht="15" customHeight="1" thickBot="1" x14ac:dyDescent="0.25">
      <c r="A1093" s="1393"/>
      <c r="B1093" s="147"/>
      <c r="C1093" s="202"/>
      <c r="D1093" s="201"/>
      <c r="E1093" s="716"/>
      <c r="F1093" s="1123"/>
      <c r="G1093" s="1124"/>
      <c r="H1093" s="704"/>
      <c r="I1093" s="170"/>
      <c r="J1093" s="170"/>
      <c r="K1093" s="170"/>
      <c r="L1093" s="170"/>
      <c r="M1093" s="170"/>
      <c r="N1093" s="170"/>
      <c r="O1093" s="714">
        <f t="shared" si="374"/>
        <v>0</v>
      </c>
      <c r="P1093" s="835"/>
      <c r="Q1093" s="137"/>
      <c r="R1093" s="137"/>
      <c r="S1093" s="137"/>
      <c r="T1093" s="137"/>
      <c r="U1093" s="137"/>
      <c r="V1093" s="137"/>
      <c r="W1093" s="137"/>
      <c r="X1093" s="137"/>
      <c r="Y1093" s="137"/>
      <c r="Z1093" s="137"/>
      <c r="AA1093" s="137"/>
      <c r="AB1093" s="137"/>
      <c r="AC1093" s="137"/>
      <c r="AD1093" s="137"/>
      <c r="AE1093" s="137"/>
      <c r="AF1093" s="137"/>
      <c r="AG1093" s="137"/>
      <c r="AH1093" s="137"/>
    </row>
    <row r="1094" spans="1:34" ht="15" hidden="1" customHeight="1" x14ac:dyDescent="0.2">
      <c r="A1094" s="1393"/>
      <c r="B1094" s="147"/>
      <c r="C1094" s="202"/>
      <c r="D1094" s="201"/>
      <c r="E1094" s="716"/>
      <c r="F1094" s="1123"/>
      <c r="G1094" s="1124"/>
      <c r="H1094" s="704"/>
      <c r="I1094" s="170"/>
      <c r="J1094" s="170"/>
      <c r="K1094" s="170"/>
      <c r="L1094" s="170"/>
      <c r="M1094" s="170"/>
      <c r="N1094" s="170"/>
      <c r="O1094" s="714">
        <f t="shared" si="374"/>
        <v>0</v>
      </c>
      <c r="P1094" s="835"/>
      <c r="Q1094" s="137"/>
      <c r="R1094" s="137"/>
      <c r="S1094" s="137"/>
      <c r="T1094" s="137"/>
      <c r="U1094" s="137"/>
      <c r="V1094" s="137"/>
      <c r="W1094" s="137"/>
      <c r="X1094" s="137"/>
      <c r="Y1094" s="137"/>
      <c r="Z1094" s="137"/>
      <c r="AA1094" s="137"/>
      <c r="AB1094" s="137"/>
      <c r="AC1094" s="137"/>
      <c r="AD1094" s="137"/>
      <c r="AE1094" s="137"/>
      <c r="AF1094" s="137"/>
      <c r="AG1094" s="137"/>
      <c r="AH1094" s="137"/>
    </row>
    <row r="1095" spans="1:34" ht="15" hidden="1" customHeight="1" x14ac:dyDescent="0.2">
      <c r="A1095" s="1393"/>
      <c r="B1095" s="147"/>
      <c r="C1095" s="202"/>
      <c r="D1095" s="201"/>
      <c r="E1095" s="716"/>
      <c r="F1095" s="1123"/>
      <c r="G1095" s="1124"/>
      <c r="H1095" s="704"/>
      <c r="I1095" s="170"/>
      <c r="J1095" s="170"/>
      <c r="K1095" s="170"/>
      <c r="L1095" s="170"/>
      <c r="M1095" s="170"/>
      <c r="N1095" s="170"/>
      <c r="O1095" s="714">
        <f t="shared" si="374"/>
        <v>0</v>
      </c>
      <c r="P1095" s="835"/>
      <c r="Q1095" s="137"/>
      <c r="R1095" s="137"/>
      <c r="S1095" s="137"/>
      <c r="T1095" s="137"/>
      <c r="U1095" s="137"/>
      <c r="V1095" s="137"/>
      <c r="W1095" s="137"/>
      <c r="X1095" s="137"/>
      <c r="Y1095" s="137"/>
      <c r="Z1095" s="137"/>
      <c r="AA1095" s="137"/>
      <c r="AB1095" s="137"/>
      <c r="AC1095" s="137"/>
      <c r="AD1095" s="137"/>
      <c r="AE1095" s="137"/>
      <c r="AF1095" s="137"/>
      <c r="AG1095" s="137"/>
      <c r="AH1095" s="137"/>
    </row>
    <row r="1096" spans="1:34" ht="15" hidden="1" customHeight="1" x14ac:dyDescent="0.2">
      <c r="A1096" s="1393"/>
      <c r="B1096" s="147"/>
      <c r="C1096" s="202"/>
      <c r="D1096" s="201"/>
      <c r="E1096" s="716"/>
      <c r="F1096" s="1123"/>
      <c r="G1096" s="1124"/>
      <c r="H1096" s="704"/>
      <c r="I1096" s="170"/>
      <c r="J1096" s="170"/>
      <c r="K1096" s="170"/>
      <c r="L1096" s="170"/>
      <c r="M1096" s="170"/>
      <c r="N1096" s="170"/>
      <c r="O1096" s="714">
        <f t="shared" si="374"/>
        <v>0</v>
      </c>
      <c r="P1096" s="835"/>
      <c r="Q1096" s="137"/>
      <c r="R1096" s="137"/>
      <c r="S1096" s="137"/>
      <c r="T1096" s="137"/>
      <c r="U1096" s="137"/>
      <c r="V1096" s="137"/>
      <c r="W1096" s="137"/>
      <c r="X1096" s="137"/>
      <c r="Y1096" s="137"/>
      <c r="Z1096" s="137"/>
      <c r="AA1096" s="137"/>
      <c r="AB1096" s="137"/>
      <c r="AC1096" s="137"/>
      <c r="AD1096" s="137"/>
      <c r="AE1096" s="137"/>
      <c r="AF1096" s="137"/>
      <c r="AG1096" s="137"/>
      <c r="AH1096" s="137"/>
    </row>
    <row r="1097" spans="1:34" ht="15" hidden="1" customHeight="1" x14ac:dyDescent="0.2">
      <c r="A1097" s="1393"/>
      <c r="B1097" s="147"/>
      <c r="C1097" s="202"/>
      <c r="D1097" s="201"/>
      <c r="E1097" s="716"/>
      <c r="F1097" s="1123"/>
      <c r="G1097" s="1124"/>
      <c r="H1097" s="704"/>
      <c r="I1097" s="170"/>
      <c r="J1097" s="170"/>
      <c r="K1097" s="170"/>
      <c r="L1097" s="170"/>
      <c r="M1097" s="170"/>
      <c r="N1097" s="170"/>
      <c r="O1097" s="714">
        <f t="shared" si="374"/>
        <v>0</v>
      </c>
      <c r="P1097" s="835"/>
      <c r="Q1097" s="137"/>
      <c r="R1097" s="137"/>
      <c r="S1097" s="137"/>
      <c r="T1097" s="137"/>
      <c r="U1097" s="137"/>
      <c r="V1097" s="137"/>
      <c r="W1097" s="137"/>
      <c r="X1097" s="137"/>
      <c r="Y1097" s="137"/>
      <c r="Z1097" s="137"/>
      <c r="AA1097" s="137"/>
      <c r="AB1097" s="137"/>
      <c r="AC1097" s="137"/>
      <c r="AD1097" s="137"/>
      <c r="AE1097" s="137"/>
      <c r="AF1097" s="137"/>
      <c r="AG1097" s="137"/>
      <c r="AH1097" s="137"/>
    </row>
    <row r="1098" spans="1:34" ht="15" hidden="1" customHeight="1" x14ac:dyDescent="0.2">
      <c r="A1098" s="1393"/>
      <c r="B1098" s="147"/>
      <c r="C1098" s="202"/>
      <c r="D1098" s="201"/>
      <c r="E1098" s="716"/>
      <c r="F1098" s="1123"/>
      <c r="G1098" s="1124"/>
      <c r="H1098" s="704"/>
      <c r="I1098" s="170"/>
      <c r="J1098" s="170"/>
      <c r="K1098" s="170"/>
      <c r="L1098" s="170"/>
      <c r="M1098" s="170"/>
      <c r="N1098" s="170"/>
      <c r="O1098" s="714">
        <f t="shared" si="374"/>
        <v>0</v>
      </c>
      <c r="P1098" s="835"/>
      <c r="Q1098" s="137"/>
      <c r="R1098" s="137"/>
      <c r="S1098" s="137"/>
      <c r="T1098" s="137"/>
      <c r="U1098" s="137"/>
      <c r="V1098" s="137"/>
      <c r="W1098" s="137"/>
      <c r="X1098" s="137"/>
      <c r="Y1098" s="137"/>
      <c r="Z1098" s="137"/>
      <c r="AA1098" s="137"/>
      <c r="AB1098" s="137"/>
      <c r="AC1098" s="137"/>
      <c r="AD1098" s="137"/>
      <c r="AE1098" s="137"/>
      <c r="AF1098" s="137"/>
      <c r="AG1098" s="137"/>
      <c r="AH1098" s="137"/>
    </row>
    <row r="1099" spans="1:34" ht="15" hidden="1" customHeight="1" x14ac:dyDescent="0.2">
      <c r="A1099" s="1393"/>
      <c r="B1099" s="147"/>
      <c r="C1099" s="202"/>
      <c r="D1099" s="201"/>
      <c r="E1099" s="716"/>
      <c r="F1099" s="1123"/>
      <c r="G1099" s="1124"/>
      <c r="H1099" s="704"/>
      <c r="I1099" s="170"/>
      <c r="J1099" s="170"/>
      <c r="K1099" s="170"/>
      <c r="L1099" s="170"/>
      <c r="M1099" s="170"/>
      <c r="N1099" s="170"/>
      <c r="O1099" s="714">
        <f t="shared" si="374"/>
        <v>0</v>
      </c>
      <c r="P1099" s="835"/>
      <c r="Q1099" s="137"/>
      <c r="R1099" s="137"/>
      <c r="S1099" s="137"/>
      <c r="T1099" s="137"/>
      <c r="U1099" s="137"/>
      <c r="V1099" s="137"/>
      <c r="W1099" s="137"/>
      <c r="X1099" s="137"/>
      <c r="Y1099" s="137"/>
      <c r="Z1099" s="137"/>
      <c r="AA1099" s="137"/>
      <c r="AB1099" s="137"/>
      <c r="AC1099" s="137"/>
      <c r="AD1099" s="137"/>
      <c r="AE1099" s="137"/>
      <c r="AF1099" s="137"/>
      <c r="AG1099" s="137"/>
      <c r="AH1099" s="137"/>
    </row>
    <row r="1100" spans="1:34" ht="15" hidden="1" customHeight="1" x14ac:dyDescent="0.2">
      <c r="A1100" s="1393"/>
      <c r="B1100" s="147"/>
      <c r="C1100" s="202"/>
      <c r="D1100" s="201"/>
      <c r="E1100" s="716"/>
      <c r="F1100" s="1123"/>
      <c r="G1100" s="1124"/>
      <c r="H1100" s="704"/>
      <c r="I1100" s="170"/>
      <c r="J1100" s="170"/>
      <c r="K1100" s="170"/>
      <c r="L1100" s="170"/>
      <c r="M1100" s="170"/>
      <c r="N1100" s="170"/>
      <c r="O1100" s="714">
        <f t="shared" si="374"/>
        <v>0</v>
      </c>
      <c r="P1100" s="835"/>
      <c r="Q1100" s="137"/>
      <c r="R1100" s="137"/>
      <c r="S1100" s="137"/>
      <c r="T1100" s="137"/>
      <c r="U1100" s="137"/>
      <c r="V1100" s="137"/>
      <c r="W1100" s="137"/>
      <c r="X1100" s="137"/>
      <c r="Y1100" s="137"/>
      <c r="Z1100" s="137"/>
      <c r="AA1100" s="137"/>
      <c r="AB1100" s="137"/>
      <c r="AC1100" s="137"/>
      <c r="AD1100" s="137"/>
      <c r="AE1100" s="137"/>
      <c r="AF1100" s="137"/>
      <c r="AG1100" s="137"/>
      <c r="AH1100" s="137"/>
    </row>
    <row r="1101" spans="1:34" ht="15" hidden="1" customHeight="1" x14ac:dyDescent="0.2">
      <c r="A1101" s="1393"/>
      <c r="B1101" s="147"/>
      <c r="C1101" s="202"/>
      <c r="D1101" s="201"/>
      <c r="E1101" s="716"/>
      <c r="F1101" s="1123"/>
      <c r="G1101" s="1124"/>
      <c r="H1101" s="704"/>
      <c r="I1101" s="170"/>
      <c r="J1101" s="170"/>
      <c r="K1101" s="170"/>
      <c r="L1101" s="170"/>
      <c r="M1101" s="170"/>
      <c r="N1101" s="170"/>
      <c r="O1101" s="714">
        <f t="shared" si="374"/>
        <v>0</v>
      </c>
      <c r="P1101" s="835"/>
      <c r="Q1101" s="137"/>
      <c r="R1101" s="137"/>
      <c r="S1101" s="137"/>
      <c r="T1101" s="137"/>
      <c r="U1101" s="137"/>
      <c r="V1101" s="137"/>
      <c r="W1101" s="137"/>
      <c r="X1101" s="137"/>
      <c r="Y1101" s="137"/>
      <c r="Z1101" s="137"/>
      <c r="AA1101" s="137"/>
      <c r="AB1101" s="137"/>
      <c r="AC1101" s="137"/>
      <c r="AD1101" s="137"/>
      <c r="AE1101" s="137"/>
      <c r="AF1101" s="137"/>
      <c r="AG1101" s="137"/>
      <c r="AH1101" s="137"/>
    </row>
    <row r="1102" spans="1:34" ht="15" hidden="1" customHeight="1" x14ac:dyDescent="0.2">
      <c r="A1102" s="1393"/>
      <c r="B1102" s="147"/>
      <c r="C1102" s="202"/>
      <c r="D1102" s="201"/>
      <c r="E1102" s="716"/>
      <c r="F1102" s="1123"/>
      <c r="G1102" s="1124"/>
      <c r="H1102" s="704"/>
      <c r="I1102" s="170"/>
      <c r="J1102" s="170"/>
      <c r="K1102" s="170"/>
      <c r="L1102" s="170"/>
      <c r="M1102" s="170"/>
      <c r="N1102" s="170"/>
      <c r="O1102" s="714">
        <f t="shared" si="374"/>
        <v>0</v>
      </c>
      <c r="P1102" s="835"/>
      <c r="Q1102" s="137"/>
      <c r="R1102" s="137"/>
      <c r="S1102" s="137"/>
      <c r="T1102" s="137"/>
      <c r="U1102" s="137"/>
      <c r="V1102" s="137"/>
      <c r="W1102" s="137"/>
      <c r="X1102" s="137"/>
      <c r="Y1102" s="137"/>
      <c r="Z1102" s="137"/>
      <c r="AA1102" s="137"/>
      <c r="AB1102" s="137"/>
      <c r="AC1102" s="137"/>
      <c r="AD1102" s="137"/>
      <c r="AE1102" s="137"/>
      <c r="AF1102" s="137"/>
      <c r="AG1102" s="137"/>
      <c r="AH1102" s="137"/>
    </row>
    <row r="1103" spans="1:34" ht="15" hidden="1" customHeight="1" thickBot="1" x14ac:dyDescent="0.25">
      <c r="A1103" s="1394"/>
      <c r="B1103" s="169"/>
      <c r="C1103" s="203"/>
      <c r="D1103" s="201"/>
      <c r="E1103" s="717"/>
      <c r="F1103" s="1125"/>
      <c r="G1103" s="1126"/>
      <c r="H1103" s="704"/>
      <c r="I1103" s="170"/>
      <c r="J1103" s="170"/>
      <c r="K1103" s="170"/>
      <c r="L1103" s="170"/>
      <c r="M1103" s="170"/>
      <c r="N1103" s="170"/>
      <c r="O1103" s="714">
        <f t="shared" si="374"/>
        <v>0</v>
      </c>
      <c r="P1103" s="835"/>
      <c r="Q1103" s="137"/>
      <c r="R1103" s="137"/>
      <c r="S1103" s="137"/>
      <c r="T1103" s="137"/>
      <c r="U1103" s="137"/>
      <c r="V1103" s="137"/>
      <c r="W1103" s="137"/>
      <c r="X1103" s="137"/>
      <c r="Y1103" s="137"/>
      <c r="Z1103" s="137"/>
      <c r="AA1103" s="137"/>
      <c r="AB1103" s="137"/>
      <c r="AC1103" s="137"/>
      <c r="AD1103" s="137"/>
      <c r="AE1103" s="137"/>
      <c r="AF1103" s="137"/>
      <c r="AG1103" s="137"/>
      <c r="AH1103" s="137"/>
    </row>
    <row r="1104" spans="1:34" ht="18" customHeight="1" thickBot="1" x14ac:dyDescent="0.25">
      <c r="A1104" s="182"/>
      <c r="B1104" s="198"/>
      <c r="C1104" s="198"/>
      <c r="D1104" s="198"/>
      <c r="E1104" s="198" t="s">
        <v>62</v>
      </c>
      <c r="F1104" s="140">
        <f t="shared" ref="F1104:G1104" si="375">SUM(F1084:F1103)</f>
        <v>0</v>
      </c>
      <c r="G1104" s="204">
        <f t="shared" si="375"/>
        <v>0</v>
      </c>
      <c r="H1104" s="139"/>
      <c r="I1104" s="209"/>
      <c r="J1104" s="139"/>
      <c r="K1104" s="209"/>
      <c r="L1104" s="139"/>
      <c r="M1104" s="209"/>
      <c r="N1104" s="139"/>
      <c r="O1104" s="144">
        <f t="shared" ref="O1104" si="376">SUM(O1084:O1103)</f>
        <v>0</v>
      </c>
      <c r="P1104" s="836"/>
      <c r="Q1104" s="137"/>
      <c r="R1104" s="137"/>
      <c r="S1104" s="137"/>
      <c r="T1104" s="137"/>
      <c r="U1104" s="137"/>
      <c r="V1104" s="137"/>
      <c r="W1104" s="137"/>
      <c r="X1104" s="137"/>
      <c r="Y1104" s="137"/>
      <c r="Z1104" s="137"/>
      <c r="AA1104" s="137"/>
      <c r="AB1104" s="137"/>
      <c r="AC1104" s="137"/>
      <c r="AD1104" s="137"/>
      <c r="AE1104" s="137"/>
      <c r="AF1104" s="137"/>
      <c r="AG1104" s="137"/>
      <c r="AH1104" s="137"/>
    </row>
    <row r="1105" spans="1:34" ht="13.5" thickBot="1" x14ac:dyDescent="0.25">
      <c r="A1105" s="173"/>
      <c r="B1105" s="152"/>
      <c r="C1105" s="152"/>
      <c r="D1105" s="152"/>
      <c r="E1105" s="152"/>
      <c r="F1105" s="152"/>
      <c r="G1105" s="152"/>
      <c r="H1105" s="102"/>
      <c r="I1105" s="152"/>
      <c r="J1105" s="152"/>
      <c r="K1105" s="152"/>
      <c r="L1105" s="152"/>
      <c r="M1105" s="152"/>
      <c r="N1105" s="152"/>
      <c r="O1105" s="102"/>
      <c r="P1105" s="837"/>
      <c r="Q1105" s="137"/>
      <c r="R1105" s="137"/>
      <c r="S1105" s="137"/>
      <c r="T1105" s="137"/>
      <c r="U1105" s="137"/>
      <c r="V1105" s="137"/>
      <c r="W1105" s="137"/>
      <c r="X1105" s="137"/>
      <c r="Y1105" s="137"/>
      <c r="Z1105" s="137"/>
      <c r="AA1105" s="137"/>
      <c r="AB1105" s="137"/>
      <c r="AC1105" s="137"/>
      <c r="AD1105" s="137"/>
      <c r="AE1105" s="137"/>
      <c r="AF1105" s="137"/>
      <c r="AG1105" s="137"/>
      <c r="AH1105" s="137"/>
    </row>
    <row r="1106" spans="1:34" ht="15" customHeight="1" x14ac:dyDescent="0.2">
      <c r="A1106" s="1392" t="str">
        <f>'Setup Page'!C12</f>
        <v>Nongoma KwaGqikazi</v>
      </c>
      <c r="B1106" s="168"/>
      <c r="C1106" s="201"/>
      <c r="D1106" s="201"/>
      <c r="E1106" s="715"/>
      <c r="F1106" s="1121"/>
      <c r="G1106" s="1122"/>
      <c r="H1106" s="704"/>
      <c r="I1106" s="170"/>
      <c r="J1106" s="170"/>
      <c r="K1106" s="170"/>
      <c r="L1106" s="170"/>
      <c r="M1106" s="170"/>
      <c r="N1106" s="170"/>
      <c r="O1106" s="714">
        <f>G1106*H1106</f>
        <v>0</v>
      </c>
      <c r="P1106" s="835"/>
      <c r="Q1106" s="137"/>
      <c r="R1106" s="137"/>
      <c r="S1106" s="137"/>
      <c r="T1106" s="137"/>
      <c r="U1106" s="137"/>
      <c r="V1106" s="137"/>
      <c r="W1106" s="137"/>
      <c r="X1106" s="137"/>
      <c r="Y1106" s="137"/>
      <c r="Z1106" s="137"/>
      <c r="AA1106" s="137"/>
      <c r="AB1106" s="137"/>
      <c r="AC1106" s="137"/>
      <c r="AD1106" s="137"/>
      <c r="AE1106" s="137"/>
      <c r="AF1106" s="137"/>
      <c r="AG1106" s="137"/>
      <c r="AH1106" s="137"/>
    </row>
    <row r="1107" spans="1:34" ht="15" customHeight="1" x14ac:dyDescent="0.2">
      <c r="A1107" s="1393"/>
      <c r="B1107" s="147"/>
      <c r="C1107" s="202"/>
      <c r="D1107" s="201"/>
      <c r="E1107" s="716"/>
      <c r="F1107" s="1123"/>
      <c r="G1107" s="1124"/>
      <c r="H1107" s="704"/>
      <c r="I1107" s="170"/>
      <c r="J1107" s="170"/>
      <c r="K1107" s="170"/>
      <c r="L1107" s="170"/>
      <c r="M1107" s="170"/>
      <c r="N1107" s="170"/>
      <c r="O1107" s="714">
        <f t="shared" ref="O1107:O1125" si="377">G1107*H1107</f>
        <v>0</v>
      </c>
      <c r="P1107" s="835"/>
      <c r="Q1107" s="137"/>
      <c r="R1107" s="137"/>
      <c r="S1107" s="137"/>
      <c r="T1107" s="137"/>
      <c r="U1107" s="137"/>
      <c r="V1107" s="137"/>
      <c r="W1107" s="137"/>
      <c r="X1107" s="137"/>
      <c r="Y1107" s="137"/>
      <c r="Z1107" s="137"/>
      <c r="AA1107" s="137"/>
      <c r="AB1107" s="137"/>
      <c r="AC1107" s="137"/>
      <c r="AD1107" s="137"/>
      <c r="AE1107" s="137"/>
      <c r="AF1107" s="137"/>
      <c r="AG1107" s="137"/>
      <c r="AH1107" s="137"/>
    </row>
    <row r="1108" spans="1:34" ht="15" customHeight="1" x14ac:dyDescent="0.2">
      <c r="A1108" s="1393"/>
      <c r="B1108" s="147"/>
      <c r="C1108" s="202"/>
      <c r="D1108" s="201"/>
      <c r="E1108" s="716"/>
      <c r="F1108" s="1123"/>
      <c r="G1108" s="1124"/>
      <c r="H1108" s="704"/>
      <c r="I1108" s="170"/>
      <c r="J1108" s="170"/>
      <c r="K1108" s="170"/>
      <c r="L1108" s="170"/>
      <c r="M1108" s="170"/>
      <c r="N1108" s="170"/>
      <c r="O1108" s="714">
        <f t="shared" si="377"/>
        <v>0</v>
      </c>
      <c r="P1108" s="835"/>
      <c r="Q1108" s="137"/>
      <c r="R1108" s="137"/>
      <c r="S1108" s="137"/>
      <c r="T1108" s="137"/>
      <c r="U1108" s="137"/>
      <c r="V1108" s="137"/>
      <c r="W1108" s="137"/>
      <c r="X1108" s="137"/>
      <c r="Y1108" s="137"/>
      <c r="Z1108" s="137"/>
      <c r="AA1108" s="137"/>
      <c r="AB1108" s="137"/>
      <c r="AC1108" s="137"/>
      <c r="AD1108" s="137"/>
      <c r="AE1108" s="137"/>
      <c r="AF1108" s="137"/>
      <c r="AG1108" s="137"/>
      <c r="AH1108" s="137"/>
    </row>
    <row r="1109" spans="1:34" ht="15" customHeight="1" x14ac:dyDescent="0.2">
      <c r="A1109" s="1393"/>
      <c r="B1109" s="147"/>
      <c r="C1109" s="202"/>
      <c r="D1109" s="201"/>
      <c r="E1109" s="716"/>
      <c r="F1109" s="1123"/>
      <c r="G1109" s="1124"/>
      <c r="H1109" s="704"/>
      <c r="I1109" s="170"/>
      <c r="J1109" s="170"/>
      <c r="K1109" s="170"/>
      <c r="L1109" s="170"/>
      <c r="M1109" s="170"/>
      <c r="N1109" s="170"/>
      <c r="O1109" s="714">
        <f t="shared" si="377"/>
        <v>0</v>
      </c>
      <c r="P1109" s="835"/>
      <c r="Q1109" s="137"/>
      <c r="R1109" s="137"/>
      <c r="S1109" s="137"/>
      <c r="T1109" s="137"/>
      <c r="U1109" s="137"/>
      <c r="V1109" s="137"/>
      <c r="W1109" s="137"/>
      <c r="X1109" s="137"/>
      <c r="Y1109" s="137"/>
      <c r="Z1109" s="137"/>
      <c r="AA1109" s="137"/>
      <c r="AB1109" s="137"/>
      <c r="AC1109" s="137"/>
      <c r="AD1109" s="137"/>
      <c r="AE1109" s="137"/>
      <c r="AF1109" s="137"/>
      <c r="AG1109" s="137"/>
      <c r="AH1109" s="137"/>
    </row>
    <row r="1110" spans="1:34" ht="15" customHeight="1" x14ac:dyDescent="0.2">
      <c r="A1110" s="1393"/>
      <c r="B1110" s="147"/>
      <c r="C1110" s="202"/>
      <c r="D1110" s="201"/>
      <c r="E1110" s="716"/>
      <c r="F1110" s="1123"/>
      <c r="G1110" s="1124"/>
      <c r="H1110" s="704"/>
      <c r="I1110" s="170"/>
      <c r="J1110" s="170"/>
      <c r="K1110" s="170"/>
      <c r="L1110" s="170"/>
      <c r="M1110" s="170"/>
      <c r="N1110" s="170"/>
      <c r="O1110" s="714">
        <f t="shared" si="377"/>
        <v>0</v>
      </c>
      <c r="P1110" s="835"/>
      <c r="Q1110" s="137"/>
      <c r="R1110" s="137"/>
      <c r="S1110" s="137"/>
      <c r="T1110" s="137"/>
      <c r="U1110" s="137"/>
      <c r="V1110" s="137"/>
      <c r="W1110" s="137"/>
      <c r="X1110" s="137"/>
      <c r="Y1110" s="137"/>
      <c r="Z1110" s="137"/>
      <c r="AA1110" s="137"/>
      <c r="AB1110" s="137"/>
      <c r="AC1110" s="137"/>
      <c r="AD1110" s="137"/>
      <c r="AE1110" s="137"/>
      <c r="AF1110" s="137"/>
      <c r="AG1110" s="137"/>
      <c r="AH1110" s="137"/>
    </row>
    <row r="1111" spans="1:34" ht="15" customHeight="1" x14ac:dyDescent="0.2">
      <c r="A1111" s="1393"/>
      <c r="B1111" s="147"/>
      <c r="C1111" s="202"/>
      <c r="D1111" s="201"/>
      <c r="E1111" s="716"/>
      <c r="F1111" s="1123"/>
      <c r="G1111" s="1124"/>
      <c r="H1111" s="704"/>
      <c r="I1111" s="170"/>
      <c r="J1111" s="170"/>
      <c r="K1111" s="170"/>
      <c r="L1111" s="170"/>
      <c r="M1111" s="170"/>
      <c r="N1111" s="170"/>
      <c r="O1111" s="714">
        <f t="shared" si="377"/>
        <v>0</v>
      </c>
      <c r="P1111" s="835"/>
      <c r="Q1111" s="137"/>
      <c r="R1111" s="137"/>
      <c r="S1111" s="137"/>
      <c r="T1111" s="137"/>
      <c r="U1111" s="137"/>
      <c r="V1111" s="137"/>
      <c r="W1111" s="137"/>
      <c r="X1111" s="137"/>
      <c r="Y1111" s="137"/>
      <c r="Z1111" s="137"/>
      <c r="AA1111" s="137"/>
      <c r="AB1111" s="137"/>
      <c r="AC1111" s="137"/>
      <c r="AD1111" s="137"/>
      <c r="AE1111" s="137"/>
      <c r="AF1111" s="137"/>
      <c r="AG1111" s="137"/>
      <c r="AH1111" s="137"/>
    </row>
    <row r="1112" spans="1:34" ht="15" customHeight="1" x14ac:dyDescent="0.2">
      <c r="A1112" s="1393"/>
      <c r="B1112" s="147"/>
      <c r="C1112" s="202"/>
      <c r="D1112" s="201"/>
      <c r="E1112" s="716"/>
      <c r="F1112" s="1123"/>
      <c r="G1112" s="1124"/>
      <c r="H1112" s="704"/>
      <c r="I1112" s="170"/>
      <c r="J1112" s="170"/>
      <c r="K1112" s="170"/>
      <c r="L1112" s="170"/>
      <c r="M1112" s="170"/>
      <c r="N1112" s="170"/>
      <c r="O1112" s="714">
        <f t="shared" si="377"/>
        <v>0</v>
      </c>
      <c r="P1112" s="835"/>
      <c r="Q1112" s="137"/>
      <c r="R1112" s="137"/>
      <c r="S1112" s="137"/>
      <c r="T1112" s="137"/>
      <c r="U1112" s="137"/>
      <c r="V1112" s="137"/>
      <c r="W1112" s="137"/>
      <c r="X1112" s="137"/>
      <c r="Y1112" s="137"/>
      <c r="Z1112" s="137"/>
      <c r="AA1112" s="137"/>
      <c r="AB1112" s="137"/>
      <c r="AC1112" s="137"/>
      <c r="AD1112" s="137"/>
      <c r="AE1112" s="137"/>
      <c r="AF1112" s="137"/>
      <c r="AG1112" s="137"/>
      <c r="AH1112" s="137"/>
    </row>
    <row r="1113" spans="1:34" ht="15" customHeight="1" x14ac:dyDescent="0.2">
      <c r="A1113" s="1393"/>
      <c r="B1113" s="147"/>
      <c r="C1113" s="202"/>
      <c r="D1113" s="201"/>
      <c r="E1113" s="716"/>
      <c r="F1113" s="1123"/>
      <c r="G1113" s="1124"/>
      <c r="H1113" s="704"/>
      <c r="I1113" s="170"/>
      <c r="J1113" s="170"/>
      <c r="K1113" s="170"/>
      <c r="L1113" s="170"/>
      <c r="M1113" s="170"/>
      <c r="N1113" s="170"/>
      <c r="O1113" s="714">
        <f t="shared" si="377"/>
        <v>0</v>
      </c>
      <c r="P1113" s="835"/>
      <c r="Q1113" s="137"/>
      <c r="R1113" s="137"/>
      <c r="S1113" s="137"/>
      <c r="T1113" s="137"/>
      <c r="U1113" s="137"/>
      <c r="V1113" s="137"/>
      <c r="W1113" s="137"/>
      <c r="X1113" s="137"/>
      <c r="Y1113" s="137"/>
      <c r="Z1113" s="137"/>
      <c r="AA1113" s="137"/>
      <c r="AB1113" s="137"/>
      <c r="AC1113" s="137"/>
      <c r="AD1113" s="137"/>
      <c r="AE1113" s="137"/>
      <c r="AF1113" s="137"/>
      <c r="AG1113" s="137"/>
      <c r="AH1113" s="137"/>
    </row>
    <row r="1114" spans="1:34" ht="15" customHeight="1" x14ac:dyDescent="0.2">
      <c r="A1114" s="1393"/>
      <c r="B1114" s="147"/>
      <c r="C1114" s="202"/>
      <c r="D1114" s="201"/>
      <c r="E1114" s="716"/>
      <c r="F1114" s="1123"/>
      <c r="G1114" s="1124"/>
      <c r="H1114" s="704"/>
      <c r="I1114" s="170"/>
      <c r="J1114" s="170"/>
      <c r="K1114" s="170"/>
      <c r="L1114" s="170"/>
      <c r="M1114" s="170"/>
      <c r="N1114" s="170"/>
      <c r="O1114" s="714">
        <f t="shared" si="377"/>
        <v>0</v>
      </c>
      <c r="P1114" s="835"/>
      <c r="Q1114" s="137"/>
      <c r="R1114" s="137"/>
      <c r="S1114" s="137"/>
      <c r="T1114" s="137"/>
      <c r="U1114" s="137"/>
      <c r="V1114" s="137"/>
      <c r="W1114" s="137"/>
      <c r="X1114" s="137"/>
      <c r="Y1114" s="137"/>
      <c r="Z1114" s="137"/>
      <c r="AA1114" s="137"/>
      <c r="AB1114" s="137"/>
      <c r="AC1114" s="137"/>
      <c r="AD1114" s="137"/>
      <c r="AE1114" s="137"/>
      <c r="AF1114" s="137"/>
      <c r="AG1114" s="137"/>
      <c r="AH1114" s="137"/>
    </row>
    <row r="1115" spans="1:34" ht="15" customHeight="1" thickBot="1" x14ac:dyDescent="0.25">
      <c r="A1115" s="1393"/>
      <c r="B1115" s="147"/>
      <c r="C1115" s="202"/>
      <c r="D1115" s="201"/>
      <c r="E1115" s="716"/>
      <c r="F1115" s="1123"/>
      <c r="G1115" s="1124"/>
      <c r="H1115" s="704"/>
      <c r="I1115" s="170"/>
      <c r="J1115" s="170"/>
      <c r="K1115" s="170"/>
      <c r="L1115" s="170"/>
      <c r="M1115" s="170"/>
      <c r="N1115" s="170"/>
      <c r="O1115" s="714">
        <f t="shared" si="377"/>
        <v>0</v>
      </c>
      <c r="P1115" s="835"/>
      <c r="Q1115" s="137"/>
      <c r="R1115" s="137"/>
      <c r="S1115" s="137"/>
      <c r="T1115" s="137"/>
      <c r="U1115" s="137"/>
      <c r="V1115" s="137"/>
      <c r="W1115" s="137"/>
      <c r="X1115" s="137"/>
      <c r="Y1115" s="137"/>
      <c r="Z1115" s="137"/>
      <c r="AA1115" s="137"/>
      <c r="AB1115" s="137"/>
      <c r="AC1115" s="137"/>
      <c r="AD1115" s="137"/>
      <c r="AE1115" s="137"/>
      <c r="AF1115" s="137"/>
      <c r="AG1115" s="137"/>
      <c r="AH1115" s="137"/>
    </row>
    <row r="1116" spans="1:34" ht="15" hidden="1" customHeight="1" x14ac:dyDescent="0.2">
      <c r="A1116" s="1393"/>
      <c r="B1116" s="147"/>
      <c r="C1116" s="202"/>
      <c r="D1116" s="201"/>
      <c r="E1116" s="716"/>
      <c r="F1116" s="1123"/>
      <c r="G1116" s="1124"/>
      <c r="H1116" s="704"/>
      <c r="I1116" s="170"/>
      <c r="J1116" s="170"/>
      <c r="K1116" s="170"/>
      <c r="L1116" s="170"/>
      <c r="M1116" s="170"/>
      <c r="N1116" s="170"/>
      <c r="O1116" s="714">
        <f t="shared" si="377"/>
        <v>0</v>
      </c>
      <c r="P1116" s="835"/>
      <c r="Q1116" s="137"/>
      <c r="R1116" s="137"/>
      <c r="S1116" s="137"/>
      <c r="T1116" s="137"/>
      <c r="U1116" s="137"/>
      <c r="V1116" s="137"/>
      <c r="W1116" s="137"/>
      <c r="X1116" s="137"/>
      <c r="Y1116" s="137"/>
      <c r="Z1116" s="137"/>
      <c r="AA1116" s="137"/>
      <c r="AB1116" s="137"/>
      <c r="AC1116" s="137"/>
      <c r="AD1116" s="137"/>
      <c r="AE1116" s="137"/>
      <c r="AF1116" s="137"/>
      <c r="AG1116" s="137"/>
      <c r="AH1116" s="137"/>
    </row>
    <row r="1117" spans="1:34" ht="15" hidden="1" customHeight="1" x14ac:dyDescent="0.2">
      <c r="A1117" s="1393"/>
      <c r="B1117" s="147"/>
      <c r="C1117" s="202"/>
      <c r="D1117" s="201"/>
      <c r="E1117" s="716"/>
      <c r="F1117" s="1123"/>
      <c r="G1117" s="1124"/>
      <c r="H1117" s="704"/>
      <c r="I1117" s="170"/>
      <c r="J1117" s="170"/>
      <c r="K1117" s="170"/>
      <c r="L1117" s="170"/>
      <c r="M1117" s="170"/>
      <c r="N1117" s="170"/>
      <c r="O1117" s="714">
        <f t="shared" si="377"/>
        <v>0</v>
      </c>
      <c r="P1117" s="835"/>
      <c r="Q1117" s="137"/>
      <c r="R1117" s="137"/>
      <c r="S1117" s="137"/>
      <c r="T1117" s="137"/>
      <c r="U1117" s="137"/>
      <c r="V1117" s="137"/>
      <c r="W1117" s="137"/>
      <c r="X1117" s="137"/>
      <c r="Y1117" s="137"/>
      <c r="Z1117" s="137"/>
      <c r="AA1117" s="137"/>
      <c r="AB1117" s="137"/>
      <c r="AC1117" s="137"/>
      <c r="AD1117" s="137"/>
      <c r="AE1117" s="137"/>
      <c r="AF1117" s="137"/>
      <c r="AG1117" s="137"/>
      <c r="AH1117" s="137"/>
    </row>
    <row r="1118" spans="1:34" ht="15" hidden="1" customHeight="1" x14ac:dyDescent="0.2">
      <c r="A1118" s="1393"/>
      <c r="B1118" s="147"/>
      <c r="C1118" s="202"/>
      <c r="D1118" s="201"/>
      <c r="E1118" s="716"/>
      <c r="F1118" s="1123"/>
      <c r="G1118" s="1124"/>
      <c r="H1118" s="704"/>
      <c r="I1118" s="170"/>
      <c r="J1118" s="170"/>
      <c r="K1118" s="170"/>
      <c r="L1118" s="170"/>
      <c r="M1118" s="170"/>
      <c r="N1118" s="170"/>
      <c r="O1118" s="714">
        <f t="shared" si="377"/>
        <v>0</v>
      </c>
      <c r="P1118" s="835"/>
      <c r="Q1118" s="137"/>
      <c r="R1118" s="137"/>
      <c r="S1118" s="137"/>
      <c r="T1118" s="137"/>
      <c r="U1118" s="137"/>
      <c r="V1118" s="137"/>
      <c r="W1118" s="137"/>
      <c r="X1118" s="137"/>
      <c r="Y1118" s="137"/>
      <c r="Z1118" s="137"/>
      <c r="AA1118" s="137"/>
      <c r="AB1118" s="137"/>
      <c r="AC1118" s="137"/>
      <c r="AD1118" s="137"/>
      <c r="AE1118" s="137"/>
      <c r="AF1118" s="137"/>
      <c r="AG1118" s="137"/>
      <c r="AH1118" s="137"/>
    </row>
    <row r="1119" spans="1:34" ht="15" hidden="1" customHeight="1" x14ac:dyDescent="0.2">
      <c r="A1119" s="1393"/>
      <c r="B1119" s="147"/>
      <c r="C1119" s="202"/>
      <c r="D1119" s="201"/>
      <c r="E1119" s="716"/>
      <c r="F1119" s="1123"/>
      <c r="G1119" s="1124"/>
      <c r="H1119" s="704"/>
      <c r="I1119" s="170"/>
      <c r="J1119" s="170"/>
      <c r="K1119" s="170"/>
      <c r="L1119" s="170"/>
      <c r="M1119" s="170"/>
      <c r="N1119" s="170"/>
      <c r="O1119" s="714">
        <f t="shared" si="377"/>
        <v>0</v>
      </c>
      <c r="P1119" s="835"/>
      <c r="Q1119" s="137"/>
      <c r="R1119" s="137"/>
      <c r="S1119" s="137"/>
      <c r="T1119" s="137"/>
      <c r="U1119" s="137"/>
      <c r="V1119" s="137"/>
      <c r="W1119" s="137"/>
      <c r="X1119" s="137"/>
      <c r="Y1119" s="137"/>
      <c r="Z1119" s="137"/>
      <c r="AA1119" s="137"/>
      <c r="AB1119" s="137"/>
      <c r="AC1119" s="137"/>
      <c r="AD1119" s="137"/>
      <c r="AE1119" s="137"/>
      <c r="AF1119" s="137"/>
      <c r="AG1119" s="137"/>
      <c r="AH1119" s="137"/>
    </row>
    <row r="1120" spans="1:34" ht="15" hidden="1" customHeight="1" x14ac:dyDescent="0.2">
      <c r="A1120" s="1393"/>
      <c r="B1120" s="147"/>
      <c r="C1120" s="202"/>
      <c r="D1120" s="201"/>
      <c r="E1120" s="716"/>
      <c r="F1120" s="1123"/>
      <c r="G1120" s="1124"/>
      <c r="H1120" s="704"/>
      <c r="I1120" s="170"/>
      <c r="J1120" s="170"/>
      <c r="K1120" s="170"/>
      <c r="L1120" s="170"/>
      <c r="M1120" s="170"/>
      <c r="N1120" s="170"/>
      <c r="O1120" s="714">
        <f t="shared" si="377"/>
        <v>0</v>
      </c>
      <c r="P1120" s="835"/>
      <c r="Q1120" s="137"/>
      <c r="R1120" s="137"/>
      <c r="S1120" s="137"/>
      <c r="T1120" s="137"/>
      <c r="U1120" s="137"/>
      <c r="V1120" s="137"/>
      <c r="W1120" s="137"/>
      <c r="X1120" s="137"/>
      <c r="Y1120" s="137"/>
      <c r="Z1120" s="137"/>
      <c r="AA1120" s="137"/>
      <c r="AB1120" s="137"/>
      <c r="AC1120" s="137"/>
      <c r="AD1120" s="137"/>
      <c r="AE1120" s="137"/>
      <c r="AF1120" s="137"/>
      <c r="AG1120" s="137"/>
      <c r="AH1120" s="137"/>
    </row>
    <row r="1121" spans="1:34" ht="15" hidden="1" customHeight="1" x14ac:dyDescent="0.2">
      <c r="A1121" s="1393"/>
      <c r="B1121" s="147"/>
      <c r="C1121" s="202"/>
      <c r="D1121" s="201"/>
      <c r="E1121" s="716"/>
      <c r="F1121" s="1123"/>
      <c r="G1121" s="1124"/>
      <c r="H1121" s="704"/>
      <c r="I1121" s="170"/>
      <c r="J1121" s="170"/>
      <c r="K1121" s="170"/>
      <c r="L1121" s="170"/>
      <c r="M1121" s="170"/>
      <c r="N1121" s="170"/>
      <c r="O1121" s="714">
        <f t="shared" si="377"/>
        <v>0</v>
      </c>
      <c r="P1121" s="835"/>
      <c r="Q1121" s="137"/>
      <c r="R1121" s="137"/>
      <c r="S1121" s="137"/>
      <c r="T1121" s="137"/>
      <c r="U1121" s="137"/>
      <c r="V1121" s="137"/>
      <c r="W1121" s="137"/>
      <c r="X1121" s="137"/>
      <c r="Y1121" s="137"/>
      <c r="Z1121" s="137"/>
      <c r="AA1121" s="137"/>
      <c r="AB1121" s="137"/>
      <c r="AC1121" s="137"/>
      <c r="AD1121" s="137"/>
      <c r="AE1121" s="137"/>
      <c r="AF1121" s="137"/>
      <c r="AG1121" s="137"/>
      <c r="AH1121" s="137"/>
    </row>
    <row r="1122" spans="1:34" ht="15" hidden="1" customHeight="1" x14ac:dyDescent="0.2">
      <c r="A1122" s="1393"/>
      <c r="B1122" s="147"/>
      <c r="C1122" s="202"/>
      <c r="D1122" s="201"/>
      <c r="E1122" s="716"/>
      <c r="F1122" s="1123"/>
      <c r="G1122" s="1124"/>
      <c r="H1122" s="704"/>
      <c r="I1122" s="170"/>
      <c r="J1122" s="170"/>
      <c r="K1122" s="170"/>
      <c r="L1122" s="170"/>
      <c r="M1122" s="170"/>
      <c r="N1122" s="170"/>
      <c r="O1122" s="714">
        <f t="shared" si="377"/>
        <v>0</v>
      </c>
      <c r="P1122" s="835"/>
      <c r="Q1122" s="137"/>
      <c r="R1122" s="137"/>
      <c r="S1122" s="137"/>
      <c r="T1122" s="137"/>
      <c r="U1122" s="137"/>
      <c r="V1122" s="137"/>
      <c r="W1122" s="137"/>
      <c r="X1122" s="137"/>
      <c r="Y1122" s="137"/>
      <c r="Z1122" s="137"/>
      <c r="AA1122" s="137"/>
      <c r="AB1122" s="137"/>
      <c r="AC1122" s="137"/>
      <c r="AD1122" s="137"/>
      <c r="AE1122" s="137"/>
      <c r="AF1122" s="137"/>
      <c r="AG1122" s="137"/>
      <c r="AH1122" s="137"/>
    </row>
    <row r="1123" spans="1:34" ht="15" hidden="1" customHeight="1" x14ac:dyDescent="0.2">
      <c r="A1123" s="1393"/>
      <c r="B1123" s="147"/>
      <c r="C1123" s="202"/>
      <c r="D1123" s="201"/>
      <c r="E1123" s="716"/>
      <c r="F1123" s="1123"/>
      <c r="G1123" s="1124"/>
      <c r="H1123" s="704"/>
      <c r="I1123" s="170"/>
      <c r="J1123" s="170"/>
      <c r="K1123" s="170"/>
      <c r="L1123" s="170"/>
      <c r="M1123" s="170"/>
      <c r="N1123" s="170"/>
      <c r="O1123" s="714">
        <f t="shared" si="377"/>
        <v>0</v>
      </c>
      <c r="P1123" s="835"/>
      <c r="Q1123" s="137"/>
      <c r="R1123" s="137"/>
      <c r="S1123" s="137"/>
      <c r="T1123" s="137"/>
      <c r="U1123" s="137"/>
      <c r="V1123" s="137"/>
      <c r="W1123" s="137"/>
      <c r="X1123" s="137"/>
      <c r="Y1123" s="137"/>
      <c r="Z1123" s="137"/>
      <c r="AA1123" s="137"/>
      <c r="AB1123" s="137"/>
      <c r="AC1123" s="137"/>
      <c r="AD1123" s="137"/>
      <c r="AE1123" s="137"/>
      <c r="AF1123" s="137"/>
      <c r="AG1123" s="137"/>
      <c r="AH1123" s="137"/>
    </row>
    <row r="1124" spans="1:34" ht="15" hidden="1" customHeight="1" x14ac:dyDescent="0.2">
      <c r="A1124" s="1393"/>
      <c r="B1124" s="147"/>
      <c r="C1124" s="202"/>
      <c r="D1124" s="201"/>
      <c r="E1124" s="716"/>
      <c r="F1124" s="1123"/>
      <c r="G1124" s="1124"/>
      <c r="H1124" s="704"/>
      <c r="I1124" s="170"/>
      <c r="J1124" s="170"/>
      <c r="K1124" s="170"/>
      <c r="L1124" s="170"/>
      <c r="M1124" s="170"/>
      <c r="N1124" s="170"/>
      <c r="O1124" s="714">
        <f t="shared" si="377"/>
        <v>0</v>
      </c>
      <c r="P1124" s="835"/>
      <c r="Q1124" s="137"/>
      <c r="R1124" s="137"/>
      <c r="S1124" s="137"/>
      <c r="T1124" s="137"/>
      <c r="U1124" s="137"/>
      <c r="V1124" s="137"/>
      <c r="W1124" s="137"/>
      <c r="X1124" s="137"/>
      <c r="Y1124" s="137"/>
      <c r="Z1124" s="137"/>
      <c r="AA1124" s="137"/>
      <c r="AB1124" s="137"/>
      <c r="AC1124" s="137"/>
      <c r="AD1124" s="137"/>
      <c r="AE1124" s="137"/>
      <c r="AF1124" s="137"/>
      <c r="AG1124" s="137"/>
      <c r="AH1124" s="137"/>
    </row>
    <row r="1125" spans="1:34" ht="15" hidden="1" customHeight="1" thickBot="1" x14ac:dyDescent="0.25">
      <c r="A1125" s="1394"/>
      <c r="B1125" s="169"/>
      <c r="C1125" s="203"/>
      <c r="D1125" s="201"/>
      <c r="E1125" s="717"/>
      <c r="F1125" s="1125"/>
      <c r="G1125" s="1126"/>
      <c r="H1125" s="704"/>
      <c r="I1125" s="170"/>
      <c r="J1125" s="170"/>
      <c r="K1125" s="170"/>
      <c r="L1125" s="170"/>
      <c r="M1125" s="170"/>
      <c r="N1125" s="170"/>
      <c r="O1125" s="714">
        <f t="shared" si="377"/>
        <v>0</v>
      </c>
      <c r="P1125" s="835"/>
      <c r="Q1125" s="137"/>
      <c r="R1125" s="137"/>
      <c r="S1125" s="137"/>
      <c r="T1125" s="137"/>
      <c r="U1125" s="137"/>
      <c r="V1125" s="137"/>
      <c r="W1125" s="137"/>
      <c r="X1125" s="137"/>
      <c r="Y1125" s="137"/>
      <c r="Z1125" s="137"/>
      <c r="AA1125" s="137"/>
      <c r="AB1125" s="137"/>
      <c r="AC1125" s="137"/>
      <c r="AD1125" s="137"/>
      <c r="AE1125" s="137"/>
      <c r="AF1125" s="137"/>
      <c r="AG1125" s="137"/>
      <c r="AH1125" s="137"/>
    </row>
    <row r="1126" spans="1:34" ht="18" customHeight="1" thickBot="1" x14ac:dyDescent="0.25">
      <c r="A1126" s="182"/>
      <c r="B1126" s="198"/>
      <c r="C1126" s="198"/>
      <c r="D1126" s="198"/>
      <c r="E1126" s="198" t="s">
        <v>62</v>
      </c>
      <c r="F1126" s="140">
        <f t="shared" ref="F1126:G1126" si="378">SUM(F1106:F1125)</f>
        <v>0</v>
      </c>
      <c r="G1126" s="204">
        <f t="shared" si="378"/>
        <v>0</v>
      </c>
      <c r="H1126" s="139"/>
      <c r="I1126" s="209"/>
      <c r="J1126" s="139"/>
      <c r="K1126" s="209"/>
      <c r="L1126" s="139"/>
      <c r="M1126" s="209"/>
      <c r="N1126" s="139"/>
      <c r="O1126" s="144">
        <f t="shared" ref="O1126" si="379">SUM(O1106:O1125)</f>
        <v>0</v>
      </c>
      <c r="P1126" s="836"/>
      <c r="Q1126" s="137"/>
      <c r="R1126" s="137"/>
      <c r="S1126" s="137"/>
      <c r="T1126" s="137"/>
      <c r="U1126" s="137"/>
      <c r="V1126" s="137"/>
      <c r="W1126" s="137"/>
      <c r="X1126" s="137"/>
      <c r="Y1126" s="137"/>
      <c r="Z1126" s="137"/>
      <c r="AA1126" s="137"/>
      <c r="AB1126" s="137"/>
      <c r="AC1126" s="137"/>
      <c r="AD1126" s="137"/>
      <c r="AE1126" s="137"/>
      <c r="AF1126" s="137"/>
      <c r="AG1126" s="137"/>
      <c r="AH1126" s="137"/>
    </row>
    <row r="1127" spans="1:34" ht="13.5" thickBot="1" x14ac:dyDescent="0.25">
      <c r="A1127" s="173"/>
      <c r="B1127" s="152"/>
      <c r="C1127" s="152"/>
      <c r="D1127" s="152"/>
      <c r="E1127" s="152"/>
      <c r="F1127" s="152"/>
      <c r="G1127" s="152"/>
      <c r="H1127" s="102"/>
      <c r="I1127" s="152"/>
      <c r="J1127" s="152"/>
      <c r="K1127" s="152"/>
      <c r="L1127" s="152"/>
      <c r="M1127" s="152"/>
      <c r="N1127" s="152"/>
      <c r="O1127" s="102"/>
      <c r="P1127" s="837"/>
      <c r="Q1127" s="137"/>
      <c r="R1127" s="137"/>
      <c r="S1127" s="137"/>
      <c r="T1127" s="137"/>
      <c r="U1127" s="137"/>
      <c r="V1127" s="137"/>
      <c r="W1127" s="137"/>
      <c r="X1127" s="137"/>
      <c r="Y1127" s="137"/>
      <c r="Z1127" s="137"/>
      <c r="AA1127" s="137"/>
      <c r="AB1127" s="137"/>
      <c r="AC1127" s="137"/>
      <c r="AD1127" s="137"/>
      <c r="AE1127" s="137"/>
      <c r="AF1127" s="137"/>
      <c r="AG1127" s="137"/>
      <c r="AH1127" s="137"/>
    </row>
    <row r="1128" spans="1:34" ht="15" customHeight="1" x14ac:dyDescent="0.2">
      <c r="A1128" s="1392" t="str">
        <f>'Setup Page'!C13</f>
        <v>Nquthu</v>
      </c>
      <c r="B1128" s="168"/>
      <c r="C1128" s="201"/>
      <c r="D1128" s="201"/>
      <c r="E1128" s="715"/>
      <c r="F1128" s="1121"/>
      <c r="G1128" s="1122"/>
      <c r="H1128" s="704"/>
      <c r="I1128" s="170"/>
      <c r="J1128" s="170"/>
      <c r="K1128" s="170"/>
      <c r="L1128" s="170"/>
      <c r="M1128" s="170"/>
      <c r="N1128" s="170"/>
      <c r="O1128" s="714">
        <f>G1128*H1128</f>
        <v>0</v>
      </c>
      <c r="P1128" s="835"/>
      <c r="Q1128" s="137"/>
      <c r="R1128" s="137"/>
      <c r="S1128" s="137"/>
      <c r="T1128" s="137"/>
      <c r="U1128" s="137"/>
      <c r="V1128" s="137"/>
      <c r="W1128" s="137"/>
      <c r="X1128" s="137"/>
      <c r="Y1128" s="137"/>
      <c r="Z1128" s="137"/>
      <c r="AA1128" s="137"/>
      <c r="AB1128" s="137"/>
      <c r="AC1128" s="137"/>
      <c r="AD1128" s="137"/>
      <c r="AE1128" s="137"/>
      <c r="AF1128" s="137"/>
      <c r="AG1128" s="137"/>
      <c r="AH1128" s="137"/>
    </row>
    <row r="1129" spans="1:34" ht="15" customHeight="1" x14ac:dyDescent="0.2">
      <c r="A1129" s="1393"/>
      <c r="B1129" s="147"/>
      <c r="C1129" s="202"/>
      <c r="D1129" s="201"/>
      <c r="E1129" s="716"/>
      <c r="F1129" s="1123"/>
      <c r="G1129" s="1124"/>
      <c r="H1129" s="704"/>
      <c r="I1129" s="170"/>
      <c r="J1129" s="170"/>
      <c r="K1129" s="170"/>
      <c r="L1129" s="170"/>
      <c r="M1129" s="170"/>
      <c r="N1129" s="170"/>
      <c r="O1129" s="714">
        <f t="shared" ref="O1129:O1147" si="380">G1129*H1129</f>
        <v>0</v>
      </c>
      <c r="P1129" s="835"/>
      <c r="Q1129" s="137"/>
      <c r="R1129" s="137"/>
      <c r="S1129" s="137"/>
      <c r="T1129" s="137"/>
      <c r="U1129" s="137"/>
      <c r="V1129" s="137"/>
      <c r="W1129" s="137"/>
      <c r="X1129" s="137"/>
      <c r="Y1129" s="137"/>
      <c r="Z1129" s="137"/>
      <c r="AA1129" s="137"/>
      <c r="AB1129" s="137"/>
      <c r="AC1129" s="137"/>
      <c r="AD1129" s="137"/>
      <c r="AE1129" s="137"/>
      <c r="AF1129" s="137"/>
      <c r="AG1129" s="137"/>
      <c r="AH1129" s="137"/>
    </row>
    <row r="1130" spans="1:34" ht="15" customHeight="1" x14ac:dyDescent="0.2">
      <c r="A1130" s="1393"/>
      <c r="B1130" s="147"/>
      <c r="C1130" s="202"/>
      <c r="D1130" s="201"/>
      <c r="E1130" s="716"/>
      <c r="F1130" s="1123"/>
      <c r="G1130" s="1124"/>
      <c r="H1130" s="704"/>
      <c r="I1130" s="170"/>
      <c r="J1130" s="170"/>
      <c r="K1130" s="170"/>
      <c r="L1130" s="170"/>
      <c r="M1130" s="170"/>
      <c r="N1130" s="170"/>
      <c r="O1130" s="714">
        <f t="shared" si="380"/>
        <v>0</v>
      </c>
      <c r="P1130" s="835"/>
      <c r="Q1130" s="137"/>
      <c r="R1130" s="137"/>
      <c r="S1130" s="137"/>
      <c r="T1130" s="137"/>
      <c r="U1130" s="137"/>
      <c r="V1130" s="137"/>
      <c r="W1130" s="137"/>
      <c r="X1130" s="137"/>
      <c r="Y1130" s="137"/>
      <c r="Z1130" s="137"/>
      <c r="AA1130" s="137"/>
      <c r="AB1130" s="137"/>
      <c r="AC1130" s="137"/>
      <c r="AD1130" s="137"/>
      <c r="AE1130" s="137"/>
      <c r="AF1130" s="137"/>
      <c r="AG1130" s="137"/>
      <c r="AH1130" s="137"/>
    </row>
    <row r="1131" spans="1:34" ht="15" customHeight="1" x14ac:dyDescent="0.2">
      <c r="A1131" s="1393"/>
      <c r="B1131" s="147"/>
      <c r="C1131" s="202"/>
      <c r="D1131" s="201"/>
      <c r="E1131" s="716"/>
      <c r="F1131" s="1123"/>
      <c r="G1131" s="1124"/>
      <c r="H1131" s="704"/>
      <c r="I1131" s="170"/>
      <c r="J1131" s="170"/>
      <c r="K1131" s="170"/>
      <c r="L1131" s="170"/>
      <c r="M1131" s="170"/>
      <c r="N1131" s="170"/>
      <c r="O1131" s="714">
        <f t="shared" si="380"/>
        <v>0</v>
      </c>
      <c r="P1131" s="835"/>
      <c r="Q1131" s="137"/>
      <c r="R1131" s="137"/>
      <c r="S1131" s="137"/>
      <c r="T1131" s="137"/>
      <c r="U1131" s="137"/>
      <c r="V1131" s="137"/>
      <c r="W1131" s="137"/>
      <c r="X1131" s="137"/>
      <c r="Y1131" s="137"/>
      <c r="Z1131" s="137"/>
      <c r="AA1131" s="137"/>
      <c r="AB1131" s="137"/>
      <c r="AC1131" s="137"/>
      <c r="AD1131" s="137"/>
      <c r="AE1131" s="137"/>
      <c r="AF1131" s="137"/>
      <c r="AG1131" s="137"/>
      <c r="AH1131" s="137"/>
    </row>
    <row r="1132" spans="1:34" ht="15" customHeight="1" x14ac:dyDescent="0.2">
      <c r="A1132" s="1393"/>
      <c r="B1132" s="147"/>
      <c r="C1132" s="202"/>
      <c r="D1132" s="201"/>
      <c r="E1132" s="716"/>
      <c r="F1132" s="1123"/>
      <c r="G1132" s="1124"/>
      <c r="H1132" s="704"/>
      <c r="I1132" s="170"/>
      <c r="J1132" s="170"/>
      <c r="K1132" s="170"/>
      <c r="L1132" s="170"/>
      <c r="M1132" s="170"/>
      <c r="N1132" s="170"/>
      <c r="O1132" s="714">
        <f t="shared" si="380"/>
        <v>0</v>
      </c>
      <c r="P1132" s="835"/>
      <c r="Q1132" s="137"/>
      <c r="R1132" s="137"/>
      <c r="S1132" s="137"/>
      <c r="T1132" s="137"/>
      <c r="U1132" s="137"/>
      <c r="V1132" s="137"/>
      <c r="W1132" s="137"/>
      <c r="X1132" s="137"/>
      <c r="Y1132" s="137"/>
      <c r="Z1132" s="137"/>
      <c r="AA1132" s="137"/>
      <c r="AB1132" s="137"/>
      <c r="AC1132" s="137"/>
      <c r="AD1132" s="137"/>
      <c r="AE1132" s="137"/>
      <c r="AF1132" s="137"/>
      <c r="AG1132" s="137"/>
      <c r="AH1132" s="137"/>
    </row>
    <row r="1133" spans="1:34" ht="15" customHeight="1" x14ac:dyDescent="0.2">
      <c r="A1133" s="1393"/>
      <c r="B1133" s="147"/>
      <c r="C1133" s="202"/>
      <c r="D1133" s="201"/>
      <c r="E1133" s="716"/>
      <c r="F1133" s="1123"/>
      <c r="G1133" s="1124"/>
      <c r="H1133" s="704"/>
      <c r="I1133" s="170"/>
      <c r="J1133" s="170"/>
      <c r="K1133" s="170"/>
      <c r="L1133" s="170"/>
      <c r="M1133" s="170"/>
      <c r="N1133" s="170"/>
      <c r="O1133" s="714">
        <f t="shared" si="380"/>
        <v>0</v>
      </c>
      <c r="P1133" s="835"/>
      <c r="Q1133" s="137"/>
      <c r="R1133" s="137"/>
      <c r="S1133" s="137"/>
      <c r="T1133" s="137"/>
      <c r="U1133" s="137"/>
      <c r="V1133" s="137"/>
      <c r="W1133" s="137"/>
      <c r="X1133" s="137"/>
      <c r="Y1133" s="137"/>
      <c r="Z1133" s="137"/>
      <c r="AA1133" s="137"/>
      <c r="AB1133" s="137"/>
      <c r="AC1133" s="137"/>
      <c r="AD1133" s="137"/>
      <c r="AE1133" s="137"/>
      <c r="AF1133" s="137"/>
      <c r="AG1133" s="137"/>
      <c r="AH1133" s="137"/>
    </row>
    <row r="1134" spans="1:34" ht="15" customHeight="1" x14ac:dyDescent="0.2">
      <c r="A1134" s="1393"/>
      <c r="B1134" s="147"/>
      <c r="C1134" s="202"/>
      <c r="D1134" s="201"/>
      <c r="E1134" s="716"/>
      <c r="F1134" s="1123"/>
      <c r="G1134" s="1124"/>
      <c r="H1134" s="704"/>
      <c r="I1134" s="170"/>
      <c r="J1134" s="170"/>
      <c r="K1134" s="170"/>
      <c r="L1134" s="170"/>
      <c r="M1134" s="170"/>
      <c r="N1134" s="170"/>
      <c r="O1134" s="714">
        <f t="shared" si="380"/>
        <v>0</v>
      </c>
      <c r="P1134" s="835"/>
      <c r="Q1134" s="137"/>
      <c r="R1134" s="137"/>
      <c r="S1134" s="137"/>
      <c r="T1134" s="137"/>
      <c r="U1134" s="137"/>
      <c r="V1134" s="137"/>
      <c r="W1134" s="137"/>
      <c r="X1134" s="137"/>
      <c r="Y1134" s="137"/>
      <c r="Z1134" s="137"/>
      <c r="AA1134" s="137"/>
      <c r="AB1134" s="137"/>
      <c r="AC1134" s="137"/>
      <c r="AD1134" s="137"/>
      <c r="AE1134" s="137"/>
      <c r="AF1134" s="137"/>
      <c r="AG1134" s="137"/>
      <c r="AH1134" s="137"/>
    </row>
    <row r="1135" spans="1:34" ht="15" customHeight="1" x14ac:dyDescent="0.2">
      <c r="A1135" s="1393"/>
      <c r="B1135" s="147"/>
      <c r="C1135" s="202"/>
      <c r="D1135" s="201"/>
      <c r="E1135" s="716"/>
      <c r="F1135" s="1123"/>
      <c r="G1135" s="1124"/>
      <c r="H1135" s="704"/>
      <c r="I1135" s="170"/>
      <c r="J1135" s="170"/>
      <c r="K1135" s="170"/>
      <c r="L1135" s="170"/>
      <c r="M1135" s="170"/>
      <c r="N1135" s="170"/>
      <c r="O1135" s="714">
        <f t="shared" si="380"/>
        <v>0</v>
      </c>
      <c r="P1135" s="835"/>
      <c r="Q1135" s="137"/>
      <c r="R1135" s="137"/>
      <c r="S1135" s="137"/>
      <c r="T1135" s="137"/>
      <c r="U1135" s="137"/>
      <c r="V1135" s="137"/>
      <c r="W1135" s="137"/>
      <c r="X1135" s="137"/>
      <c r="Y1135" s="137"/>
      <c r="Z1135" s="137"/>
      <c r="AA1135" s="137"/>
      <c r="AB1135" s="137"/>
      <c r="AC1135" s="137"/>
      <c r="AD1135" s="137"/>
      <c r="AE1135" s="137"/>
      <c r="AF1135" s="137"/>
      <c r="AG1135" s="137"/>
      <c r="AH1135" s="137"/>
    </row>
    <row r="1136" spans="1:34" ht="15" customHeight="1" x14ac:dyDescent="0.2">
      <c r="A1136" s="1393"/>
      <c r="B1136" s="147"/>
      <c r="C1136" s="202"/>
      <c r="D1136" s="201"/>
      <c r="E1136" s="716"/>
      <c r="F1136" s="1123"/>
      <c r="G1136" s="1124"/>
      <c r="H1136" s="704"/>
      <c r="I1136" s="170"/>
      <c r="J1136" s="170"/>
      <c r="K1136" s="170"/>
      <c r="L1136" s="170"/>
      <c r="M1136" s="170"/>
      <c r="N1136" s="170"/>
      <c r="O1136" s="714">
        <f t="shared" si="380"/>
        <v>0</v>
      </c>
      <c r="P1136" s="835"/>
      <c r="Q1136" s="137"/>
      <c r="R1136" s="137"/>
      <c r="S1136" s="137"/>
      <c r="T1136" s="137"/>
      <c r="U1136" s="137"/>
      <c r="V1136" s="137"/>
      <c r="W1136" s="137"/>
      <c r="X1136" s="137"/>
      <c r="Y1136" s="137"/>
      <c r="Z1136" s="137"/>
      <c r="AA1136" s="137"/>
      <c r="AB1136" s="137"/>
      <c r="AC1136" s="137"/>
      <c r="AD1136" s="137"/>
      <c r="AE1136" s="137"/>
      <c r="AF1136" s="137"/>
      <c r="AG1136" s="137"/>
      <c r="AH1136" s="137"/>
    </row>
    <row r="1137" spans="1:34" ht="15" customHeight="1" thickBot="1" x14ac:dyDescent="0.25">
      <c r="A1137" s="1393"/>
      <c r="B1137" s="147"/>
      <c r="C1137" s="202"/>
      <c r="D1137" s="201"/>
      <c r="E1137" s="716"/>
      <c r="F1137" s="1123"/>
      <c r="G1137" s="1124"/>
      <c r="H1137" s="704"/>
      <c r="I1137" s="170"/>
      <c r="J1137" s="170"/>
      <c r="K1137" s="170"/>
      <c r="L1137" s="170"/>
      <c r="M1137" s="170"/>
      <c r="N1137" s="170"/>
      <c r="O1137" s="714">
        <f t="shared" si="380"/>
        <v>0</v>
      </c>
      <c r="P1137" s="835"/>
      <c r="Q1137" s="137"/>
      <c r="R1137" s="137"/>
      <c r="S1137" s="137"/>
      <c r="T1137" s="137"/>
      <c r="U1137" s="137"/>
      <c r="V1137" s="137"/>
      <c r="W1137" s="137"/>
      <c r="X1137" s="137"/>
      <c r="Y1137" s="137"/>
      <c r="Z1137" s="137"/>
      <c r="AA1137" s="137"/>
      <c r="AB1137" s="137"/>
      <c r="AC1137" s="137"/>
      <c r="AD1137" s="137"/>
      <c r="AE1137" s="137"/>
      <c r="AF1137" s="137"/>
      <c r="AG1137" s="137"/>
      <c r="AH1137" s="137"/>
    </row>
    <row r="1138" spans="1:34" ht="15" hidden="1" customHeight="1" x14ac:dyDescent="0.2">
      <c r="A1138" s="1393"/>
      <c r="B1138" s="147"/>
      <c r="C1138" s="202"/>
      <c r="D1138" s="201"/>
      <c r="E1138" s="716"/>
      <c r="F1138" s="1123"/>
      <c r="G1138" s="1124"/>
      <c r="H1138" s="704"/>
      <c r="I1138" s="170"/>
      <c r="J1138" s="170"/>
      <c r="K1138" s="170"/>
      <c r="L1138" s="170"/>
      <c r="M1138" s="170"/>
      <c r="N1138" s="170"/>
      <c r="O1138" s="714">
        <f t="shared" si="380"/>
        <v>0</v>
      </c>
      <c r="P1138" s="835"/>
      <c r="Q1138" s="137"/>
      <c r="R1138" s="137"/>
      <c r="S1138" s="137"/>
      <c r="T1138" s="137"/>
      <c r="U1138" s="137"/>
      <c r="V1138" s="137"/>
      <c r="W1138" s="137"/>
      <c r="X1138" s="137"/>
      <c r="Y1138" s="137"/>
      <c r="Z1138" s="137"/>
      <c r="AA1138" s="137"/>
      <c r="AB1138" s="137"/>
      <c r="AC1138" s="137"/>
      <c r="AD1138" s="137"/>
      <c r="AE1138" s="137"/>
      <c r="AF1138" s="137"/>
      <c r="AG1138" s="137"/>
      <c r="AH1138" s="137"/>
    </row>
    <row r="1139" spans="1:34" ht="15" hidden="1" customHeight="1" x14ac:dyDescent="0.2">
      <c r="A1139" s="1393"/>
      <c r="B1139" s="147"/>
      <c r="C1139" s="202"/>
      <c r="D1139" s="201"/>
      <c r="E1139" s="716"/>
      <c r="F1139" s="1123"/>
      <c r="G1139" s="1124"/>
      <c r="H1139" s="704"/>
      <c r="I1139" s="170"/>
      <c r="J1139" s="170"/>
      <c r="K1139" s="170"/>
      <c r="L1139" s="170"/>
      <c r="M1139" s="170"/>
      <c r="N1139" s="170"/>
      <c r="O1139" s="714">
        <f t="shared" si="380"/>
        <v>0</v>
      </c>
      <c r="P1139" s="835"/>
      <c r="Q1139" s="137"/>
      <c r="R1139" s="137"/>
      <c r="S1139" s="137"/>
      <c r="T1139" s="137"/>
      <c r="U1139" s="137"/>
      <c r="V1139" s="137"/>
      <c r="W1139" s="137"/>
      <c r="X1139" s="137"/>
      <c r="Y1139" s="137"/>
      <c r="Z1139" s="137"/>
      <c r="AA1139" s="137"/>
      <c r="AB1139" s="137"/>
      <c r="AC1139" s="137"/>
      <c r="AD1139" s="137"/>
      <c r="AE1139" s="137"/>
      <c r="AF1139" s="137"/>
      <c r="AG1139" s="137"/>
      <c r="AH1139" s="137"/>
    </row>
    <row r="1140" spans="1:34" ht="15" hidden="1" customHeight="1" x14ac:dyDescent="0.2">
      <c r="A1140" s="1393"/>
      <c r="B1140" s="147"/>
      <c r="C1140" s="202"/>
      <c r="D1140" s="201"/>
      <c r="E1140" s="716"/>
      <c r="F1140" s="1123"/>
      <c r="G1140" s="1124"/>
      <c r="H1140" s="704"/>
      <c r="I1140" s="170"/>
      <c r="J1140" s="170"/>
      <c r="K1140" s="170"/>
      <c r="L1140" s="170"/>
      <c r="M1140" s="170"/>
      <c r="N1140" s="170"/>
      <c r="O1140" s="714">
        <f t="shared" si="380"/>
        <v>0</v>
      </c>
      <c r="P1140" s="835"/>
      <c r="Q1140" s="137"/>
      <c r="R1140" s="137"/>
      <c r="S1140" s="137"/>
      <c r="T1140" s="137"/>
      <c r="U1140" s="137"/>
      <c r="V1140" s="137"/>
      <c r="W1140" s="137"/>
      <c r="X1140" s="137"/>
      <c r="Y1140" s="137"/>
      <c r="Z1140" s="137"/>
      <c r="AA1140" s="137"/>
      <c r="AB1140" s="137"/>
      <c r="AC1140" s="137"/>
      <c r="AD1140" s="137"/>
      <c r="AE1140" s="137"/>
      <c r="AF1140" s="137"/>
      <c r="AG1140" s="137"/>
      <c r="AH1140" s="137"/>
    </row>
    <row r="1141" spans="1:34" ht="15" hidden="1" customHeight="1" x14ac:dyDescent="0.2">
      <c r="A1141" s="1393"/>
      <c r="B1141" s="147"/>
      <c r="C1141" s="202"/>
      <c r="D1141" s="201"/>
      <c r="E1141" s="716"/>
      <c r="F1141" s="1123"/>
      <c r="G1141" s="1124"/>
      <c r="H1141" s="704"/>
      <c r="I1141" s="170"/>
      <c r="J1141" s="170"/>
      <c r="K1141" s="170"/>
      <c r="L1141" s="170"/>
      <c r="M1141" s="170"/>
      <c r="N1141" s="170"/>
      <c r="O1141" s="714">
        <f t="shared" si="380"/>
        <v>0</v>
      </c>
      <c r="P1141" s="835"/>
      <c r="Q1141" s="137"/>
      <c r="R1141" s="137"/>
      <c r="S1141" s="137"/>
      <c r="T1141" s="137"/>
      <c r="U1141" s="137"/>
      <c r="V1141" s="137"/>
      <c r="W1141" s="137"/>
      <c r="X1141" s="137"/>
      <c r="Y1141" s="137"/>
      <c r="Z1141" s="137"/>
      <c r="AA1141" s="137"/>
      <c r="AB1141" s="137"/>
      <c r="AC1141" s="137"/>
      <c r="AD1141" s="137"/>
      <c r="AE1141" s="137"/>
      <c r="AF1141" s="137"/>
      <c r="AG1141" s="137"/>
      <c r="AH1141" s="137"/>
    </row>
    <row r="1142" spans="1:34" ht="15" hidden="1" customHeight="1" x14ac:dyDescent="0.2">
      <c r="A1142" s="1393"/>
      <c r="B1142" s="147"/>
      <c r="C1142" s="202"/>
      <c r="D1142" s="201"/>
      <c r="E1142" s="716"/>
      <c r="F1142" s="1123"/>
      <c r="G1142" s="1124"/>
      <c r="H1142" s="704"/>
      <c r="I1142" s="170"/>
      <c r="J1142" s="170"/>
      <c r="K1142" s="170"/>
      <c r="L1142" s="170"/>
      <c r="M1142" s="170"/>
      <c r="N1142" s="170"/>
      <c r="O1142" s="714">
        <f t="shared" si="380"/>
        <v>0</v>
      </c>
      <c r="P1142" s="835"/>
      <c r="Q1142" s="137"/>
      <c r="R1142" s="137"/>
      <c r="S1142" s="137"/>
      <c r="T1142" s="137"/>
      <c r="U1142" s="137"/>
      <c r="V1142" s="137"/>
      <c r="W1142" s="137"/>
      <c r="X1142" s="137"/>
      <c r="Y1142" s="137"/>
      <c r="Z1142" s="137"/>
      <c r="AA1142" s="137"/>
      <c r="AB1142" s="137"/>
      <c r="AC1142" s="137"/>
      <c r="AD1142" s="137"/>
      <c r="AE1142" s="137"/>
      <c r="AF1142" s="137"/>
      <c r="AG1142" s="137"/>
      <c r="AH1142" s="137"/>
    </row>
    <row r="1143" spans="1:34" ht="15" hidden="1" customHeight="1" x14ac:dyDescent="0.2">
      <c r="A1143" s="1393"/>
      <c r="B1143" s="147"/>
      <c r="C1143" s="202"/>
      <c r="D1143" s="201"/>
      <c r="E1143" s="716"/>
      <c r="F1143" s="1123"/>
      <c r="G1143" s="1124"/>
      <c r="H1143" s="704"/>
      <c r="I1143" s="170"/>
      <c r="J1143" s="170"/>
      <c r="K1143" s="170"/>
      <c r="L1143" s="170"/>
      <c r="M1143" s="170"/>
      <c r="N1143" s="170"/>
      <c r="O1143" s="714">
        <f t="shared" si="380"/>
        <v>0</v>
      </c>
      <c r="P1143" s="835"/>
      <c r="Q1143" s="137"/>
      <c r="R1143" s="137"/>
      <c r="S1143" s="137"/>
      <c r="T1143" s="137"/>
      <c r="U1143" s="137"/>
      <c r="V1143" s="137"/>
      <c r="W1143" s="137"/>
      <c r="X1143" s="137"/>
      <c r="Y1143" s="137"/>
      <c r="Z1143" s="137"/>
      <c r="AA1143" s="137"/>
      <c r="AB1143" s="137"/>
      <c r="AC1143" s="137"/>
      <c r="AD1143" s="137"/>
      <c r="AE1143" s="137"/>
      <c r="AF1143" s="137"/>
      <c r="AG1143" s="137"/>
      <c r="AH1143" s="137"/>
    </row>
    <row r="1144" spans="1:34" ht="15" hidden="1" customHeight="1" x14ac:dyDescent="0.2">
      <c r="A1144" s="1393"/>
      <c r="B1144" s="147"/>
      <c r="C1144" s="202"/>
      <c r="D1144" s="201"/>
      <c r="E1144" s="716"/>
      <c r="F1144" s="1123"/>
      <c r="G1144" s="1124"/>
      <c r="H1144" s="704"/>
      <c r="I1144" s="170"/>
      <c r="J1144" s="170"/>
      <c r="K1144" s="170"/>
      <c r="L1144" s="170"/>
      <c r="M1144" s="170"/>
      <c r="N1144" s="170"/>
      <c r="O1144" s="714">
        <f t="shared" si="380"/>
        <v>0</v>
      </c>
      <c r="P1144" s="835"/>
      <c r="Q1144" s="137"/>
      <c r="R1144" s="137"/>
      <c r="S1144" s="137"/>
      <c r="T1144" s="137"/>
      <c r="U1144" s="137"/>
      <c r="V1144" s="137"/>
      <c r="W1144" s="137"/>
      <c r="X1144" s="137"/>
      <c r="Y1144" s="137"/>
      <c r="Z1144" s="137"/>
      <c r="AA1144" s="137"/>
      <c r="AB1144" s="137"/>
      <c r="AC1144" s="137"/>
      <c r="AD1144" s="137"/>
      <c r="AE1144" s="137"/>
      <c r="AF1144" s="137"/>
      <c r="AG1144" s="137"/>
      <c r="AH1144" s="137"/>
    </row>
    <row r="1145" spans="1:34" ht="15" hidden="1" customHeight="1" x14ac:dyDescent="0.2">
      <c r="A1145" s="1393"/>
      <c r="B1145" s="147"/>
      <c r="C1145" s="202"/>
      <c r="D1145" s="201"/>
      <c r="E1145" s="716"/>
      <c r="F1145" s="1123"/>
      <c r="G1145" s="1124"/>
      <c r="H1145" s="704"/>
      <c r="I1145" s="170"/>
      <c r="J1145" s="170"/>
      <c r="K1145" s="170"/>
      <c r="L1145" s="170"/>
      <c r="M1145" s="170"/>
      <c r="N1145" s="170"/>
      <c r="O1145" s="714">
        <f t="shared" si="380"/>
        <v>0</v>
      </c>
      <c r="P1145" s="835"/>
      <c r="Q1145" s="137"/>
      <c r="R1145" s="137"/>
      <c r="S1145" s="137"/>
      <c r="T1145" s="137"/>
      <c r="U1145" s="137"/>
      <c r="V1145" s="137"/>
      <c r="W1145" s="137"/>
      <c r="X1145" s="137"/>
      <c r="Y1145" s="137"/>
      <c r="Z1145" s="137"/>
      <c r="AA1145" s="137"/>
      <c r="AB1145" s="137"/>
      <c r="AC1145" s="137"/>
      <c r="AD1145" s="137"/>
      <c r="AE1145" s="137"/>
      <c r="AF1145" s="137"/>
      <c r="AG1145" s="137"/>
      <c r="AH1145" s="137"/>
    </row>
    <row r="1146" spans="1:34" ht="15" hidden="1" customHeight="1" x14ac:dyDescent="0.2">
      <c r="A1146" s="1393"/>
      <c r="B1146" s="147"/>
      <c r="C1146" s="202"/>
      <c r="D1146" s="201"/>
      <c r="E1146" s="716"/>
      <c r="F1146" s="1123"/>
      <c r="G1146" s="1124"/>
      <c r="H1146" s="704"/>
      <c r="I1146" s="170"/>
      <c r="J1146" s="170"/>
      <c r="K1146" s="170"/>
      <c r="L1146" s="170"/>
      <c r="M1146" s="170"/>
      <c r="N1146" s="170"/>
      <c r="O1146" s="714">
        <f t="shared" si="380"/>
        <v>0</v>
      </c>
      <c r="P1146" s="835"/>
      <c r="Q1146" s="137"/>
      <c r="R1146" s="137"/>
      <c r="S1146" s="137"/>
      <c r="T1146" s="137"/>
      <c r="U1146" s="137"/>
      <c r="V1146" s="137"/>
      <c r="W1146" s="137"/>
      <c r="X1146" s="137"/>
      <c r="Y1146" s="137"/>
      <c r="Z1146" s="137"/>
      <c r="AA1146" s="137"/>
      <c r="AB1146" s="137"/>
      <c r="AC1146" s="137"/>
      <c r="AD1146" s="137"/>
      <c r="AE1146" s="137"/>
      <c r="AF1146" s="137"/>
      <c r="AG1146" s="137"/>
      <c r="AH1146" s="137"/>
    </row>
    <row r="1147" spans="1:34" ht="15" hidden="1" customHeight="1" thickBot="1" x14ac:dyDescent="0.25">
      <c r="A1147" s="1394"/>
      <c r="B1147" s="169"/>
      <c r="C1147" s="203"/>
      <c r="D1147" s="201"/>
      <c r="E1147" s="717"/>
      <c r="F1147" s="1125"/>
      <c r="G1147" s="1126"/>
      <c r="H1147" s="704"/>
      <c r="I1147" s="170"/>
      <c r="J1147" s="170"/>
      <c r="K1147" s="170"/>
      <c r="L1147" s="170"/>
      <c r="M1147" s="170"/>
      <c r="N1147" s="170"/>
      <c r="O1147" s="714">
        <f t="shared" si="380"/>
        <v>0</v>
      </c>
      <c r="P1147" s="835"/>
      <c r="Q1147" s="137"/>
      <c r="R1147" s="137"/>
      <c r="S1147" s="137"/>
      <c r="T1147" s="137"/>
      <c r="U1147" s="137"/>
      <c r="V1147" s="137"/>
      <c r="W1147" s="137"/>
      <c r="X1147" s="137"/>
      <c r="Y1147" s="137"/>
      <c r="Z1147" s="137"/>
      <c r="AA1147" s="137"/>
      <c r="AB1147" s="137"/>
      <c r="AC1147" s="137"/>
      <c r="AD1147" s="137"/>
      <c r="AE1147" s="137"/>
      <c r="AF1147" s="137"/>
      <c r="AG1147" s="137"/>
      <c r="AH1147" s="137"/>
    </row>
    <row r="1148" spans="1:34" ht="18" customHeight="1" thickBot="1" x14ac:dyDescent="0.25">
      <c r="A1148" s="182"/>
      <c r="B1148" s="198"/>
      <c r="C1148" s="198"/>
      <c r="D1148" s="198"/>
      <c r="E1148" s="198" t="s">
        <v>62</v>
      </c>
      <c r="F1148" s="140">
        <f t="shared" ref="F1148:G1148" si="381">SUM(F1128:F1147)</f>
        <v>0</v>
      </c>
      <c r="G1148" s="204">
        <f t="shared" si="381"/>
        <v>0</v>
      </c>
      <c r="H1148" s="139"/>
      <c r="I1148" s="209"/>
      <c r="J1148" s="139"/>
      <c r="K1148" s="209"/>
      <c r="L1148" s="139"/>
      <c r="M1148" s="209"/>
      <c r="N1148" s="139"/>
      <c r="O1148" s="144">
        <f t="shared" ref="O1148" si="382">SUM(O1128:O1147)</f>
        <v>0</v>
      </c>
      <c r="P1148" s="836"/>
      <c r="Q1148" s="137"/>
      <c r="R1148" s="137"/>
      <c r="S1148" s="137"/>
      <c r="T1148" s="137"/>
      <c r="U1148" s="137"/>
      <c r="V1148" s="137"/>
      <c r="W1148" s="137"/>
      <c r="X1148" s="137"/>
      <c r="Y1148" s="137"/>
      <c r="Z1148" s="137"/>
      <c r="AA1148" s="137"/>
      <c r="AB1148" s="137"/>
      <c r="AC1148" s="137"/>
      <c r="AD1148" s="137"/>
      <c r="AE1148" s="137"/>
      <c r="AF1148" s="137"/>
      <c r="AG1148" s="137"/>
      <c r="AH1148" s="137"/>
    </row>
    <row r="1149" spans="1:34" ht="13.5" thickBot="1" x14ac:dyDescent="0.25">
      <c r="A1149" s="173"/>
      <c r="B1149" s="152"/>
      <c r="C1149" s="152"/>
      <c r="D1149" s="152"/>
      <c r="E1149" s="152"/>
      <c r="F1149" s="152"/>
      <c r="G1149" s="152"/>
      <c r="H1149" s="102"/>
      <c r="I1149" s="152"/>
      <c r="J1149" s="152"/>
      <c r="K1149" s="152"/>
      <c r="L1149" s="152"/>
      <c r="M1149" s="152"/>
      <c r="N1149" s="152"/>
      <c r="O1149" s="102"/>
      <c r="P1149" s="837"/>
      <c r="Q1149" s="137"/>
      <c r="R1149" s="137"/>
      <c r="S1149" s="137"/>
      <c r="T1149" s="137"/>
      <c r="U1149" s="137"/>
      <c r="V1149" s="137"/>
      <c r="W1149" s="137"/>
      <c r="X1149" s="137"/>
      <c r="Y1149" s="137"/>
      <c r="Z1149" s="137"/>
      <c r="AA1149" s="137"/>
      <c r="AB1149" s="137"/>
      <c r="AC1149" s="137"/>
      <c r="AD1149" s="137"/>
      <c r="AE1149" s="137"/>
      <c r="AF1149" s="137"/>
      <c r="AG1149" s="137"/>
      <c r="AH1149" s="137"/>
    </row>
    <row r="1150" spans="1:34" ht="15" customHeight="1" x14ac:dyDescent="0.2">
      <c r="A1150" s="1392" t="str">
        <f>'Setup Page'!C14</f>
        <v>Vryheid Business</v>
      </c>
      <c r="B1150" s="168"/>
      <c r="C1150" s="201"/>
      <c r="D1150" s="201"/>
      <c r="E1150" s="715"/>
      <c r="F1150" s="1121"/>
      <c r="G1150" s="1122"/>
      <c r="H1150" s="704"/>
      <c r="I1150" s="170"/>
      <c r="J1150" s="170"/>
      <c r="K1150" s="170"/>
      <c r="L1150" s="170"/>
      <c r="M1150" s="170"/>
      <c r="N1150" s="170"/>
      <c r="O1150" s="714">
        <f>G1150*H1150</f>
        <v>0</v>
      </c>
      <c r="P1150" s="835"/>
      <c r="Q1150" s="137"/>
      <c r="R1150" s="137"/>
      <c r="S1150" s="137"/>
      <c r="T1150" s="137"/>
      <c r="U1150" s="137"/>
      <c r="V1150" s="137"/>
      <c r="W1150" s="137"/>
      <c r="X1150" s="137"/>
      <c r="Y1150" s="137"/>
      <c r="Z1150" s="137"/>
      <c r="AA1150" s="137"/>
      <c r="AB1150" s="137"/>
      <c r="AC1150" s="137"/>
      <c r="AD1150" s="137"/>
      <c r="AE1150" s="137"/>
      <c r="AF1150" s="137"/>
      <c r="AG1150" s="137"/>
      <c r="AH1150" s="137"/>
    </row>
    <row r="1151" spans="1:34" ht="15" customHeight="1" x14ac:dyDescent="0.2">
      <c r="A1151" s="1393"/>
      <c r="B1151" s="147"/>
      <c r="C1151" s="202"/>
      <c r="D1151" s="201"/>
      <c r="E1151" s="716"/>
      <c r="F1151" s="1123"/>
      <c r="G1151" s="1124"/>
      <c r="H1151" s="704"/>
      <c r="I1151" s="170"/>
      <c r="J1151" s="170"/>
      <c r="K1151" s="170"/>
      <c r="L1151" s="170"/>
      <c r="M1151" s="170"/>
      <c r="N1151" s="170"/>
      <c r="O1151" s="714">
        <f t="shared" ref="O1151:O1169" si="383">G1151*H1151</f>
        <v>0</v>
      </c>
      <c r="P1151" s="835"/>
      <c r="Q1151" s="137"/>
      <c r="R1151" s="137"/>
      <c r="S1151" s="137"/>
      <c r="T1151" s="137"/>
      <c r="U1151" s="137"/>
      <c r="V1151" s="137"/>
      <c r="W1151" s="137"/>
      <c r="X1151" s="137"/>
      <c r="Y1151" s="137"/>
      <c r="Z1151" s="137"/>
      <c r="AA1151" s="137"/>
      <c r="AB1151" s="137"/>
      <c r="AC1151" s="137"/>
      <c r="AD1151" s="137"/>
      <c r="AE1151" s="137"/>
      <c r="AF1151" s="137"/>
      <c r="AG1151" s="137"/>
      <c r="AH1151" s="137"/>
    </row>
    <row r="1152" spans="1:34" ht="15" customHeight="1" x14ac:dyDescent="0.2">
      <c r="A1152" s="1393"/>
      <c r="B1152" s="147"/>
      <c r="C1152" s="202"/>
      <c r="D1152" s="201"/>
      <c r="E1152" s="716"/>
      <c r="F1152" s="1123"/>
      <c r="G1152" s="1124"/>
      <c r="H1152" s="704"/>
      <c r="I1152" s="170"/>
      <c r="J1152" s="170"/>
      <c r="K1152" s="170"/>
      <c r="L1152" s="170"/>
      <c r="M1152" s="170"/>
      <c r="N1152" s="170"/>
      <c r="O1152" s="714">
        <f t="shared" si="383"/>
        <v>0</v>
      </c>
      <c r="P1152" s="835"/>
      <c r="Q1152" s="137"/>
      <c r="R1152" s="137"/>
      <c r="S1152" s="137"/>
      <c r="T1152" s="137"/>
      <c r="U1152" s="137"/>
      <c r="V1152" s="137"/>
      <c r="W1152" s="137"/>
      <c r="X1152" s="137"/>
      <c r="Y1152" s="137"/>
      <c r="Z1152" s="137"/>
      <c r="AA1152" s="137"/>
      <c r="AB1152" s="137"/>
      <c r="AC1152" s="137"/>
      <c r="AD1152" s="137"/>
      <c r="AE1152" s="137"/>
      <c r="AF1152" s="137"/>
      <c r="AG1152" s="137"/>
      <c r="AH1152" s="137"/>
    </row>
    <row r="1153" spans="1:34" ht="15" customHeight="1" x14ac:dyDescent="0.2">
      <c r="A1153" s="1393"/>
      <c r="B1153" s="147"/>
      <c r="C1153" s="202"/>
      <c r="D1153" s="201"/>
      <c r="E1153" s="716"/>
      <c r="F1153" s="1123"/>
      <c r="G1153" s="1124"/>
      <c r="H1153" s="704"/>
      <c r="I1153" s="170"/>
      <c r="J1153" s="170"/>
      <c r="K1153" s="170"/>
      <c r="L1153" s="170"/>
      <c r="M1153" s="170"/>
      <c r="N1153" s="170"/>
      <c r="O1153" s="714">
        <f t="shared" si="383"/>
        <v>0</v>
      </c>
      <c r="P1153" s="835"/>
      <c r="Q1153" s="137"/>
      <c r="R1153" s="137"/>
      <c r="S1153" s="137"/>
      <c r="T1153" s="137"/>
      <c r="U1153" s="137"/>
      <c r="V1153" s="137"/>
      <c r="W1153" s="137"/>
      <c r="X1153" s="137"/>
      <c r="Y1153" s="137"/>
      <c r="Z1153" s="137"/>
      <c r="AA1153" s="137"/>
      <c r="AB1153" s="137"/>
      <c r="AC1153" s="137"/>
      <c r="AD1153" s="137"/>
      <c r="AE1153" s="137"/>
      <c r="AF1153" s="137"/>
      <c r="AG1153" s="137"/>
      <c r="AH1153" s="137"/>
    </row>
    <row r="1154" spans="1:34" ht="15" customHeight="1" x14ac:dyDescent="0.2">
      <c r="A1154" s="1393"/>
      <c r="B1154" s="147"/>
      <c r="C1154" s="202"/>
      <c r="D1154" s="201"/>
      <c r="E1154" s="716"/>
      <c r="F1154" s="1123"/>
      <c r="G1154" s="1124"/>
      <c r="H1154" s="704"/>
      <c r="I1154" s="170"/>
      <c r="J1154" s="170"/>
      <c r="K1154" s="170"/>
      <c r="L1154" s="170"/>
      <c r="M1154" s="170"/>
      <c r="N1154" s="170"/>
      <c r="O1154" s="714">
        <f t="shared" si="383"/>
        <v>0</v>
      </c>
      <c r="P1154" s="835"/>
      <c r="Q1154" s="137"/>
      <c r="R1154" s="137"/>
      <c r="S1154" s="137"/>
      <c r="T1154" s="137"/>
      <c r="U1154" s="137"/>
      <c r="V1154" s="137"/>
      <c r="W1154" s="137"/>
      <c r="X1154" s="137"/>
      <c r="Y1154" s="137"/>
      <c r="Z1154" s="137"/>
      <c r="AA1154" s="137"/>
      <c r="AB1154" s="137"/>
      <c r="AC1154" s="137"/>
      <c r="AD1154" s="137"/>
      <c r="AE1154" s="137"/>
      <c r="AF1154" s="137"/>
      <c r="AG1154" s="137"/>
      <c r="AH1154" s="137"/>
    </row>
    <row r="1155" spans="1:34" ht="15" customHeight="1" x14ac:dyDescent="0.2">
      <c r="A1155" s="1393"/>
      <c r="B1155" s="147"/>
      <c r="C1155" s="202"/>
      <c r="D1155" s="201"/>
      <c r="E1155" s="716"/>
      <c r="F1155" s="1123"/>
      <c r="G1155" s="1124"/>
      <c r="H1155" s="704"/>
      <c r="I1155" s="170"/>
      <c r="J1155" s="170"/>
      <c r="K1155" s="170"/>
      <c r="L1155" s="170"/>
      <c r="M1155" s="170"/>
      <c r="N1155" s="170"/>
      <c r="O1155" s="714">
        <f t="shared" si="383"/>
        <v>0</v>
      </c>
      <c r="P1155" s="835"/>
      <c r="Q1155" s="137"/>
      <c r="R1155" s="137"/>
      <c r="S1155" s="137"/>
      <c r="T1155" s="137"/>
      <c r="U1155" s="137"/>
      <c r="V1155" s="137"/>
      <c r="W1155" s="137"/>
      <c r="X1155" s="137"/>
      <c r="Y1155" s="137"/>
      <c r="Z1155" s="137"/>
      <c r="AA1155" s="137"/>
      <c r="AB1155" s="137"/>
      <c r="AC1155" s="137"/>
      <c r="AD1155" s="137"/>
      <c r="AE1155" s="137"/>
      <c r="AF1155" s="137"/>
      <c r="AG1155" s="137"/>
      <c r="AH1155" s="137"/>
    </row>
    <row r="1156" spans="1:34" ht="15" customHeight="1" x14ac:dyDescent="0.2">
      <c r="A1156" s="1393"/>
      <c r="B1156" s="147"/>
      <c r="C1156" s="202"/>
      <c r="D1156" s="201"/>
      <c r="E1156" s="716"/>
      <c r="F1156" s="1123"/>
      <c r="G1156" s="1124"/>
      <c r="H1156" s="704"/>
      <c r="I1156" s="170"/>
      <c r="J1156" s="170"/>
      <c r="K1156" s="170"/>
      <c r="L1156" s="170"/>
      <c r="M1156" s="170"/>
      <c r="N1156" s="170"/>
      <c r="O1156" s="714">
        <f t="shared" si="383"/>
        <v>0</v>
      </c>
      <c r="P1156" s="835"/>
      <c r="Q1156" s="137"/>
      <c r="R1156" s="137"/>
      <c r="S1156" s="137"/>
      <c r="T1156" s="137"/>
      <c r="U1156" s="137"/>
      <c r="V1156" s="137"/>
      <c r="W1156" s="137"/>
      <c r="X1156" s="137"/>
      <c r="Y1156" s="137"/>
      <c r="Z1156" s="137"/>
      <c r="AA1156" s="137"/>
      <c r="AB1156" s="137"/>
      <c r="AC1156" s="137"/>
      <c r="AD1156" s="137"/>
      <c r="AE1156" s="137"/>
      <c r="AF1156" s="137"/>
      <c r="AG1156" s="137"/>
      <c r="AH1156" s="137"/>
    </row>
    <row r="1157" spans="1:34" ht="15" customHeight="1" x14ac:dyDescent="0.2">
      <c r="A1157" s="1393"/>
      <c r="B1157" s="147"/>
      <c r="C1157" s="202"/>
      <c r="D1157" s="201"/>
      <c r="E1157" s="716"/>
      <c r="F1157" s="1123"/>
      <c r="G1157" s="1124"/>
      <c r="H1157" s="704"/>
      <c r="I1157" s="170"/>
      <c r="J1157" s="170"/>
      <c r="K1157" s="170"/>
      <c r="L1157" s="170"/>
      <c r="M1157" s="170"/>
      <c r="N1157" s="170"/>
      <c r="O1157" s="714">
        <f t="shared" si="383"/>
        <v>0</v>
      </c>
      <c r="P1157" s="835"/>
      <c r="Q1157" s="137"/>
      <c r="R1157" s="137"/>
      <c r="S1157" s="137"/>
      <c r="T1157" s="137"/>
      <c r="U1157" s="137"/>
      <c r="V1157" s="137"/>
      <c r="W1157" s="137"/>
      <c r="X1157" s="137"/>
      <c r="Y1157" s="137"/>
      <c r="Z1157" s="137"/>
      <c r="AA1157" s="137"/>
      <c r="AB1157" s="137"/>
      <c r="AC1157" s="137"/>
      <c r="AD1157" s="137"/>
      <c r="AE1157" s="137"/>
      <c r="AF1157" s="137"/>
      <c r="AG1157" s="137"/>
      <c r="AH1157" s="137"/>
    </row>
    <row r="1158" spans="1:34" ht="15" customHeight="1" x14ac:dyDescent="0.2">
      <c r="A1158" s="1393"/>
      <c r="B1158" s="147"/>
      <c r="C1158" s="202"/>
      <c r="D1158" s="201"/>
      <c r="E1158" s="716"/>
      <c r="F1158" s="1123"/>
      <c r="G1158" s="1124"/>
      <c r="H1158" s="704"/>
      <c r="I1158" s="170"/>
      <c r="J1158" s="170"/>
      <c r="K1158" s="170"/>
      <c r="L1158" s="170"/>
      <c r="M1158" s="170"/>
      <c r="N1158" s="170"/>
      <c r="O1158" s="714">
        <f t="shared" si="383"/>
        <v>0</v>
      </c>
      <c r="P1158" s="835"/>
      <c r="Q1158" s="137"/>
      <c r="R1158" s="137"/>
      <c r="S1158" s="137"/>
      <c r="T1158" s="137"/>
      <c r="U1158" s="137"/>
      <c r="V1158" s="137"/>
      <c r="W1158" s="137"/>
      <c r="X1158" s="137"/>
      <c r="Y1158" s="137"/>
      <c r="Z1158" s="137"/>
      <c r="AA1158" s="137"/>
      <c r="AB1158" s="137"/>
      <c r="AC1158" s="137"/>
      <c r="AD1158" s="137"/>
      <c r="AE1158" s="137"/>
      <c r="AF1158" s="137"/>
      <c r="AG1158" s="137"/>
      <c r="AH1158" s="137"/>
    </row>
    <row r="1159" spans="1:34" ht="15" customHeight="1" thickBot="1" x14ac:dyDescent="0.25">
      <c r="A1159" s="1393"/>
      <c r="B1159" s="147"/>
      <c r="C1159" s="202"/>
      <c r="D1159" s="201"/>
      <c r="E1159" s="716"/>
      <c r="F1159" s="1123"/>
      <c r="G1159" s="1124"/>
      <c r="H1159" s="704"/>
      <c r="I1159" s="170"/>
      <c r="J1159" s="170"/>
      <c r="K1159" s="170"/>
      <c r="L1159" s="170"/>
      <c r="M1159" s="170"/>
      <c r="N1159" s="170"/>
      <c r="O1159" s="714">
        <f t="shared" si="383"/>
        <v>0</v>
      </c>
      <c r="P1159" s="835"/>
      <c r="Q1159" s="137"/>
      <c r="R1159" s="137"/>
      <c r="S1159" s="137"/>
      <c r="T1159" s="137"/>
      <c r="U1159" s="137"/>
      <c r="V1159" s="137"/>
      <c r="W1159" s="137"/>
      <c r="X1159" s="137"/>
      <c r="Y1159" s="137"/>
      <c r="Z1159" s="137"/>
      <c r="AA1159" s="137"/>
      <c r="AB1159" s="137"/>
      <c r="AC1159" s="137"/>
      <c r="AD1159" s="137"/>
      <c r="AE1159" s="137"/>
      <c r="AF1159" s="137"/>
      <c r="AG1159" s="137"/>
      <c r="AH1159" s="137"/>
    </row>
    <row r="1160" spans="1:34" ht="15" hidden="1" customHeight="1" x14ac:dyDescent="0.2">
      <c r="A1160" s="1393"/>
      <c r="B1160" s="147"/>
      <c r="C1160" s="202"/>
      <c r="D1160" s="201"/>
      <c r="E1160" s="716"/>
      <c r="F1160" s="1123"/>
      <c r="G1160" s="1124"/>
      <c r="H1160" s="704"/>
      <c r="I1160" s="170"/>
      <c r="J1160" s="170"/>
      <c r="K1160" s="170"/>
      <c r="L1160" s="170"/>
      <c r="M1160" s="170"/>
      <c r="N1160" s="170"/>
      <c r="O1160" s="714">
        <f t="shared" si="383"/>
        <v>0</v>
      </c>
      <c r="P1160" s="835"/>
      <c r="Q1160" s="137"/>
      <c r="R1160" s="137"/>
      <c r="S1160" s="137"/>
      <c r="T1160" s="137"/>
      <c r="U1160" s="137"/>
      <c r="V1160" s="137"/>
      <c r="W1160" s="137"/>
      <c r="X1160" s="137"/>
      <c r="Y1160" s="137"/>
      <c r="Z1160" s="137"/>
      <c r="AA1160" s="137"/>
      <c r="AB1160" s="137"/>
      <c r="AC1160" s="137"/>
      <c r="AD1160" s="137"/>
      <c r="AE1160" s="137"/>
      <c r="AF1160" s="137"/>
      <c r="AG1160" s="137"/>
      <c r="AH1160" s="137"/>
    </row>
    <row r="1161" spans="1:34" ht="15" hidden="1" customHeight="1" x14ac:dyDescent="0.2">
      <c r="A1161" s="1393"/>
      <c r="B1161" s="147"/>
      <c r="C1161" s="202"/>
      <c r="D1161" s="201"/>
      <c r="E1161" s="716"/>
      <c r="F1161" s="1123"/>
      <c r="G1161" s="1124"/>
      <c r="H1161" s="704"/>
      <c r="I1161" s="170"/>
      <c r="J1161" s="170"/>
      <c r="K1161" s="170"/>
      <c r="L1161" s="170"/>
      <c r="M1161" s="170"/>
      <c r="N1161" s="170"/>
      <c r="O1161" s="714">
        <f t="shared" si="383"/>
        <v>0</v>
      </c>
      <c r="P1161" s="835"/>
      <c r="Q1161" s="137"/>
      <c r="R1161" s="137"/>
      <c r="S1161" s="137"/>
      <c r="T1161" s="137"/>
      <c r="U1161" s="137"/>
      <c r="V1161" s="137"/>
      <c r="W1161" s="137"/>
      <c r="X1161" s="137"/>
      <c r="Y1161" s="137"/>
      <c r="Z1161" s="137"/>
      <c r="AA1161" s="137"/>
      <c r="AB1161" s="137"/>
      <c r="AC1161" s="137"/>
      <c r="AD1161" s="137"/>
      <c r="AE1161" s="137"/>
      <c r="AF1161" s="137"/>
      <c r="AG1161" s="137"/>
      <c r="AH1161" s="137"/>
    </row>
    <row r="1162" spans="1:34" ht="15" hidden="1" customHeight="1" x14ac:dyDescent="0.2">
      <c r="A1162" s="1393"/>
      <c r="B1162" s="147"/>
      <c r="C1162" s="202"/>
      <c r="D1162" s="201"/>
      <c r="E1162" s="716"/>
      <c r="F1162" s="1123"/>
      <c r="G1162" s="1124"/>
      <c r="H1162" s="704"/>
      <c r="I1162" s="170"/>
      <c r="J1162" s="170"/>
      <c r="K1162" s="170"/>
      <c r="L1162" s="170"/>
      <c r="M1162" s="170"/>
      <c r="N1162" s="170"/>
      <c r="O1162" s="714">
        <f t="shared" si="383"/>
        <v>0</v>
      </c>
      <c r="P1162" s="835"/>
      <c r="Q1162" s="137"/>
      <c r="R1162" s="137"/>
      <c r="S1162" s="137"/>
      <c r="T1162" s="137"/>
      <c r="U1162" s="137"/>
      <c r="V1162" s="137"/>
      <c r="W1162" s="137"/>
      <c r="X1162" s="137"/>
      <c r="Y1162" s="137"/>
      <c r="Z1162" s="137"/>
      <c r="AA1162" s="137"/>
      <c r="AB1162" s="137"/>
      <c r="AC1162" s="137"/>
      <c r="AD1162" s="137"/>
      <c r="AE1162" s="137"/>
      <c r="AF1162" s="137"/>
      <c r="AG1162" s="137"/>
      <c r="AH1162" s="137"/>
    </row>
    <row r="1163" spans="1:34" ht="15" hidden="1" customHeight="1" x14ac:dyDescent="0.2">
      <c r="A1163" s="1393"/>
      <c r="B1163" s="147"/>
      <c r="C1163" s="202"/>
      <c r="D1163" s="201"/>
      <c r="E1163" s="716"/>
      <c r="F1163" s="1123"/>
      <c r="G1163" s="1124"/>
      <c r="H1163" s="704"/>
      <c r="I1163" s="170"/>
      <c r="J1163" s="170"/>
      <c r="K1163" s="170"/>
      <c r="L1163" s="170"/>
      <c r="M1163" s="170"/>
      <c r="N1163" s="170"/>
      <c r="O1163" s="714">
        <f t="shared" si="383"/>
        <v>0</v>
      </c>
      <c r="P1163" s="835"/>
      <c r="Q1163" s="137"/>
      <c r="R1163" s="137"/>
      <c r="S1163" s="137"/>
      <c r="T1163" s="137"/>
      <c r="U1163" s="137"/>
      <c r="V1163" s="137"/>
      <c r="W1163" s="137"/>
      <c r="X1163" s="137"/>
      <c r="Y1163" s="137"/>
      <c r="Z1163" s="137"/>
      <c r="AA1163" s="137"/>
      <c r="AB1163" s="137"/>
      <c r="AC1163" s="137"/>
      <c r="AD1163" s="137"/>
      <c r="AE1163" s="137"/>
      <c r="AF1163" s="137"/>
      <c r="AG1163" s="137"/>
      <c r="AH1163" s="137"/>
    </row>
    <row r="1164" spans="1:34" ht="15" hidden="1" customHeight="1" x14ac:dyDescent="0.2">
      <c r="A1164" s="1393"/>
      <c r="B1164" s="147"/>
      <c r="C1164" s="202"/>
      <c r="D1164" s="201"/>
      <c r="E1164" s="716"/>
      <c r="F1164" s="1123"/>
      <c r="G1164" s="1124"/>
      <c r="H1164" s="704"/>
      <c r="I1164" s="170"/>
      <c r="J1164" s="170"/>
      <c r="K1164" s="170"/>
      <c r="L1164" s="170"/>
      <c r="M1164" s="170"/>
      <c r="N1164" s="170"/>
      <c r="O1164" s="714">
        <f t="shared" si="383"/>
        <v>0</v>
      </c>
      <c r="P1164" s="835"/>
      <c r="Q1164" s="137"/>
      <c r="R1164" s="137"/>
      <c r="S1164" s="137"/>
      <c r="T1164" s="137"/>
      <c r="U1164" s="137"/>
      <c r="V1164" s="137"/>
      <c r="W1164" s="137"/>
      <c r="X1164" s="137"/>
      <c r="Y1164" s="137"/>
      <c r="Z1164" s="137"/>
      <c r="AA1164" s="137"/>
      <c r="AB1164" s="137"/>
      <c r="AC1164" s="137"/>
      <c r="AD1164" s="137"/>
      <c r="AE1164" s="137"/>
      <c r="AF1164" s="137"/>
      <c r="AG1164" s="137"/>
      <c r="AH1164" s="137"/>
    </row>
    <row r="1165" spans="1:34" ht="15" hidden="1" customHeight="1" x14ac:dyDescent="0.2">
      <c r="A1165" s="1393"/>
      <c r="B1165" s="147"/>
      <c r="C1165" s="202"/>
      <c r="D1165" s="201"/>
      <c r="E1165" s="716"/>
      <c r="F1165" s="1123"/>
      <c r="G1165" s="1124"/>
      <c r="H1165" s="704"/>
      <c r="I1165" s="170"/>
      <c r="J1165" s="170"/>
      <c r="K1165" s="170"/>
      <c r="L1165" s="170"/>
      <c r="M1165" s="170"/>
      <c r="N1165" s="170"/>
      <c r="O1165" s="714">
        <f t="shared" si="383"/>
        <v>0</v>
      </c>
      <c r="P1165" s="835"/>
      <c r="Q1165" s="137"/>
      <c r="R1165" s="137"/>
      <c r="S1165" s="137"/>
      <c r="T1165" s="137"/>
      <c r="U1165" s="137"/>
      <c r="V1165" s="137"/>
      <c r="W1165" s="137"/>
      <c r="X1165" s="137"/>
      <c r="Y1165" s="137"/>
      <c r="Z1165" s="137"/>
      <c r="AA1165" s="137"/>
      <c r="AB1165" s="137"/>
      <c r="AC1165" s="137"/>
      <c r="AD1165" s="137"/>
      <c r="AE1165" s="137"/>
      <c r="AF1165" s="137"/>
      <c r="AG1165" s="137"/>
      <c r="AH1165" s="137"/>
    </row>
    <row r="1166" spans="1:34" ht="15" hidden="1" customHeight="1" x14ac:dyDescent="0.2">
      <c r="A1166" s="1393"/>
      <c r="B1166" s="147"/>
      <c r="C1166" s="202"/>
      <c r="D1166" s="201"/>
      <c r="E1166" s="716"/>
      <c r="F1166" s="1123"/>
      <c r="G1166" s="1124"/>
      <c r="H1166" s="704"/>
      <c r="I1166" s="170"/>
      <c r="J1166" s="170"/>
      <c r="K1166" s="170"/>
      <c r="L1166" s="170"/>
      <c r="M1166" s="170"/>
      <c r="N1166" s="170"/>
      <c r="O1166" s="714">
        <f t="shared" si="383"/>
        <v>0</v>
      </c>
      <c r="P1166" s="835"/>
      <c r="Q1166" s="137"/>
      <c r="R1166" s="137"/>
      <c r="S1166" s="137"/>
      <c r="T1166" s="137"/>
      <c r="U1166" s="137"/>
      <c r="V1166" s="137"/>
      <c r="W1166" s="137"/>
      <c r="X1166" s="137"/>
      <c r="Y1166" s="137"/>
      <c r="Z1166" s="137"/>
      <c r="AA1166" s="137"/>
      <c r="AB1166" s="137"/>
      <c r="AC1166" s="137"/>
      <c r="AD1166" s="137"/>
      <c r="AE1166" s="137"/>
      <c r="AF1166" s="137"/>
      <c r="AG1166" s="137"/>
      <c r="AH1166" s="137"/>
    </row>
    <row r="1167" spans="1:34" ht="15" hidden="1" customHeight="1" x14ac:dyDescent="0.2">
      <c r="A1167" s="1393"/>
      <c r="B1167" s="147"/>
      <c r="C1167" s="202"/>
      <c r="D1167" s="201"/>
      <c r="E1167" s="716"/>
      <c r="F1167" s="1123"/>
      <c r="G1167" s="1124"/>
      <c r="H1167" s="704"/>
      <c r="I1167" s="170"/>
      <c r="J1167" s="170"/>
      <c r="K1167" s="170"/>
      <c r="L1167" s="170"/>
      <c r="M1167" s="170"/>
      <c r="N1167" s="170"/>
      <c r="O1167" s="714">
        <f t="shared" si="383"/>
        <v>0</v>
      </c>
      <c r="P1167" s="835"/>
      <c r="Q1167" s="137"/>
      <c r="R1167" s="137"/>
      <c r="S1167" s="137"/>
      <c r="T1167" s="137"/>
      <c r="U1167" s="137"/>
      <c r="V1167" s="137"/>
      <c r="W1167" s="137"/>
      <c r="X1167" s="137"/>
      <c r="Y1167" s="137"/>
      <c r="Z1167" s="137"/>
      <c r="AA1167" s="137"/>
      <c r="AB1167" s="137"/>
      <c r="AC1167" s="137"/>
      <c r="AD1167" s="137"/>
      <c r="AE1167" s="137"/>
      <c r="AF1167" s="137"/>
      <c r="AG1167" s="137"/>
      <c r="AH1167" s="137"/>
    </row>
    <row r="1168" spans="1:34" ht="15" hidden="1" customHeight="1" x14ac:dyDescent="0.2">
      <c r="A1168" s="1393"/>
      <c r="B1168" s="147"/>
      <c r="C1168" s="202"/>
      <c r="D1168" s="201"/>
      <c r="E1168" s="716"/>
      <c r="F1168" s="1123"/>
      <c r="G1168" s="1124"/>
      <c r="H1168" s="704"/>
      <c r="I1168" s="170"/>
      <c r="J1168" s="170"/>
      <c r="K1168" s="170"/>
      <c r="L1168" s="170"/>
      <c r="M1168" s="170"/>
      <c r="N1168" s="170"/>
      <c r="O1168" s="714">
        <f t="shared" si="383"/>
        <v>0</v>
      </c>
      <c r="P1168" s="835"/>
      <c r="Q1168" s="137"/>
      <c r="R1168" s="137"/>
      <c r="S1168" s="137"/>
      <c r="T1168" s="137"/>
      <c r="U1168" s="137"/>
      <c r="V1168" s="137"/>
      <c r="W1168" s="137"/>
      <c r="X1168" s="137"/>
      <c r="Y1168" s="137"/>
      <c r="Z1168" s="137"/>
      <c r="AA1168" s="137"/>
      <c r="AB1168" s="137"/>
      <c r="AC1168" s="137"/>
      <c r="AD1168" s="137"/>
      <c r="AE1168" s="137"/>
      <c r="AF1168" s="137"/>
      <c r="AG1168" s="137"/>
      <c r="AH1168" s="137"/>
    </row>
    <row r="1169" spans="1:34" ht="15" hidden="1" customHeight="1" thickBot="1" x14ac:dyDescent="0.25">
      <c r="A1169" s="1394"/>
      <c r="B1169" s="169"/>
      <c r="C1169" s="203"/>
      <c r="D1169" s="201"/>
      <c r="E1169" s="717"/>
      <c r="F1169" s="1125"/>
      <c r="G1169" s="1126"/>
      <c r="H1169" s="704"/>
      <c r="I1169" s="170"/>
      <c r="J1169" s="170"/>
      <c r="K1169" s="170"/>
      <c r="L1169" s="170"/>
      <c r="M1169" s="170"/>
      <c r="N1169" s="170"/>
      <c r="O1169" s="714">
        <f t="shared" si="383"/>
        <v>0</v>
      </c>
      <c r="P1169" s="835"/>
      <c r="Q1169" s="137"/>
      <c r="R1169" s="137"/>
      <c r="S1169" s="137"/>
      <c r="T1169" s="137"/>
      <c r="U1169" s="137"/>
      <c r="V1169" s="137"/>
      <c r="W1169" s="137"/>
      <c r="X1169" s="137"/>
      <c r="Y1169" s="137"/>
      <c r="Z1169" s="137"/>
      <c r="AA1169" s="137"/>
      <c r="AB1169" s="137"/>
      <c r="AC1169" s="137"/>
      <c r="AD1169" s="137"/>
      <c r="AE1169" s="137"/>
      <c r="AF1169" s="137"/>
      <c r="AG1169" s="137"/>
      <c r="AH1169" s="137"/>
    </row>
    <row r="1170" spans="1:34" ht="18" customHeight="1" thickBot="1" x14ac:dyDescent="0.25">
      <c r="A1170" s="182"/>
      <c r="B1170" s="198"/>
      <c r="C1170" s="198"/>
      <c r="D1170" s="198"/>
      <c r="E1170" s="198" t="s">
        <v>62</v>
      </c>
      <c r="F1170" s="140">
        <f t="shared" ref="F1170:G1170" si="384">SUM(F1150:F1169)</f>
        <v>0</v>
      </c>
      <c r="G1170" s="204">
        <f t="shared" si="384"/>
        <v>0</v>
      </c>
      <c r="H1170" s="139"/>
      <c r="I1170" s="209"/>
      <c r="J1170" s="139"/>
      <c r="K1170" s="209"/>
      <c r="L1170" s="139"/>
      <c r="M1170" s="209"/>
      <c r="N1170" s="139"/>
      <c r="O1170" s="144">
        <f t="shared" ref="O1170" si="385">SUM(O1150:O1169)</f>
        <v>0</v>
      </c>
      <c r="P1170" s="836"/>
      <c r="Q1170" s="137"/>
      <c r="R1170" s="137"/>
      <c r="S1170" s="137"/>
      <c r="T1170" s="137"/>
      <c r="U1170" s="137"/>
      <c r="V1170" s="137"/>
      <c r="W1170" s="137"/>
      <c r="X1170" s="137"/>
      <c r="Y1170" s="137"/>
      <c r="Z1170" s="137"/>
      <c r="AA1170" s="137"/>
      <c r="AB1170" s="137"/>
      <c r="AC1170" s="137"/>
      <c r="AD1170" s="137"/>
      <c r="AE1170" s="137"/>
      <c r="AF1170" s="137"/>
      <c r="AG1170" s="137"/>
      <c r="AH1170" s="137"/>
    </row>
    <row r="1171" spans="1:34" ht="13.5" thickBot="1" x14ac:dyDescent="0.25">
      <c r="A1171" s="173"/>
      <c r="B1171" s="152"/>
      <c r="C1171" s="152"/>
      <c r="D1171" s="152"/>
      <c r="E1171" s="152"/>
      <c r="F1171" s="152"/>
      <c r="G1171" s="152"/>
      <c r="H1171" s="102"/>
      <c r="I1171" s="152"/>
      <c r="J1171" s="152"/>
      <c r="K1171" s="152"/>
      <c r="L1171" s="152"/>
      <c r="M1171" s="152"/>
      <c r="N1171" s="152"/>
      <c r="O1171" s="102"/>
      <c r="P1171" s="837"/>
      <c r="Q1171" s="137"/>
      <c r="R1171" s="137"/>
      <c r="S1171" s="137"/>
      <c r="T1171" s="137"/>
      <c r="U1171" s="137"/>
      <c r="V1171" s="137"/>
      <c r="W1171" s="137"/>
      <c r="X1171" s="137"/>
      <c r="Y1171" s="137"/>
      <c r="Z1171" s="137"/>
      <c r="AA1171" s="137"/>
      <c r="AB1171" s="137"/>
      <c r="AC1171" s="137"/>
      <c r="AD1171" s="137"/>
      <c r="AE1171" s="137"/>
      <c r="AF1171" s="137"/>
      <c r="AG1171" s="137"/>
      <c r="AH1171" s="137"/>
    </row>
    <row r="1172" spans="1:34" ht="15" customHeight="1" x14ac:dyDescent="0.2">
      <c r="A1172" s="1392" t="str">
        <f>'Setup Page'!C15</f>
        <v>Vryheid Engineering</v>
      </c>
      <c r="B1172" s="168"/>
      <c r="C1172" s="201"/>
      <c r="D1172" s="201"/>
      <c r="E1172" s="715"/>
      <c r="F1172" s="1121"/>
      <c r="G1172" s="1122"/>
      <c r="H1172" s="704"/>
      <c r="I1172" s="170"/>
      <c r="J1172" s="170"/>
      <c r="K1172" s="170"/>
      <c r="L1172" s="170"/>
      <c r="M1172" s="170"/>
      <c r="N1172" s="170"/>
      <c r="O1172" s="714">
        <f>G1172*H1172</f>
        <v>0</v>
      </c>
      <c r="P1172" s="835"/>
      <c r="Q1172" s="137"/>
      <c r="R1172" s="137"/>
      <c r="S1172" s="137"/>
      <c r="T1172" s="137"/>
      <c r="U1172" s="137"/>
      <c r="V1172" s="137"/>
      <c r="W1172" s="137"/>
      <c r="X1172" s="137"/>
      <c r="Y1172" s="137"/>
      <c r="Z1172" s="137"/>
      <c r="AA1172" s="137"/>
      <c r="AB1172" s="137"/>
      <c r="AC1172" s="137"/>
      <c r="AD1172" s="137"/>
      <c r="AE1172" s="137"/>
      <c r="AF1172" s="137"/>
      <c r="AG1172" s="137"/>
      <c r="AH1172" s="137"/>
    </row>
    <row r="1173" spans="1:34" ht="15" customHeight="1" x14ac:dyDescent="0.2">
      <c r="A1173" s="1393"/>
      <c r="B1173" s="147"/>
      <c r="C1173" s="202"/>
      <c r="D1173" s="201"/>
      <c r="E1173" s="716"/>
      <c r="F1173" s="1123"/>
      <c r="G1173" s="1124"/>
      <c r="H1173" s="704"/>
      <c r="I1173" s="170"/>
      <c r="J1173" s="170"/>
      <c r="K1173" s="170"/>
      <c r="L1173" s="170"/>
      <c r="M1173" s="170"/>
      <c r="N1173" s="170"/>
      <c r="O1173" s="714">
        <f t="shared" ref="O1173:O1191" si="386">G1173*H1173</f>
        <v>0</v>
      </c>
      <c r="P1173" s="835"/>
      <c r="Q1173" s="137"/>
      <c r="R1173" s="137"/>
      <c r="S1173" s="137"/>
      <c r="T1173" s="137"/>
      <c r="U1173" s="137"/>
      <c r="V1173" s="137"/>
      <c r="W1173" s="137"/>
      <c r="X1173" s="137"/>
      <c r="Y1173" s="137"/>
      <c r="Z1173" s="137"/>
      <c r="AA1173" s="137"/>
      <c r="AB1173" s="137"/>
      <c r="AC1173" s="137"/>
      <c r="AD1173" s="137"/>
      <c r="AE1173" s="137"/>
      <c r="AF1173" s="137"/>
      <c r="AG1173" s="137"/>
      <c r="AH1173" s="137"/>
    </row>
    <row r="1174" spans="1:34" ht="15" customHeight="1" x14ac:dyDescent="0.2">
      <c r="A1174" s="1393"/>
      <c r="B1174" s="147"/>
      <c r="C1174" s="202"/>
      <c r="D1174" s="201"/>
      <c r="E1174" s="716"/>
      <c r="F1174" s="1123"/>
      <c r="G1174" s="1124"/>
      <c r="H1174" s="704"/>
      <c r="I1174" s="170"/>
      <c r="J1174" s="170"/>
      <c r="K1174" s="170"/>
      <c r="L1174" s="170"/>
      <c r="M1174" s="170"/>
      <c r="N1174" s="170"/>
      <c r="O1174" s="714">
        <f t="shared" si="386"/>
        <v>0</v>
      </c>
      <c r="P1174" s="835"/>
      <c r="Q1174" s="137"/>
      <c r="R1174" s="137"/>
      <c r="S1174" s="137"/>
      <c r="T1174" s="137"/>
      <c r="U1174" s="137"/>
      <c r="V1174" s="137"/>
      <c r="W1174" s="137"/>
      <c r="X1174" s="137"/>
      <c r="Y1174" s="137"/>
      <c r="Z1174" s="137"/>
      <c r="AA1174" s="137"/>
      <c r="AB1174" s="137"/>
      <c r="AC1174" s="137"/>
      <c r="AD1174" s="137"/>
      <c r="AE1174" s="137"/>
      <c r="AF1174" s="137"/>
      <c r="AG1174" s="137"/>
      <c r="AH1174" s="137"/>
    </row>
    <row r="1175" spans="1:34" ht="15" customHeight="1" x14ac:dyDescent="0.2">
      <c r="A1175" s="1393"/>
      <c r="B1175" s="147"/>
      <c r="C1175" s="202"/>
      <c r="D1175" s="201"/>
      <c r="E1175" s="716"/>
      <c r="F1175" s="1123"/>
      <c r="G1175" s="1124"/>
      <c r="H1175" s="704"/>
      <c r="I1175" s="170"/>
      <c r="J1175" s="170"/>
      <c r="K1175" s="170"/>
      <c r="L1175" s="170"/>
      <c r="M1175" s="170"/>
      <c r="N1175" s="170"/>
      <c r="O1175" s="714">
        <f t="shared" si="386"/>
        <v>0</v>
      </c>
      <c r="P1175" s="835"/>
      <c r="Q1175" s="137"/>
      <c r="R1175" s="137"/>
      <c r="S1175" s="137"/>
      <c r="T1175" s="137"/>
      <c r="U1175" s="137"/>
      <c r="V1175" s="137"/>
      <c r="W1175" s="137"/>
      <c r="X1175" s="137"/>
      <c r="Y1175" s="137"/>
      <c r="Z1175" s="137"/>
      <c r="AA1175" s="137"/>
      <c r="AB1175" s="137"/>
      <c r="AC1175" s="137"/>
      <c r="AD1175" s="137"/>
      <c r="AE1175" s="137"/>
      <c r="AF1175" s="137"/>
      <c r="AG1175" s="137"/>
      <c r="AH1175" s="137"/>
    </row>
    <row r="1176" spans="1:34" ht="15" customHeight="1" x14ac:dyDescent="0.2">
      <c r="A1176" s="1393"/>
      <c r="B1176" s="147"/>
      <c r="C1176" s="202"/>
      <c r="D1176" s="201"/>
      <c r="E1176" s="716"/>
      <c r="F1176" s="1123"/>
      <c r="G1176" s="1124"/>
      <c r="H1176" s="704"/>
      <c r="I1176" s="170"/>
      <c r="J1176" s="170"/>
      <c r="K1176" s="170"/>
      <c r="L1176" s="170"/>
      <c r="M1176" s="170"/>
      <c r="N1176" s="170"/>
      <c r="O1176" s="714">
        <f t="shared" si="386"/>
        <v>0</v>
      </c>
      <c r="P1176" s="835"/>
      <c r="Q1176" s="137"/>
      <c r="R1176" s="137"/>
      <c r="S1176" s="137"/>
      <c r="T1176" s="137"/>
      <c r="U1176" s="137"/>
      <c r="V1176" s="137"/>
      <c r="W1176" s="137"/>
      <c r="X1176" s="137"/>
      <c r="Y1176" s="137"/>
      <c r="Z1176" s="137"/>
      <c r="AA1176" s="137"/>
      <c r="AB1176" s="137"/>
      <c r="AC1176" s="137"/>
      <c r="AD1176" s="137"/>
      <c r="AE1176" s="137"/>
      <c r="AF1176" s="137"/>
      <c r="AG1176" s="137"/>
      <c r="AH1176" s="137"/>
    </row>
    <row r="1177" spans="1:34" ht="15" customHeight="1" x14ac:dyDescent="0.2">
      <c r="A1177" s="1393"/>
      <c r="B1177" s="147"/>
      <c r="C1177" s="202"/>
      <c r="D1177" s="201"/>
      <c r="E1177" s="716"/>
      <c r="F1177" s="1123"/>
      <c r="G1177" s="1124"/>
      <c r="H1177" s="704"/>
      <c r="I1177" s="170"/>
      <c r="J1177" s="170"/>
      <c r="K1177" s="170"/>
      <c r="L1177" s="170"/>
      <c r="M1177" s="170"/>
      <c r="N1177" s="170"/>
      <c r="O1177" s="714">
        <f t="shared" si="386"/>
        <v>0</v>
      </c>
      <c r="P1177" s="835"/>
      <c r="Q1177" s="137"/>
      <c r="R1177" s="137"/>
      <c r="S1177" s="137"/>
      <c r="T1177" s="137"/>
      <c r="U1177" s="137"/>
      <c r="V1177" s="137"/>
      <c r="W1177" s="137"/>
      <c r="X1177" s="137"/>
      <c r="Y1177" s="137"/>
      <c r="Z1177" s="137"/>
      <c r="AA1177" s="137"/>
      <c r="AB1177" s="137"/>
      <c r="AC1177" s="137"/>
      <c r="AD1177" s="137"/>
      <c r="AE1177" s="137"/>
      <c r="AF1177" s="137"/>
      <c r="AG1177" s="137"/>
      <c r="AH1177" s="137"/>
    </row>
    <row r="1178" spans="1:34" ht="15" customHeight="1" x14ac:dyDescent="0.2">
      <c r="A1178" s="1393"/>
      <c r="B1178" s="147"/>
      <c r="C1178" s="202"/>
      <c r="D1178" s="201"/>
      <c r="E1178" s="716"/>
      <c r="F1178" s="1123"/>
      <c r="G1178" s="1124"/>
      <c r="H1178" s="704"/>
      <c r="I1178" s="170"/>
      <c r="J1178" s="170"/>
      <c r="K1178" s="170"/>
      <c r="L1178" s="170"/>
      <c r="M1178" s="170"/>
      <c r="N1178" s="170"/>
      <c r="O1178" s="714">
        <f t="shared" si="386"/>
        <v>0</v>
      </c>
      <c r="P1178" s="835"/>
      <c r="Q1178" s="137"/>
      <c r="R1178" s="137"/>
      <c r="S1178" s="137"/>
      <c r="T1178" s="137"/>
      <c r="U1178" s="137"/>
      <c r="V1178" s="137"/>
      <c r="W1178" s="137"/>
      <c r="X1178" s="137"/>
      <c r="Y1178" s="137"/>
      <c r="Z1178" s="137"/>
      <c r="AA1178" s="137"/>
      <c r="AB1178" s="137"/>
      <c r="AC1178" s="137"/>
      <c r="AD1178" s="137"/>
      <c r="AE1178" s="137"/>
      <c r="AF1178" s="137"/>
      <c r="AG1178" s="137"/>
      <c r="AH1178" s="137"/>
    </row>
    <row r="1179" spans="1:34" ht="15" customHeight="1" x14ac:dyDescent="0.2">
      <c r="A1179" s="1393"/>
      <c r="B1179" s="147"/>
      <c r="C1179" s="202"/>
      <c r="D1179" s="201"/>
      <c r="E1179" s="716"/>
      <c r="F1179" s="1123"/>
      <c r="G1179" s="1124"/>
      <c r="H1179" s="704"/>
      <c r="I1179" s="170"/>
      <c r="J1179" s="170"/>
      <c r="K1179" s="170"/>
      <c r="L1179" s="170"/>
      <c r="M1179" s="170"/>
      <c r="N1179" s="170"/>
      <c r="O1179" s="714">
        <f t="shared" si="386"/>
        <v>0</v>
      </c>
      <c r="P1179" s="835"/>
      <c r="Q1179" s="137"/>
      <c r="R1179" s="137"/>
      <c r="S1179" s="137"/>
      <c r="T1179" s="137"/>
      <c r="U1179" s="137"/>
      <c r="V1179" s="137"/>
      <c r="W1179" s="137"/>
      <c r="X1179" s="137"/>
      <c r="Y1179" s="137"/>
      <c r="Z1179" s="137"/>
      <c r="AA1179" s="137"/>
      <c r="AB1179" s="137"/>
      <c r="AC1179" s="137"/>
      <c r="AD1179" s="137"/>
      <c r="AE1179" s="137"/>
      <c r="AF1179" s="137"/>
      <c r="AG1179" s="137"/>
      <c r="AH1179" s="137"/>
    </row>
    <row r="1180" spans="1:34" ht="15" customHeight="1" x14ac:dyDescent="0.2">
      <c r="A1180" s="1393"/>
      <c r="B1180" s="147"/>
      <c r="C1180" s="202"/>
      <c r="D1180" s="201"/>
      <c r="E1180" s="716"/>
      <c r="F1180" s="1123"/>
      <c r="G1180" s="1124"/>
      <c r="H1180" s="704"/>
      <c r="I1180" s="170"/>
      <c r="J1180" s="170"/>
      <c r="K1180" s="170"/>
      <c r="L1180" s="170"/>
      <c r="M1180" s="170"/>
      <c r="N1180" s="170"/>
      <c r="O1180" s="714">
        <f t="shared" si="386"/>
        <v>0</v>
      </c>
      <c r="P1180" s="835"/>
      <c r="Q1180" s="137"/>
      <c r="R1180" s="137"/>
      <c r="S1180" s="137"/>
      <c r="T1180" s="137"/>
      <c r="U1180" s="137"/>
      <c r="V1180" s="137"/>
      <c r="W1180" s="137"/>
      <c r="X1180" s="137"/>
      <c r="Y1180" s="137"/>
      <c r="Z1180" s="137"/>
      <c r="AA1180" s="137"/>
      <c r="AB1180" s="137"/>
      <c r="AC1180" s="137"/>
      <c r="AD1180" s="137"/>
      <c r="AE1180" s="137"/>
      <c r="AF1180" s="137"/>
      <c r="AG1180" s="137"/>
      <c r="AH1180" s="137"/>
    </row>
    <row r="1181" spans="1:34" ht="15" customHeight="1" thickBot="1" x14ac:dyDescent="0.25">
      <c r="A1181" s="1393"/>
      <c r="B1181" s="147"/>
      <c r="C1181" s="202"/>
      <c r="D1181" s="201"/>
      <c r="E1181" s="716"/>
      <c r="F1181" s="1123"/>
      <c r="G1181" s="1124"/>
      <c r="H1181" s="704"/>
      <c r="I1181" s="170"/>
      <c r="J1181" s="170"/>
      <c r="K1181" s="170"/>
      <c r="L1181" s="170"/>
      <c r="M1181" s="170"/>
      <c r="N1181" s="170"/>
      <c r="O1181" s="714">
        <f t="shared" si="386"/>
        <v>0</v>
      </c>
      <c r="P1181" s="835"/>
      <c r="Q1181" s="137"/>
      <c r="R1181" s="137"/>
      <c r="S1181" s="137"/>
      <c r="T1181" s="137"/>
      <c r="U1181" s="137"/>
      <c r="V1181" s="137"/>
      <c r="W1181" s="137"/>
      <c r="X1181" s="137"/>
      <c r="Y1181" s="137"/>
      <c r="Z1181" s="137"/>
      <c r="AA1181" s="137"/>
      <c r="AB1181" s="137"/>
      <c r="AC1181" s="137"/>
      <c r="AD1181" s="137"/>
      <c r="AE1181" s="137"/>
      <c r="AF1181" s="137"/>
      <c r="AG1181" s="137"/>
      <c r="AH1181" s="137"/>
    </row>
    <row r="1182" spans="1:34" ht="15" hidden="1" customHeight="1" x14ac:dyDescent="0.2">
      <c r="A1182" s="1393"/>
      <c r="B1182" s="147"/>
      <c r="C1182" s="202"/>
      <c r="D1182" s="201"/>
      <c r="E1182" s="716"/>
      <c r="F1182" s="1123"/>
      <c r="G1182" s="1124"/>
      <c r="H1182" s="704"/>
      <c r="I1182" s="170"/>
      <c r="J1182" s="170"/>
      <c r="K1182" s="170"/>
      <c r="L1182" s="170"/>
      <c r="M1182" s="170"/>
      <c r="N1182" s="170"/>
      <c r="O1182" s="714">
        <f t="shared" si="386"/>
        <v>0</v>
      </c>
      <c r="P1182" s="835"/>
      <c r="Q1182" s="137"/>
      <c r="R1182" s="137"/>
      <c r="S1182" s="137"/>
      <c r="T1182" s="137"/>
      <c r="U1182" s="137"/>
      <c r="V1182" s="137"/>
      <c r="W1182" s="137"/>
      <c r="X1182" s="137"/>
      <c r="Y1182" s="137"/>
      <c r="Z1182" s="137"/>
      <c r="AA1182" s="137"/>
      <c r="AB1182" s="137"/>
      <c r="AC1182" s="137"/>
      <c r="AD1182" s="137"/>
      <c r="AE1182" s="137"/>
      <c r="AF1182" s="137"/>
      <c r="AG1182" s="137"/>
      <c r="AH1182" s="137"/>
    </row>
    <row r="1183" spans="1:34" ht="15" hidden="1" customHeight="1" x14ac:dyDescent="0.2">
      <c r="A1183" s="1393"/>
      <c r="B1183" s="147"/>
      <c r="C1183" s="202"/>
      <c r="D1183" s="201"/>
      <c r="E1183" s="716"/>
      <c r="F1183" s="1123"/>
      <c r="G1183" s="1124"/>
      <c r="H1183" s="704"/>
      <c r="I1183" s="170"/>
      <c r="J1183" s="170"/>
      <c r="K1183" s="170"/>
      <c r="L1183" s="170"/>
      <c r="M1183" s="170"/>
      <c r="N1183" s="170"/>
      <c r="O1183" s="714">
        <f t="shared" si="386"/>
        <v>0</v>
      </c>
      <c r="P1183" s="835"/>
      <c r="Q1183" s="137"/>
      <c r="R1183" s="137"/>
      <c r="S1183" s="137"/>
      <c r="T1183" s="137"/>
      <c r="U1183" s="137"/>
      <c r="V1183" s="137"/>
      <c r="W1183" s="137"/>
      <c r="X1183" s="137"/>
      <c r="Y1183" s="137"/>
      <c r="Z1183" s="137"/>
      <c r="AA1183" s="137"/>
      <c r="AB1183" s="137"/>
      <c r="AC1183" s="137"/>
      <c r="AD1183" s="137"/>
      <c r="AE1183" s="137"/>
      <c r="AF1183" s="137"/>
      <c r="AG1183" s="137"/>
      <c r="AH1183" s="137"/>
    </row>
    <row r="1184" spans="1:34" ht="15" hidden="1" customHeight="1" x14ac:dyDescent="0.2">
      <c r="A1184" s="1393"/>
      <c r="B1184" s="147"/>
      <c r="C1184" s="202"/>
      <c r="D1184" s="201"/>
      <c r="E1184" s="716"/>
      <c r="F1184" s="1123"/>
      <c r="G1184" s="1124"/>
      <c r="H1184" s="704"/>
      <c r="I1184" s="170"/>
      <c r="J1184" s="170"/>
      <c r="K1184" s="170"/>
      <c r="L1184" s="170"/>
      <c r="M1184" s="170"/>
      <c r="N1184" s="170"/>
      <c r="O1184" s="714">
        <f t="shared" si="386"/>
        <v>0</v>
      </c>
      <c r="P1184" s="835"/>
      <c r="Q1184" s="137"/>
      <c r="R1184" s="137"/>
      <c r="S1184" s="137"/>
      <c r="T1184" s="137"/>
      <c r="U1184" s="137"/>
      <c r="V1184" s="137"/>
      <c r="W1184" s="137"/>
      <c r="X1184" s="137"/>
      <c r="Y1184" s="137"/>
      <c r="Z1184" s="137"/>
      <c r="AA1184" s="137"/>
      <c r="AB1184" s="137"/>
      <c r="AC1184" s="137"/>
      <c r="AD1184" s="137"/>
      <c r="AE1184" s="137"/>
      <c r="AF1184" s="137"/>
      <c r="AG1184" s="137"/>
      <c r="AH1184" s="137"/>
    </row>
    <row r="1185" spans="1:34" ht="15" hidden="1" customHeight="1" x14ac:dyDescent="0.2">
      <c r="A1185" s="1393"/>
      <c r="B1185" s="147"/>
      <c r="C1185" s="202"/>
      <c r="D1185" s="201"/>
      <c r="E1185" s="716"/>
      <c r="F1185" s="1123"/>
      <c r="G1185" s="1124"/>
      <c r="H1185" s="704"/>
      <c r="I1185" s="170"/>
      <c r="J1185" s="170"/>
      <c r="K1185" s="170"/>
      <c r="L1185" s="170"/>
      <c r="M1185" s="170"/>
      <c r="N1185" s="170"/>
      <c r="O1185" s="714">
        <f t="shared" si="386"/>
        <v>0</v>
      </c>
      <c r="P1185" s="835"/>
      <c r="Q1185" s="137"/>
      <c r="R1185" s="137"/>
      <c r="S1185" s="137"/>
      <c r="T1185" s="137"/>
      <c r="U1185" s="137"/>
      <c r="V1185" s="137"/>
      <c r="W1185" s="137"/>
      <c r="X1185" s="137"/>
      <c r="Y1185" s="137"/>
      <c r="Z1185" s="137"/>
      <c r="AA1185" s="137"/>
      <c r="AB1185" s="137"/>
      <c r="AC1185" s="137"/>
      <c r="AD1185" s="137"/>
      <c r="AE1185" s="137"/>
      <c r="AF1185" s="137"/>
      <c r="AG1185" s="137"/>
      <c r="AH1185" s="137"/>
    </row>
    <row r="1186" spans="1:34" ht="15" hidden="1" customHeight="1" x14ac:dyDescent="0.2">
      <c r="A1186" s="1393"/>
      <c r="B1186" s="147"/>
      <c r="C1186" s="202"/>
      <c r="D1186" s="201"/>
      <c r="E1186" s="716"/>
      <c r="F1186" s="1123"/>
      <c r="G1186" s="1124"/>
      <c r="H1186" s="704"/>
      <c r="I1186" s="170"/>
      <c r="J1186" s="170"/>
      <c r="K1186" s="170"/>
      <c r="L1186" s="170"/>
      <c r="M1186" s="170"/>
      <c r="N1186" s="170"/>
      <c r="O1186" s="714">
        <f t="shared" si="386"/>
        <v>0</v>
      </c>
      <c r="P1186" s="835"/>
      <c r="Q1186" s="137"/>
      <c r="R1186" s="137"/>
      <c r="S1186" s="137"/>
      <c r="T1186" s="137"/>
      <c r="U1186" s="137"/>
      <c r="V1186" s="137"/>
      <c r="W1186" s="137"/>
      <c r="X1186" s="137"/>
      <c r="Y1186" s="137"/>
      <c r="Z1186" s="137"/>
      <c r="AA1186" s="137"/>
      <c r="AB1186" s="137"/>
      <c r="AC1186" s="137"/>
      <c r="AD1186" s="137"/>
      <c r="AE1186" s="137"/>
      <c r="AF1186" s="137"/>
      <c r="AG1186" s="137"/>
      <c r="AH1186" s="137"/>
    </row>
    <row r="1187" spans="1:34" ht="15" hidden="1" customHeight="1" x14ac:dyDescent="0.2">
      <c r="A1187" s="1393"/>
      <c r="B1187" s="147"/>
      <c r="C1187" s="202"/>
      <c r="D1187" s="201"/>
      <c r="E1187" s="716"/>
      <c r="F1187" s="1123"/>
      <c r="G1187" s="1124"/>
      <c r="H1187" s="704"/>
      <c r="I1187" s="170"/>
      <c r="J1187" s="170"/>
      <c r="K1187" s="170"/>
      <c r="L1187" s="170"/>
      <c r="M1187" s="170"/>
      <c r="N1187" s="170"/>
      <c r="O1187" s="714">
        <f t="shared" si="386"/>
        <v>0</v>
      </c>
      <c r="P1187" s="835"/>
      <c r="Q1187" s="137"/>
      <c r="R1187" s="137"/>
      <c r="S1187" s="137"/>
      <c r="T1187" s="137"/>
      <c r="U1187" s="137"/>
      <c r="V1187" s="137"/>
      <c r="W1187" s="137"/>
      <c r="X1187" s="137"/>
      <c r="Y1187" s="137"/>
      <c r="Z1187" s="137"/>
      <c r="AA1187" s="137"/>
      <c r="AB1187" s="137"/>
      <c r="AC1187" s="137"/>
      <c r="AD1187" s="137"/>
      <c r="AE1187" s="137"/>
      <c r="AF1187" s="137"/>
      <c r="AG1187" s="137"/>
      <c r="AH1187" s="137"/>
    </row>
    <row r="1188" spans="1:34" ht="15" hidden="1" customHeight="1" x14ac:dyDescent="0.2">
      <c r="A1188" s="1393"/>
      <c r="B1188" s="147"/>
      <c r="C1188" s="202"/>
      <c r="D1188" s="201"/>
      <c r="E1188" s="716"/>
      <c r="F1188" s="1123"/>
      <c r="G1188" s="1124"/>
      <c r="H1188" s="704"/>
      <c r="I1188" s="170"/>
      <c r="J1188" s="170"/>
      <c r="K1188" s="170"/>
      <c r="L1188" s="170"/>
      <c r="M1188" s="170"/>
      <c r="N1188" s="170"/>
      <c r="O1188" s="714">
        <f t="shared" si="386"/>
        <v>0</v>
      </c>
      <c r="P1188" s="835"/>
      <c r="Q1188" s="137"/>
      <c r="R1188" s="137"/>
      <c r="S1188" s="137"/>
      <c r="T1188" s="137"/>
      <c r="U1188" s="137"/>
      <c r="V1188" s="137"/>
      <c r="W1188" s="137"/>
      <c r="X1188" s="137"/>
      <c r="Y1188" s="137"/>
      <c r="Z1188" s="137"/>
      <c r="AA1188" s="137"/>
      <c r="AB1188" s="137"/>
      <c r="AC1188" s="137"/>
      <c r="AD1188" s="137"/>
      <c r="AE1188" s="137"/>
      <c r="AF1188" s="137"/>
      <c r="AG1188" s="137"/>
      <c r="AH1188" s="137"/>
    </row>
    <row r="1189" spans="1:34" ht="15" hidden="1" customHeight="1" x14ac:dyDescent="0.2">
      <c r="A1189" s="1393"/>
      <c r="B1189" s="147"/>
      <c r="C1189" s="202"/>
      <c r="D1189" s="201"/>
      <c r="E1189" s="716"/>
      <c r="F1189" s="1123"/>
      <c r="G1189" s="1124"/>
      <c r="H1189" s="704"/>
      <c r="I1189" s="170"/>
      <c r="J1189" s="170"/>
      <c r="K1189" s="170"/>
      <c r="L1189" s="170"/>
      <c r="M1189" s="170"/>
      <c r="N1189" s="170"/>
      <c r="O1189" s="714">
        <f t="shared" si="386"/>
        <v>0</v>
      </c>
      <c r="P1189" s="835"/>
      <c r="Q1189" s="137"/>
      <c r="R1189" s="137"/>
      <c r="S1189" s="137"/>
      <c r="T1189" s="137"/>
      <c r="U1189" s="137"/>
      <c r="V1189" s="137"/>
      <c r="W1189" s="137"/>
      <c r="X1189" s="137"/>
      <c r="Y1189" s="137"/>
      <c r="Z1189" s="137"/>
      <c r="AA1189" s="137"/>
      <c r="AB1189" s="137"/>
      <c r="AC1189" s="137"/>
      <c r="AD1189" s="137"/>
      <c r="AE1189" s="137"/>
      <c r="AF1189" s="137"/>
      <c r="AG1189" s="137"/>
      <c r="AH1189" s="137"/>
    </row>
    <row r="1190" spans="1:34" ht="15" hidden="1" customHeight="1" x14ac:dyDescent="0.2">
      <c r="A1190" s="1393"/>
      <c r="B1190" s="147"/>
      <c r="C1190" s="202"/>
      <c r="D1190" s="201"/>
      <c r="E1190" s="716"/>
      <c r="F1190" s="1123"/>
      <c r="G1190" s="1124"/>
      <c r="H1190" s="704"/>
      <c r="I1190" s="170"/>
      <c r="J1190" s="170"/>
      <c r="K1190" s="170"/>
      <c r="L1190" s="170"/>
      <c r="M1190" s="170"/>
      <c r="N1190" s="170"/>
      <c r="O1190" s="714">
        <f t="shared" si="386"/>
        <v>0</v>
      </c>
      <c r="P1190" s="835"/>
      <c r="Q1190" s="137"/>
      <c r="R1190" s="137"/>
      <c r="S1190" s="137"/>
      <c r="T1190" s="137"/>
      <c r="U1190" s="137"/>
      <c r="V1190" s="137"/>
      <c r="W1190" s="137"/>
      <c r="X1190" s="137"/>
      <c r="Y1190" s="137"/>
      <c r="Z1190" s="137"/>
      <c r="AA1190" s="137"/>
      <c r="AB1190" s="137"/>
      <c r="AC1190" s="137"/>
      <c r="AD1190" s="137"/>
      <c r="AE1190" s="137"/>
      <c r="AF1190" s="137"/>
      <c r="AG1190" s="137"/>
      <c r="AH1190" s="137"/>
    </row>
    <row r="1191" spans="1:34" ht="15" hidden="1" customHeight="1" thickBot="1" x14ac:dyDescent="0.25">
      <c r="A1191" s="1394"/>
      <c r="B1191" s="169"/>
      <c r="C1191" s="203"/>
      <c r="D1191" s="201"/>
      <c r="E1191" s="717"/>
      <c r="F1191" s="1125"/>
      <c r="G1191" s="1126"/>
      <c r="H1191" s="704"/>
      <c r="I1191" s="170"/>
      <c r="J1191" s="170"/>
      <c r="K1191" s="170"/>
      <c r="L1191" s="170"/>
      <c r="M1191" s="170"/>
      <c r="N1191" s="170"/>
      <c r="O1191" s="714">
        <f t="shared" si="386"/>
        <v>0</v>
      </c>
      <c r="P1191" s="835"/>
      <c r="Q1191" s="137"/>
      <c r="R1191" s="137"/>
      <c r="S1191" s="137"/>
      <c r="T1191" s="137"/>
      <c r="U1191" s="137"/>
      <c r="V1191" s="137"/>
      <c r="W1191" s="137"/>
      <c r="X1191" s="137"/>
      <c r="Y1191" s="137"/>
      <c r="Z1191" s="137"/>
      <c r="AA1191" s="137"/>
      <c r="AB1191" s="137"/>
      <c r="AC1191" s="137"/>
      <c r="AD1191" s="137"/>
      <c r="AE1191" s="137"/>
      <c r="AF1191" s="137"/>
      <c r="AG1191" s="137"/>
      <c r="AH1191" s="137"/>
    </row>
    <row r="1192" spans="1:34" ht="18" customHeight="1" thickBot="1" x14ac:dyDescent="0.25">
      <c r="A1192" s="182"/>
      <c r="B1192" s="198"/>
      <c r="C1192" s="198"/>
      <c r="D1192" s="198"/>
      <c r="E1192" s="198" t="s">
        <v>62</v>
      </c>
      <c r="F1192" s="140">
        <f t="shared" ref="F1192:G1192" si="387">SUM(F1172:F1191)</f>
        <v>0</v>
      </c>
      <c r="G1192" s="204">
        <f t="shared" si="387"/>
        <v>0</v>
      </c>
      <c r="H1192" s="139"/>
      <c r="I1192" s="209"/>
      <c r="J1192" s="139"/>
      <c r="K1192" s="209"/>
      <c r="L1192" s="139"/>
      <c r="M1192" s="209"/>
      <c r="N1192" s="139"/>
      <c r="O1192" s="144">
        <f t="shared" ref="O1192" si="388">SUM(O1172:O1191)</f>
        <v>0</v>
      </c>
      <c r="P1192" s="836"/>
      <c r="Q1192" s="137"/>
      <c r="R1192" s="137"/>
      <c r="S1192" s="137"/>
      <c r="T1192" s="137"/>
      <c r="U1192" s="137"/>
      <c r="V1192" s="137"/>
      <c r="W1192" s="137"/>
      <c r="X1192" s="137"/>
      <c r="Y1192" s="137"/>
      <c r="Z1192" s="137"/>
      <c r="AA1192" s="137"/>
      <c r="AB1192" s="137"/>
      <c r="AC1192" s="137"/>
      <c r="AD1192" s="137"/>
      <c r="AE1192" s="137"/>
      <c r="AF1192" s="137"/>
      <c r="AG1192" s="137"/>
      <c r="AH1192" s="137"/>
    </row>
    <row r="1193" spans="1:34" ht="13.5" thickBot="1" x14ac:dyDescent="0.25">
      <c r="A1193" s="173"/>
      <c r="B1193" s="152"/>
      <c r="C1193" s="152"/>
      <c r="D1193" s="152"/>
      <c r="E1193" s="152"/>
      <c r="F1193" s="152"/>
      <c r="G1193" s="152"/>
      <c r="H1193" s="102"/>
      <c r="I1193" s="152"/>
      <c r="J1193" s="152"/>
      <c r="K1193" s="152"/>
      <c r="L1193" s="152"/>
      <c r="M1193" s="152"/>
      <c r="N1193" s="152"/>
      <c r="O1193" s="102"/>
      <c r="P1193" s="837"/>
      <c r="Q1193" s="137"/>
      <c r="R1193" s="137"/>
      <c r="S1193" s="137"/>
      <c r="T1193" s="137"/>
      <c r="U1193" s="137"/>
      <c r="V1193" s="137"/>
      <c r="W1193" s="137"/>
      <c r="X1193" s="137"/>
      <c r="Y1193" s="137"/>
      <c r="Z1193" s="137"/>
      <c r="AA1193" s="137"/>
      <c r="AB1193" s="137"/>
      <c r="AC1193" s="137"/>
      <c r="AD1193" s="137"/>
      <c r="AE1193" s="137"/>
      <c r="AF1193" s="137"/>
      <c r="AG1193" s="137"/>
      <c r="AH1193" s="137"/>
    </row>
    <row r="1194" spans="1:34" ht="15" customHeight="1" x14ac:dyDescent="0.2">
      <c r="A1194" s="1392">
        <f>'Setup Page'!C16</f>
        <v>0</v>
      </c>
      <c r="B1194" s="168"/>
      <c r="C1194" s="201"/>
      <c r="D1194" s="201"/>
      <c r="E1194" s="715"/>
      <c r="F1194" s="1121"/>
      <c r="G1194" s="1122"/>
      <c r="H1194" s="704"/>
      <c r="I1194" s="170"/>
      <c r="J1194" s="170"/>
      <c r="K1194" s="170"/>
      <c r="L1194" s="170"/>
      <c r="M1194" s="170"/>
      <c r="N1194" s="170"/>
      <c r="O1194" s="714">
        <f>G1194*H1194</f>
        <v>0</v>
      </c>
      <c r="P1194" s="835"/>
      <c r="Q1194" s="137"/>
      <c r="R1194" s="137"/>
      <c r="S1194" s="137"/>
      <c r="T1194" s="137"/>
      <c r="U1194" s="137"/>
      <c r="V1194" s="137"/>
      <c r="W1194" s="137"/>
      <c r="X1194" s="137"/>
      <c r="Y1194" s="137"/>
      <c r="Z1194" s="137"/>
      <c r="AA1194" s="137"/>
      <c r="AB1194" s="137"/>
      <c r="AC1194" s="137"/>
      <c r="AD1194" s="137"/>
      <c r="AE1194" s="137"/>
      <c r="AF1194" s="137"/>
      <c r="AG1194" s="137"/>
      <c r="AH1194" s="137"/>
    </row>
    <row r="1195" spans="1:34" ht="15" customHeight="1" x14ac:dyDescent="0.2">
      <c r="A1195" s="1393"/>
      <c r="B1195" s="147"/>
      <c r="C1195" s="202"/>
      <c r="D1195" s="201"/>
      <c r="E1195" s="716"/>
      <c r="F1195" s="1123"/>
      <c r="G1195" s="1124"/>
      <c r="H1195" s="704"/>
      <c r="I1195" s="170"/>
      <c r="J1195" s="170"/>
      <c r="K1195" s="170"/>
      <c r="L1195" s="170"/>
      <c r="M1195" s="170"/>
      <c r="N1195" s="170"/>
      <c r="O1195" s="714">
        <f t="shared" ref="O1195:O1213" si="389">G1195*H1195</f>
        <v>0</v>
      </c>
      <c r="P1195" s="835"/>
      <c r="Q1195" s="137"/>
      <c r="R1195" s="137"/>
      <c r="S1195" s="137"/>
      <c r="T1195" s="137"/>
      <c r="U1195" s="137"/>
      <c r="V1195" s="137"/>
      <c r="W1195" s="137"/>
      <c r="X1195" s="137"/>
      <c r="Y1195" s="137"/>
      <c r="Z1195" s="137"/>
      <c r="AA1195" s="137"/>
      <c r="AB1195" s="137"/>
      <c r="AC1195" s="137"/>
      <c r="AD1195" s="137"/>
      <c r="AE1195" s="137"/>
      <c r="AF1195" s="137"/>
      <c r="AG1195" s="137"/>
      <c r="AH1195" s="137"/>
    </row>
    <row r="1196" spans="1:34" ht="15" customHeight="1" x14ac:dyDescent="0.2">
      <c r="A1196" s="1393"/>
      <c r="B1196" s="147"/>
      <c r="C1196" s="202"/>
      <c r="D1196" s="201"/>
      <c r="E1196" s="716"/>
      <c r="F1196" s="1123"/>
      <c r="G1196" s="1124"/>
      <c r="H1196" s="704"/>
      <c r="I1196" s="170"/>
      <c r="J1196" s="170"/>
      <c r="K1196" s="170"/>
      <c r="L1196" s="170"/>
      <c r="M1196" s="170"/>
      <c r="N1196" s="170"/>
      <c r="O1196" s="714">
        <f t="shared" si="389"/>
        <v>0</v>
      </c>
      <c r="P1196" s="835"/>
      <c r="Q1196" s="137"/>
      <c r="R1196" s="137"/>
      <c r="S1196" s="137"/>
      <c r="T1196" s="137"/>
      <c r="U1196" s="137"/>
      <c r="V1196" s="137"/>
      <c r="W1196" s="137"/>
      <c r="X1196" s="137"/>
      <c r="Y1196" s="137"/>
      <c r="Z1196" s="137"/>
      <c r="AA1196" s="137"/>
      <c r="AB1196" s="137"/>
      <c r="AC1196" s="137"/>
      <c r="AD1196" s="137"/>
      <c r="AE1196" s="137"/>
      <c r="AF1196" s="137"/>
      <c r="AG1196" s="137"/>
      <c r="AH1196" s="137"/>
    </row>
    <row r="1197" spans="1:34" ht="15" customHeight="1" x14ac:dyDescent="0.2">
      <c r="A1197" s="1393"/>
      <c r="B1197" s="147"/>
      <c r="C1197" s="202"/>
      <c r="D1197" s="201"/>
      <c r="E1197" s="716"/>
      <c r="F1197" s="1123"/>
      <c r="G1197" s="1124"/>
      <c r="H1197" s="704"/>
      <c r="I1197" s="170"/>
      <c r="J1197" s="170"/>
      <c r="K1197" s="170"/>
      <c r="L1197" s="170"/>
      <c r="M1197" s="170"/>
      <c r="N1197" s="170"/>
      <c r="O1197" s="714">
        <f t="shared" si="389"/>
        <v>0</v>
      </c>
      <c r="P1197" s="835"/>
      <c r="Q1197" s="137"/>
      <c r="R1197" s="137"/>
      <c r="S1197" s="137"/>
      <c r="T1197" s="137"/>
      <c r="U1197" s="137"/>
      <c r="V1197" s="137"/>
      <c r="W1197" s="137"/>
      <c r="X1197" s="137"/>
      <c r="Y1197" s="137"/>
      <c r="Z1197" s="137"/>
      <c r="AA1197" s="137"/>
      <c r="AB1197" s="137"/>
      <c r="AC1197" s="137"/>
      <c r="AD1197" s="137"/>
      <c r="AE1197" s="137"/>
      <c r="AF1197" s="137"/>
      <c r="AG1197" s="137"/>
      <c r="AH1197" s="137"/>
    </row>
    <row r="1198" spans="1:34" ht="15" customHeight="1" x14ac:dyDescent="0.2">
      <c r="A1198" s="1393"/>
      <c r="B1198" s="147"/>
      <c r="C1198" s="202"/>
      <c r="D1198" s="201"/>
      <c r="E1198" s="716"/>
      <c r="F1198" s="1123"/>
      <c r="G1198" s="1124"/>
      <c r="H1198" s="704"/>
      <c r="I1198" s="170"/>
      <c r="J1198" s="170"/>
      <c r="K1198" s="170"/>
      <c r="L1198" s="170"/>
      <c r="M1198" s="170"/>
      <c r="N1198" s="170"/>
      <c r="O1198" s="714">
        <f t="shared" si="389"/>
        <v>0</v>
      </c>
      <c r="P1198" s="835"/>
      <c r="Q1198" s="137"/>
      <c r="R1198" s="137"/>
      <c r="S1198" s="137"/>
      <c r="T1198" s="137"/>
      <c r="U1198" s="137"/>
      <c r="V1198" s="137"/>
      <c r="W1198" s="137"/>
      <c r="X1198" s="137"/>
      <c r="Y1198" s="137"/>
      <c r="Z1198" s="137"/>
      <c r="AA1198" s="137"/>
      <c r="AB1198" s="137"/>
      <c r="AC1198" s="137"/>
      <c r="AD1198" s="137"/>
      <c r="AE1198" s="137"/>
      <c r="AF1198" s="137"/>
      <c r="AG1198" s="137"/>
      <c r="AH1198" s="137"/>
    </row>
    <row r="1199" spans="1:34" ht="15" customHeight="1" x14ac:dyDescent="0.2">
      <c r="A1199" s="1393"/>
      <c r="B1199" s="147"/>
      <c r="C1199" s="202"/>
      <c r="D1199" s="201"/>
      <c r="E1199" s="716"/>
      <c r="F1199" s="1123"/>
      <c r="G1199" s="1124"/>
      <c r="H1199" s="704"/>
      <c r="I1199" s="170"/>
      <c r="J1199" s="170"/>
      <c r="K1199" s="170"/>
      <c r="L1199" s="170"/>
      <c r="M1199" s="170"/>
      <c r="N1199" s="170"/>
      <c r="O1199" s="714">
        <f t="shared" si="389"/>
        <v>0</v>
      </c>
      <c r="P1199" s="835"/>
      <c r="Q1199" s="137"/>
      <c r="R1199" s="137"/>
      <c r="S1199" s="137"/>
      <c r="T1199" s="137"/>
      <c r="U1199" s="137"/>
      <c r="V1199" s="137"/>
      <c r="W1199" s="137"/>
      <c r="X1199" s="137"/>
      <c r="Y1199" s="137"/>
      <c r="Z1199" s="137"/>
      <c r="AA1199" s="137"/>
      <c r="AB1199" s="137"/>
      <c r="AC1199" s="137"/>
      <c r="AD1199" s="137"/>
      <c r="AE1199" s="137"/>
      <c r="AF1199" s="137"/>
      <c r="AG1199" s="137"/>
      <c r="AH1199" s="137"/>
    </row>
    <row r="1200" spans="1:34" ht="15" customHeight="1" x14ac:dyDescent="0.2">
      <c r="A1200" s="1393"/>
      <c r="B1200" s="147"/>
      <c r="C1200" s="202"/>
      <c r="D1200" s="201"/>
      <c r="E1200" s="716"/>
      <c r="F1200" s="1123"/>
      <c r="G1200" s="1124"/>
      <c r="H1200" s="704"/>
      <c r="I1200" s="170"/>
      <c r="J1200" s="170"/>
      <c r="K1200" s="170"/>
      <c r="L1200" s="170"/>
      <c r="M1200" s="170"/>
      <c r="N1200" s="170"/>
      <c r="O1200" s="714">
        <f t="shared" si="389"/>
        <v>0</v>
      </c>
      <c r="P1200" s="835"/>
      <c r="Q1200" s="137"/>
      <c r="R1200" s="137"/>
      <c r="S1200" s="137"/>
      <c r="T1200" s="137"/>
      <c r="U1200" s="137"/>
      <c r="V1200" s="137"/>
      <c r="W1200" s="137"/>
      <c r="X1200" s="137"/>
      <c r="Y1200" s="137"/>
      <c r="Z1200" s="137"/>
      <c r="AA1200" s="137"/>
      <c r="AB1200" s="137"/>
      <c r="AC1200" s="137"/>
      <c r="AD1200" s="137"/>
      <c r="AE1200" s="137"/>
      <c r="AF1200" s="137"/>
      <c r="AG1200" s="137"/>
      <c r="AH1200" s="137"/>
    </row>
    <row r="1201" spans="1:34" ht="15" customHeight="1" x14ac:dyDescent="0.2">
      <c r="A1201" s="1393"/>
      <c r="B1201" s="147"/>
      <c r="C1201" s="202"/>
      <c r="D1201" s="201"/>
      <c r="E1201" s="716"/>
      <c r="F1201" s="1123"/>
      <c r="G1201" s="1124"/>
      <c r="H1201" s="704"/>
      <c r="I1201" s="170"/>
      <c r="J1201" s="170"/>
      <c r="K1201" s="170"/>
      <c r="L1201" s="170"/>
      <c r="M1201" s="170"/>
      <c r="N1201" s="170"/>
      <c r="O1201" s="714">
        <f t="shared" si="389"/>
        <v>0</v>
      </c>
      <c r="P1201" s="835"/>
      <c r="Q1201" s="137"/>
      <c r="R1201" s="137"/>
      <c r="S1201" s="137"/>
      <c r="T1201" s="137"/>
      <c r="U1201" s="137"/>
      <c r="V1201" s="137"/>
      <c r="W1201" s="137"/>
      <c r="X1201" s="137"/>
      <c r="Y1201" s="137"/>
      <c r="Z1201" s="137"/>
      <c r="AA1201" s="137"/>
      <c r="AB1201" s="137"/>
      <c r="AC1201" s="137"/>
      <c r="AD1201" s="137"/>
      <c r="AE1201" s="137"/>
      <c r="AF1201" s="137"/>
      <c r="AG1201" s="137"/>
      <c r="AH1201" s="137"/>
    </row>
    <row r="1202" spans="1:34" ht="15" customHeight="1" x14ac:dyDescent="0.2">
      <c r="A1202" s="1393"/>
      <c r="B1202" s="147"/>
      <c r="C1202" s="202"/>
      <c r="D1202" s="201"/>
      <c r="E1202" s="716"/>
      <c r="F1202" s="1123"/>
      <c r="G1202" s="1124"/>
      <c r="H1202" s="704"/>
      <c r="I1202" s="170"/>
      <c r="J1202" s="170"/>
      <c r="K1202" s="170"/>
      <c r="L1202" s="170"/>
      <c r="M1202" s="170"/>
      <c r="N1202" s="170"/>
      <c r="O1202" s="714">
        <f t="shared" si="389"/>
        <v>0</v>
      </c>
      <c r="P1202" s="835"/>
      <c r="Q1202" s="137"/>
      <c r="R1202" s="137"/>
      <c r="S1202" s="137"/>
      <c r="T1202" s="137"/>
      <c r="U1202" s="137"/>
      <c r="V1202" s="137"/>
      <c r="W1202" s="137"/>
      <c r="X1202" s="137"/>
      <c r="Y1202" s="137"/>
      <c r="Z1202" s="137"/>
      <c r="AA1202" s="137"/>
      <c r="AB1202" s="137"/>
      <c r="AC1202" s="137"/>
      <c r="AD1202" s="137"/>
      <c r="AE1202" s="137"/>
      <c r="AF1202" s="137"/>
      <c r="AG1202" s="137"/>
      <c r="AH1202" s="137"/>
    </row>
    <row r="1203" spans="1:34" ht="15" customHeight="1" thickBot="1" x14ac:dyDescent="0.25">
      <c r="A1203" s="1393"/>
      <c r="B1203" s="147"/>
      <c r="C1203" s="202"/>
      <c r="D1203" s="201"/>
      <c r="E1203" s="716"/>
      <c r="F1203" s="1123"/>
      <c r="G1203" s="1124"/>
      <c r="H1203" s="704"/>
      <c r="I1203" s="170"/>
      <c r="J1203" s="170"/>
      <c r="K1203" s="170"/>
      <c r="L1203" s="170"/>
      <c r="M1203" s="170"/>
      <c r="N1203" s="170"/>
      <c r="O1203" s="714">
        <f t="shared" si="389"/>
        <v>0</v>
      </c>
      <c r="P1203" s="835"/>
      <c r="Q1203" s="137"/>
      <c r="R1203" s="137"/>
      <c r="S1203" s="137"/>
      <c r="T1203" s="137"/>
      <c r="U1203" s="137"/>
      <c r="V1203" s="137"/>
      <c r="W1203" s="137"/>
      <c r="X1203" s="137"/>
      <c r="Y1203" s="137"/>
      <c r="Z1203" s="137"/>
      <c r="AA1203" s="137"/>
      <c r="AB1203" s="137"/>
      <c r="AC1203" s="137"/>
      <c r="AD1203" s="137"/>
      <c r="AE1203" s="137"/>
      <c r="AF1203" s="137"/>
      <c r="AG1203" s="137"/>
      <c r="AH1203" s="137"/>
    </row>
    <row r="1204" spans="1:34" ht="15" hidden="1" customHeight="1" x14ac:dyDescent="0.2">
      <c r="A1204" s="1393"/>
      <c r="B1204" s="147"/>
      <c r="C1204" s="202"/>
      <c r="D1204" s="201"/>
      <c r="E1204" s="716"/>
      <c r="F1204" s="1123"/>
      <c r="G1204" s="1124"/>
      <c r="H1204" s="704"/>
      <c r="I1204" s="170"/>
      <c r="J1204" s="170"/>
      <c r="K1204" s="170"/>
      <c r="L1204" s="170"/>
      <c r="M1204" s="170"/>
      <c r="N1204" s="170"/>
      <c r="O1204" s="714">
        <f t="shared" si="389"/>
        <v>0</v>
      </c>
      <c r="P1204" s="835"/>
      <c r="Q1204" s="137"/>
      <c r="R1204" s="137"/>
      <c r="S1204" s="137"/>
      <c r="T1204" s="137"/>
      <c r="U1204" s="137"/>
      <c r="V1204" s="137"/>
      <c r="W1204" s="137"/>
      <c r="X1204" s="137"/>
      <c r="Y1204" s="137"/>
      <c r="Z1204" s="137"/>
      <c r="AA1204" s="137"/>
      <c r="AB1204" s="137"/>
      <c r="AC1204" s="137"/>
      <c r="AD1204" s="137"/>
      <c r="AE1204" s="137"/>
      <c r="AF1204" s="137"/>
      <c r="AG1204" s="137"/>
      <c r="AH1204" s="137"/>
    </row>
    <row r="1205" spans="1:34" ht="15" hidden="1" customHeight="1" x14ac:dyDescent="0.2">
      <c r="A1205" s="1393"/>
      <c r="B1205" s="147"/>
      <c r="C1205" s="202"/>
      <c r="D1205" s="201"/>
      <c r="E1205" s="716"/>
      <c r="F1205" s="1123"/>
      <c r="G1205" s="1124"/>
      <c r="H1205" s="704"/>
      <c r="I1205" s="170"/>
      <c r="J1205" s="170"/>
      <c r="K1205" s="170"/>
      <c r="L1205" s="170"/>
      <c r="M1205" s="170"/>
      <c r="N1205" s="170"/>
      <c r="O1205" s="714">
        <f t="shared" si="389"/>
        <v>0</v>
      </c>
      <c r="P1205" s="835"/>
      <c r="Q1205" s="137"/>
      <c r="R1205" s="137"/>
      <c r="S1205" s="137"/>
      <c r="T1205" s="137"/>
      <c r="U1205" s="137"/>
      <c r="V1205" s="137"/>
      <c r="W1205" s="137"/>
      <c r="X1205" s="137"/>
      <c r="Y1205" s="137"/>
      <c r="Z1205" s="137"/>
      <c r="AA1205" s="137"/>
      <c r="AB1205" s="137"/>
      <c r="AC1205" s="137"/>
      <c r="AD1205" s="137"/>
      <c r="AE1205" s="137"/>
      <c r="AF1205" s="137"/>
      <c r="AG1205" s="137"/>
      <c r="AH1205" s="137"/>
    </row>
    <row r="1206" spans="1:34" ht="15" hidden="1" customHeight="1" x14ac:dyDescent="0.2">
      <c r="A1206" s="1393"/>
      <c r="B1206" s="147"/>
      <c r="C1206" s="202"/>
      <c r="D1206" s="201"/>
      <c r="E1206" s="716"/>
      <c r="F1206" s="1123"/>
      <c r="G1206" s="1124"/>
      <c r="H1206" s="704"/>
      <c r="I1206" s="170"/>
      <c r="J1206" s="170"/>
      <c r="K1206" s="170"/>
      <c r="L1206" s="170"/>
      <c r="M1206" s="170"/>
      <c r="N1206" s="170"/>
      <c r="O1206" s="714">
        <f t="shared" si="389"/>
        <v>0</v>
      </c>
      <c r="P1206" s="835"/>
      <c r="Q1206" s="137"/>
      <c r="R1206" s="137"/>
      <c r="S1206" s="137"/>
      <c r="T1206" s="137"/>
      <c r="U1206" s="137"/>
      <c r="V1206" s="137"/>
      <c r="W1206" s="137"/>
      <c r="X1206" s="137"/>
      <c r="Y1206" s="137"/>
      <c r="Z1206" s="137"/>
      <c r="AA1206" s="137"/>
      <c r="AB1206" s="137"/>
      <c r="AC1206" s="137"/>
      <c r="AD1206" s="137"/>
      <c r="AE1206" s="137"/>
      <c r="AF1206" s="137"/>
      <c r="AG1206" s="137"/>
      <c r="AH1206" s="137"/>
    </row>
    <row r="1207" spans="1:34" ht="15" hidden="1" customHeight="1" x14ac:dyDescent="0.2">
      <c r="A1207" s="1393"/>
      <c r="B1207" s="147"/>
      <c r="C1207" s="202"/>
      <c r="D1207" s="201"/>
      <c r="E1207" s="716"/>
      <c r="F1207" s="1123"/>
      <c r="G1207" s="1124"/>
      <c r="H1207" s="704"/>
      <c r="I1207" s="170"/>
      <c r="J1207" s="170"/>
      <c r="K1207" s="170"/>
      <c r="L1207" s="170"/>
      <c r="M1207" s="170"/>
      <c r="N1207" s="170"/>
      <c r="O1207" s="714">
        <f t="shared" si="389"/>
        <v>0</v>
      </c>
      <c r="P1207" s="835"/>
      <c r="Q1207" s="137"/>
      <c r="R1207" s="137"/>
      <c r="S1207" s="137"/>
      <c r="T1207" s="137"/>
      <c r="U1207" s="137"/>
      <c r="V1207" s="137"/>
      <c r="W1207" s="137"/>
      <c r="X1207" s="137"/>
      <c r="Y1207" s="137"/>
      <c r="Z1207" s="137"/>
      <c r="AA1207" s="137"/>
      <c r="AB1207" s="137"/>
      <c r="AC1207" s="137"/>
      <c r="AD1207" s="137"/>
      <c r="AE1207" s="137"/>
      <c r="AF1207" s="137"/>
      <c r="AG1207" s="137"/>
      <c r="AH1207" s="137"/>
    </row>
    <row r="1208" spans="1:34" ht="15" hidden="1" customHeight="1" x14ac:dyDescent="0.2">
      <c r="A1208" s="1393"/>
      <c r="B1208" s="147"/>
      <c r="C1208" s="202"/>
      <c r="D1208" s="201"/>
      <c r="E1208" s="716"/>
      <c r="F1208" s="1123"/>
      <c r="G1208" s="1124"/>
      <c r="H1208" s="704"/>
      <c r="I1208" s="170"/>
      <c r="J1208" s="170"/>
      <c r="K1208" s="170"/>
      <c r="L1208" s="170"/>
      <c r="M1208" s="170"/>
      <c r="N1208" s="170"/>
      <c r="O1208" s="714">
        <f t="shared" si="389"/>
        <v>0</v>
      </c>
      <c r="P1208" s="835"/>
      <c r="Q1208" s="137"/>
      <c r="R1208" s="137"/>
      <c r="S1208" s="137"/>
      <c r="T1208" s="137"/>
      <c r="U1208" s="137"/>
      <c r="V1208" s="137"/>
      <c r="W1208" s="137"/>
      <c r="X1208" s="137"/>
      <c r="Y1208" s="137"/>
      <c r="Z1208" s="137"/>
      <c r="AA1208" s="137"/>
      <c r="AB1208" s="137"/>
      <c r="AC1208" s="137"/>
      <c r="AD1208" s="137"/>
      <c r="AE1208" s="137"/>
      <c r="AF1208" s="137"/>
      <c r="AG1208" s="137"/>
      <c r="AH1208" s="137"/>
    </row>
    <row r="1209" spans="1:34" ht="15" hidden="1" customHeight="1" x14ac:dyDescent="0.2">
      <c r="A1209" s="1393"/>
      <c r="B1209" s="147"/>
      <c r="C1209" s="202"/>
      <c r="D1209" s="201"/>
      <c r="E1209" s="716"/>
      <c r="F1209" s="1123"/>
      <c r="G1209" s="1124"/>
      <c r="H1209" s="704"/>
      <c r="I1209" s="170"/>
      <c r="J1209" s="170"/>
      <c r="K1209" s="170"/>
      <c r="L1209" s="170"/>
      <c r="M1209" s="170"/>
      <c r="N1209" s="170"/>
      <c r="O1209" s="714">
        <f t="shared" si="389"/>
        <v>0</v>
      </c>
      <c r="P1209" s="835"/>
      <c r="Q1209" s="137"/>
      <c r="R1209" s="137"/>
      <c r="S1209" s="137"/>
      <c r="T1209" s="137"/>
      <c r="U1209" s="137"/>
      <c r="V1209" s="137"/>
      <c r="W1209" s="137"/>
      <c r="X1209" s="137"/>
      <c r="Y1209" s="137"/>
      <c r="Z1209" s="137"/>
      <c r="AA1209" s="137"/>
      <c r="AB1209" s="137"/>
      <c r="AC1209" s="137"/>
      <c r="AD1209" s="137"/>
      <c r="AE1209" s="137"/>
      <c r="AF1209" s="137"/>
      <c r="AG1209" s="137"/>
      <c r="AH1209" s="137"/>
    </row>
    <row r="1210" spans="1:34" ht="15" hidden="1" customHeight="1" x14ac:dyDescent="0.2">
      <c r="A1210" s="1393"/>
      <c r="B1210" s="147"/>
      <c r="C1210" s="202"/>
      <c r="D1210" s="201"/>
      <c r="E1210" s="716"/>
      <c r="F1210" s="1123"/>
      <c r="G1210" s="1124"/>
      <c r="H1210" s="704"/>
      <c r="I1210" s="170"/>
      <c r="J1210" s="170"/>
      <c r="K1210" s="170"/>
      <c r="L1210" s="170"/>
      <c r="M1210" s="170"/>
      <c r="N1210" s="170"/>
      <c r="O1210" s="714">
        <f t="shared" si="389"/>
        <v>0</v>
      </c>
      <c r="P1210" s="835"/>
      <c r="Q1210" s="137"/>
      <c r="R1210" s="137"/>
      <c r="S1210" s="137"/>
      <c r="T1210" s="137"/>
      <c r="U1210" s="137"/>
      <c r="V1210" s="137"/>
      <c r="W1210" s="137"/>
      <c r="X1210" s="137"/>
      <c r="Y1210" s="137"/>
      <c r="Z1210" s="137"/>
      <c r="AA1210" s="137"/>
      <c r="AB1210" s="137"/>
      <c r="AC1210" s="137"/>
      <c r="AD1210" s="137"/>
      <c r="AE1210" s="137"/>
      <c r="AF1210" s="137"/>
      <c r="AG1210" s="137"/>
      <c r="AH1210" s="137"/>
    </row>
    <row r="1211" spans="1:34" ht="15" hidden="1" customHeight="1" x14ac:dyDescent="0.2">
      <c r="A1211" s="1393"/>
      <c r="B1211" s="147"/>
      <c r="C1211" s="202"/>
      <c r="D1211" s="201"/>
      <c r="E1211" s="716"/>
      <c r="F1211" s="1123"/>
      <c r="G1211" s="1124"/>
      <c r="H1211" s="704"/>
      <c r="I1211" s="170"/>
      <c r="J1211" s="170"/>
      <c r="K1211" s="170"/>
      <c r="L1211" s="170"/>
      <c r="M1211" s="170"/>
      <c r="N1211" s="170"/>
      <c r="O1211" s="714">
        <f t="shared" si="389"/>
        <v>0</v>
      </c>
      <c r="P1211" s="835"/>
      <c r="Q1211" s="137"/>
      <c r="R1211" s="137"/>
      <c r="S1211" s="137"/>
      <c r="T1211" s="137"/>
      <c r="U1211" s="137"/>
      <c r="V1211" s="137"/>
      <c r="W1211" s="137"/>
      <c r="X1211" s="137"/>
      <c r="Y1211" s="137"/>
      <c r="Z1211" s="137"/>
      <c r="AA1211" s="137"/>
      <c r="AB1211" s="137"/>
      <c r="AC1211" s="137"/>
      <c r="AD1211" s="137"/>
      <c r="AE1211" s="137"/>
      <c r="AF1211" s="137"/>
      <c r="AG1211" s="137"/>
      <c r="AH1211" s="137"/>
    </row>
    <row r="1212" spans="1:34" ht="15" hidden="1" customHeight="1" x14ac:dyDescent="0.2">
      <c r="A1212" s="1393"/>
      <c r="B1212" s="147"/>
      <c r="C1212" s="202"/>
      <c r="D1212" s="201"/>
      <c r="E1212" s="716"/>
      <c r="F1212" s="1123"/>
      <c r="G1212" s="1124"/>
      <c r="H1212" s="704"/>
      <c r="I1212" s="170"/>
      <c r="J1212" s="170"/>
      <c r="K1212" s="170"/>
      <c r="L1212" s="170"/>
      <c r="M1212" s="170"/>
      <c r="N1212" s="170"/>
      <c r="O1212" s="714">
        <f t="shared" si="389"/>
        <v>0</v>
      </c>
      <c r="P1212" s="835"/>
      <c r="Q1212" s="137"/>
      <c r="R1212" s="137"/>
      <c r="S1212" s="137"/>
      <c r="T1212" s="137"/>
      <c r="U1212" s="137"/>
      <c r="V1212" s="137"/>
      <c r="W1212" s="137"/>
      <c r="X1212" s="137"/>
      <c r="Y1212" s="137"/>
      <c r="Z1212" s="137"/>
      <c r="AA1212" s="137"/>
      <c r="AB1212" s="137"/>
      <c r="AC1212" s="137"/>
      <c r="AD1212" s="137"/>
      <c r="AE1212" s="137"/>
      <c r="AF1212" s="137"/>
      <c r="AG1212" s="137"/>
      <c r="AH1212" s="137"/>
    </row>
    <row r="1213" spans="1:34" ht="15" hidden="1" customHeight="1" thickBot="1" x14ac:dyDescent="0.25">
      <c r="A1213" s="1394"/>
      <c r="B1213" s="169"/>
      <c r="C1213" s="203"/>
      <c r="D1213" s="201"/>
      <c r="E1213" s="717"/>
      <c r="F1213" s="1125"/>
      <c r="G1213" s="1126"/>
      <c r="H1213" s="704"/>
      <c r="I1213" s="170"/>
      <c r="J1213" s="170"/>
      <c r="K1213" s="170"/>
      <c r="L1213" s="170"/>
      <c r="M1213" s="170"/>
      <c r="N1213" s="170"/>
      <c r="O1213" s="714">
        <f t="shared" si="389"/>
        <v>0</v>
      </c>
      <c r="P1213" s="835"/>
      <c r="Q1213" s="137"/>
      <c r="R1213" s="137"/>
      <c r="S1213" s="137"/>
      <c r="T1213" s="137"/>
      <c r="U1213" s="137"/>
      <c r="V1213" s="137"/>
      <c r="W1213" s="137"/>
      <c r="X1213" s="137"/>
      <c r="Y1213" s="137"/>
      <c r="Z1213" s="137"/>
      <c r="AA1213" s="137"/>
      <c r="AB1213" s="137"/>
      <c r="AC1213" s="137"/>
      <c r="AD1213" s="137"/>
      <c r="AE1213" s="137"/>
      <c r="AF1213" s="137"/>
      <c r="AG1213" s="137"/>
      <c r="AH1213" s="137"/>
    </row>
    <row r="1214" spans="1:34" ht="18" customHeight="1" thickBot="1" x14ac:dyDescent="0.25">
      <c r="A1214" s="182"/>
      <c r="B1214" s="198"/>
      <c r="C1214" s="198"/>
      <c r="D1214" s="198"/>
      <c r="E1214" s="198" t="s">
        <v>62</v>
      </c>
      <c r="F1214" s="140">
        <f t="shared" ref="F1214:G1214" si="390">SUM(F1194:F1213)</f>
        <v>0</v>
      </c>
      <c r="G1214" s="204">
        <f t="shared" si="390"/>
        <v>0</v>
      </c>
      <c r="H1214" s="139"/>
      <c r="I1214" s="209"/>
      <c r="J1214" s="139"/>
      <c r="K1214" s="209"/>
      <c r="L1214" s="139"/>
      <c r="M1214" s="209"/>
      <c r="N1214" s="139"/>
      <c r="O1214" s="144">
        <f t="shared" ref="O1214" si="391">SUM(O1194:O1213)</f>
        <v>0</v>
      </c>
      <c r="P1214" s="836"/>
      <c r="Q1214" s="137"/>
      <c r="R1214" s="137"/>
      <c r="S1214" s="137"/>
      <c r="T1214" s="137"/>
      <c r="U1214" s="137"/>
      <c r="V1214" s="137"/>
      <c r="W1214" s="137"/>
      <c r="X1214" s="137"/>
      <c r="Y1214" s="137"/>
      <c r="Z1214" s="137"/>
      <c r="AA1214" s="137"/>
      <c r="AB1214" s="137"/>
      <c r="AC1214" s="137"/>
      <c r="AD1214" s="137"/>
      <c r="AE1214" s="137"/>
      <c r="AF1214" s="137"/>
      <c r="AG1214" s="137"/>
      <c r="AH1214" s="137"/>
    </row>
    <row r="1215" spans="1:34" ht="13.5" thickBot="1" x14ac:dyDescent="0.25">
      <c r="A1215" s="173"/>
      <c r="B1215" s="152"/>
      <c r="C1215" s="152"/>
      <c r="D1215" s="152"/>
      <c r="E1215" s="152"/>
      <c r="F1215" s="152"/>
      <c r="G1215" s="152"/>
      <c r="H1215" s="102"/>
      <c r="I1215" s="152"/>
      <c r="J1215" s="152"/>
      <c r="K1215" s="152"/>
      <c r="L1215" s="152"/>
      <c r="M1215" s="152"/>
      <c r="N1215" s="152"/>
      <c r="O1215" s="102"/>
      <c r="P1215" s="837"/>
      <c r="Q1215" s="137"/>
      <c r="R1215" s="137"/>
      <c r="S1215" s="137"/>
      <c r="T1215" s="137"/>
      <c r="U1215" s="137"/>
      <c r="V1215" s="137"/>
      <c r="W1215" s="137"/>
      <c r="X1215" s="137"/>
      <c r="Y1215" s="137"/>
      <c r="Z1215" s="137"/>
      <c r="AA1215" s="137"/>
      <c r="AB1215" s="137"/>
      <c r="AC1215" s="137"/>
      <c r="AD1215" s="137"/>
      <c r="AE1215" s="137"/>
      <c r="AF1215" s="137"/>
      <c r="AG1215" s="137"/>
      <c r="AH1215" s="137"/>
    </row>
    <row r="1216" spans="1:34" ht="15" customHeight="1" x14ac:dyDescent="0.2">
      <c r="A1216" s="1392">
        <f>'Setup Page'!C17</f>
        <v>0</v>
      </c>
      <c r="B1216" s="168"/>
      <c r="C1216" s="201"/>
      <c r="D1216" s="201"/>
      <c r="E1216" s="715"/>
      <c r="F1216" s="1121"/>
      <c r="G1216" s="1122"/>
      <c r="H1216" s="704"/>
      <c r="I1216" s="170"/>
      <c r="J1216" s="170"/>
      <c r="K1216" s="170"/>
      <c r="L1216" s="170"/>
      <c r="M1216" s="170"/>
      <c r="N1216" s="170"/>
      <c r="O1216" s="714">
        <f>G1216*H1216</f>
        <v>0</v>
      </c>
      <c r="P1216" s="835"/>
      <c r="Q1216" s="137"/>
      <c r="R1216" s="137"/>
      <c r="S1216" s="137"/>
      <c r="T1216" s="137"/>
      <c r="U1216" s="137"/>
      <c r="V1216" s="137"/>
      <c r="W1216" s="137"/>
      <c r="X1216" s="137"/>
      <c r="Y1216" s="137"/>
      <c r="Z1216" s="137"/>
      <c r="AA1216" s="137"/>
      <c r="AB1216" s="137"/>
      <c r="AC1216" s="137"/>
      <c r="AD1216" s="137"/>
      <c r="AE1216" s="137"/>
      <c r="AF1216" s="137"/>
      <c r="AG1216" s="137"/>
      <c r="AH1216" s="137"/>
    </row>
    <row r="1217" spans="1:34" ht="15" customHeight="1" x14ac:dyDescent="0.2">
      <c r="A1217" s="1393"/>
      <c r="B1217" s="147"/>
      <c r="C1217" s="202"/>
      <c r="D1217" s="201"/>
      <c r="E1217" s="716"/>
      <c r="F1217" s="1123"/>
      <c r="G1217" s="1124"/>
      <c r="H1217" s="704"/>
      <c r="I1217" s="170"/>
      <c r="J1217" s="170"/>
      <c r="K1217" s="170"/>
      <c r="L1217" s="170"/>
      <c r="M1217" s="170"/>
      <c r="N1217" s="170"/>
      <c r="O1217" s="714">
        <f t="shared" ref="O1217:O1235" si="392">G1217*H1217</f>
        <v>0</v>
      </c>
      <c r="P1217" s="835"/>
      <c r="Q1217" s="137"/>
      <c r="R1217" s="137"/>
      <c r="S1217" s="137"/>
      <c r="T1217" s="137"/>
      <c r="U1217" s="137"/>
      <c r="V1217" s="137"/>
      <c r="W1217" s="137"/>
      <c r="X1217" s="137"/>
      <c r="Y1217" s="137"/>
      <c r="Z1217" s="137"/>
      <c r="AA1217" s="137"/>
      <c r="AB1217" s="137"/>
      <c r="AC1217" s="137"/>
      <c r="AD1217" s="137"/>
      <c r="AE1217" s="137"/>
      <c r="AF1217" s="137"/>
      <c r="AG1217" s="137"/>
      <c r="AH1217" s="137"/>
    </row>
    <row r="1218" spans="1:34" ht="15" customHeight="1" x14ac:dyDescent="0.2">
      <c r="A1218" s="1393"/>
      <c r="B1218" s="147"/>
      <c r="C1218" s="202"/>
      <c r="D1218" s="201"/>
      <c r="E1218" s="716"/>
      <c r="F1218" s="1123"/>
      <c r="G1218" s="1124"/>
      <c r="H1218" s="704"/>
      <c r="I1218" s="170"/>
      <c r="J1218" s="170"/>
      <c r="K1218" s="170"/>
      <c r="L1218" s="170"/>
      <c r="M1218" s="170"/>
      <c r="N1218" s="170"/>
      <c r="O1218" s="714">
        <f t="shared" si="392"/>
        <v>0</v>
      </c>
      <c r="P1218" s="835"/>
      <c r="Q1218" s="137"/>
      <c r="R1218" s="137"/>
      <c r="S1218" s="137"/>
      <c r="T1218" s="137"/>
      <c r="U1218" s="137"/>
      <c r="V1218" s="137"/>
      <c r="W1218" s="137"/>
      <c r="X1218" s="137"/>
      <c r="Y1218" s="137"/>
      <c r="Z1218" s="137"/>
      <c r="AA1218" s="137"/>
      <c r="AB1218" s="137"/>
      <c r="AC1218" s="137"/>
      <c r="AD1218" s="137"/>
      <c r="AE1218" s="137"/>
      <c r="AF1218" s="137"/>
      <c r="AG1218" s="137"/>
      <c r="AH1218" s="137"/>
    </row>
    <row r="1219" spans="1:34" ht="15" customHeight="1" x14ac:dyDescent="0.2">
      <c r="A1219" s="1393"/>
      <c r="B1219" s="147"/>
      <c r="C1219" s="202"/>
      <c r="D1219" s="201"/>
      <c r="E1219" s="716"/>
      <c r="F1219" s="1123"/>
      <c r="G1219" s="1124"/>
      <c r="H1219" s="704"/>
      <c r="I1219" s="170"/>
      <c r="J1219" s="170"/>
      <c r="K1219" s="170"/>
      <c r="L1219" s="170"/>
      <c r="M1219" s="170"/>
      <c r="N1219" s="170"/>
      <c r="O1219" s="714">
        <f t="shared" si="392"/>
        <v>0</v>
      </c>
      <c r="P1219" s="835"/>
      <c r="Q1219" s="137"/>
      <c r="R1219" s="137"/>
      <c r="S1219" s="137"/>
      <c r="T1219" s="137"/>
      <c r="U1219" s="137"/>
      <c r="V1219" s="137"/>
      <c r="W1219" s="137"/>
      <c r="X1219" s="137"/>
      <c r="Y1219" s="137"/>
      <c r="Z1219" s="137"/>
      <c r="AA1219" s="137"/>
      <c r="AB1219" s="137"/>
      <c r="AC1219" s="137"/>
      <c r="AD1219" s="137"/>
      <c r="AE1219" s="137"/>
      <c r="AF1219" s="137"/>
      <c r="AG1219" s="137"/>
      <c r="AH1219" s="137"/>
    </row>
    <row r="1220" spans="1:34" ht="15" customHeight="1" x14ac:dyDescent="0.2">
      <c r="A1220" s="1393"/>
      <c r="B1220" s="147"/>
      <c r="C1220" s="202"/>
      <c r="D1220" s="201"/>
      <c r="E1220" s="716"/>
      <c r="F1220" s="1123"/>
      <c r="G1220" s="1124"/>
      <c r="H1220" s="704"/>
      <c r="I1220" s="170"/>
      <c r="J1220" s="170"/>
      <c r="K1220" s="170"/>
      <c r="L1220" s="170"/>
      <c r="M1220" s="170"/>
      <c r="N1220" s="170"/>
      <c r="O1220" s="714">
        <f t="shared" si="392"/>
        <v>0</v>
      </c>
      <c r="P1220" s="835"/>
      <c r="Q1220" s="137"/>
      <c r="R1220" s="137"/>
      <c r="S1220" s="137"/>
      <c r="T1220" s="137"/>
      <c r="U1220" s="137"/>
      <c r="V1220" s="137"/>
      <c r="W1220" s="137"/>
      <c r="X1220" s="137"/>
      <c r="Y1220" s="137"/>
      <c r="Z1220" s="137"/>
      <c r="AA1220" s="137"/>
      <c r="AB1220" s="137"/>
      <c r="AC1220" s="137"/>
      <c r="AD1220" s="137"/>
      <c r="AE1220" s="137"/>
      <c r="AF1220" s="137"/>
      <c r="AG1220" s="137"/>
      <c r="AH1220" s="137"/>
    </row>
    <row r="1221" spans="1:34" ht="15" customHeight="1" x14ac:dyDescent="0.2">
      <c r="A1221" s="1393"/>
      <c r="B1221" s="147"/>
      <c r="C1221" s="202"/>
      <c r="D1221" s="201"/>
      <c r="E1221" s="716"/>
      <c r="F1221" s="1123"/>
      <c r="G1221" s="1124"/>
      <c r="H1221" s="704"/>
      <c r="I1221" s="170"/>
      <c r="J1221" s="170"/>
      <c r="K1221" s="170"/>
      <c r="L1221" s="170"/>
      <c r="M1221" s="170"/>
      <c r="N1221" s="170"/>
      <c r="O1221" s="714">
        <f t="shared" si="392"/>
        <v>0</v>
      </c>
      <c r="P1221" s="835"/>
      <c r="Q1221" s="137"/>
      <c r="R1221" s="137"/>
      <c r="S1221" s="137"/>
      <c r="T1221" s="137"/>
      <c r="U1221" s="137"/>
      <c r="V1221" s="137"/>
      <c r="W1221" s="137"/>
      <c r="X1221" s="137"/>
      <c r="Y1221" s="137"/>
      <c r="Z1221" s="137"/>
      <c r="AA1221" s="137"/>
      <c r="AB1221" s="137"/>
      <c r="AC1221" s="137"/>
      <c r="AD1221" s="137"/>
      <c r="AE1221" s="137"/>
      <c r="AF1221" s="137"/>
      <c r="AG1221" s="137"/>
      <c r="AH1221" s="137"/>
    </row>
    <row r="1222" spans="1:34" ht="15" customHeight="1" x14ac:dyDescent="0.2">
      <c r="A1222" s="1393"/>
      <c r="B1222" s="147"/>
      <c r="C1222" s="202"/>
      <c r="D1222" s="201"/>
      <c r="E1222" s="716"/>
      <c r="F1222" s="1123"/>
      <c r="G1222" s="1124"/>
      <c r="H1222" s="704"/>
      <c r="I1222" s="170"/>
      <c r="J1222" s="170"/>
      <c r="K1222" s="170"/>
      <c r="L1222" s="170"/>
      <c r="M1222" s="170"/>
      <c r="N1222" s="170"/>
      <c r="O1222" s="714">
        <f t="shared" si="392"/>
        <v>0</v>
      </c>
      <c r="P1222" s="835"/>
      <c r="Q1222" s="137"/>
      <c r="R1222" s="137"/>
      <c r="S1222" s="137"/>
      <c r="T1222" s="137"/>
      <c r="U1222" s="137"/>
      <c r="V1222" s="137"/>
      <c r="W1222" s="137"/>
      <c r="X1222" s="137"/>
      <c r="Y1222" s="137"/>
      <c r="Z1222" s="137"/>
      <c r="AA1222" s="137"/>
      <c r="AB1222" s="137"/>
      <c r="AC1222" s="137"/>
      <c r="AD1222" s="137"/>
      <c r="AE1222" s="137"/>
      <c r="AF1222" s="137"/>
      <c r="AG1222" s="137"/>
      <c r="AH1222" s="137"/>
    </row>
    <row r="1223" spans="1:34" ht="15" customHeight="1" x14ac:dyDescent="0.2">
      <c r="A1223" s="1393"/>
      <c r="B1223" s="147"/>
      <c r="C1223" s="202"/>
      <c r="D1223" s="201"/>
      <c r="E1223" s="716"/>
      <c r="F1223" s="1123"/>
      <c r="G1223" s="1124"/>
      <c r="H1223" s="704"/>
      <c r="I1223" s="170"/>
      <c r="J1223" s="170"/>
      <c r="K1223" s="170"/>
      <c r="L1223" s="170"/>
      <c r="M1223" s="170"/>
      <c r="N1223" s="170"/>
      <c r="O1223" s="714">
        <f t="shared" si="392"/>
        <v>0</v>
      </c>
      <c r="P1223" s="835"/>
      <c r="Q1223" s="137"/>
      <c r="R1223" s="137"/>
      <c r="S1223" s="137"/>
      <c r="T1223" s="137"/>
      <c r="U1223" s="137"/>
      <c r="V1223" s="137"/>
      <c r="W1223" s="137"/>
      <c r="X1223" s="137"/>
      <c r="Y1223" s="137"/>
      <c r="Z1223" s="137"/>
      <c r="AA1223" s="137"/>
      <c r="AB1223" s="137"/>
      <c r="AC1223" s="137"/>
      <c r="AD1223" s="137"/>
      <c r="AE1223" s="137"/>
      <c r="AF1223" s="137"/>
      <c r="AG1223" s="137"/>
      <c r="AH1223" s="137"/>
    </row>
    <row r="1224" spans="1:34" ht="15" customHeight="1" x14ac:dyDescent="0.2">
      <c r="A1224" s="1393"/>
      <c r="B1224" s="147"/>
      <c r="C1224" s="202"/>
      <c r="D1224" s="201"/>
      <c r="E1224" s="716"/>
      <c r="F1224" s="1123"/>
      <c r="G1224" s="1124"/>
      <c r="H1224" s="704"/>
      <c r="I1224" s="170"/>
      <c r="J1224" s="170"/>
      <c r="K1224" s="170"/>
      <c r="L1224" s="170"/>
      <c r="M1224" s="170"/>
      <c r="N1224" s="170"/>
      <c r="O1224" s="714">
        <f t="shared" si="392"/>
        <v>0</v>
      </c>
      <c r="P1224" s="835"/>
      <c r="Q1224" s="137"/>
      <c r="R1224" s="137"/>
      <c r="S1224" s="137"/>
      <c r="T1224" s="137"/>
      <c r="U1224" s="137"/>
      <c r="V1224" s="137"/>
      <c r="W1224" s="137"/>
      <c r="X1224" s="137"/>
      <c r="Y1224" s="137"/>
      <c r="Z1224" s="137"/>
      <c r="AA1224" s="137"/>
      <c r="AB1224" s="137"/>
      <c r="AC1224" s="137"/>
      <c r="AD1224" s="137"/>
      <c r="AE1224" s="137"/>
      <c r="AF1224" s="137"/>
      <c r="AG1224" s="137"/>
      <c r="AH1224" s="137"/>
    </row>
    <row r="1225" spans="1:34" ht="15" customHeight="1" thickBot="1" x14ac:dyDescent="0.25">
      <c r="A1225" s="1393"/>
      <c r="B1225" s="147"/>
      <c r="C1225" s="202"/>
      <c r="D1225" s="201"/>
      <c r="E1225" s="716"/>
      <c r="F1225" s="1123"/>
      <c r="G1225" s="1124"/>
      <c r="H1225" s="704"/>
      <c r="I1225" s="170"/>
      <c r="J1225" s="170"/>
      <c r="K1225" s="170"/>
      <c r="L1225" s="170"/>
      <c r="M1225" s="170"/>
      <c r="N1225" s="170"/>
      <c r="O1225" s="714">
        <f t="shared" si="392"/>
        <v>0</v>
      </c>
      <c r="P1225" s="835"/>
      <c r="Q1225" s="137"/>
      <c r="R1225" s="137"/>
      <c r="S1225" s="137"/>
      <c r="T1225" s="137"/>
      <c r="U1225" s="137"/>
      <c r="V1225" s="137"/>
      <c r="W1225" s="137"/>
      <c r="X1225" s="137"/>
      <c r="Y1225" s="137"/>
      <c r="Z1225" s="137"/>
      <c r="AA1225" s="137"/>
      <c r="AB1225" s="137"/>
      <c r="AC1225" s="137"/>
      <c r="AD1225" s="137"/>
      <c r="AE1225" s="137"/>
      <c r="AF1225" s="137"/>
      <c r="AG1225" s="137"/>
      <c r="AH1225" s="137"/>
    </row>
    <row r="1226" spans="1:34" ht="15" hidden="1" customHeight="1" x14ac:dyDescent="0.2">
      <c r="A1226" s="1393"/>
      <c r="B1226" s="147"/>
      <c r="C1226" s="202"/>
      <c r="D1226" s="201"/>
      <c r="E1226" s="716"/>
      <c r="F1226" s="1123"/>
      <c r="G1226" s="1124"/>
      <c r="H1226" s="704"/>
      <c r="I1226" s="170"/>
      <c r="J1226" s="170"/>
      <c r="K1226" s="170"/>
      <c r="L1226" s="170"/>
      <c r="M1226" s="170"/>
      <c r="N1226" s="170"/>
      <c r="O1226" s="714">
        <f t="shared" si="392"/>
        <v>0</v>
      </c>
      <c r="P1226" s="835"/>
      <c r="Q1226" s="137"/>
      <c r="R1226" s="137"/>
      <c r="S1226" s="137"/>
      <c r="T1226" s="137"/>
      <c r="U1226" s="137"/>
      <c r="V1226" s="137"/>
      <c r="W1226" s="137"/>
      <c r="X1226" s="137"/>
      <c r="Y1226" s="137"/>
      <c r="Z1226" s="137"/>
      <c r="AA1226" s="137"/>
      <c r="AB1226" s="137"/>
      <c r="AC1226" s="137"/>
      <c r="AD1226" s="137"/>
      <c r="AE1226" s="137"/>
      <c r="AF1226" s="137"/>
      <c r="AG1226" s="137"/>
      <c r="AH1226" s="137"/>
    </row>
    <row r="1227" spans="1:34" ht="15" hidden="1" customHeight="1" x14ac:dyDescent="0.2">
      <c r="A1227" s="1393"/>
      <c r="B1227" s="147"/>
      <c r="C1227" s="202"/>
      <c r="D1227" s="201"/>
      <c r="E1227" s="716"/>
      <c r="F1227" s="1123"/>
      <c r="G1227" s="1124"/>
      <c r="H1227" s="704"/>
      <c r="I1227" s="170"/>
      <c r="J1227" s="170"/>
      <c r="K1227" s="170"/>
      <c r="L1227" s="170"/>
      <c r="M1227" s="170"/>
      <c r="N1227" s="170"/>
      <c r="O1227" s="714">
        <f t="shared" si="392"/>
        <v>0</v>
      </c>
      <c r="P1227" s="835"/>
      <c r="Q1227" s="137"/>
      <c r="R1227" s="137"/>
      <c r="S1227" s="137"/>
      <c r="T1227" s="137"/>
      <c r="U1227" s="137"/>
      <c r="V1227" s="137"/>
      <c r="W1227" s="137"/>
      <c r="X1227" s="137"/>
      <c r="Y1227" s="137"/>
      <c r="Z1227" s="137"/>
      <c r="AA1227" s="137"/>
      <c r="AB1227" s="137"/>
      <c r="AC1227" s="137"/>
      <c r="AD1227" s="137"/>
      <c r="AE1227" s="137"/>
      <c r="AF1227" s="137"/>
      <c r="AG1227" s="137"/>
      <c r="AH1227" s="137"/>
    </row>
    <row r="1228" spans="1:34" ht="15" hidden="1" customHeight="1" x14ac:dyDescent="0.2">
      <c r="A1228" s="1393"/>
      <c r="B1228" s="147"/>
      <c r="C1228" s="202"/>
      <c r="D1228" s="201"/>
      <c r="E1228" s="716"/>
      <c r="F1228" s="1123"/>
      <c r="G1228" s="1124"/>
      <c r="H1228" s="704"/>
      <c r="I1228" s="170"/>
      <c r="J1228" s="170"/>
      <c r="K1228" s="170"/>
      <c r="L1228" s="170"/>
      <c r="M1228" s="170"/>
      <c r="N1228" s="170"/>
      <c r="O1228" s="714">
        <f t="shared" si="392"/>
        <v>0</v>
      </c>
      <c r="P1228" s="835"/>
      <c r="Q1228" s="137"/>
      <c r="R1228" s="137"/>
      <c r="S1228" s="137"/>
      <c r="T1228" s="137"/>
      <c r="U1228" s="137"/>
      <c r="V1228" s="137"/>
      <c r="W1228" s="137"/>
      <c r="X1228" s="137"/>
      <c r="Y1228" s="137"/>
      <c r="Z1228" s="137"/>
      <c r="AA1228" s="137"/>
      <c r="AB1228" s="137"/>
      <c r="AC1228" s="137"/>
      <c r="AD1228" s="137"/>
      <c r="AE1228" s="137"/>
      <c r="AF1228" s="137"/>
      <c r="AG1228" s="137"/>
      <c r="AH1228" s="137"/>
    </row>
    <row r="1229" spans="1:34" ht="15" hidden="1" customHeight="1" x14ac:dyDescent="0.2">
      <c r="A1229" s="1393"/>
      <c r="B1229" s="147"/>
      <c r="C1229" s="202"/>
      <c r="D1229" s="201"/>
      <c r="E1229" s="716"/>
      <c r="F1229" s="1123"/>
      <c r="G1229" s="1124"/>
      <c r="H1229" s="704"/>
      <c r="I1229" s="170"/>
      <c r="J1229" s="170"/>
      <c r="K1229" s="170"/>
      <c r="L1229" s="170"/>
      <c r="M1229" s="170"/>
      <c r="N1229" s="170"/>
      <c r="O1229" s="714">
        <f t="shared" si="392"/>
        <v>0</v>
      </c>
      <c r="P1229" s="835"/>
      <c r="Q1229" s="137"/>
      <c r="R1229" s="137"/>
      <c r="S1229" s="137"/>
      <c r="T1229" s="137"/>
      <c r="U1229" s="137"/>
      <c r="V1229" s="137"/>
      <c r="W1229" s="137"/>
      <c r="X1229" s="137"/>
      <c r="Y1229" s="137"/>
      <c r="Z1229" s="137"/>
      <c r="AA1229" s="137"/>
      <c r="AB1229" s="137"/>
      <c r="AC1229" s="137"/>
      <c r="AD1229" s="137"/>
      <c r="AE1229" s="137"/>
      <c r="AF1229" s="137"/>
      <c r="AG1229" s="137"/>
      <c r="AH1229" s="137"/>
    </row>
    <row r="1230" spans="1:34" ht="15" hidden="1" customHeight="1" x14ac:dyDescent="0.2">
      <c r="A1230" s="1393"/>
      <c r="B1230" s="147"/>
      <c r="C1230" s="202"/>
      <c r="D1230" s="201"/>
      <c r="E1230" s="716"/>
      <c r="F1230" s="1123"/>
      <c r="G1230" s="1124"/>
      <c r="H1230" s="704"/>
      <c r="I1230" s="170"/>
      <c r="J1230" s="170"/>
      <c r="K1230" s="170"/>
      <c r="L1230" s="170"/>
      <c r="M1230" s="170"/>
      <c r="N1230" s="170"/>
      <c r="O1230" s="714">
        <f t="shared" si="392"/>
        <v>0</v>
      </c>
      <c r="P1230" s="835"/>
      <c r="Q1230" s="137"/>
      <c r="R1230" s="137"/>
      <c r="S1230" s="137"/>
      <c r="T1230" s="137"/>
      <c r="U1230" s="137"/>
      <c r="V1230" s="137"/>
      <c r="W1230" s="137"/>
      <c r="X1230" s="137"/>
      <c r="Y1230" s="137"/>
      <c r="Z1230" s="137"/>
      <c r="AA1230" s="137"/>
      <c r="AB1230" s="137"/>
      <c r="AC1230" s="137"/>
      <c r="AD1230" s="137"/>
      <c r="AE1230" s="137"/>
      <c r="AF1230" s="137"/>
      <c r="AG1230" s="137"/>
      <c r="AH1230" s="137"/>
    </row>
    <row r="1231" spans="1:34" ht="15" hidden="1" customHeight="1" x14ac:dyDescent="0.2">
      <c r="A1231" s="1393"/>
      <c r="B1231" s="147"/>
      <c r="C1231" s="202"/>
      <c r="D1231" s="201"/>
      <c r="E1231" s="716"/>
      <c r="F1231" s="1123"/>
      <c r="G1231" s="1124"/>
      <c r="H1231" s="704"/>
      <c r="I1231" s="170"/>
      <c r="J1231" s="170"/>
      <c r="K1231" s="170"/>
      <c r="L1231" s="170"/>
      <c r="M1231" s="170"/>
      <c r="N1231" s="170"/>
      <c r="O1231" s="714">
        <f t="shared" si="392"/>
        <v>0</v>
      </c>
      <c r="P1231" s="835"/>
      <c r="Q1231" s="137"/>
      <c r="R1231" s="137"/>
      <c r="S1231" s="137"/>
      <c r="T1231" s="137"/>
      <c r="U1231" s="137"/>
      <c r="V1231" s="137"/>
      <c r="W1231" s="137"/>
      <c r="X1231" s="137"/>
      <c r="Y1231" s="137"/>
      <c r="Z1231" s="137"/>
      <c r="AA1231" s="137"/>
      <c r="AB1231" s="137"/>
      <c r="AC1231" s="137"/>
      <c r="AD1231" s="137"/>
      <c r="AE1231" s="137"/>
      <c r="AF1231" s="137"/>
      <c r="AG1231" s="137"/>
      <c r="AH1231" s="137"/>
    </row>
    <row r="1232" spans="1:34" ht="15" hidden="1" customHeight="1" x14ac:dyDescent="0.2">
      <c r="A1232" s="1393"/>
      <c r="B1232" s="147"/>
      <c r="C1232" s="202"/>
      <c r="D1232" s="201"/>
      <c r="E1232" s="716"/>
      <c r="F1232" s="1123"/>
      <c r="G1232" s="1124"/>
      <c r="H1232" s="704"/>
      <c r="I1232" s="170"/>
      <c r="J1232" s="170"/>
      <c r="K1232" s="170"/>
      <c r="L1232" s="170"/>
      <c r="M1232" s="170"/>
      <c r="N1232" s="170"/>
      <c r="O1232" s="714">
        <f t="shared" si="392"/>
        <v>0</v>
      </c>
      <c r="P1232" s="835"/>
      <c r="Q1232" s="137"/>
      <c r="R1232" s="137"/>
      <c r="S1232" s="137"/>
      <c r="T1232" s="137"/>
      <c r="U1232" s="137"/>
      <c r="V1232" s="137"/>
      <c r="W1232" s="137"/>
      <c r="X1232" s="137"/>
      <c r="Y1232" s="137"/>
      <c r="Z1232" s="137"/>
      <c r="AA1232" s="137"/>
      <c r="AB1232" s="137"/>
      <c r="AC1232" s="137"/>
      <c r="AD1232" s="137"/>
      <c r="AE1232" s="137"/>
      <c r="AF1232" s="137"/>
      <c r="AG1232" s="137"/>
      <c r="AH1232" s="137"/>
    </row>
    <row r="1233" spans="1:34" ht="15" hidden="1" customHeight="1" x14ac:dyDescent="0.2">
      <c r="A1233" s="1393"/>
      <c r="B1233" s="147"/>
      <c r="C1233" s="202"/>
      <c r="D1233" s="201"/>
      <c r="E1233" s="716"/>
      <c r="F1233" s="1123"/>
      <c r="G1233" s="1124"/>
      <c r="H1233" s="704"/>
      <c r="I1233" s="170"/>
      <c r="J1233" s="170"/>
      <c r="K1233" s="170"/>
      <c r="L1233" s="170"/>
      <c r="M1233" s="170"/>
      <c r="N1233" s="170"/>
      <c r="O1233" s="714">
        <f t="shared" si="392"/>
        <v>0</v>
      </c>
      <c r="P1233" s="835"/>
      <c r="Q1233" s="137"/>
      <c r="R1233" s="137"/>
      <c r="S1233" s="137"/>
      <c r="T1233" s="137"/>
      <c r="U1233" s="137"/>
      <c r="V1233" s="137"/>
      <c r="W1233" s="137"/>
      <c r="X1233" s="137"/>
      <c r="Y1233" s="137"/>
      <c r="Z1233" s="137"/>
      <c r="AA1233" s="137"/>
      <c r="AB1233" s="137"/>
      <c r="AC1233" s="137"/>
      <c r="AD1233" s="137"/>
      <c r="AE1233" s="137"/>
      <c r="AF1233" s="137"/>
      <c r="AG1233" s="137"/>
      <c r="AH1233" s="137"/>
    </row>
    <row r="1234" spans="1:34" ht="15" hidden="1" customHeight="1" x14ac:dyDescent="0.2">
      <c r="A1234" s="1393"/>
      <c r="B1234" s="147"/>
      <c r="C1234" s="202"/>
      <c r="D1234" s="201"/>
      <c r="E1234" s="716"/>
      <c r="F1234" s="1123"/>
      <c r="G1234" s="1124"/>
      <c r="H1234" s="704"/>
      <c r="I1234" s="170"/>
      <c r="J1234" s="170"/>
      <c r="K1234" s="170"/>
      <c r="L1234" s="170"/>
      <c r="M1234" s="170"/>
      <c r="N1234" s="170"/>
      <c r="O1234" s="714">
        <f t="shared" si="392"/>
        <v>0</v>
      </c>
      <c r="P1234" s="835"/>
      <c r="Q1234" s="137"/>
      <c r="R1234" s="137"/>
      <c r="S1234" s="137"/>
      <c r="T1234" s="137"/>
      <c r="U1234" s="137"/>
      <c r="V1234" s="137"/>
      <c r="W1234" s="137"/>
      <c r="X1234" s="137"/>
      <c r="Y1234" s="137"/>
      <c r="Z1234" s="137"/>
      <c r="AA1234" s="137"/>
      <c r="AB1234" s="137"/>
      <c r="AC1234" s="137"/>
      <c r="AD1234" s="137"/>
      <c r="AE1234" s="137"/>
      <c r="AF1234" s="137"/>
      <c r="AG1234" s="137"/>
      <c r="AH1234" s="137"/>
    </row>
    <row r="1235" spans="1:34" ht="15" hidden="1" customHeight="1" thickBot="1" x14ac:dyDescent="0.25">
      <c r="A1235" s="1394"/>
      <c r="B1235" s="169"/>
      <c r="C1235" s="203"/>
      <c r="D1235" s="201"/>
      <c r="E1235" s="717"/>
      <c r="F1235" s="1125"/>
      <c r="G1235" s="1126"/>
      <c r="H1235" s="704"/>
      <c r="I1235" s="170"/>
      <c r="J1235" s="170"/>
      <c r="K1235" s="170"/>
      <c r="L1235" s="170"/>
      <c r="M1235" s="170"/>
      <c r="N1235" s="170"/>
      <c r="O1235" s="714">
        <f t="shared" si="392"/>
        <v>0</v>
      </c>
      <c r="P1235" s="835"/>
      <c r="Q1235" s="137"/>
      <c r="R1235" s="137"/>
      <c r="S1235" s="137"/>
      <c r="T1235" s="137"/>
      <c r="U1235" s="137"/>
      <c r="V1235" s="137"/>
      <c r="W1235" s="137"/>
      <c r="X1235" s="137"/>
      <c r="Y1235" s="137"/>
      <c r="Z1235" s="137"/>
      <c r="AA1235" s="137"/>
      <c r="AB1235" s="137"/>
      <c r="AC1235" s="137"/>
      <c r="AD1235" s="137"/>
      <c r="AE1235" s="137"/>
      <c r="AF1235" s="137"/>
      <c r="AG1235" s="137"/>
      <c r="AH1235" s="137"/>
    </row>
    <row r="1236" spans="1:34" ht="18" customHeight="1" thickBot="1" x14ac:dyDescent="0.25">
      <c r="A1236" s="182"/>
      <c r="B1236" s="198"/>
      <c r="C1236" s="198"/>
      <c r="D1236" s="198"/>
      <c r="E1236" s="198" t="s">
        <v>62</v>
      </c>
      <c r="F1236" s="140">
        <f t="shared" ref="F1236:G1236" si="393">SUM(F1216:F1235)</f>
        <v>0</v>
      </c>
      <c r="G1236" s="204">
        <f t="shared" si="393"/>
        <v>0</v>
      </c>
      <c r="H1236" s="139"/>
      <c r="I1236" s="209"/>
      <c r="J1236" s="139"/>
      <c r="K1236" s="209"/>
      <c r="L1236" s="139"/>
      <c r="M1236" s="209"/>
      <c r="N1236" s="139"/>
      <c r="O1236" s="144">
        <f t="shared" ref="O1236" si="394">SUM(O1216:O1235)</f>
        <v>0</v>
      </c>
      <c r="P1236" s="836"/>
      <c r="Q1236" s="137"/>
      <c r="R1236" s="137"/>
      <c r="S1236" s="137"/>
      <c r="T1236" s="137"/>
      <c r="U1236" s="137"/>
      <c r="V1236" s="137"/>
      <c r="W1236" s="137"/>
      <c r="X1236" s="137"/>
      <c r="Y1236" s="137"/>
      <c r="Z1236" s="137"/>
      <c r="AA1236" s="137"/>
      <c r="AB1236" s="137"/>
      <c r="AC1236" s="137"/>
      <c r="AD1236" s="137"/>
      <c r="AE1236" s="137"/>
      <c r="AF1236" s="137"/>
      <c r="AG1236" s="137"/>
      <c r="AH1236" s="137"/>
    </row>
    <row r="1237" spans="1:34" ht="13.5" thickBot="1" x14ac:dyDescent="0.25">
      <c r="A1237" s="173"/>
      <c r="B1237" s="152"/>
      <c r="C1237" s="152"/>
      <c r="D1237" s="152"/>
      <c r="E1237" s="152"/>
      <c r="F1237" s="152"/>
      <c r="G1237" s="152"/>
      <c r="H1237" s="102"/>
      <c r="I1237" s="152"/>
      <c r="J1237" s="152"/>
      <c r="K1237" s="152"/>
      <c r="L1237" s="152"/>
      <c r="M1237" s="152"/>
      <c r="N1237" s="152"/>
      <c r="O1237" s="102"/>
      <c r="P1237" s="837"/>
      <c r="Q1237" s="137"/>
      <c r="R1237" s="137"/>
      <c r="S1237" s="137"/>
      <c r="T1237" s="137"/>
      <c r="U1237" s="137"/>
      <c r="V1237" s="137"/>
      <c r="W1237" s="137"/>
      <c r="X1237" s="137"/>
      <c r="Y1237" s="137"/>
      <c r="Z1237" s="137"/>
      <c r="AA1237" s="137"/>
      <c r="AB1237" s="137"/>
      <c r="AC1237" s="137"/>
      <c r="AD1237" s="137"/>
      <c r="AE1237" s="137"/>
      <c r="AF1237" s="137"/>
      <c r="AG1237" s="137"/>
      <c r="AH1237" s="137"/>
    </row>
    <row r="1238" spans="1:34" ht="15" customHeight="1" x14ac:dyDescent="0.2">
      <c r="A1238" s="1392">
        <f>'Setup Page'!C18</f>
        <v>0</v>
      </c>
      <c r="B1238" s="168"/>
      <c r="C1238" s="201"/>
      <c r="D1238" s="201"/>
      <c r="E1238" s="715"/>
      <c r="F1238" s="1121"/>
      <c r="G1238" s="1122"/>
      <c r="H1238" s="704"/>
      <c r="I1238" s="170"/>
      <c r="J1238" s="170"/>
      <c r="K1238" s="170"/>
      <c r="L1238" s="170"/>
      <c r="M1238" s="170"/>
      <c r="N1238" s="170"/>
      <c r="O1238" s="714">
        <f>G1238*H1238</f>
        <v>0</v>
      </c>
      <c r="P1238" s="835"/>
      <c r="Q1238" s="137"/>
      <c r="R1238" s="137"/>
      <c r="S1238" s="137"/>
      <c r="T1238" s="137"/>
      <c r="U1238" s="137"/>
      <c r="V1238" s="137"/>
      <c r="W1238" s="137"/>
      <c r="X1238" s="137"/>
      <c r="Y1238" s="137"/>
      <c r="Z1238" s="137"/>
      <c r="AA1238" s="137"/>
      <c r="AB1238" s="137"/>
      <c r="AC1238" s="137"/>
      <c r="AD1238" s="137"/>
      <c r="AE1238" s="137"/>
      <c r="AF1238" s="137"/>
      <c r="AG1238" s="137"/>
      <c r="AH1238" s="137"/>
    </row>
    <row r="1239" spans="1:34" ht="15" customHeight="1" x14ac:dyDescent="0.2">
      <c r="A1239" s="1393"/>
      <c r="B1239" s="147"/>
      <c r="C1239" s="202"/>
      <c r="D1239" s="201"/>
      <c r="E1239" s="716"/>
      <c r="F1239" s="1123"/>
      <c r="G1239" s="1124"/>
      <c r="H1239" s="704"/>
      <c r="I1239" s="170"/>
      <c r="J1239" s="170"/>
      <c r="K1239" s="170"/>
      <c r="L1239" s="170"/>
      <c r="M1239" s="170"/>
      <c r="N1239" s="170"/>
      <c r="O1239" s="714">
        <f t="shared" ref="O1239:O1257" si="395">G1239*H1239</f>
        <v>0</v>
      </c>
      <c r="P1239" s="835"/>
      <c r="Q1239" s="137"/>
      <c r="R1239" s="137"/>
      <c r="S1239" s="137"/>
      <c r="T1239" s="137"/>
      <c r="U1239" s="137"/>
      <c r="V1239" s="137"/>
      <c r="W1239" s="137"/>
      <c r="X1239" s="137"/>
      <c r="Y1239" s="137"/>
      <c r="Z1239" s="137"/>
      <c r="AA1239" s="137"/>
      <c r="AB1239" s="137"/>
      <c r="AC1239" s="137"/>
      <c r="AD1239" s="137"/>
      <c r="AE1239" s="137"/>
      <c r="AF1239" s="137"/>
      <c r="AG1239" s="137"/>
      <c r="AH1239" s="137"/>
    </row>
    <row r="1240" spans="1:34" ht="15" customHeight="1" x14ac:dyDescent="0.2">
      <c r="A1240" s="1393"/>
      <c r="B1240" s="147"/>
      <c r="C1240" s="202"/>
      <c r="D1240" s="201"/>
      <c r="E1240" s="716"/>
      <c r="F1240" s="1123"/>
      <c r="G1240" s="1124"/>
      <c r="H1240" s="704"/>
      <c r="I1240" s="170"/>
      <c r="J1240" s="170"/>
      <c r="K1240" s="170"/>
      <c r="L1240" s="170"/>
      <c r="M1240" s="170"/>
      <c r="N1240" s="170"/>
      <c r="O1240" s="714">
        <f t="shared" si="395"/>
        <v>0</v>
      </c>
      <c r="P1240" s="835"/>
      <c r="Q1240" s="137"/>
      <c r="R1240" s="137"/>
      <c r="S1240" s="137"/>
      <c r="T1240" s="137"/>
      <c r="U1240" s="137"/>
      <c r="V1240" s="137"/>
      <c r="W1240" s="137"/>
      <c r="X1240" s="137"/>
      <c r="Y1240" s="137"/>
      <c r="Z1240" s="137"/>
      <c r="AA1240" s="137"/>
      <c r="AB1240" s="137"/>
      <c r="AC1240" s="137"/>
      <c r="AD1240" s="137"/>
      <c r="AE1240" s="137"/>
      <c r="AF1240" s="137"/>
      <c r="AG1240" s="137"/>
      <c r="AH1240" s="137"/>
    </row>
    <row r="1241" spans="1:34" ht="15" customHeight="1" x14ac:dyDescent="0.2">
      <c r="A1241" s="1393"/>
      <c r="B1241" s="147"/>
      <c r="C1241" s="202"/>
      <c r="D1241" s="201"/>
      <c r="E1241" s="716"/>
      <c r="F1241" s="1123"/>
      <c r="G1241" s="1124"/>
      <c r="H1241" s="704"/>
      <c r="I1241" s="170"/>
      <c r="J1241" s="170"/>
      <c r="K1241" s="170"/>
      <c r="L1241" s="170"/>
      <c r="M1241" s="170"/>
      <c r="N1241" s="170"/>
      <c r="O1241" s="714">
        <f t="shared" si="395"/>
        <v>0</v>
      </c>
      <c r="P1241" s="835"/>
      <c r="Q1241" s="137"/>
      <c r="R1241" s="137"/>
      <c r="S1241" s="137"/>
      <c r="T1241" s="137"/>
      <c r="U1241" s="137"/>
      <c r="V1241" s="137"/>
      <c r="W1241" s="137"/>
      <c r="X1241" s="137"/>
      <c r="Y1241" s="137"/>
      <c r="Z1241" s="137"/>
      <c r="AA1241" s="137"/>
      <c r="AB1241" s="137"/>
      <c r="AC1241" s="137"/>
      <c r="AD1241" s="137"/>
      <c r="AE1241" s="137"/>
      <c r="AF1241" s="137"/>
      <c r="AG1241" s="137"/>
      <c r="AH1241" s="137"/>
    </row>
    <row r="1242" spans="1:34" ht="15" customHeight="1" x14ac:dyDescent="0.2">
      <c r="A1242" s="1393"/>
      <c r="B1242" s="147"/>
      <c r="C1242" s="202"/>
      <c r="D1242" s="201"/>
      <c r="E1242" s="716"/>
      <c r="F1242" s="1123"/>
      <c r="G1242" s="1124"/>
      <c r="H1242" s="704"/>
      <c r="I1242" s="170"/>
      <c r="J1242" s="170"/>
      <c r="K1242" s="170"/>
      <c r="L1242" s="170"/>
      <c r="M1242" s="170"/>
      <c r="N1242" s="170"/>
      <c r="O1242" s="714">
        <f t="shared" si="395"/>
        <v>0</v>
      </c>
      <c r="P1242" s="835"/>
      <c r="Q1242" s="137"/>
      <c r="R1242" s="137"/>
      <c r="S1242" s="137"/>
      <c r="T1242" s="137"/>
      <c r="U1242" s="137"/>
      <c r="V1242" s="137"/>
      <c r="W1242" s="137"/>
      <c r="X1242" s="137"/>
      <c r="Y1242" s="137"/>
      <c r="Z1242" s="137"/>
      <c r="AA1242" s="137"/>
      <c r="AB1242" s="137"/>
      <c r="AC1242" s="137"/>
      <c r="AD1242" s="137"/>
      <c r="AE1242" s="137"/>
      <c r="AF1242" s="137"/>
      <c r="AG1242" s="137"/>
      <c r="AH1242" s="137"/>
    </row>
    <row r="1243" spans="1:34" ht="15" customHeight="1" x14ac:dyDescent="0.2">
      <c r="A1243" s="1393"/>
      <c r="B1243" s="147"/>
      <c r="C1243" s="202"/>
      <c r="D1243" s="201"/>
      <c r="E1243" s="716"/>
      <c r="F1243" s="1123"/>
      <c r="G1243" s="1124"/>
      <c r="H1243" s="704"/>
      <c r="I1243" s="170"/>
      <c r="J1243" s="170"/>
      <c r="K1243" s="170"/>
      <c r="L1243" s="170"/>
      <c r="M1243" s="170"/>
      <c r="N1243" s="170"/>
      <c r="O1243" s="714">
        <f t="shared" si="395"/>
        <v>0</v>
      </c>
      <c r="P1243" s="835"/>
      <c r="Q1243" s="137"/>
      <c r="R1243" s="137"/>
      <c r="S1243" s="137"/>
      <c r="T1243" s="137"/>
      <c r="U1243" s="137"/>
      <c r="V1243" s="137"/>
      <c r="W1243" s="137"/>
      <c r="X1243" s="137"/>
      <c r="Y1243" s="137"/>
      <c r="Z1243" s="137"/>
      <c r="AA1243" s="137"/>
      <c r="AB1243" s="137"/>
      <c r="AC1243" s="137"/>
      <c r="AD1243" s="137"/>
      <c r="AE1243" s="137"/>
      <c r="AF1243" s="137"/>
      <c r="AG1243" s="137"/>
      <c r="AH1243" s="137"/>
    </row>
    <row r="1244" spans="1:34" ht="15" customHeight="1" x14ac:dyDescent="0.2">
      <c r="A1244" s="1393"/>
      <c r="B1244" s="147"/>
      <c r="C1244" s="202"/>
      <c r="D1244" s="201"/>
      <c r="E1244" s="716"/>
      <c r="F1244" s="1123"/>
      <c r="G1244" s="1124"/>
      <c r="H1244" s="704"/>
      <c r="I1244" s="170"/>
      <c r="J1244" s="170"/>
      <c r="K1244" s="170"/>
      <c r="L1244" s="170"/>
      <c r="M1244" s="170"/>
      <c r="N1244" s="170"/>
      <c r="O1244" s="714">
        <f t="shared" si="395"/>
        <v>0</v>
      </c>
      <c r="P1244" s="835"/>
      <c r="Q1244" s="137"/>
      <c r="R1244" s="137"/>
      <c r="S1244" s="137"/>
      <c r="T1244" s="137"/>
      <c r="U1244" s="137"/>
      <c r="V1244" s="137"/>
      <c r="W1244" s="137"/>
      <c r="X1244" s="137"/>
      <c r="Y1244" s="137"/>
      <c r="Z1244" s="137"/>
      <c r="AA1244" s="137"/>
      <c r="AB1244" s="137"/>
      <c r="AC1244" s="137"/>
      <c r="AD1244" s="137"/>
      <c r="AE1244" s="137"/>
      <c r="AF1244" s="137"/>
      <c r="AG1244" s="137"/>
      <c r="AH1244" s="137"/>
    </row>
    <row r="1245" spans="1:34" ht="15" customHeight="1" x14ac:dyDescent="0.2">
      <c r="A1245" s="1393"/>
      <c r="B1245" s="147"/>
      <c r="C1245" s="202"/>
      <c r="D1245" s="201"/>
      <c r="E1245" s="716"/>
      <c r="F1245" s="1123"/>
      <c r="G1245" s="1124"/>
      <c r="H1245" s="704"/>
      <c r="I1245" s="170"/>
      <c r="J1245" s="170"/>
      <c r="K1245" s="170"/>
      <c r="L1245" s="170"/>
      <c r="M1245" s="170"/>
      <c r="N1245" s="170"/>
      <c r="O1245" s="714">
        <f t="shared" si="395"/>
        <v>0</v>
      </c>
      <c r="P1245" s="835"/>
      <c r="Q1245" s="137"/>
      <c r="R1245" s="137"/>
      <c r="S1245" s="137"/>
      <c r="T1245" s="137"/>
      <c r="U1245" s="137"/>
      <c r="V1245" s="137"/>
      <c r="W1245" s="137"/>
      <c r="X1245" s="137"/>
      <c r="Y1245" s="137"/>
      <c r="Z1245" s="137"/>
      <c r="AA1245" s="137"/>
      <c r="AB1245" s="137"/>
      <c r="AC1245" s="137"/>
      <c r="AD1245" s="137"/>
      <c r="AE1245" s="137"/>
      <c r="AF1245" s="137"/>
      <c r="AG1245" s="137"/>
      <c r="AH1245" s="137"/>
    </row>
    <row r="1246" spans="1:34" ht="15" customHeight="1" x14ac:dyDescent="0.2">
      <c r="A1246" s="1393"/>
      <c r="B1246" s="147"/>
      <c r="C1246" s="202"/>
      <c r="D1246" s="201"/>
      <c r="E1246" s="716"/>
      <c r="F1246" s="1123"/>
      <c r="G1246" s="1124"/>
      <c r="H1246" s="704"/>
      <c r="I1246" s="170"/>
      <c r="J1246" s="170"/>
      <c r="K1246" s="170"/>
      <c r="L1246" s="170"/>
      <c r="M1246" s="170"/>
      <c r="N1246" s="170"/>
      <c r="O1246" s="714">
        <f t="shared" si="395"/>
        <v>0</v>
      </c>
      <c r="P1246" s="835"/>
      <c r="Q1246" s="137"/>
      <c r="R1246" s="137"/>
      <c r="S1246" s="137"/>
      <c r="T1246" s="137"/>
      <c r="U1246" s="137"/>
      <c r="V1246" s="137"/>
      <c r="W1246" s="137"/>
      <c r="X1246" s="137"/>
      <c r="Y1246" s="137"/>
      <c r="Z1246" s="137"/>
      <c r="AA1246" s="137"/>
      <c r="AB1246" s="137"/>
      <c r="AC1246" s="137"/>
      <c r="AD1246" s="137"/>
      <c r="AE1246" s="137"/>
      <c r="AF1246" s="137"/>
      <c r="AG1246" s="137"/>
      <c r="AH1246" s="137"/>
    </row>
    <row r="1247" spans="1:34" ht="15" customHeight="1" thickBot="1" x14ac:dyDescent="0.25">
      <c r="A1247" s="1393"/>
      <c r="B1247" s="147"/>
      <c r="C1247" s="202"/>
      <c r="D1247" s="201"/>
      <c r="E1247" s="716"/>
      <c r="F1247" s="1123"/>
      <c r="G1247" s="1124"/>
      <c r="H1247" s="704"/>
      <c r="I1247" s="170"/>
      <c r="J1247" s="170"/>
      <c r="K1247" s="170"/>
      <c r="L1247" s="170"/>
      <c r="M1247" s="170"/>
      <c r="N1247" s="170"/>
      <c r="O1247" s="714">
        <f t="shared" si="395"/>
        <v>0</v>
      </c>
      <c r="P1247" s="835"/>
      <c r="Q1247" s="137"/>
      <c r="R1247" s="137"/>
      <c r="S1247" s="137"/>
      <c r="T1247" s="137"/>
      <c r="U1247" s="137"/>
      <c r="V1247" s="137"/>
      <c r="W1247" s="137"/>
      <c r="X1247" s="137"/>
      <c r="Y1247" s="137"/>
      <c r="Z1247" s="137"/>
      <c r="AA1247" s="137"/>
      <c r="AB1247" s="137"/>
      <c r="AC1247" s="137"/>
      <c r="AD1247" s="137"/>
      <c r="AE1247" s="137"/>
      <c r="AF1247" s="137"/>
      <c r="AG1247" s="137"/>
      <c r="AH1247" s="137"/>
    </row>
    <row r="1248" spans="1:34" ht="15" hidden="1" customHeight="1" x14ac:dyDescent="0.2">
      <c r="A1248" s="1393"/>
      <c r="B1248" s="147"/>
      <c r="C1248" s="202"/>
      <c r="D1248" s="201"/>
      <c r="E1248" s="716"/>
      <c r="F1248" s="1123"/>
      <c r="G1248" s="1124"/>
      <c r="H1248" s="704"/>
      <c r="I1248" s="170"/>
      <c r="J1248" s="170"/>
      <c r="K1248" s="170"/>
      <c r="L1248" s="170"/>
      <c r="M1248" s="170"/>
      <c r="N1248" s="170"/>
      <c r="O1248" s="714">
        <f t="shared" si="395"/>
        <v>0</v>
      </c>
      <c r="P1248" s="835"/>
      <c r="Q1248" s="137"/>
      <c r="R1248" s="137"/>
      <c r="S1248" s="137"/>
      <c r="T1248" s="137"/>
      <c r="U1248" s="137"/>
      <c r="V1248" s="137"/>
      <c r="W1248" s="137"/>
      <c r="X1248" s="137"/>
      <c r="Y1248" s="137"/>
      <c r="Z1248" s="137"/>
      <c r="AA1248" s="137"/>
      <c r="AB1248" s="137"/>
      <c r="AC1248" s="137"/>
      <c r="AD1248" s="137"/>
      <c r="AE1248" s="137"/>
      <c r="AF1248" s="137"/>
      <c r="AG1248" s="137"/>
      <c r="AH1248" s="137"/>
    </row>
    <row r="1249" spans="1:34" ht="15" hidden="1" customHeight="1" x14ac:dyDescent="0.2">
      <c r="A1249" s="1393"/>
      <c r="B1249" s="147"/>
      <c r="C1249" s="202"/>
      <c r="D1249" s="201"/>
      <c r="E1249" s="716"/>
      <c r="F1249" s="1123"/>
      <c r="G1249" s="1124"/>
      <c r="H1249" s="704"/>
      <c r="I1249" s="170"/>
      <c r="J1249" s="170"/>
      <c r="K1249" s="170"/>
      <c r="L1249" s="170"/>
      <c r="M1249" s="170"/>
      <c r="N1249" s="170"/>
      <c r="O1249" s="714">
        <f t="shared" si="395"/>
        <v>0</v>
      </c>
      <c r="P1249" s="835"/>
      <c r="Q1249" s="137"/>
      <c r="R1249" s="137"/>
      <c r="S1249" s="137"/>
      <c r="T1249" s="137"/>
      <c r="U1249" s="137"/>
      <c r="V1249" s="137"/>
      <c r="W1249" s="137"/>
      <c r="X1249" s="137"/>
      <c r="Y1249" s="137"/>
      <c r="Z1249" s="137"/>
      <c r="AA1249" s="137"/>
      <c r="AB1249" s="137"/>
      <c r="AC1249" s="137"/>
      <c r="AD1249" s="137"/>
      <c r="AE1249" s="137"/>
      <c r="AF1249" s="137"/>
      <c r="AG1249" s="137"/>
      <c r="AH1249" s="137"/>
    </row>
    <row r="1250" spans="1:34" ht="15" hidden="1" customHeight="1" x14ac:dyDescent="0.2">
      <c r="A1250" s="1393"/>
      <c r="B1250" s="147"/>
      <c r="C1250" s="202"/>
      <c r="D1250" s="201"/>
      <c r="E1250" s="716"/>
      <c r="F1250" s="1123"/>
      <c r="G1250" s="1124"/>
      <c r="H1250" s="704"/>
      <c r="I1250" s="170"/>
      <c r="J1250" s="170"/>
      <c r="K1250" s="170"/>
      <c r="L1250" s="170"/>
      <c r="M1250" s="170"/>
      <c r="N1250" s="170"/>
      <c r="O1250" s="714">
        <f t="shared" si="395"/>
        <v>0</v>
      </c>
      <c r="P1250" s="835"/>
      <c r="Q1250" s="137"/>
      <c r="R1250" s="137"/>
      <c r="S1250" s="137"/>
      <c r="T1250" s="137"/>
      <c r="U1250" s="137"/>
      <c r="V1250" s="137"/>
      <c r="W1250" s="137"/>
      <c r="X1250" s="137"/>
      <c r="Y1250" s="137"/>
      <c r="Z1250" s="137"/>
      <c r="AA1250" s="137"/>
      <c r="AB1250" s="137"/>
      <c r="AC1250" s="137"/>
      <c r="AD1250" s="137"/>
      <c r="AE1250" s="137"/>
      <c r="AF1250" s="137"/>
      <c r="AG1250" s="137"/>
      <c r="AH1250" s="137"/>
    </row>
    <row r="1251" spans="1:34" ht="15" hidden="1" customHeight="1" x14ac:dyDescent="0.2">
      <c r="A1251" s="1393"/>
      <c r="B1251" s="147"/>
      <c r="C1251" s="202"/>
      <c r="D1251" s="201"/>
      <c r="E1251" s="716"/>
      <c r="F1251" s="1123"/>
      <c r="G1251" s="1124"/>
      <c r="H1251" s="704"/>
      <c r="I1251" s="170"/>
      <c r="J1251" s="170"/>
      <c r="K1251" s="170"/>
      <c r="L1251" s="170"/>
      <c r="M1251" s="170"/>
      <c r="N1251" s="170"/>
      <c r="O1251" s="714">
        <f t="shared" si="395"/>
        <v>0</v>
      </c>
      <c r="P1251" s="835"/>
      <c r="Q1251" s="137"/>
      <c r="R1251" s="137"/>
      <c r="S1251" s="137"/>
      <c r="T1251" s="137"/>
      <c r="U1251" s="137"/>
      <c r="V1251" s="137"/>
      <c r="W1251" s="137"/>
      <c r="X1251" s="137"/>
      <c r="Y1251" s="137"/>
      <c r="Z1251" s="137"/>
      <c r="AA1251" s="137"/>
      <c r="AB1251" s="137"/>
      <c r="AC1251" s="137"/>
      <c r="AD1251" s="137"/>
      <c r="AE1251" s="137"/>
      <c r="AF1251" s="137"/>
      <c r="AG1251" s="137"/>
      <c r="AH1251" s="137"/>
    </row>
    <row r="1252" spans="1:34" ht="15" hidden="1" customHeight="1" x14ac:dyDescent="0.2">
      <c r="A1252" s="1393"/>
      <c r="B1252" s="147"/>
      <c r="C1252" s="202"/>
      <c r="D1252" s="201"/>
      <c r="E1252" s="716"/>
      <c r="F1252" s="1123"/>
      <c r="G1252" s="1124"/>
      <c r="H1252" s="704"/>
      <c r="I1252" s="170"/>
      <c r="J1252" s="170"/>
      <c r="K1252" s="170"/>
      <c r="L1252" s="170"/>
      <c r="M1252" s="170"/>
      <c r="N1252" s="170"/>
      <c r="O1252" s="714">
        <f t="shared" si="395"/>
        <v>0</v>
      </c>
      <c r="P1252" s="835"/>
      <c r="Q1252" s="137"/>
      <c r="R1252" s="137"/>
      <c r="S1252" s="137"/>
      <c r="T1252" s="137"/>
      <c r="U1252" s="137"/>
      <c r="V1252" s="137"/>
      <c r="W1252" s="137"/>
      <c r="X1252" s="137"/>
      <c r="Y1252" s="137"/>
      <c r="Z1252" s="137"/>
      <c r="AA1252" s="137"/>
      <c r="AB1252" s="137"/>
      <c r="AC1252" s="137"/>
      <c r="AD1252" s="137"/>
      <c r="AE1252" s="137"/>
      <c r="AF1252" s="137"/>
      <c r="AG1252" s="137"/>
      <c r="AH1252" s="137"/>
    </row>
    <row r="1253" spans="1:34" ht="15" hidden="1" customHeight="1" x14ac:dyDescent="0.2">
      <c r="A1253" s="1393"/>
      <c r="B1253" s="147"/>
      <c r="C1253" s="202"/>
      <c r="D1253" s="201"/>
      <c r="E1253" s="716"/>
      <c r="F1253" s="1123"/>
      <c r="G1253" s="1124"/>
      <c r="H1253" s="704"/>
      <c r="I1253" s="170"/>
      <c r="J1253" s="170"/>
      <c r="K1253" s="170"/>
      <c r="L1253" s="170"/>
      <c r="M1253" s="170"/>
      <c r="N1253" s="170"/>
      <c r="O1253" s="714">
        <f t="shared" si="395"/>
        <v>0</v>
      </c>
      <c r="P1253" s="835"/>
      <c r="Q1253" s="137"/>
      <c r="R1253" s="137"/>
      <c r="S1253" s="137"/>
      <c r="T1253" s="137"/>
      <c r="U1253" s="137"/>
      <c r="V1253" s="137"/>
      <c r="W1253" s="137"/>
      <c r="X1253" s="137"/>
      <c r="Y1253" s="137"/>
      <c r="Z1253" s="137"/>
      <c r="AA1253" s="137"/>
      <c r="AB1253" s="137"/>
      <c r="AC1253" s="137"/>
      <c r="AD1253" s="137"/>
      <c r="AE1253" s="137"/>
      <c r="AF1253" s="137"/>
      <c r="AG1253" s="137"/>
      <c r="AH1253" s="137"/>
    </row>
    <row r="1254" spans="1:34" ht="15" hidden="1" customHeight="1" x14ac:dyDescent="0.2">
      <c r="A1254" s="1393"/>
      <c r="B1254" s="147"/>
      <c r="C1254" s="202"/>
      <c r="D1254" s="201"/>
      <c r="E1254" s="716"/>
      <c r="F1254" s="1123"/>
      <c r="G1254" s="1124"/>
      <c r="H1254" s="704"/>
      <c r="I1254" s="170"/>
      <c r="J1254" s="170"/>
      <c r="K1254" s="170"/>
      <c r="L1254" s="170"/>
      <c r="M1254" s="170"/>
      <c r="N1254" s="170"/>
      <c r="O1254" s="714">
        <f t="shared" si="395"/>
        <v>0</v>
      </c>
      <c r="P1254" s="835"/>
      <c r="Q1254" s="137"/>
      <c r="R1254" s="137"/>
      <c r="S1254" s="137"/>
      <c r="T1254" s="137"/>
      <c r="U1254" s="137"/>
      <c r="V1254" s="137"/>
      <c r="W1254" s="137"/>
      <c r="X1254" s="137"/>
      <c r="Y1254" s="137"/>
      <c r="Z1254" s="137"/>
      <c r="AA1254" s="137"/>
      <c r="AB1254" s="137"/>
      <c r="AC1254" s="137"/>
      <c r="AD1254" s="137"/>
      <c r="AE1254" s="137"/>
      <c r="AF1254" s="137"/>
      <c r="AG1254" s="137"/>
      <c r="AH1254" s="137"/>
    </row>
    <row r="1255" spans="1:34" ht="15" hidden="1" customHeight="1" x14ac:dyDescent="0.2">
      <c r="A1255" s="1393"/>
      <c r="B1255" s="147"/>
      <c r="C1255" s="202"/>
      <c r="D1255" s="201"/>
      <c r="E1255" s="716"/>
      <c r="F1255" s="1123"/>
      <c r="G1255" s="1124"/>
      <c r="H1255" s="704"/>
      <c r="I1255" s="170"/>
      <c r="J1255" s="170"/>
      <c r="K1255" s="170"/>
      <c r="L1255" s="170"/>
      <c r="M1255" s="170"/>
      <c r="N1255" s="170"/>
      <c r="O1255" s="714">
        <f t="shared" si="395"/>
        <v>0</v>
      </c>
      <c r="P1255" s="835"/>
      <c r="Q1255" s="137"/>
      <c r="R1255" s="137"/>
      <c r="S1255" s="137"/>
      <c r="T1255" s="137"/>
      <c r="U1255" s="137"/>
      <c r="V1255" s="137"/>
      <c r="W1255" s="137"/>
      <c r="X1255" s="137"/>
      <c r="Y1255" s="137"/>
      <c r="Z1255" s="137"/>
      <c r="AA1255" s="137"/>
      <c r="AB1255" s="137"/>
      <c r="AC1255" s="137"/>
      <c r="AD1255" s="137"/>
      <c r="AE1255" s="137"/>
      <c r="AF1255" s="137"/>
      <c r="AG1255" s="137"/>
      <c r="AH1255" s="137"/>
    </row>
    <row r="1256" spans="1:34" ht="15" hidden="1" customHeight="1" x14ac:dyDescent="0.2">
      <c r="A1256" s="1393"/>
      <c r="B1256" s="147"/>
      <c r="C1256" s="202"/>
      <c r="D1256" s="201"/>
      <c r="E1256" s="716"/>
      <c r="F1256" s="1123"/>
      <c r="G1256" s="1124"/>
      <c r="H1256" s="704"/>
      <c r="I1256" s="170"/>
      <c r="J1256" s="170"/>
      <c r="K1256" s="170"/>
      <c r="L1256" s="170"/>
      <c r="M1256" s="170"/>
      <c r="N1256" s="170"/>
      <c r="O1256" s="714">
        <f t="shared" si="395"/>
        <v>0</v>
      </c>
      <c r="P1256" s="835"/>
      <c r="Q1256" s="137"/>
      <c r="R1256" s="137"/>
      <c r="S1256" s="137"/>
      <c r="T1256" s="137"/>
      <c r="U1256" s="137"/>
      <c r="V1256" s="137"/>
      <c r="W1256" s="137"/>
      <c r="X1256" s="137"/>
      <c r="Y1256" s="137"/>
      <c r="Z1256" s="137"/>
      <c r="AA1256" s="137"/>
      <c r="AB1256" s="137"/>
      <c r="AC1256" s="137"/>
      <c r="AD1256" s="137"/>
      <c r="AE1256" s="137"/>
      <c r="AF1256" s="137"/>
      <c r="AG1256" s="137"/>
      <c r="AH1256" s="137"/>
    </row>
    <row r="1257" spans="1:34" ht="15" hidden="1" customHeight="1" thickBot="1" x14ac:dyDescent="0.25">
      <c r="A1257" s="1394"/>
      <c r="B1257" s="169"/>
      <c r="C1257" s="203"/>
      <c r="D1257" s="201"/>
      <c r="E1257" s="717"/>
      <c r="F1257" s="1125"/>
      <c r="G1257" s="1126"/>
      <c r="H1257" s="704"/>
      <c r="I1257" s="170"/>
      <c r="J1257" s="170"/>
      <c r="K1257" s="170"/>
      <c r="L1257" s="170"/>
      <c r="M1257" s="170"/>
      <c r="N1257" s="170"/>
      <c r="O1257" s="714">
        <f t="shared" si="395"/>
        <v>0</v>
      </c>
      <c r="P1257" s="835"/>
      <c r="Q1257" s="137"/>
      <c r="R1257" s="137"/>
      <c r="S1257" s="137"/>
      <c r="T1257" s="137"/>
      <c r="U1257" s="137"/>
      <c r="V1257" s="137"/>
      <c r="W1257" s="137"/>
      <c r="X1257" s="137"/>
      <c r="Y1257" s="137"/>
      <c r="Z1257" s="137"/>
      <c r="AA1257" s="137"/>
      <c r="AB1257" s="137"/>
      <c r="AC1257" s="137"/>
      <c r="AD1257" s="137"/>
      <c r="AE1257" s="137"/>
      <c r="AF1257" s="137"/>
      <c r="AG1257" s="137"/>
      <c r="AH1257" s="137"/>
    </row>
    <row r="1258" spans="1:34" ht="18" customHeight="1" thickBot="1" x14ac:dyDescent="0.25">
      <c r="A1258" s="182"/>
      <c r="B1258" s="198"/>
      <c r="C1258" s="198"/>
      <c r="D1258" s="198"/>
      <c r="E1258" s="198" t="s">
        <v>62</v>
      </c>
      <c r="F1258" s="140">
        <f t="shared" ref="F1258:G1258" si="396">SUM(F1238:F1257)</f>
        <v>0</v>
      </c>
      <c r="G1258" s="204">
        <f t="shared" si="396"/>
        <v>0</v>
      </c>
      <c r="H1258" s="139"/>
      <c r="I1258" s="209"/>
      <c r="J1258" s="139"/>
      <c r="K1258" s="209"/>
      <c r="L1258" s="139"/>
      <c r="M1258" s="209"/>
      <c r="N1258" s="139"/>
      <c r="O1258" s="144">
        <f t="shared" ref="O1258" si="397">SUM(O1238:O1257)</f>
        <v>0</v>
      </c>
      <c r="P1258" s="836"/>
      <c r="Q1258" s="137"/>
      <c r="R1258" s="137"/>
      <c r="S1258" s="137"/>
      <c r="T1258" s="137"/>
      <c r="U1258" s="137"/>
      <c r="V1258" s="137"/>
      <c r="W1258" s="137"/>
      <c r="X1258" s="137"/>
      <c r="Y1258" s="137"/>
      <c r="Z1258" s="137"/>
      <c r="AA1258" s="137"/>
      <c r="AB1258" s="137"/>
      <c r="AC1258" s="137"/>
      <c r="AD1258" s="137"/>
      <c r="AE1258" s="137"/>
      <c r="AF1258" s="137"/>
      <c r="AG1258" s="137"/>
      <c r="AH1258" s="137"/>
    </row>
    <row r="1259" spans="1:34" ht="13.5" thickBot="1" x14ac:dyDescent="0.25">
      <c r="A1259" s="173"/>
      <c r="B1259" s="152"/>
      <c r="C1259" s="152"/>
      <c r="D1259" s="152"/>
      <c r="E1259" s="152"/>
      <c r="F1259" s="152"/>
      <c r="G1259" s="152"/>
      <c r="H1259" s="102"/>
      <c r="I1259" s="152"/>
      <c r="J1259" s="152"/>
      <c r="K1259" s="152"/>
      <c r="L1259" s="152"/>
      <c r="M1259" s="152"/>
      <c r="N1259" s="152"/>
      <c r="O1259" s="102"/>
      <c r="P1259" s="837"/>
      <c r="Q1259" s="137"/>
      <c r="R1259" s="137"/>
      <c r="S1259" s="137"/>
      <c r="T1259" s="137"/>
      <c r="U1259" s="137"/>
      <c r="V1259" s="137"/>
      <c r="W1259" s="137"/>
      <c r="X1259" s="137"/>
      <c r="Y1259" s="137"/>
      <c r="Z1259" s="137"/>
      <c r="AA1259" s="137"/>
      <c r="AB1259" s="137"/>
      <c r="AC1259" s="137"/>
      <c r="AD1259" s="137"/>
      <c r="AE1259" s="137"/>
      <c r="AF1259" s="137"/>
      <c r="AG1259" s="137"/>
      <c r="AH1259" s="137"/>
    </row>
    <row r="1260" spans="1:34" ht="15" customHeight="1" x14ac:dyDescent="0.2">
      <c r="A1260" s="1392">
        <f>'Setup Page'!C19</f>
        <v>0</v>
      </c>
      <c r="B1260" s="168"/>
      <c r="C1260" s="201"/>
      <c r="D1260" s="201"/>
      <c r="E1260" s="715"/>
      <c r="F1260" s="1121"/>
      <c r="G1260" s="1122"/>
      <c r="H1260" s="704"/>
      <c r="I1260" s="170"/>
      <c r="J1260" s="170"/>
      <c r="K1260" s="170"/>
      <c r="L1260" s="170"/>
      <c r="M1260" s="170"/>
      <c r="N1260" s="170"/>
      <c r="O1260" s="714">
        <f>G1260*H1260</f>
        <v>0</v>
      </c>
      <c r="P1260" s="835"/>
      <c r="Q1260" s="137"/>
      <c r="R1260" s="137"/>
      <c r="S1260" s="137"/>
      <c r="T1260" s="137"/>
      <c r="U1260" s="137"/>
      <c r="V1260" s="137"/>
      <c r="W1260" s="137"/>
      <c r="X1260" s="137"/>
      <c r="Y1260" s="137"/>
      <c r="Z1260" s="137"/>
      <c r="AA1260" s="137"/>
      <c r="AB1260" s="137"/>
      <c r="AC1260" s="137"/>
      <c r="AD1260" s="137"/>
      <c r="AE1260" s="137"/>
      <c r="AF1260" s="137"/>
      <c r="AG1260" s="137"/>
      <c r="AH1260" s="137"/>
    </row>
    <row r="1261" spans="1:34" ht="15" customHeight="1" x14ac:dyDescent="0.2">
      <c r="A1261" s="1393"/>
      <c r="B1261" s="147"/>
      <c r="C1261" s="202"/>
      <c r="D1261" s="201"/>
      <c r="E1261" s="716"/>
      <c r="F1261" s="1123"/>
      <c r="G1261" s="1124"/>
      <c r="H1261" s="704"/>
      <c r="I1261" s="170"/>
      <c r="J1261" s="170"/>
      <c r="K1261" s="170"/>
      <c r="L1261" s="170"/>
      <c r="M1261" s="170"/>
      <c r="N1261" s="170"/>
      <c r="O1261" s="714">
        <f t="shared" ref="O1261:O1279" si="398">G1261*H1261</f>
        <v>0</v>
      </c>
      <c r="P1261" s="835"/>
      <c r="Q1261" s="137"/>
      <c r="R1261" s="137"/>
      <c r="S1261" s="137"/>
      <c r="T1261" s="137"/>
      <c r="U1261" s="137"/>
      <c r="V1261" s="137"/>
      <c r="W1261" s="137"/>
      <c r="X1261" s="137"/>
      <c r="Y1261" s="137"/>
      <c r="Z1261" s="137"/>
      <c r="AA1261" s="137"/>
      <c r="AB1261" s="137"/>
      <c r="AC1261" s="137"/>
      <c r="AD1261" s="137"/>
      <c r="AE1261" s="137"/>
      <c r="AF1261" s="137"/>
      <c r="AG1261" s="137"/>
      <c r="AH1261" s="137"/>
    </row>
    <row r="1262" spans="1:34" ht="15" customHeight="1" x14ac:dyDescent="0.2">
      <c r="A1262" s="1393"/>
      <c r="B1262" s="147"/>
      <c r="C1262" s="202"/>
      <c r="D1262" s="201"/>
      <c r="E1262" s="716"/>
      <c r="F1262" s="1123"/>
      <c r="G1262" s="1124"/>
      <c r="H1262" s="704"/>
      <c r="I1262" s="170"/>
      <c r="J1262" s="170"/>
      <c r="K1262" s="170"/>
      <c r="L1262" s="170"/>
      <c r="M1262" s="170"/>
      <c r="N1262" s="170"/>
      <c r="O1262" s="714">
        <f t="shared" si="398"/>
        <v>0</v>
      </c>
      <c r="P1262" s="835"/>
      <c r="Q1262" s="137"/>
      <c r="R1262" s="137"/>
      <c r="S1262" s="137"/>
      <c r="T1262" s="137"/>
      <c r="U1262" s="137"/>
      <c r="V1262" s="137"/>
      <c r="W1262" s="137"/>
      <c r="X1262" s="137"/>
      <c r="Y1262" s="137"/>
      <c r="Z1262" s="137"/>
      <c r="AA1262" s="137"/>
      <c r="AB1262" s="137"/>
      <c r="AC1262" s="137"/>
      <c r="AD1262" s="137"/>
      <c r="AE1262" s="137"/>
      <c r="AF1262" s="137"/>
      <c r="AG1262" s="137"/>
      <c r="AH1262" s="137"/>
    </row>
    <row r="1263" spans="1:34" ht="15" customHeight="1" x14ac:dyDescent="0.2">
      <c r="A1263" s="1393"/>
      <c r="B1263" s="147"/>
      <c r="C1263" s="202"/>
      <c r="D1263" s="201"/>
      <c r="E1263" s="716"/>
      <c r="F1263" s="1123"/>
      <c r="G1263" s="1124"/>
      <c r="H1263" s="704"/>
      <c r="I1263" s="170"/>
      <c r="J1263" s="170"/>
      <c r="K1263" s="170"/>
      <c r="L1263" s="170"/>
      <c r="M1263" s="170"/>
      <c r="N1263" s="170"/>
      <c r="O1263" s="714">
        <f t="shared" si="398"/>
        <v>0</v>
      </c>
      <c r="P1263" s="835"/>
      <c r="Q1263" s="137"/>
      <c r="R1263" s="137"/>
      <c r="S1263" s="137"/>
      <c r="T1263" s="137"/>
      <c r="U1263" s="137"/>
      <c r="V1263" s="137"/>
      <c r="W1263" s="137"/>
      <c r="X1263" s="137"/>
      <c r="Y1263" s="137"/>
      <c r="Z1263" s="137"/>
      <c r="AA1263" s="137"/>
      <c r="AB1263" s="137"/>
      <c r="AC1263" s="137"/>
      <c r="AD1263" s="137"/>
      <c r="AE1263" s="137"/>
      <c r="AF1263" s="137"/>
      <c r="AG1263" s="137"/>
      <c r="AH1263" s="137"/>
    </row>
    <row r="1264" spans="1:34" ht="15" customHeight="1" x14ac:dyDescent="0.2">
      <c r="A1264" s="1393"/>
      <c r="B1264" s="147"/>
      <c r="C1264" s="202"/>
      <c r="D1264" s="201"/>
      <c r="E1264" s="716"/>
      <c r="F1264" s="1123"/>
      <c r="G1264" s="1124"/>
      <c r="H1264" s="704"/>
      <c r="I1264" s="170"/>
      <c r="J1264" s="170"/>
      <c r="K1264" s="170"/>
      <c r="L1264" s="170"/>
      <c r="M1264" s="170"/>
      <c r="N1264" s="170"/>
      <c r="O1264" s="714">
        <f t="shared" si="398"/>
        <v>0</v>
      </c>
      <c r="P1264" s="835"/>
      <c r="Q1264" s="137"/>
      <c r="R1264" s="137"/>
      <c r="S1264" s="137"/>
      <c r="T1264" s="137"/>
      <c r="U1264" s="137"/>
      <c r="V1264" s="137"/>
      <c r="W1264" s="137"/>
      <c r="X1264" s="137"/>
      <c r="Y1264" s="137"/>
      <c r="Z1264" s="137"/>
      <c r="AA1264" s="137"/>
      <c r="AB1264" s="137"/>
      <c r="AC1264" s="137"/>
      <c r="AD1264" s="137"/>
      <c r="AE1264" s="137"/>
      <c r="AF1264" s="137"/>
      <c r="AG1264" s="137"/>
      <c r="AH1264" s="137"/>
    </row>
    <row r="1265" spans="1:34" ht="15" customHeight="1" x14ac:dyDescent="0.2">
      <c r="A1265" s="1393"/>
      <c r="B1265" s="147"/>
      <c r="C1265" s="202"/>
      <c r="D1265" s="201"/>
      <c r="E1265" s="716"/>
      <c r="F1265" s="1123"/>
      <c r="G1265" s="1124"/>
      <c r="H1265" s="704"/>
      <c r="I1265" s="170"/>
      <c r="J1265" s="170"/>
      <c r="K1265" s="170"/>
      <c r="L1265" s="170"/>
      <c r="M1265" s="170"/>
      <c r="N1265" s="170"/>
      <c r="O1265" s="714">
        <f t="shared" si="398"/>
        <v>0</v>
      </c>
      <c r="P1265" s="835"/>
      <c r="Q1265" s="137"/>
      <c r="R1265" s="137"/>
      <c r="S1265" s="137"/>
      <c r="T1265" s="137"/>
      <c r="U1265" s="137"/>
      <c r="V1265" s="137"/>
      <c r="W1265" s="137"/>
      <c r="X1265" s="137"/>
      <c r="Y1265" s="137"/>
      <c r="Z1265" s="137"/>
      <c r="AA1265" s="137"/>
      <c r="AB1265" s="137"/>
      <c r="AC1265" s="137"/>
      <c r="AD1265" s="137"/>
      <c r="AE1265" s="137"/>
      <c r="AF1265" s="137"/>
      <c r="AG1265" s="137"/>
      <c r="AH1265" s="137"/>
    </row>
    <row r="1266" spans="1:34" ht="15" customHeight="1" x14ac:dyDescent="0.2">
      <c r="A1266" s="1393"/>
      <c r="B1266" s="147"/>
      <c r="C1266" s="202"/>
      <c r="D1266" s="201"/>
      <c r="E1266" s="716"/>
      <c r="F1266" s="1123"/>
      <c r="G1266" s="1124"/>
      <c r="H1266" s="704"/>
      <c r="I1266" s="170"/>
      <c r="J1266" s="170"/>
      <c r="K1266" s="170"/>
      <c r="L1266" s="170"/>
      <c r="M1266" s="170"/>
      <c r="N1266" s="170"/>
      <c r="O1266" s="714">
        <f t="shared" si="398"/>
        <v>0</v>
      </c>
      <c r="P1266" s="835"/>
      <c r="Q1266" s="137"/>
      <c r="R1266" s="137"/>
      <c r="S1266" s="137"/>
      <c r="T1266" s="137"/>
      <c r="U1266" s="137"/>
      <c r="V1266" s="137"/>
      <c r="W1266" s="137"/>
      <c r="X1266" s="137"/>
      <c r="Y1266" s="137"/>
      <c r="Z1266" s="137"/>
      <c r="AA1266" s="137"/>
      <c r="AB1266" s="137"/>
      <c r="AC1266" s="137"/>
      <c r="AD1266" s="137"/>
      <c r="AE1266" s="137"/>
      <c r="AF1266" s="137"/>
      <c r="AG1266" s="137"/>
      <c r="AH1266" s="137"/>
    </row>
    <row r="1267" spans="1:34" ht="15" customHeight="1" x14ac:dyDescent="0.2">
      <c r="A1267" s="1393"/>
      <c r="B1267" s="147"/>
      <c r="C1267" s="202"/>
      <c r="D1267" s="201"/>
      <c r="E1267" s="716"/>
      <c r="F1267" s="1123"/>
      <c r="G1267" s="1124"/>
      <c r="H1267" s="704"/>
      <c r="I1267" s="170"/>
      <c r="J1267" s="170"/>
      <c r="K1267" s="170"/>
      <c r="L1267" s="170"/>
      <c r="M1267" s="170"/>
      <c r="N1267" s="170"/>
      <c r="O1267" s="714">
        <f t="shared" si="398"/>
        <v>0</v>
      </c>
      <c r="P1267" s="835"/>
      <c r="Q1267" s="137"/>
      <c r="R1267" s="137"/>
      <c r="S1267" s="137"/>
      <c r="T1267" s="137"/>
      <c r="U1267" s="137"/>
      <c r="V1267" s="137"/>
      <c r="W1267" s="137"/>
      <c r="X1267" s="137"/>
      <c r="Y1267" s="137"/>
      <c r="Z1267" s="137"/>
      <c r="AA1267" s="137"/>
      <c r="AB1267" s="137"/>
      <c r="AC1267" s="137"/>
      <c r="AD1267" s="137"/>
      <c r="AE1267" s="137"/>
      <c r="AF1267" s="137"/>
      <c r="AG1267" s="137"/>
      <c r="AH1267" s="137"/>
    </row>
    <row r="1268" spans="1:34" ht="15" customHeight="1" x14ac:dyDescent="0.2">
      <c r="A1268" s="1393"/>
      <c r="B1268" s="147"/>
      <c r="C1268" s="202"/>
      <c r="D1268" s="201"/>
      <c r="E1268" s="716"/>
      <c r="F1268" s="1123"/>
      <c r="G1268" s="1124"/>
      <c r="H1268" s="704"/>
      <c r="I1268" s="170"/>
      <c r="J1268" s="170"/>
      <c r="K1268" s="170"/>
      <c r="L1268" s="170"/>
      <c r="M1268" s="170"/>
      <c r="N1268" s="170"/>
      <c r="O1268" s="714">
        <f t="shared" si="398"/>
        <v>0</v>
      </c>
      <c r="P1268" s="835"/>
      <c r="Q1268" s="137"/>
      <c r="R1268" s="137"/>
      <c r="S1268" s="137"/>
      <c r="T1268" s="137"/>
      <c r="U1268" s="137"/>
      <c r="V1268" s="137"/>
      <c r="W1268" s="137"/>
      <c r="X1268" s="137"/>
      <c r="Y1268" s="137"/>
      <c r="Z1268" s="137"/>
      <c r="AA1268" s="137"/>
      <c r="AB1268" s="137"/>
      <c r="AC1268" s="137"/>
      <c r="AD1268" s="137"/>
      <c r="AE1268" s="137"/>
      <c r="AF1268" s="137"/>
      <c r="AG1268" s="137"/>
      <c r="AH1268" s="137"/>
    </row>
    <row r="1269" spans="1:34" ht="15" customHeight="1" thickBot="1" x14ac:dyDescent="0.25">
      <c r="A1269" s="1393"/>
      <c r="B1269" s="147"/>
      <c r="C1269" s="202"/>
      <c r="D1269" s="201"/>
      <c r="E1269" s="716"/>
      <c r="F1269" s="1123"/>
      <c r="G1269" s="1124"/>
      <c r="H1269" s="704"/>
      <c r="I1269" s="170"/>
      <c r="J1269" s="170"/>
      <c r="K1269" s="170"/>
      <c r="L1269" s="170"/>
      <c r="M1269" s="170"/>
      <c r="N1269" s="170"/>
      <c r="O1269" s="714">
        <f t="shared" si="398"/>
        <v>0</v>
      </c>
      <c r="P1269" s="835"/>
      <c r="Q1269" s="137"/>
      <c r="R1269" s="137"/>
      <c r="S1269" s="137"/>
      <c r="T1269" s="137"/>
      <c r="U1269" s="137"/>
      <c r="V1269" s="137"/>
      <c r="W1269" s="137"/>
      <c r="X1269" s="137"/>
      <c r="Y1269" s="137"/>
      <c r="Z1269" s="137"/>
      <c r="AA1269" s="137"/>
      <c r="AB1269" s="137"/>
      <c r="AC1269" s="137"/>
      <c r="AD1269" s="137"/>
      <c r="AE1269" s="137"/>
      <c r="AF1269" s="137"/>
      <c r="AG1269" s="137"/>
      <c r="AH1269" s="137"/>
    </row>
    <row r="1270" spans="1:34" ht="15" hidden="1" customHeight="1" x14ac:dyDescent="0.2">
      <c r="A1270" s="1393"/>
      <c r="B1270" s="147"/>
      <c r="C1270" s="202"/>
      <c r="D1270" s="201"/>
      <c r="E1270" s="716"/>
      <c r="F1270" s="1123"/>
      <c r="G1270" s="1124"/>
      <c r="H1270" s="704"/>
      <c r="I1270" s="170"/>
      <c r="J1270" s="170"/>
      <c r="K1270" s="170"/>
      <c r="L1270" s="170"/>
      <c r="M1270" s="170"/>
      <c r="N1270" s="170"/>
      <c r="O1270" s="714">
        <f t="shared" si="398"/>
        <v>0</v>
      </c>
      <c r="P1270" s="835"/>
      <c r="Q1270" s="137"/>
      <c r="R1270" s="137"/>
      <c r="S1270" s="137"/>
      <c r="T1270" s="137"/>
      <c r="U1270" s="137"/>
      <c r="V1270" s="137"/>
      <c r="W1270" s="137"/>
      <c r="X1270" s="137"/>
      <c r="Y1270" s="137"/>
      <c r="Z1270" s="137"/>
      <c r="AA1270" s="137"/>
      <c r="AB1270" s="137"/>
      <c r="AC1270" s="137"/>
      <c r="AD1270" s="137"/>
      <c r="AE1270" s="137"/>
      <c r="AF1270" s="137"/>
      <c r="AG1270" s="137"/>
      <c r="AH1270" s="137"/>
    </row>
    <row r="1271" spans="1:34" ht="15" hidden="1" customHeight="1" x14ac:dyDescent="0.2">
      <c r="A1271" s="1393"/>
      <c r="B1271" s="147"/>
      <c r="C1271" s="202"/>
      <c r="D1271" s="201"/>
      <c r="E1271" s="716"/>
      <c r="F1271" s="1123"/>
      <c r="G1271" s="1124"/>
      <c r="H1271" s="704"/>
      <c r="I1271" s="170"/>
      <c r="J1271" s="170"/>
      <c r="K1271" s="170"/>
      <c r="L1271" s="170"/>
      <c r="M1271" s="170"/>
      <c r="N1271" s="170"/>
      <c r="O1271" s="714">
        <f t="shared" si="398"/>
        <v>0</v>
      </c>
      <c r="P1271" s="835"/>
      <c r="Q1271" s="137"/>
      <c r="R1271" s="137"/>
      <c r="S1271" s="137"/>
      <c r="T1271" s="137"/>
      <c r="U1271" s="137"/>
      <c r="V1271" s="137"/>
      <c r="W1271" s="137"/>
      <c r="X1271" s="137"/>
      <c r="Y1271" s="137"/>
      <c r="Z1271" s="137"/>
      <c r="AA1271" s="137"/>
      <c r="AB1271" s="137"/>
      <c r="AC1271" s="137"/>
      <c r="AD1271" s="137"/>
      <c r="AE1271" s="137"/>
      <c r="AF1271" s="137"/>
      <c r="AG1271" s="137"/>
      <c r="AH1271" s="137"/>
    </row>
    <row r="1272" spans="1:34" ht="15" hidden="1" customHeight="1" x14ac:dyDescent="0.2">
      <c r="A1272" s="1393"/>
      <c r="B1272" s="147"/>
      <c r="C1272" s="202"/>
      <c r="D1272" s="201"/>
      <c r="E1272" s="716"/>
      <c r="F1272" s="1123"/>
      <c r="G1272" s="1124"/>
      <c r="H1272" s="704"/>
      <c r="I1272" s="170"/>
      <c r="J1272" s="170"/>
      <c r="K1272" s="170"/>
      <c r="L1272" s="170"/>
      <c r="M1272" s="170"/>
      <c r="N1272" s="170"/>
      <c r="O1272" s="714">
        <f t="shared" si="398"/>
        <v>0</v>
      </c>
      <c r="P1272" s="835"/>
      <c r="Q1272" s="137"/>
      <c r="R1272" s="137"/>
      <c r="S1272" s="137"/>
      <c r="T1272" s="137"/>
      <c r="U1272" s="137"/>
      <c r="V1272" s="137"/>
      <c r="W1272" s="137"/>
      <c r="X1272" s="137"/>
      <c r="Y1272" s="137"/>
      <c r="Z1272" s="137"/>
      <c r="AA1272" s="137"/>
      <c r="AB1272" s="137"/>
      <c r="AC1272" s="137"/>
      <c r="AD1272" s="137"/>
      <c r="AE1272" s="137"/>
      <c r="AF1272" s="137"/>
      <c r="AG1272" s="137"/>
      <c r="AH1272" s="137"/>
    </row>
    <row r="1273" spans="1:34" ht="15" hidden="1" customHeight="1" x14ac:dyDescent="0.2">
      <c r="A1273" s="1393"/>
      <c r="B1273" s="147"/>
      <c r="C1273" s="202"/>
      <c r="D1273" s="201"/>
      <c r="E1273" s="716"/>
      <c r="F1273" s="1123"/>
      <c r="G1273" s="1124"/>
      <c r="H1273" s="704"/>
      <c r="I1273" s="170"/>
      <c r="J1273" s="170"/>
      <c r="K1273" s="170"/>
      <c r="L1273" s="170"/>
      <c r="M1273" s="170"/>
      <c r="N1273" s="170"/>
      <c r="O1273" s="714">
        <f t="shared" si="398"/>
        <v>0</v>
      </c>
      <c r="P1273" s="835"/>
      <c r="Q1273" s="137"/>
      <c r="R1273" s="137"/>
      <c r="S1273" s="137"/>
      <c r="T1273" s="137"/>
      <c r="U1273" s="137"/>
      <c r="V1273" s="137"/>
      <c r="W1273" s="137"/>
      <c r="X1273" s="137"/>
      <c r="Y1273" s="137"/>
      <c r="Z1273" s="137"/>
      <c r="AA1273" s="137"/>
      <c r="AB1273" s="137"/>
      <c r="AC1273" s="137"/>
      <c r="AD1273" s="137"/>
      <c r="AE1273" s="137"/>
      <c r="AF1273" s="137"/>
      <c r="AG1273" s="137"/>
      <c r="AH1273" s="137"/>
    </row>
    <row r="1274" spans="1:34" ht="15" hidden="1" customHeight="1" x14ac:dyDescent="0.2">
      <c r="A1274" s="1393"/>
      <c r="B1274" s="147"/>
      <c r="C1274" s="202"/>
      <c r="D1274" s="201"/>
      <c r="E1274" s="716"/>
      <c r="F1274" s="1123"/>
      <c r="G1274" s="1124"/>
      <c r="H1274" s="704"/>
      <c r="I1274" s="170"/>
      <c r="J1274" s="170"/>
      <c r="K1274" s="170"/>
      <c r="L1274" s="170"/>
      <c r="M1274" s="170"/>
      <c r="N1274" s="170"/>
      <c r="O1274" s="714">
        <f t="shared" si="398"/>
        <v>0</v>
      </c>
      <c r="P1274" s="835"/>
      <c r="Q1274" s="137"/>
      <c r="R1274" s="137"/>
      <c r="S1274" s="137"/>
      <c r="T1274" s="137"/>
      <c r="U1274" s="137"/>
      <c r="V1274" s="137"/>
      <c r="W1274" s="137"/>
      <c r="X1274" s="137"/>
      <c r="Y1274" s="137"/>
      <c r="Z1274" s="137"/>
      <c r="AA1274" s="137"/>
      <c r="AB1274" s="137"/>
      <c r="AC1274" s="137"/>
      <c r="AD1274" s="137"/>
      <c r="AE1274" s="137"/>
      <c r="AF1274" s="137"/>
      <c r="AG1274" s="137"/>
      <c r="AH1274" s="137"/>
    </row>
    <row r="1275" spans="1:34" ht="15" hidden="1" customHeight="1" x14ac:dyDescent="0.2">
      <c r="A1275" s="1393"/>
      <c r="B1275" s="147"/>
      <c r="C1275" s="202"/>
      <c r="D1275" s="201"/>
      <c r="E1275" s="716"/>
      <c r="F1275" s="1123"/>
      <c r="G1275" s="1124"/>
      <c r="H1275" s="704"/>
      <c r="I1275" s="170"/>
      <c r="J1275" s="170"/>
      <c r="K1275" s="170"/>
      <c r="L1275" s="170"/>
      <c r="M1275" s="170"/>
      <c r="N1275" s="170"/>
      <c r="O1275" s="714">
        <f t="shared" si="398"/>
        <v>0</v>
      </c>
      <c r="P1275" s="835"/>
      <c r="Q1275" s="137"/>
      <c r="R1275" s="137"/>
      <c r="S1275" s="137"/>
      <c r="T1275" s="137"/>
      <c r="U1275" s="137"/>
      <c r="V1275" s="137"/>
      <c r="W1275" s="137"/>
      <c r="X1275" s="137"/>
      <c r="Y1275" s="137"/>
      <c r="Z1275" s="137"/>
      <c r="AA1275" s="137"/>
      <c r="AB1275" s="137"/>
      <c r="AC1275" s="137"/>
      <c r="AD1275" s="137"/>
      <c r="AE1275" s="137"/>
      <c r="AF1275" s="137"/>
      <c r="AG1275" s="137"/>
      <c r="AH1275" s="137"/>
    </row>
    <row r="1276" spans="1:34" ht="15" hidden="1" customHeight="1" x14ac:dyDescent="0.2">
      <c r="A1276" s="1393"/>
      <c r="B1276" s="147"/>
      <c r="C1276" s="202"/>
      <c r="D1276" s="201"/>
      <c r="E1276" s="716"/>
      <c r="F1276" s="1123"/>
      <c r="G1276" s="1124"/>
      <c r="H1276" s="704"/>
      <c r="I1276" s="170"/>
      <c r="J1276" s="170"/>
      <c r="K1276" s="170"/>
      <c r="L1276" s="170"/>
      <c r="M1276" s="170"/>
      <c r="N1276" s="170"/>
      <c r="O1276" s="714">
        <f t="shared" si="398"/>
        <v>0</v>
      </c>
      <c r="P1276" s="835"/>
      <c r="Q1276" s="137"/>
      <c r="R1276" s="137"/>
      <c r="S1276" s="137"/>
      <c r="T1276" s="137"/>
      <c r="U1276" s="137"/>
      <c r="V1276" s="137"/>
      <c r="W1276" s="137"/>
      <c r="X1276" s="137"/>
      <c r="Y1276" s="137"/>
      <c r="Z1276" s="137"/>
      <c r="AA1276" s="137"/>
      <c r="AB1276" s="137"/>
      <c r="AC1276" s="137"/>
      <c r="AD1276" s="137"/>
      <c r="AE1276" s="137"/>
      <c r="AF1276" s="137"/>
      <c r="AG1276" s="137"/>
      <c r="AH1276" s="137"/>
    </row>
    <row r="1277" spans="1:34" ht="15" hidden="1" customHeight="1" x14ac:dyDescent="0.2">
      <c r="A1277" s="1393"/>
      <c r="B1277" s="147"/>
      <c r="C1277" s="202"/>
      <c r="D1277" s="201"/>
      <c r="E1277" s="716"/>
      <c r="F1277" s="1123"/>
      <c r="G1277" s="1124"/>
      <c r="H1277" s="704"/>
      <c r="I1277" s="170"/>
      <c r="J1277" s="170"/>
      <c r="K1277" s="170"/>
      <c r="L1277" s="170"/>
      <c r="M1277" s="170"/>
      <c r="N1277" s="170"/>
      <c r="O1277" s="714">
        <f t="shared" si="398"/>
        <v>0</v>
      </c>
      <c r="P1277" s="835"/>
      <c r="Q1277" s="137"/>
      <c r="R1277" s="137"/>
      <c r="S1277" s="137"/>
      <c r="T1277" s="137"/>
      <c r="U1277" s="137"/>
      <c r="V1277" s="137"/>
      <c r="W1277" s="137"/>
      <c r="X1277" s="137"/>
      <c r="Y1277" s="137"/>
      <c r="Z1277" s="137"/>
      <c r="AA1277" s="137"/>
      <c r="AB1277" s="137"/>
      <c r="AC1277" s="137"/>
      <c r="AD1277" s="137"/>
      <c r="AE1277" s="137"/>
      <c r="AF1277" s="137"/>
      <c r="AG1277" s="137"/>
      <c r="AH1277" s="137"/>
    </row>
    <row r="1278" spans="1:34" ht="15" hidden="1" customHeight="1" x14ac:dyDescent="0.2">
      <c r="A1278" s="1393"/>
      <c r="B1278" s="147"/>
      <c r="C1278" s="202"/>
      <c r="D1278" s="201"/>
      <c r="E1278" s="716"/>
      <c r="F1278" s="1123"/>
      <c r="G1278" s="1124"/>
      <c r="H1278" s="704"/>
      <c r="I1278" s="170"/>
      <c r="J1278" s="170"/>
      <c r="K1278" s="170"/>
      <c r="L1278" s="170"/>
      <c r="M1278" s="170"/>
      <c r="N1278" s="170"/>
      <c r="O1278" s="714">
        <f t="shared" si="398"/>
        <v>0</v>
      </c>
      <c r="P1278" s="835"/>
      <c r="Q1278" s="137"/>
      <c r="R1278" s="137"/>
      <c r="S1278" s="137"/>
      <c r="T1278" s="137"/>
      <c r="U1278" s="137"/>
      <c r="V1278" s="137"/>
      <c r="W1278" s="137"/>
      <c r="X1278" s="137"/>
      <c r="Y1278" s="137"/>
      <c r="Z1278" s="137"/>
      <c r="AA1278" s="137"/>
      <c r="AB1278" s="137"/>
      <c r="AC1278" s="137"/>
      <c r="AD1278" s="137"/>
      <c r="AE1278" s="137"/>
      <c r="AF1278" s="137"/>
      <c r="AG1278" s="137"/>
      <c r="AH1278" s="137"/>
    </row>
    <row r="1279" spans="1:34" ht="15" hidden="1" customHeight="1" thickBot="1" x14ac:dyDescent="0.25">
      <c r="A1279" s="1394"/>
      <c r="B1279" s="169"/>
      <c r="C1279" s="203"/>
      <c r="D1279" s="201"/>
      <c r="E1279" s="717"/>
      <c r="F1279" s="1125"/>
      <c r="G1279" s="1126"/>
      <c r="H1279" s="704"/>
      <c r="I1279" s="170"/>
      <c r="J1279" s="170"/>
      <c r="K1279" s="170"/>
      <c r="L1279" s="170"/>
      <c r="M1279" s="170"/>
      <c r="N1279" s="170"/>
      <c r="O1279" s="714">
        <f t="shared" si="398"/>
        <v>0</v>
      </c>
      <c r="P1279" s="835"/>
      <c r="Q1279" s="137"/>
      <c r="R1279" s="137"/>
      <c r="S1279" s="137"/>
      <c r="T1279" s="137"/>
      <c r="U1279" s="137"/>
      <c r="V1279" s="137"/>
      <c r="W1279" s="137"/>
      <c r="X1279" s="137"/>
      <c r="Y1279" s="137"/>
      <c r="Z1279" s="137"/>
      <c r="AA1279" s="137"/>
      <c r="AB1279" s="137"/>
      <c r="AC1279" s="137"/>
      <c r="AD1279" s="137"/>
      <c r="AE1279" s="137"/>
      <c r="AF1279" s="137"/>
      <c r="AG1279" s="137"/>
      <c r="AH1279" s="137"/>
    </row>
    <row r="1280" spans="1:34" ht="18" customHeight="1" thickBot="1" x14ac:dyDescent="0.25">
      <c r="A1280" s="182"/>
      <c r="B1280" s="198"/>
      <c r="C1280" s="198"/>
      <c r="D1280" s="198"/>
      <c r="E1280" s="198" t="s">
        <v>62</v>
      </c>
      <c r="F1280" s="140">
        <f t="shared" ref="F1280:G1280" si="399">SUM(F1260:F1279)</f>
        <v>0</v>
      </c>
      <c r="G1280" s="204">
        <f t="shared" si="399"/>
        <v>0</v>
      </c>
      <c r="H1280" s="139"/>
      <c r="I1280" s="209"/>
      <c r="J1280" s="139"/>
      <c r="K1280" s="209"/>
      <c r="L1280" s="139"/>
      <c r="M1280" s="209"/>
      <c r="N1280" s="139"/>
      <c r="O1280" s="144">
        <f t="shared" ref="O1280" si="400">SUM(O1260:O1279)</f>
        <v>0</v>
      </c>
      <c r="P1280" s="836"/>
      <c r="Q1280" s="137"/>
      <c r="R1280" s="137"/>
      <c r="S1280" s="137"/>
      <c r="T1280" s="137"/>
      <c r="U1280" s="137"/>
      <c r="V1280" s="137"/>
      <c r="W1280" s="137"/>
      <c r="X1280" s="137"/>
      <c r="Y1280" s="137"/>
      <c r="Z1280" s="137"/>
      <c r="AA1280" s="137"/>
      <c r="AB1280" s="137"/>
      <c r="AC1280" s="137"/>
      <c r="AD1280" s="137"/>
      <c r="AE1280" s="137"/>
      <c r="AF1280" s="137"/>
      <c r="AG1280" s="137"/>
      <c r="AH1280" s="137"/>
    </row>
    <row r="1281" spans="1:34" ht="13.5" thickBot="1" x14ac:dyDescent="0.25">
      <c r="A1281" s="173"/>
      <c r="B1281" s="152"/>
      <c r="C1281" s="152"/>
      <c r="D1281" s="152"/>
      <c r="E1281" s="152"/>
      <c r="F1281" s="152"/>
      <c r="G1281" s="152"/>
      <c r="H1281" s="102"/>
      <c r="I1281" s="152"/>
      <c r="J1281" s="152"/>
      <c r="K1281" s="152"/>
      <c r="L1281" s="152"/>
      <c r="M1281" s="152"/>
      <c r="N1281" s="152"/>
      <c r="O1281" s="102"/>
      <c r="P1281" s="837"/>
      <c r="Q1281" s="137"/>
      <c r="R1281" s="137"/>
      <c r="S1281" s="137"/>
      <c r="T1281" s="137"/>
      <c r="U1281" s="137"/>
      <c r="V1281" s="137"/>
      <c r="W1281" s="137"/>
      <c r="X1281" s="137"/>
      <c r="Y1281" s="137"/>
      <c r="Z1281" s="137"/>
      <c r="AA1281" s="137"/>
      <c r="AB1281" s="137"/>
      <c r="AC1281" s="137"/>
      <c r="AD1281" s="137"/>
      <c r="AE1281" s="137"/>
      <c r="AF1281" s="137"/>
      <c r="AG1281" s="137"/>
      <c r="AH1281" s="137"/>
    </row>
    <row r="1282" spans="1:34" ht="15" customHeight="1" x14ac:dyDescent="0.2">
      <c r="A1282" s="1392">
        <f>'Setup Page'!C20</f>
        <v>0</v>
      </c>
      <c r="B1282" s="168"/>
      <c r="C1282" s="201"/>
      <c r="D1282" s="201"/>
      <c r="E1282" s="715"/>
      <c r="F1282" s="1121"/>
      <c r="G1282" s="1122"/>
      <c r="H1282" s="704"/>
      <c r="I1282" s="170"/>
      <c r="J1282" s="170"/>
      <c r="K1282" s="170"/>
      <c r="L1282" s="170"/>
      <c r="M1282" s="170"/>
      <c r="N1282" s="170"/>
      <c r="O1282" s="714">
        <f>G1282*H1282</f>
        <v>0</v>
      </c>
      <c r="P1282" s="835"/>
      <c r="Q1282" s="137"/>
      <c r="R1282" s="137"/>
      <c r="S1282" s="137"/>
      <c r="T1282" s="137"/>
      <c r="U1282" s="137"/>
      <c r="V1282" s="137"/>
      <c r="W1282" s="137"/>
      <c r="X1282" s="137"/>
      <c r="Y1282" s="137"/>
      <c r="Z1282" s="137"/>
      <c r="AA1282" s="137"/>
      <c r="AB1282" s="137"/>
      <c r="AC1282" s="137"/>
      <c r="AD1282" s="137"/>
      <c r="AE1282" s="137"/>
      <c r="AF1282" s="137"/>
      <c r="AG1282" s="137"/>
      <c r="AH1282" s="137"/>
    </row>
    <row r="1283" spans="1:34" ht="15" customHeight="1" x14ac:dyDescent="0.2">
      <c r="A1283" s="1393"/>
      <c r="B1283" s="147"/>
      <c r="C1283" s="202"/>
      <c r="D1283" s="201"/>
      <c r="E1283" s="716"/>
      <c r="F1283" s="1123"/>
      <c r="G1283" s="1124"/>
      <c r="H1283" s="704"/>
      <c r="I1283" s="170"/>
      <c r="J1283" s="170"/>
      <c r="K1283" s="170"/>
      <c r="L1283" s="170"/>
      <c r="M1283" s="170"/>
      <c r="N1283" s="170"/>
      <c r="O1283" s="714">
        <f t="shared" ref="O1283:O1301" si="401">G1283*H1283</f>
        <v>0</v>
      </c>
      <c r="P1283" s="835"/>
      <c r="Q1283" s="137"/>
      <c r="R1283" s="137"/>
      <c r="S1283" s="137"/>
      <c r="T1283" s="137"/>
      <c r="U1283" s="137"/>
      <c r="V1283" s="137"/>
      <c r="W1283" s="137"/>
      <c r="X1283" s="137"/>
      <c r="Y1283" s="137"/>
      <c r="Z1283" s="137"/>
      <c r="AA1283" s="137"/>
      <c r="AB1283" s="137"/>
      <c r="AC1283" s="137"/>
      <c r="AD1283" s="137"/>
      <c r="AE1283" s="137"/>
      <c r="AF1283" s="137"/>
      <c r="AG1283" s="137"/>
      <c r="AH1283" s="137"/>
    </row>
    <row r="1284" spans="1:34" ht="15" customHeight="1" x14ac:dyDescent="0.2">
      <c r="A1284" s="1393"/>
      <c r="B1284" s="147"/>
      <c r="C1284" s="202"/>
      <c r="D1284" s="201"/>
      <c r="E1284" s="716"/>
      <c r="F1284" s="1123"/>
      <c r="G1284" s="1124"/>
      <c r="H1284" s="704"/>
      <c r="I1284" s="170"/>
      <c r="J1284" s="170"/>
      <c r="K1284" s="170"/>
      <c r="L1284" s="170"/>
      <c r="M1284" s="170"/>
      <c r="N1284" s="170"/>
      <c r="O1284" s="714">
        <f t="shared" si="401"/>
        <v>0</v>
      </c>
      <c r="P1284" s="835"/>
      <c r="Q1284" s="137"/>
      <c r="R1284" s="137"/>
      <c r="S1284" s="137"/>
      <c r="T1284" s="137"/>
      <c r="U1284" s="137"/>
      <c r="V1284" s="137"/>
      <c r="W1284" s="137"/>
      <c r="X1284" s="137"/>
      <c r="Y1284" s="137"/>
      <c r="Z1284" s="137"/>
      <c r="AA1284" s="137"/>
      <c r="AB1284" s="137"/>
      <c r="AC1284" s="137"/>
      <c r="AD1284" s="137"/>
      <c r="AE1284" s="137"/>
      <c r="AF1284" s="137"/>
      <c r="AG1284" s="137"/>
      <c r="AH1284" s="137"/>
    </row>
    <row r="1285" spans="1:34" ht="15" customHeight="1" x14ac:dyDescent="0.2">
      <c r="A1285" s="1393"/>
      <c r="B1285" s="147"/>
      <c r="C1285" s="202"/>
      <c r="D1285" s="201"/>
      <c r="E1285" s="716"/>
      <c r="F1285" s="1123"/>
      <c r="G1285" s="1124"/>
      <c r="H1285" s="704"/>
      <c r="I1285" s="170"/>
      <c r="J1285" s="170"/>
      <c r="K1285" s="170"/>
      <c r="L1285" s="170"/>
      <c r="M1285" s="170"/>
      <c r="N1285" s="170"/>
      <c r="O1285" s="714">
        <f t="shared" si="401"/>
        <v>0</v>
      </c>
      <c r="P1285" s="835"/>
      <c r="Q1285" s="137"/>
      <c r="R1285" s="137"/>
      <c r="S1285" s="137"/>
      <c r="T1285" s="137"/>
      <c r="U1285" s="137"/>
      <c r="V1285" s="137"/>
      <c r="W1285" s="137"/>
      <c r="X1285" s="137"/>
      <c r="Y1285" s="137"/>
      <c r="Z1285" s="137"/>
      <c r="AA1285" s="137"/>
      <c r="AB1285" s="137"/>
      <c r="AC1285" s="137"/>
      <c r="AD1285" s="137"/>
      <c r="AE1285" s="137"/>
      <c r="AF1285" s="137"/>
      <c r="AG1285" s="137"/>
      <c r="AH1285" s="137"/>
    </row>
    <row r="1286" spans="1:34" ht="15" customHeight="1" x14ac:dyDescent="0.2">
      <c r="A1286" s="1393"/>
      <c r="B1286" s="147"/>
      <c r="C1286" s="202"/>
      <c r="D1286" s="201"/>
      <c r="E1286" s="716"/>
      <c r="F1286" s="1123"/>
      <c r="G1286" s="1124"/>
      <c r="H1286" s="704"/>
      <c r="I1286" s="170"/>
      <c r="J1286" s="170"/>
      <c r="K1286" s="170"/>
      <c r="L1286" s="170"/>
      <c r="M1286" s="170"/>
      <c r="N1286" s="170"/>
      <c r="O1286" s="714">
        <f t="shared" si="401"/>
        <v>0</v>
      </c>
      <c r="P1286" s="835"/>
      <c r="Q1286" s="137"/>
      <c r="R1286" s="137"/>
      <c r="S1286" s="137"/>
      <c r="T1286" s="137"/>
      <c r="U1286" s="137"/>
      <c r="V1286" s="137"/>
      <c r="W1286" s="137"/>
      <c r="X1286" s="137"/>
      <c r="Y1286" s="137"/>
      <c r="Z1286" s="137"/>
      <c r="AA1286" s="137"/>
      <c r="AB1286" s="137"/>
      <c r="AC1286" s="137"/>
      <c r="AD1286" s="137"/>
      <c r="AE1286" s="137"/>
      <c r="AF1286" s="137"/>
      <c r="AG1286" s="137"/>
      <c r="AH1286" s="137"/>
    </row>
    <row r="1287" spans="1:34" ht="15" customHeight="1" x14ac:dyDescent="0.2">
      <c r="A1287" s="1393"/>
      <c r="B1287" s="147"/>
      <c r="C1287" s="202"/>
      <c r="D1287" s="201"/>
      <c r="E1287" s="716"/>
      <c r="F1287" s="1123"/>
      <c r="G1287" s="1124"/>
      <c r="H1287" s="704"/>
      <c r="I1287" s="170"/>
      <c r="J1287" s="170"/>
      <c r="K1287" s="170"/>
      <c r="L1287" s="170"/>
      <c r="M1287" s="170"/>
      <c r="N1287" s="170"/>
      <c r="O1287" s="714">
        <f t="shared" si="401"/>
        <v>0</v>
      </c>
      <c r="P1287" s="835"/>
      <c r="Q1287" s="137"/>
      <c r="R1287" s="137"/>
      <c r="S1287" s="137"/>
      <c r="T1287" s="137"/>
      <c r="U1287" s="137"/>
      <c r="V1287" s="137"/>
      <c r="W1287" s="137"/>
      <c r="X1287" s="137"/>
      <c r="Y1287" s="137"/>
      <c r="Z1287" s="137"/>
      <c r="AA1287" s="137"/>
      <c r="AB1287" s="137"/>
      <c r="AC1287" s="137"/>
      <c r="AD1287" s="137"/>
      <c r="AE1287" s="137"/>
      <c r="AF1287" s="137"/>
      <c r="AG1287" s="137"/>
      <c r="AH1287" s="137"/>
    </row>
    <row r="1288" spans="1:34" ht="15" customHeight="1" x14ac:dyDescent="0.2">
      <c r="A1288" s="1393"/>
      <c r="B1288" s="147"/>
      <c r="C1288" s="202"/>
      <c r="D1288" s="201"/>
      <c r="E1288" s="716"/>
      <c r="F1288" s="1123"/>
      <c r="G1288" s="1124"/>
      <c r="H1288" s="704"/>
      <c r="I1288" s="170"/>
      <c r="J1288" s="170"/>
      <c r="K1288" s="170"/>
      <c r="L1288" s="170"/>
      <c r="M1288" s="170"/>
      <c r="N1288" s="170"/>
      <c r="O1288" s="714">
        <f t="shared" si="401"/>
        <v>0</v>
      </c>
      <c r="P1288" s="835"/>
      <c r="Q1288" s="137"/>
      <c r="R1288" s="137"/>
      <c r="S1288" s="137"/>
      <c r="T1288" s="137"/>
      <c r="U1288" s="137"/>
      <c r="V1288" s="137"/>
      <c r="W1288" s="137"/>
      <c r="X1288" s="137"/>
      <c r="Y1288" s="137"/>
      <c r="Z1288" s="137"/>
      <c r="AA1288" s="137"/>
      <c r="AB1288" s="137"/>
      <c r="AC1288" s="137"/>
      <c r="AD1288" s="137"/>
      <c r="AE1288" s="137"/>
      <c r="AF1288" s="137"/>
      <c r="AG1288" s="137"/>
      <c r="AH1288" s="137"/>
    </row>
    <row r="1289" spans="1:34" ht="15" customHeight="1" x14ac:dyDescent="0.2">
      <c r="A1289" s="1393"/>
      <c r="B1289" s="147"/>
      <c r="C1289" s="202"/>
      <c r="D1289" s="201"/>
      <c r="E1289" s="716"/>
      <c r="F1289" s="1123"/>
      <c r="G1289" s="1124"/>
      <c r="H1289" s="704"/>
      <c r="I1289" s="170"/>
      <c r="J1289" s="170"/>
      <c r="K1289" s="170"/>
      <c r="L1289" s="170"/>
      <c r="M1289" s="170"/>
      <c r="N1289" s="170"/>
      <c r="O1289" s="714">
        <f t="shared" si="401"/>
        <v>0</v>
      </c>
      <c r="P1289" s="835"/>
      <c r="Q1289" s="137"/>
      <c r="R1289" s="137"/>
      <c r="S1289" s="137"/>
      <c r="T1289" s="137"/>
      <c r="U1289" s="137"/>
      <c r="V1289" s="137"/>
      <c r="W1289" s="137"/>
      <c r="X1289" s="137"/>
      <c r="Y1289" s="137"/>
      <c r="Z1289" s="137"/>
      <c r="AA1289" s="137"/>
      <c r="AB1289" s="137"/>
      <c r="AC1289" s="137"/>
      <c r="AD1289" s="137"/>
      <c r="AE1289" s="137"/>
      <c r="AF1289" s="137"/>
      <c r="AG1289" s="137"/>
      <c r="AH1289" s="137"/>
    </row>
    <row r="1290" spans="1:34" ht="15" customHeight="1" x14ac:dyDescent="0.2">
      <c r="A1290" s="1393"/>
      <c r="B1290" s="147"/>
      <c r="C1290" s="202"/>
      <c r="D1290" s="201"/>
      <c r="E1290" s="716"/>
      <c r="F1290" s="1123"/>
      <c r="G1290" s="1124"/>
      <c r="H1290" s="704"/>
      <c r="I1290" s="170"/>
      <c r="J1290" s="170"/>
      <c r="K1290" s="170"/>
      <c r="L1290" s="170"/>
      <c r="M1290" s="170"/>
      <c r="N1290" s="170"/>
      <c r="O1290" s="714">
        <f t="shared" si="401"/>
        <v>0</v>
      </c>
      <c r="P1290" s="835"/>
      <c r="Q1290" s="137"/>
      <c r="R1290" s="137"/>
      <c r="S1290" s="137"/>
      <c r="T1290" s="137"/>
      <c r="U1290" s="137"/>
      <c r="V1290" s="137"/>
      <c r="W1290" s="137"/>
      <c r="X1290" s="137"/>
      <c r="Y1290" s="137"/>
      <c r="Z1290" s="137"/>
      <c r="AA1290" s="137"/>
      <c r="AB1290" s="137"/>
      <c r="AC1290" s="137"/>
      <c r="AD1290" s="137"/>
      <c r="AE1290" s="137"/>
      <c r="AF1290" s="137"/>
      <c r="AG1290" s="137"/>
      <c r="AH1290" s="137"/>
    </row>
    <row r="1291" spans="1:34" ht="15" customHeight="1" thickBot="1" x14ac:dyDescent="0.25">
      <c r="A1291" s="1393"/>
      <c r="B1291" s="147"/>
      <c r="C1291" s="202"/>
      <c r="D1291" s="201"/>
      <c r="E1291" s="716"/>
      <c r="F1291" s="1123"/>
      <c r="G1291" s="1124"/>
      <c r="H1291" s="704"/>
      <c r="I1291" s="170"/>
      <c r="J1291" s="170"/>
      <c r="K1291" s="170"/>
      <c r="L1291" s="170"/>
      <c r="M1291" s="170"/>
      <c r="N1291" s="170"/>
      <c r="O1291" s="714">
        <f t="shared" si="401"/>
        <v>0</v>
      </c>
      <c r="P1291" s="835"/>
      <c r="Q1291" s="137"/>
      <c r="R1291" s="137"/>
      <c r="S1291" s="137"/>
      <c r="T1291" s="137"/>
      <c r="U1291" s="137"/>
      <c r="V1291" s="137"/>
      <c r="W1291" s="137"/>
      <c r="X1291" s="137"/>
      <c r="Y1291" s="137"/>
      <c r="Z1291" s="137"/>
      <c r="AA1291" s="137"/>
      <c r="AB1291" s="137"/>
      <c r="AC1291" s="137"/>
      <c r="AD1291" s="137"/>
      <c r="AE1291" s="137"/>
      <c r="AF1291" s="137"/>
      <c r="AG1291" s="137"/>
      <c r="AH1291" s="137"/>
    </row>
    <row r="1292" spans="1:34" ht="15" hidden="1" customHeight="1" x14ac:dyDescent="0.2">
      <c r="A1292" s="1393"/>
      <c r="B1292" s="147"/>
      <c r="C1292" s="202"/>
      <c r="D1292" s="201"/>
      <c r="E1292" s="716"/>
      <c r="F1292" s="1123"/>
      <c r="G1292" s="1124"/>
      <c r="H1292" s="704"/>
      <c r="I1292" s="170"/>
      <c r="J1292" s="170"/>
      <c r="K1292" s="170"/>
      <c r="L1292" s="170"/>
      <c r="M1292" s="170"/>
      <c r="N1292" s="170"/>
      <c r="O1292" s="714">
        <f t="shared" si="401"/>
        <v>0</v>
      </c>
      <c r="P1292" s="835"/>
      <c r="Q1292" s="137"/>
      <c r="R1292" s="137"/>
      <c r="S1292" s="137"/>
      <c r="T1292" s="137"/>
      <c r="U1292" s="137"/>
      <c r="V1292" s="137"/>
      <c r="W1292" s="137"/>
      <c r="X1292" s="137"/>
      <c r="Y1292" s="137"/>
      <c r="Z1292" s="137"/>
      <c r="AA1292" s="137"/>
      <c r="AB1292" s="137"/>
      <c r="AC1292" s="137"/>
      <c r="AD1292" s="137"/>
      <c r="AE1292" s="137"/>
      <c r="AF1292" s="137"/>
      <c r="AG1292" s="137"/>
      <c r="AH1292" s="137"/>
    </row>
    <row r="1293" spans="1:34" ht="15" hidden="1" customHeight="1" x14ac:dyDescent="0.2">
      <c r="A1293" s="1393"/>
      <c r="B1293" s="147"/>
      <c r="C1293" s="202"/>
      <c r="D1293" s="201"/>
      <c r="E1293" s="716"/>
      <c r="F1293" s="1123"/>
      <c r="G1293" s="1124"/>
      <c r="H1293" s="704"/>
      <c r="I1293" s="170"/>
      <c r="J1293" s="170"/>
      <c r="K1293" s="170"/>
      <c r="L1293" s="170"/>
      <c r="M1293" s="170"/>
      <c r="N1293" s="170"/>
      <c r="O1293" s="714">
        <f t="shared" si="401"/>
        <v>0</v>
      </c>
      <c r="P1293" s="835"/>
      <c r="Q1293" s="137"/>
      <c r="R1293" s="137"/>
      <c r="S1293" s="137"/>
      <c r="T1293" s="137"/>
      <c r="U1293" s="137"/>
      <c r="V1293" s="137"/>
      <c r="W1293" s="137"/>
      <c r="X1293" s="137"/>
      <c r="Y1293" s="137"/>
      <c r="Z1293" s="137"/>
      <c r="AA1293" s="137"/>
      <c r="AB1293" s="137"/>
      <c r="AC1293" s="137"/>
      <c r="AD1293" s="137"/>
      <c r="AE1293" s="137"/>
      <c r="AF1293" s="137"/>
      <c r="AG1293" s="137"/>
      <c r="AH1293" s="137"/>
    </row>
    <row r="1294" spans="1:34" ht="15" hidden="1" customHeight="1" x14ac:dyDescent="0.2">
      <c r="A1294" s="1393"/>
      <c r="B1294" s="147"/>
      <c r="C1294" s="202"/>
      <c r="D1294" s="201"/>
      <c r="E1294" s="716"/>
      <c r="F1294" s="1123"/>
      <c r="G1294" s="1124"/>
      <c r="H1294" s="704"/>
      <c r="I1294" s="170"/>
      <c r="J1294" s="170"/>
      <c r="K1294" s="170"/>
      <c r="L1294" s="170"/>
      <c r="M1294" s="170"/>
      <c r="N1294" s="170"/>
      <c r="O1294" s="714">
        <f t="shared" si="401"/>
        <v>0</v>
      </c>
      <c r="P1294" s="835"/>
      <c r="Q1294" s="137"/>
      <c r="R1294" s="137"/>
      <c r="S1294" s="137"/>
      <c r="T1294" s="137"/>
      <c r="U1294" s="137"/>
      <c r="V1294" s="137"/>
      <c r="W1294" s="137"/>
      <c r="X1294" s="137"/>
      <c r="Y1294" s="137"/>
      <c r="Z1294" s="137"/>
      <c r="AA1294" s="137"/>
      <c r="AB1294" s="137"/>
      <c r="AC1294" s="137"/>
      <c r="AD1294" s="137"/>
      <c r="AE1294" s="137"/>
      <c r="AF1294" s="137"/>
      <c r="AG1294" s="137"/>
      <c r="AH1294" s="137"/>
    </row>
    <row r="1295" spans="1:34" ht="15" hidden="1" customHeight="1" x14ac:dyDescent="0.2">
      <c r="A1295" s="1393"/>
      <c r="B1295" s="147"/>
      <c r="C1295" s="202"/>
      <c r="D1295" s="201"/>
      <c r="E1295" s="716"/>
      <c r="F1295" s="1123"/>
      <c r="G1295" s="1124"/>
      <c r="H1295" s="704"/>
      <c r="I1295" s="170"/>
      <c r="J1295" s="170"/>
      <c r="K1295" s="170"/>
      <c r="L1295" s="170"/>
      <c r="M1295" s="170"/>
      <c r="N1295" s="170"/>
      <c r="O1295" s="714">
        <f t="shared" si="401"/>
        <v>0</v>
      </c>
      <c r="P1295" s="835"/>
      <c r="Q1295" s="137"/>
      <c r="R1295" s="137"/>
      <c r="S1295" s="137"/>
      <c r="T1295" s="137"/>
      <c r="U1295" s="137"/>
      <c r="V1295" s="137"/>
      <c r="W1295" s="137"/>
      <c r="X1295" s="137"/>
      <c r="Y1295" s="137"/>
      <c r="Z1295" s="137"/>
      <c r="AA1295" s="137"/>
      <c r="AB1295" s="137"/>
      <c r="AC1295" s="137"/>
      <c r="AD1295" s="137"/>
      <c r="AE1295" s="137"/>
      <c r="AF1295" s="137"/>
      <c r="AG1295" s="137"/>
      <c r="AH1295" s="137"/>
    </row>
    <row r="1296" spans="1:34" ht="15" hidden="1" customHeight="1" x14ac:dyDescent="0.2">
      <c r="A1296" s="1393"/>
      <c r="B1296" s="147"/>
      <c r="C1296" s="202"/>
      <c r="D1296" s="201"/>
      <c r="E1296" s="716"/>
      <c r="F1296" s="1123"/>
      <c r="G1296" s="1124"/>
      <c r="H1296" s="704"/>
      <c r="I1296" s="170"/>
      <c r="J1296" s="170"/>
      <c r="K1296" s="170"/>
      <c r="L1296" s="170"/>
      <c r="M1296" s="170"/>
      <c r="N1296" s="170"/>
      <c r="O1296" s="714">
        <f t="shared" si="401"/>
        <v>0</v>
      </c>
      <c r="P1296" s="835"/>
      <c r="Q1296" s="137"/>
      <c r="R1296" s="137"/>
      <c r="S1296" s="137"/>
      <c r="T1296" s="137"/>
      <c r="U1296" s="137"/>
      <c r="V1296" s="137"/>
      <c r="W1296" s="137"/>
      <c r="X1296" s="137"/>
      <c r="Y1296" s="137"/>
      <c r="Z1296" s="137"/>
      <c r="AA1296" s="137"/>
      <c r="AB1296" s="137"/>
      <c r="AC1296" s="137"/>
      <c r="AD1296" s="137"/>
      <c r="AE1296" s="137"/>
      <c r="AF1296" s="137"/>
      <c r="AG1296" s="137"/>
      <c r="AH1296" s="137"/>
    </row>
    <row r="1297" spans="1:34" ht="15" hidden="1" customHeight="1" x14ac:dyDescent="0.2">
      <c r="A1297" s="1393"/>
      <c r="B1297" s="147"/>
      <c r="C1297" s="202"/>
      <c r="D1297" s="201"/>
      <c r="E1297" s="716"/>
      <c r="F1297" s="1123"/>
      <c r="G1297" s="1124"/>
      <c r="H1297" s="704"/>
      <c r="I1297" s="170"/>
      <c r="J1297" s="170"/>
      <c r="K1297" s="170"/>
      <c r="L1297" s="170"/>
      <c r="M1297" s="170"/>
      <c r="N1297" s="170"/>
      <c r="O1297" s="714">
        <f t="shared" si="401"/>
        <v>0</v>
      </c>
      <c r="P1297" s="835"/>
      <c r="Q1297" s="137"/>
      <c r="R1297" s="137"/>
      <c r="S1297" s="137"/>
      <c r="T1297" s="137"/>
      <c r="U1297" s="137"/>
      <c r="V1297" s="137"/>
      <c r="W1297" s="137"/>
      <c r="X1297" s="137"/>
      <c r="Y1297" s="137"/>
      <c r="Z1297" s="137"/>
      <c r="AA1297" s="137"/>
      <c r="AB1297" s="137"/>
      <c r="AC1297" s="137"/>
      <c r="AD1297" s="137"/>
      <c r="AE1297" s="137"/>
      <c r="AF1297" s="137"/>
      <c r="AG1297" s="137"/>
      <c r="AH1297" s="137"/>
    </row>
    <row r="1298" spans="1:34" ht="15" hidden="1" customHeight="1" x14ac:dyDescent="0.2">
      <c r="A1298" s="1393"/>
      <c r="B1298" s="147"/>
      <c r="C1298" s="202"/>
      <c r="D1298" s="201"/>
      <c r="E1298" s="716"/>
      <c r="F1298" s="1123"/>
      <c r="G1298" s="1124"/>
      <c r="H1298" s="704"/>
      <c r="I1298" s="170"/>
      <c r="J1298" s="170"/>
      <c r="K1298" s="170"/>
      <c r="L1298" s="170"/>
      <c r="M1298" s="170"/>
      <c r="N1298" s="170"/>
      <c r="O1298" s="714">
        <f t="shared" si="401"/>
        <v>0</v>
      </c>
      <c r="P1298" s="835"/>
      <c r="Q1298" s="137"/>
      <c r="R1298" s="137"/>
      <c r="S1298" s="137"/>
      <c r="T1298" s="137"/>
      <c r="U1298" s="137"/>
      <c r="V1298" s="137"/>
      <c r="W1298" s="137"/>
      <c r="X1298" s="137"/>
      <c r="Y1298" s="137"/>
      <c r="Z1298" s="137"/>
      <c r="AA1298" s="137"/>
      <c r="AB1298" s="137"/>
      <c r="AC1298" s="137"/>
      <c r="AD1298" s="137"/>
      <c r="AE1298" s="137"/>
      <c r="AF1298" s="137"/>
      <c r="AG1298" s="137"/>
      <c r="AH1298" s="137"/>
    </row>
    <row r="1299" spans="1:34" ht="15" hidden="1" customHeight="1" x14ac:dyDescent="0.2">
      <c r="A1299" s="1393"/>
      <c r="B1299" s="147"/>
      <c r="C1299" s="202"/>
      <c r="D1299" s="201"/>
      <c r="E1299" s="716"/>
      <c r="F1299" s="1123"/>
      <c r="G1299" s="1124"/>
      <c r="H1299" s="704"/>
      <c r="I1299" s="170"/>
      <c r="J1299" s="170"/>
      <c r="K1299" s="170"/>
      <c r="L1299" s="170"/>
      <c r="M1299" s="170"/>
      <c r="N1299" s="170"/>
      <c r="O1299" s="714">
        <f t="shared" si="401"/>
        <v>0</v>
      </c>
      <c r="P1299" s="835"/>
      <c r="Q1299" s="137"/>
      <c r="R1299" s="137"/>
      <c r="S1299" s="137"/>
      <c r="T1299" s="137"/>
      <c r="U1299" s="137"/>
      <c r="V1299" s="137"/>
      <c r="W1299" s="137"/>
      <c r="X1299" s="137"/>
      <c r="Y1299" s="137"/>
      <c r="Z1299" s="137"/>
      <c r="AA1299" s="137"/>
      <c r="AB1299" s="137"/>
      <c r="AC1299" s="137"/>
      <c r="AD1299" s="137"/>
      <c r="AE1299" s="137"/>
      <c r="AF1299" s="137"/>
      <c r="AG1299" s="137"/>
      <c r="AH1299" s="137"/>
    </row>
    <row r="1300" spans="1:34" ht="15" hidden="1" customHeight="1" x14ac:dyDescent="0.2">
      <c r="A1300" s="1393"/>
      <c r="B1300" s="147"/>
      <c r="C1300" s="202"/>
      <c r="D1300" s="201"/>
      <c r="E1300" s="716"/>
      <c r="F1300" s="1123"/>
      <c r="G1300" s="1124"/>
      <c r="H1300" s="704"/>
      <c r="I1300" s="170"/>
      <c r="J1300" s="170"/>
      <c r="K1300" s="170"/>
      <c r="L1300" s="170"/>
      <c r="M1300" s="170"/>
      <c r="N1300" s="170"/>
      <c r="O1300" s="714">
        <f t="shared" si="401"/>
        <v>0</v>
      </c>
      <c r="P1300" s="835"/>
      <c r="Q1300" s="137"/>
      <c r="R1300" s="137"/>
      <c r="S1300" s="137"/>
      <c r="T1300" s="137"/>
      <c r="U1300" s="137"/>
      <c r="V1300" s="137"/>
      <c r="W1300" s="137"/>
      <c r="X1300" s="137"/>
      <c r="Y1300" s="137"/>
      <c r="Z1300" s="137"/>
      <c r="AA1300" s="137"/>
      <c r="AB1300" s="137"/>
      <c r="AC1300" s="137"/>
      <c r="AD1300" s="137"/>
      <c r="AE1300" s="137"/>
      <c r="AF1300" s="137"/>
      <c r="AG1300" s="137"/>
      <c r="AH1300" s="137"/>
    </row>
    <row r="1301" spans="1:34" ht="15" hidden="1" customHeight="1" thickBot="1" x14ac:dyDescent="0.25">
      <c r="A1301" s="1394"/>
      <c r="B1301" s="169"/>
      <c r="C1301" s="203"/>
      <c r="D1301" s="201"/>
      <c r="E1301" s="717"/>
      <c r="F1301" s="1125"/>
      <c r="G1301" s="1126"/>
      <c r="H1301" s="704"/>
      <c r="I1301" s="170"/>
      <c r="J1301" s="170"/>
      <c r="K1301" s="170"/>
      <c r="L1301" s="170"/>
      <c r="M1301" s="170"/>
      <c r="N1301" s="170"/>
      <c r="O1301" s="714">
        <f t="shared" si="401"/>
        <v>0</v>
      </c>
      <c r="P1301" s="835"/>
      <c r="Q1301" s="137"/>
      <c r="R1301" s="137"/>
      <c r="S1301" s="137"/>
      <c r="T1301" s="137"/>
      <c r="U1301" s="137"/>
      <c r="V1301" s="137"/>
      <c r="W1301" s="137"/>
      <c r="X1301" s="137"/>
      <c r="Y1301" s="137"/>
      <c r="Z1301" s="137"/>
      <c r="AA1301" s="137"/>
      <c r="AB1301" s="137"/>
      <c r="AC1301" s="137"/>
      <c r="AD1301" s="137"/>
      <c r="AE1301" s="137"/>
      <c r="AF1301" s="137"/>
      <c r="AG1301" s="137"/>
      <c r="AH1301" s="137"/>
    </row>
    <row r="1302" spans="1:34" ht="18" customHeight="1" thickBot="1" x14ac:dyDescent="0.25">
      <c r="A1302" s="182"/>
      <c r="B1302" s="198"/>
      <c r="C1302" s="198"/>
      <c r="D1302" s="198"/>
      <c r="E1302" s="198" t="s">
        <v>62</v>
      </c>
      <c r="F1302" s="140">
        <f t="shared" ref="F1302:G1302" si="402">SUM(F1282:F1301)</f>
        <v>0</v>
      </c>
      <c r="G1302" s="204">
        <f t="shared" si="402"/>
        <v>0</v>
      </c>
      <c r="H1302" s="139"/>
      <c r="I1302" s="209"/>
      <c r="J1302" s="139"/>
      <c r="K1302" s="209"/>
      <c r="L1302" s="139"/>
      <c r="M1302" s="209"/>
      <c r="N1302" s="139"/>
      <c r="O1302" s="144">
        <f t="shared" ref="O1302" si="403">SUM(O1282:O1301)</f>
        <v>0</v>
      </c>
      <c r="P1302" s="836"/>
      <c r="Q1302" s="137"/>
      <c r="R1302" s="137"/>
      <c r="S1302" s="137"/>
      <c r="T1302" s="137"/>
      <c r="U1302" s="137"/>
      <c r="V1302" s="137"/>
      <c r="W1302" s="137"/>
      <c r="X1302" s="137"/>
      <c r="Y1302" s="137"/>
      <c r="Z1302" s="137"/>
      <c r="AA1302" s="137"/>
      <c r="AB1302" s="137"/>
      <c r="AC1302" s="137"/>
      <c r="AD1302" s="137"/>
      <c r="AE1302" s="137"/>
      <c r="AF1302" s="137"/>
      <c r="AG1302" s="137"/>
      <c r="AH1302" s="137"/>
    </row>
    <row r="1303" spans="1:34" ht="13.5" thickBot="1" x14ac:dyDescent="0.25">
      <c r="A1303" s="173"/>
      <c r="B1303" s="152"/>
      <c r="C1303" s="152"/>
      <c r="D1303" s="152"/>
      <c r="E1303" s="152"/>
      <c r="F1303" s="152"/>
      <c r="G1303" s="152"/>
      <c r="H1303" s="102"/>
      <c r="I1303" s="152"/>
      <c r="J1303" s="152"/>
      <c r="K1303" s="152"/>
      <c r="L1303" s="152"/>
      <c r="M1303" s="152"/>
      <c r="N1303" s="152"/>
      <c r="O1303" s="102"/>
      <c r="P1303" s="837"/>
      <c r="Q1303" s="137"/>
      <c r="R1303" s="137"/>
      <c r="S1303" s="137"/>
      <c r="T1303" s="137"/>
      <c r="U1303" s="137"/>
      <c r="V1303" s="137"/>
      <c r="W1303" s="137"/>
      <c r="X1303" s="137"/>
      <c r="Y1303" s="137"/>
      <c r="Z1303" s="137"/>
      <c r="AA1303" s="137"/>
      <c r="AB1303" s="137"/>
      <c r="AC1303" s="137"/>
      <c r="AD1303" s="137"/>
      <c r="AE1303" s="137"/>
      <c r="AF1303" s="137"/>
      <c r="AG1303" s="137"/>
      <c r="AH1303" s="137"/>
    </row>
    <row r="1304" spans="1:34" ht="15" customHeight="1" x14ac:dyDescent="0.2">
      <c r="A1304" s="1392">
        <f>'Setup Page'!C21</f>
        <v>0</v>
      </c>
      <c r="B1304" s="168"/>
      <c r="C1304" s="201"/>
      <c r="D1304" s="201"/>
      <c r="E1304" s="715"/>
      <c r="F1304" s="1121"/>
      <c r="G1304" s="1122"/>
      <c r="H1304" s="704"/>
      <c r="I1304" s="170"/>
      <c r="J1304" s="170"/>
      <c r="K1304" s="170"/>
      <c r="L1304" s="170"/>
      <c r="M1304" s="170"/>
      <c r="N1304" s="170"/>
      <c r="O1304" s="714">
        <f>G1304*H1304</f>
        <v>0</v>
      </c>
      <c r="P1304" s="835"/>
      <c r="Q1304" s="137"/>
      <c r="R1304" s="137"/>
      <c r="S1304" s="137"/>
      <c r="T1304" s="137"/>
      <c r="U1304" s="137"/>
      <c r="V1304" s="137"/>
      <c r="W1304" s="137"/>
      <c r="X1304" s="137"/>
      <c r="Y1304" s="137"/>
      <c r="Z1304" s="137"/>
      <c r="AA1304" s="137"/>
      <c r="AB1304" s="137"/>
      <c r="AC1304" s="137"/>
      <c r="AD1304" s="137"/>
      <c r="AE1304" s="137"/>
      <c r="AF1304" s="137"/>
      <c r="AG1304" s="137"/>
      <c r="AH1304" s="137"/>
    </row>
    <row r="1305" spans="1:34" ht="15" customHeight="1" x14ac:dyDescent="0.2">
      <c r="A1305" s="1393"/>
      <c r="B1305" s="147"/>
      <c r="C1305" s="202"/>
      <c r="D1305" s="201"/>
      <c r="E1305" s="716"/>
      <c r="F1305" s="1123"/>
      <c r="G1305" s="1124"/>
      <c r="H1305" s="704"/>
      <c r="I1305" s="170"/>
      <c r="J1305" s="170"/>
      <c r="K1305" s="170"/>
      <c r="L1305" s="170"/>
      <c r="M1305" s="170"/>
      <c r="N1305" s="170"/>
      <c r="O1305" s="714">
        <f t="shared" ref="O1305:O1323" si="404">G1305*H1305</f>
        <v>0</v>
      </c>
      <c r="P1305" s="835"/>
      <c r="Q1305" s="137"/>
      <c r="R1305" s="137"/>
      <c r="S1305" s="137"/>
      <c r="T1305" s="137"/>
      <c r="U1305" s="137"/>
      <c r="V1305" s="137"/>
      <c r="W1305" s="137"/>
      <c r="X1305" s="137"/>
      <c r="Y1305" s="137"/>
      <c r="Z1305" s="137"/>
      <c r="AA1305" s="137"/>
      <c r="AB1305" s="137"/>
      <c r="AC1305" s="137"/>
      <c r="AD1305" s="137"/>
      <c r="AE1305" s="137"/>
      <c r="AF1305" s="137"/>
      <c r="AG1305" s="137"/>
      <c r="AH1305" s="137"/>
    </row>
    <row r="1306" spans="1:34" ht="15" customHeight="1" x14ac:dyDescent="0.2">
      <c r="A1306" s="1393"/>
      <c r="B1306" s="147"/>
      <c r="C1306" s="202"/>
      <c r="D1306" s="201"/>
      <c r="E1306" s="716"/>
      <c r="F1306" s="1123"/>
      <c r="G1306" s="1124"/>
      <c r="H1306" s="704"/>
      <c r="I1306" s="170"/>
      <c r="J1306" s="170"/>
      <c r="K1306" s="170"/>
      <c r="L1306" s="170"/>
      <c r="M1306" s="170"/>
      <c r="N1306" s="170"/>
      <c r="O1306" s="714">
        <f t="shared" si="404"/>
        <v>0</v>
      </c>
      <c r="P1306" s="835"/>
      <c r="Q1306" s="137"/>
      <c r="R1306" s="137"/>
      <c r="S1306" s="137"/>
      <c r="T1306" s="137"/>
      <c r="U1306" s="137"/>
      <c r="V1306" s="137"/>
      <c r="W1306" s="137"/>
      <c r="X1306" s="137"/>
      <c r="Y1306" s="137"/>
      <c r="Z1306" s="137"/>
      <c r="AA1306" s="137"/>
      <c r="AB1306" s="137"/>
      <c r="AC1306" s="137"/>
      <c r="AD1306" s="137"/>
      <c r="AE1306" s="137"/>
      <c r="AF1306" s="137"/>
      <c r="AG1306" s="137"/>
      <c r="AH1306" s="137"/>
    </row>
    <row r="1307" spans="1:34" ht="15" customHeight="1" x14ac:dyDescent="0.2">
      <c r="A1307" s="1393"/>
      <c r="B1307" s="147"/>
      <c r="C1307" s="202"/>
      <c r="D1307" s="201"/>
      <c r="E1307" s="716"/>
      <c r="F1307" s="1123"/>
      <c r="G1307" s="1124"/>
      <c r="H1307" s="704"/>
      <c r="I1307" s="170"/>
      <c r="J1307" s="170"/>
      <c r="K1307" s="170"/>
      <c r="L1307" s="170"/>
      <c r="M1307" s="170"/>
      <c r="N1307" s="170"/>
      <c r="O1307" s="714">
        <f t="shared" si="404"/>
        <v>0</v>
      </c>
      <c r="P1307" s="835"/>
      <c r="Q1307" s="137"/>
      <c r="R1307" s="137"/>
      <c r="S1307" s="137"/>
      <c r="T1307" s="137"/>
      <c r="U1307" s="137"/>
      <c r="V1307" s="137"/>
      <c r="W1307" s="137"/>
      <c r="X1307" s="137"/>
      <c r="Y1307" s="137"/>
      <c r="Z1307" s="137"/>
      <c r="AA1307" s="137"/>
      <c r="AB1307" s="137"/>
      <c r="AC1307" s="137"/>
      <c r="AD1307" s="137"/>
      <c r="AE1307" s="137"/>
      <c r="AF1307" s="137"/>
      <c r="AG1307" s="137"/>
      <c r="AH1307" s="137"/>
    </row>
    <row r="1308" spans="1:34" ht="15" customHeight="1" x14ac:dyDescent="0.2">
      <c r="A1308" s="1393"/>
      <c r="B1308" s="147"/>
      <c r="C1308" s="202"/>
      <c r="D1308" s="201"/>
      <c r="E1308" s="716"/>
      <c r="F1308" s="1123"/>
      <c r="G1308" s="1124"/>
      <c r="H1308" s="704"/>
      <c r="I1308" s="170"/>
      <c r="J1308" s="170"/>
      <c r="K1308" s="170"/>
      <c r="L1308" s="170"/>
      <c r="M1308" s="170"/>
      <c r="N1308" s="170"/>
      <c r="O1308" s="714">
        <f t="shared" si="404"/>
        <v>0</v>
      </c>
      <c r="P1308" s="835"/>
      <c r="Q1308" s="137"/>
      <c r="R1308" s="137"/>
      <c r="S1308" s="137"/>
      <c r="T1308" s="137"/>
      <c r="U1308" s="137"/>
      <c r="V1308" s="137"/>
      <c r="W1308" s="137"/>
      <c r="X1308" s="137"/>
      <c r="Y1308" s="137"/>
      <c r="Z1308" s="137"/>
      <c r="AA1308" s="137"/>
      <c r="AB1308" s="137"/>
      <c r="AC1308" s="137"/>
      <c r="AD1308" s="137"/>
      <c r="AE1308" s="137"/>
      <c r="AF1308" s="137"/>
      <c r="AG1308" s="137"/>
      <c r="AH1308" s="137"/>
    </row>
    <row r="1309" spans="1:34" ht="15" customHeight="1" x14ac:dyDescent="0.2">
      <c r="A1309" s="1393"/>
      <c r="B1309" s="147"/>
      <c r="C1309" s="202"/>
      <c r="D1309" s="201"/>
      <c r="E1309" s="716"/>
      <c r="F1309" s="1123"/>
      <c r="G1309" s="1124"/>
      <c r="H1309" s="704"/>
      <c r="I1309" s="170"/>
      <c r="J1309" s="170"/>
      <c r="K1309" s="170"/>
      <c r="L1309" s="170"/>
      <c r="M1309" s="170"/>
      <c r="N1309" s="170"/>
      <c r="O1309" s="714">
        <f t="shared" si="404"/>
        <v>0</v>
      </c>
      <c r="P1309" s="835"/>
      <c r="Q1309" s="137"/>
      <c r="R1309" s="137"/>
      <c r="S1309" s="137"/>
      <c r="T1309" s="137"/>
      <c r="U1309" s="137"/>
      <c r="V1309" s="137"/>
      <c r="W1309" s="137"/>
      <c r="X1309" s="137"/>
      <c r="Y1309" s="137"/>
      <c r="Z1309" s="137"/>
      <c r="AA1309" s="137"/>
      <c r="AB1309" s="137"/>
      <c r="AC1309" s="137"/>
      <c r="AD1309" s="137"/>
      <c r="AE1309" s="137"/>
      <c r="AF1309" s="137"/>
      <c r="AG1309" s="137"/>
      <c r="AH1309" s="137"/>
    </row>
    <row r="1310" spans="1:34" ht="15" customHeight="1" x14ac:dyDescent="0.2">
      <c r="A1310" s="1393"/>
      <c r="B1310" s="147"/>
      <c r="C1310" s="202"/>
      <c r="D1310" s="201"/>
      <c r="E1310" s="716"/>
      <c r="F1310" s="1123"/>
      <c r="G1310" s="1124"/>
      <c r="H1310" s="704"/>
      <c r="I1310" s="170"/>
      <c r="J1310" s="170"/>
      <c r="K1310" s="170"/>
      <c r="L1310" s="170"/>
      <c r="M1310" s="170"/>
      <c r="N1310" s="170"/>
      <c r="O1310" s="714">
        <f t="shared" si="404"/>
        <v>0</v>
      </c>
      <c r="P1310" s="835"/>
      <c r="Q1310" s="137"/>
      <c r="R1310" s="137"/>
      <c r="S1310" s="137"/>
      <c r="T1310" s="137"/>
      <c r="U1310" s="137"/>
      <c r="V1310" s="137"/>
      <c r="W1310" s="137"/>
      <c r="X1310" s="137"/>
      <c r="Y1310" s="137"/>
      <c r="Z1310" s="137"/>
      <c r="AA1310" s="137"/>
      <c r="AB1310" s="137"/>
      <c r="AC1310" s="137"/>
      <c r="AD1310" s="137"/>
      <c r="AE1310" s="137"/>
      <c r="AF1310" s="137"/>
      <c r="AG1310" s="137"/>
      <c r="AH1310" s="137"/>
    </row>
    <row r="1311" spans="1:34" ht="15" customHeight="1" x14ac:dyDescent="0.2">
      <c r="A1311" s="1393"/>
      <c r="B1311" s="147"/>
      <c r="C1311" s="202"/>
      <c r="D1311" s="201"/>
      <c r="E1311" s="716"/>
      <c r="F1311" s="1123"/>
      <c r="G1311" s="1124"/>
      <c r="H1311" s="704"/>
      <c r="I1311" s="170"/>
      <c r="J1311" s="170"/>
      <c r="K1311" s="170"/>
      <c r="L1311" s="170"/>
      <c r="M1311" s="170"/>
      <c r="N1311" s="170"/>
      <c r="O1311" s="714">
        <f t="shared" si="404"/>
        <v>0</v>
      </c>
      <c r="P1311" s="835"/>
      <c r="Q1311" s="137"/>
      <c r="R1311" s="137"/>
      <c r="S1311" s="137"/>
      <c r="T1311" s="137"/>
      <c r="U1311" s="137"/>
      <c r="V1311" s="137"/>
      <c r="W1311" s="137"/>
      <c r="X1311" s="137"/>
      <c r="Y1311" s="137"/>
      <c r="Z1311" s="137"/>
      <c r="AA1311" s="137"/>
      <c r="AB1311" s="137"/>
      <c r="AC1311" s="137"/>
      <c r="AD1311" s="137"/>
      <c r="AE1311" s="137"/>
      <c r="AF1311" s="137"/>
      <c r="AG1311" s="137"/>
      <c r="AH1311" s="137"/>
    </row>
    <row r="1312" spans="1:34" ht="15" customHeight="1" x14ac:dyDescent="0.2">
      <c r="A1312" s="1393"/>
      <c r="B1312" s="147"/>
      <c r="C1312" s="202"/>
      <c r="D1312" s="201"/>
      <c r="E1312" s="716"/>
      <c r="F1312" s="1123"/>
      <c r="G1312" s="1124"/>
      <c r="H1312" s="704"/>
      <c r="I1312" s="170"/>
      <c r="J1312" s="170"/>
      <c r="K1312" s="170"/>
      <c r="L1312" s="170"/>
      <c r="M1312" s="170"/>
      <c r="N1312" s="170"/>
      <c r="O1312" s="714">
        <f t="shared" si="404"/>
        <v>0</v>
      </c>
      <c r="P1312" s="835"/>
      <c r="Q1312" s="137"/>
      <c r="R1312" s="137"/>
      <c r="S1312" s="137"/>
      <c r="T1312" s="137"/>
      <c r="U1312" s="137"/>
      <c r="V1312" s="137"/>
      <c r="W1312" s="137"/>
      <c r="X1312" s="137"/>
      <c r="Y1312" s="137"/>
      <c r="Z1312" s="137"/>
      <c r="AA1312" s="137"/>
      <c r="AB1312" s="137"/>
      <c r="AC1312" s="137"/>
      <c r="AD1312" s="137"/>
      <c r="AE1312" s="137"/>
      <c r="AF1312" s="137"/>
      <c r="AG1312" s="137"/>
      <c r="AH1312" s="137"/>
    </row>
    <row r="1313" spans="1:34" ht="15" customHeight="1" thickBot="1" x14ac:dyDescent="0.25">
      <c r="A1313" s="1393"/>
      <c r="B1313" s="147"/>
      <c r="C1313" s="202"/>
      <c r="D1313" s="201"/>
      <c r="E1313" s="716"/>
      <c r="F1313" s="1123"/>
      <c r="G1313" s="1124"/>
      <c r="H1313" s="704"/>
      <c r="I1313" s="170"/>
      <c r="J1313" s="170"/>
      <c r="K1313" s="170"/>
      <c r="L1313" s="170"/>
      <c r="M1313" s="170"/>
      <c r="N1313" s="170"/>
      <c r="O1313" s="714">
        <f t="shared" si="404"/>
        <v>0</v>
      </c>
      <c r="P1313" s="835"/>
      <c r="Q1313" s="137"/>
      <c r="R1313" s="137"/>
      <c r="S1313" s="137"/>
      <c r="T1313" s="137"/>
      <c r="U1313" s="137"/>
      <c r="V1313" s="137"/>
      <c r="W1313" s="137"/>
      <c r="X1313" s="137"/>
      <c r="Y1313" s="137"/>
      <c r="Z1313" s="137"/>
      <c r="AA1313" s="137"/>
      <c r="AB1313" s="137"/>
      <c r="AC1313" s="137"/>
      <c r="AD1313" s="137"/>
      <c r="AE1313" s="137"/>
      <c r="AF1313" s="137"/>
      <c r="AG1313" s="137"/>
      <c r="AH1313" s="137"/>
    </row>
    <row r="1314" spans="1:34" ht="15" hidden="1" customHeight="1" x14ac:dyDescent="0.2">
      <c r="A1314" s="1393"/>
      <c r="B1314" s="147"/>
      <c r="C1314" s="202"/>
      <c r="D1314" s="201"/>
      <c r="E1314" s="716"/>
      <c r="F1314" s="1123"/>
      <c r="G1314" s="1124"/>
      <c r="H1314" s="704"/>
      <c r="I1314" s="170"/>
      <c r="J1314" s="170"/>
      <c r="K1314" s="170"/>
      <c r="L1314" s="170"/>
      <c r="M1314" s="170"/>
      <c r="N1314" s="170"/>
      <c r="O1314" s="714">
        <f t="shared" si="404"/>
        <v>0</v>
      </c>
      <c r="P1314" s="835"/>
      <c r="Q1314" s="137"/>
      <c r="R1314" s="137"/>
      <c r="S1314" s="137"/>
      <c r="T1314" s="137"/>
      <c r="U1314" s="137"/>
      <c r="V1314" s="137"/>
      <c r="W1314" s="137"/>
      <c r="X1314" s="137"/>
      <c r="Y1314" s="137"/>
      <c r="Z1314" s="137"/>
      <c r="AA1314" s="137"/>
      <c r="AB1314" s="137"/>
      <c r="AC1314" s="137"/>
      <c r="AD1314" s="137"/>
      <c r="AE1314" s="137"/>
      <c r="AF1314" s="137"/>
      <c r="AG1314" s="137"/>
      <c r="AH1314" s="137"/>
    </row>
    <row r="1315" spans="1:34" ht="15" hidden="1" customHeight="1" x14ac:dyDescent="0.2">
      <c r="A1315" s="1393"/>
      <c r="B1315" s="147"/>
      <c r="C1315" s="202"/>
      <c r="D1315" s="201"/>
      <c r="E1315" s="716"/>
      <c r="F1315" s="1123"/>
      <c r="G1315" s="1124"/>
      <c r="H1315" s="704"/>
      <c r="I1315" s="170"/>
      <c r="J1315" s="170"/>
      <c r="K1315" s="170"/>
      <c r="L1315" s="170"/>
      <c r="M1315" s="170"/>
      <c r="N1315" s="170"/>
      <c r="O1315" s="714">
        <f t="shared" si="404"/>
        <v>0</v>
      </c>
      <c r="P1315" s="835"/>
      <c r="Q1315" s="137"/>
      <c r="R1315" s="137"/>
      <c r="S1315" s="137"/>
      <c r="T1315" s="137"/>
      <c r="U1315" s="137"/>
      <c r="V1315" s="137"/>
      <c r="W1315" s="137"/>
      <c r="X1315" s="137"/>
      <c r="Y1315" s="137"/>
      <c r="Z1315" s="137"/>
      <c r="AA1315" s="137"/>
      <c r="AB1315" s="137"/>
      <c r="AC1315" s="137"/>
      <c r="AD1315" s="137"/>
      <c r="AE1315" s="137"/>
      <c r="AF1315" s="137"/>
      <c r="AG1315" s="137"/>
      <c r="AH1315" s="137"/>
    </row>
    <row r="1316" spans="1:34" ht="15" hidden="1" customHeight="1" x14ac:dyDescent="0.2">
      <c r="A1316" s="1393"/>
      <c r="B1316" s="147"/>
      <c r="C1316" s="202"/>
      <c r="D1316" s="201"/>
      <c r="E1316" s="716"/>
      <c r="F1316" s="1123"/>
      <c r="G1316" s="1124"/>
      <c r="H1316" s="704"/>
      <c r="I1316" s="170"/>
      <c r="J1316" s="170"/>
      <c r="K1316" s="170"/>
      <c r="L1316" s="170"/>
      <c r="M1316" s="170"/>
      <c r="N1316" s="170"/>
      <c r="O1316" s="714">
        <f t="shared" si="404"/>
        <v>0</v>
      </c>
      <c r="P1316" s="835"/>
      <c r="Q1316" s="137"/>
      <c r="R1316" s="137"/>
      <c r="S1316" s="137"/>
      <c r="T1316" s="137"/>
      <c r="U1316" s="137"/>
      <c r="V1316" s="137"/>
      <c r="W1316" s="137"/>
      <c r="X1316" s="137"/>
      <c r="Y1316" s="137"/>
      <c r="Z1316" s="137"/>
      <c r="AA1316" s="137"/>
      <c r="AB1316" s="137"/>
      <c r="AC1316" s="137"/>
      <c r="AD1316" s="137"/>
      <c r="AE1316" s="137"/>
      <c r="AF1316" s="137"/>
      <c r="AG1316" s="137"/>
      <c r="AH1316" s="137"/>
    </row>
    <row r="1317" spans="1:34" ht="15" hidden="1" customHeight="1" x14ac:dyDescent="0.2">
      <c r="A1317" s="1393"/>
      <c r="B1317" s="147"/>
      <c r="C1317" s="202"/>
      <c r="D1317" s="201"/>
      <c r="E1317" s="716"/>
      <c r="F1317" s="1123"/>
      <c r="G1317" s="1124"/>
      <c r="H1317" s="704"/>
      <c r="I1317" s="170"/>
      <c r="J1317" s="170"/>
      <c r="K1317" s="170"/>
      <c r="L1317" s="170"/>
      <c r="M1317" s="170"/>
      <c r="N1317" s="170"/>
      <c r="O1317" s="714">
        <f t="shared" si="404"/>
        <v>0</v>
      </c>
      <c r="P1317" s="835"/>
      <c r="Q1317" s="137"/>
      <c r="R1317" s="137"/>
      <c r="S1317" s="137"/>
      <c r="T1317" s="137"/>
      <c r="U1317" s="137"/>
      <c r="V1317" s="137"/>
      <c r="W1317" s="137"/>
      <c r="X1317" s="137"/>
      <c r="Y1317" s="137"/>
      <c r="Z1317" s="137"/>
      <c r="AA1317" s="137"/>
      <c r="AB1317" s="137"/>
      <c r="AC1317" s="137"/>
      <c r="AD1317" s="137"/>
      <c r="AE1317" s="137"/>
      <c r="AF1317" s="137"/>
      <c r="AG1317" s="137"/>
      <c r="AH1317" s="137"/>
    </row>
    <row r="1318" spans="1:34" ht="15" hidden="1" customHeight="1" x14ac:dyDescent="0.2">
      <c r="A1318" s="1393"/>
      <c r="B1318" s="147"/>
      <c r="C1318" s="202"/>
      <c r="D1318" s="201"/>
      <c r="E1318" s="716"/>
      <c r="F1318" s="1123"/>
      <c r="G1318" s="1124"/>
      <c r="H1318" s="704"/>
      <c r="I1318" s="170"/>
      <c r="J1318" s="170"/>
      <c r="K1318" s="170"/>
      <c r="L1318" s="170"/>
      <c r="M1318" s="170"/>
      <c r="N1318" s="170"/>
      <c r="O1318" s="714">
        <f t="shared" si="404"/>
        <v>0</v>
      </c>
      <c r="P1318" s="835"/>
      <c r="Q1318" s="137"/>
      <c r="R1318" s="137"/>
      <c r="S1318" s="137"/>
      <c r="T1318" s="137"/>
      <c r="U1318" s="137"/>
      <c r="V1318" s="137"/>
      <c r="W1318" s="137"/>
      <c r="X1318" s="137"/>
      <c r="Y1318" s="137"/>
      <c r="Z1318" s="137"/>
      <c r="AA1318" s="137"/>
      <c r="AB1318" s="137"/>
      <c r="AC1318" s="137"/>
      <c r="AD1318" s="137"/>
      <c r="AE1318" s="137"/>
      <c r="AF1318" s="137"/>
      <c r="AG1318" s="137"/>
      <c r="AH1318" s="137"/>
    </row>
    <row r="1319" spans="1:34" ht="15" hidden="1" customHeight="1" x14ac:dyDescent="0.2">
      <c r="A1319" s="1393"/>
      <c r="B1319" s="147"/>
      <c r="C1319" s="202"/>
      <c r="D1319" s="201"/>
      <c r="E1319" s="716"/>
      <c r="F1319" s="1123"/>
      <c r="G1319" s="1124"/>
      <c r="H1319" s="704"/>
      <c r="I1319" s="170"/>
      <c r="J1319" s="170"/>
      <c r="K1319" s="170"/>
      <c r="L1319" s="170"/>
      <c r="M1319" s="170"/>
      <c r="N1319" s="170"/>
      <c r="O1319" s="714">
        <f t="shared" si="404"/>
        <v>0</v>
      </c>
      <c r="P1319" s="835"/>
      <c r="Q1319" s="137"/>
      <c r="R1319" s="137"/>
      <c r="S1319" s="137"/>
      <c r="T1319" s="137"/>
      <c r="U1319" s="137"/>
      <c r="V1319" s="137"/>
      <c r="W1319" s="137"/>
      <c r="X1319" s="137"/>
      <c r="Y1319" s="137"/>
      <c r="Z1319" s="137"/>
      <c r="AA1319" s="137"/>
      <c r="AB1319" s="137"/>
      <c r="AC1319" s="137"/>
      <c r="AD1319" s="137"/>
      <c r="AE1319" s="137"/>
      <c r="AF1319" s="137"/>
      <c r="AG1319" s="137"/>
      <c r="AH1319" s="137"/>
    </row>
    <row r="1320" spans="1:34" ht="15" hidden="1" customHeight="1" x14ac:dyDescent="0.2">
      <c r="A1320" s="1393"/>
      <c r="B1320" s="147"/>
      <c r="C1320" s="202"/>
      <c r="D1320" s="201"/>
      <c r="E1320" s="716"/>
      <c r="F1320" s="1123"/>
      <c r="G1320" s="1124"/>
      <c r="H1320" s="704"/>
      <c r="I1320" s="170"/>
      <c r="J1320" s="170"/>
      <c r="K1320" s="170"/>
      <c r="L1320" s="170"/>
      <c r="M1320" s="170"/>
      <c r="N1320" s="170"/>
      <c r="O1320" s="714">
        <f t="shared" si="404"/>
        <v>0</v>
      </c>
      <c r="P1320" s="835"/>
      <c r="Q1320" s="137"/>
      <c r="R1320" s="137"/>
      <c r="S1320" s="137"/>
      <c r="T1320" s="137"/>
      <c r="U1320" s="137"/>
      <c r="V1320" s="137"/>
      <c r="W1320" s="137"/>
      <c r="X1320" s="137"/>
      <c r="Y1320" s="137"/>
      <c r="Z1320" s="137"/>
      <c r="AA1320" s="137"/>
      <c r="AB1320" s="137"/>
      <c r="AC1320" s="137"/>
      <c r="AD1320" s="137"/>
      <c r="AE1320" s="137"/>
      <c r="AF1320" s="137"/>
      <c r="AG1320" s="137"/>
      <c r="AH1320" s="137"/>
    </row>
    <row r="1321" spans="1:34" ht="15" hidden="1" customHeight="1" x14ac:dyDescent="0.2">
      <c r="A1321" s="1393"/>
      <c r="B1321" s="147"/>
      <c r="C1321" s="202"/>
      <c r="D1321" s="201"/>
      <c r="E1321" s="716"/>
      <c r="F1321" s="1123"/>
      <c r="G1321" s="1124"/>
      <c r="H1321" s="704"/>
      <c r="I1321" s="170"/>
      <c r="J1321" s="170"/>
      <c r="K1321" s="170"/>
      <c r="L1321" s="170"/>
      <c r="M1321" s="170"/>
      <c r="N1321" s="170"/>
      <c r="O1321" s="714">
        <f t="shared" si="404"/>
        <v>0</v>
      </c>
      <c r="P1321" s="835"/>
      <c r="Q1321" s="137"/>
      <c r="R1321" s="137"/>
      <c r="S1321" s="137"/>
      <c r="T1321" s="137"/>
      <c r="U1321" s="137"/>
      <c r="V1321" s="137"/>
      <c r="W1321" s="137"/>
      <c r="X1321" s="137"/>
      <c r="Y1321" s="137"/>
      <c r="Z1321" s="137"/>
      <c r="AA1321" s="137"/>
      <c r="AB1321" s="137"/>
      <c r="AC1321" s="137"/>
      <c r="AD1321" s="137"/>
      <c r="AE1321" s="137"/>
      <c r="AF1321" s="137"/>
      <c r="AG1321" s="137"/>
      <c r="AH1321" s="137"/>
    </row>
    <row r="1322" spans="1:34" ht="15" hidden="1" customHeight="1" x14ac:dyDescent="0.2">
      <c r="A1322" s="1393"/>
      <c r="B1322" s="147"/>
      <c r="C1322" s="202"/>
      <c r="D1322" s="201"/>
      <c r="E1322" s="716"/>
      <c r="F1322" s="1123"/>
      <c r="G1322" s="1124"/>
      <c r="H1322" s="704"/>
      <c r="I1322" s="170"/>
      <c r="J1322" s="170"/>
      <c r="K1322" s="170"/>
      <c r="L1322" s="170"/>
      <c r="M1322" s="170"/>
      <c r="N1322" s="170"/>
      <c r="O1322" s="714">
        <f t="shared" si="404"/>
        <v>0</v>
      </c>
      <c r="P1322" s="835"/>
      <c r="Q1322" s="137"/>
      <c r="R1322" s="137"/>
      <c r="S1322" s="137"/>
      <c r="T1322" s="137"/>
      <c r="U1322" s="137"/>
      <c r="V1322" s="137"/>
      <c r="W1322" s="137"/>
      <c r="X1322" s="137"/>
      <c r="Y1322" s="137"/>
      <c r="Z1322" s="137"/>
      <c r="AA1322" s="137"/>
      <c r="AB1322" s="137"/>
      <c r="AC1322" s="137"/>
      <c r="AD1322" s="137"/>
      <c r="AE1322" s="137"/>
      <c r="AF1322" s="137"/>
      <c r="AG1322" s="137"/>
      <c r="AH1322" s="137"/>
    </row>
    <row r="1323" spans="1:34" ht="15" hidden="1" customHeight="1" thickBot="1" x14ac:dyDescent="0.25">
      <c r="A1323" s="1394"/>
      <c r="B1323" s="169"/>
      <c r="C1323" s="203"/>
      <c r="D1323" s="201"/>
      <c r="E1323" s="717"/>
      <c r="F1323" s="1125"/>
      <c r="G1323" s="1126"/>
      <c r="H1323" s="704"/>
      <c r="I1323" s="170"/>
      <c r="J1323" s="170"/>
      <c r="K1323" s="170"/>
      <c r="L1323" s="170"/>
      <c r="M1323" s="170"/>
      <c r="N1323" s="170"/>
      <c r="O1323" s="714">
        <f t="shared" si="404"/>
        <v>0</v>
      </c>
      <c r="P1323" s="835"/>
      <c r="Q1323" s="137"/>
      <c r="R1323" s="137"/>
      <c r="S1323" s="137"/>
      <c r="T1323" s="137"/>
      <c r="U1323" s="137"/>
      <c r="V1323" s="137"/>
      <c r="W1323" s="137"/>
      <c r="X1323" s="137"/>
      <c r="Y1323" s="137"/>
      <c r="Z1323" s="137"/>
      <c r="AA1323" s="137"/>
      <c r="AB1323" s="137"/>
      <c r="AC1323" s="137"/>
      <c r="AD1323" s="137"/>
      <c r="AE1323" s="137"/>
      <c r="AF1323" s="137"/>
      <c r="AG1323" s="137"/>
      <c r="AH1323" s="137"/>
    </row>
    <row r="1324" spans="1:34" ht="18" customHeight="1" thickBot="1" x14ac:dyDescent="0.25">
      <c r="A1324" s="182"/>
      <c r="B1324" s="198"/>
      <c r="C1324" s="198"/>
      <c r="D1324" s="198"/>
      <c r="E1324" s="198" t="s">
        <v>62</v>
      </c>
      <c r="F1324" s="140">
        <f t="shared" ref="F1324:G1324" si="405">SUM(F1304:F1323)</f>
        <v>0</v>
      </c>
      <c r="G1324" s="204">
        <f t="shared" si="405"/>
        <v>0</v>
      </c>
      <c r="H1324" s="139"/>
      <c r="I1324" s="209"/>
      <c r="J1324" s="139"/>
      <c r="K1324" s="209"/>
      <c r="L1324" s="139"/>
      <c r="M1324" s="209"/>
      <c r="N1324" s="139"/>
      <c r="O1324" s="144">
        <f t="shared" ref="O1324" si="406">SUM(O1304:O1323)</f>
        <v>0</v>
      </c>
      <c r="P1324" s="836"/>
      <c r="Q1324" s="137"/>
      <c r="R1324" s="137"/>
      <c r="S1324" s="137"/>
      <c r="T1324" s="137"/>
      <c r="U1324" s="137"/>
      <c r="V1324" s="137"/>
      <c r="W1324" s="137"/>
      <c r="X1324" s="137"/>
      <c r="Y1324" s="137"/>
      <c r="Z1324" s="137"/>
      <c r="AA1324" s="137"/>
      <c r="AB1324" s="137"/>
      <c r="AC1324" s="137"/>
      <c r="AD1324" s="137"/>
      <c r="AE1324" s="137"/>
      <c r="AF1324" s="137"/>
      <c r="AG1324" s="137"/>
      <c r="AH1324" s="137"/>
    </row>
    <row r="1325" spans="1:34" ht="13.5" thickBot="1" x14ac:dyDescent="0.25">
      <c r="A1325" s="173"/>
      <c r="B1325" s="152"/>
      <c r="C1325" s="152"/>
      <c r="D1325" s="152"/>
      <c r="E1325" s="152"/>
      <c r="F1325" s="152"/>
      <c r="G1325" s="152"/>
      <c r="H1325" s="102"/>
      <c r="I1325" s="152"/>
      <c r="J1325" s="152"/>
      <c r="K1325" s="152"/>
      <c r="L1325" s="152"/>
      <c r="M1325" s="152"/>
      <c r="N1325" s="152"/>
      <c r="O1325" s="102"/>
      <c r="P1325" s="837"/>
      <c r="Q1325" s="137"/>
      <c r="R1325" s="137"/>
      <c r="S1325" s="137"/>
      <c r="T1325" s="137"/>
      <c r="U1325" s="137"/>
      <c r="V1325" s="137"/>
      <c r="W1325" s="137"/>
      <c r="X1325" s="137"/>
      <c r="Y1325" s="137"/>
      <c r="Z1325" s="137"/>
      <c r="AA1325" s="137"/>
      <c r="AB1325" s="137"/>
      <c r="AC1325" s="137"/>
      <c r="AD1325" s="137"/>
      <c r="AE1325" s="137"/>
      <c r="AF1325" s="137"/>
      <c r="AG1325" s="137"/>
      <c r="AH1325" s="137"/>
    </row>
    <row r="1326" spans="1:34" ht="15" customHeight="1" x14ac:dyDescent="0.2">
      <c r="A1326" s="1392">
        <f>'Setup Page'!C22</f>
        <v>0</v>
      </c>
      <c r="B1326" s="168"/>
      <c r="C1326" s="201"/>
      <c r="D1326" s="201"/>
      <c r="E1326" s="715"/>
      <c r="F1326" s="1121"/>
      <c r="G1326" s="1122"/>
      <c r="H1326" s="704"/>
      <c r="I1326" s="170"/>
      <c r="J1326" s="170"/>
      <c r="K1326" s="170"/>
      <c r="L1326" s="170"/>
      <c r="M1326" s="170"/>
      <c r="N1326" s="170"/>
      <c r="O1326" s="714">
        <f>G1326*H1326</f>
        <v>0</v>
      </c>
      <c r="P1326" s="835"/>
      <c r="Q1326" s="137"/>
      <c r="R1326" s="137"/>
      <c r="S1326" s="137"/>
      <c r="T1326" s="137"/>
      <c r="U1326" s="137"/>
      <c r="V1326" s="137"/>
      <c r="W1326" s="137"/>
      <c r="X1326" s="137"/>
      <c r="Y1326" s="137"/>
      <c r="Z1326" s="137"/>
      <c r="AA1326" s="137"/>
      <c r="AB1326" s="137"/>
      <c r="AC1326" s="137"/>
      <c r="AD1326" s="137"/>
      <c r="AE1326" s="137"/>
      <c r="AF1326" s="137"/>
      <c r="AG1326" s="137"/>
      <c r="AH1326" s="137"/>
    </row>
    <row r="1327" spans="1:34" ht="15" customHeight="1" x14ac:dyDescent="0.2">
      <c r="A1327" s="1393"/>
      <c r="B1327" s="147"/>
      <c r="C1327" s="202"/>
      <c r="D1327" s="201"/>
      <c r="E1327" s="716"/>
      <c r="F1327" s="1123"/>
      <c r="G1327" s="1124"/>
      <c r="H1327" s="704"/>
      <c r="I1327" s="170"/>
      <c r="J1327" s="170"/>
      <c r="K1327" s="170"/>
      <c r="L1327" s="170"/>
      <c r="M1327" s="170"/>
      <c r="N1327" s="170"/>
      <c r="O1327" s="714">
        <f t="shared" ref="O1327:O1345" si="407">G1327*H1327</f>
        <v>0</v>
      </c>
      <c r="P1327" s="835"/>
      <c r="Q1327" s="137"/>
      <c r="R1327" s="137"/>
      <c r="S1327" s="137"/>
      <c r="T1327" s="137"/>
      <c r="U1327" s="137"/>
      <c r="V1327" s="137"/>
      <c r="W1327" s="137"/>
      <c r="X1327" s="137"/>
      <c r="Y1327" s="137"/>
      <c r="Z1327" s="137"/>
      <c r="AA1327" s="137"/>
      <c r="AB1327" s="137"/>
      <c r="AC1327" s="137"/>
      <c r="AD1327" s="137"/>
      <c r="AE1327" s="137"/>
      <c r="AF1327" s="137"/>
      <c r="AG1327" s="137"/>
      <c r="AH1327" s="137"/>
    </row>
    <row r="1328" spans="1:34" ht="15" customHeight="1" x14ac:dyDescent="0.2">
      <c r="A1328" s="1393"/>
      <c r="B1328" s="147"/>
      <c r="C1328" s="202"/>
      <c r="D1328" s="201"/>
      <c r="E1328" s="716"/>
      <c r="F1328" s="1123"/>
      <c r="G1328" s="1124"/>
      <c r="H1328" s="704"/>
      <c r="I1328" s="170"/>
      <c r="J1328" s="170"/>
      <c r="K1328" s="170"/>
      <c r="L1328" s="170"/>
      <c r="M1328" s="170"/>
      <c r="N1328" s="170"/>
      <c r="O1328" s="714">
        <f t="shared" si="407"/>
        <v>0</v>
      </c>
      <c r="P1328" s="835"/>
      <c r="Q1328" s="137"/>
      <c r="R1328" s="137"/>
      <c r="S1328" s="137"/>
      <c r="T1328" s="137"/>
      <c r="U1328" s="137"/>
      <c r="V1328" s="137"/>
      <c r="W1328" s="137"/>
      <c r="X1328" s="137"/>
      <c r="Y1328" s="137"/>
      <c r="Z1328" s="137"/>
      <c r="AA1328" s="137"/>
      <c r="AB1328" s="137"/>
      <c r="AC1328" s="137"/>
      <c r="AD1328" s="137"/>
      <c r="AE1328" s="137"/>
      <c r="AF1328" s="137"/>
      <c r="AG1328" s="137"/>
      <c r="AH1328" s="137"/>
    </row>
    <row r="1329" spans="1:34" ht="15" customHeight="1" x14ac:dyDescent="0.2">
      <c r="A1329" s="1393"/>
      <c r="B1329" s="147"/>
      <c r="C1329" s="202"/>
      <c r="D1329" s="201"/>
      <c r="E1329" s="716"/>
      <c r="F1329" s="1123"/>
      <c r="G1329" s="1124"/>
      <c r="H1329" s="704"/>
      <c r="I1329" s="170"/>
      <c r="J1329" s="170"/>
      <c r="K1329" s="170"/>
      <c r="L1329" s="170"/>
      <c r="M1329" s="170"/>
      <c r="N1329" s="170"/>
      <c r="O1329" s="714">
        <f t="shared" si="407"/>
        <v>0</v>
      </c>
      <c r="P1329" s="835"/>
      <c r="Q1329" s="137"/>
      <c r="R1329" s="137"/>
      <c r="S1329" s="137"/>
      <c r="T1329" s="137"/>
      <c r="U1329" s="137"/>
      <c r="V1329" s="137"/>
      <c r="W1329" s="137"/>
      <c r="X1329" s="137"/>
      <c r="Y1329" s="137"/>
      <c r="Z1329" s="137"/>
      <c r="AA1329" s="137"/>
      <c r="AB1329" s="137"/>
      <c r="AC1329" s="137"/>
      <c r="AD1329" s="137"/>
      <c r="AE1329" s="137"/>
      <c r="AF1329" s="137"/>
      <c r="AG1329" s="137"/>
      <c r="AH1329" s="137"/>
    </row>
    <row r="1330" spans="1:34" ht="15" customHeight="1" x14ac:dyDescent="0.2">
      <c r="A1330" s="1393"/>
      <c r="B1330" s="147"/>
      <c r="C1330" s="202"/>
      <c r="D1330" s="201"/>
      <c r="E1330" s="716"/>
      <c r="F1330" s="1123"/>
      <c r="G1330" s="1124"/>
      <c r="H1330" s="704"/>
      <c r="I1330" s="170"/>
      <c r="J1330" s="170"/>
      <c r="K1330" s="170"/>
      <c r="L1330" s="170"/>
      <c r="M1330" s="170"/>
      <c r="N1330" s="170"/>
      <c r="O1330" s="714">
        <f t="shared" si="407"/>
        <v>0</v>
      </c>
      <c r="P1330" s="835"/>
      <c r="Q1330" s="137"/>
      <c r="R1330" s="137"/>
      <c r="S1330" s="137"/>
      <c r="T1330" s="137"/>
      <c r="U1330" s="137"/>
      <c r="V1330" s="137"/>
      <c r="W1330" s="137"/>
      <c r="X1330" s="137"/>
      <c r="Y1330" s="137"/>
      <c r="Z1330" s="137"/>
      <c r="AA1330" s="137"/>
      <c r="AB1330" s="137"/>
      <c r="AC1330" s="137"/>
      <c r="AD1330" s="137"/>
      <c r="AE1330" s="137"/>
      <c r="AF1330" s="137"/>
      <c r="AG1330" s="137"/>
      <c r="AH1330" s="137"/>
    </row>
    <row r="1331" spans="1:34" ht="15" customHeight="1" x14ac:dyDescent="0.2">
      <c r="A1331" s="1393"/>
      <c r="B1331" s="147"/>
      <c r="C1331" s="202"/>
      <c r="D1331" s="201"/>
      <c r="E1331" s="716"/>
      <c r="F1331" s="1123"/>
      <c r="G1331" s="1124"/>
      <c r="H1331" s="704"/>
      <c r="I1331" s="170"/>
      <c r="J1331" s="170"/>
      <c r="K1331" s="170"/>
      <c r="L1331" s="170"/>
      <c r="M1331" s="170"/>
      <c r="N1331" s="170"/>
      <c r="O1331" s="714">
        <f t="shared" si="407"/>
        <v>0</v>
      </c>
      <c r="P1331" s="835"/>
      <c r="Q1331" s="137"/>
      <c r="R1331" s="137"/>
      <c r="S1331" s="137"/>
      <c r="T1331" s="137"/>
      <c r="U1331" s="137"/>
      <c r="V1331" s="137"/>
      <c r="W1331" s="137"/>
      <c r="X1331" s="137"/>
      <c r="Y1331" s="137"/>
      <c r="Z1331" s="137"/>
      <c r="AA1331" s="137"/>
      <c r="AB1331" s="137"/>
      <c r="AC1331" s="137"/>
      <c r="AD1331" s="137"/>
      <c r="AE1331" s="137"/>
      <c r="AF1331" s="137"/>
      <c r="AG1331" s="137"/>
      <c r="AH1331" s="137"/>
    </row>
    <row r="1332" spans="1:34" ht="15" customHeight="1" x14ac:dyDescent="0.2">
      <c r="A1332" s="1393"/>
      <c r="B1332" s="147"/>
      <c r="C1332" s="202"/>
      <c r="D1332" s="201"/>
      <c r="E1332" s="716"/>
      <c r="F1332" s="1123"/>
      <c r="G1332" s="1124"/>
      <c r="H1332" s="704"/>
      <c r="I1332" s="170"/>
      <c r="J1332" s="170"/>
      <c r="K1332" s="170"/>
      <c r="L1332" s="170"/>
      <c r="M1332" s="170"/>
      <c r="N1332" s="170"/>
      <c r="O1332" s="714">
        <f t="shared" si="407"/>
        <v>0</v>
      </c>
      <c r="P1332" s="835"/>
      <c r="Q1332" s="137"/>
      <c r="R1332" s="137"/>
      <c r="S1332" s="137"/>
      <c r="T1332" s="137"/>
      <c r="U1332" s="137"/>
      <c r="V1332" s="137"/>
      <c r="W1332" s="137"/>
      <c r="X1332" s="137"/>
      <c r="Y1332" s="137"/>
      <c r="Z1332" s="137"/>
      <c r="AA1332" s="137"/>
      <c r="AB1332" s="137"/>
      <c r="AC1332" s="137"/>
      <c r="AD1332" s="137"/>
      <c r="AE1332" s="137"/>
      <c r="AF1332" s="137"/>
      <c r="AG1332" s="137"/>
      <c r="AH1332" s="137"/>
    </row>
    <row r="1333" spans="1:34" ht="15" customHeight="1" x14ac:dyDescent="0.2">
      <c r="A1333" s="1393"/>
      <c r="B1333" s="147"/>
      <c r="C1333" s="202"/>
      <c r="D1333" s="201"/>
      <c r="E1333" s="716"/>
      <c r="F1333" s="1123"/>
      <c r="G1333" s="1124"/>
      <c r="H1333" s="704"/>
      <c r="I1333" s="170"/>
      <c r="J1333" s="170"/>
      <c r="K1333" s="170"/>
      <c r="L1333" s="170"/>
      <c r="M1333" s="170"/>
      <c r="N1333" s="170"/>
      <c r="O1333" s="714">
        <f t="shared" si="407"/>
        <v>0</v>
      </c>
      <c r="P1333" s="835"/>
      <c r="Q1333" s="137"/>
      <c r="R1333" s="137"/>
      <c r="S1333" s="137"/>
      <c r="T1333" s="137"/>
      <c r="U1333" s="137"/>
      <c r="V1333" s="137"/>
      <c r="W1333" s="137"/>
      <c r="X1333" s="137"/>
      <c r="Y1333" s="137"/>
      <c r="Z1333" s="137"/>
      <c r="AA1333" s="137"/>
      <c r="AB1333" s="137"/>
      <c r="AC1333" s="137"/>
      <c r="AD1333" s="137"/>
      <c r="AE1333" s="137"/>
      <c r="AF1333" s="137"/>
      <c r="AG1333" s="137"/>
      <c r="AH1333" s="137"/>
    </row>
    <row r="1334" spans="1:34" ht="15" customHeight="1" x14ac:dyDescent="0.2">
      <c r="A1334" s="1393"/>
      <c r="B1334" s="147"/>
      <c r="C1334" s="202"/>
      <c r="D1334" s="201"/>
      <c r="E1334" s="716"/>
      <c r="F1334" s="1123"/>
      <c r="G1334" s="1124"/>
      <c r="H1334" s="704"/>
      <c r="I1334" s="170"/>
      <c r="J1334" s="170"/>
      <c r="K1334" s="170"/>
      <c r="L1334" s="170"/>
      <c r="M1334" s="170"/>
      <c r="N1334" s="170"/>
      <c r="O1334" s="714">
        <f t="shared" si="407"/>
        <v>0</v>
      </c>
      <c r="P1334" s="835"/>
      <c r="Q1334" s="137"/>
      <c r="R1334" s="137"/>
      <c r="S1334" s="137"/>
      <c r="T1334" s="137"/>
      <c r="U1334" s="137"/>
      <c r="V1334" s="137"/>
      <c r="W1334" s="137"/>
      <c r="X1334" s="137"/>
      <c r="Y1334" s="137"/>
      <c r="Z1334" s="137"/>
      <c r="AA1334" s="137"/>
      <c r="AB1334" s="137"/>
      <c r="AC1334" s="137"/>
      <c r="AD1334" s="137"/>
      <c r="AE1334" s="137"/>
      <c r="AF1334" s="137"/>
      <c r="AG1334" s="137"/>
      <c r="AH1334" s="137"/>
    </row>
    <row r="1335" spans="1:34" ht="15" customHeight="1" thickBot="1" x14ac:dyDescent="0.25">
      <c r="A1335" s="1393"/>
      <c r="B1335" s="147"/>
      <c r="C1335" s="202"/>
      <c r="D1335" s="201"/>
      <c r="E1335" s="716"/>
      <c r="F1335" s="1123"/>
      <c r="G1335" s="1124"/>
      <c r="H1335" s="704"/>
      <c r="I1335" s="170"/>
      <c r="J1335" s="170"/>
      <c r="K1335" s="170"/>
      <c r="L1335" s="170"/>
      <c r="M1335" s="170"/>
      <c r="N1335" s="170"/>
      <c r="O1335" s="714">
        <f t="shared" si="407"/>
        <v>0</v>
      </c>
      <c r="P1335" s="835"/>
      <c r="Q1335" s="137"/>
      <c r="R1335" s="137"/>
      <c r="S1335" s="137"/>
      <c r="T1335" s="137"/>
      <c r="U1335" s="137"/>
      <c r="V1335" s="137"/>
      <c r="W1335" s="137"/>
      <c r="X1335" s="137"/>
      <c r="Y1335" s="137"/>
      <c r="Z1335" s="137"/>
      <c r="AA1335" s="137"/>
      <c r="AB1335" s="137"/>
      <c r="AC1335" s="137"/>
      <c r="AD1335" s="137"/>
      <c r="AE1335" s="137"/>
      <c r="AF1335" s="137"/>
      <c r="AG1335" s="137"/>
      <c r="AH1335" s="137"/>
    </row>
    <row r="1336" spans="1:34" ht="15" hidden="1" customHeight="1" x14ac:dyDescent="0.2">
      <c r="A1336" s="1393"/>
      <c r="B1336" s="147"/>
      <c r="C1336" s="202"/>
      <c r="D1336" s="201"/>
      <c r="E1336" s="716"/>
      <c r="F1336" s="1123"/>
      <c r="G1336" s="1124"/>
      <c r="H1336" s="704"/>
      <c r="I1336" s="170"/>
      <c r="J1336" s="170"/>
      <c r="K1336" s="170"/>
      <c r="L1336" s="170"/>
      <c r="M1336" s="170"/>
      <c r="N1336" s="170"/>
      <c r="O1336" s="714">
        <f t="shared" si="407"/>
        <v>0</v>
      </c>
      <c r="P1336" s="835"/>
      <c r="Q1336" s="137"/>
      <c r="R1336" s="137"/>
      <c r="S1336" s="137"/>
      <c r="T1336" s="137"/>
      <c r="U1336" s="137"/>
      <c r="V1336" s="137"/>
      <c r="W1336" s="137"/>
      <c r="X1336" s="137"/>
      <c r="Y1336" s="137"/>
      <c r="Z1336" s="137"/>
      <c r="AA1336" s="137"/>
      <c r="AB1336" s="137"/>
      <c r="AC1336" s="137"/>
      <c r="AD1336" s="137"/>
      <c r="AE1336" s="137"/>
      <c r="AF1336" s="137"/>
      <c r="AG1336" s="137"/>
      <c r="AH1336" s="137"/>
    </row>
    <row r="1337" spans="1:34" ht="15" hidden="1" customHeight="1" x14ac:dyDescent="0.2">
      <c r="A1337" s="1393"/>
      <c r="B1337" s="147"/>
      <c r="C1337" s="202"/>
      <c r="D1337" s="201"/>
      <c r="E1337" s="716"/>
      <c r="F1337" s="1123"/>
      <c r="G1337" s="1124"/>
      <c r="H1337" s="704"/>
      <c r="I1337" s="170"/>
      <c r="J1337" s="170"/>
      <c r="K1337" s="170"/>
      <c r="L1337" s="170"/>
      <c r="M1337" s="170"/>
      <c r="N1337" s="170"/>
      <c r="O1337" s="714">
        <f t="shared" si="407"/>
        <v>0</v>
      </c>
      <c r="P1337" s="835"/>
      <c r="Q1337" s="137"/>
      <c r="R1337" s="137"/>
      <c r="S1337" s="137"/>
      <c r="T1337" s="137"/>
      <c r="U1337" s="137"/>
      <c r="V1337" s="137"/>
      <c r="W1337" s="137"/>
      <c r="X1337" s="137"/>
      <c r="Y1337" s="137"/>
      <c r="Z1337" s="137"/>
      <c r="AA1337" s="137"/>
      <c r="AB1337" s="137"/>
      <c r="AC1337" s="137"/>
      <c r="AD1337" s="137"/>
      <c r="AE1337" s="137"/>
      <c r="AF1337" s="137"/>
      <c r="AG1337" s="137"/>
      <c r="AH1337" s="137"/>
    </row>
    <row r="1338" spans="1:34" ht="15" hidden="1" customHeight="1" x14ac:dyDescent="0.2">
      <c r="A1338" s="1393"/>
      <c r="B1338" s="147"/>
      <c r="C1338" s="202"/>
      <c r="D1338" s="201"/>
      <c r="E1338" s="716"/>
      <c r="F1338" s="1123"/>
      <c r="G1338" s="1124"/>
      <c r="H1338" s="704"/>
      <c r="I1338" s="170"/>
      <c r="J1338" s="170"/>
      <c r="K1338" s="170"/>
      <c r="L1338" s="170"/>
      <c r="M1338" s="170"/>
      <c r="N1338" s="170"/>
      <c r="O1338" s="714">
        <f t="shared" si="407"/>
        <v>0</v>
      </c>
      <c r="P1338" s="835"/>
      <c r="Q1338" s="137"/>
      <c r="R1338" s="137"/>
      <c r="S1338" s="137"/>
      <c r="T1338" s="137"/>
      <c r="U1338" s="137"/>
      <c r="V1338" s="137"/>
      <c r="W1338" s="137"/>
      <c r="X1338" s="137"/>
      <c r="Y1338" s="137"/>
      <c r="Z1338" s="137"/>
      <c r="AA1338" s="137"/>
      <c r="AB1338" s="137"/>
      <c r="AC1338" s="137"/>
      <c r="AD1338" s="137"/>
      <c r="AE1338" s="137"/>
      <c r="AF1338" s="137"/>
      <c r="AG1338" s="137"/>
      <c r="AH1338" s="137"/>
    </row>
    <row r="1339" spans="1:34" ht="15" hidden="1" customHeight="1" x14ac:dyDescent="0.2">
      <c r="A1339" s="1393"/>
      <c r="B1339" s="147"/>
      <c r="C1339" s="202"/>
      <c r="D1339" s="201"/>
      <c r="E1339" s="716"/>
      <c r="F1339" s="1123"/>
      <c r="G1339" s="1124"/>
      <c r="H1339" s="704"/>
      <c r="I1339" s="170"/>
      <c r="J1339" s="170"/>
      <c r="K1339" s="170"/>
      <c r="L1339" s="170"/>
      <c r="M1339" s="170"/>
      <c r="N1339" s="170"/>
      <c r="O1339" s="714">
        <f t="shared" si="407"/>
        <v>0</v>
      </c>
      <c r="P1339" s="835"/>
      <c r="Q1339" s="137"/>
      <c r="R1339" s="137"/>
      <c r="S1339" s="137"/>
      <c r="T1339" s="137"/>
      <c r="U1339" s="137"/>
      <c r="V1339" s="137"/>
      <c r="W1339" s="137"/>
      <c r="X1339" s="137"/>
      <c r="Y1339" s="137"/>
      <c r="Z1339" s="137"/>
      <c r="AA1339" s="137"/>
      <c r="AB1339" s="137"/>
      <c r="AC1339" s="137"/>
      <c r="AD1339" s="137"/>
      <c r="AE1339" s="137"/>
      <c r="AF1339" s="137"/>
      <c r="AG1339" s="137"/>
      <c r="AH1339" s="137"/>
    </row>
    <row r="1340" spans="1:34" ht="15" hidden="1" customHeight="1" x14ac:dyDescent="0.2">
      <c r="A1340" s="1393"/>
      <c r="B1340" s="147"/>
      <c r="C1340" s="202"/>
      <c r="D1340" s="201"/>
      <c r="E1340" s="716"/>
      <c r="F1340" s="1123"/>
      <c r="G1340" s="1124"/>
      <c r="H1340" s="704"/>
      <c r="I1340" s="170"/>
      <c r="J1340" s="170"/>
      <c r="K1340" s="170"/>
      <c r="L1340" s="170"/>
      <c r="M1340" s="170"/>
      <c r="N1340" s="170"/>
      <c r="O1340" s="714">
        <f t="shared" si="407"/>
        <v>0</v>
      </c>
      <c r="P1340" s="835"/>
      <c r="Q1340" s="137"/>
      <c r="R1340" s="137"/>
      <c r="S1340" s="137"/>
      <c r="T1340" s="137"/>
      <c r="U1340" s="137"/>
      <c r="V1340" s="137"/>
      <c r="W1340" s="137"/>
      <c r="X1340" s="137"/>
      <c r="Y1340" s="137"/>
      <c r="Z1340" s="137"/>
      <c r="AA1340" s="137"/>
      <c r="AB1340" s="137"/>
      <c r="AC1340" s="137"/>
      <c r="AD1340" s="137"/>
      <c r="AE1340" s="137"/>
      <c r="AF1340" s="137"/>
      <c r="AG1340" s="137"/>
      <c r="AH1340" s="137"/>
    </row>
    <row r="1341" spans="1:34" ht="15" hidden="1" customHeight="1" x14ac:dyDescent="0.2">
      <c r="A1341" s="1393"/>
      <c r="B1341" s="147"/>
      <c r="C1341" s="202"/>
      <c r="D1341" s="201"/>
      <c r="E1341" s="716"/>
      <c r="F1341" s="1123"/>
      <c r="G1341" s="1124"/>
      <c r="H1341" s="704"/>
      <c r="I1341" s="170"/>
      <c r="J1341" s="170"/>
      <c r="K1341" s="170"/>
      <c r="L1341" s="170"/>
      <c r="M1341" s="170"/>
      <c r="N1341" s="170"/>
      <c r="O1341" s="714">
        <f t="shared" si="407"/>
        <v>0</v>
      </c>
      <c r="P1341" s="835"/>
      <c r="Q1341" s="137"/>
      <c r="R1341" s="137"/>
      <c r="S1341" s="137"/>
      <c r="T1341" s="137"/>
      <c r="U1341" s="137"/>
      <c r="V1341" s="137"/>
      <c r="W1341" s="137"/>
      <c r="X1341" s="137"/>
      <c r="Y1341" s="137"/>
      <c r="Z1341" s="137"/>
      <c r="AA1341" s="137"/>
      <c r="AB1341" s="137"/>
      <c r="AC1341" s="137"/>
      <c r="AD1341" s="137"/>
      <c r="AE1341" s="137"/>
      <c r="AF1341" s="137"/>
      <c r="AG1341" s="137"/>
      <c r="AH1341" s="137"/>
    </row>
    <row r="1342" spans="1:34" ht="15" hidden="1" customHeight="1" x14ac:dyDescent="0.2">
      <c r="A1342" s="1393"/>
      <c r="B1342" s="147"/>
      <c r="C1342" s="202"/>
      <c r="D1342" s="201"/>
      <c r="E1342" s="716"/>
      <c r="F1342" s="1123"/>
      <c r="G1342" s="1124"/>
      <c r="H1342" s="704"/>
      <c r="I1342" s="170"/>
      <c r="J1342" s="170"/>
      <c r="K1342" s="170"/>
      <c r="L1342" s="170"/>
      <c r="M1342" s="170"/>
      <c r="N1342" s="170"/>
      <c r="O1342" s="714">
        <f t="shared" si="407"/>
        <v>0</v>
      </c>
      <c r="P1342" s="835"/>
      <c r="Q1342" s="137"/>
      <c r="R1342" s="137"/>
      <c r="S1342" s="137"/>
      <c r="T1342" s="137"/>
      <c r="U1342" s="137"/>
      <c r="V1342" s="137"/>
      <c r="W1342" s="137"/>
      <c r="X1342" s="137"/>
      <c r="Y1342" s="137"/>
      <c r="Z1342" s="137"/>
      <c r="AA1342" s="137"/>
      <c r="AB1342" s="137"/>
      <c r="AC1342" s="137"/>
      <c r="AD1342" s="137"/>
      <c r="AE1342" s="137"/>
      <c r="AF1342" s="137"/>
      <c r="AG1342" s="137"/>
      <c r="AH1342" s="137"/>
    </row>
    <row r="1343" spans="1:34" ht="15" hidden="1" customHeight="1" x14ac:dyDescent="0.2">
      <c r="A1343" s="1393"/>
      <c r="B1343" s="147"/>
      <c r="C1343" s="202"/>
      <c r="D1343" s="201"/>
      <c r="E1343" s="716"/>
      <c r="F1343" s="1123"/>
      <c r="G1343" s="1124"/>
      <c r="H1343" s="704"/>
      <c r="I1343" s="170"/>
      <c r="J1343" s="170"/>
      <c r="K1343" s="170"/>
      <c r="L1343" s="170"/>
      <c r="M1343" s="170"/>
      <c r="N1343" s="170"/>
      <c r="O1343" s="714">
        <f t="shared" si="407"/>
        <v>0</v>
      </c>
      <c r="P1343" s="835"/>
      <c r="Q1343" s="137"/>
      <c r="R1343" s="137"/>
      <c r="S1343" s="137"/>
      <c r="T1343" s="137"/>
      <c r="U1343" s="137"/>
      <c r="V1343" s="137"/>
      <c r="W1343" s="137"/>
      <c r="X1343" s="137"/>
      <c r="Y1343" s="137"/>
      <c r="Z1343" s="137"/>
      <c r="AA1343" s="137"/>
      <c r="AB1343" s="137"/>
      <c r="AC1343" s="137"/>
      <c r="AD1343" s="137"/>
      <c r="AE1343" s="137"/>
      <c r="AF1343" s="137"/>
      <c r="AG1343" s="137"/>
      <c r="AH1343" s="137"/>
    </row>
    <row r="1344" spans="1:34" ht="15" hidden="1" customHeight="1" x14ac:dyDescent="0.2">
      <c r="A1344" s="1393"/>
      <c r="B1344" s="147"/>
      <c r="C1344" s="202"/>
      <c r="D1344" s="201"/>
      <c r="E1344" s="716"/>
      <c r="F1344" s="1123"/>
      <c r="G1344" s="1124"/>
      <c r="H1344" s="704"/>
      <c r="I1344" s="170"/>
      <c r="J1344" s="170"/>
      <c r="K1344" s="170"/>
      <c r="L1344" s="170"/>
      <c r="M1344" s="170"/>
      <c r="N1344" s="170"/>
      <c r="O1344" s="714">
        <f t="shared" si="407"/>
        <v>0</v>
      </c>
      <c r="P1344" s="835"/>
      <c r="Q1344" s="137"/>
      <c r="R1344" s="137"/>
      <c r="S1344" s="137"/>
      <c r="T1344" s="137"/>
      <c r="U1344" s="137"/>
      <c r="V1344" s="137"/>
      <c r="W1344" s="137"/>
      <c r="X1344" s="137"/>
      <c r="Y1344" s="137"/>
      <c r="Z1344" s="137"/>
      <c r="AA1344" s="137"/>
      <c r="AB1344" s="137"/>
      <c r="AC1344" s="137"/>
      <c r="AD1344" s="137"/>
      <c r="AE1344" s="137"/>
      <c r="AF1344" s="137"/>
      <c r="AG1344" s="137"/>
      <c r="AH1344" s="137"/>
    </row>
    <row r="1345" spans="1:34" ht="15" hidden="1" customHeight="1" thickBot="1" x14ac:dyDescent="0.25">
      <c r="A1345" s="1394"/>
      <c r="B1345" s="169"/>
      <c r="C1345" s="203"/>
      <c r="D1345" s="201"/>
      <c r="E1345" s="717"/>
      <c r="F1345" s="1125"/>
      <c r="G1345" s="1126"/>
      <c r="H1345" s="704"/>
      <c r="I1345" s="170"/>
      <c r="J1345" s="170"/>
      <c r="K1345" s="170"/>
      <c r="L1345" s="170"/>
      <c r="M1345" s="170"/>
      <c r="N1345" s="170"/>
      <c r="O1345" s="714">
        <f t="shared" si="407"/>
        <v>0</v>
      </c>
      <c r="P1345" s="835"/>
      <c r="Q1345" s="137"/>
      <c r="R1345" s="137"/>
      <c r="S1345" s="137"/>
      <c r="T1345" s="137"/>
      <c r="U1345" s="137"/>
      <c r="V1345" s="137"/>
      <c r="W1345" s="137"/>
      <c r="X1345" s="137"/>
      <c r="Y1345" s="137"/>
      <c r="Z1345" s="137"/>
      <c r="AA1345" s="137"/>
      <c r="AB1345" s="137"/>
      <c r="AC1345" s="137"/>
      <c r="AD1345" s="137"/>
      <c r="AE1345" s="137"/>
      <c r="AF1345" s="137"/>
      <c r="AG1345" s="137"/>
      <c r="AH1345" s="137"/>
    </row>
    <row r="1346" spans="1:34" ht="18" customHeight="1" thickBot="1" x14ac:dyDescent="0.25">
      <c r="A1346" s="182"/>
      <c r="B1346" s="198"/>
      <c r="C1346" s="198"/>
      <c r="D1346" s="198"/>
      <c r="E1346" s="198" t="s">
        <v>62</v>
      </c>
      <c r="F1346" s="140">
        <f t="shared" ref="F1346:G1346" si="408">SUM(F1326:F1345)</f>
        <v>0</v>
      </c>
      <c r="G1346" s="204">
        <f t="shared" si="408"/>
        <v>0</v>
      </c>
      <c r="H1346" s="198"/>
      <c r="I1346" s="198"/>
      <c r="J1346" s="198"/>
      <c r="K1346" s="198"/>
      <c r="L1346" s="198"/>
      <c r="M1346" s="198"/>
      <c r="N1346" s="139"/>
      <c r="O1346" s="144">
        <f t="shared" ref="O1346" si="409">SUM(O1326:O1345)</f>
        <v>0</v>
      </c>
      <c r="P1346" s="836"/>
      <c r="Q1346" s="137"/>
      <c r="R1346" s="137"/>
      <c r="S1346" s="137"/>
      <c r="T1346" s="137"/>
      <c r="U1346" s="137"/>
      <c r="V1346" s="137"/>
      <c r="W1346" s="137"/>
      <c r="X1346" s="137"/>
      <c r="Y1346" s="137"/>
      <c r="Z1346" s="137"/>
      <c r="AA1346" s="137"/>
      <c r="AB1346" s="137"/>
      <c r="AC1346" s="137"/>
      <c r="AD1346" s="137"/>
      <c r="AE1346" s="137"/>
      <c r="AF1346" s="137"/>
      <c r="AG1346" s="137"/>
      <c r="AH1346" s="137"/>
    </row>
    <row r="1347" spans="1:34" ht="13.5" thickBot="1" x14ac:dyDescent="0.25">
      <c r="A1347" s="181"/>
      <c r="B1347" s="178"/>
      <c r="C1347" s="178"/>
      <c r="D1347" s="178"/>
      <c r="E1347" s="178"/>
      <c r="F1347" s="178"/>
      <c r="G1347" s="178"/>
      <c r="H1347" s="96"/>
      <c r="I1347" s="178"/>
      <c r="J1347" s="178"/>
      <c r="K1347" s="178"/>
      <c r="L1347" s="178"/>
      <c r="M1347" s="178"/>
      <c r="N1347" s="178"/>
      <c r="O1347" s="96"/>
      <c r="P1347" s="838"/>
      <c r="Q1347" s="137"/>
      <c r="R1347" s="137"/>
      <c r="S1347" s="137"/>
      <c r="T1347" s="137"/>
      <c r="U1347" s="137"/>
      <c r="V1347" s="137"/>
      <c r="W1347" s="137"/>
      <c r="X1347" s="137"/>
      <c r="Y1347" s="137"/>
      <c r="Z1347" s="137"/>
      <c r="AA1347" s="137"/>
      <c r="AB1347" s="137"/>
      <c r="AC1347" s="137"/>
      <c r="AD1347" s="137"/>
      <c r="AE1347" s="137"/>
      <c r="AF1347" s="137"/>
      <c r="AG1347" s="137"/>
      <c r="AH1347" s="137"/>
    </row>
    <row r="1348" spans="1:34" ht="18" customHeight="1" thickBot="1" x14ac:dyDescent="0.25">
      <c r="A1348" s="181"/>
      <c r="B1348" s="199"/>
      <c r="C1348" s="171"/>
      <c r="D1348" s="199"/>
      <c r="E1348" s="174" t="s">
        <v>245</v>
      </c>
      <c r="F1348" s="176">
        <f>SUM(F1038+F1060+F1082+F1104+F1126+F1148+F1170+F1192+F1214+F1236+F1258+F1280+F1302+F1324+F1346)</f>
        <v>0</v>
      </c>
      <c r="G1348" s="176">
        <f t="shared" ref="G1348:O1348" si="410">SUM(G1038+G1060+G1082+G1104+G1126+G1148+G1170+G1192+G1214+G1236+G1258+G1280+G1302+G1324+G1346)</f>
        <v>0</v>
      </c>
      <c r="H1348" s="852"/>
      <c r="I1348" s="178"/>
      <c r="J1348" s="178"/>
      <c r="K1348" s="178"/>
      <c r="L1348" s="178"/>
      <c r="M1348" s="178"/>
      <c r="N1348" s="179"/>
      <c r="O1348" s="210">
        <f t="shared" si="410"/>
        <v>0</v>
      </c>
      <c r="P1348" s="838"/>
      <c r="Q1348" s="137"/>
      <c r="R1348" s="137"/>
      <c r="S1348" s="137"/>
      <c r="T1348" s="137"/>
      <c r="U1348" s="137"/>
      <c r="V1348" s="137"/>
      <c r="W1348" s="137"/>
      <c r="X1348" s="137"/>
      <c r="Y1348" s="137"/>
      <c r="Z1348" s="137"/>
      <c r="AA1348" s="137"/>
      <c r="AB1348" s="137"/>
      <c r="AC1348" s="137"/>
      <c r="AD1348" s="137"/>
      <c r="AE1348" s="137"/>
      <c r="AF1348" s="137"/>
      <c r="AG1348" s="137"/>
      <c r="AH1348" s="137"/>
    </row>
    <row r="1349" spans="1:34" ht="12.75" thickBot="1" x14ac:dyDescent="0.25">
      <c r="A1349" s="173"/>
      <c r="B1349" s="152"/>
      <c r="C1349" s="152"/>
      <c r="D1349" s="152"/>
      <c r="E1349" s="152"/>
      <c r="F1349" s="152"/>
      <c r="G1349" s="152"/>
      <c r="H1349" s="152"/>
      <c r="I1349" s="152"/>
      <c r="J1349" s="152"/>
      <c r="K1349" s="152"/>
      <c r="L1349" s="152"/>
      <c r="M1349" s="152"/>
      <c r="N1349" s="152"/>
      <c r="O1349" s="152"/>
      <c r="P1349" s="841"/>
      <c r="Q1349" s="137"/>
      <c r="R1349" s="137"/>
      <c r="S1349" s="137"/>
      <c r="T1349" s="137"/>
      <c r="U1349" s="137"/>
      <c r="V1349" s="137"/>
      <c r="W1349" s="137"/>
      <c r="X1349" s="137"/>
      <c r="Y1349" s="137"/>
      <c r="Z1349" s="137"/>
      <c r="AA1349" s="137"/>
      <c r="AB1349" s="137"/>
      <c r="AC1349" s="137"/>
      <c r="AD1349" s="137"/>
      <c r="AE1349" s="137"/>
      <c r="AF1349" s="137"/>
      <c r="AG1349" s="137"/>
      <c r="AH1349" s="137"/>
    </row>
    <row r="1350" spans="1:34" ht="19.5" customHeight="1" thickBot="1" x14ac:dyDescent="0.25">
      <c r="A1350" s="172"/>
      <c r="B1350" s="137"/>
      <c r="C1350" s="137"/>
      <c r="D1350" s="137"/>
      <c r="E1350" s="137"/>
      <c r="F1350" s="137"/>
      <c r="G1350" s="137"/>
      <c r="H1350" s="15"/>
      <c r="I1350" s="137"/>
      <c r="J1350" s="137"/>
      <c r="K1350" s="137"/>
      <c r="L1350" s="137"/>
      <c r="M1350" s="137"/>
      <c r="N1350" s="137"/>
      <c r="O1350" s="15"/>
      <c r="P1350" s="839"/>
      <c r="Q1350" s="137"/>
      <c r="R1350" s="137"/>
      <c r="S1350" s="137"/>
      <c r="T1350" s="137"/>
      <c r="U1350" s="137"/>
      <c r="V1350" s="137"/>
      <c r="W1350" s="137"/>
      <c r="X1350" s="137"/>
      <c r="Y1350" s="137"/>
      <c r="Z1350" s="137"/>
      <c r="AA1350" s="137"/>
      <c r="AB1350" s="137"/>
      <c r="AC1350" s="137"/>
      <c r="AD1350" s="137"/>
      <c r="AE1350" s="137"/>
      <c r="AF1350" s="137"/>
      <c r="AG1350" s="137"/>
      <c r="AH1350" s="137"/>
    </row>
    <row r="1351" spans="1:34" s="59" customFormat="1" ht="22.5" customHeight="1" thickBot="1" x14ac:dyDescent="0.25">
      <c r="A1351" s="1416" t="s">
        <v>930</v>
      </c>
      <c r="B1351" s="1417"/>
      <c r="E1351" s="183"/>
      <c r="H1351" s="76"/>
      <c r="O1351" s="76"/>
      <c r="P1351" s="840"/>
    </row>
    <row r="1352" spans="1:34" ht="16.5" customHeight="1" x14ac:dyDescent="0.2">
      <c r="A1352" s="186"/>
      <c r="B1352" s="1431" t="s">
        <v>607</v>
      </c>
      <c r="C1352" s="1431" t="s">
        <v>608</v>
      </c>
      <c r="D1352" s="1431" t="s">
        <v>518</v>
      </c>
      <c r="E1352" s="1443" t="s">
        <v>566</v>
      </c>
      <c r="F1352" s="1437" t="s">
        <v>710</v>
      </c>
      <c r="G1352" s="1441" t="s">
        <v>709</v>
      </c>
      <c r="H1352" s="1401" t="s">
        <v>234</v>
      </c>
      <c r="I1352" s="1436"/>
      <c r="J1352" s="1436"/>
      <c r="K1352" s="1436"/>
      <c r="L1352" s="1436"/>
      <c r="M1352" s="1436"/>
      <c r="N1352" s="1436"/>
      <c r="O1352" s="1404" t="s">
        <v>224</v>
      </c>
      <c r="P1352" s="135"/>
      <c r="Q1352" s="137"/>
      <c r="R1352" s="137"/>
      <c r="S1352" s="137"/>
      <c r="T1352" s="137"/>
      <c r="U1352" s="137"/>
      <c r="V1352" s="137"/>
      <c r="W1352" s="137"/>
      <c r="X1352" s="137"/>
      <c r="Y1352" s="137"/>
      <c r="Z1352" s="137"/>
      <c r="AA1352" s="137"/>
      <c r="AB1352" s="137"/>
      <c r="AC1352" s="137"/>
      <c r="AD1352" s="137"/>
      <c r="AE1352" s="137"/>
      <c r="AF1352" s="137"/>
      <c r="AG1352" s="137"/>
      <c r="AH1352" s="137"/>
    </row>
    <row r="1353" spans="1:34" ht="30" customHeight="1" thickBot="1" x14ac:dyDescent="0.25">
      <c r="A1353" s="188" t="s">
        <v>138</v>
      </c>
      <c r="B1353" s="1432"/>
      <c r="C1353" s="1432"/>
      <c r="D1353" s="1432"/>
      <c r="E1353" s="1444"/>
      <c r="F1353" s="1438"/>
      <c r="G1353" s="1442"/>
      <c r="H1353" s="1403"/>
      <c r="I1353" s="1413"/>
      <c r="J1353" s="1413"/>
      <c r="K1353" s="1413"/>
      <c r="L1353" s="1413"/>
      <c r="M1353" s="1413"/>
      <c r="N1353" s="1413"/>
      <c r="O1353" s="1400"/>
      <c r="P1353" s="1089" t="s">
        <v>237</v>
      </c>
      <c r="Q1353" s="137"/>
      <c r="R1353" s="137"/>
      <c r="S1353" s="137"/>
      <c r="T1353" s="137"/>
      <c r="U1353" s="137"/>
      <c r="V1353" s="137"/>
      <c r="W1353" s="137"/>
      <c r="X1353" s="137"/>
      <c r="Y1353" s="137"/>
      <c r="Z1353" s="137"/>
      <c r="AA1353" s="137"/>
      <c r="AB1353" s="137"/>
      <c r="AC1353" s="137"/>
      <c r="AD1353" s="137"/>
      <c r="AE1353" s="137"/>
      <c r="AF1353" s="137"/>
      <c r="AG1353" s="137"/>
      <c r="AH1353" s="137"/>
    </row>
    <row r="1354" spans="1:34" ht="13.5" thickBot="1" x14ac:dyDescent="0.25">
      <c r="A1354" s="173"/>
      <c r="B1354" s="152"/>
      <c r="C1354" s="152"/>
      <c r="D1354" s="152"/>
      <c r="E1354" s="152"/>
      <c r="F1354" s="152"/>
      <c r="G1354" s="152"/>
      <c r="H1354" s="102"/>
      <c r="I1354" s="152"/>
      <c r="J1354" s="152"/>
      <c r="K1354" s="152"/>
      <c r="L1354" s="152"/>
      <c r="M1354" s="152"/>
      <c r="N1354" s="152"/>
      <c r="O1354" s="102"/>
      <c r="P1354" s="837"/>
      <c r="Q1354" s="137"/>
      <c r="R1354" s="137"/>
      <c r="S1354" s="137"/>
      <c r="T1354" s="137"/>
      <c r="U1354" s="137"/>
      <c r="V1354" s="137"/>
      <c r="W1354" s="137"/>
      <c r="X1354" s="137"/>
      <c r="Y1354" s="137"/>
      <c r="Z1354" s="137"/>
      <c r="AA1354" s="137"/>
      <c r="AB1354" s="137"/>
      <c r="AC1354" s="137"/>
      <c r="AD1354" s="137"/>
      <c r="AE1354" s="137"/>
      <c r="AF1354" s="137"/>
      <c r="AG1354" s="137"/>
      <c r="AH1354" s="137"/>
    </row>
    <row r="1355" spans="1:34" ht="15" customHeight="1" x14ac:dyDescent="0.2">
      <c r="A1355" s="1392" t="str">
        <f>'Setup Page'!C8</f>
        <v>Babanango</v>
      </c>
      <c r="B1355" s="168"/>
      <c r="C1355" s="201"/>
      <c r="D1355" s="201"/>
      <c r="E1355" s="709"/>
      <c r="F1355" s="1121"/>
      <c r="G1355" s="1122"/>
      <c r="H1355" s="704"/>
      <c r="I1355" s="170"/>
      <c r="J1355" s="170"/>
      <c r="K1355" s="170"/>
      <c r="L1355" s="170"/>
      <c r="M1355" s="170"/>
      <c r="N1355" s="170"/>
      <c r="O1355" s="714">
        <f>G1355*H1355</f>
        <v>0</v>
      </c>
      <c r="P1355" s="835"/>
      <c r="Q1355" s="137"/>
      <c r="R1355" s="137"/>
      <c r="S1355" s="137"/>
      <c r="T1355" s="137"/>
      <c r="U1355" s="137"/>
      <c r="V1355" s="137"/>
      <c r="W1355" s="137"/>
      <c r="X1355" s="137"/>
      <c r="Y1355" s="137"/>
      <c r="Z1355" s="137"/>
      <c r="AA1355" s="137"/>
      <c r="AB1355" s="137"/>
      <c r="AC1355" s="137"/>
      <c r="AD1355" s="137"/>
      <c r="AE1355" s="137"/>
      <c r="AF1355" s="137"/>
      <c r="AG1355" s="137"/>
      <c r="AH1355" s="137"/>
    </row>
    <row r="1356" spans="1:34" ht="15" customHeight="1" x14ac:dyDescent="0.2">
      <c r="A1356" s="1393"/>
      <c r="B1356" s="147"/>
      <c r="C1356" s="202"/>
      <c r="D1356" s="201"/>
      <c r="E1356" s="710"/>
      <c r="F1356" s="1123"/>
      <c r="G1356" s="1124"/>
      <c r="H1356" s="704"/>
      <c r="I1356" s="170"/>
      <c r="J1356" s="170"/>
      <c r="K1356" s="170"/>
      <c r="L1356" s="170"/>
      <c r="M1356" s="170"/>
      <c r="N1356" s="170"/>
      <c r="O1356" s="714">
        <f t="shared" ref="O1356:O1374" si="411">G1356*H1356</f>
        <v>0</v>
      </c>
      <c r="P1356" s="835"/>
      <c r="Q1356" s="137"/>
      <c r="R1356" s="137"/>
      <c r="S1356" s="137"/>
      <c r="T1356" s="137"/>
      <c r="U1356" s="137"/>
      <c r="V1356" s="137"/>
      <c r="W1356" s="137"/>
      <c r="X1356" s="137"/>
      <c r="Y1356" s="137"/>
      <c r="Z1356" s="137"/>
      <c r="AA1356" s="137"/>
      <c r="AB1356" s="137"/>
      <c r="AC1356" s="137"/>
      <c r="AD1356" s="137"/>
      <c r="AE1356" s="137"/>
      <c r="AF1356" s="137"/>
      <c r="AG1356" s="137"/>
      <c r="AH1356" s="137"/>
    </row>
    <row r="1357" spans="1:34" ht="15" customHeight="1" x14ac:dyDescent="0.2">
      <c r="A1357" s="1393"/>
      <c r="B1357" s="147"/>
      <c r="C1357" s="202"/>
      <c r="D1357" s="201"/>
      <c r="E1357" s="710"/>
      <c r="F1357" s="1123"/>
      <c r="G1357" s="1124"/>
      <c r="H1357" s="704"/>
      <c r="I1357" s="170"/>
      <c r="J1357" s="170"/>
      <c r="K1357" s="170"/>
      <c r="L1357" s="170"/>
      <c r="M1357" s="170"/>
      <c r="N1357" s="170"/>
      <c r="O1357" s="714">
        <f t="shared" si="411"/>
        <v>0</v>
      </c>
      <c r="P1357" s="835"/>
      <c r="Q1357" s="137"/>
      <c r="R1357" s="137"/>
      <c r="S1357" s="137"/>
      <c r="T1357" s="137"/>
      <c r="U1357" s="137"/>
      <c r="V1357" s="137"/>
      <c r="W1357" s="137"/>
      <c r="X1357" s="137"/>
      <c r="Y1357" s="137"/>
      <c r="Z1357" s="137"/>
      <c r="AA1357" s="137"/>
      <c r="AB1357" s="137"/>
      <c r="AC1357" s="137"/>
      <c r="AD1357" s="137"/>
      <c r="AE1357" s="137"/>
      <c r="AF1357" s="137"/>
      <c r="AG1357" s="137"/>
      <c r="AH1357" s="137"/>
    </row>
    <row r="1358" spans="1:34" ht="15" customHeight="1" x14ac:dyDescent="0.2">
      <c r="A1358" s="1393"/>
      <c r="B1358" s="147"/>
      <c r="C1358" s="202"/>
      <c r="D1358" s="201"/>
      <c r="E1358" s="710"/>
      <c r="F1358" s="1123"/>
      <c r="G1358" s="1124"/>
      <c r="H1358" s="704"/>
      <c r="I1358" s="170"/>
      <c r="J1358" s="170"/>
      <c r="K1358" s="170"/>
      <c r="L1358" s="170"/>
      <c r="M1358" s="170"/>
      <c r="N1358" s="170"/>
      <c r="O1358" s="714">
        <f t="shared" si="411"/>
        <v>0</v>
      </c>
      <c r="P1358" s="835"/>
      <c r="Q1358" s="137"/>
      <c r="R1358" s="137"/>
      <c r="S1358" s="137"/>
      <c r="T1358" s="137"/>
      <c r="U1358" s="137"/>
      <c r="V1358" s="137"/>
      <c r="W1358" s="137"/>
      <c r="X1358" s="137"/>
      <c r="Y1358" s="137"/>
      <c r="Z1358" s="137"/>
      <c r="AA1358" s="137"/>
      <c r="AB1358" s="137"/>
      <c r="AC1358" s="137"/>
      <c r="AD1358" s="137"/>
      <c r="AE1358" s="137"/>
      <c r="AF1358" s="137"/>
      <c r="AG1358" s="137"/>
      <c r="AH1358" s="137"/>
    </row>
    <row r="1359" spans="1:34" ht="15" customHeight="1" x14ac:dyDescent="0.2">
      <c r="A1359" s="1393"/>
      <c r="B1359" s="147"/>
      <c r="C1359" s="202"/>
      <c r="D1359" s="201"/>
      <c r="E1359" s="710"/>
      <c r="F1359" s="1123"/>
      <c r="G1359" s="1124"/>
      <c r="H1359" s="704"/>
      <c r="I1359" s="170"/>
      <c r="J1359" s="170"/>
      <c r="K1359" s="170"/>
      <c r="L1359" s="170"/>
      <c r="M1359" s="170"/>
      <c r="N1359" s="170"/>
      <c r="O1359" s="714">
        <f t="shared" si="411"/>
        <v>0</v>
      </c>
      <c r="P1359" s="835"/>
      <c r="Q1359" s="137"/>
      <c r="R1359" s="137"/>
      <c r="S1359" s="137"/>
      <c r="T1359" s="137"/>
      <c r="U1359" s="137"/>
      <c r="V1359" s="137"/>
      <c r="W1359" s="137"/>
      <c r="X1359" s="137"/>
      <c r="Y1359" s="137"/>
      <c r="Z1359" s="137"/>
      <c r="AA1359" s="137"/>
      <c r="AB1359" s="137"/>
      <c r="AC1359" s="137"/>
      <c r="AD1359" s="137"/>
      <c r="AE1359" s="137"/>
      <c r="AF1359" s="137"/>
      <c r="AG1359" s="137"/>
      <c r="AH1359" s="137"/>
    </row>
    <row r="1360" spans="1:34" ht="15" customHeight="1" x14ac:dyDescent="0.2">
      <c r="A1360" s="1393"/>
      <c r="B1360" s="147"/>
      <c r="C1360" s="202"/>
      <c r="D1360" s="201"/>
      <c r="E1360" s="710"/>
      <c r="F1360" s="1123"/>
      <c r="G1360" s="1124"/>
      <c r="H1360" s="704"/>
      <c r="I1360" s="170"/>
      <c r="J1360" s="170"/>
      <c r="K1360" s="170"/>
      <c r="L1360" s="170"/>
      <c r="M1360" s="170"/>
      <c r="N1360" s="170"/>
      <c r="O1360" s="714">
        <f t="shared" si="411"/>
        <v>0</v>
      </c>
      <c r="P1360" s="835"/>
      <c r="Q1360" s="137"/>
      <c r="R1360" s="137"/>
      <c r="S1360" s="137"/>
      <c r="T1360" s="137"/>
      <c r="U1360" s="137"/>
      <c r="V1360" s="137"/>
      <c r="W1360" s="137"/>
      <c r="X1360" s="137"/>
      <c r="Y1360" s="137"/>
      <c r="Z1360" s="137"/>
      <c r="AA1360" s="137"/>
      <c r="AB1360" s="137"/>
      <c r="AC1360" s="137"/>
      <c r="AD1360" s="137"/>
      <c r="AE1360" s="137"/>
      <c r="AF1360" s="137"/>
      <c r="AG1360" s="137"/>
      <c r="AH1360" s="137"/>
    </row>
    <row r="1361" spans="1:34" ht="15" customHeight="1" x14ac:dyDescent="0.2">
      <c r="A1361" s="1393"/>
      <c r="B1361" s="147"/>
      <c r="C1361" s="202"/>
      <c r="D1361" s="201"/>
      <c r="E1361" s="710"/>
      <c r="F1361" s="1123"/>
      <c r="G1361" s="1124"/>
      <c r="H1361" s="704"/>
      <c r="I1361" s="170"/>
      <c r="J1361" s="170"/>
      <c r="K1361" s="170"/>
      <c r="L1361" s="170"/>
      <c r="M1361" s="170"/>
      <c r="N1361" s="170"/>
      <c r="O1361" s="714">
        <f t="shared" si="411"/>
        <v>0</v>
      </c>
      <c r="P1361" s="835"/>
      <c r="Q1361" s="137"/>
      <c r="R1361" s="137"/>
      <c r="S1361" s="137"/>
      <c r="T1361" s="137"/>
      <c r="U1361" s="137"/>
      <c r="V1361" s="137"/>
      <c r="W1361" s="137"/>
      <c r="X1361" s="137"/>
      <c r="Y1361" s="137"/>
      <c r="Z1361" s="137"/>
      <c r="AA1361" s="137"/>
      <c r="AB1361" s="137"/>
      <c r="AC1361" s="137"/>
      <c r="AD1361" s="137"/>
      <c r="AE1361" s="137"/>
      <c r="AF1361" s="137"/>
      <c r="AG1361" s="137"/>
      <c r="AH1361" s="137"/>
    </row>
    <row r="1362" spans="1:34" ht="15" customHeight="1" x14ac:dyDescent="0.2">
      <c r="A1362" s="1393"/>
      <c r="B1362" s="147"/>
      <c r="C1362" s="202"/>
      <c r="D1362" s="201"/>
      <c r="E1362" s="710"/>
      <c r="F1362" s="1123"/>
      <c r="G1362" s="1124"/>
      <c r="H1362" s="704"/>
      <c r="I1362" s="170"/>
      <c r="J1362" s="170"/>
      <c r="K1362" s="170"/>
      <c r="L1362" s="170"/>
      <c r="M1362" s="170"/>
      <c r="N1362" s="170"/>
      <c r="O1362" s="714">
        <f t="shared" si="411"/>
        <v>0</v>
      </c>
      <c r="P1362" s="835"/>
      <c r="Q1362" s="137"/>
      <c r="R1362" s="137"/>
      <c r="S1362" s="137"/>
      <c r="T1362" s="137"/>
      <c r="U1362" s="137"/>
      <c r="V1362" s="137"/>
      <c r="W1362" s="137"/>
      <c r="X1362" s="137"/>
      <c r="Y1362" s="137"/>
      <c r="Z1362" s="137"/>
      <c r="AA1362" s="137"/>
      <c r="AB1362" s="137"/>
      <c r="AC1362" s="137"/>
      <c r="AD1362" s="137"/>
      <c r="AE1362" s="137"/>
      <c r="AF1362" s="137"/>
      <c r="AG1362" s="137"/>
      <c r="AH1362" s="137"/>
    </row>
    <row r="1363" spans="1:34" ht="15" customHeight="1" x14ac:dyDescent="0.2">
      <c r="A1363" s="1393"/>
      <c r="B1363" s="147"/>
      <c r="C1363" s="202"/>
      <c r="D1363" s="201"/>
      <c r="E1363" s="710"/>
      <c r="F1363" s="1123"/>
      <c r="G1363" s="1124"/>
      <c r="H1363" s="704"/>
      <c r="I1363" s="170"/>
      <c r="J1363" s="170"/>
      <c r="K1363" s="170"/>
      <c r="L1363" s="170"/>
      <c r="M1363" s="170"/>
      <c r="N1363" s="170"/>
      <c r="O1363" s="714">
        <f t="shared" si="411"/>
        <v>0</v>
      </c>
      <c r="P1363" s="835"/>
      <c r="Q1363" s="137"/>
      <c r="R1363" s="137"/>
      <c r="S1363" s="137"/>
      <c r="T1363" s="137"/>
      <c r="U1363" s="137"/>
      <c r="V1363" s="137"/>
      <c r="W1363" s="137"/>
      <c r="X1363" s="137"/>
      <c r="Y1363" s="137"/>
      <c r="Z1363" s="137"/>
      <c r="AA1363" s="137"/>
      <c r="AB1363" s="137"/>
      <c r="AC1363" s="137"/>
      <c r="AD1363" s="137"/>
      <c r="AE1363" s="137"/>
      <c r="AF1363" s="137"/>
      <c r="AG1363" s="137"/>
      <c r="AH1363" s="137"/>
    </row>
    <row r="1364" spans="1:34" ht="15" customHeight="1" thickBot="1" x14ac:dyDescent="0.25">
      <c r="A1364" s="1393"/>
      <c r="B1364" s="147"/>
      <c r="C1364" s="202"/>
      <c r="D1364" s="201"/>
      <c r="E1364" s="710"/>
      <c r="F1364" s="1123"/>
      <c r="G1364" s="1124"/>
      <c r="H1364" s="704"/>
      <c r="I1364" s="170"/>
      <c r="J1364" s="170"/>
      <c r="K1364" s="170"/>
      <c r="L1364" s="170"/>
      <c r="M1364" s="170"/>
      <c r="N1364" s="170"/>
      <c r="O1364" s="714">
        <f t="shared" si="411"/>
        <v>0</v>
      </c>
      <c r="P1364" s="835"/>
      <c r="Q1364" s="137"/>
      <c r="R1364" s="137"/>
      <c r="S1364" s="137"/>
      <c r="T1364" s="137"/>
      <c r="U1364" s="137"/>
      <c r="V1364" s="137"/>
      <c r="W1364" s="137"/>
      <c r="X1364" s="137"/>
      <c r="Y1364" s="137"/>
      <c r="Z1364" s="137"/>
      <c r="AA1364" s="137"/>
      <c r="AB1364" s="137"/>
      <c r="AC1364" s="137"/>
      <c r="AD1364" s="137"/>
      <c r="AE1364" s="137"/>
      <c r="AF1364" s="137"/>
      <c r="AG1364" s="137"/>
      <c r="AH1364" s="137"/>
    </row>
    <row r="1365" spans="1:34" ht="15" hidden="1" customHeight="1" x14ac:dyDescent="0.2">
      <c r="A1365" s="1393"/>
      <c r="B1365" s="147"/>
      <c r="C1365" s="202"/>
      <c r="D1365" s="201"/>
      <c r="E1365" s="710"/>
      <c r="F1365" s="1123"/>
      <c r="G1365" s="1124"/>
      <c r="H1365" s="704"/>
      <c r="I1365" s="170"/>
      <c r="J1365" s="170"/>
      <c r="K1365" s="170"/>
      <c r="L1365" s="170"/>
      <c r="M1365" s="170"/>
      <c r="N1365" s="170"/>
      <c r="O1365" s="714">
        <f t="shared" si="411"/>
        <v>0</v>
      </c>
      <c r="P1365" s="835"/>
      <c r="Q1365" s="137"/>
      <c r="R1365" s="137"/>
      <c r="S1365" s="137"/>
      <c r="T1365" s="137"/>
      <c r="U1365" s="137"/>
      <c r="V1365" s="137"/>
      <c r="W1365" s="137"/>
      <c r="X1365" s="137"/>
      <c r="Y1365" s="137"/>
      <c r="Z1365" s="137"/>
      <c r="AA1365" s="137"/>
      <c r="AB1365" s="137"/>
      <c r="AC1365" s="137"/>
      <c r="AD1365" s="137"/>
      <c r="AE1365" s="137"/>
      <c r="AF1365" s="137"/>
      <c r="AG1365" s="137"/>
      <c r="AH1365" s="137"/>
    </row>
    <row r="1366" spans="1:34" ht="15" hidden="1" customHeight="1" x14ac:dyDescent="0.2">
      <c r="A1366" s="1393"/>
      <c r="B1366" s="147"/>
      <c r="C1366" s="202"/>
      <c r="D1366" s="201"/>
      <c r="E1366" s="710"/>
      <c r="F1366" s="1123"/>
      <c r="G1366" s="1124"/>
      <c r="H1366" s="704"/>
      <c r="I1366" s="170"/>
      <c r="J1366" s="170"/>
      <c r="K1366" s="170"/>
      <c r="L1366" s="170"/>
      <c r="M1366" s="170"/>
      <c r="N1366" s="170"/>
      <c r="O1366" s="714">
        <f t="shared" si="411"/>
        <v>0</v>
      </c>
      <c r="P1366" s="835"/>
      <c r="Q1366" s="137"/>
      <c r="R1366" s="137"/>
      <c r="S1366" s="137"/>
      <c r="T1366" s="137"/>
      <c r="U1366" s="137"/>
      <c r="V1366" s="137"/>
      <c r="W1366" s="137"/>
      <c r="X1366" s="137"/>
      <c r="Y1366" s="137"/>
      <c r="Z1366" s="137"/>
      <c r="AA1366" s="137"/>
      <c r="AB1366" s="137"/>
      <c r="AC1366" s="137"/>
      <c r="AD1366" s="137"/>
      <c r="AE1366" s="137"/>
      <c r="AF1366" s="137"/>
      <c r="AG1366" s="137"/>
      <c r="AH1366" s="137"/>
    </row>
    <row r="1367" spans="1:34" ht="15" hidden="1" customHeight="1" x14ac:dyDescent="0.2">
      <c r="A1367" s="1393"/>
      <c r="B1367" s="147"/>
      <c r="C1367" s="202"/>
      <c r="D1367" s="201"/>
      <c r="E1367" s="710"/>
      <c r="F1367" s="1123"/>
      <c r="G1367" s="1124"/>
      <c r="H1367" s="704"/>
      <c r="I1367" s="170"/>
      <c r="J1367" s="170"/>
      <c r="K1367" s="170"/>
      <c r="L1367" s="170"/>
      <c r="M1367" s="170"/>
      <c r="N1367" s="170"/>
      <c r="O1367" s="714">
        <f t="shared" si="411"/>
        <v>0</v>
      </c>
      <c r="P1367" s="835"/>
      <c r="Q1367" s="137"/>
      <c r="R1367" s="137"/>
      <c r="S1367" s="137"/>
      <c r="T1367" s="137"/>
      <c r="U1367" s="137"/>
      <c r="V1367" s="137"/>
      <c r="W1367" s="137"/>
      <c r="X1367" s="137"/>
      <c r="Y1367" s="137"/>
      <c r="Z1367" s="137"/>
      <c r="AA1367" s="137"/>
      <c r="AB1367" s="137"/>
      <c r="AC1367" s="137"/>
      <c r="AD1367" s="137"/>
      <c r="AE1367" s="137"/>
      <c r="AF1367" s="137"/>
      <c r="AG1367" s="137"/>
      <c r="AH1367" s="137"/>
    </row>
    <row r="1368" spans="1:34" ht="15" hidden="1" customHeight="1" x14ac:dyDescent="0.2">
      <c r="A1368" s="1393"/>
      <c r="B1368" s="147"/>
      <c r="C1368" s="202"/>
      <c r="D1368" s="201"/>
      <c r="E1368" s="710"/>
      <c r="F1368" s="1123"/>
      <c r="G1368" s="1124"/>
      <c r="H1368" s="704"/>
      <c r="I1368" s="170"/>
      <c r="J1368" s="170"/>
      <c r="K1368" s="170"/>
      <c r="L1368" s="170"/>
      <c r="M1368" s="170"/>
      <c r="N1368" s="170"/>
      <c r="O1368" s="714">
        <f t="shared" si="411"/>
        <v>0</v>
      </c>
      <c r="P1368" s="835"/>
      <c r="Q1368" s="137"/>
      <c r="R1368" s="137"/>
      <c r="S1368" s="137"/>
      <c r="T1368" s="137"/>
      <c r="U1368" s="137"/>
      <c r="V1368" s="137"/>
      <c r="W1368" s="137"/>
      <c r="X1368" s="137"/>
      <c r="Y1368" s="137"/>
      <c r="Z1368" s="137"/>
      <c r="AA1368" s="137"/>
      <c r="AB1368" s="137"/>
      <c r="AC1368" s="137"/>
      <c r="AD1368" s="137"/>
      <c r="AE1368" s="137"/>
      <c r="AF1368" s="137"/>
      <c r="AG1368" s="137"/>
      <c r="AH1368" s="137"/>
    </row>
    <row r="1369" spans="1:34" ht="15" hidden="1" customHeight="1" x14ac:dyDescent="0.2">
      <c r="A1369" s="1393"/>
      <c r="B1369" s="147"/>
      <c r="C1369" s="202"/>
      <c r="D1369" s="201"/>
      <c r="E1369" s="710"/>
      <c r="F1369" s="1123"/>
      <c r="G1369" s="1124"/>
      <c r="H1369" s="704"/>
      <c r="I1369" s="170"/>
      <c r="J1369" s="170"/>
      <c r="K1369" s="170"/>
      <c r="L1369" s="170"/>
      <c r="M1369" s="170"/>
      <c r="N1369" s="170"/>
      <c r="O1369" s="714">
        <f t="shared" si="411"/>
        <v>0</v>
      </c>
      <c r="P1369" s="835"/>
      <c r="Q1369" s="137"/>
      <c r="R1369" s="137"/>
      <c r="S1369" s="137"/>
      <c r="T1369" s="137"/>
      <c r="U1369" s="137"/>
      <c r="V1369" s="137"/>
      <c r="W1369" s="137"/>
      <c r="X1369" s="137"/>
      <c r="Y1369" s="137"/>
      <c r="Z1369" s="137"/>
      <c r="AA1369" s="137"/>
      <c r="AB1369" s="137"/>
      <c r="AC1369" s="137"/>
      <c r="AD1369" s="137"/>
      <c r="AE1369" s="137"/>
      <c r="AF1369" s="137"/>
      <c r="AG1369" s="137"/>
      <c r="AH1369" s="137"/>
    </row>
    <row r="1370" spans="1:34" ht="15" hidden="1" customHeight="1" x14ac:dyDescent="0.2">
      <c r="A1370" s="1393"/>
      <c r="B1370" s="147"/>
      <c r="C1370" s="202"/>
      <c r="D1370" s="201"/>
      <c r="E1370" s="710"/>
      <c r="F1370" s="1123"/>
      <c r="G1370" s="1124"/>
      <c r="H1370" s="704"/>
      <c r="I1370" s="170"/>
      <c r="J1370" s="170"/>
      <c r="K1370" s="170"/>
      <c r="L1370" s="170"/>
      <c r="M1370" s="170"/>
      <c r="N1370" s="170"/>
      <c r="O1370" s="714">
        <f t="shared" si="411"/>
        <v>0</v>
      </c>
      <c r="P1370" s="835"/>
      <c r="Q1370" s="137"/>
      <c r="R1370" s="137"/>
      <c r="S1370" s="137"/>
      <c r="T1370" s="137"/>
      <c r="U1370" s="137"/>
      <c r="V1370" s="137"/>
      <c r="W1370" s="137"/>
      <c r="X1370" s="137"/>
      <c r="Y1370" s="137"/>
      <c r="Z1370" s="137"/>
      <c r="AA1370" s="137"/>
      <c r="AB1370" s="137"/>
      <c r="AC1370" s="137"/>
      <c r="AD1370" s="137"/>
      <c r="AE1370" s="137"/>
      <c r="AF1370" s="137"/>
      <c r="AG1370" s="137"/>
      <c r="AH1370" s="137"/>
    </row>
    <row r="1371" spans="1:34" ht="15" hidden="1" customHeight="1" x14ac:dyDescent="0.2">
      <c r="A1371" s="1393"/>
      <c r="B1371" s="147"/>
      <c r="C1371" s="202"/>
      <c r="D1371" s="201"/>
      <c r="E1371" s="710"/>
      <c r="F1371" s="1123"/>
      <c r="G1371" s="1124"/>
      <c r="H1371" s="704"/>
      <c r="I1371" s="170"/>
      <c r="J1371" s="170"/>
      <c r="K1371" s="170"/>
      <c r="L1371" s="170"/>
      <c r="M1371" s="170"/>
      <c r="N1371" s="170"/>
      <c r="O1371" s="714">
        <f t="shared" si="411"/>
        <v>0</v>
      </c>
      <c r="P1371" s="835"/>
      <c r="Q1371" s="137"/>
      <c r="R1371" s="137"/>
      <c r="S1371" s="137"/>
      <c r="T1371" s="137"/>
      <c r="U1371" s="137"/>
      <c r="V1371" s="137"/>
      <c r="W1371" s="137"/>
      <c r="X1371" s="137"/>
      <c r="Y1371" s="137"/>
      <c r="Z1371" s="137"/>
      <c r="AA1371" s="137"/>
      <c r="AB1371" s="137"/>
      <c r="AC1371" s="137"/>
      <c r="AD1371" s="137"/>
      <c r="AE1371" s="137"/>
      <c r="AF1371" s="137"/>
      <c r="AG1371" s="137"/>
      <c r="AH1371" s="137"/>
    </row>
    <row r="1372" spans="1:34" ht="15" hidden="1" customHeight="1" x14ac:dyDescent="0.2">
      <c r="A1372" s="1393"/>
      <c r="B1372" s="147"/>
      <c r="C1372" s="202"/>
      <c r="D1372" s="201"/>
      <c r="E1372" s="710"/>
      <c r="F1372" s="1123"/>
      <c r="G1372" s="1124"/>
      <c r="H1372" s="704"/>
      <c r="I1372" s="170"/>
      <c r="J1372" s="170"/>
      <c r="K1372" s="170"/>
      <c r="L1372" s="170"/>
      <c r="M1372" s="170"/>
      <c r="N1372" s="170"/>
      <c r="O1372" s="714">
        <f t="shared" si="411"/>
        <v>0</v>
      </c>
      <c r="P1372" s="835"/>
      <c r="Q1372" s="137"/>
      <c r="R1372" s="137"/>
      <c r="S1372" s="137"/>
      <c r="T1372" s="137"/>
      <c r="U1372" s="137"/>
      <c r="V1372" s="137"/>
      <c r="W1372" s="137"/>
      <c r="X1372" s="137"/>
      <c r="Y1372" s="137"/>
      <c r="Z1372" s="137"/>
      <c r="AA1372" s="137"/>
      <c r="AB1372" s="137"/>
      <c r="AC1372" s="137"/>
      <c r="AD1372" s="137"/>
      <c r="AE1372" s="137"/>
      <c r="AF1372" s="137"/>
      <c r="AG1372" s="137"/>
      <c r="AH1372" s="137"/>
    </row>
    <row r="1373" spans="1:34" ht="15" hidden="1" customHeight="1" x14ac:dyDescent="0.2">
      <c r="A1373" s="1393"/>
      <c r="B1373" s="147"/>
      <c r="C1373" s="202"/>
      <c r="D1373" s="201"/>
      <c r="E1373" s="710"/>
      <c r="F1373" s="1123"/>
      <c r="G1373" s="1124"/>
      <c r="H1373" s="704"/>
      <c r="I1373" s="170"/>
      <c r="J1373" s="170"/>
      <c r="K1373" s="170"/>
      <c r="L1373" s="170"/>
      <c r="M1373" s="170"/>
      <c r="N1373" s="170"/>
      <c r="O1373" s="714">
        <f t="shared" si="411"/>
        <v>0</v>
      </c>
      <c r="P1373" s="835"/>
      <c r="Q1373" s="137"/>
      <c r="R1373" s="137"/>
      <c r="S1373" s="137"/>
      <c r="T1373" s="137"/>
      <c r="U1373" s="137"/>
      <c r="V1373" s="137"/>
      <c r="W1373" s="137"/>
      <c r="X1373" s="137"/>
      <c r="Y1373" s="137"/>
      <c r="Z1373" s="137"/>
      <c r="AA1373" s="137"/>
      <c r="AB1373" s="137"/>
      <c r="AC1373" s="137"/>
      <c r="AD1373" s="137"/>
      <c r="AE1373" s="137"/>
      <c r="AF1373" s="137"/>
      <c r="AG1373" s="137"/>
      <c r="AH1373" s="137"/>
    </row>
    <row r="1374" spans="1:34" ht="15" hidden="1" customHeight="1" thickBot="1" x14ac:dyDescent="0.25">
      <c r="A1374" s="1394"/>
      <c r="B1374" s="169"/>
      <c r="C1374" s="203"/>
      <c r="D1374" s="201"/>
      <c r="E1374" s="711"/>
      <c r="F1374" s="1125"/>
      <c r="G1374" s="1126"/>
      <c r="H1374" s="704"/>
      <c r="I1374" s="170"/>
      <c r="J1374" s="170"/>
      <c r="K1374" s="170"/>
      <c r="L1374" s="170"/>
      <c r="M1374" s="170"/>
      <c r="N1374" s="170"/>
      <c r="O1374" s="714">
        <f t="shared" si="411"/>
        <v>0</v>
      </c>
      <c r="P1374" s="835"/>
      <c r="Q1374" s="137"/>
      <c r="R1374" s="137"/>
      <c r="S1374" s="137"/>
      <c r="T1374" s="137"/>
      <c r="U1374" s="137"/>
      <c r="V1374" s="137"/>
      <c r="W1374" s="137"/>
      <c r="X1374" s="137"/>
      <c r="Y1374" s="137"/>
      <c r="Z1374" s="137"/>
      <c r="AA1374" s="137"/>
      <c r="AB1374" s="137"/>
      <c r="AC1374" s="137"/>
      <c r="AD1374" s="137"/>
      <c r="AE1374" s="137"/>
      <c r="AF1374" s="137"/>
      <c r="AG1374" s="137"/>
      <c r="AH1374" s="137"/>
    </row>
    <row r="1375" spans="1:34" ht="18" customHeight="1" thickBot="1" x14ac:dyDescent="0.25">
      <c r="A1375" s="189"/>
      <c r="B1375" s="198"/>
      <c r="C1375" s="198"/>
      <c r="D1375" s="198"/>
      <c r="E1375" s="198" t="s">
        <v>62</v>
      </c>
      <c r="F1375" s="140">
        <f t="shared" ref="F1375:G1375" si="412">SUM(F1355:F1374)</f>
        <v>0</v>
      </c>
      <c r="G1375" s="204">
        <f t="shared" si="412"/>
        <v>0</v>
      </c>
      <c r="H1375" s="139"/>
      <c r="I1375" s="209"/>
      <c r="J1375" s="139"/>
      <c r="K1375" s="209"/>
      <c r="L1375" s="139"/>
      <c r="M1375" s="209"/>
      <c r="N1375" s="139"/>
      <c r="O1375" s="144">
        <f t="shared" ref="O1375" si="413">SUM(O1355:O1374)</f>
        <v>0</v>
      </c>
      <c r="P1375" s="836"/>
      <c r="Q1375" s="137"/>
      <c r="R1375" s="137"/>
      <c r="S1375" s="137"/>
      <c r="T1375" s="137"/>
      <c r="U1375" s="137"/>
      <c r="V1375" s="137"/>
      <c r="W1375" s="137"/>
      <c r="X1375" s="137"/>
      <c r="Y1375" s="137"/>
      <c r="Z1375" s="137"/>
      <c r="AA1375" s="137"/>
      <c r="AB1375" s="137"/>
      <c r="AC1375" s="137"/>
      <c r="AD1375" s="137"/>
      <c r="AE1375" s="137"/>
      <c r="AF1375" s="137"/>
      <c r="AG1375" s="137"/>
      <c r="AH1375" s="137"/>
    </row>
    <row r="1376" spans="1:34" ht="13.5" thickBot="1" x14ac:dyDescent="0.25">
      <c r="A1376" s="173"/>
      <c r="B1376" s="152"/>
      <c r="C1376" s="152"/>
      <c r="D1376" s="152"/>
      <c r="E1376" s="152"/>
      <c r="F1376" s="152"/>
      <c r="G1376" s="152"/>
      <c r="H1376" s="102"/>
      <c r="I1376" s="152"/>
      <c r="J1376" s="152"/>
      <c r="K1376" s="152"/>
      <c r="L1376" s="152"/>
      <c r="M1376" s="152"/>
      <c r="N1376" s="152"/>
      <c r="O1376" s="102"/>
      <c r="P1376" s="837"/>
      <c r="Q1376" s="137"/>
      <c r="R1376" s="137"/>
      <c r="S1376" s="137"/>
      <c r="T1376" s="137"/>
      <c r="U1376" s="137"/>
      <c r="V1376" s="137"/>
      <c r="W1376" s="137"/>
      <c r="X1376" s="137"/>
      <c r="Y1376" s="137"/>
      <c r="Z1376" s="137"/>
      <c r="AA1376" s="137"/>
      <c r="AB1376" s="137"/>
      <c r="AC1376" s="137"/>
      <c r="AD1376" s="137"/>
      <c r="AE1376" s="137"/>
      <c r="AF1376" s="137"/>
      <c r="AG1376" s="137"/>
      <c r="AH1376" s="137"/>
    </row>
    <row r="1377" spans="1:34" ht="15" customHeight="1" x14ac:dyDescent="0.2">
      <c r="A1377" s="1392" t="str">
        <f>'Setup Page'!C9</f>
        <v>Emandleni</v>
      </c>
      <c r="B1377" s="168"/>
      <c r="C1377" s="201"/>
      <c r="D1377" s="201"/>
      <c r="E1377" s="709"/>
      <c r="F1377" s="1121"/>
      <c r="G1377" s="1122"/>
      <c r="H1377" s="704"/>
      <c r="I1377" s="170"/>
      <c r="J1377" s="170"/>
      <c r="K1377" s="170"/>
      <c r="L1377" s="170"/>
      <c r="M1377" s="170"/>
      <c r="N1377" s="170"/>
      <c r="O1377" s="714">
        <f>G1377*H1377</f>
        <v>0</v>
      </c>
      <c r="P1377" s="835"/>
      <c r="Q1377" s="137"/>
      <c r="R1377" s="137"/>
      <c r="S1377" s="137"/>
      <c r="T1377" s="137"/>
      <c r="U1377" s="137"/>
      <c r="V1377" s="137"/>
      <c r="W1377" s="137"/>
      <c r="X1377" s="137"/>
      <c r="Y1377" s="137"/>
      <c r="Z1377" s="137"/>
      <c r="AA1377" s="137"/>
      <c r="AB1377" s="137"/>
      <c r="AC1377" s="137"/>
      <c r="AD1377" s="137"/>
      <c r="AE1377" s="137"/>
      <c r="AF1377" s="137"/>
      <c r="AG1377" s="137"/>
      <c r="AH1377" s="137"/>
    </row>
    <row r="1378" spans="1:34" ht="15" customHeight="1" x14ac:dyDescent="0.2">
      <c r="A1378" s="1393"/>
      <c r="B1378" s="147"/>
      <c r="C1378" s="202"/>
      <c r="D1378" s="201"/>
      <c r="E1378" s="710"/>
      <c r="F1378" s="1123"/>
      <c r="G1378" s="1124"/>
      <c r="H1378" s="704"/>
      <c r="I1378" s="170"/>
      <c r="J1378" s="170"/>
      <c r="K1378" s="170"/>
      <c r="L1378" s="170"/>
      <c r="M1378" s="170"/>
      <c r="N1378" s="170"/>
      <c r="O1378" s="714">
        <f t="shared" ref="O1378:O1396" si="414">G1378*H1378</f>
        <v>0</v>
      </c>
      <c r="P1378" s="835"/>
      <c r="Q1378" s="137"/>
      <c r="R1378" s="137"/>
      <c r="S1378" s="137"/>
      <c r="T1378" s="137"/>
      <c r="U1378" s="137"/>
      <c r="V1378" s="137"/>
      <c r="W1378" s="137"/>
      <c r="X1378" s="137"/>
      <c r="Y1378" s="137"/>
      <c r="Z1378" s="137"/>
      <c r="AA1378" s="137"/>
      <c r="AB1378" s="137"/>
      <c r="AC1378" s="137"/>
      <c r="AD1378" s="137"/>
      <c r="AE1378" s="137"/>
      <c r="AF1378" s="137"/>
      <c r="AG1378" s="137"/>
      <c r="AH1378" s="137"/>
    </row>
    <row r="1379" spans="1:34" ht="15" customHeight="1" x14ac:dyDescent="0.2">
      <c r="A1379" s="1393"/>
      <c r="B1379" s="147"/>
      <c r="C1379" s="202"/>
      <c r="D1379" s="201"/>
      <c r="E1379" s="710"/>
      <c r="F1379" s="1123"/>
      <c r="G1379" s="1124"/>
      <c r="H1379" s="704"/>
      <c r="I1379" s="170"/>
      <c r="J1379" s="170"/>
      <c r="K1379" s="170"/>
      <c r="L1379" s="170"/>
      <c r="M1379" s="170"/>
      <c r="N1379" s="170"/>
      <c r="O1379" s="714">
        <f t="shared" si="414"/>
        <v>0</v>
      </c>
      <c r="P1379" s="835"/>
      <c r="Q1379" s="137"/>
      <c r="R1379" s="137"/>
      <c r="S1379" s="137"/>
      <c r="T1379" s="137"/>
      <c r="U1379" s="137"/>
      <c r="V1379" s="137"/>
      <c r="W1379" s="137"/>
      <c r="X1379" s="137"/>
      <c r="Y1379" s="137"/>
      <c r="Z1379" s="137"/>
      <c r="AA1379" s="137"/>
      <c r="AB1379" s="137"/>
      <c r="AC1379" s="137"/>
      <c r="AD1379" s="137"/>
      <c r="AE1379" s="137"/>
      <c r="AF1379" s="137"/>
      <c r="AG1379" s="137"/>
      <c r="AH1379" s="137"/>
    </row>
    <row r="1380" spans="1:34" ht="15" customHeight="1" x14ac:dyDescent="0.2">
      <c r="A1380" s="1393"/>
      <c r="B1380" s="147"/>
      <c r="C1380" s="202"/>
      <c r="D1380" s="201"/>
      <c r="E1380" s="710"/>
      <c r="F1380" s="1123"/>
      <c r="G1380" s="1124"/>
      <c r="H1380" s="704"/>
      <c r="I1380" s="170"/>
      <c r="J1380" s="170"/>
      <c r="K1380" s="170"/>
      <c r="L1380" s="170"/>
      <c r="M1380" s="170"/>
      <c r="N1380" s="170"/>
      <c r="O1380" s="714">
        <f t="shared" si="414"/>
        <v>0</v>
      </c>
      <c r="P1380" s="835"/>
      <c r="Q1380" s="137"/>
      <c r="R1380" s="137"/>
      <c r="S1380" s="137"/>
      <c r="T1380" s="137"/>
      <c r="U1380" s="137"/>
      <c r="V1380" s="137"/>
      <c r="W1380" s="137"/>
      <c r="X1380" s="137"/>
      <c r="Y1380" s="137"/>
      <c r="Z1380" s="137"/>
      <c r="AA1380" s="137"/>
      <c r="AB1380" s="137"/>
      <c r="AC1380" s="137"/>
      <c r="AD1380" s="137"/>
      <c r="AE1380" s="137"/>
      <c r="AF1380" s="137"/>
      <c r="AG1380" s="137"/>
      <c r="AH1380" s="137"/>
    </row>
    <row r="1381" spans="1:34" ht="15" customHeight="1" x14ac:dyDescent="0.2">
      <c r="A1381" s="1393"/>
      <c r="B1381" s="147"/>
      <c r="C1381" s="202"/>
      <c r="D1381" s="201"/>
      <c r="E1381" s="710"/>
      <c r="F1381" s="1123"/>
      <c r="G1381" s="1124"/>
      <c r="H1381" s="704"/>
      <c r="I1381" s="170"/>
      <c r="J1381" s="170"/>
      <c r="K1381" s="170"/>
      <c r="L1381" s="170"/>
      <c r="M1381" s="170"/>
      <c r="N1381" s="170"/>
      <c r="O1381" s="714">
        <f t="shared" si="414"/>
        <v>0</v>
      </c>
      <c r="P1381" s="835"/>
      <c r="Q1381" s="137"/>
      <c r="R1381" s="137"/>
      <c r="S1381" s="137"/>
      <c r="T1381" s="137"/>
      <c r="U1381" s="137"/>
      <c r="V1381" s="137"/>
      <c r="W1381" s="137"/>
      <c r="X1381" s="137"/>
      <c r="Y1381" s="137"/>
      <c r="Z1381" s="137"/>
      <c r="AA1381" s="137"/>
      <c r="AB1381" s="137"/>
      <c r="AC1381" s="137"/>
      <c r="AD1381" s="137"/>
      <c r="AE1381" s="137"/>
      <c r="AF1381" s="137"/>
      <c r="AG1381" s="137"/>
      <c r="AH1381" s="137"/>
    </row>
    <row r="1382" spans="1:34" ht="15" customHeight="1" x14ac:dyDescent="0.2">
      <c r="A1382" s="1393"/>
      <c r="B1382" s="147"/>
      <c r="C1382" s="202"/>
      <c r="D1382" s="201"/>
      <c r="E1382" s="710"/>
      <c r="F1382" s="1123"/>
      <c r="G1382" s="1124"/>
      <c r="H1382" s="704"/>
      <c r="I1382" s="170"/>
      <c r="J1382" s="170"/>
      <c r="K1382" s="170"/>
      <c r="L1382" s="170"/>
      <c r="M1382" s="170"/>
      <c r="N1382" s="170"/>
      <c r="O1382" s="714">
        <f t="shared" si="414"/>
        <v>0</v>
      </c>
      <c r="P1382" s="835"/>
      <c r="Q1382" s="137"/>
      <c r="R1382" s="137"/>
      <c r="S1382" s="137"/>
      <c r="T1382" s="137"/>
      <c r="U1382" s="137"/>
      <c r="V1382" s="137"/>
      <c r="W1382" s="137"/>
      <c r="X1382" s="137"/>
      <c r="Y1382" s="137"/>
      <c r="Z1382" s="137"/>
      <c r="AA1382" s="137"/>
      <c r="AB1382" s="137"/>
      <c r="AC1382" s="137"/>
      <c r="AD1382" s="137"/>
      <c r="AE1382" s="137"/>
      <c r="AF1382" s="137"/>
      <c r="AG1382" s="137"/>
      <c r="AH1382" s="137"/>
    </row>
    <row r="1383" spans="1:34" ht="15" customHeight="1" x14ac:dyDescent="0.2">
      <c r="A1383" s="1393"/>
      <c r="B1383" s="147"/>
      <c r="C1383" s="202"/>
      <c r="D1383" s="201"/>
      <c r="E1383" s="710"/>
      <c r="F1383" s="1123"/>
      <c r="G1383" s="1124"/>
      <c r="H1383" s="704"/>
      <c r="I1383" s="170"/>
      <c r="J1383" s="170"/>
      <c r="K1383" s="170"/>
      <c r="L1383" s="170"/>
      <c r="M1383" s="170"/>
      <c r="N1383" s="170"/>
      <c r="O1383" s="714">
        <f t="shared" si="414"/>
        <v>0</v>
      </c>
      <c r="P1383" s="835"/>
      <c r="Q1383" s="137"/>
      <c r="R1383" s="137"/>
      <c r="S1383" s="137"/>
      <c r="T1383" s="137"/>
      <c r="U1383" s="137"/>
      <c r="V1383" s="137"/>
      <c r="W1383" s="137"/>
      <c r="X1383" s="137"/>
      <c r="Y1383" s="137"/>
      <c r="Z1383" s="137"/>
      <c r="AA1383" s="137"/>
      <c r="AB1383" s="137"/>
      <c r="AC1383" s="137"/>
      <c r="AD1383" s="137"/>
      <c r="AE1383" s="137"/>
      <c r="AF1383" s="137"/>
      <c r="AG1383" s="137"/>
      <c r="AH1383" s="137"/>
    </row>
    <row r="1384" spans="1:34" ht="15" customHeight="1" x14ac:dyDescent="0.2">
      <c r="A1384" s="1393"/>
      <c r="B1384" s="147"/>
      <c r="C1384" s="202"/>
      <c r="D1384" s="201"/>
      <c r="E1384" s="710"/>
      <c r="F1384" s="1123"/>
      <c r="G1384" s="1124"/>
      <c r="H1384" s="704"/>
      <c r="I1384" s="170"/>
      <c r="J1384" s="170"/>
      <c r="K1384" s="170"/>
      <c r="L1384" s="170"/>
      <c r="M1384" s="170"/>
      <c r="N1384" s="170"/>
      <c r="O1384" s="714">
        <f t="shared" si="414"/>
        <v>0</v>
      </c>
      <c r="P1384" s="835"/>
      <c r="Q1384" s="137"/>
      <c r="R1384" s="137"/>
      <c r="S1384" s="137"/>
      <c r="T1384" s="137"/>
      <c r="U1384" s="137"/>
      <c r="V1384" s="137"/>
      <c r="W1384" s="137"/>
      <c r="X1384" s="137"/>
      <c r="Y1384" s="137"/>
      <c r="Z1384" s="137"/>
      <c r="AA1384" s="137"/>
      <c r="AB1384" s="137"/>
      <c r="AC1384" s="137"/>
      <c r="AD1384" s="137"/>
      <c r="AE1384" s="137"/>
      <c r="AF1384" s="137"/>
      <c r="AG1384" s="137"/>
      <c r="AH1384" s="137"/>
    </row>
    <row r="1385" spans="1:34" ht="15" customHeight="1" x14ac:dyDescent="0.2">
      <c r="A1385" s="1393"/>
      <c r="B1385" s="147"/>
      <c r="C1385" s="202"/>
      <c r="D1385" s="201"/>
      <c r="E1385" s="710"/>
      <c r="F1385" s="1123"/>
      <c r="G1385" s="1124"/>
      <c r="H1385" s="704"/>
      <c r="I1385" s="170"/>
      <c r="J1385" s="170"/>
      <c r="K1385" s="170"/>
      <c r="L1385" s="170"/>
      <c r="M1385" s="170"/>
      <c r="N1385" s="170"/>
      <c r="O1385" s="714">
        <f t="shared" si="414"/>
        <v>0</v>
      </c>
      <c r="P1385" s="835"/>
      <c r="Q1385" s="137"/>
      <c r="R1385" s="137"/>
      <c r="S1385" s="137"/>
      <c r="T1385" s="137"/>
      <c r="U1385" s="137"/>
      <c r="V1385" s="137"/>
      <c r="W1385" s="137"/>
      <c r="X1385" s="137"/>
      <c r="Y1385" s="137"/>
      <c r="Z1385" s="137"/>
      <c r="AA1385" s="137"/>
      <c r="AB1385" s="137"/>
      <c r="AC1385" s="137"/>
      <c r="AD1385" s="137"/>
      <c r="AE1385" s="137"/>
      <c r="AF1385" s="137"/>
      <c r="AG1385" s="137"/>
      <c r="AH1385" s="137"/>
    </row>
    <row r="1386" spans="1:34" ht="15" customHeight="1" thickBot="1" x14ac:dyDescent="0.25">
      <c r="A1386" s="1393"/>
      <c r="B1386" s="147"/>
      <c r="C1386" s="202"/>
      <c r="D1386" s="201"/>
      <c r="E1386" s="710"/>
      <c r="F1386" s="1123"/>
      <c r="G1386" s="1124"/>
      <c r="H1386" s="704"/>
      <c r="I1386" s="170"/>
      <c r="J1386" s="170"/>
      <c r="K1386" s="170"/>
      <c r="L1386" s="170"/>
      <c r="M1386" s="170"/>
      <c r="N1386" s="170"/>
      <c r="O1386" s="714">
        <f t="shared" si="414"/>
        <v>0</v>
      </c>
      <c r="P1386" s="835"/>
      <c r="Q1386" s="137"/>
      <c r="R1386" s="137"/>
      <c r="S1386" s="137"/>
      <c r="T1386" s="137"/>
      <c r="U1386" s="137"/>
      <c r="V1386" s="137"/>
      <c r="W1386" s="137"/>
      <c r="X1386" s="137"/>
      <c r="Y1386" s="137"/>
      <c r="Z1386" s="137"/>
      <c r="AA1386" s="137"/>
      <c r="AB1386" s="137"/>
      <c r="AC1386" s="137"/>
      <c r="AD1386" s="137"/>
      <c r="AE1386" s="137"/>
      <c r="AF1386" s="137"/>
      <c r="AG1386" s="137"/>
      <c r="AH1386" s="137"/>
    </row>
    <row r="1387" spans="1:34" ht="15" hidden="1" customHeight="1" x14ac:dyDescent="0.2">
      <c r="A1387" s="1393"/>
      <c r="B1387" s="147"/>
      <c r="C1387" s="202"/>
      <c r="D1387" s="201"/>
      <c r="E1387" s="710"/>
      <c r="F1387" s="1123"/>
      <c r="G1387" s="1124"/>
      <c r="H1387" s="704"/>
      <c r="I1387" s="170"/>
      <c r="J1387" s="170"/>
      <c r="K1387" s="170"/>
      <c r="L1387" s="170"/>
      <c r="M1387" s="170"/>
      <c r="N1387" s="170"/>
      <c r="O1387" s="714">
        <f t="shared" si="414"/>
        <v>0</v>
      </c>
      <c r="P1387" s="835"/>
      <c r="Q1387" s="137"/>
      <c r="R1387" s="137"/>
      <c r="S1387" s="137"/>
      <c r="T1387" s="137"/>
      <c r="U1387" s="137"/>
      <c r="V1387" s="137"/>
      <c r="W1387" s="137"/>
      <c r="X1387" s="137"/>
      <c r="Y1387" s="137"/>
      <c r="Z1387" s="137"/>
      <c r="AA1387" s="137"/>
      <c r="AB1387" s="137"/>
      <c r="AC1387" s="137"/>
      <c r="AD1387" s="137"/>
      <c r="AE1387" s="137"/>
      <c r="AF1387" s="137"/>
      <c r="AG1387" s="137"/>
      <c r="AH1387" s="137"/>
    </row>
    <row r="1388" spans="1:34" ht="15" hidden="1" customHeight="1" x14ac:dyDescent="0.2">
      <c r="A1388" s="1393"/>
      <c r="B1388" s="147"/>
      <c r="C1388" s="202"/>
      <c r="D1388" s="201"/>
      <c r="E1388" s="710"/>
      <c r="F1388" s="1123"/>
      <c r="G1388" s="1124"/>
      <c r="H1388" s="704"/>
      <c r="I1388" s="170"/>
      <c r="J1388" s="170"/>
      <c r="K1388" s="170"/>
      <c r="L1388" s="170"/>
      <c r="M1388" s="170"/>
      <c r="N1388" s="170"/>
      <c r="O1388" s="714">
        <f t="shared" si="414"/>
        <v>0</v>
      </c>
      <c r="P1388" s="835"/>
      <c r="Q1388" s="137"/>
      <c r="R1388" s="137"/>
      <c r="S1388" s="137"/>
      <c r="T1388" s="137"/>
      <c r="U1388" s="137"/>
      <c r="V1388" s="137"/>
      <c r="W1388" s="137"/>
      <c r="X1388" s="137"/>
      <c r="Y1388" s="137"/>
      <c r="Z1388" s="137"/>
      <c r="AA1388" s="137"/>
      <c r="AB1388" s="137"/>
      <c r="AC1388" s="137"/>
      <c r="AD1388" s="137"/>
      <c r="AE1388" s="137"/>
      <c r="AF1388" s="137"/>
      <c r="AG1388" s="137"/>
      <c r="AH1388" s="137"/>
    </row>
    <row r="1389" spans="1:34" ht="15" hidden="1" customHeight="1" x14ac:dyDescent="0.2">
      <c r="A1389" s="1393"/>
      <c r="B1389" s="147"/>
      <c r="C1389" s="202"/>
      <c r="D1389" s="201"/>
      <c r="E1389" s="710"/>
      <c r="F1389" s="1123"/>
      <c r="G1389" s="1124"/>
      <c r="H1389" s="704"/>
      <c r="I1389" s="170"/>
      <c r="J1389" s="170"/>
      <c r="K1389" s="170"/>
      <c r="L1389" s="170"/>
      <c r="M1389" s="170"/>
      <c r="N1389" s="170"/>
      <c r="O1389" s="714">
        <f t="shared" si="414"/>
        <v>0</v>
      </c>
      <c r="P1389" s="835"/>
      <c r="Q1389" s="137"/>
      <c r="R1389" s="137"/>
      <c r="S1389" s="137"/>
      <c r="T1389" s="137"/>
      <c r="U1389" s="137"/>
      <c r="V1389" s="137"/>
      <c r="W1389" s="137"/>
      <c r="X1389" s="137"/>
      <c r="Y1389" s="137"/>
      <c r="Z1389" s="137"/>
      <c r="AA1389" s="137"/>
      <c r="AB1389" s="137"/>
      <c r="AC1389" s="137"/>
      <c r="AD1389" s="137"/>
      <c r="AE1389" s="137"/>
      <c r="AF1389" s="137"/>
      <c r="AG1389" s="137"/>
      <c r="AH1389" s="137"/>
    </row>
    <row r="1390" spans="1:34" ht="15" hidden="1" customHeight="1" x14ac:dyDescent="0.2">
      <c r="A1390" s="1393"/>
      <c r="B1390" s="147"/>
      <c r="C1390" s="202"/>
      <c r="D1390" s="201"/>
      <c r="E1390" s="710"/>
      <c r="F1390" s="1123"/>
      <c r="G1390" s="1124"/>
      <c r="H1390" s="704"/>
      <c r="I1390" s="170"/>
      <c r="J1390" s="170"/>
      <c r="K1390" s="170"/>
      <c r="L1390" s="170"/>
      <c r="M1390" s="170"/>
      <c r="N1390" s="170"/>
      <c r="O1390" s="714">
        <f t="shared" si="414"/>
        <v>0</v>
      </c>
      <c r="P1390" s="835"/>
      <c r="Q1390" s="137"/>
      <c r="R1390" s="137"/>
      <c r="S1390" s="137"/>
      <c r="T1390" s="137"/>
      <c r="U1390" s="137"/>
      <c r="V1390" s="137"/>
      <c r="W1390" s="137"/>
      <c r="X1390" s="137"/>
      <c r="Y1390" s="137"/>
      <c r="Z1390" s="137"/>
      <c r="AA1390" s="137"/>
      <c r="AB1390" s="137"/>
      <c r="AC1390" s="137"/>
      <c r="AD1390" s="137"/>
      <c r="AE1390" s="137"/>
      <c r="AF1390" s="137"/>
      <c r="AG1390" s="137"/>
      <c r="AH1390" s="137"/>
    </row>
    <row r="1391" spans="1:34" ht="15" hidden="1" customHeight="1" x14ac:dyDescent="0.2">
      <c r="A1391" s="1393"/>
      <c r="B1391" s="147"/>
      <c r="C1391" s="202"/>
      <c r="D1391" s="201"/>
      <c r="E1391" s="710"/>
      <c r="F1391" s="1123"/>
      <c r="G1391" s="1124"/>
      <c r="H1391" s="704"/>
      <c r="I1391" s="170"/>
      <c r="J1391" s="170"/>
      <c r="K1391" s="170"/>
      <c r="L1391" s="170"/>
      <c r="M1391" s="170"/>
      <c r="N1391" s="170"/>
      <c r="O1391" s="714">
        <f t="shared" si="414"/>
        <v>0</v>
      </c>
      <c r="P1391" s="835"/>
      <c r="Q1391" s="137"/>
      <c r="R1391" s="137"/>
      <c r="S1391" s="137"/>
      <c r="T1391" s="137"/>
      <c r="U1391" s="137"/>
      <c r="V1391" s="137"/>
      <c r="W1391" s="137"/>
      <c r="X1391" s="137"/>
      <c r="Y1391" s="137"/>
      <c r="Z1391" s="137"/>
      <c r="AA1391" s="137"/>
      <c r="AB1391" s="137"/>
      <c r="AC1391" s="137"/>
      <c r="AD1391" s="137"/>
      <c r="AE1391" s="137"/>
      <c r="AF1391" s="137"/>
      <c r="AG1391" s="137"/>
      <c r="AH1391" s="137"/>
    </row>
    <row r="1392" spans="1:34" ht="15" hidden="1" customHeight="1" x14ac:dyDescent="0.2">
      <c r="A1392" s="1393"/>
      <c r="B1392" s="147"/>
      <c r="C1392" s="202"/>
      <c r="D1392" s="201"/>
      <c r="E1392" s="710"/>
      <c r="F1392" s="1123"/>
      <c r="G1392" s="1124"/>
      <c r="H1392" s="704"/>
      <c r="I1392" s="170"/>
      <c r="J1392" s="170"/>
      <c r="K1392" s="170"/>
      <c r="L1392" s="170"/>
      <c r="M1392" s="170"/>
      <c r="N1392" s="170"/>
      <c r="O1392" s="714">
        <f t="shared" si="414"/>
        <v>0</v>
      </c>
      <c r="P1392" s="835"/>
      <c r="Q1392" s="137"/>
      <c r="R1392" s="137"/>
      <c r="S1392" s="137"/>
      <c r="T1392" s="137"/>
      <c r="U1392" s="137"/>
      <c r="V1392" s="137"/>
      <c r="W1392" s="137"/>
      <c r="X1392" s="137"/>
      <c r="Y1392" s="137"/>
      <c r="Z1392" s="137"/>
      <c r="AA1392" s="137"/>
      <c r="AB1392" s="137"/>
      <c r="AC1392" s="137"/>
      <c r="AD1392" s="137"/>
      <c r="AE1392" s="137"/>
      <c r="AF1392" s="137"/>
      <c r="AG1392" s="137"/>
      <c r="AH1392" s="137"/>
    </row>
    <row r="1393" spans="1:34" ht="15" hidden="1" customHeight="1" x14ac:dyDescent="0.2">
      <c r="A1393" s="1393"/>
      <c r="B1393" s="147"/>
      <c r="C1393" s="202"/>
      <c r="D1393" s="201"/>
      <c r="E1393" s="710"/>
      <c r="F1393" s="1123"/>
      <c r="G1393" s="1124"/>
      <c r="H1393" s="704"/>
      <c r="I1393" s="170"/>
      <c r="J1393" s="170"/>
      <c r="K1393" s="170"/>
      <c r="L1393" s="170"/>
      <c r="M1393" s="170"/>
      <c r="N1393" s="170"/>
      <c r="O1393" s="714">
        <f t="shared" si="414"/>
        <v>0</v>
      </c>
      <c r="P1393" s="835"/>
      <c r="Q1393" s="137"/>
      <c r="R1393" s="137"/>
      <c r="S1393" s="137"/>
      <c r="T1393" s="137"/>
      <c r="U1393" s="137"/>
      <c r="V1393" s="137"/>
      <c r="W1393" s="137"/>
      <c r="X1393" s="137"/>
      <c r="Y1393" s="137"/>
      <c r="Z1393" s="137"/>
      <c r="AA1393" s="137"/>
      <c r="AB1393" s="137"/>
      <c r="AC1393" s="137"/>
      <c r="AD1393" s="137"/>
      <c r="AE1393" s="137"/>
      <c r="AF1393" s="137"/>
      <c r="AG1393" s="137"/>
      <c r="AH1393" s="137"/>
    </row>
    <row r="1394" spans="1:34" ht="15" hidden="1" customHeight="1" x14ac:dyDescent="0.2">
      <c r="A1394" s="1393"/>
      <c r="B1394" s="147"/>
      <c r="C1394" s="202"/>
      <c r="D1394" s="201"/>
      <c r="E1394" s="710"/>
      <c r="F1394" s="1123"/>
      <c r="G1394" s="1124"/>
      <c r="H1394" s="704"/>
      <c r="I1394" s="170"/>
      <c r="J1394" s="170"/>
      <c r="K1394" s="170"/>
      <c r="L1394" s="170"/>
      <c r="M1394" s="170"/>
      <c r="N1394" s="170"/>
      <c r="O1394" s="714">
        <f t="shared" si="414"/>
        <v>0</v>
      </c>
      <c r="P1394" s="835"/>
      <c r="Q1394" s="137"/>
      <c r="R1394" s="137"/>
      <c r="S1394" s="137"/>
      <c r="T1394" s="137"/>
      <c r="U1394" s="137"/>
      <c r="V1394" s="137"/>
      <c r="W1394" s="137"/>
      <c r="X1394" s="137"/>
      <c r="Y1394" s="137"/>
      <c r="Z1394" s="137"/>
      <c r="AA1394" s="137"/>
      <c r="AB1394" s="137"/>
      <c r="AC1394" s="137"/>
      <c r="AD1394" s="137"/>
      <c r="AE1394" s="137"/>
      <c r="AF1394" s="137"/>
      <c r="AG1394" s="137"/>
      <c r="AH1394" s="137"/>
    </row>
    <row r="1395" spans="1:34" ht="15" hidden="1" customHeight="1" x14ac:dyDescent="0.2">
      <c r="A1395" s="1393"/>
      <c r="B1395" s="147"/>
      <c r="C1395" s="202"/>
      <c r="D1395" s="201"/>
      <c r="E1395" s="710"/>
      <c r="F1395" s="1123"/>
      <c r="G1395" s="1124"/>
      <c r="H1395" s="704"/>
      <c r="I1395" s="170"/>
      <c r="J1395" s="170"/>
      <c r="K1395" s="170"/>
      <c r="L1395" s="170"/>
      <c r="M1395" s="170"/>
      <c r="N1395" s="170"/>
      <c r="O1395" s="714">
        <f t="shared" si="414"/>
        <v>0</v>
      </c>
      <c r="P1395" s="835"/>
      <c r="Q1395" s="137"/>
      <c r="R1395" s="137"/>
      <c r="S1395" s="137"/>
      <c r="T1395" s="137"/>
      <c r="U1395" s="137"/>
      <c r="V1395" s="137"/>
      <c r="W1395" s="137"/>
      <c r="X1395" s="137"/>
      <c r="Y1395" s="137"/>
      <c r="Z1395" s="137"/>
      <c r="AA1395" s="137"/>
      <c r="AB1395" s="137"/>
      <c r="AC1395" s="137"/>
      <c r="AD1395" s="137"/>
      <c r="AE1395" s="137"/>
      <c r="AF1395" s="137"/>
      <c r="AG1395" s="137"/>
      <c r="AH1395" s="137"/>
    </row>
    <row r="1396" spans="1:34" ht="15" hidden="1" customHeight="1" x14ac:dyDescent="0.2">
      <c r="A1396" s="1394"/>
      <c r="B1396" s="169"/>
      <c r="C1396" s="203"/>
      <c r="D1396" s="201"/>
      <c r="E1396" s="711"/>
      <c r="F1396" s="1125"/>
      <c r="G1396" s="1126"/>
      <c r="H1396" s="704"/>
      <c r="I1396" s="170"/>
      <c r="J1396" s="170"/>
      <c r="K1396" s="170"/>
      <c r="L1396" s="170"/>
      <c r="M1396" s="170"/>
      <c r="N1396" s="170"/>
      <c r="O1396" s="714">
        <f t="shared" si="414"/>
        <v>0</v>
      </c>
      <c r="P1396" s="835"/>
      <c r="Q1396" s="137"/>
      <c r="R1396" s="137"/>
      <c r="S1396" s="137"/>
      <c r="T1396" s="137"/>
      <c r="U1396" s="137"/>
      <c r="V1396" s="137"/>
      <c r="W1396" s="137"/>
      <c r="X1396" s="137"/>
      <c r="Y1396" s="137"/>
      <c r="Z1396" s="137"/>
      <c r="AA1396" s="137"/>
      <c r="AB1396" s="137"/>
      <c r="AC1396" s="137"/>
      <c r="AD1396" s="137"/>
      <c r="AE1396" s="137"/>
      <c r="AF1396" s="137"/>
      <c r="AG1396" s="137"/>
      <c r="AH1396" s="137"/>
    </row>
    <row r="1397" spans="1:34" ht="18" customHeight="1" thickBot="1" x14ac:dyDescent="0.25">
      <c r="A1397" s="182"/>
      <c r="B1397" s="198"/>
      <c r="C1397" s="198"/>
      <c r="D1397" s="198"/>
      <c r="E1397" s="198" t="s">
        <v>62</v>
      </c>
      <c r="F1397" s="140">
        <f t="shared" ref="F1397:G1397" si="415">SUM(F1377:F1396)</f>
        <v>0</v>
      </c>
      <c r="G1397" s="204">
        <f t="shared" si="415"/>
        <v>0</v>
      </c>
      <c r="H1397" s="139"/>
      <c r="I1397" s="209"/>
      <c r="J1397" s="139"/>
      <c r="K1397" s="209"/>
      <c r="L1397" s="139"/>
      <c r="M1397" s="209"/>
      <c r="N1397" s="139"/>
      <c r="O1397" s="144">
        <f t="shared" ref="O1397" si="416">SUM(O1377:O1396)</f>
        <v>0</v>
      </c>
      <c r="P1397" s="836"/>
      <c r="Q1397" s="137"/>
      <c r="R1397" s="137"/>
      <c r="S1397" s="137"/>
      <c r="T1397" s="137"/>
      <c r="U1397" s="137"/>
      <c r="V1397" s="137"/>
      <c r="W1397" s="137"/>
      <c r="X1397" s="137"/>
      <c r="Y1397" s="137"/>
      <c r="Z1397" s="137"/>
      <c r="AA1397" s="137"/>
      <c r="AB1397" s="137"/>
      <c r="AC1397" s="137"/>
      <c r="AD1397" s="137"/>
      <c r="AE1397" s="137"/>
      <c r="AF1397" s="137"/>
      <c r="AG1397" s="137"/>
      <c r="AH1397" s="137"/>
    </row>
    <row r="1398" spans="1:34" ht="13.5" thickBot="1" x14ac:dyDescent="0.25">
      <c r="A1398" s="173"/>
      <c r="B1398" s="152"/>
      <c r="C1398" s="152"/>
      <c r="D1398" s="152"/>
      <c r="E1398" s="152"/>
      <c r="F1398" s="152"/>
      <c r="G1398" s="152"/>
      <c r="H1398" s="102"/>
      <c r="I1398" s="152"/>
      <c r="J1398" s="152"/>
      <c r="K1398" s="152"/>
      <c r="L1398" s="152"/>
      <c r="M1398" s="152"/>
      <c r="N1398" s="152"/>
      <c r="O1398" s="102"/>
      <c r="P1398" s="837"/>
      <c r="Q1398" s="137"/>
      <c r="R1398" s="137"/>
      <c r="S1398" s="137"/>
      <c r="T1398" s="137"/>
      <c r="U1398" s="137"/>
      <c r="V1398" s="137"/>
      <c r="W1398" s="137"/>
      <c r="X1398" s="137"/>
      <c r="Y1398" s="137"/>
      <c r="Z1398" s="137"/>
      <c r="AA1398" s="137"/>
      <c r="AB1398" s="137"/>
      <c r="AC1398" s="137"/>
      <c r="AD1398" s="137"/>
      <c r="AE1398" s="137"/>
      <c r="AF1398" s="137"/>
      <c r="AG1398" s="137"/>
      <c r="AH1398" s="137"/>
    </row>
    <row r="1399" spans="1:34" ht="15" customHeight="1" x14ac:dyDescent="0.2">
      <c r="A1399" s="1392">
        <f>'Setup Page'!C10</f>
        <v>0</v>
      </c>
      <c r="B1399" s="168"/>
      <c r="C1399" s="201"/>
      <c r="D1399" s="201"/>
      <c r="E1399" s="709"/>
      <c r="F1399" s="1121"/>
      <c r="G1399" s="1122"/>
      <c r="H1399" s="704"/>
      <c r="I1399" s="170"/>
      <c r="J1399" s="170"/>
      <c r="K1399" s="170"/>
      <c r="L1399" s="170"/>
      <c r="M1399" s="170"/>
      <c r="N1399" s="170"/>
      <c r="O1399" s="714">
        <f>G1399*H1399</f>
        <v>0</v>
      </c>
      <c r="P1399" s="835"/>
      <c r="Q1399" s="137"/>
      <c r="R1399" s="137"/>
      <c r="S1399" s="137"/>
      <c r="T1399" s="137"/>
      <c r="U1399" s="137"/>
      <c r="V1399" s="137"/>
      <c r="W1399" s="137"/>
      <c r="X1399" s="137"/>
      <c r="Y1399" s="137"/>
      <c r="Z1399" s="137"/>
      <c r="AA1399" s="137"/>
      <c r="AB1399" s="137"/>
      <c r="AC1399" s="137"/>
      <c r="AD1399" s="137"/>
      <c r="AE1399" s="137"/>
      <c r="AF1399" s="137"/>
      <c r="AG1399" s="137"/>
      <c r="AH1399" s="137"/>
    </row>
    <row r="1400" spans="1:34" ht="15" customHeight="1" x14ac:dyDescent="0.2">
      <c r="A1400" s="1393"/>
      <c r="B1400" s="147"/>
      <c r="C1400" s="202"/>
      <c r="D1400" s="201"/>
      <c r="E1400" s="710"/>
      <c r="F1400" s="1123"/>
      <c r="G1400" s="1124"/>
      <c r="H1400" s="704"/>
      <c r="I1400" s="170"/>
      <c r="J1400" s="170"/>
      <c r="K1400" s="170"/>
      <c r="L1400" s="170"/>
      <c r="M1400" s="170"/>
      <c r="N1400" s="170"/>
      <c r="O1400" s="714">
        <f t="shared" ref="O1400:O1418" si="417">G1400*H1400</f>
        <v>0</v>
      </c>
      <c r="P1400" s="835"/>
      <c r="Q1400" s="137"/>
      <c r="R1400" s="137"/>
      <c r="S1400" s="137"/>
      <c r="T1400" s="137"/>
      <c r="U1400" s="137"/>
      <c r="V1400" s="137"/>
      <c r="W1400" s="137"/>
      <c r="X1400" s="137"/>
      <c r="Y1400" s="137"/>
      <c r="Z1400" s="137"/>
      <c r="AA1400" s="137"/>
      <c r="AB1400" s="137"/>
      <c r="AC1400" s="137"/>
      <c r="AD1400" s="137"/>
      <c r="AE1400" s="137"/>
      <c r="AF1400" s="137"/>
      <c r="AG1400" s="137"/>
      <c r="AH1400" s="137"/>
    </row>
    <row r="1401" spans="1:34" ht="15" customHeight="1" x14ac:dyDescent="0.2">
      <c r="A1401" s="1393"/>
      <c r="B1401" s="147"/>
      <c r="C1401" s="202"/>
      <c r="D1401" s="201"/>
      <c r="E1401" s="710"/>
      <c r="F1401" s="1123"/>
      <c r="G1401" s="1124"/>
      <c r="H1401" s="704"/>
      <c r="I1401" s="170"/>
      <c r="J1401" s="170"/>
      <c r="K1401" s="170"/>
      <c r="L1401" s="170"/>
      <c r="M1401" s="170"/>
      <c r="N1401" s="170"/>
      <c r="O1401" s="714">
        <f t="shared" si="417"/>
        <v>0</v>
      </c>
      <c r="P1401" s="835"/>
      <c r="Q1401" s="137"/>
      <c r="R1401" s="137"/>
      <c r="S1401" s="137"/>
      <c r="T1401" s="137"/>
      <c r="U1401" s="137"/>
      <c r="V1401" s="137"/>
      <c r="W1401" s="137"/>
      <c r="X1401" s="137"/>
      <c r="Y1401" s="137"/>
      <c r="Z1401" s="137"/>
      <c r="AA1401" s="137"/>
      <c r="AB1401" s="137"/>
      <c r="AC1401" s="137"/>
      <c r="AD1401" s="137"/>
      <c r="AE1401" s="137"/>
      <c r="AF1401" s="137"/>
      <c r="AG1401" s="137"/>
      <c r="AH1401" s="137"/>
    </row>
    <row r="1402" spans="1:34" ht="15" customHeight="1" x14ac:dyDescent="0.2">
      <c r="A1402" s="1393"/>
      <c r="B1402" s="147"/>
      <c r="C1402" s="202"/>
      <c r="D1402" s="201"/>
      <c r="E1402" s="710"/>
      <c r="F1402" s="1123"/>
      <c r="G1402" s="1124"/>
      <c r="H1402" s="704"/>
      <c r="I1402" s="170"/>
      <c r="J1402" s="170"/>
      <c r="K1402" s="170"/>
      <c r="L1402" s="170"/>
      <c r="M1402" s="170"/>
      <c r="N1402" s="170"/>
      <c r="O1402" s="714">
        <f t="shared" si="417"/>
        <v>0</v>
      </c>
      <c r="P1402" s="835"/>
      <c r="Q1402" s="137"/>
      <c r="R1402" s="137"/>
      <c r="S1402" s="137"/>
      <c r="T1402" s="137"/>
      <c r="U1402" s="137"/>
      <c r="V1402" s="137"/>
      <c r="W1402" s="137"/>
      <c r="X1402" s="137"/>
      <c r="Y1402" s="137"/>
      <c r="Z1402" s="137"/>
      <c r="AA1402" s="137"/>
      <c r="AB1402" s="137"/>
      <c r="AC1402" s="137"/>
      <c r="AD1402" s="137"/>
      <c r="AE1402" s="137"/>
      <c r="AF1402" s="137"/>
      <c r="AG1402" s="137"/>
      <c r="AH1402" s="137"/>
    </row>
    <row r="1403" spans="1:34" ht="15" customHeight="1" x14ac:dyDescent="0.2">
      <c r="A1403" s="1393"/>
      <c r="B1403" s="147"/>
      <c r="C1403" s="202"/>
      <c r="D1403" s="201"/>
      <c r="E1403" s="710"/>
      <c r="F1403" s="1123"/>
      <c r="G1403" s="1124"/>
      <c r="H1403" s="704"/>
      <c r="I1403" s="170"/>
      <c r="J1403" s="170"/>
      <c r="K1403" s="170"/>
      <c r="L1403" s="170"/>
      <c r="M1403" s="170"/>
      <c r="N1403" s="170"/>
      <c r="O1403" s="714">
        <f t="shared" si="417"/>
        <v>0</v>
      </c>
      <c r="P1403" s="835"/>
      <c r="Q1403" s="137"/>
      <c r="R1403" s="137"/>
      <c r="S1403" s="137"/>
      <c r="T1403" s="137"/>
      <c r="U1403" s="137"/>
      <c r="V1403" s="137"/>
      <c r="W1403" s="137"/>
      <c r="X1403" s="137"/>
      <c r="Y1403" s="137"/>
      <c r="Z1403" s="137"/>
      <c r="AA1403" s="137"/>
      <c r="AB1403" s="137"/>
      <c r="AC1403" s="137"/>
      <c r="AD1403" s="137"/>
      <c r="AE1403" s="137"/>
      <c r="AF1403" s="137"/>
      <c r="AG1403" s="137"/>
      <c r="AH1403" s="137"/>
    </row>
    <row r="1404" spans="1:34" ht="15" customHeight="1" x14ac:dyDescent="0.2">
      <c r="A1404" s="1393"/>
      <c r="B1404" s="147"/>
      <c r="C1404" s="202"/>
      <c r="D1404" s="201"/>
      <c r="E1404" s="710"/>
      <c r="F1404" s="1123"/>
      <c r="G1404" s="1124"/>
      <c r="H1404" s="704"/>
      <c r="I1404" s="170"/>
      <c r="J1404" s="170"/>
      <c r="K1404" s="170"/>
      <c r="L1404" s="170"/>
      <c r="M1404" s="170"/>
      <c r="N1404" s="170"/>
      <c r="O1404" s="714">
        <f t="shared" si="417"/>
        <v>0</v>
      </c>
      <c r="P1404" s="835"/>
      <c r="Q1404" s="137"/>
      <c r="R1404" s="137"/>
      <c r="S1404" s="137"/>
      <c r="T1404" s="137"/>
      <c r="U1404" s="137"/>
      <c r="V1404" s="137"/>
      <c r="W1404" s="137"/>
      <c r="X1404" s="137"/>
      <c r="Y1404" s="137"/>
      <c r="Z1404" s="137"/>
      <c r="AA1404" s="137"/>
      <c r="AB1404" s="137"/>
      <c r="AC1404" s="137"/>
      <c r="AD1404" s="137"/>
      <c r="AE1404" s="137"/>
      <c r="AF1404" s="137"/>
      <c r="AG1404" s="137"/>
      <c r="AH1404" s="137"/>
    </row>
    <row r="1405" spans="1:34" ht="15" customHeight="1" x14ac:dyDescent="0.2">
      <c r="A1405" s="1393"/>
      <c r="B1405" s="147"/>
      <c r="C1405" s="202"/>
      <c r="D1405" s="201"/>
      <c r="E1405" s="710"/>
      <c r="F1405" s="1123"/>
      <c r="G1405" s="1124"/>
      <c r="H1405" s="704"/>
      <c r="I1405" s="170"/>
      <c r="J1405" s="170"/>
      <c r="K1405" s="170"/>
      <c r="L1405" s="170"/>
      <c r="M1405" s="170"/>
      <c r="N1405" s="170"/>
      <c r="O1405" s="714">
        <f t="shared" si="417"/>
        <v>0</v>
      </c>
      <c r="P1405" s="835"/>
      <c r="Q1405" s="137"/>
      <c r="R1405" s="137"/>
      <c r="S1405" s="137"/>
      <c r="T1405" s="137"/>
      <c r="U1405" s="137"/>
      <c r="V1405" s="137"/>
      <c r="W1405" s="137"/>
      <c r="X1405" s="137"/>
      <c r="Y1405" s="137"/>
      <c r="Z1405" s="137"/>
      <c r="AA1405" s="137"/>
      <c r="AB1405" s="137"/>
      <c r="AC1405" s="137"/>
      <c r="AD1405" s="137"/>
      <c r="AE1405" s="137"/>
      <c r="AF1405" s="137"/>
      <c r="AG1405" s="137"/>
      <c r="AH1405" s="137"/>
    </row>
    <row r="1406" spans="1:34" ht="15" customHeight="1" x14ac:dyDescent="0.2">
      <c r="A1406" s="1393"/>
      <c r="B1406" s="147"/>
      <c r="C1406" s="202"/>
      <c r="D1406" s="201"/>
      <c r="E1406" s="710"/>
      <c r="F1406" s="1123"/>
      <c r="G1406" s="1124"/>
      <c r="H1406" s="704"/>
      <c r="I1406" s="170"/>
      <c r="J1406" s="170"/>
      <c r="K1406" s="170"/>
      <c r="L1406" s="170"/>
      <c r="M1406" s="170"/>
      <c r="N1406" s="170"/>
      <c r="O1406" s="714">
        <f t="shared" si="417"/>
        <v>0</v>
      </c>
      <c r="P1406" s="835"/>
      <c r="Q1406" s="137"/>
      <c r="R1406" s="137"/>
      <c r="S1406" s="137"/>
      <c r="T1406" s="137"/>
      <c r="U1406" s="137"/>
      <c r="V1406" s="137"/>
      <c r="W1406" s="137"/>
      <c r="X1406" s="137"/>
      <c r="Y1406" s="137"/>
      <c r="Z1406" s="137"/>
      <c r="AA1406" s="137"/>
      <c r="AB1406" s="137"/>
      <c r="AC1406" s="137"/>
      <c r="AD1406" s="137"/>
      <c r="AE1406" s="137"/>
      <c r="AF1406" s="137"/>
      <c r="AG1406" s="137"/>
      <c r="AH1406" s="137"/>
    </row>
    <row r="1407" spans="1:34" ht="15" customHeight="1" x14ac:dyDescent="0.2">
      <c r="A1407" s="1393"/>
      <c r="B1407" s="147"/>
      <c r="C1407" s="202"/>
      <c r="D1407" s="201"/>
      <c r="E1407" s="710"/>
      <c r="F1407" s="1123"/>
      <c r="G1407" s="1124"/>
      <c r="H1407" s="704"/>
      <c r="I1407" s="170"/>
      <c r="J1407" s="170"/>
      <c r="K1407" s="170"/>
      <c r="L1407" s="170"/>
      <c r="M1407" s="170"/>
      <c r="N1407" s="170"/>
      <c r="O1407" s="714">
        <f t="shared" si="417"/>
        <v>0</v>
      </c>
      <c r="P1407" s="835"/>
      <c r="Q1407" s="137"/>
      <c r="R1407" s="137"/>
      <c r="S1407" s="137"/>
      <c r="T1407" s="137"/>
      <c r="U1407" s="137"/>
      <c r="V1407" s="137"/>
      <c r="W1407" s="137"/>
      <c r="X1407" s="137"/>
      <c r="Y1407" s="137"/>
      <c r="Z1407" s="137"/>
      <c r="AA1407" s="137"/>
      <c r="AB1407" s="137"/>
      <c r="AC1407" s="137"/>
      <c r="AD1407" s="137"/>
      <c r="AE1407" s="137"/>
      <c r="AF1407" s="137"/>
      <c r="AG1407" s="137"/>
      <c r="AH1407" s="137"/>
    </row>
    <row r="1408" spans="1:34" ht="15" customHeight="1" thickBot="1" x14ac:dyDescent="0.25">
      <c r="A1408" s="1393"/>
      <c r="B1408" s="147"/>
      <c r="C1408" s="202"/>
      <c r="D1408" s="201"/>
      <c r="E1408" s="710"/>
      <c r="F1408" s="1123"/>
      <c r="G1408" s="1124"/>
      <c r="H1408" s="704"/>
      <c r="I1408" s="170"/>
      <c r="J1408" s="170"/>
      <c r="K1408" s="170"/>
      <c r="L1408" s="170"/>
      <c r="M1408" s="170"/>
      <c r="N1408" s="170"/>
      <c r="O1408" s="714">
        <f t="shared" si="417"/>
        <v>0</v>
      </c>
      <c r="P1408" s="835"/>
      <c r="Q1408" s="137"/>
      <c r="R1408" s="137"/>
      <c r="S1408" s="137"/>
      <c r="T1408" s="137"/>
      <c r="U1408" s="137"/>
      <c r="V1408" s="137"/>
      <c r="W1408" s="137"/>
      <c r="X1408" s="137"/>
      <c r="Y1408" s="137"/>
      <c r="Z1408" s="137"/>
      <c r="AA1408" s="137"/>
      <c r="AB1408" s="137"/>
      <c r="AC1408" s="137"/>
      <c r="AD1408" s="137"/>
      <c r="AE1408" s="137"/>
      <c r="AF1408" s="137"/>
      <c r="AG1408" s="137"/>
      <c r="AH1408" s="137"/>
    </row>
    <row r="1409" spans="1:34" ht="15" hidden="1" customHeight="1" x14ac:dyDescent="0.2">
      <c r="A1409" s="1393"/>
      <c r="B1409" s="147"/>
      <c r="C1409" s="202"/>
      <c r="D1409" s="201"/>
      <c r="E1409" s="710"/>
      <c r="F1409" s="1123"/>
      <c r="G1409" s="1124"/>
      <c r="H1409" s="704"/>
      <c r="I1409" s="170"/>
      <c r="J1409" s="170"/>
      <c r="K1409" s="170"/>
      <c r="L1409" s="170"/>
      <c r="M1409" s="170"/>
      <c r="N1409" s="170"/>
      <c r="O1409" s="714">
        <f t="shared" si="417"/>
        <v>0</v>
      </c>
      <c r="P1409" s="835"/>
      <c r="Q1409" s="137"/>
      <c r="R1409" s="137"/>
      <c r="S1409" s="137"/>
      <c r="T1409" s="137"/>
      <c r="U1409" s="137"/>
      <c r="V1409" s="137"/>
      <c r="W1409" s="137"/>
      <c r="X1409" s="137"/>
      <c r="Y1409" s="137"/>
      <c r="Z1409" s="137"/>
      <c r="AA1409" s="137"/>
      <c r="AB1409" s="137"/>
      <c r="AC1409" s="137"/>
      <c r="AD1409" s="137"/>
      <c r="AE1409" s="137"/>
      <c r="AF1409" s="137"/>
      <c r="AG1409" s="137"/>
      <c r="AH1409" s="137"/>
    </row>
    <row r="1410" spans="1:34" ht="15" hidden="1" customHeight="1" x14ac:dyDescent="0.2">
      <c r="A1410" s="1393"/>
      <c r="B1410" s="147"/>
      <c r="C1410" s="202"/>
      <c r="D1410" s="201"/>
      <c r="E1410" s="710"/>
      <c r="F1410" s="1123"/>
      <c r="G1410" s="1124"/>
      <c r="H1410" s="704"/>
      <c r="I1410" s="170"/>
      <c r="J1410" s="170"/>
      <c r="K1410" s="170"/>
      <c r="L1410" s="170"/>
      <c r="M1410" s="170"/>
      <c r="N1410" s="170"/>
      <c r="O1410" s="714">
        <f t="shared" si="417"/>
        <v>0</v>
      </c>
      <c r="P1410" s="835"/>
      <c r="Q1410" s="137"/>
      <c r="R1410" s="137"/>
      <c r="S1410" s="137"/>
      <c r="T1410" s="137"/>
      <c r="U1410" s="137"/>
      <c r="V1410" s="137"/>
      <c r="W1410" s="137"/>
      <c r="X1410" s="137"/>
      <c r="Y1410" s="137"/>
      <c r="Z1410" s="137"/>
      <c r="AA1410" s="137"/>
      <c r="AB1410" s="137"/>
      <c r="AC1410" s="137"/>
      <c r="AD1410" s="137"/>
      <c r="AE1410" s="137"/>
      <c r="AF1410" s="137"/>
      <c r="AG1410" s="137"/>
      <c r="AH1410" s="137"/>
    </row>
    <row r="1411" spans="1:34" ht="15" hidden="1" customHeight="1" x14ac:dyDescent="0.2">
      <c r="A1411" s="1393"/>
      <c r="B1411" s="147"/>
      <c r="C1411" s="202"/>
      <c r="D1411" s="201"/>
      <c r="E1411" s="710"/>
      <c r="F1411" s="1123"/>
      <c r="G1411" s="1124"/>
      <c r="H1411" s="704"/>
      <c r="I1411" s="170"/>
      <c r="J1411" s="170"/>
      <c r="K1411" s="170"/>
      <c r="L1411" s="170"/>
      <c r="M1411" s="170"/>
      <c r="N1411" s="170"/>
      <c r="O1411" s="714">
        <f t="shared" si="417"/>
        <v>0</v>
      </c>
      <c r="P1411" s="835"/>
      <c r="Q1411" s="137"/>
      <c r="R1411" s="137"/>
      <c r="S1411" s="137"/>
      <c r="T1411" s="137"/>
      <c r="U1411" s="137"/>
      <c r="V1411" s="137"/>
      <c r="W1411" s="137"/>
      <c r="X1411" s="137"/>
      <c r="Y1411" s="137"/>
      <c r="Z1411" s="137"/>
      <c r="AA1411" s="137"/>
      <c r="AB1411" s="137"/>
      <c r="AC1411" s="137"/>
      <c r="AD1411" s="137"/>
      <c r="AE1411" s="137"/>
      <c r="AF1411" s="137"/>
      <c r="AG1411" s="137"/>
      <c r="AH1411" s="137"/>
    </row>
    <row r="1412" spans="1:34" ht="15" hidden="1" customHeight="1" x14ac:dyDescent="0.2">
      <c r="A1412" s="1393"/>
      <c r="B1412" s="147"/>
      <c r="C1412" s="202"/>
      <c r="D1412" s="201"/>
      <c r="E1412" s="710"/>
      <c r="F1412" s="1123"/>
      <c r="G1412" s="1124"/>
      <c r="H1412" s="704"/>
      <c r="I1412" s="170"/>
      <c r="J1412" s="170"/>
      <c r="K1412" s="170"/>
      <c r="L1412" s="170"/>
      <c r="M1412" s="170"/>
      <c r="N1412" s="170"/>
      <c r="O1412" s="714">
        <f t="shared" si="417"/>
        <v>0</v>
      </c>
      <c r="P1412" s="835"/>
      <c r="Q1412" s="137"/>
      <c r="R1412" s="137"/>
      <c r="S1412" s="137"/>
      <c r="T1412" s="137"/>
      <c r="U1412" s="137"/>
      <c r="V1412" s="137"/>
      <c r="W1412" s="137"/>
      <c r="X1412" s="137"/>
      <c r="Y1412" s="137"/>
      <c r="Z1412" s="137"/>
      <c r="AA1412" s="137"/>
      <c r="AB1412" s="137"/>
      <c r="AC1412" s="137"/>
      <c r="AD1412" s="137"/>
      <c r="AE1412" s="137"/>
      <c r="AF1412" s="137"/>
      <c r="AG1412" s="137"/>
      <c r="AH1412" s="137"/>
    </row>
    <row r="1413" spans="1:34" ht="15" hidden="1" customHeight="1" x14ac:dyDescent="0.2">
      <c r="A1413" s="1393"/>
      <c r="B1413" s="147"/>
      <c r="C1413" s="202"/>
      <c r="D1413" s="201"/>
      <c r="E1413" s="710"/>
      <c r="F1413" s="1123"/>
      <c r="G1413" s="1124"/>
      <c r="H1413" s="704"/>
      <c r="I1413" s="170"/>
      <c r="J1413" s="170"/>
      <c r="K1413" s="170"/>
      <c r="L1413" s="170"/>
      <c r="M1413" s="170"/>
      <c r="N1413" s="170"/>
      <c r="O1413" s="714">
        <f t="shared" si="417"/>
        <v>0</v>
      </c>
      <c r="P1413" s="835"/>
      <c r="Q1413" s="137"/>
      <c r="R1413" s="137"/>
      <c r="S1413" s="137"/>
      <c r="T1413" s="137"/>
      <c r="U1413" s="137"/>
      <c r="V1413" s="137"/>
      <c r="W1413" s="137"/>
      <c r="X1413" s="137"/>
      <c r="Y1413" s="137"/>
      <c r="Z1413" s="137"/>
      <c r="AA1413" s="137"/>
      <c r="AB1413" s="137"/>
      <c r="AC1413" s="137"/>
      <c r="AD1413" s="137"/>
      <c r="AE1413" s="137"/>
      <c r="AF1413" s="137"/>
      <c r="AG1413" s="137"/>
      <c r="AH1413" s="137"/>
    </row>
    <row r="1414" spans="1:34" ht="15" hidden="1" customHeight="1" x14ac:dyDescent="0.2">
      <c r="A1414" s="1393"/>
      <c r="B1414" s="147"/>
      <c r="C1414" s="202"/>
      <c r="D1414" s="201"/>
      <c r="E1414" s="710"/>
      <c r="F1414" s="1123"/>
      <c r="G1414" s="1124"/>
      <c r="H1414" s="704"/>
      <c r="I1414" s="170"/>
      <c r="J1414" s="170"/>
      <c r="K1414" s="170"/>
      <c r="L1414" s="170"/>
      <c r="M1414" s="170"/>
      <c r="N1414" s="170"/>
      <c r="O1414" s="714">
        <f t="shared" si="417"/>
        <v>0</v>
      </c>
      <c r="P1414" s="835"/>
      <c r="Q1414" s="137"/>
      <c r="R1414" s="137"/>
      <c r="S1414" s="137"/>
      <c r="T1414" s="137"/>
      <c r="U1414" s="137"/>
      <c r="V1414" s="137"/>
      <c r="W1414" s="137"/>
      <c r="X1414" s="137"/>
      <c r="Y1414" s="137"/>
      <c r="Z1414" s="137"/>
      <c r="AA1414" s="137"/>
      <c r="AB1414" s="137"/>
      <c r="AC1414" s="137"/>
      <c r="AD1414" s="137"/>
      <c r="AE1414" s="137"/>
      <c r="AF1414" s="137"/>
      <c r="AG1414" s="137"/>
      <c r="AH1414" s="137"/>
    </row>
    <row r="1415" spans="1:34" ht="15" hidden="1" customHeight="1" x14ac:dyDescent="0.2">
      <c r="A1415" s="1393"/>
      <c r="B1415" s="147"/>
      <c r="C1415" s="202"/>
      <c r="D1415" s="201"/>
      <c r="E1415" s="710"/>
      <c r="F1415" s="1123"/>
      <c r="G1415" s="1124"/>
      <c r="H1415" s="704"/>
      <c r="I1415" s="170"/>
      <c r="J1415" s="170"/>
      <c r="K1415" s="170"/>
      <c r="L1415" s="170"/>
      <c r="M1415" s="170"/>
      <c r="N1415" s="170"/>
      <c r="O1415" s="714">
        <f t="shared" si="417"/>
        <v>0</v>
      </c>
      <c r="P1415" s="835"/>
      <c r="Q1415" s="137"/>
      <c r="R1415" s="137"/>
      <c r="S1415" s="137"/>
      <c r="T1415" s="137"/>
      <c r="U1415" s="137"/>
      <c r="V1415" s="137"/>
      <c r="W1415" s="137"/>
      <c r="X1415" s="137"/>
      <c r="Y1415" s="137"/>
      <c r="Z1415" s="137"/>
      <c r="AA1415" s="137"/>
      <c r="AB1415" s="137"/>
      <c r="AC1415" s="137"/>
      <c r="AD1415" s="137"/>
      <c r="AE1415" s="137"/>
      <c r="AF1415" s="137"/>
      <c r="AG1415" s="137"/>
      <c r="AH1415" s="137"/>
    </row>
    <row r="1416" spans="1:34" ht="15" hidden="1" customHeight="1" x14ac:dyDescent="0.2">
      <c r="A1416" s="1393"/>
      <c r="B1416" s="147"/>
      <c r="C1416" s="202"/>
      <c r="D1416" s="201"/>
      <c r="E1416" s="710"/>
      <c r="F1416" s="1123"/>
      <c r="G1416" s="1124"/>
      <c r="H1416" s="704"/>
      <c r="I1416" s="170"/>
      <c r="J1416" s="170"/>
      <c r="K1416" s="170"/>
      <c r="L1416" s="170"/>
      <c r="M1416" s="170"/>
      <c r="N1416" s="170"/>
      <c r="O1416" s="714">
        <f t="shared" si="417"/>
        <v>0</v>
      </c>
      <c r="P1416" s="835"/>
      <c r="Q1416" s="137"/>
      <c r="R1416" s="137"/>
      <c r="S1416" s="137"/>
      <c r="T1416" s="137"/>
      <c r="U1416" s="137"/>
      <c r="V1416" s="137"/>
      <c r="W1416" s="137"/>
      <c r="X1416" s="137"/>
      <c r="Y1416" s="137"/>
      <c r="Z1416" s="137"/>
      <c r="AA1416" s="137"/>
      <c r="AB1416" s="137"/>
      <c r="AC1416" s="137"/>
      <c r="AD1416" s="137"/>
      <c r="AE1416" s="137"/>
      <c r="AF1416" s="137"/>
      <c r="AG1416" s="137"/>
      <c r="AH1416" s="137"/>
    </row>
    <row r="1417" spans="1:34" ht="15" hidden="1" customHeight="1" x14ac:dyDescent="0.2">
      <c r="A1417" s="1393"/>
      <c r="B1417" s="147"/>
      <c r="C1417" s="202"/>
      <c r="D1417" s="201"/>
      <c r="E1417" s="710"/>
      <c r="F1417" s="1123"/>
      <c r="G1417" s="1124"/>
      <c r="H1417" s="704"/>
      <c r="I1417" s="170"/>
      <c r="J1417" s="170"/>
      <c r="K1417" s="170"/>
      <c r="L1417" s="170"/>
      <c r="M1417" s="170"/>
      <c r="N1417" s="170"/>
      <c r="O1417" s="714">
        <f t="shared" si="417"/>
        <v>0</v>
      </c>
      <c r="P1417" s="835"/>
      <c r="Q1417" s="137"/>
      <c r="R1417" s="137"/>
      <c r="S1417" s="137"/>
      <c r="T1417" s="137"/>
      <c r="U1417" s="137"/>
      <c r="V1417" s="137"/>
      <c r="W1417" s="137"/>
      <c r="X1417" s="137"/>
      <c r="Y1417" s="137"/>
      <c r="Z1417" s="137"/>
      <c r="AA1417" s="137"/>
      <c r="AB1417" s="137"/>
      <c r="AC1417" s="137"/>
      <c r="AD1417" s="137"/>
      <c r="AE1417" s="137"/>
      <c r="AF1417" s="137"/>
      <c r="AG1417" s="137"/>
      <c r="AH1417" s="137"/>
    </row>
    <row r="1418" spans="1:34" ht="15" hidden="1" customHeight="1" x14ac:dyDescent="0.2">
      <c r="A1418" s="1394"/>
      <c r="B1418" s="169"/>
      <c r="C1418" s="203"/>
      <c r="D1418" s="201"/>
      <c r="E1418" s="711"/>
      <c r="F1418" s="1125"/>
      <c r="G1418" s="1126"/>
      <c r="H1418" s="704"/>
      <c r="I1418" s="170"/>
      <c r="J1418" s="170"/>
      <c r="K1418" s="170"/>
      <c r="L1418" s="170"/>
      <c r="M1418" s="170"/>
      <c r="N1418" s="170"/>
      <c r="O1418" s="714">
        <f t="shared" si="417"/>
        <v>0</v>
      </c>
      <c r="P1418" s="835"/>
      <c r="Q1418" s="137"/>
      <c r="R1418" s="137"/>
      <c r="S1418" s="137"/>
      <c r="T1418" s="137"/>
      <c r="U1418" s="137"/>
      <c r="V1418" s="137"/>
      <c r="W1418" s="137"/>
      <c r="X1418" s="137"/>
      <c r="Y1418" s="137"/>
      <c r="Z1418" s="137"/>
      <c r="AA1418" s="137"/>
      <c r="AB1418" s="137"/>
      <c r="AC1418" s="137"/>
      <c r="AD1418" s="137"/>
      <c r="AE1418" s="137"/>
      <c r="AF1418" s="137"/>
      <c r="AG1418" s="137"/>
      <c r="AH1418" s="137"/>
    </row>
    <row r="1419" spans="1:34" ht="18" customHeight="1" thickBot="1" x14ac:dyDescent="0.25">
      <c r="A1419" s="182"/>
      <c r="B1419" s="198"/>
      <c r="C1419" s="198"/>
      <c r="D1419" s="198"/>
      <c r="E1419" s="198" t="s">
        <v>62</v>
      </c>
      <c r="F1419" s="140">
        <f t="shared" ref="F1419:G1419" si="418">SUM(F1399:F1418)</f>
        <v>0</v>
      </c>
      <c r="G1419" s="204">
        <f t="shared" si="418"/>
        <v>0</v>
      </c>
      <c r="H1419" s="139"/>
      <c r="I1419" s="209"/>
      <c r="J1419" s="139"/>
      <c r="K1419" s="209"/>
      <c r="L1419" s="139"/>
      <c r="M1419" s="209"/>
      <c r="N1419" s="139"/>
      <c r="O1419" s="144">
        <f t="shared" ref="O1419" si="419">SUM(O1399:O1418)</f>
        <v>0</v>
      </c>
      <c r="P1419" s="836"/>
      <c r="Q1419" s="137"/>
      <c r="R1419" s="137"/>
      <c r="S1419" s="137"/>
      <c r="T1419" s="137"/>
      <c r="U1419" s="137"/>
      <c r="V1419" s="137"/>
      <c r="W1419" s="137"/>
      <c r="X1419" s="137"/>
      <c r="Y1419" s="137"/>
      <c r="Z1419" s="137"/>
      <c r="AA1419" s="137"/>
      <c r="AB1419" s="137"/>
      <c r="AC1419" s="137"/>
      <c r="AD1419" s="137"/>
      <c r="AE1419" s="137"/>
      <c r="AF1419" s="137"/>
      <c r="AG1419" s="137"/>
      <c r="AH1419" s="137"/>
    </row>
    <row r="1420" spans="1:34" ht="13.5" thickBot="1" x14ac:dyDescent="0.25">
      <c r="A1420" s="173"/>
      <c r="B1420" s="152"/>
      <c r="C1420" s="152"/>
      <c r="D1420" s="152"/>
      <c r="E1420" s="152"/>
      <c r="F1420" s="152"/>
      <c r="G1420" s="152"/>
      <c r="H1420" s="102"/>
      <c r="I1420" s="152"/>
      <c r="J1420" s="152"/>
      <c r="K1420" s="152"/>
      <c r="L1420" s="152"/>
      <c r="M1420" s="152"/>
      <c r="N1420" s="152"/>
      <c r="O1420" s="102"/>
      <c r="P1420" s="837"/>
      <c r="Q1420" s="137"/>
      <c r="R1420" s="137"/>
      <c r="S1420" s="137"/>
      <c r="T1420" s="137"/>
      <c r="U1420" s="137"/>
      <c r="V1420" s="137"/>
      <c r="W1420" s="137"/>
      <c r="X1420" s="137"/>
      <c r="Y1420" s="137"/>
      <c r="Z1420" s="137"/>
      <c r="AA1420" s="137"/>
      <c r="AB1420" s="137"/>
      <c r="AC1420" s="137"/>
      <c r="AD1420" s="137"/>
      <c r="AE1420" s="137"/>
      <c r="AF1420" s="137"/>
      <c r="AG1420" s="137"/>
      <c r="AH1420" s="137"/>
    </row>
    <row r="1421" spans="1:34" ht="15" customHeight="1" x14ac:dyDescent="0.2">
      <c r="A1421" s="1392" t="str">
        <f>'Setup Page'!C11</f>
        <v>Nongoma Engineering</v>
      </c>
      <c r="B1421" s="168"/>
      <c r="C1421" s="201"/>
      <c r="D1421" s="201"/>
      <c r="E1421" s="709"/>
      <c r="F1421" s="1121"/>
      <c r="G1421" s="1122"/>
      <c r="H1421" s="704"/>
      <c r="I1421" s="170"/>
      <c r="J1421" s="170"/>
      <c r="K1421" s="170"/>
      <c r="L1421" s="170"/>
      <c r="M1421" s="170"/>
      <c r="N1421" s="170"/>
      <c r="O1421" s="714">
        <f>G1421*H1421</f>
        <v>0</v>
      </c>
      <c r="P1421" s="835"/>
      <c r="Q1421" s="137"/>
      <c r="R1421" s="137"/>
      <c r="S1421" s="137"/>
      <c r="T1421" s="137"/>
      <c r="U1421" s="137"/>
      <c r="V1421" s="137"/>
      <c r="W1421" s="137"/>
      <c r="X1421" s="137"/>
      <c r="Y1421" s="137"/>
      <c r="Z1421" s="137"/>
      <c r="AA1421" s="137"/>
      <c r="AB1421" s="137"/>
      <c r="AC1421" s="137"/>
      <c r="AD1421" s="137"/>
      <c r="AE1421" s="137"/>
      <c r="AF1421" s="137"/>
      <c r="AG1421" s="137"/>
      <c r="AH1421" s="137"/>
    </row>
    <row r="1422" spans="1:34" ht="15" customHeight="1" x14ac:dyDescent="0.2">
      <c r="A1422" s="1393"/>
      <c r="B1422" s="147"/>
      <c r="C1422" s="202"/>
      <c r="D1422" s="201"/>
      <c r="E1422" s="710"/>
      <c r="F1422" s="1123"/>
      <c r="G1422" s="1124"/>
      <c r="H1422" s="704"/>
      <c r="I1422" s="170"/>
      <c r="J1422" s="170"/>
      <c r="K1422" s="170"/>
      <c r="L1422" s="170"/>
      <c r="M1422" s="170"/>
      <c r="N1422" s="170"/>
      <c r="O1422" s="714">
        <f t="shared" ref="O1422:O1440" si="420">G1422*H1422</f>
        <v>0</v>
      </c>
      <c r="P1422" s="835"/>
      <c r="Q1422" s="137"/>
      <c r="R1422" s="137"/>
      <c r="S1422" s="137"/>
      <c r="T1422" s="137"/>
      <c r="U1422" s="137"/>
      <c r="V1422" s="137"/>
      <c r="W1422" s="137"/>
      <c r="X1422" s="137"/>
      <c r="Y1422" s="137"/>
      <c r="Z1422" s="137"/>
      <c r="AA1422" s="137"/>
      <c r="AB1422" s="137"/>
      <c r="AC1422" s="137"/>
      <c r="AD1422" s="137"/>
      <c r="AE1422" s="137"/>
      <c r="AF1422" s="137"/>
      <c r="AG1422" s="137"/>
      <c r="AH1422" s="137"/>
    </row>
    <row r="1423" spans="1:34" ht="15" customHeight="1" x14ac:dyDescent="0.2">
      <c r="A1423" s="1393"/>
      <c r="B1423" s="147"/>
      <c r="C1423" s="202"/>
      <c r="D1423" s="201"/>
      <c r="E1423" s="710"/>
      <c r="F1423" s="1123"/>
      <c r="G1423" s="1124"/>
      <c r="H1423" s="704"/>
      <c r="I1423" s="170"/>
      <c r="J1423" s="170"/>
      <c r="K1423" s="170"/>
      <c r="L1423" s="170"/>
      <c r="M1423" s="170"/>
      <c r="N1423" s="170"/>
      <c r="O1423" s="714">
        <f t="shared" si="420"/>
        <v>0</v>
      </c>
      <c r="P1423" s="835"/>
      <c r="Q1423" s="137"/>
      <c r="R1423" s="137"/>
      <c r="S1423" s="137"/>
      <c r="T1423" s="137"/>
      <c r="U1423" s="137"/>
      <c r="V1423" s="137"/>
      <c r="W1423" s="137"/>
      <c r="X1423" s="137"/>
      <c r="Y1423" s="137"/>
      <c r="Z1423" s="137"/>
      <c r="AA1423" s="137"/>
      <c r="AB1423" s="137"/>
      <c r="AC1423" s="137"/>
      <c r="AD1423" s="137"/>
      <c r="AE1423" s="137"/>
      <c r="AF1423" s="137"/>
      <c r="AG1423" s="137"/>
      <c r="AH1423" s="137"/>
    </row>
    <row r="1424" spans="1:34" ht="15" customHeight="1" x14ac:dyDescent="0.2">
      <c r="A1424" s="1393"/>
      <c r="B1424" s="147"/>
      <c r="C1424" s="202"/>
      <c r="D1424" s="201"/>
      <c r="E1424" s="710"/>
      <c r="F1424" s="1123"/>
      <c r="G1424" s="1124"/>
      <c r="H1424" s="704"/>
      <c r="I1424" s="170"/>
      <c r="J1424" s="170"/>
      <c r="K1424" s="170"/>
      <c r="L1424" s="170"/>
      <c r="M1424" s="170"/>
      <c r="N1424" s="170"/>
      <c r="O1424" s="714">
        <f t="shared" si="420"/>
        <v>0</v>
      </c>
      <c r="P1424" s="835"/>
      <c r="Q1424" s="137"/>
      <c r="R1424" s="137"/>
      <c r="S1424" s="137"/>
      <c r="T1424" s="137"/>
      <c r="U1424" s="137"/>
      <c r="V1424" s="137"/>
      <c r="W1424" s="137"/>
      <c r="X1424" s="137"/>
      <c r="Y1424" s="137"/>
      <c r="Z1424" s="137"/>
      <c r="AA1424" s="137"/>
      <c r="AB1424" s="137"/>
      <c r="AC1424" s="137"/>
      <c r="AD1424" s="137"/>
      <c r="AE1424" s="137"/>
      <c r="AF1424" s="137"/>
      <c r="AG1424" s="137"/>
      <c r="AH1424" s="137"/>
    </row>
    <row r="1425" spans="1:34" ht="15" customHeight="1" x14ac:dyDescent="0.2">
      <c r="A1425" s="1393"/>
      <c r="B1425" s="147"/>
      <c r="C1425" s="202"/>
      <c r="D1425" s="201"/>
      <c r="E1425" s="710"/>
      <c r="F1425" s="1123"/>
      <c r="G1425" s="1124"/>
      <c r="H1425" s="704"/>
      <c r="I1425" s="170"/>
      <c r="J1425" s="170"/>
      <c r="K1425" s="170"/>
      <c r="L1425" s="170"/>
      <c r="M1425" s="170"/>
      <c r="N1425" s="170"/>
      <c r="O1425" s="714">
        <f t="shared" si="420"/>
        <v>0</v>
      </c>
      <c r="P1425" s="835"/>
      <c r="Q1425" s="137"/>
      <c r="R1425" s="137"/>
      <c r="S1425" s="137"/>
      <c r="T1425" s="137"/>
      <c r="U1425" s="137"/>
      <c r="V1425" s="137"/>
      <c r="W1425" s="137"/>
      <c r="X1425" s="137"/>
      <c r="Y1425" s="137"/>
      <c r="Z1425" s="137"/>
      <c r="AA1425" s="137"/>
      <c r="AB1425" s="137"/>
      <c r="AC1425" s="137"/>
      <c r="AD1425" s="137"/>
      <c r="AE1425" s="137"/>
      <c r="AF1425" s="137"/>
      <c r="AG1425" s="137"/>
      <c r="AH1425" s="137"/>
    </row>
    <row r="1426" spans="1:34" ht="15" customHeight="1" x14ac:dyDescent="0.2">
      <c r="A1426" s="1393"/>
      <c r="B1426" s="147"/>
      <c r="C1426" s="202"/>
      <c r="D1426" s="201"/>
      <c r="E1426" s="710"/>
      <c r="F1426" s="1123"/>
      <c r="G1426" s="1124"/>
      <c r="H1426" s="704"/>
      <c r="I1426" s="170"/>
      <c r="J1426" s="170"/>
      <c r="K1426" s="170"/>
      <c r="L1426" s="170"/>
      <c r="M1426" s="170"/>
      <c r="N1426" s="170"/>
      <c r="O1426" s="714">
        <f t="shared" si="420"/>
        <v>0</v>
      </c>
      <c r="P1426" s="835"/>
      <c r="Q1426" s="137"/>
      <c r="R1426" s="137"/>
      <c r="S1426" s="137"/>
      <c r="T1426" s="137"/>
      <c r="U1426" s="137"/>
      <c r="V1426" s="137"/>
      <c r="W1426" s="137"/>
      <c r="X1426" s="137"/>
      <c r="Y1426" s="137"/>
      <c r="Z1426" s="137"/>
      <c r="AA1426" s="137"/>
      <c r="AB1426" s="137"/>
      <c r="AC1426" s="137"/>
      <c r="AD1426" s="137"/>
      <c r="AE1426" s="137"/>
      <c r="AF1426" s="137"/>
      <c r="AG1426" s="137"/>
      <c r="AH1426" s="137"/>
    </row>
    <row r="1427" spans="1:34" ht="15" customHeight="1" x14ac:dyDescent="0.2">
      <c r="A1427" s="1393"/>
      <c r="B1427" s="147"/>
      <c r="C1427" s="202"/>
      <c r="D1427" s="201"/>
      <c r="E1427" s="710"/>
      <c r="F1427" s="1123"/>
      <c r="G1427" s="1124"/>
      <c r="H1427" s="704"/>
      <c r="I1427" s="170"/>
      <c r="J1427" s="170"/>
      <c r="K1427" s="170"/>
      <c r="L1427" s="170"/>
      <c r="M1427" s="170"/>
      <c r="N1427" s="170"/>
      <c r="O1427" s="714">
        <f t="shared" si="420"/>
        <v>0</v>
      </c>
      <c r="P1427" s="835"/>
      <c r="Q1427" s="137"/>
      <c r="R1427" s="137"/>
      <c r="S1427" s="137"/>
      <c r="T1427" s="137"/>
      <c r="U1427" s="137"/>
      <c r="V1427" s="137"/>
      <c r="W1427" s="137"/>
      <c r="X1427" s="137"/>
      <c r="Y1427" s="137"/>
      <c r="Z1427" s="137"/>
      <c r="AA1427" s="137"/>
      <c r="AB1427" s="137"/>
      <c r="AC1427" s="137"/>
      <c r="AD1427" s="137"/>
      <c r="AE1427" s="137"/>
      <c r="AF1427" s="137"/>
      <c r="AG1427" s="137"/>
      <c r="AH1427" s="137"/>
    </row>
    <row r="1428" spans="1:34" ht="15" customHeight="1" x14ac:dyDescent="0.2">
      <c r="A1428" s="1393"/>
      <c r="B1428" s="147"/>
      <c r="C1428" s="202"/>
      <c r="D1428" s="201"/>
      <c r="E1428" s="710"/>
      <c r="F1428" s="1123"/>
      <c r="G1428" s="1124"/>
      <c r="H1428" s="704"/>
      <c r="I1428" s="170"/>
      <c r="J1428" s="170"/>
      <c r="K1428" s="170"/>
      <c r="L1428" s="170"/>
      <c r="M1428" s="170"/>
      <c r="N1428" s="170"/>
      <c r="O1428" s="714">
        <f t="shared" si="420"/>
        <v>0</v>
      </c>
      <c r="P1428" s="835"/>
      <c r="Q1428" s="137"/>
      <c r="R1428" s="137"/>
      <c r="S1428" s="137"/>
      <c r="T1428" s="137"/>
      <c r="U1428" s="137"/>
      <c r="V1428" s="137"/>
      <c r="W1428" s="137"/>
      <c r="X1428" s="137"/>
      <c r="Y1428" s="137"/>
      <c r="Z1428" s="137"/>
      <c r="AA1428" s="137"/>
      <c r="AB1428" s="137"/>
      <c r="AC1428" s="137"/>
      <c r="AD1428" s="137"/>
      <c r="AE1428" s="137"/>
      <c r="AF1428" s="137"/>
      <c r="AG1428" s="137"/>
      <c r="AH1428" s="137"/>
    </row>
    <row r="1429" spans="1:34" ht="15" customHeight="1" x14ac:dyDescent="0.2">
      <c r="A1429" s="1393"/>
      <c r="B1429" s="147"/>
      <c r="C1429" s="202"/>
      <c r="D1429" s="201"/>
      <c r="E1429" s="710"/>
      <c r="F1429" s="1123"/>
      <c r="G1429" s="1124"/>
      <c r="H1429" s="704"/>
      <c r="I1429" s="170"/>
      <c r="J1429" s="170"/>
      <c r="K1429" s="170"/>
      <c r="L1429" s="170"/>
      <c r="M1429" s="170"/>
      <c r="N1429" s="170"/>
      <c r="O1429" s="714">
        <f t="shared" si="420"/>
        <v>0</v>
      </c>
      <c r="P1429" s="835"/>
      <c r="Q1429" s="137"/>
      <c r="R1429" s="137"/>
      <c r="S1429" s="137"/>
      <c r="T1429" s="137"/>
      <c r="U1429" s="137"/>
      <c r="V1429" s="137"/>
      <c r="W1429" s="137"/>
      <c r="X1429" s="137"/>
      <c r="Y1429" s="137"/>
      <c r="Z1429" s="137"/>
      <c r="AA1429" s="137"/>
      <c r="AB1429" s="137"/>
      <c r="AC1429" s="137"/>
      <c r="AD1429" s="137"/>
      <c r="AE1429" s="137"/>
      <c r="AF1429" s="137"/>
      <c r="AG1429" s="137"/>
      <c r="AH1429" s="137"/>
    </row>
    <row r="1430" spans="1:34" ht="15" customHeight="1" thickBot="1" x14ac:dyDescent="0.25">
      <c r="A1430" s="1393"/>
      <c r="B1430" s="147"/>
      <c r="C1430" s="202"/>
      <c r="D1430" s="201"/>
      <c r="E1430" s="710"/>
      <c r="F1430" s="1123"/>
      <c r="G1430" s="1124"/>
      <c r="H1430" s="704"/>
      <c r="I1430" s="170"/>
      <c r="J1430" s="170"/>
      <c r="K1430" s="170"/>
      <c r="L1430" s="170"/>
      <c r="M1430" s="170"/>
      <c r="N1430" s="170"/>
      <c r="O1430" s="714">
        <f t="shared" si="420"/>
        <v>0</v>
      </c>
      <c r="P1430" s="835"/>
      <c r="Q1430" s="137"/>
      <c r="R1430" s="137"/>
      <c r="S1430" s="137"/>
      <c r="T1430" s="137"/>
      <c r="U1430" s="137"/>
      <c r="V1430" s="137"/>
      <c r="W1430" s="137"/>
      <c r="X1430" s="137"/>
      <c r="Y1430" s="137"/>
      <c r="Z1430" s="137"/>
      <c r="AA1430" s="137"/>
      <c r="AB1430" s="137"/>
      <c r="AC1430" s="137"/>
      <c r="AD1430" s="137"/>
      <c r="AE1430" s="137"/>
      <c r="AF1430" s="137"/>
      <c r="AG1430" s="137"/>
      <c r="AH1430" s="137"/>
    </row>
    <row r="1431" spans="1:34" ht="15" hidden="1" customHeight="1" x14ac:dyDescent="0.2">
      <c r="A1431" s="1393"/>
      <c r="B1431" s="147"/>
      <c r="C1431" s="202"/>
      <c r="D1431" s="201"/>
      <c r="E1431" s="710"/>
      <c r="F1431" s="1123"/>
      <c r="G1431" s="1124"/>
      <c r="H1431" s="704"/>
      <c r="I1431" s="170"/>
      <c r="J1431" s="170"/>
      <c r="K1431" s="170"/>
      <c r="L1431" s="170"/>
      <c r="M1431" s="170"/>
      <c r="N1431" s="170"/>
      <c r="O1431" s="714">
        <f t="shared" si="420"/>
        <v>0</v>
      </c>
      <c r="P1431" s="835"/>
      <c r="Q1431" s="137"/>
      <c r="R1431" s="137"/>
      <c r="S1431" s="137"/>
      <c r="T1431" s="137"/>
      <c r="U1431" s="137"/>
      <c r="V1431" s="137"/>
      <c r="W1431" s="137"/>
      <c r="X1431" s="137"/>
      <c r="Y1431" s="137"/>
      <c r="Z1431" s="137"/>
      <c r="AA1431" s="137"/>
      <c r="AB1431" s="137"/>
      <c r="AC1431" s="137"/>
      <c r="AD1431" s="137"/>
      <c r="AE1431" s="137"/>
      <c r="AF1431" s="137"/>
      <c r="AG1431" s="137"/>
      <c r="AH1431" s="137"/>
    </row>
    <row r="1432" spans="1:34" ht="15" hidden="1" customHeight="1" x14ac:dyDescent="0.2">
      <c r="A1432" s="1393"/>
      <c r="B1432" s="147"/>
      <c r="C1432" s="202"/>
      <c r="D1432" s="201"/>
      <c r="E1432" s="710"/>
      <c r="F1432" s="1123"/>
      <c r="G1432" s="1124"/>
      <c r="H1432" s="704"/>
      <c r="I1432" s="170"/>
      <c r="J1432" s="170"/>
      <c r="K1432" s="170"/>
      <c r="L1432" s="170"/>
      <c r="M1432" s="170"/>
      <c r="N1432" s="170"/>
      <c r="O1432" s="714">
        <f t="shared" si="420"/>
        <v>0</v>
      </c>
      <c r="P1432" s="835"/>
      <c r="Q1432" s="137"/>
      <c r="R1432" s="137"/>
      <c r="S1432" s="137"/>
      <c r="T1432" s="137"/>
      <c r="U1432" s="137"/>
      <c r="V1432" s="137"/>
      <c r="W1432" s="137"/>
      <c r="X1432" s="137"/>
      <c r="Y1432" s="137"/>
      <c r="Z1432" s="137"/>
      <c r="AA1432" s="137"/>
      <c r="AB1432" s="137"/>
      <c r="AC1432" s="137"/>
      <c r="AD1432" s="137"/>
      <c r="AE1432" s="137"/>
      <c r="AF1432" s="137"/>
      <c r="AG1432" s="137"/>
      <c r="AH1432" s="137"/>
    </row>
    <row r="1433" spans="1:34" ht="15" hidden="1" customHeight="1" x14ac:dyDescent="0.2">
      <c r="A1433" s="1393"/>
      <c r="B1433" s="147"/>
      <c r="C1433" s="202"/>
      <c r="D1433" s="201"/>
      <c r="E1433" s="710"/>
      <c r="F1433" s="1123"/>
      <c r="G1433" s="1124"/>
      <c r="H1433" s="704"/>
      <c r="I1433" s="170"/>
      <c r="J1433" s="170"/>
      <c r="K1433" s="170"/>
      <c r="L1433" s="170"/>
      <c r="M1433" s="170"/>
      <c r="N1433" s="170"/>
      <c r="O1433" s="714">
        <f t="shared" si="420"/>
        <v>0</v>
      </c>
      <c r="P1433" s="835"/>
      <c r="Q1433" s="137"/>
      <c r="R1433" s="137"/>
      <c r="S1433" s="137"/>
      <c r="T1433" s="137"/>
      <c r="U1433" s="137"/>
      <c r="V1433" s="137"/>
      <c r="W1433" s="137"/>
      <c r="X1433" s="137"/>
      <c r="Y1433" s="137"/>
      <c r="Z1433" s="137"/>
      <c r="AA1433" s="137"/>
      <c r="AB1433" s="137"/>
      <c r="AC1433" s="137"/>
      <c r="AD1433" s="137"/>
      <c r="AE1433" s="137"/>
      <c r="AF1433" s="137"/>
      <c r="AG1433" s="137"/>
      <c r="AH1433" s="137"/>
    </row>
    <row r="1434" spans="1:34" ht="15" hidden="1" customHeight="1" x14ac:dyDescent="0.2">
      <c r="A1434" s="1393"/>
      <c r="B1434" s="147"/>
      <c r="C1434" s="202"/>
      <c r="D1434" s="201"/>
      <c r="E1434" s="710"/>
      <c r="F1434" s="1123"/>
      <c r="G1434" s="1124"/>
      <c r="H1434" s="704"/>
      <c r="I1434" s="170"/>
      <c r="J1434" s="170"/>
      <c r="K1434" s="170"/>
      <c r="L1434" s="170"/>
      <c r="M1434" s="170"/>
      <c r="N1434" s="170"/>
      <c r="O1434" s="714">
        <f t="shared" si="420"/>
        <v>0</v>
      </c>
      <c r="P1434" s="835"/>
      <c r="Q1434" s="137"/>
      <c r="R1434" s="137"/>
      <c r="S1434" s="137"/>
      <c r="T1434" s="137"/>
      <c r="U1434" s="137"/>
      <c r="V1434" s="137"/>
      <c r="W1434" s="137"/>
      <c r="X1434" s="137"/>
      <c r="Y1434" s="137"/>
      <c r="Z1434" s="137"/>
      <c r="AA1434" s="137"/>
      <c r="AB1434" s="137"/>
      <c r="AC1434" s="137"/>
      <c r="AD1434" s="137"/>
      <c r="AE1434" s="137"/>
      <c r="AF1434" s="137"/>
      <c r="AG1434" s="137"/>
      <c r="AH1434" s="137"/>
    </row>
    <row r="1435" spans="1:34" ht="15" hidden="1" customHeight="1" x14ac:dyDescent="0.2">
      <c r="A1435" s="1393"/>
      <c r="B1435" s="147"/>
      <c r="C1435" s="202"/>
      <c r="D1435" s="201"/>
      <c r="E1435" s="710"/>
      <c r="F1435" s="1123"/>
      <c r="G1435" s="1124"/>
      <c r="H1435" s="704"/>
      <c r="I1435" s="170"/>
      <c r="J1435" s="170"/>
      <c r="K1435" s="170"/>
      <c r="L1435" s="170"/>
      <c r="M1435" s="170"/>
      <c r="N1435" s="170"/>
      <c r="O1435" s="714">
        <f t="shared" si="420"/>
        <v>0</v>
      </c>
      <c r="P1435" s="835"/>
      <c r="Q1435" s="137"/>
      <c r="R1435" s="137"/>
      <c r="S1435" s="137"/>
      <c r="T1435" s="137"/>
      <c r="U1435" s="137"/>
      <c r="V1435" s="137"/>
      <c r="W1435" s="137"/>
      <c r="X1435" s="137"/>
      <c r="Y1435" s="137"/>
      <c r="Z1435" s="137"/>
      <c r="AA1435" s="137"/>
      <c r="AB1435" s="137"/>
      <c r="AC1435" s="137"/>
      <c r="AD1435" s="137"/>
      <c r="AE1435" s="137"/>
      <c r="AF1435" s="137"/>
      <c r="AG1435" s="137"/>
      <c r="AH1435" s="137"/>
    </row>
    <row r="1436" spans="1:34" ht="15" hidden="1" customHeight="1" x14ac:dyDescent="0.2">
      <c r="A1436" s="1393"/>
      <c r="B1436" s="147"/>
      <c r="C1436" s="202"/>
      <c r="D1436" s="201"/>
      <c r="E1436" s="710"/>
      <c r="F1436" s="1123"/>
      <c r="G1436" s="1124"/>
      <c r="H1436" s="704"/>
      <c r="I1436" s="170"/>
      <c r="J1436" s="170"/>
      <c r="K1436" s="170"/>
      <c r="L1436" s="170"/>
      <c r="M1436" s="170"/>
      <c r="N1436" s="170"/>
      <c r="O1436" s="714">
        <f t="shared" si="420"/>
        <v>0</v>
      </c>
      <c r="P1436" s="835"/>
      <c r="Q1436" s="137"/>
      <c r="R1436" s="137"/>
      <c r="S1436" s="137"/>
      <c r="T1436" s="137"/>
      <c r="U1436" s="137"/>
      <c r="V1436" s="137"/>
      <c r="W1436" s="137"/>
      <c r="X1436" s="137"/>
      <c r="Y1436" s="137"/>
      <c r="Z1436" s="137"/>
      <c r="AA1436" s="137"/>
      <c r="AB1436" s="137"/>
      <c r="AC1436" s="137"/>
      <c r="AD1436" s="137"/>
      <c r="AE1436" s="137"/>
      <c r="AF1436" s="137"/>
      <c r="AG1436" s="137"/>
      <c r="AH1436" s="137"/>
    </row>
    <row r="1437" spans="1:34" ht="15" hidden="1" customHeight="1" x14ac:dyDescent="0.2">
      <c r="A1437" s="1393"/>
      <c r="B1437" s="147"/>
      <c r="C1437" s="202"/>
      <c r="D1437" s="201"/>
      <c r="E1437" s="710"/>
      <c r="F1437" s="1123"/>
      <c r="G1437" s="1124"/>
      <c r="H1437" s="704"/>
      <c r="I1437" s="170"/>
      <c r="J1437" s="170"/>
      <c r="K1437" s="170"/>
      <c r="L1437" s="170"/>
      <c r="M1437" s="170"/>
      <c r="N1437" s="170"/>
      <c r="O1437" s="714">
        <f t="shared" si="420"/>
        <v>0</v>
      </c>
      <c r="P1437" s="835"/>
      <c r="Q1437" s="137"/>
      <c r="R1437" s="137"/>
      <c r="S1437" s="137"/>
      <c r="T1437" s="137"/>
      <c r="U1437" s="137"/>
      <c r="V1437" s="137"/>
      <c r="W1437" s="137"/>
      <c r="X1437" s="137"/>
      <c r="Y1437" s="137"/>
      <c r="Z1437" s="137"/>
      <c r="AA1437" s="137"/>
      <c r="AB1437" s="137"/>
      <c r="AC1437" s="137"/>
      <c r="AD1437" s="137"/>
      <c r="AE1437" s="137"/>
      <c r="AF1437" s="137"/>
      <c r="AG1437" s="137"/>
      <c r="AH1437" s="137"/>
    </row>
    <row r="1438" spans="1:34" ht="15" hidden="1" customHeight="1" x14ac:dyDescent="0.2">
      <c r="A1438" s="1393"/>
      <c r="B1438" s="147"/>
      <c r="C1438" s="202"/>
      <c r="D1438" s="201"/>
      <c r="E1438" s="710"/>
      <c r="F1438" s="1123"/>
      <c r="G1438" s="1124"/>
      <c r="H1438" s="704"/>
      <c r="I1438" s="170"/>
      <c r="J1438" s="170"/>
      <c r="K1438" s="170"/>
      <c r="L1438" s="170"/>
      <c r="M1438" s="170"/>
      <c r="N1438" s="170"/>
      <c r="O1438" s="714">
        <f t="shared" si="420"/>
        <v>0</v>
      </c>
      <c r="P1438" s="835"/>
      <c r="Q1438" s="137"/>
      <c r="R1438" s="137"/>
      <c r="S1438" s="137"/>
      <c r="T1438" s="137"/>
      <c r="U1438" s="137"/>
      <c r="V1438" s="137"/>
      <c r="W1438" s="137"/>
      <c r="X1438" s="137"/>
      <c r="Y1438" s="137"/>
      <c r="Z1438" s="137"/>
      <c r="AA1438" s="137"/>
      <c r="AB1438" s="137"/>
      <c r="AC1438" s="137"/>
      <c r="AD1438" s="137"/>
      <c r="AE1438" s="137"/>
      <c r="AF1438" s="137"/>
      <c r="AG1438" s="137"/>
      <c r="AH1438" s="137"/>
    </row>
    <row r="1439" spans="1:34" ht="15" hidden="1" customHeight="1" x14ac:dyDescent="0.2">
      <c r="A1439" s="1393"/>
      <c r="B1439" s="147"/>
      <c r="C1439" s="202"/>
      <c r="D1439" s="201"/>
      <c r="E1439" s="710"/>
      <c r="F1439" s="1123"/>
      <c r="G1439" s="1124"/>
      <c r="H1439" s="704"/>
      <c r="I1439" s="170"/>
      <c r="J1439" s="170"/>
      <c r="K1439" s="170"/>
      <c r="L1439" s="170"/>
      <c r="M1439" s="170"/>
      <c r="N1439" s="170"/>
      <c r="O1439" s="714">
        <f t="shared" si="420"/>
        <v>0</v>
      </c>
      <c r="P1439" s="835"/>
      <c r="Q1439" s="137"/>
      <c r="R1439" s="137"/>
      <c r="S1439" s="137"/>
      <c r="T1439" s="137"/>
      <c r="U1439" s="137"/>
      <c r="V1439" s="137"/>
      <c r="W1439" s="137"/>
      <c r="X1439" s="137"/>
      <c r="Y1439" s="137"/>
      <c r="Z1439" s="137"/>
      <c r="AA1439" s="137"/>
      <c r="AB1439" s="137"/>
      <c r="AC1439" s="137"/>
      <c r="AD1439" s="137"/>
      <c r="AE1439" s="137"/>
      <c r="AF1439" s="137"/>
      <c r="AG1439" s="137"/>
      <c r="AH1439" s="137"/>
    </row>
    <row r="1440" spans="1:34" ht="15" hidden="1" customHeight="1" x14ac:dyDescent="0.2">
      <c r="A1440" s="1394"/>
      <c r="B1440" s="169"/>
      <c r="C1440" s="203"/>
      <c r="D1440" s="201"/>
      <c r="E1440" s="711"/>
      <c r="F1440" s="1125"/>
      <c r="G1440" s="1126"/>
      <c r="H1440" s="704"/>
      <c r="I1440" s="170"/>
      <c r="J1440" s="170"/>
      <c r="K1440" s="170"/>
      <c r="L1440" s="170"/>
      <c r="M1440" s="170"/>
      <c r="N1440" s="170"/>
      <c r="O1440" s="714">
        <f t="shared" si="420"/>
        <v>0</v>
      </c>
      <c r="P1440" s="835"/>
      <c r="Q1440" s="137"/>
      <c r="R1440" s="137"/>
      <c r="S1440" s="137"/>
      <c r="T1440" s="137"/>
      <c r="U1440" s="137"/>
      <c r="V1440" s="137"/>
      <c r="W1440" s="137"/>
      <c r="X1440" s="137"/>
      <c r="Y1440" s="137"/>
      <c r="Z1440" s="137"/>
      <c r="AA1440" s="137"/>
      <c r="AB1440" s="137"/>
      <c r="AC1440" s="137"/>
      <c r="AD1440" s="137"/>
      <c r="AE1440" s="137"/>
      <c r="AF1440" s="137"/>
      <c r="AG1440" s="137"/>
      <c r="AH1440" s="137"/>
    </row>
    <row r="1441" spans="1:34" ht="18" customHeight="1" thickBot="1" x14ac:dyDescent="0.25">
      <c r="A1441" s="182"/>
      <c r="B1441" s="198"/>
      <c r="C1441" s="198"/>
      <c r="D1441" s="198"/>
      <c r="E1441" s="198" t="s">
        <v>62</v>
      </c>
      <c r="F1441" s="140">
        <f t="shared" ref="F1441:G1441" si="421">SUM(F1421:F1440)</f>
        <v>0</v>
      </c>
      <c r="G1441" s="204">
        <f t="shared" si="421"/>
        <v>0</v>
      </c>
      <c r="H1441" s="139"/>
      <c r="I1441" s="209"/>
      <c r="J1441" s="139"/>
      <c r="K1441" s="209"/>
      <c r="L1441" s="139"/>
      <c r="M1441" s="209"/>
      <c r="N1441" s="139"/>
      <c r="O1441" s="144">
        <f t="shared" ref="O1441" si="422">SUM(O1421:O1440)</f>
        <v>0</v>
      </c>
      <c r="P1441" s="836"/>
      <c r="Q1441" s="137"/>
      <c r="R1441" s="137"/>
      <c r="S1441" s="137"/>
      <c r="T1441" s="137"/>
      <c r="U1441" s="137"/>
      <c r="V1441" s="137"/>
      <c r="W1441" s="137"/>
      <c r="X1441" s="137"/>
      <c r="Y1441" s="137"/>
      <c r="Z1441" s="137"/>
      <c r="AA1441" s="137"/>
      <c r="AB1441" s="137"/>
      <c r="AC1441" s="137"/>
      <c r="AD1441" s="137"/>
      <c r="AE1441" s="137"/>
      <c r="AF1441" s="137"/>
      <c r="AG1441" s="137"/>
      <c r="AH1441" s="137"/>
    </row>
    <row r="1442" spans="1:34" ht="13.5" thickBot="1" x14ac:dyDescent="0.25">
      <c r="A1442" s="173"/>
      <c r="B1442" s="152"/>
      <c r="C1442" s="152"/>
      <c r="D1442" s="152"/>
      <c r="E1442" s="152"/>
      <c r="F1442" s="152"/>
      <c r="G1442" s="152"/>
      <c r="H1442" s="102"/>
      <c r="I1442" s="152"/>
      <c r="J1442" s="152"/>
      <c r="K1442" s="152"/>
      <c r="L1442" s="152"/>
      <c r="M1442" s="152"/>
      <c r="N1442" s="152"/>
      <c r="O1442" s="102"/>
      <c r="P1442" s="837"/>
      <c r="Q1442" s="137"/>
      <c r="R1442" s="137"/>
      <c r="S1442" s="137"/>
      <c r="T1442" s="137"/>
      <c r="U1442" s="137"/>
      <c r="V1442" s="137"/>
      <c r="W1442" s="137"/>
      <c r="X1442" s="137"/>
      <c r="Y1442" s="137"/>
      <c r="Z1442" s="137"/>
      <c r="AA1442" s="137"/>
      <c r="AB1442" s="137"/>
      <c r="AC1442" s="137"/>
      <c r="AD1442" s="137"/>
      <c r="AE1442" s="137"/>
      <c r="AF1442" s="137"/>
      <c r="AG1442" s="137"/>
      <c r="AH1442" s="137"/>
    </row>
    <row r="1443" spans="1:34" ht="15" customHeight="1" x14ac:dyDescent="0.2">
      <c r="A1443" s="1392" t="str">
        <f>'Setup Page'!C12</f>
        <v>Nongoma KwaGqikazi</v>
      </c>
      <c r="B1443" s="168"/>
      <c r="C1443" s="201"/>
      <c r="D1443" s="201"/>
      <c r="E1443" s="709"/>
      <c r="F1443" s="1121"/>
      <c r="G1443" s="1122"/>
      <c r="H1443" s="704"/>
      <c r="I1443" s="170"/>
      <c r="J1443" s="170"/>
      <c r="K1443" s="170"/>
      <c r="L1443" s="170"/>
      <c r="M1443" s="170"/>
      <c r="N1443" s="170"/>
      <c r="O1443" s="714">
        <f>G1443*H1443</f>
        <v>0</v>
      </c>
      <c r="P1443" s="835"/>
      <c r="Q1443" s="137"/>
      <c r="R1443" s="137"/>
      <c r="S1443" s="137"/>
      <c r="T1443" s="137"/>
      <c r="U1443" s="137"/>
      <c r="V1443" s="137"/>
      <c r="W1443" s="137"/>
      <c r="X1443" s="137"/>
      <c r="Y1443" s="137"/>
      <c r="Z1443" s="137"/>
      <c r="AA1443" s="137"/>
      <c r="AB1443" s="137"/>
      <c r="AC1443" s="137"/>
      <c r="AD1443" s="137"/>
      <c r="AE1443" s="137"/>
      <c r="AF1443" s="137"/>
      <c r="AG1443" s="137"/>
      <c r="AH1443" s="137"/>
    </row>
    <row r="1444" spans="1:34" ht="15" customHeight="1" x14ac:dyDescent="0.2">
      <c r="A1444" s="1393"/>
      <c r="B1444" s="147"/>
      <c r="C1444" s="202"/>
      <c r="D1444" s="201"/>
      <c r="E1444" s="710"/>
      <c r="F1444" s="1123"/>
      <c r="G1444" s="1124"/>
      <c r="H1444" s="704"/>
      <c r="I1444" s="170"/>
      <c r="J1444" s="170"/>
      <c r="K1444" s="170"/>
      <c r="L1444" s="170"/>
      <c r="M1444" s="170"/>
      <c r="N1444" s="170"/>
      <c r="O1444" s="714">
        <f t="shared" ref="O1444:O1462" si="423">G1444*H1444</f>
        <v>0</v>
      </c>
      <c r="P1444" s="835"/>
      <c r="Q1444" s="137"/>
      <c r="R1444" s="137"/>
      <c r="S1444" s="137"/>
      <c r="T1444" s="137"/>
      <c r="U1444" s="137"/>
      <c r="V1444" s="137"/>
      <c r="W1444" s="137"/>
      <c r="X1444" s="137"/>
      <c r="Y1444" s="137"/>
      <c r="Z1444" s="137"/>
      <c r="AA1444" s="137"/>
      <c r="AB1444" s="137"/>
      <c r="AC1444" s="137"/>
      <c r="AD1444" s="137"/>
      <c r="AE1444" s="137"/>
      <c r="AF1444" s="137"/>
      <c r="AG1444" s="137"/>
      <c r="AH1444" s="137"/>
    </row>
    <row r="1445" spans="1:34" ht="15" customHeight="1" x14ac:dyDescent="0.2">
      <c r="A1445" s="1393"/>
      <c r="B1445" s="147"/>
      <c r="C1445" s="202"/>
      <c r="D1445" s="201"/>
      <c r="E1445" s="710"/>
      <c r="F1445" s="1123"/>
      <c r="G1445" s="1124"/>
      <c r="H1445" s="704"/>
      <c r="I1445" s="170"/>
      <c r="J1445" s="170"/>
      <c r="K1445" s="170"/>
      <c r="L1445" s="170"/>
      <c r="M1445" s="170"/>
      <c r="N1445" s="170"/>
      <c r="O1445" s="714">
        <f t="shared" si="423"/>
        <v>0</v>
      </c>
      <c r="P1445" s="835"/>
      <c r="Q1445" s="137"/>
      <c r="R1445" s="137"/>
      <c r="S1445" s="137"/>
      <c r="T1445" s="137"/>
      <c r="U1445" s="137"/>
      <c r="V1445" s="137"/>
      <c r="W1445" s="137"/>
      <c r="X1445" s="137"/>
      <c r="Y1445" s="137"/>
      <c r="Z1445" s="137"/>
      <c r="AA1445" s="137"/>
      <c r="AB1445" s="137"/>
      <c r="AC1445" s="137"/>
      <c r="AD1445" s="137"/>
      <c r="AE1445" s="137"/>
      <c r="AF1445" s="137"/>
      <c r="AG1445" s="137"/>
      <c r="AH1445" s="137"/>
    </row>
    <row r="1446" spans="1:34" ht="15" customHeight="1" x14ac:dyDescent="0.2">
      <c r="A1446" s="1393"/>
      <c r="B1446" s="147"/>
      <c r="C1446" s="202"/>
      <c r="D1446" s="201"/>
      <c r="E1446" s="710"/>
      <c r="F1446" s="1123"/>
      <c r="G1446" s="1124"/>
      <c r="H1446" s="704"/>
      <c r="I1446" s="170"/>
      <c r="J1446" s="170"/>
      <c r="K1446" s="170"/>
      <c r="L1446" s="170"/>
      <c r="M1446" s="170"/>
      <c r="N1446" s="170"/>
      <c r="O1446" s="714">
        <f t="shared" si="423"/>
        <v>0</v>
      </c>
      <c r="P1446" s="835"/>
      <c r="Q1446" s="137"/>
      <c r="R1446" s="137"/>
      <c r="S1446" s="137"/>
      <c r="T1446" s="137"/>
      <c r="U1446" s="137"/>
      <c r="V1446" s="137"/>
      <c r="W1446" s="137"/>
      <c r="X1446" s="137"/>
      <c r="Y1446" s="137"/>
      <c r="Z1446" s="137"/>
      <c r="AA1446" s="137"/>
      <c r="AB1446" s="137"/>
      <c r="AC1446" s="137"/>
      <c r="AD1446" s="137"/>
      <c r="AE1446" s="137"/>
      <c r="AF1446" s="137"/>
      <c r="AG1446" s="137"/>
      <c r="AH1446" s="137"/>
    </row>
    <row r="1447" spans="1:34" ht="15" customHeight="1" x14ac:dyDescent="0.2">
      <c r="A1447" s="1393"/>
      <c r="B1447" s="147"/>
      <c r="C1447" s="202"/>
      <c r="D1447" s="201"/>
      <c r="E1447" s="710"/>
      <c r="F1447" s="1123"/>
      <c r="G1447" s="1124"/>
      <c r="H1447" s="704"/>
      <c r="I1447" s="170"/>
      <c r="J1447" s="170"/>
      <c r="K1447" s="170"/>
      <c r="L1447" s="170"/>
      <c r="M1447" s="170"/>
      <c r="N1447" s="170"/>
      <c r="O1447" s="714">
        <f t="shared" si="423"/>
        <v>0</v>
      </c>
      <c r="P1447" s="835"/>
      <c r="Q1447" s="137"/>
      <c r="R1447" s="137"/>
      <c r="S1447" s="137"/>
      <c r="T1447" s="137"/>
      <c r="U1447" s="137"/>
      <c r="V1447" s="137"/>
      <c r="W1447" s="137"/>
      <c r="X1447" s="137"/>
      <c r="Y1447" s="137"/>
      <c r="Z1447" s="137"/>
      <c r="AA1447" s="137"/>
      <c r="AB1447" s="137"/>
      <c r="AC1447" s="137"/>
      <c r="AD1447" s="137"/>
      <c r="AE1447" s="137"/>
      <c r="AF1447" s="137"/>
      <c r="AG1447" s="137"/>
      <c r="AH1447" s="137"/>
    </row>
    <row r="1448" spans="1:34" ht="15" customHeight="1" x14ac:dyDescent="0.2">
      <c r="A1448" s="1393"/>
      <c r="B1448" s="147"/>
      <c r="C1448" s="202"/>
      <c r="D1448" s="201"/>
      <c r="E1448" s="710"/>
      <c r="F1448" s="1123"/>
      <c r="G1448" s="1124"/>
      <c r="H1448" s="704"/>
      <c r="I1448" s="170"/>
      <c r="J1448" s="170"/>
      <c r="K1448" s="170"/>
      <c r="L1448" s="170"/>
      <c r="M1448" s="170"/>
      <c r="N1448" s="170"/>
      <c r="O1448" s="714">
        <f t="shared" si="423"/>
        <v>0</v>
      </c>
      <c r="P1448" s="835"/>
      <c r="Q1448" s="137"/>
      <c r="R1448" s="137"/>
      <c r="S1448" s="137"/>
      <c r="T1448" s="137"/>
      <c r="U1448" s="137"/>
      <c r="V1448" s="137"/>
      <c r="W1448" s="137"/>
      <c r="X1448" s="137"/>
      <c r="Y1448" s="137"/>
      <c r="Z1448" s="137"/>
      <c r="AA1448" s="137"/>
      <c r="AB1448" s="137"/>
      <c r="AC1448" s="137"/>
      <c r="AD1448" s="137"/>
      <c r="AE1448" s="137"/>
      <c r="AF1448" s="137"/>
      <c r="AG1448" s="137"/>
      <c r="AH1448" s="137"/>
    </row>
    <row r="1449" spans="1:34" ht="15" customHeight="1" x14ac:dyDescent="0.2">
      <c r="A1449" s="1393"/>
      <c r="B1449" s="147"/>
      <c r="C1449" s="202"/>
      <c r="D1449" s="201"/>
      <c r="E1449" s="710"/>
      <c r="F1449" s="1123"/>
      <c r="G1449" s="1124"/>
      <c r="H1449" s="704"/>
      <c r="I1449" s="170"/>
      <c r="J1449" s="170"/>
      <c r="K1449" s="170"/>
      <c r="L1449" s="170"/>
      <c r="M1449" s="170"/>
      <c r="N1449" s="170"/>
      <c r="O1449" s="714">
        <f t="shared" si="423"/>
        <v>0</v>
      </c>
      <c r="P1449" s="835"/>
      <c r="Q1449" s="137"/>
      <c r="R1449" s="137"/>
      <c r="S1449" s="137"/>
      <c r="T1449" s="137"/>
      <c r="U1449" s="137"/>
      <c r="V1449" s="137"/>
      <c r="W1449" s="137"/>
      <c r="X1449" s="137"/>
      <c r="Y1449" s="137"/>
      <c r="Z1449" s="137"/>
      <c r="AA1449" s="137"/>
      <c r="AB1449" s="137"/>
      <c r="AC1449" s="137"/>
      <c r="AD1449" s="137"/>
      <c r="AE1449" s="137"/>
      <c r="AF1449" s="137"/>
      <c r="AG1449" s="137"/>
      <c r="AH1449" s="137"/>
    </row>
    <row r="1450" spans="1:34" ht="15" customHeight="1" x14ac:dyDescent="0.2">
      <c r="A1450" s="1393"/>
      <c r="B1450" s="147"/>
      <c r="C1450" s="202"/>
      <c r="D1450" s="201"/>
      <c r="E1450" s="710"/>
      <c r="F1450" s="1123"/>
      <c r="G1450" s="1124"/>
      <c r="H1450" s="704"/>
      <c r="I1450" s="170"/>
      <c r="J1450" s="170"/>
      <c r="K1450" s="170"/>
      <c r="L1450" s="170"/>
      <c r="M1450" s="170"/>
      <c r="N1450" s="170"/>
      <c r="O1450" s="714">
        <f t="shared" si="423"/>
        <v>0</v>
      </c>
      <c r="P1450" s="835"/>
      <c r="Q1450" s="137"/>
      <c r="R1450" s="137"/>
      <c r="S1450" s="137"/>
      <c r="T1450" s="137"/>
      <c r="U1450" s="137"/>
      <c r="V1450" s="137"/>
      <c r="W1450" s="137"/>
      <c r="X1450" s="137"/>
      <c r="Y1450" s="137"/>
      <c r="Z1450" s="137"/>
      <c r="AA1450" s="137"/>
      <c r="AB1450" s="137"/>
      <c r="AC1450" s="137"/>
      <c r="AD1450" s="137"/>
      <c r="AE1450" s="137"/>
      <c r="AF1450" s="137"/>
      <c r="AG1450" s="137"/>
      <c r="AH1450" s="137"/>
    </row>
    <row r="1451" spans="1:34" ht="15" customHeight="1" x14ac:dyDescent="0.2">
      <c r="A1451" s="1393"/>
      <c r="B1451" s="147"/>
      <c r="C1451" s="202"/>
      <c r="D1451" s="201"/>
      <c r="E1451" s="710"/>
      <c r="F1451" s="1123"/>
      <c r="G1451" s="1124"/>
      <c r="H1451" s="704"/>
      <c r="I1451" s="170"/>
      <c r="J1451" s="170"/>
      <c r="K1451" s="170"/>
      <c r="L1451" s="170"/>
      <c r="M1451" s="170"/>
      <c r="N1451" s="170"/>
      <c r="O1451" s="714">
        <f t="shared" si="423"/>
        <v>0</v>
      </c>
      <c r="P1451" s="835"/>
      <c r="Q1451" s="137"/>
      <c r="R1451" s="137"/>
      <c r="S1451" s="137"/>
      <c r="T1451" s="137"/>
      <c r="U1451" s="137"/>
      <c r="V1451" s="137"/>
      <c r="W1451" s="137"/>
      <c r="X1451" s="137"/>
      <c r="Y1451" s="137"/>
      <c r="Z1451" s="137"/>
      <c r="AA1451" s="137"/>
      <c r="AB1451" s="137"/>
      <c r="AC1451" s="137"/>
      <c r="AD1451" s="137"/>
      <c r="AE1451" s="137"/>
      <c r="AF1451" s="137"/>
      <c r="AG1451" s="137"/>
      <c r="AH1451" s="137"/>
    </row>
    <row r="1452" spans="1:34" ht="15" customHeight="1" thickBot="1" x14ac:dyDescent="0.25">
      <c r="A1452" s="1393"/>
      <c r="B1452" s="147"/>
      <c r="C1452" s="202"/>
      <c r="D1452" s="201"/>
      <c r="E1452" s="710"/>
      <c r="F1452" s="1123"/>
      <c r="G1452" s="1124"/>
      <c r="H1452" s="704"/>
      <c r="I1452" s="170"/>
      <c r="J1452" s="170"/>
      <c r="K1452" s="170"/>
      <c r="L1452" s="170"/>
      <c r="M1452" s="170"/>
      <c r="N1452" s="170"/>
      <c r="O1452" s="714">
        <f t="shared" si="423"/>
        <v>0</v>
      </c>
      <c r="P1452" s="835"/>
      <c r="Q1452" s="137"/>
      <c r="R1452" s="137"/>
      <c r="S1452" s="137"/>
      <c r="T1452" s="137"/>
      <c r="U1452" s="137"/>
      <c r="V1452" s="137"/>
      <c r="W1452" s="137"/>
      <c r="X1452" s="137"/>
      <c r="Y1452" s="137"/>
      <c r="Z1452" s="137"/>
      <c r="AA1452" s="137"/>
      <c r="AB1452" s="137"/>
      <c r="AC1452" s="137"/>
      <c r="AD1452" s="137"/>
      <c r="AE1452" s="137"/>
      <c r="AF1452" s="137"/>
      <c r="AG1452" s="137"/>
      <c r="AH1452" s="137"/>
    </row>
    <row r="1453" spans="1:34" ht="15" hidden="1" customHeight="1" x14ac:dyDescent="0.2">
      <c r="A1453" s="1393"/>
      <c r="B1453" s="147"/>
      <c r="C1453" s="202"/>
      <c r="D1453" s="201"/>
      <c r="E1453" s="710"/>
      <c r="F1453" s="1123"/>
      <c r="G1453" s="1124"/>
      <c r="H1453" s="704"/>
      <c r="I1453" s="170"/>
      <c r="J1453" s="170"/>
      <c r="K1453" s="170"/>
      <c r="L1453" s="170"/>
      <c r="M1453" s="170"/>
      <c r="N1453" s="170"/>
      <c r="O1453" s="714">
        <f t="shared" si="423"/>
        <v>0</v>
      </c>
      <c r="P1453" s="835"/>
      <c r="Q1453" s="137"/>
      <c r="R1453" s="137"/>
      <c r="S1453" s="137"/>
      <c r="T1453" s="137"/>
      <c r="U1453" s="137"/>
      <c r="V1453" s="137"/>
      <c r="W1453" s="137"/>
      <c r="X1453" s="137"/>
      <c r="Y1453" s="137"/>
      <c r="Z1453" s="137"/>
      <c r="AA1453" s="137"/>
      <c r="AB1453" s="137"/>
      <c r="AC1453" s="137"/>
      <c r="AD1453" s="137"/>
      <c r="AE1453" s="137"/>
      <c r="AF1453" s="137"/>
      <c r="AG1453" s="137"/>
      <c r="AH1453" s="137"/>
    </row>
    <row r="1454" spans="1:34" ht="15" hidden="1" customHeight="1" x14ac:dyDescent="0.2">
      <c r="A1454" s="1393"/>
      <c r="B1454" s="147"/>
      <c r="C1454" s="202"/>
      <c r="D1454" s="201"/>
      <c r="E1454" s="710"/>
      <c r="F1454" s="1123"/>
      <c r="G1454" s="1124"/>
      <c r="H1454" s="704"/>
      <c r="I1454" s="170"/>
      <c r="J1454" s="170"/>
      <c r="K1454" s="170"/>
      <c r="L1454" s="170"/>
      <c r="M1454" s="170"/>
      <c r="N1454" s="170"/>
      <c r="O1454" s="714">
        <f t="shared" si="423"/>
        <v>0</v>
      </c>
      <c r="P1454" s="835"/>
      <c r="Q1454" s="137"/>
      <c r="R1454" s="137"/>
      <c r="S1454" s="137"/>
      <c r="T1454" s="137"/>
      <c r="U1454" s="137"/>
      <c r="V1454" s="137"/>
      <c r="W1454" s="137"/>
      <c r="X1454" s="137"/>
      <c r="Y1454" s="137"/>
      <c r="Z1454" s="137"/>
      <c r="AA1454" s="137"/>
      <c r="AB1454" s="137"/>
      <c r="AC1454" s="137"/>
      <c r="AD1454" s="137"/>
      <c r="AE1454" s="137"/>
      <c r="AF1454" s="137"/>
      <c r="AG1454" s="137"/>
      <c r="AH1454" s="137"/>
    </row>
    <row r="1455" spans="1:34" ht="15" hidden="1" customHeight="1" x14ac:dyDescent="0.2">
      <c r="A1455" s="1393"/>
      <c r="B1455" s="147"/>
      <c r="C1455" s="202"/>
      <c r="D1455" s="201"/>
      <c r="E1455" s="710"/>
      <c r="F1455" s="1123"/>
      <c r="G1455" s="1124"/>
      <c r="H1455" s="704"/>
      <c r="I1455" s="170"/>
      <c r="J1455" s="170"/>
      <c r="K1455" s="170"/>
      <c r="L1455" s="170"/>
      <c r="M1455" s="170"/>
      <c r="N1455" s="170"/>
      <c r="O1455" s="714">
        <f t="shared" si="423"/>
        <v>0</v>
      </c>
      <c r="P1455" s="835"/>
      <c r="Q1455" s="137"/>
      <c r="R1455" s="137"/>
      <c r="S1455" s="137"/>
      <c r="T1455" s="137"/>
      <c r="U1455" s="137"/>
      <c r="V1455" s="137"/>
      <c r="W1455" s="137"/>
      <c r="X1455" s="137"/>
      <c r="Y1455" s="137"/>
      <c r="Z1455" s="137"/>
      <c r="AA1455" s="137"/>
      <c r="AB1455" s="137"/>
      <c r="AC1455" s="137"/>
      <c r="AD1455" s="137"/>
      <c r="AE1455" s="137"/>
      <c r="AF1455" s="137"/>
      <c r="AG1455" s="137"/>
      <c r="AH1455" s="137"/>
    </row>
    <row r="1456" spans="1:34" ht="15" hidden="1" customHeight="1" x14ac:dyDescent="0.2">
      <c r="A1456" s="1393"/>
      <c r="B1456" s="147"/>
      <c r="C1456" s="202"/>
      <c r="D1456" s="201"/>
      <c r="E1456" s="710"/>
      <c r="F1456" s="1123"/>
      <c r="G1456" s="1124"/>
      <c r="H1456" s="704"/>
      <c r="I1456" s="170"/>
      <c r="J1456" s="170"/>
      <c r="K1456" s="170"/>
      <c r="L1456" s="170"/>
      <c r="M1456" s="170"/>
      <c r="N1456" s="170"/>
      <c r="O1456" s="714">
        <f t="shared" si="423"/>
        <v>0</v>
      </c>
      <c r="P1456" s="835"/>
      <c r="Q1456" s="137"/>
      <c r="R1456" s="137"/>
      <c r="S1456" s="137"/>
      <c r="T1456" s="137"/>
      <c r="U1456" s="137"/>
      <c r="V1456" s="137"/>
      <c r="W1456" s="137"/>
      <c r="X1456" s="137"/>
      <c r="Y1456" s="137"/>
      <c r="Z1456" s="137"/>
      <c r="AA1456" s="137"/>
      <c r="AB1456" s="137"/>
      <c r="AC1456" s="137"/>
      <c r="AD1456" s="137"/>
      <c r="AE1456" s="137"/>
      <c r="AF1456" s="137"/>
      <c r="AG1456" s="137"/>
      <c r="AH1456" s="137"/>
    </row>
    <row r="1457" spans="1:34" ht="15" hidden="1" customHeight="1" x14ac:dyDescent="0.2">
      <c r="A1457" s="1393"/>
      <c r="B1457" s="147"/>
      <c r="C1457" s="202"/>
      <c r="D1457" s="201"/>
      <c r="E1457" s="710"/>
      <c r="F1457" s="1123"/>
      <c r="G1457" s="1124"/>
      <c r="H1457" s="704"/>
      <c r="I1457" s="170"/>
      <c r="J1457" s="170"/>
      <c r="K1457" s="170"/>
      <c r="L1457" s="170"/>
      <c r="M1457" s="170"/>
      <c r="N1457" s="170"/>
      <c r="O1457" s="714">
        <f t="shared" si="423"/>
        <v>0</v>
      </c>
      <c r="P1457" s="835"/>
      <c r="Q1457" s="137"/>
      <c r="R1457" s="137"/>
      <c r="S1457" s="137"/>
      <c r="T1457" s="137"/>
      <c r="U1457" s="137"/>
      <c r="V1457" s="137"/>
      <c r="W1457" s="137"/>
      <c r="X1457" s="137"/>
      <c r="Y1457" s="137"/>
      <c r="Z1457" s="137"/>
      <c r="AA1457" s="137"/>
      <c r="AB1457" s="137"/>
      <c r="AC1457" s="137"/>
      <c r="AD1457" s="137"/>
      <c r="AE1457" s="137"/>
      <c r="AF1457" s="137"/>
      <c r="AG1457" s="137"/>
      <c r="AH1457" s="137"/>
    </row>
    <row r="1458" spans="1:34" ht="15" hidden="1" customHeight="1" x14ac:dyDescent="0.2">
      <c r="A1458" s="1393"/>
      <c r="B1458" s="147"/>
      <c r="C1458" s="202"/>
      <c r="D1458" s="201"/>
      <c r="E1458" s="710"/>
      <c r="F1458" s="1123"/>
      <c r="G1458" s="1124"/>
      <c r="H1458" s="704"/>
      <c r="I1458" s="170"/>
      <c r="J1458" s="170"/>
      <c r="K1458" s="170"/>
      <c r="L1458" s="170"/>
      <c r="M1458" s="170"/>
      <c r="N1458" s="170"/>
      <c r="O1458" s="714">
        <f t="shared" si="423"/>
        <v>0</v>
      </c>
      <c r="P1458" s="835"/>
      <c r="Q1458" s="137"/>
      <c r="R1458" s="137"/>
      <c r="S1458" s="137"/>
      <c r="T1458" s="137"/>
      <c r="U1458" s="137"/>
      <c r="V1458" s="137"/>
      <c r="W1458" s="137"/>
      <c r="X1458" s="137"/>
      <c r="Y1458" s="137"/>
      <c r="Z1458" s="137"/>
      <c r="AA1458" s="137"/>
      <c r="AB1458" s="137"/>
      <c r="AC1458" s="137"/>
      <c r="AD1458" s="137"/>
      <c r="AE1458" s="137"/>
      <c r="AF1458" s="137"/>
      <c r="AG1458" s="137"/>
      <c r="AH1458" s="137"/>
    </row>
    <row r="1459" spans="1:34" ht="15" hidden="1" customHeight="1" x14ac:dyDescent="0.2">
      <c r="A1459" s="1393"/>
      <c r="B1459" s="147"/>
      <c r="C1459" s="202"/>
      <c r="D1459" s="201"/>
      <c r="E1459" s="710"/>
      <c r="F1459" s="1123"/>
      <c r="G1459" s="1124"/>
      <c r="H1459" s="704"/>
      <c r="I1459" s="170"/>
      <c r="J1459" s="170"/>
      <c r="K1459" s="170"/>
      <c r="L1459" s="170"/>
      <c r="M1459" s="170"/>
      <c r="N1459" s="170"/>
      <c r="O1459" s="714">
        <f t="shared" si="423"/>
        <v>0</v>
      </c>
      <c r="P1459" s="835"/>
      <c r="Q1459" s="137"/>
      <c r="R1459" s="137"/>
      <c r="S1459" s="137"/>
      <c r="T1459" s="137"/>
      <c r="U1459" s="137"/>
      <c r="V1459" s="137"/>
      <c r="W1459" s="137"/>
      <c r="X1459" s="137"/>
      <c r="Y1459" s="137"/>
      <c r="Z1459" s="137"/>
      <c r="AA1459" s="137"/>
      <c r="AB1459" s="137"/>
      <c r="AC1459" s="137"/>
      <c r="AD1459" s="137"/>
      <c r="AE1459" s="137"/>
      <c r="AF1459" s="137"/>
      <c r="AG1459" s="137"/>
      <c r="AH1459" s="137"/>
    </row>
    <row r="1460" spans="1:34" ht="15" hidden="1" customHeight="1" x14ac:dyDescent="0.2">
      <c r="A1460" s="1393"/>
      <c r="B1460" s="147"/>
      <c r="C1460" s="202"/>
      <c r="D1460" s="201"/>
      <c r="E1460" s="710"/>
      <c r="F1460" s="1123"/>
      <c r="G1460" s="1124"/>
      <c r="H1460" s="704"/>
      <c r="I1460" s="170"/>
      <c r="J1460" s="170"/>
      <c r="K1460" s="170"/>
      <c r="L1460" s="170"/>
      <c r="M1460" s="170"/>
      <c r="N1460" s="170"/>
      <c r="O1460" s="714">
        <f t="shared" si="423"/>
        <v>0</v>
      </c>
      <c r="P1460" s="835"/>
      <c r="Q1460" s="137"/>
      <c r="R1460" s="137"/>
      <c r="S1460" s="137"/>
      <c r="T1460" s="137"/>
      <c r="U1460" s="137"/>
      <c r="V1460" s="137"/>
      <c r="W1460" s="137"/>
      <c r="X1460" s="137"/>
      <c r="Y1460" s="137"/>
      <c r="Z1460" s="137"/>
      <c r="AA1460" s="137"/>
      <c r="AB1460" s="137"/>
      <c r="AC1460" s="137"/>
      <c r="AD1460" s="137"/>
      <c r="AE1460" s="137"/>
      <c r="AF1460" s="137"/>
      <c r="AG1460" s="137"/>
      <c r="AH1460" s="137"/>
    </row>
    <row r="1461" spans="1:34" ht="15" hidden="1" customHeight="1" x14ac:dyDescent="0.2">
      <c r="A1461" s="1393"/>
      <c r="B1461" s="147"/>
      <c r="C1461" s="202"/>
      <c r="D1461" s="201"/>
      <c r="E1461" s="710"/>
      <c r="F1461" s="1123"/>
      <c r="G1461" s="1124"/>
      <c r="H1461" s="704"/>
      <c r="I1461" s="170"/>
      <c r="J1461" s="170"/>
      <c r="K1461" s="170"/>
      <c r="L1461" s="170"/>
      <c r="M1461" s="170"/>
      <c r="N1461" s="170"/>
      <c r="O1461" s="714">
        <f t="shared" si="423"/>
        <v>0</v>
      </c>
      <c r="P1461" s="835"/>
      <c r="Q1461" s="137"/>
      <c r="R1461" s="137"/>
      <c r="S1461" s="137"/>
      <c r="T1461" s="137"/>
      <c r="U1461" s="137"/>
      <c r="V1461" s="137"/>
      <c r="W1461" s="137"/>
      <c r="X1461" s="137"/>
      <c r="Y1461" s="137"/>
      <c r="Z1461" s="137"/>
      <c r="AA1461" s="137"/>
      <c r="AB1461" s="137"/>
      <c r="AC1461" s="137"/>
      <c r="AD1461" s="137"/>
      <c r="AE1461" s="137"/>
      <c r="AF1461" s="137"/>
      <c r="AG1461" s="137"/>
      <c r="AH1461" s="137"/>
    </row>
    <row r="1462" spans="1:34" ht="15" hidden="1" customHeight="1" x14ac:dyDescent="0.2">
      <c r="A1462" s="1394"/>
      <c r="B1462" s="169"/>
      <c r="C1462" s="203"/>
      <c r="D1462" s="201"/>
      <c r="E1462" s="711"/>
      <c r="F1462" s="1125"/>
      <c r="G1462" s="1126"/>
      <c r="H1462" s="704"/>
      <c r="I1462" s="170"/>
      <c r="J1462" s="170"/>
      <c r="K1462" s="170"/>
      <c r="L1462" s="170"/>
      <c r="M1462" s="170"/>
      <c r="N1462" s="170"/>
      <c r="O1462" s="714">
        <f t="shared" si="423"/>
        <v>0</v>
      </c>
      <c r="P1462" s="835"/>
      <c r="Q1462" s="137"/>
      <c r="R1462" s="137"/>
      <c r="S1462" s="137"/>
      <c r="T1462" s="137"/>
      <c r="U1462" s="137"/>
      <c r="V1462" s="137"/>
      <c r="W1462" s="137"/>
      <c r="X1462" s="137"/>
      <c r="Y1462" s="137"/>
      <c r="Z1462" s="137"/>
      <c r="AA1462" s="137"/>
      <c r="AB1462" s="137"/>
      <c r="AC1462" s="137"/>
      <c r="AD1462" s="137"/>
      <c r="AE1462" s="137"/>
      <c r="AF1462" s="137"/>
      <c r="AG1462" s="137"/>
      <c r="AH1462" s="137"/>
    </row>
    <row r="1463" spans="1:34" ht="18" customHeight="1" thickBot="1" x14ac:dyDescent="0.25">
      <c r="A1463" s="182"/>
      <c r="B1463" s="198"/>
      <c r="C1463" s="198"/>
      <c r="D1463" s="198"/>
      <c r="E1463" s="198" t="s">
        <v>62</v>
      </c>
      <c r="F1463" s="140">
        <f t="shared" ref="F1463:G1463" si="424">SUM(F1443:F1462)</f>
        <v>0</v>
      </c>
      <c r="G1463" s="204">
        <f t="shared" si="424"/>
        <v>0</v>
      </c>
      <c r="H1463" s="139"/>
      <c r="I1463" s="209"/>
      <c r="J1463" s="139"/>
      <c r="K1463" s="209"/>
      <c r="L1463" s="139"/>
      <c r="M1463" s="209"/>
      <c r="N1463" s="139"/>
      <c r="O1463" s="144">
        <f t="shared" ref="O1463" si="425">SUM(O1443:O1462)</f>
        <v>0</v>
      </c>
      <c r="P1463" s="836"/>
      <c r="Q1463" s="137"/>
      <c r="R1463" s="137"/>
      <c r="S1463" s="137"/>
      <c r="T1463" s="137"/>
      <c r="U1463" s="137"/>
      <c r="V1463" s="137"/>
      <c r="W1463" s="137"/>
      <c r="X1463" s="137"/>
      <c r="Y1463" s="137"/>
      <c r="Z1463" s="137"/>
      <c r="AA1463" s="137"/>
      <c r="AB1463" s="137"/>
      <c r="AC1463" s="137"/>
      <c r="AD1463" s="137"/>
      <c r="AE1463" s="137"/>
      <c r="AF1463" s="137"/>
      <c r="AG1463" s="137"/>
      <c r="AH1463" s="137"/>
    </row>
    <row r="1464" spans="1:34" ht="13.5" thickBot="1" x14ac:dyDescent="0.25">
      <c r="A1464" s="173"/>
      <c r="B1464" s="152"/>
      <c r="C1464" s="152"/>
      <c r="D1464" s="152"/>
      <c r="E1464" s="152"/>
      <c r="F1464" s="152"/>
      <c r="G1464" s="152"/>
      <c r="H1464" s="102"/>
      <c r="I1464" s="152"/>
      <c r="J1464" s="152"/>
      <c r="K1464" s="152"/>
      <c r="L1464" s="152"/>
      <c r="M1464" s="152"/>
      <c r="N1464" s="152"/>
      <c r="O1464" s="102"/>
      <c r="P1464" s="837"/>
      <c r="Q1464" s="137"/>
      <c r="R1464" s="137"/>
      <c r="S1464" s="137"/>
      <c r="T1464" s="137"/>
      <c r="U1464" s="137"/>
      <c r="V1464" s="137"/>
      <c r="W1464" s="137"/>
      <c r="X1464" s="137"/>
      <c r="Y1464" s="137"/>
      <c r="Z1464" s="137"/>
      <c r="AA1464" s="137"/>
      <c r="AB1464" s="137"/>
      <c r="AC1464" s="137"/>
      <c r="AD1464" s="137"/>
      <c r="AE1464" s="137"/>
      <c r="AF1464" s="137"/>
      <c r="AG1464" s="137"/>
      <c r="AH1464" s="137"/>
    </row>
    <row r="1465" spans="1:34" ht="15" customHeight="1" x14ac:dyDescent="0.2">
      <c r="A1465" s="1392" t="str">
        <f>'Setup Page'!C13</f>
        <v>Nquthu</v>
      </c>
      <c r="B1465" s="168"/>
      <c r="C1465" s="201"/>
      <c r="D1465" s="201"/>
      <c r="E1465" s="709"/>
      <c r="F1465" s="1121"/>
      <c r="G1465" s="1122"/>
      <c r="H1465" s="704"/>
      <c r="I1465" s="170"/>
      <c r="J1465" s="170"/>
      <c r="K1465" s="170"/>
      <c r="L1465" s="170"/>
      <c r="M1465" s="170"/>
      <c r="N1465" s="170"/>
      <c r="O1465" s="714">
        <f>G1465*H1465</f>
        <v>0</v>
      </c>
      <c r="P1465" s="835"/>
      <c r="Q1465" s="137"/>
      <c r="R1465" s="137"/>
      <c r="S1465" s="137"/>
      <c r="T1465" s="137"/>
      <c r="U1465" s="137"/>
      <c r="V1465" s="137"/>
      <c r="W1465" s="137"/>
      <c r="X1465" s="137"/>
      <c r="Y1465" s="137"/>
      <c r="Z1465" s="137"/>
      <c r="AA1465" s="137"/>
      <c r="AB1465" s="137"/>
      <c r="AC1465" s="137"/>
      <c r="AD1465" s="137"/>
      <c r="AE1465" s="137"/>
      <c r="AF1465" s="137"/>
      <c r="AG1465" s="137"/>
      <c r="AH1465" s="137"/>
    </row>
    <row r="1466" spans="1:34" ht="15" customHeight="1" x14ac:dyDescent="0.2">
      <c r="A1466" s="1393"/>
      <c r="B1466" s="147"/>
      <c r="C1466" s="202"/>
      <c r="D1466" s="201"/>
      <c r="E1466" s="710"/>
      <c r="F1466" s="1123"/>
      <c r="G1466" s="1124"/>
      <c r="H1466" s="704"/>
      <c r="I1466" s="170"/>
      <c r="J1466" s="170"/>
      <c r="K1466" s="170"/>
      <c r="L1466" s="170"/>
      <c r="M1466" s="170"/>
      <c r="N1466" s="170"/>
      <c r="O1466" s="714">
        <f t="shared" ref="O1466:O1484" si="426">G1466*H1466</f>
        <v>0</v>
      </c>
      <c r="P1466" s="835"/>
      <c r="Q1466" s="137"/>
      <c r="R1466" s="137"/>
      <c r="S1466" s="137"/>
      <c r="T1466" s="137"/>
      <c r="U1466" s="137"/>
      <c r="V1466" s="137"/>
      <c r="W1466" s="137"/>
      <c r="X1466" s="137"/>
      <c r="Y1466" s="137"/>
      <c r="Z1466" s="137"/>
      <c r="AA1466" s="137"/>
      <c r="AB1466" s="137"/>
      <c r="AC1466" s="137"/>
      <c r="AD1466" s="137"/>
      <c r="AE1466" s="137"/>
      <c r="AF1466" s="137"/>
      <c r="AG1466" s="137"/>
      <c r="AH1466" s="137"/>
    </row>
    <row r="1467" spans="1:34" ht="15" customHeight="1" x14ac:dyDescent="0.2">
      <c r="A1467" s="1393"/>
      <c r="B1467" s="147"/>
      <c r="C1467" s="202"/>
      <c r="D1467" s="201"/>
      <c r="E1467" s="710"/>
      <c r="F1467" s="1123"/>
      <c r="G1467" s="1124"/>
      <c r="H1467" s="704"/>
      <c r="I1467" s="170"/>
      <c r="J1467" s="170"/>
      <c r="K1467" s="170"/>
      <c r="L1467" s="170"/>
      <c r="M1467" s="170"/>
      <c r="N1467" s="170"/>
      <c r="O1467" s="714">
        <f t="shared" si="426"/>
        <v>0</v>
      </c>
      <c r="P1467" s="835"/>
      <c r="Q1467" s="137"/>
      <c r="R1467" s="137"/>
      <c r="S1467" s="137"/>
      <c r="T1467" s="137"/>
      <c r="U1467" s="137"/>
      <c r="V1467" s="137"/>
      <c r="W1467" s="137"/>
      <c r="X1467" s="137"/>
      <c r="Y1467" s="137"/>
      <c r="Z1467" s="137"/>
      <c r="AA1467" s="137"/>
      <c r="AB1467" s="137"/>
      <c r="AC1467" s="137"/>
      <c r="AD1467" s="137"/>
      <c r="AE1467" s="137"/>
      <c r="AF1467" s="137"/>
      <c r="AG1467" s="137"/>
      <c r="AH1467" s="137"/>
    </row>
    <row r="1468" spans="1:34" ht="15" customHeight="1" x14ac:dyDescent="0.2">
      <c r="A1468" s="1393"/>
      <c r="B1468" s="147"/>
      <c r="C1468" s="202"/>
      <c r="D1468" s="201"/>
      <c r="E1468" s="710"/>
      <c r="F1468" s="1123"/>
      <c r="G1468" s="1124"/>
      <c r="H1468" s="704"/>
      <c r="I1468" s="170"/>
      <c r="J1468" s="170"/>
      <c r="K1468" s="170"/>
      <c r="L1468" s="170"/>
      <c r="M1468" s="170"/>
      <c r="N1468" s="170"/>
      <c r="O1468" s="714">
        <f t="shared" si="426"/>
        <v>0</v>
      </c>
      <c r="P1468" s="835"/>
      <c r="Q1468" s="137"/>
      <c r="R1468" s="137"/>
      <c r="S1468" s="137"/>
      <c r="T1468" s="137"/>
      <c r="U1468" s="137"/>
      <c r="V1468" s="137"/>
      <c r="W1468" s="137"/>
      <c r="X1468" s="137"/>
      <c r="Y1468" s="137"/>
      <c r="Z1468" s="137"/>
      <c r="AA1468" s="137"/>
      <c r="AB1468" s="137"/>
      <c r="AC1468" s="137"/>
      <c r="AD1468" s="137"/>
      <c r="AE1468" s="137"/>
      <c r="AF1468" s="137"/>
      <c r="AG1468" s="137"/>
      <c r="AH1468" s="137"/>
    </row>
    <row r="1469" spans="1:34" ht="15" customHeight="1" x14ac:dyDescent="0.2">
      <c r="A1469" s="1393"/>
      <c r="B1469" s="147"/>
      <c r="C1469" s="202"/>
      <c r="D1469" s="201"/>
      <c r="E1469" s="710"/>
      <c r="F1469" s="1123"/>
      <c r="G1469" s="1124"/>
      <c r="H1469" s="704"/>
      <c r="I1469" s="170"/>
      <c r="J1469" s="170"/>
      <c r="K1469" s="170"/>
      <c r="L1469" s="170"/>
      <c r="M1469" s="170"/>
      <c r="N1469" s="170"/>
      <c r="O1469" s="714">
        <f t="shared" si="426"/>
        <v>0</v>
      </c>
      <c r="P1469" s="835"/>
      <c r="Q1469" s="137"/>
      <c r="R1469" s="137"/>
      <c r="S1469" s="137"/>
      <c r="T1469" s="137"/>
      <c r="U1469" s="137"/>
      <c r="V1469" s="137"/>
      <c r="W1469" s="137"/>
      <c r="X1469" s="137"/>
      <c r="Y1469" s="137"/>
      <c r="Z1469" s="137"/>
      <c r="AA1469" s="137"/>
      <c r="AB1469" s="137"/>
      <c r="AC1469" s="137"/>
      <c r="AD1469" s="137"/>
      <c r="AE1469" s="137"/>
      <c r="AF1469" s="137"/>
      <c r="AG1469" s="137"/>
      <c r="AH1469" s="137"/>
    </row>
    <row r="1470" spans="1:34" ht="15" customHeight="1" x14ac:dyDescent="0.2">
      <c r="A1470" s="1393"/>
      <c r="B1470" s="147"/>
      <c r="C1470" s="202"/>
      <c r="D1470" s="201"/>
      <c r="E1470" s="710"/>
      <c r="F1470" s="1123"/>
      <c r="G1470" s="1124"/>
      <c r="H1470" s="704"/>
      <c r="I1470" s="170"/>
      <c r="J1470" s="170"/>
      <c r="K1470" s="170"/>
      <c r="L1470" s="170"/>
      <c r="M1470" s="170"/>
      <c r="N1470" s="170"/>
      <c r="O1470" s="714">
        <f t="shared" si="426"/>
        <v>0</v>
      </c>
      <c r="P1470" s="835"/>
      <c r="Q1470" s="137"/>
      <c r="R1470" s="137"/>
      <c r="S1470" s="137"/>
      <c r="T1470" s="137"/>
      <c r="U1470" s="137"/>
      <c r="V1470" s="137"/>
      <c r="W1470" s="137"/>
      <c r="X1470" s="137"/>
      <c r="Y1470" s="137"/>
      <c r="Z1470" s="137"/>
      <c r="AA1470" s="137"/>
      <c r="AB1470" s="137"/>
      <c r="AC1470" s="137"/>
      <c r="AD1470" s="137"/>
      <c r="AE1470" s="137"/>
      <c r="AF1470" s="137"/>
      <c r="AG1470" s="137"/>
      <c r="AH1470" s="137"/>
    </row>
    <row r="1471" spans="1:34" ht="15" customHeight="1" x14ac:dyDescent="0.2">
      <c r="A1471" s="1393"/>
      <c r="B1471" s="147"/>
      <c r="C1471" s="202"/>
      <c r="D1471" s="201"/>
      <c r="E1471" s="710"/>
      <c r="F1471" s="1123"/>
      <c r="G1471" s="1124"/>
      <c r="H1471" s="704"/>
      <c r="I1471" s="170"/>
      <c r="J1471" s="170"/>
      <c r="K1471" s="170"/>
      <c r="L1471" s="170"/>
      <c r="M1471" s="170"/>
      <c r="N1471" s="170"/>
      <c r="O1471" s="714">
        <f t="shared" si="426"/>
        <v>0</v>
      </c>
      <c r="P1471" s="835"/>
      <c r="Q1471" s="137"/>
      <c r="R1471" s="137"/>
      <c r="S1471" s="137"/>
      <c r="T1471" s="137"/>
      <c r="U1471" s="137"/>
      <c r="V1471" s="137"/>
      <c r="W1471" s="137"/>
      <c r="X1471" s="137"/>
      <c r="Y1471" s="137"/>
      <c r="Z1471" s="137"/>
      <c r="AA1471" s="137"/>
      <c r="AB1471" s="137"/>
      <c r="AC1471" s="137"/>
      <c r="AD1471" s="137"/>
      <c r="AE1471" s="137"/>
      <c r="AF1471" s="137"/>
      <c r="AG1471" s="137"/>
      <c r="AH1471" s="137"/>
    </row>
    <row r="1472" spans="1:34" ht="15" customHeight="1" x14ac:dyDescent="0.2">
      <c r="A1472" s="1393"/>
      <c r="B1472" s="147"/>
      <c r="C1472" s="202"/>
      <c r="D1472" s="201"/>
      <c r="E1472" s="710"/>
      <c r="F1472" s="1123"/>
      <c r="G1472" s="1124"/>
      <c r="H1472" s="704"/>
      <c r="I1472" s="170"/>
      <c r="J1472" s="170"/>
      <c r="K1472" s="170"/>
      <c r="L1472" s="170"/>
      <c r="M1472" s="170"/>
      <c r="N1472" s="170"/>
      <c r="O1472" s="714">
        <f t="shared" si="426"/>
        <v>0</v>
      </c>
      <c r="P1472" s="835"/>
      <c r="Q1472" s="137"/>
      <c r="R1472" s="137"/>
      <c r="S1472" s="137"/>
      <c r="T1472" s="137"/>
      <c r="U1472" s="137"/>
      <c r="V1472" s="137"/>
      <c r="W1472" s="137"/>
      <c r="X1472" s="137"/>
      <c r="Y1472" s="137"/>
      <c r="Z1472" s="137"/>
      <c r="AA1472" s="137"/>
      <c r="AB1472" s="137"/>
      <c r="AC1472" s="137"/>
      <c r="AD1472" s="137"/>
      <c r="AE1472" s="137"/>
      <c r="AF1472" s="137"/>
      <c r="AG1472" s="137"/>
      <c r="AH1472" s="137"/>
    </row>
    <row r="1473" spans="1:34" ht="15" customHeight="1" x14ac:dyDescent="0.2">
      <c r="A1473" s="1393"/>
      <c r="B1473" s="147"/>
      <c r="C1473" s="202"/>
      <c r="D1473" s="201"/>
      <c r="E1473" s="710"/>
      <c r="F1473" s="1123"/>
      <c r="G1473" s="1124"/>
      <c r="H1473" s="704"/>
      <c r="I1473" s="170"/>
      <c r="J1473" s="170"/>
      <c r="K1473" s="170"/>
      <c r="L1473" s="170"/>
      <c r="M1473" s="170"/>
      <c r="N1473" s="170"/>
      <c r="O1473" s="714">
        <f t="shared" si="426"/>
        <v>0</v>
      </c>
      <c r="P1473" s="835"/>
      <c r="Q1473" s="137"/>
      <c r="R1473" s="137"/>
      <c r="S1473" s="137"/>
      <c r="T1473" s="137"/>
      <c r="U1473" s="137"/>
      <c r="V1473" s="137"/>
      <c r="W1473" s="137"/>
      <c r="X1473" s="137"/>
      <c r="Y1473" s="137"/>
      <c r="Z1473" s="137"/>
      <c r="AA1473" s="137"/>
      <c r="AB1473" s="137"/>
      <c r="AC1473" s="137"/>
      <c r="AD1473" s="137"/>
      <c r="AE1473" s="137"/>
      <c r="AF1473" s="137"/>
      <c r="AG1473" s="137"/>
      <c r="AH1473" s="137"/>
    </row>
    <row r="1474" spans="1:34" ht="15" customHeight="1" thickBot="1" x14ac:dyDescent="0.25">
      <c r="A1474" s="1393"/>
      <c r="B1474" s="147"/>
      <c r="C1474" s="202"/>
      <c r="D1474" s="201"/>
      <c r="E1474" s="710"/>
      <c r="F1474" s="1123"/>
      <c r="G1474" s="1124"/>
      <c r="H1474" s="704"/>
      <c r="I1474" s="170"/>
      <c r="J1474" s="170"/>
      <c r="K1474" s="170"/>
      <c r="L1474" s="170"/>
      <c r="M1474" s="170"/>
      <c r="N1474" s="170"/>
      <c r="O1474" s="714">
        <f t="shared" si="426"/>
        <v>0</v>
      </c>
      <c r="P1474" s="835"/>
      <c r="Q1474" s="137"/>
      <c r="R1474" s="137"/>
      <c r="S1474" s="137"/>
      <c r="T1474" s="137"/>
      <c r="U1474" s="137"/>
      <c r="V1474" s="137"/>
      <c r="W1474" s="137"/>
      <c r="X1474" s="137"/>
      <c r="Y1474" s="137"/>
      <c r="Z1474" s="137"/>
      <c r="AA1474" s="137"/>
      <c r="AB1474" s="137"/>
      <c r="AC1474" s="137"/>
      <c r="AD1474" s="137"/>
      <c r="AE1474" s="137"/>
      <c r="AF1474" s="137"/>
      <c r="AG1474" s="137"/>
      <c r="AH1474" s="137"/>
    </row>
    <row r="1475" spans="1:34" ht="15" hidden="1" customHeight="1" x14ac:dyDescent="0.2">
      <c r="A1475" s="1393"/>
      <c r="B1475" s="147"/>
      <c r="C1475" s="202"/>
      <c r="D1475" s="201"/>
      <c r="E1475" s="710"/>
      <c r="F1475" s="1123"/>
      <c r="G1475" s="1124"/>
      <c r="H1475" s="704"/>
      <c r="I1475" s="170"/>
      <c r="J1475" s="170"/>
      <c r="K1475" s="170"/>
      <c r="L1475" s="170"/>
      <c r="M1475" s="170"/>
      <c r="N1475" s="170"/>
      <c r="O1475" s="714">
        <f t="shared" si="426"/>
        <v>0</v>
      </c>
      <c r="P1475" s="835"/>
      <c r="Q1475" s="137"/>
      <c r="R1475" s="137"/>
      <c r="S1475" s="137"/>
      <c r="T1475" s="137"/>
      <c r="U1475" s="137"/>
      <c r="V1475" s="137"/>
      <c r="W1475" s="137"/>
      <c r="X1475" s="137"/>
      <c r="Y1475" s="137"/>
      <c r="Z1475" s="137"/>
      <c r="AA1475" s="137"/>
      <c r="AB1475" s="137"/>
      <c r="AC1475" s="137"/>
      <c r="AD1475" s="137"/>
      <c r="AE1475" s="137"/>
      <c r="AF1475" s="137"/>
      <c r="AG1475" s="137"/>
      <c r="AH1475" s="137"/>
    </row>
    <row r="1476" spans="1:34" ht="15" hidden="1" customHeight="1" x14ac:dyDescent="0.2">
      <c r="A1476" s="1393"/>
      <c r="B1476" s="147"/>
      <c r="C1476" s="202"/>
      <c r="D1476" s="201"/>
      <c r="E1476" s="710"/>
      <c r="F1476" s="1123"/>
      <c r="G1476" s="1124"/>
      <c r="H1476" s="704"/>
      <c r="I1476" s="170"/>
      <c r="J1476" s="170"/>
      <c r="K1476" s="170"/>
      <c r="L1476" s="170"/>
      <c r="M1476" s="170"/>
      <c r="N1476" s="170"/>
      <c r="O1476" s="714">
        <f t="shared" si="426"/>
        <v>0</v>
      </c>
      <c r="P1476" s="835"/>
      <c r="Q1476" s="137"/>
      <c r="R1476" s="137"/>
      <c r="S1476" s="137"/>
      <c r="T1476" s="137"/>
      <c r="U1476" s="137"/>
      <c r="V1476" s="137"/>
      <c r="W1476" s="137"/>
      <c r="X1476" s="137"/>
      <c r="Y1476" s="137"/>
      <c r="Z1476" s="137"/>
      <c r="AA1476" s="137"/>
      <c r="AB1476" s="137"/>
      <c r="AC1476" s="137"/>
      <c r="AD1476" s="137"/>
      <c r="AE1476" s="137"/>
      <c r="AF1476" s="137"/>
      <c r="AG1476" s="137"/>
      <c r="AH1476" s="137"/>
    </row>
    <row r="1477" spans="1:34" ht="15" hidden="1" customHeight="1" x14ac:dyDescent="0.2">
      <c r="A1477" s="1393"/>
      <c r="B1477" s="147"/>
      <c r="C1477" s="202"/>
      <c r="D1477" s="201"/>
      <c r="E1477" s="710"/>
      <c r="F1477" s="1123"/>
      <c r="G1477" s="1124"/>
      <c r="H1477" s="704"/>
      <c r="I1477" s="170"/>
      <c r="J1477" s="170"/>
      <c r="K1477" s="170"/>
      <c r="L1477" s="170"/>
      <c r="M1477" s="170"/>
      <c r="N1477" s="170"/>
      <c r="O1477" s="714">
        <f t="shared" si="426"/>
        <v>0</v>
      </c>
      <c r="P1477" s="835"/>
      <c r="Q1477" s="137"/>
      <c r="R1477" s="137"/>
      <c r="S1477" s="137"/>
      <c r="T1477" s="137"/>
      <c r="U1477" s="137"/>
      <c r="V1477" s="137"/>
      <c r="W1477" s="137"/>
      <c r="X1477" s="137"/>
      <c r="Y1477" s="137"/>
      <c r="Z1477" s="137"/>
      <c r="AA1477" s="137"/>
      <c r="AB1477" s="137"/>
      <c r="AC1477" s="137"/>
      <c r="AD1477" s="137"/>
      <c r="AE1477" s="137"/>
      <c r="AF1477" s="137"/>
      <c r="AG1477" s="137"/>
      <c r="AH1477" s="137"/>
    </row>
    <row r="1478" spans="1:34" ht="15" hidden="1" customHeight="1" x14ac:dyDescent="0.2">
      <c r="A1478" s="1393"/>
      <c r="B1478" s="147"/>
      <c r="C1478" s="202"/>
      <c r="D1478" s="201"/>
      <c r="E1478" s="710"/>
      <c r="F1478" s="1123"/>
      <c r="G1478" s="1124"/>
      <c r="H1478" s="704"/>
      <c r="I1478" s="170"/>
      <c r="J1478" s="170"/>
      <c r="K1478" s="170"/>
      <c r="L1478" s="170"/>
      <c r="M1478" s="170"/>
      <c r="N1478" s="170"/>
      <c r="O1478" s="714">
        <f t="shared" si="426"/>
        <v>0</v>
      </c>
      <c r="P1478" s="835"/>
      <c r="Q1478" s="137"/>
      <c r="R1478" s="137"/>
      <c r="S1478" s="137"/>
      <c r="T1478" s="137"/>
      <c r="U1478" s="137"/>
      <c r="V1478" s="137"/>
      <c r="W1478" s="137"/>
      <c r="X1478" s="137"/>
      <c r="Y1478" s="137"/>
      <c r="Z1478" s="137"/>
      <c r="AA1478" s="137"/>
      <c r="AB1478" s="137"/>
      <c r="AC1478" s="137"/>
      <c r="AD1478" s="137"/>
      <c r="AE1478" s="137"/>
      <c r="AF1478" s="137"/>
      <c r="AG1478" s="137"/>
      <c r="AH1478" s="137"/>
    </row>
    <row r="1479" spans="1:34" ht="15" hidden="1" customHeight="1" x14ac:dyDescent="0.2">
      <c r="A1479" s="1393"/>
      <c r="B1479" s="147"/>
      <c r="C1479" s="202"/>
      <c r="D1479" s="201"/>
      <c r="E1479" s="710"/>
      <c r="F1479" s="1123"/>
      <c r="G1479" s="1124"/>
      <c r="H1479" s="704"/>
      <c r="I1479" s="170"/>
      <c r="J1479" s="170"/>
      <c r="K1479" s="170"/>
      <c r="L1479" s="170"/>
      <c r="M1479" s="170"/>
      <c r="N1479" s="170"/>
      <c r="O1479" s="714">
        <f t="shared" si="426"/>
        <v>0</v>
      </c>
      <c r="P1479" s="835"/>
      <c r="Q1479" s="137"/>
      <c r="R1479" s="137"/>
      <c r="S1479" s="137"/>
      <c r="T1479" s="137"/>
      <c r="U1479" s="137"/>
      <c r="V1479" s="137"/>
      <c r="W1479" s="137"/>
      <c r="X1479" s="137"/>
      <c r="Y1479" s="137"/>
      <c r="Z1479" s="137"/>
      <c r="AA1479" s="137"/>
      <c r="AB1479" s="137"/>
      <c r="AC1479" s="137"/>
      <c r="AD1479" s="137"/>
      <c r="AE1479" s="137"/>
      <c r="AF1479" s="137"/>
      <c r="AG1479" s="137"/>
      <c r="AH1479" s="137"/>
    </row>
    <row r="1480" spans="1:34" ht="15" hidden="1" customHeight="1" x14ac:dyDescent="0.2">
      <c r="A1480" s="1393"/>
      <c r="B1480" s="147"/>
      <c r="C1480" s="202"/>
      <c r="D1480" s="201"/>
      <c r="E1480" s="710"/>
      <c r="F1480" s="1123"/>
      <c r="G1480" s="1124"/>
      <c r="H1480" s="704"/>
      <c r="I1480" s="170"/>
      <c r="J1480" s="170"/>
      <c r="K1480" s="170"/>
      <c r="L1480" s="170"/>
      <c r="M1480" s="170"/>
      <c r="N1480" s="170"/>
      <c r="O1480" s="714">
        <f t="shared" si="426"/>
        <v>0</v>
      </c>
      <c r="P1480" s="835"/>
      <c r="Q1480" s="137"/>
      <c r="R1480" s="137"/>
      <c r="S1480" s="137"/>
      <c r="T1480" s="137"/>
      <c r="U1480" s="137"/>
      <c r="V1480" s="137"/>
      <c r="W1480" s="137"/>
      <c r="X1480" s="137"/>
      <c r="Y1480" s="137"/>
      <c r="Z1480" s="137"/>
      <c r="AA1480" s="137"/>
      <c r="AB1480" s="137"/>
      <c r="AC1480" s="137"/>
      <c r="AD1480" s="137"/>
      <c r="AE1480" s="137"/>
      <c r="AF1480" s="137"/>
      <c r="AG1480" s="137"/>
      <c r="AH1480" s="137"/>
    </row>
    <row r="1481" spans="1:34" ht="15" hidden="1" customHeight="1" x14ac:dyDescent="0.2">
      <c r="A1481" s="1393"/>
      <c r="B1481" s="147"/>
      <c r="C1481" s="202"/>
      <c r="D1481" s="201"/>
      <c r="E1481" s="710"/>
      <c r="F1481" s="1123"/>
      <c r="G1481" s="1124"/>
      <c r="H1481" s="704"/>
      <c r="I1481" s="170"/>
      <c r="J1481" s="170"/>
      <c r="K1481" s="170"/>
      <c r="L1481" s="170"/>
      <c r="M1481" s="170"/>
      <c r="N1481" s="170"/>
      <c r="O1481" s="714">
        <f t="shared" si="426"/>
        <v>0</v>
      </c>
      <c r="P1481" s="835"/>
      <c r="Q1481" s="137"/>
      <c r="R1481" s="137"/>
      <c r="S1481" s="137"/>
      <c r="T1481" s="137"/>
      <c r="U1481" s="137"/>
      <c r="V1481" s="137"/>
      <c r="W1481" s="137"/>
      <c r="X1481" s="137"/>
      <c r="Y1481" s="137"/>
      <c r="Z1481" s="137"/>
      <c r="AA1481" s="137"/>
      <c r="AB1481" s="137"/>
      <c r="AC1481" s="137"/>
      <c r="AD1481" s="137"/>
      <c r="AE1481" s="137"/>
      <c r="AF1481" s="137"/>
      <c r="AG1481" s="137"/>
      <c r="AH1481" s="137"/>
    </row>
    <row r="1482" spans="1:34" ht="15" hidden="1" customHeight="1" x14ac:dyDescent="0.2">
      <c r="A1482" s="1393"/>
      <c r="B1482" s="147"/>
      <c r="C1482" s="202"/>
      <c r="D1482" s="201"/>
      <c r="E1482" s="710"/>
      <c r="F1482" s="1123"/>
      <c r="G1482" s="1124"/>
      <c r="H1482" s="704"/>
      <c r="I1482" s="170"/>
      <c r="J1482" s="170"/>
      <c r="K1482" s="170"/>
      <c r="L1482" s="170"/>
      <c r="M1482" s="170"/>
      <c r="N1482" s="170"/>
      <c r="O1482" s="714">
        <f t="shared" si="426"/>
        <v>0</v>
      </c>
      <c r="P1482" s="835"/>
      <c r="Q1482" s="137"/>
      <c r="R1482" s="137"/>
      <c r="S1482" s="137"/>
      <c r="T1482" s="137"/>
      <c r="U1482" s="137"/>
      <c r="V1482" s="137"/>
      <c r="W1482" s="137"/>
      <c r="X1482" s="137"/>
      <c r="Y1482" s="137"/>
      <c r="Z1482" s="137"/>
      <c r="AA1482" s="137"/>
      <c r="AB1482" s="137"/>
      <c r="AC1482" s="137"/>
      <c r="AD1482" s="137"/>
      <c r="AE1482" s="137"/>
      <c r="AF1482" s="137"/>
      <c r="AG1482" s="137"/>
      <c r="AH1482" s="137"/>
    </row>
    <row r="1483" spans="1:34" ht="15" hidden="1" customHeight="1" x14ac:dyDescent="0.2">
      <c r="A1483" s="1393"/>
      <c r="B1483" s="147"/>
      <c r="C1483" s="202"/>
      <c r="D1483" s="201"/>
      <c r="E1483" s="710"/>
      <c r="F1483" s="1123"/>
      <c r="G1483" s="1124"/>
      <c r="H1483" s="704"/>
      <c r="I1483" s="170"/>
      <c r="J1483" s="170"/>
      <c r="K1483" s="170"/>
      <c r="L1483" s="170"/>
      <c r="M1483" s="170"/>
      <c r="N1483" s="170"/>
      <c r="O1483" s="714">
        <f t="shared" si="426"/>
        <v>0</v>
      </c>
      <c r="P1483" s="835"/>
      <c r="Q1483" s="137"/>
      <c r="R1483" s="137"/>
      <c r="S1483" s="137"/>
      <c r="T1483" s="137"/>
      <c r="U1483" s="137"/>
      <c r="V1483" s="137"/>
      <c r="W1483" s="137"/>
      <c r="X1483" s="137"/>
      <c r="Y1483" s="137"/>
      <c r="Z1483" s="137"/>
      <c r="AA1483" s="137"/>
      <c r="AB1483" s="137"/>
      <c r="AC1483" s="137"/>
      <c r="AD1483" s="137"/>
      <c r="AE1483" s="137"/>
      <c r="AF1483" s="137"/>
      <c r="AG1483" s="137"/>
      <c r="AH1483" s="137"/>
    </row>
    <row r="1484" spans="1:34" ht="15" hidden="1" customHeight="1" x14ac:dyDescent="0.2">
      <c r="A1484" s="1394"/>
      <c r="B1484" s="169"/>
      <c r="C1484" s="203"/>
      <c r="D1484" s="201"/>
      <c r="E1484" s="711"/>
      <c r="F1484" s="1125"/>
      <c r="G1484" s="1126"/>
      <c r="H1484" s="704"/>
      <c r="I1484" s="170"/>
      <c r="J1484" s="170"/>
      <c r="K1484" s="170"/>
      <c r="L1484" s="170"/>
      <c r="M1484" s="170"/>
      <c r="N1484" s="170"/>
      <c r="O1484" s="714">
        <f t="shared" si="426"/>
        <v>0</v>
      </c>
      <c r="P1484" s="835"/>
      <c r="Q1484" s="137"/>
      <c r="R1484" s="137"/>
      <c r="S1484" s="137"/>
      <c r="T1484" s="137"/>
      <c r="U1484" s="137"/>
      <c r="V1484" s="137"/>
      <c r="W1484" s="137"/>
      <c r="X1484" s="137"/>
      <c r="Y1484" s="137"/>
      <c r="Z1484" s="137"/>
      <c r="AA1484" s="137"/>
      <c r="AB1484" s="137"/>
      <c r="AC1484" s="137"/>
      <c r="AD1484" s="137"/>
      <c r="AE1484" s="137"/>
      <c r="AF1484" s="137"/>
      <c r="AG1484" s="137"/>
      <c r="AH1484" s="137"/>
    </row>
    <row r="1485" spans="1:34" ht="18" customHeight="1" thickBot="1" x14ac:dyDescent="0.25">
      <c r="A1485" s="182"/>
      <c r="B1485" s="198"/>
      <c r="C1485" s="198"/>
      <c r="D1485" s="198"/>
      <c r="E1485" s="198" t="s">
        <v>62</v>
      </c>
      <c r="F1485" s="140">
        <f t="shared" ref="F1485:G1485" si="427">SUM(F1465:F1484)</f>
        <v>0</v>
      </c>
      <c r="G1485" s="204">
        <f t="shared" si="427"/>
        <v>0</v>
      </c>
      <c r="H1485" s="139"/>
      <c r="I1485" s="209"/>
      <c r="J1485" s="139"/>
      <c r="K1485" s="209"/>
      <c r="L1485" s="139"/>
      <c r="M1485" s="209"/>
      <c r="N1485" s="139"/>
      <c r="O1485" s="144">
        <f t="shared" ref="O1485" si="428">SUM(O1465:O1484)</f>
        <v>0</v>
      </c>
      <c r="P1485" s="836"/>
      <c r="Q1485" s="137"/>
      <c r="R1485" s="137"/>
      <c r="S1485" s="137"/>
      <c r="T1485" s="137"/>
      <c r="U1485" s="137"/>
      <c r="V1485" s="137"/>
      <c r="W1485" s="137"/>
      <c r="X1485" s="137"/>
      <c r="Y1485" s="137"/>
      <c r="Z1485" s="137"/>
      <c r="AA1485" s="137"/>
      <c r="AB1485" s="137"/>
      <c r="AC1485" s="137"/>
      <c r="AD1485" s="137"/>
      <c r="AE1485" s="137"/>
      <c r="AF1485" s="137"/>
      <c r="AG1485" s="137"/>
      <c r="AH1485" s="137"/>
    </row>
    <row r="1486" spans="1:34" ht="13.5" thickBot="1" x14ac:dyDescent="0.25">
      <c r="A1486" s="173"/>
      <c r="B1486" s="152"/>
      <c r="C1486" s="152"/>
      <c r="D1486" s="152"/>
      <c r="E1486" s="152"/>
      <c r="F1486" s="152"/>
      <c r="G1486" s="152"/>
      <c r="H1486" s="102"/>
      <c r="I1486" s="152"/>
      <c r="J1486" s="152"/>
      <c r="K1486" s="152"/>
      <c r="L1486" s="152"/>
      <c r="M1486" s="152"/>
      <c r="N1486" s="152"/>
      <c r="O1486" s="102"/>
      <c r="P1486" s="837"/>
      <c r="Q1486" s="137"/>
      <c r="R1486" s="137"/>
      <c r="S1486" s="137"/>
      <c r="T1486" s="137"/>
      <c r="U1486" s="137"/>
      <c r="V1486" s="137"/>
      <c r="W1486" s="137"/>
      <c r="X1486" s="137"/>
      <c r="Y1486" s="137"/>
      <c r="Z1486" s="137"/>
      <c r="AA1486" s="137"/>
      <c r="AB1486" s="137"/>
      <c r="AC1486" s="137"/>
      <c r="AD1486" s="137"/>
      <c r="AE1486" s="137"/>
      <c r="AF1486" s="137"/>
      <c r="AG1486" s="137"/>
      <c r="AH1486" s="137"/>
    </row>
    <row r="1487" spans="1:34" ht="15" customHeight="1" x14ac:dyDescent="0.2">
      <c r="A1487" s="1392" t="str">
        <f>'Setup Page'!C14</f>
        <v>Vryheid Business</v>
      </c>
      <c r="B1487" s="168"/>
      <c r="C1487" s="201"/>
      <c r="D1487" s="201"/>
      <c r="E1487" s="709"/>
      <c r="F1487" s="1121"/>
      <c r="G1487" s="1122"/>
      <c r="H1487" s="704"/>
      <c r="I1487" s="170"/>
      <c r="J1487" s="170"/>
      <c r="K1487" s="170"/>
      <c r="L1487" s="170"/>
      <c r="M1487" s="170"/>
      <c r="N1487" s="170"/>
      <c r="O1487" s="714">
        <f>G1487*H1487</f>
        <v>0</v>
      </c>
      <c r="P1487" s="835"/>
      <c r="Q1487" s="137"/>
      <c r="R1487" s="137"/>
      <c r="S1487" s="137"/>
      <c r="T1487" s="137"/>
      <c r="U1487" s="137"/>
      <c r="V1487" s="137"/>
      <c r="W1487" s="137"/>
      <c r="X1487" s="137"/>
      <c r="Y1487" s="137"/>
      <c r="Z1487" s="137"/>
      <c r="AA1487" s="137"/>
      <c r="AB1487" s="137"/>
      <c r="AC1487" s="137"/>
      <c r="AD1487" s="137"/>
      <c r="AE1487" s="137"/>
      <c r="AF1487" s="137"/>
      <c r="AG1487" s="137"/>
      <c r="AH1487" s="137"/>
    </row>
    <row r="1488" spans="1:34" ht="15" customHeight="1" x14ac:dyDescent="0.2">
      <c r="A1488" s="1393"/>
      <c r="B1488" s="147"/>
      <c r="C1488" s="202"/>
      <c r="D1488" s="201"/>
      <c r="E1488" s="710"/>
      <c r="F1488" s="1123"/>
      <c r="G1488" s="1124"/>
      <c r="H1488" s="704"/>
      <c r="I1488" s="170"/>
      <c r="J1488" s="170"/>
      <c r="K1488" s="170"/>
      <c r="L1488" s="170"/>
      <c r="M1488" s="170"/>
      <c r="N1488" s="170"/>
      <c r="O1488" s="714">
        <f t="shared" ref="O1488:O1506" si="429">G1488*H1488</f>
        <v>0</v>
      </c>
      <c r="P1488" s="835"/>
      <c r="Q1488" s="137"/>
      <c r="R1488" s="137"/>
      <c r="S1488" s="137"/>
      <c r="T1488" s="137"/>
      <c r="U1488" s="137"/>
      <c r="V1488" s="137"/>
      <c r="W1488" s="137"/>
      <c r="X1488" s="137"/>
      <c r="Y1488" s="137"/>
      <c r="Z1488" s="137"/>
      <c r="AA1488" s="137"/>
      <c r="AB1488" s="137"/>
      <c r="AC1488" s="137"/>
      <c r="AD1488" s="137"/>
      <c r="AE1488" s="137"/>
      <c r="AF1488" s="137"/>
      <c r="AG1488" s="137"/>
      <c r="AH1488" s="137"/>
    </row>
    <row r="1489" spans="1:34" ht="15" customHeight="1" x14ac:dyDescent="0.2">
      <c r="A1489" s="1393"/>
      <c r="B1489" s="147"/>
      <c r="C1489" s="202"/>
      <c r="D1489" s="201"/>
      <c r="E1489" s="710"/>
      <c r="F1489" s="1123"/>
      <c r="G1489" s="1124"/>
      <c r="H1489" s="704"/>
      <c r="I1489" s="170"/>
      <c r="J1489" s="170"/>
      <c r="K1489" s="170"/>
      <c r="L1489" s="170"/>
      <c r="M1489" s="170"/>
      <c r="N1489" s="170"/>
      <c r="O1489" s="714">
        <f t="shared" si="429"/>
        <v>0</v>
      </c>
      <c r="P1489" s="835"/>
      <c r="Q1489" s="137"/>
      <c r="R1489" s="137"/>
      <c r="S1489" s="137"/>
      <c r="T1489" s="137"/>
      <c r="U1489" s="137"/>
      <c r="V1489" s="137"/>
      <c r="W1489" s="137"/>
      <c r="X1489" s="137"/>
      <c r="Y1489" s="137"/>
      <c r="Z1489" s="137"/>
      <c r="AA1489" s="137"/>
      <c r="AB1489" s="137"/>
      <c r="AC1489" s="137"/>
      <c r="AD1489" s="137"/>
      <c r="AE1489" s="137"/>
      <c r="AF1489" s="137"/>
      <c r="AG1489" s="137"/>
      <c r="AH1489" s="137"/>
    </row>
    <row r="1490" spans="1:34" ht="15" customHeight="1" x14ac:dyDescent="0.2">
      <c r="A1490" s="1393"/>
      <c r="B1490" s="147"/>
      <c r="C1490" s="202"/>
      <c r="D1490" s="201"/>
      <c r="E1490" s="710"/>
      <c r="F1490" s="1123"/>
      <c r="G1490" s="1124"/>
      <c r="H1490" s="704"/>
      <c r="I1490" s="170"/>
      <c r="J1490" s="170"/>
      <c r="K1490" s="170"/>
      <c r="L1490" s="170"/>
      <c r="M1490" s="170"/>
      <c r="N1490" s="170"/>
      <c r="O1490" s="714">
        <f t="shared" si="429"/>
        <v>0</v>
      </c>
      <c r="P1490" s="835"/>
      <c r="Q1490" s="137"/>
      <c r="R1490" s="137"/>
      <c r="S1490" s="137"/>
      <c r="T1490" s="137"/>
      <c r="U1490" s="137"/>
      <c r="V1490" s="137"/>
      <c r="W1490" s="137"/>
      <c r="X1490" s="137"/>
      <c r="Y1490" s="137"/>
      <c r="Z1490" s="137"/>
      <c r="AA1490" s="137"/>
      <c r="AB1490" s="137"/>
      <c r="AC1490" s="137"/>
      <c r="AD1490" s="137"/>
      <c r="AE1490" s="137"/>
      <c r="AF1490" s="137"/>
      <c r="AG1490" s="137"/>
      <c r="AH1490" s="137"/>
    </row>
    <row r="1491" spans="1:34" ht="15" customHeight="1" x14ac:dyDescent="0.2">
      <c r="A1491" s="1393"/>
      <c r="B1491" s="147"/>
      <c r="C1491" s="202"/>
      <c r="D1491" s="201"/>
      <c r="E1491" s="710"/>
      <c r="F1491" s="1123"/>
      <c r="G1491" s="1124"/>
      <c r="H1491" s="704"/>
      <c r="I1491" s="170"/>
      <c r="J1491" s="170"/>
      <c r="K1491" s="170"/>
      <c r="L1491" s="170"/>
      <c r="M1491" s="170"/>
      <c r="N1491" s="170"/>
      <c r="O1491" s="714">
        <f t="shared" si="429"/>
        <v>0</v>
      </c>
      <c r="P1491" s="835"/>
      <c r="Q1491" s="137"/>
      <c r="R1491" s="137"/>
      <c r="S1491" s="137"/>
      <c r="T1491" s="137"/>
      <c r="U1491" s="137"/>
      <c r="V1491" s="137"/>
      <c r="W1491" s="137"/>
      <c r="X1491" s="137"/>
      <c r="Y1491" s="137"/>
      <c r="Z1491" s="137"/>
      <c r="AA1491" s="137"/>
      <c r="AB1491" s="137"/>
      <c r="AC1491" s="137"/>
      <c r="AD1491" s="137"/>
      <c r="AE1491" s="137"/>
      <c r="AF1491" s="137"/>
      <c r="AG1491" s="137"/>
      <c r="AH1491" s="137"/>
    </row>
    <row r="1492" spans="1:34" ht="15" customHeight="1" x14ac:dyDescent="0.2">
      <c r="A1492" s="1393"/>
      <c r="B1492" s="147"/>
      <c r="C1492" s="202"/>
      <c r="D1492" s="201"/>
      <c r="E1492" s="710"/>
      <c r="F1492" s="1123"/>
      <c r="G1492" s="1124"/>
      <c r="H1492" s="704"/>
      <c r="I1492" s="170"/>
      <c r="J1492" s="170"/>
      <c r="K1492" s="170"/>
      <c r="L1492" s="170"/>
      <c r="M1492" s="170"/>
      <c r="N1492" s="170"/>
      <c r="O1492" s="714">
        <f t="shared" si="429"/>
        <v>0</v>
      </c>
      <c r="P1492" s="835"/>
      <c r="Q1492" s="137"/>
      <c r="R1492" s="137"/>
      <c r="S1492" s="137"/>
      <c r="T1492" s="137"/>
      <c r="U1492" s="137"/>
      <c r="V1492" s="137"/>
      <c r="W1492" s="137"/>
      <c r="X1492" s="137"/>
      <c r="Y1492" s="137"/>
      <c r="Z1492" s="137"/>
      <c r="AA1492" s="137"/>
      <c r="AB1492" s="137"/>
      <c r="AC1492" s="137"/>
      <c r="AD1492" s="137"/>
      <c r="AE1492" s="137"/>
      <c r="AF1492" s="137"/>
      <c r="AG1492" s="137"/>
      <c r="AH1492" s="137"/>
    </row>
    <row r="1493" spans="1:34" ht="15" customHeight="1" x14ac:dyDescent="0.2">
      <c r="A1493" s="1393"/>
      <c r="B1493" s="147"/>
      <c r="C1493" s="202"/>
      <c r="D1493" s="201"/>
      <c r="E1493" s="710"/>
      <c r="F1493" s="1123"/>
      <c r="G1493" s="1124"/>
      <c r="H1493" s="704"/>
      <c r="I1493" s="170"/>
      <c r="J1493" s="170"/>
      <c r="K1493" s="170"/>
      <c r="L1493" s="170"/>
      <c r="M1493" s="170"/>
      <c r="N1493" s="170"/>
      <c r="O1493" s="714">
        <f t="shared" si="429"/>
        <v>0</v>
      </c>
      <c r="P1493" s="835"/>
      <c r="Q1493" s="137"/>
      <c r="R1493" s="137"/>
      <c r="S1493" s="137"/>
      <c r="T1493" s="137"/>
      <c r="U1493" s="137"/>
      <c r="V1493" s="137"/>
      <c r="W1493" s="137"/>
      <c r="X1493" s="137"/>
      <c r="Y1493" s="137"/>
      <c r="Z1493" s="137"/>
      <c r="AA1493" s="137"/>
      <c r="AB1493" s="137"/>
      <c r="AC1493" s="137"/>
      <c r="AD1493" s="137"/>
      <c r="AE1493" s="137"/>
      <c r="AF1493" s="137"/>
      <c r="AG1493" s="137"/>
      <c r="AH1493" s="137"/>
    </row>
    <row r="1494" spans="1:34" ht="15" customHeight="1" x14ac:dyDescent="0.2">
      <c r="A1494" s="1393"/>
      <c r="B1494" s="147"/>
      <c r="C1494" s="202"/>
      <c r="D1494" s="201"/>
      <c r="E1494" s="710"/>
      <c r="F1494" s="1123"/>
      <c r="G1494" s="1124"/>
      <c r="H1494" s="704"/>
      <c r="I1494" s="170"/>
      <c r="J1494" s="170"/>
      <c r="K1494" s="170"/>
      <c r="L1494" s="170"/>
      <c r="M1494" s="170"/>
      <c r="N1494" s="170"/>
      <c r="O1494" s="714">
        <f t="shared" si="429"/>
        <v>0</v>
      </c>
      <c r="P1494" s="835"/>
      <c r="Q1494" s="137"/>
      <c r="R1494" s="137"/>
      <c r="S1494" s="137"/>
      <c r="T1494" s="137"/>
      <c r="U1494" s="137"/>
      <c r="V1494" s="137"/>
      <c r="W1494" s="137"/>
      <c r="X1494" s="137"/>
      <c r="Y1494" s="137"/>
      <c r="Z1494" s="137"/>
      <c r="AA1494" s="137"/>
      <c r="AB1494" s="137"/>
      <c r="AC1494" s="137"/>
      <c r="AD1494" s="137"/>
      <c r="AE1494" s="137"/>
      <c r="AF1494" s="137"/>
      <c r="AG1494" s="137"/>
      <c r="AH1494" s="137"/>
    </row>
    <row r="1495" spans="1:34" ht="15" customHeight="1" x14ac:dyDescent="0.2">
      <c r="A1495" s="1393"/>
      <c r="B1495" s="147"/>
      <c r="C1495" s="202"/>
      <c r="D1495" s="201"/>
      <c r="E1495" s="710"/>
      <c r="F1495" s="1123"/>
      <c r="G1495" s="1124"/>
      <c r="H1495" s="704"/>
      <c r="I1495" s="170"/>
      <c r="J1495" s="170"/>
      <c r="K1495" s="170"/>
      <c r="L1495" s="170"/>
      <c r="M1495" s="170"/>
      <c r="N1495" s="170"/>
      <c r="O1495" s="714">
        <f t="shared" si="429"/>
        <v>0</v>
      </c>
      <c r="P1495" s="835"/>
      <c r="Q1495" s="137"/>
      <c r="R1495" s="137"/>
      <c r="S1495" s="137"/>
      <c r="T1495" s="137"/>
      <c r="U1495" s="137"/>
      <c r="V1495" s="137"/>
      <c r="W1495" s="137"/>
      <c r="X1495" s="137"/>
      <c r="Y1495" s="137"/>
      <c r="Z1495" s="137"/>
      <c r="AA1495" s="137"/>
      <c r="AB1495" s="137"/>
      <c r="AC1495" s="137"/>
      <c r="AD1495" s="137"/>
      <c r="AE1495" s="137"/>
      <c r="AF1495" s="137"/>
      <c r="AG1495" s="137"/>
      <c r="AH1495" s="137"/>
    </row>
    <row r="1496" spans="1:34" ht="15" customHeight="1" thickBot="1" x14ac:dyDescent="0.25">
      <c r="A1496" s="1393"/>
      <c r="B1496" s="147"/>
      <c r="C1496" s="202"/>
      <c r="D1496" s="201"/>
      <c r="E1496" s="710"/>
      <c r="F1496" s="1123"/>
      <c r="G1496" s="1124"/>
      <c r="H1496" s="704"/>
      <c r="I1496" s="170"/>
      <c r="J1496" s="170"/>
      <c r="K1496" s="170"/>
      <c r="L1496" s="170"/>
      <c r="M1496" s="170"/>
      <c r="N1496" s="170"/>
      <c r="O1496" s="714">
        <f t="shared" si="429"/>
        <v>0</v>
      </c>
      <c r="P1496" s="835"/>
      <c r="Q1496" s="137"/>
      <c r="R1496" s="137"/>
      <c r="S1496" s="137"/>
      <c r="T1496" s="137"/>
      <c r="U1496" s="137"/>
      <c r="V1496" s="137"/>
      <c r="W1496" s="137"/>
      <c r="X1496" s="137"/>
      <c r="Y1496" s="137"/>
      <c r="Z1496" s="137"/>
      <c r="AA1496" s="137"/>
      <c r="AB1496" s="137"/>
      <c r="AC1496" s="137"/>
      <c r="AD1496" s="137"/>
      <c r="AE1496" s="137"/>
      <c r="AF1496" s="137"/>
      <c r="AG1496" s="137"/>
      <c r="AH1496" s="137"/>
    </row>
    <row r="1497" spans="1:34" ht="15" hidden="1" customHeight="1" x14ac:dyDescent="0.2">
      <c r="A1497" s="1393"/>
      <c r="B1497" s="147"/>
      <c r="C1497" s="202"/>
      <c r="D1497" s="201"/>
      <c r="E1497" s="710"/>
      <c r="F1497" s="1123"/>
      <c r="G1497" s="1124"/>
      <c r="H1497" s="704"/>
      <c r="I1497" s="170"/>
      <c r="J1497" s="170"/>
      <c r="K1497" s="170"/>
      <c r="L1497" s="170"/>
      <c r="M1497" s="170"/>
      <c r="N1497" s="170"/>
      <c r="O1497" s="714">
        <f t="shared" si="429"/>
        <v>0</v>
      </c>
      <c r="P1497" s="835"/>
      <c r="Q1497" s="137"/>
      <c r="R1497" s="137"/>
      <c r="S1497" s="137"/>
      <c r="T1497" s="137"/>
      <c r="U1497" s="137"/>
      <c r="V1497" s="137"/>
      <c r="W1497" s="137"/>
      <c r="X1497" s="137"/>
      <c r="Y1497" s="137"/>
      <c r="Z1497" s="137"/>
      <c r="AA1497" s="137"/>
      <c r="AB1497" s="137"/>
      <c r="AC1497" s="137"/>
      <c r="AD1497" s="137"/>
      <c r="AE1497" s="137"/>
      <c r="AF1497" s="137"/>
      <c r="AG1497" s="137"/>
      <c r="AH1497" s="137"/>
    </row>
    <row r="1498" spans="1:34" ht="15" hidden="1" customHeight="1" x14ac:dyDescent="0.2">
      <c r="A1498" s="1393"/>
      <c r="B1498" s="147"/>
      <c r="C1498" s="202"/>
      <c r="D1498" s="201"/>
      <c r="E1498" s="710"/>
      <c r="F1498" s="1123"/>
      <c r="G1498" s="1124"/>
      <c r="H1498" s="704"/>
      <c r="I1498" s="170"/>
      <c r="J1498" s="170"/>
      <c r="K1498" s="170"/>
      <c r="L1498" s="170"/>
      <c r="M1498" s="170"/>
      <c r="N1498" s="170"/>
      <c r="O1498" s="714">
        <f t="shared" si="429"/>
        <v>0</v>
      </c>
      <c r="P1498" s="835"/>
      <c r="Q1498" s="137"/>
      <c r="R1498" s="137"/>
      <c r="S1498" s="137"/>
      <c r="T1498" s="137"/>
      <c r="U1498" s="137"/>
      <c r="V1498" s="137"/>
      <c r="W1498" s="137"/>
      <c r="X1498" s="137"/>
      <c r="Y1498" s="137"/>
      <c r="Z1498" s="137"/>
      <c r="AA1498" s="137"/>
      <c r="AB1498" s="137"/>
      <c r="AC1498" s="137"/>
      <c r="AD1498" s="137"/>
      <c r="AE1498" s="137"/>
      <c r="AF1498" s="137"/>
      <c r="AG1498" s="137"/>
      <c r="AH1498" s="137"/>
    </row>
    <row r="1499" spans="1:34" ht="15" hidden="1" customHeight="1" x14ac:dyDescent="0.2">
      <c r="A1499" s="1393"/>
      <c r="B1499" s="147"/>
      <c r="C1499" s="202"/>
      <c r="D1499" s="201"/>
      <c r="E1499" s="710"/>
      <c r="F1499" s="1123"/>
      <c r="G1499" s="1124"/>
      <c r="H1499" s="704"/>
      <c r="I1499" s="170"/>
      <c r="J1499" s="170"/>
      <c r="K1499" s="170"/>
      <c r="L1499" s="170"/>
      <c r="M1499" s="170"/>
      <c r="N1499" s="170"/>
      <c r="O1499" s="714">
        <f t="shared" si="429"/>
        <v>0</v>
      </c>
      <c r="P1499" s="835"/>
      <c r="Q1499" s="137"/>
      <c r="R1499" s="137"/>
      <c r="S1499" s="137"/>
      <c r="T1499" s="137"/>
      <c r="U1499" s="137"/>
      <c r="V1499" s="137"/>
      <c r="W1499" s="137"/>
      <c r="X1499" s="137"/>
      <c r="Y1499" s="137"/>
      <c r="Z1499" s="137"/>
      <c r="AA1499" s="137"/>
      <c r="AB1499" s="137"/>
      <c r="AC1499" s="137"/>
      <c r="AD1499" s="137"/>
      <c r="AE1499" s="137"/>
      <c r="AF1499" s="137"/>
      <c r="AG1499" s="137"/>
      <c r="AH1499" s="137"/>
    </row>
    <row r="1500" spans="1:34" ht="15" hidden="1" customHeight="1" x14ac:dyDescent="0.2">
      <c r="A1500" s="1393"/>
      <c r="B1500" s="147"/>
      <c r="C1500" s="202"/>
      <c r="D1500" s="201"/>
      <c r="E1500" s="710"/>
      <c r="F1500" s="1123"/>
      <c r="G1500" s="1124"/>
      <c r="H1500" s="704"/>
      <c r="I1500" s="170"/>
      <c r="J1500" s="170"/>
      <c r="K1500" s="170"/>
      <c r="L1500" s="170"/>
      <c r="M1500" s="170"/>
      <c r="N1500" s="170"/>
      <c r="O1500" s="714">
        <f t="shared" si="429"/>
        <v>0</v>
      </c>
      <c r="P1500" s="835"/>
      <c r="Q1500" s="137"/>
      <c r="R1500" s="137"/>
      <c r="S1500" s="137"/>
      <c r="T1500" s="137"/>
      <c r="U1500" s="137"/>
      <c r="V1500" s="137"/>
      <c r="W1500" s="137"/>
      <c r="X1500" s="137"/>
      <c r="Y1500" s="137"/>
      <c r="Z1500" s="137"/>
      <c r="AA1500" s="137"/>
      <c r="AB1500" s="137"/>
      <c r="AC1500" s="137"/>
      <c r="AD1500" s="137"/>
      <c r="AE1500" s="137"/>
      <c r="AF1500" s="137"/>
      <c r="AG1500" s="137"/>
      <c r="AH1500" s="137"/>
    </row>
    <row r="1501" spans="1:34" ht="15" hidden="1" customHeight="1" x14ac:dyDescent="0.2">
      <c r="A1501" s="1393"/>
      <c r="B1501" s="147"/>
      <c r="C1501" s="202"/>
      <c r="D1501" s="201"/>
      <c r="E1501" s="710"/>
      <c r="F1501" s="1123"/>
      <c r="G1501" s="1124"/>
      <c r="H1501" s="704"/>
      <c r="I1501" s="170"/>
      <c r="J1501" s="170"/>
      <c r="K1501" s="170"/>
      <c r="L1501" s="170"/>
      <c r="M1501" s="170"/>
      <c r="N1501" s="170"/>
      <c r="O1501" s="714">
        <f t="shared" si="429"/>
        <v>0</v>
      </c>
      <c r="P1501" s="835"/>
      <c r="Q1501" s="137"/>
      <c r="R1501" s="137"/>
      <c r="S1501" s="137"/>
      <c r="T1501" s="137"/>
      <c r="U1501" s="137"/>
      <c r="V1501" s="137"/>
      <c r="W1501" s="137"/>
      <c r="X1501" s="137"/>
      <c r="Y1501" s="137"/>
      <c r="Z1501" s="137"/>
      <c r="AA1501" s="137"/>
      <c r="AB1501" s="137"/>
      <c r="AC1501" s="137"/>
      <c r="AD1501" s="137"/>
      <c r="AE1501" s="137"/>
      <c r="AF1501" s="137"/>
      <c r="AG1501" s="137"/>
      <c r="AH1501" s="137"/>
    </row>
    <row r="1502" spans="1:34" ht="15" hidden="1" customHeight="1" x14ac:dyDescent="0.2">
      <c r="A1502" s="1393"/>
      <c r="B1502" s="147"/>
      <c r="C1502" s="202"/>
      <c r="D1502" s="201"/>
      <c r="E1502" s="710"/>
      <c r="F1502" s="1123"/>
      <c r="G1502" s="1124"/>
      <c r="H1502" s="704"/>
      <c r="I1502" s="170"/>
      <c r="J1502" s="170"/>
      <c r="K1502" s="170"/>
      <c r="L1502" s="170"/>
      <c r="M1502" s="170"/>
      <c r="N1502" s="170"/>
      <c r="O1502" s="714">
        <f t="shared" si="429"/>
        <v>0</v>
      </c>
      <c r="P1502" s="835"/>
      <c r="Q1502" s="137"/>
      <c r="R1502" s="137"/>
      <c r="S1502" s="137"/>
      <c r="T1502" s="137"/>
      <c r="U1502" s="137"/>
      <c r="V1502" s="137"/>
      <c r="W1502" s="137"/>
      <c r="X1502" s="137"/>
      <c r="Y1502" s="137"/>
      <c r="Z1502" s="137"/>
      <c r="AA1502" s="137"/>
      <c r="AB1502" s="137"/>
      <c r="AC1502" s="137"/>
      <c r="AD1502" s="137"/>
      <c r="AE1502" s="137"/>
      <c r="AF1502" s="137"/>
      <c r="AG1502" s="137"/>
      <c r="AH1502" s="137"/>
    </row>
    <row r="1503" spans="1:34" ht="15" hidden="1" customHeight="1" x14ac:dyDescent="0.2">
      <c r="A1503" s="1393"/>
      <c r="B1503" s="147"/>
      <c r="C1503" s="202"/>
      <c r="D1503" s="201"/>
      <c r="E1503" s="710"/>
      <c r="F1503" s="1123"/>
      <c r="G1503" s="1124"/>
      <c r="H1503" s="704"/>
      <c r="I1503" s="170"/>
      <c r="J1503" s="170"/>
      <c r="K1503" s="170"/>
      <c r="L1503" s="170"/>
      <c r="M1503" s="170"/>
      <c r="N1503" s="170"/>
      <c r="O1503" s="714">
        <f t="shared" si="429"/>
        <v>0</v>
      </c>
      <c r="P1503" s="835"/>
      <c r="Q1503" s="137"/>
      <c r="R1503" s="137"/>
      <c r="S1503" s="137"/>
      <c r="T1503" s="137"/>
      <c r="U1503" s="137"/>
      <c r="V1503" s="137"/>
      <c r="W1503" s="137"/>
      <c r="X1503" s="137"/>
      <c r="Y1503" s="137"/>
      <c r="Z1503" s="137"/>
      <c r="AA1503" s="137"/>
      <c r="AB1503" s="137"/>
      <c r="AC1503" s="137"/>
      <c r="AD1503" s="137"/>
      <c r="AE1503" s="137"/>
      <c r="AF1503" s="137"/>
      <c r="AG1503" s="137"/>
      <c r="AH1503" s="137"/>
    </row>
    <row r="1504" spans="1:34" ht="15" hidden="1" customHeight="1" x14ac:dyDescent="0.2">
      <c r="A1504" s="1393"/>
      <c r="B1504" s="147"/>
      <c r="C1504" s="202"/>
      <c r="D1504" s="201"/>
      <c r="E1504" s="710"/>
      <c r="F1504" s="1123"/>
      <c r="G1504" s="1124"/>
      <c r="H1504" s="704"/>
      <c r="I1504" s="170"/>
      <c r="J1504" s="170"/>
      <c r="K1504" s="170"/>
      <c r="L1504" s="170"/>
      <c r="M1504" s="170"/>
      <c r="N1504" s="170"/>
      <c r="O1504" s="714">
        <f t="shared" si="429"/>
        <v>0</v>
      </c>
      <c r="P1504" s="835"/>
      <c r="Q1504" s="137"/>
      <c r="R1504" s="137"/>
      <c r="S1504" s="137"/>
      <c r="T1504" s="137"/>
      <c r="U1504" s="137"/>
      <c r="V1504" s="137"/>
      <c r="W1504" s="137"/>
      <c r="X1504" s="137"/>
      <c r="Y1504" s="137"/>
      <c r="Z1504" s="137"/>
      <c r="AA1504" s="137"/>
      <c r="AB1504" s="137"/>
      <c r="AC1504" s="137"/>
      <c r="AD1504" s="137"/>
      <c r="AE1504" s="137"/>
      <c r="AF1504" s="137"/>
      <c r="AG1504" s="137"/>
      <c r="AH1504" s="137"/>
    </row>
    <row r="1505" spans="1:34" ht="15" hidden="1" customHeight="1" x14ac:dyDescent="0.2">
      <c r="A1505" s="1393"/>
      <c r="B1505" s="147"/>
      <c r="C1505" s="202"/>
      <c r="D1505" s="201"/>
      <c r="E1505" s="710"/>
      <c r="F1505" s="1123"/>
      <c r="G1505" s="1124"/>
      <c r="H1505" s="704"/>
      <c r="I1505" s="170"/>
      <c r="J1505" s="170"/>
      <c r="K1505" s="170"/>
      <c r="L1505" s="170"/>
      <c r="M1505" s="170"/>
      <c r="N1505" s="170"/>
      <c r="O1505" s="714">
        <f t="shared" si="429"/>
        <v>0</v>
      </c>
      <c r="P1505" s="835"/>
      <c r="Q1505" s="137"/>
      <c r="R1505" s="137"/>
      <c r="S1505" s="137"/>
      <c r="T1505" s="137"/>
      <c r="U1505" s="137"/>
      <c r="V1505" s="137"/>
      <c r="W1505" s="137"/>
      <c r="X1505" s="137"/>
      <c r="Y1505" s="137"/>
      <c r="Z1505" s="137"/>
      <c r="AA1505" s="137"/>
      <c r="AB1505" s="137"/>
      <c r="AC1505" s="137"/>
      <c r="AD1505" s="137"/>
      <c r="AE1505" s="137"/>
      <c r="AF1505" s="137"/>
      <c r="AG1505" s="137"/>
      <c r="AH1505" s="137"/>
    </row>
    <row r="1506" spans="1:34" ht="15" hidden="1" customHeight="1" x14ac:dyDescent="0.2">
      <c r="A1506" s="1394"/>
      <c r="B1506" s="169"/>
      <c r="C1506" s="203"/>
      <c r="D1506" s="201"/>
      <c r="E1506" s="711"/>
      <c r="F1506" s="1125"/>
      <c r="G1506" s="1126"/>
      <c r="H1506" s="704"/>
      <c r="I1506" s="170"/>
      <c r="J1506" s="170"/>
      <c r="K1506" s="170"/>
      <c r="L1506" s="170"/>
      <c r="M1506" s="170"/>
      <c r="N1506" s="170"/>
      <c r="O1506" s="714">
        <f t="shared" si="429"/>
        <v>0</v>
      </c>
      <c r="P1506" s="835"/>
      <c r="Q1506" s="137"/>
      <c r="R1506" s="137"/>
      <c r="S1506" s="137"/>
      <c r="T1506" s="137"/>
      <c r="U1506" s="137"/>
      <c r="V1506" s="137"/>
      <c r="W1506" s="137"/>
      <c r="X1506" s="137"/>
      <c r="Y1506" s="137"/>
      <c r="Z1506" s="137"/>
      <c r="AA1506" s="137"/>
      <c r="AB1506" s="137"/>
      <c r="AC1506" s="137"/>
      <c r="AD1506" s="137"/>
      <c r="AE1506" s="137"/>
      <c r="AF1506" s="137"/>
      <c r="AG1506" s="137"/>
      <c r="AH1506" s="137"/>
    </row>
    <row r="1507" spans="1:34" ht="18" customHeight="1" thickBot="1" x14ac:dyDescent="0.25">
      <c r="A1507" s="182"/>
      <c r="B1507" s="198"/>
      <c r="C1507" s="198"/>
      <c r="D1507" s="198"/>
      <c r="E1507" s="198" t="s">
        <v>62</v>
      </c>
      <c r="F1507" s="140">
        <f t="shared" ref="F1507:G1507" si="430">SUM(F1487:F1506)</f>
        <v>0</v>
      </c>
      <c r="G1507" s="204">
        <f t="shared" si="430"/>
        <v>0</v>
      </c>
      <c r="H1507" s="139"/>
      <c r="I1507" s="209"/>
      <c r="J1507" s="139"/>
      <c r="K1507" s="209"/>
      <c r="L1507" s="139"/>
      <c r="M1507" s="209"/>
      <c r="N1507" s="139"/>
      <c r="O1507" s="144">
        <f t="shared" ref="O1507" si="431">SUM(O1487:O1506)</f>
        <v>0</v>
      </c>
      <c r="P1507" s="836"/>
      <c r="Q1507" s="137"/>
      <c r="R1507" s="137"/>
      <c r="S1507" s="137"/>
      <c r="T1507" s="137"/>
      <c r="U1507" s="137"/>
      <c r="V1507" s="137"/>
      <c r="W1507" s="137"/>
      <c r="X1507" s="137"/>
      <c r="Y1507" s="137"/>
      <c r="Z1507" s="137"/>
      <c r="AA1507" s="137"/>
      <c r="AB1507" s="137"/>
      <c r="AC1507" s="137"/>
      <c r="AD1507" s="137"/>
      <c r="AE1507" s="137"/>
      <c r="AF1507" s="137"/>
      <c r="AG1507" s="137"/>
      <c r="AH1507" s="137"/>
    </row>
    <row r="1508" spans="1:34" ht="13.5" thickBot="1" x14ac:dyDescent="0.25">
      <c r="A1508" s="173"/>
      <c r="B1508" s="152"/>
      <c r="C1508" s="152"/>
      <c r="D1508" s="152"/>
      <c r="E1508" s="152"/>
      <c r="F1508" s="152"/>
      <c r="G1508" s="152"/>
      <c r="H1508" s="102"/>
      <c r="I1508" s="152"/>
      <c r="J1508" s="152"/>
      <c r="K1508" s="152"/>
      <c r="L1508" s="152"/>
      <c r="M1508" s="152"/>
      <c r="N1508" s="152"/>
      <c r="O1508" s="102"/>
      <c r="P1508" s="837"/>
      <c r="Q1508" s="137"/>
      <c r="R1508" s="137"/>
      <c r="S1508" s="137"/>
      <c r="T1508" s="137"/>
      <c r="U1508" s="137"/>
      <c r="V1508" s="137"/>
      <c r="W1508" s="137"/>
      <c r="X1508" s="137"/>
      <c r="Y1508" s="137"/>
      <c r="Z1508" s="137"/>
      <c r="AA1508" s="137"/>
      <c r="AB1508" s="137"/>
      <c r="AC1508" s="137"/>
      <c r="AD1508" s="137"/>
      <c r="AE1508" s="137"/>
      <c r="AF1508" s="137"/>
      <c r="AG1508" s="137"/>
      <c r="AH1508" s="137"/>
    </row>
    <row r="1509" spans="1:34" ht="15" customHeight="1" x14ac:dyDescent="0.2">
      <c r="A1509" s="1392" t="str">
        <f>'Setup Page'!C15</f>
        <v>Vryheid Engineering</v>
      </c>
      <c r="B1509" s="168"/>
      <c r="C1509" s="201"/>
      <c r="D1509" s="201"/>
      <c r="E1509" s="709"/>
      <c r="F1509" s="1121"/>
      <c r="G1509" s="1122"/>
      <c r="H1509" s="704"/>
      <c r="I1509" s="170"/>
      <c r="J1509" s="170"/>
      <c r="K1509" s="170"/>
      <c r="L1509" s="170"/>
      <c r="M1509" s="170"/>
      <c r="N1509" s="170"/>
      <c r="O1509" s="714">
        <f>G1509*H1509</f>
        <v>0</v>
      </c>
      <c r="P1509" s="835"/>
      <c r="Q1509" s="137"/>
      <c r="R1509" s="137"/>
      <c r="S1509" s="137"/>
      <c r="T1509" s="137"/>
      <c r="U1509" s="137"/>
      <c r="V1509" s="137"/>
      <c r="W1509" s="137"/>
      <c r="X1509" s="137"/>
      <c r="Y1509" s="137"/>
      <c r="Z1509" s="137"/>
      <c r="AA1509" s="137"/>
      <c r="AB1509" s="137"/>
      <c r="AC1509" s="137"/>
      <c r="AD1509" s="137"/>
      <c r="AE1509" s="137"/>
      <c r="AF1509" s="137"/>
      <c r="AG1509" s="137"/>
      <c r="AH1509" s="137"/>
    </row>
    <row r="1510" spans="1:34" ht="15" customHeight="1" x14ac:dyDescent="0.2">
      <c r="A1510" s="1393"/>
      <c r="B1510" s="147"/>
      <c r="C1510" s="202"/>
      <c r="D1510" s="201"/>
      <c r="E1510" s="710"/>
      <c r="F1510" s="1123"/>
      <c r="G1510" s="1124"/>
      <c r="H1510" s="704"/>
      <c r="I1510" s="170"/>
      <c r="J1510" s="170"/>
      <c r="K1510" s="170"/>
      <c r="L1510" s="170"/>
      <c r="M1510" s="170"/>
      <c r="N1510" s="170"/>
      <c r="O1510" s="714">
        <f t="shared" ref="O1510:O1528" si="432">G1510*H1510</f>
        <v>0</v>
      </c>
      <c r="P1510" s="835"/>
      <c r="Q1510" s="137"/>
      <c r="R1510" s="137"/>
      <c r="S1510" s="137"/>
      <c r="T1510" s="137"/>
      <c r="U1510" s="137"/>
      <c r="V1510" s="137"/>
      <c r="W1510" s="137"/>
      <c r="X1510" s="137"/>
      <c r="Y1510" s="137"/>
      <c r="Z1510" s="137"/>
      <c r="AA1510" s="137"/>
      <c r="AB1510" s="137"/>
      <c r="AC1510" s="137"/>
      <c r="AD1510" s="137"/>
      <c r="AE1510" s="137"/>
      <c r="AF1510" s="137"/>
      <c r="AG1510" s="137"/>
      <c r="AH1510" s="137"/>
    </row>
    <row r="1511" spans="1:34" ht="15" customHeight="1" x14ac:dyDescent="0.2">
      <c r="A1511" s="1393"/>
      <c r="B1511" s="147"/>
      <c r="C1511" s="202"/>
      <c r="D1511" s="201"/>
      <c r="E1511" s="710"/>
      <c r="F1511" s="1123"/>
      <c r="G1511" s="1124"/>
      <c r="H1511" s="704"/>
      <c r="I1511" s="170"/>
      <c r="J1511" s="170"/>
      <c r="K1511" s="170"/>
      <c r="L1511" s="170"/>
      <c r="M1511" s="170"/>
      <c r="N1511" s="170"/>
      <c r="O1511" s="714">
        <f t="shared" si="432"/>
        <v>0</v>
      </c>
      <c r="P1511" s="835"/>
      <c r="Q1511" s="137"/>
      <c r="R1511" s="137"/>
      <c r="S1511" s="137"/>
      <c r="T1511" s="137"/>
      <c r="U1511" s="137"/>
      <c r="V1511" s="137"/>
      <c r="W1511" s="137"/>
      <c r="X1511" s="137"/>
      <c r="Y1511" s="137"/>
      <c r="Z1511" s="137"/>
      <c r="AA1511" s="137"/>
      <c r="AB1511" s="137"/>
      <c r="AC1511" s="137"/>
      <c r="AD1511" s="137"/>
      <c r="AE1511" s="137"/>
      <c r="AF1511" s="137"/>
      <c r="AG1511" s="137"/>
      <c r="AH1511" s="137"/>
    </row>
    <row r="1512" spans="1:34" ht="15" customHeight="1" x14ac:dyDescent="0.2">
      <c r="A1512" s="1393"/>
      <c r="B1512" s="147"/>
      <c r="C1512" s="202"/>
      <c r="D1512" s="201"/>
      <c r="E1512" s="710"/>
      <c r="F1512" s="1123"/>
      <c r="G1512" s="1124"/>
      <c r="H1512" s="704"/>
      <c r="I1512" s="170"/>
      <c r="J1512" s="170"/>
      <c r="K1512" s="170"/>
      <c r="L1512" s="170"/>
      <c r="M1512" s="170"/>
      <c r="N1512" s="170"/>
      <c r="O1512" s="714">
        <f t="shared" si="432"/>
        <v>0</v>
      </c>
      <c r="P1512" s="835"/>
      <c r="Q1512" s="137"/>
      <c r="R1512" s="137"/>
      <c r="S1512" s="137"/>
      <c r="T1512" s="137"/>
      <c r="U1512" s="137"/>
      <c r="V1512" s="137"/>
      <c r="W1512" s="137"/>
      <c r="X1512" s="137"/>
      <c r="Y1512" s="137"/>
      <c r="Z1512" s="137"/>
      <c r="AA1512" s="137"/>
      <c r="AB1512" s="137"/>
      <c r="AC1512" s="137"/>
      <c r="AD1512" s="137"/>
      <c r="AE1512" s="137"/>
      <c r="AF1512" s="137"/>
      <c r="AG1512" s="137"/>
      <c r="AH1512" s="137"/>
    </row>
    <row r="1513" spans="1:34" ht="15" customHeight="1" x14ac:dyDescent="0.2">
      <c r="A1513" s="1393"/>
      <c r="B1513" s="147"/>
      <c r="C1513" s="202"/>
      <c r="D1513" s="201"/>
      <c r="E1513" s="710"/>
      <c r="F1513" s="1123"/>
      <c r="G1513" s="1124"/>
      <c r="H1513" s="704"/>
      <c r="I1513" s="170"/>
      <c r="J1513" s="170"/>
      <c r="K1513" s="170"/>
      <c r="L1513" s="170"/>
      <c r="M1513" s="170"/>
      <c r="N1513" s="170"/>
      <c r="O1513" s="714">
        <f t="shared" si="432"/>
        <v>0</v>
      </c>
      <c r="P1513" s="835"/>
      <c r="Q1513" s="137"/>
      <c r="R1513" s="137"/>
      <c r="S1513" s="137"/>
      <c r="T1513" s="137"/>
      <c r="U1513" s="137"/>
      <c r="V1513" s="137"/>
      <c r="W1513" s="137"/>
      <c r="X1513" s="137"/>
      <c r="Y1513" s="137"/>
      <c r="Z1513" s="137"/>
      <c r="AA1513" s="137"/>
      <c r="AB1513" s="137"/>
      <c r="AC1513" s="137"/>
      <c r="AD1513" s="137"/>
      <c r="AE1513" s="137"/>
      <c r="AF1513" s="137"/>
      <c r="AG1513" s="137"/>
      <c r="AH1513" s="137"/>
    </row>
    <row r="1514" spans="1:34" ht="15" customHeight="1" x14ac:dyDescent="0.2">
      <c r="A1514" s="1393"/>
      <c r="B1514" s="147"/>
      <c r="C1514" s="202"/>
      <c r="D1514" s="201"/>
      <c r="E1514" s="710"/>
      <c r="F1514" s="1123"/>
      <c r="G1514" s="1124"/>
      <c r="H1514" s="704"/>
      <c r="I1514" s="170"/>
      <c r="J1514" s="170"/>
      <c r="K1514" s="170"/>
      <c r="L1514" s="170"/>
      <c r="M1514" s="170"/>
      <c r="N1514" s="170"/>
      <c r="O1514" s="714">
        <f t="shared" si="432"/>
        <v>0</v>
      </c>
      <c r="P1514" s="835"/>
      <c r="Q1514" s="137"/>
      <c r="R1514" s="137"/>
      <c r="S1514" s="137"/>
      <c r="T1514" s="137"/>
      <c r="U1514" s="137"/>
      <c r="V1514" s="137"/>
      <c r="W1514" s="137"/>
      <c r="X1514" s="137"/>
      <c r="Y1514" s="137"/>
      <c r="Z1514" s="137"/>
      <c r="AA1514" s="137"/>
      <c r="AB1514" s="137"/>
      <c r="AC1514" s="137"/>
      <c r="AD1514" s="137"/>
      <c r="AE1514" s="137"/>
      <c r="AF1514" s="137"/>
      <c r="AG1514" s="137"/>
      <c r="AH1514" s="137"/>
    </row>
    <row r="1515" spans="1:34" ht="15" customHeight="1" x14ac:dyDescent="0.2">
      <c r="A1515" s="1393"/>
      <c r="B1515" s="147"/>
      <c r="C1515" s="202"/>
      <c r="D1515" s="201"/>
      <c r="E1515" s="710"/>
      <c r="F1515" s="1123"/>
      <c r="G1515" s="1124"/>
      <c r="H1515" s="704"/>
      <c r="I1515" s="170"/>
      <c r="J1515" s="170"/>
      <c r="K1515" s="170"/>
      <c r="L1515" s="170"/>
      <c r="M1515" s="170"/>
      <c r="N1515" s="170"/>
      <c r="O1515" s="714">
        <f t="shared" si="432"/>
        <v>0</v>
      </c>
      <c r="P1515" s="835"/>
      <c r="Q1515" s="137"/>
      <c r="R1515" s="137"/>
      <c r="S1515" s="137"/>
      <c r="T1515" s="137"/>
      <c r="U1515" s="137"/>
      <c r="V1515" s="137"/>
      <c r="W1515" s="137"/>
      <c r="X1515" s="137"/>
      <c r="Y1515" s="137"/>
      <c r="Z1515" s="137"/>
      <c r="AA1515" s="137"/>
      <c r="AB1515" s="137"/>
      <c r="AC1515" s="137"/>
      <c r="AD1515" s="137"/>
      <c r="AE1515" s="137"/>
      <c r="AF1515" s="137"/>
      <c r="AG1515" s="137"/>
      <c r="AH1515" s="137"/>
    </row>
    <row r="1516" spans="1:34" ht="15" customHeight="1" x14ac:dyDescent="0.2">
      <c r="A1516" s="1393"/>
      <c r="B1516" s="147"/>
      <c r="C1516" s="202"/>
      <c r="D1516" s="201"/>
      <c r="E1516" s="710"/>
      <c r="F1516" s="1123"/>
      <c r="G1516" s="1124"/>
      <c r="H1516" s="704"/>
      <c r="I1516" s="170"/>
      <c r="J1516" s="170"/>
      <c r="K1516" s="170"/>
      <c r="L1516" s="170"/>
      <c r="M1516" s="170"/>
      <c r="N1516" s="170"/>
      <c r="O1516" s="714">
        <f t="shared" si="432"/>
        <v>0</v>
      </c>
      <c r="P1516" s="835"/>
      <c r="Q1516" s="137"/>
      <c r="R1516" s="137"/>
      <c r="S1516" s="137"/>
      <c r="T1516" s="137"/>
      <c r="U1516" s="137"/>
      <c r="V1516" s="137"/>
      <c r="W1516" s="137"/>
      <c r="X1516" s="137"/>
      <c r="Y1516" s="137"/>
      <c r="Z1516" s="137"/>
      <c r="AA1516" s="137"/>
      <c r="AB1516" s="137"/>
      <c r="AC1516" s="137"/>
      <c r="AD1516" s="137"/>
      <c r="AE1516" s="137"/>
      <c r="AF1516" s="137"/>
      <c r="AG1516" s="137"/>
      <c r="AH1516" s="137"/>
    </row>
    <row r="1517" spans="1:34" ht="15" customHeight="1" x14ac:dyDescent="0.2">
      <c r="A1517" s="1393"/>
      <c r="B1517" s="147"/>
      <c r="C1517" s="202"/>
      <c r="D1517" s="201"/>
      <c r="E1517" s="710"/>
      <c r="F1517" s="1123"/>
      <c r="G1517" s="1124"/>
      <c r="H1517" s="704"/>
      <c r="I1517" s="170"/>
      <c r="J1517" s="170"/>
      <c r="K1517" s="170"/>
      <c r="L1517" s="170"/>
      <c r="M1517" s="170"/>
      <c r="N1517" s="170"/>
      <c r="O1517" s="714">
        <f t="shared" si="432"/>
        <v>0</v>
      </c>
      <c r="P1517" s="835"/>
      <c r="Q1517" s="137"/>
      <c r="R1517" s="137"/>
      <c r="S1517" s="137"/>
      <c r="T1517" s="137"/>
      <c r="U1517" s="137"/>
      <c r="V1517" s="137"/>
      <c r="W1517" s="137"/>
      <c r="X1517" s="137"/>
      <c r="Y1517" s="137"/>
      <c r="Z1517" s="137"/>
      <c r="AA1517" s="137"/>
      <c r="AB1517" s="137"/>
      <c r="AC1517" s="137"/>
      <c r="AD1517" s="137"/>
      <c r="AE1517" s="137"/>
      <c r="AF1517" s="137"/>
      <c r="AG1517" s="137"/>
      <c r="AH1517" s="137"/>
    </row>
    <row r="1518" spans="1:34" ht="15" customHeight="1" thickBot="1" x14ac:dyDescent="0.25">
      <c r="A1518" s="1393"/>
      <c r="B1518" s="147"/>
      <c r="C1518" s="202"/>
      <c r="D1518" s="201"/>
      <c r="E1518" s="710"/>
      <c r="F1518" s="1123"/>
      <c r="G1518" s="1124"/>
      <c r="H1518" s="704"/>
      <c r="I1518" s="170"/>
      <c r="J1518" s="170"/>
      <c r="K1518" s="170"/>
      <c r="L1518" s="170"/>
      <c r="M1518" s="170"/>
      <c r="N1518" s="170"/>
      <c r="O1518" s="714">
        <f t="shared" si="432"/>
        <v>0</v>
      </c>
      <c r="P1518" s="835"/>
      <c r="Q1518" s="137"/>
      <c r="R1518" s="137"/>
      <c r="S1518" s="137"/>
      <c r="T1518" s="137"/>
      <c r="U1518" s="137"/>
      <c r="V1518" s="137"/>
      <c r="W1518" s="137"/>
      <c r="X1518" s="137"/>
      <c r="Y1518" s="137"/>
      <c r="Z1518" s="137"/>
      <c r="AA1518" s="137"/>
      <c r="AB1518" s="137"/>
      <c r="AC1518" s="137"/>
      <c r="AD1518" s="137"/>
      <c r="AE1518" s="137"/>
      <c r="AF1518" s="137"/>
      <c r="AG1518" s="137"/>
      <c r="AH1518" s="137"/>
    </row>
    <row r="1519" spans="1:34" ht="15" hidden="1" customHeight="1" x14ac:dyDescent="0.2">
      <c r="A1519" s="1393"/>
      <c r="B1519" s="147"/>
      <c r="C1519" s="202"/>
      <c r="D1519" s="201"/>
      <c r="E1519" s="710"/>
      <c r="F1519" s="1123"/>
      <c r="G1519" s="1124"/>
      <c r="H1519" s="704"/>
      <c r="I1519" s="170"/>
      <c r="J1519" s="170"/>
      <c r="K1519" s="170"/>
      <c r="L1519" s="170"/>
      <c r="M1519" s="170"/>
      <c r="N1519" s="170"/>
      <c r="O1519" s="714">
        <f t="shared" si="432"/>
        <v>0</v>
      </c>
      <c r="P1519" s="835"/>
      <c r="Q1519" s="137"/>
      <c r="R1519" s="137"/>
      <c r="S1519" s="137"/>
      <c r="T1519" s="137"/>
      <c r="U1519" s="137"/>
      <c r="V1519" s="137"/>
      <c r="W1519" s="137"/>
      <c r="X1519" s="137"/>
      <c r="Y1519" s="137"/>
      <c r="Z1519" s="137"/>
      <c r="AA1519" s="137"/>
      <c r="AB1519" s="137"/>
      <c r="AC1519" s="137"/>
      <c r="AD1519" s="137"/>
      <c r="AE1519" s="137"/>
      <c r="AF1519" s="137"/>
      <c r="AG1519" s="137"/>
      <c r="AH1519" s="137"/>
    </row>
    <row r="1520" spans="1:34" ht="15" hidden="1" customHeight="1" x14ac:dyDescent="0.2">
      <c r="A1520" s="1393"/>
      <c r="B1520" s="147"/>
      <c r="C1520" s="202"/>
      <c r="D1520" s="201"/>
      <c r="E1520" s="710"/>
      <c r="F1520" s="1123"/>
      <c r="G1520" s="1124"/>
      <c r="H1520" s="704"/>
      <c r="I1520" s="170"/>
      <c r="J1520" s="170"/>
      <c r="K1520" s="170"/>
      <c r="L1520" s="170"/>
      <c r="M1520" s="170"/>
      <c r="N1520" s="170"/>
      <c r="O1520" s="714">
        <f t="shared" si="432"/>
        <v>0</v>
      </c>
      <c r="P1520" s="835"/>
      <c r="Q1520" s="137"/>
      <c r="R1520" s="137"/>
      <c r="S1520" s="137"/>
      <c r="T1520" s="137"/>
      <c r="U1520" s="137"/>
      <c r="V1520" s="137"/>
      <c r="W1520" s="137"/>
      <c r="X1520" s="137"/>
      <c r="Y1520" s="137"/>
      <c r="Z1520" s="137"/>
      <c r="AA1520" s="137"/>
      <c r="AB1520" s="137"/>
      <c r="AC1520" s="137"/>
      <c r="AD1520" s="137"/>
      <c r="AE1520" s="137"/>
      <c r="AF1520" s="137"/>
      <c r="AG1520" s="137"/>
      <c r="AH1520" s="137"/>
    </row>
    <row r="1521" spans="1:34" ht="15" hidden="1" customHeight="1" x14ac:dyDescent="0.2">
      <c r="A1521" s="1393"/>
      <c r="B1521" s="147"/>
      <c r="C1521" s="202"/>
      <c r="D1521" s="201"/>
      <c r="E1521" s="710"/>
      <c r="F1521" s="1123"/>
      <c r="G1521" s="1124"/>
      <c r="H1521" s="704"/>
      <c r="I1521" s="170"/>
      <c r="J1521" s="170"/>
      <c r="K1521" s="170"/>
      <c r="L1521" s="170"/>
      <c r="M1521" s="170"/>
      <c r="N1521" s="170"/>
      <c r="O1521" s="714">
        <f t="shared" si="432"/>
        <v>0</v>
      </c>
      <c r="P1521" s="835"/>
      <c r="Q1521" s="137"/>
      <c r="R1521" s="137"/>
      <c r="S1521" s="137"/>
      <c r="T1521" s="137"/>
      <c r="U1521" s="137"/>
      <c r="V1521" s="137"/>
      <c r="W1521" s="137"/>
      <c r="X1521" s="137"/>
      <c r="Y1521" s="137"/>
      <c r="Z1521" s="137"/>
      <c r="AA1521" s="137"/>
      <c r="AB1521" s="137"/>
      <c r="AC1521" s="137"/>
      <c r="AD1521" s="137"/>
      <c r="AE1521" s="137"/>
      <c r="AF1521" s="137"/>
      <c r="AG1521" s="137"/>
      <c r="AH1521" s="137"/>
    </row>
    <row r="1522" spans="1:34" ht="15" hidden="1" customHeight="1" x14ac:dyDescent="0.2">
      <c r="A1522" s="1393"/>
      <c r="B1522" s="147"/>
      <c r="C1522" s="202"/>
      <c r="D1522" s="201"/>
      <c r="E1522" s="710"/>
      <c r="F1522" s="1123"/>
      <c r="G1522" s="1124"/>
      <c r="H1522" s="704"/>
      <c r="I1522" s="170"/>
      <c r="J1522" s="170"/>
      <c r="K1522" s="170"/>
      <c r="L1522" s="170"/>
      <c r="M1522" s="170"/>
      <c r="N1522" s="170"/>
      <c r="O1522" s="714">
        <f t="shared" si="432"/>
        <v>0</v>
      </c>
      <c r="P1522" s="835"/>
      <c r="Q1522" s="137"/>
      <c r="R1522" s="137"/>
      <c r="S1522" s="137"/>
      <c r="T1522" s="137"/>
      <c r="U1522" s="137"/>
      <c r="V1522" s="137"/>
      <c r="W1522" s="137"/>
      <c r="X1522" s="137"/>
      <c r="Y1522" s="137"/>
      <c r="Z1522" s="137"/>
      <c r="AA1522" s="137"/>
      <c r="AB1522" s="137"/>
      <c r="AC1522" s="137"/>
      <c r="AD1522" s="137"/>
      <c r="AE1522" s="137"/>
      <c r="AF1522" s="137"/>
      <c r="AG1522" s="137"/>
      <c r="AH1522" s="137"/>
    </row>
    <row r="1523" spans="1:34" ht="15" hidden="1" customHeight="1" x14ac:dyDescent="0.2">
      <c r="A1523" s="1393"/>
      <c r="B1523" s="147"/>
      <c r="C1523" s="202"/>
      <c r="D1523" s="201"/>
      <c r="E1523" s="710"/>
      <c r="F1523" s="1123"/>
      <c r="G1523" s="1124"/>
      <c r="H1523" s="704"/>
      <c r="I1523" s="170"/>
      <c r="J1523" s="170"/>
      <c r="K1523" s="170"/>
      <c r="L1523" s="170"/>
      <c r="M1523" s="170"/>
      <c r="N1523" s="170"/>
      <c r="O1523" s="714">
        <f t="shared" si="432"/>
        <v>0</v>
      </c>
      <c r="P1523" s="835"/>
      <c r="Q1523" s="137"/>
      <c r="R1523" s="137"/>
      <c r="S1523" s="137"/>
      <c r="T1523" s="137"/>
      <c r="U1523" s="137"/>
      <c r="V1523" s="137"/>
      <c r="W1523" s="137"/>
      <c r="X1523" s="137"/>
      <c r="Y1523" s="137"/>
      <c r="Z1523" s="137"/>
      <c r="AA1523" s="137"/>
      <c r="AB1523" s="137"/>
      <c r="AC1523" s="137"/>
      <c r="AD1523" s="137"/>
      <c r="AE1523" s="137"/>
      <c r="AF1523" s="137"/>
      <c r="AG1523" s="137"/>
      <c r="AH1523" s="137"/>
    </row>
    <row r="1524" spans="1:34" ht="15" hidden="1" customHeight="1" x14ac:dyDescent="0.2">
      <c r="A1524" s="1393"/>
      <c r="B1524" s="147"/>
      <c r="C1524" s="202"/>
      <c r="D1524" s="201"/>
      <c r="E1524" s="710"/>
      <c r="F1524" s="1123"/>
      <c r="G1524" s="1124"/>
      <c r="H1524" s="704"/>
      <c r="I1524" s="170"/>
      <c r="J1524" s="170"/>
      <c r="K1524" s="170"/>
      <c r="L1524" s="170"/>
      <c r="M1524" s="170"/>
      <c r="N1524" s="170"/>
      <c r="O1524" s="714">
        <f t="shared" si="432"/>
        <v>0</v>
      </c>
      <c r="P1524" s="835"/>
      <c r="Q1524" s="137"/>
      <c r="R1524" s="137"/>
      <c r="S1524" s="137"/>
      <c r="T1524" s="137"/>
      <c r="U1524" s="137"/>
      <c r="V1524" s="137"/>
      <c r="W1524" s="137"/>
      <c r="X1524" s="137"/>
      <c r="Y1524" s="137"/>
      <c r="Z1524" s="137"/>
      <c r="AA1524" s="137"/>
      <c r="AB1524" s="137"/>
      <c r="AC1524" s="137"/>
      <c r="AD1524" s="137"/>
      <c r="AE1524" s="137"/>
      <c r="AF1524" s="137"/>
      <c r="AG1524" s="137"/>
      <c r="AH1524" s="137"/>
    </row>
    <row r="1525" spans="1:34" ht="15" hidden="1" customHeight="1" x14ac:dyDescent="0.2">
      <c r="A1525" s="1393"/>
      <c r="B1525" s="147"/>
      <c r="C1525" s="202"/>
      <c r="D1525" s="201"/>
      <c r="E1525" s="710"/>
      <c r="F1525" s="1123"/>
      <c r="G1525" s="1124"/>
      <c r="H1525" s="704"/>
      <c r="I1525" s="170"/>
      <c r="J1525" s="170"/>
      <c r="K1525" s="170"/>
      <c r="L1525" s="170"/>
      <c r="M1525" s="170"/>
      <c r="N1525" s="170"/>
      <c r="O1525" s="714">
        <f t="shared" si="432"/>
        <v>0</v>
      </c>
      <c r="P1525" s="835"/>
      <c r="Q1525" s="137"/>
      <c r="R1525" s="137"/>
      <c r="S1525" s="137"/>
      <c r="T1525" s="137"/>
      <c r="U1525" s="137"/>
      <c r="V1525" s="137"/>
      <c r="W1525" s="137"/>
      <c r="X1525" s="137"/>
      <c r="Y1525" s="137"/>
      <c r="Z1525" s="137"/>
      <c r="AA1525" s="137"/>
      <c r="AB1525" s="137"/>
      <c r="AC1525" s="137"/>
      <c r="AD1525" s="137"/>
      <c r="AE1525" s="137"/>
      <c r="AF1525" s="137"/>
      <c r="AG1525" s="137"/>
      <c r="AH1525" s="137"/>
    </row>
    <row r="1526" spans="1:34" ht="15" hidden="1" customHeight="1" x14ac:dyDescent="0.2">
      <c r="A1526" s="1393"/>
      <c r="B1526" s="147"/>
      <c r="C1526" s="202"/>
      <c r="D1526" s="201"/>
      <c r="E1526" s="710"/>
      <c r="F1526" s="1123"/>
      <c r="G1526" s="1124"/>
      <c r="H1526" s="704"/>
      <c r="I1526" s="170"/>
      <c r="J1526" s="170"/>
      <c r="K1526" s="170"/>
      <c r="L1526" s="170"/>
      <c r="M1526" s="170"/>
      <c r="N1526" s="170"/>
      <c r="O1526" s="714">
        <f t="shared" si="432"/>
        <v>0</v>
      </c>
      <c r="P1526" s="835"/>
      <c r="Q1526" s="137"/>
      <c r="R1526" s="137"/>
      <c r="S1526" s="137"/>
      <c r="T1526" s="137"/>
      <c r="U1526" s="137"/>
      <c r="V1526" s="137"/>
      <c r="W1526" s="137"/>
      <c r="X1526" s="137"/>
      <c r="Y1526" s="137"/>
      <c r="Z1526" s="137"/>
      <c r="AA1526" s="137"/>
      <c r="AB1526" s="137"/>
      <c r="AC1526" s="137"/>
      <c r="AD1526" s="137"/>
      <c r="AE1526" s="137"/>
      <c r="AF1526" s="137"/>
      <c r="AG1526" s="137"/>
      <c r="AH1526" s="137"/>
    </row>
    <row r="1527" spans="1:34" ht="15" hidden="1" customHeight="1" x14ac:dyDescent="0.2">
      <c r="A1527" s="1393"/>
      <c r="B1527" s="147"/>
      <c r="C1527" s="202"/>
      <c r="D1527" s="201"/>
      <c r="E1527" s="710"/>
      <c r="F1527" s="1123"/>
      <c r="G1527" s="1124"/>
      <c r="H1527" s="704"/>
      <c r="I1527" s="170"/>
      <c r="J1527" s="170"/>
      <c r="K1527" s="170"/>
      <c r="L1527" s="170"/>
      <c r="M1527" s="170"/>
      <c r="N1527" s="170"/>
      <c r="O1527" s="714">
        <f t="shared" si="432"/>
        <v>0</v>
      </c>
      <c r="P1527" s="835"/>
      <c r="Q1527" s="137"/>
      <c r="R1527" s="137"/>
      <c r="S1527" s="137"/>
      <c r="T1527" s="137"/>
      <c r="U1527" s="137"/>
      <c r="V1527" s="137"/>
      <c r="W1527" s="137"/>
      <c r="X1527" s="137"/>
      <c r="Y1527" s="137"/>
      <c r="Z1527" s="137"/>
      <c r="AA1527" s="137"/>
      <c r="AB1527" s="137"/>
      <c r="AC1527" s="137"/>
      <c r="AD1527" s="137"/>
      <c r="AE1527" s="137"/>
      <c r="AF1527" s="137"/>
      <c r="AG1527" s="137"/>
      <c r="AH1527" s="137"/>
    </row>
    <row r="1528" spans="1:34" ht="15" hidden="1" customHeight="1" x14ac:dyDescent="0.2">
      <c r="A1528" s="1394"/>
      <c r="B1528" s="169"/>
      <c r="C1528" s="203"/>
      <c r="D1528" s="201"/>
      <c r="E1528" s="711"/>
      <c r="F1528" s="1125"/>
      <c r="G1528" s="1126"/>
      <c r="H1528" s="704"/>
      <c r="I1528" s="170"/>
      <c r="J1528" s="170"/>
      <c r="K1528" s="170"/>
      <c r="L1528" s="170"/>
      <c r="M1528" s="170"/>
      <c r="N1528" s="170"/>
      <c r="O1528" s="714">
        <f t="shared" si="432"/>
        <v>0</v>
      </c>
      <c r="P1528" s="835"/>
      <c r="Q1528" s="137"/>
      <c r="R1528" s="137"/>
      <c r="S1528" s="137"/>
      <c r="T1528" s="137"/>
      <c r="U1528" s="137"/>
      <c r="V1528" s="137"/>
      <c r="W1528" s="137"/>
      <c r="X1528" s="137"/>
      <c r="Y1528" s="137"/>
      <c r="Z1528" s="137"/>
      <c r="AA1528" s="137"/>
      <c r="AB1528" s="137"/>
      <c r="AC1528" s="137"/>
      <c r="AD1528" s="137"/>
      <c r="AE1528" s="137"/>
      <c r="AF1528" s="137"/>
      <c r="AG1528" s="137"/>
      <c r="AH1528" s="137"/>
    </row>
    <row r="1529" spans="1:34" ht="18" customHeight="1" thickBot="1" x14ac:dyDescent="0.25">
      <c r="A1529" s="182"/>
      <c r="B1529" s="198"/>
      <c r="C1529" s="198"/>
      <c r="D1529" s="198"/>
      <c r="E1529" s="198" t="s">
        <v>62</v>
      </c>
      <c r="F1529" s="140">
        <f t="shared" ref="F1529:G1529" si="433">SUM(F1509:F1528)</f>
        <v>0</v>
      </c>
      <c r="G1529" s="204">
        <f t="shared" si="433"/>
        <v>0</v>
      </c>
      <c r="H1529" s="139"/>
      <c r="I1529" s="209"/>
      <c r="J1529" s="139"/>
      <c r="K1529" s="209"/>
      <c r="L1529" s="139"/>
      <c r="M1529" s="209"/>
      <c r="N1529" s="139"/>
      <c r="O1529" s="144">
        <f t="shared" ref="O1529" si="434">SUM(O1509:O1528)</f>
        <v>0</v>
      </c>
      <c r="P1529" s="836"/>
      <c r="Q1529" s="137"/>
      <c r="R1529" s="137"/>
      <c r="S1529" s="137"/>
      <c r="T1529" s="137"/>
      <c r="U1529" s="137"/>
      <c r="V1529" s="137"/>
      <c r="W1529" s="137"/>
      <c r="X1529" s="137"/>
      <c r="Y1529" s="137"/>
      <c r="Z1529" s="137"/>
      <c r="AA1529" s="137"/>
      <c r="AB1529" s="137"/>
      <c r="AC1529" s="137"/>
      <c r="AD1529" s="137"/>
      <c r="AE1529" s="137"/>
      <c r="AF1529" s="137"/>
      <c r="AG1529" s="137"/>
      <c r="AH1529" s="137"/>
    </row>
    <row r="1530" spans="1:34" ht="13.5" thickBot="1" x14ac:dyDescent="0.25">
      <c r="A1530" s="173"/>
      <c r="B1530" s="152"/>
      <c r="C1530" s="152"/>
      <c r="D1530" s="152"/>
      <c r="E1530" s="152"/>
      <c r="F1530" s="152"/>
      <c r="G1530" s="152"/>
      <c r="H1530" s="102"/>
      <c r="I1530" s="152"/>
      <c r="J1530" s="152"/>
      <c r="K1530" s="152"/>
      <c r="L1530" s="152"/>
      <c r="M1530" s="152"/>
      <c r="N1530" s="152"/>
      <c r="O1530" s="102"/>
      <c r="P1530" s="837"/>
      <c r="Q1530" s="137"/>
      <c r="R1530" s="137"/>
      <c r="S1530" s="137"/>
      <c r="T1530" s="137"/>
      <c r="U1530" s="137"/>
      <c r="V1530" s="137"/>
      <c r="W1530" s="137"/>
      <c r="X1530" s="137"/>
      <c r="Y1530" s="137"/>
      <c r="Z1530" s="137"/>
      <c r="AA1530" s="137"/>
      <c r="AB1530" s="137"/>
      <c r="AC1530" s="137"/>
      <c r="AD1530" s="137"/>
      <c r="AE1530" s="137"/>
      <c r="AF1530" s="137"/>
      <c r="AG1530" s="137"/>
      <c r="AH1530" s="137"/>
    </row>
    <row r="1531" spans="1:34" ht="15" customHeight="1" x14ac:dyDescent="0.2">
      <c r="A1531" s="1392">
        <f>'Setup Page'!C16</f>
        <v>0</v>
      </c>
      <c r="B1531" s="168"/>
      <c r="C1531" s="201"/>
      <c r="D1531" s="201"/>
      <c r="E1531" s="709"/>
      <c r="F1531" s="1121"/>
      <c r="G1531" s="1122"/>
      <c r="H1531" s="704"/>
      <c r="I1531" s="170"/>
      <c r="J1531" s="170"/>
      <c r="K1531" s="170"/>
      <c r="L1531" s="170"/>
      <c r="M1531" s="170"/>
      <c r="N1531" s="170"/>
      <c r="O1531" s="714">
        <f>G1531*H1531</f>
        <v>0</v>
      </c>
      <c r="P1531" s="835"/>
      <c r="Q1531" s="137"/>
      <c r="R1531" s="137"/>
      <c r="S1531" s="137"/>
      <c r="T1531" s="137"/>
      <c r="U1531" s="137"/>
      <c r="V1531" s="137"/>
      <c r="W1531" s="137"/>
      <c r="X1531" s="137"/>
      <c r="Y1531" s="137"/>
      <c r="Z1531" s="137"/>
      <c r="AA1531" s="137"/>
      <c r="AB1531" s="137"/>
      <c r="AC1531" s="137"/>
      <c r="AD1531" s="137"/>
      <c r="AE1531" s="137"/>
      <c r="AF1531" s="137"/>
      <c r="AG1531" s="137"/>
      <c r="AH1531" s="137"/>
    </row>
    <row r="1532" spans="1:34" ht="15" customHeight="1" x14ac:dyDescent="0.2">
      <c r="A1532" s="1393"/>
      <c r="B1532" s="147"/>
      <c r="C1532" s="202"/>
      <c r="D1532" s="201"/>
      <c r="E1532" s="710"/>
      <c r="F1532" s="1123"/>
      <c r="G1532" s="1124"/>
      <c r="H1532" s="704"/>
      <c r="I1532" s="170"/>
      <c r="J1532" s="170"/>
      <c r="K1532" s="170"/>
      <c r="L1532" s="170"/>
      <c r="M1532" s="170"/>
      <c r="N1532" s="170"/>
      <c r="O1532" s="714">
        <f t="shared" ref="O1532:O1550" si="435">G1532*H1532</f>
        <v>0</v>
      </c>
      <c r="P1532" s="835"/>
      <c r="Q1532" s="137"/>
      <c r="R1532" s="137"/>
      <c r="S1532" s="137"/>
      <c r="T1532" s="137"/>
      <c r="U1532" s="137"/>
      <c r="V1532" s="137"/>
      <c r="W1532" s="137"/>
      <c r="X1532" s="137"/>
      <c r="Y1532" s="137"/>
      <c r="Z1532" s="137"/>
      <c r="AA1532" s="137"/>
      <c r="AB1532" s="137"/>
      <c r="AC1532" s="137"/>
      <c r="AD1532" s="137"/>
      <c r="AE1532" s="137"/>
      <c r="AF1532" s="137"/>
      <c r="AG1532" s="137"/>
      <c r="AH1532" s="137"/>
    </row>
    <row r="1533" spans="1:34" ht="15" customHeight="1" x14ac:dyDescent="0.2">
      <c r="A1533" s="1393"/>
      <c r="B1533" s="147"/>
      <c r="C1533" s="202"/>
      <c r="D1533" s="201"/>
      <c r="E1533" s="710"/>
      <c r="F1533" s="1123"/>
      <c r="G1533" s="1124"/>
      <c r="H1533" s="704"/>
      <c r="I1533" s="170"/>
      <c r="J1533" s="170"/>
      <c r="K1533" s="170"/>
      <c r="L1533" s="170"/>
      <c r="M1533" s="170"/>
      <c r="N1533" s="170"/>
      <c r="O1533" s="714">
        <f t="shared" si="435"/>
        <v>0</v>
      </c>
      <c r="P1533" s="835"/>
      <c r="Q1533" s="137"/>
      <c r="R1533" s="137"/>
      <c r="S1533" s="137"/>
      <c r="T1533" s="137"/>
      <c r="U1533" s="137"/>
      <c r="V1533" s="137"/>
      <c r="W1533" s="137"/>
      <c r="X1533" s="137"/>
      <c r="Y1533" s="137"/>
      <c r="Z1533" s="137"/>
      <c r="AA1533" s="137"/>
      <c r="AB1533" s="137"/>
      <c r="AC1533" s="137"/>
      <c r="AD1533" s="137"/>
      <c r="AE1533" s="137"/>
      <c r="AF1533" s="137"/>
      <c r="AG1533" s="137"/>
      <c r="AH1533" s="137"/>
    </row>
    <row r="1534" spans="1:34" ht="15" customHeight="1" x14ac:dyDescent="0.2">
      <c r="A1534" s="1393"/>
      <c r="B1534" s="147"/>
      <c r="C1534" s="202"/>
      <c r="D1534" s="201"/>
      <c r="E1534" s="710"/>
      <c r="F1534" s="1123"/>
      <c r="G1534" s="1124"/>
      <c r="H1534" s="704"/>
      <c r="I1534" s="170"/>
      <c r="J1534" s="170"/>
      <c r="K1534" s="170"/>
      <c r="L1534" s="170"/>
      <c r="M1534" s="170"/>
      <c r="N1534" s="170"/>
      <c r="O1534" s="714">
        <f t="shared" si="435"/>
        <v>0</v>
      </c>
      <c r="P1534" s="835"/>
      <c r="Q1534" s="137"/>
      <c r="R1534" s="137"/>
      <c r="S1534" s="137"/>
      <c r="T1534" s="137"/>
      <c r="U1534" s="137"/>
      <c r="V1534" s="137"/>
      <c r="W1534" s="137"/>
      <c r="X1534" s="137"/>
      <c r="Y1534" s="137"/>
      <c r="Z1534" s="137"/>
      <c r="AA1534" s="137"/>
      <c r="AB1534" s="137"/>
      <c r="AC1534" s="137"/>
      <c r="AD1534" s="137"/>
      <c r="AE1534" s="137"/>
      <c r="AF1534" s="137"/>
      <c r="AG1534" s="137"/>
      <c r="AH1534" s="137"/>
    </row>
    <row r="1535" spans="1:34" ht="15" customHeight="1" x14ac:dyDescent="0.2">
      <c r="A1535" s="1393"/>
      <c r="B1535" s="147"/>
      <c r="C1535" s="202"/>
      <c r="D1535" s="201"/>
      <c r="E1535" s="710"/>
      <c r="F1535" s="1123"/>
      <c r="G1535" s="1124"/>
      <c r="H1535" s="704"/>
      <c r="I1535" s="170"/>
      <c r="J1535" s="170"/>
      <c r="K1535" s="170"/>
      <c r="L1535" s="170"/>
      <c r="M1535" s="170"/>
      <c r="N1535" s="170"/>
      <c r="O1535" s="714">
        <f t="shared" si="435"/>
        <v>0</v>
      </c>
      <c r="P1535" s="835"/>
      <c r="Q1535" s="137"/>
      <c r="R1535" s="137"/>
      <c r="S1535" s="137"/>
      <c r="T1535" s="137"/>
      <c r="U1535" s="137"/>
      <c r="V1535" s="137"/>
      <c r="W1535" s="137"/>
      <c r="X1535" s="137"/>
      <c r="Y1535" s="137"/>
      <c r="Z1535" s="137"/>
      <c r="AA1535" s="137"/>
      <c r="AB1535" s="137"/>
      <c r="AC1535" s="137"/>
      <c r="AD1535" s="137"/>
      <c r="AE1535" s="137"/>
      <c r="AF1535" s="137"/>
      <c r="AG1535" s="137"/>
      <c r="AH1535" s="137"/>
    </row>
    <row r="1536" spans="1:34" ht="15" customHeight="1" x14ac:dyDescent="0.2">
      <c r="A1536" s="1393"/>
      <c r="B1536" s="147"/>
      <c r="C1536" s="202"/>
      <c r="D1536" s="201"/>
      <c r="E1536" s="710"/>
      <c r="F1536" s="1123"/>
      <c r="G1536" s="1124"/>
      <c r="H1536" s="704"/>
      <c r="I1536" s="170"/>
      <c r="J1536" s="170"/>
      <c r="K1536" s="170"/>
      <c r="L1536" s="170"/>
      <c r="M1536" s="170"/>
      <c r="N1536" s="170"/>
      <c r="O1536" s="714">
        <f t="shared" si="435"/>
        <v>0</v>
      </c>
      <c r="P1536" s="835"/>
      <c r="Q1536" s="137"/>
      <c r="R1536" s="137"/>
      <c r="S1536" s="137"/>
      <c r="T1536" s="137"/>
      <c r="U1536" s="137"/>
      <c r="V1536" s="137"/>
      <c r="W1536" s="137"/>
      <c r="X1536" s="137"/>
      <c r="Y1536" s="137"/>
      <c r="Z1536" s="137"/>
      <c r="AA1536" s="137"/>
      <c r="AB1536" s="137"/>
      <c r="AC1536" s="137"/>
      <c r="AD1536" s="137"/>
      <c r="AE1536" s="137"/>
      <c r="AF1536" s="137"/>
      <c r="AG1536" s="137"/>
      <c r="AH1536" s="137"/>
    </row>
    <row r="1537" spans="1:34" ht="15" customHeight="1" x14ac:dyDescent="0.2">
      <c r="A1537" s="1393"/>
      <c r="B1537" s="147"/>
      <c r="C1537" s="202"/>
      <c r="D1537" s="201"/>
      <c r="E1537" s="710"/>
      <c r="F1537" s="1123"/>
      <c r="G1537" s="1124"/>
      <c r="H1537" s="704"/>
      <c r="I1537" s="170"/>
      <c r="J1537" s="170"/>
      <c r="K1537" s="170"/>
      <c r="L1537" s="170"/>
      <c r="M1537" s="170"/>
      <c r="N1537" s="170"/>
      <c r="O1537" s="714">
        <f t="shared" si="435"/>
        <v>0</v>
      </c>
      <c r="P1537" s="835"/>
      <c r="Q1537" s="137"/>
      <c r="R1537" s="137"/>
      <c r="S1537" s="137"/>
      <c r="T1537" s="137"/>
      <c r="U1537" s="137"/>
      <c r="V1537" s="137"/>
      <c r="W1537" s="137"/>
      <c r="X1537" s="137"/>
      <c r="Y1537" s="137"/>
      <c r="Z1537" s="137"/>
      <c r="AA1537" s="137"/>
      <c r="AB1537" s="137"/>
      <c r="AC1537" s="137"/>
      <c r="AD1537" s="137"/>
      <c r="AE1537" s="137"/>
      <c r="AF1537" s="137"/>
      <c r="AG1537" s="137"/>
      <c r="AH1537" s="137"/>
    </row>
    <row r="1538" spans="1:34" ht="15" customHeight="1" x14ac:dyDescent="0.2">
      <c r="A1538" s="1393"/>
      <c r="B1538" s="147"/>
      <c r="C1538" s="202"/>
      <c r="D1538" s="201"/>
      <c r="E1538" s="710"/>
      <c r="F1538" s="1123"/>
      <c r="G1538" s="1124"/>
      <c r="H1538" s="704"/>
      <c r="I1538" s="170"/>
      <c r="J1538" s="170"/>
      <c r="K1538" s="170"/>
      <c r="L1538" s="170"/>
      <c r="M1538" s="170"/>
      <c r="N1538" s="170"/>
      <c r="O1538" s="714">
        <f t="shared" si="435"/>
        <v>0</v>
      </c>
      <c r="P1538" s="835"/>
      <c r="Q1538" s="137"/>
      <c r="R1538" s="137"/>
      <c r="S1538" s="137"/>
      <c r="T1538" s="137"/>
      <c r="U1538" s="137"/>
      <c r="V1538" s="137"/>
      <c r="W1538" s="137"/>
      <c r="X1538" s="137"/>
      <c r="Y1538" s="137"/>
      <c r="Z1538" s="137"/>
      <c r="AA1538" s="137"/>
      <c r="AB1538" s="137"/>
      <c r="AC1538" s="137"/>
      <c r="AD1538" s="137"/>
      <c r="AE1538" s="137"/>
      <c r="AF1538" s="137"/>
      <c r="AG1538" s="137"/>
      <c r="AH1538" s="137"/>
    </row>
    <row r="1539" spans="1:34" ht="15" customHeight="1" x14ac:dyDescent="0.2">
      <c r="A1539" s="1393"/>
      <c r="B1539" s="147"/>
      <c r="C1539" s="202"/>
      <c r="D1539" s="201"/>
      <c r="E1539" s="710"/>
      <c r="F1539" s="1123"/>
      <c r="G1539" s="1124"/>
      <c r="H1539" s="704"/>
      <c r="I1539" s="170"/>
      <c r="J1539" s="170"/>
      <c r="K1539" s="170"/>
      <c r="L1539" s="170"/>
      <c r="M1539" s="170"/>
      <c r="N1539" s="170"/>
      <c r="O1539" s="714">
        <f t="shared" si="435"/>
        <v>0</v>
      </c>
      <c r="P1539" s="835"/>
      <c r="Q1539" s="137"/>
      <c r="R1539" s="137"/>
      <c r="S1539" s="137"/>
      <c r="T1539" s="137"/>
      <c r="U1539" s="137"/>
      <c r="V1539" s="137"/>
      <c r="W1539" s="137"/>
      <c r="X1539" s="137"/>
      <c r="Y1539" s="137"/>
      <c r="Z1539" s="137"/>
      <c r="AA1539" s="137"/>
      <c r="AB1539" s="137"/>
      <c r="AC1539" s="137"/>
      <c r="AD1539" s="137"/>
      <c r="AE1539" s="137"/>
      <c r="AF1539" s="137"/>
      <c r="AG1539" s="137"/>
      <c r="AH1539" s="137"/>
    </row>
    <row r="1540" spans="1:34" ht="15" customHeight="1" thickBot="1" x14ac:dyDescent="0.25">
      <c r="A1540" s="1393"/>
      <c r="B1540" s="147"/>
      <c r="C1540" s="202"/>
      <c r="D1540" s="201"/>
      <c r="E1540" s="710"/>
      <c r="F1540" s="1123"/>
      <c r="G1540" s="1124"/>
      <c r="H1540" s="704"/>
      <c r="I1540" s="170"/>
      <c r="J1540" s="170"/>
      <c r="K1540" s="170"/>
      <c r="L1540" s="170"/>
      <c r="M1540" s="170"/>
      <c r="N1540" s="170"/>
      <c r="O1540" s="714">
        <f t="shared" si="435"/>
        <v>0</v>
      </c>
      <c r="P1540" s="835"/>
      <c r="Q1540" s="137"/>
      <c r="R1540" s="137"/>
      <c r="S1540" s="137"/>
      <c r="T1540" s="137"/>
      <c r="U1540" s="137"/>
      <c r="V1540" s="137"/>
      <c r="W1540" s="137"/>
      <c r="X1540" s="137"/>
      <c r="Y1540" s="137"/>
      <c r="Z1540" s="137"/>
      <c r="AA1540" s="137"/>
      <c r="AB1540" s="137"/>
      <c r="AC1540" s="137"/>
      <c r="AD1540" s="137"/>
      <c r="AE1540" s="137"/>
      <c r="AF1540" s="137"/>
      <c r="AG1540" s="137"/>
      <c r="AH1540" s="137"/>
    </row>
    <row r="1541" spans="1:34" ht="15" hidden="1" customHeight="1" x14ac:dyDescent="0.2">
      <c r="A1541" s="1393"/>
      <c r="B1541" s="147"/>
      <c r="C1541" s="202"/>
      <c r="D1541" s="201"/>
      <c r="E1541" s="710"/>
      <c r="F1541" s="1123"/>
      <c r="G1541" s="1124"/>
      <c r="H1541" s="704"/>
      <c r="I1541" s="170"/>
      <c r="J1541" s="170"/>
      <c r="K1541" s="170"/>
      <c r="L1541" s="170"/>
      <c r="M1541" s="170"/>
      <c r="N1541" s="170"/>
      <c r="O1541" s="714">
        <f t="shared" si="435"/>
        <v>0</v>
      </c>
      <c r="P1541" s="835"/>
      <c r="Q1541" s="137"/>
      <c r="R1541" s="137"/>
      <c r="S1541" s="137"/>
      <c r="T1541" s="137"/>
      <c r="U1541" s="137"/>
      <c r="V1541" s="137"/>
      <c r="W1541" s="137"/>
      <c r="X1541" s="137"/>
      <c r="Y1541" s="137"/>
      <c r="Z1541" s="137"/>
      <c r="AA1541" s="137"/>
      <c r="AB1541" s="137"/>
      <c r="AC1541" s="137"/>
      <c r="AD1541" s="137"/>
      <c r="AE1541" s="137"/>
      <c r="AF1541" s="137"/>
      <c r="AG1541" s="137"/>
      <c r="AH1541" s="137"/>
    </row>
    <row r="1542" spans="1:34" ht="15" hidden="1" customHeight="1" x14ac:dyDescent="0.2">
      <c r="A1542" s="1393"/>
      <c r="B1542" s="147"/>
      <c r="C1542" s="202"/>
      <c r="D1542" s="201"/>
      <c r="E1542" s="710"/>
      <c r="F1542" s="1123"/>
      <c r="G1542" s="1124"/>
      <c r="H1542" s="704"/>
      <c r="I1542" s="170"/>
      <c r="J1542" s="170"/>
      <c r="K1542" s="170"/>
      <c r="L1542" s="170"/>
      <c r="M1542" s="170"/>
      <c r="N1542" s="170"/>
      <c r="O1542" s="714">
        <f t="shared" si="435"/>
        <v>0</v>
      </c>
      <c r="P1542" s="835"/>
      <c r="Q1542" s="137"/>
      <c r="R1542" s="137"/>
      <c r="S1542" s="137"/>
      <c r="T1542" s="137"/>
      <c r="U1542" s="137"/>
      <c r="V1542" s="137"/>
      <c r="W1542" s="137"/>
      <c r="X1542" s="137"/>
      <c r="Y1542" s="137"/>
      <c r="Z1542" s="137"/>
      <c r="AA1542" s="137"/>
      <c r="AB1542" s="137"/>
      <c r="AC1542" s="137"/>
      <c r="AD1542" s="137"/>
      <c r="AE1542" s="137"/>
      <c r="AF1542" s="137"/>
      <c r="AG1542" s="137"/>
      <c r="AH1542" s="137"/>
    </row>
    <row r="1543" spans="1:34" ht="15" hidden="1" customHeight="1" x14ac:dyDescent="0.2">
      <c r="A1543" s="1393"/>
      <c r="B1543" s="147"/>
      <c r="C1543" s="202"/>
      <c r="D1543" s="201"/>
      <c r="E1543" s="710"/>
      <c r="F1543" s="1123"/>
      <c r="G1543" s="1124"/>
      <c r="H1543" s="704"/>
      <c r="I1543" s="170"/>
      <c r="J1543" s="170"/>
      <c r="K1543" s="170"/>
      <c r="L1543" s="170"/>
      <c r="M1543" s="170"/>
      <c r="N1543" s="170"/>
      <c r="O1543" s="714">
        <f t="shared" si="435"/>
        <v>0</v>
      </c>
      <c r="P1543" s="835"/>
      <c r="Q1543" s="137"/>
      <c r="R1543" s="137"/>
      <c r="S1543" s="137"/>
      <c r="T1543" s="137"/>
      <c r="U1543" s="137"/>
      <c r="V1543" s="137"/>
      <c r="W1543" s="137"/>
      <c r="X1543" s="137"/>
      <c r="Y1543" s="137"/>
      <c r="Z1543" s="137"/>
      <c r="AA1543" s="137"/>
      <c r="AB1543" s="137"/>
      <c r="AC1543" s="137"/>
      <c r="AD1543" s="137"/>
      <c r="AE1543" s="137"/>
      <c r="AF1543" s="137"/>
      <c r="AG1543" s="137"/>
      <c r="AH1543" s="137"/>
    </row>
    <row r="1544" spans="1:34" ht="15" hidden="1" customHeight="1" x14ac:dyDescent="0.2">
      <c r="A1544" s="1393"/>
      <c r="B1544" s="147"/>
      <c r="C1544" s="202"/>
      <c r="D1544" s="201"/>
      <c r="E1544" s="710"/>
      <c r="F1544" s="1123"/>
      <c r="G1544" s="1124"/>
      <c r="H1544" s="704"/>
      <c r="I1544" s="170"/>
      <c r="J1544" s="170"/>
      <c r="K1544" s="170"/>
      <c r="L1544" s="170"/>
      <c r="M1544" s="170"/>
      <c r="N1544" s="170"/>
      <c r="O1544" s="714">
        <f t="shared" si="435"/>
        <v>0</v>
      </c>
      <c r="P1544" s="835"/>
      <c r="Q1544" s="137"/>
      <c r="R1544" s="137"/>
      <c r="S1544" s="137"/>
      <c r="T1544" s="137"/>
      <c r="U1544" s="137"/>
      <c r="V1544" s="137"/>
      <c r="W1544" s="137"/>
      <c r="X1544" s="137"/>
      <c r="Y1544" s="137"/>
      <c r="Z1544" s="137"/>
      <c r="AA1544" s="137"/>
      <c r="AB1544" s="137"/>
      <c r="AC1544" s="137"/>
      <c r="AD1544" s="137"/>
      <c r="AE1544" s="137"/>
      <c r="AF1544" s="137"/>
      <c r="AG1544" s="137"/>
      <c r="AH1544" s="137"/>
    </row>
    <row r="1545" spans="1:34" ht="15" hidden="1" customHeight="1" x14ac:dyDescent="0.2">
      <c r="A1545" s="1393"/>
      <c r="B1545" s="147"/>
      <c r="C1545" s="202"/>
      <c r="D1545" s="201"/>
      <c r="E1545" s="710"/>
      <c r="F1545" s="1123"/>
      <c r="G1545" s="1124"/>
      <c r="H1545" s="704"/>
      <c r="I1545" s="170"/>
      <c r="J1545" s="170"/>
      <c r="K1545" s="170"/>
      <c r="L1545" s="170"/>
      <c r="M1545" s="170"/>
      <c r="N1545" s="170"/>
      <c r="O1545" s="714">
        <f t="shared" si="435"/>
        <v>0</v>
      </c>
      <c r="P1545" s="835"/>
      <c r="Q1545" s="137"/>
      <c r="R1545" s="137"/>
      <c r="S1545" s="137"/>
      <c r="T1545" s="137"/>
      <c r="U1545" s="137"/>
      <c r="V1545" s="137"/>
      <c r="W1545" s="137"/>
      <c r="X1545" s="137"/>
      <c r="Y1545" s="137"/>
      <c r="Z1545" s="137"/>
      <c r="AA1545" s="137"/>
      <c r="AB1545" s="137"/>
      <c r="AC1545" s="137"/>
      <c r="AD1545" s="137"/>
      <c r="AE1545" s="137"/>
      <c r="AF1545" s="137"/>
      <c r="AG1545" s="137"/>
      <c r="AH1545" s="137"/>
    </row>
    <row r="1546" spans="1:34" ht="15" hidden="1" customHeight="1" x14ac:dyDescent="0.2">
      <c r="A1546" s="1393"/>
      <c r="B1546" s="147"/>
      <c r="C1546" s="202"/>
      <c r="D1546" s="201"/>
      <c r="E1546" s="710"/>
      <c r="F1546" s="1123"/>
      <c r="G1546" s="1124"/>
      <c r="H1546" s="704"/>
      <c r="I1546" s="170"/>
      <c r="J1546" s="170"/>
      <c r="K1546" s="170"/>
      <c r="L1546" s="170"/>
      <c r="M1546" s="170"/>
      <c r="N1546" s="170"/>
      <c r="O1546" s="714">
        <f t="shared" si="435"/>
        <v>0</v>
      </c>
      <c r="P1546" s="835"/>
      <c r="Q1546" s="137"/>
      <c r="R1546" s="137"/>
      <c r="S1546" s="137"/>
      <c r="T1546" s="137"/>
      <c r="U1546" s="137"/>
      <c r="V1546" s="137"/>
      <c r="W1546" s="137"/>
      <c r="X1546" s="137"/>
      <c r="Y1546" s="137"/>
      <c r="Z1546" s="137"/>
      <c r="AA1546" s="137"/>
      <c r="AB1546" s="137"/>
      <c r="AC1546" s="137"/>
      <c r="AD1546" s="137"/>
      <c r="AE1546" s="137"/>
      <c r="AF1546" s="137"/>
      <c r="AG1546" s="137"/>
      <c r="AH1546" s="137"/>
    </row>
    <row r="1547" spans="1:34" ht="15" hidden="1" customHeight="1" x14ac:dyDescent="0.2">
      <c r="A1547" s="1393"/>
      <c r="B1547" s="147"/>
      <c r="C1547" s="202"/>
      <c r="D1547" s="201"/>
      <c r="E1547" s="710"/>
      <c r="F1547" s="1123"/>
      <c r="G1547" s="1124"/>
      <c r="H1547" s="704"/>
      <c r="I1547" s="170"/>
      <c r="J1547" s="170"/>
      <c r="K1547" s="170"/>
      <c r="L1547" s="170"/>
      <c r="M1547" s="170"/>
      <c r="N1547" s="170"/>
      <c r="O1547" s="714">
        <f t="shared" si="435"/>
        <v>0</v>
      </c>
      <c r="P1547" s="835"/>
      <c r="Q1547" s="137"/>
      <c r="R1547" s="137"/>
      <c r="S1547" s="137"/>
      <c r="T1547" s="137"/>
      <c r="U1547" s="137"/>
      <c r="V1547" s="137"/>
      <c r="W1547" s="137"/>
      <c r="X1547" s="137"/>
      <c r="Y1547" s="137"/>
      <c r="Z1547" s="137"/>
      <c r="AA1547" s="137"/>
      <c r="AB1547" s="137"/>
      <c r="AC1547" s="137"/>
      <c r="AD1547" s="137"/>
      <c r="AE1547" s="137"/>
      <c r="AF1547" s="137"/>
      <c r="AG1547" s="137"/>
      <c r="AH1547" s="137"/>
    </row>
    <row r="1548" spans="1:34" ht="15" hidden="1" customHeight="1" x14ac:dyDescent="0.2">
      <c r="A1548" s="1393"/>
      <c r="B1548" s="147"/>
      <c r="C1548" s="202"/>
      <c r="D1548" s="201"/>
      <c r="E1548" s="710"/>
      <c r="F1548" s="1123"/>
      <c r="G1548" s="1124"/>
      <c r="H1548" s="704"/>
      <c r="I1548" s="170"/>
      <c r="J1548" s="170"/>
      <c r="K1548" s="170"/>
      <c r="L1548" s="170"/>
      <c r="M1548" s="170"/>
      <c r="N1548" s="170"/>
      <c r="O1548" s="714">
        <f t="shared" si="435"/>
        <v>0</v>
      </c>
      <c r="P1548" s="835"/>
      <c r="Q1548" s="137"/>
      <c r="R1548" s="137"/>
      <c r="S1548" s="137"/>
      <c r="T1548" s="137"/>
      <c r="U1548" s="137"/>
      <c r="V1548" s="137"/>
      <c r="W1548" s="137"/>
      <c r="X1548" s="137"/>
      <c r="Y1548" s="137"/>
      <c r="Z1548" s="137"/>
      <c r="AA1548" s="137"/>
      <c r="AB1548" s="137"/>
      <c r="AC1548" s="137"/>
      <c r="AD1548" s="137"/>
      <c r="AE1548" s="137"/>
      <c r="AF1548" s="137"/>
      <c r="AG1548" s="137"/>
      <c r="AH1548" s="137"/>
    </row>
    <row r="1549" spans="1:34" ht="15" hidden="1" customHeight="1" x14ac:dyDescent="0.2">
      <c r="A1549" s="1393"/>
      <c r="B1549" s="147"/>
      <c r="C1549" s="202"/>
      <c r="D1549" s="201"/>
      <c r="E1549" s="710"/>
      <c r="F1549" s="1123"/>
      <c r="G1549" s="1124"/>
      <c r="H1549" s="704"/>
      <c r="I1549" s="170"/>
      <c r="J1549" s="170"/>
      <c r="K1549" s="170"/>
      <c r="L1549" s="170"/>
      <c r="M1549" s="170"/>
      <c r="N1549" s="170"/>
      <c r="O1549" s="714">
        <f t="shared" si="435"/>
        <v>0</v>
      </c>
      <c r="P1549" s="835"/>
      <c r="Q1549" s="137"/>
      <c r="R1549" s="137"/>
      <c r="S1549" s="137"/>
      <c r="T1549" s="137"/>
      <c r="U1549" s="137"/>
      <c r="V1549" s="137"/>
      <c r="W1549" s="137"/>
      <c r="X1549" s="137"/>
      <c r="Y1549" s="137"/>
      <c r="Z1549" s="137"/>
      <c r="AA1549" s="137"/>
      <c r="AB1549" s="137"/>
      <c r="AC1549" s="137"/>
      <c r="AD1549" s="137"/>
      <c r="AE1549" s="137"/>
      <c r="AF1549" s="137"/>
      <c r="AG1549" s="137"/>
      <c r="AH1549" s="137"/>
    </row>
    <row r="1550" spans="1:34" ht="15" hidden="1" customHeight="1" x14ac:dyDescent="0.2">
      <c r="A1550" s="1394"/>
      <c r="B1550" s="169"/>
      <c r="C1550" s="203"/>
      <c r="D1550" s="201"/>
      <c r="E1550" s="711"/>
      <c r="F1550" s="1125"/>
      <c r="G1550" s="1126"/>
      <c r="H1550" s="704"/>
      <c r="I1550" s="170"/>
      <c r="J1550" s="170"/>
      <c r="K1550" s="170"/>
      <c r="L1550" s="170"/>
      <c r="M1550" s="170"/>
      <c r="N1550" s="170"/>
      <c r="O1550" s="714">
        <f t="shared" si="435"/>
        <v>0</v>
      </c>
      <c r="P1550" s="835"/>
      <c r="Q1550" s="137"/>
      <c r="R1550" s="137"/>
      <c r="S1550" s="137"/>
      <c r="T1550" s="137"/>
      <c r="U1550" s="137"/>
      <c r="V1550" s="137"/>
      <c r="W1550" s="137"/>
      <c r="X1550" s="137"/>
      <c r="Y1550" s="137"/>
      <c r="Z1550" s="137"/>
      <c r="AA1550" s="137"/>
      <c r="AB1550" s="137"/>
      <c r="AC1550" s="137"/>
      <c r="AD1550" s="137"/>
      <c r="AE1550" s="137"/>
      <c r="AF1550" s="137"/>
      <c r="AG1550" s="137"/>
      <c r="AH1550" s="137"/>
    </row>
    <row r="1551" spans="1:34" ht="18" customHeight="1" thickBot="1" x14ac:dyDescent="0.25">
      <c r="A1551" s="182"/>
      <c r="B1551" s="198"/>
      <c r="C1551" s="198"/>
      <c r="D1551" s="198"/>
      <c r="E1551" s="198" t="s">
        <v>62</v>
      </c>
      <c r="F1551" s="140">
        <f t="shared" ref="F1551:G1551" si="436">SUM(F1531:F1550)</f>
        <v>0</v>
      </c>
      <c r="G1551" s="204">
        <f t="shared" si="436"/>
        <v>0</v>
      </c>
      <c r="H1551" s="139"/>
      <c r="I1551" s="209"/>
      <c r="J1551" s="139"/>
      <c r="K1551" s="209"/>
      <c r="L1551" s="139"/>
      <c r="M1551" s="209"/>
      <c r="N1551" s="139"/>
      <c r="O1551" s="144">
        <f t="shared" ref="O1551" si="437">SUM(O1531:O1550)</f>
        <v>0</v>
      </c>
      <c r="P1551" s="836"/>
      <c r="Q1551" s="137"/>
      <c r="R1551" s="137"/>
      <c r="S1551" s="137"/>
      <c r="T1551" s="137"/>
      <c r="U1551" s="137"/>
      <c r="V1551" s="137"/>
      <c r="W1551" s="137"/>
      <c r="X1551" s="137"/>
      <c r="Y1551" s="137"/>
      <c r="Z1551" s="137"/>
      <c r="AA1551" s="137"/>
      <c r="AB1551" s="137"/>
      <c r="AC1551" s="137"/>
      <c r="AD1551" s="137"/>
      <c r="AE1551" s="137"/>
      <c r="AF1551" s="137"/>
      <c r="AG1551" s="137"/>
      <c r="AH1551" s="137"/>
    </row>
    <row r="1552" spans="1:34" ht="13.5" thickBot="1" x14ac:dyDescent="0.25">
      <c r="A1552" s="173"/>
      <c r="B1552" s="152"/>
      <c r="C1552" s="152"/>
      <c r="D1552" s="152"/>
      <c r="E1552" s="152"/>
      <c r="F1552" s="152"/>
      <c r="G1552" s="152"/>
      <c r="H1552" s="102"/>
      <c r="I1552" s="152"/>
      <c r="J1552" s="152"/>
      <c r="K1552" s="152"/>
      <c r="L1552" s="152"/>
      <c r="M1552" s="152"/>
      <c r="N1552" s="152"/>
      <c r="O1552" s="102"/>
      <c r="P1552" s="837"/>
      <c r="Q1552" s="137"/>
      <c r="R1552" s="137"/>
      <c r="S1552" s="137"/>
      <c r="T1552" s="137"/>
      <c r="U1552" s="137"/>
      <c r="V1552" s="137"/>
      <c r="W1552" s="137"/>
      <c r="X1552" s="137"/>
      <c r="Y1552" s="137"/>
      <c r="Z1552" s="137"/>
      <c r="AA1552" s="137"/>
      <c r="AB1552" s="137"/>
      <c r="AC1552" s="137"/>
      <c r="AD1552" s="137"/>
      <c r="AE1552" s="137"/>
      <c r="AF1552" s="137"/>
      <c r="AG1552" s="137"/>
      <c r="AH1552" s="137"/>
    </row>
    <row r="1553" spans="1:34" ht="15" customHeight="1" x14ac:dyDescent="0.2">
      <c r="A1553" s="1392">
        <f>'Setup Page'!C17</f>
        <v>0</v>
      </c>
      <c r="B1553" s="168"/>
      <c r="C1553" s="201"/>
      <c r="D1553" s="201"/>
      <c r="E1553" s="709"/>
      <c r="F1553" s="1121"/>
      <c r="G1553" s="1122"/>
      <c r="H1553" s="704"/>
      <c r="I1553" s="170"/>
      <c r="J1553" s="170"/>
      <c r="K1553" s="170"/>
      <c r="L1553" s="170"/>
      <c r="M1553" s="170"/>
      <c r="N1553" s="170"/>
      <c r="O1553" s="714">
        <f>G1553*H1553</f>
        <v>0</v>
      </c>
      <c r="P1553" s="835"/>
      <c r="Q1553" s="137"/>
      <c r="R1553" s="137"/>
      <c r="S1553" s="137"/>
      <c r="T1553" s="137"/>
      <c r="U1553" s="137"/>
      <c r="V1553" s="137"/>
      <c r="W1553" s="137"/>
      <c r="X1553" s="137"/>
      <c r="Y1553" s="137"/>
      <c r="Z1553" s="137"/>
      <c r="AA1553" s="137"/>
      <c r="AB1553" s="137"/>
      <c r="AC1553" s="137"/>
      <c r="AD1553" s="137"/>
      <c r="AE1553" s="137"/>
      <c r="AF1553" s="137"/>
      <c r="AG1553" s="137"/>
      <c r="AH1553" s="137"/>
    </row>
    <row r="1554" spans="1:34" ht="15" customHeight="1" x14ac:dyDescent="0.2">
      <c r="A1554" s="1393"/>
      <c r="B1554" s="147"/>
      <c r="C1554" s="202"/>
      <c r="D1554" s="201"/>
      <c r="E1554" s="710"/>
      <c r="F1554" s="1123"/>
      <c r="G1554" s="1124"/>
      <c r="H1554" s="704"/>
      <c r="I1554" s="170"/>
      <c r="J1554" s="170"/>
      <c r="K1554" s="170"/>
      <c r="L1554" s="170"/>
      <c r="M1554" s="170"/>
      <c r="N1554" s="170"/>
      <c r="O1554" s="714">
        <f t="shared" ref="O1554:O1572" si="438">G1554*H1554</f>
        <v>0</v>
      </c>
      <c r="P1554" s="835"/>
      <c r="Q1554" s="137"/>
      <c r="R1554" s="137"/>
      <c r="S1554" s="137"/>
      <c r="T1554" s="137"/>
      <c r="U1554" s="137"/>
      <c r="V1554" s="137"/>
      <c r="W1554" s="137"/>
      <c r="X1554" s="137"/>
      <c r="Y1554" s="137"/>
      <c r="Z1554" s="137"/>
      <c r="AA1554" s="137"/>
      <c r="AB1554" s="137"/>
      <c r="AC1554" s="137"/>
      <c r="AD1554" s="137"/>
      <c r="AE1554" s="137"/>
      <c r="AF1554" s="137"/>
      <c r="AG1554" s="137"/>
      <c r="AH1554" s="137"/>
    </row>
    <row r="1555" spans="1:34" ht="15" customHeight="1" x14ac:dyDescent="0.2">
      <c r="A1555" s="1393"/>
      <c r="B1555" s="147"/>
      <c r="C1555" s="202"/>
      <c r="D1555" s="201"/>
      <c r="E1555" s="710"/>
      <c r="F1555" s="1123"/>
      <c r="G1555" s="1124"/>
      <c r="H1555" s="704"/>
      <c r="I1555" s="170"/>
      <c r="J1555" s="170"/>
      <c r="K1555" s="170"/>
      <c r="L1555" s="170"/>
      <c r="M1555" s="170"/>
      <c r="N1555" s="170"/>
      <c r="O1555" s="714">
        <f t="shared" si="438"/>
        <v>0</v>
      </c>
      <c r="P1555" s="835"/>
      <c r="Q1555" s="137"/>
      <c r="R1555" s="137"/>
      <c r="S1555" s="137"/>
      <c r="T1555" s="137"/>
      <c r="U1555" s="137"/>
      <c r="V1555" s="137"/>
      <c r="W1555" s="137"/>
      <c r="X1555" s="137"/>
      <c r="Y1555" s="137"/>
      <c r="Z1555" s="137"/>
      <c r="AA1555" s="137"/>
      <c r="AB1555" s="137"/>
      <c r="AC1555" s="137"/>
      <c r="AD1555" s="137"/>
      <c r="AE1555" s="137"/>
      <c r="AF1555" s="137"/>
      <c r="AG1555" s="137"/>
      <c r="AH1555" s="137"/>
    </row>
    <row r="1556" spans="1:34" ht="15" customHeight="1" x14ac:dyDescent="0.2">
      <c r="A1556" s="1393"/>
      <c r="B1556" s="147"/>
      <c r="C1556" s="202"/>
      <c r="D1556" s="201"/>
      <c r="E1556" s="710"/>
      <c r="F1556" s="1123"/>
      <c r="G1556" s="1124"/>
      <c r="H1556" s="704"/>
      <c r="I1556" s="170"/>
      <c r="J1556" s="170"/>
      <c r="K1556" s="170"/>
      <c r="L1556" s="170"/>
      <c r="M1556" s="170"/>
      <c r="N1556" s="170"/>
      <c r="O1556" s="714">
        <f t="shared" si="438"/>
        <v>0</v>
      </c>
      <c r="P1556" s="835"/>
      <c r="Q1556" s="137"/>
      <c r="R1556" s="137"/>
      <c r="S1556" s="137"/>
      <c r="T1556" s="137"/>
      <c r="U1556" s="137"/>
      <c r="V1556" s="137"/>
      <c r="W1556" s="137"/>
      <c r="X1556" s="137"/>
      <c r="Y1556" s="137"/>
      <c r="Z1556" s="137"/>
      <c r="AA1556" s="137"/>
      <c r="AB1556" s="137"/>
      <c r="AC1556" s="137"/>
      <c r="AD1556" s="137"/>
      <c r="AE1556" s="137"/>
      <c r="AF1556" s="137"/>
      <c r="AG1556" s="137"/>
      <c r="AH1556" s="137"/>
    </row>
    <row r="1557" spans="1:34" ht="15" customHeight="1" x14ac:dyDescent="0.2">
      <c r="A1557" s="1393"/>
      <c r="B1557" s="147"/>
      <c r="C1557" s="202"/>
      <c r="D1557" s="201"/>
      <c r="E1557" s="710"/>
      <c r="F1557" s="1123"/>
      <c r="G1557" s="1124"/>
      <c r="H1557" s="704"/>
      <c r="I1557" s="170"/>
      <c r="J1557" s="170"/>
      <c r="K1557" s="170"/>
      <c r="L1557" s="170"/>
      <c r="M1557" s="170"/>
      <c r="N1557" s="170"/>
      <c r="O1557" s="714">
        <f t="shared" si="438"/>
        <v>0</v>
      </c>
      <c r="P1557" s="835"/>
      <c r="Q1557" s="137"/>
      <c r="R1557" s="137"/>
      <c r="S1557" s="137"/>
      <c r="T1557" s="137"/>
      <c r="U1557" s="137"/>
      <c r="V1557" s="137"/>
      <c r="W1557" s="137"/>
      <c r="X1557" s="137"/>
      <c r="Y1557" s="137"/>
      <c r="Z1557" s="137"/>
      <c r="AA1557" s="137"/>
      <c r="AB1557" s="137"/>
      <c r="AC1557" s="137"/>
      <c r="AD1557" s="137"/>
      <c r="AE1557" s="137"/>
      <c r="AF1557" s="137"/>
      <c r="AG1557" s="137"/>
      <c r="AH1557" s="137"/>
    </row>
    <row r="1558" spans="1:34" ht="15" customHeight="1" x14ac:dyDescent="0.2">
      <c r="A1558" s="1393"/>
      <c r="B1558" s="147"/>
      <c r="C1558" s="202"/>
      <c r="D1558" s="201"/>
      <c r="E1558" s="710"/>
      <c r="F1558" s="1123"/>
      <c r="G1558" s="1124"/>
      <c r="H1558" s="704"/>
      <c r="I1558" s="170"/>
      <c r="J1558" s="170"/>
      <c r="K1558" s="170"/>
      <c r="L1558" s="170"/>
      <c r="M1558" s="170"/>
      <c r="N1558" s="170"/>
      <c r="O1558" s="714">
        <f t="shared" si="438"/>
        <v>0</v>
      </c>
      <c r="P1558" s="835"/>
      <c r="Q1558" s="137"/>
      <c r="R1558" s="137"/>
      <c r="S1558" s="137"/>
      <c r="T1558" s="137"/>
      <c r="U1558" s="137"/>
      <c r="V1558" s="137"/>
      <c r="W1558" s="137"/>
      <c r="X1558" s="137"/>
      <c r="Y1558" s="137"/>
      <c r="Z1558" s="137"/>
      <c r="AA1558" s="137"/>
      <c r="AB1558" s="137"/>
      <c r="AC1558" s="137"/>
      <c r="AD1558" s="137"/>
      <c r="AE1558" s="137"/>
      <c r="AF1558" s="137"/>
      <c r="AG1558" s="137"/>
      <c r="AH1558" s="137"/>
    </row>
    <row r="1559" spans="1:34" ht="15" customHeight="1" x14ac:dyDescent="0.2">
      <c r="A1559" s="1393"/>
      <c r="B1559" s="147"/>
      <c r="C1559" s="202"/>
      <c r="D1559" s="201"/>
      <c r="E1559" s="710"/>
      <c r="F1559" s="1123"/>
      <c r="G1559" s="1124"/>
      <c r="H1559" s="704"/>
      <c r="I1559" s="170"/>
      <c r="J1559" s="170"/>
      <c r="K1559" s="170"/>
      <c r="L1559" s="170"/>
      <c r="M1559" s="170"/>
      <c r="N1559" s="170"/>
      <c r="O1559" s="714">
        <f t="shared" si="438"/>
        <v>0</v>
      </c>
      <c r="P1559" s="835"/>
      <c r="Q1559" s="137"/>
      <c r="R1559" s="137"/>
      <c r="S1559" s="137"/>
      <c r="T1559" s="137"/>
      <c r="U1559" s="137"/>
      <c r="V1559" s="137"/>
      <c r="W1559" s="137"/>
      <c r="X1559" s="137"/>
      <c r="Y1559" s="137"/>
      <c r="Z1559" s="137"/>
      <c r="AA1559" s="137"/>
      <c r="AB1559" s="137"/>
      <c r="AC1559" s="137"/>
      <c r="AD1559" s="137"/>
      <c r="AE1559" s="137"/>
      <c r="AF1559" s="137"/>
      <c r="AG1559" s="137"/>
      <c r="AH1559" s="137"/>
    </row>
    <row r="1560" spans="1:34" ht="15" customHeight="1" x14ac:dyDescent="0.2">
      <c r="A1560" s="1393"/>
      <c r="B1560" s="147"/>
      <c r="C1560" s="202"/>
      <c r="D1560" s="201"/>
      <c r="E1560" s="710"/>
      <c r="F1560" s="1123"/>
      <c r="G1560" s="1124"/>
      <c r="H1560" s="704"/>
      <c r="I1560" s="170"/>
      <c r="J1560" s="170"/>
      <c r="K1560" s="170"/>
      <c r="L1560" s="170"/>
      <c r="M1560" s="170"/>
      <c r="N1560" s="170"/>
      <c r="O1560" s="714">
        <f t="shared" si="438"/>
        <v>0</v>
      </c>
      <c r="P1560" s="835"/>
      <c r="Q1560" s="137"/>
      <c r="R1560" s="137"/>
      <c r="S1560" s="137"/>
      <c r="T1560" s="137"/>
      <c r="U1560" s="137"/>
      <c r="V1560" s="137"/>
      <c r="W1560" s="137"/>
      <c r="X1560" s="137"/>
      <c r="Y1560" s="137"/>
      <c r="Z1560" s="137"/>
      <c r="AA1560" s="137"/>
      <c r="AB1560" s="137"/>
      <c r="AC1560" s="137"/>
      <c r="AD1560" s="137"/>
      <c r="AE1560" s="137"/>
      <c r="AF1560" s="137"/>
      <c r="AG1560" s="137"/>
      <c r="AH1560" s="137"/>
    </row>
    <row r="1561" spans="1:34" ht="15" customHeight="1" x14ac:dyDescent="0.2">
      <c r="A1561" s="1393"/>
      <c r="B1561" s="147"/>
      <c r="C1561" s="202"/>
      <c r="D1561" s="201"/>
      <c r="E1561" s="710"/>
      <c r="F1561" s="1123"/>
      <c r="G1561" s="1124"/>
      <c r="H1561" s="704"/>
      <c r="I1561" s="170"/>
      <c r="J1561" s="170"/>
      <c r="K1561" s="170"/>
      <c r="L1561" s="170"/>
      <c r="M1561" s="170"/>
      <c r="N1561" s="170"/>
      <c r="O1561" s="714">
        <f t="shared" si="438"/>
        <v>0</v>
      </c>
      <c r="P1561" s="835"/>
      <c r="Q1561" s="137"/>
      <c r="R1561" s="137"/>
      <c r="S1561" s="137"/>
      <c r="T1561" s="137"/>
      <c r="U1561" s="137"/>
      <c r="V1561" s="137"/>
      <c r="W1561" s="137"/>
      <c r="X1561" s="137"/>
      <c r="Y1561" s="137"/>
      <c r="Z1561" s="137"/>
      <c r="AA1561" s="137"/>
      <c r="AB1561" s="137"/>
      <c r="AC1561" s="137"/>
      <c r="AD1561" s="137"/>
      <c r="AE1561" s="137"/>
      <c r="AF1561" s="137"/>
      <c r="AG1561" s="137"/>
      <c r="AH1561" s="137"/>
    </row>
    <row r="1562" spans="1:34" ht="15" customHeight="1" thickBot="1" x14ac:dyDescent="0.25">
      <c r="A1562" s="1393"/>
      <c r="B1562" s="147"/>
      <c r="C1562" s="202"/>
      <c r="D1562" s="201"/>
      <c r="E1562" s="710"/>
      <c r="F1562" s="1123"/>
      <c r="G1562" s="1124"/>
      <c r="H1562" s="704"/>
      <c r="I1562" s="170"/>
      <c r="J1562" s="170"/>
      <c r="K1562" s="170"/>
      <c r="L1562" s="170"/>
      <c r="M1562" s="170"/>
      <c r="N1562" s="170"/>
      <c r="O1562" s="714">
        <f t="shared" si="438"/>
        <v>0</v>
      </c>
      <c r="P1562" s="835"/>
      <c r="Q1562" s="137"/>
      <c r="R1562" s="137"/>
      <c r="S1562" s="137"/>
      <c r="T1562" s="137"/>
      <c r="U1562" s="137"/>
      <c r="V1562" s="137"/>
      <c r="W1562" s="137"/>
      <c r="X1562" s="137"/>
      <c r="Y1562" s="137"/>
      <c r="Z1562" s="137"/>
      <c r="AA1562" s="137"/>
      <c r="AB1562" s="137"/>
      <c r="AC1562" s="137"/>
      <c r="AD1562" s="137"/>
      <c r="AE1562" s="137"/>
      <c r="AF1562" s="137"/>
      <c r="AG1562" s="137"/>
      <c r="AH1562" s="137"/>
    </row>
    <row r="1563" spans="1:34" ht="15" hidden="1" customHeight="1" x14ac:dyDescent="0.2">
      <c r="A1563" s="1393"/>
      <c r="B1563" s="147"/>
      <c r="C1563" s="202"/>
      <c r="D1563" s="201"/>
      <c r="E1563" s="710"/>
      <c r="F1563" s="1123"/>
      <c r="G1563" s="1124"/>
      <c r="H1563" s="704"/>
      <c r="I1563" s="170"/>
      <c r="J1563" s="170"/>
      <c r="K1563" s="170"/>
      <c r="L1563" s="170"/>
      <c r="M1563" s="170"/>
      <c r="N1563" s="170"/>
      <c r="O1563" s="714">
        <f t="shared" si="438"/>
        <v>0</v>
      </c>
      <c r="P1563" s="835"/>
      <c r="Q1563" s="137"/>
      <c r="R1563" s="137"/>
      <c r="S1563" s="137"/>
      <c r="T1563" s="137"/>
      <c r="U1563" s="137"/>
      <c r="V1563" s="137"/>
      <c r="W1563" s="137"/>
      <c r="X1563" s="137"/>
      <c r="Y1563" s="137"/>
      <c r="Z1563" s="137"/>
      <c r="AA1563" s="137"/>
      <c r="AB1563" s="137"/>
      <c r="AC1563" s="137"/>
      <c r="AD1563" s="137"/>
      <c r="AE1563" s="137"/>
      <c r="AF1563" s="137"/>
      <c r="AG1563" s="137"/>
      <c r="AH1563" s="137"/>
    </row>
    <row r="1564" spans="1:34" ht="15" hidden="1" customHeight="1" x14ac:dyDescent="0.2">
      <c r="A1564" s="1393"/>
      <c r="B1564" s="147"/>
      <c r="C1564" s="202"/>
      <c r="D1564" s="201"/>
      <c r="E1564" s="710"/>
      <c r="F1564" s="1123"/>
      <c r="G1564" s="1124"/>
      <c r="H1564" s="704"/>
      <c r="I1564" s="170"/>
      <c r="J1564" s="170"/>
      <c r="K1564" s="170"/>
      <c r="L1564" s="170"/>
      <c r="M1564" s="170"/>
      <c r="N1564" s="170"/>
      <c r="O1564" s="714">
        <f t="shared" si="438"/>
        <v>0</v>
      </c>
      <c r="P1564" s="835"/>
      <c r="Q1564" s="137"/>
      <c r="R1564" s="137"/>
      <c r="S1564" s="137"/>
      <c r="T1564" s="137"/>
      <c r="U1564" s="137"/>
      <c r="V1564" s="137"/>
      <c r="W1564" s="137"/>
      <c r="X1564" s="137"/>
      <c r="Y1564" s="137"/>
      <c r="Z1564" s="137"/>
      <c r="AA1564" s="137"/>
      <c r="AB1564" s="137"/>
      <c r="AC1564" s="137"/>
      <c r="AD1564" s="137"/>
      <c r="AE1564" s="137"/>
      <c r="AF1564" s="137"/>
      <c r="AG1564" s="137"/>
      <c r="AH1564" s="137"/>
    </row>
    <row r="1565" spans="1:34" ht="15" hidden="1" customHeight="1" x14ac:dyDescent="0.2">
      <c r="A1565" s="1393"/>
      <c r="B1565" s="147"/>
      <c r="C1565" s="202"/>
      <c r="D1565" s="201"/>
      <c r="E1565" s="710"/>
      <c r="F1565" s="1123"/>
      <c r="G1565" s="1124"/>
      <c r="H1565" s="704"/>
      <c r="I1565" s="170"/>
      <c r="J1565" s="170"/>
      <c r="K1565" s="170"/>
      <c r="L1565" s="170"/>
      <c r="M1565" s="170"/>
      <c r="N1565" s="170"/>
      <c r="O1565" s="714">
        <f t="shared" si="438"/>
        <v>0</v>
      </c>
      <c r="P1565" s="835"/>
      <c r="Q1565" s="137"/>
      <c r="R1565" s="137"/>
      <c r="S1565" s="137"/>
      <c r="T1565" s="137"/>
      <c r="U1565" s="137"/>
      <c r="V1565" s="137"/>
      <c r="W1565" s="137"/>
      <c r="X1565" s="137"/>
      <c r="Y1565" s="137"/>
      <c r="Z1565" s="137"/>
      <c r="AA1565" s="137"/>
      <c r="AB1565" s="137"/>
      <c r="AC1565" s="137"/>
      <c r="AD1565" s="137"/>
      <c r="AE1565" s="137"/>
      <c r="AF1565" s="137"/>
      <c r="AG1565" s="137"/>
      <c r="AH1565" s="137"/>
    </row>
    <row r="1566" spans="1:34" ht="15" hidden="1" customHeight="1" x14ac:dyDescent="0.2">
      <c r="A1566" s="1393"/>
      <c r="B1566" s="147"/>
      <c r="C1566" s="202"/>
      <c r="D1566" s="201"/>
      <c r="E1566" s="710"/>
      <c r="F1566" s="1123"/>
      <c r="G1566" s="1124"/>
      <c r="H1566" s="704"/>
      <c r="I1566" s="170"/>
      <c r="J1566" s="170"/>
      <c r="K1566" s="170"/>
      <c r="L1566" s="170"/>
      <c r="M1566" s="170"/>
      <c r="N1566" s="170"/>
      <c r="O1566" s="714">
        <f t="shared" si="438"/>
        <v>0</v>
      </c>
      <c r="P1566" s="835"/>
      <c r="Q1566" s="137"/>
      <c r="R1566" s="137"/>
      <c r="S1566" s="137"/>
      <c r="T1566" s="137"/>
      <c r="U1566" s="137"/>
      <c r="V1566" s="137"/>
      <c r="W1566" s="137"/>
      <c r="X1566" s="137"/>
      <c r="Y1566" s="137"/>
      <c r="Z1566" s="137"/>
      <c r="AA1566" s="137"/>
      <c r="AB1566" s="137"/>
      <c r="AC1566" s="137"/>
      <c r="AD1566" s="137"/>
      <c r="AE1566" s="137"/>
      <c r="AF1566" s="137"/>
      <c r="AG1566" s="137"/>
      <c r="AH1566" s="137"/>
    </row>
    <row r="1567" spans="1:34" ht="15" hidden="1" customHeight="1" x14ac:dyDescent="0.2">
      <c r="A1567" s="1393"/>
      <c r="B1567" s="147"/>
      <c r="C1567" s="202"/>
      <c r="D1567" s="201"/>
      <c r="E1567" s="710"/>
      <c r="F1567" s="1123"/>
      <c r="G1567" s="1124"/>
      <c r="H1567" s="704"/>
      <c r="I1567" s="170"/>
      <c r="J1567" s="170"/>
      <c r="K1567" s="170"/>
      <c r="L1567" s="170"/>
      <c r="M1567" s="170"/>
      <c r="N1567" s="170"/>
      <c r="O1567" s="714">
        <f t="shared" si="438"/>
        <v>0</v>
      </c>
      <c r="P1567" s="835"/>
      <c r="Q1567" s="137"/>
      <c r="R1567" s="137"/>
      <c r="S1567" s="137"/>
      <c r="T1567" s="137"/>
      <c r="U1567" s="137"/>
      <c r="V1567" s="137"/>
      <c r="W1567" s="137"/>
      <c r="X1567" s="137"/>
      <c r="Y1567" s="137"/>
      <c r="Z1567" s="137"/>
      <c r="AA1567" s="137"/>
      <c r="AB1567" s="137"/>
      <c r="AC1567" s="137"/>
      <c r="AD1567" s="137"/>
      <c r="AE1567" s="137"/>
      <c r="AF1567" s="137"/>
      <c r="AG1567" s="137"/>
      <c r="AH1567" s="137"/>
    </row>
    <row r="1568" spans="1:34" ht="15" hidden="1" customHeight="1" x14ac:dyDescent="0.2">
      <c r="A1568" s="1393"/>
      <c r="B1568" s="147"/>
      <c r="C1568" s="202"/>
      <c r="D1568" s="201"/>
      <c r="E1568" s="710"/>
      <c r="F1568" s="1123"/>
      <c r="G1568" s="1124"/>
      <c r="H1568" s="704"/>
      <c r="I1568" s="170"/>
      <c r="J1568" s="170"/>
      <c r="K1568" s="170"/>
      <c r="L1568" s="170"/>
      <c r="M1568" s="170"/>
      <c r="N1568" s="170"/>
      <c r="O1568" s="714">
        <f t="shared" si="438"/>
        <v>0</v>
      </c>
      <c r="P1568" s="835"/>
      <c r="Q1568" s="137"/>
      <c r="R1568" s="137"/>
      <c r="S1568" s="137"/>
      <c r="T1568" s="137"/>
      <c r="U1568" s="137"/>
      <c r="V1568" s="137"/>
      <c r="W1568" s="137"/>
      <c r="X1568" s="137"/>
      <c r="Y1568" s="137"/>
      <c r="Z1568" s="137"/>
      <c r="AA1568" s="137"/>
      <c r="AB1568" s="137"/>
      <c r="AC1568" s="137"/>
      <c r="AD1568" s="137"/>
      <c r="AE1568" s="137"/>
      <c r="AF1568" s="137"/>
      <c r="AG1568" s="137"/>
      <c r="AH1568" s="137"/>
    </row>
    <row r="1569" spans="1:34" ht="15" hidden="1" customHeight="1" x14ac:dyDescent="0.2">
      <c r="A1569" s="1393"/>
      <c r="B1569" s="147"/>
      <c r="C1569" s="202"/>
      <c r="D1569" s="201"/>
      <c r="E1569" s="710"/>
      <c r="F1569" s="1123"/>
      <c r="G1569" s="1124"/>
      <c r="H1569" s="704"/>
      <c r="I1569" s="170"/>
      <c r="J1569" s="170"/>
      <c r="K1569" s="170"/>
      <c r="L1569" s="170"/>
      <c r="M1569" s="170"/>
      <c r="N1569" s="170"/>
      <c r="O1569" s="714">
        <f t="shared" si="438"/>
        <v>0</v>
      </c>
      <c r="P1569" s="835"/>
      <c r="Q1569" s="137"/>
      <c r="R1569" s="137"/>
      <c r="S1569" s="137"/>
      <c r="T1569" s="137"/>
      <c r="U1569" s="137"/>
      <c r="V1569" s="137"/>
      <c r="W1569" s="137"/>
      <c r="X1569" s="137"/>
      <c r="Y1569" s="137"/>
      <c r="Z1569" s="137"/>
      <c r="AA1569" s="137"/>
      <c r="AB1569" s="137"/>
      <c r="AC1569" s="137"/>
      <c r="AD1569" s="137"/>
      <c r="AE1569" s="137"/>
      <c r="AF1569" s="137"/>
      <c r="AG1569" s="137"/>
      <c r="AH1569" s="137"/>
    </row>
    <row r="1570" spans="1:34" ht="15" hidden="1" customHeight="1" x14ac:dyDescent="0.2">
      <c r="A1570" s="1393"/>
      <c r="B1570" s="147"/>
      <c r="C1570" s="202"/>
      <c r="D1570" s="201"/>
      <c r="E1570" s="710"/>
      <c r="F1570" s="1123"/>
      <c r="G1570" s="1124"/>
      <c r="H1570" s="704"/>
      <c r="I1570" s="170"/>
      <c r="J1570" s="170"/>
      <c r="K1570" s="170"/>
      <c r="L1570" s="170"/>
      <c r="M1570" s="170"/>
      <c r="N1570" s="170"/>
      <c r="O1570" s="714">
        <f t="shared" si="438"/>
        <v>0</v>
      </c>
      <c r="P1570" s="835"/>
      <c r="Q1570" s="137"/>
      <c r="R1570" s="137"/>
      <c r="S1570" s="137"/>
      <c r="T1570" s="137"/>
      <c r="U1570" s="137"/>
      <c r="V1570" s="137"/>
      <c r="W1570" s="137"/>
      <c r="X1570" s="137"/>
      <c r="Y1570" s="137"/>
      <c r="Z1570" s="137"/>
      <c r="AA1570" s="137"/>
      <c r="AB1570" s="137"/>
      <c r="AC1570" s="137"/>
      <c r="AD1570" s="137"/>
      <c r="AE1570" s="137"/>
      <c r="AF1570" s="137"/>
      <c r="AG1570" s="137"/>
      <c r="AH1570" s="137"/>
    </row>
    <row r="1571" spans="1:34" ht="15" hidden="1" customHeight="1" x14ac:dyDescent="0.2">
      <c r="A1571" s="1393"/>
      <c r="B1571" s="147"/>
      <c r="C1571" s="202"/>
      <c r="D1571" s="201"/>
      <c r="E1571" s="710"/>
      <c r="F1571" s="1123"/>
      <c r="G1571" s="1124"/>
      <c r="H1571" s="704"/>
      <c r="I1571" s="170"/>
      <c r="J1571" s="170"/>
      <c r="K1571" s="170"/>
      <c r="L1571" s="170"/>
      <c r="M1571" s="170"/>
      <c r="N1571" s="170"/>
      <c r="O1571" s="714">
        <f t="shared" si="438"/>
        <v>0</v>
      </c>
      <c r="P1571" s="835"/>
      <c r="Q1571" s="137"/>
      <c r="R1571" s="137"/>
      <c r="S1571" s="137"/>
      <c r="T1571" s="137"/>
      <c r="U1571" s="137"/>
      <c r="V1571" s="137"/>
      <c r="W1571" s="137"/>
      <c r="X1571" s="137"/>
      <c r="Y1571" s="137"/>
      <c r="Z1571" s="137"/>
      <c r="AA1571" s="137"/>
      <c r="AB1571" s="137"/>
      <c r="AC1571" s="137"/>
      <c r="AD1571" s="137"/>
      <c r="AE1571" s="137"/>
      <c r="AF1571" s="137"/>
      <c r="AG1571" s="137"/>
      <c r="AH1571" s="137"/>
    </row>
    <row r="1572" spans="1:34" ht="15" hidden="1" customHeight="1" x14ac:dyDescent="0.2">
      <c r="A1572" s="1394"/>
      <c r="B1572" s="169"/>
      <c r="C1572" s="203"/>
      <c r="D1572" s="201"/>
      <c r="E1572" s="711"/>
      <c r="F1572" s="1125"/>
      <c r="G1572" s="1126"/>
      <c r="H1572" s="704"/>
      <c r="I1572" s="170"/>
      <c r="J1572" s="170"/>
      <c r="K1572" s="170"/>
      <c r="L1572" s="170"/>
      <c r="M1572" s="170"/>
      <c r="N1572" s="170"/>
      <c r="O1572" s="714">
        <f t="shared" si="438"/>
        <v>0</v>
      </c>
      <c r="P1572" s="835"/>
      <c r="Q1572" s="137"/>
      <c r="R1572" s="137"/>
      <c r="S1572" s="137"/>
      <c r="T1572" s="137"/>
      <c r="U1572" s="137"/>
      <c r="V1572" s="137"/>
      <c r="W1572" s="137"/>
      <c r="X1572" s="137"/>
      <c r="Y1572" s="137"/>
      <c r="Z1572" s="137"/>
      <c r="AA1572" s="137"/>
      <c r="AB1572" s="137"/>
      <c r="AC1572" s="137"/>
      <c r="AD1572" s="137"/>
      <c r="AE1572" s="137"/>
      <c r="AF1572" s="137"/>
      <c r="AG1572" s="137"/>
      <c r="AH1572" s="137"/>
    </row>
    <row r="1573" spans="1:34" ht="18" customHeight="1" thickBot="1" x14ac:dyDescent="0.25">
      <c r="A1573" s="182"/>
      <c r="B1573" s="198"/>
      <c r="C1573" s="198"/>
      <c r="D1573" s="198"/>
      <c r="E1573" s="198" t="s">
        <v>62</v>
      </c>
      <c r="F1573" s="140">
        <f t="shared" ref="F1573:G1573" si="439">SUM(F1553:F1572)</f>
        <v>0</v>
      </c>
      <c r="G1573" s="204">
        <f t="shared" si="439"/>
        <v>0</v>
      </c>
      <c r="H1573" s="139"/>
      <c r="I1573" s="209"/>
      <c r="J1573" s="139"/>
      <c r="K1573" s="209"/>
      <c r="L1573" s="139"/>
      <c r="M1573" s="209"/>
      <c r="N1573" s="139"/>
      <c r="O1573" s="144">
        <f t="shared" ref="O1573" si="440">SUM(O1553:O1572)</f>
        <v>0</v>
      </c>
      <c r="P1573" s="836"/>
      <c r="Q1573" s="137"/>
      <c r="R1573" s="137"/>
      <c r="S1573" s="137"/>
      <c r="T1573" s="137"/>
      <c r="U1573" s="137"/>
      <c r="V1573" s="137"/>
      <c r="W1573" s="137"/>
      <c r="X1573" s="137"/>
      <c r="Y1573" s="137"/>
      <c r="Z1573" s="137"/>
      <c r="AA1573" s="137"/>
      <c r="AB1573" s="137"/>
      <c r="AC1573" s="137"/>
      <c r="AD1573" s="137"/>
      <c r="AE1573" s="137"/>
      <c r="AF1573" s="137"/>
      <c r="AG1573" s="137"/>
      <c r="AH1573" s="137"/>
    </row>
    <row r="1574" spans="1:34" ht="13.5" thickBot="1" x14ac:dyDescent="0.25">
      <c r="A1574" s="173"/>
      <c r="B1574" s="152"/>
      <c r="C1574" s="152"/>
      <c r="D1574" s="152"/>
      <c r="E1574" s="152"/>
      <c r="F1574" s="152"/>
      <c r="G1574" s="152"/>
      <c r="H1574" s="102"/>
      <c r="I1574" s="152"/>
      <c r="J1574" s="152"/>
      <c r="K1574" s="152"/>
      <c r="L1574" s="152"/>
      <c r="M1574" s="152"/>
      <c r="N1574" s="152"/>
      <c r="O1574" s="102"/>
      <c r="P1574" s="837"/>
      <c r="Q1574" s="137"/>
      <c r="R1574" s="137"/>
      <c r="S1574" s="137"/>
      <c r="T1574" s="137"/>
      <c r="U1574" s="137"/>
      <c r="V1574" s="137"/>
      <c r="W1574" s="137"/>
      <c r="X1574" s="137"/>
      <c r="Y1574" s="137"/>
      <c r="Z1574" s="137"/>
      <c r="AA1574" s="137"/>
      <c r="AB1574" s="137"/>
      <c r="AC1574" s="137"/>
      <c r="AD1574" s="137"/>
      <c r="AE1574" s="137"/>
      <c r="AF1574" s="137"/>
      <c r="AG1574" s="137"/>
      <c r="AH1574" s="137"/>
    </row>
    <row r="1575" spans="1:34" ht="15" customHeight="1" x14ac:dyDescent="0.2">
      <c r="A1575" s="1392">
        <f>'Setup Page'!C18</f>
        <v>0</v>
      </c>
      <c r="B1575" s="168"/>
      <c r="C1575" s="201"/>
      <c r="D1575" s="201"/>
      <c r="E1575" s="709"/>
      <c r="F1575" s="1121"/>
      <c r="G1575" s="1122"/>
      <c r="H1575" s="704"/>
      <c r="I1575" s="170"/>
      <c r="J1575" s="170"/>
      <c r="K1575" s="170"/>
      <c r="L1575" s="170"/>
      <c r="M1575" s="170"/>
      <c r="N1575" s="170"/>
      <c r="O1575" s="714">
        <f>G1575*H1575</f>
        <v>0</v>
      </c>
      <c r="P1575" s="835"/>
      <c r="Q1575" s="137"/>
      <c r="R1575" s="137"/>
      <c r="S1575" s="137"/>
      <c r="T1575" s="137"/>
      <c r="U1575" s="137"/>
      <c r="V1575" s="137"/>
      <c r="W1575" s="137"/>
      <c r="X1575" s="137"/>
      <c r="Y1575" s="137"/>
      <c r="Z1575" s="137"/>
      <c r="AA1575" s="137"/>
      <c r="AB1575" s="137"/>
      <c r="AC1575" s="137"/>
      <c r="AD1575" s="137"/>
      <c r="AE1575" s="137"/>
      <c r="AF1575" s="137"/>
      <c r="AG1575" s="137"/>
      <c r="AH1575" s="137"/>
    </row>
    <row r="1576" spans="1:34" ht="15" customHeight="1" x14ac:dyDescent="0.2">
      <c r="A1576" s="1393"/>
      <c r="B1576" s="147"/>
      <c r="C1576" s="202"/>
      <c r="D1576" s="201"/>
      <c r="E1576" s="710"/>
      <c r="F1576" s="1123"/>
      <c r="G1576" s="1124"/>
      <c r="H1576" s="704"/>
      <c r="I1576" s="170"/>
      <c r="J1576" s="170"/>
      <c r="K1576" s="170"/>
      <c r="L1576" s="170"/>
      <c r="M1576" s="170"/>
      <c r="N1576" s="170"/>
      <c r="O1576" s="714">
        <f t="shared" ref="O1576:O1594" si="441">G1576*H1576</f>
        <v>0</v>
      </c>
      <c r="P1576" s="835"/>
      <c r="Q1576" s="137"/>
      <c r="R1576" s="137"/>
      <c r="S1576" s="137"/>
      <c r="T1576" s="137"/>
      <c r="U1576" s="137"/>
      <c r="V1576" s="137"/>
      <c r="W1576" s="137"/>
      <c r="X1576" s="137"/>
      <c r="Y1576" s="137"/>
      <c r="Z1576" s="137"/>
      <c r="AA1576" s="137"/>
      <c r="AB1576" s="137"/>
      <c r="AC1576" s="137"/>
      <c r="AD1576" s="137"/>
      <c r="AE1576" s="137"/>
      <c r="AF1576" s="137"/>
      <c r="AG1576" s="137"/>
      <c r="AH1576" s="137"/>
    </row>
    <row r="1577" spans="1:34" ht="15" customHeight="1" x14ac:dyDescent="0.2">
      <c r="A1577" s="1393"/>
      <c r="B1577" s="147"/>
      <c r="C1577" s="202"/>
      <c r="D1577" s="201"/>
      <c r="E1577" s="710"/>
      <c r="F1577" s="1123"/>
      <c r="G1577" s="1124"/>
      <c r="H1577" s="704"/>
      <c r="I1577" s="170"/>
      <c r="J1577" s="170"/>
      <c r="K1577" s="170"/>
      <c r="L1577" s="170"/>
      <c r="M1577" s="170"/>
      <c r="N1577" s="170"/>
      <c r="O1577" s="714">
        <f t="shared" si="441"/>
        <v>0</v>
      </c>
      <c r="P1577" s="835"/>
      <c r="Q1577" s="137"/>
      <c r="R1577" s="137"/>
      <c r="S1577" s="137"/>
      <c r="T1577" s="137"/>
      <c r="U1577" s="137"/>
      <c r="V1577" s="137"/>
      <c r="W1577" s="137"/>
      <c r="X1577" s="137"/>
      <c r="Y1577" s="137"/>
      <c r="Z1577" s="137"/>
      <c r="AA1577" s="137"/>
      <c r="AB1577" s="137"/>
      <c r="AC1577" s="137"/>
      <c r="AD1577" s="137"/>
      <c r="AE1577" s="137"/>
      <c r="AF1577" s="137"/>
      <c r="AG1577" s="137"/>
      <c r="AH1577" s="137"/>
    </row>
    <row r="1578" spans="1:34" ht="15" customHeight="1" x14ac:dyDescent="0.2">
      <c r="A1578" s="1393"/>
      <c r="B1578" s="147"/>
      <c r="C1578" s="202"/>
      <c r="D1578" s="201"/>
      <c r="E1578" s="710"/>
      <c r="F1578" s="1123"/>
      <c r="G1578" s="1124"/>
      <c r="H1578" s="704"/>
      <c r="I1578" s="170"/>
      <c r="J1578" s="170"/>
      <c r="K1578" s="170"/>
      <c r="L1578" s="170"/>
      <c r="M1578" s="170"/>
      <c r="N1578" s="170"/>
      <c r="O1578" s="714">
        <f t="shared" si="441"/>
        <v>0</v>
      </c>
      <c r="P1578" s="835"/>
      <c r="Q1578" s="137"/>
      <c r="R1578" s="137"/>
      <c r="S1578" s="137"/>
      <c r="T1578" s="137"/>
      <c r="U1578" s="137"/>
      <c r="V1578" s="137"/>
      <c r="W1578" s="137"/>
      <c r="X1578" s="137"/>
      <c r="Y1578" s="137"/>
      <c r="Z1578" s="137"/>
      <c r="AA1578" s="137"/>
      <c r="AB1578" s="137"/>
      <c r="AC1578" s="137"/>
      <c r="AD1578" s="137"/>
      <c r="AE1578" s="137"/>
      <c r="AF1578" s="137"/>
      <c r="AG1578" s="137"/>
      <c r="AH1578" s="137"/>
    </row>
    <row r="1579" spans="1:34" ht="15" customHeight="1" x14ac:dyDescent="0.2">
      <c r="A1579" s="1393"/>
      <c r="B1579" s="147"/>
      <c r="C1579" s="202"/>
      <c r="D1579" s="201"/>
      <c r="E1579" s="710"/>
      <c r="F1579" s="1123"/>
      <c r="G1579" s="1124"/>
      <c r="H1579" s="704"/>
      <c r="I1579" s="170"/>
      <c r="J1579" s="170"/>
      <c r="K1579" s="170"/>
      <c r="L1579" s="170"/>
      <c r="M1579" s="170"/>
      <c r="N1579" s="170"/>
      <c r="O1579" s="714">
        <f t="shared" si="441"/>
        <v>0</v>
      </c>
      <c r="P1579" s="835"/>
      <c r="Q1579" s="137"/>
      <c r="R1579" s="137"/>
      <c r="S1579" s="137"/>
      <c r="T1579" s="137"/>
      <c r="U1579" s="137"/>
      <c r="V1579" s="137"/>
      <c r="W1579" s="137"/>
      <c r="X1579" s="137"/>
      <c r="Y1579" s="137"/>
      <c r="Z1579" s="137"/>
      <c r="AA1579" s="137"/>
      <c r="AB1579" s="137"/>
      <c r="AC1579" s="137"/>
      <c r="AD1579" s="137"/>
      <c r="AE1579" s="137"/>
      <c r="AF1579" s="137"/>
      <c r="AG1579" s="137"/>
      <c r="AH1579" s="137"/>
    </row>
    <row r="1580" spans="1:34" ht="15" customHeight="1" x14ac:dyDescent="0.2">
      <c r="A1580" s="1393"/>
      <c r="B1580" s="147"/>
      <c r="C1580" s="202"/>
      <c r="D1580" s="201"/>
      <c r="E1580" s="710"/>
      <c r="F1580" s="1123"/>
      <c r="G1580" s="1124"/>
      <c r="H1580" s="704"/>
      <c r="I1580" s="170"/>
      <c r="J1580" s="170"/>
      <c r="K1580" s="170"/>
      <c r="L1580" s="170"/>
      <c r="M1580" s="170"/>
      <c r="N1580" s="170"/>
      <c r="O1580" s="714">
        <f t="shared" si="441"/>
        <v>0</v>
      </c>
      <c r="P1580" s="835"/>
      <c r="Q1580" s="137"/>
      <c r="R1580" s="137"/>
      <c r="S1580" s="137"/>
      <c r="T1580" s="137"/>
      <c r="U1580" s="137"/>
      <c r="V1580" s="137"/>
      <c r="W1580" s="137"/>
      <c r="X1580" s="137"/>
      <c r="Y1580" s="137"/>
      <c r="Z1580" s="137"/>
      <c r="AA1580" s="137"/>
      <c r="AB1580" s="137"/>
      <c r="AC1580" s="137"/>
      <c r="AD1580" s="137"/>
      <c r="AE1580" s="137"/>
      <c r="AF1580" s="137"/>
      <c r="AG1580" s="137"/>
      <c r="AH1580" s="137"/>
    </row>
    <row r="1581" spans="1:34" ht="15" customHeight="1" x14ac:dyDescent="0.2">
      <c r="A1581" s="1393"/>
      <c r="B1581" s="147"/>
      <c r="C1581" s="202"/>
      <c r="D1581" s="201"/>
      <c r="E1581" s="710"/>
      <c r="F1581" s="1123"/>
      <c r="G1581" s="1124"/>
      <c r="H1581" s="704"/>
      <c r="I1581" s="170"/>
      <c r="J1581" s="170"/>
      <c r="K1581" s="170"/>
      <c r="L1581" s="170"/>
      <c r="M1581" s="170"/>
      <c r="N1581" s="170"/>
      <c r="O1581" s="714">
        <f t="shared" si="441"/>
        <v>0</v>
      </c>
      <c r="P1581" s="835"/>
      <c r="Q1581" s="137"/>
      <c r="R1581" s="137"/>
      <c r="S1581" s="137"/>
      <c r="T1581" s="137"/>
      <c r="U1581" s="137"/>
      <c r="V1581" s="137"/>
      <c r="W1581" s="137"/>
      <c r="X1581" s="137"/>
      <c r="Y1581" s="137"/>
      <c r="Z1581" s="137"/>
      <c r="AA1581" s="137"/>
      <c r="AB1581" s="137"/>
      <c r="AC1581" s="137"/>
      <c r="AD1581" s="137"/>
      <c r="AE1581" s="137"/>
      <c r="AF1581" s="137"/>
      <c r="AG1581" s="137"/>
      <c r="AH1581" s="137"/>
    </row>
    <row r="1582" spans="1:34" ht="15" customHeight="1" x14ac:dyDescent="0.2">
      <c r="A1582" s="1393"/>
      <c r="B1582" s="147"/>
      <c r="C1582" s="202"/>
      <c r="D1582" s="201"/>
      <c r="E1582" s="710"/>
      <c r="F1582" s="1123"/>
      <c r="G1582" s="1124"/>
      <c r="H1582" s="704"/>
      <c r="I1582" s="170"/>
      <c r="J1582" s="170"/>
      <c r="K1582" s="170"/>
      <c r="L1582" s="170"/>
      <c r="M1582" s="170"/>
      <c r="N1582" s="170"/>
      <c r="O1582" s="714">
        <f t="shared" si="441"/>
        <v>0</v>
      </c>
      <c r="P1582" s="835"/>
      <c r="Q1582" s="137"/>
      <c r="R1582" s="137"/>
      <c r="S1582" s="137"/>
      <c r="T1582" s="137"/>
      <c r="U1582" s="137"/>
      <c r="V1582" s="137"/>
      <c r="W1582" s="137"/>
      <c r="X1582" s="137"/>
      <c r="Y1582" s="137"/>
      <c r="Z1582" s="137"/>
      <c r="AA1582" s="137"/>
      <c r="AB1582" s="137"/>
      <c r="AC1582" s="137"/>
      <c r="AD1582" s="137"/>
      <c r="AE1582" s="137"/>
      <c r="AF1582" s="137"/>
      <c r="AG1582" s="137"/>
      <c r="AH1582" s="137"/>
    </row>
    <row r="1583" spans="1:34" ht="15" customHeight="1" x14ac:dyDescent="0.2">
      <c r="A1583" s="1393"/>
      <c r="B1583" s="147"/>
      <c r="C1583" s="202"/>
      <c r="D1583" s="201"/>
      <c r="E1583" s="710"/>
      <c r="F1583" s="1123"/>
      <c r="G1583" s="1124"/>
      <c r="H1583" s="704"/>
      <c r="I1583" s="170"/>
      <c r="J1583" s="170"/>
      <c r="K1583" s="170"/>
      <c r="L1583" s="170"/>
      <c r="M1583" s="170"/>
      <c r="N1583" s="170"/>
      <c r="O1583" s="714">
        <f t="shared" si="441"/>
        <v>0</v>
      </c>
      <c r="P1583" s="835"/>
      <c r="Q1583" s="137"/>
      <c r="R1583" s="137"/>
      <c r="S1583" s="137"/>
      <c r="T1583" s="137"/>
      <c r="U1583" s="137"/>
      <c r="V1583" s="137"/>
      <c r="W1583" s="137"/>
      <c r="X1583" s="137"/>
      <c r="Y1583" s="137"/>
      <c r="Z1583" s="137"/>
      <c r="AA1583" s="137"/>
      <c r="AB1583" s="137"/>
      <c r="AC1583" s="137"/>
      <c r="AD1583" s="137"/>
      <c r="AE1583" s="137"/>
      <c r="AF1583" s="137"/>
      <c r="AG1583" s="137"/>
      <c r="AH1583" s="137"/>
    </row>
    <row r="1584" spans="1:34" ht="15" customHeight="1" thickBot="1" x14ac:dyDescent="0.25">
      <c r="A1584" s="1393"/>
      <c r="B1584" s="147"/>
      <c r="C1584" s="202"/>
      <c r="D1584" s="201"/>
      <c r="E1584" s="710"/>
      <c r="F1584" s="1123"/>
      <c r="G1584" s="1124"/>
      <c r="H1584" s="704"/>
      <c r="I1584" s="170"/>
      <c r="J1584" s="170"/>
      <c r="K1584" s="170"/>
      <c r="L1584" s="170"/>
      <c r="M1584" s="170"/>
      <c r="N1584" s="170"/>
      <c r="O1584" s="714">
        <f t="shared" si="441"/>
        <v>0</v>
      </c>
      <c r="P1584" s="835"/>
      <c r="Q1584" s="137"/>
      <c r="R1584" s="137"/>
      <c r="S1584" s="137"/>
      <c r="T1584" s="137"/>
      <c r="U1584" s="137"/>
      <c r="V1584" s="137"/>
      <c r="W1584" s="137"/>
      <c r="X1584" s="137"/>
      <c r="Y1584" s="137"/>
      <c r="Z1584" s="137"/>
      <c r="AA1584" s="137"/>
      <c r="AB1584" s="137"/>
      <c r="AC1584" s="137"/>
      <c r="AD1584" s="137"/>
      <c r="AE1584" s="137"/>
      <c r="AF1584" s="137"/>
      <c r="AG1584" s="137"/>
      <c r="AH1584" s="137"/>
    </row>
    <row r="1585" spans="1:34" ht="15" hidden="1" customHeight="1" x14ac:dyDescent="0.2">
      <c r="A1585" s="1393"/>
      <c r="B1585" s="147"/>
      <c r="C1585" s="202"/>
      <c r="D1585" s="201"/>
      <c r="E1585" s="710"/>
      <c r="F1585" s="1123"/>
      <c r="G1585" s="1124"/>
      <c r="H1585" s="704"/>
      <c r="I1585" s="170"/>
      <c r="J1585" s="170"/>
      <c r="K1585" s="170"/>
      <c r="L1585" s="170"/>
      <c r="M1585" s="170"/>
      <c r="N1585" s="170"/>
      <c r="O1585" s="714">
        <f t="shared" si="441"/>
        <v>0</v>
      </c>
      <c r="P1585" s="835"/>
      <c r="Q1585" s="137"/>
      <c r="R1585" s="137"/>
      <c r="S1585" s="137"/>
      <c r="T1585" s="137"/>
      <c r="U1585" s="137"/>
      <c r="V1585" s="137"/>
      <c r="W1585" s="137"/>
      <c r="X1585" s="137"/>
      <c r="Y1585" s="137"/>
      <c r="Z1585" s="137"/>
      <c r="AA1585" s="137"/>
      <c r="AB1585" s="137"/>
      <c r="AC1585" s="137"/>
      <c r="AD1585" s="137"/>
      <c r="AE1585" s="137"/>
      <c r="AF1585" s="137"/>
      <c r="AG1585" s="137"/>
      <c r="AH1585" s="137"/>
    </row>
    <row r="1586" spans="1:34" ht="15" hidden="1" customHeight="1" x14ac:dyDescent="0.2">
      <c r="A1586" s="1393"/>
      <c r="B1586" s="147"/>
      <c r="C1586" s="202"/>
      <c r="D1586" s="201"/>
      <c r="E1586" s="710"/>
      <c r="F1586" s="1123"/>
      <c r="G1586" s="1124"/>
      <c r="H1586" s="704"/>
      <c r="I1586" s="170"/>
      <c r="J1586" s="170"/>
      <c r="K1586" s="170"/>
      <c r="L1586" s="170"/>
      <c r="M1586" s="170"/>
      <c r="N1586" s="170"/>
      <c r="O1586" s="714">
        <f t="shared" si="441"/>
        <v>0</v>
      </c>
      <c r="P1586" s="835"/>
      <c r="Q1586" s="137"/>
      <c r="R1586" s="137"/>
      <c r="S1586" s="137"/>
      <c r="T1586" s="137"/>
      <c r="U1586" s="137"/>
      <c r="V1586" s="137"/>
      <c r="W1586" s="137"/>
      <c r="X1586" s="137"/>
      <c r="Y1586" s="137"/>
      <c r="Z1586" s="137"/>
      <c r="AA1586" s="137"/>
      <c r="AB1586" s="137"/>
      <c r="AC1586" s="137"/>
      <c r="AD1586" s="137"/>
      <c r="AE1586" s="137"/>
      <c r="AF1586" s="137"/>
      <c r="AG1586" s="137"/>
      <c r="AH1586" s="137"/>
    </row>
    <row r="1587" spans="1:34" ht="15" hidden="1" customHeight="1" x14ac:dyDescent="0.2">
      <c r="A1587" s="1393"/>
      <c r="B1587" s="147"/>
      <c r="C1587" s="202"/>
      <c r="D1587" s="201"/>
      <c r="E1587" s="710"/>
      <c r="F1587" s="1123"/>
      <c r="G1587" s="1124"/>
      <c r="H1587" s="704"/>
      <c r="I1587" s="170"/>
      <c r="J1587" s="170"/>
      <c r="K1587" s="170"/>
      <c r="L1587" s="170"/>
      <c r="M1587" s="170"/>
      <c r="N1587" s="170"/>
      <c r="O1587" s="714">
        <f t="shared" si="441"/>
        <v>0</v>
      </c>
      <c r="P1587" s="835"/>
      <c r="Q1587" s="137"/>
      <c r="R1587" s="137"/>
      <c r="S1587" s="137"/>
      <c r="T1587" s="137"/>
      <c r="U1587" s="137"/>
      <c r="V1587" s="137"/>
      <c r="W1587" s="137"/>
      <c r="X1587" s="137"/>
      <c r="Y1587" s="137"/>
      <c r="Z1587" s="137"/>
      <c r="AA1587" s="137"/>
      <c r="AB1587" s="137"/>
      <c r="AC1587" s="137"/>
      <c r="AD1587" s="137"/>
      <c r="AE1587" s="137"/>
      <c r="AF1587" s="137"/>
      <c r="AG1587" s="137"/>
      <c r="AH1587" s="137"/>
    </row>
    <row r="1588" spans="1:34" ht="15" hidden="1" customHeight="1" x14ac:dyDescent="0.2">
      <c r="A1588" s="1393"/>
      <c r="B1588" s="147"/>
      <c r="C1588" s="202"/>
      <c r="D1588" s="201"/>
      <c r="E1588" s="710"/>
      <c r="F1588" s="1123"/>
      <c r="G1588" s="1124"/>
      <c r="H1588" s="704"/>
      <c r="I1588" s="170"/>
      <c r="J1588" s="170"/>
      <c r="K1588" s="170"/>
      <c r="L1588" s="170"/>
      <c r="M1588" s="170"/>
      <c r="N1588" s="170"/>
      <c r="O1588" s="714">
        <f t="shared" si="441"/>
        <v>0</v>
      </c>
      <c r="P1588" s="835"/>
      <c r="Q1588" s="137"/>
      <c r="R1588" s="137"/>
      <c r="S1588" s="137"/>
      <c r="T1588" s="137"/>
      <c r="U1588" s="137"/>
      <c r="V1588" s="137"/>
      <c r="W1588" s="137"/>
      <c r="X1588" s="137"/>
      <c r="Y1588" s="137"/>
      <c r="Z1588" s="137"/>
      <c r="AA1588" s="137"/>
      <c r="AB1588" s="137"/>
      <c r="AC1588" s="137"/>
      <c r="AD1588" s="137"/>
      <c r="AE1588" s="137"/>
      <c r="AF1588" s="137"/>
      <c r="AG1588" s="137"/>
      <c r="AH1588" s="137"/>
    </row>
    <row r="1589" spans="1:34" ht="15" hidden="1" customHeight="1" x14ac:dyDescent="0.2">
      <c r="A1589" s="1393"/>
      <c r="B1589" s="147"/>
      <c r="C1589" s="202"/>
      <c r="D1589" s="201"/>
      <c r="E1589" s="710"/>
      <c r="F1589" s="1123"/>
      <c r="G1589" s="1124"/>
      <c r="H1589" s="704"/>
      <c r="I1589" s="170"/>
      <c r="J1589" s="170"/>
      <c r="K1589" s="170"/>
      <c r="L1589" s="170"/>
      <c r="M1589" s="170"/>
      <c r="N1589" s="170"/>
      <c r="O1589" s="714">
        <f t="shared" si="441"/>
        <v>0</v>
      </c>
      <c r="P1589" s="835"/>
      <c r="Q1589" s="137"/>
      <c r="R1589" s="137"/>
      <c r="S1589" s="137"/>
      <c r="T1589" s="137"/>
      <c r="U1589" s="137"/>
      <c r="V1589" s="137"/>
      <c r="W1589" s="137"/>
      <c r="X1589" s="137"/>
      <c r="Y1589" s="137"/>
      <c r="Z1589" s="137"/>
      <c r="AA1589" s="137"/>
      <c r="AB1589" s="137"/>
      <c r="AC1589" s="137"/>
      <c r="AD1589" s="137"/>
      <c r="AE1589" s="137"/>
      <c r="AF1589" s="137"/>
      <c r="AG1589" s="137"/>
      <c r="AH1589" s="137"/>
    </row>
    <row r="1590" spans="1:34" ht="15" hidden="1" customHeight="1" x14ac:dyDescent="0.2">
      <c r="A1590" s="1393"/>
      <c r="B1590" s="147"/>
      <c r="C1590" s="202"/>
      <c r="D1590" s="201"/>
      <c r="E1590" s="710"/>
      <c r="F1590" s="1123"/>
      <c r="G1590" s="1124"/>
      <c r="H1590" s="704"/>
      <c r="I1590" s="170"/>
      <c r="J1590" s="170"/>
      <c r="K1590" s="170"/>
      <c r="L1590" s="170"/>
      <c r="M1590" s="170"/>
      <c r="N1590" s="170"/>
      <c r="O1590" s="714">
        <f t="shared" si="441"/>
        <v>0</v>
      </c>
      <c r="P1590" s="835"/>
      <c r="Q1590" s="137"/>
      <c r="R1590" s="137"/>
      <c r="S1590" s="137"/>
      <c r="T1590" s="137"/>
      <c r="U1590" s="137"/>
      <c r="V1590" s="137"/>
      <c r="W1590" s="137"/>
      <c r="X1590" s="137"/>
      <c r="Y1590" s="137"/>
      <c r="Z1590" s="137"/>
      <c r="AA1590" s="137"/>
      <c r="AB1590" s="137"/>
      <c r="AC1590" s="137"/>
      <c r="AD1590" s="137"/>
      <c r="AE1590" s="137"/>
      <c r="AF1590" s="137"/>
      <c r="AG1590" s="137"/>
      <c r="AH1590" s="137"/>
    </row>
    <row r="1591" spans="1:34" ht="15" hidden="1" customHeight="1" x14ac:dyDescent="0.2">
      <c r="A1591" s="1393"/>
      <c r="B1591" s="147"/>
      <c r="C1591" s="202"/>
      <c r="D1591" s="201"/>
      <c r="E1591" s="710"/>
      <c r="F1591" s="1123"/>
      <c r="G1591" s="1124"/>
      <c r="H1591" s="704"/>
      <c r="I1591" s="170"/>
      <c r="J1591" s="170"/>
      <c r="K1591" s="170"/>
      <c r="L1591" s="170"/>
      <c r="M1591" s="170"/>
      <c r="N1591" s="170"/>
      <c r="O1591" s="714">
        <f t="shared" si="441"/>
        <v>0</v>
      </c>
      <c r="P1591" s="835"/>
      <c r="Q1591" s="137"/>
      <c r="R1591" s="137"/>
      <c r="S1591" s="137"/>
      <c r="T1591" s="137"/>
      <c r="U1591" s="137"/>
      <c r="V1591" s="137"/>
      <c r="W1591" s="137"/>
      <c r="X1591" s="137"/>
      <c r="Y1591" s="137"/>
      <c r="Z1591" s="137"/>
      <c r="AA1591" s="137"/>
      <c r="AB1591" s="137"/>
      <c r="AC1591" s="137"/>
      <c r="AD1591" s="137"/>
      <c r="AE1591" s="137"/>
      <c r="AF1591" s="137"/>
      <c r="AG1591" s="137"/>
      <c r="AH1591" s="137"/>
    </row>
    <row r="1592" spans="1:34" ht="15" hidden="1" customHeight="1" x14ac:dyDescent="0.2">
      <c r="A1592" s="1393"/>
      <c r="B1592" s="147"/>
      <c r="C1592" s="202"/>
      <c r="D1592" s="201"/>
      <c r="E1592" s="710"/>
      <c r="F1592" s="1123"/>
      <c r="G1592" s="1124"/>
      <c r="H1592" s="704"/>
      <c r="I1592" s="170"/>
      <c r="J1592" s="170"/>
      <c r="K1592" s="170"/>
      <c r="L1592" s="170"/>
      <c r="M1592" s="170"/>
      <c r="N1592" s="170"/>
      <c r="O1592" s="714">
        <f t="shared" si="441"/>
        <v>0</v>
      </c>
      <c r="P1592" s="835"/>
      <c r="Q1592" s="137"/>
      <c r="R1592" s="137"/>
      <c r="S1592" s="137"/>
      <c r="T1592" s="137"/>
      <c r="U1592" s="137"/>
      <c r="V1592" s="137"/>
      <c r="W1592" s="137"/>
      <c r="X1592" s="137"/>
      <c r="Y1592" s="137"/>
      <c r="Z1592" s="137"/>
      <c r="AA1592" s="137"/>
      <c r="AB1592" s="137"/>
      <c r="AC1592" s="137"/>
      <c r="AD1592" s="137"/>
      <c r="AE1592" s="137"/>
      <c r="AF1592" s="137"/>
      <c r="AG1592" s="137"/>
      <c r="AH1592" s="137"/>
    </row>
    <row r="1593" spans="1:34" ht="15" hidden="1" customHeight="1" x14ac:dyDescent="0.2">
      <c r="A1593" s="1393"/>
      <c r="B1593" s="147"/>
      <c r="C1593" s="202"/>
      <c r="D1593" s="201"/>
      <c r="E1593" s="710"/>
      <c r="F1593" s="1123"/>
      <c r="G1593" s="1124"/>
      <c r="H1593" s="704"/>
      <c r="I1593" s="170"/>
      <c r="J1593" s="170"/>
      <c r="K1593" s="170"/>
      <c r="L1593" s="170"/>
      <c r="M1593" s="170"/>
      <c r="N1593" s="170"/>
      <c r="O1593" s="714">
        <f t="shared" si="441"/>
        <v>0</v>
      </c>
      <c r="P1593" s="835"/>
      <c r="Q1593" s="137"/>
      <c r="R1593" s="137"/>
      <c r="S1593" s="137"/>
      <c r="T1593" s="137"/>
      <c r="U1593" s="137"/>
      <c r="V1593" s="137"/>
      <c r="W1593" s="137"/>
      <c r="X1593" s="137"/>
      <c r="Y1593" s="137"/>
      <c r="Z1593" s="137"/>
      <c r="AA1593" s="137"/>
      <c r="AB1593" s="137"/>
      <c r="AC1593" s="137"/>
      <c r="AD1593" s="137"/>
      <c r="AE1593" s="137"/>
      <c r="AF1593" s="137"/>
      <c r="AG1593" s="137"/>
      <c r="AH1593" s="137"/>
    </row>
    <row r="1594" spans="1:34" ht="15" hidden="1" customHeight="1" x14ac:dyDescent="0.2">
      <c r="A1594" s="1394"/>
      <c r="B1594" s="169"/>
      <c r="C1594" s="203"/>
      <c r="D1594" s="201"/>
      <c r="E1594" s="711"/>
      <c r="F1594" s="1125"/>
      <c r="G1594" s="1126"/>
      <c r="H1594" s="704"/>
      <c r="I1594" s="170"/>
      <c r="J1594" s="170"/>
      <c r="K1594" s="170"/>
      <c r="L1594" s="170"/>
      <c r="M1594" s="170"/>
      <c r="N1594" s="170"/>
      <c r="O1594" s="714">
        <f t="shared" si="441"/>
        <v>0</v>
      </c>
      <c r="P1594" s="835"/>
      <c r="Q1594" s="137"/>
      <c r="R1594" s="137"/>
      <c r="S1594" s="137"/>
      <c r="T1594" s="137"/>
      <c r="U1594" s="137"/>
      <c r="V1594" s="137"/>
      <c r="W1594" s="137"/>
      <c r="X1594" s="137"/>
      <c r="Y1594" s="137"/>
      <c r="Z1594" s="137"/>
      <c r="AA1594" s="137"/>
      <c r="AB1594" s="137"/>
      <c r="AC1594" s="137"/>
      <c r="AD1594" s="137"/>
      <c r="AE1594" s="137"/>
      <c r="AF1594" s="137"/>
      <c r="AG1594" s="137"/>
      <c r="AH1594" s="137"/>
    </row>
    <row r="1595" spans="1:34" ht="18" customHeight="1" thickBot="1" x14ac:dyDescent="0.25">
      <c r="A1595" s="182"/>
      <c r="B1595" s="198"/>
      <c r="C1595" s="198"/>
      <c r="D1595" s="198"/>
      <c r="E1595" s="198" t="s">
        <v>62</v>
      </c>
      <c r="F1595" s="140">
        <f t="shared" ref="F1595:G1595" si="442">SUM(F1575:F1594)</f>
        <v>0</v>
      </c>
      <c r="G1595" s="204">
        <f t="shared" si="442"/>
        <v>0</v>
      </c>
      <c r="H1595" s="139"/>
      <c r="I1595" s="209"/>
      <c r="J1595" s="139"/>
      <c r="K1595" s="209"/>
      <c r="L1595" s="139"/>
      <c r="M1595" s="209"/>
      <c r="N1595" s="139"/>
      <c r="O1595" s="144">
        <f t="shared" ref="O1595" si="443">SUM(O1575:O1594)</f>
        <v>0</v>
      </c>
      <c r="P1595" s="836"/>
      <c r="Q1595" s="137"/>
      <c r="R1595" s="137"/>
      <c r="S1595" s="137"/>
      <c r="T1595" s="137"/>
      <c r="U1595" s="137"/>
      <c r="V1595" s="137"/>
      <c r="W1595" s="137"/>
      <c r="X1595" s="137"/>
      <c r="Y1595" s="137"/>
      <c r="Z1595" s="137"/>
      <c r="AA1595" s="137"/>
      <c r="AB1595" s="137"/>
      <c r="AC1595" s="137"/>
      <c r="AD1595" s="137"/>
      <c r="AE1595" s="137"/>
      <c r="AF1595" s="137"/>
      <c r="AG1595" s="137"/>
      <c r="AH1595" s="137"/>
    </row>
    <row r="1596" spans="1:34" ht="13.5" thickBot="1" x14ac:dyDescent="0.25">
      <c r="A1596" s="173"/>
      <c r="B1596" s="152"/>
      <c r="C1596" s="152"/>
      <c r="D1596" s="152"/>
      <c r="E1596" s="152"/>
      <c r="F1596" s="152"/>
      <c r="G1596" s="152"/>
      <c r="H1596" s="102"/>
      <c r="I1596" s="152"/>
      <c r="J1596" s="152"/>
      <c r="K1596" s="152"/>
      <c r="L1596" s="152"/>
      <c r="M1596" s="152"/>
      <c r="N1596" s="152"/>
      <c r="O1596" s="102"/>
      <c r="P1596" s="837"/>
      <c r="Q1596" s="137"/>
      <c r="R1596" s="137"/>
      <c r="S1596" s="137"/>
      <c r="T1596" s="137"/>
      <c r="U1596" s="137"/>
      <c r="V1596" s="137"/>
      <c r="W1596" s="137"/>
      <c r="X1596" s="137"/>
      <c r="Y1596" s="137"/>
      <c r="Z1596" s="137"/>
      <c r="AA1596" s="137"/>
      <c r="AB1596" s="137"/>
      <c r="AC1596" s="137"/>
      <c r="AD1596" s="137"/>
      <c r="AE1596" s="137"/>
      <c r="AF1596" s="137"/>
      <c r="AG1596" s="137"/>
      <c r="AH1596" s="137"/>
    </row>
    <row r="1597" spans="1:34" ht="15" customHeight="1" x14ac:dyDescent="0.2">
      <c r="A1597" s="1392">
        <f>'Setup Page'!C19</f>
        <v>0</v>
      </c>
      <c r="B1597" s="168"/>
      <c r="C1597" s="201"/>
      <c r="D1597" s="201"/>
      <c r="E1597" s="709"/>
      <c r="F1597" s="1121"/>
      <c r="G1597" s="1122"/>
      <c r="H1597" s="704"/>
      <c r="I1597" s="170"/>
      <c r="J1597" s="170"/>
      <c r="K1597" s="170"/>
      <c r="L1597" s="170"/>
      <c r="M1597" s="170"/>
      <c r="N1597" s="170"/>
      <c r="O1597" s="714">
        <f>G1597*H1597</f>
        <v>0</v>
      </c>
      <c r="P1597" s="835"/>
      <c r="Q1597" s="137"/>
      <c r="R1597" s="137"/>
      <c r="S1597" s="137"/>
      <c r="T1597" s="137"/>
      <c r="U1597" s="137"/>
      <c r="V1597" s="137"/>
      <c r="W1597" s="137"/>
      <c r="X1597" s="137"/>
      <c r="Y1597" s="137"/>
      <c r="Z1597" s="137"/>
      <c r="AA1597" s="137"/>
      <c r="AB1597" s="137"/>
      <c r="AC1597" s="137"/>
      <c r="AD1597" s="137"/>
      <c r="AE1597" s="137"/>
      <c r="AF1597" s="137"/>
      <c r="AG1597" s="137"/>
      <c r="AH1597" s="137"/>
    </row>
    <row r="1598" spans="1:34" ht="15" customHeight="1" x14ac:dyDescent="0.2">
      <c r="A1598" s="1393"/>
      <c r="B1598" s="147"/>
      <c r="C1598" s="202"/>
      <c r="D1598" s="201"/>
      <c r="E1598" s="710"/>
      <c r="F1598" s="1123"/>
      <c r="G1598" s="1124"/>
      <c r="H1598" s="704"/>
      <c r="I1598" s="170"/>
      <c r="J1598" s="170"/>
      <c r="K1598" s="170"/>
      <c r="L1598" s="170"/>
      <c r="M1598" s="170"/>
      <c r="N1598" s="170"/>
      <c r="O1598" s="714">
        <f t="shared" ref="O1598:O1616" si="444">G1598*H1598</f>
        <v>0</v>
      </c>
      <c r="P1598" s="835"/>
      <c r="Q1598" s="137"/>
      <c r="R1598" s="137"/>
      <c r="S1598" s="137"/>
      <c r="T1598" s="137"/>
      <c r="U1598" s="137"/>
      <c r="V1598" s="137"/>
      <c r="W1598" s="137"/>
      <c r="X1598" s="137"/>
      <c r="Y1598" s="137"/>
      <c r="Z1598" s="137"/>
      <c r="AA1598" s="137"/>
      <c r="AB1598" s="137"/>
      <c r="AC1598" s="137"/>
      <c r="AD1598" s="137"/>
      <c r="AE1598" s="137"/>
      <c r="AF1598" s="137"/>
      <c r="AG1598" s="137"/>
      <c r="AH1598" s="137"/>
    </row>
    <row r="1599" spans="1:34" ht="15" customHeight="1" x14ac:dyDescent="0.2">
      <c r="A1599" s="1393"/>
      <c r="B1599" s="147"/>
      <c r="C1599" s="202"/>
      <c r="D1599" s="201"/>
      <c r="E1599" s="710"/>
      <c r="F1599" s="1123"/>
      <c r="G1599" s="1124"/>
      <c r="H1599" s="704"/>
      <c r="I1599" s="170"/>
      <c r="J1599" s="170"/>
      <c r="K1599" s="170"/>
      <c r="L1599" s="170"/>
      <c r="M1599" s="170"/>
      <c r="N1599" s="170"/>
      <c r="O1599" s="714">
        <f t="shared" si="444"/>
        <v>0</v>
      </c>
      <c r="P1599" s="835"/>
      <c r="Q1599" s="137"/>
      <c r="R1599" s="137"/>
      <c r="S1599" s="137"/>
      <c r="T1599" s="137"/>
      <c r="U1599" s="137"/>
      <c r="V1599" s="137"/>
      <c r="W1599" s="137"/>
      <c r="X1599" s="137"/>
      <c r="Y1599" s="137"/>
      <c r="Z1599" s="137"/>
      <c r="AA1599" s="137"/>
      <c r="AB1599" s="137"/>
      <c r="AC1599" s="137"/>
      <c r="AD1599" s="137"/>
      <c r="AE1599" s="137"/>
      <c r="AF1599" s="137"/>
      <c r="AG1599" s="137"/>
      <c r="AH1599" s="137"/>
    </row>
    <row r="1600" spans="1:34" ht="15" customHeight="1" x14ac:dyDescent="0.2">
      <c r="A1600" s="1393"/>
      <c r="B1600" s="147"/>
      <c r="C1600" s="202"/>
      <c r="D1600" s="201"/>
      <c r="E1600" s="710"/>
      <c r="F1600" s="1123"/>
      <c r="G1600" s="1124"/>
      <c r="H1600" s="704"/>
      <c r="I1600" s="170"/>
      <c r="J1600" s="170"/>
      <c r="K1600" s="170"/>
      <c r="L1600" s="170"/>
      <c r="M1600" s="170"/>
      <c r="N1600" s="170"/>
      <c r="O1600" s="714">
        <f t="shared" si="444"/>
        <v>0</v>
      </c>
      <c r="P1600" s="835"/>
      <c r="Q1600" s="137"/>
      <c r="R1600" s="137"/>
      <c r="S1600" s="137"/>
      <c r="T1600" s="137"/>
      <c r="U1600" s="137"/>
      <c r="V1600" s="137"/>
      <c r="W1600" s="137"/>
      <c r="X1600" s="137"/>
      <c r="Y1600" s="137"/>
      <c r="Z1600" s="137"/>
      <c r="AA1600" s="137"/>
      <c r="AB1600" s="137"/>
      <c r="AC1600" s="137"/>
      <c r="AD1600" s="137"/>
      <c r="AE1600" s="137"/>
      <c r="AF1600" s="137"/>
      <c r="AG1600" s="137"/>
      <c r="AH1600" s="137"/>
    </row>
    <row r="1601" spans="1:34" ht="15" customHeight="1" x14ac:dyDescent="0.2">
      <c r="A1601" s="1393"/>
      <c r="B1601" s="147"/>
      <c r="C1601" s="202"/>
      <c r="D1601" s="201"/>
      <c r="E1601" s="710"/>
      <c r="F1601" s="1123"/>
      <c r="G1601" s="1124"/>
      <c r="H1601" s="704"/>
      <c r="I1601" s="170"/>
      <c r="J1601" s="170"/>
      <c r="K1601" s="170"/>
      <c r="L1601" s="170"/>
      <c r="M1601" s="170"/>
      <c r="N1601" s="170"/>
      <c r="O1601" s="714">
        <f t="shared" si="444"/>
        <v>0</v>
      </c>
      <c r="P1601" s="835"/>
      <c r="Q1601" s="137"/>
      <c r="R1601" s="137"/>
      <c r="S1601" s="137"/>
      <c r="T1601" s="137"/>
      <c r="U1601" s="137"/>
      <c r="V1601" s="137"/>
      <c r="W1601" s="137"/>
      <c r="X1601" s="137"/>
      <c r="Y1601" s="137"/>
      <c r="Z1601" s="137"/>
      <c r="AA1601" s="137"/>
      <c r="AB1601" s="137"/>
      <c r="AC1601" s="137"/>
      <c r="AD1601" s="137"/>
      <c r="AE1601" s="137"/>
      <c r="AF1601" s="137"/>
      <c r="AG1601" s="137"/>
      <c r="AH1601" s="137"/>
    </row>
    <row r="1602" spans="1:34" ht="15" customHeight="1" x14ac:dyDescent="0.2">
      <c r="A1602" s="1393"/>
      <c r="B1602" s="147"/>
      <c r="C1602" s="202"/>
      <c r="D1602" s="201"/>
      <c r="E1602" s="710"/>
      <c r="F1602" s="1123"/>
      <c r="G1602" s="1124"/>
      <c r="H1602" s="704"/>
      <c r="I1602" s="170"/>
      <c r="J1602" s="170"/>
      <c r="K1602" s="170"/>
      <c r="L1602" s="170"/>
      <c r="M1602" s="170"/>
      <c r="N1602" s="170"/>
      <c r="O1602" s="714">
        <f t="shared" si="444"/>
        <v>0</v>
      </c>
      <c r="P1602" s="835"/>
      <c r="Q1602" s="137"/>
      <c r="R1602" s="137"/>
      <c r="S1602" s="137"/>
      <c r="T1602" s="137"/>
      <c r="U1602" s="137"/>
      <c r="V1602" s="137"/>
      <c r="W1602" s="137"/>
      <c r="X1602" s="137"/>
      <c r="Y1602" s="137"/>
      <c r="Z1602" s="137"/>
      <c r="AA1602" s="137"/>
      <c r="AB1602" s="137"/>
      <c r="AC1602" s="137"/>
      <c r="AD1602" s="137"/>
      <c r="AE1602" s="137"/>
      <c r="AF1602" s="137"/>
      <c r="AG1602" s="137"/>
      <c r="AH1602" s="137"/>
    </row>
    <row r="1603" spans="1:34" ht="15" customHeight="1" x14ac:dyDescent="0.2">
      <c r="A1603" s="1393"/>
      <c r="B1603" s="147"/>
      <c r="C1603" s="202"/>
      <c r="D1603" s="201"/>
      <c r="E1603" s="710"/>
      <c r="F1603" s="1123"/>
      <c r="G1603" s="1124"/>
      <c r="H1603" s="704"/>
      <c r="I1603" s="170"/>
      <c r="J1603" s="170"/>
      <c r="K1603" s="170"/>
      <c r="L1603" s="170"/>
      <c r="M1603" s="170"/>
      <c r="N1603" s="170"/>
      <c r="O1603" s="714">
        <f t="shared" si="444"/>
        <v>0</v>
      </c>
      <c r="P1603" s="835"/>
      <c r="Q1603" s="137"/>
      <c r="R1603" s="137"/>
      <c r="S1603" s="137"/>
      <c r="T1603" s="137"/>
      <c r="U1603" s="137"/>
      <c r="V1603" s="137"/>
      <c r="W1603" s="137"/>
      <c r="X1603" s="137"/>
      <c r="Y1603" s="137"/>
      <c r="Z1603" s="137"/>
      <c r="AA1603" s="137"/>
      <c r="AB1603" s="137"/>
      <c r="AC1603" s="137"/>
      <c r="AD1603" s="137"/>
      <c r="AE1603" s="137"/>
      <c r="AF1603" s="137"/>
      <c r="AG1603" s="137"/>
      <c r="AH1603" s="137"/>
    </row>
    <row r="1604" spans="1:34" ht="15" customHeight="1" x14ac:dyDescent="0.2">
      <c r="A1604" s="1393"/>
      <c r="B1604" s="147"/>
      <c r="C1604" s="202"/>
      <c r="D1604" s="201"/>
      <c r="E1604" s="710"/>
      <c r="F1604" s="1123"/>
      <c r="G1604" s="1124"/>
      <c r="H1604" s="704"/>
      <c r="I1604" s="170"/>
      <c r="J1604" s="170"/>
      <c r="K1604" s="170"/>
      <c r="L1604" s="170"/>
      <c r="M1604" s="170"/>
      <c r="N1604" s="170"/>
      <c r="O1604" s="714">
        <f t="shared" si="444"/>
        <v>0</v>
      </c>
      <c r="P1604" s="835"/>
      <c r="Q1604" s="137"/>
      <c r="R1604" s="137"/>
      <c r="S1604" s="137"/>
      <c r="T1604" s="137"/>
      <c r="U1604" s="137"/>
      <c r="V1604" s="137"/>
      <c r="W1604" s="137"/>
      <c r="X1604" s="137"/>
      <c r="Y1604" s="137"/>
      <c r="Z1604" s="137"/>
      <c r="AA1604" s="137"/>
      <c r="AB1604" s="137"/>
      <c r="AC1604" s="137"/>
      <c r="AD1604" s="137"/>
      <c r="AE1604" s="137"/>
      <c r="AF1604" s="137"/>
      <c r="AG1604" s="137"/>
      <c r="AH1604" s="137"/>
    </row>
    <row r="1605" spans="1:34" ht="15" customHeight="1" x14ac:dyDescent="0.2">
      <c r="A1605" s="1393"/>
      <c r="B1605" s="147"/>
      <c r="C1605" s="202"/>
      <c r="D1605" s="201"/>
      <c r="E1605" s="710"/>
      <c r="F1605" s="1123"/>
      <c r="G1605" s="1124"/>
      <c r="H1605" s="704"/>
      <c r="I1605" s="170"/>
      <c r="J1605" s="170"/>
      <c r="K1605" s="170"/>
      <c r="L1605" s="170"/>
      <c r="M1605" s="170"/>
      <c r="N1605" s="170"/>
      <c r="O1605" s="714">
        <f t="shared" si="444"/>
        <v>0</v>
      </c>
      <c r="P1605" s="835"/>
      <c r="Q1605" s="137"/>
      <c r="R1605" s="137"/>
      <c r="S1605" s="137"/>
      <c r="T1605" s="137"/>
      <c r="U1605" s="137"/>
      <c r="V1605" s="137"/>
      <c r="W1605" s="137"/>
      <c r="X1605" s="137"/>
      <c r="Y1605" s="137"/>
      <c r="Z1605" s="137"/>
      <c r="AA1605" s="137"/>
      <c r="AB1605" s="137"/>
      <c r="AC1605" s="137"/>
      <c r="AD1605" s="137"/>
      <c r="AE1605" s="137"/>
      <c r="AF1605" s="137"/>
      <c r="AG1605" s="137"/>
      <c r="AH1605" s="137"/>
    </row>
    <row r="1606" spans="1:34" ht="15" customHeight="1" thickBot="1" x14ac:dyDescent="0.25">
      <c r="A1606" s="1393"/>
      <c r="B1606" s="147"/>
      <c r="C1606" s="202"/>
      <c r="D1606" s="201"/>
      <c r="E1606" s="710"/>
      <c r="F1606" s="1123"/>
      <c r="G1606" s="1124"/>
      <c r="H1606" s="704"/>
      <c r="I1606" s="170"/>
      <c r="J1606" s="170"/>
      <c r="K1606" s="170"/>
      <c r="L1606" s="170"/>
      <c r="M1606" s="170"/>
      <c r="N1606" s="170"/>
      <c r="O1606" s="714">
        <f t="shared" si="444"/>
        <v>0</v>
      </c>
      <c r="P1606" s="835"/>
      <c r="Q1606" s="137"/>
      <c r="R1606" s="137"/>
      <c r="S1606" s="137"/>
      <c r="T1606" s="137"/>
      <c r="U1606" s="137"/>
      <c r="V1606" s="137"/>
      <c r="W1606" s="137"/>
      <c r="X1606" s="137"/>
      <c r="Y1606" s="137"/>
      <c r="Z1606" s="137"/>
      <c r="AA1606" s="137"/>
      <c r="AB1606" s="137"/>
      <c r="AC1606" s="137"/>
      <c r="AD1606" s="137"/>
      <c r="AE1606" s="137"/>
      <c r="AF1606" s="137"/>
      <c r="AG1606" s="137"/>
      <c r="AH1606" s="137"/>
    </row>
    <row r="1607" spans="1:34" ht="15" hidden="1" customHeight="1" x14ac:dyDescent="0.2">
      <c r="A1607" s="1393"/>
      <c r="B1607" s="147"/>
      <c r="C1607" s="202"/>
      <c r="D1607" s="201"/>
      <c r="E1607" s="710"/>
      <c r="F1607" s="1123"/>
      <c r="G1607" s="1124"/>
      <c r="H1607" s="704"/>
      <c r="I1607" s="170"/>
      <c r="J1607" s="170"/>
      <c r="K1607" s="170"/>
      <c r="L1607" s="170"/>
      <c r="M1607" s="170"/>
      <c r="N1607" s="170"/>
      <c r="O1607" s="714">
        <f t="shared" si="444"/>
        <v>0</v>
      </c>
      <c r="P1607" s="835"/>
      <c r="Q1607" s="137"/>
      <c r="R1607" s="137"/>
      <c r="S1607" s="137"/>
      <c r="T1607" s="137"/>
      <c r="U1607" s="137"/>
      <c r="V1607" s="137"/>
      <c r="W1607" s="137"/>
      <c r="X1607" s="137"/>
      <c r="Y1607" s="137"/>
      <c r="Z1607" s="137"/>
      <c r="AA1607" s="137"/>
      <c r="AB1607" s="137"/>
      <c r="AC1607" s="137"/>
      <c r="AD1607" s="137"/>
      <c r="AE1607" s="137"/>
      <c r="AF1607" s="137"/>
      <c r="AG1607" s="137"/>
      <c r="AH1607" s="137"/>
    </row>
    <row r="1608" spans="1:34" ht="15" hidden="1" customHeight="1" x14ac:dyDescent="0.2">
      <c r="A1608" s="1393"/>
      <c r="B1608" s="147"/>
      <c r="C1608" s="202"/>
      <c r="D1608" s="201"/>
      <c r="E1608" s="710"/>
      <c r="F1608" s="1123"/>
      <c r="G1608" s="1124"/>
      <c r="H1608" s="704"/>
      <c r="I1608" s="170"/>
      <c r="J1608" s="170"/>
      <c r="K1608" s="170"/>
      <c r="L1608" s="170"/>
      <c r="M1608" s="170"/>
      <c r="N1608" s="170"/>
      <c r="O1608" s="714">
        <f t="shared" si="444"/>
        <v>0</v>
      </c>
      <c r="P1608" s="835"/>
      <c r="Q1608" s="137"/>
      <c r="R1608" s="137"/>
      <c r="S1608" s="137"/>
      <c r="T1608" s="137"/>
      <c r="U1608" s="137"/>
      <c r="V1608" s="137"/>
      <c r="W1608" s="137"/>
      <c r="X1608" s="137"/>
      <c r="Y1608" s="137"/>
      <c r="Z1608" s="137"/>
      <c r="AA1608" s="137"/>
      <c r="AB1608" s="137"/>
      <c r="AC1608" s="137"/>
      <c r="AD1608" s="137"/>
      <c r="AE1608" s="137"/>
      <c r="AF1608" s="137"/>
      <c r="AG1608" s="137"/>
      <c r="AH1608" s="137"/>
    </row>
    <row r="1609" spans="1:34" ht="15" hidden="1" customHeight="1" x14ac:dyDescent="0.2">
      <c r="A1609" s="1393"/>
      <c r="B1609" s="147"/>
      <c r="C1609" s="202"/>
      <c r="D1609" s="201"/>
      <c r="E1609" s="710"/>
      <c r="F1609" s="1123"/>
      <c r="G1609" s="1124"/>
      <c r="H1609" s="704"/>
      <c r="I1609" s="170"/>
      <c r="J1609" s="170"/>
      <c r="K1609" s="170"/>
      <c r="L1609" s="170"/>
      <c r="M1609" s="170"/>
      <c r="N1609" s="170"/>
      <c r="O1609" s="714">
        <f t="shared" si="444"/>
        <v>0</v>
      </c>
      <c r="P1609" s="835"/>
      <c r="Q1609" s="137"/>
      <c r="R1609" s="137"/>
      <c r="S1609" s="137"/>
      <c r="T1609" s="137"/>
      <c r="U1609" s="137"/>
      <c r="V1609" s="137"/>
      <c r="W1609" s="137"/>
      <c r="X1609" s="137"/>
      <c r="Y1609" s="137"/>
      <c r="Z1609" s="137"/>
      <c r="AA1609" s="137"/>
      <c r="AB1609" s="137"/>
      <c r="AC1609" s="137"/>
      <c r="AD1609" s="137"/>
      <c r="AE1609" s="137"/>
      <c r="AF1609" s="137"/>
      <c r="AG1609" s="137"/>
      <c r="AH1609" s="137"/>
    </row>
    <row r="1610" spans="1:34" ht="15" hidden="1" customHeight="1" x14ac:dyDescent="0.2">
      <c r="A1610" s="1393"/>
      <c r="B1610" s="147"/>
      <c r="C1610" s="202"/>
      <c r="D1610" s="201"/>
      <c r="E1610" s="710"/>
      <c r="F1610" s="1123"/>
      <c r="G1610" s="1124"/>
      <c r="H1610" s="704"/>
      <c r="I1610" s="170"/>
      <c r="J1610" s="170"/>
      <c r="K1610" s="170"/>
      <c r="L1610" s="170"/>
      <c r="M1610" s="170"/>
      <c r="N1610" s="170"/>
      <c r="O1610" s="714">
        <f t="shared" si="444"/>
        <v>0</v>
      </c>
      <c r="P1610" s="835"/>
      <c r="Q1610" s="137"/>
      <c r="R1610" s="137"/>
      <c r="S1610" s="137"/>
      <c r="T1610" s="137"/>
      <c r="U1610" s="137"/>
      <c r="V1610" s="137"/>
      <c r="W1610" s="137"/>
      <c r="X1610" s="137"/>
      <c r="Y1610" s="137"/>
      <c r="Z1610" s="137"/>
      <c r="AA1610" s="137"/>
      <c r="AB1610" s="137"/>
      <c r="AC1610" s="137"/>
      <c r="AD1610" s="137"/>
      <c r="AE1610" s="137"/>
      <c r="AF1610" s="137"/>
      <c r="AG1610" s="137"/>
      <c r="AH1610" s="137"/>
    </row>
    <row r="1611" spans="1:34" ht="15" hidden="1" customHeight="1" x14ac:dyDescent="0.2">
      <c r="A1611" s="1393"/>
      <c r="B1611" s="147"/>
      <c r="C1611" s="202"/>
      <c r="D1611" s="201"/>
      <c r="E1611" s="710"/>
      <c r="F1611" s="1123"/>
      <c r="G1611" s="1124"/>
      <c r="H1611" s="704"/>
      <c r="I1611" s="170"/>
      <c r="J1611" s="170"/>
      <c r="K1611" s="170"/>
      <c r="L1611" s="170"/>
      <c r="M1611" s="170"/>
      <c r="N1611" s="170"/>
      <c r="O1611" s="714">
        <f t="shared" si="444"/>
        <v>0</v>
      </c>
      <c r="P1611" s="835"/>
      <c r="Q1611" s="137"/>
      <c r="R1611" s="137"/>
      <c r="S1611" s="137"/>
      <c r="T1611" s="137"/>
      <c r="U1611" s="137"/>
      <c r="V1611" s="137"/>
      <c r="W1611" s="137"/>
      <c r="X1611" s="137"/>
      <c r="Y1611" s="137"/>
      <c r="Z1611" s="137"/>
      <c r="AA1611" s="137"/>
      <c r="AB1611" s="137"/>
      <c r="AC1611" s="137"/>
      <c r="AD1611" s="137"/>
      <c r="AE1611" s="137"/>
      <c r="AF1611" s="137"/>
      <c r="AG1611" s="137"/>
      <c r="AH1611" s="137"/>
    </row>
    <row r="1612" spans="1:34" ht="15" hidden="1" customHeight="1" x14ac:dyDescent="0.2">
      <c r="A1612" s="1393"/>
      <c r="B1612" s="147"/>
      <c r="C1612" s="202"/>
      <c r="D1612" s="201"/>
      <c r="E1612" s="710"/>
      <c r="F1612" s="1123"/>
      <c r="G1612" s="1124"/>
      <c r="H1612" s="704"/>
      <c r="I1612" s="170"/>
      <c r="J1612" s="170"/>
      <c r="K1612" s="170"/>
      <c r="L1612" s="170"/>
      <c r="M1612" s="170"/>
      <c r="N1612" s="170"/>
      <c r="O1612" s="714">
        <f t="shared" si="444"/>
        <v>0</v>
      </c>
      <c r="P1612" s="835"/>
      <c r="Q1612" s="137"/>
      <c r="R1612" s="137"/>
      <c r="S1612" s="137"/>
      <c r="T1612" s="137"/>
      <c r="U1612" s="137"/>
      <c r="V1612" s="137"/>
      <c r="W1612" s="137"/>
      <c r="X1612" s="137"/>
      <c r="Y1612" s="137"/>
      <c r="Z1612" s="137"/>
      <c r="AA1612" s="137"/>
      <c r="AB1612" s="137"/>
      <c r="AC1612" s="137"/>
      <c r="AD1612" s="137"/>
      <c r="AE1612" s="137"/>
      <c r="AF1612" s="137"/>
      <c r="AG1612" s="137"/>
      <c r="AH1612" s="137"/>
    </row>
    <row r="1613" spans="1:34" ht="15" hidden="1" customHeight="1" x14ac:dyDescent="0.2">
      <c r="A1613" s="1393"/>
      <c r="B1613" s="147"/>
      <c r="C1613" s="202"/>
      <c r="D1613" s="201"/>
      <c r="E1613" s="710"/>
      <c r="F1613" s="1123"/>
      <c r="G1613" s="1124"/>
      <c r="H1613" s="704"/>
      <c r="I1613" s="170"/>
      <c r="J1613" s="170"/>
      <c r="K1613" s="170"/>
      <c r="L1613" s="170"/>
      <c r="M1613" s="170"/>
      <c r="N1613" s="170"/>
      <c r="O1613" s="714">
        <f t="shared" si="444"/>
        <v>0</v>
      </c>
      <c r="P1613" s="835"/>
      <c r="Q1613" s="137"/>
      <c r="R1613" s="137"/>
      <c r="S1613" s="137"/>
      <c r="T1613" s="137"/>
      <c r="U1613" s="137"/>
      <c r="V1613" s="137"/>
      <c r="W1613" s="137"/>
      <c r="X1613" s="137"/>
      <c r="Y1613" s="137"/>
      <c r="Z1613" s="137"/>
      <c r="AA1613" s="137"/>
      <c r="AB1613" s="137"/>
      <c r="AC1613" s="137"/>
      <c r="AD1613" s="137"/>
      <c r="AE1613" s="137"/>
      <c r="AF1613" s="137"/>
      <c r="AG1613" s="137"/>
      <c r="AH1613" s="137"/>
    </row>
    <row r="1614" spans="1:34" ht="15" hidden="1" customHeight="1" x14ac:dyDescent="0.2">
      <c r="A1614" s="1393"/>
      <c r="B1614" s="147"/>
      <c r="C1614" s="202"/>
      <c r="D1614" s="201"/>
      <c r="E1614" s="710"/>
      <c r="F1614" s="1123"/>
      <c r="G1614" s="1124"/>
      <c r="H1614" s="704"/>
      <c r="I1614" s="170"/>
      <c r="J1614" s="170"/>
      <c r="K1614" s="170"/>
      <c r="L1614" s="170"/>
      <c r="M1614" s="170"/>
      <c r="N1614" s="170"/>
      <c r="O1614" s="714">
        <f t="shared" si="444"/>
        <v>0</v>
      </c>
      <c r="P1614" s="835"/>
      <c r="Q1614" s="137"/>
      <c r="R1614" s="137"/>
      <c r="S1614" s="137"/>
      <c r="T1614" s="137"/>
      <c r="U1614" s="137"/>
      <c r="V1614" s="137"/>
      <c r="W1614" s="137"/>
      <c r="X1614" s="137"/>
      <c r="Y1614" s="137"/>
      <c r="Z1614" s="137"/>
      <c r="AA1614" s="137"/>
      <c r="AB1614" s="137"/>
      <c r="AC1614" s="137"/>
      <c r="AD1614" s="137"/>
      <c r="AE1614" s="137"/>
      <c r="AF1614" s="137"/>
      <c r="AG1614" s="137"/>
      <c r="AH1614" s="137"/>
    </row>
    <row r="1615" spans="1:34" ht="15" hidden="1" customHeight="1" x14ac:dyDescent="0.2">
      <c r="A1615" s="1393"/>
      <c r="B1615" s="147"/>
      <c r="C1615" s="202"/>
      <c r="D1615" s="201"/>
      <c r="E1615" s="710"/>
      <c r="F1615" s="1123"/>
      <c r="G1615" s="1124"/>
      <c r="H1615" s="704"/>
      <c r="I1615" s="170"/>
      <c r="J1615" s="170"/>
      <c r="K1615" s="170"/>
      <c r="L1615" s="170"/>
      <c r="M1615" s="170"/>
      <c r="N1615" s="170"/>
      <c r="O1615" s="714">
        <f t="shared" si="444"/>
        <v>0</v>
      </c>
      <c r="P1615" s="835"/>
      <c r="Q1615" s="137"/>
      <c r="R1615" s="137"/>
      <c r="S1615" s="137"/>
      <c r="T1615" s="137"/>
      <c r="U1615" s="137"/>
      <c r="V1615" s="137"/>
      <c r="W1615" s="137"/>
      <c r="X1615" s="137"/>
      <c r="Y1615" s="137"/>
      <c r="Z1615" s="137"/>
      <c r="AA1615" s="137"/>
      <c r="AB1615" s="137"/>
      <c r="AC1615" s="137"/>
      <c r="AD1615" s="137"/>
      <c r="AE1615" s="137"/>
      <c r="AF1615" s="137"/>
      <c r="AG1615" s="137"/>
      <c r="AH1615" s="137"/>
    </row>
    <row r="1616" spans="1:34" ht="15" hidden="1" customHeight="1" x14ac:dyDescent="0.2">
      <c r="A1616" s="1394"/>
      <c r="B1616" s="169"/>
      <c r="C1616" s="203"/>
      <c r="D1616" s="201"/>
      <c r="E1616" s="711"/>
      <c r="F1616" s="1125"/>
      <c r="G1616" s="1126"/>
      <c r="H1616" s="704"/>
      <c r="I1616" s="170"/>
      <c r="J1616" s="170"/>
      <c r="K1616" s="170"/>
      <c r="L1616" s="170"/>
      <c r="M1616" s="170"/>
      <c r="N1616" s="170"/>
      <c r="O1616" s="714">
        <f t="shared" si="444"/>
        <v>0</v>
      </c>
      <c r="P1616" s="835"/>
      <c r="Q1616" s="137"/>
      <c r="R1616" s="137"/>
      <c r="S1616" s="137"/>
      <c r="T1616" s="137"/>
      <c r="U1616" s="137"/>
      <c r="V1616" s="137"/>
      <c r="W1616" s="137"/>
      <c r="X1616" s="137"/>
      <c r="Y1616" s="137"/>
      <c r="Z1616" s="137"/>
      <c r="AA1616" s="137"/>
      <c r="AB1616" s="137"/>
      <c r="AC1616" s="137"/>
      <c r="AD1616" s="137"/>
      <c r="AE1616" s="137"/>
      <c r="AF1616" s="137"/>
      <c r="AG1616" s="137"/>
      <c r="AH1616" s="137"/>
    </row>
    <row r="1617" spans="1:34" ht="18" customHeight="1" thickBot="1" x14ac:dyDescent="0.25">
      <c r="A1617" s="182"/>
      <c r="B1617" s="198"/>
      <c r="C1617" s="198"/>
      <c r="D1617" s="198"/>
      <c r="E1617" s="198" t="s">
        <v>62</v>
      </c>
      <c r="F1617" s="140">
        <f t="shared" ref="F1617:G1617" si="445">SUM(F1597:F1616)</f>
        <v>0</v>
      </c>
      <c r="G1617" s="204">
        <f t="shared" si="445"/>
        <v>0</v>
      </c>
      <c r="H1617" s="139"/>
      <c r="I1617" s="209"/>
      <c r="J1617" s="139"/>
      <c r="K1617" s="209"/>
      <c r="L1617" s="139"/>
      <c r="M1617" s="209"/>
      <c r="N1617" s="139"/>
      <c r="O1617" s="144">
        <f t="shared" ref="O1617" si="446">SUM(O1597:O1616)</f>
        <v>0</v>
      </c>
      <c r="P1617" s="836"/>
      <c r="Q1617" s="137"/>
      <c r="R1617" s="137"/>
      <c r="S1617" s="137"/>
      <c r="T1617" s="137"/>
      <c r="U1617" s="137"/>
      <c r="V1617" s="137"/>
      <c r="W1617" s="137"/>
      <c r="X1617" s="137"/>
      <c r="Y1617" s="137"/>
      <c r="Z1617" s="137"/>
      <c r="AA1617" s="137"/>
      <c r="AB1617" s="137"/>
      <c r="AC1617" s="137"/>
      <c r="AD1617" s="137"/>
      <c r="AE1617" s="137"/>
      <c r="AF1617" s="137"/>
      <c r="AG1617" s="137"/>
      <c r="AH1617" s="137"/>
    </row>
    <row r="1618" spans="1:34" ht="13.5" thickBot="1" x14ac:dyDescent="0.25">
      <c r="A1618" s="173"/>
      <c r="B1618" s="152"/>
      <c r="C1618" s="152"/>
      <c r="D1618" s="152"/>
      <c r="E1618" s="152"/>
      <c r="F1618" s="152"/>
      <c r="G1618" s="152"/>
      <c r="H1618" s="102"/>
      <c r="I1618" s="152"/>
      <c r="J1618" s="152"/>
      <c r="K1618" s="152"/>
      <c r="L1618" s="152"/>
      <c r="M1618" s="152"/>
      <c r="N1618" s="152"/>
      <c r="O1618" s="102"/>
      <c r="P1618" s="837"/>
      <c r="Q1618" s="137"/>
      <c r="R1618" s="137"/>
      <c r="S1618" s="137"/>
      <c r="T1618" s="137"/>
      <c r="U1618" s="137"/>
      <c r="V1618" s="137"/>
      <c r="W1618" s="137"/>
      <c r="X1618" s="137"/>
      <c r="Y1618" s="137"/>
      <c r="Z1618" s="137"/>
      <c r="AA1618" s="137"/>
      <c r="AB1618" s="137"/>
      <c r="AC1618" s="137"/>
      <c r="AD1618" s="137"/>
      <c r="AE1618" s="137"/>
      <c r="AF1618" s="137"/>
      <c r="AG1618" s="137"/>
      <c r="AH1618" s="137"/>
    </row>
    <row r="1619" spans="1:34" ht="15" customHeight="1" x14ac:dyDescent="0.2">
      <c r="A1619" s="1392">
        <f>'Setup Page'!C20</f>
        <v>0</v>
      </c>
      <c r="B1619" s="168"/>
      <c r="C1619" s="201"/>
      <c r="D1619" s="201"/>
      <c r="E1619" s="709"/>
      <c r="F1619" s="1121"/>
      <c r="G1619" s="1122"/>
      <c r="H1619" s="704"/>
      <c r="I1619" s="170"/>
      <c r="J1619" s="170"/>
      <c r="K1619" s="170"/>
      <c r="L1619" s="170"/>
      <c r="M1619" s="170"/>
      <c r="N1619" s="170"/>
      <c r="O1619" s="714">
        <f>G1619*H1619</f>
        <v>0</v>
      </c>
      <c r="P1619" s="835"/>
      <c r="Q1619" s="137"/>
      <c r="R1619" s="137"/>
      <c r="S1619" s="137"/>
      <c r="T1619" s="137"/>
      <c r="U1619" s="137"/>
      <c r="V1619" s="137"/>
      <c r="W1619" s="137"/>
      <c r="X1619" s="137"/>
      <c r="Y1619" s="137"/>
      <c r="Z1619" s="137"/>
      <c r="AA1619" s="137"/>
      <c r="AB1619" s="137"/>
      <c r="AC1619" s="137"/>
      <c r="AD1619" s="137"/>
      <c r="AE1619" s="137"/>
      <c r="AF1619" s="137"/>
      <c r="AG1619" s="137"/>
      <c r="AH1619" s="137"/>
    </row>
    <row r="1620" spans="1:34" ht="15" customHeight="1" x14ac:dyDescent="0.2">
      <c r="A1620" s="1393"/>
      <c r="B1620" s="147"/>
      <c r="C1620" s="202"/>
      <c r="D1620" s="201"/>
      <c r="E1620" s="710"/>
      <c r="F1620" s="1123"/>
      <c r="G1620" s="1124"/>
      <c r="H1620" s="704"/>
      <c r="I1620" s="170"/>
      <c r="J1620" s="170"/>
      <c r="K1620" s="170"/>
      <c r="L1620" s="170"/>
      <c r="M1620" s="170"/>
      <c r="N1620" s="170"/>
      <c r="O1620" s="714">
        <f t="shared" ref="O1620:O1638" si="447">G1620*H1620</f>
        <v>0</v>
      </c>
      <c r="P1620" s="835"/>
      <c r="Q1620" s="137"/>
      <c r="R1620" s="137"/>
      <c r="S1620" s="137"/>
      <c r="T1620" s="137"/>
      <c r="U1620" s="137"/>
      <c r="V1620" s="137"/>
      <c r="W1620" s="137"/>
      <c r="X1620" s="137"/>
      <c r="Y1620" s="137"/>
      <c r="Z1620" s="137"/>
      <c r="AA1620" s="137"/>
      <c r="AB1620" s="137"/>
      <c r="AC1620" s="137"/>
      <c r="AD1620" s="137"/>
      <c r="AE1620" s="137"/>
      <c r="AF1620" s="137"/>
      <c r="AG1620" s="137"/>
      <c r="AH1620" s="137"/>
    </row>
    <row r="1621" spans="1:34" ht="15" customHeight="1" x14ac:dyDescent="0.2">
      <c r="A1621" s="1393"/>
      <c r="B1621" s="147"/>
      <c r="C1621" s="202"/>
      <c r="D1621" s="201"/>
      <c r="E1621" s="710"/>
      <c r="F1621" s="1123"/>
      <c r="G1621" s="1124"/>
      <c r="H1621" s="704"/>
      <c r="I1621" s="170"/>
      <c r="J1621" s="170"/>
      <c r="K1621" s="170"/>
      <c r="L1621" s="170"/>
      <c r="M1621" s="170"/>
      <c r="N1621" s="170"/>
      <c r="O1621" s="714">
        <f t="shared" si="447"/>
        <v>0</v>
      </c>
      <c r="P1621" s="835"/>
      <c r="Q1621" s="137"/>
      <c r="R1621" s="137"/>
      <c r="S1621" s="137"/>
      <c r="T1621" s="137"/>
      <c r="U1621" s="137"/>
      <c r="V1621" s="137"/>
      <c r="W1621" s="137"/>
      <c r="X1621" s="137"/>
      <c r="Y1621" s="137"/>
      <c r="Z1621" s="137"/>
      <c r="AA1621" s="137"/>
      <c r="AB1621" s="137"/>
      <c r="AC1621" s="137"/>
      <c r="AD1621" s="137"/>
      <c r="AE1621" s="137"/>
      <c r="AF1621" s="137"/>
      <c r="AG1621" s="137"/>
      <c r="AH1621" s="137"/>
    </row>
    <row r="1622" spans="1:34" ht="15" customHeight="1" x14ac:dyDescent="0.2">
      <c r="A1622" s="1393"/>
      <c r="B1622" s="147"/>
      <c r="C1622" s="202"/>
      <c r="D1622" s="201"/>
      <c r="E1622" s="710"/>
      <c r="F1622" s="1123"/>
      <c r="G1622" s="1124"/>
      <c r="H1622" s="704"/>
      <c r="I1622" s="170"/>
      <c r="J1622" s="170"/>
      <c r="K1622" s="170"/>
      <c r="L1622" s="170"/>
      <c r="M1622" s="170"/>
      <c r="N1622" s="170"/>
      <c r="O1622" s="714">
        <f t="shared" si="447"/>
        <v>0</v>
      </c>
      <c r="P1622" s="835"/>
      <c r="Q1622" s="137"/>
      <c r="R1622" s="137"/>
      <c r="S1622" s="137"/>
      <c r="T1622" s="137"/>
      <c r="U1622" s="137"/>
      <c r="V1622" s="137"/>
      <c r="W1622" s="137"/>
      <c r="X1622" s="137"/>
      <c r="Y1622" s="137"/>
      <c r="Z1622" s="137"/>
      <c r="AA1622" s="137"/>
      <c r="AB1622" s="137"/>
      <c r="AC1622" s="137"/>
      <c r="AD1622" s="137"/>
      <c r="AE1622" s="137"/>
      <c r="AF1622" s="137"/>
      <c r="AG1622" s="137"/>
      <c r="AH1622" s="137"/>
    </row>
    <row r="1623" spans="1:34" ht="15" customHeight="1" x14ac:dyDescent="0.2">
      <c r="A1623" s="1393"/>
      <c r="B1623" s="147"/>
      <c r="C1623" s="202"/>
      <c r="D1623" s="201"/>
      <c r="E1623" s="710"/>
      <c r="F1623" s="1123"/>
      <c r="G1623" s="1124"/>
      <c r="H1623" s="704"/>
      <c r="I1623" s="170"/>
      <c r="J1623" s="170"/>
      <c r="K1623" s="170"/>
      <c r="L1623" s="170"/>
      <c r="M1623" s="170"/>
      <c r="N1623" s="170"/>
      <c r="O1623" s="714">
        <f t="shared" si="447"/>
        <v>0</v>
      </c>
      <c r="P1623" s="835"/>
      <c r="Q1623" s="137"/>
      <c r="R1623" s="137"/>
      <c r="S1623" s="137"/>
      <c r="T1623" s="137"/>
      <c r="U1623" s="137"/>
      <c r="V1623" s="137"/>
      <c r="W1623" s="137"/>
      <c r="X1623" s="137"/>
      <c r="Y1623" s="137"/>
      <c r="Z1623" s="137"/>
      <c r="AA1623" s="137"/>
      <c r="AB1623" s="137"/>
      <c r="AC1623" s="137"/>
      <c r="AD1623" s="137"/>
      <c r="AE1623" s="137"/>
      <c r="AF1623" s="137"/>
      <c r="AG1623" s="137"/>
      <c r="AH1623" s="137"/>
    </row>
    <row r="1624" spans="1:34" ht="15" customHeight="1" x14ac:dyDescent="0.2">
      <c r="A1624" s="1393"/>
      <c r="B1624" s="147"/>
      <c r="C1624" s="202"/>
      <c r="D1624" s="201"/>
      <c r="E1624" s="710"/>
      <c r="F1624" s="1123"/>
      <c r="G1624" s="1124"/>
      <c r="H1624" s="704"/>
      <c r="I1624" s="170"/>
      <c r="J1624" s="170"/>
      <c r="K1624" s="170"/>
      <c r="L1624" s="170"/>
      <c r="M1624" s="170"/>
      <c r="N1624" s="170"/>
      <c r="O1624" s="714">
        <f t="shared" si="447"/>
        <v>0</v>
      </c>
      <c r="P1624" s="835"/>
      <c r="Q1624" s="137"/>
      <c r="R1624" s="137"/>
      <c r="S1624" s="137"/>
      <c r="T1624" s="137"/>
      <c r="U1624" s="137"/>
      <c r="V1624" s="137"/>
      <c r="W1624" s="137"/>
      <c r="X1624" s="137"/>
      <c r="Y1624" s="137"/>
      <c r="Z1624" s="137"/>
      <c r="AA1624" s="137"/>
      <c r="AB1624" s="137"/>
      <c r="AC1624" s="137"/>
      <c r="AD1624" s="137"/>
      <c r="AE1624" s="137"/>
      <c r="AF1624" s="137"/>
      <c r="AG1624" s="137"/>
      <c r="AH1624" s="137"/>
    </row>
    <row r="1625" spans="1:34" ht="15" customHeight="1" x14ac:dyDescent="0.2">
      <c r="A1625" s="1393"/>
      <c r="B1625" s="147"/>
      <c r="C1625" s="202"/>
      <c r="D1625" s="201"/>
      <c r="E1625" s="710"/>
      <c r="F1625" s="1123"/>
      <c r="G1625" s="1124"/>
      <c r="H1625" s="704"/>
      <c r="I1625" s="170"/>
      <c r="J1625" s="170"/>
      <c r="K1625" s="170"/>
      <c r="L1625" s="170"/>
      <c r="M1625" s="170"/>
      <c r="N1625" s="170"/>
      <c r="O1625" s="714">
        <f t="shared" si="447"/>
        <v>0</v>
      </c>
      <c r="P1625" s="835"/>
      <c r="Q1625" s="137"/>
      <c r="R1625" s="137"/>
      <c r="S1625" s="137"/>
      <c r="T1625" s="137"/>
      <c r="U1625" s="137"/>
      <c r="V1625" s="137"/>
      <c r="W1625" s="137"/>
      <c r="X1625" s="137"/>
      <c r="Y1625" s="137"/>
      <c r="Z1625" s="137"/>
      <c r="AA1625" s="137"/>
      <c r="AB1625" s="137"/>
      <c r="AC1625" s="137"/>
      <c r="AD1625" s="137"/>
      <c r="AE1625" s="137"/>
      <c r="AF1625" s="137"/>
      <c r="AG1625" s="137"/>
      <c r="AH1625" s="137"/>
    </row>
    <row r="1626" spans="1:34" ht="15" customHeight="1" x14ac:dyDescent="0.2">
      <c r="A1626" s="1393"/>
      <c r="B1626" s="147"/>
      <c r="C1626" s="202"/>
      <c r="D1626" s="201"/>
      <c r="E1626" s="710"/>
      <c r="F1626" s="1123"/>
      <c r="G1626" s="1124"/>
      <c r="H1626" s="704"/>
      <c r="I1626" s="170"/>
      <c r="J1626" s="170"/>
      <c r="K1626" s="170"/>
      <c r="L1626" s="170"/>
      <c r="M1626" s="170"/>
      <c r="N1626" s="170"/>
      <c r="O1626" s="714">
        <f t="shared" si="447"/>
        <v>0</v>
      </c>
      <c r="P1626" s="835"/>
      <c r="Q1626" s="137"/>
      <c r="R1626" s="137"/>
      <c r="S1626" s="137"/>
      <c r="T1626" s="137"/>
      <c r="U1626" s="137"/>
      <c r="V1626" s="137"/>
      <c r="W1626" s="137"/>
      <c r="X1626" s="137"/>
      <c r="Y1626" s="137"/>
      <c r="Z1626" s="137"/>
      <c r="AA1626" s="137"/>
      <c r="AB1626" s="137"/>
      <c r="AC1626" s="137"/>
      <c r="AD1626" s="137"/>
      <c r="AE1626" s="137"/>
      <c r="AF1626" s="137"/>
      <c r="AG1626" s="137"/>
      <c r="AH1626" s="137"/>
    </row>
    <row r="1627" spans="1:34" ht="15" customHeight="1" x14ac:dyDescent="0.2">
      <c r="A1627" s="1393"/>
      <c r="B1627" s="147"/>
      <c r="C1627" s="202"/>
      <c r="D1627" s="201"/>
      <c r="E1627" s="710"/>
      <c r="F1627" s="1123"/>
      <c r="G1627" s="1124"/>
      <c r="H1627" s="704"/>
      <c r="I1627" s="170"/>
      <c r="J1627" s="170"/>
      <c r="K1627" s="170"/>
      <c r="L1627" s="170"/>
      <c r="M1627" s="170"/>
      <c r="N1627" s="170"/>
      <c r="O1627" s="714">
        <f t="shared" si="447"/>
        <v>0</v>
      </c>
      <c r="P1627" s="835"/>
      <c r="Q1627" s="137"/>
      <c r="R1627" s="137"/>
      <c r="S1627" s="137"/>
      <c r="T1627" s="137"/>
      <c r="U1627" s="137"/>
      <c r="V1627" s="137"/>
      <c r="W1627" s="137"/>
      <c r="X1627" s="137"/>
      <c r="Y1627" s="137"/>
      <c r="Z1627" s="137"/>
      <c r="AA1627" s="137"/>
      <c r="AB1627" s="137"/>
      <c r="AC1627" s="137"/>
      <c r="AD1627" s="137"/>
      <c r="AE1627" s="137"/>
      <c r="AF1627" s="137"/>
      <c r="AG1627" s="137"/>
      <c r="AH1627" s="137"/>
    </row>
    <row r="1628" spans="1:34" ht="15" customHeight="1" thickBot="1" x14ac:dyDescent="0.25">
      <c r="A1628" s="1393"/>
      <c r="B1628" s="147"/>
      <c r="C1628" s="202"/>
      <c r="D1628" s="201"/>
      <c r="E1628" s="710"/>
      <c r="F1628" s="1123"/>
      <c r="G1628" s="1124"/>
      <c r="H1628" s="704"/>
      <c r="I1628" s="170"/>
      <c r="J1628" s="170"/>
      <c r="K1628" s="170"/>
      <c r="L1628" s="170"/>
      <c r="M1628" s="170"/>
      <c r="N1628" s="170"/>
      <c r="O1628" s="714">
        <f t="shared" si="447"/>
        <v>0</v>
      </c>
      <c r="P1628" s="835"/>
      <c r="Q1628" s="137"/>
      <c r="R1628" s="137"/>
      <c r="S1628" s="137"/>
      <c r="T1628" s="137"/>
      <c r="U1628" s="137"/>
      <c r="V1628" s="137"/>
      <c r="W1628" s="137"/>
      <c r="X1628" s="137"/>
      <c r="Y1628" s="137"/>
      <c r="Z1628" s="137"/>
      <c r="AA1628" s="137"/>
      <c r="AB1628" s="137"/>
      <c r="AC1628" s="137"/>
      <c r="AD1628" s="137"/>
      <c r="AE1628" s="137"/>
      <c r="AF1628" s="137"/>
      <c r="AG1628" s="137"/>
      <c r="AH1628" s="137"/>
    </row>
    <row r="1629" spans="1:34" ht="15" hidden="1" customHeight="1" x14ac:dyDescent="0.2">
      <c r="A1629" s="1393"/>
      <c r="B1629" s="147"/>
      <c r="C1629" s="202"/>
      <c r="D1629" s="201"/>
      <c r="E1629" s="710"/>
      <c r="F1629" s="1123"/>
      <c r="G1629" s="1124"/>
      <c r="H1629" s="704"/>
      <c r="I1629" s="170"/>
      <c r="J1629" s="170"/>
      <c r="K1629" s="170"/>
      <c r="L1629" s="170"/>
      <c r="M1629" s="170"/>
      <c r="N1629" s="170"/>
      <c r="O1629" s="714">
        <f t="shared" si="447"/>
        <v>0</v>
      </c>
      <c r="P1629" s="835"/>
      <c r="Q1629" s="137"/>
      <c r="R1629" s="137"/>
      <c r="S1629" s="137"/>
      <c r="T1629" s="137"/>
      <c r="U1629" s="137"/>
      <c r="V1629" s="137"/>
      <c r="W1629" s="137"/>
      <c r="X1629" s="137"/>
      <c r="Y1629" s="137"/>
      <c r="Z1629" s="137"/>
      <c r="AA1629" s="137"/>
      <c r="AB1629" s="137"/>
      <c r="AC1629" s="137"/>
      <c r="AD1629" s="137"/>
      <c r="AE1629" s="137"/>
      <c r="AF1629" s="137"/>
      <c r="AG1629" s="137"/>
      <c r="AH1629" s="137"/>
    </row>
    <row r="1630" spans="1:34" ht="15" hidden="1" customHeight="1" x14ac:dyDescent="0.2">
      <c r="A1630" s="1393"/>
      <c r="B1630" s="147"/>
      <c r="C1630" s="202"/>
      <c r="D1630" s="201"/>
      <c r="E1630" s="710"/>
      <c r="F1630" s="1123"/>
      <c r="G1630" s="1124"/>
      <c r="H1630" s="704"/>
      <c r="I1630" s="170"/>
      <c r="J1630" s="170"/>
      <c r="K1630" s="170"/>
      <c r="L1630" s="170"/>
      <c r="M1630" s="170"/>
      <c r="N1630" s="170"/>
      <c r="O1630" s="714">
        <f t="shared" si="447"/>
        <v>0</v>
      </c>
      <c r="P1630" s="835"/>
      <c r="Q1630" s="137"/>
      <c r="R1630" s="137"/>
      <c r="S1630" s="137"/>
      <c r="T1630" s="137"/>
      <c r="U1630" s="137"/>
      <c r="V1630" s="137"/>
      <c r="W1630" s="137"/>
      <c r="X1630" s="137"/>
      <c r="Y1630" s="137"/>
      <c r="Z1630" s="137"/>
      <c r="AA1630" s="137"/>
      <c r="AB1630" s="137"/>
      <c r="AC1630" s="137"/>
      <c r="AD1630" s="137"/>
      <c r="AE1630" s="137"/>
      <c r="AF1630" s="137"/>
      <c r="AG1630" s="137"/>
      <c r="AH1630" s="137"/>
    </row>
    <row r="1631" spans="1:34" ht="15" hidden="1" customHeight="1" x14ac:dyDescent="0.2">
      <c r="A1631" s="1393"/>
      <c r="B1631" s="147"/>
      <c r="C1631" s="202"/>
      <c r="D1631" s="201"/>
      <c r="E1631" s="710"/>
      <c r="F1631" s="1123"/>
      <c r="G1631" s="1124"/>
      <c r="H1631" s="704"/>
      <c r="I1631" s="170"/>
      <c r="J1631" s="170"/>
      <c r="K1631" s="170"/>
      <c r="L1631" s="170"/>
      <c r="M1631" s="170"/>
      <c r="N1631" s="170"/>
      <c r="O1631" s="714">
        <f t="shared" si="447"/>
        <v>0</v>
      </c>
      <c r="P1631" s="835"/>
      <c r="Q1631" s="137"/>
      <c r="R1631" s="137"/>
      <c r="S1631" s="137"/>
      <c r="T1631" s="137"/>
      <c r="U1631" s="137"/>
      <c r="V1631" s="137"/>
      <c r="W1631" s="137"/>
      <c r="X1631" s="137"/>
      <c r="Y1631" s="137"/>
      <c r="Z1631" s="137"/>
      <c r="AA1631" s="137"/>
      <c r="AB1631" s="137"/>
      <c r="AC1631" s="137"/>
      <c r="AD1631" s="137"/>
      <c r="AE1631" s="137"/>
      <c r="AF1631" s="137"/>
      <c r="AG1631" s="137"/>
      <c r="AH1631" s="137"/>
    </row>
    <row r="1632" spans="1:34" ht="15" hidden="1" customHeight="1" x14ac:dyDescent="0.2">
      <c r="A1632" s="1393"/>
      <c r="B1632" s="147"/>
      <c r="C1632" s="202"/>
      <c r="D1632" s="201"/>
      <c r="E1632" s="710"/>
      <c r="F1632" s="1123"/>
      <c r="G1632" s="1124"/>
      <c r="H1632" s="704"/>
      <c r="I1632" s="170"/>
      <c r="J1632" s="170"/>
      <c r="K1632" s="170"/>
      <c r="L1632" s="170"/>
      <c r="M1632" s="170"/>
      <c r="N1632" s="170"/>
      <c r="O1632" s="714">
        <f t="shared" si="447"/>
        <v>0</v>
      </c>
      <c r="P1632" s="835"/>
      <c r="Q1632" s="137"/>
      <c r="R1632" s="137"/>
      <c r="S1632" s="137"/>
      <c r="T1632" s="137"/>
      <c r="U1632" s="137"/>
      <c r="V1632" s="137"/>
      <c r="W1632" s="137"/>
      <c r="X1632" s="137"/>
      <c r="Y1632" s="137"/>
      <c r="Z1632" s="137"/>
      <c r="AA1632" s="137"/>
      <c r="AB1632" s="137"/>
      <c r="AC1632" s="137"/>
      <c r="AD1632" s="137"/>
      <c r="AE1632" s="137"/>
      <c r="AF1632" s="137"/>
      <c r="AG1632" s="137"/>
      <c r="AH1632" s="137"/>
    </row>
    <row r="1633" spans="1:34" ht="15" hidden="1" customHeight="1" x14ac:dyDescent="0.2">
      <c r="A1633" s="1393"/>
      <c r="B1633" s="147"/>
      <c r="C1633" s="202"/>
      <c r="D1633" s="201"/>
      <c r="E1633" s="710"/>
      <c r="F1633" s="1123"/>
      <c r="G1633" s="1124"/>
      <c r="H1633" s="704"/>
      <c r="I1633" s="170"/>
      <c r="J1633" s="170"/>
      <c r="K1633" s="170"/>
      <c r="L1633" s="170"/>
      <c r="M1633" s="170"/>
      <c r="N1633" s="170"/>
      <c r="O1633" s="714">
        <f t="shared" si="447"/>
        <v>0</v>
      </c>
      <c r="P1633" s="835"/>
      <c r="Q1633" s="137"/>
      <c r="R1633" s="137"/>
      <c r="S1633" s="137"/>
      <c r="T1633" s="137"/>
      <c r="U1633" s="137"/>
      <c r="V1633" s="137"/>
      <c r="W1633" s="137"/>
      <c r="X1633" s="137"/>
      <c r="Y1633" s="137"/>
      <c r="Z1633" s="137"/>
      <c r="AA1633" s="137"/>
      <c r="AB1633" s="137"/>
      <c r="AC1633" s="137"/>
      <c r="AD1633" s="137"/>
      <c r="AE1633" s="137"/>
      <c r="AF1633" s="137"/>
      <c r="AG1633" s="137"/>
      <c r="AH1633" s="137"/>
    </row>
    <row r="1634" spans="1:34" ht="15" hidden="1" customHeight="1" x14ac:dyDescent="0.2">
      <c r="A1634" s="1393"/>
      <c r="B1634" s="147"/>
      <c r="C1634" s="202"/>
      <c r="D1634" s="201"/>
      <c r="E1634" s="710"/>
      <c r="F1634" s="1123"/>
      <c r="G1634" s="1124"/>
      <c r="H1634" s="704"/>
      <c r="I1634" s="170"/>
      <c r="J1634" s="170"/>
      <c r="K1634" s="170"/>
      <c r="L1634" s="170"/>
      <c r="M1634" s="170"/>
      <c r="N1634" s="170"/>
      <c r="O1634" s="714">
        <f t="shared" si="447"/>
        <v>0</v>
      </c>
      <c r="P1634" s="835"/>
      <c r="Q1634" s="137"/>
      <c r="R1634" s="137"/>
      <c r="S1634" s="137"/>
      <c r="T1634" s="137"/>
      <c r="U1634" s="137"/>
      <c r="V1634" s="137"/>
      <c r="W1634" s="137"/>
      <c r="X1634" s="137"/>
      <c r="Y1634" s="137"/>
      <c r="Z1634" s="137"/>
      <c r="AA1634" s="137"/>
      <c r="AB1634" s="137"/>
      <c r="AC1634" s="137"/>
      <c r="AD1634" s="137"/>
      <c r="AE1634" s="137"/>
      <c r="AF1634" s="137"/>
      <c r="AG1634" s="137"/>
      <c r="AH1634" s="137"/>
    </row>
    <row r="1635" spans="1:34" ht="15" hidden="1" customHeight="1" x14ac:dyDescent="0.2">
      <c r="A1635" s="1393"/>
      <c r="B1635" s="147"/>
      <c r="C1635" s="202"/>
      <c r="D1635" s="201"/>
      <c r="E1635" s="710"/>
      <c r="F1635" s="1123"/>
      <c r="G1635" s="1124"/>
      <c r="H1635" s="704"/>
      <c r="I1635" s="170"/>
      <c r="J1635" s="170"/>
      <c r="K1635" s="170"/>
      <c r="L1635" s="170"/>
      <c r="M1635" s="170"/>
      <c r="N1635" s="170"/>
      <c r="O1635" s="714">
        <f t="shared" si="447"/>
        <v>0</v>
      </c>
      <c r="P1635" s="835"/>
      <c r="Q1635" s="137"/>
      <c r="R1635" s="137"/>
      <c r="S1635" s="137"/>
      <c r="T1635" s="137"/>
      <c r="U1635" s="137"/>
      <c r="V1635" s="137"/>
      <c r="W1635" s="137"/>
      <c r="X1635" s="137"/>
      <c r="Y1635" s="137"/>
      <c r="Z1635" s="137"/>
      <c r="AA1635" s="137"/>
      <c r="AB1635" s="137"/>
      <c r="AC1635" s="137"/>
      <c r="AD1635" s="137"/>
      <c r="AE1635" s="137"/>
      <c r="AF1635" s="137"/>
      <c r="AG1635" s="137"/>
      <c r="AH1635" s="137"/>
    </row>
    <row r="1636" spans="1:34" ht="15" hidden="1" customHeight="1" x14ac:dyDescent="0.2">
      <c r="A1636" s="1393"/>
      <c r="B1636" s="147"/>
      <c r="C1636" s="202"/>
      <c r="D1636" s="201"/>
      <c r="E1636" s="710"/>
      <c r="F1636" s="1123"/>
      <c r="G1636" s="1124"/>
      <c r="H1636" s="704"/>
      <c r="I1636" s="170"/>
      <c r="J1636" s="170"/>
      <c r="K1636" s="170"/>
      <c r="L1636" s="170"/>
      <c r="M1636" s="170"/>
      <c r="N1636" s="170"/>
      <c r="O1636" s="714">
        <f t="shared" si="447"/>
        <v>0</v>
      </c>
      <c r="P1636" s="835"/>
      <c r="Q1636" s="137"/>
      <c r="R1636" s="137"/>
      <c r="S1636" s="137"/>
      <c r="T1636" s="137"/>
      <c r="U1636" s="137"/>
      <c r="V1636" s="137"/>
      <c r="W1636" s="137"/>
      <c r="X1636" s="137"/>
      <c r="Y1636" s="137"/>
      <c r="Z1636" s="137"/>
      <c r="AA1636" s="137"/>
      <c r="AB1636" s="137"/>
      <c r="AC1636" s="137"/>
      <c r="AD1636" s="137"/>
      <c r="AE1636" s="137"/>
      <c r="AF1636" s="137"/>
      <c r="AG1636" s="137"/>
      <c r="AH1636" s="137"/>
    </row>
    <row r="1637" spans="1:34" ht="15" hidden="1" customHeight="1" x14ac:dyDescent="0.2">
      <c r="A1637" s="1393"/>
      <c r="B1637" s="147"/>
      <c r="C1637" s="202"/>
      <c r="D1637" s="201"/>
      <c r="E1637" s="710"/>
      <c r="F1637" s="1123"/>
      <c r="G1637" s="1124"/>
      <c r="H1637" s="704"/>
      <c r="I1637" s="170"/>
      <c r="J1637" s="170"/>
      <c r="K1637" s="170"/>
      <c r="L1637" s="170"/>
      <c r="M1637" s="170"/>
      <c r="N1637" s="170"/>
      <c r="O1637" s="714">
        <f t="shared" si="447"/>
        <v>0</v>
      </c>
      <c r="P1637" s="835"/>
      <c r="Q1637" s="137"/>
      <c r="R1637" s="137"/>
      <c r="S1637" s="137"/>
      <c r="T1637" s="137"/>
      <c r="U1637" s="137"/>
      <c r="V1637" s="137"/>
      <c r="W1637" s="137"/>
      <c r="X1637" s="137"/>
      <c r="Y1637" s="137"/>
      <c r="Z1637" s="137"/>
      <c r="AA1637" s="137"/>
      <c r="AB1637" s="137"/>
      <c r="AC1637" s="137"/>
      <c r="AD1637" s="137"/>
      <c r="AE1637" s="137"/>
      <c r="AF1637" s="137"/>
      <c r="AG1637" s="137"/>
      <c r="AH1637" s="137"/>
    </row>
    <row r="1638" spans="1:34" ht="15" hidden="1" customHeight="1" x14ac:dyDescent="0.2">
      <c r="A1638" s="1394"/>
      <c r="B1638" s="169"/>
      <c r="C1638" s="203"/>
      <c r="D1638" s="201"/>
      <c r="E1638" s="711"/>
      <c r="F1638" s="1125"/>
      <c r="G1638" s="1126"/>
      <c r="H1638" s="704"/>
      <c r="I1638" s="170"/>
      <c r="J1638" s="170"/>
      <c r="K1638" s="170"/>
      <c r="L1638" s="170"/>
      <c r="M1638" s="170"/>
      <c r="N1638" s="170"/>
      <c r="O1638" s="714">
        <f t="shared" si="447"/>
        <v>0</v>
      </c>
      <c r="P1638" s="835"/>
      <c r="Q1638" s="137"/>
      <c r="R1638" s="137"/>
      <c r="S1638" s="137"/>
      <c r="T1638" s="137"/>
      <c r="U1638" s="137"/>
      <c r="V1638" s="137"/>
      <c r="W1638" s="137"/>
      <c r="X1638" s="137"/>
      <c r="Y1638" s="137"/>
      <c r="Z1638" s="137"/>
      <c r="AA1638" s="137"/>
      <c r="AB1638" s="137"/>
      <c r="AC1638" s="137"/>
      <c r="AD1638" s="137"/>
      <c r="AE1638" s="137"/>
      <c r="AF1638" s="137"/>
      <c r="AG1638" s="137"/>
      <c r="AH1638" s="137"/>
    </row>
    <row r="1639" spans="1:34" ht="18" customHeight="1" thickBot="1" x14ac:dyDescent="0.25">
      <c r="A1639" s="182"/>
      <c r="B1639" s="198"/>
      <c r="C1639" s="198"/>
      <c r="D1639" s="198"/>
      <c r="E1639" s="198" t="s">
        <v>62</v>
      </c>
      <c r="F1639" s="140">
        <f t="shared" ref="F1639:G1639" si="448">SUM(F1619:F1638)</f>
        <v>0</v>
      </c>
      <c r="G1639" s="204">
        <f t="shared" si="448"/>
        <v>0</v>
      </c>
      <c r="H1639" s="139"/>
      <c r="I1639" s="209"/>
      <c r="J1639" s="139"/>
      <c r="K1639" s="209"/>
      <c r="L1639" s="139"/>
      <c r="M1639" s="209"/>
      <c r="N1639" s="139"/>
      <c r="O1639" s="144">
        <f t="shared" ref="O1639" si="449">SUM(O1619:O1638)</f>
        <v>0</v>
      </c>
      <c r="P1639" s="836"/>
      <c r="Q1639" s="137"/>
      <c r="R1639" s="137"/>
      <c r="S1639" s="137"/>
      <c r="T1639" s="137"/>
      <c r="U1639" s="137"/>
      <c r="V1639" s="137"/>
      <c r="W1639" s="137"/>
      <c r="X1639" s="137"/>
      <c r="Y1639" s="137"/>
      <c r="Z1639" s="137"/>
      <c r="AA1639" s="137"/>
      <c r="AB1639" s="137"/>
      <c r="AC1639" s="137"/>
      <c r="AD1639" s="137"/>
      <c r="AE1639" s="137"/>
      <c r="AF1639" s="137"/>
      <c r="AG1639" s="137"/>
      <c r="AH1639" s="137"/>
    </row>
    <row r="1640" spans="1:34" ht="13.5" thickBot="1" x14ac:dyDescent="0.25">
      <c r="A1640" s="173"/>
      <c r="B1640" s="152"/>
      <c r="C1640" s="152"/>
      <c r="D1640" s="152"/>
      <c r="E1640" s="152"/>
      <c r="F1640" s="152"/>
      <c r="G1640" s="152"/>
      <c r="H1640" s="102"/>
      <c r="I1640" s="152"/>
      <c r="J1640" s="152"/>
      <c r="K1640" s="152"/>
      <c r="L1640" s="152"/>
      <c r="M1640" s="152"/>
      <c r="N1640" s="152"/>
      <c r="O1640" s="102"/>
      <c r="P1640" s="837"/>
      <c r="Q1640" s="137"/>
      <c r="R1640" s="137"/>
      <c r="S1640" s="137"/>
      <c r="T1640" s="137"/>
      <c r="U1640" s="137"/>
      <c r="V1640" s="137"/>
      <c r="W1640" s="137"/>
      <c r="X1640" s="137"/>
      <c r="Y1640" s="137"/>
      <c r="Z1640" s="137"/>
      <c r="AA1640" s="137"/>
      <c r="AB1640" s="137"/>
      <c r="AC1640" s="137"/>
      <c r="AD1640" s="137"/>
      <c r="AE1640" s="137"/>
      <c r="AF1640" s="137"/>
      <c r="AG1640" s="137"/>
      <c r="AH1640" s="137"/>
    </row>
    <row r="1641" spans="1:34" ht="15" customHeight="1" x14ac:dyDescent="0.2">
      <c r="A1641" s="1392">
        <f>'Setup Page'!C21</f>
        <v>0</v>
      </c>
      <c r="B1641" s="168"/>
      <c r="C1641" s="201"/>
      <c r="D1641" s="201"/>
      <c r="E1641" s="709"/>
      <c r="F1641" s="1121"/>
      <c r="G1641" s="1122"/>
      <c r="H1641" s="704"/>
      <c r="I1641" s="170"/>
      <c r="J1641" s="170"/>
      <c r="K1641" s="170"/>
      <c r="L1641" s="170"/>
      <c r="M1641" s="170"/>
      <c r="N1641" s="170"/>
      <c r="O1641" s="714">
        <f>G1641*H1641</f>
        <v>0</v>
      </c>
      <c r="P1641" s="835"/>
      <c r="Q1641" s="137"/>
      <c r="R1641" s="137"/>
      <c r="S1641" s="137"/>
      <c r="T1641" s="137"/>
      <c r="U1641" s="137"/>
      <c r="V1641" s="137"/>
      <c r="W1641" s="137"/>
      <c r="X1641" s="137"/>
      <c r="Y1641" s="137"/>
      <c r="Z1641" s="137"/>
      <c r="AA1641" s="137"/>
      <c r="AB1641" s="137"/>
      <c r="AC1641" s="137"/>
      <c r="AD1641" s="137"/>
      <c r="AE1641" s="137"/>
      <c r="AF1641" s="137"/>
      <c r="AG1641" s="137"/>
      <c r="AH1641" s="137"/>
    </row>
    <row r="1642" spans="1:34" ht="15" customHeight="1" x14ac:dyDescent="0.2">
      <c r="A1642" s="1393"/>
      <c r="B1642" s="147"/>
      <c r="C1642" s="202"/>
      <c r="D1642" s="201"/>
      <c r="E1642" s="710"/>
      <c r="F1642" s="1123"/>
      <c r="G1642" s="1124"/>
      <c r="H1642" s="704"/>
      <c r="I1642" s="170"/>
      <c r="J1642" s="170"/>
      <c r="K1642" s="170"/>
      <c r="L1642" s="170"/>
      <c r="M1642" s="170"/>
      <c r="N1642" s="170"/>
      <c r="O1642" s="714">
        <f t="shared" ref="O1642:O1660" si="450">G1642*H1642</f>
        <v>0</v>
      </c>
      <c r="P1642" s="835"/>
      <c r="Q1642" s="137"/>
      <c r="R1642" s="137"/>
      <c r="S1642" s="137"/>
      <c r="T1642" s="137"/>
      <c r="U1642" s="137"/>
      <c r="V1642" s="137"/>
      <c r="W1642" s="137"/>
      <c r="X1642" s="137"/>
      <c r="Y1642" s="137"/>
      <c r="Z1642" s="137"/>
      <c r="AA1642" s="137"/>
      <c r="AB1642" s="137"/>
      <c r="AC1642" s="137"/>
      <c r="AD1642" s="137"/>
      <c r="AE1642" s="137"/>
      <c r="AF1642" s="137"/>
      <c r="AG1642" s="137"/>
      <c r="AH1642" s="137"/>
    </row>
    <row r="1643" spans="1:34" ht="15" customHeight="1" x14ac:dyDescent="0.2">
      <c r="A1643" s="1393"/>
      <c r="B1643" s="147"/>
      <c r="C1643" s="202"/>
      <c r="D1643" s="201"/>
      <c r="E1643" s="710"/>
      <c r="F1643" s="1123"/>
      <c r="G1643" s="1124"/>
      <c r="H1643" s="704"/>
      <c r="I1643" s="170"/>
      <c r="J1643" s="170"/>
      <c r="K1643" s="170"/>
      <c r="L1643" s="170"/>
      <c r="M1643" s="170"/>
      <c r="N1643" s="170"/>
      <c r="O1643" s="714">
        <f t="shared" si="450"/>
        <v>0</v>
      </c>
      <c r="P1643" s="835"/>
      <c r="Q1643" s="137"/>
      <c r="R1643" s="137"/>
      <c r="S1643" s="137"/>
      <c r="T1643" s="137"/>
      <c r="U1643" s="137"/>
      <c r="V1643" s="137"/>
      <c r="W1643" s="137"/>
      <c r="X1643" s="137"/>
      <c r="Y1643" s="137"/>
      <c r="Z1643" s="137"/>
      <c r="AA1643" s="137"/>
      <c r="AB1643" s="137"/>
      <c r="AC1643" s="137"/>
      <c r="AD1643" s="137"/>
      <c r="AE1643" s="137"/>
      <c r="AF1643" s="137"/>
      <c r="AG1643" s="137"/>
      <c r="AH1643" s="137"/>
    </row>
    <row r="1644" spans="1:34" ht="15" customHeight="1" x14ac:dyDescent="0.2">
      <c r="A1644" s="1393"/>
      <c r="B1644" s="147"/>
      <c r="C1644" s="202"/>
      <c r="D1644" s="201"/>
      <c r="E1644" s="710"/>
      <c r="F1644" s="1123"/>
      <c r="G1644" s="1124"/>
      <c r="H1644" s="704"/>
      <c r="I1644" s="170"/>
      <c r="J1644" s="170"/>
      <c r="K1644" s="170"/>
      <c r="L1644" s="170"/>
      <c r="M1644" s="170"/>
      <c r="N1644" s="170"/>
      <c r="O1644" s="714">
        <f t="shared" si="450"/>
        <v>0</v>
      </c>
      <c r="P1644" s="835"/>
      <c r="Q1644" s="137"/>
      <c r="R1644" s="137"/>
      <c r="S1644" s="137"/>
      <c r="T1644" s="137"/>
      <c r="U1644" s="137"/>
      <c r="V1644" s="137"/>
      <c r="W1644" s="137"/>
      <c r="X1644" s="137"/>
      <c r="Y1644" s="137"/>
      <c r="Z1644" s="137"/>
      <c r="AA1644" s="137"/>
      <c r="AB1644" s="137"/>
      <c r="AC1644" s="137"/>
      <c r="AD1644" s="137"/>
      <c r="AE1644" s="137"/>
      <c r="AF1644" s="137"/>
      <c r="AG1644" s="137"/>
      <c r="AH1644" s="137"/>
    </row>
    <row r="1645" spans="1:34" ht="15" customHeight="1" x14ac:dyDescent="0.2">
      <c r="A1645" s="1393"/>
      <c r="B1645" s="147"/>
      <c r="C1645" s="202"/>
      <c r="D1645" s="201"/>
      <c r="E1645" s="710"/>
      <c r="F1645" s="1123"/>
      <c r="G1645" s="1124"/>
      <c r="H1645" s="704"/>
      <c r="I1645" s="170"/>
      <c r="J1645" s="170"/>
      <c r="K1645" s="170"/>
      <c r="L1645" s="170"/>
      <c r="M1645" s="170"/>
      <c r="N1645" s="170"/>
      <c r="O1645" s="714">
        <f t="shared" si="450"/>
        <v>0</v>
      </c>
      <c r="P1645" s="835"/>
      <c r="Q1645" s="137"/>
      <c r="R1645" s="137"/>
      <c r="S1645" s="137"/>
      <c r="T1645" s="137"/>
      <c r="U1645" s="137"/>
      <c r="V1645" s="137"/>
      <c r="W1645" s="137"/>
      <c r="X1645" s="137"/>
      <c r="Y1645" s="137"/>
      <c r="Z1645" s="137"/>
      <c r="AA1645" s="137"/>
      <c r="AB1645" s="137"/>
      <c r="AC1645" s="137"/>
      <c r="AD1645" s="137"/>
      <c r="AE1645" s="137"/>
      <c r="AF1645" s="137"/>
      <c r="AG1645" s="137"/>
      <c r="AH1645" s="137"/>
    </row>
    <row r="1646" spans="1:34" ht="15" customHeight="1" x14ac:dyDescent="0.2">
      <c r="A1646" s="1393"/>
      <c r="B1646" s="147"/>
      <c r="C1646" s="202"/>
      <c r="D1646" s="201"/>
      <c r="E1646" s="710"/>
      <c r="F1646" s="1123"/>
      <c r="G1646" s="1124"/>
      <c r="H1646" s="704"/>
      <c r="I1646" s="170"/>
      <c r="J1646" s="170"/>
      <c r="K1646" s="170"/>
      <c r="L1646" s="170"/>
      <c r="M1646" s="170"/>
      <c r="N1646" s="170"/>
      <c r="O1646" s="714">
        <f t="shared" si="450"/>
        <v>0</v>
      </c>
      <c r="P1646" s="835"/>
      <c r="Q1646" s="137"/>
      <c r="R1646" s="137"/>
      <c r="S1646" s="137"/>
      <c r="T1646" s="137"/>
      <c r="U1646" s="137"/>
      <c r="V1646" s="137"/>
      <c r="W1646" s="137"/>
      <c r="X1646" s="137"/>
      <c r="Y1646" s="137"/>
      <c r="Z1646" s="137"/>
      <c r="AA1646" s="137"/>
      <c r="AB1646" s="137"/>
      <c r="AC1646" s="137"/>
      <c r="AD1646" s="137"/>
      <c r="AE1646" s="137"/>
      <c r="AF1646" s="137"/>
      <c r="AG1646" s="137"/>
      <c r="AH1646" s="137"/>
    </row>
    <row r="1647" spans="1:34" ht="15" customHeight="1" x14ac:dyDescent="0.2">
      <c r="A1647" s="1393"/>
      <c r="B1647" s="147"/>
      <c r="C1647" s="202"/>
      <c r="D1647" s="201"/>
      <c r="E1647" s="710"/>
      <c r="F1647" s="1123"/>
      <c r="G1647" s="1124"/>
      <c r="H1647" s="704"/>
      <c r="I1647" s="170"/>
      <c r="J1647" s="170"/>
      <c r="K1647" s="170"/>
      <c r="L1647" s="170"/>
      <c r="M1647" s="170"/>
      <c r="N1647" s="170"/>
      <c r="O1647" s="714">
        <f t="shared" si="450"/>
        <v>0</v>
      </c>
      <c r="P1647" s="835"/>
      <c r="Q1647" s="137"/>
      <c r="R1647" s="137"/>
      <c r="S1647" s="137"/>
      <c r="T1647" s="137"/>
      <c r="U1647" s="137"/>
      <c r="V1647" s="137"/>
      <c r="W1647" s="137"/>
      <c r="X1647" s="137"/>
      <c r="Y1647" s="137"/>
      <c r="Z1647" s="137"/>
      <c r="AA1647" s="137"/>
      <c r="AB1647" s="137"/>
      <c r="AC1647" s="137"/>
      <c r="AD1647" s="137"/>
      <c r="AE1647" s="137"/>
      <c r="AF1647" s="137"/>
      <c r="AG1647" s="137"/>
      <c r="AH1647" s="137"/>
    </row>
    <row r="1648" spans="1:34" ht="15" customHeight="1" x14ac:dyDescent="0.2">
      <c r="A1648" s="1393"/>
      <c r="B1648" s="147"/>
      <c r="C1648" s="202"/>
      <c r="D1648" s="201"/>
      <c r="E1648" s="710"/>
      <c r="F1648" s="1123"/>
      <c r="G1648" s="1124"/>
      <c r="H1648" s="704"/>
      <c r="I1648" s="170"/>
      <c r="J1648" s="170"/>
      <c r="K1648" s="170"/>
      <c r="L1648" s="170"/>
      <c r="M1648" s="170"/>
      <c r="N1648" s="170"/>
      <c r="O1648" s="714">
        <f t="shared" si="450"/>
        <v>0</v>
      </c>
      <c r="P1648" s="835"/>
      <c r="Q1648" s="137"/>
      <c r="R1648" s="137"/>
      <c r="S1648" s="137"/>
      <c r="T1648" s="137"/>
      <c r="U1648" s="137"/>
      <c r="V1648" s="137"/>
      <c r="W1648" s="137"/>
      <c r="X1648" s="137"/>
      <c r="Y1648" s="137"/>
      <c r="Z1648" s="137"/>
      <c r="AA1648" s="137"/>
      <c r="AB1648" s="137"/>
      <c r="AC1648" s="137"/>
      <c r="AD1648" s="137"/>
      <c r="AE1648" s="137"/>
      <c r="AF1648" s="137"/>
      <c r="AG1648" s="137"/>
      <c r="AH1648" s="137"/>
    </row>
    <row r="1649" spans="1:34" ht="15" customHeight="1" x14ac:dyDescent="0.2">
      <c r="A1649" s="1393"/>
      <c r="B1649" s="147"/>
      <c r="C1649" s="202"/>
      <c r="D1649" s="201"/>
      <c r="E1649" s="710"/>
      <c r="F1649" s="1123"/>
      <c r="G1649" s="1124"/>
      <c r="H1649" s="704"/>
      <c r="I1649" s="170"/>
      <c r="J1649" s="170"/>
      <c r="K1649" s="170"/>
      <c r="L1649" s="170"/>
      <c r="M1649" s="170"/>
      <c r="N1649" s="170"/>
      <c r="O1649" s="714">
        <f t="shared" si="450"/>
        <v>0</v>
      </c>
      <c r="P1649" s="835"/>
      <c r="Q1649" s="137"/>
      <c r="R1649" s="137"/>
      <c r="S1649" s="137"/>
      <c r="T1649" s="137"/>
      <c r="U1649" s="137"/>
      <c r="V1649" s="137"/>
      <c r="W1649" s="137"/>
      <c r="X1649" s="137"/>
      <c r="Y1649" s="137"/>
      <c r="Z1649" s="137"/>
      <c r="AA1649" s="137"/>
      <c r="AB1649" s="137"/>
      <c r="AC1649" s="137"/>
      <c r="AD1649" s="137"/>
      <c r="AE1649" s="137"/>
      <c r="AF1649" s="137"/>
      <c r="AG1649" s="137"/>
      <c r="AH1649" s="137"/>
    </row>
    <row r="1650" spans="1:34" ht="15" customHeight="1" thickBot="1" x14ac:dyDescent="0.25">
      <c r="A1650" s="1393"/>
      <c r="B1650" s="147"/>
      <c r="C1650" s="202"/>
      <c r="D1650" s="201"/>
      <c r="E1650" s="710"/>
      <c r="F1650" s="1123"/>
      <c r="G1650" s="1124"/>
      <c r="H1650" s="704"/>
      <c r="I1650" s="170"/>
      <c r="J1650" s="170"/>
      <c r="K1650" s="170"/>
      <c r="L1650" s="170"/>
      <c r="M1650" s="170"/>
      <c r="N1650" s="170"/>
      <c r="O1650" s="714">
        <f t="shared" si="450"/>
        <v>0</v>
      </c>
      <c r="P1650" s="835"/>
      <c r="Q1650" s="137"/>
      <c r="R1650" s="137"/>
      <c r="S1650" s="137"/>
      <c r="T1650" s="137"/>
      <c r="U1650" s="137"/>
      <c r="V1650" s="137"/>
      <c r="W1650" s="137"/>
      <c r="X1650" s="137"/>
      <c r="Y1650" s="137"/>
      <c r="Z1650" s="137"/>
      <c r="AA1650" s="137"/>
      <c r="AB1650" s="137"/>
      <c r="AC1650" s="137"/>
      <c r="AD1650" s="137"/>
      <c r="AE1650" s="137"/>
      <c r="AF1650" s="137"/>
      <c r="AG1650" s="137"/>
      <c r="AH1650" s="137"/>
    </row>
    <row r="1651" spans="1:34" ht="15" hidden="1" customHeight="1" x14ac:dyDescent="0.2">
      <c r="A1651" s="1393"/>
      <c r="B1651" s="147"/>
      <c r="C1651" s="202"/>
      <c r="D1651" s="201"/>
      <c r="E1651" s="710"/>
      <c r="F1651" s="1123"/>
      <c r="G1651" s="1124"/>
      <c r="H1651" s="704"/>
      <c r="I1651" s="170"/>
      <c r="J1651" s="170"/>
      <c r="K1651" s="170"/>
      <c r="L1651" s="170"/>
      <c r="M1651" s="170"/>
      <c r="N1651" s="170"/>
      <c r="O1651" s="714">
        <f t="shared" si="450"/>
        <v>0</v>
      </c>
      <c r="P1651" s="835"/>
      <c r="Q1651" s="137"/>
      <c r="R1651" s="137"/>
      <c r="S1651" s="137"/>
      <c r="T1651" s="137"/>
      <c r="U1651" s="137"/>
      <c r="V1651" s="137"/>
      <c r="W1651" s="137"/>
      <c r="X1651" s="137"/>
      <c r="Y1651" s="137"/>
      <c r="Z1651" s="137"/>
      <c r="AA1651" s="137"/>
      <c r="AB1651" s="137"/>
      <c r="AC1651" s="137"/>
      <c r="AD1651" s="137"/>
      <c r="AE1651" s="137"/>
      <c r="AF1651" s="137"/>
      <c r="AG1651" s="137"/>
      <c r="AH1651" s="137"/>
    </row>
    <row r="1652" spans="1:34" ht="15" hidden="1" customHeight="1" x14ac:dyDescent="0.2">
      <c r="A1652" s="1393"/>
      <c r="B1652" s="147"/>
      <c r="C1652" s="202"/>
      <c r="D1652" s="201"/>
      <c r="E1652" s="710"/>
      <c r="F1652" s="1123"/>
      <c r="G1652" s="1124"/>
      <c r="H1652" s="704"/>
      <c r="I1652" s="170"/>
      <c r="J1652" s="170"/>
      <c r="K1652" s="170"/>
      <c r="L1652" s="170"/>
      <c r="M1652" s="170"/>
      <c r="N1652" s="170"/>
      <c r="O1652" s="714">
        <f t="shared" si="450"/>
        <v>0</v>
      </c>
      <c r="P1652" s="835"/>
      <c r="Q1652" s="137"/>
      <c r="R1652" s="137"/>
      <c r="S1652" s="137"/>
      <c r="T1652" s="137"/>
      <c r="U1652" s="137"/>
      <c r="V1652" s="137"/>
      <c r="W1652" s="137"/>
      <c r="X1652" s="137"/>
      <c r="Y1652" s="137"/>
      <c r="Z1652" s="137"/>
      <c r="AA1652" s="137"/>
      <c r="AB1652" s="137"/>
      <c r="AC1652" s="137"/>
      <c r="AD1652" s="137"/>
      <c r="AE1652" s="137"/>
      <c r="AF1652" s="137"/>
      <c r="AG1652" s="137"/>
      <c r="AH1652" s="137"/>
    </row>
    <row r="1653" spans="1:34" ht="15" hidden="1" customHeight="1" x14ac:dyDescent="0.2">
      <c r="A1653" s="1393"/>
      <c r="B1653" s="147"/>
      <c r="C1653" s="202"/>
      <c r="D1653" s="201"/>
      <c r="E1653" s="710"/>
      <c r="F1653" s="1123"/>
      <c r="G1653" s="1124"/>
      <c r="H1653" s="704"/>
      <c r="I1653" s="170"/>
      <c r="J1653" s="170"/>
      <c r="K1653" s="170"/>
      <c r="L1653" s="170"/>
      <c r="M1653" s="170"/>
      <c r="N1653" s="170"/>
      <c r="O1653" s="714">
        <f t="shared" si="450"/>
        <v>0</v>
      </c>
      <c r="P1653" s="835"/>
      <c r="Q1653" s="137"/>
      <c r="R1653" s="137"/>
      <c r="S1653" s="137"/>
      <c r="T1653" s="137"/>
      <c r="U1653" s="137"/>
      <c r="V1653" s="137"/>
      <c r="W1653" s="137"/>
      <c r="X1653" s="137"/>
      <c r="Y1653" s="137"/>
      <c r="Z1653" s="137"/>
      <c r="AA1653" s="137"/>
      <c r="AB1653" s="137"/>
      <c r="AC1653" s="137"/>
      <c r="AD1653" s="137"/>
      <c r="AE1653" s="137"/>
      <c r="AF1653" s="137"/>
      <c r="AG1653" s="137"/>
      <c r="AH1653" s="137"/>
    </row>
    <row r="1654" spans="1:34" ht="15" hidden="1" customHeight="1" x14ac:dyDescent="0.2">
      <c r="A1654" s="1393"/>
      <c r="B1654" s="147"/>
      <c r="C1654" s="202"/>
      <c r="D1654" s="201"/>
      <c r="E1654" s="710"/>
      <c r="F1654" s="1123"/>
      <c r="G1654" s="1124"/>
      <c r="H1654" s="704"/>
      <c r="I1654" s="170"/>
      <c r="J1654" s="170"/>
      <c r="K1654" s="170"/>
      <c r="L1654" s="170"/>
      <c r="M1654" s="170"/>
      <c r="N1654" s="170"/>
      <c r="O1654" s="714">
        <f t="shared" si="450"/>
        <v>0</v>
      </c>
      <c r="P1654" s="835"/>
      <c r="Q1654" s="137"/>
      <c r="R1654" s="137"/>
      <c r="S1654" s="137"/>
      <c r="T1654" s="137"/>
      <c r="U1654" s="137"/>
      <c r="V1654" s="137"/>
      <c r="W1654" s="137"/>
      <c r="X1654" s="137"/>
      <c r="Y1654" s="137"/>
      <c r="Z1654" s="137"/>
      <c r="AA1654" s="137"/>
      <c r="AB1654" s="137"/>
      <c r="AC1654" s="137"/>
      <c r="AD1654" s="137"/>
      <c r="AE1654" s="137"/>
      <c r="AF1654" s="137"/>
      <c r="AG1654" s="137"/>
      <c r="AH1654" s="137"/>
    </row>
    <row r="1655" spans="1:34" ht="15" hidden="1" customHeight="1" x14ac:dyDescent="0.2">
      <c r="A1655" s="1393"/>
      <c r="B1655" s="147"/>
      <c r="C1655" s="202"/>
      <c r="D1655" s="201"/>
      <c r="E1655" s="710"/>
      <c r="F1655" s="1123"/>
      <c r="G1655" s="1124"/>
      <c r="H1655" s="704"/>
      <c r="I1655" s="170"/>
      <c r="J1655" s="170"/>
      <c r="K1655" s="170"/>
      <c r="L1655" s="170"/>
      <c r="M1655" s="170"/>
      <c r="N1655" s="170"/>
      <c r="O1655" s="714">
        <f t="shared" si="450"/>
        <v>0</v>
      </c>
      <c r="P1655" s="835"/>
      <c r="Q1655" s="137"/>
      <c r="R1655" s="137"/>
      <c r="S1655" s="137"/>
      <c r="T1655" s="137"/>
      <c r="U1655" s="137"/>
      <c r="V1655" s="137"/>
      <c r="W1655" s="137"/>
      <c r="X1655" s="137"/>
      <c r="Y1655" s="137"/>
      <c r="Z1655" s="137"/>
      <c r="AA1655" s="137"/>
      <c r="AB1655" s="137"/>
      <c r="AC1655" s="137"/>
      <c r="AD1655" s="137"/>
      <c r="AE1655" s="137"/>
      <c r="AF1655" s="137"/>
      <c r="AG1655" s="137"/>
      <c r="AH1655" s="137"/>
    </row>
    <row r="1656" spans="1:34" ht="15" hidden="1" customHeight="1" x14ac:dyDescent="0.2">
      <c r="A1656" s="1393"/>
      <c r="B1656" s="147"/>
      <c r="C1656" s="202"/>
      <c r="D1656" s="201"/>
      <c r="E1656" s="710"/>
      <c r="F1656" s="1123"/>
      <c r="G1656" s="1124"/>
      <c r="H1656" s="704"/>
      <c r="I1656" s="170"/>
      <c r="J1656" s="170"/>
      <c r="K1656" s="170"/>
      <c r="L1656" s="170"/>
      <c r="M1656" s="170"/>
      <c r="N1656" s="170"/>
      <c r="O1656" s="714">
        <f t="shared" si="450"/>
        <v>0</v>
      </c>
      <c r="P1656" s="835"/>
      <c r="Q1656" s="137"/>
      <c r="R1656" s="137"/>
      <c r="S1656" s="137"/>
      <c r="T1656" s="137"/>
      <c r="U1656" s="137"/>
      <c r="V1656" s="137"/>
      <c r="W1656" s="137"/>
      <c r="X1656" s="137"/>
      <c r="Y1656" s="137"/>
      <c r="Z1656" s="137"/>
      <c r="AA1656" s="137"/>
      <c r="AB1656" s="137"/>
      <c r="AC1656" s="137"/>
      <c r="AD1656" s="137"/>
      <c r="AE1656" s="137"/>
      <c r="AF1656" s="137"/>
      <c r="AG1656" s="137"/>
      <c r="AH1656" s="137"/>
    </row>
    <row r="1657" spans="1:34" ht="15" hidden="1" customHeight="1" x14ac:dyDescent="0.2">
      <c r="A1657" s="1393"/>
      <c r="B1657" s="147"/>
      <c r="C1657" s="202"/>
      <c r="D1657" s="201"/>
      <c r="E1657" s="710"/>
      <c r="F1657" s="1123"/>
      <c r="G1657" s="1124"/>
      <c r="H1657" s="704"/>
      <c r="I1657" s="170"/>
      <c r="J1657" s="170"/>
      <c r="K1657" s="170"/>
      <c r="L1657" s="170"/>
      <c r="M1657" s="170"/>
      <c r="N1657" s="170"/>
      <c r="O1657" s="714">
        <f t="shared" si="450"/>
        <v>0</v>
      </c>
      <c r="P1657" s="835"/>
      <c r="Q1657" s="137"/>
      <c r="R1657" s="137"/>
      <c r="S1657" s="137"/>
      <c r="T1657" s="137"/>
      <c r="U1657" s="137"/>
      <c r="V1657" s="137"/>
      <c r="W1657" s="137"/>
      <c r="X1657" s="137"/>
      <c r="Y1657" s="137"/>
      <c r="Z1657" s="137"/>
      <c r="AA1657" s="137"/>
      <c r="AB1657" s="137"/>
      <c r="AC1657" s="137"/>
      <c r="AD1657" s="137"/>
      <c r="AE1657" s="137"/>
      <c r="AF1657" s="137"/>
      <c r="AG1657" s="137"/>
      <c r="AH1657" s="137"/>
    </row>
    <row r="1658" spans="1:34" ht="15" hidden="1" customHeight="1" x14ac:dyDescent="0.2">
      <c r="A1658" s="1393"/>
      <c r="B1658" s="147"/>
      <c r="C1658" s="202"/>
      <c r="D1658" s="201"/>
      <c r="E1658" s="710"/>
      <c r="F1658" s="1123"/>
      <c r="G1658" s="1124"/>
      <c r="H1658" s="704"/>
      <c r="I1658" s="170"/>
      <c r="J1658" s="170"/>
      <c r="K1658" s="170"/>
      <c r="L1658" s="170"/>
      <c r="M1658" s="170"/>
      <c r="N1658" s="170"/>
      <c r="O1658" s="714">
        <f t="shared" si="450"/>
        <v>0</v>
      </c>
      <c r="P1658" s="835"/>
      <c r="Q1658" s="137"/>
      <c r="R1658" s="137"/>
      <c r="S1658" s="137"/>
      <c r="T1658" s="137"/>
      <c r="U1658" s="137"/>
      <c r="V1658" s="137"/>
      <c r="W1658" s="137"/>
      <c r="X1658" s="137"/>
      <c r="Y1658" s="137"/>
      <c r="Z1658" s="137"/>
      <c r="AA1658" s="137"/>
      <c r="AB1658" s="137"/>
      <c r="AC1658" s="137"/>
      <c r="AD1658" s="137"/>
      <c r="AE1658" s="137"/>
      <c r="AF1658" s="137"/>
      <c r="AG1658" s="137"/>
      <c r="AH1658" s="137"/>
    </row>
    <row r="1659" spans="1:34" ht="15" hidden="1" customHeight="1" x14ac:dyDescent="0.2">
      <c r="A1659" s="1393"/>
      <c r="B1659" s="147"/>
      <c r="C1659" s="202"/>
      <c r="D1659" s="201"/>
      <c r="E1659" s="710"/>
      <c r="F1659" s="1123"/>
      <c r="G1659" s="1124"/>
      <c r="H1659" s="704"/>
      <c r="I1659" s="170"/>
      <c r="J1659" s="170"/>
      <c r="K1659" s="170"/>
      <c r="L1659" s="170"/>
      <c r="M1659" s="170"/>
      <c r="N1659" s="170"/>
      <c r="O1659" s="714">
        <f t="shared" si="450"/>
        <v>0</v>
      </c>
      <c r="P1659" s="835"/>
      <c r="Q1659" s="137"/>
      <c r="R1659" s="137"/>
      <c r="S1659" s="137"/>
      <c r="T1659" s="137"/>
      <c r="U1659" s="137"/>
      <c r="V1659" s="137"/>
      <c r="W1659" s="137"/>
      <c r="X1659" s="137"/>
      <c r="Y1659" s="137"/>
      <c r="Z1659" s="137"/>
      <c r="AA1659" s="137"/>
      <c r="AB1659" s="137"/>
      <c r="AC1659" s="137"/>
      <c r="AD1659" s="137"/>
      <c r="AE1659" s="137"/>
      <c r="AF1659" s="137"/>
      <c r="AG1659" s="137"/>
      <c r="AH1659" s="137"/>
    </row>
    <row r="1660" spans="1:34" ht="15" hidden="1" customHeight="1" x14ac:dyDescent="0.2">
      <c r="A1660" s="1394"/>
      <c r="B1660" s="169"/>
      <c r="C1660" s="203"/>
      <c r="D1660" s="201"/>
      <c r="E1660" s="711"/>
      <c r="F1660" s="1125"/>
      <c r="G1660" s="1126"/>
      <c r="H1660" s="704"/>
      <c r="I1660" s="170"/>
      <c r="J1660" s="170"/>
      <c r="K1660" s="170"/>
      <c r="L1660" s="170"/>
      <c r="M1660" s="170"/>
      <c r="N1660" s="170"/>
      <c r="O1660" s="714">
        <f t="shared" si="450"/>
        <v>0</v>
      </c>
      <c r="P1660" s="835"/>
      <c r="Q1660" s="137"/>
      <c r="R1660" s="137"/>
      <c r="S1660" s="137"/>
      <c r="T1660" s="137"/>
      <c r="U1660" s="137"/>
      <c r="V1660" s="137"/>
      <c r="W1660" s="137"/>
      <c r="X1660" s="137"/>
      <c r="Y1660" s="137"/>
      <c r="Z1660" s="137"/>
      <c r="AA1660" s="137"/>
      <c r="AB1660" s="137"/>
      <c r="AC1660" s="137"/>
      <c r="AD1660" s="137"/>
      <c r="AE1660" s="137"/>
      <c r="AF1660" s="137"/>
      <c r="AG1660" s="137"/>
      <c r="AH1660" s="137"/>
    </row>
    <row r="1661" spans="1:34" ht="18" customHeight="1" thickBot="1" x14ac:dyDescent="0.25">
      <c r="A1661" s="182"/>
      <c r="B1661" s="198"/>
      <c r="C1661" s="198"/>
      <c r="D1661" s="198"/>
      <c r="E1661" s="198" t="s">
        <v>62</v>
      </c>
      <c r="F1661" s="140">
        <f t="shared" ref="F1661:G1661" si="451">SUM(F1641:F1660)</f>
        <v>0</v>
      </c>
      <c r="G1661" s="204">
        <f t="shared" si="451"/>
        <v>0</v>
      </c>
      <c r="H1661" s="139"/>
      <c r="I1661" s="209"/>
      <c r="J1661" s="139"/>
      <c r="K1661" s="209"/>
      <c r="L1661" s="139"/>
      <c r="M1661" s="209"/>
      <c r="N1661" s="139"/>
      <c r="O1661" s="144">
        <f t="shared" ref="O1661" si="452">SUM(O1641:O1660)</f>
        <v>0</v>
      </c>
      <c r="P1661" s="836"/>
      <c r="Q1661" s="137"/>
      <c r="R1661" s="137"/>
      <c r="S1661" s="137"/>
      <c r="T1661" s="137"/>
      <c r="U1661" s="137"/>
      <c r="V1661" s="137"/>
      <c r="W1661" s="137"/>
      <c r="X1661" s="137"/>
      <c r="Y1661" s="137"/>
      <c r="Z1661" s="137"/>
      <c r="AA1661" s="137"/>
      <c r="AB1661" s="137"/>
      <c r="AC1661" s="137"/>
      <c r="AD1661" s="137"/>
      <c r="AE1661" s="137"/>
      <c r="AF1661" s="137"/>
      <c r="AG1661" s="137"/>
      <c r="AH1661" s="137"/>
    </row>
    <row r="1662" spans="1:34" ht="13.5" thickBot="1" x14ac:dyDescent="0.25">
      <c r="A1662" s="173"/>
      <c r="B1662" s="152"/>
      <c r="C1662" s="152"/>
      <c r="D1662" s="152"/>
      <c r="E1662" s="152"/>
      <c r="F1662" s="152"/>
      <c r="G1662" s="152"/>
      <c r="H1662" s="102"/>
      <c r="I1662" s="152"/>
      <c r="J1662" s="152"/>
      <c r="K1662" s="152"/>
      <c r="L1662" s="152"/>
      <c r="M1662" s="152"/>
      <c r="N1662" s="152"/>
      <c r="O1662" s="102"/>
      <c r="P1662" s="837"/>
      <c r="Q1662" s="137"/>
      <c r="R1662" s="137"/>
      <c r="S1662" s="137"/>
      <c r="T1662" s="137"/>
      <c r="U1662" s="137"/>
      <c r="V1662" s="137"/>
      <c r="W1662" s="137"/>
      <c r="X1662" s="137"/>
      <c r="Y1662" s="137"/>
      <c r="Z1662" s="137"/>
      <c r="AA1662" s="137"/>
      <c r="AB1662" s="137"/>
      <c r="AC1662" s="137"/>
      <c r="AD1662" s="137"/>
      <c r="AE1662" s="137"/>
      <c r="AF1662" s="137"/>
      <c r="AG1662" s="137"/>
      <c r="AH1662" s="137"/>
    </row>
    <row r="1663" spans="1:34" ht="15" customHeight="1" x14ac:dyDescent="0.2">
      <c r="A1663" s="1392">
        <f>'Setup Page'!C22</f>
        <v>0</v>
      </c>
      <c r="B1663" s="168"/>
      <c r="C1663" s="201"/>
      <c r="D1663" s="201"/>
      <c r="E1663" s="709"/>
      <c r="F1663" s="1121"/>
      <c r="G1663" s="1122"/>
      <c r="H1663" s="704"/>
      <c r="I1663" s="170"/>
      <c r="J1663" s="170"/>
      <c r="K1663" s="170"/>
      <c r="L1663" s="170"/>
      <c r="M1663" s="170"/>
      <c r="N1663" s="170"/>
      <c r="O1663" s="714">
        <f>G1663*H1663</f>
        <v>0</v>
      </c>
      <c r="P1663" s="835"/>
      <c r="Q1663" s="137"/>
      <c r="R1663" s="137"/>
      <c r="S1663" s="137"/>
      <c r="T1663" s="137"/>
      <c r="U1663" s="137"/>
      <c r="V1663" s="137"/>
      <c r="W1663" s="137"/>
      <c r="X1663" s="137"/>
      <c r="Y1663" s="137"/>
      <c r="Z1663" s="137"/>
      <c r="AA1663" s="137"/>
      <c r="AB1663" s="137"/>
      <c r="AC1663" s="137"/>
      <c r="AD1663" s="137"/>
      <c r="AE1663" s="137"/>
      <c r="AF1663" s="137"/>
      <c r="AG1663" s="137"/>
      <c r="AH1663" s="137"/>
    </row>
    <row r="1664" spans="1:34" ht="15" customHeight="1" x14ac:dyDescent="0.2">
      <c r="A1664" s="1393"/>
      <c r="B1664" s="147"/>
      <c r="C1664" s="202"/>
      <c r="D1664" s="201"/>
      <c r="E1664" s="710"/>
      <c r="F1664" s="1123"/>
      <c r="G1664" s="1124"/>
      <c r="H1664" s="704"/>
      <c r="I1664" s="170"/>
      <c r="J1664" s="170"/>
      <c r="K1664" s="170"/>
      <c r="L1664" s="170"/>
      <c r="M1664" s="170"/>
      <c r="N1664" s="170"/>
      <c r="O1664" s="714">
        <f t="shared" ref="O1664:O1682" si="453">G1664*H1664</f>
        <v>0</v>
      </c>
      <c r="P1664" s="835"/>
      <c r="Q1664" s="137"/>
      <c r="R1664" s="137"/>
      <c r="S1664" s="137"/>
      <c r="T1664" s="137"/>
      <c r="U1664" s="137"/>
      <c r="V1664" s="137"/>
      <c r="W1664" s="137"/>
      <c r="X1664" s="137"/>
      <c r="Y1664" s="137"/>
      <c r="Z1664" s="137"/>
      <c r="AA1664" s="137"/>
      <c r="AB1664" s="137"/>
      <c r="AC1664" s="137"/>
      <c r="AD1664" s="137"/>
      <c r="AE1664" s="137"/>
      <c r="AF1664" s="137"/>
      <c r="AG1664" s="137"/>
      <c r="AH1664" s="137"/>
    </row>
    <row r="1665" spans="1:34" ht="15" customHeight="1" x14ac:dyDescent="0.2">
      <c r="A1665" s="1393"/>
      <c r="B1665" s="147"/>
      <c r="C1665" s="202"/>
      <c r="D1665" s="201"/>
      <c r="E1665" s="710"/>
      <c r="F1665" s="1123"/>
      <c r="G1665" s="1124"/>
      <c r="H1665" s="704"/>
      <c r="I1665" s="170"/>
      <c r="J1665" s="170"/>
      <c r="K1665" s="170"/>
      <c r="L1665" s="170"/>
      <c r="M1665" s="170"/>
      <c r="N1665" s="170"/>
      <c r="O1665" s="714">
        <f t="shared" si="453"/>
        <v>0</v>
      </c>
      <c r="P1665" s="835"/>
      <c r="Q1665" s="137"/>
      <c r="R1665" s="137"/>
      <c r="S1665" s="137"/>
      <c r="T1665" s="137"/>
      <c r="U1665" s="137"/>
      <c r="V1665" s="137"/>
      <c r="W1665" s="137"/>
      <c r="X1665" s="137"/>
      <c r="Y1665" s="137"/>
      <c r="Z1665" s="137"/>
      <c r="AA1665" s="137"/>
      <c r="AB1665" s="137"/>
      <c r="AC1665" s="137"/>
      <c r="AD1665" s="137"/>
      <c r="AE1665" s="137"/>
      <c r="AF1665" s="137"/>
      <c r="AG1665" s="137"/>
      <c r="AH1665" s="137"/>
    </row>
    <row r="1666" spans="1:34" ht="15" customHeight="1" x14ac:dyDescent="0.2">
      <c r="A1666" s="1393"/>
      <c r="B1666" s="147"/>
      <c r="C1666" s="202"/>
      <c r="D1666" s="201"/>
      <c r="E1666" s="710"/>
      <c r="F1666" s="1123"/>
      <c r="G1666" s="1124"/>
      <c r="H1666" s="704"/>
      <c r="I1666" s="170"/>
      <c r="J1666" s="170"/>
      <c r="K1666" s="170"/>
      <c r="L1666" s="170"/>
      <c r="M1666" s="170"/>
      <c r="N1666" s="170"/>
      <c r="O1666" s="714">
        <f t="shared" si="453"/>
        <v>0</v>
      </c>
      <c r="P1666" s="835"/>
      <c r="Q1666" s="137"/>
      <c r="R1666" s="137"/>
      <c r="S1666" s="137"/>
      <c r="T1666" s="137"/>
      <c r="U1666" s="137"/>
      <c r="V1666" s="137"/>
      <c r="W1666" s="137"/>
      <c r="X1666" s="137"/>
      <c r="Y1666" s="137"/>
      <c r="Z1666" s="137"/>
      <c r="AA1666" s="137"/>
      <c r="AB1666" s="137"/>
      <c r="AC1666" s="137"/>
      <c r="AD1666" s="137"/>
      <c r="AE1666" s="137"/>
      <c r="AF1666" s="137"/>
      <c r="AG1666" s="137"/>
      <c r="AH1666" s="137"/>
    </row>
    <row r="1667" spans="1:34" ht="15" customHeight="1" x14ac:dyDescent="0.2">
      <c r="A1667" s="1393"/>
      <c r="B1667" s="147"/>
      <c r="C1667" s="202"/>
      <c r="D1667" s="201"/>
      <c r="E1667" s="710"/>
      <c r="F1667" s="1123"/>
      <c r="G1667" s="1124"/>
      <c r="H1667" s="704"/>
      <c r="I1667" s="170"/>
      <c r="J1667" s="170"/>
      <c r="K1667" s="170"/>
      <c r="L1667" s="170"/>
      <c r="M1667" s="170"/>
      <c r="N1667" s="170"/>
      <c r="O1667" s="714">
        <f t="shared" si="453"/>
        <v>0</v>
      </c>
      <c r="P1667" s="835"/>
      <c r="Q1667" s="137"/>
      <c r="R1667" s="137"/>
      <c r="S1667" s="137"/>
      <c r="T1667" s="137"/>
      <c r="U1667" s="137"/>
      <c r="V1667" s="137"/>
      <c r="W1667" s="137"/>
      <c r="X1667" s="137"/>
      <c r="Y1667" s="137"/>
      <c r="Z1667" s="137"/>
      <c r="AA1667" s="137"/>
      <c r="AB1667" s="137"/>
      <c r="AC1667" s="137"/>
      <c r="AD1667" s="137"/>
      <c r="AE1667" s="137"/>
      <c r="AF1667" s="137"/>
      <c r="AG1667" s="137"/>
      <c r="AH1667" s="137"/>
    </row>
    <row r="1668" spans="1:34" ht="15" customHeight="1" x14ac:dyDescent="0.2">
      <c r="A1668" s="1393"/>
      <c r="B1668" s="147"/>
      <c r="C1668" s="202"/>
      <c r="D1668" s="201"/>
      <c r="E1668" s="710"/>
      <c r="F1668" s="1123"/>
      <c r="G1668" s="1124"/>
      <c r="H1668" s="704"/>
      <c r="I1668" s="170"/>
      <c r="J1668" s="170"/>
      <c r="K1668" s="170"/>
      <c r="L1668" s="170"/>
      <c r="M1668" s="170"/>
      <c r="N1668" s="170"/>
      <c r="O1668" s="714">
        <f t="shared" si="453"/>
        <v>0</v>
      </c>
      <c r="P1668" s="835"/>
      <c r="Q1668" s="137"/>
      <c r="R1668" s="137"/>
      <c r="S1668" s="137"/>
      <c r="T1668" s="137"/>
      <c r="U1668" s="137"/>
      <c r="V1668" s="137"/>
      <c r="W1668" s="137"/>
      <c r="X1668" s="137"/>
      <c r="Y1668" s="137"/>
      <c r="Z1668" s="137"/>
      <c r="AA1668" s="137"/>
      <c r="AB1668" s="137"/>
      <c r="AC1668" s="137"/>
      <c r="AD1668" s="137"/>
      <c r="AE1668" s="137"/>
      <c r="AF1668" s="137"/>
      <c r="AG1668" s="137"/>
      <c r="AH1668" s="137"/>
    </row>
    <row r="1669" spans="1:34" ht="15" customHeight="1" x14ac:dyDescent="0.2">
      <c r="A1669" s="1393"/>
      <c r="B1669" s="147"/>
      <c r="C1669" s="202"/>
      <c r="D1669" s="201"/>
      <c r="E1669" s="710"/>
      <c r="F1669" s="1123"/>
      <c r="G1669" s="1124"/>
      <c r="H1669" s="704"/>
      <c r="I1669" s="170"/>
      <c r="J1669" s="170"/>
      <c r="K1669" s="170"/>
      <c r="L1669" s="170"/>
      <c r="M1669" s="170"/>
      <c r="N1669" s="170"/>
      <c r="O1669" s="714">
        <f t="shared" si="453"/>
        <v>0</v>
      </c>
      <c r="P1669" s="835"/>
      <c r="Q1669" s="137"/>
      <c r="R1669" s="137"/>
      <c r="S1669" s="137"/>
      <c r="T1669" s="137"/>
      <c r="U1669" s="137"/>
      <c r="V1669" s="137"/>
      <c r="W1669" s="137"/>
      <c r="X1669" s="137"/>
      <c r="Y1669" s="137"/>
      <c r="Z1669" s="137"/>
      <c r="AA1669" s="137"/>
      <c r="AB1669" s="137"/>
      <c r="AC1669" s="137"/>
      <c r="AD1669" s="137"/>
      <c r="AE1669" s="137"/>
      <c r="AF1669" s="137"/>
      <c r="AG1669" s="137"/>
      <c r="AH1669" s="137"/>
    </row>
    <row r="1670" spans="1:34" ht="15" customHeight="1" x14ac:dyDescent="0.2">
      <c r="A1670" s="1393"/>
      <c r="B1670" s="147"/>
      <c r="C1670" s="202"/>
      <c r="D1670" s="201"/>
      <c r="E1670" s="710"/>
      <c r="F1670" s="1123"/>
      <c r="G1670" s="1124"/>
      <c r="H1670" s="704"/>
      <c r="I1670" s="170"/>
      <c r="J1670" s="170"/>
      <c r="K1670" s="170"/>
      <c r="L1670" s="170"/>
      <c r="M1670" s="170"/>
      <c r="N1670" s="170"/>
      <c r="O1670" s="714">
        <f t="shared" si="453"/>
        <v>0</v>
      </c>
      <c r="P1670" s="835"/>
      <c r="Q1670" s="137"/>
      <c r="R1670" s="137"/>
      <c r="S1670" s="137"/>
      <c r="T1670" s="137"/>
      <c r="U1670" s="137"/>
      <c r="V1670" s="137"/>
      <c r="W1670" s="137"/>
      <c r="X1670" s="137"/>
      <c r="Y1670" s="137"/>
      <c r="Z1670" s="137"/>
      <c r="AA1670" s="137"/>
      <c r="AB1670" s="137"/>
      <c r="AC1670" s="137"/>
      <c r="AD1670" s="137"/>
      <c r="AE1670" s="137"/>
      <c r="AF1670" s="137"/>
      <c r="AG1670" s="137"/>
      <c r="AH1670" s="137"/>
    </row>
    <row r="1671" spans="1:34" ht="15" customHeight="1" x14ac:dyDescent="0.2">
      <c r="A1671" s="1393"/>
      <c r="B1671" s="147"/>
      <c r="C1671" s="202"/>
      <c r="D1671" s="201"/>
      <c r="E1671" s="710"/>
      <c r="F1671" s="1123"/>
      <c r="G1671" s="1124"/>
      <c r="H1671" s="704"/>
      <c r="I1671" s="170"/>
      <c r="J1671" s="170"/>
      <c r="K1671" s="170"/>
      <c r="L1671" s="170"/>
      <c r="M1671" s="170"/>
      <c r="N1671" s="170"/>
      <c r="O1671" s="714">
        <f t="shared" si="453"/>
        <v>0</v>
      </c>
      <c r="P1671" s="835"/>
      <c r="Q1671" s="137"/>
      <c r="R1671" s="137"/>
      <c r="S1671" s="137"/>
      <c r="T1671" s="137"/>
      <c r="U1671" s="137"/>
      <c r="V1671" s="137"/>
      <c r="W1671" s="137"/>
      <c r="X1671" s="137"/>
      <c r="Y1671" s="137"/>
      <c r="Z1671" s="137"/>
      <c r="AA1671" s="137"/>
      <c r="AB1671" s="137"/>
      <c r="AC1671" s="137"/>
      <c r="AD1671" s="137"/>
      <c r="AE1671" s="137"/>
      <c r="AF1671" s="137"/>
      <c r="AG1671" s="137"/>
      <c r="AH1671" s="137"/>
    </row>
    <row r="1672" spans="1:34" ht="15" customHeight="1" thickBot="1" x14ac:dyDescent="0.25">
      <c r="A1672" s="1393"/>
      <c r="B1672" s="147"/>
      <c r="C1672" s="202"/>
      <c r="D1672" s="201"/>
      <c r="E1672" s="710"/>
      <c r="F1672" s="1123"/>
      <c r="G1672" s="1124"/>
      <c r="H1672" s="704"/>
      <c r="I1672" s="170"/>
      <c r="J1672" s="170"/>
      <c r="K1672" s="170"/>
      <c r="L1672" s="170"/>
      <c r="M1672" s="170"/>
      <c r="N1672" s="170"/>
      <c r="O1672" s="714">
        <f t="shared" si="453"/>
        <v>0</v>
      </c>
      <c r="P1672" s="835"/>
      <c r="Q1672" s="137"/>
      <c r="R1672" s="137"/>
      <c r="S1672" s="137"/>
      <c r="T1672" s="137"/>
      <c r="U1672" s="137"/>
      <c r="V1672" s="137"/>
      <c r="W1672" s="137"/>
      <c r="X1672" s="137"/>
      <c r="Y1672" s="137"/>
      <c r="Z1672" s="137"/>
      <c r="AA1672" s="137"/>
      <c r="AB1672" s="137"/>
      <c r="AC1672" s="137"/>
      <c r="AD1672" s="137"/>
      <c r="AE1672" s="137"/>
      <c r="AF1672" s="137"/>
      <c r="AG1672" s="137"/>
      <c r="AH1672" s="137"/>
    </row>
    <row r="1673" spans="1:34" ht="15" hidden="1" customHeight="1" x14ac:dyDescent="0.2">
      <c r="A1673" s="1393"/>
      <c r="B1673" s="147"/>
      <c r="C1673" s="202"/>
      <c r="D1673" s="201"/>
      <c r="E1673" s="710"/>
      <c r="F1673" s="1123"/>
      <c r="G1673" s="1124"/>
      <c r="H1673" s="704"/>
      <c r="I1673" s="170"/>
      <c r="J1673" s="170"/>
      <c r="K1673" s="170"/>
      <c r="L1673" s="170"/>
      <c r="M1673" s="170"/>
      <c r="N1673" s="170"/>
      <c r="O1673" s="714">
        <f t="shared" si="453"/>
        <v>0</v>
      </c>
      <c r="P1673" s="835"/>
      <c r="Q1673" s="137"/>
      <c r="R1673" s="137"/>
      <c r="S1673" s="137"/>
      <c r="T1673" s="137"/>
      <c r="U1673" s="137"/>
      <c r="V1673" s="137"/>
      <c r="W1673" s="137"/>
      <c r="X1673" s="137"/>
      <c r="Y1673" s="137"/>
      <c r="Z1673" s="137"/>
      <c r="AA1673" s="137"/>
      <c r="AB1673" s="137"/>
      <c r="AC1673" s="137"/>
      <c r="AD1673" s="137"/>
      <c r="AE1673" s="137"/>
      <c r="AF1673" s="137"/>
      <c r="AG1673" s="137"/>
      <c r="AH1673" s="137"/>
    </row>
    <row r="1674" spans="1:34" ht="15" hidden="1" customHeight="1" x14ac:dyDescent="0.2">
      <c r="A1674" s="1393"/>
      <c r="B1674" s="147"/>
      <c r="C1674" s="202"/>
      <c r="D1674" s="201"/>
      <c r="E1674" s="710"/>
      <c r="F1674" s="1123"/>
      <c r="G1674" s="1124"/>
      <c r="H1674" s="704"/>
      <c r="I1674" s="170"/>
      <c r="J1674" s="170"/>
      <c r="K1674" s="170"/>
      <c r="L1674" s="170"/>
      <c r="M1674" s="170"/>
      <c r="N1674" s="170"/>
      <c r="O1674" s="714">
        <f t="shared" si="453"/>
        <v>0</v>
      </c>
      <c r="P1674" s="835"/>
      <c r="Q1674" s="137"/>
      <c r="R1674" s="137"/>
      <c r="S1674" s="137"/>
      <c r="T1674" s="137"/>
      <c r="U1674" s="137"/>
      <c r="V1674" s="137"/>
      <c r="W1674" s="137"/>
      <c r="X1674" s="137"/>
      <c r="Y1674" s="137"/>
      <c r="Z1674" s="137"/>
      <c r="AA1674" s="137"/>
      <c r="AB1674" s="137"/>
      <c r="AC1674" s="137"/>
      <c r="AD1674" s="137"/>
      <c r="AE1674" s="137"/>
      <c r="AF1674" s="137"/>
      <c r="AG1674" s="137"/>
      <c r="AH1674" s="137"/>
    </row>
    <row r="1675" spans="1:34" ht="15" hidden="1" customHeight="1" x14ac:dyDescent="0.2">
      <c r="A1675" s="1393"/>
      <c r="B1675" s="147"/>
      <c r="C1675" s="202"/>
      <c r="D1675" s="201"/>
      <c r="E1675" s="710"/>
      <c r="F1675" s="1123"/>
      <c r="G1675" s="1124"/>
      <c r="H1675" s="704"/>
      <c r="I1675" s="170"/>
      <c r="J1675" s="170"/>
      <c r="K1675" s="170"/>
      <c r="L1675" s="170"/>
      <c r="M1675" s="170"/>
      <c r="N1675" s="170"/>
      <c r="O1675" s="714">
        <f t="shared" si="453"/>
        <v>0</v>
      </c>
      <c r="P1675" s="835"/>
      <c r="Q1675" s="137"/>
      <c r="R1675" s="137"/>
      <c r="S1675" s="137"/>
      <c r="T1675" s="137"/>
      <c r="U1675" s="137"/>
      <c r="V1675" s="137"/>
      <c r="W1675" s="137"/>
      <c r="X1675" s="137"/>
      <c r="Y1675" s="137"/>
      <c r="Z1675" s="137"/>
      <c r="AA1675" s="137"/>
      <c r="AB1675" s="137"/>
      <c r="AC1675" s="137"/>
      <c r="AD1675" s="137"/>
      <c r="AE1675" s="137"/>
      <c r="AF1675" s="137"/>
      <c r="AG1675" s="137"/>
      <c r="AH1675" s="137"/>
    </row>
    <row r="1676" spans="1:34" ht="15" hidden="1" customHeight="1" x14ac:dyDescent="0.2">
      <c r="A1676" s="1393"/>
      <c r="B1676" s="147"/>
      <c r="C1676" s="202"/>
      <c r="D1676" s="201"/>
      <c r="E1676" s="710"/>
      <c r="F1676" s="1123"/>
      <c r="G1676" s="1124"/>
      <c r="H1676" s="704"/>
      <c r="I1676" s="170"/>
      <c r="J1676" s="170"/>
      <c r="K1676" s="170"/>
      <c r="L1676" s="170"/>
      <c r="M1676" s="170"/>
      <c r="N1676" s="170"/>
      <c r="O1676" s="714">
        <f t="shared" si="453"/>
        <v>0</v>
      </c>
      <c r="P1676" s="835"/>
      <c r="Q1676" s="137"/>
      <c r="R1676" s="137"/>
      <c r="S1676" s="137"/>
      <c r="T1676" s="137"/>
      <c r="U1676" s="137"/>
      <c r="V1676" s="137"/>
      <c r="W1676" s="137"/>
      <c r="X1676" s="137"/>
      <c r="Y1676" s="137"/>
      <c r="Z1676" s="137"/>
      <c r="AA1676" s="137"/>
      <c r="AB1676" s="137"/>
      <c r="AC1676" s="137"/>
      <c r="AD1676" s="137"/>
      <c r="AE1676" s="137"/>
      <c r="AF1676" s="137"/>
      <c r="AG1676" s="137"/>
      <c r="AH1676" s="137"/>
    </row>
    <row r="1677" spans="1:34" ht="15" hidden="1" customHeight="1" x14ac:dyDescent="0.2">
      <c r="A1677" s="1393"/>
      <c r="B1677" s="147"/>
      <c r="C1677" s="202"/>
      <c r="D1677" s="201"/>
      <c r="E1677" s="710"/>
      <c r="F1677" s="1123"/>
      <c r="G1677" s="1124"/>
      <c r="H1677" s="704"/>
      <c r="I1677" s="170"/>
      <c r="J1677" s="170"/>
      <c r="K1677" s="170"/>
      <c r="L1677" s="170"/>
      <c r="M1677" s="170"/>
      <c r="N1677" s="170"/>
      <c r="O1677" s="714">
        <f t="shared" si="453"/>
        <v>0</v>
      </c>
      <c r="P1677" s="835"/>
      <c r="Q1677" s="137"/>
      <c r="R1677" s="137"/>
      <c r="S1677" s="137"/>
      <c r="T1677" s="137"/>
      <c r="U1677" s="137"/>
      <c r="V1677" s="137"/>
      <c r="W1677" s="137"/>
      <c r="X1677" s="137"/>
      <c r="Y1677" s="137"/>
      <c r="Z1677" s="137"/>
      <c r="AA1677" s="137"/>
      <c r="AB1677" s="137"/>
      <c r="AC1677" s="137"/>
      <c r="AD1677" s="137"/>
      <c r="AE1677" s="137"/>
      <c r="AF1677" s="137"/>
      <c r="AG1677" s="137"/>
      <c r="AH1677" s="137"/>
    </row>
    <row r="1678" spans="1:34" ht="15" hidden="1" customHeight="1" x14ac:dyDescent="0.2">
      <c r="A1678" s="1393"/>
      <c r="B1678" s="147"/>
      <c r="C1678" s="202"/>
      <c r="D1678" s="201"/>
      <c r="E1678" s="710"/>
      <c r="F1678" s="1123"/>
      <c r="G1678" s="1124"/>
      <c r="H1678" s="704"/>
      <c r="I1678" s="170"/>
      <c r="J1678" s="170"/>
      <c r="K1678" s="170"/>
      <c r="L1678" s="170"/>
      <c r="M1678" s="170"/>
      <c r="N1678" s="170"/>
      <c r="O1678" s="714">
        <f t="shared" si="453"/>
        <v>0</v>
      </c>
      <c r="P1678" s="835"/>
      <c r="Q1678" s="137"/>
      <c r="R1678" s="137"/>
      <c r="S1678" s="137"/>
      <c r="T1678" s="137"/>
      <c r="U1678" s="137"/>
      <c r="V1678" s="137"/>
      <c r="W1678" s="137"/>
      <c r="X1678" s="137"/>
      <c r="Y1678" s="137"/>
      <c r="Z1678" s="137"/>
      <c r="AA1678" s="137"/>
      <c r="AB1678" s="137"/>
      <c r="AC1678" s="137"/>
      <c r="AD1678" s="137"/>
      <c r="AE1678" s="137"/>
      <c r="AF1678" s="137"/>
      <c r="AG1678" s="137"/>
      <c r="AH1678" s="137"/>
    </row>
    <row r="1679" spans="1:34" ht="15" hidden="1" customHeight="1" x14ac:dyDescent="0.2">
      <c r="A1679" s="1393"/>
      <c r="B1679" s="147"/>
      <c r="C1679" s="202"/>
      <c r="D1679" s="201"/>
      <c r="E1679" s="710"/>
      <c r="F1679" s="1123"/>
      <c r="G1679" s="1124"/>
      <c r="H1679" s="704"/>
      <c r="I1679" s="170"/>
      <c r="J1679" s="170"/>
      <c r="K1679" s="170"/>
      <c r="L1679" s="170"/>
      <c r="M1679" s="170"/>
      <c r="N1679" s="170"/>
      <c r="O1679" s="714">
        <f t="shared" si="453"/>
        <v>0</v>
      </c>
      <c r="P1679" s="835"/>
      <c r="Q1679" s="137"/>
      <c r="R1679" s="137"/>
      <c r="S1679" s="137"/>
      <c r="T1679" s="137"/>
      <c r="U1679" s="137"/>
      <c r="V1679" s="137"/>
      <c r="W1679" s="137"/>
      <c r="X1679" s="137"/>
      <c r="Y1679" s="137"/>
      <c r="Z1679" s="137"/>
      <c r="AA1679" s="137"/>
      <c r="AB1679" s="137"/>
      <c r="AC1679" s="137"/>
      <c r="AD1679" s="137"/>
      <c r="AE1679" s="137"/>
      <c r="AF1679" s="137"/>
      <c r="AG1679" s="137"/>
      <c r="AH1679" s="137"/>
    </row>
    <row r="1680" spans="1:34" ht="15" hidden="1" customHeight="1" x14ac:dyDescent="0.2">
      <c r="A1680" s="1393"/>
      <c r="B1680" s="147"/>
      <c r="C1680" s="202"/>
      <c r="D1680" s="201"/>
      <c r="E1680" s="710"/>
      <c r="F1680" s="1123"/>
      <c r="G1680" s="1124"/>
      <c r="H1680" s="704"/>
      <c r="I1680" s="170"/>
      <c r="J1680" s="170"/>
      <c r="K1680" s="170"/>
      <c r="L1680" s="170"/>
      <c r="M1680" s="170"/>
      <c r="N1680" s="170"/>
      <c r="O1680" s="714">
        <f t="shared" si="453"/>
        <v>0</v>
      </c>
      <c r="P1680" s="835"/>
      <c r="Q1680" s="137"/>
      <c r="R1680" s="137"/>
      <c r="S1680" s="137"/>
      <c r="T1680" s="137"/>
      <c r="U1680" s="137"/>
      <c r="V1680" s="137"/>
      <c r="W1680" s="137"/>
      <c r="X1680" s="137"/>
      <c r="Y1680" s="137"/>
      <c r="Z1680" s="137"/>
      <c r="AA1680" s="137"/>
      <c r="AB1680" s="137"/>
      <c r="AC1680" s="137"/>
      <c r="AD1680" s="137"/>
      <c r="AE1680" s="137"/>
      <c r="AF1680" s="137"/>
      <c r="AG1680" s="137"/>
      <c r="AH1680" s="137"/>
    </row>
    <row r="1681" spans="1:34" ht="15" hidden="1" customHeight="1" x14ac:dyDescent="0.2">
      <c r="A1681" s="1393"/>
      <c r="B1681" s="147"/>
      <c r="C1681" s="202"/>
      <c r="D1681" s="201"/>
      <c r="E1681" s="710"/>
      <c r="F1681" s="1123"/>
      <c r="G1681" s="1124"/>
      <c r="H1681" s="704"/>
      <c r="I1681" s="170"/>
      <c r="J1681" s="170"/>
      <c r="K1681" s="170"/>
      <c r="L1681" s="170"/>
      <c r="M1681" s="170"/>
      <c r="N1681" s="170"/>
      <c r="O1681" s="714">
        <f t="shared" si="453"/>
        <v>0</v>
      </c>
      <c r="P1681" s="835"/>
      <c r="Q1681" s="137"/>
      <c r="R1681" s="137"/>
      <c r="S1681" s="137"/>
      <c r="T1681" s="137"/>
      <c r="U1681" s="137"/>
      <c r="V1681" s="137"/>
      <c r="W1681" s="137"/>
      <c r="X1681" s="137"/>
      <c r="Y1681" s="137"/>
      <c r="Z1681" s="137"/>
      <c r="AA1681" s="137"/>
      <c r="AB1681" s="137"/>
      <c r="AC1681" s="137"/>
      <c r="AD1681" s="137"/>
      <c r="AE1681" s="137"/>
      <c r="AF1681" s="137"/>
      <c r="AG1681" s="137"/>
      <c r="AH1681" s="137"/>
    </row>
    <row r="1682" spans="1:34" ht="15" hidden="1" customHeight="1" x14ac:dyDescent="0.2">
      <c r="A1682" s="1394"/>
      <c r="B1682" s="169"/>
      <c r="C1682" s="203"/>
      <c r="D1682" s="201"/>
      <c r="E1682" s="711"/>
      <c r="F1682" s="1125"/>
      <c r="G1682" s="1126"/>
      <c r="H1682" s="1134"/>
      <c r="I1682" s="849"/>
      <c r="J1682" s="849"/>
      <c r="K1682" s="849"/>
      <c r="L1682" s="849"/>
      <c r="M1682" s="849"/>
      <c r="N1682" s="849"/>
      <c r="O1682" s="714">
        <f t="shared" si="453"/>
        <v>0</v>
      </c>
      <c r="P1682" s="835"/>
      <c r="Q1682" s="137"/>
      <c r="R1682" s="137"/>
      <c r="S1682" s="137"/>
      <c r="T1682" s="137"/>
      <c r="U1682" s="137"/>
      <c r="V1682" s="137"/>
      <c r="W1682" s="137"/>
      <c r="X1682" s="137"/>
      <c r="Y1682" s="137"/>
      <c r="Z1682" s="137"/>
      <c r="AA1682" s="137"/>
      <c r="AB1682" s="137"/>
      <c r="AC1682" s="137"/>
      <c r="AD1682" s="137"/>
      <c r="AE1682" s="137"/>
      <c r="AF1682" s="137"/>
      <c r="AG1682" s="137"/>
      <c r="AH1682" s="137"/>
    </row>
    <row r="1683" spans="1:34" ht="18" customHeight="1" thickBot="1" x14ac:dyDescent="0.25">
      <c r="A1683" s="182"/>
      <c r="B1683" s="198"/>
      <c r="C1683" s="198"/>
      <c r="D1683" s="198"/>
      <c r="E1683" s="198" t="s">
        <v>62</v>
      </c>
      <c r="F1683" s="140">
        <f t="shared" ref="F1683:G1683" si="454">SUM(F1663:F1682)</f>
        <v>0</v>
      </c>
      <c r="G1683" s="204">
        <f t="shared" si="454"/>
        <v>0</v>
      </c>
      <c r="H1683" s="1135"/>
      <c r="I1683" s="850"/>
      <c r="J1683" s="850"/>
      <c r="K1683" s="850"/>
      <c r="L1683" s="850"/>
      <c r="M1683" s="850"/>
      <c r="N1683" s="850"/>
      <c r="O1683" s="851">
        <f t="shared" ref="O1683" si="455">SUM(O1663:O1682)</f>
        <v>0</v>
      </c>
      <c r="P1683" s="836"/>
      <c r="Q1683" s="137"/>
      <c r="R1683" s="137"/>
      <c r="S1683" s="137"/>
      <c r="T1683" s="137"/>
      <c r="U1683" s="137"/>
      <c r="V1683" s="137"/>
      <c r="W1683" s="137"/>
      <c r="X1683" s="137"/>
      <c r="Y1683" s="137"/>
      <c r="Z1683" s="137"/>
      <c r="AA1683" s="137"/>
      <c r="AB1683" s="137"/>
      <c r="AC1683" s="137"/>
      <c r="AD1683" s="137"/>
      <c r="AE1683" s="137"/>
      <c r="AF1683" s="137"/>
      <c r="AG1683" s="137"/>
      <c r="AH1683" s="137"/>
    </row>
    <row r="1684" spans="1:34" ht="13.5" thickBot="1" x14ac:dyDescent="0.25">
      <c r="A1684" s="181"/>
      <c r="B1684" s="178"/>
      <c r="C1684" s="178"/>
      <c r="D1684" s="178"/>
      <c r="E1684" s="178"/>
      <c r="F1684" s="178"/>
      <c r="G1684" s="178"/>
      <c r="H1684" s="96"/>
      <c r="I1684" s="178"/>
      <c r="J1684" s="178"/>
      <c r="K1684" s="178"/>
      <c r="L1684" s="178"/>
      <c r="M1684" s="178"/>
      <c r="N1684" s="178"/>
      <c r="O1684" s="96"/>
      <c r="P1684" s="838"/>
      <c r="Q1684" s="137"/>
      <c r="R1684" s="137"/>
      <c r="S1684" s="137"/>
      <c r="T1684" s="137"/>
      <c r="U1684" s="137"/>
      <c r="V1684" s="137"/>
      <c r="W1684" s="137"/>
      <c r="X1684" s="137"/>
      <c r="Y1684" s="137"/>
      <c r="Z1684" s="137"/>
      <c r="AA1684" s="137"/>
      <c r="AB1684" s="137"/>
      <c r="AC1684" s="137"/>
      <c r="AD1684" s="137"/>
      <c r="AE1684" s="137"/>
      <c r="AF1684" s="137"/>
      <c r="AG1684" s="137"/>
      <c r="AH1684" s="137"/>
    </row>
    <row r="1685" spans="1:34" ht="18" customHeight="1" thickBot="1" x14ac:dyDescent="0.25">
      <c r="A1685" s="181"/>
      <c r="B1685" s="199"/>
      <c r="C1685" s="171"/>
      <c r="D1685" s="199"/>
      <c r="E1685" s="174" t="s">
        <v>931</v>
      </c>
      <c r="F1685" s="847">
        <f>SUM(F1375+F1397+F1419+F1441+F1463+F1485+F1507+F1529+F1551+F1573+F1595+F1617+F1639+F1661+F1683)</f>
        <v>0</v>
      </c>
      <c r="G1685" s="848">
        <f t="shared" ref="G1685" si="456">SUM(G1375+G1397+G1419+G1441+G1463+G1485+G1507+G1529+G1551+G1573+G1595+G1617+G1639+G1661+G1683)</f>
        <v>0</v>
      </c>
      <c r="H1685" s="96"/>
      <c r="I1685" s="178"/>
      <c r="J1685" s="178"/>
      <c r="K1685" s="178"/>
      <c r="L1685" s="178"/>
      <c r="M1685" s="178"/>
      <c r="N1685" s="178"/>
      <c r="O1685" s="210">
        <f t="shared" ref="O1685" si="457">SUM(O1375+O1397+O1419+O1441+O1463+O1485+O1507+O1529+O1551+O1573+O1595+O1617+O1639+O1661+O1683)</f>
        <v>0</v>
      </c>
      <c r="P1685" s="838"/>
      <c r="Q1685" s="137"/>
      <c r="R1685" s="137"/>
      <c r="S1685" s="137"/>
      <c r="T1685" s="137"/>
      <c r="U1685" s="137"/>
      <c r="V1685" s="137"/>
      <c r="W1685" s="137"/>
      <c r="X1685" s="137"/>
      <c r="Y1685" s="137"/>
      <c r="Z1685" s="137"/>
      <c r="AA1685" s="137"/>
      <c r="AB1685" s="137"/>
      <c r="AC1685" s="137"/>
      <c r="AD1685" s="137"/>
      <c r="AE1685" s="137"/>
      <c r="AF1685" s="137"/>
      <c r="AG1685" s="137"/>
      <c r="AH1685" s="137"/>
    </row>
    <row r="1686" spans="1:34" ht="12.75" thickBot="1" x14ac:dyDescent="0.25">
      <c r="A1686" s="173"/>
      <c r="B1686" s="152"/>
      <c r="C1686" s="152"/>
      <c r="D1686" s="152"/>
      <c r="E1686" s="152"/>
      <c r="F1686" s="152"/>
      <c r="G1686" s="152"/>
      <c r="H1686" s="152"/>
      <c r="I1686" s="152"/>
      <c r="J1686" s="152"/>
      <c r="K1686" s="152"/>
      <c r="L1686" s="152"/>
      <c r="M1686" s="152"/>
      <c r="N1686" s="152"/>
      <c r="O1686" s="152"/>
      <c r="P1686" s="841"/>
      <c r="Q1686" s="137"/>
      <c r="R1686" s="137"/>
      <c r="S1686" s="137"/>
      <c r="T1686" s="137"/>
      <c r="U1686" s="137"/>
      <c r="V1686" s="137"/>
      <c r="W1686" s="137"/>
      <c r="X1686" s="137"/>
      <c r="Y1686" s="137"/>
      <c r="Z1686" s="137"/>
      <c r="AA1686" s="137"/>
      <c r="AB1686" s="137"/>
      <c r="AC1686" s="137"/>
      <c r="AD1686" s="137"/>
      <c r="AE1686" s="137"/>
      <c r="AF1686" s="137"/>
      <c r="AG1686" s="137"/>
      <c r="AH1686" s="137"/>
    </row>
    <row r="1687" spans="1:34" ht="19.5" customHeight="1" thickBot="1" x14ac:dyDescent="0.25">
      <c r="A1687" s="172"/>
      <c r="B1687" s="137"/>
      <c r="C1687" s="137"/>
      <c r="D1687" s="137"/>
      <c r="E1687" s="137"/>
      <c r="F1687" s="137"/>
      <c r="G1687" s="137"/>
      <c r="H1687" s="15"/>
      <c r="I1687" s="137"/>
      <c r="J1687" s="137"/>
      <c r="K1687" s="137"/>
      <c r="L1687" s="137"/>
      <c r="M1687" s="137"/>
      <c r="N1687" s="137"/>
      <c r="O1687" s="15"/>
      <c r="P1687" s="839"/>
      <c r="Q1687" s="137"/>
      <c r="R1687" s="137"/>
      <c r="S1687" s="137"/>
      <c r="T1687" s="137"/>
      <c r="U1687" s="137"/>
      <c r="V1687" s="137"/>
      <c r="W1687" s="137"/>
      <c r="X1687" s="137"/>
      <c r="Y1687" s="137"/>
      <c r="Z1687" s="137"/>
      <c r="AA1687" s="137"/>
      <c r="AB1687" s="137"/>
      <c r="AC1687" s="137"/>
      <c r="AD1687" s="137"/>
      <c r="AE1687" s="137"/>
      <c r="AF1687" s="137"/>
      <c r="AG1687" s="137"/>
      <c r="AH1687" s="137"/>
    </row>
    <row r="1688" spans="1:34" s="59" customFormat="1" ht="22.5" customHeight="1" thickBot="1" x14ac:dyDescent="0.25">
      <c r="A1688" s="1416" t="s">
        <v>256</v>
      </c>
      <c r="B1688" s="1417"/>
      <c r="E1688" s="183"/>
      <c r="H1688" s="76"/>
      <c r="O1688" s="76"/>
      <c r="P1688" s="840"/>
    </row>
    <row r="1689" spans="1:34" ht="16.5" customHeight="1" x14ac:dyDescent="0.2">
      <c r="A1689" s="186"/>
      <c r="B1689" s="133"/>
      <c r="C1689" s="1431" t="s">
        <v>608</v>
      </c>
      <c r="D1689" s="1431" t="s">
        <v>518</v>
      </c>
      <c r="E1689" s="256"/>
      <c r="F1689" s="1437" t="s">
        <v>710</v>
      </c>
      <c r="G1689" s="1441" t="s">
        <v>709</v>
      </c>
      <c r="H1689" s="1401" t="s">
        <v>234</v>
      </c>
      <c r="I1689" s="1436"/>
      <c r="J1689" s="1436"/>
      <c r="K1689" s="1436"/>
      <c r="L1689" s="1436"/>
      <c r="M1689" s="1436"/>
      <c r="N1689" s="1436"/>
      <c r="O1689" s="1404" t="s">
        <v>224</v>
      </c>
      <c r="P1689" s="135"/>
      <c r="Q1689" s="137"/>
      <c r="R1689" s="137"/>
      <c r="S1689" s="137"/>
      <c r="T1689" s="137"/>
      <c r="U1689" s="137"/>
      <c r="V1689" s="137"/>
      <c r="W1689" s="137"/>
      <c r="X1689" s="137"/>
      <c r="Y1689" s="137"/>
      <c r="Z1689" s="137"/>
      <c r="AA1689" s="137"/>
      <c r="AB1689" s="137"/>
      <c r="AC1689" s="137"/>
      <c r="AD1689" s="137"/>
      <c r="AE1689" s="137"/>
      <c r="AF1689" s="137"/>
      <c r="AG1689" s="137"/>
      <c r="AH1689" s="137"/>
    </row>
    <row r="1690" spans="1:34" ht="30" customHeight="1" thickBot="1" x14ac:dyDescent="0.25">
      <c r="A1690" s="188" t="s">
        <v>138</v>
      </c>
      <c r="B1690" s="211" t="s">
        <v>257</v>
      </c>
      <c r="C1690" s="1432"/>
      <c r="D1690" s="1432"/>
      <c r="E1690" s="257"/>
      <c r="F1690" s="1438"/>
      <c r="G1690" s="1442"/>
      <c r="H1690" s="1403"/>
      <c r="I1690" s="1413"/>
      <c r="J1690" s="1413"/>
      <c r="K1690" s="1413"/>
      <c r="L1690" s="1413"/>
      <c r="M1690" s="1413"/>
      <c r="N1690" s="1413"/>
      <c r="O1690" s="1400"/>
      <c r="P1690" s="795" t="s">
        <v>237</v>
      </c>
      <c r="Q1690" s="137"/>
      <c r="R1690" s="137"/>
      <c r="S1690" s="137"/>
      <c r="T1690" s="137"/>
      <c r="U1690" s="137"/>
      <c r="V1690" s="137"/>
      <c r="W1690" s="137"/>
      <c r="X1690" s="137"/>
      <c r="Y1690" s="137"/>
      <c r="Z1690" s="137"/>
      <c r="AA1690" s="137"/>
      <c r="AB1690" s="137"/>
      <c r="AC1690" s="137"/>
      <c r="AD1690" s="137"/>
      <c r="AE1690" s="137"/>
      <c r="AF1690" s="137"/>
      <c r="AG1690" s="137"/>
      <c r="AH1690" s="137"/>
    </row>
    <row r="1691" spans="1:34" ht="13.5" thickBot="1" x14ac:dyDescent="0.25">
      <c r="A1691" s="173"/>
      <c r="B1691" s="152"/>
      <c r="C1691" s="152"/>
      <c r="D1691" s="152"/>
      <c r="E1691" s="152"/>
      <c r="F1691" s="152"/>
      <c r="G1691" s="152"/>
      <c r="H1691" s="102"/>
      <c r="I1691" s="152"/>
      <c r="J1691" s="152"/>
      <c r="K1691" s="152"/>
      <c r="L1691" s="152"/>
      <c r="M1691" s="152"/>
      <c r="N1691" s="152"/>
      <c r="O1691" s="102"/>
      <c r="P1691" s="837"/>
      <c r="Q1691" s="137"/>
      <c r="R1691" s="137"/>
      <c r="S1691" s="137"/>
      <c r="T1691" s="137"/>
      <c r="U1691" s="137"/>
      <c r="V1691" s="137"/>
      <c r="W1691" s="137"/>
      <c r="X1691" s="137"/>
      <c r="Y1691" s="137"/>
      <c r="Z1691" s="137"/>
      <c r="AA1691" s="137"/>
      <c r="AB1691" s="137"/>
      <c r="AC1691" s="137"/>
      <c r="AD1691" s="137"/>
      <c r="AE1691" s="137"/>
      <c r="AF1691" s="137"/>
      <c r="AG1691" s="137"/>
      <c r="AH1691" s="137"/>
    </row>
    <row r="1692" spans="1:34" ht="15" customHeight="1" x14ac:dyDescent="0.2">
      <c r="A1692" s="1460" t="str">
        <f>'Setup Page'!C8</f>
        <v>Babanango</v>
      </c>
      <c r="B1692" s="258" t="s">
        <v>258</v>
      </c>
      <c r="C1692" s="201"/>
      <c r="D1692" s="201"/>
      <c r="E1692" s="718"/>
      <c r="F1692" s="1121"/>
      <c r="G1692" s="1122"/>
      <c r="H1692" s="704"/>
      <c r="I1692" s="170"/>
      <c r="J1692" s="170"/>
      <c r="K1692" s="170"/>
      <c r="L1692" s="170"/>
      <c r="M1692" s="170"/>
      <c r="N1692" s="170"/>
      <c r="O1692" s="714">
        <f>G1692*H1692</f>
        <v>0</v>
      </c>
      <c r="P1692" s="835"/>
      <c r="Q1692" s="137"/>
      <c r="R1692" s="137"/>
      <c r="S1692" s="137"/>
      <c r="T1692" s="137"/>
      <c r="U1692" s="137"/>
      <c r="V1692" s="137"/>
      <c r="W1692" s="137"/>
      <c r="X1692" s="137"/>
      <c r="Y1692" s="137"/>
      <c r="Z1692" s="137"/>
      <c r="AA1692" s="137"/>
      <c r="AB1692" s="137"/>
      <c r="AC1692" s="137"/>
      <c r="AD1692" s="137"/>
      <c r="AE1692" s="137"/>
      <c r="AF1692" s="137"/>
      <c r="AG1692" s="137"/>
      <c r="AH1692" s="137"/>
    </row>
    <row r="1693" spans="1:34" ht="15" customHeight="1" thickBot="1" x14ac:dyDescent="0.25">
      <c r="A1693" s="1461"/>
      <c r="B1693" s="259" t="s">
        <v>330</v>
      </c>
      <c r="C1693" s="202"/>
      <c r="D1693" s="201"/>
      <c r="E1693" s="719"/>
      <c r="F1693" s="1125"/>
      <c r="G1693" s="1126"/>
      <c r="H1693" s="704"/>
      <c r="I1693" s="170"/>
      <c r="J1693" s="170"/>
      <c r="K1693" s="170"/>
      <c r="L1693" s="170"/>
      <c r="M1693" s="170"/>
      <c r="N1693" s="170"/>
      <c r="O1693" s="714">
        <f t="shared" ref="O1693" si="458">G1693*H1693</f>
        <v>0</v>
      </c>
      <c r="P1693" s="835"/>
      <c r="Q1693" s="137"/>
      <c r="R1693" s="137"/>
      <c r="S1693" s="137"/>
      <c r="T1693" s="137"/>
      <c r="U1693" s="137"/>
      <c r="V1693" s="137"/>
      <c r="W1693" s="137"/>
      <c r="X1693" s="137"/>
      <c r="Y1693" s="137"/>
      <c r="Z1693" s="137"/>
      <c r="AA1693" s="137"/>
      <c r="AB1693" s="137"/>
      <c r="AC1693" s="137"/>
      <c r="AD1693" s="137"/>
      <c r="AE1693" s="137"/>
      <c r="AF1693" s="137"/>
      <c r="AG1693" s="137"/>
      <c r="AH1693" s="137"/>
    </row>
    <row r="1694" spans="1:34" ht="18" customHeight="1" thickBot="1" x14ac:dyDescent="0.25">
      <c r="A1694" s="189"/>
      <c r="B1694" s="198"/>
      <c r="C1694" s="198"/>
      <c r="D1694" s="198"/>
      <c r="E1694" s="198" t="s">
        <v>62</v>
      </c>
      <c r="F1694" s="140">
        <f>SUM(F1692:F1693)</f>
        <v>0</v>
      </c>
      <c r="G1694" s="204">
        <f>SUM(G1692:G1693)</f>
        <v>0</v>
      </c>
      <c r="H1694" s="139"/>
      <c r="I1694" s="209"/>
      <c r="J1694" s="139"/>
      <c r="K1694" s="209"/>
      <c r="L1694" s="139"/>
      <c r="M1694" s="209"/>
      <c r="N1694" s="139"/>
      <c r="O1694" s="144">
        <f>SUM(O1692:O1693)</f>
        <v>0</v>
      </c>
      <c r="P1694" s="836"/>
      <c r="Q1694" s="137"/>
      <c r="R1694" s="137"/>
      <c r="S1694" s="137"/>
      <c r="T1694" s="137"/>
      <c r="U1694" s="137"/>
      <c r="V1694" s="137"/>
      <c r="W1694" s="137"/>
      <c r="X1694" s="137"/>
      <c r="Y1694" s="137"/>
      <c r="Z1694" s="137"/>
      <c r="AA1694" s="137"/>
      <c r="AB1694" s="137"/>
      <c r="AC1694" s="137"/>
      <c r="AD1694" s="137"/>
      <c r="AE1694" s="137"/>
      <c r="AF1694" s="137"/>
      <c r="AG1694" s="137"/>
      <c r="AH1694" s="137"/>
    </row>
    <row r="1695" spans="1:34" ht="13.5" thickBot="1" x14ac:dyDescent="0.25">
      <c r="A1695" s="173"/>
      <c r="B1695" s="152"/>
      <c r="C1695" s="152"/>
      <c r="D1695" s="152"/>
      <c r="E1695" s="152"/>
      <c r="F1695" s="152"/>
      <c r="G1695" s="152"/>
      <c r="H1695" s="102"/>
      <c r="I1695" s="152"/>
      <c r="J1695" s="152"/>
      <c r="K1695" s="152"/>
      <c r="L1695" s="152"/>
      <c r="M1695" s="152"/>
      <c r="N1695" s="152"/>
      <c r="O1695" s="102"/>
      <c r="P1695" s="837"/>
      <c r="Q1695" s="137"/>
      <c r="R1695" s="137"/>
      <c r="S1695" s="137"/>
      <c r="T1695" s="137"/>
      <c r="U1695" s="137"/>
      <c r="V1695" s="137"/>
      <c r="W1695" s="137"/>
      <c r="X1695" s="137"/>
      <c r="Y1695" s="137"/>
      <c r="Z1695" s="137"/>
      <c r="AA1695" s="137"/>
      <c r="AB1695" s="137"/>
      <c r="AC1695" s="137"/>
      <c r="AD1695" s="137"/>
      <c r="AE1695" s="137"/>
      <c r="AF1695" s="137"/>
      <c r="AG1695" s="137"/>
      <c r="AH1695" s="137"/>
    </row>
    <row r="1696" spans="1:34" ht="15" customHeight="1" x14ac:dyDescent="0.2">
      <c r="A1696" s="1460" t="str">
        <f>'Setup Page'!C9</f>
        <v>Emandleni</v>
      </c>
      <c r="B1696" s="258" t="s">
        <v>258</v>
      </c>
      <c r="C1696" s="201"/>
      <c r="D1696" s="201"/>
      <c r="E1696" s="718"/>
      <c r="F1696" s="1121"/>
      <c r="G1696" s="1122"/>
      <c r="H1696" s="704"/>
      <c r="I1696" s="170"/>
      <c r="J1696" s="170"/>
      <c r="K1696" s="170"/>
      <c r="L1696" s="170"/>
      <c r="M1696" s="170"/>
      <c r="N1696" s="170"/>
      <c r="O1696" s="714">
        <f>G1696*H1696</f>
        <v>0</v>
      </c>
      <c r="P1696" s="835"/>
      <c r="Q1696" s="137"/>
      <c r="R1696" s="137"/>
      <c r="S1696" s="137"/>
      <c r="T1696" s="137"/>
      <c r="U1696" s="137"/>
      <c r="V1696" s="137"/>
      <c r="W1696" s="137"/>
      <c r="X1696" s="137"/>
      <c r="Y1696" s="137"/>
      <c r="Z1696" s="137"/>
      <c r="AA1696" s="137"/>
      <c r="AB1696" s="137"/>
      <c r="AC1696" s="137"/>
      <c r="AD1696" s="137"/>
      <c r="AE1696" s="137"/>
      <c r="AF1696" s="137"/>
      <c r="AG1696" s="137"/>
      <c r="AH1696" s="137"/>
    </row>
    <row r="1697" spans="1:34" ht="15" customHeight="1" thickBot="1" x14ac:dyDescent="0.25">
      <c r="A1697" s="1461"/>
      <c r="B1697" s="259" t="s">
        <v>330</v>
      </c>
      <c r="C1697" s="202"/>
      <c r="D1697" s="201"/>
      <c r="E1697" s="719"/>
      <c r="F1697" s="1125"/>
      <c r="G1697" s="1126"/>
      <c r="H1697" s="704"/>
      <c r="I1697" s="170"/>
      <c r="J1697" s="170"/>
      <c r="K1697" s="170"/>
      <c r="L1697" s="170"/>
      <c r="M1697" s="170"/>
      <c r="N1697" s="170"/>
      <c r="O1697" s="714">
        <f t="shared" ref="O1697" si="459">G1697*H1697</f>
        <v>0</v>
      </c>
      <c r="P1697" s="835"/>
      <c r="Q1697" s="137"/>
      <c r="R1697" s="137"/>
      <c r="S1697" s="137"/>
      <c r="T1697" s="137"/>
      <c r="U1697" s="137"/>
      <c r="V1697" s="137"/>
      <c r="W1697" s="137"/>
      <c r="X1697" s="137"/>
      <c r="Y1697" s="137"/>
      <c r="Z1697" s="137"/>
      <c r="AA1697" s="137"/>
      <c r="AB1697" s="137"/>
      <c r="AC1697" s="137"/>
      <c r="AD1697" s="137"/>
      <c r="AE1697" s="137"/>
      <c r="AF1697" s="137"/>
      <c r="AG1697" s="137"/>
      <c r="AH1697" s="137"/>
    </row>
    <row r="1698" spans="1:34" ht="18" customHeight="1" thickBot="1" x14ac:dyDescent="0.25">
      <c r="A1698" s="182"/>
      <c r="B1698" s="198"/>
      <c r="C1698" s="198"/>
      <c r="D1698" s="198"/>
      <c r="E1698" s="198" t="s">
        <v>62</v>
      </c>
      <c r="F1698" s="140">
        <f>SUM(F1696:F1697)</f>
        <v>0</v>
      </c>
      <c r="G1698" s="204">
        <f>SUM(G1696:G1697)</f>
        <v>0</v>
      </c>
      <c r="H1698" s="206"/>
      <c r="I1698" s="209"/>
      <c r="J1698" s="139"/>
      <c r="K1698" s="209"/>
      <c r="L1698" s="139"/>
      <c r="M1698" s="209"/>
      <c r="N1698" s="139"/>
      <c r="O1698" s="144">
        <f>SUM(O1696:O1697)</f>
        <v>0</v>
      </c>
      <c r="P1698" s="836"/>
      <c r="Q1698" s="137"/>
      <c r="R1698" s="137"/>
      <c r="S1698" s="137"/>
      <c r="T1698" s="137"/>
      <c r="U1698" s="137"/>
      <c r="V1698" s="137"/>
      <c r="W1698" s="137"/>
      <c r="X1698" s="137"/>
      <c r="Y1698" s="137"/>
      <c r="Z1698" s="137"/>
      <c r="AA1698" s="137"/>
      <c r="AB1698" s="137"/>
      <c r="AC1698" s="137"/>
      <c r="AD1698" s="137"/>
      <c r="AE1698" s="137"/>
      <c r="AF1698" s="137"/>
      <c r="AG1698" s="137"/>
      <c r="AH1698" s="137"/>
    </row>
    <row r="1699" spans="1:34" ht="13.5" thickBot="1" x14ac:dyDescent="0.25">
      <c r="A1699" s="173"/>
      <c r="B1699" s="152"/>
      <c r="C1699" s="152"/>
      <c r="D1699" s="152"/>
      <c r="E1699" s="152"/>
      <c r="F1699" s="152"/>
      <c r="G1699" s="152"/>
      <c r="H1699" s="102"/>
      <c r="I1699" s="152"/>
      <c r="J1699" s="152"/>
      <c r="K1699" s="152"/>
      <c r="L1699" s="152"/>
      <c r="M1699" s="152"/>
      <c r="N1699" s="152"/>
      <c r="O1699" s="102"/>
      <c r="P1699" s="837"/>
      <c r="Q1699" s="137"/>
      <c r="R1699" s="137"/>
      <c r="S1699" s="137"/>
      <c r="T1699" s="137"/>
      <c r="U1699" s="137"/>
      <c r="V1699" s="137"/>
      <c r="W1699" s="137"/>
      <c r="X1699" s="137"/>
      <c r="Y1699" s="137"/>
      <c r="Z1699" s="137"/>
      <c r="AA1699" s="137"/>
      <c r="AB1699" s="137"/>
      <c r="AC1699" s="137"/>
      <c r="AD1699" s="137"/>
      <c r="AE1699" s="137"/>
      <c r="AF1699" s="137"/>
      <c r="AG1699" s="137"/>
      <c r="AH1699" s="137"/>
    </row>
    <row r="1700" spans="1:34" ht="15" customHeight="1" x14ac:dyDescent="0.2">
      <c r="A1700" s="1460">
        <f>'Setup Page'!C10</f>
        <v>0</v>
      </c>
      <c r="B1700" s="258" t="s">
        <v>258</v>
      </c>
      <c r="C1700" s="201"/>
      <c r="D1700" s="201"/>
      <c r="E1700" s="718"/>
      <c r="F1700" s="1121"/>
      <c r="G1700" s="1122"/>
      <c r="H1700" s="704"/>
      <c r="I1700" s="170"/>
      <c r="J1700" s="170"/>
      <c r="K1700" s="170"/>
      <c r="L1700" s="170"/>
      <c r="M1700" s="170"/>
      <c r="N1700" s="170"/>
      <c r="O1700" s="714">
        <f>G1700*H1700</f>
        <v>0</v>
      </c>
      <c r="P1700" s="835"/>
      <c r="Q1700" s="137"/>
      <c r="R1700" s="137"/>
      <c r="S1700" s="137"/>
      <c r="T1700" s="137"/>
      <c r="U1700" s="137"/>
      <c r="V1700" s="137"/>
      <c r="W1700" s="137"/>
      <c r="X1700" s="137"/>
      <c r="Y1700" s="137"/>
      <c r="Z1700" s="137"/>
      <c r="AA1700" s="137"/>
      <c r="AB1700" s="137"/>
      <c r="AC1700" s="137"/>
      <c r="AD1700" s="137"/>
      <c r="AE1700" s="137"/>
      <c r="AF1700" s="137"/>
      <c r="AG1700" s="137"/>
      <c r="AH1700" s="137"/>
    </row>
    <row r="1701" spans="1:34" ht="15" customHeight="1" thickBot="1" x14ac:dyDescent="0.25">
      <c r="A1701" s="1461"/>
      <c r="B1701" s="259" t="s">
        <v>330</v>
      </c>
      <c r="C1701" s="202"/>
      <c r="D1701" s="201"/>
      <c r="E1701" s="719"/>
      <c r="F1701" s="1125"/>
      <c r="G1701" s="1126"/>
      <c r="H1701" s="704"/>
      <c r="I1701" s="170"/>
      <c r="J1701" s="170"/>
      <c r="K1701" s="170"/>
      <c r="L1701" s="170"/>
      <c r="M1701" s="170"/>
      <c r="N1701" s="170"/>
      <c r="O1701" s="714">
        <f t="shared" ref="O1701" si="460">G1701*H1701</f>
        <v>0</v>
      </c>
      <c r="P1701" s="835"/>
      <c r="Q1701" s="137"/>
      <c r="R1701" s="137"/>
      <c r="S1701" s="137"/>
      <c r="T1701" s="137"/>
      <c r="U1701" s="137"/>
      <c r="V1701" s="137"/>
      <c r="W1701" s="137"/>
      <c r="X1701" s="137"/>
      <c r="Y1701" s="137"/>
      <c r="Z1701" s="137"/>
      <c r="AA1701" s="137"/>
      <c r="AB1701" s="137"/>
      <c r="AC1701" s="137"/>
      <c r="AD1701" s="137"/>
      <c r="AE1701" s="137"/>
      <c r="AF1701" s="137"/>
      <c r="AG1701" s="137"/>
      <c r="AH1701" s="137"/>
    </row>
    <row r="1702" spans="1:34" ht="18" customHeight="1" thickBot="1" x14ac:dyDescent="0.25">
      <c r="A1702" s="182"/>
      <c r="B1702" s="198"/>
      <c r="C1702" s="198"/>
      <c r="D1702" s="198"/>
      <c r="E1702" s="198" t="s">
        <v>62</v>
      </c>
      <c r="F1702" s="140">
        <f>SUM(F1700:F1701)</f>
        <v>0</v>
      </c>
      <c r="G1702" s="204">
        <f>SUM(G1700:G1701)</f>
        <v>0</v>
      </c>
      <c r="H1702" s="206"/>
      <c r="I1702" s="209"/>
      <c r="J1702" s="139"/>
      <c r="K1702" s="209"/>
      <c r="L1702" s="139"/>
      <c r="M1702" s="209"/>
      <c r="N1702" s="139"/>
      <c r="O1702" s="144">
        <f>SUM(O1700:O1701)</f>
        <v>0</v>
      </c>
      <c r="P1702" s="836"/>
      <c r="Q1702" s="137"/>
      <c r="R1702" s="137"/>
      <c r="S1702" s="137"/>
      <c r="T1702" s="137"/>
      <c r="U1702" s="137"/>
      <c r="V1702" s="137"/>
      <c r="W1702" s="137"/>
      <c r="X1702" s="137"/>
      <c r="Y1702" s="137"/>
      <c r="Z1702" s="137"/>
      <c r="AA1702" s="137"/>
      <c r="AB1702" s="137"/>
      <c r="AC1702" s="137"/>
      <c r="AD1702" s="137"/>
      <c r="AE1702" s="137"/>
      <c r="AF1702" s="137"/>
      <c r="AG1702" s="137"/>
      <c r="AH1702" s="137"/>
    </row>
    <row r="1703" spans="1:34" ht="13.5" thickBot="1" x14ac:dyDescent="0.25">
      <c r="A1703" s="173"/>
      <c r="B1703" s="152"/>
      <c r="C1703" s="152"/>
      <c r="D1703" s="152"/>
      <c r="E1703" s="152"/>
      <c r="F1703" s="152"/>
      <c r="G1703" s="152"/>
      <c r="H1703" s="102"/>
      <c r="I1703" s="152"/>
      <c r="J1703" s="152"/>
      <c r="K1703" s="152"/>
      <c r="L1703" s="152"/>
      <c r="M1703" s="152"/>
      <c r="N1703" s="152"/>
      <c r="O1703" s="102"/>
      <c r="P1703" s="837"/>
      <c r="Q1703" s="137"/>
      <c r="R1703" s="137"/>
      <c r="S1703" s="137"/>
      <c r="T1703" s="137"/>
      <c r="U1703" s="137"/>
      <c r="V1703" s="137"/>
      <c r="W1703" s="137"/>
      <c r="X1703" s="137"/>
      <c r="Y1703" s="137"/>
      <c r="Z1703" s="137"/>
      <c r="AA1703" s="137"/>
      <c r="AB1703" s="137"/>
      <c r="AC1703" s="137"/>
      <c r="AD1703" s="137"/>
      <c r="AE1703" s="137"/>
      <c r="AF1703" s="137"/>
      <c r="AG1703" s="137"/>
      <c r="AH1703" s="137"/>
    </row>
    <row r="1704" spans="1:34" ht="15" customHeight="1" x14ac:dyDescent="0.2">
      <c r="A1704" s="1460" t="str">
        <f>'Setup Page'!C11</f>
        <v>Nongoma Engineering</v>
      </c>
      <c r="B1704" s="258" t="s">
        <v>258</v>
      </c>
      <c r="C1704" s="201"/>
      <c r="D1704" s="201"/>
      <c r="E1704" s="718"/>
      <c r="F1704" s="1121"/>
      <c r="G1704" s="1122"/>
      <c r="H1704" s="704"/>
      <c r="I1704" s="170"/>
      <c r="J1704" s="170"/>
      <c r="K1704" s="170"/>
      <c r="L1704" s="170"/>
      <c r="M1704" s="170"/>
      <c r="N1704" s="170"/>
      <c r="O1704" s="714">
        <f>G1704*H1704</f>
        <v>0</v>
      </c>
      <c r="P1704" s="835"/>
      <c r="Q1704" s="137"/>
      <c r="R1704" s="137"/>
      <c r="S1704" s="137"/>
      <c r="T1704" s="137"/>
      <c r="U1704" s="137"/>
      <c r="V1704" s="137"/>
      <c r="W1704" s="137"/>
      <c r="X1704" s="137"/>
      <c r="Y1704" s="137"/>
      <c r="Z1704" s="137"/>
      <c r="AA1704" s="137"/>
      <c r="AB1704" s="137"/>
      <c r="AC1704" s="137"/>
      <c r="AD1704" s="137"/>
      <c r="AE1704" s="137"/>
      <c r="AF1704" s="137"/>
      <c r="AG1704" s="137"/>
      <c r="AH1704" s="137"/>
    </row>
    <row r="1705" spans="1:34" ht="15" customHeight="1" thickBot="1" x14ac:dyDescent="0.25">
      <c r="A1705" s="1461"/>
      <c r="B1705" s="259" t="s">
        <v>330</v>
      </c>
      <c r="C1705" s="202"/>
      <c r="D1705" s="201"/>
      <c r="E1705" s="719"/>
      <c r="F1705" s="1125"/>
      <c r="G1705" s="1126"/>
      <c r="H1705" s="704"/>
      <c r="I1705" s="170"/>
      <c r="J1705" s="170"/>
      <c r="K1705" s="170"/>
      <c r="L1705" s="170"/>
      <c r="M1705" s="170"/>
      <c r="N1705" s="170"/>
      <c r="O1705" s="714">
        <f t="shared" ref="O1705" si="461">G1705*H1705</f>
        <v>0</v>
      </c>
      <c r="P1705" s="835"/>
      <c r="Q1705" s="137"/>
      <c r="R1705" s="137"/>
      <c r="S1705" s="137"/>
      <c r="T1705" s="137"/>
      <c r="U1705" s="137"/>
      <c r="V1705" s="137"/>
      <c r="W1705" s="137"/>
      <c r="X1705" s="137"/>
      <c r="Y1705" s="137"/>
      <c r="Z1705" s="137"/>
      <c r="AA1705" s="137"/>
      <c r="AB1705" s="137"/>
      <c r="AC1705" s="137"/>
      <c r="AD1705" s="137"/>
      <c r="AE1705" s="137"/>
      <c r="AF1705" s="137"/>
      <c r="AG1705" s="137"/>
      <c r="AH1705" s="137"/>
    </row>
    <row r="1706" spans="1:34" ht="18" customHeight="1" thickBot="1" x14ac:dyDescent="0.25">
      <c r="A1706" s="182"/>
      <c r="B1706" s="198"/>
      <c r="C1706" s="198"/>
      <c r="D1706" s="198"/>
      <c r="E1706" s="198" t="s">
        <v>62</v>
      </c>
      <c r="F1706" s="140">
        <f>SUM(F1704:F1705)</f>
        <v>0</v>
      </c>
      <c r="G1706" s="204">
        <f>SUM(G1704:G1705)</f>
        <v>0</v>
      </c>
      <c r="H1706" s="206"/>
      <c r="I1706" s="209"/>
      <c r="J1706" s="139"/>
      <c r="K1706" s="209"/>
      <c r="L1706" s="139"/>
      <c r="M1706" s="209"/>
      <c r="N1706" s="139"/>
      <c r="O1706" s="144">
        <f>SUM(O1704:O1705)</f>
        <v>0</v>
      </c>
      <c r="P1706" s="836"/>
      <c r="Q1706" s="137"/>
      <c r="R1706" s="137"/>
      <c r="S1706" s="137"/>
      <c r="T1706" s="137"/>
      <c r="U1706" s="137"/>
      <c r="V1706" s="137"/>
      <c r="W1706" s="137"/>
      <c r="X1706" s="137"/>
      <c r="Y1706" s="137"/>
      <c r="Z1706" s="137"/>
      <c r="AA1706" s="137"/>
      <c r="AB1706" s="137"/>
      <c r="AC1706" s="137"/>
      <c r="AD1706" s="137"/>
      <c r="AE1706" s="137"/>
      <c r="AF1706" s="137"/>
      <c r="AG1706" s="137"/>
      <c r="AH1706" s="137"/>
    </row>
    <row r="1707" spans="1:34" ht="13.5" thickBot="1" x14ac:dyDescent="0.25">
      <c r="A1707" s="173"/>
      <c r="B1707" s="152"/>
      <c r="C1707" s="152"/>
      <c r="D1707" s="152"/>
      <c r="E1707" s="152"/>
      <c r="F1707" s="152"/>
      <c r="G1707" s="152"/>
      <c r="H1707" s="102"/>
      <c r="I1707" s="152"/>
      <c r="J1707" s="152"/>
      <c r="K1707" s="152"/>
      <c r="L1707" s="152"/>
      <c r="M1707" s="152"/>
      <c r="N1707" s="152"/>
      <c r="O1707" s="102"/>
      <c r="P1707" s="837"/>
      <c r="Q1707" s="137"/>
      <c r="R1707" s="137"/>
      <c r="S1707" s="137"/>
      <c r="T1707" s="137"/>
      <c r="U1707" s="137"/>
      <c r="V1707" s="137"/>
      <c r="W1707" s="137"/>
      <c r="X1707" s="137"/>
      <c r="Y1707" s="137"/>
      <c r="Z1707" s="137"/>
      <c r="AA1707" s="137"/>
      <c r="AB1707" s="137"/>
      <c r="AC1707" s="137"/>
      <c r="AD1707" s="137"/>
      <c r="AE1707" s="137"/>
      <c r="AF1707" s="137"/>
      <c r="AG1707" s="137"/>
      <c r="AH1707" s="137"/>
    </row>
    <row r="1708" spans="1:34" ht="15" customHeight="1" x14ac:dyDescent="0.2">
      <c r="A1708" s="1460" t="str">
        <f>'Setup Page'!C12</f>
        <v>Nongoma KwaGqikazi</v>
      </c>
      <c r="B1708" s="258" t="s">
        <v>258</v>
      </c>
      <c r="C1708" s="201"/>
      <c r="D1708" s="201"/>
      <c r="E1708" s="718"/>
      <c r="F1708" s="1121"/>
      <c r="G1708" s="1122">
        <v>0</v>
      </c>
      <c r="H1708" s="704">
        <v>2100</v>
      </c>
      <c r="I1708" s="170"/>
      <c r="J1708" s="170"/>
      <c r="K1708" s="170"/>
      <c r="L1708" s="170"/>
      <c r="M1708" s="170"/>
      <c r="N1708" s="170"/>
      <c r="O1708" s="714">
        <f>G1708*H1708</f>
        <v>0</v>
      </c>
      <c r="P1708" s="835"/>
      <c r="Q1708" s="137"/>
      <c r="R1708" s="137"/>
      <c r="S1708" s="137"/>
      <c r="T1708" s="137"/>
      <c r="U1708" s="137"/>
      <c r="V1708" s="137"/>
      <c r="W1708" s="137"/>
      <c r="X1708" s="137"/>
      <c r="Y1708" s="137"/>
      <c r="Z1708" s="137"/>
      <c r="AA1708" s="137"/>
      <c r="AB1708" s="137"/>
      <c r="AC1708" s="137"/>
      <c r="AD1708" s="137"/>
      <c r="AE1708" s="137"/>
      <c r="AF1708" s="137"/>
      <c r="AG1708" s="137"/>
      <c r="AH1708" s="137"/>
    </row>
    <row r="1709" spans="1:34" ht="15" customHeight="1" thickBot="1" x14ac:dyDescent="0.25">
      <c r="A1709" s="1461"/>
      <c r="B1709" s="259" t="s">
        <v>330</v>
      </c>
      <c r="C1709" s="202"/>
      <c r="D1709" s="201"/>
      <c r="E1709" s="719"/>
      <c r="F1709" s="1125"/>
      <c r="G1709" s="1126"/>
      <c r="H1709" s="704"/>
      <c r="I1709" s="170"/>
      <c r="J1709" s="170"/>
      <c r="K1709" s="170"/>
      <c r="L1709" s="170"/>
      <c r="M1709" s="170"/>
      <c r="N1709" s="170"/>
      <c r="O1709" s="714">
        <f t="shared" ref="O1709" si="462">G1709*H1709</f>
        <v>0</v>
      </c>
      <c r="P1709" s="835"/>
      <c r="Q1709" s="137"/>
      <c r="R1709" s="137"/>
      <c r="S1709" s="137"/>
      <c r="T1709" s="137"/>
      <c r="U1709" s="137"/>
      <c r="V1709" s="137"/>
      <c r="W1709" s="137"/>
      <c r="X1709" s="137"/>
      <c r="Y1709" s="137"/>
      <c r="Z1709" s="137"/>
      <c r="AA1709" s="137"/>
      <c r="AB1709" s="137"/>
      <c r="AC1709" s="137"/>
      <c r="AD1709" s="137"/>
      <c r="AE1709" s="137"/>
      <c r="AF1709" s="137"/>
      <c r="AG1709" s="137"/>
      <c r="AH1709" s="137"/>
    </row>
    <row r="1710" spans="1:34" ht="18" customHeight="1" thickBot="1" x14ac:dyDescent="0.25">
      <c r="A1710" s="182"/>
      <c r="B1710" s="198"/>
      <c r="C1710" s="198"/>
      <c r="D1710" s="198"/>
      <c r="E1710" s="198" t="s">
        <v>62</v>
      </c>
      <c r="F1710" s="140">
        <f>SUM(F1708:F1709)</f>
        <v>0</v>
      </c>
      <c r="G1710" s="204">
        <f>SUM(G1708:G1709)</f>
        <v>0</v>
      </c>
      <c r="H1710" s="206"/>
      <c r="I1710" s="209"/>
      <c r="J1710" s="139"/>
      <c r="K1710" s="209"/>
      <c r="L1710" s="139"/>
      <c r="M1710" s="209"/>
      <c r="N1710" s="139"/>
      <c r="O1710" s="144">
        <f>SUM(O1708:O1709)</f>
        <v>0</v>
      </c>
      <c r="P1710" s="836"/>
      <c r="Q1710" s="137"/>
      <c r="R1710" s="137"/>
      <c r="S1710" s="137"/>
      <c r="T1710" s="137"/>
      <c r="U1710" s="137"/>
      <c r="V1710" s="137"/>
      <c r="W1710" s="137"/>
      <c r="X1710" s="137"/>
      <c r="Y1710" s="137"/>
      <c r="Z1710" s="137"/>
      <c r="AA1710" s="137"/>
      <c r="AB1710" s="137"/>
      <c r="AC1710" s="137"/>
      <c r="AD1710" s="137"/>
      <c r="AE1710" s="137"/>
      <c r="AF1710" s="137"/>
      <c r="AG1710" s="137"/>
      <c r="AH1710" s="137"/>
    </row>
    <row r="1711" spans="1:34" ht="13.5" thickBot="1" x14ac:dyDescent="0.25">
      <c r="A1711" s="173"/>
      <c r="B1711" s="152"/>
      <c r="C1711" s="152"/>
      <c r="D1711" s="152"/>
      <c r="E1711" s="152"/>
      <c r="F1711" s="152"/>
      <c r="G1711" s="152"/>
      <c r="H1711" s="102"/>
      <c r="I1711" s="152"/>
      <c r="J1711" s="152"/>
      <c r="K1711" s="152"/>
      <c r="L1711" s="152"/>
      <c r="M1711" s="152"/>
      <c r="N1711" s="152"/>
      <c r="O1711" s="102"/>
      <c r="P1711" s="837"/>
      <c r="Q1711" s="137"/>
      <c r="R1711" s="137"/>
      <c r="S1711" s="137"/>
      <c r="T1711" s="137"/>
      <c r="U1711" s="137"/>
      <c r="V1711" s="137"/>
      <c r="W1711" s="137"/>
      <c r="X1711" s="137"/>
      <c r="Y1711" s="137"/>
      <c r="Z1711" s="137"/>
      <c r="AA1711" s="137"/>
      <c r="AB1711" s="137"/>
      <c r="AC1711" s="137"/>
      <c r="AD1711" s="137"/>
      <c r="AE1711" s="137"/>
      <c r="AF1711" s="137"/>
      <c r="AG1711" s="137"/>
      <c r="AH1711" s="137"/>
    </row>
    <row r="1712" spans="1:34" ht="15" customHeight="1" x14ac:dyDescent="0.2">
      <c r="A1712" s="1460" t="str">
        <f>'Setup Page'!C13</f>
        <v>Nquthu</v>
      </c>
      <c r="B1712" s="258" t="s">
        <v>258</v>
      </c>
      <c r="C1712" s="201"/>
      <c r="D1712" s="201"/>
      <c r="E1712" s="718"/>
      <c r="F1712" s="1121"/>
      <c r="G1712" s="1122">
        <v>0</v>
      </c>
      <c r="H1712" s="704">
        <v>2100</v>
      </c>
      <c r="I1712" s="170"/>
      <c r="J1712" s="170"/>
      <c r="K1712" s="170"/>
      <c r="L1712" s="170"/>
      <c r="M1712" s="170"/>
      <c r="N1712" s="170"/>
      <c r="O1712" s="714">
        <f>G1712*H1712</f>
        <v>0</v>
      </c>
      <c r="P1712" s="835"/>
      <c r="Q1712" s="137"/>
      <c r="R1712" s="137"/>
      <c r="S1712" s="137"/>
      <c r="T1712" s="137"/>
      <c r="U1712" s="137"/>
      <c r="V1712" s="137"/>
      <c r="W1712" s="137"/>
      <c r="X1712" s="137"/>
      <c r="Y1712" s="137"/>
      <c r="Z1712" s="137"/>
      <c r="AA1712" s="137"/>
      <c r="AB1712" s="137"/>
      <c r="AC1712" s="137"/>
      <c r="AD1712" s="137"/>
      <c r="AE1712" s="137"/>
      <c r="AF1712" s="137"/>
      <c r="AG1712" s="137"/>
      <c r="AH1712" s="137"/>
    </row>
    <row r="1713" spans="1:34" ht="15" customHeight="1" thickBot="1" x14ac:dyDescent="0.25">
      <c r="A1713" s="1461"/>
      <c r="B1713" s="259" t="s">
        <v>330</v>
      </c>
      <c r="C1713" s="202"/>
      <c r="D1713" s="201"/>
      <c r="E1713" s="719"/>
      <c r="F1713" s="1125"/>
      <c r="G1713" s="1126"/>
      <c r="H1713" s="704"/>
      <c r="I1713" s="170"/>
      <c r="J1713" s="170"/>
      <c r="K1713" s="170"/>
      <c r="L1713" s="170"/>
      <c r="M1713" s="170"/>
      <c r="N1713" s="170"/>
      <c r="O1713" s="714">
        <f t="shared" ref="O1713" si="463">G1713*H1713</f>
        <v>0</v>
      </c>
      <c r="P1713" s="835"/>
      <c r="Q1713" s="137"/>
      <c r="R1713" s="137"/>
      <c r="S1713" s="137"/>
      <c r="T1713" s="137"/>
      <c r="U1713" s="137"/>
      <c r="V1713" s="137"/>
      <c r="W1713" s="137"/>
      <c r="X1713" s="137"/>
      <c r="Y1713" s="137"/>
      <c r="Z1713" s="137"/>
      <c r="AA1713" s="137"/>
      <c r="AB1713" s="137"/>
      <c r="AC1713" s="137"/>
      <c r="AD1713" s="137"/>
      <c r="AE1713" s="137"/>
      <c r="AF1713" s="137"/>
      <c r="AG1713" s="137"/>
      <c r="AH1713" s="137"/>
    </row>
    <row r="1714" spans="1:34" ht="18" customHeight="1" thickBot="1" x14ac:dyDescent="0.25">
      <c r="A1714" s="182"/>
      <c r="B1714" s="198"/>
      <c r="C1714" s="198"/>
      <c r="D1714" s="198"/>
      <c r="E1714" s="198" t="s">
        <v>62</v>
      </c>
      <c r="F1714" s="140">
        <f>SUM(F1712:F1713)</f>
        <v>0</v>
      </c>
      <c r="G1714" s="204">
        <f>SUM(G1712:G1713)</f>
        <v>0</v>
      </c>
      <c r="H1714" s="206"/>
      <c r="I1714" s="209"/>
      <c r="J1714" s="139"/>
      <c r="K1714" s="209"/>
      <c r="L1714" s="139"/>
      <c r="M1714" s="209"/>
      <c r="N1714" s="139"/>
      <c r="O1714" s="144">
        <f>SUM(O1712:O1713)</f>
        <v>0</v>
      </c>
      <c r="P1714" s="836"/>
      <c r="Q1714" s="137"/>
      <c r="R1714" s="137"/>
      <c r="S1714" s="137"/>
      <c r="T1714" s="137"/>
      <c r="U1714" s="137"/>
      <c r="V1714" s="137"/>
      <c r="W1714" s="137"/>
      <c r="X1714" s="137"/>
      <c r="Y1714" s="137"/>
      <c r="Z1714" s="137"/>
      <c r="AA1714" s="137"/>
      <c r="AB1714" s="137"/>
      <c r="AC1714" s="137"/>
      <c r="AD1714" s="137"/>
      <c r="AE1714" s="137"/>
      <c r="AF1714" s="137"/>
      <c r="AG1714" s="137"/>
      <c r="AH1714" s="137"/>
    </row>
    <row r="1715" spans="1:34" ht="13.5" thickBot="1" x14ac:dyDescent="0.25">
      <c r="A1715" s="173"/>
      <c r="B1715" s="152"/>
      <c r="C1715" s="152"/>
      <c r="D1715" s="152"/>
      <c r="E1715" s="152"/>
      <c r="F1715" s="152"/>
      <c r="G1715" s="152"/>
      <c r="H1715" s="102"/>
      <c r="I1715" s="152"/>
      <c r="J1715" s="152"/>
      <c r="K1715" s="152"/>
      <c r="L1715" s="152"/>
      <c r="M1715" s="152"/>
      <c r="N1715" s="152"/>
      <c r="O1715" s="102"/>
      <c r="P1715" s="837"/>
      <c r="Q1715" s="137"/>
      <c r="R1715" s="137"/>
      <c r="S1715" s="137"/>
      <c r="T1715" s="137"/>
      <c r="U1715" s="137"/>
      <c r="V1715" s="137"/>
      <c r="W1715" s="137"/>
      <c r="X1715" s="137"/>
      <c r="Y1715" s="137"/>
      <c r="Z1715" s="137"/>
      <c r="AA1715" s="137"/>
      <c r="AB1715" s="137"/>
      <c r="AC1715" s="137"/>
      <c r="AD1715" s="137"/>
      <c r="AE1715" s="137"/>
      <c r="AF1715" s="137"/>
      <c r="AG1715" s="137"/>
      <c r="AH1715" s="137"/>
    </row>
    <row r="1716" spans="1:34" ht="15" customHeight="1" x14ac:dyDescent="0.2">
      <c r="A1716" s="1460" t="str">
        <f>'Setup Page'!C14</f>
        <v>Vryheid Business</v>
      </c>
      <c r="B1716" s="258" t="s">
        <v>258</v>
      </c>
      <c r="C1716" s="201"/>
      <c r="D1716" s="201"/>
      <c r="E1716" s="718"/>
      <c r="F1716" s="1121"/>
      <c r="G1716" s="1122">
        <v>0</v>
      </c>
      <c r="H1716" s="704">
        <v>2100</v>
      </c>
      <c r="I1716" s="170"/>
      <c r="J1716" s="170"/>
      <c r="K1716" s="170"/>
      <c r="L1716" s="170"/>
      <c r="M1716" s="170"/>
      <c r="N1716" s="170"/>
      <c r="O1716" s="714">
        <f>G1716*H1716</f>
        <v>0</v>
      </c>
      <c r="P1716" s="835"/>
      <c r="Q1716" s="137"/>
      <c r="R1716" s="137"/>
      <c r="S1716" s="137"/>
      <c r="T1716" s="137"/>
      <c r="U1716" s="137"/>
      <c r="V1716" s="137"/>
      <c r="W1716" s="137"/>
      <c r="X1716" s="137"/>
      <c r="Y1716" s="137"/>
      <c r="Z1716" s="137"/>
      <c r="AA1716" s="137"/>
      <c r="AB1716" s="137"/>
      <c r="AC1716" s="137"/>
      <c r="AD1716" s="137"/>
      <c r="AE1716" s="137"/>
      <c r="AF1716" s="137"/>
      <c r="AG1716" s="137"/>
      <c r="AH1716" s="137"/>
    </row>
    <row r="1717" spans="1:34" ht="15" customHeight="1" thickBot="1" x14ac:dyDescent="0.25">
      <c r="A1717" s="1461"/>
      <c r="B1717" s="259" t="s">
        <v>330</v>
      </c>
      <c r="C1717" s="202"/>
      <c r="D1717" s="201"/>
      <c r="E1717" s="719"/>
      <c r="F1717" s="1125"/>
      <c r="G1717" s="1126"/>
      <c r="H1717" s="704"/>
      <c r="I1717" s="170"/>
      <c r="J1717" s="170"/>
      <c r="K1717" s="170"/>
      <c r="L1717" s="170"/>
      <c r="M1717" s="170"/>
      <c r="N1717" s="170"/>
      <c r="O1717" s="714">
        <f t="shared" ref="O1717" si="464">G1717*H1717</f>
        <v>0</v>
      </c>
      <c r="P1717" s="835"/>
      <c r="Q1717" s="137"/>
      <c r="R1717" s="137"/>
      <c r="S1717" s="137"/>
      <c r="T1717" s="137"/>
      <c r="U1717" s="137"/>
      <c r="V1717" s="137"/>
      <c r="W1717" s="137"/>
      <c r="X1717" s="137"/>
      <c r="Y1717" s="137"/>
      <c r="Z1717" s="137"/>
      <c r="AA1717" s="137"/>
      <c r="AB1717" s="137"/>
      <c r="AC1717" s="137"/>
      <c r="AD1717" s="137"/>
      <c r="AE1717" s="137"/>
      <c r="AF1717" s="137"/>
      <c r="AG1717" s="137"/>
      <c r="AH1717" s="137"/>
    </row>
    <row r="1718" spans="1:34" ht="18" customHeight="1" thickBot="1" x14ac:dyDescent="0.25">
      <c r="A1718" s="182"/>
      <c r="B1718" s="198"/>
      <c r="C1718" s="198"/>
      <c r="D1718" s="198"/>
      <c r="E1718" s="198" t="s">
        <v>62</v>
      </c>
      <c r="F1718" s="140">
        <f>SUM(F1716:F1717)</f>
        <v>0</v>
      </c>
      <c r="G1718" s="204">
        <f>SUM(G1716:G1717)</f>
        <v>0</v>
      </c>
      <c r="H1718" s="206"/>
      <c r="I1718" s="209"/>
      <c r="J1718" s="139"/>
      <c r="K1718" s="209"/>
      <c r="L1718" s="139"/>
      <c r="M1718" s="209"/>
      <c r="N1718" s="139"/>
      <c r="O1718" s="144">
        <f>SUM(O1716:O1717)</f>
        <v>0</v>
      </c>
      <c r="P1718" s="836"/>
      <c r="Q1718" s="137"/>
      <c r="R1718" s="137"/>
      <c r="S1718" s="137"/>
      <c r="T1718" s="137"/>
      <c r="U1718" s="137"/>
      <c r="V1718" s="137"/>
      <c r="W1718" s="137"/>
      <c r="X1718" s="137"/>
      <c r="Y1718" s="137"/>
      <c r="Z1718" s="137"/>
      <c r="AA1718" s="137"/>
      <c r="AB1718" s="137"/>
      <c r="AC1718" s="137"/>
      <c r="AD1718" s="137"/>
      <c r="AE1718" s="137"/>
      <c r="AF1718" s="137"/>
      <c r="AG1718" s="137"/>
      <c r="AH1718" s="137"/>
    </row>
    <row r="1719" spans="1:34" ht="13.5" thickBot="1" x14ac:dyDescent="0.25">
      <c r="A1719" s="173"/>
      <c r="B1719" s="152"/>
      <c r="C1719" s="152"/>
      <c r="D1719" s="152"/>
      <c r="E1719" s="152"/>
      <c r="F1719" s="152"/>
      <c r="G1719" s="152"/>
      <c r="H1719" s="102"/>
      <c r="I1719" s="152"/>
      <c r="J1719" s="152"/>
      <c r="K1719" s="152"/>
      <c r="L1719" s="152"/>
      <c r="M1719" s="152"/>
      <c r="N1719" s="152"/>
      <c r="O1719" s="102"/>
      <c r="P1719" s="837"/>
      <c r="Q1719" s="137"/>
      <c r="R1719" s="137"/>
      <c r="S1719" s="137"/>
      <c r="T1719" s="137"/>
      <c r="U1719" s="137"/>
      <c r="V1719" s="137"/>
      <c r="W1719" s="137"/>
      <c r="X1719" s="137"/>
      <c r="Y1719" s="137"/>
      <c r="Z1719" s="137"/>
      <c r="AA1719" s="137"/>
      <c r="AB1719" s="137"/>
      <c r="AC1719" s="137"/>
      <c r="AD1719" s="137"/>
      <c r="AE1719" s="137"/>
      <c r="AF1719" s="137"/>
      <c r="AG1719" s="137"/>
      <c r="AH1719" s="137"/>
    </row>
    <row r="1720" spans="1:34" ht="15" customHeight="1" x14ac:dyDescent="0.2">
      <c r="A1720" s="1460" t="str">
        <f>'Setup Page'!C15</f>
        <v>Vryheid Engineering</v>
      </c>
      <c r="B1720" s="258" t="s">
        <v>258</v>
      </c>
      <c r="C1720" s="201"/>
      <c r="D1720" s="201"/>
      <c r="E1720" s="718"/>
      <c r="F1720" s="1121"/>
      <c r="G1720" s="1122"/>
      <c r="H1720" s="704"/>
      <c r="I1720" s="170"/>
      <c r="J1720" s="170"/>
      <c r="K1720" s="170"/>
      <c r="L1720" s="170"/>
      <c r="M1720" s="170"/>
      <c r="N1720" s="170"/>
      <c r="O1720" s="714">
        <f>G1720*H1720</f>
        <v>0</v>
      </c>
      <c r="P1720" s="835"/>
      <c r="Q1720" s="137"/>
      <c r="R1720" s="137"/>
      <c r="S1720" s="137"/>
      <c r="T1720" s="137"/>
      <c r="U1720" s="137"/>
      <c r="V1720" s="137"/>
      <c r="W1720" s="137"/>
      <c r="X1720" s="137"/>
      <c r="Y1720" s="137"/>
      <c r="Z1720" s="137"/>
      <c r="AA1720" s="137"/>
      <c r="AB1720" s="137"/>
      <c r="AC1720" s="137"/>
      <c r="AD1720" s="137"/>
      <c r="AE1720" s="137"/>
      <c r="AF1720" s="137"/>
      <c r="AG1720" s="137"/>
      <c r="AH1720" s="137"/>
    </row>
    <row r="1721" spans="1:34" ht="15" customHeight="1" thickBot="1" x14ac:dyDescent="0.25">
      <c r="A1721" s="1461"/>
      <c r="B1721" s="259" t="s">
        <v>330</v>
      </c>
      <c r="C1721" s="202"/>
      <c r="D1721" s="201"/>
      <c r="E1721" s="719"/>
      <c r="F1721" s="1125"/>
      <c r="G1721" s="1126"/>
      <c r="H1721" s="704"/>
      <c r="I1721" s="170"/>
      <c r="J1721" s="170"/>
      <c r="K1721" s="170"/>
      <c r="L1721" s="170"/>
      <c r="M1721" s="170"/>
      <c r="N1721" s="170"/>
      <c r="O1721" s="714">
        <f t="shared" ref="O1721" si="465">G1721*H1721</f>
        <v>0</v>
      </c>
      <c r="P1721" s="835"/>
      <c r="Q1721" s="137"/>
      <c r="R1721" s="137"/>
      <c r="S1721" s="137"/>
      <c r="T1721" s="137"/>
      <c r="U1721" s="137"/>
      <c r="V1721" s="137"/>
      <c r="W1721" s="137"/>
      <c r="X1721" s="137"/>
      <c r="Y1721" s="137"/>
      <c r="Z1721" s="137"/>
      <c r="AA1721" s="137"/>
      <c r="AB1721" s="137"/>
      <c r="AC1721" s="137"/>
      <c r="AD1721" s="137"/>
      <c r="AE1721" s="137"/>
      <c r="AF1721" s="137"/>
      <c r="AG1721" s="137"/>
      <c r="AH1721" s="137"/>
    </row>
    <row r="1722" spans="1:34" ht="18" customHeight="1" thickBot="1" x14ac:dyDescent="0.25">
      <c r="A1722" s="182"/>
      <c r="B1722" s="198"/>
      <c r="C1722" s="198"/>
      <c r="D1722" s="198"/>
      <c r="E1722" s="198" t="s">
        <v>62</v>
      </c>
      <c r="F1722" s="140">
        <f>SUM(F1720:F1721)</f>
        <v>0</v>
      </c>
      <c r="G1722" s="204">
        <f>SUM(G1720:G1721)</f>
        <v>0</v>
      </c>
      <c r="H1722" s="206"/>
      <c r="I1722" s="209"/>
      <c r="J1722" s="139"/>
      <c r="K1722" s="209"/>
      <c r="L1722" s="139"/>
      <c r="M1722" s="209"/>
      <c r="N1722" s="139"/>
      <c r="O1722" s="144">
        <f>SUM(O1720:O1721)</f>
        <v>0</v>
      </c>
      <c r="P1722" s="836"/>
      <c r="Q1722" s="137"/>
      <c r="R1722" s="137"/>
      <c r="S1722" s="137"/>
      <c r="T1722" s="137"/>
      <c r="U1722" s="137"/>
      <c r="V1722" s="137"/>
      <c r="W1722" s="137"/>
      <c r="X1722" s="137"/>
      <c r="Y1722" s="137"/>
      <c r="Z1722" s="137"/>
      <c r="AA1722" s="137"/>
      <c r="AB1722" s="137"/>
      <c r="AC1722" s="137"/>
      <c r="AD1722" s="137"/>
      <c r="AE1722" s="137"/>
      <c r="AF1722" s="137"/>
      <c r="AG1722" s="137"/>
      <c r="AH1722" s="137"/>
    </row>
    <row r="1723" spans="1:34" ht="13.5" thickBot="1" x14ac:dyDescent="0.25">
      <c r="A1723" s="173"/>
      <c r="B1723" s="152"/>
      <c r="C1723" s="152"/>
      <c r="D1723" s="152"/>
      <c r="E1723" s="152"/>
      <c r="F1723" s="152"/>
      <c r="G1723" s="152"/>
      <c r="H1723" s="102"/>
      <c r="I1723" s="152"/>
      <c r="J1723" s="152"/>
      <c r="K1723" s="152"/>
      <c r="L1723" s="152"/>
      <c r="M1723" s="152"/>
      <c r="N1723" s="152"/>
      <c r="O1723" s="102"/>
      <c r="P1723" s="837"/>
      <c r="Q1723" s="137"/>
      <c r="R1723" s="137"/>
      <c r="S1723" s="137"/>
      <c r="T1723" s="137"/>
      <c r="U1723" s="137"/>
      <c r="V1723" s="137"/>
      <c r="W1723" s="137"/>
      <c r="X1723" s="137"/>
      <c r="Y1723" s="137"/>
      <c r="Z1723" s="137"/>
      <c r="AA1723" s="137"/>
      <c r="AB1723" s="137"/>
      <c r="AC1723" s="137"/>
      <c r="AD1723" s="137"/>
      <c r="AE1723" s="137"/>
      <c r="AF1723" s="137"/>
      <c r="AG1723" s="137"/>
      <c r="AH1723" s="137"/>
    </row>
    <row r="1724" spans="1:34" ht="15" customHeight="1" x14ac:dyDescent="0.2">
      <c r="A1724" s="1460">
        <f>'Setup Page'!C16</f>
        <v>0</v>
      </c>
      <c r="B1724" s="258" t="s">
        <v>258</v>
      </c>
      <c r="C1724" s="201"/>
      <c r="D1724" s="201"/>
      <c r="E1724" s="718"/>
      <c r="F1724" s="1121"/>
      <c r="G1724" s="1122"/>
      <c r="H1724" s="704"/>
      <c r="I1724" s="170"/>
      <c r="J1724" s="170"/>
      <c r="K1724" s="170"/>
      <c r="L1724" s="170"/>
      <c r="M1724" s="170"/>
      <c r="N1724" s="170"/>
      <c r="O1724" s="714">
        <f>G1724*H1724</f>
        <v>0</v>
      </c>
      <c r="P1724" s="835"/>
      <c r="Q1724" s="137"/>
      <c r="R1724" s="137"/>
      <c r="S1724" s="137"/>
      <c r="T1724" s="137"/>
      <c r="U1724" s="137"/>
      <c r="V1724" s="137"/>
      <c r="W1724" s="137"/>
      <c r="X1724" s="137"/>
      <c r="Y1724" s="137"/>
      <c r="Z1724" s="137"/>
      <c r="AA1724" s="137"/>
      <c r="AB1724" s="137"/>
      <c r="AC1724" s="137"/>
      <c r="AD1724" s="137"/>
      <c r="AE1724" s="137"/>
      <c r="AF1724" s="137"/>
      <c r="AG1724" s="137"/>
      <c r="AH1724" s="137"/>
    </row>
    <row r="1725" spans="1:34" ht="15" customHeight="1" thickBot="1" x14ac:dyDescent="0.25">
      <c r="A1725" s="1461"/>
      <c r="B1725" s="259" t="s">
        <v>330</v>
      </c>
      <c r="C1725" s="202"/>
      <c r="D1725" s="201"/>
      <c r="E1725" s="719"/>
      <c r="F1725" s="1125"/>
      <c r="G1725" s="1126"/>
      <c r="H1725" s="704"/>
      <c r="I1725" s="170"/>
      <c r="J1725" s="170"/>
      <c r="K1725" s="170"/>
      <c r="L1725" s="170"/>
      <c r="M1725" s="170"/>
      <c r="N1725" s="170"/>
      <c r="O1725" s="714">
        <f t="shared" ref="O1725" si="466">G1725*H1725</f>
        <v>0</v>
      </c>
      <c r="P1725" s="835"/>
      <c r="Q1725" s="137"/>
      <c r="R1725" s="137"/>
      <c r="S1725" s="137"/>
      <c r="T1725" s="137"/>
      <c r="U1725" s="137"/>
      <c r="V1725" s="137"/>
      <c r="W1725" s="137"/>
      <c r="X1725" s="137"/>
      <c r="Y1725" s="137"/>
      <c r="Z1725" s="137"/>
      <c r="AA1725" s="137"/>
      <c r="AB1725" s="137"/>
      <c r="AC1725" s="137"/>
      <c r="AD1725" s="137"/>
      <c r="AE1725" s="137"/>
      <c r="AF1725" s="137"/>
      <c r="AG1725" s="137"/>
      <c r="AH1725" s="137"/>
    </row>
    <row r="1726" spans="1:34" ht="18" customHeight="1" thickBot="1" x14ac:dyDescent="0.25">
      <c r="A1726" s="182"/>
      <c r="B1726" s="198"/>
      <c r="C1726" s="198"/>
      <c r="D1726" s="198"/>
      <c r="E1726" s="198" t="s">
        <v>62</v>
      </c>
      <c r="F1726" s="140">
        <f>SUM(F1724:F1725)</f>
        <v>0</v>
      </c>
      <c r="G1726" s="204">
        <f>SUM(G1724:G1725)</f>
        <v>0</v>
      </c>
      <c r="H1726" s="206"/>
      <c r="I1726" s="209"/>
      <c r="J1726" s="139"/>
      <c r="K1726" s="209"/>
      <c r="L1726" s="139"/>
      <c r="M1726" s="209"/>
      <c r="N1726" s="139"/>
      <c r="O1726" s="144">
        <f>SUM(O1724:O1725)</f>
        <v>0</v>
      </c>
      <c r="P1726" s="836"/>
      <c r="Q1726" s="137"/>
      <c r="R1726" s="137"/>
      <c r="S1726" s="137"/>
      <c r="T1726" s="137"/>
      <c r="U1726" s="137"/>
      <c r="V1726" s="137"/>
      <c r="W1726" s="137"/>
      <c r="X1726" s="137"/>
      <c r="Y1726" s="137"/>
      <c r="Z1726" s="137"/>
      <c r="AA1726" s="137"/>
      <c r="AB1726" s="137"/>
      <c r="AC1726" s="137"/>
      <c r="AD1726" s="137"/>
      <c r="AE1726" s="137"/>
      <c r="AF1726" s="137"/>
      <c r="AG1726" s="137"/>
      <c r="AH1726" s="137"/>
    </row>
    <row r="1727" spans="1:34" ht="13.5" thickBot="1" x14ac:dyDescent="0.25">
      <c r="A1727" s="173"/>
      <c r="B1727" s="152"/>
      <c r="C1727" s="152"/>
      <c r="D1727" s="152"/>
      <c r="E1727" s="152"/>
      <c r="F1727" s="152"/>
      <c r="G1727" s="152"/>
      <c r="H1727" s="102"/>
      <c r="I1727" s="152"/>
      <c r="J1727" s="152"/>
      <c r="K1727" s="152"/>
      <c r="L1727" s="152"/>
      <c r="M1727" s="152"/>
      <c r="N1727" s="152"/>
      <c r="O1727" s="102"/>
      <c r="P1727" s="837"/>
      <c r="Q1727" s="137"/>
      <c r="R1727" s="137"/>
      <c r="S1727" s="137"/>
      <c r="T1727" s="137"/>
      <c r="U1727" s="137"/>
      <c r="V1727" s="137"/>
      <c r="W1727" s="137"/>
      <c r="X1727" s="137"/>
      <c r="Y1727" s="137"/>
      <c r="Z1727" s="137"/>
      <c r="AA1727" s="137"/>
      <c r="AB1727" s="137"/>
      <c r="AC1727" s="137"/>
      <c r="AD1727" s="137"/>
      <c r="AE1727" s="137"/>
      <c r="AF1727" s="137"/>
      <c r="AG1727" s="137"/>
      <c r="AH1727" s="137"/>
    </row>
    <row r="1728" spans="1:34" ht="15" customHeight="1" x14ac:dyDescent="0.2">
      <c r="A1728" s="1460">
        <f>'Setup Page'!C17</f>
        <v>0</v>
      </c>
      <c r="B1728" s="258" t="s">
        <v>258</v>
      </c>
      <c r="C1728" s="201"/>
      <c r="D1728" s="201"/>
      <c r="E1728" s="718"/>
      <c r="F1728" s="1121"/>
      <c r="G1728" s="1122"/>
      <c r="H1728" s="704"/>
      <c r="I1728" s="170"/>
      <c r="J1728" s="170"/>
      <c r="K1728" s="170"/>
      <c r="L1728" s="170"/>
      <c r="M1728" s="170"/>
      <c r="N1728" s="170"/>
      <c r="O1728" s="714">
        <f>G1728*H1728</f>
        <v>0</v>
      </c>
      <c r="P1728" s="835"/>
      <c r="Q1728" s="137"/>
      <c r="R1728" s="137"/>
      <c r="S1728" s="137"/>
      <c r="T1728" s="137"/>
      <c r="U1728" s="137"/>
      <c r="V1728" s="137"/>
      <c r="W1728" s="137"/>
      <c r="X1728" s="137"/>
      <c r="Y1728" s="137"/>
      <c r="Z1728" s="137"/>
      <c r="AA1728" s="137"/>
      <c r="AB1728" s="137"/>
      <c r="AC1728" s="137"/>
      <c r="AD1728" s="137"/>
      <c r="AE1728" s="137"/>
      <c r="AF1728" s="137"/>
      <c r="AG1728" s="137"/>
      <c r="AH1728" s="137"/>
    </row>
    <row r="1729" spans="1:34" ht="15" customHeight="1" thickBot="1" x14ac:dyDescent="0.25">
      <c r="A1729" s="1461"/>
      <c r="B1729" s="259" t="s">
        <v>330</v>
      </c>
      <c r="C1729" s="202"/>
      <c r="D1729" s="201"/>
      <c r="E1729" s="719"/>
      <c r="F1729" s="1125"/>
      <c r="G1729" s="1126"/>
      <c r="H1729" s="704"/>
      <c r="I1729" s="170"/>
      <c r="J1729" s="170"/>
      <c r="K1729" s="170"/>
      <c r="L1729" s="170"/>
      <c r="M1729" s="170"/>
      <c r="N1729" s="170"/>
      <c r="O1729" s="714">
        <f t="shared" ref="O1729" si="467">G1729*H1729</f>
        <v>0</v>
      </c>
      <c r="P1729" s="835"/>
      <c r="Q1729" s="137"/>
      <c r="R1729" s="137"/>
      <c r="S1729" s="137"/>
      <c r="T1729" s="137"/>
      <c r="U1729" s="137"/>
      <c r="V1729" s="137"/>
      <c r="W1729" s="137"/>
      <c r="X1729" s="137"/>
      <c r="Y1729" s="137"/>
      <c r="Z1729" s="137"/>
      <c r="AA1729" s="137"/>
      <c r="AB1729" s="137"/>
      <c r="AC1729" s="137"/>
      <c r="AD1729" s="137"/>
      <c r="AE1729" s="137"/>
      <c r="AF1729" s="137"/>
      <c r="AG1729" s="137"/>
      <c r="AH1729" s="137"/>
    </row>
    <row r="1730" spans="1:34" ht="18" customHeight="1" thickBot="1" x14ac:dyDescent="0.25">
      <c r="A1730" s="182"/>
      <c r="B1730" s="198"/>
      <c r="C1730" s="198"/>
      <c r="D1730" s="198"/>
      <c r="E1730" s="198" t="s">
        <v>62</v>
      </c>
      <c r="F1730" s="140">
        <f>SUM(F1728:F1729)</f>
        <v>0</v>
      </c>
      <c r="G1730" s="204">
        <f>SUM(G1728:G1729)</f>
        <v>0</v>
      </c>
      <c r="H1730" s="206"/>
      <c r="I1730" s="209"/>
      <c r="J1730" s="139"/>
      <c r="K1730" s="209"/>
      <c r="L1730" s="139"/>
      <c r="M1730" s="209"/>
      <c r="N1730" s="139"/>
      <c r="O1730" s="144">
        <f>SUM(O1728:O1729)</f>
        <v>0</v>
      </c>
      <c r="P1730" s="836"/>
      <c r="Q1730" s="137"/>
      <c r="R1730" s="137"/>
      <c r="S1730" s="137"/>
      <c r="T1730" s="137"/>
      <c r="U1730" s="137"/>
      <c r="V1730" s="137"/>
      <c r="W1730" s="137"/>
      <c r="X1730" s="137"/>
      <c r="Y1730" s="137"/>
      <c r="Z1730" s="137"/>
      <c r="AA1730" s="137"/>
      <c r="AB1730" s="137"/>
      <c r="AC1730" s="137"/>
      <c r="AD1730" s="137"/>
      <c r="AE1730" s="137"/>
      <c r="AF1730" s="137"/>
      <c r="AG1730" s="137"/>
      <c r="AH1730" s="137"/>
    </row>
    <row r="1731" spans="1:34" ht="13.5" thickBot="1" x14ac:dyDescent="0.25">
      <c r="A1731" s="173"/>
      <c r="B1731" s="152"/>
      <c r="C1731" s="152"/>
      <c r="D1731" s="152"/>
      <c r="E1731" s="152"/>
      <c r="F1731" s="152"/>
      <c r="G1731" s="152"/>
      <c r="H1731" s="102"/>
      <c r="I1731" s="152"/>
      <c r="J1731" s="152"/>
      <c r="K1731" s="152"/>
      <c r="L1731" s="152"/>
      <c r="M1731" s="152"/>
      <c r="N1731" s="152"/>
      <c r="O1731" s="102"/>
      <c r="P1731" s="837"/>
      <c r="Q1731" s="137"/>
      <c r="R1731" s="137"/>
      <c r="S1731" s="137"/>
      <c r="T1731" s="137"/>
      <c r="U1731" s="137"/>
      <c r="V1731" s="137"/>
      <c r="W1731" s="137"/>
      <c r="X1731" s="137"/>
      <c r="Y1731" s="137"/>
      <c r="Z1731" s="137"/>
      <c r="AA1731" s="137"/>
      <c r="AB1731" s="137"/>
      <c r="AC1731" s="137"/>
      <c r="AD1731" s="137"/>
      <c r="AE1731" s="137"/>
      <c r="AF1731" s="137"/>
      <c r="AG1731" s="137"/>
      <c r="AH1731" s="137"/>
    </row>
    <row r="1732" spans="1:34" ht="15" customHeight="1" x14ac:dyDescent="0.2">
      <c r="A1732" s="1460">
        <f>'Setup Page'!C18</f>
        <v>0</v>
      </c>
      <c r="B1732" s="258" t="s">
        <v>258</v>
      </c>
      <c r="C1732" s="201"/>
      <c r="D1732" s="201"/>
      <c r="E1732" s="718"/>
      <c r="F1732" s="1121"/>
      <c r="G1732" s="1122"/>
      <c r="H1732" s="704"/>
      <c r="I1732" s="170"/>
      <c r="J1732" s="170"/>
      <c r="K1732" s="170"/>
      <c r="L1732" s="170"/>
      <c r="M1732" s="170"/>
      <c r="N1732" s="170"/>
      <c r="O1732" s="714">
        <f>G1732*H1732</f>
        <v>0</v>
      </c>
      <c r="P1732" s="835"/>
      <c r="Q1732" s="137"/>
      <c r="R1732" s="137"/>
      <c r="S1732" s="137"/>
      <c r="T1732" s="137"/>
      <c r="U1732" s="137"/>
      <c r="V1732" s="137"/>
      <c r="W1732" s="137"/>
      <c r="X1732" s="137"/>
      <c r="Y1732" s="137"/>
      <c r="Z1732" s="137"/>
      <c r="AA1732" s="137"/>
      <c r="AB1732" s="137"/>
      <c r="AC1732" s="137"/>
      <c r="AD1732" s="137"/>
      <c r="AE1732" s="137"/>
      <c r="AF1732" s="137"/>
      <c r="AG1732" s="137"/>
      <c r="AH1732" s="137"/>
    </row>
    <row r="1733" spans="1:34" ht="15" customHeight="1" thickBot="1" x14ac:dyDescent="0.25">
      <c r="A1733" s="1461"/>
      <c r="B1733" s="259" t="s">
        <v>330</v>
      </c>
      <c r="C1733" s="202"/>
      <c r="D1733" s="201"/>
      <c r="E1733" s="719"/>
      <c r="F1733" s="1125"/>
      <c r="G1733" s="1126"/>
      <c r="H1733" s="704"/>
      <c r="I1733" s="170"/>
      <c r="J1733" s="170"/>
      <c r="K1733" s="170"/>
      <c r="L1733" s="170"/>
      <c r="M1733" s="170"/>
      <c r="N1733" s="170"/>
      <c r="O1733" s="714">
        <f t="shared" ref="O1733" si="468">G1733*H1733</f>
        <v>0</v>
      </c>
      <c r="P1733" s="835"/>
      <c r="Q1733" s="137"/>
      <c r="R1733" s="137"/>
      <c r="S1733" s="137"/>
      <c r="T1733" s="137"/>
      <c r="U1733" s="137"/>
      <c r="V1733" s="137"/>
      <c r="W1733" s="137"/>
      <c r="X1733" s="137"/>
      <c r="Y1733" s="137"/>
      <c r="Z1733" s="137"/>
      <c r="AA1733" s="137"/>
      <c r="AB1733" s="137"/>
      <c r="AC1733" s="137"/>
      <c r="AD1733" s="137"/>
      <c r="AE1733" s="137"/>
      <c r="AF1733" s="137"/>
      <c r="AG1733" s="137"/>
      <c r="AH1733" s="137"/>
    </row>
    <row r="1734" spans="1:34" ht="18" customHeight="1" thickBot="1" x14ac:dyDescent="0.25">
      <c r="A1734" s="182"/>
      <c r="B1734" s="198"/>
      <c r="C1734" s="198"/>
      <c r="D1734" s="198"/>
      <c r="E1734" s="198" t="s">
        <v>62</v>
      </c>
      <c r="F1734" s="140">
        <f>SUM(F1732:F1733)</f>
        <v>0</v>
      </c>
      <c r="G1734" s="204">
        <f>SUM(G1732:G1733)</f>
        <v>0</v>
      </c>
      <c r="H1734" s="206"/>
      <c r="I1734" s="209"/>
      <c r="J1734" s="139"/>
      <c r="K1734" s="209"/>
      <c r="L1734" s="139"/>
      <c r="M1734" s="209"/>
      <c r="N1734" s="139"/>
      <c r="O1734" s="144">
        <f>SUM(O1732:O1733)</f>
        <v>0</v>
      </c>
      <c r="P1734" s="836"/>
      <c r="Q1734" s="137"/>
      <c r="R1734" s="137"/>
      <c r="S1734" s="137"/>
      <c r="T1734" s="137"/>
      <c r="U1734" s="137"/>
      <c r="V1734" s="137"/>
      <c r="W1734" s="137"/>
      <c r="X1734" s="137"/>
      <c r="Y1734" s="137"/>
      <c r="Z1734" s="137"/>
      <c r="AA1734" s="137"/>
      <c r="AB1734" s="137"/>
      <c r="AC1734" s="137"/>
      <c r="AD1734" s="137"/>
      <c r="AE1734" s="137"/>
      <c r="AF1734" s="137"/>
      <c r="AG1734" s="137"/>
      <c r="AH1734" s="137"/>
    </row>
    <row r="1735" spans="1:34" ht="13.5" thickBot="1" x14ac:dyDescent="0.25">
      <c r="A1735" s="173"/>
      <c r="B1735" s="152"/>
      <c r="C1735" s="152"/>
      <c r="D1735" s="152"/>
      <c r="E1735" s="152"/>
      <c r="F1735" s="152"/>
      <c r="G1735" s="152"/>
      <c r="H1735" s="102"/>
      <c r="I1735" s="152"/>
      <c r="J1735" s="152"/>
      <c r="K1735" s="152"/>
      <c r="L1735" s="152"/>
      <c r="M1735" s="152"/>
      <c r="N1735" s="152"/>
      <c r="O1735" s="102"/>
      <c r="P1735" s="837"/>
      <c r="Q1735" s="137"/>
      <c r="R1735" s="137"/>
      <c r="S1735" s="137"/>
      <c r="T1735" s="137"/>
      <c r="U1735" s="137"/>
      <c r="V1735" s="137"/>
      <c r="W1735" s="137"/>
      <c r="X1735" s="137"/>
      <c r="Y1735" s="137"/>
      <c r="Z1735" s="137"/>
      <c r="AA1735" s="137"/>
      <c r="AB1735" s="137"/>
      <c r="AC1735" s="137"/>
      <c r="AD1735" s="137"/>
      <c r="AE1735" s="137"/>
      <c r="AF1735" s="137"/>
      <c r="AG1735" s="137"/>
      <c r="AH1735" s="137"/>
    </row>
    <row r="1736" spans="1:34" ht="15" customHeight="1" x14ac:dyDescent="0.2">
      <c r="A1736" s="1460">
        <f>'Setup Page'!C19</f>
        <v>0</v>
      </c>
      <c r="B1736" s="258" t="s">
        <v>258</v>
      </c>
      <c r="C1736" s="201"/>
      <c r="D1736" s="201"/>
      <c r="E1736" s="718"/>
      <c r="F1736" s="1121"/>
      <c r="G1736" s="1122"/>
      <c r="H1736" s="704"/>
      <c r="I1736" s="170"/>
      <c r="J1736" s="170"/>
      <c r="K1736" s="170"/>
      <c r="L1736" s="170"/>
      <c r="M1736" s="170"/>
      <c r="N1736" s="170"/>
      <c r="O1736" s="714">
        <f>G1736*H1736</f>
        <v>0</v>
      </c>
      <c r="P1736" s="835"/>
      <c r="Q1736" s="137"/>
      <c r="R1736" s="137"/>
      <c r="S1736" s="137"/>
      <c r="T1736" s="137"/>
      <c r="U1736" s="137"/>
      <c r="V1736" s="137"/>
      <c r="W1736" s="137"/>
      <c r="X1736" s="137"/>
      <c r="Y1736" s="137"/>
      <c r="Z1736" s="137"/>
      <c r="AA1736" s="137"/>
      <c r="AB1736" s="137"/>
      <c r="AC1736" s="137"/>
      <c r="AD1736" s="137"/>
      <c r="AE1736" s="137"/>
      <c r="AF1736" s="137"/>
      <c r="AG1736" s="137"/>
      <c r="AH1736" s="137"/>
    </row>
    <row r="1737" spans="1:34" ht="15" customHeight="1" thickBot="1" x14ac:dyDescent="0.25">
      <c r="A1737" s="1461"/>
      <c r="B1737" s="259" t="s">
        <v>330</v>
      </c>
      <c r="C1737" s="202"/>
      <c r="D1737" s="201"/>
      <c r="E1737" s="719"/>
      <c r="F1737" s="1125"/>
      <c r="G1737" s="1126"/>
      <c r="H1737" s="704"/>
      <c r="I1737" s="170"/>
      <c r="J1737" s="170"/>
      <c r="K1737" s="170"/>
      <c r="L1737" s="170"/>
      <c r="M1737" s="170"/>
      <c r="N1737" s="170"/>
      <c r="O1737" s="714">
        <f t="shared" ref="O1737" si="469">G1737*H1737</f>
        <v>0</v>
      </c>
      <c r="P1737" s="835"/>
      <c r="Q1737" s="137"/>
      <c r="R1737" s="137"/>
      <c r="S1737" s="137"/>
      <c r="T1737" s="137"/>
      <c r="U1737" s="137"/>
      <c r="V1737" s="137"/>
      <c r="W1737" s="137"/>
      <c r="X1737" s="137"/>
      <c r="Y1737" s="137"/>
      <c r="Z1737" s="137"/>
      <c r="AA1737" s="137"/>
      <c r="AB1737" s="137"/>
      <c r="AC1737" s="137"/>
      <c r="AD1737" s="137"/>
      <c r="AE1737" s="137"/>
      <c r="AF1737" s="137"/>
      <c r="AG1737" s="137"/>
      <c r="AH1737" s="137"/>
    </row>
    <row r="1738" spans="1:34" ht="18" customHeight="1" thickBot="1" x14ac:dyDescent="0.25">
      <c r="A1738" s="182"/>
      <c r="B1738" s="198"/>
      <c r="C1738" s="198"/>
      <c r="D1738" s="198"/>
      <c r="E1738" s="198" t="s">
        <v>62</v>
      </c>
      <c r="F1738" s="140">
        <f>SUM(F1736:F1737)</f>
        <v>0</v>
      </c>
      <c r="G1738" s="204">
        <f>SUM(G1736:G1737)</f>
        <v>0</v>
      </c>
      <c r="H1738" s="206"/>
      <c r="I1738" s="209"/>
      <c r="J1738" s="139"/>
      <c r="K1738" s="209"/>
      <c r="L1738" s="139"/>
      <c r="M1738" s="209"/>
      <c r="N1738" s="139"/>
      <c r="O1738" s="144">
        <f>SUM(O1736:O1737)</f>
        <v>0</v>
      </c>
      <c r="P1738" s="836"/>
      <c r="Q1738" s="137"/>
      <c r="R1738" s="137"/>
      <c r="S1738" s="137"/>
      <c r="T1738" s="137"/>
      <c r="U1738" s="137"/>
      <c r="V1738" s="137"/>
      <c r="W1738" s="137"/>
      <c r="X1738" s="137"/>
      <c r="Y1738" s="137"/>
      <c r="Z1738" s="137"/>
      <c r="AA1738" s="137"/>
      <c r="AB1738" s="137"/>
      <c r="AC1738" s="137"/>
      <c r="AD1738" s="137"/>
      <c r="AE1738" s="137"/>
      <c r="AF1738" s="137"/>
      <c r="AG1738" s="137"/>
      <c r="AH1738" s="137"/>
    </row>
    <row r="1739" spans="1:34" ht="13.5" thickBot="1" x14ac:dyDescent="0.25">
      <c r="A1739" s="173"/>
      <c r="B1739" s="152"/>
      <c r="C1739" s="152"/>
      <c r="D1739" s="152"/>
      <c r="E1739" s="152"/>
      <c r="F1739" s="152"/>
      <c r="G1739" s="152"/>
      <c r="H1739" s="102"/>
      <c r="I1739" s="152"/>
      <c r="J1739" s="152"/>
      <c r="K1739" s="152"/>
      <c r="L1739" s="152"/>
      <c r="M1739" s="152"/>
      <c r="N1739" s="152"/>
      <c r="O1739" s="102"/>
      <c r="P1739" s="837"/>
      <c r="Q1739" s="137"/>
      <c r="R1739" s="137"/>
      <c r="S1739" s="137"/>
      <c r="T1739" s="137"/>
      <c r="U1739" s="137"/>
      <c r="V1739" s="137"/>
      <c r="W1739" s="137"/>
      <c r="X1739" s="137"/>
      <c r="Y1739" s="137"/>
      <c r="Z1739" s="137"/>
      <c r="AA1739" s="137"/>
      <c r="AB1739" s="137"/>
      <c r="AC1739" s="137"/>
      <c r="AD1739" s="137"/>
      <c r="AE1739" s="137"/>
      <c r="AF1739" s="137"/>
      <c r="AG1739" s="137"/>
      <c r="AH1739" s="137"/>
    </row>
    <row r="1740" spans="1:34" ht="15" customHeight="1" x14ac:dyDescent="0.2">
      <c r="A1740" s="1460">
        <f>'Setup Page'!C20</f>
        <v>0</v>
      </c>
      <c r="B1740" s="258" t="s">
        <v>258</v>
      </c>
      <c r="C1740" s="201"/>
      <c r="D1740" s="201"/>
      <c r="E1740" s="718"/>
      <c r="F1740" s="1121"/>
      <c r="G1740" s="1122"/>
      <c r="H1740" s="704"/>
      <c r="I1740" s="170"/>
      <c r="J1740" s="170"/>
      <c r="K1740" s="170"/>
      <c r="L1740" s="170"/>
      <c r="M1740" s="170"/>
      <c r="N1740" s="170"/>
      <c r="O1740" s="714">
        <f>G1740*H1740</f>
        <v>0</v>
      </c>
      <c r="P1740" s="835"/>
      <c r="Q1740" s="137"/>
      <c r="R1740" s="137"/>
      <c r="S1740" s="137"/>
      <c r="T1740" s="137"/>
      <c r="U1740" s="137"/>
      <c r="V1740" s="137"/>
      <c r="W1740" s="137"/>
      <c r="X1740" s="137"/>
      <c r="Y1740" s="137"/>
      <c r="Z1740" s="137"/>
      <c r="AA1740" s="137"/>
      <c r="AB1740" s="137"/>
      <c r="AC1740" s="137"/>
      <c r="AD1740" s="137"/>
      <c r="AE1740" s="137"/>
      <c r="AF1740" s="137"/>
      <c r="AG1740" s="137"/>
      <c r="AH1740" s="137"/>
    </row>
    <row r="1741" spans="1:34" ht="15" customHeight="1" thickBot="1" x14ac:dyDescent="0.25">
      <c r="A1741" s="1461"/>
      <c r="B1741" s="259" t="s">
        <v>330</v>
      </c>
      <c r="C1741" s="202"/>
      <c r="D1741" s="201"/>
      <c r="E1741" s="719"/>
      <c r="F1741" s="1125"/>
      <c r="G1741" s="1126"/>
      <c r="H1741" s="704"/>
      <c r="I1741" s="170"/>
      <c r="J1741" s="170"/>
      <c r="K1741" s="170"/>
      <c r="L1741" s="170"/>
      <c r="M1741" s="170"/>
      <c r="N1741" s="170"/>
      <c r="O1741" s="714">
        <f t="shared" ref="O1741" si="470">G1741*H1741</f>
        <v>0</v>
      </c>
      <c r="P1741" s="835"/>
      <c r="Q1741" s="137"/>
      <c r="R1741" s="137"/>
      <c r="S1741" s="137"/>
      <c r="T1741" s="137"/>
      <c r="U1741" s="137"/>
      <c r="V1741" s="137"/>
      <c r="W1741" s="137"/>
      <c r="X1741" s="137"/>
      <c r="Y1741" s="137"/>
      <c r="Z1741" s="137"/>
      <c r="AA1741" s="137"/>
      <c r="AB1741" s="137"/>
      <c r="AC1741" s="137"/>
      <c r="AD1741" s="137"/>
      <c r="AE1741" s="137"/>
      <c r="AF1741" s="137"/>
      <c r="AG1741" s="137"/>
      <c r="AH1741" s="137"/>
    </row>
    <row r="1742" spans="1:34" ht="18" customHeight="1" thickBot="1" x14ac:dyDescent="0.25">
      <c r="A1742" s="182"/>
      <c r="B1742" s="198"/>
      <c r="C1742" s="198"/>
      <c r="D1742" s="198"/>
      <c r="E1742" s="198" t="s">
        <v>62</v>
      </c>
      <c r="F1742" s="140">
        <f>SUM(F1740:F1741)</f>
        <v>0</v>
      </c>
      <c r="G1742" s="204">
        <f>SUM(G1740:G1741)</f>
        <v>0</v>
      </c>
      <c r="H1742" s="206"/>
      <c r="I1742" s="209"/>
      <c r="J1742" s="139"/>
      <c r="K1742" s="209"/>
      <c r="L1742" s="139"/>
      <c r="M1742" s="209"/>
      <c r="N1742" s="139"/>
      <c r="O1742" s="144">
        <f>SUM(O1740:O1741)</f>
        <v>0</v>
      </c>
      <c r="P1742" s="836"/>
      <c r="Q1742" s="137"/>
      <c r="R1742" s="137"/>
      <c r="S1742" s="137"/>
      <c r="T1742" s="137"/>
      <c r="U1742" s="137"/>
      <c r="V1742" s="137"/>
      <c r="W1742" s="137"/>
      <c r="X1742" s="137"/>
      <c r="Y1742" s="137"/>
      <c r="Z1742" s="137"/>
      <c r="AA1742" s="137"/>
      <c r="AB1742" s="137"/>
      <c r="AC1742" s="137"/>
      <c r="AD1742" s="137"/>
      <c r="AE1742" s="137"/>
      <c r="AF1742" s="137"/>
      <c r="AG1742" s="137"/>
      <c r="AH1742" s="137"/>
    </row>
    <row r="1743" spans="1:34" ht="13.5" thickBot="1" x14ac:dyDescent="0.25">
      <c r="A1743" s="173"/>
      <c r="B1743" s="152"/>
      <c r="C1743" s="152"/>
      <c r="D1743" s="152"/>
      <c r="E1743" s="152"/>
      <c r="F1743" s="152"/>
      <c r="G1743" s="152"/>
      <c r="H1743" s="102"/>
      <c r="I1743" s="152"/>
      <c r="J1743" s="152"/>
      <c r="K1743" s="152"/>
      <c r="L1743" s="152"/>
      <c r="M1743" s="152"/>
      <c r="N1743" s="152"/>
      <c r="O1743" s="102"/>
      <c r="P1743" s="837"/>
      <c r="Q1743" s="137"/>
      <c r="R1743" s="137"/>
      <c r="S1743" s="137"/>
      <c r="T1743" s="137"/>
      <c r="U1743" s="137"/>
      <c r="V1743" s="137"/>
      <c r="W1743" s="137"/>
      <c r="X1743" s="137"/>
      <c r="Y1743" s="137"/>
      <c r="Z1743" s="137"/>
      <c r="AA1743" s="137"/>
      <c r="AB1743" s="137"/>
      <c r="AC1743" s="137"/>
      <c r="AD1743" s="137"/>
      <c r="AE1743" s="137"/>
      <c r="AF1743" s="137"/>
      <c r="AG1743" s="137"/>
      <c r="AH1743" s="137"/>
    </row>
    <row r="1744" spans="1:34" ht="15" customHeight="1" x14ac:dyDescent="0.2">
      <c r="A1744" s="1460">
        <f>'Setup Page'!C21</f>
        <v>0</v>
      </c>
      <c r="B1744" s="258" t="s">
        <v>258</v>
      </c>
      <c r="C1744" s="201"/>
      <c r="D1744" s="201"/>
      <c r="E1744" s="718"/>
      <c r="F1744" s="1121"/>
      <c r="G1744" s="1122"/>
      <c r="H1744" s="704"/>
      <c r="I1744" s="170"/>
      <c r="J1744" s="170"/>
      <c r="K1744" s="170"/>
      <c r="L1744" s="170"/>
      <c r="M1744" s="170"/>
      <c r="N1744" s="170"/>
      <c r="O1744" s="714">
        <f>G1744*H1744</f>
        <v>0</v>
      </c>
      <c r="P1744" s="835"/>
      <c r="Q1744" s="137"/>
      <c r="R1744" s="137"/>
      <c r="S1744" s="137"/>
      <c r="T1744" s="137"/>
      <c r="U1744" s="137"/>
      <c r="V1744" s="137"/>
      <c r="W1744" s="137"/>
      <c r="X1744" s="137"/>
      <c r="Y1744" s="137"/>
      <c r="Z1744" s="137"/>
      <c r="AA1744" s="137"/>
      <c r="AB1744" s="137"/>
      <c r="AC1744" s="137"/>
      <c r="AD1744" s="137"/>
      <c r="AE1744" s="137"/>
      <c r="AF1744" s="137"/>
      <c r="AG1744" s="137"/>
      <c r="AH1744" s="137"/>
    </row>
    <row r="1745" spans="1:36" ht="15" customHeight="1" thickBot="1" x14ac:dyDescent="0.25">
      <c r="A1745" s="1461"/>
      <c r="B1745" s="259" t="s">
        <v>330</v>
      </c>
      <c r="C1745" s="202"/>
      <c r="D1745" s="201"/>
      <c r="E1745" s="719"/>
      <c r="F1745" s="1125"/>
      <c r="G1745" s="1126"/>
      <c r="H1745" s="704"/>
      <c r="I1745" s="170"/>
      <c r="J1745" s="170"/>
      <c r="K1745" s="170"/>
      <c r="L1745" s="170"/>
      <c r="M1745" s="170"/>
      <c r="N1745" s="170"/>
      <c r="O1745" s="714">
        <f t="shared" ref="O1745" si="471">G1745*H1745</f>
        <v>0</v>
      </c>
      <c r="P1745" s="835"/>
      <c r="Q1745" s="137"/>
      <c r="R1745" s="137"/>
      <c r="S1745" s="137"/>
      <c r="T1745" s="137"/>
      <c r="U1745" s="137"/>
      <c r="V1745" s="137"/>
      <c r="W1745" s="137"/>
      <c r="X1745" s="137"/>
      <c r="Y1745" s="137"/>
      <c r="Z1745" s="137"/>
      <c r="AA1745" s="137"/>
      <c r="AB1745" s="137"/>
      <c r="AC1745" s="137"/>
      <c r="AD1745" s="137"/>
      <c r="AE1745" s="137"/>
      <c r="AF1745" s="137"/>
      <c r="AG1745" s="137"/>
      <c r="AH1745" s="137"/>
    </row>
    <row r="1746" spans="1:36" ht="18" customHeight="1" thickBot="1" x14ac:dyDescent="0.25">
      <c r="A1746" s="182"/>
      <c r="B1746" s="198"/>
      <c r="C1746" s="198"/>
      <c r="D1746" s="198"/>
      <c r="E1746" s="198" t="s">
        <v>62</v>
      </c>
      <c r="F1746" s="140">
        <f>SUM(F1744:F1745)</f>
        <v>0</v>
      </c>
      <c r="G1746" s="204">
        <f>SUM(G1744:G1745)</f>
        <v>0</v>
      </c>
      <c r="H1746" s="206"/>
      <c r="I1746" s="209"/>
      <c r="J1746" s="139"/>
      <c r="K1746" s="209"/>
      <c r="L1746" s="139"/>
      <c r="M1746" s="209"/>
      <c r="N1746" s="139"/>
      <c r="O1746" s="144">
        <f>SUM(O1744:O1745)</f>
        <v>0</v>
      </c>
      <c r="P1746" s="836"/>
      <c r="Q1746" s="137"/>
      <c r="R1746" s="137"/>
      <c r="S1746" s="137"/>
      <c r="T1746" s="137"/>
      <c r="U1746" s="137"/>
      <c r="V1746" s="137"/>
      <c r="W1746" s="137"/>
      <c r="X1746" s="137"/>
      <c r="Y1746" s="137"/>
      <c r="Z1746" s="137"/>
      <c r="AA1746" s="137"/>
      <c r="AB1746" s="137"/>
      <c r="AC1746" s="137"/>
      <c r="AD1746" s="137"/>
      <c r="AE1746" s="137"/>
      <c r="AF1746" s="137"/>
      <c r="AG1746" s="137"/>
      <c r="AH1746" s="137"/>
    </row>
    <row r="1747" spans="1:36" ht="13.5" thickBot="1" x14ac:dyDescent="0.25">
      <c r="A1747" s="173"/>
      <c r="B1747" s="152"/>
      <c r="C1747" s="152"/>
      <c r="D1747" s="152"/>
      <c r="E1747" s="152"/>
      <c r="F1747" s="152"/>
      <c r="G1747" s="152"/>
      <c r="H1747" s="102"/>
      <c r="I1747" s="152"/>
      <c r="J1747" s="152"/>
      <c r="K1747" s="152"/>
      <c r="L1747" s="152"/>
      <c r="M1747" s="152"/>
      <c r="N1747" s="152"/>
      <c r="O1747" s="102"/>
      <c r="P1747" s="837"/>
      <c r="Q1747" s="137"/>
      <c r="R1747" s="137"/>
      <c r="S1747" s="137"/>
      <c r="T1747" s="137"/>
      <c r="U1747" s="137"/>
      <c r="V1747" s="137"/>
      <c r="W1747" s="137"/>
      <c r="X1747" s="137"/>
      <c r="Y1747" s="137"/>
      <c r="Z1747" s="137"/>
      <c r="AA1747" s="137"/>
      <c r="AB1747" s="137"/>
      <c r="AC1747" s="137"/>
      <c r="AD1747" s="137"/>
      <c r="AE1747" s="137"/>
      <c r="AF1747" s="137"/>
      <c r="AG1747" s="137"/>
      <c r="AH1747" s="137"/>
    </row>
    <row r="1748" spans="1:36" ht="15" customHeight="1" x14ac:dyDescent="0.2">
      <c r="A1748" s="1460">
        <f>'Setup Page'!C22</f>
        <v>0</v>
      </c>
      <c r="B1748" s="258" t="s">
        <v>258</v>
      </c>
      <c r="C1748" s="201"/>
      <c r="D1748" s="201"/>
      <c r="E1748" s="718"/>
      <c r="F1748" s="1121"/>
      <c r="G1748" s="1122"/>
      <c r="H1748" s="704"/>
      <c r="I1748" s="170"/>
      <c r="J1748" s="170"/>
      <c r="K1748" s="170"/>
      <c r="L1748" s="170"/>
      <c r="M1748" s="170"/>
      <c r="N1748" s="170"/>
      <c r="O1748" s="714">
        <f>G1748*H1748</f>
        <v>0</v>
      </c>
      <c r="P1748" s="835"/>
      <c r="Q1748" s="137"/>
      <c r="R1748" s="137"/>
      <c r="S1748" s="137"/>
      <c r="T1748" s="137"/>
      <c r="U1748" s="137"/>
      <c r="V1748" s="137"/>
      <c r="W1748" s="137"/>
      <c r="X1748" s="137"/>
      <c r="Y1748" s="137"/>
      <c r="Z1748" s="137"/>
      <c r="AA1748" s="137"/>
      <c r="AB1748" s="137"/>
      <c r="AC1748" s="137"/>
      <c r="AD1748" s="137"/>
      <c r="AE1748" s="137"/>
      <c r="AF1748" s="137"/>
      <c r="AG1748" s="137"/>
      <c r="AH1748" s="137"/>
    </row>
    <row r="1749" spans="1:36" ht="15" customHeight="1" thickBot="1" x14ac:dyDescent="0.25">
      <c r="A1749" s="1461"/>
      <c r="B1749" s="259" t="s">
        <v>330</v>
      </c>
      <c r="C1749" s="202"/>
      <c r="D1749" s="201"/>
      <c r="E1749" s="719"/>
      <c r="F1749" s="1125"/>
      <c r="G1749" s="1126"/>
      <c r="H1749" s="704"/>
      <c r="I1749" s="170"/>
      <c r="J1749" s="170"/>
      <c r="K1749" s="170"/>
      <c r="L1749" s="170"/>
      <c r="M1749" s="170"/>
      <c r="N1749" s="170"/>
      <c r="O1749" s="714">
        <f t="shared" ref="O1749" si="472">G1749*H1749</f>
        <v>0</v>
      </c>
      <c r="P1749" s="835"/>
      <c r="Q1749" s="137"/>
      <c r="R1749" s="137"/>
      <c r="S1749" s="137"/>
      <c r="T1749" s="137"/>
      <c r="U1749" s="137"/>
      <c r="V1749" s="137"/>
      <c r="W1749" s="137"/>
      <c r="X1749" s="137"/>
      <c r="Y1749" s="137"/>
      <c r="Z1749" s="137"/>
      <c r="AA1749" s="137"/>
      <c r="AB1749" s="137"/>
      <c r="AC1749" s="137"/>
      <c r="AD1749" s="137"/>
      <c r="AE1749" s="137"/>
      <c r="AF1749" s="137"/>
      <c r="AG1749" s="137"/>
      <c r="AH1749" s="137"/>
    </row>
    <row r="1750" spans="1:36" ht="18" customHeight="1" thickBot="1" x14ac:dyDescent="0.25">
      <c r="A1750" s="182"/>
      <c r="B1750" s="198"/>
      <c r="C1750" s="198"/>
      <c r="D1750" s="198"/>
      <c r="E1750" s="198" t="s">
        <v>62</v>
      </c>
      <c r="F1750" s="140">
        <f>SUM(F1748:F1749)</f>
        <v>0</v>
      </c>
      <c r="G1750" s="204">
        <f>SUM(G1748:G1749)</f>
        <v>0</v>
      </c>
      <c r="H1750" s="209"/>
      <c r="I1750" s="198"/>
      <c r="J1750" s="198"/>
      <c r="K1750" s="198"/>
      <c r="L1750" s="198"/>
      <c r="M1750" s="198"/>
      <c r="N1750" s="139"/>
      <c r="O1750" s="144">
        <f>SUM(O1748:O1749)</f>
        <v>0</v>
      </c>
      <c r="P1750" s="836"/>
      <c r="Q1750" s="137"/>
      <c r="R1750" s="137"/>
      <c r="S1750" s="137"/>
      <c r="T1750" s="137"/>
      <c r="U1750" s="137"/>
      <c r="V1750" s="137"/>
      <c r="W1750" s="137"/>
      <c r="X1750" s="137"/>
      <c r="Y1750" s="137"/>
      <c r="Z1750" s="137"/>
      <c r="AA1750" s="137"/>
      <c r="AB1750" s="137"/>
      <c r="AC1750" s="137"/>
      <c r="AD1750" s="137"/>
      <c r="AE1750" s="137"/>
      <c r="AF1750" s="137"/>
      <c r="AG1750" s="137"/>
      <c r="AH1750" s="137"/>
    </row>
    <row r="1751" spans="1:36" ht="13.5" thickBot="1" x14ac:dyDescent="0.25">
      <c r="A1751" s="181"/>
      <c r="B1751" s="178"/>
      <c r="C1751" s="178"/>
      <c r="D1751" s="178"/>
      <c r="E1751" s="178"/>
      <c r="F1751" s="178"/>
      <c r="G1751" s="178"/>
      <c r="H1751" s="96"/>
      <c r="I1751" s="178"/>
      <c r="J1751" s="178"/>
      <c r="K1751" s="178"/>
      <c r="L1751" s="178"/>
      <c r="M1751" s="178"/>
      <c r="N1751" s="178"/>
      <c r="O1751" s="96"/>
      <c r="P1751" s="838"/>
      <c r="Q1751" s="137"/>
      <c r="R1751" s="137"/>
      <c r="S1751" s="137"/>
      <c r="T1751" s="137"/>
      <c r="U1751" s="137"/>
      <c r="V1751" s="137"/>
      <c r="W1751" s="137"/>
      <c r="X1751" s="137"/>
      <c r="Y1751" s="137"/>
      <c r="Z1751" s="137"/>
      <c r="AA1751" s="137"/>
      <c r="AB1751" s="137"/>
      <c r="AC1751" s="137"/>
      <c r="AD1751" s="137"/>
      <c r="AE1751" s="137"/>
      <c r="AF1751" s="137"/>
      <c r="AG1751" s="137"/>
      <c r="AH1751" s="137"/>
    </row>
    <row r="1752" spans="1:36" ht="18" customHeight="1" thickBot="1" x14ac:dyDescent="0.25">
      <c r="A1752" s="181"/>
      <c r="B1752" s="199"/>
      <c r="C1752" s="171"/>
      <c r="D1752" s="199"/>
      <c r="E1752" s="174" t="s">
        <v>259</v>
      </c>
      <c r="F1752" s="176">
        <f>SUM(F1694+F1698+F1702+F1706+F1710+F1714+F1718+F1722+F1726+F1730+F1734+F1738+F1742+F1746+F1750)</f>
        <v>0</v>
      </c>
      <c r="G1752" s="176">
        <f>SUM(G1694+G1698+G1702+G1706+G1710+G1714+G1718+G1722+G1726+G1730+G1734+G1738+G1742+G1746+G1750)</f>
        <v>0</v>
      </c>
      <c r="H1752" s="852"/>
      <c r="I1752" s="178"/>
      <c r="J1752" s="178"/>
      <c r="K1752" s="178"/>
      <c r="L1752" s="178"/>
      <c r="M1752" s="178"/>
      <c r="N1752" s="178"/>
      <c r="O1752" s="210">
        <f>SUM(O1694+O1698+O1702+O1706+O1710+O1714+O1718+O1722+O1726+O1730+O1734+O1738+O1742+O1746+O1750)</f>
        <v>0</v>
      </c>
      <c r="P1752" s="838"/>
      <c r="Q1752" s="137"/>
      <c r="R1752" s="137"/>
      <c r="S1752" s="137"/>
      <c r="T1752" s="137"/>
      <c r="U1752" s="137"/>
      <c r="V1752" s="137"/>
      <c r="W1752" s="137"/>
      <c r="X1752" s="137"/>
      <c r="Y1752" s="137"/>
      <c r="Z1752" s="137"/>
      <c r="AA1752" s="137"/>
      <c r="AB1752" s="137"/>
      <c r="AC1752" s="137"/>
      <c r="AD1752" s="137"/>
      <c r="AE1752" s="137"/>
      <c r="AF1752" s="137"/>
      <c r="AG1752" s="137"/>
      <c r="AH1752" s="137"/>
    </row>
    <row r="1753" spans="1:36" ht="12.75" thickBot="1" x14ac:dyDescent="0.25">
      <c r="A1753" s="173"/>
      <c r="B1753" s="152"/>
      <c r="C1753" s="152"/>
      <c r="D1753" s="152"/>
      <c r="E1753" s="152"/>
      <c r="F1753" s="152"/>
      <c r="G1753" s="152"/>
      <c r="H1753" s="152"/>
      <c r="I1753" s="152"/>
      <c r="J1753" s="152"/>
      <c r="K1753" s="152"/>
      <c r="L1753" s="152"/>
      <c r="M1753" s="152"/>
      <c r="N1753" s="152"/>
      <c r="O1753" s="152"/>
      <c r="P1753" s="841"/>
      <c r="Q1753" s="137"/>
      <c r="R1753" s="137"/>
      <c r="S1753" s="137"/>
      <c r="T1753" s="137"/>
      <c r="U1753" s="137"/>
      <c r="V1753" s="137"/>
      <c r="W1753" s="137"/>
      <c r="X1753" s="137"/>
      <c r="Y1753" s="137"/>
      <c r="Z1753" s="137"/>
      <c r="AA1753" s="137"/>
      <c r="AB1753" s="137"/>
      <c r="AC1753" s="137"/>
      <c r="AD1753" s="137"/>
      <c r="AE1753" s="137"/>
      <c r="AF1753" s="137"/>
      <c r="AG1753" s="137"/>
      <c r="AH1753" s="137"/>
    </row>
    <row r="1754" spans="1:36" ht="19.5" customHeight="1" thickBot="1" x14ac:dyDescent="0.25">
      <c r="A1754" s="172"/>
      <c r="B1754" s="137"/>
      <c r="C1754" s="137"/>
      <c r="D1754" s="137"/>
      <c r="E1754" s="137"/>
      <c r="F1754" s="137"/>
      <c r="G1754" s="137"/>
      <c r="H1754" s="137"/>
      <c r="I1754" s="137"/>
      <c r="J1754" s="137"/>
      <c r="K1754" s="137"/>
      <c r="L1754" s="137"/>
      <c r="M1754" s="137"/>
      <c r="N1754" s="137"/>
      <c r="O1754" s="137"/>
      <c r="P1754" s="842"/>
      <c r="Q1754" s="137"/>
      <c r="R1754" s="137"/>
      <c r="S1754" s="137"/>
      <c r="T1754" s="137"/>
      <c r="U1754" s="137"/>
      <c r="V1754" s="137"/>
      <c r="W1754" s="137"/>
      <c r="X1754" s="137"/>
      <c r="Y1754" s="137"/>
      <c r="Z1754" s="137"/>
      <c r="AA1754" s="137"/>
      <c r="AB1754" s="137"/>
      <c r="AC1754" s="137"/>
      <c r="AD1754" s="137"/>
      <c r="AE1754" s="137"/>
      <c r="AF1754" s="137"/>
      <c r="AG1754" s="137"/>
      <c r="AH1754" s="137"/>
    </row>
    <row r="1755" spans="1:36" ht="24" customHeight="1" thickBot="1" x14ac:dyDescent="0.25">
      <c r="A1755" s="1414" t="s">
        <v>251</v>
      </c>
      <c r="B1755" s="1415"/>
      <c r="C1755" s="137"/>
      <c r="D1755" s="137"/>
      <c r="E1755" s="137"/>
      <c r="F1755" s="137"/>
      <c r="G1755" s="137"/>
      <c r="H1755" s="137"/>
      <c r="I1755" s="137"/>
      <c r="J1755" s="137"/>
      <c r="K1755" s="137"/>
      <c r="L1755" s="137"/>
      <c r="M1755" s="137"/>
      <c r="N1755" s="137"/>
      <c r="O1755" s="137"/>
      <c r="P1755" s="843"/>
      <c r="Q1755" s="178"/>
      <c r="R1755" s="178"/>
      <c r="S1755" s="137"/>
      <c r="T1755" s="137"/>
      <c r="U1755" s="137"/>
      <c r="V1755" s="137"/>
      <c r="W1755" s="137"/>
      <c r="X1755" s="137"/>
      <c r="Y1755" s="137"/>
      <c r="Z1755" s="137"/>
      <c r="AA1755" s="137"/>
      <c r="AB1755" s="137"/>
      <c r="AC1755" s="137"/>
      <c r="AD1755" s="137"/>
      <c r="AE1755" s="137"/>
      <c r="AF1755" s="137"/>
      <c r="AG1755" s="137"/>
      <c r="AH1755" s="137"/>
      <c r="AI1755" s="137"/>
      <c r="AJ1755" s="137"/>
    </row>
    <row r="1756" spans="1:36" ht="16.5" customHeight="1" x14ac:dyDescent="0.2">
      <c r="A1756" s="233"/>
      <c r="B1756" s="234"/>
      <c r="C1756" s="245"/>
      <c r="D1756" s="246"/>
      <c r="E1756" s="1445"/>
      <c r="F1756" s="1437" t="s">
        <v>710</v>
      </c>
      <c r="G1756" s="1441" t="s">
        <v>709</v>
      </c>
      <c r="H1756" s="1462"/>
      <c r="I1756" s="1436"/>
      <c r="J1756" s="1436"/>
      <c r="K1756" s="1436"/>
      <c r="L1756" s="1436"/>
      <c r="M1756" s="1436"/>
      <c r="N1756" s="1436"/>
      <c r="O1756" s="1404" t="s">
        <v>224</v>
      </c>
      <c r="P1756" s="1449"/>
      <c r="Q1756" s="177"/>
      <c r="R1756" s="178"/>
      <c r="S1756" s="137"/>
      <c r="T1756" s="137"/>
      <c r="U1756" s="137"/>
      <c r="V1756" s="137"/>
      <c r="W1756" s="137"/>
      <c r="X1756" s="137"/>
      <c r="Y1756" s="137"/>
      <c r="Z1756" s="137"/>
      <c r="AA1756" s="137"/>
      <c r="AB1756" s="137"/>
      <c r="AC1756" s="137"/>
      <c r="AD1756" s="137"/>
      <c r="AE1756" s="137"/>
      <c r="AF1756" s="137"/>
      <c r="AG1756" s="137"/>
      <c r="AH1756" s="137"/>
      <c r="AI1756" s="137"/>
      <c r="AJ1756" s="137"/>
    </row>
    <row r="1757" spans="1:36" ht="30" customHeight="1" thickBot="1" x14ac:dyDescent="0.25">
      <c r="A1757" s="1464" t="s">
        <v>249</v>
      </c>
      <c r="B1757" s="1465"/>
      <c r="C1757" s="1447" t="s">
        <v>252</v>
      </c>
      <c r="D1757" s="1448"/>
      <c r="E1757" s="1446"/>
      <c r="F1757" s="1438"/>
      <c r="G1757" s="1442"/>
      <c r="H1757" s="1463"/>
      <c r="I1757" s="1413"/>
      <c r="J1757" s="1413"/>
      <c r="K1757" s="1413"/>
      <c r="L1757" s="1413"/>
      <c r="M1757" s="1413"/>
      <c r="N1757" s="1413"/>
      <c r="O1757" s="1400"/>
      <c r="P1757" s="1450"/>
      <c r="Q1757" s="177"/>
      <c r="R1757" s="178"/>
      <c r="S1757" s="137"/>
      <c r="T1757" s="137"/>
      <c r="U1757" s="137"/>
      <c r="V1757" s="137"/>
      <c r="W1757" s="137"/>
      <c r="X1757" s="137"/>
      <c r="Y1757" s="137"/>
      <c r="Z1757" s="137"/>
      <c r="AA1757" s="137"/>
      <c r="AB1757" s="137"/>
      <c r="AC1757" s="137"/>
      <c r="AD1757" s="137"/>
      <c r="AE1757" s="137"/>
      <c r="AF1757" s="137"/>
      <c r="AG1757" s="137"/>
      <c r="AH1757" s="137"/>
      <c r="AI1757" s="137"/>
      <c r="AJ1757" s="137"/>
    </row>
    <row r="1758" spans="1:36" ht="18" customHeight="1" x14ac:dyDescent="0.2">
      <c r="A1758" s="252" t="str">
        <f>A3</f>
        <v>Learnership Programmes</v>
      </c>
      <c r="B1758" s="239"/>
      <c r="C1758" s="1452" t="s">
        <v>253</v>
      </c>
      <c r="D1758" s="1453"/>
      <c r="E1758" s="239"/>
      <c r="F1758" s="1136">
        <f>I337</f>
        <v>74</v>
      </c>
      <c r="G1758" s="1137">
        <f>K337</f>
        <v>160</v>
      </c>
      <c r="H1758" s="240"/>
      <c r="I1758" s="216"/>
      <c r="J1758" s="236"/>
      <c r="K1758" s="216"/>
      <c r="L1758" s="236"/>
      <c r="M1758" s="216"/>
      <c r="N1758" s="236"/>
      <c r="O1758" s="217">
        <f>M337</f>
        <v>1800000</v>
      </c>
      <c r="P1758" s="844"/>
      <c r="Q1758" s="177"/>
      <c r="R1758" s="178"/>
      <c r="S1758" s="137"/>
      <c r="T1758" s="137"/>
      <c r="U1758" s="137"/>
      <c r="V1758" s="137"/>
      <c r="W1758" s="137"/>
      <c r="X1758" s="137"/>
      <c r="Y1758" s="137"/>
      <c r="Z1758" s="137"/>
      <c r="AA1758" s="137"/>
      <c r="AB1758" s="137"/>
      <c r="AC1758" s="137"/>
      <c r="AD1758" s="137"/>
      <c r="AE1758" s="137"/>
      <c r="AF1758" s="137"/>
      <c r="AG1758" s="137"/>
      <c r="AH1758" s="137"/>
      <c r="AI1758" s="137"/>
      <c r="AJ1758" s="137"/>
    </row>
    <row r="1759" spans="1:36" ht="18" customHeight="1" x14ac:dyDescent="0.2">
      <c r="A1759" s="253" t="str">
        <f>A3</f>
        <v>Learnership Programmes</v>
      </c>
      <c r="B1759" s="241"/>
      <c r="C1759" s="1454" t="s">
        <v>233</v>
      </c>
      <c r="D1759" s="1455"/>
      <c r="E1759" s="241"/>
      <c r="F1759" s="1138">
        <f>J337</f>
        <v>0</v>
      </c>
      <c r="G1759" s="1139">
        <f>L337</f>
        <v>0</v>
      </c>
      <c r="H1759" s="242"/>
      <c r="I1759" s="223"/>
      <c r="J1759" s="237"/>
      <c r="K1759" s="223"/>
      <c r="L1759" s="237"/>
      <c r="M1759" s="223"/>
      <c r="N1759" s="237"/>
      <c r="O1759" s="224">
        <f>N337</f>
        <v>0</v>
      </c>
      <c r="P1759" s="845"/>
      <c r="Q1759" s="177"/>
      <c r="R1759" s="178"/>
      <c r="S1759" s="137"/>
      <c r="T1759" s="137"/>
      <c r="U1759" s="137"/>
      <c r="V1759" s="137"/>
      <c r="W1759" s="137"/>
      <c r="X1759" s="137"/>
      <c r="Y1759" s="137"/>
      <c r="Z1759" s="137"/>
      <c r="AA1759" s="137"/>
      <c r="AB1759" s="137"/>
      <c r="AC1759" s="137"/>
      <c r="AD1759" s="137"/>
      <c r="AE1759" s="137"/>
      <c r="AF1759" s="137"/>
      <c r="AG1759" s="137"/>
      <c r="AH1759" s="137"/>
      <c r="AI1759" s="137"/>
      <c r="AJ1759" s="137"/>
    </row>
    <row r="1760" spans="1:36" ht="18" customHeight="1" x14ac:dyDescent="0.2">
      <c r="A1760" s="253" t="str">
        <f>A340</f>
        <v>Skills Programmes</v>
      </c>
      <c r="B1760" s="241"/>
      <c r="C1760" s="1454" t="s">
        <v>253</v>
      </c>
      <c r="D1760" s="1455"/>
      <c r="E1760" s="241"/>
      <c r="F1760" s="1138">
        <f>I674</f>
        <v>210</v>
      </c>
      <c r="G1760" s="1139">
        <f>K674</f>
        <v>350</v>
      </c>
      <c r="H1760" s="242"/>
      <c r="I1760" s="223"/>
      <c r="J1760" s="237"/>
      <c r="K1760" s="223"/>
      <c r="L1760" s="237"/>
      <c r="M1760" s="223"/>
      <c r="N1760" s="237"/>
      <c r="O1760" s="224">
        <f>M674</f>
        <v>2451250</v>
      </c>
      <c r="P1760" s="845"/>
      <c r="Q1760" s="177"/>
      <c r="R1760" s="178"/>
      <c r="S1760" s="137"/>
      <c r="T1760" s="137"/>
      <c r="U1760" s="137"/>
      <c r="V1760" s="137"/>
      <c r="W1760" s="137"/>
      <c r="X1760" s="137"/>
      <c r="Y1760" s="137"/>
      <c r="Z1760" s="137"/>
      <c r="AA1760" s="137"/>
      <c r="AB1760" s="137"/>
      <c r="AC1760" s="137"/>
      <c r="AD1760" s="137"/>
      <c r="AE1760" s="137"/>
      <c r="AF1760" s="137"/>
      <c r="AG1760" s="137"/>
      <c r="AH1760" s="137"/>
      <c r="AI1760" s="137"/>
      <c r="AJ1760" s="137"/>
    </row>
    <row r="1761" spans="1:36" ht="18" customHeight="1" x14ac:dyDescent="0.2">
      <c r="A1761" s="253" t="str">
        <f>A340</f>
        <v>Skills Programmes</v>
      </c>
      <c r="B1761" s="241"/>
      <c r="C1761" s="1454" t="s">
        <v>233</v>
      </c>
      <c r="D1761" s="1455"/>
      <c r="E1761" s="241"/>
      <c r="F1761" s="1138">
        <f>J674</f>
        <v>0</v>
      </c>
      <c r="G1761" s="1139">
        <f>L674</f>
        <v>0</v>
      </c>
      <c r="H1761" s="242"/>
      <c r="I1761" s="223"/>
      <c r="J1761" s="237"/>
      <c r="K1761" s="223"/>
      <c r="L1761" s="237"/>
      <c r="M1761" s="223"/>
      <c r="N1761" s="237"/>
      <c r="O1761" s="224">
        <f>N674</f>
        <v>0</v>
      </c>
      <c r="P1761" s="845"/>
      <c r="Q1761" s="177"/>
      <c r="R1761" s="178"/>
      <c r="S1761" s="137"/>
      <c r="T1761" s="137"/>
      <c r="U1761" s="137"/>
      <c r="V1761" s="137"/>
      <c r="W1761" s="137"/>
      <c r="X1761" s="137"/>
      <c r="Y1761" s="137"/>
      <c r="Z1761" s="137"/>
      <c r="AA1761" s="137"/>
      <c r="AB1761" s="137"/>
      <c r="AC1761" s="137"/>
      <c r="AD1761" s="137"/>
      <c r="AE1761" s="137"/>
      <c r="AF1761" s="137"/>
      <c r="AG1761" s="137"/>
      <c r="AH1761" s="137"/>
      <c r="AI1761" s="137"/>
      <c r="AJ1761" s="137"/>
    </row>
    <row r="1762" spans="1:36" ht="18" customHeight="1" x14ac:dyDescent="0.2">
      <c r="A1762" s="253" t="str">
        <f>A677</f>
        <v>Other Programmes</v>
      </c>
      <c r="B1762" s="241"/>
      <c r="C1762" s="1454" t="s">
        <v>167</v>
      </c>
      <c r="D1762" s="1455"/>
      <c r="E1762" s="241"/>
      <c r="F1762" s="1138">
        <f>F1011</f>
        <v>0</v>
      </c>
      <c r="G1762" s="1139">
        <f>G1011</f>
        <v>105</v>
      </c>
      <c r="H1762" s="242"/>
      <c r="I1762" s="223"/>
      <c r="J1762" s="237"/>
      <c r="K1762" s="223"/>
      <c r="L1762" s="237"/>
      <c r="M1762" s="223"/>
      <c r="N1762" s="237"/>
      <c r="O1762" s="224">
        <f>O1011</f>
        <v>367500</v>
      </c>
      <c r="P1762" s="845"/>
      <c r="Q1762" s="177"/>
      <c r="R1762" s="178"/>
      <c r="S1762" s="137"/>
      <c r="T1762" s="137"/>
      <c r="U1762" s="137"/>
      <c r="V1762" s="137"/>
      <c r="W1762" s="137"/>
      <c r="X1762" s="137"/>
      <c r="Y1762" s="137"/>
      <c r="Z1762" s="137"/>
      <c r="AA1762" s="137"/>
      <c r="AB1762" s="137"/>
      <c r="AC1762" s="137"/>
      <c r="AD1762" s="137"/>
      <c r="AE1762" s="137"/>
      <c r="AF1762" s="137"/>
      <c r="AG1762" s="137"/>
      <c r="AH1762" s="137"/>
      <c r="AI1762" s="137"/>
      <c r="AJ1762" s="137"/>
    </row>
    <row r="1763" spans="1:36" ht="18" customHeight="1" x14ac:dyDescent="0.2">
      <c r="A1763" s="253" t="str">
        <f>A1014</f>
        <v>Higher Education Programmes</v>
      </c>
      <c r="B1763" s="241"/>
      <c r="C1763" s="1454" t="s">
        <v>167</v>
      </c>
      <c r="D1763" s="1455"/>
      <c r="E1763" s="241"/>
      <c r="F1763" s="1138">
        <f>F1348</f>
        <v>0</v>
      </c>
      <c r="G1763" s="1139">
        <f>G1348</f>
        <v>0</v>
      </c>
      <c r="H1763" s="242"/>
      <c r="I1763" s="223"/>
      <c r="J1763" s="237"/>
      <c r="K1763" s="223"/>
      <c r="L1763" s="237"/>
      <c r="M1763" s="223"/>
      <c r="N1763" s="237"/>
      <c r="O1763" s="224">
        <f>O1348</f>
        <v>0</v>
      </c>
      <c r="P1763" s="845"/>
      <c r="Q1763" s="177"/>
      <c r="R1763" s="178"/>
      <c r="S1763" s="137"/>
      <c r="T1763" s="137"/>
      <c r="U1763" s="137"/>
      <c r="V1763" s="137"/>
      <c r="W1763" s="137"/>
      <c r="X1763" s="137"/>
      <c r="Y1763" s="137"/>
      <c r="Z1763" s="137"/>
      <c r="AA1763" s="137"/>
      <c r="AB1763" s="137"/>
      <c r="AC1763" s="137"/>
      <c r="AD1763" s="137"/>
      <c r="AE1763" s="137"/>
      <c r="AF1763" s="137"/>
      <c r="AG1763" s="137"/>
      <c r="AH1763" s="137"/>
      <c r="AI1763" s="137"/>
      <c r="AJ1763" s="137"/>
    </row>
    <row r="1764" spans="1:36" ht="18" customHeight="1" x14ac:dyDescent="0.2">
      <c r="A1764" s="253" t="str">
        <f>A1351</f>
        <v>Green Skills Programmes</v>
      </c>
      <c r="B1764" s="241"/>
      <c r="C1764" s="1454" t="s">
        <v>167</v>
      </c>
      <c r="D1764" s="1455"/>
      <c r="E1764" s="241"/>
      <c r="F1764" s="1138">
        <f>F1685</f>
        <v>0</v>
      </c>
      <c r="G1764" s="1139">
        <f>G1685</f>
        <v>0</v>
      </c>
      <c r="H1764" s="242"/>
      <c r="I1764" s="223"/>
      <c r="J1764" s="237"/>
      <c r="K1764" s="223"/>
      <c r="L1764" s="237"/>
      <c r="M1764" s="223"/>
      <c r="N1764" s="237"/>
      <c r="O1764" s="224">
        <f>O1685</f>
        <v>0</v>
      </c>
      <c r="P1764" s="845"/>
      <c r="Q1764" s="177"/>
      <c r="R1764" s="178"/>
      <c r="S1764" s="137"/>
      <c r="T1764" s="137"/>
      <c r="U1764" s="137"/>
      <c r="V1764" s="137"/>
      <c r="W1764" s="137"/>
      <c r="X1764" s="137"/>
      <c r="Y1764" s="137"/>
      <c r="Z1764" s="137"/>
      <c r="AA1764" s="137"/>
      <c r="AB1764" s="137"/>
      <c r="AC1764" s="137"/>
      <c r="AD1764" s="137"/>
      <c r="AE1764" s="137"/>
      <c r="AF1764" s="137"/>
      <c r="AG1764" s="137"/>
      <c r="AH1764" s="137"/>
      <c r="AI1764" s="137"/>
      <c r="AJ1764" s="137"/>
    </row>
    <row r="1765" spans="1:36" ht="18" customHeight="1" thickBot="1" x14ac:dyDescent="0.25">
      <c r="A1765" s="254" t="str">
        <f>A1688</f>
        <v>AET Programmes (Adult Education and Training)</v>
      </c>
      <c r="B1765" s="243"/>
      <c r="C1765" s="1458" t="s">
        <v>167</v>
      </c>
      <c r="D1765" s="1459"/>
      <c r="E1765" s="243"/>
      <c r="F1765" s="1140">
        <f>F1752</f>
        <v>0</v>
      </c>
      <c r="G1765" s="1141">
        <f>G1752</f>
        <v>0</v>
      </c>
      <c r="H1765" s="244"/>
      <c r="I1765" s="230"/>
      <c r="J1765" s="238"/>
      <c r="K1765" s="230"/>
      <c r="L1765" s="238"/>
      <c r="M1765" s="230"/>
      <c r="N1765" s="238"/>
      <c r="O1765" s="231">
        <f>O1752</f>
        <v>0</v>
      </c>
      <c r="P1765" s="846"/>
      <c r="Q1765" s="177"/>
      <c r="R1765" s="178"/>
      <c r="S1765" s="137"/>
      <c r="T1765" s="137"/>
      <c r="U1765" s="137"/>
      <c r="V1765" s="137"/>
      <c r="W1765" s="137"/>
      <c r="X1765" s="137"/>
      <c r="Y1765" s="137"/>
      <c r="Z1765" s="137"/>
      <c r="AA1765" s="137"/>
      <c r="AB1765" s="137"/>
      <c r="AC1765" s="137"/>
      <c r="AD1765" s="137"/>
      <c r="AE1765" s="137"/>
      <c r="AF1765" s="137"/>
      <c r="AG1765" s="137"/>
      <c r="AH1765" s="137"/>
      <c r="AI1765" s="137"/>
      <c r="AJ1765" s="137"/>
    </row>
    <row r="1766" spans="1:36" ht="18" customHeight="1" thickBot="1" x14ac:dyDescent="0.25">
      <c r="A1766" s="177"/>
      <c r="B1766" s="198"/>
      <c r="C1766" s="198"/>
      <c r="D1766" s="198"/>
      <c r="E1766" s="174" t="s">
        <v>250</v>
      </c>
      <c r="F1766" s="176">
        <f>SUM(F1758:F1765)</f>
        <v>284</v>
      </c>
      <c r="G1766" s="176">
        <f>SUM(G1758:G1765)</f>
        <v>615</v>
      </c>
      <c r="H1766" s="100"/>
      <c r="I1766" s="850"/>
      <c r="J1766" s="178"/>
      <c r="K1766" s="178"/>
      <c r="L1766" s="178"/>
      <c r="M1766" s="178"/>
      <c r="N1766" s="178"/>
      <c r="O1766" s="210">
        <f>SUM(O1758:O1765)</f>
        <v>4618750</v>
      </c>
      <c r="P1766" s="838"/>
      <c r="Q1766" s="177"/>
      <c r="R1766" s="178"/>
      <c r="S1766" s="137"/>
      <c r="T1766" s="137"/>
      <c r="U1766" s="137"/>
      <c r="V1766" s="137"/>
      <c r="W1766" s="137"/>
      <c r="X1766" s="137"/>
      <c r="Y1766" s="137"/>
      <c r="Z1766" s="137"/>
      <c r="AA1766" s="137"/>
      <c r="AB1766" s="137"/>
      <c r="AC1766" s="137"/>
      <c r="AD1766" s="137"/>
      <c r="AE1766" s="137"/>
      <c r="AF1766" s="137"/>
      <c r="AG1766" s="137"/>
      <c r="AH1766" s="137"/>
      <c r="AI1766" s="137"/>
      <c r="AJ1766" s="137"/>
    </row>
    <row r="1767" spans="1:36" ht="12.75" thickBot="1" x14ac:dyDescent="0.25">
      <c r="A1767" s="173"/>
      <c r="B1767" s="152"/>
      <c r="C1767" s="152"/>
      <c r="D1767" s="152"/>
      <c r="E1767" s="152"/>
      <c r="F1767" s="152"/>
      <c r="G1767" s="152"/>
      <c r="H1767" s="152"/>
      <c r="I1767" s="152"/>
      <c r="J1767" s="152"/>
      <c r="K1767" s="152"/>
      <c r="L1767" s="152"/>
      <c r="M1767" s="152"/>
      <c r="N1767" s="152"/>
      <c r="O1767" s="152"/>
      <c r="P1767" s="841"/>
      <c r="Q1767" s="177"/>
      <c r="R1767" s="178"/>
      <c r="S1767" s="137"/>
      <c r="T1767" s="137"/>
      <c r="U1767" s="137"/>
      <c r="V1767" s="137"/>
      <c r="W1767" s="137"/>
      <c r="X1767" s="137"/>
      <c r="Y1767" s="137"/>
      <c r="Z1767" s="137"/>
      <c r="AA1767" s="137"/>
      <c r="AB1767" s="137"/>
      <c r="AC1767" s="137"/>
      <c r="AD1767" s="137"/>
      <c r="AE1767" s="137"/>
      <c r="AF1767" s="137"/>
      <c r="AG1767" s="137"/>
      <c r="AH1767" s="137"/>
      <c r="AI1767" s="137"/>
      <c r="AJ1767" s="137"/>
    </row>
    <row r="1768" spans="1:36" ht="19.5" customHeight="1" thickBot="1" x14ac:dyDescent="0.25">
      <c r="A1768" s="172"/>
      <c r="B1768" s="137"/>
      <c r="C1768" s="137"/>
      <c r="D1768" s="137"/>
      <c r="E1768" s="137"/>
      <c r="F1768" s="137"/>
      <c r="G1768" s="137"/>
      <c r="H1768" s="137"/>
      <c r="I1768" s="137"/>
      <c r="J1768" s="137"/>
      <c r="K1768" s="137"/>
      <c r="L1768" s="137"/>
      <c r="M1768" s="137"/>
      <c r="N1768" s="137"/>
      <c r="O1768" s="137"/>
      <c r="P1768" s="842"/>
      <c r="Q1768" s="137"/>
      <c r="R1768" s="137"/>
      <c r="S1768" s="137"/>
      <c r="T1768" s="137"/>
      <c r="U1768" s="137"/>
      <c r="V1768" s="137"/>
      <c r="W1768" s="137"/>
      <c r="X1768" s="137"/>
      <c r="Y1768" s="137"/>
      <c r="Z1768" s="137"/>
      <c r="AA1768" s="137"/>
      <c r="AB1768" s="137"/>
      <c r="AC1768" s="137"/>
      <c r="AD1768" s="137"/>
      <c r="AE1768" s="137"/>
      <c r="AF1768" s="137"/>
      <c r="AG1768" s="137"/>
      <c r="AH1768" s="137"/>
    </row>
    <row r="1769" spans="1:36" ht="24" customHeight="1" thickBot="1" x14ac:dyDescent="0.25">
      <c r="A1769" s="1414" t="s">
        <v>575</v>
      </c>
      <c r="B1769" s="1415"/>
      <c r="C1769" s="137"/>
      <c r="D1769" s="137"/>
      <c r="E1769" s="137"/>
      <c r="F1769" s="137"/>
      <c r="G1769" s="137"/>
      <c r="H1769" s="137"/>
      <c r="I1769" s="137"/>
      <c r="J1769" s="137"/>
      <c r="K1769" s="137"/>
      <c r="L1769" s="137"/>
      <c r="M1769" s="137"/>
      <c r="N1769" s="137"/>
      <c r="O1769" s="137"/>
      <c r="P1769" s="843"/>
      <c r="Q1769" s="178"/>
      <c r="R1769" s="178"/>
      <c r="S1769" s="137"/>
      <c r="T1769" s="137"/>
      <c r="U1769" s="137"/>
      <c r="V1769" s="137"/>
      <c r="W1769" s="137"/>
      <c r="X1769" s="137"/>
      <c r="Y1769" s="137"/>
      <c r="Z1769" s="137"/>
      <c r="AA1769" s="137"/>
      <c r="AB1769" s="137"/>
      <c r="AC1769" s="137"/>
      <c r="AD1769" s="137"/>
      <c r="AE1769" s="137"/>
      <c r="AF1769" s="137"/>
      <c r="AG1769" s="137"/>
      <c r="AH1769" s="137"/>
      <c r="AI1769" s="137"/>
      <c r="AJ1769" s="137"/>
    </row>
    <row r="1770" spans="1:36" ht="16.5" customHeight="1" x14ac:dyDescent="0.2">
      <c r="A1770" s="233"/>
      <c r="B1770" s="234"/>
      <c r="C1770" s="1445"/>
      <c r="D1770" s="1456"/>
      <c r="E1770" s="1456"/>
      <c r="F1770" s="1437" t="s">
        <v>710</v>
      </c>
      <c r="G1770" s="1441" t="s">
        <v>709</v>
      </c>
      <c r="H1770" s="1462"/>
      <c r="I1770" s="1436"/>
      <c r="J1770" s="1436"/>
      <c r="K1770" s="1436"/>
      <c r="L1770" s="1436"/>
      <c r="M1770" s="1436"/>
      <c r="N1770" s="1436"/>
      <c r="O1770" s="1404" t="s">
        <v>224</v>
      </c>
      <c r="P1770" s="1449"/>
      <c r="Q1770" s="177"/>
      <c r="R1770" s="178"/>
      <c r="S1770" s="137"/>
      <c r="T1770" s="137"/>
      <c r="U1770" s="137"/>
      <c r="V1770" s="137"/>
      <c r="W1770" s="137"/>
      <c r="X1770" s="137"/>
      <c r="Y1770" s="137"/>
      <c r="Z1770" s="137"/>
      <c r="AA1770" s="137"/>
      <c r="AB1770" s="137"/>
      <c r="AC1770" s="137"/>
      <c r="AD1770" s="137"/>
      <c r="AE1770" s="137"/>
      <c r="AF1770" s="137"/>
      <c r="AG1770" s="137"/>
      <c r="AH1770" s="137"/>
      <c r="AI1770" s="137"/>
      <c r="AJ1770" s="137"/>
    </row>
    <row r="1771" spans="1:36" ht="30" customHeight="1" thickBot="1" x14ac:dyDescent="0.25">
      <c r="A1771" s="1424" t="s">
        <v>248</v>
      </c>
      <c r="B1771" s="1451"/>
      <c r="C1771" s="1446"/>
      <c r="D1771" s="1457"/>
      <c r="E1771" s="1457"/>
      <c r="F1771" s="1438"/>
      <c r="G1771" s="1442"/>
      <c r="H1771" s="1463"/>
      <c r="I1771" s="1413"/>
      <c r="J1771" s="1413"/>
      <c r="K1771" s="1413"/>
      <c r="L1771" s="1413"/>
      <c r="M1771" s="1413"/>
      <c r="N1771" s="1413"/>
      <c r="O1771" s="1400"/>
      <c r="P1771" s="1450"/>
      <c r="Q1771" s="177"/>
      <c r="R1771" s="178"/>
      <c r="S1771" s="137"/>
      <c r="T1771" s="137"/>
      <c r="U1771" s="137"/>
      <c r="V1771" s="137"/>
      <c r="W1771" s="137"/>
      <c r="X1771" s="137"/>
      <c r="Y1771" s="137"/>
      <c r="Z1771" s="137"/>
      <c r="AA1771" s="137"/>
      <c r="AB1771" s="137"/>
      <c r="AC1771" s="137"/>
      <c r="AD1771" s="137"/>
      <c r="AE1771" s="137"/>
      <c r="AF1771" s="137"/>
      <c r="AG1771" s="137"/>
      <c r="AH1771" s="137"/>
      <c r="AI1771" s="137"/>
      <c r="AJ1771" s="137"/>
    </row>
    <row r="1772" spans="1:36" ht="18" customHeight="1" x14ac:dyDescent="0.2">
      <c r="A1772" s="249" t="str">
        <f>'Setup Page'!C8</f>
        <v>Babanango</v>
      </c>
      <c r="B1772" s="239"/>
      <c r="C1772" s="255"/>
      <c r="D1772" s="239"/>
      <c r="E1772" s="239"/>
      <c r="F1772" s="1136">
        <f>SUM(F27+F364+F701+F1038+F1375+F1694)</f>
        <v>225</v>
      </c>
      <c r="G1772" s="1137">
        <f>SUM(G27+G364+G701+G1038+G1375+G1694)</f>
        <v>225</v>
      </c>
      <c r="H1772" s="240"/>
      <c r="I1772" s="216"/>
      <c r="J1772" s="236"/>
      <c r="K1772" s="216"/>
      <c r="L1772" s="236"/>
      <c r="M1772" s="216"/>
      <c r="N1772" s="236"/>
      <c r="O1772" s="224">
        <f>SUM(O27+O364+O701+O1038+O1375+O1694)</f>
        <v>1920900</v>
      </c>
      <c r="P1772" s="844"/>
      <c r="Q1772" s="177"/>
      <c r="R1772" s="178"/>
      <c r="S1772" s="137"/>
      <c r="T1772" s="137"/>
      <c r="U1772" s="137"/>
      <c r="V1772" s="137"/>
      <c r="W1772" s="137"/>
      <c r="X1772" s="137"/>
      <c r="Y1772" s="137"/>
      <c r="Z1772" s="137"/>
      <c r="AA1772" s="137"/>
      <c r="AB1772" s="137"/>
      <c r="AC1772" s="137"/>
      <c r="AD1772" s="137"/>
      <c r="AE1772" s="137"/>
      <c r="AF1772" s="137"/>
      <c r="AG1772" s="137"/>
      <c r="AH1772" s="137"/>
      <c r="AI1772" s="137"/>
      <c r="AJ1772" s="137"/>
    </row>
    <row r="1773" spans="1:36" ht="18" customHeight="1" x14ac:dyDescent="0.2">
      <c r="A1773" s="250" t="str">
        <f>'Setup Page'!C9</f>
        <v>Emandleni</v>
      </c>
      <c r="B1773" s="241"/>
      <c r="C1773" s="247"/>
      <c r="D1773" s="241"/>
      <c r="E1773" s="241"/>
      <c r="F1773" s="1138">
        <f>SUM(F49+F386+F723+F1060+F1397+F1698)</f>
        <v>0</v>
      </c>
      <c r="G1773" s="1139">
        <f>SUM(G49+G386+G723+G1060+G1397+G1698)</f>
        <v>40</v>
      </c>
      <c r="H1773" s="242"/>
      <c r="I1773" s="223"/>
      <c r="J1773" s="237"/>
      <c r="K1773" s="223"/>
      <c r="L1773" s="237"/>
      <c r="M1773" s="223"/>
      <c r="N1773" s="237"/>
      <c r="O1773" s="224">
        <f>SUM(O49+O386+O723+O1060+O1397+O1698)</f>
        <v>286000</v>
      </c>
      <c r="P1773" s="845"/>
      <c r="Q1773" s="177"/>
      <c r="R1773" s="178"/>
      <c r="S1773" s="137"/>
      <c r="T1773" s="137"/>
      <c r="U1773" s="137"/>
      <c r="V1773" s="137"/>
      <c r="W1773" s="137"/>
      <c r="X1773" s="137"/>
      <c r="Y1773" s="137"/>
      <c r="Z1773" s="137"/>
      <c r="AA1773" s="137"/>
      <c r="AB1773" s="137"/>
      <c r="AC1773" s="137"/>
      <c r="AD1773" s="137"/>
      <c r="AE1773" s="137"/>
      <c r="AF1773" s="137"/>
      <c r="AG1773" s="137"/>
      <c r="AH1773" s="137"/>
      <c r="AI1773" s="137"/>
      <c r="AJ1773" s="137"/>
    </row>
    <row r="1774" spans="1:36" ht="18" customHeight="1" x14ac:dyDescent="0.2">
      <c r="A1774" s="250">
        <f>'Setup Page'!C10</f>
        <v>0</v>
      </c>
      <c r="B1774" s="241"/>
      <c r="C1774" s="247"/>
      <c r="D1774" s="241"/>
      <c r="E1774" s="241"/>
      <c r="F1774" s="1138">
        <f>SUM(F71+F408+F745+F1082+F1419+F1702)</f>
        <v>0</v>
      </c>
      <c r="G1774" s="1139">
        <f>SUM(G71+G408+G745+G1082+G1419+G1702)</f>
        <v>0</v>
      </c>
      <c r="H1774" s="242"/>
      <c r="I1774" s="223"/>
      <c r="J1774" s="237"/>
      <c r="K1774" s="223"/>
      <c r="L1774" s="237"/>
      <c r="M1774" s="223"/>
      <c r="N1774" s="237"/>
      <c r="O1774" s="224">
        <f>SUM(O71+O408+O745+O1082+O1419+O1702)</f>
        <v>0</v>
      </c>
      <c r="P1774" s="845"/>
      <c r="Q1774" s="177"/>
      <c r="R1774" s="178"/>
      <c r="S1774" s="137"/>
      <c r="T1774" s="137"/>
      <c r="U1774" s="137"/>
      <c r="V1774" s="137"/>
      <c r="W1774" s="137"/>
      <c r="X1774" s="137"/>
      <c r="Y1774" s="137"/>
      <c r="Z1774" s="137"/>
      <c r="AA1774" s="137"/>
      <c r="AB1774" s="137"/>
      <c r="AC1774" s="137"/>
      <c r="AD1774" s="137"/>
      <c r="AE1774" s="137"/>
      <c r="AF1774" s="137"/>
      <c r="AG1774" s="137"/>
      <c r="AH1774" s="137"/>
      <c r="AI1774" s="137"/>
      <c r="AJ1774" s="137"/>
    </row>
    <row r="1775" spans="1:36" ht="18" customHeight="1" x14ac:dyDescent="0.2">
      <c r="A1775" s="250" t="str">
        <f>'Setup Page'!C11</f>
        <v>Nongoma Engineering</v>
      </c>
      <c r="B1775" s="241"/>
      <c r="C1775" s="247"/>
      <c r="D1775" s="241"/>
      <c r="E1775" s="241"/>
      <c r="F1775" s="1138">
        <f>SUM(F93+F430+F767+F1104+F1441+F1706)</f>
        <v>30</v>
      </c>
      <c r="G1775" s="1139">
        <f>SUM(G93+G430+G767+G1104+G1441+G1706)</f>
        <v>50</v>
      </c>
      <c r="H1775" s="242"/>
      <c r="I1775" s="223"/>
      <c r="J1775" s="237"/>
      <c r="K1775" s="223"/>
      <c r="L1775" s="237"/>
      <c r="M1775" s="223"/>
      <c r="N1775" s="237"/>
      <c r="O1775" s="224">
        <f>SUM(O93+O430+O767+O1104+O1441+O1706)</f>
        <v>418500</v>
      </c>
      <c r="P1775" s="845"/>
      <c r="Q1775" s="177"/>
      <c r="R1775" s="178"/>
      <c r="S1775" s="137"/>
      <c r="T1775" s="137"/>
      <c r="U1775" s="137"/>
      <c r="V1775" s="137"/>
      <c r="W1775" s="137"/>
      <c r="X1775" s="137"/>
      <c r="Y1775" s="137"/>
      <c r="Z1775" s="137"/>
      <c r="AA1775" s="137"/>
      <c r="AB1775" s="137"/>
      <c r="AC1775" s="137"/>
      <c r="AD1775" s="137"/>
      <c r="AE1775" s="137"/>
      <c r="AF1775" s="137"/>
      <c r="AG1775" s="137"/>
      <c r="AH1775" s="137"/>
      <c r="AI1775" s="137"/>
      <c r="AJ1775" s="137"/>
    </row>
    <row r="1776" spans="1:36" ht="18" customHeight="1" x14ac:dyDescent="0.2">
      <c r="A1776" s="250" t="str">
        <f>'Setup Page'!C12</f>
        <v>Nongoma KwaGqikazi</v>
      </c>
      <c r="B1776" s="241"/>
      <c r="C1776" s="247"/>
      <c r="D1776" s="241"/>
      <c r="E1776" s="241"/>
      <c r="F1776" s="1138">
        <f>SUM(F115+F452+F789+F1126+F1463+F1710)</f>
        <v>74</v>
      </c>
      <c r="G1776" s="1139">
        <f>SUM(G115+G452+G789+G1126+G1463+G1710)</f>
        <v>230</v>
      </c>
      <c r="H1776" s="242"/>
      <c r="I1776" s="223"/>
      <c r="J1776" s="237"/>
      <c r="K1776" s="223"/>
      <c r="L1776" s="237"/>
      <c r="M1776" s="223"/>
      <c r="N1776" s="237"/>
      <c r="O1776" s="224">
        <f>SUM(O115+O452+O789+O1126+O1463+O1710)</f>
        <v>2194500</v>
      </c>
      <c r="P1776" s="845"/>
      <c r="Q1776" s="177"/>
      <c r="R1776" s="178"/>
      <c r="S1776" s="137"/>
      <c r="T1776" s="137"/>
      <c r="U1776" s="137"/>
      <c r="V1776" s="137"/>
      <c r="W1776" s="137"/>
      <c r="X1776" s="137"/>
      <c r="Y1776" s="137"/>
      <c r="Z1776" s="137"/>
      <c r="AA1776" s="137"/>
      <c r="AB1776" s="137"/>
      <c r="AC1776" s="137"/>
      <c r="AD1776" s="137"/>
      <c r="AE1776" s="137"/>
      <c r="AF1776" s="137"/>
      <c r="AG1776" s="137"/>
      <c r="AH1776" s="137"/>
      <c r="AI1776" s="137"/>
      <c r="AJ1776" s="137"/>
    </row>
    <row r="1777" spans="1:36" ht="18" customHeight="1" x14ac:dyDescent="0.2">
      <c r="A1777" s="250" t="str">
        <f>'Setup Page'!C13</f>
        <v>Nquthu</v>
      </c>
      <c r="B1777" s="241"/>
      <c r="C1777" s="247"/>
      <c r="D1777" s="241"/>
      <c r="E1777" s="241"/>
      <c r="F1777" s="1138">
        <f>SUM(F137+F474+F811+F1148+F1485+F1714)</f>
        <v>100</v>
      </c>
      <c r="G1777" s="1139">
        <f>SUM(G137+G474+G811+G1148+G1485+G1714)</f>
        <v>145</v>
      </c>
      <c r="H1777" s="242"/>
      <c r="I1777" s="223"/>
      <c r="J1777" s="237"/>
      <c r="K1777" s="223"/>
      <c r="L1777" s="237"/>
      <c r="M1777" s="223"/>
      <c r="N1777" s="237"/>
      <c r="O1777" s="224">
        <f>SUM(O137+O474+O811+O1148+O1485+O1714)</f>
        <v>789750</v>
      </c>
      <c r="P1777" s="845"/>
      <c r="Q1777" s="177"/>
      <c r="R1777" s="178"/>
      <c r="S1777" s="137"/>
      <c r="T1777" s="137"/>
      <c r="U1777" s="137"/>
      <c r="V1777" s="137"/>
      <c r="W1777" s="137"/>
      <c r="X1777" s="137"/>
      <c r="Y1777" s="137"/>
      <c r="Z1777" s="137"/>
      <c r="AA1777" s="137"/>
      <c r="AB1777" s="137"/>
      <c r="AC1777" s="137"/>
      <c r="AD1777" s="137"/>
      <c r="AE1777" s="137"/>
      <c r="AF1777" s="137"/>
      <c r="AG1777" s="137"/>
      <c r="AH1777" s="137"/>
      <c r="AI1777" s="137"/>
      <c r="AJ1777" s="137"/>
    </row>
    <row r="1778" spans="1:36" ht="18" customHeight="1" x14ac:dyDescent="0.2">
      <c r="A1778" s="250" t="str">
        <f>'Setup Page'!C14</f>
        <v>Vryheid Business</v>
      </c>
      <c r="B1778" s="241"/>
      <c r="C1778" s="247"/>
      <c r="D1778" s="241"/>
      <c r="E1778" s="241"/>
      <c r="F1778" s="1138">
        <f>SUM(F159+F496+F833+F1170+F1507+F1718)</f>
        <v>0</v>
      </c>
      <c r="G1778" s="1139">
        <f>SUM(G159+G496+G833+G1170+G1507+G1718)</f>
        <v>180</v>
      </c>
      <c r="H1778" s="242"/>
      <c r="I1778" s="223"/>
      <c r="J1778" s="237"/>
      <c r="K1778" s="223"/>
      <c r="L1778" s="237"/>
      <c r="M1778" s="223"/>
      <c r="N1778" s="237"/>
      <c r="O1778" s="224">
        <f>SUM(O159+O496+O833+O1170+O1507+O1718)</f>
        <v>727500</v>
      </c>
      <c r="P1778" s="845"/>
      <c r="Q1778" s="177"/>
      <c r="R1778" s="178"/>
      <c r="S1778" s="137"/>
      <c r="T1778" s="137"/>
      <c r="U1778" s="137"/>
      <c r="V1778" s="137"/>
      <c r="W1778" s="137"/>
      <c r="X1778" s="137"/>
      <c r="Y1778" s="137"/>
      <c r="Z1778" s="137"/>
      <c r="AA1778" s="137"/>
      <c r="AB1778" s="137"/>
      <c r="AC1778" s="137"/>
      <c r="AD1778" s="137"/>
      <c r="AE1778" s="137"/>
      <c r="AF1778" s="137"/>
      <c r="AG1778" s="137"/>
      <c r="AH1778" s="137"/>
      <c r="AI1778" s="137"/>
      <c r="AJ1778" s="137"/>
    </row>
    <row r="1779" spans="1:36" ht="18" customHeight="1" x14ac:dyDescent="0.2">
      <c r="A1779" s="250" t="str">
        <f>'Setup Page'!C15</f>
        <v>Vryheid Engineering</v>
      </c>
      <c r="B1779" s="241"/>
      <c r="C1779" s="247"/>
      <c r="D1779" s="241"/>
      <c r="E1779" s="241"/>
      <c r="F1779" s="1138">
        <f>SUM(F181+F518+F855+F1192+F1529+F1722)</f>
        <v>0</v>
      </c>
      <c r="G1779" s="1139">
        <f>SUM(G181+G518+G855+G1192+G1529+G1722)</f>
        <v>45</v>
      </c>
      <c r="H1779" s="242"/>
      <c r="I1779" s="223"/>
      <c r="J1779" s="237"/>
      <c r="K1779" s="223"/>
      <c r="L1779" s="237"/>
      <c r="M1779" s="223"/>
      <c r="N1779" s="237"/>
      <c r="O1779" s="224">
        <f>SUM(O181+O518+O855+O1192+O1529+O1722)</f>
        <v>459000</v>
      </c>
      <c r="P1779" s="845"/>
      <c r="Q1779" s="177"/>
      <c r="R1779" s="178"/>
      <c r="S1779" s="137"/>
      <c r="T1779" s="137"/>
      <c r="U1779" s="137"/>
      <c r="V1779" s="137"/>
      <c r="W1779" s="137"/>
      <c r="X1779" s="137"/>
      <c r="Y1779" s="137"/>
      <c r="Z1779" s="137"/>
      <c r="AA1779" s="137"/>
      <c r="AB1779" s="137"/>
      <c r="AC1779" s="137"/>
      <c r="AD1779" s="137"/>
      <c r="AE1779" s="137"/>
      <c r="AF1779" s="137"/>
      <c r="AG1779" s="137"/>
      <c r="AH1779" s="137"/>
      <c r="AI1779" s="137"/>
      <c r="AJ1779" s="137"/>
    </row>
    <row r="1780" spans="1:36" ht="18" customHeight="1" x14ac:dyDescent="0.2">
      <c r="A1780" s="250">
        <f>'Setup Page'!C16</f>
        <v>0</v>
      </c>
      <c r="B1780" s="241"/>
      <c r="C1780" s="247"/>
      <c r="D1780" s="241"/>
      <c r="E1780" s="241"/>
      <c r="F1780" s="1138">
        <f>SUM(F203+F540+F877+F1214+F1551+F1726)</f>
        <v>0</v>
      </c>
      <c r="G1780" s="1139">
        <f>SUM(G203+G540+G877+G1214+G1551+G1726)</f>
        <v>0</v>
      </c>
      <c r="H1780" s="242"/>
      <c r="I1780" s="223"/>
      <c r="J1780" s="237"/>
      <c r="K1780" s="223"/>
      <c r="L1780" s="237"/>
      <c r="M1780" s="223"/>
      <c r="N1780" s="237"/>
      <c r="O1780" s="224">
        <f>SUM(O203+O540+O877+O1214+O1551+O1726)</f>
        <v>0</v>
      </c>
      <c r="P1780" s="845"/>
      <c r="Q1780" s="177"/>
      <c r="R1780" s="178"/>
      <c r="S1780" s="137"/>
      <c r="T1780" s="137"/>
      <c r="U1780" s="137"/>
      <c r="V1780" s="137"/>
      <c r="W1780" s="137"/>
      <c r="X1780" s="137"/>
      <c r="Y1780" s="137"/>
      <c r="Z1780" s="137"/>
      <c r="AA1780" s="137"/>
      <c r="AB1780" s="137"/>
      <c r="AC1780" s="137"/>
      <c r="AD1780" s="137"/>
      <c r="AE1780" s="137"/>
      <c r="AF1780" s="137"/>
      <c r="AG1780" s="137"/>
      <c r="AH1780" s="137"/>
      <c r="AI1780" s="137"/>
      <c r="AJ1780" s="137"/>
    </row>
    <row r="1781" spans="1:36" ht="18" customHeight="1" x14ac:dyDescent="0.2">
      <c r="A1781" s="250">
        <f>'Setup Page'!C17</f>
        <v>0</v>
      </c>
      <c r="B1781" s="241"/>
      <c r="C1781" s="247"/>
      <c r="D1781" s="241"/>
      <c r="E1781" s="241"/>
      <c r="F1781" s="1138">
        <f>SUM(F225+F562+F899+F1236+F1573+F1730)</f>
        <v>0</v>
      </c>
      <c r="G1781" s="1139">
        <f>SUM(G225+G562+G899+G1236+G1573+G1730)</f>
        <v>0</v>
      </c>
      <c r="H1781" s="242"/>
      <c r="I1781" s="223"/>
      <c r="J1781" s="237"/>
      <c r="K1781" s="223"/>
      <c r="L1781" s="237"/>
      <c r="M1781" s="223"/>
      <c r="N1781" s="237"/>
      <c r="O1781" s="224">
        <f>SUM(O225+O562+O899+O1236+O1573+O1730)</f>
        <v>0</v>
      </c>
      <c r="P1781" s="845"/>
      <c r="Q1781" s="177"/>
      <c r="R1781" s="178"/>
      <c r="S1781" s="137"/>
      <c r="T1781" s="137"/>
      <c r="U1781" s="137"/>
      <c r="V1781" s="137"/>
      <c r="W1781" s="137"/>
      <c r="X1781" s="137"/>
      <c r="Y1781" s="137"/>
      <c r="Z1781" s="137"/>
      <c r="AA1781" s="137"/>
      <c r="AB1781" s="137"/>
      <c r="AC1781" s="137"/>
      <c r="AD1781" s="137"/>
      <c r="AE1781" s="137"/>
      <c r="AF1781" s="137"/>
      <c r="AG1781" s="137"/>
      <c r="AH1781" s="137"/>
      <c r="AI1781" s="137"/>
      <c r="AJ1781" s="137"/>
    </row>
    <row r="1782" spans="1:36" ht="18" customHeight="1" x14ac:dyDescent="0.2">
      <c r="A1782" s="250">
        <f>'Setup Page'!C18</f>
        <v>0</v>
      </c>
      <c r="B1782" s="241"/>
      <c r="C1782" s="247"/>
      <c r="D1782" s="241"/>
      <c r="E1782" s="241"/>
      <c r="F1782" s="1138">
        <f>SUM(F247+F584+F921+F1258+F1595+F1734)</f>
        <v>0</v>
      </c>
      <c r="G1782" s="1139">
        <f>SUM(G247+G584+G921+G1258+G1595+G1734)</f>
        <v>0</v>
      </c>
      <c r="H1782" s="242"/>
      <c r="I1782" s="223"/>
      <c r="J1782" s="237"/>
      <c r="K1782" s="223"/>
      <c r="L1782" s="237"/>
      <c r="M1782" s="223"/>
      <c r="N1782" s="237"/>
      <c r="O1782" s="224">
        <f>SUM(O247+O584+O921+O1258+O1595+O1734)</f>
        <v>0</v>
      </c>
      <c r="P1782" s="845"/>
      <c r="Q1782" s="177"/>
      <c r="R1782" s="178"/>
      <c r="S1782" s="137"/>
      <c r="T1782" s="137"/>
      <c r="U1782" s="137"/>
      <c r="V1782" s="137"/>
      <c r="W1782" s="137"/>
      <c r="X1782" s="137"/>
      <c r="Y1782" s="137"/>
      <c r="Z1782" s="137"/>
      <c r="AA1782" s="137"/>
      <c r="AB1782" s="137"/>
      <c r="AC1782" s="137"/>
      <c r="AD1782" s="137"/>
      <c r="AE1782" s="137"/>
      <c r="AF1782" s="137"/>
      <c r="AG1782" s="137"/>
      <c r="AH1782" s="137"/>
      <c r="AI1782" s="137"/>
      <c r="AJ1782" s="137"/>
    </row>
    <row r="1783" spans="1:36" ht="18" customHeight="1" x14ac:dyDescent="0.2">
      <c r="A1783" s="250">
        <f>'Setup Page'!C19</f>
        <v>0</v>
      </c>
      <c r="B1783" s="241"/>
      <c r="C1783" s="247"/>
      <c r="D1783" s="241"/>
      <c r="E1783" s="241"/>
      <c r="F1783" s="1138">
        <f>SUM(F269+F606+F943+F1280+F1617+F1738)</f>
        <v>0</v>
      </c>
      <c r="G1783" s="1139">
        <f>SUM(G269+G606+G943+G1280+G1617+G1738)</f>
        <v>0</v>
      </c>
      <c r="H1783" s="242"/>
      <c r="I1783" s="223"/>
      <c r="J1783" s="237"/>
      <c r="K1783" s="223"/>
      <c r="L1783" s="237"/>
      <c r="M1783" s="223"/>
      <c r="N1783" s="237"/>
      <c r="O1783" s="224">
        <f>SUM(O269+O606+O943+O1280+O1617+O1738)</f>
        <v>0</v>
      </c>
      <c r="P1783" s="845"/>
      <c r="Q1783" s="177"/>
      <c r="R1783" s="178"/>
      <c r="S1783" s="137"/>
      <c r="T1783" s="137"/>
      <c r="U1783" s="137"/>
      <c r="V1783" s="137"/>
      <c r="W1783" s="137"/>
      <c r="X1783" s="137"/>
      <c r="Y1783" s="137"/>
      <c r="Z1783" s="137"/>
      <c r="AA1783" s="137"/>
      <c r="AB1783" s="137"/>
      <c r="AC1783" s="137"/>
      <c r="AD1783" s="137"/>
      <c r="AE1783" s="137"/>
      <c r="AF1783" s="137"/>
      <c r="AG1783" s="137"/>
      <c r="AH1783" s="137"/>
      <c r="AI1783" s="137"/>
      <c r="AJ1783" s="137"/>
    </row>
    <row r="1784" spans="1:36" ht="18" customHeight="1" x14ac:dyDescent="0.2">
      <c r="A1784" s="250">
        <f>'Setup Page'!C20</f>
        <v>0</v>
      </c>
      <c r="B1784" s="241"/>
      <c r="C1784" s="247"/>
      <c r="D1784" s="241"/>
      <c r="E1784" s="241"/>
      <c r="F1784" s="1138">
        <f>SUM(F291+F628+F965+F1302+F1639+F1742)</f>
        <v>0</v>
      </c>
      <c r="G1784" s="1139">
        <f>SUM(G291+G628+G965+G1302+G1639+G1742)</f>
        <v>0</v>
      </c>
      <c r="H1784" s="242"/>
      <c r="I1784" s="223"/>
      <c r="J1784" s="237"/>
      <c r="K1784" s="223"/>
      <c r="L1784" s="237"/>
      <c r="M1784" s="223"/>
      <c r="N1784" s="237"/>
      <c r="O1784" s="224">
        <f>SUM(O291+O628+O965+O1302+O1639+O1742)</f>
        <v>0</v>
      </c>
      <c r="P1784" s="845"/>
      <c r="Q1784" s="177"/>
      <c r="R1784" s="178"/>
      <c r="S1784" s="137"/>
      <c r="T1784" s="137"/>
      <c r="U1784" s="137"/>
      <c r="V1784" s="137"/>
      <c r="W1784" s="137"/>
      <c r="X1784" s="137"/>
      <c r="Y1784" s="137"/>
      <c r="Z1784" s="137"/>
      <c r="AA1784" s="137"/>
      <c r="AB1784" s="137"/>
      <c r="AC1784" s="137"/>
      <c r="AD1784" s="137"/>
      <c r="AE1784" s="137"/>
      <c r="AF1784" s="137"/>
      <c r="AG1784" s="137"/>
      <c r="AH1784" s="137"/>
      <c r="AI1784" s="137"/>
      <c r="AJ1784" s="137"/>
    </row>
    <row r="1785" spans="1:36" ht="18" customHeight="1" x14ac:dyDescent="0.2">
      <c r="A1785" s="250">
        <f>'Setup Page'!C21</f>
        <v>0</v>
      </c>
      <c r="B1785" s="241"/>
      <c r="C1785" s="247"/>
      <c r="D1785" s="241"/>
      <c r="E1785" s="241"/>
      <c r="F1785" s="1138">
        <f>SUM(F313+F650+F987+F1324+F1661+F1746)</f>
        <v>0</v>
      </c>
      <c r="G1785" s="1139">
        <f>SUM(G313+G650+G987+G1324+G1661+G1746)</f>
        <v>0</v>
      </c>
      <c r="H1785" s="242"/>
      <c r="I1785" s="223"/>
      <c r="J1785" s="237"/>
      <c r="K1785" s="223"/>
      <c r="L1785" s="237"/>
      <c r="M1785" s="223"/>
      <c r="N1785" s="237"/>
      <c r="O1785" s="224">
        <f>SUM(O313+O650+O987+O1324+O1661+O1746)</f>
        <v>0</v>
      </c>
      <c r="P1785" s="845"/>
      <c r="Q1785" s="177"/>
      <c r="R1785" s="178"/>
      <c r="S1785" s="137"/>
      <c r="T1785" s="137"/>
      <c r="U1785" s="137"/>
      <c r="V1785" s="137"/>
      <c r="W1785" s="137"/>
      <c r="X1785" s="137"/>
      <c r="Y1785" s="137"/>
      <c r="Z1785" s="137"/>
      <c r="AA1785" s="137"/>
      <c r="AB1785" s="137"/>
      <c r="AC1785" s="137"/>
      <c r="AD1785" s="137"/>
      <c r="AE1785" s="137"/>
      <c r="AF1785" s="137"/>
      <c r="AG1785" s="137"/>
      <c r="AH1785" s="137"/>
      <c r="AI1785" s="137"/>
      <c r="AJ1785" s="137"/>
    </row>
    <row r="1786" spans="1:36" ht="18" customHeight="1" thickBot="1" x14ac:dyDescent="0.25">
      <c r="A1786" s="251">
        <f>'Setup Page'!C22</f>
        <v>0</v>
      </c>
      <c r="B1786" s="243"/>
      <c r="C1786" s="248"/>
      <c r="D1786" s="243"/>
      <c r="E1786" s="243"/>
      <c r="F1786" s="1140">
        <f>SUM(F335+F672+F1009+F1346+F1683+F1750)</f>
        <v>0</v>
      </c>
      <c r="G1786" s="1141">
        <f>SUM(G335+G672+G1009+G1346+G1683+G1750)</f>
        <v>0</v>
      </c>
      <c r="H1786" s="244"/>
      <c r="I1786" s="230"/>
      <c r="J1786" s="238"/>
      <c r="K1786" s="230"/>
      <c r="L1786" s="238"/>
      <c r="M1786" s="230"/>
      <c r="N1786" s="238"/>
      <c r="O1786" s="1092">
        <f>SUM(O335+O672+O1009+O1346+O1683+O1750)</f>
        <v>0</v>
      </c>
      <c r="P1786" s="846"/>
      <c r="Q1786" s="177"/>
      <c r="R1786" s="178"/>
      <c r="S1786" s="137"/>
      <c r="T1786" s="137"/>
      <c r="U1786" s="137"/>
      <c r="V1786" s="137"/>
      <c r="W1786" s="137"/>
      <c r="X1786" s="137"/>
      <c r="Y1786" s="137"/>
      <c r="Z1786" s="137"/>
      <c r="AA1786" s="137"/>
      <c r="AB1786" s="137"/>
      <c r="AC1786" s="137"/>
      <c r="AD1786" s="137"/>
      <c r="AE1786" s="137"/>
      <c r="AF1786" s="137"/>
      <c r="AG1786" s="137"/>
      <c r="AH1786" s="137"/>
      <c r="AI1786" s="137"/>
      <c r="AJ1786" s="137"/>
    </row>
    <row r="1787" spans="1:36" ht="18" customHeight="1" thickBot="1" x14ac:dyDescent="0.25">
      <c r="A1787" s="177"/>
      <c r="B1787" s="171"/>
      <c r="C1787" s="171"/>
      <c r="D1787" s="171"/>
      <c r="E1787" s="174" t="s">
        <v>572</v>
      </c>
      <c r="F1787" s="826">
        <f>SUM(F1772:F1786)</f>
        <v>429</v>
      </c>
      <c r="G1787" s="826">
        <f>SUM(G1772:G1786)</f>
        <v>915</v>
      </c>
      <c r="H1787" s="852"/>
      <c r="I1787" s="178"/>
      <c r="J1787" s="178"/>
      <c r="K1787" s="178"/>
      <c r="L1787" s="178"/>
      <c r="M1787" s="178"/>
      <c r="N1787" s="178"/>
      <c r="O1787" s="210">
        <f>SUM(O1772:O1786)</f>
        <v>6796150</v>
      </c>
      <c r="P1787" s="838"/>
      <c r="Q1787" s="177"/>
      <c r="R1787" s="178"/>
      <c r="S1787" s="137"/>
      <c r="T1787" s="137"/>
      <c r="U1787" s="137"/>
      <c r="V1787" s="137"/>
      <c r="W1787" s="137"/>
      <c r="X1787" s="137"/>
      <c r="Y1787" s="137"/>
      <c r="Z1787" s="137"/>
      <c r="AA1787" s="137"/>
      <c r="AB1787" s="137"/>
      <c r="AC1787" s="137"/>
      <c r="AD1787" s="137"/>
      <c r="AE1787" s="137"/>
      <c r="AF1787" s="137"/>
      <c r="AG1787" s="137"/>
      <c r="AH1787" s="137"/>
      <c r="AI1787" s="137"/>
      <c r="AJ1787" s="137"/>
    </row>
    <row r="1788" spans="1:36" ht="12.75" thickBot="1" x14ac:dyDescent="0.25">
      <c r="A1788" s="173"/>
      <c r="B1788" s="152"/>
      <c r="C1788" s="152"/>
      <c r="D1788" s="152"/>
      <c r="E1788" s="152"/>
      <c r="F1788" s="152"/>
      <c r="G1788" s="152"/>
      <c r="H1788" s="152"/>
      <c r="I1788" s="152"/>
      <c r="J1788" s="152"/>
      <c r="K1788" s="152"/>
      <c r="L1788" s="152"/>
      <c r="M1788" s="152"/>
      <c r="N1788" s="152"/>
      <c r="O1788" s="152"/>
      <c r="P1788" s="841"/>
      <c r="Q1788" s="177"/>
      <c r="R1788" s="178"/>
      <c r="S1788" s="137"/>
      <c r="T1788" s="137"/>
      <c r="U1788" s="137"/>
      <c r="V1788" s="137"/>
      <c r="W1788" s="137"/>
      <c r="X1788" s="137"/>
      <c r="Y1788" s="137"/>
      <c r="Z1788" s="137"/>
      <c r="AA1788" s="137"/>
      <c r="AB1788" s="137"/>
      <c r="AC1788" s="137"/>
      <c r="AD1788" s="137"/>
      <c r="AE1788" s="137"/>
      <c r="AF1788" s="137"/>
      <c r="AG1788" s="137"/>
      <c r="AH1788" s="137"/>
      <c r="AI1788" s="137"/>
      <c r="AJ1788" s="137"/>
    </row>
    <row r="1789" spans="1:36" x14ac:dyDescent="0.2">
      <c r="A1789" s="172"/>
      <c r="B1789" s="137"/>
      <c r="C1789" s="137"/>
      <c r="D1789" s="137"/>
      <c r="E1789" s="137"/>
      <c r="F1789" s="137"/>
      <c r="G1789" s="137"/>
      <c r="H1789" s="137"/>
      <c r="I1789" s="137"/>
      <c r="J1789" s="137"/>
      <c r="K1789" s="137"/>
      <c r="L1789" s="137"/>
      <c r="M1789" s="137"/>
      <c r="N1789" s="137"/>
      <c r="O1789" s="137"/>
      <c r="P1789" s="137"/>
      <c r="Q1789" s="137"/>
      <c r="R1789" s="137"/>
      <c r="S1789" s="137"/>
      <c r="T1789" s="137"/>
      <c r="U1789" s="137"/>
      <c r="V1789" s="137"/>
      <c r="W1789" s="137"/>
      <c r="X1789" s="137"/>
      <c r="Y1789" s="137"/>
      <c r="Z1789" s="137"/>
      <c r="AA1789" s="137"/>
      <c r="AB1789" s="137"/>
      <c r="AC1789" s="137"/>
      <c r="AD1789" s="137"/>
      <c r="AE1789" s="137"/>
      <c r="AF1789" s="137"/>
      <c r="AG1789" s="137"/>
      <c r="AH1789" s="137"/>
    </row>
    <row r="1790" spans="1:36" x14ac:dyDescent="0.2">
      <c r="A1790" s="172"/>
      <c r="B1790" s="137"/>
      <c r="C1790" s="137"/>
      <c r="D1790" s="137"/>
      <c r="E1790" s="137"/>
      <c r="F1790" s="137"/>
      <c r="G1790" s="137"/>
      <c r="H1790" s="137"/>
      <c r="I1790" s="137"/>
      <c r="J1790" s="137"/>
      <c r="K1790" s="137"/>
      <c r="L1790" s="137"/>
      <c r="M1790" s="137"/>
      <c r="N1790" s="137"/>
      <c r="O1790" s="137"/>
      <c r="P1790" s="137"/>
      <c r="Q1790" s="137"/>
      <c r="R1790" s="137"/>
      <c r="S1790" s="137"/>
      <c r="T1790" s="137"/>
      <c r="U1790" s="137"/>
      <c r="V1790" s="137"/>
      <c r="W1790" s="137"/>
      <c r="X1790" s="137"/>
      <c r="Y1790" s="137"/>
      <c r="Z1790" s="137"/>
      <c r="AA1790" s="137"/>
      <c r="AB1790" s="137"/>
      <c r="AC1790" s="137"/>
      <c r="AD1790" s="137"/>
      <c r="AE1790" s="137"/>
      <c r="AF1790" s="137"/>
      <c r="AG1790" s="137"/>
      <c r="AH1790" s="137"/>
    </row>
    <row r="1791" spans="1:36" x14ac:dyDescent="0.2">
      <c r="A1791" s="172"/>
      <c r="B1791" s="137"/>
      <c r="C1791" s="137"/>
      <c r="D1791" s="137"/>
      <c r="E1791" s="137"/>
      <c r="F1791" s="137"/>
      <c r="G1791" s="137"/>
      <c r="H1791" s="137"/>
      <c r="I1791" s="137"/>
      <c r="J1791" s="137"/>
      <c r="K1791" s="137"/>
      <c r="L1791" s="137"/>
      <c r="M1791" s="137"/>
      <c r="N1791" s="137"/>
      <c r="O1791" s="137"/>
      <c r="P1791" s="137"/>
      <c r="Q1791" s="137"/>
      <c r="R1791" s="137"/>
      <c r="S1791" s="137"/>
      <c r="T1791" s="137"/>
      <c r="U1791" s="137"/>
      <c r="V1791" s="137"/>
      <c r="W1791" s="137"/>
      <c r="X1791" s="137"/>
      <c r="Y1791" s="137"/>
      <c r="Z1791" s="137"/>
      <c r="AA1791" s="137"/>
      <c r="AB1791" s="137"/>
      <c r="AC1791" s="137"/>
      <c r="AD1791" s="137"/>
      <c r="AE1791" s="137"/>
      <c r="AF1791" s="137"/>
      <c r="AG1791" s="137"/>
      <c r="AH1791" s="137"/>
    </row>
    <row r="1792" spans="1:36" x14ac:dyDescent="0.2">
      <c r="A1792" s="172"/>
      <c r="B1792" s="137"/>
      <c r="C1792" s="137"/>
      <c r="D1792" s="137"/>
      <c r="E1792" s="137"/>
      <c r="F1792" s="137"/>
      <c r="G1792" s="137"/>
      <c r="H1792" s="137"/>
      <c r="I1792" s="137"/>
      <c r="J1792" s="137"/>
      <c r="K1792" s="137"/>
      <c r="L1792" s="137"/>
      <c r="M1792" s="137"/>
      <c r="N1792" s="137"/>
      <c r="O1792" s="137"/>
      <c r="P1792" s="137"/>
      <c r="Q1792" s="137"/>
      <c r="R1792" s="137"/>
      <c r="S1792" s="137"/>
      <c r="T1792" s="137"/>
      <c r="U1792" s="137"/>
      <c r="V1792" s="137"/>
      <c r="W1792" s="137"/>
      <c r="X1792" s="137"/>
      <c r="Y1792" s="137"/>
      <c r="Z1792" s="137"/>
      <c r="AA1792" s="137"/>
      <c r="AB1792" s="137"/>
      <c r="AC1792" s="137"/>
      <c r="AD1792" s="137"/>
      <c r="AE1792" s="137"/>
      <c r="AF1792" s="137"/>
      <c r="AG1792" s="137"/>
      <c r="AH1792" s="137"/>
    </row>
    <row r="1793" spans="1:34" x14ac:dyDescent="0.2">
      <c r="A1793" s="172"/>
      <c r="B1793" s="137"/>
      <c r="C1793" s="137"/>
      <c r="D1793" s="137"/>
      <c r="E1793" s="137"/>
      <c r="F1793" s="137"/>
      <c r="G1793" s="137"/>
      <c r="H1793" s="137"/>
      <c r="I1793" s="137"/>
      <c r="J1793" s="137"/>
      <c r="K1793" s="137"/>
      <c r="L1793" s="137"/>
      <c r="M1793" s="137"/>
      <c r="N1793" s="137"/>
      <c r="O1793" s="137"/>
      <c r="P1793" s="137"/>
      <c r="Q1793" s="137"/>
      <c r="R1793" s="137"/>
      <c r="S1793" s="137"/>
      <c r="T1793" s="137"/>
      <c r="U1793" s="137"/>
      <c r="V1793" s="137"/>
      <c r="W1793" s="137"/>
      <c r="X1793" s="137"/>
      <c r="Y1793" s="137"/>
      <c r="Z1793" s="137"/>
      <c r="AA1793" s="137"/>
      <c r="AB1793" s="137"/>
      <c r="AC1793" s="137"/>
      <c r="AD1793" s="137"/>
      <c r="AE1793" s="137"/>
      <c r="AF1793" s="137"/>
      <c r="AG1793" s="137"/>
      <c r="AH1793" s="137"/>
    </row>
    <row r="1794" spans="1:34" x14ac:dyDescent="0.2">
      <c r="A1794" s="172"/>
      <c r="B1794" s="137"/>
      <c r="C1794" s="137"/>
      <c r="D1794" s="137"/>
      <c r="E1794" s="137"/>
      <c r="F1794" s="137"/>
      <c r="G1794" s="137"/>
      <c r="H1794" s="137"/>
      <c r="I1794" s="137"/>
      <c r="J1794" s="137"/>
      <c r="K1794" s="137"/>
      <c r="L1794" s="137"/>
      <c r="M1794" s="137"/>
      <c r="N1794" s="137"/>
      <c r="O1794" s="137"/>
      <c r="P1794" s="137"/>
      <c r="Q1794" s="137"/>
      <c r="R1794" s="137"/>
      <c r="S1794" s="137"/>
      <c r="T1794" s="137"/>
      <c r="U1794" s="137"/>
      <c r="V1794" s="137"/>
      <c r="W1794" s="137"/>
      <c r="X1794" s="137"/>
      <c r="Y1794" s="137"/>
      <c r="Z1794" s="137"/>
      <c r="AA1794" s="137"/>
      <c r="AB1794" s="137"/>
      <c r="AC1794" s="137"/>
      <c r="AD1794" s="137"/>
      <c r="AE1794" s="137"/>
      <c r="AF1794" s="137"/>
      <c r="AG1794" s="137"/>
      <c r="AH1794" s="137"/>
    </row>
    <row r="1795" spans="1:34" x14ac:dyDescent="0.2">
      <c r="A1795" s="172"/>
      <c r="B1795" s="137"/>
      <c r="C1795" s="137"/>
      <c r="D1795" s="137"/>
      <c r="E1795" s="137"/>
      <c r="F1795" s="137"/>
      <c r="G1795" s="137"/>
      <c r="H1795" s="137"/>
      <c r="I1795" s="137"/>
      <c r="J1795" s="137"/>
      <c r="K1795" s="137"/>
      <c r="L1795" s="137"/>
      <c r="M1795" s="137"/>
      <c r="N1795" s="137"/>
      <c r="O1795" s="137"/>
      <c r="P1795" s="137"/>
      <c r="Q1795" s="137"/>
      <c r="R1795" s="137"/>
      <c r="S1795" s="137"/>
      <c r="T1795" s="137"/>
      <c r="U1795" s="137"/>
      <c r="V1795" s="137"/>
      <c r="W1795" s="137"/>
      <c r="X1795" s="137"/>
      <c r="Y1795" s="137"/>
      <c r="Z1795" s="137"/>
      <c r="AA1795" s="137"/>
      <c r="AB1795" s="137"/>
      <c r="AC1795" s="137"/>
      <c r="AD1795" s="137"/>
      <c r="AE1795" s="137"/>
      <c r="AF1795" s="137"/>
      <c r="AG1795" s="137"/>
      <c r="AH1795" s="137"/>
    </row>
    <row r="1796" spans="1:34" x14ac:dyDescent="0.2">
      <c r="A1796" s="172"/>
      <c r="B1796" s="137"/>
      <c r="C1796" s="137"/>
      <c r="D1796" s="137"/>
      <c r="E1796" s="137"/>
      <c r="F1796" s="137"/>
      <c r="G1796" s="137"/>
      <c r="H1796" s="137"/>
      <c r="I1796" s="137"/>
      <c r="J1796" s="137"/>
      <c r="K1796" s="137"/>
      <c r="L1796" s="137"/>
      <c r="M1796" s="137"/>
      <c r="N1796" s="137"/>
      <c r="O1796" s="137"/>
      <c r="P1796" s="137"/>
      <c r="Q1796" s="137"/>
      <c r="R1796" s="137"/>
      <c r="S1796" s="137"/>
      <c r="T1796" s="137"/>
      <c r="U1796" s="137"/>
      <c r="V1796" s="137"/>
      <c r="W1796" s="137"/>
      <c r="X1796" s="137"/>
      <c r="Y1796" s="137"/>
      <c r="Z1796" s="137"/>
      <c r="AA1796" s="137"/>
      <c r="AB1796" s="137"/>
      <c r="AC1796" s="137"/>
      <c r="AD1796" s="137"/>
      <c r="AE1796" s="137"/>
      <c r="AF1796" s="137"/>
      <c r="AG1796" s="137"/>
      <c r="AH1796" s="137"/>
    </row>
    <row r="1797" spans="1:34" x14ac:dyDescent="0.2">
      <c r="A1797" s="172"/>
      <c r="B1797" s="137"/>
      <c r="C1797" s="137"/>
      <c r="D1797" s="137"/>
      <c r="E1797" s="137"/>
      <c r="F1797" s="137"/>
      <c r="G1797" s="137"/>
      <c r="H1797" s="137"/>
      <c r="I1797" s="137"/>
      <c r="J1797" s="137"/>
      <c r="K1797" s="137"/>
      <c r="L1797" s="137"/>
      <c r="M1797" s="137"/>
      <c r="N1797" s="137"/>
      <c r="O1797" s="137"/>
      <c r="P1797" s="137"/>
      <c r="Q1797" s="137"/>
      <c r="R1797" s="137"/>
      <c r="S1797" s="137"/>
      <c r="T1797" s="137"/>
      <c r="U1797" s="137"/>
      <c r="V1797" s="137"/>
      <c r="W1797" s="137"/>
      <c r="X1797" s="137"/>
      <c r="Y1797" s="137"/>
      <c r="Z1797" s="137"/>
      <c r="AA1797" s="137"/>
      <c r="AB1797" s="137"/>
      <c r="AC1797" s="137"/>
      <c r="AD1797" s="137"/>
      <c r="AE1797" s="137"/>
      <c r="AF1797" s="137"/>
      <c r="AG1797" s="137"/>
      <c r="AH1797" s="137"/>
    </row>
    <row r="1798" spans="1:34" x14ac:dyDescent="0.2">
      <c r="A1798" s="172"/>
      <c r="B1798" s="137"/>
      <c r="C1798" s="137"/>
      <c r="D1798" s="137"/>
      <c r="E1798" s="137"/>
      <c r="F1798" s="137"/>
      <c r="G1798" s="137"/>
      <c r="H1798" s="137"/>
      <c r="I1798" s="137"/>
      <c r="J1798" s="137"/>
      <c r="K1798" s="137"/>
      <c r="L1798" s="137"/>
      <c r="M1798" s="137"/>
      <c r="N1798" s="137"/>
      <c r="O1798" s="137"/>
      <c r="P1798" s="137"/>
      <c r="Q1798" s="137"/>
      <c r="R1798" s="137"/>
      <c r="S1798" s="137"/>
      <c r="T1798" s="137"/>
      <c r="U1798" s="137"/>
      <c r="V1798" s="137"/>
      <c r="W1798" s="137"/>
      <c r="X1798" s="137"/>
      <c r="Y1798" s="137"/>
      <c r="Z1798" s="137"/>
      <c r="AA1798" s="137"/>
      <c r="AB1798" s="137"/>
      <c r="AC1798" s="137"/>
      <c r="AD1798" s="137"/>
      <c r="AE1798" s="137"/>
      <c r="AF1798" s="137"/>
      <c r="AG1798" s="137"/>
      <c r="AH1798" s="137"/>
    </row>
    <row r="1799" spans="1:34" x14ac:dyDescent="0.2">
      <c r="A1799" s="172"/>
      <c r="B1799" s="137"/>
      <c r="C1799" s="137"/>
      <c r="D1799" s="137"/>
      <c r="E1799" s="137"/>
      <c r="F1799" s="137"/>
      <c r="G1799" s="137"/>
      <c r="H1799" s="137"/>
      <c r="I1799" s="137"/>
      <c r="J1799" s="137"/>
      <c r="K1799" s="137"/>
      <c r="L1799" s="137"/>
      <c r="M1799" s="137"/>
      <c r="N1799" s="137"/>
      <c r="O1799" s="137"/>
      <c r="P1799" s="137"/>
      <c r="Q1799" s="137"/>
      <c r="R1799" s="137"/>
      <c r="S1799" s="137"/>
      <c r="T1799" s="137"/>
      <c r="U1799" s="137"/>
      <c r="V1799" s="137"/>
      <c r="W1799" s="137"/>
      <c r="X1799" s="137"/>
      <c r="Y1799" s="137"/>
      <c r="Z1799" s="137"/>
      <c r="AA1799" s="137"/>
      <c r="AB1799" s="137"/>
      <c r="AC1799" s="137"/>
      <c r="AD1799" s="137"/>
      <c r="AE1799" s="137"/>
      <c r="AF1799" s="137"/>
      <c r="AG1799" s="137"/>
      <c r="AH1799" s="137"/>
    </row>
    <row r="1800" spans="1:34" x14ac:dyDescent="0.2">
      <c r="A1800" s="172"/>
      <c r="B1800" s="137"/>
      <c r="C1800" s="137"/>
      <c r="D1800" s="137"/>
      <c r="E1800" s="137"/>
      <c r="F1800" s="137"/>
      <c r="G1800" s="137"/>
      <c r="H1800" s="137"/>
      <c r="I1800" s="137"/>
      <c r="J1800" s="137"/>
      <c r="K1800" s="137"/>
      <c r="L1800" s="137"/>
      <c r="M1800" s="137"/>
      <c r="N1800" s="137"/>
      <c r="O1800" s="137"/>
      <c r="P1800" s="137"/>
      <c r="Q1800" s="137"/>
      <c r="R1800" s="137"/>
      <c r="S1800" s="137"/>
      <c r="T1800" s="137"/>
      <c r="U1800" s="137"/>
      <c r="V1800" s="137"/>
      <c r="W1800" s="137"/>
      <c r="X1800" s="137"/>
      <c r="Y1800" s="137"/>
      <c r="Z1800" s="137"/>
      <c r="AA1800" s="137"/>
      <c r="AB1800" s="137"/>
      <c r="AC1800" s="137"/>
      <c r="AD1800" s="137"/>
      <c r="AE1800" s="137"/>
      <c r="AF1800" s="137"/>
      <c r="AG1800" s="137"/>
      <c r="AH1800" s="137"/>
    </row>
    <row r="1801" spans="1:34" x14ac:dyDescent="0.2">
      <c r="A1801" s="172"/>
      <c r="B1801" s="137"/>
      <c r="C1801" s="137"/>
      <c r="D1801" s="137"/>
      <c r="E1801" s="137"/>
      <c r="F1801" s="137"/>
      <c r="G1801" s="137"/>
      <c r="H1801" s="137"/>
      <c r="I1801" s="137"/>
      <c r="J1801" s="137"/>
      <c r="K1801" s="137"/>
      <c r="L1801" s="137"/>
      <c r="M1801" s="137"/>
      <c r="N1801" s="137"/>
      <c r="O1801" s="137"/>
      <c r="P1801" s="137"/>
      <c r="Q1801" s="137"/>
      <c r="R1801" s="137"/>
      <c r="S1801" s="137"/>
      <c r="T1801" s="137"/>
      <c r="U1801" s="137"/>
      <c r="V1801" s="137"/>
      <c r="W1801" s="137"/>
      <c r="X1801" s="137"/>
      <c r="Y1801" s="137"/>
      <c r="Z1801" s="137"/>
      <c r="AA1801" s="137"/>
      <c r="AB1801" s="137"/>
      <c r="AC1801" s="137"/>
      <c r="AD1801" s="137"/>
      <c r="AE1801" s="137"/>
      <c r="AF1801" s="137"/>
      <c r="AG1801" s="137"/>
      <c r="AH1801" s="137"/>
    </row>
    <row r="1802" spans="1:34" x14ac:dyDescent="0.2">
      <c r="A1802" s="172"/>
      <c r="B1802" s="137"/>
      <c r="C1802" s="137"/>
      <c r="D1802" s="137"/>
      <c r="E1802" s="137"/>
      <c r="F1802" s="137"/>
      <c r="G1802" s="137"/>
      <c r="H1802" s="137"/>
      <c r="I1802" s="137"/>
      <c r="J1802" s="137"/>
      <c r="K1802" s="137"/>
      <c r="L1802" s="137"/>
      <c r="M1802" s="137"/>
      <c r="N1802" s="137"/>
      <c r="O1802" s="137"/>
      <c r="P1802" s="137"/>
      <c r="Q1802" s="137"/>
      <c r="R1802" s="137"/>
      <c r="S1802" s="137"/>
      <c r="T1802" s="137"/>
      <c r="U1802" s="137"/>
      <c r="V1802" s="137"/>
      <c r="W1802" s="137"/>
      <c r="X1802" s="137"/>
      <c r="Y1802" s="137"/>
      <c r="Z1802" s="137"/>
      <c r="AA1802" s="137"/>
      <c r="AB1802" s="137"/>
      <c r="AC1802" s="137"/>
      <c r="AD1802" s="137"/>
      <c r="AE1802" s="137"/>
      <c r="AF1802" s="137"/>
      <c r="AG1802" s="137"/>
      <c r="AH1802" s="137"/>
    </row>
    <row r="1803" spans="1:34" x14ac:dyDescent="0.2">
      <c r="A1803" s="172"/>
      <c r="B1803" s="137"/>
      <c r="C1803" s="137"/>
      <c r="D1803" s="137"/>
      <c r="E1803" s="137"/>
      <c r="F1803" s="137"/>
      <c r="G1803" s="137"/>
      <c r="H1803" s="137"/>
      <c r="I1803" s="137"/>
      <c r="J1803" s="137"/>
      <c r="K1803" s="137"/>
      <c r="L1803" s="137"/>
      <c r="M1803" s="137"/>
      <c r="N1803" s="137"/>
      <c r="O1803" s="137"/>
      <c r="P1803" s="137"/>
      <c r="Q1803" s="137"/>
      <c r="R1803" s="137"/>
      <c r="S1803" s="137"/>
      <c r="T1803" s="137"/>
      <c r="U1803" s="137"/>
      <c r="V1803" s="137"/>
      <c r="W1803" s="137"/>
      <c r="X1803" s="137"/>
      <c r="Y1803" s="137"/>
      <c r="Z1803" s="137"/>
      <c r="AA1803" s="137"/>
      <c r="AB1803" s="137"/>
      <c r="AC1803" s="137"/>
      <c r="AD1803" s="137"/>
      <c r="AE1803" s="137"/>
      <c r="AF1803" s="137"/>
      <c r="AG1803" s="137"/>
      <c r="AH1803" s="137"/>
    </row>
    <row r="1804" spans="1:34" x14ac:dyDescent="0.2">
      <c r="A1804" s="172"/>
      <c r="B1804" s="137"/>
      <c r="C1804" s="137"/>
      <c r="D1804" s="137"/>
      <c r="E1804" s="137"/>
      <c r="F1804" s="137"/>
      <c r="G1804" s="137"/>
      <c r="H1804" s="137"/>
      <c r="I1804" s="137"/>
      <c r="J1804" s="137"/>
      <c r="K1804" s="137"/>
      <c r="L1804" s="137"/>
      <c r="M1804" s="137"/>
      <c r="N1804" s="137"/>
      <c r="O1804" s="137"/>
      <c r="P1804" s="137"/>
      <c r="Q1804" s="137"/>
      <c r="R1804" s="137"/>
      <c r="S1804" s="137"/>
      <c r="T1804" s="137"/>
      <c r="U1804" s="137"/>
      <c r="V1804" s="137"/>
      <c r="W1804" s="137"/>
      <c r="X1804" s="137"/>
      <c r="Y1804" s="137"/>
      <c r="Z1804" s="137"/>
      <c r="AA1804" s="137"/>
      <c r="AB1804" s="137"/>
      <c r="AC1804" s="137"/>
      <c r="AD1804" s="137"/>
      <c r="AE1804" s="137"/>
      <c r="AF1804" s="137"/>
      <c r="AG1804" s="137"/>
      <c r="AH1804" s="137"/>
    </row>
    <row r="1805" spans="1:34" x14ac:dyDescent="0.2">
      <c r="A1805" s="172"/>
      <c r="B1805" s="137"/>
      <c r="C1805" s="137"/>
      <c r="D1805" s="137"/>
      <c r="E1805" s="137"/>
      <c r="F1805" s="137"/>
      <c r="G1805" s="137"/>
      <c r="H1805" s="137"/>
      <c r="I1805" s="137"/>
      <c r="J1805" s="137"/>
      <c r="K1805" s="137"/>
      <c r="L1805" s="137"/>
      <c r="M1805" s="137"/>
      <c r="N1805" s="137"/>
      <c r="O1805" s="137"/>
      <c r="P1805" s="137"/>
      <c r="Q1805" s="137"/>
      <c r="R1805" s="137"/>
      <c r="S1805" s="137"/>
      <c r="T1805" s="137"/>
      <c r="U1805" s="137"/>
      <c r="V1805" s="137"/>
      <c r="W1805" s="137"/>
      <c r="X1805" s="137"/>
      <c r="Y1805" s="137"/>
      <c r="Z1805" s="137"/>
      <c r="AA1805" s="137"/>
      <c r="AB1805" s="137"/>
      <c r="AC1805" s="137"/>
      <c r="AD1805" s="137"/>
      <c r="AE1805" s="137"/>
      <c r="AF1805" s="137"/>
      <c r="AG1805" s="137"/>
      <c r="AH1805" s="137"/>
    </row>
    <row r="1806" spans="1:34" x14ac:dyDescent="0.2">
      <c r="A1806" s="172"/>
      <c r="B1806" s="137"/>
      <c r="C1806" s="137"/>
      <c r="D1806" s="137"/>
      <c r="E1806" s="137"/>
      <c r="F1806" s="137"/>
      <c r="G1806" s="137"/>
      <c r="H1806" s="137"/>
      <c r="I1806" s="137"/>
      <c r="J1806" s="137"/>
      <c r="K1806" s="137"/>
      <c r="L1806" s="137"/>
      <c r="M1806" s="137"/>
      <c r="N1806" s="137"/>
      <c r="O1806" s="137"/>
      <c r="P1806" s="137"/>
      <c r="Q1806" s="137"/>
      <c r="R1806" s="137"/>
      <c r="S1806" s="137"/>
      <c r="T1806" s="137"/>
      <c r="U1806" s="137"/>
      <c r="V1806" s="137"/>
      <c r="W1806" s="137"/>
      <c r="X1806" s="137"/>
      <c r="Y1806" s="137"/>
      <c r="Z1806" s="137"/>
      <c r="AA1806" s="137"/>
      <c r="AB1806" s="137"/>
      <c r="AC1806" s="137"/>
      <c r="AD1806" s="137"/>
      <c r="AE1806" s="137"/>
      <c r="AF1806" s="137"/>
      <c r="AG1806" s="137"/>
      <c r="AH1806" s="137"/>
    </row>
    <row r="1807" spans="1:34" x14ac:dyDescent="0.2">
      <c r="A1807" s="172"/>
      <c r="B1807" s="137"/>
      <c r="C1807" s="137"/>
      <c r="D1807" s="137"/>
      <c r="E1807" s="137"/>
      <c r="F1807" s="137"/>
      <c r="G1807" s="137"/>
      <c r="H1807" s="137"/>
      <c r="I1807" s="137"/>
      <c r="J1807" s="137"/>
      <c r="K1807" s="137"/>
      <c r="L1807" s="137"/>
      <c r="M1807" s="137"/>
      <c r="N1807" s="137"/>
      <c r="O1807" s="137"/>
      <c r="P1807" s="137"/>
      <c r="Q1807" s="137"/>
      <c r="R1807" s="137"/>
      <c r="S1807" s="137"/>
      <c r="T1807" s="137"/>
      <c r="U1807" s="137"/>
      <c r="V1807" s="137"/>
      <c r="W1807" s="137"/>
      <c r="X1807" s="137"/>
      <c r="Y1807" s="137"/>
      <c r="Z1807" s="137"/>
      <c r="AA1807" s="137"/>
      <c r="AB1807" s="137"/>
      <c r="AC1807" s="137"/>
      <c r="AD1807" s="137"/>
      <c r="AE1807" s="137"/>
      <c r="AF1807" s="137"/>
      <c r="AG1807" s="137"/>
      <c r="AH1807" s="137"/>
    </row>
    <row r="1808" spans="1:34" x14ac:dyDescent="0.2">
      <c r="A1808" s="172"/>
      <c r="B1808" s="137"/>
      <c r="C1808" s="137"/>
      <c r="D1808" s="137"/>
      <c r="E1808" s="137"/>
      <c r="F1808" s="137"/>
      <c r="G1808" s="137"/>
      <c r="H1808" s="137"/>
      <c r="I1808" s="137"/>
      <c r="J1808" s="137"/>
      <c r="K1808" s="137"/>
      <c r="L1808" s="137"/>
      <c r="M1808" s="137"/>
      <c r="N1808" s="137"/>
      <c r="O1808" s="137"/>
      <c r="P1808" s="137"/>
      <c r="Q1808" s="137"/>
      <c r="R1808" s="137"/>
      <c r="S1808" s="137"/>
      <c r="T1808" s="137"/>
      <c r="U1808" s="137"/>
      <c r="V1808" s="137"/>
      <c r="W1808" s="137"/>
      <c r="X1808" s="137"/>
      <c r="Y1808" s="137"/>
      <c r="Z1808" s="137"/>
      <c r="AA1808" s="137"/>
      <c r="AB1808" s="137"/>
      <c r="AC1808" s="137"/>
      <c r="AD1808" s="137"/>
      <c r="AE1808" s="137"/>
      <c r="AF1808" s="137"/>
      <c r="AG1808" s="137"/>
      <c r="AH1808" s="137"/>
    </row>
    <row r="1809" spans="1:34" x14ac:dyDescent="0.2">
      <c r="A1809" s="172"/>
      <c r="B1809" s="137"/>
      <c r="C1809" s="137"/>
      <c r="D1809" s="137"/>
      <c r="E1809" s="137"/>
      <c r="F1809" s="137"/>
      <c r="G1809" s="137"/>
      <c r="H1809" s="137"/>
      <c r="I1809" s="137"/>
      <c r="J1809" s="137"/>
      <c r="K1809" s="137"/>
      <c r="L1809" s="137"/>
      <c r="M1809" s="137"/>
      <c r="N1809" s="137"/>
      <c r="O1809" s="137"/>
      <c r="P1809" s="137"/>
      <c r="Q1809" s="137"/>
      <c r="R1809" s="137"/>
      <c r="S1809" s="137"/>
      <c r="T1809" s="137"/>
      <c r="U1809" s="137"/>
      <c r="V1809" s="137"/>
      <c r="W1809" s="137"/>
      <c r="X1809" s="137"/>
      <c r="Y1809" s="137"/>
      <c r="Z1809" s="137"/>
      <c r="AA1809" s="137"/>
      <c r="AB1809" s="137"/>
      <c r="AC1809" s="137"/>
      <c r="AD1809" s="137"/>
      <c r="AE1809" s="137"/>
      <c r="AF1809" s="137"/>
      <c r="AG1809" s="137"/>
      <c r="AH1809" s="137"/>
    </row>
    <row r="1810" spans="1:34" x14ac:dyDescent="0.2">
      <c r="A1810" s="172"/>
      <c r="B1810" s="137"/>
      <c r="C1810" s="137"/>
      <c r="D1810" s="137"/>
      <c r="E1810" s="137"/>
      <c r="F1810" s="137"/>
      <c r="G1810" s="137"/>
      <c r="H1810" s="137"/>
      <c r="I1810" s="137"/>
      <c r="J1810" s="137"/>
      <c r="K1810" s="137"/>
      <c r="L1810" s="137"/>
      <c r="M1810" s="137"/>
      <c r="N1810" s="137"/>
      <c r="O1810" s="137"/>
      <c r="P1810" s="137"/>
      <c r="Q1810" s="137"/>
      <c r="R1810" s="137"/>
      <c r="S1810" s="137"/>
      <c r="T1810" s="137"/>
      <c r="U1810" s="137"/>
      <c r="V1810" s="137"/>
      <c r="W1810" s="137"/>
      <c r="X1810" s="137"/>
      <c r="Y1810" s="137"/>
      <c r="Z1810" s="137"/>
      <c r="AA1810" s="137"/>
      <c r="AB1810" s="137"/>
      <c r="AC1810" s="137"/>
      <c r="AD1810" s="137"/>
      <c r="AE1810" s="137"/>
      <c r="AF1810" s="137"/>
      <c r="AG1810" s="137"/>
      <c r="AH1810" s="137"/>
    </row>
    <row r="1811" spans="1:34" x14ac:dyDescent="0.2">
      <c r="A1811" s="172"/>
      <c r="B1811" s="137"/>
      <c r="C1811" s="137"/>
      <c r="D1811" s="137"/>
      <c r="E1811" s="137"/>
      <c r="F1811" s="137"/>
      <c r="G1811" s="137"/>
      <c r="H1811" s="137"/>
      <c r="I1811" s="137"/>
      <c r="J1811" s="137"/>
      <c r="K1811" s="137"/>
      <c r="L1811" s="137"/>
      <c r="M1811" s="137"/>
      <c r="N1811" s="137"/>
      <c r="O1811" s="137"/>
      <c r="P1811" s="137"/>
    </row>
    <row r="1812" spans="1:34" x14ac:dyDescent="0.2">
      <c r="A1812" s="172"/>
      <c r="B1812" s="137"/>
      <c r="C1812" s="137"/>
      <c r="D1812" s="137"/>
      <c r="E1812" s="137"/>
      <c r="F1812" s="137"/>
      <c r="G1812" s="137"/>
      <c r="H1812" s="137"/>
      <c r="I1812" s="137"/>
      <c r="J1812" s="137"/>
      <c r="K1812" s="137"/>
      <c r="L1812" s="137"/>
      <c r="M1812" s="137"/>
      <c r="N1812" s="137"/>
      <c r="O1812" s="137"/>
      <c r="P1812" s="137"/>
      <c r="Q1812" s="137"/>
      <c r="R1812" s="137"/>
      <c r="S1812" s="137"/>
      <c r="T1812" s="137"/>
      <c r="U1812" s="137"/>
      <c r="V1812" s="137"/>
      <c r="W1812" s="137"/>
      <c r="X1812" s="137"/>
      <c r="Y1812" s="137"/>
      <c r="Z1812" s="137"/>
      <c r="AA1812" s="137"/>
      <c r="AB1812" s="137"/>
      <c r="AC1812" s="137"/>
      <c r="AD1812" s="137"/>
      <c r="AE1812" s="137"/>
      <c r="AF1812" s="137"/>
      <c r="AG1812" s="137"/>
      <c r="AH1812" s="137"/>
    </row>
    <row r="1813" spans="1:34" x14ac:dyDescent="0.2">
      <c r="A1813" s="172"/>
      <c r="B1813" s="137"/>
      <c r="C1813" s="137"/>
      <c r="D1813" s="137"/>
      <c r="E1813" s="137"/>
      <c r="F1813" s="137"/>
      <c r="G1813" s="137"/>
      <c r="H1813" s="137"/>
      <c r="I1813" s="137"/>
      <c r="J1813" s="137"/>
      <c r="K1813" s="137"/>
      <c r="L1813" s="137"/>
      <c r="M1813" s="137"/>
      <c r="N1813" s="137"/>
      <c r="O1813" s="137"/>
      <c r="P1813" s="137"/>
      <c r="Q1813" s="137"/>
      <c r="R1813" s="137"/>
      <c r="S1813" s="137"/>
      <c r="T1813" s="137"/>
      <c r="U1813" s="137"/>
      <c r="V1813" s="137"/>
      <c r="W1813" s="137"/>
      <c r="X1813" s="137"/>
      <c r="Y1813" s="137"/>
      <c r="Z1813" s="137"/>
      <c r="AA1813" s="137"/>
      <c r="AB1813" s="137"/>
      <c r="AC1813" s="137"/>
      <c r="AD1813" s="137"/>
      <c r="AE1813" s="137"/>
      <c r="AF1813" s="137"/>
      <c r="AG1813" s="137"/>
      <c r="AH1813" s="137"/>
    </row>
    <row r="1814" spans="1:34" x14ac:dyDescent="0.2">
      <c r="A1814" s="172"/>
      <c r="B1814" s="137"/>
      <c r="C1814" s="137"/>
      <c r="D1814" s="137"/>
      <c r="E1814" s="137"/>
      <c r="F1814" s="137"/>
      <c r="G1814" s="137"/>
      <c r="H1814" s="137"/>
      <c r="I1814" s="137"/>
      <c r="J1814" s="137"/>
      <c r="K1814" s="137"/>
      <c r="L1814" s="137"/>
      <c r="M1814" s="137"/>
      <c r="N1814" s="137"/>
      <c r="O1814" s="137"/>
      <c r="P1814" s="137"/>
      <c r="Q1814" s="137"/>
      <c r="R1814" s="137"/>
      <c r="S1814" s="137"/>
      <c r="T1814" s="137"/>
      <c r="U1814" s="137"/>
      <c r="V1814" s="137"/>
      <c r="W1814" s="137"/>
      <c r="X1814" s="137"/>
      <c r="Y1814" s="137"/>
      <c r="Z1814" s="137"/>
      <c r="AA1814" s="137"/>
      <c r="AB1814" s="137"/>
      <c r="AC1814" s="137"/>
      <c r="AD1814" s="137"/>
      <c r="AE1814" s="137"/>
      <c r="AF1814" s="137"/>
      <c r="AG1814" s="137"/>
      <c r="AH1814" s="137"/>
    </row>
    <row r="1815" spans="1:34" x14ac:dyDescent="0.2">
      <c r="A1815" s="172"/>
      <c r="B1815" s="137"/>
      <c r="C1815" s="137"/>
      <c r="D1815" s="137"/>
      <c r="E1815" s="137"/>
      <c r="F1815" s="137"/>
      <c r="G1815" s="137"/>
      <c r="H1815" s="137"/>
      <c r="I1815" s="137"/>
      <c r="J1815" s="137"/>
      <c r="K1815" s="137"/>
      <c r="L1815" s="137"/>
      <c r="M1815" s="137"/>
      <c r="N1815" s="137"/>
      <c r="O1815" s="137"/>
      <c r="P1815" s="137"/>
      <c r="Q1815" s="137"/>
      <c r="R1815" s="137"/>
      <c r="S1815" s="137"/>
      <c r="T1815" s="137"/>
      <c r="U1815" s="137"/>
      <c r="V1815" s="137"/>
      <c r="W1815" s="137"/>
      <c r="X1815" s="137"/>
      <c r="Y1815" s="137"/>
      <c r="Z1815" s="137"/>
      <c r="AA1815" s="137"/>
      <c r="AB1815" s="137"/>
      <c r="AC1815" s="137"/>
      <c r="AD1815" s="137"/>
      <c r="AE1815" s="137"/>
      <c r="AF1815" s="137"/>
      <c r="AG1815" s="137"/>
      <c r="AH1815" s="137"/>
    </row>
    <row r="1816" spans="1:34" x14ac:dyDescent="0.2">
      <c r="A1816" s="172"/>
      <c r="B1816" s="137"/>
      <c r="C1816" s="137"/>
      <c r="D1816" s="137"/>
      <c r="E1816" s="137"/>
      <c r="F1816" s="137"/>
      <c r="G1816" s="137"/>
      <c r="H1816" s="137"/>
      <c r="I1816" s="137"/>
      <c r="J1816" s="137"/>
      <c r="K1816" s="137"/>
      <c r="L1816" s="137"/>
      <c r="M1816" s="137"/>
      <c r="N1816" s="137"/>
      <c r="O1816" s="137"/>
      <c r="P1816" s="137"/>
      <c r="Q1816" s="137"/>
      <c r="R1816" s="137"/>
      <c r="S1816" s="137"/>
      <c r="T1816" s="137"/>
      <c r="U1816" s="137"/>
      <c r="V1816" s="137"/>
      <c r="W1816" s="137"/>
      <c r="X1816" s="137"/>
      <c r="Y1816" s="137"/>
      <c r="Z1816" s="137"/>
      <c r="AA1816" s="137"/>
      <c r="AB1816" s="137"/>
      <c r="AC1816" s="137"/>
      <c r="AD1816" s="137"/>
      <c r="AE1816" s="137"/>
      <c r="AF1816" s="137"/>
      <c r="AG1816" s="137"/>
      <c r="AH1816" s="137"/>
    </row>
    <row r="1817" spans="1:34" x14ac:dyDescent="0.2">
      <c r="A1817" s="172"/>
      <c r="B1817" s="137"/>
      <c r="C1817" s="137"/>
      <c r="D1817" s="137"/>
      <c r="E1817" s="137"/>
      <c r="F1817" s="137"/>
      <c r="G1817" s="137"/>
      <c r="H1817" s="137"/>
      <c r="I1817" s="137"/>
      <c r="J1817" s="137"/>
      <c r="K1817" s="137"/>
      <c r="L1817" s="137"/>
      <c r="M1817" s="137"/>
      <c r="N1817" s="137"/>
      <c r="O1817" s="137"/>
      <c r="P1817" s="137"/>
      <c r="Q1817" s="137"/>
      <c r="R1817" s="137"/>
      <c r="S1817" s="137"/>
      <c r="T1817" s="137"/>
      <c r="U1817" s="137"/>
      <c r="V1817" s="137"/>
      <c r="W1817" s="137"/>
      <c r="X1817" s="137"/>
      <c r="Y1817" s="137"/>
      <c r="Z1817" s="137"/>
      <c r="AA1817" s="137"/>
      <c r="AB1817" s="137"/>
      <c r="AC1817" s="137"/>
      <c r="AD1817" s="137"/>
      <c r="AE1817" s="137"/>
      <c r="AF1817" s="137"/>
      <c r="AG1817" s="137"/>
      <c r="AH1817" s="137"/>
    </row>
    <row r="1818" spans="1:34" x14ac:dyDescent="0.2">
      <c r="A1818" s="172"/>
      <c r="B1818" s="137"/>
      <c r="C1818" s="137"/>
      <c r="D1818" s="137"/>
      <c r="E1818" s="137"/>
      <c r="F1818" s="137"/>
      <c r="G1818" s="137"/>
      <c r="H1818" s="137"/>
      <c r="I1818" s="137"/>
      <c r="J1818" s="137"/>
      <c r="K1818" s="137"/>
      <c r="L1818" s="137"/>
      <c r="M1818" s="137"/>
      <c r="N1818" s="137"/>
      <c r="O1818" s="137"/>
      <c r="P1818" s="137"/>
      <c r="Q1818" s="137"/>
      <c r="R1818" s="137"/>
      <c r="S1818" s="137"/>
      <c r="T1818" s="137"/>
      <c r="U1818" s="137"/>
      <c r="V1818" s="137"/>
      <c r="W1818" s="137"/>
      <c r="X1818" s="137"/>
      <c r="Y1818" s="137"/>
      <c r="Z1818" s="137"/>
      <c r="AA1818" s="137"/>
      <c r="AB1818" s="137"/>
      <c r="AC1818" s="137"/>
      <c r="AD1818" s="137"/>
      <c r="AE1818" s="137"/>
      <c r="AF1818" s="137"/>
      <c r="AG1818" s="137"/>
      <c r="AH1818" s="137"/>
    </row>
    <row r="1819" spans="1:34" x14ac:dyDescent="0.2">
      <c r="A1819" s="172"/>
      <c r="B1819" s="137"/>
      <c r="C1819" s="137"/>
      <c r="D1819" s="137"/>
      <c r="E1819" s="137"/>
      <c r="F1819" s="137"/>
      <c r="G1819" s="137"/>
      <c r="H1819" s="137"/>
      <c r="I1819" s="137"/>
      <c r="J1819" s="137"/>
      <c r="K1819" s="137"/>
      <c r="L1819" s="137"/>
      <c r="M1819" s="137"/>
      <c r="N1819" s="137"/>
      <c r="O1819" s="137"/>
      <c r="P1819" s="137"/>
      <c r="Q1819" s="137"/>
      <c r="R1819" s="137"/>
      <c r="S1819" s="137"/>
      <c r="T1819" s="137"/>
      <c r="U1819" s="137"/>
      <c r="V1819" s="137"/>
      <c r="W1819" s="137"/>
      <c r="X1819" s="137"/>
      <c r="Y1819" s="137"/>
      <c r="Z1819" s="137"/>
      <c r="AA1819" s="137"/>
      <c r="AB1819" s="137"/>
      <c r="AC1819" s="137"/>
      <c r="AD1819" s="137"/>
      <c r="AE1819" s="137"/>
      <c r="AF1819" s="137"/>
      <c r="AG1819" s="137"/>
      <c r="AH1819" s="137"/>
    </row>
    <row r="1820" spans="1:34" x14ac:dyDescent="0.2">
      <c r="A1820" s="172"/>
      <c r="B1820" s="137"/>
      <c r="C1820" s="137"/>
      <c r="D1820" s="137"/>
      <c r="E1820" s="137"/>
      <c r="F1820" s="137"/>
      <c r="G1820" s="137"/>
      <c r="H1820" s="137"/>
      <c r="I1820" s="137"/>
      <c r="J1820" s="137"/>
      <c r="K1820" s="137"/>
      <c r="L1820" s="137"/>
      <c r="M1820" s="137"/>
      <c r="N1820" s="137"/>
      <c r="O1820" s="137"/>
      <c r="P1820" s="137"/>
      <c r="Q1820" s="137"/>
      <c r="R1820" s="137"/>
      <c r="S1820" s="137"/>
      <c r="T1820" s="137"/>
      <c r="U1820" s="137"/>
      <c r="V1820" s="137"/>
      <c r="W1820" s="137"/>
      <c r="X1820" s="137"/>
      <c r="Y1820" s="137"/>
      <c r="Z1820" s="137"/>
      <c r="AA1820" s="137"/>
      <c r="AB1820" s="137"/>
      <c r="AC1820" s="137"/>
      <c r="AD1820" s="137"/>
      <c r="AE1820" s="137"/>
      <c r="AF1820" s="137"/>
      <c r="AG1820" s="137"/>
      <c r="AH1820" s="137"/>
    </row>
    <row r="1821" spans="1:34" x14ac:dyDescent="0.2">
      <c r="A1821" s="172"/>
      <c r="B1821" s="137"/>
      <c r="C1821" s="137"/>
      <c r="D1821" s="137"/>
      <c r="E1821" s="137"/>
      <c r="F1821" s="137"/>
      <c r="G1821" s="137"/>
      <c r="H1821" s="137"/>
      <c r="I1821" s="137"/>
      <c r="J1821" s="137"/>
      <c r="K1821" s="137"/>
      <c r="L1821" s="137"/>
      <c r="M1821" s="137"/>
      <c r="N1821" s="137"/>
      <c r="O1821" s="137"/>
      <c r="P1821" s="137"/>
      <c r="Q1821" s="137"/>
      <c r="R1821" s="137"/>
      <c r="S1821" s="137"/>
      <c r="T1821" s="137"/>
      <c r="U1821" s="137"/>
      <c r="V1821" s="137"/>
      <c r="W1821" s="137"/>
      <c r="X1821" s="137"/>
      <c r="Y1821" s="137"/>
      <c r="Z1821" s="137"/>
      <c r="AA1821" s="137"/>
      <c r="AB1821" s="137"/>
      <c r="AC1821" s="137"/>
      <c r="AD1821" s="137"/>
      <c r="AE1821" s="137"/>
      <c r="AF1821" s="137"/>
      <c r="AG1821" s="137"/>
      <c r="AH1821" s="137"/>
    </row>
    <row r="1822" spans="1:34" x14ac:dyDescent="0.2">
      <c r="A1822" s="172"/>
      <c r="B1822" s="137"/>
      <c r="C1822" s="137"/>
      <c r="D1822" s="137"/>
      <c r="E1822" s="137"/>
      <c r="F1822" s="137"/>
      <c r="G1822" s="137"/>
      <c r="H1822" s="137"/>
      <c r="I1822" s="137"/>
      <c r="J1822" s="137"/>
      <c r="K1822" s="137"/>
      <c r="L1822" s="137"/>
      <c r="M1822" s="137"/>
      <c r="N1822" s="137"/>
      <c r="O1822" s="137"/>
      <c r="P1822" s="137"/>
      <c r="Q1822" s="137"/>
      <c r="R1822" s="137"/>
      <c r="S1822" s="137"/>
      <c r="T1822" s="137"/>
      <c r="U1822" s="137"/>
      <c r="V1822" s="137"/>
      <c r="W1822" s="137"/>
      <c r="X1822" s="137"/>
      <c r="Y1822" s="137"/>
      <c r="Z1822" s="137"/>
      <c r="AA1822" s="137"/>
      <c r="AB1822" s="137"/>
      <c r="AC1822" s="137"/>
      <c r="AD1822" s="137"/>
      <c r="AE1822" s="137"/>
      <c r="AF1822" s="137"/>
      <c r="AG1822" s="137"/>
      <c r="AH1822" s="137"/>
    </row>
    <row r="1823" spans="1:34" x14ac:dyDescent="0.2">
      <c r="A1823" s="172"/>
      <c r="B1823" s="137"/>
      <c r="C1823" s="137"/>
      <c r="D1823" s="137"/>
      <c r="E1823" s="137"/>
      <c r="F1823" s="137"/>
      <c r="G1823" s="137"/>
      <c r="H1823" s="137"/>
      <c r="I1823" s="137"/>
      <c r="J1823" s="137"/>
      <c r="K1823" s="137"/>
      <c r="L1823" s="137"/>
      <c r="M1823" s="137"/>
      <c r="N1823" s="137"/>
      <c r="O1823" s="137"/>
      <c r="P1823" s="137"/>
      <c r="Q1823" s="137"/>
      <c r="R1823" s="137"/>
      <c r="S1823" s="137"/>
      <c r="T1823" s="137"/>
      <c r="U1823" s="137"/>
      <c r="V1823" s="137"/>
      <c r="W1823" s="137"/>
      <c r="X1823" s="137"/>
      <c r="Y1823" s="137"/>
      <c r="Z1823" s="137"/>
      <c r="AA1823" s="137"/>
      <c r="AB1823" s="137"/>
      <c r="AC1823" s="137"/>
      <c r="AD1823" s="137"/>
      <c r="AE1823" s="137"/>
      <c r="AF1823" s="137"/>
      <c r="AG1823" s="137"/>
      <c r="AH1823" s="137"/>
    </row>
    <row r="1824" spans="1:34" x14ac:dyDescent="0.2">
      <c r="A1824" s="172"/>
      <c r="B1824" s="137"/>
      <c r="C1824" s="137"/>
      <c r="D1824" s="137"/>
      <c r="E1824" s="137"/>
      <c r="F1824" s="137"/>
      <c r="G1824" s="137"/>
      <c r="H1824" s="137"/>
      <c r="I1824" s="137"/>
      <c r="J1824" s="137"/>
      <c r="K1824" s="137"/>
      <c r="L1824" s="137"/>
      <c r="M1824" s="137"/>
      <c r="N1824" s="137"/>
      <c r="O1824" s="137"/>
      <c r="P1824" s="137"/>
      <c r="Q1824" s="137"/>
      <c r="R1824" s="137"/>
      <c r="S1824" s="137"/>
      <c r="T1824" s="137"/>
      <c r="U1824" s="137"/>
      <c r="V1824" s="137"/>
      <c r="W1824" s="137"/>
      <c r="X1824" s="137"/>
      <c r="Y1824" s="137"/>
      <c r="Z1824" s="137"/>
      <c r="AA1824" s="137"/>
      <c r="AB1824" s="137"/>
      <c r="AC1824" s="137"/>
      <c r="AD1824" s="137"/>
      <c r="AE1824" s="137"/>
      <c r="AF1824" s="137"/>
      <c r="AG1824" s="137"/>
      <c r="AH1824" s="137"/>
    </row>
    <row r="1825" spans="1:34" x14ac:dyDescent="0.2">
      <c r="A1825" s="172"/>
      <c r="B1825" s="137"/>
      <c r="C1825" s="137"/>
      <c r="D1825" s="137"/>
      <c r="E1825" s="137"/>
      <c r="F1825" s="137"/>
      <c r="G1825" s="137"/>
      <c r="H1825" s="137"/>
      <c r="I1825" s="137"/>
      <c r="J1825" s="137"/>
      <c r="K1825" s="137"/>
      <c r="L1825" s="137"/>
      <c r="M1825" s="137"/>
      <c r="N1825" s="137"/>
      <c r="O1825" s="137"/>
      <c r="P1825" s="137"/>
      <c r="Q1825" s="137"/>
      <c r="R1825" s="137"/>
      <c r="S1825" s="137"/>
      <c r="T1825" s="137"/>
      <c r="U1825" s="137"/>
      <c r="V1825" s="137"/>
      <c r="W1825" s="137"/>
      <c r="X1825" s="137"/>
      <c r="Y1825" s="137"/>
      <c r="Z1825" s="137"/>
      <c r="AA1825" s="137"/>
      <c r="AB1825" s="137"/>
      <c r="AC1825" s="137"/>
      <c r="AD1825" s="137"/>
      <c r="AE1825" s="137"/>
      <c r="AF1825" s="137"/>
      <c r="AG1825" s="137"/>
      <c r="AH1825" s="137"/>
    </row>
    <row r="1826" spans="1:34" x14ac:dyDescent="0.2">
      <c r="A1826" s="172"/>
      <c r="B1826" s="137"/>
      <c r="C1826" s="137"/>
      <c r="D1826" s="137"/>
      <c r="E1826" s="137"/>
      <c r="F1826" s="137"/>
      <c r="G1826" s="137"/>
      <c r="H1826" s="137"/>
      <c r="I1826" s="137"/>
      <c r="J1826" s="137"/>
      <c r="K1826" s="137"/>
      <c r="L1826" s="137"/>
      <c r="M1826" s="137"/>
      <c r="N1826" s="137"/>
      <c r="O1826" s="137"/>
      <c r="P1826" s="137"/>
      <c r="Q1826" s="137"/>
      <c r="R1826" s="137"/>
      <c r="S1826" s="137"/>
      <c r="T1826" s="137"/>
      <c r="U1826" s="137"/>
      <c r="V1826" s="137"/>
      <c r="W1826" s="137"/>
      <c r="X1826" s="137"/>
      <c r="Y1826" s="137"/>
      <c r="Z1826" s="137"/>
      <c r="AA1826" s="137"/>
      <c r="AB1826" s="137"/>
      <c r="AC1826" s="137"/>
      <c r="AD1826" s="137"/>
      <c r="AE1826" s="137"/>
      <c r="AF1826" s="137"/>
      <c r="AG1826" s="137"/>
      <c r="AH1826" s="137"/>
    </row>
    <row r="1827" spans="1:34" x14ac:dyDescent="0.2">
      <c r="A1827" s="172"/>
      <c r="B1827" s="137"/>
      <c r="C1827" s="137"/>
      <c r="D1827" s="137"/>
      <c r="E1827" s="137"/>
      <c r="F1827" s="137"/>
      <c r="G1827" s="137"/>
      <c r="H1827" s="137"/>
      <c r="I1827" s="137"/>
      <c r="J1827" s="137"/>
      <c r="K1827" s="137"/>
      <c r="L1827" s="137"/>
      <c r="M1827" s="137"/>
      <c r="N1827" s="137"/>
      <c r="O1827" s="137"/>
      <c r="P1827" s="137"/>
      <c r="Q1827" s="137"/>
      <c r="R1827" s="137"/>
      <c r="S1827" s="137"/>
      <c r="T1827" s="137"/>
      <c r="U1827" s="137"/>
      <c r="V1827" s="137"/>
      <c r="W1827" s="137"/>
      <c r="X1827" s="137"/>
      <c r="Y1827" s="137"/>
      <c r="Z1827" s="137"/>
      <c r="AA1827" s="137"/>
      <c r="AB1827" s="137"/>
      <c r="AC1827" s="137"/>
      <c r="AD1827" s="137"/>
      <c r="AE1827" s="137"/>
      <c r="AF1827" s="137"/>
      <c r="AG1827" s="137"/>
      <c r="AH1827" s="137"/>
    </row>
    <row r="1828" spans="1:34" x14ac:dyDescent="0.2">
      <c r="A1828" s="172"/>
      <c r="B1828" s="137"/>
      <c r="C1828" s="137"/>
      <c r="D1828" s="137"/>
      <c r="E1828" s="137"/>
      <c r="F1828" s="137"/>
      <c r="G1828" s="137"/>
      <c r="H1828" s="137"/>
      <c r="I1828" s="137"/>
      <c r="J1828" s="137"/>
      <c r="K1828" s="137"/>
      <c r="L1828" s="137"/>
      <c r="M1828" s="137"/>
      <c r="N1828" s="137"/>
      <c r="O1828" s="137"/>
      <c r="P1828" s="137"/>
      <c r="Q1828" s="137"/>
      <c r="R1828" s="137"/>
      <c r="S1828" s="137"/>
      <c r="T1828" s="137"/>
      <c r="U1828" s="137"/>
      <c r="V1828" s="137"/>
      <c r="W1828" s="137"/>
      <c r="X1828" s="137"/>
      <c r="Y1828" s="137"/>
      <c r="Z1828" s="137"/>
      <c r="AA1828" s="137"/>
      <c r="AB1828" s="137"/>
      <c r="AC1828" s="137"/>
      <c r="AD1828" s="137"/>
      <c r="AE1828" s="137"/>
      <c r="AF1828" s="137"/>
      <c r="AG1828" s="137"/>
      <c r="AH1828" s="137"/>
    </row>
    <row r="1829" spans="1:34" x14ac:dyDescent="0.2">
      <c r="A1829" s="172"/>
      <c r="B1829" s="137"/>
      <c r="C1829" s="137"/>
      <c r="D1829" s="137"/>
      <c r="E1829" s="137"/>
      <c r="F1829" s="137"/>
      <c r="G1829" s="137"/>
      <c r="H1829" s="137"/>
      <c r="I1829" s="137"/>
      <c r="J1829" s="137"/>
      <c r="K1829" s="137"/>
      <c r="L1829" s="137"/>
      <c r="M1829" s="137"/>
      <c r="N1829" s="137"/>
      <c r="O1829" s="137"/>
      <c r="P1829" s="137"/>
      <c r="Q1829" s="137"/>
      <c r="R1829" s="137"/>
      <c r="S1829" s="137"/>
      <c r="T1829" s="137"/>
      <c r="U1829" s="137"/>
      <c r="V1829" s="137"/>
      <c r="W1829" s="137"/>
      <c r="X1829" s="137"/>
      <c r="Y1829" s="137"/>
      <c r="Z1829" s="137"/>
      <c r="AA1829" s="137"/>
      <c r="AB1829" s="137"/>
      <c r="AC1829" s="137"/>
      <c r="AD1829" s="137"/>
      <c r="AE1829" s="137"/>
      <c r="AF1829" s="137"/>
      <c r="AG1829" s="137"/>
      <c r="AH1829" s="137"/>
    </row>
    <row r="1830" spans="1:34" x14ac:dyDescent="0.2">
      <c r="A1830" s="172"/>
      <c r="B1830" s="137"/>
      <c r="C1830" s="137"/>
      <c r="D1830" s="137"/>
      <c r="E1830" s="137"/>
      <c r="F1830" s="137"/>
      <c r="G1830" s="137"/>
      <c r="H1830" s="137"/>
      <c r="I1830" s="137"/>
      <c r="J1830" s="137"/>
      <c r="K1830" s="137"/>
      <c r="L1830" s="137"/>
      <c r="M1830" s="137"/>
      <c r="N1830" s="137"/>
      <c r="O1830" s="137"/>
      <c r="P1830" s="137"/>
      <c r="Q1830" s="137"/>
      <c r="R1830" s="137"/>
      <c r="S1830" s="137"/>
      <c r="T1830" s="137"/>
      <c r="U1830" s="137"/>
      <c r="V1830" s="137"/>
      <c r="W1830" s="137"/>
      <c r="X1830" s="137"/>
      <c r="Y1830" s="137"/>
      <c r="Z1830" s="137"/>
      <c r="AA1830" s="137"/>
      <c r="AB1830" s="137"/>
      <c r="AC1830" s="137"/>
      <c r="AD1830" s="137"/>
      <c r="AE1830" s="137"/>
      <c r="AF1830" s="137"/>
      <c r="AG1830" s="137"/>
      <c r="AH1830" s="137"/>
    </row>
    <row r="1831" spans="1:34" x14ac:dyDescent="0.2">
      <c r="A1831" s="172"/>
      <c r="B1831" s="137"/>
      <c r="C1831" s="137"/>
      <c r="D1831" s="137"/>
      <c r="E1831" s="137"/>
      <c r="F1831" s="137"/>
      <c r="G1831" s="137"/>
      <c r="H1831" s="137"/>
      <c r="I1831" s="137"/>
      <c r="J1831" s="137"/>
      <c r="K1831" s="137"/>
      <c r="L1831" s="137"/>
      <c r="M1831" s="137"/>
      <c r="N1831" s="137"/>
      <c r="O1831" s="137"/>
      <c r="P1831" s="137"/>
      <c r="Q1831" s="137"/>
      <c r="R1831" s="137"/>
      <c r="S1831" s="137"/>
      <c r="T1831" s="137"/>
      <c r="U1831" s="137"/>
      <c r="V1831" s="137"/>
      <c r="W1831" s="137"/>
      <c r="X1831" s="137"/>
      <c r="Y1831" s="137"/>
      <c r="Z1831" s="137"/>
      <c r="AA1831" s="137"/>
      <c r="AB1831" s="137"/>
      <c r="AC1831" s="137"/>
      <c r="AD1831" s="137"/>
      <c r="AE1831" s="137"/>
      <c r="AF1831" s="137"/>
      <c r="AG1831" s="137"/>
      <c r="AH1831" s="137"/>
    </row>
    <row r="1832" spans="1:34" x14ac:dyDescent="0.2">
      <c r="A1832" s="172"/>
      <c r="B1832" s="137"/>
      <c r="C1832" s="137"/>
      <c r="D1832" s="137"/>
      <c r="E1832" s="137"/>
      <c r="F1832" s="137"/>
      <c r="G1832" s="137"/>
      <c r="H1832" s="137"/>
      <c r="I1832" s="137"/>
      <c r="J1832" s="137"/>
      <c r="K1832" s="137"/>
      <c r="L1832" s="137"/>
      <c r="M1832" s="137"/>
      <c r="N1832" s="137"/>
      <c r="O1832" s="137"/>
      <c r="P1832" s="137"/>
    </row>
  </sheetData>
  <sheetProtection algorithmName="SHA-512" hashValue="v87Nl+kuWQav1kqsxmkRWtj4Q9jYpI0mqC2TSjvtyvpCzJ0NPMuKL/ZeAPJUVymI8iHl26a+jAbZn1ykcbciCg==" saltValue="gySFin0E5lCHSJNXpghwaQ==" spinCount="100000" sheet="1" objects="1" scenarios="1" formatRows="0"/>
  <mergeCells count="219">
    <mergeCell ref="K1352:K1353"/>
    <mergeCell ref="L1352:L1353"/>
    <mergeCell ref="M1352:M1353"/>
    <mergeCell ref="N1352:N1353"/>
    <mergeCell ref="O1352:O1353"/>
    <mergeCell ref="A1355:A1374"/>
    <mergeCell ref="A1377:A1396"/>
    <mergeCell ref="O1689:O1690"/>
    <mergeCell ref="A1692:A1693"/>
    <mergeCell ref="G1689:G1690"/>
    <mergeCell ref="H1689:H1690"/>
    <mergeCell ref="F1689:F1690"/>
    <mergeCell ref="G1352:G1353"/>
    <mergeCell ref="H1352:H1353"/>
    <mergeCell ref="A1553:A1572"/>
    <mergeCell ref="A1575:A1594"/>
    <mergeCell ref="A1597:A1616"/>
    <mergeCell ref="A1619:A1638"/>
    <mergeCell ref="A1641:A1660"/>
    <mergeCell ref="A1663:A1682"/>
    <mergeCell ref="I1352:I1353"/>
    <mergeCell ref="J1352:J1353"/>
    <mergeCell ref="A1704:A1705"/>
    <mergeCell ref="A1757:B1757"/>
    <mergeCell ref="O1756:O1757"/>
    <mergeCell ref="M1689:M1690"/>
    <mergeCell ref="N1689:N1690"/>
    <mergeCell ref="A1700:A1701"/>
    <mergeCell ref="K1689:K1690"/>
    <mergeCell ref="L1689:L1690"/>
    <mergeCell ref="I1689:I1690"/>
    <mergeCell ref="J1689:J1690"/>
    <mergeCell ref="I1756:I1757"/>
    <mergeCell ref="J1756:J1757"/>
    <mergeCell ref="A1728:A1729"/>
    <mergeCell ref="A1724:A1725"/>
    <mergeCell ref="A1720:A1721"/>
    <mergeCell ref="A1712:A1713"/>
    <mergeCell ref="E1756:E1757"/>
    <mergeCell ref="F1756:F1757"/>
    <mergeCell ref="A1696:A1697"/>
    <mergeCell ref="A1716:A1717"/>
    <mergeCell ref="A1708:A1709"/>
    <mergeCell ref="A1732:A1733"/>
    <mergeCell ref="A1736:A1737"/>
    <mergeCell ref="A1740:A1741"/>
    <mergeCell ref="A1744:A1745"/>
    <mergeCell ref="A1748:A1749"/>
    <mergeCell ref="K1770:K1771"/>
    <mergeCell ref="L1770:L1771"/>
    <mergeCell ref="A1755:B1755"/>
    <mergeCell ref="G1756:G1757"/>
    <mergeCell ref="H1756:H1757"/>
    <mergeCell ref="I1770:I1771"/>
    <mergeCell ref="J1770:J1771"/>
    <mergeCell ref="H1770:H1771"/>
    <mergeCell ref="C1764:D1764"/>
    <mergeCell ref="M1756:M1757"/>
    <mergeCell ref="N1756:N1757"/>
    <mergeCell ref="C1757:D1757"/>
    <mergeCell ref="P1770:P1771"/>
    <mergeCell ref="A1771:B1771"/>
    <mergeCell ref="C1758:D1758"/>
    <mergeCell ref="C1759:D1759"/>
    <mergeCell ref="C1760:D1760"/>
    <mergeCell ref="C1761:D1761"/>
    <mergeCell ref="D1770:D1771"/>
    <mergeCell ref="E1770:E1771"/>
    <mergeCell ref="F1770:F1771"/>
    <mergeCell ref="G1770:G1771"/>
    <mergeCell ref="C1762:D1762"/>
    <mergeCell ref="C1763:D1763"/>
    <mergeCell ref="C1765:D1765"/>
    <mergeCell ref="A1769:B1769"/>
    <mergeCell ref="C1770:C1771"/>
    <mergeCell ref="P1756:P1757"/>
    <mergeCell ref="K1756:K1757"/>
    <mergeCell ref="L1756:L1757"/>
    <mergeCell ref="M1770:M1771"/>
    <mergeCell ref="N1770:N1771"/>
    <mergeCell ref="O1770:O1771"/>
    <mergeCell ref="A1304:A1323"/>
    <mergeCell ref="A1326:A1345"/>
    <mergeCell ref="A1688:B1688"/>
    <mergeCell ref="A1351:B1351"/>
    <mergeCell ref="B1352:B1353"/>
    <mergeCell ref="C1352:C1353"/>
    <mergeCell ref="D1352:D1353"/>
    <mergeCell ref="E1352:E1353"/>
    <mergeCell ref="F1352:F1353"/>
    <mergeCell ref="A1399:A1418"/>
    <mergeCell ref="A1421:A1440"/>
    <mergeCell ref="A1443:A1462"/>
    <mergeCell ref="A1465:A1484"/>
    <mergeCell ref="A1487:A1506"/>
    <mergeCell ref="A1509:A1528"/>
    <mergeCell ref="A1531:A1550"/>
    <mergeCell ref="E1015:E1016"/>
    <mergeCell ref="F1015:F1016"/>
    <mergeCell ref="A498:A517"/>
    <mergeCell ref="A344:A363"/>
    <mergeCell ref="A366:A385"/>
    <mergeCell ref="G341:G342"/>
    <mergeCell ref="G678:G679"/>
    <mergeCell ref="A520:A539"/>
    <mergeCell ref="A542:A561"/>
    <mergeCell ref="A677:B677"/>
    <mergeCell ref="A388:A407"/>
    <mergeCell ref="A410:A429"/>
    <mergeCell ref="E341:E342"/>
    <mergeCell ref="F341:F342"/>
    <mergeCell ref="F678:F679"/>
    <mergeCell ref="E678:E679"/>
    <mergeCell ref="A835:A854"/>
    <mergeCell ref="A857:A876"/>
    <mergeCell ref="A681:A700"/>
    <mergeCell ref="A703:A722"/>
    <mergeCell ref="A725:A744"/>
    <mergeCell ref="A1014:B1014"/>
    <mergeCell ref="G1015:G1016"/>
    <mergeCell ref="A432:A451"/>
    <mergeCell ref="N1015:N1016"/>
    <mergeCell ref="H341:H342"/>
    <mergeCell ref="M341:M342"/>
    <mergeCell ref="N341:N342"/>
    <mergeCell ref="O341:O342"/>
    <mergeCell ref="H678:H679"/>
    <mergeCell ref="M678:M679"/>
    <mergeCell ref="N678:N679"/>
    <mergeCell ref="O678:O679"/>
    <mergeCell ref="O1015:O1016"/>
    <mergeCell ref="K341:K342"/>
    <mergeCell ref="L341:L342"/>
    <mergeCell ref="K678:K679"/>
    <mergeCell ref="L678:L679"/>
    <mergeCell ref="K1015:K1016"/>
    <mergeCell ref="L1015:L1016"/>
    <mergeCell ref="J1015:J1016"/>
    <mergeCell ref="I341:I342"/>
    <mergeCell ref="J341:J342"/>
    <mergeCell ref="I678:I679"/>
    <mergeCell ref="J678:J679"/>
    <mergeCell ref="I1015:I1016"/>
    <mergeCell ref="H1015:H1016"/>
    <mergeCell ref="M1015:M1016"/>
    <mergeCell ref="H4:H5"/>
    <mergeCell ref="A7:A26"/>
    <mergeCell ref="B1:P1"/>
    <mergeCell ref="Q2:Q3"/>
    <mergeCell ref="A3:B3"/>
    <mergeCell ref="G4:G5"/>
    <mergeCell ref="A161:A180"/>
    <mergeCell ref="A183:A202"/>
    <mergeCell ref="A205:A224"/>
    <mergeCell ref="O4:O5"/>
    <mergeCell ref="M4:M5"/>
    <mergeCell ref="N4:N5"/>
    <mergeCell ref="K4:K5"/>
    <mergeCell ref="L4:L5"/>
    <mergeCell ref="F4:F5"/>
    <mergeCell ref="E4:E5"/>
    <mergeCell ref="I4:I5"/>
    <mergeCell ref="J4:J5"/>
    <mergeCell ref="D4:D5"/>
    <mergeCell ref="C4:C5"/>
    <mergeCell ref="B4:B5"/>
    <mergeCell ref="C341:C342"/>
    <mergeCell ref="D341:D342"/>
    <mergeCell ref="C678:C679"/>
    <mergeCell ref="D678:D679"/>
    <mergeCell ref="D1015:D1016"/>
    <mergeCell ref="C1689:C1690"/>
    <mergeCell ref="D1689:D1690"/>
    <mergeCell ref="A340:B340"/>
    <mergeCell ref="A29:A48"/>
    <mergeCell ref="A51:A70"/>
    <mergeCell ref="A73:A92"/>
    <mergeCell ref="A95:A114"/>
    <mergeCell ref="A117:A136"/>
    <mergeCell ref="A139:A158"/>
    <mergeCell ref="A454:A473"/>
    <mergeCell ref="A476:A495"/>
    <mergeCell ref="A879:A898"/>
    <mergeCell ref="A747:A766"/>
    <mergeCell ref="A769:A788"/>
    <mergeCell ref="A791:A810"/>
    <mergeCell ref="A813:A832"/>
    <mergeCell ref="B341:B342"/>
    <mergeCell ref="B678:B679"/>
    <mergeCell ref="C1015:C1016"/>
    <mergeCell ref="A1238:A1257"/>
    <mergeCell ref="A1260:A1279"/>
    <mergeCell ref="A1282:A1301"/>
    <mergeCell ref="A1194:A1213"/>
    <mergeCell ref="A1216:A1235"/>
    <mergeCell ref="A227:A246"/>
    <mergeCell ref="A249:A268"/>
    <mergeCell ref="A271:A290"/>
    <mergeCell ref="A293:A312"/>
    <mergeCell ref="A315:A334"/>
    <mergeCell ref="A564:A583"/>
    <mergeCell ref="A586:A605"/>
    <mergeCell ref="A608:A627"/>
    <mergeCell ref="A630:A649"/>
    <mergeCell ref="A1084:A1103"/>
    <mergeCell ref="A1106:A1125"/>
    <mergeCell ref="B1015:B1016"/>
    <mergeCell ref="A1128:A1147"/>
    <mergeCell ref="A1150:A1169"/>
    <mergeCell ref="A1172:A1191"/>
    <mergeCell ref="A1018:A1037"/>
    <mergeCell ref="A1040:A1059"/>
    <mergeCell ref="A1062:A1081"/>
    <mergeCell ref="A652:A671"/>
    <mergeCell ref="A901:A920"/>
    <mergeCell ref="A923:A942"/>
    <mergeCell ref="A945:A964"/>
    <mergeCell ref="A967:A986"/>
    <mergeCell ref="A989:A1008"/>
  </mergeCells>
  <conditionalFormatting sqref="A7 A27">
    <cfRule type="cellIs" dxfId="930" priority="1561" operator="equal">
      <formula>"Campus / Site Name"</formula>
    </cfRule>
  </conditionalFormatting>
  <conditionalFormatting sqref="M1692:N1693">
    <cfRule type="cellIs" dxfId="929" priority="1560" operator="equal">
      <formula>0</formula>
    </cfRule>
  </conditionalFormatting>
  <conditionalFormatting sqref="A29">
    <cfRule type="cellIs" dxfId="928" priority="1555" operator="equal">
      <formula>"Campus / Site Name"</formula>
    </cfRule>
  </conditionalFormatting>
  <conditionalFormatting sqref="A51">
    <cfRule type="cellIs" dxfId="927" priority="1550" operator="equal">
      <formula>"Campus / Site Name"</formula>
    </cfRule>
  </conditionalFormatting>
  <conditionalFormatting sqref="A73">
    <cfRule type="cellIs" dxfId="926" priority="1545" operator="equal">
      <formula>"Campus / Site Name"</formula>
    </cfRule>
  </conditionalFormatting>
  <conditionalFormatting sqref="A95">
    <cfRule type="cellIs" dxfId="925" priority="1540" operator="equal">
      <formula>"Campus / Site Name"</formula>
    </cfRule>
  </conditionalFormatting>
  <conditionalFormatting sqref="A117">
    <cfRule type="cellIs" dxfId="924" priority="1535" operator="equal">
      <formula>"Campus / Site Name"</formula>
    </cfRule>
  </conditionalFormatting>
  <conditionalFormatting sqref="A139">
    <cfRule type="cellIs" dxfId="923" priority="1530" operator="equal">
      <formula>"Campus / Site Name"</formula>
    </cfRule>
  </conditionalFormatting>
  <conditionalFormatting sqref="A454">
    <cfRule type="cellIs" dxfId="922" priority="1457" operator="equal">
      <formula>"Campus / Site Name"</formula>
    </cfRule>
  </conditionalFormatting>
  <conditionalFormatting sqref="A161">
    <cfRule type="cellIs" dxfId="921" priority="1525" operator="equal">
      <formula>"Campus / Site Name"</formula>
    </cfRule>
  </conditionalFormatting>
  <conditionalFormatting sqref="A183">
    <cfRule type="cellIs" dxfId="920" priority="1520" operator="equal">
      <formula>"Campus / Site Name"</formula>
    </cfRule>
  </conditionalFormatting>
  <conditionalFormatting sqref="A725">
    <cfRule type="cellIs" dxfId="919" priority="1450" operator="equal">
      <formula>"Campus / Site Name"</formula>
    </cfRule>
  </conditionalFormatting>
  <conditionalFormatting sqref="A205">
    <cfRule type="cellIs" dxfId="918" priority="1515" operator="equal">
      <formula>"Campus / Site Name"</formula>
    </cfRule>
  </conditionalFormatting>
  <conditionalFormatting sqref="A388">
    <cfRule type="cellIs" dxfId="917" priority="1442" operator="equal">
      <formula>"Campus / Site Name"</formula>
    </cfRule>
  </conditionalFormatting>
  <conditionalFormatting sqref="A432">
    <cfRule type="cellIs" dxfId="916" priority="1458" operator="equal">
      <formula>"Campus / Site Name"</formula>
    </cfRule>
  </conditionalFormatting>
  <conditionalFormatting sqref="A747">
    <cfRule type="cellIs" dxfId="915" priority="1449" operator="equal">
      <formula>"Campus / Site Name"</formula>
    </cfRule>
  </conditionalFormatting>
  <conditionalFormatting sqref="A410">
    <cfRule type="cellIs" dxfId="914" priority="1459" operator="equal">
      <formula>"Campus / Site Name"</formula>
    </cfRule>
  </conditionalFormatting>
  <conditionalFormatting sqref="A520">
    <cfRule type="cellIs" dxfId="913" priority="1454" operator="equal">
      <formula>"Campus / Site Name"</formula>
    </cfRule>
  </conditionalFormatting>
  <conditionalFormatting sqref="A542">
    <cfRule type="cellIs" dxfId="912" priority="1453" operator="equal">
      <formula>"Campus / Site Name"</formula>
    </cfRule>
  </conditionalFormatting>
  <conditionalFormatting sqref="A344 A364">
    <cfRule type="cellIs" dxfId="911" priority="1461" operator="equal">
      <formula>"Campus / Site Name"</formula>
    </cfRule>
  </conditionalFormatting>
  <conditionalFormatting sqref="A366">
    <cfRule type="cellIs" dxfId="910" priority="1460" operator="equal">
      <formula>"Campus / Site Name"</formula>
    </cfRule>
  </conditionalFormatting>
  <conditionalFormatting sqref="A476">
    <cfRule type="cellIs" dxfId="909" priority="1456" operator="equal">
      <formula>"Campus / Site Name"</formula>
    </cfRule>
  </conditionalFormatting>
  <conditionalFormatting sqref="A498">
    <cfRule type="cellIs" dxfId="908" priority="1455" operator="equal">
      <formula>"Campus / Site Name"</formula>
    </cfRule>
  </conditionalFormatting>
  <conditionalFormatting sqref="A857">
    <cfRule type="cellIs" dxfId="907" priority="1444" operator="equal">
      <formula>"Campus / Site Name"</formula>
    </cfRule>
  </conditionalFormatting>
  <conditionalFormatting sqref="A681 A701">
    <cfRule type="cellIs" dxfId="906" priority="1452" operator="equal">
      <formula>"Campus / Site Name"</formula>
    </cfRule>
  </conditionalFormatting>
  <conditionalFormatting sqref="A703">
    <cfRule type="cellIs" dxfId="905" priority="1451" operator="equal">
      <formula>"Campus / Site Name"</formula>
    </cfRule>
  </conditionalFormatting>
  <conditionalFormatting sqref="A769">
    <cfRule type="cellIs" dxfId="904" priority="1448" operator="equal">
      <formula>"Campus / Site Name"</formula>
    </cfRule>
  </conditionalFormatting>
  <conditionalFormatting sqref="A791">
    <cfRule type="cellIs" dxfId="903" priority="1447" operator="equal">
      <formula>"Campus / Site Name"</formula>
    </cfRule>
  </conditionalFormatting>
  <conditionalFormatting sqref="A813">
    <cfRule type="cellIs" dxfId="902" priority="1446" operator="equal">
      <formula>"Campus / Site Name"</formula>
    </cfRule>
  </conditionalFormatting>
  <conditionalFormatting sqref="A835">
    <cfRule type="cellIs" dxfId="901" priority="1445" operator="equal">
      <formula>"Campus / Site Name"</formula>
    </cfRule>
  </conditionalFormatting>
  <conditionalFormatting sqref="A879">
    <cfRule type="cellIs" dxfId="900" priority="1443" operator="equal">
      <formula>"Campus / Site Name"</formula>
    </cfRule>
  </conditionalFormatting>
  <conditionalFormatting sqref="N7:N26">
    <cfRule type="cellIs" dxfId="899" priority="1245" operator="equal">
      <formula>0</formula>
    </cfRule>
  </conditionalFormatting>
  <conditionalFormatting sqref="M7:M26">
    <cfRule type="cellIs" dxfId="898" priority="1275" operator="equal">
      <formula>0</formula>
    </cfRule>
  </conditionalFormatting>
  <conditionalFormatting sqref="M498:M517">
    <cfRule type="cellIs" dxfId="897" priority="752" operator="equal">
      <formula>0</formula>
    </cfRule>
  </conditionalFormatting>
  <conditionalFormatting sqref="N388:N407">
    <cfRule type="cellIs" dxfId="896" priority="766" operator="equal">
      <formula>0</formula>
    </cfRule>
  </conditionalFormatting>
  <conditionalFormatting sqref="M520:M539">
    <cfRule type="cellIs" dxfId="895" priority="749" operator="equal">
      <formula>0</formula>
    </cfRule>
  </conditionalFormatting>
  <conditionalFormatting sqref="M410:M429">
    <cfRule type="cellIs" dxfId="894" priority="764" operator="equal">
      <formula>0</formula>
    </cfRule>
  </conditionalFormatting>
  <conditionalFormatting sqref="N410:N429">
    <cfRule type="cellIs" dxfId="893" priority="763" operator="equal">
      <formula>0</formula>
    </cfRule>
  </conditionalFormatting>
  <conditionalFormatting sqref="M432:M451">
    <cfRule type="cellIs" dxfId="892" priority="761" operator="equal">
      <formula>0</formula>
    </cfRule>
  </conditionalFormatting>
  <conditionalFormatting sqref="N432:N451">
    <cfRule type="cellIs" dxfId="891" priority="760" operator="equal">
      <formula>0</formula>
    </cfRule>
  </conditionalFormatting>
  <conditionalFormatting sqref="M476:M495">
    <cfRule type="cellIs" dxfId="890" priority="755" operator="equal">
      <formula>0</formula>
    </cfRule>
  </conditionalFormatting>
  <conditionalFormatting sqref="M725:M744">
    <cfRule type="cellIs" dxfId="889" priority="739" operator="equal">
      <formula>0</formula>
    </cfRule>
  </conditionalFormatting>
  <conditionalFormatting sqref="O7:O26">
    <cfRule type="cellIs" dxfId="888" priority="1216" operator="equal">
      <formula>0</formula>
    </cfRule>
  </conditionalFormatting>
  <conditionalFormatting sqref="N813:N832">
    <cfRule type="cellIs" dxfId="887" priority="726" operator="equal">
      <formula>0</formula>
    </cfRule>
  </conditionalFormatting>
  <conditionalFormatting sqref="N747:N766">
    <cfRule type="cellIs" dxfId="886" priority="735" operator="equal">
      <formula>0</formula>
    </cfRule>
  </conditionalFormatting>
  <conditionalFormatting sqref="N791:N810">
    <cfRule type="cellIs" dxfId="885" priority="729" operator="equal">
      <formula>0</formula>
    </cfRule>
  </conditionalFormatting>
  <conditionalFormatting sqref="N542:N561">
    <cfRule type="cellIs" dxfId="884" priority="745" operator="equal">
      <formula>0</formula>
    </cfRule>
  </conditionalFormatting>
  <conditionalFormatting sqref="N1018:N1037">
    <cfRule type="cellIs" dxfId="883" priority="1071" operator="equal">
      <formula>0</formula>
    </cfRule>
  </conditionalFormatting>
  <conditionalFormatting sqref="M703:M722">
    <cfRule type="cellIs" dxfId="882" priority="742" operator="equal">
      <formula>0</formula>
    </cfRule>
  </conditionalFormatting>
  <conditionalFormatting sqref="N703:N722">
    <cfRule type="cellIs" dxfId="881" priority="741" operator="equal">
      <formula>0</formula>
    </cfRule>
  </conditionalFormatting>
  <conditionalFormatting sqref="M747:M766">
    <cfRule type="cellIs" dxfId="880" priority="736" operator="equal">
      <formula>0</formula>
    </cfRule>
  </conditionalFormatting>
  <conditionalFormatting sqref="M542:M561">
    <cfRule type="cellIs" dxfId="879" priority="746" operator="equal">
      <formula>0</formula>
    </cfRule>
  </conditionalFormatting>
  <conditionalFormatting sqref="M1018:M1037">
    <cfRule type="cellIs" dxfId="878" priority="1072" operator="equal">
      <formula>0</formula>
    </cfRule>
  </conditionalFormatting>
  <conditionalFormatting sqref="N681:N700">
    <cfRule type="cellIs" dxfId="877" priority="1121" operator="equal">
      <formula>0</formula>
    </cfRule>
  </conditionalFormatting>
  <conditionalFormatting sqref="M681:M700">
    <cfRule type="cellIs" dxfId="876" priority="1122" operator="equal">
      <formula>0</formula>
    </cfRule>
  </conditionalFormatting>
  <conditionalFormatting sqref="M388:M407">
    <cfRule type="cellIs" dxfId="875" priority="767" operator="equal">
      <formula>0</formula>
    </cfRule>
  </conditionalFormatting>
  <conditionalFormatting sqref="M835:M854">
    <cfRule type="cellIs" dxfId="874" priority="724" operator="equal">
      <formula>0</formula>
    </cfRule>
  </conditionalFormatting>
  <conditionalFormatting sqref="M857:M876">
    <cfRule type="cellIs" dxfId="873" priority="721" operator="equal">
      <formula>0</formula>
    </cfRule>
  </conditionalFormatting>
  <conditionalFormatting sqref="N835:N854">
    <cfRule type="cellIs" dxfId="872" priority="723" operator="equal">
      <formula>0</formula>
    </cfRule>
  </conditionalFormatting>
  <conditionalFormatting sqref="N725:N744">
    <cfRule type="cellIs" dxfId="871" priority="738" operator="equal">
      <formula>0</formula>
    </cfRule>
  </conditionalFormatting>
  <conditionalFormatting sqref="N769:N788">
    <cfRule type="cellIs" dxfId="870" priority="732" operator="equal">
      <formula>0</formula>
    </cfRule>
  </conditionalFormatting>
  <conditionalFormatting sqref="M791:M810">
    <cfRule type="cellIs" dxfId="869" priority="730" operator="equal">
      <formula>0</formula>
    </cfRule>
  </conditionalFormatting>
  <conditionalFormatting sqref="M813:M832">
    <cfRule type="cellIs" dxfId="868" priority="727" operator="equal">
      <formula>0</formula>
    </cfRule>
  </conditionalFormatting>
  <conditionalFormatting sqref="A1062">
    <cfRule type="cellIs" dxfId="867" priority="1081" operator="equal">
      <formula>"Campus / Site Name"</formula>
    </cfRule>
  </conditionalFormatting>
  <conditionalFormatting sqref="A1084">
    <cfRule type="cellIs" dxfId="866" priority="1080" operator="equal">
      <formula>"Campus / Site Name"</formula>
    </cfRule>
  </conditionalFormatting>
  <conditionalFormatting sqref="A1194">
    <cfRule type="cellIs" dxfId="865" priority="1075" operator="equal">
      <formula>"Campus / Site Name"</formula>
    </cfRule>
  </conditionalFormatting>
  <conditionalFormatting sqref="A1018 A1038">
    <cfRule type="cellIs" dxfId="864" priority="1083" operator="equal">
      <formula>"Campus / Site Name"</formula>
    </cfRule>
  </conditionalFormatting>
  <conditionalFormatting sqref="A1040">
    <cfRule type="cellIs" dxfId="863" priority="1082" operator="equal">
      <formula>"Campus / Site Name"</formula>
    </cfRule>
  </conditionalFormatting>
  <conditionalFormatting sqref="A1106">
    <cfRule type="cellIs" dxfId="862" priority="1079" operator="equal">
      <formula>"Campus / Site Name"</formula>
    </cfRule>
  </conditionalFormatting>
  <conditionalFormatting sqref="A1128">
    <cfRule type="cellIs" dxfId="861" priority="1078" operator="equal">
      <formula>"Campus / Site Name"</formula>
    </cfRule>
  </conditionalFormatting>
  <conditionalFormatting sqref="A1150">
    <cfRule type="cellIs" dxfId="860" priority="1077" operator="equal">
      <formula>"Campus / Site Name"</formula>
    </cfRule>
  </conditionalFormatting>
  <conditionalFormatting sqref="A1172">
    <cfRule type="cellIs" dxfId="859" priority="1076" operator="equal">
      <formula>"Campus / Site Name"</formula>
    </cfRule>
  </conditionalFormatting>
  <conditionalFormatting sqref="A1216">
    <cfRule type="cellIs" dxfId="858" priority="1074" operator="equal">
      <formula>"Campus / Site Name"</formula>
    </cfRule>
  </conditionalFormatting>
  <conditionalFormatting sqref="N366:N385">
    <cfRule type="cellIs" dxfId="857" priority="769" operator="equal">
      <formula>0</formula>
    </cfRule>
  </conditionalFormatting>
  <conditionalFormatting sqref="N1062:N1081">
    <cfRule type="cellIs" dxfId="856" priority="710" operator="equal">
      <formula>0</formula>
    </cfRule>
  </conditionalFormatting>
  <conditionalFormatting sqref="M1712:N1713">
    <cfRule type="cellIs" dxfId="855" priority="673" operator="equal">
      <formula>0</formula>
    </cfRule>
  </conditionalFormatting>
  <conditionalFormatting sqref="M1716:N1717">
    <cfRule type="cellIs" dxfId="854" priority="670" operator="equal">
      <formula>0</formula>
    </cfRule>
  </conditionalFormatting>
  <conditionalFormatting sqref="M1720:N1721">
    <cfRule type="cellIs" dxfId="853" priority="667" operator="equal">
      <formula>0</formula>
    </cfRule>
  </conditionalFormatting>
  <conditionalFormatting sqref="M29:M48">
    <cfRule type="cellIs" dxfId="852" priority="800" operator="equal">
      <formula>0</formula>
    </cfRule>
  </conditionalFormatting>
  <conditionalFormatting sqref="N29:N48">
    <cfRule type="cellIs" dxfId="851" priority="799" operator="equal">
      <formula>0</formula>
    </cfRule>
  </conditionalFormatting>
  <conditionalFormatting sqref="M1724:N1725">
    <cfRule type="cellIs" dxfId="850" priority="664" operator="equal">
      <formula>0</formula>
    </cfRule>
  </conditionalFormatting>
  <conditionalFormatting sqref="M51:M70">
    <cfRule type="cellIs" dxfId="849" priority="797" operator="equal">
      <formula>0</formula>
    </cfRule>
  </conditionalFormatting>
  <conditionalFormatting sqref="N95:N114">
    <cfRule type="cellIs" dxfId="848" priority="790" operator="equal">
      <formula>0</formula>
    </cfRule>
  </conditionalFormatting>
  <conditionalFormatting sqref="L1018:L1037">
    <cfRule type="cellIs" dxfId="847" priority="652" operator="equal">
      <formula>0</formula>
    </cfRule>
  </conditionalFormatting>
  <conditionalFormatting sqref="M161:M180">
    <cfRule type="cellIs" dxfId="846" priority="782" operator="equal">
      <formula>0</formula>
    </cfRule>
  </conditionalFormatting>
  <conditionalFormatting sqref="N183:N202">
    <cfRule type="cellIs" dxfId="845" priority="778" operator="equal">
      <formula>0</formula>
    </cfRule>
  </conditionalFormatting>
  <conditionalFormatting sqref="M366:M385">
    <cfRule type="cellIs" dxfId="844" priority="770" operator="equal">
      <formula>0</formula>
    </cfRule>
  </conditionalFormatting>
  <conditionalFormatting sqref="A1758:A1763">
    <cfRule type="cellIs" dxfId="843" priority="985" operator="equal">
      <formula>"Campus / Site Name"</formula>
    </cfRule>
  </conditionalFormatting>
  <conditionalFormatting sqref="G1758:G1763 M1758:O1763 F1762:F1763">
    <cfRule type="cellIs" dxfId="842" priority="984" operator="equal">
      <formula>0</formula>
    </cfRule>
  </conditionalFormatting>
  <conditionalFormatting sqref="A1772:A1780">
    <cfRule type="cellIs" dxfId="841" priority="983" operator="equal">
      <formula>"Campus / Site Name"</formula>
    </cfRule>
  </conditionalFormatting>
  <conditionalFormatting sqref="M1772:O1773 F1772:G1780 M1774:N1780">
    <cfRule type="cellIs" dxfId="840" priority="982" operator="equal">
      <formula>0</formula>
    </cfRule>
  </conditionalFormatting>
  <conditionalFormatting sqref="M454:M473">
    <cfRule type="cellIs" dxfId="839" priority="758" operator="equal">
      <formula>0</formula>
    </cfRule>
  </conditionalFormatting>
  <conditionalFormatting sqref="N344:N363">
    <cfRule type="cellIs" dxfId="838" priority="772" operator="equal">
      <formula>0</formula>
    </cfRule>
  </conditionalFormatting>
  <conditionalFormatting sqref="A1700">
    <cfRule type="cellIs" dxfId="837" priority="970" operator="equal">
      <formula>"Campus / Site Name"</formula>
    </cfRule>
  </conditionalFormatting>
  <conditionalFormatting sqref="A1704">
    <cfRule type="cellIs" dxfId="836" priority="969" operator="equal">
      <formula>"Campus / Site Name"</formula>
    </cfRule>
  </conditionalFormatting>
  <conditionalFormatting sqref="A1724">
    <cfRule type="cellIs" dxfId="835" priority="964" operator="equal">
      <formula>"Campus / Site Name"</formula>
    </cfRule>
  </conditionalFormatting>
  <conditionalFormatting sqref="A1692 A1694">
    <cfRule type="cellIs" dxfId="834" priority="972" operator="equal">
      <formula>"Campus / Site Name"</formula>
    </cfRule>
  </conditionalFormatting>
  <conditionalFormatting sqref="A1696">
    <cfRule type="cellIs" dxfId="833" priority="971" operator="equal">
      <formula>"Campus / Site Name"</formula>
    </cfRule>
  </conditionalFormatting>
  <conditionalFormatting sqref="A1708">
    <cfRule type="cellIs" dxfId="832" priority="968" operator="equal">
      <formula>"Campus / Site Name"</formula>
    </cfRule>
  </conditionalFormatting>
  <conditionalFormatting sqref="A1712">
    <cfRule type="cellIs" dxfId="831" priority="967" operator="equal">
      <formula>"Campus / Site Name"</formula>
    </cfRule>
  </conditionalFormatting>
  <conditionalFormatting sqref="A1716">
    <cfRule type="cellIs" dxfId="830" priority="966" operator="equal">
      <formula>"Campus / Site Name"</formula>
    </cfRule>
  </conditionalFormatting>
  <conditionalFormatting sqref="A1720">
    <cfRule type="cellIs" dxfId="829" priority="965" operator="equal">
      <formula>"Campus / Site Name"</formula>
    </cfRule>
  </conditionalFormatting>
  <conditionalFormatting sqref="A1728">
    <cfRule type="cellIs" dxfId="828" priority="963" operator="equal">
      <formula>"Campus / Site Name"</formula>
    </cfRule>
  </conditionalFormatting>
  <conditionalFormatting sqref="K879:K898">
    <cfRule type="cellIs" dxfId="827" priority="594" operator="equal">
      <formula>0</formula>
    </cfRule>
  </conditionalFormatting>
  <conditionalFormatting sqref="K813:K832">
    <cfRule type="cellIs" dxfId="826" priority="600" operator="equal">
      <formula>0</formula>
    </cfRule>
  </conditionalFormatting>
  <conditionalFormatting sqref="K747:K766">
    <cfRule type="cellIs" dxfId="825" priority="606" operator="equal">
      <formula>0</formula>
    </cfRule>
  </conditionalFormatting>
  <conditionalFormatting sqref="A1765">
    <cfRule type="cellIs" dxfId="824" priority="854" operator="equal">
      <formula>"Campus / Site Name"</formula>
    </cfRule>
  </conditionalFormatting>
  <conditionalFormatting sqref="M1765:O1765 F1765:G1765">
    <cfRule type="cellIs" dxfId="823" priority="853" operator="equal">
      <formula>0</formula>
    </cfRule>
  </conditionalFormatting>
  <conditionalFormatting sqref="L835:L854">
    <cfRule type="cellIs" dxfId="822" priority="597" operator="equal">
      <formula>0</formula>
    </cfRule>
  </conditionalFormatting>
  <conditionalFormatting sqref="K857:K876">
    <cfRule type="cellIs" dxfId="821" priority="596" operator="equal">
      <formula>0</formula>
    </cfRule>
  </conditionalFormatting>
  <conditionalFormatting sqref="K835:K854">
    <cfRule type="cellIs" dxfId="820" priority="598" operator="equal">
      <formula>0</formula>
    </cfRule>
  </conditionalFormatting>
  <conditionalFormatting sqref="I879:I898">
    <cfRule type="cellIs" dxfId="819" priority="463" operator="equal">
      <formula>0</formula>
    </cfRule>
  </conditionalFormatting>
  <conditionalFormatting sqref="L813:L832">
    <cfRule type="cellIs" dxfId="818" priority="599" operator="equal">
      <formula>0</formula>
    </cfRule>
  </conditionalFormatting>
  <conditionalFormatting sqref="J857:J876">
    <cfRule type="cellIs" dxfId="817" priority="464" operator="equal">
      <formula>0</formula>
    </cfRule>
  </conditionalFormatting>
  <conditionalFormatting sqref="I857:I876">
    <cfRule type="cellIs" dxfId="816" priority="465" operator="equal">
      <formula>0</formula>
    </cfRule>
  </conditionalFormatting>
  <conditionalFormatting sqref="K791:K810">
    <cfRule type="cellIs" dxfId="815" priority="602" operator="equal">
      <formula>0</formula>
    </cfRule>
  </conditionalFormatting>
  <conditionalFormatting sqref="L791:L810">
    <cfRule type="cellIs" dxfId="814" priority="601" operator="equal">
      <formula>0</formula>
    </cfRule>
  </conditionalFormatting>
  <conditionalFormatting sqref="J813:J832">
    <cfRule type="cellIs" dxfId="813" priority="468" operator="equal">
      <formula>0</formula>
    </cfRule>
  </conditionalFormatting>
  <conditionalFormatting sqref="M344:M363">
    <cfRule type="cellIs" dxfId="812" priority="773" operator="equal">
      <formula>0</formula>
    </cfRule>
  </conditionalFormatting>
  <conditionalFormatting sqref="L769:L788">
    <cfRule type="cellIs" dxfId="811" priority="603" operator="equal">
      <formula>0</formula>
    </cfRule>
  </conditionalFormatting>
  <conditionalFormatting sqref="L747:L766">
    <cfRule type="cellIs" dxfId="810" priority="605" operator="equal">
      <formula>0</formula>
    </cfRule>
  </conditionalFormatting>
  <conditionalFormatting sqref="K769:K788">
    <cfRule type="cellIs" dxfId="809" priority="604" operator="equal">
      <formula>0</formula>
    </cfRule>
  </conditionalFormatting>
  <conditionalFormatting sqref="A7:A26 A29:A48 A51:A70 A73:A92 A95:A114 A117:A136 A139:A158 A161:A180 A183:A202 A205:A224 A344:A363 A366:A385 A388:A407 A410:A429 A432:A451 A454:A473 A476:A495 A498:A517 A520:A539 A542:A561 A681:A700 A703:A722 A725:A744 A747:A766 A769:A788 A791:A810 A813:A832 A835:A854 A857:A876 A879:A898 A1018:A1037 A1040:A1059 A1062:A1081 A1084:A1103 A1106:A1125 A1128:A1147 A1150:A1169 A1172:A1191 A1194:A1213 A1216:A1235 A1692:A1693 A1696:A1697 A1700:A1701 A1704:A1705 A1708:A1709 A1712:A1713 A1716:A1717 A1720:A1721 A1724:A1725 A1728:A1729 A1772:A1780">
    <cfRule type="cellIs" dxfId="808" priority="832" operator="equal">
      <formula>0</formula>
    </cfRule>
  </conditionalFormatting>
  <conditionalFormatting sqref="O1194:O1213">
    <cfRule type="cellIs" dxfId="807" priority="691" operator="equal">
      <formula>0</formula>
    </cfRule>
  </conditionalFormatting>
  <conditionalFormatting sqref="O1150:O1169">
    <cfRule type="cellIs" dxfId="806" priority="697" operator="equal">
      <formula>0</formula>
    </cfRule>
  </conditionalFormatting>
  <conditionalFormatting sqref="O1106:O1125">
    <cfRule type="cellIs" dxfId="805" priority="703" operator="equal">
      <formula>0</formula>
    </cfRule>
  </conditionalFormatting>
  <conditionalFormatting sqref="O1062:O1081">
    <cfRule type="cellIs" dxfId="804" priority="709" operator="equal">
      <formula>0</formula>
    </cfRule>
  </conditionalFormatting>
  <conditionalFormatting sqref="O1018:O1037">
    <cfRule type="cellIs" dxfId="803" priority="715" operator="equal">
      <formula>0</formula>
    </cfRule>
  </conditionalFormatting>
  <conditionalFormatting sqref="O857:O876">
    <cfRule type="cellIs" dxfId="802" priority="719" operator="equal">
      <formula>0</formula>
    </cfRule>
  </conditionalFormatting>
  <conditionalFormatting sqref="O813:O832">
    <cfRule type="cellIs" dxfId="801" priority="725" operator="equal">
      <formula>0</formula>
    </cfRule>
  </conditionalFormatting>
  <conditionalFormatting sqref="K542:K561">
    <cfRule type="cellIs" dxfId="800" priority="491" operator="equal">
      <formula>0</formula>
    </cfRule>
  </conditionalFormatting>
  <conditionalFormatting sqref="L432:L451">
    <cfRule type="cellIs" dxfId="799" priority="500" operator="equal">
      <formula>0</formula>
    </cfRule>
  </conditionalFormatting>
  <conditionalFormatting sqref="L410:L429">
    <cfRule type="cellIs" dxfId="798" priority="502" operator="equal">
      <formula>0</formula>
    </cfRule>
  </conditionalFormatting>
  <conditionalFormatting sqref="L366:L385">
    <cfRule type="cellIs" dxfId="797" priority="506" operator="equal">
      <formula>0</formula>
    </cfRule>
  </conditionalFormatting>
  <conditionalFormatting sqref="L344:L363">
    <cfRule type="cellIs" dxfId="796" priority="508" operator="equal">
      <formula>0</formula>
    </cfRule>
  </conditionalFormatting>
  <conditionalFormatting sqref="M1704:N1705">
    <cfRule type="cellIs" dxfId="795" priority="679" operator="equal">
      <formula>0</formula>
    </cfRule>
  </conditionalFormatting>
  <conditionalFormatting sqref="L183:L202">
    <cfRule type="cellIs" dxfId="794" priority="512" operator="equal">
      <formula>0</formula>
    </cfRule>
  </conditionalFormatting>
  <conditionalFormatting sqref="L161:L180">
    <cfRule type="cellIs" dxfId="793" priority="514" operator="equal">
      <formula>0</formula>
    </cfRule>
  </conditionalFormatting>
  <conditionalFormatting sqref="O29:O48">
    <cfRule type="cellIs" dxfId="792" priority="798" operator="equal">
      <formula>0</formula>
    </cfRule>
  </conditionalFormatting>
  <conditionalFormatting sqref="N51:N70">
    <cfRule type="cellIs" dxfId="791" priority="796" operator="equal">
      <formula>0</formula>
    </cfRule>
  </conditionalFormatting>
  <conditionalFormatting sqref="O51:O70">
    <cfRule type="cellIs" dxfId="790" priority="795" operator="equal">
      <formula>0</formula>
    </cfRule>
  </conditionalFormatting>
  <conditionalFormatting sqref="N73:N92">
    <cfRule type="cellIs" dxfId="789" priority="793" operator="equal">
      <formula>0</formula>
    </cfRule>
  </conditionalFormatting>
  <conditionalFormatting sqref="M73:M92">
    <cfRule type="cellIs" dxfId="788" priority="794" operator="equal">
      <formula>0</formula>
    </cfRule>
  </conditionalFormatting>
  <conditionalFormatting sqref="O73:O92">
    <cfRule type="cellIs" dxfId="787" priority="792" operator="equal">
      <formula>0</formula>
    </cfRule>
  </conditionalFormatting>
  <conditionalFormatting sqref="L7:L26">
    <cfRule type="cellIs" dxfId="786" priority="656" operator="equal">
      <formula>0</formula>
    </cfRule>
  </conditionalFormatting>
  <conditionalFormatting sqref="M95:M114">
    <cfRule type="cellIs" dxfId="785" priority="791" operator="equal">
      <formula>0</formula>
    </cfRule>
  </conditionalFormatting>
  <conditionalFormatting sqref="O95:O114">
    <cfRule type="cellIs" dxfId="784" priority="789" operator="equal">
      <formula>0</formula>
    </cfRule>
  </conditionalFormatting>
  <conditionalFormatting sqref="N117:N136">
    <cfRule type="cellIs" dxfId="783" priority="787" operator="equal">
      <formula>0</formula>
    </cfRule>
  </conditionalFormatting>
  <conditionalFormatting sqref="M117:M136">
    <cfRule type="cellIs" dxfId="782" priority="788" operator="equal">
      <formula>0</formula>
    </cfRule>
  </conditionalFormatting>
  <conditionalFormatting sqref="O117:O136">
    <cfRule type="cellIs" dxfId="781" priority="786" operator="equal">
      <formula>0</formula>
    </cfRule>
  </conditionalFormatting>
  <conditionalFormatting sqref="N139:N158">
    <cfRule type="cellIs" dxfId="780" priority="784" operator="equal">
      <formula>0</formula>
    </cfRule>
  </conditionalFormatting>
  <conditionalFormatting sqref="M139:M158">
    <cfRule type="cellIs" dxfId="779" priority="785" operator="equal">
      <formula>0</formula>
    </cfRule>
  </conditionalFormatting>
  <conditionalFormatting sqref="O139:O158">
    <cfRule type="cellIs" dxfId="778" priority="783" operator="equal">
      <formula>0</formula>
    </cfRule>
  </conditionalFormatting>
  <conditionalFormatting sqref="N161:N180">
    <cfRule type="cellIs" dxfId="777" priority="781" operator="equal">
      <formula>0</formula>
    </cfRule>
  </conditionalFormatting>
  <conditionalFormatting sqref="O161:O180">
    <cfRule type="cellIs" dxfId="776" priority="780" operator="equal">
      <formula>0</formula>
    </cfRule>
  </conditionalFormatting>
  <conditionalFormatting sqref="M183:M202">
    <cfRule type="cellIs" dxfId="775" priority="779" operator="equal">
      <formula>0</formula>
    </cfRule>
  </conditionalFormatting>
  <conditionalFormatting sqref="O183:O202">
    <cfRule type="cellIs" dxfId="774" priority="777" operator="equal">
      <formula>0</formula>
    </cfRule>
  </conditionalFormatting>
  <conditionalFormatting sqref="N205:N224">
    <cfRule type="cellIs" dxfId="773" priority="775" operator="equal">
      <formula>0</formula>
    </cfRule>
  </conditionalFormatting>
  <conditionalFormatting sqref="M205:M224">
    <cfRule type="cellIs" dxfId="772" priority="776" operator="equal">
      <formula>0</formula>
    </cfRule>
  </conditionalFormatting>
  <conditionalFormatting sqref="O205:O224">
    <cfRule type="cellIs" dxfId="771" priority="774" operator="equal">
      <formula>0</formula>
    </cfRule>
  </conditionalFormatting>
  <conditionalFormatting sqref="I813:I832">
    <cfRule type="cellIs" dxfId="770" priority="469" operator="equal">
      <formula>0</formula>
    </cfRule>
  </conditionalFormatting>
  <conditionalFormatting sqref="J791:J810">
    <cfRule type="cellIs" dxfId="769" priority="470" operator="equal">
      <formula>0</formula>
    </cfRule>
  </conditionalFormatting>
  <conditionalFormatting sqref="O344:O363">
    <cfRule type="cellIs" dxfId="768" priority="771" operator="equal">
      <formula>0</formula>
    </cfRule>
  </conditionalFormatting>
  <conditionalFormatting sqref="J835:J854">
    <cfRule type="cellIs" dxfId="767" priority="466" operator="equal">
      <formula>0</formula>
    </cfRule>
  </conditionalFormatting>
  <conditionalFormatting sqref="I835:I854">
    <cfRule type="cellIs" dxfId="766" priority="467" operator="equal">
      <formula>0</formula>
    </cfRule>
  </conditionalFormatting>
  <conditionalFormatting sqref="O366:O385">
    <cfRule type="cellIs" dxfId="765" priority="768" operator="equal">
      <formula>0</formula>
    </cfRule>
  </conditionalFormatting>
  <conditionalFormatting sqref="O388:O407">
    <cfRule type="cellIs" dxfId="764" priority="765" operator="equal">
      <formula>0</formula>
    </cfRule>
  </conditionalFormatting>
  <conditionalFormatting sqref="O410:O429">
    <cfRule type="cellIs" dxfId="763" priority="762" operator="equal">
      <formula>0</formula>
    </cfRule>
  </conditionalFormatting>
  <conditionalFormatting sqref="O432:O451">
    <cfRule type="cellIs" dxfId="762" priority="759" operator="equal">
      <formula>0</formula>
    </cfRule>
  </conditionalFormatting>
  <conditionalFormatting sqref="N454:N473">
    <cfRule type="cellIs" dxfId="761" priority="757" operator="equal">
      <formula>0</formula>
    </cfRule>
  </conditionalFormatting>
  <conditionalFormatting sqref="O454:O473">
    <cfRule type="cellIs" dxfId="760" priority="756" operator="equal">
      <formula>0</formula>
    </cfRule>
  </conditionalFormatting>
  <conditionalFormatting sqref="N476:N495">
    <cfRule type="cellIs" dxfId="759" priority="754" operator="equal">
      <formula>0</formula>
    </cfRule>
  </conditionalFormatting>
  <conditionalFormatting sqref="O476:O495">
    <cfRule type="cellIs" dxfId="758" priority="753" operator="equal">
      <formula>0</formula>
    </cfRule>
  </conditionalFormatting>
  <conditionalFormatting sqref="N498:N517">
    <cfRule type="cellIs" dxfId="757" priority="751" operator="equal">
      <formula>0</formula>
    </cfRule>
  </conditionalFormatting>
  <conditionalFormatting sqref="O498:O517">
    <cfRule type="cellIs" dxfId="756" priority="750" operator="equal">
      <formula>0</formula>
    </cfRule>
  </conditionalFormatting>
  <conditionalFormatting sqref="N520:N539">
    <cfRule type="cellIs" dxfId="755" priority="748" operator="equal">
      <formula>0</formula>
    </cfRule>
  </conditionalFormatting>
  <conditionalFormatting sqref="O520:O539">
    <cfRule type="cellIs" dxfId="754" priority="747" operator="equal">
      <formula>0</formula>
    </cfRule>
  </conditionalFormatting>
  <conditionalFormatting sqref="O542:O561">
    <cfRule type="cellIs" dxfId="753" priority="744" operator="equal">
      <formula>0</formula>
    </cfRule>
  </conditionalFormatting>
  <conditionalFormatting sqref="O681:O700">
    <cfRule type="cellIs" dxfId="752" priority="743" operator="equal">
      <formula>0</formula>
    </cfRule>
  </conditionalFormatting>
  <conditionalFormatting sqref="K725:K744">
    <cfRule type="cellIs" dxfId="751" priority="608" operator="equal">
      <formula>0</formula>
    </cfRule>
  </conditionalFormatting>
  <conditionalFormatting sqref="O703:O722">
    <cfRule type="cellIs" dxfId="750" priority="740" operator="equal">
      <formula>0</formula>
    </cfRule>
  </conditionalFormatting>
  <conditionalFormatting sqref="O725:O744">
    <cfRule type="cellIs" dxfId="749" priority="737" operator="equal">
      <formula>0</formula>
    </cfRule>
  </conditionalFormatting>
  <conditionalFormatting sqref="O747:O766">
    <cfRule type="cellIs" dxfId="748" priority="734" operator="equal">
      <formula>0</formula>
    </cfRule>
  </conditionalFormatting>
  <conditionalFormatting sqref="M769:M788">
    <cfRule type="cellIs" dxfId="747" priority="733" operator="equal">
      <formula>0</formula>
    </cfRule>
  </conditionalFormatting>
  <conditionalFormatting sqref="O769:O788">
    <cfRule type="cellIs" dxfId="746" priority="731" operator="equal">
      <formula>0</formula>
    </cfRule>
  </conditionalFormatting>
  <conditionalFormatting sqref="O791:O810">
    <cfRule type="cellIs" dxfId="745" priority="728" operator="equal">
      <formula>0</formula>
    </cfRule>
  </conditionalFormatting>
  <conditionalFormatting sqref="K1040:K1059">
    <cfRule type="cellIs" dxfId="744" priority="592" operator="equal">
      <formula>0</formula>
    </cfRule>
  </conditionalFormatting>
  <conditionalFormatting sqref="O835:O854">
    <cfRule type="cellIs" dxfId="743" priority="722" operator="equal">
      <formula>0</formula>
    </cfRule>
  </conditionalFormatting>
  <conditionalFormatting sqref="N857:N876">
    <cfRule type="cellIs" dxfId="742" priority="720" operator="equal">
      <formula>0</formula>
    </cfRule>
  </conditionalFormatting>
  <conditionalFormatting sqref="N879:N898">
    <cfRule type="cellIs" dxfId="741" priority="717" operator="equal">
      <formula>0</formula>
    </cfRule>
  </conditionalFormatting>
  <conditionalFormatting sqref="M879:M898">
    <cfRule type="cellIs" dxfId="740" priority="718" operator="equal">
      <formula>0</formula>
    </cfRule>
  </conditionalFormatting>
  <conditionalFormatting sqref="O879:O898">
    <cfRule type="cellIs" dxfId="739" priority="716" operator="equal">
      <formula>0</formula>
    </cfRule>
  </conditionalFormatting>
  <conditionalFormatting sqref="N1040:N1059">
    <cfRule type="cellIs" dxfId="738" priority="713" operator="equal">
      <formula>0</formula>
    </cfRule>
  </conditionalFormatting>
  <conditionalFormatting sqref="M1040:M1059">
    <cfRule type="cellIs" dxfId="737" priority="714" operator="equal">
      <formula>0</formula>
    </cfRule>
  </conditionalFormatting>
  <conditionalFormatting sqref="O1040:O1059">
    <cfRule type="cellIs" dxfId="736" priority="712" operator="equal">
      <formula>0</formula>
    </cfRule>
  </conditionalFormatting>
  <conditionalFormatting sqref="M1062:M1081">
    <cfRule type="cellIs" dxfId="735" priority="711" operator="equal">
      <formula>0</formula>
    </cfRule>
  </conditionalFormatting>
  <conditionalFormatting sqref="N1084:N1103">
    <cfRule type="cellIs" dxfId="734" priority="707" operator="equal">
      <formula>0</formula>
    </cfRule>
  </conditionalFormatting>
  <conditionalFormatting sqref="M1084:M1103">
    <cfRule type="cellIs" dxfId="733" priority="708" operator="equal">
      <formula>0</formula>
    </cfRule>
  </conditionalFormatting>
  <conditionalFormatting sqref="O1084:O1103">
    <cfRule type="cellIs" dxfId="732" priority="706" operator="equal">
      <formula>0</formula>
    </cfRule>
  </conditionalFormatting>
  <conditionalFormatting sqref="N1106:N1125">
    <cfRule type="cellIs" dxfId="731" priority="704" operator="equal">
      <formula>0</formula>
    </cfRule>
  </conditionalFormatting>
  <conditionalFormatting sqref="M1106:M1125">
    <cfRule type="cellIs" dxfId="730" priority="705" operator="equal">
      <formula>0</formula>
    </cfRule>
  </conditionalFormatting>
  <conditionalFormatting sqref="N1128:N1147">
    <cfRule type="cellIs" dxfId="729" priority="701" operator="equal">
      <formula>0</formula>
    </cfRule>
  </conditionalFormatting>
  <conditionalFormatting sqref="M1128:M1147">
    <cfRule type="cellIs" dxfId="728" priority="702" operator="equal">
      <formula>0</formula>
    </cfRule>
  </conditionalFormatting>
  <conditionalFormatting sqref="O1128:O1147">
    <cfRule type="cellIs" dxfId="727" priority="700" operator="equal">
      <formula>0</formula>
    </cfRule>
  </conditionalFormatting>
  <conditionalFormatting sqref="N1150:N1169">
    <cfRule type="cellIs" dxfId="726" priority="698" operator="equal">
      <formula>0</formula>
    </cfRule>
  </conditionalFormatting>
  <conditionalFormatting sqref="M1150:M1169">
    <cfRule type="cellIs" dxfId="725" priority="699" operator="equal">
      <formula>0</formula>
    </cfRule>
  </conditionalFormatting>
  <conditionalFormatting sqref="N1172:N1191">
    <cfRule type="cellIs" dxfId="724" priority="695" operator="equal">
      <formula>0</formula>
    </cfRule>
  </conditionalFormatting>
  <conditionalFormatting sqref="M1172:M1191">
    <cfRule type="cellIs" dxfId="723" priority="696" operator="equal">
      <formula>0</formula>
    </cfRule>
  </conditionalFormatting>
  <conditionalFormatting sqref="O1172:O1191">
    <cfRule type="cellIs" dxfId="722" priority="694" operator="equal">
      <formula>0</formula>
    </cfRule>
  </conditionalFormatting>
  <conditionalFormatting sqref="N1194:N1213">
    <cfRule type="cellIs" dxfId="721" priority="692" operator="equal">
      <formula>0</formula>
    </cfRule>
  </conditionalFormatting>
  <conditionalFormatting sqref="M1194:M1213">
    <cfRule type="cellIs" dxfId="720" priority="693" operator="equal">
      <formula>0</formula>
    </cfRule>
  </conditionalFormatting>
  <conditionalFormatting sqref="N1216:N1235">
    <cfRule type="cellIs" dxfId="719" priority="689" operator="equal">
      <formula>0</formula>
    </cfRule>
  </conditionalFormatting>
  <conditionalFormatting sqref="M1216:M1235">
    <cfRule type="cellIs" dxfId="718" priority="690" operator="equal">
      <formula>0</formula>
    </cfRule>
  </conditionalFormatting>
  <conditionalFormatting sqref="O1216:O1235">
    <cfRule type="cellIs" dxfId="717" priority="688" operator="equal">
      <formula>0</formula>
    </cfRule>
  </conditionalFormatting>
  <conditionalFormatting sqref="O1692">
    <cfRule type="cellIs" dxfId="716" priority="687" operator="equal">
      <formula>0</formula>
    </cfRule>
  </conditionalFormatting>
  <conditionalFormatting sqref="O1693">
    <cfRule type="cellIs" dxfId="715" priority="686" operator="equal">
      <formula>0</formula>
    </cfRule>
  </conditionalFormatting>
  <conditionalFormatting sqref="M1696:N1697">
    <cfRule type="cellIs" dxfId="714" priority="685" operator="equal">
      <formula>0</formula>
    </cfRule>
  </conditionalFormatting>
  <conditionalFormatting sqref="O1696">
    <cfRule type="cellIs" dxfId="713" priority="684" operator="equal">
      <formula>0</formula>
    </cfRule>
  </conditionalFormatting>
  <conditionalFormatting sqref="O1697">
    <cfRule type="cellIs" dxfId="712" priority="683" operator="equal">
      <formula>0</formula>
    </cfRule>
  </conditionalFormatting>
  <conditionalFormatting sqref="M1700:N1701">
    <cfRule type="cellIs" dxfId="711" priority="682" operator="equal">
      <formula>0</formula>
    </cfRule>
  </conditionalFormatting>
  <conditionalFormatting sqref="O1700">
    <cfRule type="cellIs" dxfId="710" priority="681" operator="equal">
      <formula>0</formula>
    </cfRule>
  </conditionalFormatting>
  <conditionalFormatting sqref="O1701">
    <cfRule type="cellIs" dxfId="709" priority="680" operator="equal">
      <formula>0</formula>
    </cfRule>
  </conditionalFormatting>
  <conditionalFormatting sqref="L205:L224">
    <cfRule type="cellIs" dxfId="708" priority="510" operator="equal">
      <formula>0</formula>
    </cfRule>
  </conditionalFormatting>
  <conditionalFormatting sqref="O1704">
    <cfRule type="cellIs" dxfId="707" priority="678" operator="equal">
      <formula>0</formula>
    </cfRule>
  </conditionalFormatting>
  <conditionalFormatting sqref="O1705">
    <cfRule type="cellIs" dxfId="706" priority="677" operator="equal">
      <formula>0</formula>
    </cfRule>
  </conditionalFormatting>
  <conditionalFormatting sqref="M1708:N1709">
    <cfRule type="cellIs" dxfId="705" priority="676" operator="equal">
      <formula>0</formula>
    </cfRule>
  </conditionalFormatting>
  <conditionalFormatting sqref="O1708">
    <cfRule type="cellIs" dxfId="704" priority="675" operator="equal">
      <formula>0</formula>
    </cfRule>
  </conditionalFormatting>
  <conditionalFormatting sqref="O1709">
    <cfRule type="cellIs" dxfId="703" priority="674" operator="equal">
      <formula>0</formula>
    </cfRule>
  </conditionalFormatting>
  <conditionalFormatting sqref="L388:L407">
    <cfRule type="cellIs" dxfId="702" priority="504" operator="equal">
      <formula>0</formula>
    </cfRule>
  </conditionalFormatting>
  <conditionalFormatting sqref="O1712">
    <cfRule type="cellIs" dxfId="701" priority="672" operator="equal">
      <formula>0</formula>
    </cfRule>
  </conditionalFormatting>
  <conditionalFormatting sqref="O1713">
    <cfRule type="cellIs" dxfId="700" priority="671" operator="equal">
      <formula>0</formula>
    </cfRule>
  </conditionalFormatting>
  <conditionalFormatting sqref="O1716">
    <cfRule type="cellIs" dxfId="699" priority="669" operator="equal">
      <formula>0</formula>
    </cfRule>
  </conditionalFormatting>
  <conditionalFormatting sqref="O1717">
    <cfRule type="cellIs" dxfId="698" priority="668" operator="equal">
      <formula>0</formula>
    </cfRule>
  </conditionalFormatting>
  <conditionalFormatting sqref="L454:L473">
    <cfRule type="cellIs" dxfId="697" priority="498" operator="equal">
      <formula>0</formula>
    </cfRule>
  </conditionalFormatting>
  <conditionalFormatting sqref="O1720">
    <cfRule type="cellIs" dxfId="696" priority="666" operator="equal">
      <formula>0</formula>
    </cfRule>
  </conditionalFormatting>
  <conditionalFormatting sqref="O1721">
    <cfRule type="cellIs" dxfId="695" priority="665" operator="equal">
      <formula>0</formula>
    </cfRule>
  </conditionalFormatting>
  <conditionalFormatting sqref="O1724">
    <cfRule type="cellIs" dxfId="694" priority="663" operator="equal">
      <formula>0</formula>
    </cfRule>
  </conditionalFormatting>
  <conditionalFormatting sqref="O1725">
    <cfRule type="cellIs" dxfId="693" priority="662" operator="equal">
      <formula>0</formula>
    </cfRule>
  </conditionalFormatting>
  <conditionalFormatting sqref="M1728:N1729">
    <cfRule type="cellIs" dxfId="692" priority="661" operator="equal">
      <formula>0</formula>
    </cfRule>
  </conditionalFormatting>
  <conditionalFormatting sqref="O1728">
    <cfRule type="cellIs" dxfId="691" priority="660" operator="equal">
      <formula>0</formula>
    </cfRule>
  </conditionalFormatting>
  <conditionalFormatting sqref="O1729">
    <cfRule type="cellIs" dxfId="690" priority="659" operator="equal">
      <formula>0</formula>
    </cfRule>
  </conditionalFormatting>
  <conditionalFormatting sqref="K1692:L1693">
    <cfRule type="cellIs" dxfId="689" priority="658" operator="equal">
      <formula>0</formula>
    </cfRule>
  </conditionalFormatting>
  <conditionalFormatting sqref="K7:K26">
    <cfRule type="cellIs" dxfId="688" priority="657" operator="equal">
      <formula>0</formula>
    </cfRule>
  </conditionalFormatting>
  <conditionalFormatting sqref="K1018:K1037">
    <cfRule type="cellIs" dxfId="687" priority="653" operator="equal">
      <formula>0</formula>
    </cfRule>
  </conditionalFormatting>
  <conditionalFormatting sqref="L681:L700">
    <cfRule type="cellIs" dxfId="686" priority="654" operator="equal">
      <formula>0</formula>
    </cfRule>
  </conditionalFormatting>
  <conditionalFormatting sqref="K681:K700">
    <cfRule type="cellIs" dxfId="685" priority="655" operator="equal">
      <formula>0</formula>
    </cfRule>
  </conditionalFormatting>
  <conditionalFormatting sqref="K1758:L1763">
    <cfRule type="cellIs" dxfId="684" priority="651" operator="equal">
      <formula>0</formula>
    </cfRule>
  </conditionalFormatting>
  <conditionalFormatting sqref="K1772:L1780">
    <cfRule type="cellIs" dxfId="683" priority="650" operator="equal">
      <formula>0</formula>
    </cfRule>
  </conditionalFormatting>
  <conditionalFormatting sqref="K1765:L1765">
    <cfRule type="cellIs" dxfId="682" priority="649" operator="equal">
      <formula>0</formula>
    </cfRule>
  </conditionalFormatting>
  <conditionalFormatting sqref="K1720:L1721">
    <cfRule type="cellIs" dxfId="681" priority="568" operator="equal">
      <formula>0</formula>
    </cfRule>
  </conditionalFormatting>
  <conditionalFormatting sqref="K1724:L1725">
    <cfRule type="cellIs" dxfId="680" priority="567" operator="equal">
      <formula>0</formula>
    </cfRule>
  </conditionalFormatting>
  <conditionalFormatting sqref="K1716:L1717">
    <cfRule type="cellIs" dxfId="679" priority="569" operator="equal">
      <formula>0</formula>
    </cfRule>
  </conditionalFormatting>
  <conditionalFormatting sqref="K1712:L1713">
    <cfRule type="cellIs" dxfId="678" priority="570" operator="equal">
      <formula>0</formula>
    </cfRule>
  </conditionalFormatting>
  <conditionalFormatting sqref="K1708:L1709">
    <cfRule type="cellIs" dxfId="677" priority="571" operator="equal">
      <formula>0</formula>
    </cfRule>
  </conditionalFormatting>
  <conditionalFormatting sqref="K1704:L1705">
    <cfRule type="cellIs" dxfId="676" priority="572" operator="equal">
      <formula>0</formula>
    </cfRule>
  </conditionalFormatting>
  <conditionalFormatting sqref="I1724:J1725">
    <cfRule type="cellIs" dxfId="675" priority="436" operator="equal">
      <formula>0</formula>
    </cfRule>
  </conditionalFormatting>
  <conditionalFormatting sqref="I1716:J1717">
    <cfRule type="cellIs" dxfId="674" priority="438" operator="equal">
      <formula>0</formula>
    </cfRule>
  </conditionalFormatting>
  <conditionalFormatting sqref="I1720:J1721">
    <cfRule type="cellIs" dxfId="673" priority="437" operator="equal">
      <formula>0</formula>
    </cfRule>
  </conditionalFormatting>
  <conditionalFormatting sqref="K1728:L1729">
    <cfRule type="cellIs" dxfId="672" priority="566" operator="equal">
      <formula>0</formula>
    </cfRule>
  </conditionalFormatting>
  <conditionalFormatting sqref="L703:L722">
    <cfRule type="cellIs" dxfId="671" priority="609" operator="equal">
      <formula>0</formula>
    </cfRule>
  </conditionalFormatting>
  <conditionalFormatting sqref="K703:K722">
    <cfRule type="cellIs" dxfId="670" priority="610" operator="equal">
      <formula>0</formula>
    </cfRule>
  </conditionalFormatting>
  <conditionalFormatting sqref="L725:L744">
    <cfRule type="cellIs" dxfId="669" priority="607" operator="equal">
      <formula>0</formula>
    </cfRule>
  </conditionalFormatting>
  <conditionalFormatting sqref="I791:I810">
    <cfRule type="cellIs" dxfId="668" priority="471" operator="equal">
      <formula>0</formula>
    </cfRule>
  </conditionalFormatting>
  <conditionalFormatting sqref="L857:L876">
    <cfRule type="cellIs" dxfId="667" priority="595" operator="equal">
      <formula>0</formula>
    </cfRule>
  </conditionalFormatting>
  <conditionalFormatting sqref="J879:J898">
    <cfRule type="cellIs" dxfId="666" priority="462" operator="equal">
      <formula>0</formula>
    </cfRule>
  </conditionalFormatting>
  <conditionalFormatting sqref="L879:L898">
    <cfRule type="cellIs" dxfId="665" priority="593" operator="equal">
      <formula>0</formula>
    </cfRule>
  </conditionalFormatting>
  <conditionalFormatting sqref="L1040:L1059">
    <cfRule type="cellIs" dxfId="664" priority="591" operator="equal">
      <formula>0</formula>
    </cfRule>
  </conditionalFormatting>
  <conditionalFormatting sqref="L1062:L1081">
    <cfRule type="cellIs" dxfId="663" priority="589" operator="equal">
      <formula>0</formula>
    </cfRule>
  </conditionalFormatting>
  <conditionalFormatting sqref="K1062:K1081">
    <cfRule type="cellIs" dxfId="662" priority="590" operator="equal">
      <formula>0</formula>
    </cfRule>
  </conditionalFormatting>
  <conditionalFormatting sqref="L1084:L1103">
    <cfRule type="cellIs" dxfId="661" priority="587" operator="equal">
      <formula>0</formula>
    </cfRule>
  </conditionalFormatting>
  <conditionalFormatting sqref="K1084:K1103">
    <cfRule type="cellIs" dxfId="660" priority="588" operator="equal">
      <formula>0</formula>
    </cfRule>
  </conditionalFormatting>
  <conditionalFormatting sqref="L1106:L1125">
    <cfRule type="cellIs" dxfId="659" priority="585" operator="equal">
      <formula>0</formula>
    </cfRule>
  </conditionalFormatting>
  <conditionalFormatting sqref="K1106:K1125">
    <cfRule type="cellIs" dxfId="658" priority="586" operator="equal">
      <formula>0</formula>
    </cfRule>
  </conditionalFormatting>
  <conditionalFormatting sqref="L1128:L1147">
    <cfRule type="cellIs" dxfId="657" priority="583" operator="equal">
      <formula>0</formula>
    </cfRule>
  </conditionalFormatting>
  <conditionalFormatting sqref="K1128:K1147">
    <cfRule type="cellIs" dxfId="656" priority="584" operator="equal">
      <formula>0</formula>
    </cfRule>
  </conditionalFormatting>
  <conditionalFormatting sqref="L1150:L1169">
    <cfRule type="cellIs" dxfId="655" priority="581" operator="equal">
      <formula>0</formula>
    </cfRule>
  </conditionalFormatting>
  <conditionalFormatting sqref="K1150:K1169">
    <cfRule type="cellIs" dxfId="654" priority="582" operator="equal">
      <formula>0</formula>
    </cfRule>
  </conditionalFormatting>
  <conditionalFormatting sqref="L1172:L1191">
    <cfRule type="cellIs" dxfId="653" priority="579" operator="equal">
      <formula>0</formula>
    </cfRule>
  </conditionalFormatting>
  <conditionalFormatting sqref="K1172:K1191">
    <cfRule type="cellIs" dxfId="652" priority="580" operator="equal">
      <formula>0</formula>
    </cfRule>
  </conditionalFormatting>
  <conditionalFormatting sqref="L1194:L1213">
    <cfRule type="cellIs" dxfId="651" priority="577" operator="equal">
      <formula>0</formula>
    </cfRule>
  </conditionalFormatting>
  <conditionalFormatting sqref="K1194:K1213">
    <cfRule type="cellIs" dxfId="650" priority="578" operator="equal">
      <formula>0</formula>
    </cfRule>
  </conditionalFormatting>
  <conditionalFormatting sqref="L1216:L1235">
    <cfRule type="cellIs" dxfId="649" priority="575" operator="equal">
      <formula>0</formula>
    </cfRule>
  </conditionalFormatting>
  <conditionalFormatting sqref="K1216:K1235">
    <cfRule type="cellIs" dxfId="648" priority="576" operator="equal">
      <formula>0</formula>
    </cfRule>
  </conditionalFormatting>
  <conditionalFormatting sqref="K1696:L1697">
    <cfRule type="cellIs" dxfId="647" priority="574" operator="equal">
      <formula>0</formula>
    </cfRule>
  </conditionalFormatting>
  <conditionalFormatting sqref="K1700:L1701">
    <cfRule type="cellIs" dxfId="646" priority="573" operator="equal">
      <formula>0</formula>
    </cfRule>
  </conditionalFormatting>
  <conditionalFormatting sqref="I1728:J1729">
    <cfRule type="cellIs" dxfId="645" priority="435" operator="equal">
      <formula>0</formula>
    </cfRule>
  </conditionalFormatting>
  <conditionalFormatting sqref="L29:L48">
    <cfRule type="cellIs" dxfId="644" priority="526" operator="equal">
      <formula>0</formula>
    </cfRule>
  </conditionalFormatting>
  <conditionalFormatting sqref="K29:K48">
    <cfRule type="cellIs" dxfId="643" priority="527" operator="equal">
      <formula>0</formula>
    </cfRule>
  </conditionalFormatting>
  <conditionalFormatting sqref="I73:I92">
    <cfRule type="cellIs" dxfId="642" priority="392" operator="equal">
      <formula>0</formula>
    </cfRule>
  </conditionalFormatting>
  <conditionalFormatting sqref="J51:J70">
    <cfRule type="cellIs" dxfId="641" priority="393" operator="equal">
      <formula>0</formula>
    </cfRule>
  </conditionalFormatting>
  <conditionalFormatting sqref="L51:L70">
    <cfRule type="cellIs" dxfId="640" priority="524" operator="equal">
      <formula>0</formula>
    </cfRule>
  </conditionalFormatting>
  <conditionalFormatting sqref="K51:K70">
    <cfRule type="cellIs" dxfId="639" priority="525" operator="equal">
      <formula>0</formula>
    </cfRule>
  </conditionalFormatting>
  <conditionalFormatting sqref="L73:L92">
    <cfRule type="cellIs" dxfId="638" priority="522" operator="equal">
      <formula>0</formula>
    </cfRule>
  </conditionalFormatting>
  <conditionalFormatting sqref="K73:K92">
    <cfRule type="cellIs" dxfId="637" priority="523" operator="equal">
      <formula>0</formula>
    </cfRule>
  </conditionalFormatting>
  <conditionalFormatting sqref="L95:L114">
    <cfRule type="cellIs" dxfId="636" priority="520" operator="equal">
      <formula>0</formula>
    </cfRule>
  </conditionalFormatting>
  <conditionalFormatting sqref="K95:K114">
    <cfRule type="cellIs" dxfId="635" priority="521" operator="equal">
      <formula>0</formula>
    </cfRule>
  </conditionalFormatting>
  <conditionalFormatting sqref="L117:L136">
    <cfRule type="cellIs" dxfId="634" priority="518" operator="equal">
      <formula>0</formula>
    </cfRule>
  </conditionalFormatting>
  <conditionalFormatting sqref="K117:K136">
    <cfRule type="cellIs" dxfId="633" priority="519" operator="equal">
      <formula>0</formula>
    </cfRule>
  </conditionalFormatting>
  <conditionalFormatting sqref="L139:L158">
    <cfRule type="cellIs" dxfId="632" priority="516" operator="equal">
      <formula>0</formula>
    </cfRule>
  </conditionalFormatting>
  <conditionalFormatting sqref="K139:K158">
    <cfRule type="cellIs" dxfId="631" priority="517" operator="equal">
      <formula>0</formula>
    </cfRule>
  </conditionalFormatting>
  <conditionalFormatting sqref="I205:I224">
    <cfRule type="cellIs" dxfId="630" priority="380" operator="equal">
      <formula>0</formula>
    </cfRule>
  </conditionalFormatting>
  <conditionalFormatting sqref="K161:K180">
    <cfRule type="cellIs" dxfId="629" priority="515" operator="equal">
      <formula>0</formula>
    </cfRule>
  </conditionalFormatting>
  <conditionalFormatting sqref="I344:I363">
    <cfRule type="cellIs" dxfId="628" priority="378" operator="equal">
      <formula>0</formula>
    </cfRule>
  </conditionalFormatting>
  <conditionalFormatting sqref="K183:K202">
    <cfRule type="cellIs" dxfId="627" priority="513" operator="equal">
      <formula>0</formula>
    </cfRule>
  </conditionalFormatting>
  <conditionalFormatting sqref="I366:I385">
    <cfRule type="cellIs" dxfId="626" priority="376" operator="equal">
      <formula>0</formula>
    </cfRule>
  </conditionalFormatting>
  <conditionalFormatting sqref="K205:K224">
    <cfRule type="cellIs" dxfId="625" priority="511" operator="equal">
      <formula>0</formula>
    </cfRule>
  </conditionalFormatting>
  <conditionalFormatting sqref="I388:I407">
    <cfRule type="cellIs" dxfId="624" priority="374" operator="equal">
      <formula>0</formula>
    </cfRule>
  </conditionalFormatting>
  <conditionalFormatting sqref="K344:K363">
    <cfRule type="cellIs" dxfId="623" priority="509" operator="equal">
      <formula>0</formula>
    </cfRule>
  </conditionalFormatting>
  <conditionalFormatting sqref="I95:I114">
    <cfRule type="cellIs" dxfId="622" priority="390" operator="equal">
      <formula>0</formula>
    </cfRule>
  </conditionalFormatting>
  <conditionalFormatting sqref="J73:J92">
    <cfRule type="cellIs" dxfId="621" priority="391" operator="equal">
      <formula>0</formula>
    </cfRule>
  </conditionalFormatting>
  <conditionalFormatting sqref="I117:I136">
    <cfRule type="cellIs" dxfId="620" priority="388" operator="equal">
      <formula>0</formula>
    </cfRule>
  </conditionalFormatting>
  <conditionalFormatting sqref="J95:J114">
    <cfRule type="cellIs" dxfId="619" priority="389" operator="equal">
      <formula>0</formula>
    </cfRule>
  </conditionalFormatting>
  <conditionalFormatting sqref="I139:I158">
    <cfRule type="cellIs" dxfId="618" priority="386" operator="equal">
      <formula>0</formula>
    </cfRule>
  </conditionalFormatting>
  <conditionalFormatting sqref="J117:J136">
    <cfRule type="cellIs" dxfId="617" priority="387" operator="equal">
      <formula>0</formula>
    </cfRule>
  </conditionalFormatting>
  <conditionalFormatting sqref="I161:I180">
    <cfRule type="cellIs" dxfId="616" priority="384" operator="equal">
      <formula>0</formula>
    </cfRule>
  </conditionalFormatting>
  <conditionalFormatting sqref="J139:J158">
    <cfRule type="cellIs" dxfId="615" priority="385" operator="equal">
      <formula>0</formula>
    </cfRule>
  </conditionalFormatting>
  <conditionalFormatting sqref="I183:I202">
    <cfRule type="cellIs" dxfId="614" priority="382" operator="equal">
      <formula>0</formula>
    </cfRule>
  </conditionalFormatting>
  <conditionalFormatting sqref="J161:J180">
    <cfRule type="cellIs" dxfId="613" priority="383" operator="equal">
      <formula>0</formula>
    </cfRule>
  </conditionalFormatting>
  <conditionalFormatting sqref="J183:J202">
    <cfRule type="cellIs" dxfId="612" priority="381" operator="equal">
      <formula>0</formula>
    </cfRule>
  </conditionalFormatting>
  <conditionalFormatting sqref="J205:J224">
    <cfRule type="cellIs" dxfId="611" priority="379" operator="equal">
      <formula>0</formula>
    </cfRule>
  </conditionalFormatting>
  <conditionalFormatting sqref="J344:J363">
    <cfRule type="cellIs" dxfId="610" priority="377" operator="equal">
      <formula>0</formula>
    </cfRule>
  </conditionalFormatting>
  <conditionalFormatting sqref="J366:J385">
    <cfRule type="cellIs" dxfId="609" priority="375" operator="equal">
      <formula>0</formula>
    </cfRule>
  </conditionalFormatting>
  <conditionalFormatting sqref="I410:I429">
    <cfRule type="cellIs" dxfId="608" priority="372" operator="equal">
      <formula>0</formula>
    </cfRule>
  </conditionalFormatting>
  <conditionalFormatting sqref="K366:K385">
    <cfRule type="cellIs" dxfId="607" priority="507" operator="equal">
      <formula>0</formula>
    </cfRule>
  </conditionalFormatting>
  <conditionalFormatting sqref="I432:I451">
    <cfRule type="cellIs" dxfId="606" priority="370" operator="equal">
      <formula>0</formula>
    </cfRule>
  </conditionalFormatting>
  <conditionalFormatting sqref="K388:K407">
    <cfRule type="cellIs" dxfId="605" priority="505" operator="equal">
      <formula>0</formula>
    </cfRule>
  </conditionalFormatting>
  <conditionalFormatting sqref="I454:I473">
    <cfRule type="cellIs" dxfId="604" priority="368" operator="equal">
      <formula>0</formula>
    </cfRule>
  </conditionalFormatting>
  <conditionalFormatting sqref="K410:K429">
    <cfRule type="cellIs" dxfId="603" priority="503" operator="equal">
      <formula>0</formula>
    </cfRule>
  </conditionalFormatting>
  <conditionalFormatting sqref="I476:I495">
    <cfRule type="cellIs" dxfId="602" priority="366" operator="equal">
      <formula>0</formula>
    </cfRule>
  </conditionalFormatting>
  <conditionalFormatting sqref="K432:K451">
    <cfRule type="cellIs" dxfId="601" priority="501" operator="equal">
      <formula>0</formula>
    </cfRule>
  </conditionalFormatting>
  <conditionalFormatting sqref="I498:I517">
    <cfRule type="cellIs" dxfId="600" priority="364" operator="equal">
      <formula>0</formula>
    </cfRule>
  </conditionalFormatting>
  <conditionalFormatting sqref="K454:K473">
    <cfRule type="cellIs" dxfId="599" priority="499" operator="equal">
      <formula>0</formula>
    </cfRule>
  </conditionalFormatting>
  <conditionalFormatting sqref="L476:L495">
    <cfRule type="cellIs" dxfId="598" priority="496" operator="equal">
      <formula>0</formula>
    </cfRule>
  </conditionalFormatting>
  <conditionalFormatting sqref="K476:K495">
    <cfRule type="cellIs" dxfId="597" priority="497" operator="equal">
      <formula>0</formula>
    </cfRule>
  </conditionalFormatting>
  <conditionalFormatting sqref="L498:L517">
    <cfRule type="cellIs" dxfId="596" priority="494" operator="equal">
      <formula>0</formula>
    </cfRule>
  </conditionalFormatting>
  <conditionalFormatting sqref="K498:K517">
    <cfRule type="cellIs" dxfId="595" priority="495" operator="equal">
      <formula>0</formula>
    </cfRule>
  </conditionalFormatting>
  <conditionalFormatting sqref="L520:L539">
    <cfRule type="cellIs" dxfId="594" priority="492" operator="equal">
      <formula>0</formula>
    </cfRule>
  </conditionalFormatting>
  <conditionalFormatting sqref="K520:K539">
    <cfRule type="cellIs" dxfId="593" priority="493" operator="equal">
      <formula>0</formula>
    </cfRule>
  </conditionalFormatting>
  <conditionalFormatting sqref="L542:L561">
    <cfRule type="cellIs" dxfId="592" priority="490" operator="equal">
      <formula>0</formula>
    </cfRule>
  </conditionalFormatting>
  <conditionalFormatting sqref="J769:J788">
    <cfRule type="cellIs" dxfId="591" priority="472" operator="equal">
      <formula>0</formula>
    </cfRule>
  </conditionalFormatting>
  <conditionalFormatting sqref="J747:J766">
    <cfRule type="cellIs" dxfId="590" priority="474" operator="equal">
      <formula>0</formula>
    </cfRule>
  </conditionalFormatting>
  <conditionalFormatting sqref="I769:I788">
    <cfRule type="cellIs" dxfId="589" priority="473" operator="equal">
      <formula>0</formula>
    </cfRule>
  </conditionalFormatting>
  <conditionalFormatting sqref="I1692:J1693">
    <cfRule type="cellIs" dxfId="588" priority="489" operator="equal">
      <formula>0</formula>
    </cfRule>
  </conditionalFormatting>
  <conditionalFormatting sqref="J7:J26">
    <cfRule type="cellIs" dxfId="587" priority="487" operator="equal">
      <formula>0</formula>
    </cfRule>
  </conditionalFormatting>
  <conditionalFormatting sqref="I7:I26">
    <cfRule type="cellIs" dxfId="586" priority="488" operator="equal">
      <formula>0</formula>
    </cfRule>
  </conditionalFormatting>
  <conditionalFormatting sqref="J1018:J1037">
    <cfRule type="cellIs" dxfId="585" priority="483" operator="equal">
      <formula>0</formula>
    </cfRule>
  </conditionalFormatting>
  <conditionalFormatting sqref="I1018:I1037">
    <cfRule type="cellIs" dxfId="584" priority="484" operator="equal">
      <formula>0</formula>
    </cfRule>
  </conditionalFormatting>
  <conditionalFormatting sqref="J681:J700">
    <cfRule type="cellIs" dxfId="583" priority="485" operator="equal">
      <formula>0</formula>
    </cfRule>
  </conditionalFormatting>
  <conditionalFormatting sqref="I681:I700">
    <cfRule type="cellIs" dxfId="582" priority="486" operator="equal">
      <formula>0</formula>
    </cfRule>
  </conditionalFormatting>
  <conditionalFormatting sqref="I1758:J1763">
    <cfRule type="cellIs" dxfId="581" priority="482" operator="equal">
      <formula>0</formula>
    </cfRule>
  </conditionalFormatting>
  <conditionalFormatting sqref="I1772:J1780">
    <cfRule type="cellIs" dxfId="580" priority="481" operator="equal">
      <formula>0</formula>
    </cfRule>
  </conditionalFormatting>
  <conditionalFormatting sqref="I1765:J1765">
    <cfRule type="cellIs" dxfId="579" priority="480" operator="equal">
      <formula>0</formula>
    </cfRule>
  </conditionalFormatting>
  <conditionalFormatting sqref="I1712:J1713">
    <cfRule type="cellIs" dxfId="578" priority="439" operator="equal">
      <formula>0</formula>
    </cfRule>
  </conditionalFormatting>
  <conditionalFormatting sqref="I1708:J1709">
    <cfRule type="cellIs" dxfId="577" priority="440" operator="equal">
      <formula>0</formula>
    </cfRule>
  </conditionalFormatting>
  <conditionalFormatting sqref="I1704:J1705">
    <cfRule type="cellIs" dxfId="576" priority="441" operator="equal">
      <formula>0</formula>
    </cfRule>
  </conditionalFormatting>
  <conditionalFormatting sqref="J703:J722">
    <cfRule type="cellIs" dxfId="575" priority="478" operator="equal">
      <formula>0</formula>
    </cfRule>
  </conditionalFormatting>
  <conditionalFormatting sqref="I703:I722">
    <cfRule type="cellIs" dxfId="574" priority="479" operator="equal">
      <formula>0</formula>
    </cfRule>
  </conditionalFormatting>
  <conditionalFormatting sqref="J725:J744">
    <cfRule type="cellIs" dxfId="573" priority="476" operator="equal">
      <formula>0</formula>
    </cfRule>
  </conditionalFormatting>
  <conditionalFormatting sqref="I725:I744">
    <cfRule type="cellIs" dxfId="572" priority="477" operator="equal">
      <formula>0</formula>
    </cfRule>
  </conditionalFormatting>
  <conditionalFormatting sqref="I747:I766">
    <cfRule type="cellIs" dxfId="571" priority="475" operator="equal">
      <formula>0</formula>
    </cfRule>
  </conditionalFormatting>
  <conditionalFormatting sqref="J1040:J1059">
    <cfRule type="cellIs" dxfId="570" priority="460" operator="equal">
      <formula>0</formula>
    </cfRule>
  </conditionalFormatting>
  <conditionalFormatting sqref="I1040:I1059">
    <cfRule type="cellIs" dxfId="569" priority="461" operator="equal">
      <formula>0</formula>
    </cfRule>
  </conditionalFormatting>
  <conditionalFormatting sqref="J1062:J1081">
    <cfRule type="cellIs" dxfId="568" priority="458" operator="equal">
      <formula>0</formula>
    </cfRule>
  </conditionalFormatting>
  <conditionalFormatting sqref="I1062:I1081">
    <cfRule type="cellIs" dxfId="567" priority="459" operator="equal">
      <formula>0</formula>
    </cfRule>
  </conditionalFormatting>
  <conditionalFormatting sqref="J1084:J1103">
    <cfRule type="cellIs" dxfId="566" priority="456" operator="equal">
      <formula>0</formula>
    </cfRule>
  </conditionalFormatting>
  <conditionalFormatting sqref="I1084:I1103">
    <cfRule type="cellIs" dxfId="565" priority="457" operator="equal">
      <formula>0</formula>
    </cfRule>
  </conditionalFormatting>
  <conditionalFormatting sqref="J1106:J1125">
    <cfRule type="cellIs" dxfId="564" priority="454" operator="equal">
      <formula>0</formula>
    </cfRule>
  </conditionalFormatting>
  <conditionalFormatting sqref="I1106:I1125">
    <cfRule type="cellIs" dxfId="563" priority="455" operator="equal">
      <formula>0</formula>
    </cfRule>
  </conditionalFormatting>
  <conditionalFormatting sqref="J1128:J1147">
    <cfRule type="cellIs" dxfId="562" priority="452" operator="equal">
      <formula>0</formula>
    </cfRule>
  </conditionalFormatting>
  <conditionalFormatting sqref="I1128:I1147">
    <cfRule type="cellIs" dxfId="561" priority="453" operator="equal">
      <formula>0</formula>
    </cfRule>
  </conditionalFormatting>
  <conditionalFormatting sqref="J1150:J1169">
    <cfRule type="cellIs" dxfId="560" priority="450" operator="equal">
      <formula>0</formula>
    </cfRule>
  </conditionalFormatting>
  <conditionalFormatting sqref="I1150:I1169">
    <cfRule type="cellIs" dxfId="559" priority="451" operator="equal">
      <formula>0</formula>
    </cfRule>
  </conditionalFormatting>
  <conditionalFormatting sqref="J1172:J1191">
    <cfRule type="cellIs" dxfId="558" priority="448" operator="equal">
      <formula>0</formula>
    </cfRule>
  </conditionalFormatting>
  <conditionalFormatting sqref="I1172:I1191">
    <cfRule type="cellIs" dxfId="557" priority="449" operator="equal">
      <formula>0</formula>
    </cfRule>
  </conditionalFormatting>
  <conditionalFormatting sqref="J1194:J1213">
    <cfRule type="cellIs" dxfId="556" priority="446" operator="equal">
      <formula>0</formula>
    </cfRule>
  </conditionalFormatting>
  <conditionalFormatting sqref="I1194:I1213">
    <cfRule type="cellIs" dxfId="555" priority="447" operator="equal">
      <formula>0</formula>
    </cfRule>
  </conditionalFormatting>
  <conditionalFormatting sqref="J1216:J1235">
    <cfRule type="cellIs" dxfId="554" priority="444" operator="equal">
      <formula>0</formula>
    </cfRule>
  </conditionalFormatting>
  <conditionalFormatting sqref="I1216:I1235">
    <cfRule type="cellIs" dxfId="553" priority="445" operator="equal">
      <formula>0</formula>
    </cfRule>
  </conditionalFormatting>
  <conditionalFormatting sqref="I1696:J1697">
    <cfRule type="cellIs" dxfId="552" priority="443" operator="equal">
      <formula>0</formula>
    </cfRule>
  </conditionalFormatting>
  <conditionalFormatting sqref="I1700:J1701">
    <cfRule type="cellIs" dxfId="551" priority="442" operator="equal">
      <formula>0</formula>
    </cfRule>
  </conditionalFormatting>
  <conditionalFormatting sqref="J29:J48">
    <cfRule type="cellIs" dxfId="550" priority="395" operator="equal">
      <formula>0</formula>
    </cfRule>
  </conditionalFormatting>
  <conditionalFormatting sqref="I29:I48">
    <cfRule type="cellIs" dxfId="549" priority="396" operator="equal">
      <formula>0</formula>
    </cfRule>
  </conditionalFormatting>
  <conditionalFormatting sqref="I51:I70">
    <cfRule type="cellIs" dxfId="548" priority="394" operator="equal">
      <formula>0</formula>
    </cfRule>
  </conditionalFormatting>
  <conditionalFormatting sqref="J388:J407">
    <cfRule type="cellIs" dxfId="547" priority="373" operator="equal">
      <formula>0</formula>
    </cfRule>
  </conditionalFormatting>
  <conditionalFormatting sqref="J410:J429">
    <cfRule type="cellIs" dxfId="546" priority="371" operator="equal">
      <formula>0</formula>
    </cfRule>
  </conditionalFormatting>
  <conditionalFormatting sqref="J432:J451">
    <cfRule type="cellIs" dxfId="545" priority="369" operator="equal">
      <formula>0</formula>
    </cfRule>
  </conditionalFormatting>
  <conditionalFormatting sqref="J454:J473">
    <cfRule type="cellIs" dxfId="544" priority="367" operator="equal">
      <formula>0</formula>
    </cfRule>
  </conditionalFormatting>
  <conditionalFormatting sqref="J476:J495">
    <cfRule type="cellIs" dxfId="543" priority="365" operator="equal">
      <formula>0</formula>
    </cfRule>
  </conditionalFormatting>
  <conditionalFormatting sqref="J498:J517">
    <cfRule type="cellIs" dxfId="542" priority="363" operator="equal">
      <formula>0</formula>
    </cfRule>
  </conditionalFormatting>
  <conditionalFormatting sqref="J520:J539">
    <cfRule type="cellIs" dxfId="541" priority="361" operator="equal">
      <formula>0</formula>
    </cfRule>
  </conditionalFormatting>
  <conditionalFormatting sqref="I520:I539">
    <cfRule type="cellIs" dxfId="540" priority="362" operator="equal">
      <formula>0</formula>
    </cfRule>
  </conditionalFormatting>
  <conditionalFormatting sqref="J542:J561">
    <cfRule type="cellIs" dxfId="539" priority="359" operator="equal">
      <formula>0</formula>
    </cfRule>
  </conditionalFormatting>
  <conditionalFormatting sqref="I542:I561">
    <cfRule type="cellIs" dxfId="538" priority="360" operator="equal">
      <formula>0</formula>
    </cfRule>
  </conditionalFormatting>
  <conditionalFormatting sqref="F1758:F1761">
    <cfRule type="cellIs" dxfId="537" priority="358" operator="equal">
      <formula>0</formula>
    </cfRule>
  </conditionalFormatting>
  <conditionalFormatting sqref="A227">
    <cfRule type="cellIs" dxfId="536" priority="355" operator="equal">
      <formula>"Campus / Site Name"</formula>
    </cfRule>
  </conditionalFormatting>
  <conditionalFormatting sqref="A249">
    <cfRule type="cellIs" dxfId="535" priority="354" operator="equal">
      <formula>"Campus / Site Name"</formula>
    </cfRule>
  </conditionalFormatting>
  <conditionalFormatting sqref="A271">
    <cfRule type="cellIs" dxfId="534" priority="353" operator="equal">
      <formula>"Campus / Site Name"</formula>
    </cfRule>
  </conditionalFormatting>
  <conditionalFormatting sqref="A293">
    <cfRule type="cellIs" dxfId="533" priority="352" operator="equal">
      <formula>"Campus / Site Name"</formula>
    </cfRule>
  </conditionalFormatting>
  <conditionalFormatting sqref="A315">
    <cfRule type="cellIs" dxfId="532" priority="351" operator="equal">
      <formula>"Campus / Site Name"</formula>
    </cfRule>
  </conditionalFormatting>
  <conditionalFormatting sqref="M271:M290">
    <cfRule type="cellIs" dxfId="531" priority="343" operator="equal">
      <formula>0</formula>
    </cfRule>
  </conditionalFormatting>
  <conditionalFormatting sqref="N293:N312">
    <cfRule type="cellIs" dxfId="530" priority="339" operator="equal">
      <formula>0</formula>
    </cfRule>
  </conditionalFormatting>
  <conditionalFormatting sqref="A227:A246 A249:A268 A271:A290 A293:A312 A315:A334">
    <cfRule type="cellIs" dxfId="529" priority="350" operator="equal">
      <formula>0</formula>
    </cfRule>
  </conditionalFormatting>
  <conditionalFormatting sqref="L293:L312">
    <cfRule type="cellIs" dxfId="528" priority="327" operator="equal">
      <formula>0</formula>
    </cfRule>
  </conditionalFormatting>
  <conditionalFormatting sqref="L271:L290">
    <cfRule type="cellIs" dxfId="527" priority="329" operator="equal">
      <formula>0</formula>
    </cfRule>
  </conditionalFormatting>
  <conditionalFormatting sqref="N227:N246">
    <cfRule type="cellIs" dxfId="526" priority="348" operator="equal">
      <formula>0</formula>
    </cfRule>
  </conditionalFormatting>
  <conditionalFormatting sqref="M227:M246">
    <cfRule type="cellIs" dxfId="525" priority="349" operator="equal">
      <formula>0</formula>
    </cfRule>
  </conditionalFormatting>
  <conditionalFormatting sqref="O227:O246">
    <cfRule type="cellIs" dxfId="524" priority="347" operator="equal">
      <formula>0</formula>
    </cfRule>
  </conditionalFormatting>
  <conditionalFormatting sqref="N249:N268">
    <cfRule type="cellIs" dxfId="523" priority="345" operator="equal">
      <formula>0</formula>
    </cfRule>
  </conditionalFormatting>
  <conditionalFormatting sqref="M249:M268">
    <cfRule type="cellIs" dxfId="522" priority="346" operator="equal">
      <formula>0</formula>
    </cfRule>
  </conditionalFormatting>
  <conditionalFormatting sqref="O249:O268">
    <cfRule type="cellIs" dxfId="521" priority="344" operator="equal">
      <formula>0</formula>
    </cfRule>
  </conditionalFormatting>
  <conditionalFormatting sqref="N271:N290">
    <cfRule type="cellIs" dxfId="520" priority="342" operator="equal">
      <formula>0</formula>
    </cfRule>
  </conditionalFormatting>
  <conditionalFormatting sqref="O271:O290">
    <cfRule type="cellIs" dxfId="519" priority="341" operator="equal">
      <formula>0</formula>
    </cfRule>
  </conditionalFormatting>
  <conditionalFormatting sqref="M293:M312">
    <cfRule type="cellIs" dxfId="518" priority="340" operator="equal">
      <formula>0</formula>
    </cfRule>
  </conditionalFormatting>
  <conditionalFormatting sqref="O293:O312">
    <cfRule type="cellIs" dxfId="517" priority="338" operator="equal">
      <formula>0</formula>
    </cfRule>
  </conditionalFormatting>
  <conditionalFormatting sqref="N315:N334">
    <cfRule type="cellIs" dxfId="516" priority="336" operator="equal">
      <formula>0</formula>
    </cfRule>
  </conditionalFormatting>
  <conditionalFormatting sqref="M315:M334">
    <cfRule type="cellIs" dxfId="515" priority="337" operator="equal">
      <formula>0</formula>
    </cfRule>
  </conditionalFormatting>
  <conditionalFormatting sqref="O315:O334">
    <cfRule type="cellIs" dxfId="514" priority="335" operator="equal">
      <formula>0</formula>
    </cfRule>
  </conditionalFormatting>
  <conditionalFormatting sqref="L315:L334">
    <cfRule type="cellIs" dxfId="513" priority="325" operator="equal">
      <formula>0</formula>
    </cfRule>
  </conditionalFormatting>
  <conditionalFormatting sqref="L227:L246">
    <cfRule type="cellIs" dxfId="512" priority="333" operator="equal">
      <formula>0</formula>
    </cfRule>
  </conditionalFormatting>
  <conditionalFormatting sqref="K227:K246">
    <cfRule type="cellIs" dxfId="511" priority="334" operator="equal">
      <formula>0</formula>
    </cfRule>
  </conditionalFormatting>
  <conditionalFormatting sqref="L249:L268">
    <cfRule type="cellIs" dxfId="510" priority="331" operator="equal">
      <formula>0</formula>
    </cfRule>
  </conditionalFormatting>
  <conditionalFormatting sqref="K249:K268">
    <cfRule type="cellIs" dxfId="509" priority="332" operator="equal">
      <formula>0</formula>
    </cfRule>
  </conditionalFormatting>
  <conditionalFormatting sqref="I315:I334">
    <cfRule type="cellIs" dxfId="508" priority="316" operator="equal">
      <formula>0</formula>
    </cfRule>
  </conditionalFormatting>
  <conditionalFormatting sqref="K271:K290">
    <cfRule type="cellIs" dxfId="507" priority="330" operator="equal">
      <formula>0</formula>
    </cfRule>
  </conditionalFormatting>
  <conditionalFormatting sqref="K293:K312">
    <cfRule type="cellIs" dxfId="506" priority="328" operator="equal">
      <formula>0</formula>
    </cfRule>
  </conditionalFormatting>
  <conditionalFormatting sqref="K315:K334">
    <cfRule type="cellIs" dxfId="505" priority="326" operator="equal">
      <formula>0</formula>
    </cfRule>
  </conditionalFormatting>
  <conditionalFormatting sqref="I227:I246">
    <cfRule type="cellIs" dxfId="504" priority="324" operator="equal">
      <formula>0</formula>
    </cfRule>
  </conditionalFormatting>
  <conditionalFormatting sqref="I249:I268">
    <cfRule type="cellIs" dxfId="503" priority="322" operator="equal">
      <formula>0</formula>
    </cfRule>
  </conditionalFormatting>
  <conditionalFormatting sqref="J227:J246">
    <cfRule type="cellIs" dxfId="502" priority="323" operator="equal">
      <formula>0</formula>
    </cfRule>
  </conditionalFormatting>
  <conditionalFormatting sqref="I271:I290">
    <cfRule type="cellIs" dxfId="501" priority="320" operator="equal">
      <formula>0</formula>
    </cfRule>
  </conditionalFormatting>
  <conditionalFormatting sqref="J249:J268">
    <cfRule type="cellIs" dxfId="500" priority="321" operator="equal">
      <formula>0</formula>
    </cfRule>
  </conditionalFormatting>
  <conditionalFormatting sqref="I293:I312">
    <cfRule type="cellIs" dxfId="499" priority="318" operator="equal">
      <formula>0</formula>
    </cfRule>
  </conditionalFormatting>
  <conditionalFormatting sqref="J271:J290">
    <cfRule type="cellIs" dxfId="498" priority="319" operator="equal">
      <formula>0</formula>
    </cfRule>
  </conditionalFormatting>
  <conditionalFormatting sqref="J293:J312">
    <cfRule type="cellIs" dxfId="497" priority="317" operator="equal">
      <formula>0</formula>
    </cfRule>
  </conditionalFormatting>
  <conditionalFormatting sqref="J315:J334">
    <cfRule type="cellIs" dxfId="496" priority="315" operator="equal">
      <formula>0</formula>
    </cfRule>
  </conditionalFormatting>
  <conditionalFormatting sqref="A564">
    <cfRule type="cellIs" dxfId="495" priority="314" operator="equal">
      <formula>"Campus / Site Name"</formula>
    </cfRule>
  </conditionalFormatting>
  <conditionalFormatting sqref="A630">
    <cfRule type="cellIs" dxfId="494" priority="311" operator="equal">
      <formula>"Campus / Site Name"</formula>
    </cfRule>
  </conditionalFormatting>
  <conditionalFormatting sqref="A652">
    <cfRule type="cellIs" dxfId="493" priority="310" operator="equal">
      <formula>"Campus / Site Name"</formula>
    </cfRule>
  </conditionalFormatting>
  <conditionalFormatting sqref="A586">
    <cfRule type="cellIs" dxfId="492" priority="313" operator="equal">
      <formula>"Campus / Site Name"</formula>
    </cfRule>
  </conditionalFormatting>
  <conditionalFormatting sqref="A608">
    <cfRule type="cellIs" dxfId="491" priority="312" operator="equal">
      <formula>"Campus / Site Name"</formula>
    </cfRule>
  </conditionalFormatting>
  <conditionalFormatting sqref="M608:M627">
    <cfRule type="cellIs" dxfId="490" priority="302" operator="equal">
      <formula>0</formula>
    </cfRule>
  </conditionalFormatting>
  <conditionalFormatting sqref="M630:M649">
    <cfRule type="cellIs" dxfId="489" priority="299" operator="equal">
      <formula>0</formula>
    </cfRule>
  </conditionalFormatting>
  <conditionalFormatting sqref="M586:M605">
    <cfRule type="cellIs" dxfId="488" priority="305" operator="equal">
      <formula>0</formula>
    </cfRule>
  </conditionalFormatting>
  <conditionalFormatting sqref="N652:N671">
    <cfRule type="cellIs" dxfId="487" priority="295" operator="equal">
      <formula>0</formula>
    </cfRule>
  </conditionalFormatting>
  <conditionalFormatting sqref="M652:M671">
    <cfRule type="cellIs" dxfId="486" priority="296" operator="equal">
      <formula>0</formula>
    </cfRule>
  </conditionalFormatting>
  <conditionalFormatting sqref="M564:M583">
    <cfRule type="cellIs" dxfId="485" priority="308" operator="equal">
      <formula>0</formula>
    </cfRule>
  </conditionalFormatting>
  <conditionalFormatting sqref="A564:A583 A586:A605 A608:A627 A630:A649 A652:A671">
    <cfRule type="cellIs" dxfId="484" priority="309" operator="equal">
      <formula>0</formula>
    </cfRule>
  </conditionalFormatting>
  <conditionalFormatting sqref="K652:K671">
    <cfRule type="cellIs" dxfId="483" priority="285" operator="equal">
      <formula>0</formula>
    </cfRule>
  </conditionalFormatting>
  <conditionalFormatting sqref="N564:N583">
    <cfRule type="cellIs" dxfId="482" priority="307" operator="equal">
      <formula>0</formula>
    </cfRule>
  </conditionalFormatting>
  <conditionalFormatting sqref="O564:O583">
    <cfRule type="cellIs" dxfId="481" priority="306" operator="equal">
      <formula>0</formula>
    </cfRule>
  </conditionalFormatting>
  <conditionalFormatting sqref="N586:N605">
    <cfRule type="cellIs" dxfId="480" priority="304" operator="equal">
      <formula>0</formula>
    </cfRule>
  </conditionalFormatting>
  <conditionalFormatting sqref="O586:O605">
    <cfRule type="cellIs" dxfId="479" priority="303" operator="equal">
      <formula>0</formula>
    </cfRule>
  </conditionalFormatting>
  <conditionalFormatting sqref="N608:N627">
    <cfRule type="cellIs" dxfId="478" priority="301" operator="equal">
      <formula>0</formula>
    </cfRule>
  </conditionalFormatting>
  <conditionalFormatting sqref="O608:O627">
    <cfRule type="cellIs" dxfId="477" priority="300" operator="equal">
      <formula>0</formula>
    </cfRule>
  </conditionalFormatting>
  <conditionalFormatting sqref="N630:N649">
    <cfRule type="cellIs" dxfId="476" priority="298" operator="equal">
      <formula>0</formula>
    </cfRule>
  </conditionalFormatting>
  <conditionalFormatting sqref="O630:O649">
    <cfRule type="cellIs" dxfId="475" priority="297" operator="equal">
      <formula>0</formula>
    </cfRule>
  </conditionalFormatting>
  <conditionalFormatting sqref="O652:O671">
    <cfRule type="cellIs" dxfId="474" priority="294" operator="equal">
      <formula>0</formula>
    </cfRule>
  </conditionalFormatting>
  <conditionalFormatting sqref="L564:L583">
    <cfRule type="cellIs" dxfId="473" priority="292" operator="equal">
      <formula>0</formula>
    </cfRule>
  </conditionalFormatting>
  <conditionalFormatting sqref="I564:I583">
    <cfRule type="cellIs" dxfId="472" priority="283" operator="equal">
      <formula>0</formula>
    </cfRule>
  </conditionalFormatting>
  <conditionalFormatting sqref="I586:I605">
    <cfRule type="cellIs" dxfId="471" priority="281" operator="equal">
      <formula>0</formula>
    </cfRule>
  </conditionalFormatting>
  <conditionalFormatting sqref="I608:I627">
    <cfRule type="cellIs" dxfId="470" priority="279" operator="equal">
      <formula>0</formula>
    </cfRule>
  </conditionalFormatting>
  <conditionalFormatting sqref="K564:K583">
    <cfRule type="cellIs" dxfId="469" priority="293" operator="equal">
      <formula>0</formula>
    </cfRule>
  </conditionalFormatting>
  <conditionalFormatting sqref="L586:L605">
    <cfRule type="cellIs" dxfId="468" priority="290" operator="equal">
      <formula>0</formula>
    </cfRule>
  </conditionalFormatting>
  <conditionalFormatting sqref="K586:K605">
    <cfRule type="cellIs" dxfId="467" priority="291" operator="equal">
      <formula>0</formula>
    </cfRule>
  </conditionalFormatting>
  <conditionalFormatting sqref="L608:L627">
    <cfRule type="cellIs" dxfId="466" priority="288" operator="equal">
      <formula>0</formula>
    </cfRule>
  </conditionalFormatting>
  <conditionalFormatting sqref="K608:K627">
    <cfRule type="cellIs" dxfId="465" priority="289" operator="equal">
      <formula>0</formula>
    </cfRule>
  </conditionalFormatting>
  <conditionalFormatting sqref="L630:L649">
    <cfRule type="cellIs" dxfId="464" priority="286" operator="equal">
      <formula>0</formula>
    </cfRule>
  </conditionalFormatting>
  <conditionalFormatting sqref="K630:K649">
    <cfRule type="cellIs" dxfId="463" priority="287" operator="equal">
      <formula>0</formula>
    </cfRule>
  </conditionalFormatting>
  <conditionalFormatting sqref="L652:L671">
    <cfRule type="cellIs" dxfId="462" priority="284" operator="equal">
      <formula>0</formula>
    </cfRule>
  </conditionalFormatting>
  <conditionalFormatting sqref="J564:J583">
    <cfRule type="cellIs" dxfId="461" priority="282" operator="equal">
      <formula>0</formula>
    </cfRule>
  </conditionalFormatting>
  <conditionalFormatting sqref="J586:J605">
    <cfRule type="cellIs" dxfId="460" priority="280" operator="equal">
      <formula>0</formula>
    </cfRule>
  </conditionalFormatting>
  <conditionalFormatting sqref="J608:J627">
    <cfRule type="cellIs" dxfId="459" priority="278" operator="equal">
      <formula>0</formula>
    </cfRule>
  </conditionalFormatting>
  <conditionalFormatting sqref="J630:J649">
    <cfRule type="cellIs" dxfId="458" priority="276" operator="equal">
      <formula>0</formula>
    </cfRule>
  </conditionalFormatting>
  <conditionalFormatting sqref="I630:I649">
    <cfRule type="cellIs" dxfId="457" priority="277" operator="equal">
      <formula>0</formula>
    </cfRule>
  </conditionalFormatting>
  <conditionalFormatting sqref="J652:J671">
    <cfRule type="cellIs" dxfId="456" priority="274" operator="equal">
      <formula>0</formula>
    </cfRule>
  </conditionalFormatting>
  <conditionalFormatting sqref="I652:I671">
    <cfRule type="cellIs" dxfId="455" priority="275" operator="equal">
      <formula>0</formula>
    </cfRule>
  </conditionalFormatting>
  <conditionalFormatting sqref="A967">
    <cfRule type="cellIs" dxfId="454" priority="270" operator="equal">
      <formula>"Campus / Site Name"</formula>
    </cfRule>
  </conditionalFormatting>
  <conditionalFormatting sqref="A901">
    <cfRule type="cellIs" dxfId="453" priority="273" operator="equal">
      <formula>"Campus / Site Name"</formula>
    </cfRule>
  </conditionalFormatting>
  <conditionalFormatting sqref="A923">
    <cfRule type="cellIs" dxfId="452" priority="272" operator="equal">
      <formula>"Campus / Site Name"</formula>
    </cfRule>
  </conditionalFormatting>
  <conditionalFormatting sqref="A945">
    <cfRule type="cellIs" dxfId="451" priority="271" operator="equal">
      <formula>"Campus / Site Name"</formula>
    </cfRule>
  </conditionalFormatting>
  <conditionalFormatting sqref="A989">
    <cfRule type="cellIs" dxfId="450" priority="269" operator="equal">
      <formula>"Campus / Site Name"</formula>
    </cfRule>
  </conditionalFormatting>
  <conditionalFormatting sqref="N923:N942">
    <cfRule type="cellIs" dxfId="449" priority="263" operator="equal">
      <formula>0</formula>
    </cfRule>
  </conditionalFormatting>
  <conditionalFormatting sqref="N901:N920">
    <cfRule type="cellIs" dxfId="448" priority="266" operator="equal">
      <formula>0</formula>
    </cfRule>
  </conditionalFormatting>
  <conditionalFormatting sqref="M945:M964">
    <cfRule type="cellIs" dxfId="447" priority="261" operator="equal">
      <formula>0</formula>
    </cfRule>
  </conditionalFormatting>
  <conditionalFormatting sqref="M967:M986">
    <cfRule type="cellIs" dxfId="446" priority="258" operator="equal">
      <formula>0</formula>
    </cfRule>
  </conditionalFormatting>
  <conditionalFormatting sqref="N945:N964">
    <cfRule type="cellIs" dxfId="445" priority="260" operator="equal">
      <formula>0</formula>
    </cfRule>
  </conditionalFormatting>
  <conditionalFormatting sqref="M901:M920">
    <cfRule type="cellIs" dxfId="444" priority="267" operator="equal">
      <formula>0</formula>
    </cfRule>
  </conditionalFormatting>
  <conditionalFormatting sqref="M923:M942">
    <cfRule type="cellIs" dxfId="443" priority="264" operator="equal">
      <formula>0</formula>
    </cfRule>
  </conditionalFormatting>
  <conditionalFormatting sqref="K989:K1008">
    <cfRule type="cellIs" dxfId="442" priority="244" operator="equal">
      <formula>0</formula>
    </cfRule>
  </conditionalFormatting>
  <conditionalFormatting sqref="K923:K942">
    <cfRule type="cellIs" dxfId="441" priority="250" operator="equal">
      <formula>0</formula>
    </cfRule>
  </conditionalFormatting>
  <conditionalFormatting sqref="L945:L964">
    <cfRule type="cellIs" dxfId="440" priority="247" operator="equal">
      <formula>0</formula>
    </cfRule>
  </conditionalFormatting>
  <conditionalFormatting sqref="K967:K986">
    <cfRule type="cellIs" dxfId="439" priority="246" operator="equal">
      <formula>0</formula>
    </cfRule>
  </conditionalFormatting>
  <conditionalFormatting sqref="K945:K964">
    <cfRule type="cellIs" dxfId="438" priority="248" operator="equal">
      <formula>0</formula>
    </cfRule>
  </conditionalFormatting>
  <conditionalFormatting sqref="I989:I1008">
    <cfRule type="cellIs" dxfId="437" priority="234" operator="equal">
      <formula>0</formula>
    </cfRule>
  </conditionalFormatting>
  <conditionalFormatting sqref="L923:L942">
    <cfRule type="cellIs" dxfId="436" priority="249" operator="equal">
      <formula>0</formula>
    </cfRule>
  </conditionalFormatting>
  <conditionalFormatting sqref="J967:J986">
    <cfRule type="cellIs" dxfId="435" priority="235" operator="equal">
      <formula>0</formula>
    </cfRule>
  </conditionalFormatting>
  <conditionalFormatting sqref="I967:I986">
    <cfRule type="cellIs" dxfId="434" priority="236" operator="equal">
      <formula>0</formula>
    </cfRule>
  </conditionalFormatting>
  <conditionalFormatting sqref="K901:K920">
    <cfRule type="cellIs" dxfId="433" priority="252" operator="equal">
      <formula>0</formula>
    </cfRule>
  </conditionalFormatting>
  <conditionalFormatting sqref="L901:L920">
    <cfRule type="cellIs" dxfId="432" priority="251" operator="equal">
      <formula>0</formula>
    </cfRule>
  </conditionalFormatting>
  <conditionalFormatting sqref="J923:J942">
    <cfRule type="cellIs" dxfId="431" priority="239" operator="equal">
      <formula>0</formula>
    </cfRule>
  </conditionalFormatting>
  <conditionalFormatting sqref="A901:A920 A923:A942 A945:A964 A967:A986 A989:A1008">
    <cfRule type="cellIs" dxfId="430" priority="268" operator="equal">
      <formula>0</formula>
    </cfRule>
  </conditionalFormatting>
  <conditionalFormatting sqref="O967:O986">
    <cfRule type="cellIs" dxfId="429" priority="256" operator="equal">
      <formula>0</formula>
    </cfRule>
  </conditionalFormatting>
  <conditionalFormatting sqref="O923:O942">
    <cfRule type="cellIs" dxfId="428" priority="262" operator="equal">
      <formula>0</formula>
    </cfRule>
  </conditionalFormatting>
  <conditionalFormatting sqref="I923:I942">
    <cfRule type="cellIs" dxfId="427" priority="240" operator="equal">
      <formula>0</formula>
    </cfRule>
  </conditionalFormatting>
  <conditionalFormatting sqref="J901:J920">
    <cfRule type="cellIs" dxfId="426" priority="241" operator="equal">
      <formula>0</formula>
    </cfRule>
  </conditionalFormatting>
  <conditionalFormatting sqref="J945:J964">
    <cfRule type="cellIs" dxfId="425" priority="237" operator="equal">
      <formula>0</formula>
    </cfRule>
  </conditionalFormatting>
  <conditionalFormatting sqref="I945:I964">
    <cfRule type="cellIs" dxfId="424" priority="238" operator="equal">
      <formula>0</formula>
    </cfRule>
  </conditionalFormatting>
  <conditionalFormatting sqref="O901:O920">
    <cfRule type="cellIs" dxfId="423" priority="265" operator="equal">
      <formula>0</formula>
    </cfRule>
  </conditionalFormatting>
  <conditionalFormatting sqref="O945:O964">
    <cfRule type="cellIs" dxfId="422" priority="259" operator="equal">
      <formula>0</formula>
    </cfRule>
  </conditionalFormatting>
  <conditionalFormatting sqref="N967:N986">
    <cfRule type="cellIs" dxfId="421" priority="257" operator="equal">
      <formula>0</formula>
    </cfRule>
  </conditionalFormatting>
  <conditionalFormatting sqref="N989:N1008">
    <cfRule type="cellIs" dxfId="420" priority="254" operator="equal">
      <formula>0</formula>
    </cfRule>
  </conditionalFormatting>
  <conditionalFormatting sqref="M989:M1008">
    <cfRule type="cellIs" dxfId="419" priority="255" operator="equal">
      <formula>0</formula>
    </cfRule>
  </conditionalFormatting>
  <conditionalFormatting sqref="O989:O1008">
    <cfRule type="cellIs" dxfId="418" priority="253" operator="equal">
      <formula>0</formula>
    </cfRule>
  </conditionalFormatting>
  <conditionalFormatting sqref="I901:I920">
    <cfRule type="cellIs" dxfId="417" priority="242" operator="equal">
      <formula>0</formula>
    </cfRule>
  </conditionalFormatting>
  <conditionalFormatting sqref="L967:L986">
    <cfRule type="cellIs" dxfId="416" priority="245" operator="equal">
      <formula>0</formula>
    </cfRule>
  </conditionalFormatting>
  <conditionalFormatting sqref="J989:J1008">
    <cfRule type="cellIs" dxfId="415" priority="233" operator="equal">
      <formula>0</formula>
    </cfRule>
  </conditionalFormatting>
  <conditionalFormatting sqref="L989:L1008">
    <cfRule type="cellIs" dxfId="414" priority="243" operator="equal">
      <formula>0</formula>
    </cfRule>
  </conditionalFormatting>
  <conditionalFormatting sqref="A1304">
    <cfRule type="cellIs" dxfId="413" priority="229" operator="equal">
      <formula>"Campus / Site Name"</formula>
    </cfRule>
  </conditionalFormatting>
  <conditionalFormatting sqref="A1238">
    <cfRule type="cellIs" dxfId="412" priority="232" operator="equal">
      <formula>"Campus / Site Name"</formula>
    </cfRule>
  </conditionalFormatting>
  <conditionalFormatting sqref="A1260">
    <cfRule type="cellIs" dxfId="411" priority="231" operator="equal">
      <formula>"Campus / Site Name"</formula>
    </cfRule>
  </conditionalFormatting>
  <conditionalFormatting sqref="A1282">
    <cfRule type="cellIs" dxfId="410" priority="230" operator="equal">
      <formula>"Campus / Site Name"</formula>
    </cfRule>
  </conditionalFormatting>
  <conditionalFormatting sqref="A1326">
    <cfRule type="cellIs" dxfId="409" priority="228" operator="equal">
      <formula>"Campus / Site Name"</formula>
    </cfRule>
  </conditionalFormatting>
  <conditionalFormatting sqref="A1238:A1257 A1260:A1279 A1282:A1301 A1304:A1323 A1326:A1345">
    <cfRule type="cellIs" dxfId="408" priority="227" operator="equal">
      <formula>0</formula>
    </cfRule>
  </conditionalFormatting>
  <conditionalFormatting sqref="O1304:O1323">
    <cfRule type="cellIs" dxfId="407" priority="215" operator="equal">
      <formula>0</formula>
    </cfRule>
  </conditionalFormatting>
  <conditionalFormatting sqref="O1260:O1279">
    <cfRule type="cellIs" dxfId="406" priority="221" operator="equal">
      <formula>0</formula>
    </cfRule>
  </conditionalFormatting>
  <conditionalFormatting sqref="N1238:N1257">
    <cfRule type="cellIs" dxfId="405" priority="225" operator="equal">
      <formula>0</formula>
    </cfRule>
  </conditionalFormatting>
  <conditionalFormatting sqref="M1238:M1257">
    <cfRule type="cellIs" dxfId="404" priority="226" operator="equal">
      <formula>0</formula>
    </cfRule>
  </conditionalFormatting>
  <conditionalFormatting sqref="O1238:O1257">
    <cfRule type="cellIs" dxfId="403" priority="224" operator="equal">
      <formula>0</formula>
    </cfRule>
  </conditionalFormatting>
  <conditionalFormatting sqref="N1260:N1279">
    <cfRule type="cellIs" dxfId="402" priority="222" operator="equal">
      <formula>0</formula>
    </cfRule>
  </conditionalFormatting>
  <conditionalFormatting sqref="M1260:M1279">
    <cfRule type="cellIs" dxfId="401" priority="223" operator="equal">
      <formula>0</formula>
    </cfRule>
  </conditionalFormatting>
  <conditionalFormatting sqref="N1282:N1301">
    <cfRule type="cellIs" dxfId="400" priority="219" operator="equal">
      <formula>0</formula>
    </cfRule>
  </conditionalFormatting>
  <conditionalFormatting sqref="M1282:M1301">
    <cfRule type="cellIs" dxfId="399" priority="220" operator="equal">
      <formula>0</formula>
    </cfRule>
  </conditionalFormatting>
  <conditionalFormatting sqref="O1282:O1301">
    <cfRule type="cellIs" dxfId="398" priority="218" operator="equal">
      <formula>0</formula>
    </cfRule>
  </conditionalFormatting>
  <conditionalFormatting sqref="N1304:N1323">
    <cfRule type="cellIs" dxfId="397" priority="216" operator="equal">
      <formula>0</formula>
    </cfRule>
  </conditionalFormatting>
  <conditionalFormatting sqref="M1304:M1323">
    <cfRule type="cellIs" dxfId="396" priority="217" operator="equal">
      <formula>0</formula>
    </cfRule>
  </conditionalFormatting>
  <conditionalFormatting sqref="N1326:N1345">
    <cfRule type="cellIs" dxfId="395" priority="213" operator="equal">
      <formula>0</formula>
    </cfRule>
  </conditionalFormatting>
  <conditionalFormatting sqref="M1326:M1345">
    <cfRule type="cellIs" dxfId="394" priority="214" operator="equal">
      <formula>0</formula>
    </cfRule>
  </conditionalFormatting>
  <conditionalFormatting sqref="O1326:O1345">
    <cfRule type="cellIs" dxfId="393" priority="212" operator="equal">
      <formula>0</formula>
    </cfRule>
  </conditionalFormatting>
  <conditionalFormatting sqref="L1238:L1257">
    <cfRule type="cellIs" dxfId="392" priority="210" operator="equal">
      <formula>0</formula>
    </cfRule>
  </conditionalFormatting>
  <conditionalFormatting sqref="K1238:K1257">
    <cfRule type="cellIs" dxfId="391" priority="211" operator="equal">
      <formula>0</formula>
    </cfRule>
  </conditionalFormatting>
  <conditionalFormatting sqref="L1260:L1279">
    <cfRule type="cellIs" dxfId="390" priority="208" operator="equal">
      <formula>0</formula>
    </cfRule>
  </conditionalFormatting>
  <conditionalFormatting sqref="K1260:K1279">
    <cfRule type="cellIs" dxfId="389" priority="209" operator="equal">
      <formula>0</formula>
    </cfRule>
  </conditionalFormatting>
  <conditionalFormatting sqref="L1282:L1301">
    <cfRule type="cellIs" dxfId="388" priority="206" operator="equal">
      <formula>0</formula>
    </cfRule>
  </conditionalFormatting>
  <conditionalFormatting sqref="K1282:K1301">
    <cfRule type="cellIs" dxfId="387" priority="207" operator="equal">
      <formula>0</formula>
    </cfRule>
  </conditionalFormatting>
  <conditionalFormatting sqref="L1304:L1323">
    <cfRule type="cellIs" dxfId="386" priority="204" operator="equal">
      <formula>0</formula>
    </cfRule>
  </conditionalFormatting>
  <conditionalFormatting sqref="K1304:K1323">
    <cfRule type="cellIs" dxfId="385" priority="205" operator="equal">
      <formula>0</formula>
    </cfRule>
  </conditionalFormatting>
  <conditionalFormatting sqref="L1326:L1345">
    <cfRule type="cellIs" dxfId="384" priority="202" operator="equal">
      <formula>0</formula>
    </cfRule>
  </conditionalFormatting>
  <conditionalFormatting sqref="K1326:K1345">
    <cfRule type="cellIs" dxfId="383" priority="203" operator="equal">
      <formula>0</formula>
    </cfRule>
  </conditionalFormatting>
  <conditionalFormatting sqref="J1238:J1257">
    <cfRule type="cellIs" dxfId="382" priority="200" operator="equal">
      <formula>0</formula>
    </cfRule>
  </conditionalFormatting>
  <conditionalFormatting sqref="I1238:I1257">
    <cfRule type="cellIs" dxfId="381" priority="201" operator="equal">
      <formula>0</formula>
    </cfRule>
  </conditionalFormatting>
  <conditionalFormatting sqref="J1260:J1279">
    <cfRule type="cellIs" dxfId="380" priority="198" operator="equal">
      <formula>0</formula>
    </cfRule>
  </conditionalFormatting>
  <conditionalFormatting sqref="I1260:I1279">
    <cfRule type="cellIs" dxfId="379" priority="199" operator="equal">
      <formula>0</formula>
    </cfRule>
  </conditionalFormatting>
  <conditionalFormatting sqref="J1282:J1301">
    <cfRule type="cellIs" dxfId="378" priority="196" operator="equal">
      <formula>0</formula>
    </cfRule>
  </conditionalFormatting>
  <conditionalFormatting sqref="I1282:I1301">
    <cfRule type="cellIs" dxfId="377" priority="197" operator="equal">
      <formula>0</formula>
    </cfRule>
  </conditionalFormatting>
  <conditionalFormatting sqref="J1304:J1323">
    <cfRule type="cellIs" dxfId="376" priority="194" operator="equal">
      <formula>0</formula>
    </cfRule>
  </conditionalFormatting>
  <conditionalFormatting sqref="I1304:I1323">
    <cfRule type="cellIs" dxfId="375" priority="195" operator="equal">
      <formula>0</formula>
    </cfRule>
  </conditionalFormatting>
  <conditionalFormatting sqref="J1326:J1345">
    <cfRule type="cellIs" dxfId="374" priority="192" operator="equal">
      <formula>0</formula>
    </cfRule>
  </conditionalFormatting>
  <conditionalFormatting sqref="I1326:I1345">
    <cfRule type="cellIs" dxfId="373" priority="193" operator="equal">
      <formula>0</formula>
    </cfRule>
  </conditionalFormatting>
  <conditionalFormatting sqref="M1732:N1733">
    <cfRule type="cellIs" dxfId="372" priority="185" operator="equal">
      <formula>0</formula>
    </cfRule>
  </conditionalFormatting>
  <conditionalFormatting sqref="M1736:N1737">
    <cfRule type="cellIs" dxfId="371" priority="182" operator="equal">
      <formula>0</formula>
    </cfRule>
  </conditionalFormatting>
  <conditionalFormatting sqref="M1740:N1741">
    <cfRule type="cellIs" dxfId="370" priority="179" operator="equal">
      <formula>0</formula>
    </cfRule>
  </conditionalFormatting>
  <conditionalFormatting sqref="M1744:N1745">
    <cfRule type="cellIs" dxfId="369" priority="176" operator="equal">
      <formula>0</formula>
    </cfRule>
  </conditionalFormatting>
  <conditionalFormatting sqref="A1744">
    <cfRule type="cellIs" dxfId="368" priority="188" operator="equal">
      <formula>"Campus / Site Name"</formula>
    </cfRule>
  </conditionalFormatting>
  <conditionalFormatting sqref="A1732">
    <cfRule type="cellIs" dxfId="367" priority="191" operator="equal">
      <formula>"Campus / Site Name"</formula>
    </cfRule>
  </conditionalFormatting>
  <conditionalFormatting sqref="A1736">
    <cfRule type="cellIs" dxfId="366" priority="190" operator="equal">
      <formula>"Campus / Site Name"</formula>
    </cfRule>
  </conditionalFormatting>
  <conditionalFormatting sqref="A1740">
    <cfRule type="cellIs" dxfId="365" priority="189" operator="equal">
      <formula>"Campus / Site Name"</formula>
    </cfRule>
  </conditionalFormatting>
  <conditionalFormatting sqref="A1748">
    <cfRule type="cellIs" dxfId="364" priority="187" operator="equal">
      <formula>"Campus / Site Name"</formula>
    </cfRule>
  </conditionalFormatting>
  <conditionalFormatting sqref="A1732:A1733 A1736:A1737 A1740:A1741 A1744:A1745 A1748:A1749">
    <cfRule type="cellIs" dxfId="363" priority="186" operator="equal">
      <formula>0</formula>
    </cfRule>
  </conditionalFormatting>
  <conditionalFormatting sqref="O1732">
    <cfRule type="cellIs" dxfId="362" priority="184" operator="equal">
      <formula>0</formula>
    </cfRule>
  </conditionalFormatting>
  <conditionalFormatting sqref="O1733">
    <cfRule type="cellIs" dxfId="361" priority="183" operator="equal">
      <formula>0</formula>
    </cfRule>
  </conditionalFormatting>
  <conditionalFormatting sqref="O1736">
    <cfRule type="cellIs" dxfId="360" priority="181" operator="equal">
      <formula>0</formula>
    </cfRule>
  </conditionalFormatting>
  <conditionalFormatting sqref="O1737">
    <cfRule type="cellIs" dxfId="359" priority="180" operator="equal">
      <formula>0</formula>
    </cfRule>
  </conditionalFormatting>
  <conditionalFormatting sqref="O1740">
    <cfRule type="cellIs" dxfId="358" priority="178" operator="equal">
      <formula>0</formula>
    </cfRule>
  </conditionalFormatting>
  <conditionalFormatting sqref="O1741">
    <cfRule type="cellIs" dxfId="357" priority="177" operator="equal">
      <formula>0</formula>
    </cfRule>
  </conditionalFormatting>
  <conditionalFormatting sqref="O1744">
    <cfRule type="cellIs" dxfId="356" priority="175" operator="equal">
      <formula>0</formula>
    </cfRule>
  </conditionalFormatting>
  <conditionalFormatting sqref="O1745">
    <cfRule type="cellIs" dxfId="355" priority="174" operator="equal">
      <formula>0</formula>
    </cfRule>
  </conditionalFormatting>
  <conditionalFormatting sqref="M1748:N1749">
    <cfRule type="cellIs" dxfId="354" priority="173" operator="equal">
      <formula>0</formula>
    </cfRule>
  </conditionalFormatting>
  <conditionalFormatting sqref="O1748">
    <cfRule type="cellIs" dxfId="353" priority="172" operator="equal">
      <formula>0</formula>
    </cfRule>
  </conditionalFormatting>
  <conditionalFormatting sqref="O1749">
    <cfRule type="cellIs" dxfId="352" priority="171" operator="equal">
      <formula>0</formula>
    </cfRule>
  </conditionalFormatting>
  <conditionalFormatting sqref="K1740:L1741">
    <cfRule type="cellIs" dxfId="351" priority="168" operator="equal">
      <formula>0</formula>
    </cfRule>
  </conditionalFormatting>
  <conditionalFormatting sqref="K1744:L1745">
    <cfRule type="cellIs" dxfId="350" priority="167" operator="equal">
      <formula>0</formula>
    </cfRule>
  </conditionalFormatting>
  <conditionalFormatting sqref="K1736:L1737">
    <cfRule type="cellIs" dxfId="349" priority="169" operator="equal">
      <formula>0</formula>
    </cfRule>
  </conditionalFormatting>
  <conditionalFormatting sqref="K1732:L1733">
    <cfRule type="cellIs" dxfId="348" priority="170" operator="equal">
      <formula>0</formula>
    </cfRule>
  </conditionalFormatting>
  <conditionalFormatting sqref="I1744:J1745">
    <cfRule type="cellIs" dxfId="347" priority="162" operator="equal">
      <formula>0</formula>
    </cfRule>
  </conditionalFormatting>
  <conditionalFormatting sqref="I1736:J1737">
    <cfRule type="cellIs" dxfId="346" priority="164" operator="equal">
      <formula>0</formula>
    </cfRule>
  </conditionalFormatting>
  <conditionalFormatting sqref="I1740:J1741">
    <cfRule type="cellIs" dxfId="345" priority="163" operator="equal">
      <formula>0</formula>
    </cfRule>
  </conditionalFormatting>
  <conditionalFormatting sqref="K1748:L1749">
    <cfRule type="cellIs" dxfId="344" priority="166" operator="equal">
      <formula>0</formula>
    </cfRule>
  </conditionalFormatting>
  <conditionalFormatting sqref="I1748:J1749">
    <cfRule type="cellIs" dxfId="343" priority="161" operator="equal">
      <formula>0</formula>
    </cfRule>
  </conditionalFormatting>
  <conditionalFormatting sqref="I1732:J1733">
    <cfRule type="cellIs" dxfId="342" priority="165" operator="equal">
      <formula>0</formula>
    </cfRule>
  </conditionalFormatting>
  <conditionalFormatting sqref="A1781:A1786">
    <cfRule type="cellIs" dxfId="341" priority="155" operator="equal">
      <formula>"Campus / Site Name"</formula>
    </cfRule>
  </conditionalFormatting>
  <conditionalFormatting sqref="M1781:N1786 F1781:G1786">
    <cfRule type="cellIs" dxfId="340" priority="154" operator="equal">
      <formula>0</formula>
    </cfRule>
  </conditionalFormatting>
  <conditionalFormatting sqref="A1781:A1786">
    <cfRule type="cellIs" dxfId="339" priority="153" operator="equal">
      <formula>0</formula>
    </cfRule>
  </conditionalFormatting>
  <conditionalFormatting sqref="K1781:L1786">
    <cfRule type="cellIs" dxfId="338" priority="152" operator="equal">
      <formula>0</formula>
    </cfRule>
  </conditionalFormatting>
  <conditionalFormatting sqref="I1781:J1786">
    <cfRule type="cellIs" dxfId="337" priority="151" operator="equal">
      <formula>0</formula>
    </cfRule>
  </conditionalFormatting>
  <conditionalFormatting sqref="A1399">
    <cfRule type="cellIs" dxfId="336" priority="148" operator="equal">
      <formula>"Campus / Site Name"</formula>
    </cfRule>
  </conditionalFormatting>
  <conditionalFormatting sqref="A1421">
    <cfRule type="cellIs" dxfId="335" priority="147" operator="equal">
      <formula>"Campus / Site Name"</formula>
    </cfRule>
  </conditionalFormatting>
  <conditionalFormatting sqref="A1531">
    <cfRule type="cellIs" dxfId="334" priority="142" operator="equal">
      <formula>"Campus / Site Name"</formula>
    </cfRule>
  </conditionalFormatting>
  <conditionalFormatting sqref="A1355 A1375">
    <cfRule type="cellIs" dxfId="333" priority="150" operator="equal">
      <formula>"Campus / Site Name"</formula>
    </cfRule>
  </conditionalFormatting>
  <conditionalFormatting sqref="A1377">
    <cfRule type="cellIs" dxfId="332" priority="149" operator="equal">
      <formula>"Campus / Site Name"</formula>
    </cfRule>
  </conditionalFormatting>
  <conditionalFormatting sqref="A1443">
    <cfRule type="cellIs" dxfId="331" priority="146" operator="equal">
      <formula>"Campus / Site Name"</formula>
    </cfRule>
  </conditionalFormatting>
  <conditionalFormatting sqref="A1465">
    <cfRule type="cellIs" dxfId="330" priority="145" operator="equal">
      <formula>"Campus / Site Name"</formula>
    </cfRule>
  </conditionalFormatting>
  <conditionalFormatting sqref="A1487">
    <cfRule type="cellIs" dxfId="329" priority="144" operator="equal">
      <formula>"Campus / Site Name"</formula>
    </cfRule>
  </conditionalFormatting>
  <conditionalFormatting sqref="A1509">
    <cfRule type="cellIs" dxfId="328" priority="143" operator="equal">
      <formula>"Campus / Site Name"</formula>
    </cfRule>
  </conditionalFormatting>
  <conditionalFormatting sqref="A1553">
    <cfRule type="cellIs" dxfId="327" priority="141" operator="equal">
      <formula>"Campus / Site Name"</formula>
    </cfRule>
  </conditionalFormatting>
  <conditionalFormatting sqref="M1399:M1418">
    <cfRule type="cellIs" dxfId="326" priority="133" operator="equal">
      <formula>0</formula>
    </cfRule>
  </conditionalFormatting>
  <conditionalFormatting sqref="N1487:N1506">
    <cfRule type="cellIs" dxfId="325" priority="120" operator="equal">
      <formula>0</formula>
    </cfRule>
  </conditionalFormatting>
  <conditionalFormatting sqref="N1421:N1440">
    <cfRule type="cellIs" dxfId="324" priority="129" operator="equal">
      <formula>0</formula>
    </cfRule>
  </conditionalFormatting>
  <conditionalFormatting sqref="N1465:N1484">
    <cfRule type="cellIs" dxfId="323" priority="123" operator="equal">
      <formula>0</formula>
    </cfRule>
  </conditionalFormatting>
  <conditionalFormatting sqref="M1377:M1396">
    <cfRule type="cellIs" dxfId="322" priority="136" operator="equal">
      <formula>0</formula>
    </cfRule>
  </conditionalFormatting>
  <conditionalFormatting sqref="N1377:N1396">
    <cfRule type="cellIs" dxfId="321" priority="135" operator="equal">
      <formula>0</formula>
    </cfRule>
  </conditionalFormatting>
  <conditionalFormatting sqref="M1421:M1440">
    <cfRule type="cellIs" dxfId="320" priority="130" operator="equal">
      <formula>0</formula>
    </cfRule>
  </conditionalFormatting>
  <conditionalFormatting sqref="N1355:N1374">
    <cfRule type="cellIs" dxfId="319" priority="139" operator="equal">
      <formula>0</formula>
    </cfRule>
  </conditionalFormatting>
  <conditionalFormatting sqref="M1355:M1374">
    <cfRule type="cellIs" dxfId="318" priority="140" operator="equal">
      <formula>0</formula>
    </cfRule>
  </conditionalFormatting>
  <conditionalFormatting sqref="M1509:M1528">
    <cfRule type="cellIs" dxfId="317" priority="118" operator="equal">
      <formula>0</formula>
    </cfRule>
  </conditionalFormatting>
  <conditionalFormatting sqref="M1531:M1550">
    <cfRule type="cellIs" dxfId="316" priority="115" operator="equal">
      <formula>0</formula>
    </cfRule>
  </conditionalFormatting>
  <conditionalFormatting sqref="N1509:N1528">
    <cfRule type="cellIs" dxfId="315" priority="117" operator="equal">
      <formula>0</formula>
    </cfRule>
  </conditionalFormatting>
  <conditionalFormatting sqref="N1399:N1418">
    <cfRule type="cellIs" dxfId="314" priority="132" operator="equal">
      <formula>0</formula>
    </cfRule>
  </conditionalFormatting>
  <conditionalFormatting sqref="N1443:N1462">
    <cfRule type="cellIs" dxfId="313" priority="126" operator="equal">
      <formula>0</formula>
    </cfRule>
  </conditionalFormatting>
  <conditionalFormatting sqref="M1465:M1484">
    <cfRule type="cellIs" dxfId="312" priority="124" operator="equal">
      <formula>0</formula>
    </cfRule>
  </conditionalFormatting>
  <conditionalFormatting sqref="M1487:M1506">
    <cfRule type="cellIs" dxfId="311" priority="121" operator="equal">
      <formula>0</formula>
    </cfRule>
  </conditionalFormatting>
  <conditionalFormatting sqref="K1553:K1572">
    <cfRule type="cellIs" dxfId="310" priority="91" operator="equal">
      <formula>0</formula>
    </cfRule>
  </conditionalFormatting>
  <conditionalFormatting sqref="K1487:K1506">
    <cfRule type="cellIs" dxfId="309" priority="97" operator="equal">
      <formula>0</formula>
    </cfRule>
  </conditionalFormatting>
  <conditionalFormatting sqref="K1421:K1440">
    <cfRule type="cellIs" dxfId="308" priority="103" operator="equal">
      <formula>0</formula>
    </cfRule>
  </conditionalFormatting>
  <conditionalFormatting sqref="L1509:L1528">
    <cfRule type="cellIs" dxfId="307" priority="94" operator="equal">
      <formula>0</formula>
    </cfRule>
  </conditionalFormatting>
  <conditionalFormatting sqref="K1531:K1550">
    <cfRule type="cellIs" dxfId="306" priority="93" operator="equal">
      <formula>0</formula>
    </cfRule>
  </conditionalFormatting>
  <conditionalFormatting sqref="K1509:K1528">
    <cfRule type="cellIs" dxfId="305" priority="95" operator="equal">
      <formula>0</formula>
    </cfRule>
  </conditionalFormatting>
  <conditionalFormatting sqref="I1553:I1572">
    <cfRule type="cellIs" dxfId="304" priority="71" operator="equal">
      <formula>0</formula>
    </cfRule>
  </conditionalFormatting>
  <conditionalFormatting sqref="L1487:L1506">
    <cfRule type="cellIs" dxfId="303" priority="96" operator="equal">
      <formula>0</formula>
    </cfRule>
  </conditionalFormatting>
  <conditionalFormatting sqref="J1531:J1550">
    <cfRule type="cellIs" dxfId="302" priority="72" operator="equal">
      <formula>0</formula>
    </cfRule>
  </conditionalFormatting>
  <conditionalFormatting sqref="I1531:I1550">
    <cfRule type="cellIs" dxfId="301" priority="73" operator="equal">
      <formula>0</formula>
    </cfRule>
  </conditionalFormatting>
  <conditionalFormatting sqref="K1465:K1484">
    <cfRule type="cellIs" dxfId="300" priority="99" operator="equal">
      <formula>0</formula>
    </cfRule>
  </conditionalFormatting>
  <conditionalFormatting sqref="L1465:L1484">
    <cfRule type="cellIs" dxfId="299" priority="98" operator="equal">
      <formula>0</formula>
    </cfRule>
  </conditionalFormatting>
  <conditionalFormatting sqref="J1487:J1506">
    <cfRule type="cellIs" dxfId="298" priority="76" operator="equal">
      <formula>0</formula>
    </cfRule>
  </conditionalFormatting>
  <conditionalFormatting sqref="L1443:L1462">
    <cfRule type="cellIs" dxfId="297" priority="100" operator="equal">
      <formula>0</formula>
    </cfRule>
  </conditionalFormatting>
  <conditionalFormatting sqref="L1421:L1440">
    <cfRule type="cellIs" dxfId="296" priority="102" operator="equal">
      <formula>0</formula>
    </cfRule>
  </conditionalFormatting>
  <conditionalFormatting sqref="K1443:K1462">
    <cfRule type="cellIs" dxfId="295" priority="101" operator="equal">
      <formula>0</formula>
    </cfRule>
  </conditionalFormatting>
  <conditionalFormatting sqref="A1355:A1374 A1377:A1396 A1399:A1418 A1421:A1440 A1465:A1484 A1487:A1506 A1509:A1528 A1531:A1550 A1553:A1572 A1443:A1462">
    <cfRule type="cellIs" dxfId="294" priority="138" operator="equal">
      <formula>0</formula>
    </cfRule>
  </conditionalFormatting>
  <conditionalFormatting sqref="O1531:O1550">
    <cfRule type="cellIs" dxfId="293" priority="113" operator="equal">
      <formula>0</formula>
    </cfRule>
  </conditionalFormatting>
  <conditionalFormatting sqref="O1487:O1506">
    <cfRule type="cellIs" dxfId="292" priority="119" operator="equal">
      <formula>0</formula>
    </cfRule>
  </conditionalFormatting>
  <conditionalFormatting sqref="I1487:I1506">
    <cfRule type="cellIs" dxfId="291" priority="77" operator="equal">
      <formula>0</formula>
    </cfRule>
  </conditionalFormatting>
  <conditionalFormatting sqref="J1465:J1484">
    <cfRule type="cellIs" dxfId="290" priority="78" operator="equal">
      <formula>0</formula>
    </cfRule>
  </conditionalFormatting>
  <conditionalFormatting sqref="J1509:J1528">
    <cfRule type="cellIs" dxfId="289" priority="74" operator="equal">
      <formula>0</formula>
    </cfRule>
  </conditionalFormatting>
  <conditionalFormatting sqref="I1509:I1528">
    <cfRule type="cellIs" dxfId="288" priority="75" operator="equal">
      <formula>0</formula>
    </cfRule>
  </conditionalFormatting>
  <conditionalFormatting sqref="O1355:O1374">
    <cfRule type="cellIs" dxfId="287" priority="137" operator="equal">
      <formula>0</formula>
    </cfRule>
  </conditionalFormatting>
  <conditionalFormatting sqref="K1399:K1418">
    <cfRule type="cellIs" dxfId="286" priority="105" operator="equal">
      <formula>0</formula>
    </cfRule>
  </conditionalFormatting>
  <conditionalFormatting sqref="O1377:O1396">
    <cfRule type="cellIs" dxfId="285" priority="134" operator="equal">
      <formula>0</formula>
    </cfRule>
  </conditionalFormatting>
  <conditionalFormatting sqref="O1399:O1418">
    <cfRule type="cellIs" dxfId="284" priority="131" operator="equal">
      <formula>0</formula>
    </cfRule>
  </conditionalFormatting>
  <conditionalFormatting sqref="O1421:O1440">
    <cfRule type="cellIs" dxfId="283" priority="128" operator="equal">
      <formula>0</formula>
    </cfRule>
  </conditionalFormatting>
  <conditionalFormatting sqref="M1443:M1462">
    <cfRule type="cellIs" dxfId="282" priority="127" operator="equal">
      <formula>0</formula>
    </cfRule>
  </conditionalFormatting>
  <conditionalFormatting sqref="O1443:O1462">
    <cfRule type="cellIs" dxfId="281" priority="125" operator="equal">
      <formula>0</formula>
    </cfRule>
  </conditionalFormatting>
  <conditionalFormatting sqref="O1465:O1484">
    <cfRule type="cellIs" dxfId="280" priority="122" operator="equal">
      <formula>0</formula>
    </cfRule>
  </conditionalFormatting>
  <conditionalFormatting sqref="O1509:O1528">
    <cfRule type="cellIs" dxfId="279" priority="116" operator="equal">
      <formula>0</formula>
    </cfRule>
  </conditionalFormatting>
  <conditionalFormatting sqref="N1531:N1550">
    <cfRule type="cellIs" dxfId="278" priority="114" operator="equal">
      <formula>0</formula>
    </cfRule>
  </conditionalFormatting>
  <conditionalFormatting sqref="N1553:N1572">
    <cfRule type="cellIs" dxfId="277" priority="111" operator="equal">
      <formula>0</formula>
    </cfRule>
  </conditionalFormatting>
  <conditionalFormatting sqref="M1553:M1572">
    <cfRule type="cellIs" dxfId="276" priority="112" operator="equal">
      <formula>0</formula>
    </cfRule>
  </conditionalFormatting>
  <conditionalFormatting sqref="O1553:O1572">
    <cfRule type="cellIs" dxfId="275" priority="110" operator="equal">
      <formula>0</formula>
    </cfRule>
  </conditionalFormatting>
  <conditionalFormatting sqref="L1355:L1374">
    <cfRule type="cellIs" dxfId="274" priority="108" operator="equal">
      <formula>0</formula>
    </cfRule>
  </conditionalFormatting>
  <conditionalFormatting sqref="K1355:K1374">
    <cfRule type="cellIs" dxfId="273" priority="109" operator="equal">
      <formula>0</formula>
    </cfRule>
  </conditionalFormatting>
  <conditionalFormatting sqref="L1377:L1396">
    <cfRule type="cellIs" dxfId="272" priority="106" operator="equal">
      <formula>0</formula>
    </cfRule>
  </conditionalFormatting>
  <conditionalFormatting sqref="K1377:K1396">
    <cfRule type="cellIs" dxfId="271" priority="107" operator="equal">
      <formula>0</formula>
    </cfRule>
  </conditionalFormatting>
  <conditionalFormatting sqref="L1399:L1418">
    <cfRule type="cellIs" dxfId="270" priority="104" operator="equal">
      <formula>0</formula>
    </cfRule>
  </conditionalFormatting>
  <conditionalFormatting sqref="I1465:I1484">
    <cfRule type="cellIs" dxfId="269" priority="79" operator="equal">
      <formula>0</formula>
    </cfRule>
  </conditionalFormatting>
  <conditionalFormatting sqref="L1531:L1550">
    <cfRule type="cellIs" dxfId="268" priority="92" operator="equal">
      <formula>0</formula>
    </cfRule>
  </conditionalFormatting>
  <conditionalFormatting sqref="J1553:J1572">
    <cfRule type="cellIs" dxfId="267" priority="70" operator="equal">
      <formula>0</formula>
    </cfRule>
  </conditionalFormatting>
  <conditionalFormatting sqref="L1553:L1572">
    <cfRule type="cellIs" dxfId="266" priority="90" operator="equal">
      <formula>0</formula>
    </cfRule>
  </conditionalFormatting>
  <conditionalFormatting sqref="J1443:J1462">
    <cfRule type="cellIs" dxfId="265" priority="80" operator="equal">
      <formula>0</formula>
    </cfRule>
  </conditionalFormatting>
  <conditionalFormatting sqref="J1421:J1440">
    <cfRule type="cellIs" dxfId="264" priority="82" operator="equal">
      <formula>0</formula>
    </cfRule>
  </conditionalFormatting>
  <conditionalFormatting sqref="I1443:I1462">
    <cfRule type="cellIs" dxfId="263" priority="81" operator="equal">
      <formula>0</formula>
    </cfRule>
  </conditionalFormatting>
  <conditionalFormatting sqref="J1355:J1374">
    <cfRule type="cellIs" dxfId="262" priority="88" operator="equal">
      <formula>0</formula>
    </cfRule>
  </conditionalFormatting>
  <conditionalFormatting sqref="I1355:I1374">
    <cfRule type="cellIs" dxfId="261" priority="89" operator="equal">
      <formula>0</formula>
    </cfRule>
  </conditionalFormatting>
  <conditionalFormatting sqref="J1377:J1396">
    <cfRule type="cellIs" dxfId="260" priority="86" operator="equal">
      <formula>0</formula>
    </cfRule>
  </conditionalFormatting>
  <conditionalFormatting sqref="I1377:I1396">
    <cfRule type="cellIs" dxfId="259" priority="87" operator="equal">
      <formula>0</formula>
    </cfRule>
  </conditionalFormatting>
  <conditionalFormatting sqref="J1399:J1418">
    <cfRule type="cellIs" dxfId="258" priority="84" operator="equal">
      <formula>0</formula>
    </cfRule>
  </conditionalFormatting>
  <conditionalFormatting sqref="I1399:I1418">
    <cfRule type="cellIs" dxfId="257" priority="85" operator="equal">
      <formula>0</formula>
    </cfRule>
  </conditionalFormatting>
  <conditionalFormatting sqref="I1421:I1440">
    <cfRule type="cellIs" dxfId="256" priority="83" operator="equal">
      <formula>0</formula>
    </cfRule>
  </conditionalFormatting>
  <conditionalFormatting sqref="N1597:N1616">
    <cfRule type="cellIs" dxfId="255" priority="59" operator="equal">
      <formula>0</formula>
    </cfRule>
  </conditionalFormatting>
  <conditionalFormatting sqref="N1575:N1594">
    <cfRule type="cellIs" dxfId="254" priority="62" operator="equal">
      <formula>0</formula>
    </cfRule>
  </conditionalFormatting>
  <conditionalFormatting sqref="M1619:M1638">
    <cfRule type="cellIs" dxfId="253" priority="57" operator="equal">
      <formula>0</formula>
    </cfRule>
  </conditionalFormatting>
  <conditionalFormatting sqref="M1641:M1660">
    <cfRule type="cellIs" dxfId="252" priority="54" operator="equal">
      <formula>0</formula>
    </cfRule>
  </conditionalFormatting>
  <conditionalFormatting sqref="N1619:N1638">
    <cfRule type="cellIs" dxfId="251" priority="56" operator="equal">
      <formula>0</formula>
    </cfRule>
  </conditionalFormatting>
  <conditionalFormatting sqref="M1575:M1594">
    <cfRule type="cellIs" dxfId="250" priority="63" operator="equal">
      <formula>0</formula>
    </cfRule>
  </conditionalFormatting>
  <conditionalFormatting sqref="M1597:M1616">
    <cfRule type="cellIs" dxfId="249" priority="60" operator="equal">
      <formula>0</formula>
    </cfRule>
  </conditionalFormatting>
  <conditionalFormatting sqref="K1663:K1682">
    <cfRule type="cellIs" dxfId="248" priority="40" operator="equal">
      <formula>0</formula>
    </cfRule>
  </conditionalFormatting>
  <conditionalFormatting sqref="K1597:K1616">
    <cfRule type="cellIs" dxfId="247" priority="46" operator="equal">
      <formula>0</formula>
    </cfRule>
  </conditionalFormatting>
  <conditionalFormatting sqref="L1619:L1638">
    <cfRule type="cellIs" dxfId="246" priority="43" operator="equal">
      <formula>0</formula>
    </cfRule>
  </conditionalFormatting>
  <conditionalFormatting sqref="K1641:K1660">
    <cfRule type="cellIs" dxfId="245" priority="42" operator="equal">
      <formula>0</formula>
    </cfRule>
  </conditionalFormatting>
  <conditionalFormatting sqref="K1619:K1638">
    <cfRule type="cellIs" dxfId="244" priority="44" operator="equal">
      <formula>0</formula>
    </cfRule>
  </conditionalFormatting>
  <conditionalFormatting sqref="I1663:I1682">
    <cfRule type="cellIs" dxfId="243" priority="30" operator="equal">
      <formula>0</formula>
    </cfRule>
  </conditionalFormatting>
  <conditionalFormatting sqref="L1597:L1616">
    <cfRule type="cellIs" dxfId="242" priority="45" operator="equal">
      <formula>0</formula>
    </cfRule>
  </conditionalFormatting>
  <conditionalFormatting sqref="J1641:J1660">
    <cfRule type="cellIs" dxfId="241" priority="31" operator="equal">
      <formula>0</formula>
    </cfRule>
  </conditionalFormatting>
  <conditionalFormatting sqref="I1641:I1660">
    <cfRule type="cellIs" dxfId="240" priority="32" operator="equal">
      <formula>0</formula>
    </cfRule>
  </conditionalFormatting>
  <conditionalFormatting sqref="K1575:K1594">
    <cfRule type="cellIs" dxfId="239" priority="48" operator="equal">
      <formula>0</formula>
    </cfRule>
  </conditionalFormatting>
  <conditionalFormatting sqref="L1575:L1594">
    <cfRule type="cellIs" dxfId="238" priority="47" operator="equal">
      <formula>0</formula>
    </cfRule>
  </conditionalFormatting>
  <conditionalFormatting sqref="J1597:J1616">
    <cfRule type="cellIs" dxfId="237" priority="35" operator="equal">
      <formula>0</formula>
    </cfRule>
  </conditionalFormatting>
  <conditionalFormatting sqref="O1641:O1660">
    <cfRule type="cellIs" dxfId="236" priority="52" operator="equal">
      <formula>0</formula>
    </cfRule>
  </conditionalFormatting>
  <conditionalFormatting sqref="O1597:O1616">
    <cfRule type="cellIs" dxfId="235" priority="58" operator="equal">
      <formula>0</formula>
    </cfRule>
  </conditionalFormatting>
  <conditionalFormatting sqref="I1597:I1616">
    <cfRule type="cellIs" dxfId="234" priority="36" operator="equal">
      <formula>0</formula>
    </cfRule>
  </conditionalFormatting>
  <conditionalFormatting sqref="J1575:J1594">
    <cfRule type="cellIs" dxfId="233" priority="37" operator="equal">
      <formula>0</formula>
    </cfRule>
  </conditionalFormatting>
  <conditionalFormatting sqref="J1619:J1638">
    <cfRule type="cellIs" dxfId="232" priority="33" operator="equal">
      <formula>0</formula>
    </cfRule>
  </conditionalFormatting>
  <conditionalFormatting sqref="I1619:I1638">
    <cfRule type="cellIs" dxfId="231" priority="34" operator="equal">
      <formula>0</formula>
    </cfRule>
  </conditionalFormatting>
  <conditionalFormatting sqref="O1575:O1594">
    <cfRule type="cellIs" dxfId="230" priority="61" operator="equal">
      <formula>0</formula>
    </cfRule>
  </conditionalFormatting>
  <conditionalFormatting sqref="O1619:O1638">
    <cfRule type="cellIs" dxfId="229" priority="55" operator="equal">
      <formula>0</formula>
    </cfRule>
  </conditionalFormatting>
  <conditionalFormatting sqref="N1641:N1660">
    <cfRule type="cellIs" dxfId="228" priority="53" operator="equal">
      <formula>0</formula>
    </cfRule>
  </conditionalFormatting>
  <conditionalFormatting sqref="N1663:N1682">
    <cfRule type="cellIs" dxfId="227" priority="50" operator="equal">
      <formula>0</formula>
    </cfRule>
  </conditionalFormatting>
  <conditionalFormatting sqref="M1663:M1682">
    <cfRule type="cellIs" dxfId="226" priority="51" operator="equal">
      <formula>0</formula>
    </cfRule>
  </conditionalFormatting>
  <conditionalFormatting sqref="O1663:O1682">
    <cfRule type="cellIs" dxfId="225" priority="49" operator="equal">
      <formula>0</formula>
    </cfRule>
  </conditionalFormatting>
  <conditionalFormatting sqref="I1575:I1594">
    <cfRule type="cellIs" dxfId="224" priority="38" operator="equal">
      <formula>0</formula>
    </cfRule>
  </conditionalFormatting>
  <conditionalFormatting sqref="L1641:L1660">
    <cfRule type="cellIs" dxfId="223" priority="41" operator="equal">
      <formula>0</formula>
    </cfRule>
  </conditionalFormatting>
  <conditionalFormatting sqref="J1663:J1682">
    <cfRule type="cellIs" dxfId="222" priority="29" operator="equal">
      <formula>0</formula>
    </cfRule>
  </conditionalFormatting>
  <conditionalFormatting sqref="L1663:L1682">
    <cfRule type="cellIs" dxfId="221" priority="39" operator="equal">
      <formula>0</formula>
    </cfRule>
  </conditionalFormatting>
  <conditionalFormatting sqref="A1764">
    <cfRule type="cellIs" dxfId="220" priority="28" operator="equal">
      <formula>"Campus / Site Name"</formula>
    </cfRule>
  </conditionalFormatting>
  <conditionalFormatting sqref="M1764:O1764 F1764:G1764">
    <cfRule type="cellIs" dxfId="219" priority="27" operator="equal">
      <formula>0</formula>
    </cfRule>
  </conditionalFormatting>
  <conditionalFormatting sqref="K1764:L1764">
    <cfRule type="cellIs" dxfId="218" priority="26" operator="equal">
      <formula>0</formula>
    </cfRule>
  </conditionalFormatting>
  <conditionalFormatting sqref="I1764:J1764">
    <cfRule type="cellIs" dxfId="217" priority="25" operator="equal">
      <formula>0</formula>
    </cfRule>
  </conditionalFormatting>
  <conditionalFormatting sqref="A1377">
    <cfRule type="cellIs" dxfId="216" priority="24" operator="equal">
      <formula>"Campus / Site Name"</formula>
    </cfRule>
  </conditionalFormatting>
  <conditionalFormatting sqref="A1399">
    <cfRule type="cellIs" dxfId="215" priority="23" operator="equal">
      <formula>"Campus / Site Name"</formula>
    </cfRule>
  </conditionalFormatting>
  <conditionalFormatting sqref="A1421">
    <cfRule type="cellIs" dxfId="214" priority="22" operator="equal">
      <formula>"Campus / Site Name"</formula>
    </cfRule>
  </conditionalFormatting>
  <conditionalFormatting sqref="A1443">
    <cfRule type="cellIs" dxfId="213" priority="21" operator="equal">
      <formula>"Campus / Site Name"</formula>
    </cfRule>
  </conditionalFormatting>
  <conditionalFormatting sqref="A1465">
    <cfRule type="cellIs" dxfId="212" priority="20" operator="equal">
      <formula>"Campus / Site Name"</formula>
    </cfRule>
  </conditionalFormatting>
  <conditionalFormatting sqref="A1487">
    <cfRule type="cellIs" dxfId="211" priority="19" operator="equal">
      <formula>"Campus / Site Name"</formula>
    </cfRule>
  </conditionalFormatting>
  <conditionalFormatting sqref="A1509">
    <cfRule type="cellIs" dxfId="210" priority="18" operator="equal">
      <formula>"Campus / Site Name"</formula>
    </cfRule>
  </conditionalFormatting>
  <conditionalFormatting sqref="A1531">
    <cfRule type="cellIs" dxfId="209" priority="17" operator="equal">
      <formula>"Campus / Site Name"</formula>
    </cfRule>
  </conditionalFormatting>
  <conditionalFormatting sqref="A1553">
    <cfRule type="cellIs" dxfId="208" priority="16" operator="equal">
      <formula>"Campus / Site Name"</formula>
    </cfRule>
  </conditionalFormatting>
  <conditionalFormatting sqref="A1575">
    <cfRule type="cellIs" dxfId="207" priority="15" operator="equal">
      <formula>"Campus / Site Name"</formula>
    </cfRule>
  </conditionalFormatting>
  <conditionalFormatting sqref="A1575:A1594">
    <cfRule type="cellIs" dxfId="206" priority="14" operator="equal">
      <formula>0</formula>
    </cfRule>
  </conditionalFormatting>
  <conditionalFormatting sqref="A1597">
    <cfRule type="cellIs" dxfId="205" priority="13" operator="equal">
      <formula>"Campus / Site Name"</formula>
    </cfRule>
  </conditionalFormatting>
  <conditionalFormatting sqref="A1597:A1616">
    <cfRule type="cellIs" dxfId="204" priority="12" operator="equal">
      <formula>0</formula>
    </cfRule>
  </conditionalFormatting>
  <conditionalFormatting sqref="A1619">
    <cfRule type="cellIs" dxfId="203" priority="11" operator="equal">
      <formula>"Campus / Site Name"</formula>
    </cfRule>
  </conditionalFormatting>
  <conditionalFormatting sqref="A1619:A1638">
    <cfRule type="cellIs" dxfId="202" priority="10" operator="equal">
      <formula>0</formula>
    </cfRule>
  </conditionalFormatting>
  <conditionalFormatting sqref="A1641">
    <cfRule type="cellIs" dxfId="201" priority="9" operator="equal">
      <formula>"Campus / Site Name"</formula>
    </cfRule>
  </conditionalFormatting>
  <conditionalFormatting sqref="A1641:A1660">
    <cfRule type="cellIs" dxfId="200" priority="8" operator="equal">
      <formula>0</formula>
    </cfRule>
  </conditionalFormatting>
  <conditionalFormatting sqref="A1663">
    <cfRule type="cellIs" dxfId="199" priority="7" operator="equal">
      <formula>"Campus / Site Name"</formula>
    </cfRule>
  </conditionalFormatting>
  <conditionalFormatting sqref="A1663:A1682">
    <cfRule type="cellIs" dxfId="198" priority="6" operator="equal">
      <formula>0</formula>
    </cfRule>
  </conditionalFormatting>
  <conditionalFormatting sqref="A1443">
    <cfRule type="cellIs" dxfId="197" priority="5" operator="equal">
      <formula>"Campus / Site Name"</formula>
    </cfRule>
  </conditionalFormatting>
  <conditionalFormatting sqref="A1443">
    <cfRule type="cellIs" dxfId="196" priority="4" operator="equal">
      <formula>"Campus / Site Name"</formula>
    </cfRule>
  </conditionalFormatting>
  <conditionalFormatting sqref="O1774:O1786">
    <cfRule type="cellIs" dxfId="195" priority="1" operator="equal">
      <formula>0</formula>
    </cfRule>
  </conditionalFormatting>
  <dataValidations count="2">
    <dataValidation type="list" allowBlank="1" showInputMessage="1" showErrorMessage="1" sqref="D7:D26 D1018:D1037 D1728:D1729 D183:D202 D29:D48 D51:D70 D73:D92 D95:D114 D117:D136 D1216:D1235 D344:D363 D139:D158 D205:D224 D366:D385 D388:D407 D410:D429 D432:D451 D454:D473 D476:D495 D498:D517 D520:D539 D681:D700 D703:D722 D725:D744 D747:D766 D769:D788 D791:D810 D813:D832 D835:D854 D857:D876 D879:D898 D1194:D1213 D1040:D1059 D1062:D1081 D1084:D1103 D1106:D1125 D1128:D1147 D1150:D1169 D1172:D1191 D161:D180 D1692:D1693 D1696:D1697 D1700:D1701 D1704:D1705 D1708:D1709 D1712:D1713 D1716:D1717 D1720:D1721 D1724:D1725 D542:D561 D293:D312 D227:D246 D249:D268 D315:D334 D271:D290 D564:D583 D586:D605 D608:D627 D630:D649 D652:D671 D901:D920 D923:D942 D945:D964 D967:D986 D989:D1008 D1326:D1345 D1304:D1323 D1238:D1257 D1260:D1279 D1282:D1301 D1748:D1749 D1732:D1733 D1736:D1737 D1740:D1741 D1744:D1745 D1355:D1374 D1377:D1396 D1399:D1418 D1421:D1440 D1443:D1462 D1465:D1484 D1487:D1506 D1509:D1528 D1531:D1550 D1553:D1572 D1575:D1594 D1597:D1616 D1619:D1638 D1641:D1660 D1663:D1682">
      <formula1>Yes_No</formula1>
    </dataValidation>
    <dataValidation type="list" allowBlank="1" showInputMessage="1" showErrorMessage="1" promptTitle="Select Level" prompt="Select Level from the list" sqref="E7:E26 E183:E202 E29:E48 E51:E70 E73:E92 E95:E114 E117:E136 E139:E158 E161:E180 E205:E224 E542:E561 E366:E385 E388:E407 E410:E429 E432:E451 E454:E473 E476:E495 E498:E517 E520:E539 E344:E363 E293:E312 E227:E246 E249:E268 E271:E290 E315:E334 E652:E671 E564:E583 E586:E605 E608:E627 E630:E649 E1553:E1572 E1377:E1396 E1399:E1418 E1421:E1440 E1443:E1462 E1465:E1484 E1487:E1506 E1509:E1528 E1531:E1550 E1355:E1374 E1663:E1682 E1575:E1594 E1597:E1616 E1619:E1638 E1641:E1660">
      <formula1>Level</formula1>
    </dataValidation>
  </dataValidations>
  <printOptions horizontalCentered="1"/>
  <pageMargins left="0.70866141732283472" right="0.70866141732283472" top="0.74803149606299213" bottom="0.74803149606299213" header="0.31496062992125984" footer="0.31496062992125984"/>
  <pageSetup paperSize="9" scale="69" fitToHeight="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80"/>
  <sheetViews>
    <sheetView zoomScaleNormal="100" zoomScaleSheetLayoutView="100" workbookViewId="0">
      <pane xSplit="2" ySplit="1" topLeftCell="J135" activePane="bottomRight" state="frozen"/>
      <selection pane="topRight" activeCell="C1" sqref="C1"/>
      <selection pane="bottomLeft" activeCell="A2" sqref="A2"/>
      <selection pane="bottomRight" activeCell="L145" sqref="L145"/>
    </sheetView>
  </sheetViews>
  <sheetFormatPr defaultColWidth="9.140625" defaultRowHeight="12.75" x14ac:dyDescent="0.2"/>
  <cols>
    <col min="1" max="1" width="20.7109375" style="266" customWidth="1"/>
    <col min="2" max="2" width="44.7109375" style="266" customWidth="1"/>
    <col min="3" max="8" width="8.7109375" style="266" customWidth="1"/>
    <col min="9" max="12" width="13.7109375" style="266" customWidth="1"/>
    <col min="13" max="15" width="15.7109375" style="266" customWidth="1"/>
    <col min="16" max="16384" width="9.140625" style="266"/>
  </cols>
  <sheetData>
    <row r="1" spans="1:33" s="57" customFormat="1" ht="30" customHeight="1" x14ac:dyDescent="0.2">
      <c r="A1" s="184" t="s">
        <v>307</v>
      </c>
      <c r="B1" s="1241" t="s">
        <v>269</v>
      </c>
      <c r="C1" s="1241"/>
      <c r="D1" s="1241"/>
      <c r="E1" s="1241"/>
      <c r="F1" s="1241"/>
      <c r="G1" s="1241"/>
      <c r="H1" s="1241"/>
      <c r="I1" s="1241"/>
      <c r="J1" s="1241"/>
      <c r="K1" s="1241"/>
      <c r="L1" s="1241"/>
      <c r="M1" s="1241"/>
      <c r="N1" s="1241"/>
      <c r="O1" s="1241"/>
      <c r="P1" s="56"/>
      <c r="Q1" s="56"/>
      <c r="R1" s="56"/>
      <c r="S1" s="56"/>
      <c r="T1" s="56"/>
      <c r="U1" s="56"/>
      <c r="V1" s="56"/>
      <c r="W1" s="56"/>
      <c r="X1" s="56"/>
      <c r="Y1" s="56"/>
      <c r="Z1" s="56"/>
      <c r="AA1" s="56"/>
      <c r="AB1" s="56"/>
      <c r="AC1" s="56"/>
      <c r="AD1" s="56"/>
      <c r="AE1" s="56"/>
    </row>
    <row r="2" spans="1:33" s="59" customFormat="1" ht="15" customHeight="1" thickBot="1" x14ac:dyDescent="0.25">
      <c r="A2" s="90"/>
      <c r="B2" s="58"/>
      <c r="C2" s="58"/>
      <c r="Q2" s="56"/>
    </row>
    <row r="3" spans="1:33" s="296" customFormat="1" ht="24" customHeight="1" thickBot="1" x14ac:dyDescent="0.25">
      <c r="A3" s="1414" t="str">
        <f>'8. Enrolment - NC(V)'!$A$338:$B$338</f>
        <v>College Summary  /  NC(V) (Levels 2 - 4)</v>
      </c>
      <c r="B3" s="1415"/>
      <c r="C3" s="8"/>
      <c r="D3" s="8"/>
      <c r="E3" s="8"/>
      <c r="F3" s="8"/>
      <c r="G3" s="8"/>
      <c r="H3" s="8"/>
      <c r="I3" s="8"/>
      <c r="J3" s="8"/>
      <c r="K3" s="8"/>
      <c r="L3" s="8"/>
      <c r="M3" s="8"/>
      <c r="N3" s="8"/>
      <c r="O3" s="347"/>
      <c r="P3" s="8"/>
      <c r="Q3" s="8"/>
      <c r="R3" s="8"/>
      <c r="S3" s="8"/>
      <c r="T3" s="8"/>
      <c r="U3" s="8"/>
      <c r="V3" s="8"/>
      <c r="W3" s="8"/>
      <c r="X3" s="8"/>
      <c r="Y3" s="8"/>
      <c r="Z3" s="8"/>
      <c r="AA3" s="8"/>
      <c r="AB3" s="8"/>
      <c r="AC3" s="8"/>
      <c r="AD3" s="8"/>
      <c r="AE3" s="8"/>
      <c r="AF3" s="8"/>
      <c r="AG3" s="8"/>
    </row>
    <row r="4" spans="1:33" s="296" customFormat="1" ht="16.5" customHeight="1" x14ac:dyDescent="0.2">
      <c r="A4" s="297"/>
      <c r="B4" s="298"/>
      <c r="C4" s="1496" t="str">
        <f>'8. Enrolment - NC(V)'!C339:H339</f>
        <v>Number of Students (Headcount = All 7 Subjects)</v>
      </c>
      <c r="D4" s="1497"/>
      <c r="E4" s="1497"/>
      <c r="F4" s="1497"/>
      <c r="G4" s="1497"/>
      <c r="H4" s="1497"/>
      <c r="I4" s="1476" t="str">
        <f>'8. Enrolment - NC(V)'!I339</f>
        <v>Total 
Actual Students 
(Headcount)</v>
      </c>
      <c r="J4" s="1478" t="str">
        <f>'8. Enrolment - NC(V)'!J339</f>
        <v>Total 
Actual Students 
(FTE)</v>
      </c>
      <c r="K4" s="1480" t="str">
        <f>'8. Enrolment - NC(V)'!K339</f>
        <v>Total 
Planned Students 
(Headcount)</v>
      </c>
      <c r="L4" s="1466" t="str">
        <f>'8. Enrolment - NC(V)'!L339</f>
        <v>Total 
Planned Students 
(FTE)</v>
      </c>
      <c r="M4" s="299"/>
      <c r="N4" s="299"/>
      <c r="O4" s="300"/>
      <c r="P4" s="8"/>
      <c r="Q4" s="8"/>
      <c r="R4" s="8"/>
      <c r="S4" s="8"/>
      <c r="T4" s="8"/>
      <c r="U4" s="8"/>
      <c r="V4" s="8"/>
      <c r="W4" s="8"/>
      <c r="X4" s="8"/>
      <c r="Y4" s="8"/>
      <c r="Z4" s="8"/>
      <c r="AA4" s="8"/>
      <c r="AB4" s="8"/>
      <c r="AC4" s="8"/>
      <c r="AD4" s="8"/>
      <c r="AE4" s="8"/>
      <c r="AF4" s="8"/>
      <c r="AG4" s="8"/>
    </row>
    <row r="5" spans="1:33" s="296" customFormat="1" ht="16.5" customHeight="1" x14ac:dyDescent="0.2">
      <c r="A5" s="301"/>
      <c r="B5" s="302"/>
      <c r="C5" s="1491" t="str">
        <f>'8. Enrolment - NC(V)'!C340:D340</f>
        <v>Level 2</v>
      </c>
      <c r="D5" s="1492"/>
      <c r="E5" s="1493" t="str">
        <f>'8. Enrolment - NC(V)'!E340:F340</f>
        <v>Level 3</v>
      </c>
      <c r="F5" s="1494"/>
      <c r="G5" s="1493" t="str">
        <f>'8. Enrolment - NC(V)'!G340:H340</f>
        <v>Level 4</v>
      </c>
      <c r="H5" s="1495"/>
      <c r="I5" s="1488"/>
      <c r="J5" s="1489"/>
      <c r="K5" s="1490"/>
      <c r="L5" s="1486"/>
      <c r="M5" s="1486" t="str">
        <f>'8. Enrolment - NC(V)'!N340</f>
        <v xml:space="preserve">Total Cost 
of Programme </v>
      </c>
      <c r="N5" s="1486" t="str">
        <f>'8. Enrolment - NC(V)'!O340</f>
        <v xml:space="preserve">80% 
State Subsidy </v>
      </c>
      <c r="O5" s="1487" t="str">
        <f>'8. Enrolment - NC(V)'!P340</f>
        <v>± 20% 
Fee Income</v>
      </c>
      <c r="P5" s="8"/>
      <c r="Q5" s="8"/>
      <c r="R5" s="8"/>
      <c r="S5" s="8"/>
      <c r="T5" s="8"/>
      <c r="U5" s="8"/>
      <c r="V5" s="8"/>
      <c r="W5" s="8"/>
      <c r="X5" s="8"/>
      <c r="Y5" s="8"/>
      <c r="Z5" s="8"/>
      <c r="AA5" s="8"/>
      <c r="AB5" s="8"/>
      <c r="AC5" s="8"/>
      <c r="AD5" s="8"/>
      <c r="AE5" s="8"/>
      <c r="AF5" s="8"/>
      <c r="AG5" s="8"/>
    </row>
    <row r="6" spans="1:33" s="296" customFormat="1" ht="30" customHeight="1" thickBot="1" x14ac:dyDescent="0.25">
      <c r="A6" s="1484" t="str">
        <f>'8. Enrolment - NC(V)'!A341:B341</f>
        <v>Campus Name (All Programmes)</v>
      </c>
      <c r="B6" s="1485"/>
      <c r="C6" s="303" t="str">
        <f>'8. Enrolment - NC(V)'!C341</f>
        <v>2014 Actual</v>
      </c>
      <c r="D6" s="304" t="str">
        <f>'8. Enrolment - NC(V)'!D341</f>
        <v>2015 Planned</v>
      </c>
      <c r="E6" s="305" t="str">
        <f>'8. Enrolment - NC(V)'!E341</f>
        <v>2014 Actual</v>
      </c>
      <c r="F6" s="306" t="str">
        <f>'8. Enrolment - NC(V)'!F341</f>
        <v>2015 Planned</v>
      </c>
      <c r="G6" s="307" t="str">
        <f>'8. Enrolment - NC(V)'!G341</f>
        <v>2014 Actual</v>
      </c>
      <c r="H6" s="304" t="str">
        <f>'8. Enrolment - NC(V)'!H341</f>
        <v>2015 Planned</v>
      </c>
      <c r="I6" s="1477"/>
      <c r="J6" s="1479"/>
      <c r="K6" s="1481"/>
      <c r="L6" s="1467"/>
      <c r="M6" s="1467"/>
      <c r="N6" s="1467"/>
      <c r="O6" s="1469"/>
      <c r="P6" s="8"/>
      <c r="Q6" s="8"/>
      <c r="R6" s="8"/>
      <c r="S6" s="8"/>
      <c r="T6" s="8"/>
      <c r="U6" s="8"/>
      <c r="V6" s="8"/>
      <c r="W6" s="8"/>
      <c r="X6" s="8"/>
      <c r="Y6" s="8"/>
      <c r="Z6" s="8"/>
      <c r="AA6" s="8"/>
      <c r="AB6" s="8"/>
      <c r="AC6" s="8"/>
      <c r="AD6" s="8"/>
      <c r="AE6" s="8"/>
      <c r="AF6" s="8"/>
      <c r="AG6" s="8"/>
    </row>
    <row r="7" spans="1:33" s="296" customFormat="1" ht="18" customHeight="1" x14ac:dyDescent="0.2">
      <c r="A7" s="308" t="str">
        <f>'8. Enrolment - NC(V)'!A342</f>
        <v>Babanango</v>
      </c>
      <c r="B7" s="309"/>
      <c r="C7" s="310">
        <f>'8. Enrolment - NC(V)'!C342</f>
        <v>0</v>
      </c>
      <c r="D7" s="311">
        <f>'8. Enrolment - NC(V)'!D342</f>
        <v>0</v>
      </c>
      <c r="E7" s="312">
        <f>'8. Enrolment - NC(V)'!E342</f>
        <v>0</v>
      </c>
      <c r="F7" s="313">
        <f>'8. Enrolment - NC(V)'!F342</f>
        <v>0</v>
      </c>
      <c r="G7" s="314">
        <f>'8. Enrolment - NC(V)'!G342</f>
        <v>0</v>
      </c>
      <c r="H7" s="311">
        <f>'8. Enrolment - NC(V)'!H342</f>
        <v>0</v>
      </c>
      <c r="I7" s="1142">
        <f>'8. Enrolment - NC(V)'!I342</f>
        <v>0</v>
      </c>
      <c r="J7" s="1143">
        <f>'8. Enrolment - NC(V)'!J342</f>
        <v>0</v>
      </c>
      <c r="K7" s="314">
        <f>'8. Enrolment - NC(V)'!K342</f>
        <v>0</v>
      </c>
      <c r="L7" s="310">
        <f>'8. Enrolment - NC(V)'!L342</f>
        <v>0</v>
      </c>
      <c r="M7" s="315">
        <f>'8. Enrolment - NC(V)'!N342</f>
        <v>0</v>
      </c>
      <c r="N7" s="315">
        <f>'8. Enrolment - NC(V)'!O342</f>
        <v>0</v>
      </c>
      <c r="O7" s="316">
        <f>'8. Enrolment - NC(V)'!P342</f>
        <v>0</v>
      </c>
      <c r="P7" s="8"/>
      <c r="Q7" s="8"/>
      <c r="R7" s="8"/>
      <c r="S7" s="8"/>
      <c r="T7" s="8"/>
      <c r="U7" s="8"/>
      <c r="V7" s="8"/>
      <c r="W7" s="8"/>
      <c r="X7" s="8"/>
      <c r="Y7" s="8"/>
      <c r="Z7" s="8"/>
      <c r="AA7" s="8"/>
      <c r="AB7" s="8"/>
      <c r="AC7" s="8"/>
      <c r="AD7" s="8"/>
      <c r="AE7" s="8"/>
      <c r="AF7" s="8"/>
      <c r="AG7" s="8"/>
    </row>
    <row r="8" spans="1:33" s="296" customFormat="1" ht="18" customHeight="1" x14ac:dyDescent="0.2">
      <c r="A8" s="342" t="str">
        <f>'8. Enrolment - NC(V)'!A343</f>
        <v>Emandleni</v>
      </c>
      <c r="B8" s="317"/>
      <c r="C8" s="318">
        <f>'8. Enrolment - NC(V)'!C343</f>
        <v>196</v>
      </c>
      <c r="D8" s="319">
        <f>'8. Enrolment - NC(V)'!D343</f>
        <v>350</v>
      </c>
      <c r="E8" s="320">
        <f>'8. Enrolment - NC(V)'!E343</f>
        <v>129</v>
      </c>
      <c r="F8" s="321">
        <f>'8. Enrolment - NC(V)'!F343</f>
        <v>90.16</v>
      </c>
      <c r="G8" s="322">
        <f>'8. Enrolment - NC(V)'!G343</f>
        <v>93</v>
      </c>
      <c r="H8" s="319">
        <f>'8. Enrolment - NC(V)'!H343</f>
        <v>63.21</v>
      </c>
      <c r="I8" s="1144">
        <f>'8. Enrolment - NC(V)'!I343</f>
        <v>418</v>
      </c>
      <c r="J8" s="1145">
        <f>'8. Enrolment - NC(V)'!J343</f>
        <v>418</v>
      </c>
      <c r="K8" s="322">
        <f>'8. Enrolment - NC(V)'!K343</f>
        <v>503.37</v>
      </c>
      <c r="L8" s="318">
        <f>'8. Enrolment - NC(V)'!L343</f>
        <v>503.37</v>
      </c>
      <c r="M8" s="323">
        <f>'8. Enrolment - NC(V)'!N343</f>
        <v>37344466.403331891</v>
      </c>
      <c r="N8" s="323">
        <f>'8. Enrolment - NC(V)'!O343</f>
        <v>29875573.12266551</v>
      </c>
      <c r="O8" s="324">
        <f>'8. Enrolment - NC(V)'!P343</f>
        <v>7468893.2806663793</v>
      </c>
      <c r="P8" s="8"/>
      <c r="Q8" s="8"/>
      <c r="R8" s="8"/>
      <c r="S8" s="8"/>
      <c r="T8" s="8"/>
      <c r="U8" s="8"/>
      <c r="V8" s="8"/>
      <c r="W8" s="8"/>
      <c r="X8" s="8"/>
      <c r="Y8" s="8"/>
      <c r="Z8" s="8"/>
      <c r="AA8" s="8"/>
      <c r="AB8" s="8"/>
      <c r="AC8" s="8"/>
      <c r="AD8" s="8"/>
      <c r="AE8" s="8"/>
      <c r="AF8" s="8"/>
      <c r="AG8" s="8"/>
    </row>
    <row r="9" spans="1:33" s="296" customFormat="1" ht="18" customHeight="1" x14ac:dyDescent="0.2">
      <c r="A9" s="342">
        <f>'8. Enrolment - NC(V)'!A344</f>
        <v>0</v>
      </c>
      <c r="B9" s="317"/>
      <c r="C9" s="318">
        <f>'8. Enrolment - NC(V)'!C344</f>
        <v>0</v>
      </c>
      <c r="D9" s="319">
        <f>'8. Enrolment - NC(V)'!D344</f>
        <v>0</v>
      </c>
      <c r="E9" s="320">
        <f>'8. Enrolment - NC(V)'!E344</f>
        <v>0</v>
      </c>
      <c r="F9" s="321">
        <f>'8. Enrolment - NC(V)'!F344</f>
        <v>0</v>
      </c>
      <c r="G9" s="322">
        <f>'8. Enrolment - NC(V)'!G344</f>
        <v>0</v>
      </c>
      <c r="H9" s="319">
        <f>'8. Enrolment - NC(V)'!H344</f>
        <v>0</v>
      </c>
      <c r="I9" s="1144">
        <f>'8. Enrolment - NC(V)'!I344</f>
        <v>0</v>
      </c>
      <c r="J9" s="1145">
        <f>'8. Enrolment - NC(V)'!J344</f>
        <v>0</v>
      </c>
      <c r="K9" s="322">
        <f>'8. Enrolment - NC(V)'!K344</f>
        <v>0</v>
      </c>
      <c r="L9" s="318">
        <f>'8. Enrolment - NC(V)'!L344</f>
        <v>0</v>
      </c>
      <c r="M9" s="323">
        <f>'8. Enrolment - NC(V)'!N344</f>
        <v>0</v>
      </c>
      <c r="N9" s="323">
        <f>'8. Enrolment - NC(V)'!O344</f>
        <v>0</v>
      </c>
      <c r="O9" s="324">
        <f>'8. Enrolment - NC(V)'!P344</f>
        <v>0</v>
      </c>
      <c r="P9" s="8"/>
      <c r="Q9" s="8"/>
      <c r="R9" s="8"/>
      <c r="S9" s="8"/>
      <c r="T9" s="8"/>
      <c r="U9" s="8"/>
      <c r="V9" s="8"/>
      <c r="W9" s="8"/>
      <c r="X9" s="8"/>
      <c r="Y9" s="8"/>
      <c r="Z9" s="8"/>
      <c r="AA9" s="8"/>
      <c r="AB9" s="8"/>
      <c r="AC9" s="8"/>
      <c r="AD9" s="8"/>
      <c r="AE9" s="8"/>
      <c r="AF9" s="8"/>
      <c r="AG9" s="8"/>
    </row>
    <row r="10" spans="1:33" s="296" customFormat="1" ht="18" customHeight="1" x14ac:dyDescent="0.2">
      <c r="A10" s="342" t="str">
        <f>'8. Enrolment - NC(V)'!A345</f>
        <v>Nongoma Engineering</v>
      </c>
      <c r="B10" s="317"/>
      <c r="C10" s="318">
        <f>'8. Enrolment - NC(V)'!C345</f>
        <v>123</v>
      </c>
      <c r="D10" s="319">
        <f>'8. Enrolment - NC(V)'!D345</f>
        <v>280</v>
      </c>
      <c r="E10" s="320">
        <f>'8. Enrolment - NC(V)'!E345</f>
        <v>59</v>
      </c>
      <c r="F10" s="321">
        <f>'8. Enrolment - NC(V)'!F345</f>
        <v>56</v>
      </c>
      <c r="G10" s="322">
        <f>'8. Enrolment - NC(V)'!G345</f>
        <v>23</v>
      </c>
      <c r="H10" s="319">
        <f>'8. Enrolment - NC(V)'!H345</f>
        <v>28.91</v>
      </c>
      <c r="I10" s="1144">
        <f>'8. Enrolment - NC(V)'!I345</f>
        <v>205</v>
      </c>
      <c r="J10" s="1145">
        <f>'8. Enrolment - NC(V)'!J345</f>
        <v>205</v>
      </c>
      <c r="K10" s="322">
        <f>'8. Enrolment - NC(V)'!K345</f>
        <v>364.91</v>
      </c>
      <c r="L10" s="318">
        <f>'8. Enrolment - NC(V)'!L345</f>
        <v>364.91</v>
      </c>
      <c r="M10" s="323">
        <f>'8. Enrolment - NC(V)'!N345</f>
        <v>19176790.342879809</v>
      </c>
      <c r="N10" s="323">
        <f>'8. Enrolment - NC(V)'!O345</f>
        <v>15341432.274303846</v>
      </c>
      <c r="O10" s="324">
        <f>'8. Enrolment - NC(V)'!P345</f>
        <v>3835358.0685759615</v>
      </c>
      <c r="P10" s="8"/>
      <c r="Q10" s="8"/>
      <c r="R10" s="8"/>
      <c r="S10" s="8"/>
      <c r="T10" s="8"/>
      <c r="U10" s="8"/>
      <c r="V10" s="8"/>
      <c r="W10" s="8"/>
      <c r="X10" s="8"/>
      <c r="Y10" s="8"/>
      <c r="Z10" s="8"/>
      <c r="AA10" s="8"/>
      <c r="AB10" s="8"/>
      <c r="AC10" s="8"/>
      <c r="AD10" s="8"/>
      <c r="AE10" s="8"/>
      <c r="AF10" s="8"/>
      <c r="AG10" s="8"/>
    </row>
    <row r="11" spans="1:33" s="296" customFormat="1" ht="18" customHeight="1" x14ac:dyDescent="0.2">
      <c r="A11" s="342" t="str">
        <f>'8. Enrolment - NC(V)'!A346</f>
        <v>Nongoma KwaGqikazi</v>
      </c>
      <c r="B11" s="317"/>
      <c r="C11" s="318">
        <f>'8. Enrolment - NC(V)'!C346</f>
        <v>238</v>
      </c>
      <c r="D11" s="319">
        <f>'8. Enrolment - NC(V)'!D346</f>
        <v>245</v>
      </c>
      <c r="E11" s="320">
        <f>'8. Enrolment - NC(V)'!E346</f>
        <v>161</v>
      </c>
      <c r="F11" s="321">
        <f>'8. Enrolment - NC(V)'!F346</f>
        <v>110</v>
      </c>
      <c r="G11" s="322">
        <f>'8. Enrolment - NC(V)'!G346</f>
        <v>91</v>
      </c>
      <c r="H11" s="319">
        <f>'8. Enrolment - NC(V)'!H346</f>
        <v>78</v>
      </c>
      <c r="I11" s="1144">
        <f>'8. Enrolment - NC(V)'!I346</f>
        <v>490</v>
      </c>
      <c r="J11" s="1145">
        <f>'8. Enrolment - NC(V)'!J346</f>
        <v>490</v>
      </c>
      <c r="K11" s="322">
        <f>'8. Enrolment - NC(V)'!K346</f>
        <v>433</v>
      </c>
      <c r="L11" s="318">
        <f>'8. Enrolment - NC(V)'!L346</f>
        <v>433</v>
      </c>
      <c r="M11" s="323">
        <f>'8. Enrolment - NC(V)'!N346</f>
        <v>20691489.815155141</v>
      </c>
      <c r="N11" s="323">
        <f>'8. Enrolment - NC(V)'!O346</f>
        <v>16553191.852124115</v>
      </c>
      <c r="O11" s="324">
        <f>'8. Enrolment - NC(V)'!P346</f>
        <v>4138297.9630310284</v>
      </c>
      <c r="P11" s="8"/>
      <c r="Q11" s="8"/>
      <c r="R11" s="8"/>
      <c r="S11" s="8"/>
      <c r="T11" s="8"/>
      <c r="U11" s="8"/>
      <c r="V11" s="8"/>
      <c r="W11" s="8"/>
      <c r="X11" s="8"/>
      <c r="Y11" s="8"/>
      <c r="Z11" s="8"/>
      <c r="AA11" s="8"/>
      <c r="AB11" s="8"/>
      <c r="AC11" s="8"/>
      <c r="AD11" s="8"/>
      <c r="AE11" s="8"/>
      <c r="AF11" s="8"/>
      <c r="AG11" s="8"/>
    </row>
    <row r="12" spans="1:33" s="296" customFormat="1" ht="18" customHeight="1" x14ac:dyDescent="0.2">
      <c r="A12" s="342" t="str">
        <f>'8. Enrolment - NC(V)'!A347</f>
        <v>Nquthu</v>
      </c>
      <c r="B12" s="317"/>
      <c r="C12" s="318">
        <f>'8. Enrolment - NC(V)'!C347</f>
        <v>85</v>
      </c>
      <c r="D12" s="319">
        <f>'8. Enrolment - NC(V)'!D347</f>
        <v>170</v>
      </c>
      <c r="E12" s="320">
        <f>'8. Enrolment - NC(V)'!E347</f>
        <v>33</v>
      </c>
      <c r="F12" s="321">
        <f>'8. Enrolment - NC(V)'!F347</f>
        <v>39.1</v>
      </c>
      <c r="G12" s="322">
        <f>'8. Enrolment - NC(V)'!G347</f>
        <v>13</v>
      </c>
      <c r="H12" s="319">
        <f>'8. Enrolment - NC(V)'!H347</f>
        <v>16.169999999999998</v>
      </c>
      <c r="I12" s="1144">
        <f>'8. Enrolment - NC(V)'!I347</f>
        <v>131</v>
      </c>
      <c r="J12" s="1145">
        <f>'8. Enrolment - NC(V)'!J347</f>
        <v>131</v>
      </c>
      <c r="K12" s="322">
        <f>'8. Enrolment - NC(V)'!K347</f>
        <v>225.27</v>
      </c>
      <c r="L12" s="318">
        <f>'8. Enrolment - NC(V)'!L347</f>
        <v>225.27</v>
      </c>
      <c r="M12" s="323">
        <f>'8. Enrolment - NC(V)'!N347</f>
        <v>9605520.7958704308</v>
      </c>
      <c r="N12" s="323">
        <f>'8. Enrolment - NC(V)'!O347</f>
        <v>7684416.6366963452</v>
      </c>
      <c r="O12" s="324">
        <f>'8. Enrolment - NC(V)'!P347</f>
        <v>1921104.1591740863</v>
      </c>
      <c r="P12" s="8"/>
      <c r="Q12" s="8"/>
      <c r="R12" s="8"/>
      <c r="S12" s="8"/>
      <c r="T12" s="8"/>
      <c r="U12" s="8"/>
      <c r="V12" s="8"/>
      <c r="W12" s="8"/>
      <c r="X12" s="8"/>
      <c r="Y12" s="8"/>
      <c r="Z12" s="8"/>
      <c r="AA12" s="8"/>
      <c r="AB12" s="8"/>
      <c r="AC12" s="8"/>
      <c r="AD12" s="8"/>
      <c r="AE12" s="8"/>
      <c r="AF12" s="8"/>
      <c r="AG12" s="8"/>
    </row>
    <row r="13" spans="1:33" s="296" customFormat="1" ht="18" customHeight="1" x14ac:dyDescent="0.2">
      <c r="A13" s="342" t="str">
        <f>'8. Enrolment - NC(V)'!A348</f>
        <v>Vryheid Business</v>
      </c>
      <c r="B13" s="317"/>
      <c r="C13" s="318">
        <f>'8. Enrolment - NC(V)'!C348</f>
        <v>91</v>
      </c>
      <c r="D13" s="319">
        <f>'8. Enrolment - NC(V)'!D348</f>
        <v>90</v>
      </c>
      <c r="E13" s="320">
        <f>'8. Enrolment - NC(V)'!E348</f>
        <v>86</v>
      </c>
      <c r="F13" s="321">
        <f>'8. Enrolment - NC(V)'!F348</f>
        <v>41.86</v>
      </c>
      <c r="G13" s="322">
        <f>'8. Enrolment - NC(V)'!G348</f>
        <v>66</v>
      </c>
      <c r="H13" s="319">
        <f>'8. Enrolment - NC(V)'!H348</f>
        <v>42.14</v>
      </c>
      <c r="I13" s="1144">
        <f>'8. Enrolment - NC(V)'!I348</f>
        <v>243</v>
      </c>
      <c r="J13" s="1145">
        <f>'8. Enrolment - NC(V)'!J348</f>
        <v>243</v>
      </c>
      <c r="K13" s="322">
        <f>'8. Enrolment - NC(V)'!K348</f>
        <v>174</v>
      </c>
      <c r="L13" s="318">
        <f>'8. Enrolment - NC(V)'!L348</f>
        <v>174</v>
      </c>
      <c r="M13" s="323">
        <f>'8. Enrolment - NC(V)'!N348</f>
        <v>5795273.0992724095</v>
      </c>
      <c r="N13" s="323">
        <f>'8. Enrolment - NC(V)'!O348</f>
        <v>4636218.4794179276</v>
      </c>
      <c r="O13" s="324">
        <f>'8. Enrolment - NC(V)'!P348</f>
        <v>1159054.6198544819</v>
      </c>
      <c r="P13" s="8"/>
      <c r="Q13" s="8"/>
      <c r="R13" s="8"/>
      <c r="S13" s="8"/>
      <c r="T13" s="8"/>
      <c r="U13" s="8"/>
      <c r="V13" s="8"/>
      <c r="W13" s="8"/>
      <c r="X13" s="8"/>
      <c r="Y13" s="8"/>
      <c r="Z13" s="8"/>
      <c r="AA13" s="8"/>
      <c r="AB13" s="8"/>
      <c r="AC13" s="8"/>
      <c r="AD13" s="8"/>
      <c r="AE13" s="8"/>
      <c r="AF13" s="8"/>
      <c r="AG13" s="8"/>
    </row>
    <row r="14" spans="1:33" s="296" customFormat="1" ht="18" customHeight="1" x14ac:dyDescent="0.2">
      <c r="A14" s="342" t="str">
        <f>'8. Enrolment - NC(V)'!A349</f>
        <v>Vryheid Engineering</v>
      </c>
      <c r="B14" s="317"/>
      <c r="C14" s="318">
        <f>'8. Enrolment - NC(V)'!C349</f>
        <v>132</v>
      </c>
      <c r="D14" s="319">
        <f>'8. Enrolment - NC(V)'!D349</f>
        <v>270</v>
      </c>
      <c r="E14" s="320">
        <f>'8. Enrolment - NC(V)'!E349</f>
        <v>37</v>
      </c>
      <c r="F14" s="321">
        <f>'8. Enrolment - NC(V)'!F349</f>
        <v>60.72</v>
      </c>
      <c r="G14" s="322">
        <f>'8. Enrolment - NC(V)'!G349</f>
        <v>51</v>
      </c>
      <c r="H14" s="319">
        <f>'8. Enrolment - NC(V)'!H349</f>
        <v>18.13</v>
      </c>
      <c r="I14" s="1144">
        <f>'8. Enrolment - NC(V)'!I349</f>
        <v>220</v>
      </c>
      <c r="J14" s="1145">
        <f>'8. Enrolment - NC(V)'!J349</f>
        <v>220</v>
      </c>
      <c r="K14" s="322">
        <f>'8. Enrolment - NC(V)'!K349</f>
        <v>348.85</v>
      </c>
      <c r="L14" s="318">
        <f>'8. Enrolment - NC(V)'!L349</f>
        <v>348.85</v>
      </c>
      <c r="M14" s="323">
        <f>'8. Enrolment - NC(V)'!N349</f>
        <v>19658131.963615093</v>
      </c>
      <c r="N14" s="323">
        <f>'8. Enrolment - NC(V)'!O349</f>
        <v>15726505.570892075</v>
      </c>
      <c r="O14" s="324">
        <f>'8. Enrolment - NC(V)'!P349</f>
        <v>3931626.3927230188</v>
      </c>
      <c r="P14" s="8"/>
      <c r="Q14" s="8"/>
      <c r="R14" s="8"/>
      <c r="S14" s="8"/>
      <c r="T14" s="8"/>
      <c r="U14" s="8"/>
      <c r="V14" s="8"/>
      <c r="W14" s="8"/>
      <c r="X14" s="8"/>
      <c r="Y14" s="8"/>
      <c r="Z14" s="8"/>
      <c r="AA14" s="8"/>
      <c r="AB14" s="8"/>
      <c r="AC14" s="8"/>
      <c r="AD14" s="8"/>
      <c r="AE14" s="8"/>
      <c r="AF14" s="8"/>
      <c r="AG14" s="8"/>
    </row>
    <row r="15" spans="1:33" s="296" customFormat="1" ht="18" customHeight="1" x14ac:dyDescent="0.2">
      <c r="A15" s="342">
        <f>'8. Enrolment - NC(V)'!A350</f>
        <v>0</v>
      </c>
      <c r="B15" s="317"/>
      <c r="C15" s="318">
        <f>'8. Enrolment - NC(V)'!C350</f>
        <v>0</v>
      </c>
      <c r="D15" s="319">
        <f>'8. Enrolment - NC(V)'!D350</f>
        <v>0</v>
      </c>
      <c r="E15" s="320">
        <f>'8. Enrolment - NC(V)'!E350</f>
        <v>0</v>
      </c>
      <c r="F15" s="321">
        <f>'8. Enrolment - NC(V)'!F350</f>
        <v>0</v>
      </c>
      <c r="G15" s="322">
        <f>'8. Enrolment - NC(V)'!G350</f>
        <v>0</v>
      </c>
      <c r="H15" s="319">
        <f>'8. Enrolment - NC(V)'!H350</f>
        <v>0</v>
      </c>
      <c r="I15" s="1144">
        <f>'8. Enrolment - NC(V)'!I350</f>
        <v>0</v>
      </c>
      <c r="J15" s="1145">
        <f>'8. Enrolment - NC(V)'!J350</f>
        <v>0</v>
      </c>
      <c r="K15" s="322">
        <f>'8. Enrolment - NC(V)'!K350</f>
        <v>0</v>
      </c>
      <c r="L15" s="318">
        <f>'8. Enrolment - NC(V)'!L350</f>
        <v>0</v>
      </c>
      <c r="M15" s="323">
        <f>'8. Enrolment - NC(V)'!N350</f>
        <v>0</v>
      </c>
      <c r="N15" s="323">
        <f>'8. Enrolment - NC(V)'!O350</f>
        <v>0</v>
      </c>
      <c r="O15" s="324">
        <f>'8. Enrolment - NC(V)'!P350</f>
        <v>0</v>
      </c>
      <c r="P15" s="8"/>
      <c r="Q15" s="8"/>
      <c r="R15" s="8"/>
      <c r="S15" s="8"/>
      <c r="T15" s="8"/>
      <c r="U15" s="8"/>
      <c r="V15" s="8"/>
      <c r="W15" s="8"/>
      <c r="X15" s="8"/>
      <c r="Y15" s="8"/>
      <c r="Z15" s="8"/>
      <c r="AA15" s="8"/>
      <c r="AB15" s="8"/>
      <c r="AC15" s="8"/>
      <c r="AD15" s="8"/>
      <c r="AE15" s="8"/>
      <c r="AF15" s="8"/>
      <c r="AG15" s="8"/>
    </row>
    <row r="16" spans="1:33" s="296" customFormat="1" ht="18" customHeight="1" x14ac:dyDescent="0.2">
      <c r="A16" s="342">
        <f>'8. Enrolment - NC(V)'!A351</f>
        <v>0</v>
      </c>
      <c r="B16" s="317"/>
      <c r="C16" s="318">
        <f>'8. Enrolment - NC(V)'!C351</f>
        <v>0</v>
      </c>
      <c r="D16" s="319">
        <f>'8. Enrolment - NC(V)'!D351</f>
        <v>0</v>
      </c>
      <c r="E16" s="320">
        <f>'8. Enrolment - NC(V)'!E351</f>
        <v>0</v>
      </c>
      <c r="F16" s="321">
        <f>'8. Enrolment - NC(V)'!F351</f>
        <v>0</v>
      </c>
      <c r="G16" s="322">
        <f>'8. Enrolment - NC(V)'!G351</f>
        <v>0</v>
      </c>
      <c r="H16" s="319">
        <f>'8. Enrolment - NC(V)'!H351</f>
        <v>0</v>
      </c>
      <c r="I16" s="1144">
        <f>'8. Enrolment - NC(V)'!I351</f>
        <v>0</v>
      </c>
      <c r="J16" s="1145">
        <f>'8. Enrolment - NC(V)'!J351</f>
        <v>0</v>
      </c>
      <c r="K16" s="322">
        <f>'8. Enrolment - NC(V)'!K351</f>
        <v>0</v>
      </c>
      <c r="L16" s="318">
        <f>'8. Enrolment - NC(V)'!L351</f>
        <v>0</v>
      </c>
      <c r="M16" s="323">
        <f>'8. Enrolment - NC(V)'!N351</f>
        <v>0</v>
      </c>
      <c r="N16" s="323">
        <f>'8. Enrolment - NC(V)'!O351</f>
        <v>0</v>
      </c>
      <c r="O16" s="324">
        <f>'8. Enrolment - NC(V)'!P351</f>
        <v>0</v>
      </c>
      <c r="P16" s="8"/>
      <c r="Q16" s="8"/>
      <c r="R16" s="8"/>
      <c r="S16" s="8"/>
      <c r="T16" s="8"/>
      <c r="U16" s="8"/>
      <c r="V16" s="8"/>
      <c r="W16" s="8"/>
      <c r="X16" s="8"/>
      <c r="Y16" s="8"/>
      <c r="Z16" s="8"/>
      <c r="AA16" s="8"/>
      <c r="AB16" s="8"/>
      <c r="AC16" s="8"/>
      <c r="AD16" s="8"/>
      <c r="AE16" s="8"/>
      <c r="AF16" s="8"/>
      <c r="AG16" s="8"/>
    </row>
    <row r="17" spans="1:33" s="296" customFormat="1" ht="18" customHeight="1" x14ac:dyDescent="0.2">
      <c r="A17" s="342">
        <f>'8. Enrolment - NC(V)'!A352</f>
        <v>0</v>
      </c>
      <c r="B17" s="317"/>
      <c r="C17" s="318">
        <f>'8. Enrolment - NC(V)'!C352</f>
        <v>0</v>
      </c>
      <c r="D17" s="319">
        <f>'8. Enrolment - NC(V)'!D352</f>
        <v>0</v>
      </c>
      <c r="E17" s="320">
        <f>'8. Enrolment - NC(V)'!E352</f>
        <v>0</v>
      </c>
      <c r="F17" s="321">
        <f>'8. Enrolment - NC(V)'!F352</f>
        <v>0</v>
      </c>
      <c r="G17" s="322">
        <f>'8. Enrolment - NC(V)'!G352</f>
        <v>0</v>
      </c>
      <c r="H17" s="319">
        <f>'8. Enrolment - NC(V)'!H352</f>
        <v>0</v>
      </c>
      <c r="I17" s="1144">
        <f>'8. Enrolment - NC(V)'!I352</f>
        <v>0</v>
      </c>
      <c r="J17" s="1145">
        <f>'8. Enrolment - NC(V)'!J352</f>
        <v>0</v>
      </c>
      <c r="K17" s="322">
        <f>'8. Enrolment - NC(V)'!K352</f>
        <v>0</v>
      </c>
      <c r="L17" s="318">
        <f>'8. Enrolment - NC(V)'!L352</f>
        <v>0</v>
      </c>
      <c r="M17" s="323">
        <f>'8. Enrolment - NC(V)'!N352</f>
        <v>0</v>
      </c>
      <c r="N17" s="323">
        <f>'8. Enrolment - NC(V)'!O352</f>
        <v>0</v>
      </c>
      <c r="O17" s="324">
        <f>'8. Enrolment - NC(V)'!P352</f>
        <v>0</v>
      </c>
      <c r="P17" s="8"/>
      <c r="Q17" s="8"/>
      <c r="R17" s="8"/>
      <c r="S17" s="8"/>
      <c r="T17" s="8"/>
      <c r="U17" s="8"/>
      <c r="V17" s="8"/>
      <c r="W17" s="8"/>
      <c r="X17" s="8"/>
      <c r="Y17" s="8"/>
      <c r="Z17" s="8"/>
      <c r="AA17" s="8"/>
      <c r="AB17" s="8"/>
      <c r="AC17" s="8"/>
      <c r="AD17" s="8"/>
      <c r="AE17" s="8"/>
      <c r="AF17" s="8"/>
      <c r="AG17" s="8"/>
    </row>
    <row r="18" spans="1:33" s="296" customFormat="1" ht="18" customHeight="1" x14ac:dyDescent="0.2">
      <c r="A18" s="342">
        <f>'8. Enrolment - NC(V)'!A353</f>
        <v>0</v>
      </c>
      <c r="B18" s="317"/>
      <c r="C18" s="318">
        <f>'8. Enrolment - NC(V)'!C353</f>
        <v>0</v>
      </c>
      <c r="D18" s="319">
        <f>'8. Enrolment - NC(V)'!D353</f>
        <v>0</v>
      </c>
      <c r="E18" s="320">
        <f>'8. Enrolment - NC(V)'!E353</f>
        <v>0</v>
      </c>
      <c r="F18" s="321">
        <f>'8. Enrolment - NC(V)'!F353</f>
        <v>0</v>
      </c>
      <c r="G18" s="322">
        <f>'8. Enrolment - NC(V)'!G353</f>
        <v>0</v>
      </c>
      <c r="H18" s="319">
        <f>'8. Enrolment - NC(V)'!H353</f>
        <v>0</v>
      </c>
      <c r="I18" s="1144">
        <f>'8. Enrolment - NC(V)'!I353</f>
        <v>0</v>
      </c>
      <c r="J18" s="1145">
        <f>'8. Enrolment - NC(V)'!J353</f>
        <v>0</v>
      </c>
      <c r="K18" s="322">
        <f>'8. Enrolment - NC(V)'!K353</f>
        <v>0</v>
      </c>
      <c r="L18" s="318">
        <f>'8. Enrolment - NC(V)'!L353</f>
        <v>0</v>
      </c>
      <c r="M18" s="323">
        <f>'8. Enrolment - NC(V)'!N353</f>
        <v>0</v>
      </c>
      <c r="N18" s="323">
        <f>'8. Enrolment - NC(V)'!O353</f>
        <v>0</v>
      </c>
      <c r="O18" s="324">
        <f>'8. Enrolment - NC(V)'!P353</f>
        <v>0</v>
      </c>
      <c r="P18" s="8"/>
      <c r="Q18" s="8"/>
      <c r="R18" s="8"/>
      <c r="S18" s="8"/>
      <c r="T18" s="8"/>
      <c r="U18" s="8"/>
      <c r="V18" s="8"/>
      <c r="W18" s="8"/>
      <c r="X18" s="8"/>
      <c r="Y18" s="8"/>
      <c r="Z18" s="8"/>
      <c r="AA18" s="8"/>
      <c r="AB18" s="8"/>
      <c r="AC18" s="8"/>
      <c r="AD18" s="8"/>
      <c r="AE18" s="8"/>
      <c r="AF18" s="8"/>
      <c r="AG18" s="8"/>
    </row>
    <row r="19" spans="1:33" s="296" customFormat="1" ht="18" customHeight="1" x14ac:dyDescent="0.2">
      <c r="A19" s="342">
        <f>'8. Enrolment - NC(V)'!A354</f>
        <v>0</v>
      </c>
      <c r="B19" s="317"/>
      <c r="C19" s="318">
        <f>'8. Enrolment - NC(V)'!C354</f>
        <v>0</v>
      </c>
      <c r="D19" s="319">
        <f>'8. Enrolment - NC(V)'!D354</f>
        <v>0</v>
      </c>
      <c r="E19" s="320">
        <f>'8. Enrolment - NC(V)'!E354</f>
        <v>0</v>
      </c>
      <c r="F19" s="321">
        <f>'8. Enrolment - NC(V)'!F354</f>
        <v>0</v>
      </c>
      <c r="G19" s="322">
        <f>'8. Enrolment - NC(V)'!G354</f>
        <v>0</v>
      </c>
      <c r="H19" s="319">
        <f>'8. Enrolment - NC(V)'!H354</f>
        <v>0</v>
      </c>
      <c r="I19" s="1144">
        <f>'8. Enrolment - NC(V)'!I354</f>
        <v>0</v>
      </c>
      <c r="J19" s="1145">
        <f>'8. Enrolment - NC(V)'!J354</f>
        <v>0</v>
      </c>
      <c r="K19" s="322">
        <f>'8. Enrolment - NC(V)'!K354</f>
        <v>0</v>
      </c>
      <c r="L19" s="318">
        <f>'8. Enrolment - NC(V)'!L354</f>
        <v>0</v>
      </c>
      <c r="M19" s="323">
        <f>'8. Enrolment - NC(V)'!N354</f>
        <v>0</v>
      </c>
      <c r="N19" s="323">
        <f>'8. Enrolment - NC(V)'!O354</f>
        <v>0</v>
      </c>
      <c r="O19" s="324">
        <f>'8. Enrolment - NC(V)'!P354</f>
        <v>0</v>
      </c>
      <c r="P19" s="8"/>
      <c r="Q19" s="8"/>
      <c r="R19" s="8"/>
      <c r="S19" s="8"/>
      <c r="T19" s="8"/>
      <c r="U19" s="8"/>
      <c r="V19" s="8"/>
      <c r="W19" s="8"/>
      <c r="X19" s="8"/>
      <c r="Y19" s="8"/>
      <c r="Z19" s="8"/>
      <c r="AA19" s="8"/>
      <c r="AB19" s="8"/>
      <c r="AC19" s="8"/>
      <c r="AD19" s="8"/>
      <c r="AE19" s="8"/>
      <c r="AF19" s="8"/>
      <c r="AG19" s="8"/>
    </row>
    <row r="20" spans="1:33" s="296" customFormat="1" ht="18" customHeight="1" x14ac:dyDescent="0.2">
      <c r="A20" s="342">
        <f>'8. Enrolment - NC(V)'!A355</f>
        <v>0</v>
      </c>
      <c r="B20" s="317"/>
      <c r="C20" s="318">
        <f>'8. Enrolment - NC(V)'!C355</f>
        <v>0</v>
      </c>
      <c r="D20" s="319">
        <f>'8. Enrolment - NC(V)'!D355</f>
        <v>0</v>
      </c>
      <c r="E20" s="320">
        <f>'8. Enrolment - NC(V)'!E355</f>
        <v>0</v>
      </c>
      <c r="F20" s="321">
        <f>'8. Enrolment - NC(V)'!F355</f>
        <v>0</v>
      </c>
      <c r="G20" s="322">
        <f>'8. Enrolment - NC(V)'!G355</f>
        <v>0</v>
      </c>
      <c r="H20" s="319">
        <f>'8. Enrolment - NC(V)'!H355</f>
        <v>0</v>
      </c>
      <c r="I20" s="1144">
        <f>'8. Enrolment - NC(V)'!I355</f>
        <v>0</v>
      </c>
      <c r="J20" s="1145">
        <f>'8. Enrolment - NC(V)'!J355</f>
        <v>0</v>
      </c>
      <c r="K20" s="322">
        <f>'8. Enrolment - NC(V)'!K355</f>
        <v>0</v>
      </c>
      <c r="L20" s="318">
        <f>'8. Enrolment - NC(V)'!L355</f>
        <v>0</v>
      </c>
      <c r="M20" s="323">
        <f>'8. Enrolment - NC(V)'!N355</f>
        <v>0</v>
      </c>
      <c r="N20" s="323">
        <f>'8. Enrolment - NC(V)'!O355</f>
        <v>0</v>
      </c>
      <c r="O20" s="324">
        <f>'8. Enrolment - NC(V)'!P355</f>
        <v>0</v>
      </c>
      <c r="P20" s="8"/>
      <c r="Q20" s="8"/>
      <c r="R20" s="8"/>
      <c r="S20" s="8"/>
      <c r="T20" s="8"/>
      <c r="U20" s="8"/>
      <c r="V20" s="8"/>
      <c r="W20" s="8"/>
      <c r="X20" s="8"/>
      <c r="Y20" s="8"/>
      <c r="Z20" s="8"/>
      <c r="AA20" s="8"/>
      <c r="AB20" s="8"/>
      <c r="AC20" s="8"/>
      <c r="AD20" s="8"/>
      <c r="AE20" s="8"/>
      <c r="AF20" s="8"/>
      <c r="AG20" s="8"/>
    </row>
    <row r="21" spans="1:33" s="296" customFormat="1" ht="18" customHeight="1" thickBot="1" x14ac:dyDescent="0.25">
      <c r="A21" s="344">
        <f>'8. Enrolment - NC(V)'!A356</f>
        <v>0</v>
      </c>
      <c r="B21" s="325"/>
      <c r="C21" s="326">
        <f>'8. Enrolment - NC(V)'!C356</f>
        <v>0</v>
      </c>
      <c r="D21" s="327">
        <f>'8. Enrolment - NC(V)'!D356</f>
        <v>0</v>
      </c>
      <c r="E21" s="328">
        <f>'8. Enrolment - NC(V)'!E356</f>
        <v>0</v>
      </c>
      <c r="F21" s="329">
        <f>'8. Enrolment - NC(V)'!F356</f>
        <v>0</v>
      </c>
      <c r="G21" s="330">
        <f>'8. Enrolment - NC(V)'!G356</f>
        <v>0</v>
      </c>
      <c r="H21" s="327">
        <f>'8. Enrolment - NC(V)'!H356</f>
        <v>0</v>
      </c>
      <c r="I21" s="1146">
        <f>'8. Enrolment - NC(V)'!I356</f>
        <v>0</v>
      </c>
      <c r="J21" s="1147">
        <f>'8. Enrolment - NC(V)'!J356</f>
        <v>0</v>
      </c>
      <c r="K21" s="330">
        <f>'8. Enrolment - NC(V)'!K356</f>
        <v>0</v>
      </c>
      <c r="L21" s="326">
        <f>'8. Enrolment - NC(V)'!L356</f>
        <v>0</v>
      </c>
      <c r="M21" s="331">
        <f>'8. Enrolment - NC(V)'!N356</f>
        <v>0</v>
      </c>
      <c r="N21" s="331">
        <f>'8. Enrolment - NC(V)'!O356</f>
        <v>0</v>
      </c>
      <c r="O21" s="332">
        <f>'8. Enrolment - NC(V)'!P356</f>
        <v>0</v>
      </c>
      <c r="P21" s="8"/>
      <c r="Q21" s="8"/>
      <c r="R21" s="8"/>
      <c r="S21" s="8"/>
      <c r="T21" s="8"/>
      <c r="U21" s="8"/>
      <c r="V21" s="8"/>
      <c r="W21" s="8"/>
      <c r="X21" s="8"/>
      <c r="Y21" s="8"/>
      <c r="Z21" s="8"/>
      <c r="AA21" s="8"/>
      <c r="AB21" s="8"/>
      <c r="AC21" s="8"/>
      <c r="AD21" s="8"/>
      <c r="AE21" s="8"/>
      <c r="AF21" s="8"/>
      <c r="AG21" s="8"/>
    </row>
    <row r="22" spans="1:33" s="296" customFormat="1" ht="18" customHeight="1" thickBot="1" x14ac:dyDescent="0.25">
      <c r="A22" s="333"/>
      <c r="B22" s="334" t="str">
        <f>'8. Enrolment - NC(V)'!B357</f>
        <v>Grand Total (NC(V) Levels 2-4)</v>
      </c>
      <c r="C22" s="853">
        <f>'8. Enrolment - NC(V)'!C357</f>
        <v>865</v>
      </c>
      <c r="D22" s="854">
        <f>'8. Enrolment - NC(V)'!D357</f>
        <v>1405</v>
      </c>
      <c r="E22" s="855">
        <f>'8. Enrolment - NC(V)'!E357</f>
        <v>505</v>
      </c>
      <c r="F22" s="856">
        <f>'8. Enrolment - NC(V)'!F357</f>
        <v>397.84000000000003</v>
      </c>
      <c r="G22" s="857">
        <f>'8. Enrolment - NC(V)'!G357</f>
        <v>337</v>
      </c>
      <c r="H22" s="854">
        <f>'8. Enrolment - NC(V)'!H357</f>
        <v>246.56</v>
      </c>
      <c r="I22" s="864">
        <f>'8. Enrolment - NC(V)'!I357</f>
        <v>1707</v>
      </c>
      <c r="J22" s="1148">
        <f>'8. Enrolment - NC(V)'!J357</f>
        <v>1707</v>
      </c>
      <c r="K22" s="857">
        <f>'8. Enrolment - NC(V)'!K357</f>
        <v>2049.4</v>
      </c>
      <c r="L22" s="858">
        <f>'8. Enrolment - NC(V)'!L357</f>
        <v>2049.4</v>
      </c>
      <c r="M22" s="859">
        <f>'8. Enrolment - NC(V)'!N357</f>
        <v>112271672.42012478</v>
      </c>
      <c r="N22" s="859">
        <f>'8. Enrolment - NC(V)'!O357</f>
        <v>89817337.936099812</v>
      </c>
      <c r="O22" s="860">
        <f>'8. Enrolment - NC(V)'!P357</f>
        <v>22454334.484024953</v>
      </c>
      <c r="P22" s="8"/>
      <c r="Q22" s="8"/>
      <c r="R22" s="8"/>
      <c r="S22" s="8"/>
      <c r="T22" s="8"/>
      <c r="U22" s="8"/>
      <c r="V22" s="8"/>
      <c r="W22" s="8"/>
      <c r="X22" s="8"/>
      <c r="Y22" s="8"/>
      <c r="Z22" s="8"/>
      <c r="AA22" s="8"/>
      <c r="AB22" s="8"/>
      <c r="AC22" s="8"/>
      <c r="AD22" s="8"/>
      <c r="AE22" s="8"/>
      <c r="AF22" s="8"/>
      <c r="AG22" s="8"/>
    </row>
    <row r="23" spans="1:33" s="296" customFormat="1" ht="18" customHeight="1" thickBot="1" x14ac:dyDescent="0.25">
      <c r="A23" s="336"/>
      <c r="B23" s="337"/>
      <c r="C23" s="337"/>
      <c r="D23" s="337"/>
      <c r="E23" s="337"/>
      <c r="F23" s="337"/>
      <c r="G23" s="337"/>
      <c r="H23" s="337"/>
      <c r="I23" s="338"/>
      <c r="J23" s="356" t="s">
        <v>285</v>
      </c>
      <c r="K23" s="358">
        <f>IF(K22=0,"",(K22/I22)-1)</f>
        <v>0.20058582308142947</v>
      </c>
      <c r="L23" s="359">
        <f>IF(L22=0,"",(L22/J22)-1)</f>
        <v>0.20058582308142947</v>
      </c>
      <c r="M23" s="339"/>
      <c r="N23" s="339"/>
      <c r="O23" s="340"/>
      <c r="P23" s="8"/>
      <c r="Q23" s="8"/>
      <c r="R23" s="8"/>
      <c r="S23" s="8"/>
      <c r="T23" s="8"/>
      <c r="U23" s="8"/>
      <c r="V23" s="8"/>
      <c r="W23" s="8"/>
      <c r="X23" s="8"/>
      <c r="Y23" s="8"/>
      <c r="Z23" s="8"/>
      <c r="AA23" s="8"/>
      <c r="AB23" s="8"/>
      <c r="AC23" s="8"/>
      <c r="AD23" s="8"/>
      <c r="AE23" s="8"/>
      <c r="AF23" s="8"/>
      <c r="AG23" s="8"/>
    </row>
    <row r="24" spans="1:33" s="296" customFormat="1" ht="13.5" thickBot="1" x14ac:dyDescent="0.25">
      <c r="A24" s="336"/>
      <c r="B24" s="337"/>
      <c r="C24" s="337"/>
      <c r="D24" s="337"/>
      <c r="E24" s="337"/>
      <c r="F24" s="337"/>
      <c r="G24" s="337"/>
      <c r="H24" s="337"/>
      <c r="I24" s="338"/>
      <c r="J24" s="338"/>
      <c r="K24" s="337"/>
      <c r="L24" s="337"/>
      <c r="M24" s="339"/>
      <c r="N24" s="339"/>
      <c r="O24" s="340"/>
      <c r="P24" s="8"/>
      <c r="Q24" s="8"/>
      <c r="R24" s="8"/>
      <c r="S24" s="8"/>
      <c r="T24" s="8"/>
      <c r="U24" s="8"/>
      <c r="V24" s="8"/>
      <c r="W24" s="8"/>
      <c r="X24" s="8"/>
      <c r="Y24" s="8"/>
      <c r="Z24" s="8"/>
      <c r="AA24" s="8"/>
      <c r="AB24" s="8"/>
      <c r="AC24" s="8"/>
      <c r="AD24" s="8"/>
      <c r="AE24" s="8"/>
      <c r="AF24" s="8"/>
      <c r="AG24" s="8"/>
    </row>
    <row r="25" spans="1:33" s="296" customFormat="1" ht="24" customHeight="1" thickBot="1" x14ac:dyDescent="0.25">
      <c r="A25" s="1414" t="str">
        <f>'9. Enrolment - Report 191'!A338:B338</f>
        <v>College Summary / N1-N3 (Trimesters 1 - 3)</v>
      </c>
      <c r="B25" s="1415"/>
      <c r="C25" s="8"/>
      <c r="D25" s="8"/>
      <c r="E25" s="8"/>
      <c r="F25" s="8"/>
      <c r="G25" s="8"/>
      <c r="H25" s="8"/>
      <c r="I25" s="8"/>
      <c r="J25" s="8"/>
      <c r="K25" s="8"/>
      <c r="L25" s="8"/>
      <c r="M25" s="8"/>
      <c r="N25" s="8"/>
      <c r="O25" s="295"/>
      <c r="P25" s="8"/>
      <c r="Q25" s="8"/>
      <c r="R25" s="8"/>
      <c r="S25" s="8"/>
      <c r="T25" s="8"/>
      <c r="U25" s="8"/>
      <c r="V25" s="8"/>
      <c r="W25" s="8"/>
      <c r="X25" s="8"/>
      <c r="Y25" s="8"/>
      <c r="Z25" s="8"/>
      <c r="AA25" s="8"/>
      <c r="AB25" s="8"/>
      <c r="AC25" s="8"/>
      <c r="AD25" s="8"/>
      <c r="AE25" s="8"/>
      <c r="AF25" s="8"/>
      <c r="AG25" s="8"/>
    </row>
    <row r="26" spans="1:33" s="296" customFormat="1" ht="16.5" customHeight="1" x14ac:dyDescent="0.2">
      <c r="A26" s="297"/>
      <c r="B26" s="298"/>
      <c r="C26" s="1496" t="str">
        <f>'9. Enrolment - Report 191'!C339:H339</f>
        <v>Number of Students (Headcount = All 4 Subjects)</v>
      </c>
      <c r="D26" s="1497"/>
      <c r="E26" s="1497"/>
      <c r="F26" s="1497"/>
      <c r="G26" s="1497"/>
      <c r="H26" s="1497"/>
      <c r="I26" s="1476" t="str">
        <f>'9. Enrolment - Report 191'!I339</f>
        <v>Total 
Actual Students 
(Headcount)</v>
      </c>
      <c r="J26" s="1478" t="str">
        <f>'9. Enrolment - Report 191'!J339</f>
        <v>Total 
Actual Students 
(FTE)</v>
      </c>
      <c r="K26" s="1480" t="str">
        <f>'9. Enrolment - Report 191'!K339</f>
        <v>Total 
Planned Students 
(Headcount)</v>
      </c>
      <c r="L26" s="1466" t="str">
        <f>'9. Enrolment - Report 191'!L339</f>
        <v>Total 
Planned Students 
(FTE)</v>
      </c>
      <c r="M26" s="299"/>
      <c r="N26" s="299"/>
      <c r="O26" s="300"/>
      <c r="P26" s="8"/>
      <c r="Q26" s="8"/>
      <c r="R26" s="8"/>
      <c r="S26" s="8"/>
      <c r="T26" s="8"/>
      <c r="U26" s="8"/>
      <c r="V26" s="8"/>
      <c r="W26" s="8"/>
      <c r="X26" s="8"/>
      <c r="Y26" s="8"/>
      <c r="Z26" s="8"/>
      <c r="AA26" s="8"/>
      <c r="AB26" s="8"/>
      <c r="AC26" s="8"/>
      <c r="AD26" s="8"/>
      <c r="AE26" s="8"/>
      <c r="AF26" s="8"/>
      <c r="AG26" s="8"/>
    </row>
    <row r="27" spans="1:33" s="296" customFormat="1" ht="16.5" customHeight="1" x14ac:dyDescent="0.2">
      <c r="A27" s="301"/>
      <c r="B27" s="302"/>
      <c r="C27" s="1491" t="str">
        <f>'9. Enrolment - Report 191'!C340:D340</f>
        <v>N1</v>
      </c>
      <c r="D27" s="1492"/>
      <c r="E27" s="1493" t="str">
        <f>'9. Enrolment - Report 191'!E340:F340</f>
        <v>N2</v>
      </c>
      <c r="F27" s="1494"/>
      <c r="G27" s="1493" t="str">
        <f>'9. Enrolment - Report 191'!G340:H340</f>
        <v>N3</v>
      </c>
      <c r="H27" s="1495"/>
      <c r="I27" s="1488"/>
      <c r="J27" s="1489"/>
      <c r="K27" s="1490"/>
      <c r="L27" s="1486"/>
      <c r="M27" s="1486" t="str">
        <f>'9. Enrolment - Report 191'!N340</f>
        <v xml:space="preserve">Total Cost 
of Programme </v>
      </c>
      <c r="N27" s="1486" t="str">
        <f>'9. Enrolment - Report 191'!O340</f>
        <v xml:space="preserve">80% 
State Subsidy </v>
      </c>
      <c r="O27" s="1487" t="str">
        <f>'9. Enrolment - Report 191'!P340</f>
        <v>± 20% 
Fee Income</v>
      </c>
      <c r="P27" s="8"/>
      <c r="Q27" s="8"/>
      <c r="R27" s="8"/>
      <c r="S27" s="8"/>
      <c r="T27" s="8"/>
      <c r="U27" s="8"/>
      <c r="V27" s="8"/>
      <c r="W27" s="8"/>
      <c r="X27" s="8"/>
      <c r="Y27" s="8"/>
      <c r="Z27" s="8"/>
      <c r="AA27" s="8"/>
      <c r="AB27" s="8"/>
      <c r="AC27" s="8"/>
      <c r="AD27" s="8"/>
      <c r="AE27" s="8"/>
      <c r="AF27" s="8"/>
      <c r="AG27" s="8"/>
    </row>
    <row r="28" spans="1:33" s="296" customFormat="1" ht="30" customHeight="1" thickBot="1" x14ac:dyDescent="0.25">
      <c r="A28" s="1484" t="str">
        <f>'9. Enrolment - Report 191'!A341:B341</f>
        <v>Campus Name (All Programmes)</v>
      </c>
      <c r="B28" s="1485"/>
      <c r="C28" s="303" t="str">
        <f>'9. Enrolment - Report 191'!C341</f>
        <v>2014 Actual</v>
      </c>
      <c r="D28" s="304" t="str">
        <f>'9. Enrolment - Report 191'!D341</f>
        <v>2015 Planned</v>
      </c>
      <c r="E28" s="305" t="str">
        <f>'9. Enrolment - Report 191'!E341</f>
        <v>2014 Actual</v>
      </c>
      <c r="F28" s="306" t="str">
        <f>'9. Enrolment - Report 191'!F341</f>
        <v>2015 Planned</v>
      </c>
      <c r="G28" s="307" t="str">
        <f>'9. Enrolment - Report 191'!G341</f>
        <v>2014 Actual</v>
      </c>
      <c r="H28" s="304" t="str">
        <f>'9. Enrolment - Report 191'!H341</f>
        <v>2015 Planned</v>
      </c>
      <c r="I28" s="1477"/>
      <c r="J28" s="1479"/>
      <c r="K28" s="1481"/>
      <c r="L28" s="1467"/>
      <c r="M28" s="1467"/>
      <c r="N28" s="1467"/>
      <c r="O28" s="1469"/>
      <c r="P28" s="8"/>
      <c r="Q28" s="8"/>
      <c r="R28" s="8"/>
      <c r="S28" s="8"/>
      <c r="T28" s="8"/>
      <c r="U28" s="8"/>
      <c r="V28" s="8"/>
      <c r="W28" s="8"/>
      <c r="X28" s="8"/>
      <c r="Y28" s="8"/>
      <c r="Z28" s="8"/>
      <c r="AA28" s="8"/>
      <c r="AB28" s="8"/>
      <c r="AC28" s="8"/>
      <c r="AD28" s="8"/>
      <c r="AE28" s="8"/>
      <c r="AF28" s="8"/>
      <c r="AG28" s="8"/>
    </row>
    <row r="29" spans="1:33" s="296" customFormat="1" ht="18" customHeight="1" x14ac:dyDescent="0.2">
      <c r="A29" s="308" t="str">
        <f>'9. Enrolment - Report 191'!A342</f>
        <v>Babanango</v>
      </c>
      <c r="B29" s="309"/>
      <c r="C29" s="310">
        <f>'9. Enrolment - Report 191'!C342</f>
        <v>0</v>
      </c>
      <c r="D29" s="311">
        <f>'9. Enrolment - Report 191'!D342</f>
        <v>0</v>
      </c>
      <c r="E29" s="312">
        <f>'9. Enrolment - Report 191'!E342</f>
        <v>0</v>
      </c>
      <c r="F29" s="313">
        <f>'9. Enrolment - Report 191'!F342</f>
        <v>0</v>
      </c>
      <c r="G29" s="314">
        <f>'9. Enrolment - Report 191'!G342</f>
        <v>0</v>
      </c>
      <c r="H29" s="311">
        <f>'9. Enrolment - Report 191'!H342</f>
        <v>0</v>
      </c>
      <c r="I29" s="1142">
        <f>'9. Enrolment - Report 191'!I342</f>
        <v>0</v>
      </c>
      <c r="J29" s="1149">
        <f>'9. Enrolment - Report 191'!J342</f>
        <v>0</v>
      </c>
      <c r="K29" s="314">
        <f>'9. Enrolment - Report 191'!K342</f>
        <v>0</v>
      </c>
      <c r="L29" s="341">
        <f>'9. Enrolment - Report 191'!L342</f>
        <v>0</v>
      </c>
      <c r="M29" s="315">
        <f>'9. Enrolment - Report 191'!N342</f>
        <v>0</v>
      </c>
      <c r="N29" s="315">
        <f>'9. Enrolment - Report 191'!O342</f>
        <v>0</v>
      </c>
      <c r="O29" s="316">
        <f>'9. Enrolment - Report 191'!P342</f>
        <v>0</v>
      </c>
      <c r="P29" s="8"/>
      <c r="Q29" s="8"/>
      <c r="R29" s="8"/>
      <c r="S29" s="8"/>
      <c r="T29" s="8"/>
      <c r="U29" s="8"/>
      <c r="V29" s="8"/>
      <c r="W29" s="8"/>
      <c r="X29" s="8"/>
      <c r="Y29" s="8"/>
      <c r="Z29" s="8"/>
      <c r="AA29" s="8"/>
      <c r="AB29" s="8"/>
      <c r="AC29" s="8"/>
      <c r="AD29" s="8"/>
      <c r="AE29" s="8"/>
      <c r="AF29" s="8"/>
      <c r="AG29" s="8"/>
    </row>
    <row r="30" spans="1:33" s="296" customFormat="1" ht="18" customHeight="1" x14ac:dyDescent="0.2">
      <c r="A30" s="342" t="str">
        <f>'9. Enrolment - Report 191'!A343</f>
        <v>Emandleni</v>
      </c>
      <c r="B30" s="317"/>
      <c r="C30" s="318">
        <f>'9. Enrolment - Report 191'!C343</f>
        <v>0</v>
      </c>
      <c r="D30" s="319">
        <f>'9. Enrolment - Report 191'!D343</f>
        <v>0</v>
      </c>
      <c r="E30" s="320">
        <f>'9. Enrolment - Report 191'!E343</f>
        <v>0</v>
      </c>
      <c r="F30" s="321">
        <f>'9. Enrolment - Report 191'!F343</f>
        <v>0</v>
      </c>
      <c r="G30" s="322">
        <f>'9. Enrolment - Report 191'!G343</f>
        <v>0</v>
      </c>
      <c r="H30" s="319">
        <f>'9. Enrolment - Report 191'!H343</f>
        <v>0</v>
      </c>
      <c r="I30" s="1144">
        <f>'9. Enrolment - Report 191'!I343</f>
        <v>0</v>
      </c>
      <c r="J30" s="1150">
        <f>'9. Enrolment - Report 191'!J343</f>
        <v>0</v>
      </c>
      <c r="K30" s="322">
        <f>'9. Enrolment - Report 191'!K343</f>
        <v>0</v>
      </c>
      <c r="L30" s="343">
        <f>'9. Enrolment - Report 191'!L343</f>
        <v>0</v>
      </c>
      <c r="M30" s="323">
        <f>'9. Enrolment - Report 191'!N343</f>
        <v>0</v>
      </c>
      <c r="N30" s="323">
        <f>'9. Enrolment - Report 191'!O343</f>
        <v>0</v>
      </c>
      <c r="O30" s="324">
        <f>'9. Enrolment - Report 191'!P343</f>
        <v>0</v>
      </c>
      <c r="P30" s="8"/>
      <c r="Q30" s="8"/>
      <c r="R30" s="8"/>
      <c r="S30" s="8"/>
      <c r="T30" s="8"/>
      <c r="U30" s="8"/>
      <c r="V30" s="8"/>
      <c r="W30" s="8"/>
      <c r="X30" s="8"/>
      <c r="Y30" s="8"/>
      <c r="Z30" s="8"/>
      <c r="AA30" s="8"/>
      <c r="AB30" s="8"/>
      <c r="AC30" s="8"/>
      <c r="AD30" s="8"/>
      <c r="AE30" s="8"/>
      <c r="AF30" s="8"/>
      <c r="AG30" s="8"/>
    </row>
    <row r="31" spans="1:33" s="296" customFormat="1" ht="18" customHeight="1" x14ac:dyDescent="0.2">
      <c r="A31" s="342">
        <f>'9. Enrolment - Report 191'!A344</f>
        <v>0</v>
      </c>
      <c r="B31" s="317"/>
      <c r="C31" s="318">
        <f>'9. Enrolment - Report 191'!C344</f>
        <v>0</v>
      </c>
      <c r="D31" s="319">
        <f>'9. Enrolment - Report 191'!D344</f>
        <v>0</v>
      </c>
      <c r="E31" s="320">
        <f>'9. Enrolment - Report 191'!E344</f>
        <v>0</v>
      </c>
      <c r="F31" s="321">
        <f>'9. Enrolment - Report 191'!F344</f>
        <v>0</v>
      </c>
      <c r="G31" s="322">
        <f>'9. Enrolment - Report 191'!G344</f>
        <v>0</v>
      </c>
      <c r="H31" s="319">
        <f>'9. Enrolment - Report 191'!H344</f>
        <v>0</v>
      </c>
      <c r="I31" s="1144">
        <f>'9. Enrolment - Report 191'!I344</f>
        <v>0</v>
      </c>
      <c r="J31" s="1150">
        <f>'9. Enrolment - Report 191'!J344</f>
        <v>0</v>
      </c>
      <c r="K31" s="322">
        <f>'9. Enrolment - Report 191'!K344</f>
        <v>0</v>
      </c>
      <c r="L31" s="343">
        <f>'9. Enrolment - Report 191'!L344</f>
        <v>0</v>
      </c>
      <c r="M31" s="323">
        <f>'9. Enrolment - Report 191'!N344</f>
        <v>0</v>
      </c>
      <c r="N31" s="323">
        <f>'9. Enrolment - Report 191'!O344</f>
        <v>0</v>
      </c>
      <c r="O31" s="324">
        <f>'9. Enrolment - Report 191'!P344</f>
        <v>0</v>
      </c>
      <c r="P31" s="8"/>
      <c r="Q31" s="8"/>
      <c r="R31" s="8"/>
      <c r="S31" s="8"/>
      <c r="T31" s="8"/>
      <c r="U31" s="8"/>
      <c r="V31" s="8"/>
      <c r="W31" s="8"/>
      <c r="X31" s="8"/>
      <c r="Y31" s="8"/>
      <c r="Z31" s="8"/>
      <c r="AA31" s="8"/>
      <c r="AB31" s="8"/>
      <c r="AC31" s="8"/>
      <c r="AD31" s="8"/>
      <c r="AE31" s="8"/>
      <c r="AF31" s="8"/>
      <c r="AG31" s="8"/>
    </row>
    <row r="32" spans="1:33" s="296" customFormat="1" ht="18" customHeight="1" x14ac:dyDescent="0.2">
      <c r="A32" s="342" t="str">
        <f>'9. Enrolment - Report 191'!A345</f>
        <v>Nongoma Engineering</v>
      </c>
      <c r="B32" s="317"/>
      <c r="C32" s="318">
        <f>'9. Enrolment - Report 191'!C345</f>
        <v>158</v>
      </c>
      <c r="D32" s="319">
        <f>'9. Enrolment - Report 191'!D345</f>
        <v>315</v>
      </c>
      <c r="E32" s="320">
        <f>'9. Enrolment - Report 191'!E345</f>
        <v>191</v>
      </c>
      <c r="F32" s="321">
        <f>'9. Enrolment - Report 191'!F345</f>
        <v>183.86666666666667</v>
      </c>
      <c r="G32" s="322">
        <f>'9. Enrolment - Report 191'!G345</f>
        <v>271</v>
      </c>
      <c r="H32" s="319">
        <f>'9. Enrolment - Report 191'!H345</f>
        <v>111.74666666666667</v>
      </c>
      <c r="I32" s="1144">
        <f>'9. Enrolment - Report 191'!I345</f>
        <v>620</v>
      </c>
      <c r="J32" s="1150">
        <f>'9. Enrolment - Report 191'!J345</f>
        <v>206.66666666666666</v>
      </c>
      <c r="K32" s="322">
        <f>'9. Enrolment - Report 191'!K345</f>
        <v>610.61333333333334</v>
      </c>
      <c r="L32" s="343">
        <f>'9. Enrolment - Report 191'!L345</f>
        <v>203.53777777777779</v>
      </c>
      <c r="M32" s="323">
        <f>'9. Enrolment - Report 191'!N345</f>
        <v>4312343.925365556</v>
      </c>
      <c r="N32" s="323">
        <f>'9. Enrolment - Report 191'!O345</f>
        <v>3449875.1402924443</v>
      </c>
      <c r="O32" s="324">
        <f>'9. Enrolment - Report 191'!P345</f>
        <v>862468.78507311107</v>
      </c>
      <c r="P32" s="8"/>
      <c r="Q32" s="8"/>
      <c r="R32" s="8"/>
      <c r="S32" s="8"/>
      <c r="T32" s="8"/>
      <c r="U32" s="8"/>
      <c r="V32" s="8"/>
      <c r="W32" s="8"/>
      <c r="X32" s="8"/>
      <c r="Y32" s="8"/>
      <c r="Z32" s="8"/>
      <c r="AA32" s="8"/>
      <c r="AB32" s="8"/>
      <c r="AC32" s="8"/>
      <c r="AD32" s="8"/>
      <c r="AE32" s="8"/>
      <c r="AF32" s="8"/>
      <c r="AG32" s="8"/>
    </row>
    <row r="33" spans="1:33" s="296" customFormat="1" ht="18" customHeight="1" x14ac:dyDescent="0.2">
      <c r="A33" s="342" t="str">
        <f>'9. Enrolment - Report 191'!A346</f>
        <v>Nongoma KwaGqikazi</v>
      </c>
      <c r="B33" s="317"/>
      <c r="C33" s="318">
        <f>'9. Enrolment - Report 191'!C346</f>
        <v>0</v>
      </c>
      <c r="D33" s="319">
        <f>'9. Enrolment - Report 191'!D346</f>
        <v>0</v>
      </c>
      <c r="E33" s="320">
        <f>'9. Enrolment - Report 191'!E346</f>
        <v>0</v>
      </c>
      <c r="F33" s="321">
        <f>'9. Enrolment - Report 191'!F346</f>
        <v>0</v>
      </c>
      <c r="G33" s="322">
        <f>'9. Enrolment - Report 191'!G346</f>
        <v>0</v>
      </c>
      <c r="H33" s="319">
        <f>'9. Enrolment - Report 191'!H346</f>
        <v>0</v>
      </c>
      <c r="I33" s="1144">
        <f>'9. Enrolment - Report 191'!I346</f>
        <v>0</v>
      </c>
      <c r="J33" s="1150">
        <f>'9. Enrolment - Report 191'!J346</f>
        <v>0</v>
      </c>
      <c r="K33" s="322">
        <f>'9. Enrolment - Report 191'!K346</f>
        <v>0</v>
      </c>
      <c r="L33" s="343">
        <f>'9. Enrolment - Report 191'!L346</f>
        <v>0</v>
      </c>
      <c r="M33" s="323">
        <f>'9. Enrolment - Report 191'!N346</f>
        <v>0</v>
      </c>
      <c r="N33" s="323">
        <f>'9. Enrolment - Report 191'!O346</f>
        <v>0</v>
      </c>
      <c r="O33" s="324">
        <f>'9. Enrolment - Report 191'!P346</f>
        <v>0</v>
      </c>
      <c r="P33" s="8"/>
      <c r="Q33" s="8"/>
      <c r="R33" s="8"/>
      <c r="S33" s="8"/>
      <c r="T33" s="8"/>
      <c r="U33" s="8"/>
      <c r="V33" s="8"/>
      <c r="W33" s="8"/>
      <c r="X33" s="8"/>
      <c r="Y33" s="8"/>
      <c r="Z33" s="8"/>
      <c r="AA33" s="8"/>
      <c r="AB33" s="8"/>
      <c r="AC33" s="8"/>
      <c r="AD33" s="8"/>
      <c r="AE33" s="8"/>
      <c r="AF33" s="8"/>
      <c r="AG33" s="8"/>
    </row>
    <row r="34" spans="1:33" s="296" customFormat="1" ht="18" customHeight="1" x14ac:dyDescent="0.2">
      <c r="A34" s="342" t="str">
        <f>'9. Enrolment - Report 191'!A347</f>
        <v>Nquthu</v>
      </c>
      <c r="B34" s="317"/>
      <c r="C34" s="318">
        <f>'9. Enrolment - Report 191'!C347</f>
        <v>42</v>
      </c>
      <c r="D34" s="319">
        <f>'9. Enrolment - Report 191'!D347</f>
        <v>105</v>
      </c>
      <c r="E34" s="320">
        <f>'9. Enrolment - Report 191'!E347</f>
        <v>41</v>
      </c>
      <c r="F34" s="321">
        <f>'9. Enrolment - Report 191'!F347</f>
        <v>58.8</v>
      </c>
      <c r="G34" s="322">
        <f>'9. Enrolment - Report 191'!G347</f>
        <v>12</v>
      </c>
      <c r="H34" s="319">
        <f>'9. Enrolment - Report 191'!H347</f>
        <v>31.719999999999995</v>
      </c>
      <c r="I34" s="1144">
        <f>'9. Enrolment - Report 191'!I347</f>
        <v>95</v>
      </c>
      <c r="J34" s="1150">
        <f>'9. Enrolment - Report 191'!J347</f>
        <v>31.666666666666668</v>
      </c>
      <c r="K34" s="322">
        <f>'9. Enrolment - Report 191'!K347</f>
        <v>195.52</v>
      </c>
      <c r="L34" s="343">
        <f>'9. Enrolment - Report 191'!L347</f>
        <v>65.173333333333332</v>
      </c>
      <c r="M34" s="323">
        <f>'9. Enrolment - Report 191'!N347</f>
        <v>1380823.8999379966</v>
      </c>
      <c r="N34" s="323">
        <f>'9. Enrolment - Report 191'!O347</f>
        <v>1104659.1199503974</v>
      </c>
      <c r="O34" s="324">
        <f>'9. Enrolment - Report 191'!P347</f>
        <v>276164.77998759935</v>
      </c>
      <c r="P34" s="8"/>
      <c r="Q34" s="8"/>
      <c r="R34" s="8"/>
      <c r="S34" s="8"/>
      <c r="T34" s="8"/>
      <c r="U34" s="8"/>
      <c r="V34" s="8"/>
      <c r="W34" s="8"/>
      <c r="X34" s="8"/>
      <c r="Y34" s="8"/>
      <c r="Z34" s="8"/>
      <c r="AA34" s="8"/>
      <c r="AB34" s="8"/>
      <c r="AC34" s="8"/>
      <c r="AD34" s="8"/>
      <c r="AE34" s="8"/>
      <c r="AF34" s="8"/>
      <c r="AG34" s="8"/>
    </row>
    <row r="35" spans="1:33" s="296" customFormat="1" ht="18" customHeight="1" x14ac:dyDescent="0.2">
      <c r="A35" s="342" t="str">
        <f>'9. Enrolment - Report 191'!A348</f>
        <v>Vryheid Business</v>
      </c>
      <c r="B35" s="317"/>
      <c r="C35" s="318">
        <f>'9. Enrolment - Report 191'!C348</f>
        <v>0</v>
      </c>
      <c r="D35" s="319">
        <f>'9. Enrolment - Report 191'!D348</f>
        <v>0</v>
      </c>
      <c r="E35" s="320">
        <f>'9. Enrolment - Report 191'!E348</f>
        <v>0</v>
      </c>
      <c r="F35" s="321">
        <f>'9. Enrolment - Report 191'!F348</f>
        <v>0</v>
      </c>
      <c r="G35" s="322">
        <f>'9. Enrolment - Report 191'!G348</f>
        <v>0</v>
      </c>
      <c r="H35" s="319">
        <f>'9. Enrolment - Report 191'!H348</f>
        <v>0</v>
      </c>
      <c r="I35" s="1144">
        <f>'9. Enrolment - Report 191'!I348</f>
        <v>0</v>
      </c>
      <c r="J35" s="1150">
        <f>'9. Enrolment - Report 191'!J348</f>
        <v>0</v>
      </c>
      <c r="K35" s="322">
        <f>'9. Enrolment - Report 191'!K348</f>
        <v>0</v>
      </c>
      <c r="L35" s="343">
        <f>'9. Enrolment - Report 191'!L348</f>
        <v>0</v>
      </c>
      <c r="M35" s="323">
        <f>'9. Enrolment - Report 191'!N348</f>
        <v>0</v>
      </c>
      <c r="N35" s="323">
        <f>'9. Enrolment - Report 191'!O348</f>
        <v>0</v>
      </c>
      <c r="O35" s="324">
        <f>'9. Enrolment - Report 191'!P348</f>
        <v>0</v>
      </c>
      <c r="P35" s="8"/>
      <c r="Q35" s="8"/>
      <c r="R35" s="8"/>
      <c r="S35" s="8"/>
      <c r="T35" s="8"/>
      <c r="U35" s="8"/>
      <c r="V35" s="8"/>
      <c r="W35" s="8"/>
      <c r="X35" s="8"/>
      <c r="Y35" s="8"/>
      <c r="Z35" s="8"/>
      <c r="AA35" s="8"/>
      <c r="AB35" s="8"/>
      <c r="AC35" s="8"/>
      <c r="AD35" s="8"/>
      <c r="AE35" s="8"/>
      <c r="AF35" s="8"/>
      <c r="AG35" s="8"/>
    </row>
    <row r="36" spans="1:33" s="296" customFormat="1" ht="18" customHeight="1" x14ac:dyDescent="0.2">
      <c r="A36" s="342" t="str">
        <f>'9. Enrolment - Report 191'!A349</f>
        <v>Vryheid Engineering</v>
      </c>
      <c r="B36" s="317"/>
      <c r="C36" s="318">
        <f>'9. Enrolment - Report 191'!C349</f>
        <v>86</v>
      </c>
      <c r="D36" s="319">
        <f>'9. Enrolment - Report 191'!D349</f>
        <v>210</v>
      </c>
      <c r="E36" s="320">
        <f>'9. Enrolment - Report 191'!E349</f>
        <v>84</v>
      </c>
      <c r="F36" s="321">
        <f>'9. Enrolment - Report 191'!F349</f>
        <v>118.06666666666666</v>
      </c>
      <c r="G36" s="322">
        <f>'9. Enrolment - Report 191'!G349</f>
        <v>59</v>
      </c>
      <c r="H36" s="319">
        <f>'9. Enrolment - Report 191'!H349</f>
        <v>64.026666666666671</v>
      </c>
      <c r="I36" s="1144">
        <f>'9. Enrolment - Report 191'!I349</f>
        <v>229</v>
      </c>
      <c r="J36" s="1150">
        <f>'9. Enrolment - Report 191'!J349</f>
        <v>76.333333333333329</v>
      </c>
      <c r="K36" s="322">
        <f>'9. Enrolment - Report 191'!K349</f>
        <v>392.09333333333336</v>
      </c>
      <c r="L36" s="343">
        <f>'9. Enrolment - Report 191'!L349</f>
        <v>130.69777777777779</v>
      </c>
      <c r="M36" s="323">
        <f>'9. Enrolment - Report 191'!N349</f>
        <v>2769086.7720592385</v>
      </c>
      <c r="N36" s="323">
        <f>'9. Enrolment - Report 191'!O349</f>
        <v>2215269.4176473906</v>
      </c>
      <c r="O36" s="324">
        <f>'9. Enrolment - Report 191'!P349</f>
        <v>553817.35441184766</v>
      </c>
      <c r="P36" s="8"/>
      <c r="Q36" s="8"/>
      <c r="R36" s="8"/>
      <c r="S36" s="8"/>
      <c r="T36" s="8"/>
      <c r="U36" s="8"/>
      <c r="V36" s="8"/>
      <c r="W36" s="8"/>
      <c r="X36" s="8"/>
      <c r="Y36" s="8"/>
      <c r="Z36" s="8"/>
      <c r="AA36" s="8"/>
      <c r="AB36" s="8"/>
      <c r="AC36" s="8"/>
      <c r="AD36" s="8"/>
      <c r="AE36" s="8"/>
      <c r="AF36" s="8"/>
      <c r="AG36" s="8"/>
    </row>
    <row r="37" spans="1:33" s="296" customFormat="1" ht="18" customHeight="1" x14ac:dyDescent="0.2">
      <c r="A37" s="342">
        <f>'9. Enrolment - Report 191'!A350</f>
        <v>0</v>
      </c>
      <c r="B37" s="317"/>
      <c r="C37" s="318">
        <f>'9. Enrolment - Report 191'!C350</f>
        <v>0</v>
      </c>
      <c r="D37" s="319">
        <f>'9. Enrolment - Report 191'!D350</f>
        <v>0</v>
      </c>
      <c r="E37" s="320">
        <f>'9. Enrolment - Report 191'!E350</f>
        <v>0</v>
      </c>
      <c r="F37" s="321">
        <f>'9. Enrolment - Report 191'!F350</f>
        <v>0</v>
      </c>
      <c r="G37" s="322">
        <f>'9. Enrolment - Report 191'!G350</f>
        <v>0</v>
      </c>
      <c r="H37" s="319">
        <f>'9. Enrolment - Report 191'!H350</f>
        <v>0</v>
      </c>
      <c r="I37" s="1144">
        <f>'9. Enrolment - Report 191'!I350</f>
        <v>0</v>
      </c>
      <c r="J37" s="1150">
        <f>'9. Enrolment - Report 191'!J350</f>
        <v>0</v>
      </c>
      <c r="K37" s="322">
        <f>'9. Enrolment - Report 191'!K350</f>
        <v>0</v>
      </c>
      <c r="L37" s="343">
        <f>'9. Enrolment - Report 191'!L350</f>
        <v>0</v>
      </c>
      <c r="M37" s="323">
        <f>'9. Enrolment - Report 191'!N350</f>
        <v>0</v>
      </c>
      <c r="N37" s="323">
        <f>'9. Enrolment - Report 191'!O350</f>
        <v>0</v>
      </c>
      <c r="O37" s="324">
        <f>'9. Enrolment - Report 191'!P350</f>
        <v>0</v>
      </c>
      <c r="P37" s="8"/>
      <c r="Q37" s="8"/>
      <c r="R37" s="8"/>
      <c r="S37" s="8"/>
      <c r="T37" s="8"/>
      <c r="U37" s="8"/>
      <c r="V37" s="8"/>
      <c r="W37" s="8"/>
      <c r="X37" s="8"/>
      <c r="Y37" s="8"/>
      <c r="Z37" s="8"/>
      <c r="AA37" s="8"/>
      <c r="AB37" s="8"/>
      <c r="AC37" s="8"/>
      <c r="AD37" s="8"/>
      <c r="AE37" s="8"/>
      <c r="AF37" s="8"/>
      <c r="AG37" s="8"/>
    </row>
    <row r="38" spans="1:33" s="296" customFormat="1" ht="18" customHeight="1" x14ac:dyDescent="0.2">
      <c r="A38" s="342">
        <f>'9. Enrolment - Report 191'!A351</f>
        <v>0</v>
      </c>
      <c r="B38" s="317"/>
      <c r="C38" s="318">
        <f>'9. Enrolment - Report 191'!C351</f>
        <v>0</v>
      </c>
      <c r="D38" s="319">
        <f>'9. Enrolment - Report 191'!D351</f>
        <v>0</v>
      </c>
      <c r="E38" s="320">
        <f>'9. Enrolment - Report 191'!E351</f>
        <v>0</v>
      </c>
      <c r="F38" s="321">
        <f>'9. Enrolment - Report 191'!F351</f>
        <v>0</v>
      </c>
      <c r="G38" s="322">
        <f>'9. Enrolment - Report 191'!G351</f>
        <v>0</v>
      </c>
      <c r="H38" s="319">
        <f>'9. Enrolment - Report 191'!H351</f>
        <v>0</v>
      </c>
      <c r="I38" s="1144">
        <f>'9. Enrolment - Report 191'!I351</f>
        <v>0</v>
      </c>
      <c r="J38" s="1150">
        <f>'9. Enrolment - Report 191'!J351</f>
        <v>0</v>
      </c>
      <c r="K38" s="322">
        <f>'9. Enrolment - Report 191'!K351</f>
        <v>0</v>
      </c>
      <c r="L38" s="343">
        <f>'9. Enrolment - Report 191'!L351</f>
        <v>0</v>
      </c>
      <c r="M38" s="323">
        <f>'9. Enrolment - Report 191'!N351</f>
        <v>0</v>
      </c>
      <c r="N38" s="323">
        <f>'9. Enrolment - Report 191'!O351</f>
        <v>0</v>
      </c>
      <c r="O38" s="324">
        <f>'9. Enrolment - Report 191'!P351</f>
        <v>0</v>
      </c>
      <c r="P38" s="8"/>
      <c r="Q38" s="8"/>
      <c r="R38" s="8"/>
      <c r="S38" s="8"/>
      <c r="T38" s="8"/>
      <c r="U38" s="8"/>
      <c r="V38" s="8"/>
      <c r="W38" s="8"/>
      <c r="X38" s="8"/>
      <c r="Y38" s="8"/>
      <c r="Z38" s="8"/>
      <c r="AA38" s="8"/>
      <c r="AB38" s="8"/>
      <c r="AC38" s="8"/>
      <c r="AD38" s="8"/>
      <c r="AE38" s="8"/>
      <c r="AF38" s="8"/>
      <c r="AG38" s="8"/>
    </row>
    <row r="39" spans="1:33" s="296" customFormat="1" ht="18" customHeight="1" x14ac:dyDescent="0.2">
      <c r="A39" s="342">
        <f>'9. Enrolment - Report 191'!A352</f>
        <v>0</v>
      </c>
      <c r="B39" s="317"/>
      <c r="C39" s="318">
        <f>'9. Enrolment - Report 191'!C352</f>
        <v>0</v>
      </c>
      <c r="D39" s="319">
        <f>'9. Enrolment - Report 191'!D352</f>
        <v>0</v>
      </c>
      <c r="E39" s="320">
        <f>'9. Enrolment - Report 191'!E352</f>
        <v>0</v>
      </c>
      <c r="F39" s="321">
        <f>'9. Enrolment - Report 191'!F352</f>
        <v>0</v>
      </c>
      <c r="G39" s="322">
        <f>'9. Enrolment - Report 191'!G352</f>
        <v>0</v>
      </c>
      <c r="H39" s="319">
        <f>'9. Enrolment - Report 191'!H352</f>
        <v>0</v>
      </c>
      <c r="I39" s="1144">
        <f>'9. Enrolment - Report 191'!I352</f>
        <v>0</v>
      </c>
      <c r="J39" s="1150">
        <f>'9. Enrolment - Report 191'!J352</f>
        <v>0</v>
      </c>
      <c r="K39" s="322">
        <f>'9. Enrolment - Report 191'!K352</f>
        <v>0</v>
      </c>
      <c r="L39" s="343">
        <f>'9. Enrolment - Report 191'!L352</f>
        <v>0</v>
      </c>
      <c r="M39" s="323">
        <f>'9. Enrolment - Report 191'!N352</f>
        <v>0</v>
      </c>
      <c r="N39" s="323">
        <f>'9. Enrolment - Report 191'!O352</f>
        <v>0</v>
      </c>
      <c r="O39" s="324">
        <f>'9. Enrolment - Report 191'!P352</f>
        <v>0</v>
      </c>
      <c r="P39" s="8"/>
      <c r="Q39" s="8"/>
      <c r="R39" s="8"/>
      <c r="S39" s="8"/>
      <c r="T39" s="8"/>
      <c r="U39" s="8"/>
      <c r="V39" s="8"/>
      <c r="W39" s="8"/>
      <c r="X39" s="8"/>
      <c r="Y39" s="8"/>
      <c r="Z39" s="8"/>
      <c r="AA39" s="8"/>
      <c r="AB39" s="8"/>
      <c r="AC39" s="8"/>
      <c r="AD39" s="8"/>
      <c r="AE39" s="8"/>
      <c r="AF39" s="8"/>
      <c r="AG39" s="8"/>
    </row>
    <row r="40" spans="1:33" s="296" customFormat="1" ht="18" customHeight="1" x14ac:dyDescent="0.2">
      <c r="A40" s="342">
        <f>'9. Enrolment - Report 191'!A353</f>
        <v>0</v>
      </c>
      <c r="B40" s="317"/>
      <c r="C40" s="318">
        <f>'9. Enrolment - Report 191'!C353</f>
        <v>0</v>
      </c>
      <c r="D40" s="319">
        <f>'9. Enrolment - Report 191'!D353</f>
        <v>0</v>
      </c>
      <c r="E40" s="320">
        <f>'9. Enrolment - Report 191'!E353</f>
        <v>0</v>
      </c>
      <c r="F40" s="321">
        <f>'9. Enrolment - Report 191'!F353</f>
        <v>0</v>
      </c>
      <c r="G40" s="322">
        <f>'9. Enrolment - Report 191'!G353</f>
        <v>0</v>
      </c>
      <c r="H40" s="319">
        <f>'9. Enrolment - Report 191'!H353</f>
        <v>0</v>
      </c>
      <c r="I40" s="1144">
        <f>'9. Enrolment - Report 191'!I353</f>
        <v>0</v>
      </c>
      <c r="J40" s="1150">
        <f>'9. Enrolment - Report 191'!J353</f>
        <v>0</v>
      </c>
      <c r="K40" s="322">
        <f>'9. Enrolment - Report 191'!K353</f>
        <v>0</v>
      </c>
      <c r="L40" s="343">
        <f>'9. Enrolment - Report 191'!L353</f>
        <v>0</v>
      </c>
      <c r="M40" s="323">
        <f>'9. Enrolment - Report 191'!N353</f>
        <v>0</v>
      </c>
      <c r="N40" s="323">
        <f>'9. Enrolment - Report 191'!O353</f>
        <v>0</v>
      </c>
      <c r="O40" s="324">
        <f>'9. Enrolment - Report 191'!P353</f>
        <v>0</v>
      </c>
      <c r="P40" s="8"/>
      <c r="Q40" s="8"/>
      <c r="R40" s="8"/>
      <c r="S40" s="8"/>
      <c r="T40" s="8"/>
      <c r="U40" s="8"/>
      <c r="V40" s="8"/>
      <c r="W40" s="8"/>
      <c r="X40" s="8"/>
      <c r="Y40" s="8"/>
      <c r="Z40" s="8"/>
      <c r="AA40" s="8"/>
      <c r="AB40" s="8"/>
      <c r="AC40" s="8"/>
      <c r="AD40" s="8"/>
      <c r="AE40" s="8"/>
      <c r="AF40" s="8"/>
      <c r="AG40" s="8"/>
    </row>
    <row r="41" spans="1:33" s="296" customFormat="1" ht="18" customHeight="1" x14ac:dyDescent="0.2">
      <c r="A41" s="342">
        <f>'9. Enrolment - Report 191'!A354</f>
        <v>0</v>
      </c>
      <c r="B41" s="317"/>
      <c r="C41" s="318">
        <f>'9. Enrolment - Report 191'!C354</f>
        <v>0</v>
      </c>
      <c r="D41" s="319">
        <f>'9. Enrolment - Report 191'!D354</f>
        <v>0</v>
      </c>
      <c r="E41" s="320">
        <f>'9. Enrolment - Report 191'!E354</f>
        <v>0</v>
      </c>
      <c r="F41" s="321">
        <f>'9. Enrolment - Report 191'!F354</f>
        <v>0</v>
      </c>
      <c r="G41" s="322">
        <f>'9. Enrolment - Report 191'!G354</f>
        <v>0</v>
      </c>
      <c r="H41" s="319">
        <f>'9. Enrolment - Report 191'!H354</f>
        <v>0</v>
      </c>
      <c r="I41" s="1144">
        <f>'9. Enrolment - Report 191'!I354</f>
        <v>0</v>
      </c>
      <c r="J41" s="1150">
        <f>'9. Enrolment - Report 191'!J354</f>
        <v>0</v>
      </c>
      <c r="K41" s="322">
        <f>'9. Enrolment - Report 191'!K354</f>
        <v>0</v>
      </c>
      <c r="L41" s="343">
        <f>'9. Enrolment - Report 191'!L354</f>
        <v>0</v>
      </c>
      <c r="M41" s="323">
        <f>'9. Enrolment - Report 191'!N354</f>
        <v>0</v>
      </c>
      <c r="N41" s="323">
        <f>'9. Enrolment - Report 191'!O354</f>
        <v>0</v>
      </c>
      <c r="O41" s="324">
        <f>'9. Enrolment - Report 191'!P354</f>
        <v>0</v>
      </c>
      <c r="P41" s="8"/>
      <c r="Q41" s="8"/>
      <c r="R41" s="8"/>
      <c r="S41" s="8"/>
      <c r="T41" s="8"/>
      <c r="U41" s="8"/>
      <c r="V41" s="8"/>
      <c r="W41" s="8"/>
      <c r="X41" s="8"/>
      <c r="Y41" s="8"/>
      <c r="Z41" s="8"/>
      <c r="AA41" s="8"/>
      <c r="AB41" s="8"/>
      <c r="AC41" s="8"/>
      <c r="AD41" s="8"/>
      <c r="AE41" s="8"/>
      <c r="AF41" s="8"/>
      <c r="AG41" s="8"/>
    </row>
    <row r="42" spans="1:33" s="296" customFormat="1" ht="18" customHeight="1" x14ac:dyDescent="0.2">
      <c r="A42" s="342">
        <f>'9. Enrolment - Report 191'!A355</f>
        <v>0</v>
      </c>
      <c r="B42" s="317"/>
      <c r="C42" s="318">
        <f>'9. Enrolment - Report 191'!C355</f>
        <v>0</v>
      </c>
      <c r="D42" s="319">
        <f>'9. Enrolment - Report 191'!D355</f>
        <v>0</v>
      </c>
      <c r="E42" s="320">
        <f>'9. Enrolment - Report 191'!E355</f>
        <v>0</v>
      </c>
      <c r="F42" s="321">
        <f>'9. Enrolment - Report 191'!F355</f>
        <v>0</v>
      </c>
      <c r="G42" s="322">
        <f>'9. Enrolment - Report 191'!G355</f>
        <v>0</v>
      </c>
      <c r="H42" s="319">
        <f>'9. Enrolment - Report 191'!H355</f>
        <v>0</v>
      </c>
      <c r="I42" s="1144">
        <f>'9. Enrolment - Report 191'!I355</f>
        <v>0</v>
      </c>
      <c r="J42" s="1150">
        <f>'9. Enrolment - Report 191'!J355</f>
        <v>0</v>
      </c>
      <c r="K42" s="322">
        <f>'9. Enrolment - Report 191'!K355</f>
        <v>0</v>
      </c>
      <c r="L42" s="343">
        <f>'9. Enrolment - Report 191'!L355</f>
        <v>0</v>
      </c>
      <c r="M42" s="323">
        <f>'9. Enrolment - Report 191'!N355</f>
        <v>0</v>
      </c>
      <c r="N42" s="323">
        <f>'9. Enrolment - Report 191'!O355</f>
        <v>0</v>
      </c>
      <c r="O42" s="324">
        <f>'9. Enrolment - Report 191'!P355</f>
        <v>0</v>
      </c>
      <c r="P42" s="8"/>
      <c r="Q42" s="8"/>
      <c r="R42" s="8"/>
      <c r="S42" s="8"/>
      <c r="T42" s="8"/>
      <c r="U42" s="8"/>
      <c r="V42" s="8"/>
      <c r="W42" s="8"/>
      <c r="X42" s="8"/>
      <c r="Y42" s="8"/>
      <c r="Z42" s="8"/>
      <c r="AA42" s="8"/>
      <c r="AB42" s="8"/>
      <c r="AC42" s="8"/>
      <c r="AD42" s="8"/>
      <c r="AE42" s="8"/>
      <c r="AF42" s="8"/>
      <c r="AG42" s="8"/>
    </row>
    <row r="43" spans="1:33" s="296" customFormat="1" ht="18" customHeight="1" thickBot="1" x14ac:dyDescent="0.25">
      <c r="A43" s="344">
        <f>'9. Enrolment - Report 191'!A356</f>
        <v>0</v>
      </c>
      <c r="B43" s="325"/>
      <c r="C43" s="326">
        <f>'9. Enrolment - Report 191'!C356</f>
        <v>0</v>
      </c>
      <c r="D43" s="327">
        <f>'9. Enrolment - Report 191'!D356</f>
        <v>0</v>
      </c>
      <c r="E43" s="328">
        <f>'9. Enrolment - Report 191'!E356</f>
        <v>0</v>
      </c>
      <c r="F43" s="329">
        <f>'9. Enrolment - Report 191'!F356</f>
        <v>0</v>
      </c>
      <c r="G43" s="330">
        <f>'9. Enrolment - Report 191'!G356</f>
        <v>0</v>
      </c>
      <c r="H43" s="327">
        <f>'9. Enrolment - Report 191'!H356</f>
        <v>0</v>
      </c>
      <c r="I43" s="1146">
        <f>'9. Enrolment - Report 191'!I356</f>
        <v>0</v>
      </c>
      <c r="J43" s="1151">
        <f>'9. Enrolment - Report 191'!J356</f>
        <v>0</v>
      </c>
      <c r="K43" s="330">
        <f>'9. Enrolment - Report 191'!K356</f>
        <v>0</v>
      </c>
      <c r="L43" s="345">
        <f>'9. Enrolment - Report 191'!L356</f>
        <v>0</v>
      </c>
      <c r="M43" s="331">
        <f>'9. Enrolment - Report 191'!N356</f>
        <v>0</v>
      </c>
      <c r="N43" s="331">
        <f>'9. Enrolment - Report 191'!O356</f>
        <v>0</v>
      </c>
      <c r="O43" s="332">
        <f>'9. Enrolment - Report 191'!P356</f>
        <v>0</v>
      </c>
      <c r="P43" s="8"/>
      <c r="Q43" s="8"/>
      <c r="R43" s="8"/>
      <c r="S43" s="8"/>
      <c r="T43" s="8"/>
      <c r="U43" s="8"/>
      <c r="V43" s="8"/>
      <c r="W43" s="8"/>
      <c r="X43" s="8"/>
      <c r="Y43" s="8"/>
      <c r="Z43" s="8"/>
      <c r="AA43" s="8"/>
      <c r="AB43" s="8"/>
      <c r="AC43" s="8"/>
      <c r="AD43" s="8"/>
      <c r="AE43" s="8"/>
      <c r="AF43" s="8"/>
      <c r="AG43" s="8"/>
    </row>
    <row r="44" spans="1:33" s="296" customFormat="1" ht="18" customHeight="1" thickBot="1" x14ac:dyDescent="0.25">
      <c r="A44" s="333"/>
      <c r="B44" s="334" t="str">
        <f>'9. Enrolment - Report 191'!B357</f>
        <v>Grand Total (N1-N3 Trimesters)</v>
      </c>
      <c r="C44" s="853">
        <f>'9. Enrolment - Report 191'!C357</f>
        <v>286</v>
      </c>
      <c r="D44" s="854">
        <f>'9. Enrolment - Report 191'!D357</f>
        <v>630</v>
      </c>
      <c r="E44" s="855">
        <f>'9. Enrolment - Report 191'!E357</f>
        <v>316</v>
      </c>
      <c r="F44" s="856">
        <f>'9. Enrolment - Report 191'!F357</f>
        <v>360.73333333333335</v>
      </c>
      <c r="G44" s="857">
        <f>'9. Enrolment - Report 191'!G357</f>
        <v>342</v>
      </c>
      <c r="H44" s="854">
        <f>'9. Enrolment - Report 191'!H357</f>
        <v>207.49333333333334</v>
      </c>
      <c r="I44" s="864">
        <f>'9. Enrolment - Report 191'!I357</f>
        <v>944</v>
      </c>
      <c r="J44" s="1152">
        <f>'9. Enrolment - Report 191'!J357</f>
        <v>314.66666666666663</v>
      </c>
      <c r="K44" s="857">
        <f>'9. Enrolment - Report 191'!K357</f>
        <v>1198.2266666666667</v>
      </c>
      <c r="L44" s="862">
        <f>'9. Enrolment - Report 191'!L357</f>
        <v>399.4088888888889</v>
      </c>
      <c r="M44" s="859">
        <f>'9. Enrolment - Report 191'!N357</f>
        <v>8462254.5973627903</v>
      </c>
      <c r="N44" s="859">
        <f>'9. Enrolment - Report 191'!O357</f>
        <v>6769803.6778902328</v>
      </c>
      <c r="O44" s="860">
        <f>'9. Enrolment - Report 191'!P357</f>
        <v>1692450.9194725582</v>
      </c>
      <c r="P44" s="8"/>
      <c r="Q44" s="8"/>
      <c r="R44" s="8"/>
      <c r="S44" s="8"/>
      <c r="T44" s="8"/>
      <c r="U44" s="8"/>
      <c r="V44" s="8"/>
      <c r="W44" s="8"/>
      <c r="X44" s="8"/>
      <c r="Y44" s="8"/>
      <c r="Z44" s="8"/>
      <c r="AA44" s="8"/>
      <c r="AB44" s="8"/>
      <c r="AC44" s="8"/>
      <c r="AD44" s="8"/>
      <c r="AE44" s="8"/>
      <c r="AF44" s="8"/>
      <c r="AG44" s="8"/>
    </row>
    <row r="45" spans="1:33" s="296" customFormat="1" ht="18" customHeight="1" thickBot="1" x14ac:dyDescent="0.25">
      <c r="A45" s="336"/>
      <c r="B45" s="337"/>
      <c r="C45" s="337"/>
      <c r="D45" s="337"/>
      <c r="E45" s="337"/>
      <c r="F45" s="337"/>
      <c r="G45" s="337"/>
      <c r="H45" s="337"/>
      <c r="I45" s="338"/>
      <c r="J45" s="356" t="s">
        <v>285</v>
      </c>
      <c r="K45" s="358">
        <f>IF(K44=0,"",(K44/I44)-1)</f>
        <v>0.26930790960451989</v>
      </c>
      <c r="L45" s="359">
        <f>IF(L44=0,"",(L44/J44)-1)</f>
        <v>0.26930790960451989</v>
      </c>
      <c r="M45" s="339"/>
      <c r="N45" s="339"/>
      <c r="O45" s="340"/>
      <c r="P45" s="8"/>
      <c r="Q45" s="8"/>
      <c r="R45" s="8"/>
      <c r="S45" s="8"/>
      <c r="T45" s="8"/>
      <c r="U45" s="8"/>
      <c r="V45" s="8"/>
      <c r="W45" s="8"/>
      <c r="X45" s="8"/>
      <c r="Y45" s="8"/>
      <c r="Z45" s="8"/>
      <c r="AA45" s="8"/>
      <c r="AB45" s="8"/>
      <c r="AC45" s="8"/>
      <c r="AD45" s="8"/>
      <c r="AE45" s="8"/>
      <c r="AF45" s="8"/>
      <c r="AG45" s="8"/>
    </row>
    <row r="46" spans="1:33" s="296" customFormat="1" ht="13.5" thickBot="1" x14ac:dyDescent="0.25">
      <c r="A46" s="336"/>
      <c r="B46" s="337"/>
      <c r="C46" s="337"/>
      <c r="D46" s="337"/>
      <c r="E46" s="337"/>
      <c r="F46" s="337"/>
      <c r="G46" s="337"/>
      <c r="H46" s="337"/>
      <c r="I46" s="338"/>
      <c r="J46" s="338"/>
      <c r="K46" s="337"/>
      <c r="L46" s="337"/>
      <c r="M46" s="339"/>
      <c r="N46" s="339"/>
      <c r="O46" s="340"/>
      <c r="P46" s="8"/>
      <c r="Q46" s="8"/>
      <c r="R46" s="8"/>
      <c r="S46" s="8"/>
      <c r="T46" s="8"/>
      <c r="U46" s="8"/>
      <c r="V46" s="8"/>
      <c r="W46" s="8"/>
      <c r="X46" s="8"/>
      <c r="Y46" s="8"/>
      <c r="Z46" s="8"/>
      <c r="AA46" s="8"/>
      <c r="AB46" s="8"/>
      <c r="AC46" s="8"/>
      <c r="AD46" s="8"/>
      <c r="AE46" s="8"/>
      <c r="AF46" s="8"/>
      <c r="AG46" s="8"/>
    </row>
    <row r="47" spans="1:33" s="296" customFormat="1" ht="24" customHeight="1" thickBot="1" x14ac:dyDescent="0.25">
      <c r="A47" s="1414" t="str">
        <f>'9. Enrolment - Report 191'!A695:B695</f>
        <v>College Summary / N4-N6 (Trimesters 1 - 3)</v>
      </c>
      <c r="B47" s="1415"/>
      <c r="C47" s="8"/>
      <c r="D47" s="8"/>
      <c r="E47" s="8"/>
      <c r="F47" s="8"/>
      <c r="G47" s="8"/>
      <c r="H47" s="8"/>
      <c r="I47" s="8"/>
      <c r="J47" s="8"/>
      <c r="K47" s="8"/>
      <c r="L47" s="8"/>
      <c r="M47" s="8"/>
      <c r="N47" s="8"/>
      <c r="O47" s="295"/>
      <c r="P47" s="8"/>
      <c r="Q47" s="8"/>
      <c r="R47" s="8"/>
      <c r="S47" s="8"/>
      <c r="T47" s="8"/>
      <c r="U47" s="8"/>
      <c r="V47" s="8"/>
      <c r="W47" s="8"/>
      <c r="X47" s="8"/>
      <c r="Y47" s="8"/>
      <c r="Z47" s="8"/>
      <c r="AA47" s="8"/>
      <c r="AB47" s="8"/>
      <c r="AC47" s="8"/>
      <c r="AD47" s="8"/>
      <c r="AE47" s="8"/>
      <c r="AF47" s="8"/>
      <c r="AG47" s="8"/>
    </row>
    <row r="48" spans="1:33" s="296" customFormat="1" ht="16.5" customHeight="1" x14ac:dyDescent="0.2">
      <c r="A48" s="297"/>
      <c r="B48" s="298"/>
      <c r="C48" s="1496" t="str">
        <f>'9. Enrolment - Report 191'!C696:H696</f>
        <v>Number of Students (Headcount = All 4 Subjects)</v>
      </c>
      <c r="D48" s="1497"/>
      <c r="E48" s="1497"/>
      <c r="F48" s="1497"/>
      <c r="G48" s="1497"/>
      <c r="H48" s="1497"/>
      <c r="I48" s="1476" t="str">
        <f>'9. Enrolment - Report 191'!I696</f>
        <v>Total 
Actual Students 
(Headcount)</v>
      </c>
      <c r="J48" s="1478" t="str">
        <f>'9. Enrolment - Report 191'!J696</f>
        <v>Total 
Actual Students 
(FTE)</v>
      </c>
      <c r="K48" s="1480" t="str">
        <f>'9. Enrolment - Report 191'!K696</f>
        <v>Total 
Planned Students 
(Headcount)</v>
      </c>
      <c r="L48" s="1466" t="str">
        <f>'9. Enrolment - Report 191'!L696</f>
        <v>Total 
Planned Students 
(FTE)</v>
      </c>
      <c r="M48" s="299"/>
      <c r="N48" s="299"/>
      <c r="O48" s="300"/>
      <c r="P48" s="8"/>
      <c r="Q48" s="8"/>
      <c r="R48" s="8"/>
      <c r="S48" s="8"/>
      <c r="T48" s="8"/>
      <c r="U48" s="8"/>
      <c r="V48" s="8"/>
      <c r="W48" s="8"/>
      <c r="X48" s="8"/>
      <c r="Y48" s="8"/>
      <c r="Z48" s="8"/>
      <c r="AA48" s="8"/>
      <c r="AB48" s="8"/>
      <c r="AC48" s="8"/>
      <c r="AD48" s="8"/>
      <c r="AE48" s="8"/>
      <c r="AF48" s="8"/>
      <c r="AG48" s="8"/>
    </row>
    <row r="49" spans="1:33" s="296" customFormat="1" ht="16.5" customHeight="1" x14ac:dyDescent="0.2">
      <c r="A49" s="301"/>
      <c r="B49" s="302"/>
      <c r="C49" s="1491" t="str">
        <f>'9. Enrolment - Report 191'!C697:D697</f>
        <v>N4</v>
      </c>
      <c r="D49" s="1492"/>
      <c r="E49" s="1493" t="str">
        <f>'9. Enrolment - Report 191'!E697:F697</f>
        <v>N5</v>
      </c>
      <c r="F49" s="1494"/>
      <c r="G49" s="1493" t="str">
        <f>'9. Enrolment - Report 191'!G697:H697</f>
        <v>N6</v>
      </c>
      <c r="H49" s="1495"/>
      <c r="I49" s="1488"/>
      <c r="J49" s="1489"/>
      <c r="K49" s="1490"/>
      <c r="L49" s="1486"/>
      <c r="M49" s="1486" t="str">
        <f>'9. Enrolment - Report 191'!N697</f>
        <v xml:space="preserve">Total Cost 
of Programme </v>
      </c>
      <c r="N49" s="1486" t="str">
        <f>'9. Enrolment - Report 191'!O697</f>
        <v xml:space="preserve">80% 
State Subsidy </v>
      </c>
      <c r="O49" s="1487" t="str">
        <f>'9. Enrolment - Report 191'!P697</f>
        <v>± 20% 
Fee Income</v>
      </c>
      <c r="P49" s="8"/>
      <c r="Q49" s="8"/>
      <c r="R49" s="8"/>
      <c r="S49" s="8"/>
      <c r="T49" s="8"/>
      <c r="U49" s="8"/>
      <c r="V49" s="8"/>
      <c r="W49" s="8"/>
      <c r="X49" s="8"/>
      <c r="Y49" s="8"/>
      <c r="Z49" s="8"/>
      <c r="AA49" s="8"/>
      <c r="AB49" s="8"/>
      <c r="AC49" s="8"/>
      <c r="AD49" s="8"/>
      <c r="AE49" s="8"/>
      <c r="AF49" s="8"/>
      <c r="AG49" s="8"/>
    </row>
    <row r="50" spans="1:33" s="296" customFormat="1" ht="30" customHeight="1" thickBot="1" x14ac:dyDescent="0.25">
      <c r="A50" s="1484" t="str">
        <f>'9. Enrolment - Report 191'!A698:B698</f>
        <v>Campus Name (All Programmes)</v>
      </c>
      <c r="B50" s="1485"/>
      <c r="C50" s="303" t="str">
        <f>'9. Enrolment - Report 191'!C698</f>
        <v>2014 Actual</v>
      </c>
      <c r="D50" s="304" t="str">
        <f>'9. Enrolment - Report 191'!D698</f>
        <v>2015 Planned</v>
      </c>
      <c r="E50" s="305" t="str">
        <f>'9. Enrolment - Report 191'!E698</f>
        <v>2014 Actual</v>
      </c>
      <c r="F50" s="306" t="str">
        <f>'9. Enrolment - Report 191'!F698</f>
        <v>2015 Planned</v>
      </c>
      <c r="G50" s="307" t="str">
        <f>'9. Enrolment - Report 191'!G698</f>
        <v>2014 Actual</v>
      </c>
      <c r="H50" s="304" t="str">
        <f>'9. Enrolment - Report 191'!H698</f>
        <v>2015 Planned</v>
      </c>
      <c r="I50" s="1477"/>
      <c r="J50" s="1479"/>
      <c r="K50" s="1481"/>
      <c r="L50" s="1467"/>
      <c r="M50" s="1467"/>
      <c r="N50" s="1467"/>
      <c r="O50" s="1469"/>
      <c r="P50" s="8"/>
      <c r="Q50" s="8"/>
      <c r="R50" s="8"/>
      <c r="S50" s="8"/>
      <c r="T50" s="8"/>
      <c r="U50" s="8"/>
      <c r="V50" s="8"/>
      <c r="W50" s="8"/>
      <c r="X50" s="8"/>
      <c r="Y50" s="8"/>
      <c r="Z50" s="8"/>
      <c r="AA50" s="8"/>
      <c r="AB50" s="8"/>
      <c r="AC50" s="8"/>
      <c r="AD50" s="8"/>
      <c r="AE50" s="8"/>
      <c r="AF50" s="8"/>
      <c r="AG50" s="8"/>
    </row>
    <row r="51" spans="1:33" s="296" customFormat="1" ht="18" customHeight="1" x14ac:dyDescent="0.2">
      <c r="A51" s="308" t="str">
        <f>'9. Enrolment - Report 191'!A699</f>
        <v>Babanango</v>
      </c>
      <c r="B51" s="309"/>
      <c r="C51" s="310">
        <f>'9. Enrolment - Report 191'!C699</f>
        <v>0</v>
      </c>
      <c r="D51" s="311">
        <f>'9. Enrolment - Report 191'!D699</f>
        <v>0</v>
      </c>
      <c r="E51" s="312">
        <f>'9. Enrolment - Report 191'!E699</f>
        <v>0</v>
      </c>
      <c r="F51" s="313">
        <f>'9. Enrolment - Report 191'!F699</f>
        <v>0</v>
      </c>
      <c r="G51" s="314">
        <f>'9. Enrolment - Report 191'!G699</f>
        <v>0</v>
      </c>
      <c r="H51" s="311">
        <f>'9. Enrolment - Report 191'!H699</f>
        <v>0</v>
      </c>
      <c r="I51" s="1142">
        <f>'9. Enrolment - Report 191'!I699</f>
        <v>0</v>
      </c>
      <c r="J51" s="1149">
        <f>'9. Enrolment - Report 191'!J699</f>
        <v>0</v>
      </c>
      <c r="K51" s="314">
        <f>'9. Enrolment - Report 191'!K699</f>
        <v>0</v>
      </c>
      <c r="L51" s="341">
        <f>'9. Enrolment - Report 191'!L699</f>
        <v>0</v>
      </c>
      <c r="M51" s="315">
        <f>'9. Enrolment - Report 191'!N699</f>
        <v>0</v>
      </c>
      <c r="N51" s="315">
        <f>'9. Enrolment - Report 191'!O699</f>
        <v>0</v>
      </c>
      <c r="O51" s="316">
        <f>'9. Enrolment - Report 191'!P699</f>
        <v>0</v>
      </c>
      <c r="P51" s="8"/>
      <c r="Q51" s="8"/>
      <c r="R51" s="8"/>
      <c r="S51" s="8"/>
      <c r="T51" s="8"/>
      <c r="U51" s="8"/>
      <c r="V51" s="8"/>
      <c r="W51" s="8"/>
      <c r="X51" s="8"/>
      <c r="Y51" s="8"/>
      <c r="Z51" s="8"/>
      <c r="AA51" s="8"/>
      <c r="AB51" s="8"/>
      <c r="AC51" s="8"/>
      <c r="AD51" s="8"/>
      <c r="AE51" s="8"/>
      <c r="AF51" s="8"/>
      <c r="AG51" s="8"/>
    </row>
    <row r="52" spans="1:33" s="296" customFormat="1" ht="18" customHeight="1" x14ac:dyDescent="0.2">
      <c r="A52" s="342" t="str">
        <f>'9. Enrolment - Report 191'!A700</f>
        <v>Emandleni</v>
      </c>
      <c r="B52" s="317"/>
      <c r="C52" s="318">
        <f>'9. Enrolment - Report 191'!C700</f>
        <v>0</v>
      </c>
      <c r="D52" s="319">
        <f>'9. Enrolment - Report 191'!D700</f>
        <v>0</v>
      </c>
      <c r="E52" s="320">
        <f>'9. Enrolment - Report 191'!E700</f>
        <v>0</v>
      </c>
      <c r="F52" s="321">
        <f>'9. Enrolment - Report 191'!F700</f>
        <v>0</v>
      </c>
      <c r="G52" s="322">
        <f>'9. Enrolment - Report 191'!G700</f>
        <v>0</v>
      </c>
      <c r="H52" s="319">
        <f>'9. Enrolment - Report 191'!H700</f>
        <v>0</v>
      </c>
      <c r="I52" s="1144">
        <f>'9. Enrolment - Report 191'!I700</f>
        <v>0</v>
      </c>
      <c r="J52" s="1150">
        <f>'9. Enrolment - Report 191'!J700</f>
        <v>0</v>
      </c>
      <c r="K52" s="322">
        <f>'9. Enrolment - Report 191'!K700</f>
        <v>0</v>
      </c>
      <c r="L52" s="343">
        <f>'9. Enrolment - Report 191'!L700</f>
        <v>0</v>
      </c>
      <c r="M52" s="323">
        <f>'9. Enrolment - Report 191'!N700</f>
        <v>0</v>
      </c>
      <c r="N52" s="323">
        <f>'9. Enrolment - Report 191'!O700</f>
        <v>0</v>
      </c>
      <c r="O52" s="324">
        <f>'9. Enrolment - Report 191'!P700</f>
        <v>0</v>
      </c>
      <c r="P52" s="8"/>
      <c r="Q52" s="8"/>
      <c r="R52" s="8"/>
      <c r="S52" s="8"/>
      <c r="T52" s="8"/>
      <c r="U52" s="8"/>
      <c r="V52" s="8"/>
      <c r="W52" s="8"/>
      <c r="X52" s="8"/>
      <c r="Y52" s="8"/>
      <c r="Z52" s="8"/>
      <c r="AA52" s="8"/>
      <c r="AB52" s="8"/>
      <c r="AC52" s="8"/>
      <c r="AD52" s="8"/>
      <c r="AE52" s="8"/>
      <c r="AF52" s="8"/>
      <c r="AG52" s="8"/>
    </row>
    <row r="53" spans="1:33" s="296" customFormat="1" ht="18" customHeight="1" x14ac:dyDescent="0.2">
      <c r="A53" s="342">
        <f>'9. Enrolment - Report 191'!A701</f>
        <v>0</v>
      </c>
      <c r="B53" s="317"/>
      <c r="C53" s="318">
        <f>'9. Enrolment - Report 191'!C701</f>
        <v>0</v>
      </c>
      <c r="D53" s="319">
        <f>'9. Enrolment - Report 191'!D701</f>
        <v>0</v>
      </c>
      <c r="E53" s="320">
        <f>'9. Enrolment - Report 191'!E701</f>
        <v>0</v>
      </c>
      <c r="F53" s="321">
        <f>'9. Enrolment - Report 191'!F701</f>
        <v>0</v>
      </c>
      <c r="G53" s="322">
        <f>'9. Enrolment - Report 191'!G701</f>
        <v>0</v>
      </c>
      <c r="H53" s="319">
        <f>'9. Enrolment - Report 191'!H701</f>
        <v>0</v>
      </c>
      <c r="I53" s="1144">
        <f>'9. Enrolment - Report 191'!I701</f>
        <v>0</v>
      </c>
      <c r="J53" s="1150">
        <f>'9. Enrolment - Report 191'!J701</f>
        <v>0</v>
      </c>
      <c r="K53" s="322">
        <f>'9. Enrolment - Report 191'!K701</f>
        <v>0</v>
      </c>
      <c r="L53" s="343">
        <f>'9. Enrolment - Report 191'!L701</f>
        <v>0</v>
      </c>
      <c r="M53" s="323">
        <f>'9. Enrolment - Report 191'!N701</f>
        <v>0</v>
      </c>
      <c r="N53" s="323">
        <f>'9. Enrolment - Report 191'!O701</f>
        <v>0</v>
      </c>
      <c r="O53" s="324">
        <f>'9. Enrolment - Report 191'!P701</f>
        <v>0</v>
      </c>
      <c r="P53" s="8"/>
      <c r="Q53" s="8"/>
      <c r="R53" s="8"/>
      <c r="S53" s="8"/>
      <c r="T53" s="8"/>
      <c r="U53" s="8"/>
      <c r="V53" s="8"/>
      <c r="W53" s="8"/>
      <c r="X53" s="8"/>
      <c r="Y53" s="8"/>
      <c r="Z53" s="8"/>
      <c r="AA53" s="8"/>
      <c r="AB53" s="8"/>
      <c r="AC53" s="8"/>
      <c r="AD53" s="8"/>
      <c r="AE53" s="8"/>
      <c r="AF53" s="8"/>
      <c r="AG53" s="8"/>
    </row>
    <row r="54" spans="1:33" s="296" customFormat="1" ht="18" customHeight="1" x14ac:dyDescent="0.2">
      <c r="A54" s="342" t="str">
        <f>'9. Enrolment - Report 191'!A702</f>
        <v>Nongoma Engineering</v>
      </c>
      <c r="B54" s="317"/>
      <c r="C54" s="318">
        <f>'9. Enrolment - Report 191'!C702</f>
        <v>270</v>
      </c>
      <c r="D54" s="319">
        <f>'9. Enrolment - Report 191'!D702</f>
        <v>123.62333333333332</v>
      </c>
      <c r="E54" s="320">
        <f>'9. Enrolment - Report 191'!E702</f>
        <v>160</v>
      </c>
      <c r="F54" s="321">
        <f>'9. Enrolment - Report 191'!F702</f>
        <v>120.69088888888888</v>
      </c>
      <c r="G54" s="322">
        <f>'9. Enrolment - Report 191'!G702</f>
        <v>76</v>
      </c>
      <c r="H54" s="319">
        <f>'9. Enrolment - Report 191'!H702</f>
        <v>93.65574814814812</v>
      </c>
      <c r="I54" s="1144">
        <f>'9. Enrolment - Report 191'!I702</f>
        <v>506</v>
      </c>
      <c r="J54" s="1150">
        <f>'9. Enrolment - Report 191'!J702</f>
        <v>168.66666666666666</v>
      </c>
      <c r="K54" s="322">
        <f>'9. Enrolment - Report 191'!K702</f>
        <v>337.96997037037033</v>
      </c>
      <c r="L54" s="343">
        <f>'9. Enrolment - Report 191'!L702</f>
        <v>112.65665679012344</v>
      </c>
      <c r="M54" s="323">
        <f>'9. Enrolment - Report 191'!N702</f>
        <v>2784526.0203705523</v>
      </c>
      <c r="N54" s="323">
        <f>'9. Enrolment - Report 191'!O702</f>
        <v>2227620.8162964419</v>
      </c>
      <c r="O54" s="324">
        <f>'9. Enrolment - Report 191'!P702</f>
        <v>556905.20407411049</v>
      </c>
      <c r="P54" s="8"/>
      <c r="Q54" s="8"/>
      <c r="R54" s="8"/>
      <c r="S54" s="8"/>
      <c r="T54" s="8"/>
      <c r="U54" s="8"/>
      <c r="V54" s="8"/>
      <c r="W54" s="8"/>
      <c r="X54" s="8"/>
      <c r="Y54" s="8"/>
      <c r="Z54" s="8"/>
      <c r="AA54" s="8"/>
      <c r="AB54" s="8"/>
      <c r="AC54" s="8"/>
      <c r="AD54" s="8"/>
      <c r="AE54" s="8"/>
      <c r="AF54" s="8"/>
      <c r="AG54" s="8"/>
    </row>
    <row r="55" spans="1:33" s="296" customFormat="1" ht="18" customHeight="1" x14ac:dyDescent="0.2">
      <c r="A55" s="342" t="str">
        <f>'9. Enrolment - Report 191'!A703</f>
        <v>Nongoma KwaGqikazi</v>
      </c>
      <c r="B55" s="317"/>
      <c r="C55" s="318">
        <f>'9. Enrolment - Report 191'!C703</f>
        <v>0</v>
      </c>
      <c r="D55" s="319">
        <f>'9. Enrolment - Report 191'!D703</f>
        <v>0</v>
      </c>
      <c r="E55" s="320">
        <f>'9. Enrolment - Report 191'!E703</f>
        <v>0</v>
      </c>
      <c r="F55" s="321">
        <f>'9. Enrolment - Report 191'!F703</f>
        <v>0</v>
      </c>
      <c r="G55" s="322">
        <f>'9. Enrolment - Report 191'!G703</f>
        <v>0</v>
      </c>
      <c r="H55" s="319">
        <f>'9. Enrolment - Report 191'!H703</f>
        <v>0</v>
      </c>
      <c r="I55" s="1144">
        <f>'9. Enrolment - Report 191'!I703</f>
        <v>0</v>
      </c>
      <c r="J55" s="1150">
        <f>'9. Enrolment - Report 191'!J703</f>
        <v>0</v>
      </c>
      <c r="K55" s="322">
        <f>'9. Enrolment - Report 191'!K703</f>
        <v>0</v>
      </c>
      <c r="L55" s="343">
        <f>'9. Enrolment - Report 191'!L703</f>
        <v>0</v>
      </c>
      <c r="M55" s="323">
        <f>'9. Enrolment - Report 191'!N703</f>
        <v>0</v>
      </c>
      <c r="N55" s="323">
        <f>'9. Enrolment - Report 191'!O703</f>
        <v>0</v>
      </c>
      <c r="O55" s="324">
        <f>'9. Enrolment - Report 191'!P703</f>
        <v>0</v>
      </c>
      <c r="P55" s="8"/>
      <c r="Q55" s="8"/>
      <c r="R55" s="8"/>
      <c r="S55" s="8"/>
      <c r="T55" s="8"/>
      <c r="U55" s="8"/>
      <c r="V55" s="8"/>
      <c r="W55" s="8"/>
      <c r="X55" s="8"/>
      <c r="Y55" s="8"/>
      <c r="Z55" s="8"/>
      <c r="AA55" s="8"/>
      <c r="AB55" s="8"/>
      <c r="AC55" s="8"/>
      <c r="AD55" s="8"/>
      <c r="AE55" s="8"/>
      <c r="AF55" s="8"/>
      <c r="AG55" s="8"/>
    </row>
    <row r="56" spans="1:33" s="296" customFormat="1" ht="18" customHeight="1" x14ac:dyDescent="0.2">
      <c r="A56" s="342" t="str">
        <f>'9. Enrolment - Report 191'!A704</f>
        <v>Nquthu</v>
      </c>
      <c r="B56" s="317"/>
      <c r="C56" s="318">
        <f>'9. Enrolment - Report 191'!C704</f>
        <v>0</v>
      </c>
      <c r="D56" s="319">
        <f>'9. Enrolment - Report 191'!D704</f>
        <v>0</v>
      </c>
      <c r="E56" s="320">
        <f>'9. Enrolment - Report 191'!E704</f>
        <v>0</v>
      </c>
      <c r="F56" s="321">
        <f>'9. Enrolment - Report 191'!F704</f>
        <v>0</v>
      </c>
      <c r="G56" s="322">
        <f>'9. Enrolment - Report 191'!G704</f>
        <v>0</v>
      </c>
      <c r="H56" s="319">
        <f>'9. Enrolment - Report 191'!H704</f>
        <v>0</v>
      </c>
      <c r="I56" s="1144">
        <f>'9. Enrolment - Report 191'!I704</f>
        <v>0</v>
      </c>
      <c r="J56" s="1150">
        <f>'9. Enrolment - Report 191'!J704</f>
        <v>0</v>
      </c>
      <c r="K56" s="322">
        <f>'9. Enrolment - Report 191'!K704</f>
        <v>0</v>
      </c>
      <c r="L56" s="343">
        <f>'9. Enrolment - Report 191'!L704</f>
        <v>0</v>
      </c>
      <c r="M56" s="323">
        <f>'9. Enrolment - Report 191'!N704</f>
        <v>0</v>
      </c>
      <c r="N56" s="323">
        <f>'9. Enrolment - Report 191'!O704</f>
        <v>0</v>
      </c>
      <c r="O56" s="324">
        <f>'9. Enrolment - Report 191'!P704</f>
        <v>0</v>
      </c>
      <c r="P56" s="8"/>
      <c r="Q56" s="8"/>
      <c r="R56" s="8"/>
      <c r="S56" s="8"/>
      <c r="T56" s="8"/>
      <c r="U56" s="8"/>
      <c r="V56" s="8"/>
      <c r="W56" s="8"/>
      <c r="X56" s="8"/>
      <c r="Y56" s="8"/>
      <c r="Z56" s="8"/>
      <c r="AA56" s="8"/>
      <c r="AB56" s="8"/>
      <c r="AC56" s="8"/>
      <c r="AD56" s="8"/>
      <c r="AE56" s="8"/>
      <c r="AF56" s="8"/>
      <c r="AG56" s="8"/>
    </row>
    <row r="57" spans="1:33" s="296" customFormat="1" ht="18" customHeight="1" x14ac:dyDescent="0.2">
      <c r="A57" s="342" t="str">
        <f>'9. Enrolment - Report 191'!A705</f>
        <v>Vryheid Business</v>
      </c>
      <c r="B57" s="317"/>
      <c r="C57" s="318">
        <f>'9. Enrolment - Report 191'!C705</f>
        <v>0</v>
      </c>
      <c r="D57" s="319">
        <f>'9. Enrolment - Report 191'!D705</f>
        <v>0</v>
      </c>
      <c r="E57" s="320">
        <f>'9. Enrolment - Report 191'!E705</f>
        <v>0</v>
      </c>
      <c r="F57" s="321">
        <f>'9. Enrolment - Report 191'!F705</f>
        <v>0</v>
      </c>
      <c r="G57" s="322">
        <f>'9. Enrolment - Report 191'!G705</f>
        <v>0</v>
      </c>
      <c r="H57" s="319">
        <f>'9. Enrolment - Report 191'!H705</f>
        <v>0</v>
      </c>
      <c r="I57" s="1144">
        <f>'9. Enrolment - Report 191'!I705</f>
        <v>0</v>
      </c>
      <c r="J57" s="1150">
        <f>'9. Enrolment - Report 191'!J705</f>
        <v>0</v>
      </c>
      <c r="K57" s="322">
        <f>'9. Enrolment - Report 191'!K705</f>
        <v>0</v>
      </c>
      <c r="L57" s="343">
        <f>'9. Enrolment - Report 191'!L705</f>
        <v>0</v>
      </c>
      <c r="M57" s="323">
        <f>'9. Enrolment - Report 191'!N705</f>
        <v>0</v>
      </c>
      <c r="N57" s="323">
        <f>'9. Enrolment - Report 191'!O705</f>
        <v>0</v>
      </c>
      <c r="O57" s="324">
        <f>'9. Enrolment - Report 191'!P705</f>
        <v>0</v>
      </c>
      <c r="P57" s="8"/>
      <c r="Q57" s="8"/>
      <c r="R57" s="8"/>
      <c r="S57" s="8"/>
      <c r="T57" s="8"/>
      <c r="U57" s="8"/>
      <c r="V57" s="8"/>
      <c r="W57" s="8"/>
      <c r="X57" s="8"/>
      <c r="Y57" s="8"/>
      <c r="Z57" s="8"/>
      <c r="AA57" s="8"/>
      <c r="AB57" s="8"/>
      <c r="AC57" s="8"/>
      <c r="AD57" s="8"/>
      <c r="AE57" s="8"/>
      <c r="AF57" s="8"/>
      <c r="AG57" s="8"/>
    </row>
    <row r="58" spans="1:33" s="296" customFormat="1" ht="18" customHeight="1" x14ac:dyDescent="0.2">
      <c r="A58" s="342" t="str">
        <f>'9. Enrolment - Report 191'!A706</f>
        <v>Vryheid Engineering</v>
      </c>
      <c r="B58" s="317"/>
      <c r="C58" s="318">
        <f>'9. Enrolment - Report 191'!C706</f>
        <v>0</v>
      </c>
      <c r="D58" s="319">
        <f>'9. Enrolment - Report 191'!D706</f>
        <v>37.410666666666657</v>
      </c>
      <c r="E58" s="320">
        <f>'9. Enrolment - Report 191'!E706</f>
        <v>0</v>
      </c>
      <c r="F58" s="321">
        <f>'9. Enrolment - Report 191'!F706</f>
        <v>11.671644444444443</v>
      </c>
      <c r="G58" s="322">
        <f>'9. Enrolment - Report 191'!G706</f>
        <v>0</v>
      </c>
      <c r="H58" s="319">
        <f>'9. Enrolment - Report 191'!H706</f>
        <v>0</v>
      </c>
      <c r="I58" s="1144">
        <f>'9. Enrolment - Report 191'!I706</f>
        <v>0</v>
      </c>
      <c r="J58" s="1150">
        <f>'9. Enrolment - Report 191'!J706</f>
        <v>0</v>
      </c>
      <c r="K58" s="322">
        <f>'9. Enrolment - Report 191'!K706</f>
        <v>49.082311111111103</v>
      </c>
      <c r="L58" s="343">
        <f>'9. Enrolment - Report 191'!L706</f>
        <v>16.360770370370368</v>
      </c>
      <c r="M58" s="323">
        <f>'9. Enrolment - Report 191'!N706</f>
        <v>404387.91730235162</v>
      </c>
      <c r="N58" s="323">
        <f>'9. Enrolment - Report 191'!O706</f>
        <v>323510.33384188131</v>
      </c>
      <c r="O58" s="324">
        <f>'9. Enrolment - Report 191'!P706</f>
        <v>80877.583460470341</v>
      </c>
      <c r="P58" s="8"/>
      <c r="Q58" s="8"/>
      <c r="R58" s="8"/>
      <c r="S58" s="8"/>
      <c r="T58" s="8"/>
      <c r="U58" s="8"/>
      <c r="V58" s="8"/>
      <c r="W58" s="8"/>
      <c r="X58" s="8"/>
      <c r="Y58" s="8"/>
      <c r="Z58" s="8"/>
      <c r="AA58" s="8"/>
      <c r="AB58" s="8"/>
      <c r="AC58" s="8"/>
      <c r="AD58" s="8"/>
      <c r="AE58" s="8"/>
      <c r="AF58" s="8"/>
      <c r="AG58" s="8"/>
    </row>
    <row r="59" spans="1:33" s="296" customFormat="1" ht="18" customHeight="1" x14ac:dyDescent="0.2">
      <c r="A59" s="342">
        <f>'9. Enrolment - Report 191'!A707</f>
        <v>0</v>
      </c>
      <c r="B59" s="317"/>
      <c r="C59" s="318">
        <f>'9. Enrolment - Report 191'!C707</f>
        <v>0</v>
      </c>
      <c r="D59" s="319">
        <f>'9. Enrolment - Report 191'!D707</f>
        <v>0</v>
      </c>
      <c r="E59" s="320">
        <f>'9. Enrolment - Report 191'!E707</f>
        <v>0</v>
      </c>
      <c r="F59" s="321">
        <f>'9. Enrolment - Report 191'!F707</f>
        <v>0</v>
      </c>
      <c r="G59" s="322">
        <f>'9. Enrolment - Report 191'!G707</f>
        <v>0</v>
      </c>
      <c r="H59" s="319">
        <f>'9. Enrolment - Report 191'!H707</f>
        <v>0</v>
      </c>
      <c r="I59" s="1144">
        <f>'9. Enrolment - Report 191'!I707</f>
        <v>0</v>
      </c>
      <c r="J59" s="1150">
        <f>'9. Enrolment - Report 191'!J707</f>
        <v>0</v>
      </c>
      <c r="K59" s="322">
        <f>'9. Enrolment - Report 191'!K707</f>
        <v>0</v>
      </c>
      <c r="L59" s="343">
        <f>'9. Enrolment - Report 191'!L707</f>
        <v>0</v>
      </c>
      <c r="M59" s="323">
        <f>'9. Enrolment - Report 191'!N707</f>
        <v>0</v>
      </c>
      <c r="N59" s="323">
        <f>'9. Enrolment - Report 191'!O707</f>
        <v>0</v>
      </c>
      <c r="O59" s="324">
        <f>'9. Enrolment - Report 191'!P707</f>
        <v>0</v>
      </c>
      <c r="P59" s="8"/>
      <c r="Q59" s="8"/>
      <c r="R59" s="8"/>
      <c r="S59" s="8"/>
      <c r="T59" s="8"/>
      <c r="U59" s="8"/>
      <c r="V59" s="8"/>
      <c r="W59" s="8"/>
      <c r="X59" s="8"/>
      <c r="Y59" s="8"/>
      <c r="Z59" s="8"/>
      <c r="AA59" s="8"/>
      <c r="AB59" s="8"/>
      <c r="AC59" s="8"/>
      <c r="AD59" s="8"/>
      <c r="AE59" s="8"/>
      <c r="AF59" s="8"/>
      <c r="AG59" s="8"/>
    </row>
    <row r="60" spans="1:33" s="296" customFormat="1" ht="18" customHeight="1" x14ac:dyDescent="0.2">
      <c r="A60" s="342">
        <f>'9. Enrolment - Report 191'!A708</f>
        <v>0</v>
      </c>
      <c r="B60" s="317"/>
      <c r="C60" s="318">
        <f>'9. Enrolment - Report 191'!C708</f>
        <v>0</v>
      </c>
      <c r="D60" s="319">
        <f>'9. Enrolment - Report 191'!D708</f>
        <v>0</v>
      </c>
      <c r="E60" s="320">
        <f>'9. Enrolment - Report 191'!E708</f>
        <v>0</v>
      </c>
      <c r="F60" s="321">
        <f>'9. Enrolment - Report 191'!F708</f>
        <v>0</v>
      </c>
      <c r="G60" s="322">
        <f>'9. Enrolment - Report 191'!G708</f>
        <v>0</v>
      </c>
      <c r="H60" s="319">
        <f>'9. Enrolment - Report 191'!H708</f>
        <v>0</v>
      </c>
      <c r="I60" s="1144">
        <f>'9. Enrolment - Report 191'!I708</f>
        <v>0</v>
      </c>
      <c r="J60" s="1150">
        <f>'9. Enrolment - Report 191'!J708</f>
        <v>0</v>
      </c>
      <c r="K60" s="322">
        <f>'9. Enrolment - Report 191'!K708</f>
        <v>0</v>
      </c>
      <c r="L60" s="343">
        <f>'9. Enrolment - Report 191'!L708</f>
        <v>0</v>
      </c>
      <c r="M60" s="323">
        <f>'9. Enrolment - Report 191'!N708</f>
        <v>0</v>
      </c>
      <c r="N60" s="323">
        <f>'9. Enrolment - Report 191'!O708</f>
        <v>0</v>
      </c>
      <c r="O60" s="324">
        <f>'9. Enrolment - Report 191'!P708</f>
        <v>0</v>
      </c>
      <c r="P60" s="8"/>
      <c r="Q60" s="8"/>
      <c r="R60" s="8"/>
      <c r="S60" s="8"/>
      <c r="T60" s="8"/>
      <c r="U60" s="8"/>
      <c r="V60" s="8"/>
      <c r="W60" s="8"/>
      <c r="X60" s="8"/>
      <c r="Y60" s="8"/>
      <c r="Z60" s="8"/>
      <c r="AA60" s="8"/>
      <c r="AB60" s="8"/>
      <c r="AC60" s="8"/>
      <c r="AD60" s="8"/>
      <c r="AE60" s="8"/>
      <c r="AF60" s="8"/>
      <c r="AG60" s="8"/>
    </row>
    <row r="61" spans="1:33" s="296" customFormat="1" ht="18" customHeight="1" x14ac:dyDescent="0.2">
      <c r="A61" s="342">
        <f>'9. Enrolment - Report 191'!A709</f>
        <v>0</v>
      </c>
      <c r="B61" s="317"/>
      <c r="C61" s="318">
        <f>'9. Enrolment - Report 191'!C709</f>
        <v>0</v>
      </c>
      <c r="D61" s="319">
        <f>'9. Enrolment - Report 191'!D709</f>
        <v>0</v>
      </c>
      <c r="E61" s="320">
        <f>'9. Enrolment - Report 191'!E709</f>
        <v>0</v>
      </c>
      <c r="F61" s="321">
        <f>'9. Enrolment - Report 191'!F709</f>
        <v>0</v>
      </c>
      <c r="G61" s="322">
        <f>'9. Enrolment - Report 191'!G709</f>
        <v>0</v>
      </c>
      <c r="H61" s="319">
        <f>'9. Enrolment - Report 191'!H709</f>
        <v>0</v>
      </c>
      <c r="I61" s="1144">
        <f>'9. Enrolment - Report 191'!I709</f>
        <v>0</v>
      </c>
      <c r="J61" s="1150">
        <f>'9. Enrolment - Report 191'!J709</f>
        <v>0</v>
      </c>
      <c r="K61" s="322">
        <f>'9. Enrolment - Report 191'!K709</f>
        <v>0</v>
      </c>
      <c r="L61" s="343">
        <f>'9. Enrolment - Report 191'!L709</f>
        <v>0</v>
      </c>
      <c r="M61" s="323">
        <f>'9. Enrolment - Report 191'!N709</f>
        <v>0</v>
      </c>
      <c r="N61" s="323">
        <f>'9. Enrolment - Report 191'!O709</f>
        <v>0</v>
      </c>
      <c r="O61" s="324">
        <f>'9. Enrolment - Report 191'!P709</f>
        <v>0</v>
      </c>
      <c r="P61" s="8"/>
      <c r="Q61" s="8"/>
      <c r="R61" s="8"/>
      <c r="S61" s="8"/>
      <c r="T61" s="8"/>
      <c r="U61" s="8"/>
      <c r="V61" s="8"/>
      <c r="W61" s="8"/>
      <c r="X61" s="8"/>
      <c r="Y61" s="8"/>
      <c r="Z61" s="8"/>
      <c r="AA61" s="8"/>
      <c r="AB61" s="8"/>
      <c r="AC61" s="8"/>
      <c r="AD61" s="8"/>
      <c r="AE61" s="8"/>
      <c r="AF61" s="8"/>
      <c r="AG61" s="8"/>
    </row>
    <row r="62" spans="1:33" s="296" customFormat="1" ht="18" customHeight="1" x14ac:dyDescent="0.2">
      <c r="A62" s="342">
        <f>'9. Enrolment - Report 191'!A710</f>
        <v>0</v>
      </c>
      <c r="B62" s="317"/>
      <c r="C62" s="318">
        <f>'9. Enrolment - Report 191'!C710</f>
        <v>0</v>
      </c>
      <c r="D62" s="319">
        <f>'9. Enrolment - Report 191'!D710</f>
        <v>0</v>
      </c>
      <c r="E62" s="320">
        <f>'9. Enrolment - Report 191'!E710</f>
        <v>0</v>
      </c>
      <c r="F62" s="321">
        <f>'9. Enrolment - Report 191'!F710</f>
        <v>0</v>
      </c>
      <c r="G62" s="322">
        <f>'9. Enrolment - Report 191'!G710</f>
        <v>0</v>
      </c>
      <c r="H62" s="319">
        <f>'9. Enrolment - Report 191'!H710</f>
        <v>0</v>
      </c>
      <c r="I62" s="1144">
        <f>'9. Enrolment - Report 191'!I710</f>
        <v>0</v>
      </c>
      <c r="J62" s="1150">
        <f>'9. Enrolment - Report 191'!J710</f>
        <v>0</v>
      </c>
      <c r="K62" s="322">
        <f>'9. Enrolment - Report 191'!K710</f>
        <v>0</v>
      </c>
      <c r="L62" s="343">
        <f>'9. Enrolment - Report 191'!L710</f>
        <v>0</v>
      </c>
      <c r="M62" s="323">
        <f>'9. Enrolment - Report 191'!N710</f>
        <v>0</v>
      </c>
      <c r="N62" s="323">
        <f>'9. Enrolment - Report 191'!O710</f>
        <v>0</v>
      </c>
      <c r="O62" s="324">
        <f>'9. Enrolment - Report 191'!P710</f>
        <v>0</v>
      </c>
      <c r="P62" s="8"/>
      <c r="Q62" s="8"/>
      <c r="R62" s="8"/>
      <c r="S62" s="8"/>
      <c r="T62" s="8"/>
      <c r="U62" s="8"/>
      <c r="V62" s="8"/>
      <c r="W62" s="8"/>
      <c r="X62" s="8"/>
      <c r="Y62" s="8"/>
      <c r="Z62" s="8"/>
      <c r="AA62" s="8"/>
      <c r="AB62" s="8"/>
      <c r="AC62" s="8"/>
      <c r="AD62" s="8"/>
      <c r="AE62" s="8"/>
      <c r="AF62" s="8"/>
      <c r="AG62" s="8"/>
    </row>
    <row r="63" spans="1:33" s="296" customFormat="1" ht="18" customHeight="1" x14ac:dyDescent="0.2">
      <c r="A63" s="342">
        <f>'9. Enrolment - Report 191'!A711</f>
        <v>0</v>
      </c>
      <c r="B63" s="317"/>
      <c r="C63" s="318">
        <f>'9. Enrolment - Report 191'!C711</f>
        <v>0</v>
      </c>
      <c r="D63" s="319">
        <f>'9. Enrolment - Report 191'!D711</f>
        <v>0</v>
      </c>
      <c r="E63" s="320">
        <f>'9. Enrolment - Report 191'!E711</f>
        <v>0</v>
      </c>
      <c r="F63" s="321">
        <f>'9. Enrolment - Report 191'!F711</f>
        <v>0</v>
      </c>
      <c r="G63" s="322">
        <f>'9. Enrolment - Report 191'!G711</f>
        <v>0</v>
      </c>
      <c r="H63" s="319">
        <f>'9. Enrolment - Report 191'!H711</f>
        <v>0</v>
      </c>
      <c r="I63" s="1144">
        <f>'9. Enrolment - Report 191'!I711</f>
        <v>0</v>
      </c>
      <c r="J63" s="1150">
        <f>'9. Enrolment - Report 191'!J711</f>
        <v>0</v>
      </c>
      <c r="K63" s="322">
        <f>'9. Enrolment - Report 191'!K711</f>
        <v>0</v>
      </c>
      <c r="L63" s="343">
        <f>'9. Enrolment - Report 191'!L711</f>
        <v>0</v>
      </c>
      <c r="M63" s="323">
        <f>'9. Enrolment - Report 191'!N711</f>
        <v>0</v>
      </c>
      <c r="N63" s="323">
        <f>'9. Enrolment - Report 191'!O711</f>
        <v>0</v>
      </c>
      <c r="O63" s="324">
        <f>'9. Enrolment - Report 191'!P711</f>
        <v>0</v>
      </c>
      <c r="P63" s="8"/>
      <c r="Q63" s="8"/>
      <c r="R63" s="8"/>
      <c r="S63" s="8"/>
      <c r="T63" s="8"/>
      <c r="U63" s="8"/>
      <c r="V63" s="8"/>
      <c r="W63" s="8"/>
      <c r="X63" s="8"/>
      <c r="Y63" s="8"/>
      <c r="Z63" s="8"/>
      <c r="AA63" s="8"/>
      <c r="AB63" s="8"/>
      <c r="AC63" s="8"/>
      <c r="AD63" s="8"/>
      <c r="AE63" s="8"/>
      <c r="AF63" s="8"/>
      <c r="AG63" s="8"/>
    </row>
    <row r="64" spans="1:33" s="296" customFormat="1" ht="18" customHeight="1" x14ac:dyDescent="0.2">
      <c r="A64" s="342">
        <f>'9. Enrolment - Report 191'!A712</f>
        <v>0</v>
      </c>
      <c r="B64" s="317"/>
      <c r="C64" s="318">
        <f>'9. Enrolment - Report 191'!C712</f>
        <v>0</v>
      </c>
      <c r="D64" s="319">
        <f>'9. Enrolment - Report 191'!D712</f>
        <v>0</v>
      </c>
      <c r="E64" s="320">
        <f>'9. Enrolment - Report 191'!E712</f>
        <v>0</v>
      </c>
      <c r="F64" s="321">
        <f>'9. Enrolment - Report 191'!F712</f>
        <v>0</v>
      </c>
      <c r="G64" s="322">
        <f>'9. Enrolment - Report 191'!G712</f>
        <v>0</v>
      </c>
      <c r="H64" s="319">
        <f>'9. Enrolment - Report 191'!H712</f>
        <v>0</v>
      </c>
      <c r="I64" s="1144">
        <f>'9. Enrolment - Report 191'!I712</f>
        <v>0</v>
      </c>
      <c r="J64" s="1150">
        <f>'9. Enrolment - Report 191'!J712</f>
        <v>0</v>
      </c>
      <c r="K64" s="322">
        <f>'9. Enrolment - Report 191'!K712</f>
        <v>0</v>
      </c>
      <c r="L64" s="343">
        <f>'9. Enrolment - Report 191'!L712</f>
        <v>0</v>
      </c>
      <c r="M64" s="323">
        <f>'9. Enrolment - Report 191'!N712</f>
        <v>0</v>
      </c>
      <c r="N64" s="323">
        <f>'9. Enrolment - Report 191'!O712</f>
        <v>0</v>
      </c>
      <c r="O64" s="324">
        <f>'9. Enrolment - Report 191'!P712</f>
        <v>0</v>
      </c>
      <c r="P64" s="8"/>
      <c r="Q64" s="8"/>
      <c r="R64" s="8"/>
      <c r="S64" s="8"/>
      <c r="T64" s="8"/>
      <c r="U64" s="8"/>
      <c r="V64" s="8"/>
      <c r="W64" s="8"/>
      <c r="X64" s="8"/>
      <c r="Y64" s="8"/>
      <c r="Z64" s="8"/>
      <c r="AA64" s="8"/>
      <c r="AB64" s="8"/>
      <c r="AC64" s="8"/>
      <c r="AD64" s="8"/>
      <c r="AE64" s="8"/>
      <c r="AF64" s="8"/>
      <c r="AG64" s="8"/>
    </row>
    <row r="65" spans="1:33" s="296" customFormat="1" ht="18" customHeight="1" thickBot="1" x14ac:dyDescent="0.25">
      <c r="A65" s="344">
        <f>'9. Enrolment - Report 191'!A713</f>
        <v>0</v>
      </c>
      <c r="B65" s="325"/>
      <c r="C65" s="326">
        <f>'9. Enrolment - Report 191'!C713</f>
        <v>0</v>
      </c>
      <c r="D65" s="327">
        <f>'9. Enrolment - Report 191'!D713</f>
        <v>0</v>
      </c>
      <c r="E65" s="328">
        <f>'9. Enrolment - Report 191'!E713</f>
        <v>0</v>
      </c>
      <c r="F65" s="329">
        <f>'9. Enrolment - Report 191'!F713</f>
        <v>0</v>
      </c>
      <c r="G65" s="330">
        <f>'9. Enrolment - Report 191'!G713</f>
        <v>0</v>
      </c>
      <c r="H65" s="327">
        <f>'9. Enrolment - Report 191'!H713</f>
        <v>0</v>
      </c>
      <c r="I65" s="1146">
        <f>'9. Enrolment - Report 191'!I713</f>
        <v>0</v>
      </c>
      <c r="J65" s="1151">
        <f>'9. Enrolment - Report 191'!J713</f>
        <v>0</v>
      </c>
      <c r="K65" s="330">
        <f>'9. Enrolment - Report 191'!K713</f>
        <v>0</v>
      </c>
      <c r="L65" s="345">
        <f>'9. Enrolment - Report 191'!L713</f>
        <v>0</v>
      </c>
      <c r="M65" s="331">
        <f>'9. Enrolment - Report 191'!N713</f>
        <v>0</v>
      </c>
      <c r="N65" s="331">
        <f>'9. Enrolment - Report 191'!O713</f>
        <v>0</v>
      </c>
      <c r="O65" s="332">
        <f>'9. Enrolment - Report 191'!P713</f>
        <v>0</v>
      </c>
      <c r="P65" s="8"/>
      <c r="Q65" s="8"/>
      <c r="R65" s="8"/>
      <c r="S65" s="8"/>
      <c r="T65" s="8"/>
      <c r="U65" s="8"/>
      <c r="V65" s="8"/>
      <c r="W65" s="8"/>
      <c r="X65" s="8"/>
      <c r="Y65" s="8"/>
      <c r="Z65" s="8"/>
      <c r="AA65" s="8"/>
      <c r="AB65" s="8"/>
      <c r="AC65" s="8"/>
      <c r="AD65" s="8"/>
      <c r="AE65" s="8"/>
      <c r="AF65" s="8"/>
      <c r="AG65" s="8"/>
    </row>
    <row r="66" spans="1:33" s="296" customFormat="1" ht="18" customHeight="1" thickBot="1" x14ac:dyDescent="0.25">
      <c r="A66" s="333"/>
      <c r="B66" s="334" t="str">
        <f>'9. Enrolment - Report 191'!B714</f>
        <v>Grand Total (N4-N6 Trimesters)</v>
      </c>
      <c r="C66" s="853">
        <f>'9. Enrolment - Report 191'!C714</f>
        <v>270</v>
      </c>
      <c r="D66" s="854">
        <f>'9. Enrolment - Report 191'!D714</f>
        <v>161.03399999999999</v>
      </c>
      <c r="E66" s="855">
        <f>'9. Enrolment - Report 191'!E714</f>
        <v>160</v>
      </c>
      <c r="F66" s="856">
        <f>'9. Enrolment - Report 191'!F714</f>
        <v>132.36253333333332</v>
      </c>
      <c r="G66" s="857">
        <f>'9. Enrolment - Report 191'!G714</f>
        <v>76</v>
      </c>
      <c r="H66" s="854">
        <f>'9. Enrolment - Report 191'!H714</f>
        <v>93.65574814814812</v>
      </c>
      <c r="I66" s="864">
        <f>'9. Enrolment - Report 191'!I714</f>
        <v>506</v>
      </c>
      <c r="J66" s="1152">
        <f>'9. Enrolment - Report 191'!J714</f>
        <v>168.66666666666666</v>
      </c>
      <c r="K66" s="857">
        <f>'9. Enrolment - Report 191'!K714</f>
        <v>387.05228148148143</v>
      </c>
      <c r="L66" s="862">
        <f>'9. Enrolment - Report 191'!L714</f>
        <v>129.01742716049381</v>
      </c>
      <c r="M66" s="859">
        <f>'9. Enrolment - Report 191'!N714</f>
        <v>3188913.9376729038</v>
      </c>
      <c r="N66" s="859">
        <f>'9. Enrolment - Report 191'!O714</f>
        <v>2551131.1501383232</v>
      </c>
      <c r="O66" s="860">
        <f>'9. Enrolment - Report 191'!P714</f>
        <v>637782.7875345808</v>
      </c>
      <c r="P66" s="8"/>
      <c r="Q66" s="8"/>
      <c r="R66" s="8"/>
      <c r="S66" s="8"/>
      <c r="T66" s="8"/>
      <c r="U66" s="8"/>
      <c r="V66" s="8"/>
      <c r="W66" s="8"/>
      <c r="X66" s="8"/>
      <c r="Y66" s="8"/>
      <c r="Z66" s="8"/>
      <c r="AA66" s="8"/>
      <c r="AB66" s="8"/>
      <c r="AC66" s="8"/>
      <c r="AD66" s="8"/>
      <c r="AE66" s="8"/>
      <c r="AF66" s="8"/>
      <c r="AG66" s="8"/>
    </row>
    <row r="67" spans="1:33" s="296" customFormat="1" ht="18" customHeight="1" thickBot="1" x14ac:dyDescent="0.25">
      <c r="A67" s="336"/>
      <c r="B67" s="337"/>
      <c r="C67" s="337"/>
      <c r="D67" s="337"/>
      <c r="E67" s="337"/>
      <c r="F67" s="337"/>
      <c r="G67" s="337"/>
      <c r="H67" s="337"/>
      <c r="I67" s="338"/>
      <c r="J67" s="356" t="s">
        <v>285</v>
      </c>
      <c r="K67" s="358">
        <f>IF(K66=0,"",(K66/I66)-1)</f>
        <v>-0.23507454252671656</v>
      </c>
      <c r="L67" s="359">
        <f>IF(L66=0,"",(L66/J66)-1)</f>
        <v>-0.23507454252671645</v>
      </c>
      <c r="M67" s="339"/>
      <c r="N67" s="339"/>
      <c r="O67" s="340"/>
      <c r="P67" s="8"/>
      <c r="Q67" s="8"/>
      <c r="R67" s="8"/>
      <c r="S67" s="8"/>
      <c r="T67" s="8"/>
      <c r="U67" s="8"/>
      <c r="V67" s="8"/>
      <c r="W67" s="8"/>
      <c r="X67" s="8"/>
      <c r="Y67" s="8"/>
      <c r="Z67" s="8"/>
      <c r="AA67" s="8"/>
      <c r="AB67" s="8"/>
      <c r="AC67" s="8"/>
      <c r="AD67" s="8"/>
      <c r="AE67" s="8"/>
      <c r="AF67" s="8"/>
      <c r="AG67" s="8"/>
    </row>
    <row r="68" spans="1:33" s="296" customFormat="1" thickBot="1" x14ac:dyDescent="0.25">
      <c r="A68" s="336"/>
      <c r="B68" s="337"/>
      <c r="C68" s="337"/>
      <c r="D68" s="337"/>
      <c r="E68" s="337"/>
      <c r="F68" s="337"/>
      <c r="G68" s="337"/>
      <c r="H68" s="337"/>
      <c r="I68" s="338"/>
      <c r="J68" s="338"/>
      <c r="K68" s="337"/>
      <c r="L68" s="337"/>
      <c r="M68" s="337"/>
      <c r="N68" s="337"/>
      <c r="O68" s="346"/>
      <c r="P68" s="8"/>
      <c r="Q68" s="8"/>
      <c r="R68" s="8"/>
      <c r="S68" s="8"/>
      <c r="T68" s="8"/>
      <c r="U68" s="8"/>
      <c r="V68" s="8"/>
      <c r="W68" s="8"/>
      <c r="X68" s="8"/>
      <c r="Y68" s="8"/>
      <c r="Z68" s="8"/>
      <c r="AA68" s="8"/>
      <c r="AB68" s="8"/>
      <c r="AC68" s="8"/>
      <c r="AD68" s="8"/>
      <c r="AE68" s="8"/>
      <c r="AF68" s="8"/>
      <c r="AG68" s="8"/>
    </row>
    <row r="69" spans="1:33" s="296" customFormat="1" ht="24" customHeight="1" thickBot="1" x14ac:dyDescent="0.25">
      <c r="A69" s="1414" t="str">
        <f>'9. Enrolment - Report 191'!A1052:B1052</f>
        <v>College Summary / N4-N6 (Semesters 1 - 2)</v>
      </c>
      <c r="B69" s="1415"/>
      <c r="C69" s="8"/>
      <c r="D69" s="8"/>
      <c r="E69" s="8"/>
      <c r="F69" s="8"/>
      <c r="G69" s="8"/>
      <c r="H69" s="8"/>
      <c r="I69" s="8"/>
      <c r="J69" s="8"/>
      <c r="K69" s="8"/>
      <c r="L69" s="8"/>
      <c r="M69" s="8"/>
      <c r="N69" s="8"/>
      <c r="O69" s="295"/>
      <c r="P69" s="8"/>
      <c r="Q69" s="8"/>
      <c r="R69" s="8"/>
      <c r="S69" s="8"/>
      <c r="T69" s="8"/>
      <c r="U69" s="8"/>
      <c r="V69" s="8"/>
      <c r="W69" s="8"/>
      <c r="X69" s="8"/>
      <c r="Y69" s="8"/>
      <c r="Z69" s="8"/>
      <c r="AA69" s="8"/>
      <c r="AB69" s="8"/>
      <c r="AC69" s="8"/>
      <c r="AD69" s="8"/>
      <c r="AE69" s="8"/>
      <c r="AF69" s="8"/>
      <c r="AG69" s="8"/>
    </row>
    <row r="70" spans="1:33" s="296" customFormat="1" ht="16.5" customHeight="1" x14ac:dyDescent="0.2">
      <c r="A70" s="297"/>
      <c r="B70" s="298"/>
      <c r="C70" s="1496" t="str">
        <f>'9. Enrolment - Report 191'!C1053:H1053</f>
        <v>Number of Students (Headcount = All 4 Subjects)</v>
      </c>
      <c r="D70" s="1497"/>
      <c r="E70" s="1497"/>
      <c r="F70" s="1497"/>
      <c r="G70" s="1497"/>
      <c r="H70" s="1497"/>
      <c r="I70" s="1476" t="str">
        <f>'9. Enrolment - Report 191'!I1053</f>
        <v>Total 
Actual Students 
(Headcount)</v>
      </c>
      <c r="J70" s="1478" t="str">
        <f>'9. Enrolment - Report 191'!J1053</f>
        <v>Total 
Actual Students 
(FTE)</v>
      </c>
      <c r="K70" s="1480" t="str">
        <f>'9. Enrolment - Report 191'!K1053</f>
        <v>Total 
Planned Students 
(Headcount)</v>
      </c>
      <c r="L70" s="1466" t="str">
        <f>'9. Enrolment - Report 191'!L1053</f>
        <v>Total 
Planned Students 
(FTE)</v>
      </c>
      <c r="M70" s="299"/>
      <c r="N70" s="299"/>
      <c r="O70" s="300"/>
      <c r="P70" s="8"/>
      <c r="Q70" s="8"/>
      <c r="R70" s="8"/>
      <c r="S70" s="8"/>
      <c r="T70" s="8"/>
      <c r="U70" s="8"/>
      <c r="V70" s="8"/>
      <c r="W70" s="8"/>
      <c r="X70" s="8"/>
      <c r="Y70" s="8"/>
      <c r="Z70" s="8"/>
      <c r="AA70" s="8"/>
      <c r="AB70" s="8"/>
      <c r="AC70" s="8"/>
      <c r="AD70" s="8"/>
      <c r="AE70" s="8"/>
      <c r="AF70" s="8"/>
      <c r="AG70" s="8"/>
    </row>
    <row r="71" spans="1:33" s="296" customFormat="1" ht="16.5" customHeight="1" x14ac:dyDescent="0.2">
      <c r="A71" s="301"/>
      <c r="B71" s="302"/>
      <c r="C71" s="1491" t="str">
        <f>'9. Enrolment - Report 191'!C1054:D1054</f>
        <v>N4</v>
      </c>
      <c r="D71" s="1492"/>
      <c r="E71" s="1493" t="str">
        <f>'9. Enrolment - Report 191'!E1054:F1054</f>
        <v>N5</v>
      </c>
      <c r="F71" s="1494"/>
      <c r="G71" s="1493" t="str">
        <f>'9. Enrolment - Report 191'!G1054:H1054</f>
        <v>N6</v>
      </c>
      <c r="H71" s="1495"/>
      <c r="I71" s="1488"/>
      <c r="J71" s="1489"/>
      <c r="K71" s="1490"/>
      <c r="L71" s="1486"/>
      <c r="M71" s="1486" t="str">
        <f>'9. Enrolment - Report 191'!N1054</f>
        <v xml:space="preserve">Total Cost 
of Programme </v>
      </c>
      <c r="N71" s="1486" t="str">
        <f>'9. Enrolment - Report 191'!O1054</f>
        <v xml:space="preserve">80% 
State Subsidy </v>
      </c>
      <c r="O71" s="1487" t="str">
        <f>'9. Enrolment - Report 191'!P1054</f>
        <v>± 20% 
Fee Income</v>
      </c>
      <c r="P71" s="8"/>
      <c r="Q71" s="8"/>
      <c r="R71" s="8"/>
      <c r="S71" s="8"/>
      <c r="T71" s="8"/>
      <c r="U71" s="8"/>
      <c r="V71" s="8"/>
      <c r="W71" s="8"/>
      <c r="X71" s="8"/>
      <c r="Y71" s="8"/>
      <c r="Z71" s="8"/>
      <c r="AA71" s="8"/>
      <c r="AB71" s="8"/>
      <c r="AC71" s="8"/>
      <c r="AD71" s="8"/>
      <c r="AE71" s="8"/>
      <c r="AF71" s="8"/>
      <c r="AG71" s="8"/>
    </row>
    <row r="72" spans="1:33" s="296" customFormat="1" ht="30" customHeight="1" thickBot="1" x14ac:dyDescent="0.25">
      <c r="A72" s="1484" t="str">
        <f>'9. Enrolment - Report 191'!A1055:B1055</f>
        <v>Campus Name (All Programmes)</v>
      </c>
      <c r="B72" s="1485"/>
      <c r="C72" s="303" t="str">
        <f>'9. Enrolment - Report 191'!C1055</f>
        <v>2014 Actual</v>
      </c>
      <c r="D72" s="304" t="str">
        <f>'9. Enrolment - Report 191'!D1055</f>
        <v>2015 Planned</v>
      </c>
      <c r="E72" s="305" t="str">
        <f>'9. Enrolment - Report 191'!E1055</f>
        <v>2014 Actual</v>
      </c>
      <c r="F72" s="306" t="str">
        <f>'9. Enrolment - Report 191'!F1055</f>
        <v>2015 Planned</v>
      </c>
      <c r="G72" s="307" t="str">
        <f>'9. Enrolment - Report 191'!G1055</f>
        <v>2014 Actual</v>
      </c>
      <c r="H72" s="304" t="str">
        <f>'9. Enrolment - Report 191'!H1055</f>
        <v>2015 Planned</v>
      </c>
      <c r="I72" s="1477"/>
      <c r="J72" s="1479"/>
      <c r="K72" s="1481"/>
      <c r="L72" s="1467"/>
      <c r="M72" s="1467"/>
      <c r="N72" s="1467"/>
      <c r="O72" s="1469"/>
      <c r="P72" s="8"/>
      <c r="Q72" s="8"/>
      <c r="R72" s="8"/>
      <c r="S72" s="8"/>
      <c r="T72" s="8"/>
      <c r="U72" s="8"/>
      <c r="V72" s="8"/>
      <c r="W72" s="8"/>
      <c r="X72" s="8"/>
      <c r="Y72" s="8"/>
      <c r="Z72" s="8"/>
      <c r="AA72" s="8"/>
      <c r="AB72" s="8"/>
      <c r="AC72" s="8"/>
      <c r="AD72" s="8"/>
      <c r="AE72" s="8"/>
      <c r="AF72" s="8"/>
      <c r="AG72" s="8"/>
    </row>
    <row r="73" spans="1:33" s="296" customFormat="1" ht="18" customHeight="1" x14ac:dyDescent="0.2">
      <c r="A73" s="308" t="str">
        <f>'9. Enrolment - Report 191'!A1056</f>
        <v>Babanango</v>
      </c>
      <c r="B73" s="309"/>
      <c r="C73" s="310">
        <f>'9. Enrolment - Report 191'!C1056</f>
        <v>0</v>
      </c>
      <c r="D73" s="311">
        <f>'9. Enrolment - Report 191'!D1056</f>
        <v>0</v>
      </c>
      <c r="E73" s="312">
        <f>'9. Enrolment - Report 191'!E1056</f>
        <v>0</v>
      </c>
      <c r="F73" s="313">
        <f>'9. Enrolment - Report 191'!F1056</f>
        <v>0</v>
      </c>
      <c r="G73" s="314">
        <f>'9. Enrolment - Report 191'!G1056</f>
        <v>0</v>
      </c>
      <c r="H73" s="311">
        <f>'9. Enrolment - Report 191'!H1056</f>
        <v>0</v>
      </c>
      <c r="I73" s="1142">
        <f>'9. Enrolment - Report 191'!I1056</f>
        <v>0</v>
      </c>
      <c r="J73" s="1149">
        <f>'9. Enrolment - Report 191'!J1056</f>
        <v>0</v>
      </c>
      <c r="K73" s="314">
        <f>'9. Enrolment - Report 191'!K1056</f>
        <v>0</v>
      </c>
      <c r="L73" s="341">
        <f>'9. Enrolment - Report 191'!L1056</f>
        <v>0</v>
      </c>
      <c r="M73" s="315">
        <f>'9. Enrolment - Report 191'!N1056</f>
        <v>0</v>
      </c>
      <c r="N73" s="315">
        <f>'9. Enrolment - Report 191'!O1056</f>
        <v>0</v>
      </c>
      <c r="O73" s="316">
        <f>'9. Enrolment - Report 191'!P1056</f>
        <v>0</v>
      </c>
      <c r="P73" s="8"/>
      <c r="Q73" s="8"/>
      <c r="R73" s="8"/>
      <c r="S73" s="8"/>
      <c r="T73" s="8"/>
      <c r="U73" s="8"/>
      <c r="V73" s="8"/>
      <c r="W73" s="8"/>
      <c r="X73" s="8"/>
      <c r="Y73" s="8"/>
      <c r="Z73" s="8"/>
      <c r="AA73" s="8"/>
      <c r="AB73" s="8"/>
      <c r="AC73" s="8"/>
      <c r="AD73" s="8"/>
      <c r="AE73" s="8"/>
      <c r="AF73" s="8"/>
      <c r="AG73" s="8"/>
    </row>
    <row r="74" spans="1:33" s="296" customFormat="1" ht="18" customHeight="1" x14ac:dyDescent="0.2">
      <c r="A74" s="342" t="str">
        <f>'9. Enrolment - Report 191'!A1057</f>
        <v>Emandleni</v>
      </c>
      <c r="B74" s="317"/>
      <c r="C74" s="318">
        <f>'9. Enrolment - Report 191'!C1057</f>
        <v>94</v>
      </c>
      <c r="D74" s="319">
        <f>'9. Enrolment - Report 191'!D1057</f>
        <v>70</v>
      </c>
      <c r="E74" s="320">
        <f>'9. Enrolment - Report 191'!E1057</f>
        <v>42</v>
      </c>
      <c r="F74" s="321">
        <f>'9. Enrolment - Report 191'!F1057</f>
        <v>70</v>
      </c>
      <c r="G74" s="322">
        <f>'9. Enrolment - Report 191'!G1057</f>
        <v>0</v>
      </c>
      <c r="H74" s="319">
        <f>'9. Enrolment - Report 191'!H1057</f>
        <v>52.30749999999999</v>
      </c>
      <c r="I74" s="1144">
        <f>'9. Enrolment - Report 191'!I1057</f>
        <v>136</v>
      </c>
      <c r="J74" s="1150">
        <f>'9. Enrolment - Report 191'!J1057</f>
        <v>68</v>
      </c>
      <c r="K74" s="322">
        <f>'9. Enrolment - Report 191'!K1057</f>
        <v>192.3075</v>
      </c>
      <c r="L74" s="343">
        <f>'9. Enrolment - Report 191'!L1057</f>
        <v>96.153750000000002</v>
      </c>
      <c r="M74" s="323">
        <f>'9. Enrolment - Report 191'!N1057</f>
        <v>3856541.1484305556</v>
      </c>
      <c r="N74" s="323">
        <f>'9. Enrolment - Report 191'!O1057</f>
        <v>3085232.9187444448</v>
      </c>
      <c r="O74" s="324">
        <f>'9. Enrolment - Report 191'!P1057</f>
        <v>771308.22968611121</v>
      </c>
      <c r="P74" s="8"/>
      <c r="Q74" s="8"/>
      <c r="R74" s="8"/>
      <c r="S74" s="8"/>
      <c r="T74" s="8"/>
      <c r="U74" s="8"/>
      <c r="V74" s="8"/>
      <c r="W74" s="8"/>
      <c r="X74" s="8"/>
      <c r="Y74" s="8"/>
      <c r="Z74" s="8"/>
      <c r="AA74" s="8"/>
      <c r="AB74" s="8"/>
      <c r="AC74" s="8"/>
      <c r="AD74" s="8"/>
      <c r="AE74" s="8"/>
      <c r="AF74" s="8"/>
      <c r="AG74" s="8"/>
    </row>
    <row r="75" spans="1:33" s="296" customFormat="1" ht="18" customHeight="1" x14ac:dyDescent="0.2">
      <c r="A75" s="342">
        <f>'9. Enrolment - Report 191'!A1058</f>
        <v>0</v>
      </c>
      <c r="B75" s="317"/>
      <c r="C75" s="318">
        <f>'9. Enrolment - Report 191'!C1058</f>
        <v>0</v>
      </c>
      <c r="D75" s="319">
        <f>'9. Enrolment - Report 191'!D1058</f>
        <v>0</v>
      </c>
      <c r="E75" s="320">
        <f>'9. Enrolment - Report 191'!E1058</f>
        <v>0</v>
      </c>
      <c r="F75" s="321">
        <f>'9. Enrolment - Report 191'!F1058</f>
        <v>0</v>
      </c>
      <c r="G75" s="322">
        <f>'9. Enrolment - Report 191'!G1058</f>
        <v>0</v>
      </c>
      <c r="H75" s="319">
        <f>'9. Enrolment - Report 191'!H1058</f>
        <v>0</v>
      </c>
      <c r="I75" s="1144">
        <f>'9. Enrolment - Report 191'!I1058</f>
        <v>0</v>
      </c>
      <c r="J75" s="1150">
        <f>'9. Enrolment - Report 191'!J1058</f>
        <v>0</v>
      </c>
      <c r="K75" s="322">
        <f>'9. Enrolment - Report 191'!K1058</f>
        <v>0</v>
      </c>
      <c r="L75" s="343">
        <f>'9. Enrolment - Report 191'!L1058</f>
        <v>0</v>
      </c>
      <c r="M75" s="323">
        <f>'9. Enrolment - Report 191'!N1058</f>
        <v>0</v>
      </c>
      <c r="N75" s="323">
        <f>'9. Enrolment - Report 191'!O1058</f>
        <v>0</v>
      </c>
      <c r="O75" s="324">
        <f>'9. Enrolment - Report 191'!P1058</f>
        <v>0</v>
      </c>
      <c r="P75" s="8"/>
      <c r="Q75" s="8"/>
      <c r="R75" s="8"/>
      <c r="S75" s="8"/>
      <c r="T75" s="8"/>
      <c r="U75" s="8"/>
      <c r="V75" s="8"/>
      <c r="W75" s="8"/>
      <c r="X75" s="8"/>
      <c r="Y75" s="8"/>
      <c r="Z75" s="8"/>
      <c r="AA75" s="8"/>
      <c r="AB75" s="8"/>
      <c r="AC75" s="8"/>
      <c r="AD75" s="8"/>
      <c r="AE75" s="8"/>
      <c r="AF75" s="8"/>
      <c r="AG75" s="8"/>
    </row>
    <row r="76" spans="1:33" s="296" customFormat="1" ht="18" customHeight="1" x14ac:dyDescent="0.2">
      <c r="A76" s="342" t="str">
        <f>'9. Enrolment - Report 191'!A1059</f>
        <v>Nongoma Engineering</v>
      </c>
      <c r="B76" s="317"/>
      <c r="C76" s="318">
        <f>'9. Enrolment - Report 191'!C1059</f>
        <v>0</v>
      </c>
      <c r="D76" s="319">
        <f>'9. Enrolment - Report 191'!D1059</f>
        <v>0</v>
      </c>
      <c r="E76" s="320">
        <f>'9. Enrolment - Report 191'!E1059</f>
        <v>0</v>
      </c>
      <c r="F76" s="321">
        <f>'9. Enrolment - Report 191'!F1059</f>
        <v>0</v>
      </c>
      <c r="G76" s="322">
        <f>'9. Enrolment - Report 191'!G1059</f>
        <v>0</v>
      </c>
      <c r="H76" s="319">
        <f>'9. Enrolment - Report 191'!H1059</f>
        <v>0</v>
      </c>
      <c r="I76" s="1144">
        <f>'9. Enrolment - Report 191'!I1059</f>
        <v>0</v>
      </c>
      <c r="J76" s="1150">
        <f>'9. Enrolment - Report 191'!J1059</f>
        <v>0</v>
      </c>
      <c r="K76" s="322">
        <f>'9. Enrolment - Report 191'!K1059</f>
        <v>0</v>
      </c>
      <c r="L76" s="343">
        <f>'9. Enrolment - Report 191'!L1059</f>
        <v>0</v>
      </c>
      <c r="M76" s="323">
        <f>'9. Enrolment - Report 191'!N1059</f>
        <v>0</v>
      </c>
      <c r="N76" s="323">
        <f>'9. Enrolment - Report 191'!O1059</f>
        <v>0</v>
      </c>
      <c r="O76" s="324">
        <f>'9. Enrolment - Report 191'!P1059</f>
        <v>0</v>
      </c>
      <c r="P76" s="8"/>
      <c r="Q76" s="8"/>
      <c r="R76" s="8"/>
      <c r="S76" s="8"/>
      <c r="T76" s="8"/>
      <c r="U76" s="8"/>
      <c r="V76" s="8"/>
      <c r="W76" s="8"/>
      <c r="X76" s="8"/>
      <c r="Y76" s="8"/>
      <c r="Z76" s="8"/>
      <c r="AA76" s="8"/>
      <c r="AB76" s="8"/>
      <c r="AC76" s="8"/>
      <c r="AD76" s="8"/>
      <c r="AE76" s="8"/>
      <c r="AF76" s="8"/>
      <c r="AG76" s="8"/>
    </row>
    <row r="77" spans="1:33" s="296" customFormat="1" ht="18" customHeight="1" x14ac:dyDescent="0.2">
      <c r="A77" s="342" t="str">
        <f>'9. Enrolment - Report 191'!A1060</f>
        <v>Nongoma KwaGqikazi</v>
      </c>
      <c r="B77" s="317"/>
      <c r="C77" s="318">
        <f>'9. Enrolment - Report 191'!C1060</f>
        <v>227</v>
      </c>
      <c r="D77" s="319">
        <f>'9. Enrolment - Report 191'!D1060</f>
        <v>245</v>
      </c>
      <c r="E77" s="320">
        <f>'9. Enrolment - Report 191'!E1060</f>
        <v>305</v>
      </c>
      <c r="F77" s="321">
        <f>'9. Enrolment - Report 191'!F1060</f>
        <v>141.6</v>
      </c>
      <c r="G77" s="322">
        <f>'9. Enrolment - Report 191'!G1060</f>
        <v>236</v>
      </c>
      <c r="H77" s="319">
        <f>'9. Enrolment - Report 191'!H1060</f>
        <v>111.65</v>
      </c>
      <c r="I77" s="1144">
        <f>'9. Enrolment - Report 191'!I1060</f>
        <v>768</v>
      </c>
      <c r="J77" s="1150">
        <f>'9. Enrolment - Report 191'!J1060</f>
        <v>384</v>
      </c>
      <c r="K77" s="322">
        <f>'9. Enrolment - Report 191'!K1060</f>
        <v>498.25</v>
      </c>
      <c r="L77" s="343">
        <f>'9. Enrolment - Report 191'!L1060</f>
        <v>249.125</v>
      </c>
      <c r="M77" s="323">
        <f>'9. Enrolment - Report 191'!N1060</f>
        <v>5213535.758397121</v>
      </c>
      <c r="N77" s="323">
        <f>'9. Enrolment - Report 191'!O1060</f>
        <v>4170828.6067176969</v>
      </c>
      <c r="O77" s="324">
        <f>'9. Enrolment - Report 191'!P1060</f>
        <v>1042707.1516794241</v>
      </c>
      <c r="P77" s="8"/>
      <c r="Q77" s="8"/>
      <c r="R77" s="8"/>
      <c r="S77" s="8"/>
      <c r="T77" s="8"/>
      <c r="U77" s="8"/>
      <c r="V77" s="8"/>
      <c r="W77" s="8"/>
      <c r="X77" s="8"/>
      <c r="Y77" s="8"/>
      <c r="Z77" s="8"/>
      <c r="AA77" s="8"/>
      <c r="AB77" s="8"/>
      <c r="AC77" s="8"/>
      <c r="AD77" s="8"/>
      <c r="AE77" s="8"/>
      <c r="AF77" s="8"/>
      <c r="AG77" s="8"/>
    </row>
    <row r="78" spans="1:33" s="296" customFormat="1" ht="18" customHeight="1" x14ac:dyDescent="0.2">
      <c r="A78" s="342" t="str">
        <f>'9. Enrolment - Report 191'!A1061</f>
        <v>Nquthu</v>
      </c>
      <c r="B78" s="317"/>
      <c r="C78" s="318">
        <f>'9. Enrolment - Report 191'!C1061</f>
        <v>146</v>
      </c>
      <c r="D78" s="319">
        <f>'9. Enrolment - Report 191'!D1061</f>
        <v>140</v>
      </c>
      <c r="E78" s="320">
        <f>'9. Enrolment - Report 191'!E1061</f>
        <v>114</v>
      </c>
      <c r="F78" s="321">
        <f>'9. Enrolment - Report 191'!F1061</f>
        <v>85.8</v>
      </c>
      <c r="G78" s="322">
        <f>'9. Enrolment - Report 191'!G1061</f>
        <v>55</v>
      </c>
      <c r="H78" s="319">
        <f>'9. Enrolment - Report 191'!H1061</f>
        <v>55.222499999999997</v>
      </c>
      <c r="I78" s="1144">
        <f>'9. Enrolment - Report 191'!I1061</f>
        <v>315</v>
      </c>
      <c r="J78" s="1150">
        <f>'9. Enrolment - Report 191'!J1061</f>
        <v>157.5</v>
      </c>
      <c r="K78" s="322">
        <f>'9. Enrolment - Report 191'!K1061</f>
        <v>281.02250000000004</v>
      </c>
      <c r="L78" s="343">
        <f>'9. Enrolment - Report 191'!L1061</f>
        <v>140.51125000000002</v>
      </c>
      <c r="M78" s="323">
        <f>'9. Enrolment - Report 191'!N1061</f>
        <v>2940533.5728332261</v>
      </c>
      <c r="N78" s="323">
        <f>'9. Enrolment - Report 191'!O1061</f>
        <v>2352426.8582665808</v>
      </c>
      <c r="O78" s="324">
        <f>'9. Enrolment - Report 191'!P1061</f>
        <v>588106.71456664521</v>
      </c>
      <c r="P78" s="8"/>
      <c r="Q78" s="8"/>
      <c r="R78" s="8"/>
      <c r="S78" s="8"/>
      <c r="T78" s="8"/>
      <c r="U78" s="8"/>
      <c r="V78" s="8"/>
      <c r="W78" s="8"/>
      <c r="X78" s="8"/>
      <c r="Y78" s="8"/>
      <c r="Z78" s="8"/>
      <c r="AA78" s="8"/>
      <c r="AB78" s="8"/>
      <c r="AC78" s="8"/>
      <c r="AD78" s="8"/>
      <c r="AE78" s="8"/>
      <c r="AF78" s="8"/>
      <c r="AG78" s="8"/>
    </row>
    <row r="79" spans="1:33" s="296" customFormat="1" ht="18" customHeight="1" x14ac:dyDescent="0.2">
      <c r="A79" s="342" t="str">
        <f>'9. Enrolment - Report 191'!A1062</f>
        <v>Vryheid Business</v>
      </c>
      <c r="B79" s="317"/>
      <c r="C79" s="318">
        <f>'9. Enrolment - Report 191'!C1062</f>
        <v>159</v>
      </c>
      <c r="D79" s="319">
        <f>'9. Enrolment - Report 191'!D1062</f>
        <v>280</v>
      </c>
      <c r="E79" s="320">
        <f>'9. Enrolment - Report 191'!E1062</f>
        <v>147</v>
      </c>
      <c r="F79" s="321">
        <f>'9. Enrolment - Report 191'!F1062</f>
        <v>175.60000000000002</v>
      </c>
      <c r="G79" s="322">
        <f>'9. Enrolment - Report 191'!G1062</f>
        <v>117</v>
      </c>
      <c r="H79" s="319">
        <f>'9. Enrolment - Report 191'!H1062</f>
        <v>129.04000000000002</v>
      </c>
      <c r="I79" s="1144">
        <f>'9. Enrolment - Report 191'!I1062</f>
        <v>423</v>
      </c>
      <c r="J79" s="1150">
        <f>'9. Enrolment - Report 191'!J1062</f>
        <v>211.5</v>
      </c>
      <c r="K79" s="322">
        <f>'9. Enrolment - Report 191'!K1062</f>
        <v>584.6400000000001</v>
      </c>
      <c r="L79" s="343">
        <f>'9. Enrolment - Report 191'!L1062</f>
        <v>292.32000000000005</v>
      </c>
      <c r="M79" s="323">
        <f>'9. Enrolment - Report 191'!N1062</f>
        <v>6117494.3217045525</v>
      </c>
      <c r="N79" s="323">
        <f>'9. Enrolment - Report 191'!O1062</f>
        <v>4893995.4573636418</v>
      </c>
      <c r="O79" s="324">
        <f>'9. Enrolment - Report 191'!P1062</f>
        <v>1223498.8643409105</v>
      </c>
      <c r="P79" s="8"/>
      <c r="Q79" s="8"/>
      <c r="R79" s="8"/>
      <c r="S79" s="8"/>
      <c r="T79" s="8"/>
      <c r="U79" s="8"/>
      <c r="V79" s="8"/>
      <c r="W79" s="8"/>
      <c r="X79" s="8"/>
      <c r="Y79" s="8"/>
      <c r="Z79" s="8"/>
      <c r="AA79" s="8"/>
      <c r="AB79" s="8"/>
      <c r="AC79" s="8"/>
      <c r="AD79" s="8"/>
      <c r="AE79" s="8"/>
      <c r="AF79" s="8"/>
      <c r="AG79" s="8"/>
    </row>
    <row r="80" spans="1:33" s="296" customFormat="1" ht="18" customHeight="1" x14ac:dyDescent="0.2">
      <c r="A80" s="342" t="str">
        <f>'9. Enrolment - Report 191'!A1063</f>
        <v>Vryheid Engineering</v>
      </c>
      <c r="B80" s="317"/>
      <c r="C80" s="318">
        <f>'9. Enrolment - Report 191'!C1063</f>
        <v>0</v>
      </c>
      <c r="D80" s="319">
        <f>'9. Enrolment - Report 191'!D1063</f>
        <v>0</v>
      </c>
      <c r="E80" s="320">
        <f>'9. Enrolment - Report 191'!E1063</f>
        <v>0</v>
      </c>
      <c r="F80" s="321">
        <f>'9. Enrolment - Report 191'!F1063</f>
        <v>0</v>
      </c>
      <c r="G80" s="322">
        <f>'9. Enrolment - Report 191'!G1063</f>
        <v>0</v>
      </c>
      <c r="H80" s="319">
        <f>'9. Enrolment - Report 191'!H1063</f>
        <v>0</v>
      </c>
      <c r="I80" s="1144">
        <f>'9. Enrolment - Report 191'!I1063</f>
        <v>0</v>
      </c>
      <c r="J80" s="1150">
        <f>'9. Enrolment - Report 191'!J1063</f>
        <v>0</v>
      </c>
      <c r="K80" s="322">
        <f>'9. Enrolment - Report 191'!K1063</f>
        <v>0</v>
      </c>
      <c r="L80" s="343">
        <f>'9. Enrolment - Report 191'!L1063</f>
        <v>0</v>
      </c>
      <c r="M80" s="323">
        <f>'9. Enrolment - Report 191'!N1063</f>
        <v>0</v>
      </c>
      <c r="N80" s="323">
        <f>'9. Enrolment - Report 191'!O1063</f>
        <v>0</v>
      </c>
      <c r="O80" s="324">
        <f>'9. Enrolment - Report 191'!P1063</f>
        <v>0</v>
      </c>
      <c r="P80" s="8"/>
      <c r="Q80" s="8"/>
      <c r="R80" s="8"/>
      <c r="S80" s="8"/>
      <c r="T80" s="8"/>
      <c r="U80" s="8"/>
      <c r="V80" s="8"/>
      <c r="W80" s="8"/>
      <c r="X80" s="8"/>
      <c r="Y80" s="8"/>
      <c r="Z80" s="8"/>
      <c r="AA80" s="8"/>
      <c r="AB80" s="8"/>
      <c r="AC80" s="8"/>
      <c r="AD80" s="8"/>
      <c r="AE80" s="8"/>
      <c r="AF80" s="8"/>
      <c r="AG80" s="8"/>
    </row>
    <row r="81" spans="1:33" s="296" customFormat="1" ht="18" customHeight="1" x14ac:dyDescent="0.2">
      <c r="A81" s="342">
        <f>'9. Enrolment - Report 191'!A1064</f>
        <v>0</v>
      </c>
      <c r="B81" s="317"/>
      <c r="C81" s="318">
        <f>'9. Enrolment - Report 191'!C1064</f>
        <v>0</v>
      </c>
      <c r="D81" s="319">
        <f>'9. Enrolment - Report 191'!D1064</f>
        <v>0</v>
      </c>
      <c r="E81" s="320">
        <f>'9. Enrolment - Report 191'!E1064</f>
        <v>0</v>
      </c>
      <c r="F81" s="321">
        <f>'9. Enrolment - Report 191'!F1064</f>
        <v>0</v>
      </c>
      <c r="G81" s="322">
        <f>'9. Enrolment - Report 191'!G1064</f>
        <v>0</v>
      </c>
      <c r="H81" s="319">
        <f>'9. Enrolment - Report 191'!H1064</f>
        <v>0</v>
      </c>
      <c r="I81" s="1144">
        <f>'9. Enrolment - Report 191'!I1064</f>
        <v>0</v>
      </c>
      <c r="J81" s="1150">
        <f>'9. Enrolment - Report 191'!J1064</f>
        <v>0</v>
      </c>
      <c r="K81" s="322">
        <f>'9. Enrolment - Report 191'!K1064</f>
        <v>0</v>
      </c>
      <c r="L81" s="343">
        <f>'9. Enrolment - Report 191'!L1064</f>
        <v>0</v>
      </c>
      <c r="M81" s="323">
        <f>'9. Enrolment - Report 191'!N1064</f>
        <v>0</v>
      </c>
      <c r="N81" s="323">
        <f>'9. Enrolment - Report 191'!O1064</f>
        <v>0</v>
      </c>
      <c r="O81" s="324">
        <f>'9. Enrolment - Report 191'!P1064</f>
        <v>0</v>
      </c>
      <c r="P81" s="8"/>
      <c r="Q81" s="8"/>
      <c r="R81" s="8"/>
      <c r="S81" s="8"/>
      <c r="T81" s="8"/>
      <c r="U81" s="8"/>
      <c r="V81" s="8"/>
      <c r="W81" s="8"/>
      <c r="X81" s="8"/>
      <c r="Y81" s="8"/>
      <c r="Z81" s="8"/>
      <c r="AA81" s="8"/>
      <c r="AB81" s="8"/>
      <c r="AC81" s="8"/>
      <c r="AD81" s="8"/>
      <c r="AE81" s="8"/>
      <c r="AF81" s="8"/>
      <c r="AG81" s="8"/>
    </row>
    <row r="82" spans="1:33" s="296" customFormat="1" ht="18" customHeight="1" x14ac:dyDescent="0.2">
      <c r="A82" s="342">
        <f>'9. Enrolment - Report 191'!A1065</f>
        <v>0</v>
      </c>
      <c r="B82" s="317"/>
      <c r="C82" s="318">
        <f>'9. Enrolment - Report 191'!C1065</f>
        <v>0</v>
      </c>
      <c r="D82" s="319">
        <f>'9. Enrolment - Report 191'!D1065</f>
        <v>0</v>
      </c>
      <c r="E82" s="320">
        <f>'9. Enrolment - Report 191'!E1065</f>
        <v>0</v>
      </c>
      <c r="F82" s="321">
        <f>'9. Enrolment - Report 191'!F1065</f>
        <v>0</v>
      </c>
      <c r="G82" s="322">
        <f>'9. Enrolment - Report 191'!G1065</f>
        <v>0</v>
      </c>
      <c r="H82" s="319">
        <f>'9. Enrolment - Report 191'!H1065</f>
        <v>0</v>
      </c>
      <c r="I82" s="1144">
        <f>'9. Enrolment - Report 191'!I1065</f>
        <v>0</v>
      </c>
      <c r="J82" s="1150">
        <f>'9. Enrolment - Report 191'!J1065</f>
        <v>0</v>
      </c>
      <c r="K82" s="322">
        <f>'9. Enrolment - Report 191'!K1065</f>
        <v>0</v>
      </c>
      <c r="L82" s="343">
        <f>'9. Enrolment - Report 191'!L1065</f>
        <v>0</v>
      </c>
      <c r="M82" s="323">
        <f>'9. Enrolment - Report 191'!N1065</f>
        <v>0</v>
      </c>
      <c r="N82" s="323">
        <f>'9. Enrolment - Report 191'!O1065</f>
        <v>0</v>
      </c>
      <c r="O82" s="324">
        <f>'9. Enrolment - Report 191'!P1065</f>
        <v>0</v>
      </c>
      <c r="P82" s="8"/>
      <c r="Q82" s="8"/>
      <c r="R82" s="8"/>
      <c r="S82" s="8"/>
      <c r="T82" s="8"/>
      <c r="U82" s="8"/>
      <c r="V82" s="8"/>
      <c r="W82" s="8"/>
      <c r="X82" s="8"/>
      <c r="Y82" s="8"/>
      <c r="Z82" s="8"/>
      <c r="AA82" s="8"/>
      <c r="AB82" s="8"/>
      <c r="AC82" s="8"/>
      <c r="AD82" s="8"/>
      <c r="AE82" s="8"/>
      <c r="AF82" s="8"/>
      <c r="AG82" s="8"/>
    </row>
    <row r="83" spans="1:33" s="296" customFormat="1" ht="18" customHeight="1" x14ac:dyDescent="0.2">
      <c r="A83" s="342">
        <f>'9. Enrolment - Report 191'!A1066</f>
        <v>0</v>
      </c>
      <c r="B83" s="317"/>
      <c r="C83" s="318">
        <f>'9. Enrolment - Report 191'!C1066</f>
        <v>0</v>
      </c>
      <c r="D83" s="319">
        <f>'9. Enrolment - Report 191'!D1066</f>
        <v>0</v>
      </c>
      <c r="E83" s="320">
        <f>'9. Enrolment - Report 191'!E1066</f>
        <v>0</v>
      </c>
      <c r="F83" s="321">
        <f>'9. Enrolment - Report 191'!F1066</f>
        <v>0</v>
      </c>
      <c r="G83" s="322">
        <f>'9. Enrolment - Report 191'!G1066</f>
        <v>0</v>
      </c>
      <c r="H83" s="319">
        <f>'9. Enrolment - Report 191'!H1066</f>
        <v>0</v>
      </c>
      <c r="I83" s="1144">
        <f>'9. Enrolment - Report 191'!I1066</f>
        <v>0</v>
      </c>
      <c r="J83" s="1150">
        <f>'9. Enrolment - Report 191'!J1066</f>
        <v>0</v>
      </c>
      <c r="K83" s="322">
        <f>'9. Enrolment - Report 191'!K1066</f>
        <v>0</v>
      </c>
      <c r="L83" s="343">
        <f>'9. Enrolment - Report 191'!L1066</f>
        <v>0</v>
      </c>
      <c r="M83" s="323">
        <f>'9. Enrolment - Report 191'!N1066</f>
        <v>0</v>
      </c>
      <c r="N83" s="323">
        <f>'9. Enrolment - Report 191'!O1066</f>
        <v>0</v>
      </c>
      <c r="O83" s="324">
        <f>'9. Enrolment - Report 191'!P1066</f>
        <v>0</v>
      </c>
      <c r="P83" s="8"/>
      <c r="Q83" s="8"/>
      <c r="R83" s="8"/>
      <c r="S83" s="8"/>
      <c r="T83" s="8"/>
      <c r="U83" s="8"/>
      <c r="V83" s="8"/>
      <c r="W83" s="8"/>
      <c r="X83" s="8"/>
      <c r="Y83" s="8"/>
      <c r="Z83" s="8"/>
      <c r="AA83" s="8"/>
      <c r="AB83" s="8"/>
      <c r="AC83" s="8"/>
      <c r="AD83" s="8"/>
      <c r="AE83" s="8"/>
      <c r="AF83" s="8"/>
      <c r="AG83" s="8"/>
    </row>
    <row r="84" spans="1:33" s="296" customFormat="1" ht="18" customHeight="1" x14ac:dyDescent="0.2">
      <c r="A84" s="342">
        <f>'9. Enrolment - Report 191'!A1067</f>
        <v>0</v>
      </c>
      <c r="B84" s="317"/>
      <c r="C84" s="318">
        <f>'9. Enrolment - Report 191'!C1067</f>
        <v>0</v>
      </c>
      <c r="D84" s="319">
        <f>'9. Enrolment - Report 191'!D1067</f>
        <v>0</v>
      </c>
      <c r="E84" s="320">
        <f>'9. Enrolment - Report 191'!E1067</f>
        <v>0</v>
      </c>
      <c r="F84" s="321">
        <f>'9. Enrolment - Report 191'!F1067</f>
        <v>0</v>
      </c>
      <c r="G84" s="322">
        <f>'9. Enrolment - Report 191'!G1067</f>
        <v>0</v>
      </c>
      <c r="H84" s="319">
        <f>'9. Enrolment - Report 191'!H1067</f>
        <v>0</v>
      </c>
      <c r="I84" s="1144">
        <f>'9. Enrolment - Report 191'!I1067</f>
        <v>0</v>
      </c>
      <c r="J84" s="1150">
        <f>'9. Enrolment - Report 191'!J1067</f>
        <v>0</v>
      </c>
      <c r="K84" s="322">
        <f>'9. Enrolment - Report 191'!K1067</f>
        <v>0</v>
      </c>
      <c r="L84" s="343">
        <f>'9. Enrolment - Report 191'!L1067</f>
        <v>0</v>
      </c>
      <c r="M84" s="323">
        <f>'9. Enrolment - Report 191'!N1067</f>
        <v>0</v>
      </c>
      <c r="N84" s="323">
        <f>'9. Enrolment - Report 191'!O1067</f>
        <v>0</v>
      </c>
      <c r="O84" s="324">
        <f>'9. Enrolment - Report 191'!P1067</f>
        <v>0</v>
      </c>
      <c r="P84" s="8"/>
      <c r="Q84" s="8"/>
      <c r="R84" s="8"/>
      <c r="S84" s="8"/>
      <c r="T84" s="8"/>
      <c r="U84" s="8"/>
      <c r="V84" s="8"/>
      <c r="W84" s="8"/>
      <c r="X84" s="8"/>
      <c r="Y84" s="8"/>
      <c r="Z84" s="8"/>
      <c r="AA84" s="8"/>
      <c r="AB84" s="8"/>
      <c r="AC84" s="8"/>
      <c r="AD84" s="8"/>
      <c r="AE84" s="8"/>
      <c r="AF84" s="8"/>
      <c r="AG84" s="8"/>
    </row>
    <row r="85" spans="1:33" s="296" customFormat="1" ht="18" customHeight="1" x14ac:dyDescent="0.2">
      <c r="A85" s="342">
        <f>'9. Enrolment - Report 191'!A1068</f>
        <v>0</v>
      </c>
      <c r="B85" s="317"/>
      <c r="C85" s="318">
        <f>'9. Enrolment - Report 191'!C1068</f>
        <v>0</v>
      </c>
      <c r="D85" s="319">
        <f>'9. Enrolment - Report 191'!D1068</f>
        <v>0</v>
      </c>
      <c r="E85" s="320">
        <f>'9. Enrolment - Report 191'!E1068</f>
        <v>0</v>
      </c>
      <c r="F85" s="321">
        <f>'9. Enrolment - Report 191'!F1068</f>
        <v>0</v>
      </c>
      <c r="G85" s="322">
        <f>'9. Enrolment - Report 191'!G1068</f>
        <v>0</v>
      </c>
      <c r="H85" s="319">
        <f>'9. Enrolment - Report 191'!H1068</f>
        <v>0</v>
      </c>
      <c r="I85" s="1144">
        <f>'9. Enrolment - Report 191'!I1068</f>
        <v>0</v>
      </c>
      <c r="J85" s="1150">
        <f>'9. Enrolment - Report 191'!J1068</f>
        <v>0</v>
      </c>
      <c r="K85" s="322">
        <f>'9. Enrolment - Report 191'!K1068</f>
        <v>0</v>
      </c>
      <c r="L85" s="343">
        <f>'9. Enrolment - Report 191'!L1068</f>
        <v>0</v>
      </c>
      <c r="M85" s="323">
        <f>'9. Enrolment - Report 191'!N1068</f>
        <v>0</v>
      </c>
      <c r="N85" s="323">
        <f>'9. Enrolment - Report 191'!O1068</f>
        <v>0</v>
      </c>
      <c r="O85" s="324">
        <f>'9. Enrolment - Report 191'!P1068</f>
        <v>0</v>
      </c>
      <c r="P85" s="8"/>
      <c r="Q85" s="8"/>
      <c r="R85" s="8"/>
      <c r="S85" s="8"/>
      <c r="T85" s="8"/>
      <c r="U85" s="8"/>
      <c r="V85" s="8"/>
      <c r="W85" s="8"/>
      <c r="X85" s="8"/>
      <c r="Y85" s="8"/>
      <c r="Z85" s="8"/>
      <c r="AA85" s="8"/>
      <c r="AB85" s="8"/>
      <c r="AC85" s="8"/>
      <c r="AD85" s="8"/>
      <c r="AE85" s="8"/>
      <c r="AF85" s="8"/>
      <c r="AG85" s="8"/>
    </row>
    <row r="86" spans="1:33" s="296" customFormat="1" ht="18" customHeight="1" x14ac:dyDescent="0.2">
      <c r="A86" s="342">
        <f>'9. Enrolment - Report 191'!A1069</f>
        <v>0</v>
      </c>
      <c r="B86" s="317"/>
      <c r="C86" s="318">
        <f>'9. Enrolment - Report 191'!C1069</f>
        <v>0</v>
      </c>
      <c r="D86" s="319">
        <f>'9. Enrolment - Report 191'!D1069</f>
        <v>0</v>
      </c>
      <c r="E86" s="320">
        <f>'9. Enrolment - Report 191'!E1069</f>
        <v>0</v>
      </c>
      <c r="F86" s="321">
        <f>'9. Enrolment - Report 191'!F1069</f>
        <v>0</v>
      </c>
      <c r="G86" s="322">
        <f>'9. Enrolment - Report 191'!G1069</f>
        <v>0</v>
      </c>
      <c r="H86" s="319">
        <f>'9. Enrolment - Report 191'!H1069</f>
        <v>0</v>
      </c>
      <c r="I86" s="1144">
        <f>'9. Enrolment - Report 191'!I1069</f>
        <v>0</v>
      </c>
      <c r="J86" s="1150">
        <f>'9. Enrolment - Report 191'!J1069</f>
        <v>0</v>
      </c>
      <c r="K86" s="322">
        <f>'9. Enrolment - Report 191'!K1069</f>
        <v>0</v>
      </c>
      <c r="L86" s="343">
        <f>'9. Enrolment - Report 191'!L1069</f>
        <v>0</v>
      </c>
      <c r="M86" s="323">
        <f>'9. Enrolment - Report 191'!N1069</f>
        <v>0</v>
      </c>
      <c r="N86" s="323">
        <f>'9. Enrolment - Report 191'!O1069</f>
        <v>0</v>
      </c>
      <c r="O86" s="324">
        <f>'9. Enrolment - Report 191'!P1069</f>
        <v>0</v>
      </c>
      <c r="P86" s="8"/>
      <c r="Q86" s="8"/>
      <c r="R86" s="8"/>
      <c r="S86" s="8"/>
      <c r="T86" s="8"/>
      <c r="U86" s="8"/>
      <c r="V86" s="8"/>
      <c r="W86" s="8"/>
      <c r="X86" s="8"/>
      <c r="Y86" s="8"/>
      <c r="Z86" s="8"/>
      <c r="AA86" s="8"/>
      <c r="AB86" s="8"/>
      <c r="AC86" s="8"/>
      <c r="AD86" s="8"/>
      <c r="AE86" s="8"/>
      <c r="AF86" s="8"/>
      <c r="AG86" s="8"/>
    </row>
    <row r="87" spans="1:33" s="296" customFormat="1" ht="18" customHeight="1" thickBot="1" x14ac:dyDescent="0.25">
      <c r="A87" s="344">
        <f>'9. Enrolment - Report 191'!A1070</f>
        <v>0</v>
      </c>
      <c r="B87" s="325"/>
      <c r="C87" s="326">
        <f>'9. Enrolment - Report 191'!C1070</f>
        <v>0</v>
      </c>
      <c r="D87" s="327">
        <f>'9. Enrolment - Report 191'!D1070</f>
        <v>0</v>
      </c>
      <c r="E87" s="328">
        <f>'9. Enrolment - Report 191'!E1070</f>
        <v>0</v>
      </c>
      <c r="F87" s="329">
        <f>'9. Enrolment - Report 191'!F1070</f>
        <v>0</v>
      </c>
      <c r="G87" s="330">
        <f>'9. Enrolment - Report 191'!G1070</f>
        <v>0</v>
      </c>
      <c r="H87" s="327">
        <f>'9. Enrolment - Report 191'!H1070</f>
        <v>0</v>
      </c>
      <c r="I87" s="1146">
        <f>'9. Enrolment - Report 191'!I1070</f>
        <v>0</v>
      </c>
      <c r="J87" s="1151">
        <f>'9. Enrolment - Report 191'!J1070</f>
        <v>0</v>
      </c>
      <c r="K87" s="330">
        <f>'9. Enrolment - Report 191'!K1070</f>
        <v>0</v>
      </c>
      <c r="L87" s="345">
        <f>'9. Enrolment - Report 191'!L1070</f>
        <v>0</v>
      </c>
      <c r="M87" s="331">
        <f>'9. Enrolment - Report 191'!N1070</f>
        <v>0</v>
      </c>
      <c r="N87" s="331">
        <f>'9. Enrolment - Report 191'!O1070</f>
        <v>0</v>
      </c>
      <c r="O87" s="332">
        <f>'9. Enrolment - Report 191'!P1070</f>
        <v>0</v>
      </c>
      <c r="P87" s="8"/>
      <c r="Q87" s="8"/>
      <c r="R87" s="8"/>
      <c r="S87" s="8"/>
      <c r="T87" s="8"/>
      <c r="U87" s="8"/>
      <c r="V87" s="8"/>
      <c r="W87" s="8"/>
      <c r="X87" s="8"/>
      <c r="Y87" s="8"/>
      <c r="Z87" s="8"/>
      <c r="AA87" s="8"/>
      <c r="AB87" s="8"/>
      <c r="AC87" s="8"/>
      <c r="AD87" s="8"/>
      <c r="AE87" s="8"/>
      <c r="AF87" s="8"/>
      <c r="AG87" s="8"/>
    </row>
    <row r="88" spans="1:33" s="296" customFormat="1" ht="18" customHeight="1" thickBot="1" x14ac:dyDescent="0.25">
      <c r="A88" s="333"/>
      <c r="B88" s="334" t="str">
        <f>'9. Enrolment - Report 191'!B1071</f>
        <v>Grand Total (N4-N6 Semesters)</v>
      </c>
      <c r="C88" s="853">
        <f>'9. Enrolment - Report 191'!C1071</f>
        <v>626</v>
      </c>
      <c r="D88" s="854">
        <f>'9. Enrolment - Report 191'!D1071</f>
        <v>735</v>
      </c>
      <c r="E88" s="855">
        <f>'9. Enrolment - Report 191'!E1071</f>
        <v>608</v>
      </c>
      <c r="F88" s="856">
        <f>'9. Enrolment - Report 191'!F1071</f>
        <v>473</v>
      </c>
      <c r="G88" s="857">
        <f>'9. Enrolment - Report 191'!G1071</f>
        <v>408</v>
      </c>
      <c r="H88" s="854">
        <f>'9. Enrolment - Report 191'!H1071</f>
        <v>348.22</v>
      </c>
      <c r="I88" s="864">
        <f>'9. Enrolment - Report 191'!I1071</f>
        <v>1642</v>
      </c>
      <c r="J88" s="1152">
        <f>'9. Enrolment - Report 191'!J1071</f>
        <v>821</v>
      </c>
      <c r="K88" s="857">
        <f>'9. Enrolment - Report 191'!K1071</f>
        <v>1556.2200000000003</v>
      </c>
      <c r="L88" s="862">
        <f>'9. Enrolment - Report 191'!L1071</f>
        <v>778.11000000000013</v>
      </c>
      <c r="M88" s="859">
        <f>'9. Enrolment - Report 191'!N1071</f>
        <v>18128104.801365454</v>
      </c>
      <c r="N88" s="859">
        <f>'9. Enrolment - Report 191'!O1071</f>
        <v>14502483.841092363</v>
      </c>
      <c r="O88" s="860">
        <f>'9. Enrolment - Report 191'!P1071</f>
        <v>3625620.9602730907</v>
      </c>
      <c r="P88" s="8"/>
      <c r="Q88" s="8"/>
      <c r="R88" s="8"/>
      <c r="S88" s="8"/>
      <c r="T88" s="8"/>
      <c r="U88" s="8"/>
      <c r="V88" s="8"/>
      <c r="W88" s="8"/>
      <c r="X88" s="8"/>
      <c r="Y88" s="8"/>
      <c r="Z88" s="8"/>
      <c r="AA88" s="8"/>
      <c r="AB88" s="8"/>
      <c r="AC88" s="8"/>
      <c r="AD88" s="8"/>
      <c r="AE88" s="8"/>
      <c r="AF88" s="8"/>
      <c r="AG88" s="8"/>
    </row>
    <row r="89" spans="1:33" s="296" customFormat="1" ht="18" customHeight="1" thickBot="1" x14ac:dyDescent="0.25">
      <c r="A89" s="336"/>
      <c r="B89" s="337"/>
      <c r="C89" s="337"/>
      <c r="D89" s="337"/>
      <c r="E89" s="337"/>
      <c r="F89" s="337"/>
      <c r="G89" s="337"/>
      <c r="H89" s="337"/>
      <c r="I89" s="338"/>
      <c r="J89" s="356" t="s">
        <v>285</v>
      </c>
      <c r="K89" s="358">
        <f>IF(K88=0,"",(K88/I88)-1)</f>
        <v>-5.2241169305724533E-2</v>
      </c>
      <c r="L89" s="359">
        <f>IF(L88=0,"",(L88/J88)-1)</f>
        <v>-5.2241169305724533E-2</v>
      </c>
      <c r="M89" s="339"/>
      <c r="N89" s="339"/>
      <c r="O89" s="340"/>
      <c r="P89" s="8"/>
      <c r="Q89" s="8"/>
      <c r="R89" s="8"/>
      <c r="S89" s="8"/>
      <c r="T89" s="8"/>
      <c r="U89" s="8"/>
      <c r="V89" s="8"/>
      <c r="W89" s="8"/>
      <c r="X89" s="8"/>
      <c r="Y89" s="8"/>
      <c r="Z89" s="8"/>
      <c r="AA89" s="8"/>
      <c r="AB89" s="8"/>
      <c r="AC89" s="8"/>
      <c r="AD89" s="8"/>
      <c r="AE89" s="8"/>
      <c r="AF89" s="8"/>
      <c r="AG89" s="8"/>
    </row>
    <row r="90" spans="1:33" s="296" customFormat="1" thickBot="1" x14ac:dyDescent="0.25">
      <c r="A90" s="336"/>
      <c r="B90" s="337"/>
      <c r="C90" s="337"/>
      <c r="D90" s="337"/>
      <c r="E90" s="337"/>
      <c r="F90" s="337"/>
      <c r="G90" s="337"/>
      <c r="H90" s="337"/>
      <c r="I90" s="338"/>
      <c r="J90" s="338"/>
      <c r="K90" s="337"/>
      <c r="L90" s="337"/>
      <c r="M90" s="337"/>
      <c r="N90" s="337"/>
      <c r="O90" s="346"/>
      <c r="P90" s="8"/>
      <c r="Q90" s="8"/>
      <c r="R90" s="8"/>
      <c r="S90" s="8"/>
      <c r="T90" s="8"/>
      <c r="U90" s="8"/>
      <c r="V90" s="8"/>
      <c r="W90" s="8"/>
      <c r="X90" s="8"/>
      <c r="Y90" s="8"/>
      <c r="Z90" s="8"/>
      <c r="AA90" s="8"/>
      <c r="AB90" s="8"/>
      <c r="AC90" s="8"/>
      <c r="AD90" s="8"/>
      <c r="AE90" s="8"/>
      <c r="AF90" s="8"/>
      <c r="AG90" s="8"/>
    </row>
    <row r="91" spans="1:33" s="296" customFormat="1" ht="24" customHeight="1" thickBot="1" x14ac:dyDescent="0.25">
      <c r="A91" s="1416" t="s">
        <v>573</v>
      </c>
      <c r="B91" s="1417"/>
      <c r="C91" s="8"/>
      <c r="D91" s="8"/>
      <c r="E91" s="8"/>
      <c r="F91" s="8"/>
      <c r="G91" s="8"/>
      <c r="H91" s="8"/>
      <c r="I91" s="8"/>
      <c r="J91" s="8"/>
      <c r="K91" s="8"/>
      <c r="L91" s="8"/>
      <c r="M91" s="8"/>
      <c r="N91" s="8"/>
      <c r="O91" s="346"/>
      <c r="P91" s="8"/>
      <c r="Q91" s="8"/>
      <c r="R91" s="8"/>
      <c r="S91" s="8"/>
      <c r="T91" s="8"/>
      <c r="U91" s="8"/>
      <c r="V91" s="8"/>
      <c r="W91" s="8"/>
      <c r="X91" s="8"/>
      <c r="Y91" s="8"/>
      <c r="Z91" s="8"/>
      <c r="AA91" s="8"/>
      <c r="AB91" s="8"/>
      <c r="AC91" s="8"/>
      <c r="AD91" s="8"/>
      <c r="AE91" s="8"/>
      <c r="AF91" s="8"/>
      <c r="AG91" s="8"/>
    </row>
    <row r="92" spans="1:33" s="296" customFormat="1" ht="16.5" customHeight="1" x14ac:dyDescent="0.2">
      <c r="A92" s="360"/>
      <c r="B92" s="361"/>
      <c r="C92" s="1472"/>
      <c r="D92" s="1474"/>
      <c r="E92" s="1474"/>
      <c r="F92" s="1474"/>
      <c r="G92" s="1474"/>
      <c r="H92" s="1474"/>
      <c r="I92" s="1476" t="s">
        <v>282</v>
      </c>
      <c r="J92" s="1478" t="s">
        <v>283</v>
      </c>
      <c r="K92" s="1480" t="s">
        <v>279</v>
      </c>
      <c r="L92" s="1466" t="s">
        <v>284</v>
      </c>
      <c r="M92" s="1466" t="s">
        <v>224</v>
      </c>
      <c r="N92" s="1466" t="s">
        <v>137</v>
      </c>
      <c r="O92" s="1468" t="s">
        <v>507</v>
      </c>
      <c r="P92" s="8"/>
      <c r="Q92" s="8"/>
      <c r="R92" s="8"/>
      <c r="S92" s="8"/>
      <c r="T92" s="8"/>
      <c r="U92" s="8"/>
      <c r="V92" s="8"/>
      <c r="W92" s="8"/>
      <c r="X92" s="8"/>
      <c r="Y92" s="8"/>
      <c r="Z92" s="8"/>
      <c r="AA92" s="8"/>
      <c r="AB92" s="8"/>
      <c r="AC92" s="8"/>
      <c r="AD92" s="8"/>
      <c r="AE92" s="8"/>
      <c r="AF92" s="8"/>
      <c r="AG92" s="8"/>
    </row>
    <row r="93" spans="1:33" s="296" customFormat="1" ht="30" customHeight="1" thickBot="1" x14ac:dyDescent="0.25">
      <c r="A93" s="1470" t="s">
        <v>281</v>
      </c>
      <c r="B93" s="1471"/>
      <c r="C93" s="1473"/>
      <c r="D93" s="1475"/>
      <c r="E93" s="1475"/>
      <c r="F93" s="1475"/>
      <c r="G93" s="1475"/>
      <c r="H93" s="1475"/>
      <c r="I93" s="1477"/>
      <c r="J93" s="1479"/>
      <c r="K93" s="1481"/>
      <c r="L93" s="1467"/>
      <c r="M93" s="1467"/>
      <c r="N93" s="1467"/>
      <c r="O93" s="1469"/>
      <c r="P93" s="8"/>
      <c r="Q93" s="8"/>
      <c r="R93" s="8"/>
      <c r="S93" s="8"/>
      <c r="T93" s="8"/>
      <c r="U93" s="8"/>
      <c r="V93" s="8"/>
      <c r="W93" s="8"/>
      <c r="X93" s="8"/>
      <c r="Y93" s="8"/>
      <c r="Z93" s="8"/>
      <c r="AA93" s="8"/>
      <c r="AB93" s="8"/>
      <c r="AC93" s="8"/>
      <c r="AD93" s="8"/>
      <c r="AE93" s="8"/>
      <c r="AF93" s="8"/>
      <c r="AG93" s="8"/>
    </row>
    <row r="94" spans="1:33" s="296" customFormat="1" ht="18" customHeight="1" x14ac:dyDescent="0.2">
      <c r="A94" s="308" t="str">
        <f>'Setup Page'!C8</f>
        <v>Babanango</v>
      </c>
      <c r="B94" s="309"/>
      <c r="C94" s="348"/>
      <c r="D94" s="309"/>
      <c r="E94" s="309"/>
      <c r="F94" s="309"/>
      <c r="G94" s="309"/>
      <c r="H94" s="309"/>
      <c r="I94" s="1142">
        <f>SUM(I7+I29+I51+I73)</f>
        <v>0</v>
      </c>
      <c r="J94" s="1149">
        <f t="shared" ref="J94:O94" si="0">SUM(J7+J29+J51+J73)</f>
        <v>0</v>
      </c>
      <c r="K94" s="314">
        <f t="shared" si="0"/>
        <v>0</v>
      </c>
      <c r="L94" s="341">
        <f t="shared" si="0"/>
        <v>0</v>
      </c>
      <c r="M94" s="315">
        <f t="shared" si="0"/>
        <v>0</v>
      </c>
      <c r="N94" s="315">
        <f t="shared" si="0"/>
        <v>0</v>
      </c>
      <c r="O94" s="316">
        <f t="shared" si="0"/>
        <v>0</v>
      </c>
      <c r="P94" s="8"/>
      <c r="Q94" s="8"/>
      <c r="R94" s="8"/>
      <c r="S94" s="8"/>
      <c r="T94" s="8"/>
      <c r="U94" s="8"/>
      <c r="V94" s="8"/>
      <c r="W94" s="8"/>
      <c r="X94" s="8"/>
      <c r="Y94" s="8"/>
      <c r="Z94" s="8"/>
      <c r="AA94" s="8"/>
      <c r="AB94" s="8"/>
      <c r="AC94" s="8"/>
      <c r="AD94" s="8"/>
      <c r="AE94" s="8"/>
      <c r="AF94" s="8"/>
      <c r="AG94" s="8"/>
    </row>
    <row r="95" spans="1:33" s="296" customFormat="1" ht="18" customHeight="1" x14ac:dyDescent="0.2">
      <c r="A95" s="342" t="str">
        <f>'Setup Page'!C9</f>
        <v>Emandleni</v>
      </c>
      <c r="B95" s="317"/>
      <c r="C95" s="351"/>
      <c r="D95" s="317"/>
      <c r="E95" s="317"/>
      <c r="F95" s="317"/>
      <c r="G95" s="317"/>
      <c r="H95" s="317"/>
      <c r="I95" s="1144">
        <f t="shared" ref="I95:O95" si="1">SUM(I8+I30+I52+I74)</f>
        <v>554</v>
      </c>
      <c r="J95" s="1150">
        <f t="shared" si="1"/>
        <v>486</v>
      </c>
      <c r="K95" s="322">
        <f t="shared" si="1"/>
        <v>695.67750000000001</v>
      </c>
      <c r="L95" s="343">
        <f t="shared" si="1"/>
        <v>599.52375000000006</v>
      </c>
      <c r="M95" s="323">
        <f t="shared" si="1"/>
        <v>41201007.551762447</v>
      </c>
      <c r="N95" s="323">
        <f t="shared" si="1"/>
        <v>32960806.041409954</v>
      </c>
      <c r="O95" s="324">
        <f t="shared" si="1"/>
        <v>8240201.5103524905</v>
      </c>
      <c r="P95" s="8"/>
      <c r="Q95" s="8"/>
      <c r="R95" s="8"/>
      <c r="S95" s="8"/>
      <c r="T95" s="8"/>
      <c r="U95" s="8"/>
      <c r="V95" s="8"/>
      <c r="W95" s="8"/>
      <c r="X95" s="8"/>
      <c r="Y95" s="8"/>
      <c r="Z95" s="8"/>
      <c r="AA95" s="8"/>
      <c r="AB95" s="8"/>
      <c r="AC95" s="8"/>
      <c r="AD95" s="8"/>
      <c r="AE95" s="8"/>
      <c r="AF95" s="8"/>
      <c r="AG95" s="8"/>
    </row>
    <row r="96" spans="1:33" s="296" customFormat="1" ht="18" customHeight="1" x14ac:dyDescent="0.2">
      <c r="A96" s="342">
        <f>'Setup Page'!C10</f>
        <v>0</v>
      </c>
      <c r="B96" s="317"/>
      <c r="C96" s="351"/>
      <c r="D96" s="317"/>
      <c r="E96" s="317"/>
      <c r="F96" s="317"/>
      <c r="G96" s="317"/>
      <c r="H96" s="317"/>
      <c r="I96" s="1144">
        <f t="shared" ref="I96:O96" si="2">SUM(I9+I31+I53+I75)</f>
        <v>0</v>
      </c>
      <c r="J96" s="1150">
        <f t="shared" si="2"/>
        <v>0</v>
      </c>
      <c r="K96" s="322">
        <f t="shared" si="2"/>
        <v>0</v>
      </c>
      <c r="L96" s="343">
        <f t="shared" si="2"/>
        <v>0</v>
      </c>
      <c r="M96" s="323">
        <f t="shared" si="2"/>
        <v>0</v>
      </c>
      <c r="N96" s="323">
        <f t="shared" si="2"/>
        <v>0</v>
      </c>
      <c r="O96" s="324">
        <f t="shared" si="2"/>
        <v>0</v>
      </c>
      <c r="P96" s="8"/>
      <c r="Q96" s="8"/>
      <c r="R96" s="8"/>
      <c r="S96" s="8"/>
      <c r="T96" s="8"/>
      <c r="U96" s="8"/>
      <c r="V96" s="8"/>
      <c r="W96" s="8"/>
      <c r="X96" s="8"/>
      <c r="Y96" s="8"/>
      <c r="Z96" s="8"/>
      <c r="AA96" s="8"/>
      <c r="AB96" s="8"/>
      <c r="AC96" s="8"/>
      <c r="AD96" s="8"/>
      <c r="AE96" s="8"/>
      <c r="AF96" s="8"/>
      <c r="AG96" s="8"/>
    </row>
    <row r="97" spans="1:33" s="296" customFormat="1" ht="18" customHeight="1" x14ac:dyDescent="0.2">
      <c r="A97" s="342" t="str">
        <f>'Setup Page'!C11</f>
        <v>Nongoma Engineering</v>
      </c>
      <c r="B97" s="317"/>
      <c r="C97" s="351"/>
      <c r="D97" s="317"/>
      <c r="E97" s="317"/>
      <c r="F97" s="317"/>
      <c r="G97" s="317"/>
      <c r="H97" s="317"/>
      <c r="I97" s="1144">
        <f t="shared" ref="I97:O97" si="3">SUM(I10+I32+I54+I76)</f>
        <v>1331</v>
      </c>
      <c r="J97" s="1150">
        <f t="shared" si="3"/>
        <v>580.33333333333326</v>
      </c>
      <c r="K97" s="322">
        <f t="shared" si="3"/>
        <v>1313.4933037037035</v>
      </c>
      <c r="L97" s="343">
        <f t="shared" si="3"/>
        <v>681.10443456790119</v>
      </c>
      <c r="M97" s="323">
        <f t="shared" si="3"/>
        <v>26273660.28861592</v>
      </c>
      <c r="N97" s="323">
        <f t="shared" si="3"/>
        <v>21018928.230892733</v>
      </c>
      <c r="O97" s="324">
        <f t="shared" si="3"/>
        <v>5254732.0577231832</v>
      </c>
      <c r="P97" s="8"/>
      <c r="Q97" s="8"/>
      <c r="R97" s="8"/>
      <c r="S97" s="8"/>
      <c r="T97" s="8"/>
      <c r="U97" s="8"/>
      <c r="V97" s="8"/>
      <c r="W97" s="8"/>
      <c r="X97" s="8"/>
      <c r="Y97" s="8"/>
      <c r="Z97" s="8"/>
      <c r="AA97" s="8"/>
      <c r="AB97" s="8"/>
      <c r="AC97" s="8"/>
      <c r="AD97" s="8"/>
      <c r="AE97" s="8"/>
      <c r="AF97" s="8"/>
      <c r="AG97" s="8"/>
    </row>
    <row r="98" spans="1:33" s="296" customFormat="1" ht="18" customHeight="1" x14ac:dyDescent="0.2">
      <c r="A98" s="342" t="str">
        <f>'Setup Page'!C12</f>
        <v>Nongoma KwaGqikazi</v>
      </c>
      <c r="B98" s="317"/>
      <c r="C98" s="351"/>
      <c r="D98" s="317"/>
      <c r="E98" s="317"/>
      <c r="F98" s="317"/>
      <c r="G98" s="317"/>
      <c r="H98" s="317"/>
      <c r="I98" s="1144">
        <f t="shared" ref="I98:O98" si="4">SUM(I11+I33+I55+I77)</f>
        <v>1258</v>
      </c>
      <c r="J98" s="1150">
        <f t="shared" si="4"/>
        <v>874</v>
      </c>
      <c r="K98" s="322">
        <f t="shared" si="4"/>
        <v>931.25</v>
      </c>
      <c r="L98" s="343">
        <f t="shared" si="4"/>
        <v>682.125</v>
      </c>
      <c r="M98" s="323">
        <f t="shared" si="4"/>
        <v>25905025.573552262</v>
      </c>
      <c r="N98" s="323">
        <f t="shared" si="4"/>
        <v>20724020.458841812</v>
      </c>
      <c r="O98" s="324">
        <f t="shared" si="4"/>
        <v>5181005.114710452</v>
      </c>
      <c r="P98" s="8"/>
      <c r="Q98" s="8"/>
      <c r="R98" s="8"/>
      <c r="S98" s="8"/>
      <c r="T98" s="8"/>
      <c r="U98" s="8"/>
      <c r="V98" s="8"/>
      <c r="W98" s="8"/>
      <c r="X98" s="8"/>
      <c r="Y98" s="8"/>
      <c r="Z98" s="8"/>
      <c r="AA98" s="8"/>
      <c r="AB98" s="8"/>
      <c r="AC98" s="8"/>
      <c r="AD98" s="8"/>
      <c r="AE98" s="8"/>
      <c r="AF98" s="8"/>
      <c r="AG98" s="8"/>
    </row>
    <row r="99" spans="1:33" s="296" customFormat="1" ht="18" customHeight="1" x14ac:dyDescent="0.2">
      <c r="A99" s="342" t="str">
        <f>'Setup Page'!C13</f>
        <v>Nquthu</v>
      </c>
      <c r="B99" s="317"/>
      <c r="C99" s="351"/>
      <c r="D99" s="317"/>
      <c r="E99" s="317"/>
      <c r="F99" s="317"/>
      <c r="G99" s="317"/>
      <c r="H99" s="317"/>
      <c r="I99" s="1144">
        <f t="shared" ref="I99:O99" si="5">SUM(I12+I34+I56+I78)</f>
        <v>541</v>
      </c>
      <c r="J99" s="1150">
        <f t="shared" si="5"/>
        <v>320.16666666666663</v>
      </c>
      <c r="K99" s="322">
        <f t="shared" si="5"/>
        <v>701.8125</v>
      </c>
      <c r="L99" s="343">
        <f t="shared" si="5"/>
        <v>430.95458333333335</v>
      </c>
      <c r="M99" s="323">
        <f t="shared" si="5"/>
        <v>13926878.268641654</v>
      </c>
      <c r="N99" s="323">
        <f t="shared" si="5"/>
        <v>11141502.614913324</v>
      </c>
      <c r="O99" s="324">
        <f t="shared" si="5"/>
        <v>2785375.653728331</v>
      </c>
      <c r="P99" s="8"/>
      <c r="Q99" s="8"/>
      <c r="R99" s="8"/>
      <c r="S99" s="8"/>
      <c r="T99" s="8"/>
      <c r="U99" s="8"/>
      <c r="V99" s="8"/>
      <c r="W99" s="8"/>
      <c r="X99" s="8"/>
      <c r="Y99" s="8"/>
      <c r="Z99" s="8"/>
      <c r="AA99" s="8"/>
      <c r="AB99" s="8"/>
      <c r="AC99" s="8"/>
      <c r="AD99" s="8"/>
      <c r="AE99" s="8"/>
      <c r="AF99" s="8"/>
      <c r="AG99" s="8"/>
    </row>
    <row r="100" spans="1:33" s="296" customFormat="1" ht="18" customHeight="1" x14ac:dyDescent="0.2">
      <c r="A100" s="342" t="str">
        <f>'Setup Page'!C14</f>
        <v>Vryheid Business</v>
      </c>
      <c r="B100" s="317"/>
      <c r="C100" s="351"/>
      <c r="D100" s="317"/>
      <c r="E100" s="317"/>
      <c r="F100" s="317"/>
      <c r="G100" s="317"/>
      <c r="H100" s="317"/>
      <c r="I100" s="1144">
        <f t="shared" ref="I100:O100" si="6">SUM(I13+I35+I57+I79)</f>
        <v>666</v>
      </c>
      <c r="J100" s="1150">
        <f t="shared" si="6"/>
        <v>454.5</v>
      </c>
      <c r="K100" s="322">
        <f t="shared" si="6"/>
        <v>758.6400000000001</v>
      </c>
      <c r="L100" s="343">
        <f t="shared" si="6"/>
        <v>466.32000000000005</v>
      </c>
      <c r="M100" s="323">
        <f t="shared" si="6"/>
        <v>11912767.420976963</v>
      </c>
      <c r="N100" s="323">
        <f t="shared" si="6"/>
        <v>9530213.9367815703</v>
      </c>
      <c r="O100" s="324">
        <f t="shared" si="6"/>
        <v>2382553.4841953926</v>
      </c>
      <c r="P100" s="8"/>
      <c r="Q100" s="8"/>
      <c r="R100" s="8"/>
      <c r="S100" s="8"/>
      <c r="T100" s="8"/>
      <c r="U100" s="8"/>
      <c r="V100" s="8"/>
      <c r="W100" s="8"/>
      <c r="X100" s="8"/>
      <c r="Y100" s="8"/>
      <c r="Z100" s="8"/>
      <c r="AA100" s="8"/>
      <c r="AB100" s="8"/>
      <c r="AC100" s="8"/>
      <c r="AD100" s="8"/>
      <c r="AE100" s="8"/>
      <c r="AF100" s="8"/>
      <c r="AG100" s="8"/>
    </row>
    <row r="101" spans="1:33" s="296" customFormat="1" ht="18" customHeight="1" x14ac:dyDescent="0.2">
      <c r="A101" s="342" t="str">
        <f>'Setup Page'!C15</f>
        <v>Vryheid Engineering</v>
      </c>
      <c r="B101" s="317"/>
      <c r="C101" s="351"/>
      <c r="D101" s="317"/>
      <c r="E101" s="317"/>
      <c r="F101" s="317"/>
      <c r="G101" s="317"/>
      <c r="H101" s="317"/>
      <c r="I101" s="1144">
        <f t="shared" ref="I101:O101" si="7">SUM(I14+I36+I58+I80)</f>
        <v>449</v>
      </c>
      <c r="J101" s="1150">
        <f t="shared" si="7"/>
        <v>296.33333333333331</v>
      </c>
      <c r="K101" s="322">
        <f t="shared" si="7"/>
        <v>790.02564444444454</v>
      </c>
      <c r="L101" s="343">
        <f t="shared" si="7"/>
        <v>495.90854814814816</v>
      </c>
      <c r="M101" s="323">
        <f t="shared" si="7"/>
        <v>22831606.652976684</v>
      </c>
      <c r="N101" s="323">
        <f t="shared" si="7"/>
        <v>18265285.322381347</v>
      </c>
      <c r="O101" s="324">
        <f t="shared" si="7"/>
        <v>4566321.3305953369</v>
      </c>
      <c r="P101" s="8"/>
      <c r="Q101" s="8"/>
      <c r="R101" s="8"/>
      <c r="S101" s="8"/>
      <c r="T101" s="8"/>
      <c r="U101" s="8"/>
      <c r="V101" s="8"/>
      <c r="W101" s="8"/>
      <c r="X101" s="8"/>
      <c r="Y101" s="8"/>
      <c r="Z101" s="8"/>
      <c r="AA101" s="8"/>
      <c r="AB101" s="8"/>
      <c r="AC101" s="8"/>
      <c r="AD101" s="8"/>
      <c r="AE101" s="8"/>
      <c r="AF101" s="8"/>
      <c r="AG101" s="8"/>
    </row>
    <row r="102" spans="1:33" s="296" customFormat="1" ht="18" customHeight="1" x14ac:dyDescent="0.2">
      <c r="A102" s="342">
        <f>'Setup Page'!C16</f>
        <v>0</v>
      </c>
      <c r="B102" s="317"/>
      <c r="C102" s="351"/>
      <c r="D102" s="317"/>
      <c r="E102" s="317"/>
      <c r="F102" s="317"/>
      <c r="G102" s="317"/>
      <c r="H102" s="317"/>
      <c r="I102" s="1144">
        <f t="shared" ref="I102:O102" si="8">SUM(I15+I37+I59+I81)</f>
        <v>0</v>
      </c>
      <c r="J102" s="1150">
        <f t="shared" si="8"/>
        <v>0</v>
      </c>
      <c r="K102" s="322">
        <f t="shared" si="8"/>
        <v>0</v>
      </c>
      <c r="L102" s="343">
        <f t="shared" si="8"/>
        <v>0</v>
      </c>
      <c r="M102" s="323">
        <f t="shared" si="8"/>
        <v>0</v>
      </c>
      <c r="N102" s="323">
        <f t="shared" si="8"/>
        <v>0</v>
      </c>
      <c r="O102" s="324">
        <f t="shared" si="8"/>
        <v>0</v>
      </c>
      <c r="P102" s="8"/>
      <c r="Q102" s="8"/>
      <c r="R102" s="8"/>
      <c r="S102" s="8"/>
      <c r="T102" s="8"/>
      <c r="U102" s="8"/>
      <c r="V102" s="8"/>
      <c r="W102" s="8"/>
      <c r="X102" s="8"/>
      <c r="Y102" s="8"/>
      <c r="Z102" s="8"/>
      <c r="AA102" s="8"/>
      <c r="AB102" s="8"/>
      <c r="AC102" s="8"/>
      <c r="AD102" s="8"/>
      <c r="AE102" s="8"/>
      <c r="AF102" s="8"/>
      <c r="AG102" s="8"/>
    </row>
    <row r="103" spans="1:33" s="296" customFormat="1" ht="18" customHeight="1" x14ac:dyDescent="0.2">
      <c r="A103" s="342">
        <f>'Setup Page'!C17</f>
        <v>0</v>
      </c>
      <c r="B103" s="317"/>
      <c r="C103" s="351"/>
      <c r="D103" s="317"/>
      <c r="E103" s="317"/>
      <c r="F103" s="317"/>
      <c r="G103" s="317"/>
      <c r="H103" s="317"/>
      <c r="I103" s="1144">
        <f t="shared" ref="I103:O103" si="9">SUM(I16+I38+I60+I82)</f>
        <v>0</v>
      </c>
      <c r="J103" s="1150">
        <f t="shared" si="9"/>
        <v>0</v>
      </c>
      <c r="K103" s="322">
        <f t="shared" si="9"/>
        <v>0</v>
      </c>
      <c r="L103" s="343">
        <f t="shared" si="9"/>
        <v>0</v>
      </c>
      <c r="M103" s="323">
        <f t="shared" si="9"/>
        <v>0</v>
      </c>
      <c r="N103" s="323">
        <f t="shared" si="9"/>
        <v>0</v>
      </c>
      <c r="O103" s="324">
        <f t="shared" si="9"/>
        <v>0</v>
      </c>
      <c r="P103" s="8"/>
      <c r="Q103" s="8"/>
      <c r="R103" s="8"/>
      <c r="S103" s="8"/>
      <c r="T103" s="8"/>
      <c r="U103" s="8"/>
      <c r="V103" s="8"/>
      <c r="W103" s="8"/>
      <c r="X103" s="8"/>
      <c r="Y103" s="8"/>
      <c r="Z103" s="8"/>
      <c r="AA103" s="8"/>
      <c r="AB103" s="8"/>
      <c r="AC103" s="8"/>
      <c r="AD103" s="8"/>
      <c r="AE103" s="8"/>
      <c r="AF103" s="8"/>
      <c r="AG103" s="8"/>
    </row>
    <row r="104" spans="1:33" s="296" customFormat="1" ht="18" customHeight="1" x14ac:dyDescent="0.2">
      <c r="A104" s="342">
        <f>'Setup Page'!C18</f>
        <v>0</v>
      </c>
      <c r="B104" s="317"/>
      <c r="C104" s="351"/>
      <c r="D104" s="317"/>
      <c r="E104" s="317"/>
      <c r="F104" s="317"/>
      <c r="G104" s="317"/>
      <c r="H104" s="317"/>
      <c r="I104" s="1144">
        <f t="shared" ref="I104:O104" si="10">SUM(I17+I39+I61+I83)</f>
        <v>0</v>
      </c>
      <c r="J104" s="1150">
        <f t="shared" si="10"/>
        <v>0</v>
      </c>
      <c r="K104" s="322">
        <f t="shared" si="10"/>
        <v>0</v>
      </c>
      <c r="L104" s="343">
        <f t="shared" si="10"/>
        <v>0</v>
      </c>
      <c r="M104" s="323">
        <f t="shared" si="10"/>
        <v>0</v>
      </c>
      <c r="N104" s="323">
        <f t="shared" si="10"/>
        <v>0</v>
      </c>
      <c r="O104" s="324">
        <f t="shared" si="10"/>
        <v>0</v>
      </c>
      <c r="P104" s="8"/>
      <c r="Q104" s="8"/>
      <c r="R104" s="8"/>
      <c r="S104" s="8"/>
      <c r="T104" s="8"/>
      <c r="U104" s="8"/>
      <c r="V104" s="8"/>
      <c r="W104" s="8"/>
      <c r="X104" s="8"/>
      <c r="Y104" s="8"/>
      <c r="Z104" s="8"/>
      <c r="AA104" s="8"/>
      <c r="AB104" s="8"/>
      <c r="AC104" s="8"/>
      <c r="AD104" s="8"/>
      <c r="AE104" s="8"/>
      <c r="AF104" s="8"/>
      <c r="AG104" s="8"/>
    </row>
    <row r="105" spans="1:33" s="296" customFormat="1" ht="18" customHeight="1" x14ac:dyDescent="0.2">
      <c r="A105" s="342">
        <f>'Setup Page'!C19</f>
        <v>0</v>
      </c>
      <c r="B105" s="317"/>
      <c r="C105" s="351"/>
      <c r="D105" s="317"/>
      <c r="E105" s="317"/>
      <c r="F105" s="317"/>
      <c r="G105" s="317"/>
      <c r="H105" s="317"/>
      <c r="I105" s="1144">
        <f t="shared" ref="I105:O105" si="11">SUM(I18+I40+I62+I84)</f>
        <v>0</v>
      </c>
      <c r="J105" s="1150">
        <f t="shared" si="11"/>
        <v>0</v>
      </c>
      <c r="K105" s="322">
        <f t="shared" si="11"/>
        <v>0</v>
      </c>
      <c r="L105" s="343">
        <f t="shared" si="11"/>
        <v>0</v>
      </c>
      <c r="M105" s="323">
        <f t="shared" si="11"/>
        <v>0</v>
      </c>
      <c r="N105" s="323">
        <f t="shared" si="11"/>
        <v>0</v>
      </c>
      <c r="O105" s="324">
        <f t="shared" si="11"/>
        <v>0</v>
      </c>
      <c r="P105" s="8"/>
      <c r="Q105" s="8"/>
      <c r="R105" s="8"/>
      <c r="S105" s="8"/>
      <c r="T105" s="8"/>
      <c r="U105" s="8"/>
      <c r="V105" s="8"/>
      <c r="W105" s="8"/>
      <c r="X105" s="8"/>
      <c r="Y105" s="8"/>
      <c r="Z105" s="8"/>
      <c r="AA105" s="8"/>
      <c r="AB105" s="8"/>
      <c r="AC105" s="8"/>
      <c r="AD105" s="8"/>
      <c r="AE105" s="8"/>
      <c r="AF105" s="8"/>
      <c r="AG105" s="8"/>
    </row>
    <row r="106" spans="1:33" s="296" customFormat="1" ht="18" customHeight="1" x14ac:dyDescent="0.2">
      <c r="A106" s="342">
        <f>'Setup Page'!C20</f>
        <v>0</v>
      </c>
      <c r="B106" s="317"/>
      <c r="C106" s="351"/>
      <c r="D106" s="317"/>
      <c r="E106" s="317"/>
      <c r="F106" s="317"/>
      <c r="G106" s="317"/>
      <c r="H106" s="317"/>
      <c r="I106" s="1144">
        <f t="shared" ref="I106:O106" si="12">SUM(I19+I41+I63+I85)</f>
        <v>0</v>
      </c>
      <c r="J106" s="1150">
        <f t="shared" si="12"/>
        <v>0</v>
      </c>
      <c r="K106" s="322">
        <f t="shared" si="12"/>
        <v>0</v>
      </c>
      <c r="L106" s="343">
        <f t="shared" si="12"/>
        <v>0</v>
      </c>
      <c r="M106" s="323">
        <f t="shared" si="12"/>
        <v>0</v>
      </c>
      <c r="N106" s="323">
        <f t="shared" si="12"/>
        <v>0</v>
      </c>
      <c r="O106" s="324">
        <f t="shared" si="12"/>
        <v>0</v>
      </c>
      <c r="P106" s="8"/>
      <c r="Q106" s="8"/>
      <c r="R106" s="8"/>
      <c r="S106" s="8"/>
      <c r="T106" s="8"/>
      <c r="U106" s="8"/>
      <c r="V106" s="8"/>
      <c r="W106" s="8"/>
      <c r="X106" s="8"/>
      <c r="Y106" s="8"/>
      <c r="Z106" s="8"/>
      <c r="AA106" s="8"/>
      <c r="AB106" s="8"/>
      <c r="AC106" s="8"/>
      <c r="AD106" s="8"/>
      <c r="AE106" s="8"/>
      <c r="AF106" s="8"/>
      <c r="AG106" s="8"/>
    </row>
    <row r="107" spans="1:33" s="296" customFormat="1" ht="18" customHeight="1" x14ac:dyDescent="0.2">
      <c r="A107" s="342">
        <f>'Setup Page'!C21</f>
        <v>0</v>
      </c>
      <c r="B107" s="317"/>
      <c r="C107" s="351"/>
      <c r="D107" s="317"/>
      <c r="E107" s="317"/>
      <c r="F107" s="317"/>
      <c r="G107" s="317"/>
      <c r="H107" s="317"/>
      <c r="I107" s="1144">
        <f t="shared" ref="I107:O107" si="13">SUM(I20+I42+I64+I86)</f>
        <v>0</v>
      </c>
      <c r="J107" s="1150">
        <f t="shared" si="13"/>
        <v>0</v>
      </c>
      <c r="K107" s="322">
        <f t="shared" si="13"/>
        <v>0</v>
      </c>
      <c r="L107" s="343">
        <f t="shared" si="13"/>
        <v>0</v>
      </c>
      <c r="M107" s="323">
        <f t="shared" si="13"/>
        <v>0</v>
      </c>
      <c r="N107" s="323">
        <f t="shared" si="13"/>
        <v>0</v>
      </c>
      <c r="O107" s="324">
        <f t="shared" si="13"/>
        <v>0</v>
      </c>
      <c r="P107" s="8"/>
      <c r="Q107" s="8"/>
      <c r="R107" s="8"/>
      <c r="S107" s="8"/>
      <c r="T107" s="8"/>
      <c r="U107" s="8"/>
      <c r="V107" s="8"/>
      <c r="W107" s="8"/>
      <c r="X107" s="8"/>
      <c r="Y107" s="8"/>
      <c r="Z107" s="8"/>
      <c r="AA107" s="8"/>
      <c r="AB107" s="8"/>
      <c r="AC107" s="8"/>
      <c r="AD107" s="8"/>
      <c r="AE107" s="8"/>
      <c r="AF107" s="8"/>
      <c r="AG107" s="8"/>
    </row>
    <row r="108" spans="1:33" s="296" customFormat="1" ht="18" customHeight="1" thickBot="1" x14ac:dyDescent="0.25">
      <c r="A108" s="344">
        <f>'Setup Page'!C22</f>
        <v>0</v>
      </c>
      <c r="B108" s="325"/>
      <c r="C108" s="354"/>
      <c r="D108" s="325"/>
      <c r="E108" s="325"/>
      <c r="F108" s="325"/>
      <c r="G108" s="325"/>
      <c r="H108" s="325"/>
      <c r="I108" s="1146">
        <f t="shared" ref="I108:O108" si="14">SUM(I21+I43+I65+I87)</f>
        <v>0</v>
      </c>
      <c r="J108" s="1151">
        <f t="shared" si="14"/>
        <v>0</v>
      </c>
      <c r="K108" s="330">
        <f t="shared" si="14"/>
        <v>0</v>
      </c>
      <c r="L108" s="345">
        <f t="shared" si="14"/>
        <v>0</v>
      </c>
      <c r="M108" s="331">
        <f t="shared" si="14"/>
        <v>0</v>
      </c>
      <c r="N108" s="331">
        <f t="shared" si="14"/>
        <v>0</v>
      </c>
      <c r="O108" s="332">
        <f t="shared" si="14"/>
        <v>0</v>
      </c>
      <c r="P108" s="8"/>
      <c r="Q108" s="8"/>
      <c r="R108" s="8"/>
      <c r="S108" s="8"/>
      <c r="T108" s="8"/>
      <c r="U108" s="8"/>
      <c r="V108" s="8"/>
      <c r="W108" s="8"/>
      <c r="X108" s="8"/>
      <c r="Y108" s="8"/>
      <c r="Z108" s="8"/>
      <c r="AA108" s="8"/>
      <c r="AB108" s="8"/>
      <c r="AC108" s="8"/>
      <c r="AD108" s="8"/>
      <c r="AE108" s="8"/>
      <c r="AF108" s="8"/>
      <c r="AG108" s="8"/>
    </row>
    <row r="109" spans="1:33" s="296" customFormat="1" ht="18" customHeight="1" thickBot="1" x14ac:dyDescent="0.25">
      <c r="A109" s="333"/>
      <c r="B109" s="356"/>
      <c r="C109" s="863"/>
      <c r="D109" s="863"/>
      <c r="E109" s="863"/>
      <c r="F109" s="863"/>
      <c r="G109" s="863"/>
      <c r="H109" s="356" t="s">
        <v>574</v>
      </c>
      <c r="I109" s="864">
        <f>SUM(I94:I108)</f>
        <v>4799</v>
      </c>
      <c r="J109" s="1152">
        <f t="shared" ref="J109:O109" si="15">SUM(J94:J108)</f>
        <v>3011.3333333333335</v>
      </c>
      <c r="K109" s="857">
        <f t="shared" si="15"/>
        <v>5190.8989481481485</v>
      </c>
      <c r="L109" s="862">
        <f t="shared" si="15"/>
        <v>3355.9363160493831</v>
      </c>
      <c r="M109" s="859">
        <f t="shared" si="15"/>
        <v>142050945.75652593</v>
      </c>
      <c r="N109" s="859">
        <f t="shared" si="15"/>
        <v>113640756.60522075</v>
      </c>
      <c r="O109" s="860">
        <f t="shared" si="15"/>
        <v>28410189.151305187</v>
      </c>
      <c r="P109" s="8"/>
      <c r="Q109" s="8"/>
      <c r="R109" s="8"/>
      <c r="S109" s="8"/>
      <c r="T109" s="8"/>
      <c r="U109" s="8"/>
      <c r="V109" s="8"/>
      <c r="W109" s="8"/>
      <c r="X109" s="8"/>
      <c r="Y109" s="8"/>
      <c r="Z109" s="8"/>
      <c r="AA109" s="8"/>
      <c r="AB109" s="8"/>
      <c r="AC109" s="8"/>
      <c r="AD109" s="8"/>
      <c r="AE109" s="8"/>
      <c r="AF109" s="8"/>
      <c r="AG109" s="8"/>
    </row>
    <row r="110" spans="1:33" s="296" customFormat="1" ht="18" customHeight="1" thickBot="1" x14ac:dyDescent="0.25">
      <c r="A110" s="336"/>
      <c r="B110" s="337"/>
      <c r="C110" s="337"/>
      <c r="D110" s="337"/>
      <c r="E110" s="337"/>
      <c r="F110" s="337"/>
      <c r="G110" s="337"/>
      <c r="H110" s="337"/>
      <c r="I110" s="338"/>
      <c r="J110" s="356" t="s">
        <v>285</v>
      </c>
      <c r="K110" s="358">
        <f>IF(K109=0,"",(K109/I109)-1)</f>
        <v>8.166262724487372E-2</v>
      </c>
      <c r="L110" s="359">
        <f>IF(L109=0,"",(L109/J109)-1)</f>
        <v>0.11443534958469659</v>
      </c>
      <c r="M110" s="339"/>
      <c r="N110" s="339"/>
      <c r="O110" s="340"/>
      <c r="P110" s="8"/>
      <c r="Q110" s="8"/>
      <c r="R110" s="8"/>
      <c r="S110" s="8"/>
      <c r="T110" s="8"/>
      <c r="U110" s="8"/>
      <c r="V110" s="8"/>
      <c r="W110" s="8"/>
      <c r="X110" s="8"/>
      <c r="Y110" s="8"/>
      <c r="Z110" s="8"/>
      <c r="AA110" s="8"/>
      <c r="AB110" s="8"/>
      <c r="AC110" s="8"/>
      <c r="AD110" s="8"/>
      <c r="AE110" s="8"/>
      <c r="AF110" s="8"/>
      <c r="AG110" s="8"/>
    </row>
    <row r="111" spans="1:33" s="296" customFormat="1" thickBot="1" x14ac:dyDescent="0.25">
      <c r="A111" s="357"/>
      <c r="B111" s="347"/>
      <c r="C111" s="347"/>
      <c r="D111" s="347"/>
      <c r="E111" s="347"/>
      <c r="F111" s="347"/>
      <c r="G111" s="347"/>
      <c r="H111" s="347"/>
      <c r="I111" s="347"/>
      <c r="J111" s="347"/>
      <c r="K111" s="347"/>
      <c r="L111" s="347"/>
      <c r="M111" s="347"/>
      <c r="N111" s="347"/>
      <c r="O111" s="295"/>
      <c r="P111" s="8"/>
      <c r="Q111" s="8"/>
      <c r="R111" s="8"/>
      <c r="S111" s="8"/>
      <c r="T111" s="8"/>
      <c r="U111" s="8"/>
      <c r="V111" s="8"/>
      <c r="W111" s="8"/>
      <c r="X111" s="8"/>
      <c r="Y111" s="8"/>
      <c r="Z111" s="8"/>
      <c r="AA111" s="8"/>
      <c r="AB111" s="8"/>
      <c r="AC111" s="8"/>
      <c r="AD111" s="8"/>
      <c r="AE111" s="8"/>
      <c r="AF111" s="8"/>
      <c r="AG111" s="8"/>
    </row>
    <row r="112" spans="1:33" s="296" customFormat="1" ht="12.75" customHeight="1" thickBot="1" x14ac:dyDescent="0.25">
      <c r="A112" s="336"/>
      <c r="B112" s="337"/>
      <c r="C112" s="8"/>
      <c r="D112" s="8"/>
      <c r="E112" s="8"/>
      <c r="F112" s="8"/>
      <c r="G112" s="8"/>
      <c r="H112" s="8"/>
      <c r="I112" s="8"/>
      <c r="J112" s="8"/>
      <c r="K112" s="8"/>
      <c r="L112" s="8"/>
      <c r="M112" s="8"/>
      <c r="N112" s="8"/>
      <c r="O112" s="346"/>
      <c r="P112" s="8"/>
      <c r="Q112" s="8"/>
      <c r="R112" s="8"/>
      <c r="S112" s="8"/>
      <c r="T112" s="8"/>
      <c r="U112" s="8"/>
      <c r="V112" s="8"/>
      <c r="W112" s="8"/>
      <c r="X112" s="8"/>
      <c r="Y112" s="8"/>
      <c r="Z112" s="8"/>
      <c r="AA112" s="8"/>
      <c r="AB112" s="8"/>
      <c r="AC112" s="8"/>
      <c r="AD112" s="8"/>
      <c r="AE112" s="8"/>
    </row>
    <row r="113" spans="1:33" s="296" customFormat="1" ht="24" customHeight="1" thickBot="1" x14ac:dyDescent="0.25">
      <c r="A113" s="1414" t="str">
        <f>'10. Enrolment - Occ &amp; Other'!A1769:B1769</f>
        <v>College Summary / All Occ. &amp; Other Prog.</v>
      </c>
      <c r="B113" s="1415"/>
      <c r="C113" s="8"/>
      <c r="D113" s="8"/>
      <c r="E113" s="8"/>
      <c r="F113" s="8"/>
      <c r="G113" s="8"/>
      <c r="H113" s="8"/>
      <c r="I113" s="8"/>
      <c r="J113" s="8"/>
      <c r="K113" s="8"/>
      <c r="L113" s="8"/>
      <c r="M113" s="347"/>
      <c r="N113" s="337"/>
      <c r="O113" s="295"/>
      <c r="P113" s="8"/>
      <c r="Q113" s="8"/>
      <c r="R113" s="8"/>
      <c r="S113" s="8"/>
      <c r="T113" s="8"/>
      <c r="U113" s="8"/>
      <c r="V113" s="8"/>
      <c r="W113" s="8"/>
      <c r="X113" s="8"/>
      <c r="Y113" s="8"/>
      <c r="Z113" s="8"/>
      <c r="AA113" s="8"/>
      <c r="AB113" s="8"/>
      <c r="AC113" s="8"/>
      <c r="AD113" s="8"/>
      <c r="AE113" s="8"/>
      <c r="AF113" s="8"/>
      <c r="AG113" s="8"/>
    </row>
    <row r="114" spans="1:33" s="296" customFormat="1" ht="16.5" customHeight="1" x14ac:dyDescent="0.2">
      <c r="A114" s="297"/>
      <c r="B114" s="298"/>
      <c r="C114" s="1472"/>
      <c r="D114" s="1474"/>
      <c r="E114" s="1474"/>
      <c r="F114" s="1474"/>
      <c r="G114" s="1474"/>
      <c r="H114" s="1474"/>
      <c r="I114" s="1466" t="str">
        <f>'10. Enrolment - Occ &amp; Other'!F1770</f>
        <v>2014 Actual Students 
(Headcount)</v>
      </c>
      <c r="J114" s="1472"/>
      <c r="K114" s="1466" t="str">
        <f>'10. Enrolment - Occ &amp; Other'!G1770</f>
        <v>2015 Planned Students 
(Headcount)</v>
      </c>
      <c r="L114" s="1472"/>
      <c r="M114" s="1466" t="str">
        <f>'10. Enrolment - Occ &amp; Other'!O1770</f>
        <v xml:space="preserve">Total Cost 
of Programme </v>
      </c>
      <c r="N114" s="1472"/>
      <c r="O114" s="1482"/>
      <c r="P114" s="8"/>
      <c r="Q114" s="8"/>
      <c r="R114" s="8"/>
      <c r="S114" s="8"/>
      <c r="T114" s="8"/>
      <c r="U114" s="8"/>
      <c r="V114" s="8"/>
      <c r="W114" s="8"/>
      <c r="X114" s="8"/>
      <c r="Y114" s="8"/>
      <c r="Z114" s="8"/>
      <c r="AA114" s="8"/>
      <c r="AB114" s="8"/>
      <c r="AC114" s="8"/>
      <c r="AD114" s="8"/>
      <c r="AE114" s="8"/>
      <c r="AF114" s="8"/>
      <c r="AG114" s="8"/>
    </row>
    <row r="115" spans="1:33" s="296" customFormat="1" ht="30" customHeight="1" thickBot="1" x14ac:dyDescent="0.25">
      <c r="A115" s="1484" t="str">
        <f>'10. Enrolment - Occ &amp; Other'!A1771:B1771</f>
        <v>Campus Name (All Programmes)</v>
      </c>
      <c r="B115" s="1485"/>
      <c r="C115" s="1473"/>
      <c r="D115" s="1475"/>
      <c r="E115" s="1475"/>
      <c r="F115" s="1475"/>
      <c r="G115" s="1475"/>
      <c r="H115" s="1475"/>
      <c r="I115" s="1467"/>
      <c r="J115" s="1473"/>
      <c r="K115" s="1467"/>
      <c r="L115" s="1473"/>
      <c r="M115" s="1467"/>
      <c r="N115" s="1473"/>
      <c r="O115" s="1483"/>
      <c r="P115" s="8"/>
      <c r="Q115" s="8"/>
      <c r="R115" s="8"/>
      <c r="S115" s="8"/>
      <c r="T115" s="8"/>
      <c r="U115" s="8"/>
      <c r="V115" s="8"/>
      <c r="W115" s="8"/>
      <c r="X115" s="8"/>
      <c r="Y115" s="8"/>
      <c r="Z115" s="8"/>
      <c r="AA115" s="8"/>
      <c r="AB115" s="8"/>
      <c r="AC115" s="8"/>
      <c r="AD115" s="8"/>
      <c r="AE115" s="8"/>
      <c r="AF115" s="8"/>
      <c r="AG115" s="8"/>
    </row>
    <row r="116" spans="1:33" s="296" customFormat="1" ht="18" customHeight="1" x14ac:dyDescent="0.2">
      <c r="A116" s="308" t="str">
        <f>'10. Enrolment - Occ &amp; Other'!A1772</f>
        <v>Babanango</v>
      </c>
      <c r="B116" s="309"/>
      <c r="C116" s="348"/>
      <c r="D116" s="309"/>
      <c r="E116" s="309"/>
      <c r="F116" s="309"/>
      <c r="G116" s="309"/>
      <c r="H116" s="309"/>
      <c r="I116" s="349">
        <f>'10. Enrolment - Occ &amp; Other'!F1772</f>
        <v>225</v>
      </c>
      <c r="J116" s="348"/>
      <c r="K116" s="349">
        <f>'10. Enrolment - Occ &amp; Other'!G1772</f>
        <v>225</v>
      </c>
      <c r="L116" s="348"/>
      <c r="M116" s="315">
        <f>'10. Enrolment - Occ &amp; Other'!O1772</f>
        <v>1920900</v>
      </c>
      <c r="N116" s="348"/>
      <c r="O116" s="350"/>
      <c r="P116" s="8"/>
      <c r="Q116" s="8"/>
      <c r="R116" s="8"/>
      <c r="S116" s="8"/>
      <c r="T116" s="8"/>
      <c r="U116" s="8"/>
      <c r="V116" s="8"/>
      <c r="W116" s="8"/>
      <c r="X116" s="8"/>
      <c r="Y116" s="8"/>
      <c r="Z116" s="8"/>
      <c r="AA116" s="8"/>
      <c r="AB116" s="8"/>
      <c r="AC116" s="8"/>
      <c r="AD116" s="8"/>
      <c r="AE116" s="8"/>
      <c r="AF116" s="8"/>
      <c r="AG116" s="8"/>
    </row>
    <row r="117" spans="1:33" s="296" customFormat="1" ht="18" customHeight="1" x14ac:dyDescent="0.2">
      <c r="A117" s="342" t="str">
        <f>'10. Enrolment - Occ &amp; Other'!A1773</f>
        <v>Emandleni</v>
      </c>
      <c r="B117" s="317"/>
      <c r="C117" s="351"/>
      <c r="D117" s="317"/>
      <c r="E117" s="317"/>
      <c r="F117" s="317"/>
      <c r="G117" s="317"/>
      <c r="H117" s="317"/>
      <c r="I117" s="352">
        <f>'10. Enrolment - Occ &amp; Other'!F1773</f>
        <v>0</v>
      </c>
      <c r="J117" s="351"/>
      <c r="K117" s="352">
        <f>'10. Enrolment - Occ &amp; Other'!G1773</f>
        <v>40</v>
      </c>
      <c r="L117" s="351"/>
      <c r="M117" s="323">
        <f>'10. Enrolment - Occ &amp; Other'!O1773</f>
        <v>286000</v>
      </c>
      <c r="N117" s="351"/>
      <c r="O117" s="353"/>
      <c r="P117" s="8"/>
      <c r="Q117" s="8"/>
      <c r="R117" s="8"/>
      <c r="S117" s="8"/>
      <c r="T117" s="8"/>
      <c r="U117" s="8"/>
      <c r="V117" s="8"/>
      <c r="W117" s="8"/>
      <c r="X117" s="8"/>
      <c r="Y117" s="8"/>
      <c r="Z117" s="8"/>
      <c r="AA117" s="8"/>
      <c r="AB117" s="8"/>
      <c r="AC117" s="8"/>
      <c r="AD117" s="8"/>
      <c r="AE117" s="8"/>
      <c r="AF117" s="8"/>
      <c r="AG117" s="8"/>
    </row>
    <row r="118" spans="1:33" s="296" customFormat="1" ht="18" customHeight="1" x14ac:dyDescent="0.2">
      <c r="A118" s="342">
        <f>'10. Enrolment - Occ &amp; Other'!A1774</f>
        <v>0</v>
      </c>
      <c r="B118" s="317"/>
      <c r="C118" s="351"/>
      <c r="D118" s="317"/>
      <c r="E118" s="317"/>
      <c r="F118" s="317"/>
      <c r="G118" s="317"/>
      <c r="H118" s="317"/>
      <c r="I118" s="352">
        <f>'10. Enrolment - Occ &amp; Other'!F1774</f>
        <v>0</v>
      </c>
      <c r="J118" s="351"/>
      <c r="K118" s="352">
        <f>'10. Enrolment - Occ &amp; Other'!G1774</f>
        <v>0</v>
      </c>
      <c r="L118" s="351"/>
      <c r="M118" s="323">
        <f>'10. Enrolment - Occ &amp; Other'!O1774</f>
        <v>0</v>
      </c>
      <c r="N118" s="351"/>
      <c r="O118" s="353"/>
      <c r="P118" s="8"/>
      <c r="Q118" s="8"/>
      <c r="R118" s="8"/>
      <c r="S118" s="8"/>
      <c r="T118" s="8"/>
      <c r="U118" s="8"/>
      <c r="V118" s="8"/>
      <c r="W118" s="8"/>
      <c r="X118" s="8"/>
      <c r="Y118" s="8"/>
      <c r="Z118" s="8"/>
      <c r="AA118" s="8"/>
      <c r="AB118" s="8"/>
      <c r="AC118" s="8"/>
      <c r="AD118" s="8"/>
      <c r="AE118" s="8"/>
      <c r="AF118" s="8"/>
      <c r="AG118" s="8"/>
    </row>
    <row r="119" spans="1:33" s="296" customFormat="1" ht="18" customHeight="1" x14ac:dyDescent="0.2">
      <c r="A119" s="342" t="str">
        <f>'10. Enrolment - Occ &amp; Other'!A1775</f>
        <v>Nongoma Engineering</v>
      </c>
      <c r="B119" s="317"/>
      <c r="C119" s="351"/>
      <c r="D119" s="317"/>
      <c r="E119" s="317"/>
      <c r="F119" s="317"/>
      <c r="G119" s="317"/>
      <c r="H119" s="317"/>
      <c r="I119" s="352">
        <f>'10. Enrolment - Occ &amp; Other'!F1775</f>
        <v>30</v>
      </c>
      <c r="J119" s="351"/>
      <c r="K119" s="352">
        <f>'10. Enrolment - Occ &amp; Other'!G1775</f>
        <v>50</v>
      </c>
      <c r="L119" s="351"/>
      <c r="M119" s="323">
        <f>'10. Enrolment - Occ &amp; Other'!O1775</f>
        <v>418500</v>
      </c>
      <c r="N119" s="351"/>
      <c r="O119" s="353"/>
      <c r="P119" s="8"/>
      <c r="Q119" s="8"/>
      <c r="R119" s="8"/>
      <c r="S119" s="8"/>
      <c r="T119" s="8"/>
      <c r="U119" s="8"/>
      <c r="V119" s="8"/>
      <c r="W119" s="8"/>
      <c r="X119" s="8"/>
      <c r="Y119" s="8"/>
      <c r="Z119" s="8"/>
      <c r="AA119" s="8"/>
      <c r="AB119" s="8"/>
      <c r="AC119" s="8"/>
      <c r="AD119" s="8"/>
      <c r="AE119" s="8"/>
      <c r="AF119" s="8"/>
      <c r="AG119" s="8"/>
    </row>
    <row r="120" spans="1:33" s="296" customFormat="1" ht="18" customHeight="1" x14ac:dyDescent="0.2">
      <c r="A120" s="342" t="str">
        <f>'10. Enrolment - Occ &amp; Other'!A1776</f>
        <v>Nongoma KwaGqikazi</v>
      </c>
      <c r="B120" s="317"/>
      <c r="C120" s="351"/>
      <c r="D120" s="317"/>
      <c r="E120" s="317"/>
      <c r="F120" s="317"/>
      <c r="G120" s="317"/>
      <c r="H120" s="317"/>
      <c r="I120" s="352">
        <f>'10. Enrolment - Occ &amp; Other'!F1776</f>
        <v>74</v>
      </c>
      <c r="J120" s="351"/>
      <c r="K120" s="352">
        <f>'10. Enrolment - Occ &amp; Other'!G1776</f>
        <v>230</v>
      </c>
      <c r="L120" s="351"/>
      <c r="M120" s="323">
        <f>'10. Enrolment - Occ &amp; Other'!O1776</f>
        <v>2194500</v>
      </c>
      <c r="N120" s="351"/>
      <c r="O120" s="353"/>
      <c r="P120" s="8"/>
      <c r="Q120" s="8"/>
      <c r="R120" s="8"/>
      <c r="S120" s="8"/>
      <c r="T120" s="8"/>
      <c r="U120" s="8"/>
      <c r="V120" s="8"/>
      <c r="W120" s="8"/>
      <c r="X120" s="8"/>
      <c r="Y120" s="8"/>
      <c r="Z120" s="8"/>
      <c r="AA120" s="8"/>
      <c r="AB120" s="8"/>
      <c r="AC120" s="8"/>
      <c r="AD120" s="8"/>
      <c r="AE120" s="8"/>
      <c r="AF120" s="8"/>
      <c r="AG120" s="8"/>
    </row>
    <row r="121" spans="1:33" s="296" customFormat="1" ht="18" customHeight="1" x14ac:dyDescent="0.2">
      <c r="A121" s="342" t="str">
        <f>'10. Enrolment - Occ &amp; Other'!A1777</f>
        <v>Nquthu</v>
      </c>
      <c r="B121" s="317"/>
      <c r="C121" s="351"/>
      <c r="D121" s="317"/>
      <c r="E121" s="317"/>
      <c r="F121" s="317"/>
      <c r="G121" s="317"/>
      <c r="H121" s="317"/>
      <c r="I121" s="352">
        <f>'10. Enrolment - Occ &amp; Other'!F1777</f>
        <v>100</v>
      </c>
      <c r="J121" s="351"/>
      <c r="K121" s="352">
        <f>'10. Enrolment - Occ &amp; Other'!G1777</f>
        <v>145</v>
      </c>
      <c r="L121" s="351"/>
      <c r="M121" s="323">
        <f>'10. Enrolment - Occ &amp; Other'!O1777</f>
        <v>789750</v>
      </c>
      <c r="N121" s="351"/>
      <c r="O121" s="353"/>
      <c r="P121" s="8"/>
      <c r="Q121" s="8"/>
      <c r="R121" s="8"/>
      <c r="S121" s="8"/>
      <c r="T121" s="8"/>
      <c r="U121" s="8"/>
      <c r="V121" s="8"/>
      <c r="W121" s="8"/>
      <c r="X121" s="8"/>
      <c r="Y121" s="8"/>
      <c r="Z121" s="8"/>
      <c r="AA121" s="8"/>
      <c r="AB121" s="8"/>
      <c r="AC121" s="8"/>
      <c r="AD121" s="8"/>
      <c r="AE121" s="8"/>
      <c r="AF121" s="8"/>
      <c r="AG121" s="8"/>
    </row>
    <row r="122" spans="1:33" s="296" customFormat="1" ht="18" customHeight="1" x14ac:dyDescent="0.2">
      <c r="A122" s="342" t="str">
        <f>'10. Enrolment - Occ &amp; Other'!A1778</f>
        <v>Vryheid Business</v>
      </c>
      <c r="B122" s="317"/>
      <c r="C122" s="351"/>
      <c r="D122" s="317"/>
      <c r="E122" s="317"/>
      <c r="F122" s="317"/>
      <c r="G122" s="317"/>
      <c r="H122" s="317"/>
      <c r="I122" s="352">
        <f>'10. Enrolment - Occ &amp; Other'!F1778</f>
        <v>0</v>
      </c>
      <c r="J122" s="351"/>
      <c r="K122" s="352">
        <f>'10. Enrolment - Occ &amp; Other'!G1778</f>
        <v>180</v>
      </c>
      <c r="L122" s="351"/>
      <c r="M122" s="323">
        <f>'10. Enrolment - Occ &amp; Other'!O1778</f>
        <v>727500</v>
      </c>
      <c r="N122" s="351"/>
      <c r="O122" s="353"/>
      <c r="P122" s="8"/>
      <c r="Q122" s="8"/>
      <c r="R122" s="8"/>
      <c r="S122" s="8"/>
      <c r="T122" s="8"/>
      <c r="U122" s="8"/>
      <c r="V122" s="8"/>
      <c r="W122" s="8"/>
      <c r="X122" s="8"/>
      <c r="Y122" s="8"/>
      <c r="Z122" s="8"/>
      <c r="AA122" s="8"/>
      <c r="AB122" s="8"/>
      <c r="AC122" s="8"/>
      <c r="AD122" s="8"/>
      <c r="AE122" s="8"/>
      <c r="AF122" s="8"/>
      <c r="AG122" s="8"/>
    </row>
    <row r="123" spans="1:33" s="296" customFormat="1" ht="18" customHeight="1" x14ac:dyDescent="0.2">
      <c r="A123" s="342" t="str">
        <f>'10. Enrolment - Occ &amp; Other'!A1779</f>
        <v>Vryheid Engineering</v>
      </c>
      <c r="B123" s="317"/>
      <c r="C123" s="351"/>
      <c r="D123" s="317"/>
      <c r="E123" s="317"/>
      <c r="F123" s="317"/>
      <c r="G123" s="317"/>
      <c r="H123" s="317"/>
      <c r="I123" s="352">
        <f>'10. Enrolment - Occ &amp; Other'!F1779</f>
        <v>0</v>
      </c>
      <c r="J123" s="351"/>
      <c r="K123" s="352">
        <f>'10. Enrolment - Occ &amp; Other'!G1779</f>
        <v>45</v>
      </c>
      <c r="L123" s="351"/>
      <c r="M123" s="323">
        <f>'10. Enrolment - Occ &amp; Other'!O1779</f>
        <v>459000</v>
      </c>
      <c r="N123" s="351"/>
      <c r="O123" s="353"/>
      <c r="P123" s="8"/>
      <c r="Q123" s="8"/>
      <c r="R123" s="8"/>
      <c r="S123" s="8"/>
      <c r="T123" s="8"/>
      <c r="U123" s="8"/>
      <c r="V123" s="8"/>
      <c r="W123" s="8"/>
      <c r="X123" s="8"/>
      <c r="Y123" s="8"/>
      <c r="Z123" s="8"/>
      <c r="AA123" s="8"/>
      <c r="AB123" s="8"/>
      <c r="AC123" s="8"/>
      <c r="AD123" s="8"/>
      <c r="AE123" s="8"/>
      <c r="AF123" s="8"/>
      <c r="AG123" s="8"/>
    </row>
    <row r="124" spans="1:33" s="296" customFormat="1" ht="18" customHeight="1" x14ac:dyDescent="0.2">
      <c r="A124" s="342">
        <f>'10. Enrolment - Occ &amp; Other'!A1780</f>
        <v>0</v>
      </c>
      <c r="B124" s="317"/>
      <c r="C124" s="351"/>
      <c r="D124" s="317"/>
      <c r="E124" s="317"/>
      <c r="F124" s="317"/>
      <c r="G124" s="317"/>
      <c r="H124" s="317"/>
      <c r="I124" s="352">
        <f>'10. Enrolment - Occ &amp; Other'!F1780</f>
        <v>0</v>
      </c>
      <c r="J124" s="351"/>
      <c r="K124" s="352">
        <f>'10. Enrolment - Occ &amp; Other'!G1780</f>
        <v>0</v>
      </c>
      <c r="L124" s="351"/>
      <c r="M124" s="323">
        <f>'10. Enrolment - Occ &amp; Other'!O1780</f>
        <v>0</v>
      </c>
      <c r="N124" s="351"/>
      <c r="O124" s="353"/>
      <c r="P124" s="8"/>
      <c r="Q124" s="8"/>
      <c r="R124" s="8"/>
      <c r="S124" s="8"/>
      <c r="T124" s="8"/>
      <c r="U124" s="8"/>
      <c r="V124" s="8"/>
      <c r="W124" s="8"/>
      <c r="X124" s="8"/>
      <c r="Y124" s="8"/>
      <c r="Z124" s="8"/>
      <c r="AA124" s="8"/>
      <c r="AB124" s="8"/>
      <c r="AC124" s="8"/>
      <c r="AD124" s="8"/>
      <c r="AE124" s="8"/>
      <c r="AF124" s="8"/>
      <c r="AG124" s="8"/>
    </row>
    <row r="125" spans="1:33" s="296" customFormat="1" ht="18" customHeight="1" x14ac:dyDescent="0.2">
      <c r="A125" s="342">
        <f>'10. Enrolment - Occ &amp; Other'!A1781</f>
        <v>0</v>
      </c>
      <c r="B125" s="317"/>
      <c r="C125" s="351"/>
      <c r="D125" s="317"/>
      <c r="E125" s="317"/>
      <c r="F125" s="317"/>
      <c r="G125" s="317"/>
      <c r="H125" s="317"/>
      <c r="I125" s="352">
        <f>'10. Enrolment - Occ &amp; Other'!F1781</f>
        <v>0</v>
      </c>
      <c r="J125" s="351"/>
      <c r="K125" s="352">
        <f>'10. Enrolment - Occ &amp; Other'!G1781</f>
        <v>0</v>
      </c>
      <c r="L125" s="351"/>
      <c r="M125" s="323">
        <f>'10. Enrolment - Occ &amp; Other'!O1781</f>
        <v>0</v>
      </c>
      <c r="N125" s="351"/>
      <c r="O125" s="353"/>
      <c r="P125" s="8"/>
      <c r="Q125" s="8"/>
      <c r="R125" s="8"/>
      <c r="S125" s="8"/>
      <c r="T125" s="8"/>
      <c r="U125" s="8"/>
      <c r="V125" s="8"/>
      <c r="W125" s="8"/>
      <c r="X125" s="8"/>
      <c r="Y125" s="8"/>
      <c r="Z125" s="8"/>
      <c r="AA125" s="8"/>
      <c r="AB125" s="8"/>
      <c r="AC125" s="8"/>
      <c r="AD125" s="8"/>
      <c r="AE125" s="8"/>
      <c r="AF125" s="8"/>
      <c r="AG125" s="8"/>
    </row>
    <row r="126" spans="1:33" s="296" customFormat="1" ht="18" customHeight="1" x14ac:dyDescent="0.2">
      <c r="A126" s="342">
        <f>'10. Enrolment - Occ &amp; Other'!A1782</f>
        <v>0</v>
      </c>
      <c r="B126" s="317"/>
      <c r="C126" s="351"/>
      <c r="D126" s="317"/>
      <c r="E126" s="317"/>
      <c r="F126" s="317"/>
      <c r="G126" s="317"/>
      <c r="H126" s="317"/>
      <c r="I126" s="352">
        <f>'10. Enrolment - Occ &amp; Other'!F1782</f>
        <v>0</v>
      </c>
      <c r="J126" s="351"/>
      <c r="K126" s="352">
        <f>'10. Enrolment - Occ &amp; Other'!G1782</f>
        <v>0</v>
      </c>
      <c r="L126" s="351"/>
      <c r="M126" s="323">
        <f>'10. Enrolment - Occ &amp; Other'!O1782</f>
        <v>0</v>
      </c>
      <c r="N126" s="351"/>
      <c r="O126" s="353"/>
      <c r="P126" s="8"/>
      <c r="Q126" s="8"/>
      <c r="R126" s="8"/>
      <c r="S126" s="8"/>
      <c r="T126" s="8"/>
      <c r="U126" s="8"/>
      <c r="V126" s="8"/>
      <c r="W126" s="8"/>
      <c r="X126" s="8"/>
      <c r="Y126" s="8"/>
      <c r="Z126" s="8"/>
      <c r="AA126" s="8"/>
      <c r="AB126" s="8"/>
      <c r="AC126" s="8"/>
      <c r="AD126" s="8"/>
      <c r="AE126" s="8"/>
      <c r="AF126" s="8"/>
      <c r="AG126" s="8"/>
    </row>
    <row r="127" spans="1:33" s="296" customFormat="1" ht="18" customHeight="1" x14ac:dyDescent="0.2">
      <c r="A127" s="342">
        <f>'10. Enrolment - Occ &amp; Other'!A1783</f>
        <v>0</v>
      </c>
      <c r="B127" s="317"/>
      <c r="C127" s="351"/>
      <c r="D127" s="317"/>
      <c r="E127" s="317"/>
      <c r="F127" s="317"/>
      <c r="G127" s="317"/>
      <c r="H127" s="317"/>
      <c r="I127" s="352">
        <f>'10. Enrolment - Occ &amp; Other'!F1783</f>
        <v>0</v>
      </c>
      <c r="J127" s="351"/>
      <c r="K127" s="352">
        <f>'10. Enrolment - Occ &amp; Other'!G1783</f>
        <v>0</v>
      </c>
      <c r="L127" s="351"/>
      <c r="M127" s="323">
        <f>'10. Enrolment - Occ &amp; Other'!O1783</f>
        <v>0</v>
      </c>
      <c r="N127" s="351"/>
      <c r="O127" s="353"/>
      <c r="P127" s="8"/>
      <c r="Q127" s="8"/>
      <c r="R127" s="8"/>
      <c r="S127" s="8"/>
      <c r="T127" s="8"/>
      <c r="U127" s="8"/>
      <c r="V127" s="8"/>
      <c r="W127" s="8"/>
      <c r="X127" s="8"/>
      <c r="Y127" s="8"/>
      <c r="Z127" s="8"/>
      <c r="AA127" s="8"/>
      <c r="AB127" s="8"/>
      <c r="AC127" s="8"/>
      <c r="AD127" s="8"/>
      <c r="AE127" s="8"/>
      <c r="AF127" s="8"/>
      <c r="AG127" s="8"/>
    </row>
    <row r="128" spans="1:33" s="296" customFormat="1" ht="18" customHeight="1" x14ac:dyDescent="0.2">
      <c r="A128" s="342">
        <f>'10. Enrolment - Occ &amp; Other'!A1784</f>
        <v>0</v>
      </c>
      <c r="B128" s="317"/>
      <c r="C128" s="351"/>
      <c r="D128" s="317"/>
      <c r="E128" s="317"/>
      <c r="F128" s="317"/>
      <c r="G128" s="317"/>
      <c r="H128" s="317"/>
      <c r="I128" s="352">
        <f>'10. Enrolment - Occ &amp; Other'!F1784</f>
        <v>0</v>
      </c>
      <c r="J128" s="351"/>
      <c r="K128" s="352">
        <f>'10. Enrolment - Occ &amp; Other'!G1784</f>
        <v>0</v>
      </c>
      <c r="L128" s="351"/>
      <c r="M128" s="323">
        <f>'10. Enrolment - Occ &amp; Other'!O1784</f>
        <v>0</v>
      </c>
      <c r="N128" s="351"/>
      <c r="O128" s="353"/>
      <c r="P128" s="8"/>
      <c r="Q128" s="8"/>
      <c r="R128" s="8"/>
      <c r="S128" s="8"/>
      <c r="T128" s="8"/>
      <c r="U128" s="8"/>
      <c r="V128" s="8"/>
      <c r="W128" s="8"/>
      <c r="X128" s="8"/>
      <c r="Y128" s="8"/>
      <c r="Z128" s="8"/>
      <c r="AA128" s="8"/>
      <c r="AB128" s="8"/>
      <c r="AC128" s="8"/>
      <c r="AD128" s="8"/>
      <c r="AE128" s="8"/>
      <c r="AF128" s="8"/>
      <c r="AG128" s="8"/>
    </row>
    <row r="129" spans="1:33" s="296" customFormat="1" ht="18" customHeight="1" x14ac:dyDescent="0.2">
      <c r="A129" s="342">
        <f>'10. Enrolment - Occ &amp; Other'!A1785</f>
        <v>0</v>
      </c>
      <c r="B129" s="317"/>
      <c r="C129" s="351"/>
      <c r="D129" s="317"/>
      <c r="E129" s="317"/>
      <c r="F129" s="317"/>
      <c r="G129" s="317"/>
      <c r="H129" s="317"/>
      <c r="I129" s="352">
        <f>'10. Enrolment - Occ &amp; Other'!F1785</f>
        <v>0</v>
      </c>
      <c r="J129" s="351"/>
      <c r="K129" s="352">
        <f>'10. Enrolment - Occ &amp; Other'!G1785</f>
        <v>0</v>
      </c>
      <c r="L129" s="351"/>
      <c r="M129" s="323">
        <f>'10. Enrolment - Occ &amp; Other'!O1785</f>
        <v>0</v>
      </c>
      <c r="N129" s="351"/>
      <c r="O129" s="353"/>
      <c r="P129" s="8"/>
      <c r="Q129" s="8"/>
      <c r="R129" s="8"/>
      <c r="S129" s="8"/>
      <c r="T129" s="8"/>
      <c r="U129" s="8"/>
      <c r="V129" s="8"/>
      <c r="W129" s="8"/>
      <c r="X129" s="8"/>
      <c r="Y129" s="8"/>
      <c r="Z129" s="8"/>
      <c r="AA129" s="8"/>
      <c r="AB129" s="8"/>
      <c r="AC129" s="8"/>
      <c r="AD129" s="8"/>
      <c r="AE129" s="8"/>
      <c r="AF129" s="8"/>
      <c r="AG129" s="8"/>
    </row>
    <row r="130" spans="1:33" s="296" customFormat="1" ht="18" customHeight="1" thickBot="1" x14ac:dyDescent="0.25">
      <c r="A130" s="344">
        <f>'10. Enrolment - Occ &amp; Other'!A1786</f>
        <v>0</v>
      </c>
      <c r="B130" s="325"/>
      <c r="C130" s="354"/>
      <c r="D130" s="325"/>
      <c r="E130" s="325"/>
      <c r="F130" s="325"/>
      <c r="G130" s="325"/>
      <c r="H130" s="325"/>
      <c r="I130" s="725">
        <f>'10. Enrolment - Occ &amp; Other'!F1786</f>
        <v>0</v>
      </c>
      <c r="J130" s="354"/>
      <c r="K130" s="725">
        <f>'10. Enrolment - Occ &amp; Other'!G1786</f>
        <v>0</v>
      </c>
      <c r="L130" s="354"/>
      <c r="M130" s="331">
        <f>'10. Enrolment - Occ &amp; Other'!O1786</f>
        <v>0</v>
      </c>
      <c r="N130" s="354"/>
      <c r="O130" s="355"/>
      <c r="P130" s="8"/>
      <c r="Q130" s="8"/>
      <c r="R130" s="8"/>
      <c r="S130" s="8"/>
      <c r="T130" s="8"/>
      <c r="U130" s="8"/>
      <c r="V130" s="8"/>
      <c r="W130" s="8"/>
      <c r="X130" s="8"/>
      <c r="Y130" s="8"/>
      <c r="Z130" s="8"/>
      <c r="AA130" s="8"/>
      <c r="AB130" s="8"/>
      <c r="AC130" s="8"/>
      <c r="AD130" s="8"/>
      <c r="AE130" s="8"/>
      <c r="AF130" s="8"/>
      <c r="AG130" s="8"/>
    </row>
    <row r="131" spans="1:33" s="296" customFormat="1" ht="18" customHeight="1" thickBot="1" x14ac:dyDescent="0.25">
      <c r="A131" s="333"/>
      <c r="B131" s="863"/>
      <c r="C131" s="863"/>
      <c r="D131" s="863"/>
      <c r="E131" s="863"/>
      <c r="F131" s="863"/>
      <c r="G131" s="863"/>
      <c r="H131" s="356" t="str">
        <f>'10. Enrolment - Occ &amp; Other'!E1787</f>
        <v>Grand Total (All Occupational and Other Programmes)</v>
      </c>
      <c r="I131" s="865">
        <f>'10. Enrolment - Occ &amp; Other'!F1787</f>
        <v>429</v>
      </c>
      <c r="J131" s="8"/>
      <c r="K131" s="865">
        <f>'10. Enrolment - Occ &amp; Other'!G1787</f>
        <v>915</v>
      </c>
      <c r="L131" s="337"/>
      <c r="M131" s="866">
        <f>'10. Enrolment - Occ &amp; Other'!O1787</f>
        <v>6796150</v>
      </c>
      <c r="N131" s="333"/>
      <c r="O131" s="340"/>
      <c r="P131" s="8"/>
      <c r="Q131" s="8"/>
      <c r="R131" s="8"/>
      <c r="S131" s="8"/>
      <c r="T131" s="8"/>
      <c r="U131" s="8"/>
      <c r="V131" s="8"/>
      <c r="W131" s="8"/>
      <c r="X131" s="8"/>
      <c r="Y131" s="8"/>
      <c r="Z131" s="8"/>
      <c r="AA131" s="8"/>
      <c r="AB131" s="8"/>
      <c r="AC131" s="8"/>
      <c r="AD131" s="8"/>
      <c r="AE131" s="8"/>
      <c r="AF131" s="8"/>
      <c r="AG131" s="8"/>
    </row>
    <row r="132" spans="1:33" s="296" customFormat="1" ht="18" customHeight="1" thickBot="1" x14ac:dyDescent="0.25">
      <c r="A132" s="336"/>
      <c r="B132" s="337"/>
      <c r="C132" s="337"/>
      <c r="D132" s="337"/>
      <c r="E132" s="337"/>
      <c r="F132" s="337"/>
      <c r="G132" s="337"/>
      <c r="H132" s="337"/>
      <c r="I132" s="338"/>
      <c r="J132" s="356" t="s">
        <v>285</v>
      </c>
      <c r="K132" s="726">
        <f>IF(K131=0,"",(K131/I131)-1)</f>
        <v>1.1328671328671329</v>
      </c>
      <c r="L132" s="337"/>
      <c r="M132" s="339"/>
      <c r="N132" s="339"/>
      <c r="O132" s="340"/>
      <c r="P132" s="8"/>
      <c r="Q132" s="8"/>
      <c r="R132" s="8"/>
      <c r="S132" s="8"/>
      <c r="T132" s="8"/>
      <c r="U132" s="8"/>
      <c r="V132" s="8"/>
      <c r="W132" s="8"/>
      <c r="X132" s="8"/>
      <c r="Y132" s="8"/>
      <c r="Z132" s="8"/>
      <c r="AA132" s="8"/>
      <c r="AB132" s="8"/>
      <c r="AC132" s="8"/>
      <c r="AD132" s="8"/>
      <c r="AE132" s="8"/>
      <c r="AF132" s="8"/>
      <c r="AG132" s="8"/>
    </row>
    <row r="133" spans="1:33" s="296" customFormat="1" thickBot="1" x14ac:dyDescent="0.25">
      <c r="A133" s="336"/>
      <c r="B133" s="337"/>
      <c r="C133" s="337"/>
      <c r="D133" s="337"/>
      <c r="E133" s="337"/>
      <c r="F133" s="337"/>
      <c r="G133" s="337"/>
      <c r="H133" s="337"/>
      <c r="I133" s="338"/>
      <c r="J133" s="338"/>
      <c r="K133" s="337"/>
      <c r="L133" s="337"/>
      <c r="M133" s="337"/>
      <c r="N133" s="337"/>
      <c r="O133" s="346"/>
      <c r="P133" s="8"/>
      <c r="Q133" s="8"/>
      <c r="R133" s="8"/>
      <c r="S133" s="8"/>
      <c r="T133" s="8"/>
      <c r="U133" s="8"/>
      <c r="V133" s="8"/>
      <c r="W133" s="8"/>
      <c r="X133" s="8"/>
      <c r="Y133" s="8"/>
      <c r="Z133" s="8"/>
      <c r="AA133" s="8"/>
      <c r="AB133" s="8"/>
      <c r="AC133" s="8"/>
      <c r="AD133" s="8"/>
      <c r="AE133" s="8"/>
      <c r="AF133" s="8"/>
      <c r="AG133" s="8"/>
    </row>
    <row r="134" spans="1:33" s="296" customFormat="1" ht="24" customHeight="1" thickBot="1" x14ac:dyDescent="0.25">
      <c r="A134" s="1416" t="s">
        <v>280</v>
      </c>
      <c r="B134" s="1417"/>
      <c r="C134" s="8"/>
      <c r="D134" s="8"/>
      <c r="E134" s="8"/>
      <c r="F134" s="8"/>
      <c r="G134" s="8"/>
      <c r="H134" s="8"/>
      <c r="I134" s="8"/>
      <c r="J134" s="8"/>
      <c r="K134" s="8"/>
      <c r="L134" s="8"/>
      <c r="M134" s="8"/>
      <c r="N134" s="8"/>
      <c r="O134" s="346"/>
      <c r="P134" s="8"/>
      <c r="Q134" s="8"/>
      <c r="R134" s="8"/>
      <c r="S134" s="8"/>
      <c r="T134" s="8"/>
      <c r="U134" s="8"/>
      <c r="V134" s="8"/>
      <c r="W134" s="8"/>
      <c r="X134" s="8"/>
      <c r="Y134" s="8"/>
      <c r="Z134" s="8"/>
      <c r="AA134" s="8"/>
      <c r="AB134" s="8"/>
      <c r="AC134" s="8"/>
      <c r="AD134" s="8"/>
      <c r="AE134" s="8"/>
      <c r="AF134" s="8"/>
      <c r="AG134" s="8"/>
    </row>
    <row r="135" spans="1:33" s="296" customFormat="1" ht="16.5" customHeight="1" x14ac:dyDescent="0.2">
      <c r="A135" s="360"/>
      <c r="B135" s="361"/>
      <c r="C135" s="1472"/>
      <c r="D135" s="1474"/>
      <c r="E135" s="1474"/>
      <c r="F135" s="1474"/>
      <c r="G135" s="1474"/>
      <c r="H135" s="1474"/>
      <c r="I135" s="1476" t="s">
        <v>282</v>
      </c>
      <c r="J135" s="1478" t="s">
        <v>283</v>
      </c>
      <c r="K135" s="1480" t="s">
        <v>279</v>
      </c>
      <c r="L135" s="1466" t="s">
        <v>284</v>
      </c>
      <c r="M135" s="1466" t="s">
        <v>224</v>
      </c>
      <c r="N135" s="1466" t="s">
        <v>137</v>
      </c>
      <c r="O135" s="1468" t="s">
        <v>507</v>
      </c>
      <c r="P135" s="8"/>
      <c r="Q135" s="8"/>
      <c r="R135" s="8"/>
      <c r="S135" s="8"/>
      <c r="T135" s="8"/>
      <c r="U135" s="8"/>
      <c r="V135" s="8"/>
      <c r="W135" s="8"/>
      <c r="X135" s="8"/>
      <c r="Y135" s="8"/>
      <c r="Z135" s="8"/>
      <c r="AA135" s="8"/>
      <c r="AB135" s="8"/>
      <c r="AC135" s="8"/>
      <c r="AD135" s="8"/>
      <c r="AE135" s="8"/>
      <c r="AF135" s="8"/>
      <c r="AG135" s="8"/>
    </row>
    <row r="136" spans="1:33" s="296" customFormat="1" ht="30" customHeight="1" thickBot="1" x14ac:dyDescent="0.25">
      <c r="A136" s="1470" t="s">
        <v>281</v>
      </c>
      <c r="B136" s="1471"/>
      <c r="C136" s="1473"/>
      <c r="D136" s="1475"/>
      <c r="E136" s="1475"/>
      <c r="F136" s="1475"/>
      <c r="G136" s="1475"/>
      <c r="H136" s="1475"/>
      <c r="I136" s="1477"/>
      <c r="J136" s="1479"/>
      <c r="K136" s="1481"/>
      <c r="L136" s="1467"/>
      <c r="M136" s="1467"/>
      <c r="N136" s="1467"/>
      <c r="O136" s="1469"/>
      <c r="P136" s="8"/>
      <c r="Q136" s="8"/>
      <c r="R136" s="8"/>
      <c r="S136" s="8"/>
      <c r="T136" s="8"/>
      <c r="U136" s="8"/>
      <c r="V136" s="8"/>
      <c r="W136" s="8"/>
      <c r="X136" s="8"/>
      <c r="Y136" s="8"/>
      <c r="Z136" s="8"/>
      <c r="AA136" s="8"/>
      <c r="AB136" s="8"/>
      <c r="AC136" s="8"/>
      <c r="AD136" s="8"/>
      <c r="AE136" s="8"/>
      <c r="AF136" s="8"/>
      <c r="AG136" s="8"/>
    </row>
    <row r="137" spans="1:33" s="296" customFormat="1" ht="18" customHeight="1" x14ac:dyDescent="0.2">
      <c r="A137" s="308" t="str">
        <f>'Setup Page'!C8</f>
        <v>Babanango</v>
      </c>
      <c r="B137" s="309"/>
      <c r="C137" s="348"/>
      <c r="D137" s="309"/>
      <c r="E137" s="309"/>
      <c r="F137" s="309"/>
      <c r="G137" s="309"/>
      <c r="H137" s="309"/>
      <c r="I137" s="1142">
        <f t="shared" ref="I137:I146" si="16">SUM(I7+I29+I51+I73+I116)</f>
        <v>225</v>
      </c>
      <c r="J137" s="1149">
        <f t="shared" ref="J137:J146" si="17">SUM(J7+J29+J51+J73)</f>
        <v>0</v>
      </c>
      <c r="K137" s="314">
        <f t="shared" ref="K137:K146" si="18">SUM(K7+K29+K51+K73+K116)</f>
        <v>225</v>
      </c>
      <c r="L137" s="341">
        <f t="shared" ref="L137:L146" si="19">SUM(L7+L29+L51+L73)</f>
        <v>0</v>
      </c>
      <c r="M137" s="315">
        <f t="shared" ref="M137:M146" si="20">SUM(M7+M29+M51+M73+M116)</f>
        <v>1920900</v>
      </c>
      <c r="N137" s="315">
        <f>SUM(N7+N29+N51+N73)</f>
        <v>0</v>
      </c>
      <c r="O137" s="316">
        <f>SUM(O7+O29+O51+O73)</f>
        <v>0</v>
      </c>
      <c r="P137" s="8"/>
      <c r="Q137" s="8"/>
      <c r="R137" s="8"/>
      <c r="S137" s="8"/>
      <c r="T137" s="8"/>
      <c r="U137" s="8"/>
      <c r="V137" s="8"/>
      <c r="W137" s="8"/>
      <c r="X137" s="8"/>
      <c r="Y137" s="8"/>
      <c r="Z137" s="8"/>
      <c r="AA137" s="8"/>
      <c r="AB137" s="8"/>
      <c r="AC137" s="8"/>
      <c r="AD137" s="8"/>
      <c r="AE137" s="8"/>
      <c r="AF137" s="8"/>
      <c r="AG137" s="8"/>
    </row>
    <row r="138" spans="1:33" s="296" customFormat="1" ht="18" customHeight="1" x14ac:dyDescent="0.2">
      <c r="A138" s="342" t="str">
        <f>'Setup Page'!C9</f>
        <v>Emandleni</v>
      </c>
      <c r="B138" s="317"/>
      <c r="C138" s="351"/>
      <c r="D138" s="317"/>
      <c r="E138" s="317"/>
      <c r="F138" s="317"/>
      <c r="G138" s="317"/>
      <c r="H138" s="317"/>
      <c r="I138" s="1144">
        <f t="shared" si="16"/>
        <v>554</v>
      </c>
      <c r="J138" s="1150">
        <f t="shared" si="17"/>
        <v>486</v>
      </c>
      <c r="K138" s="322">
        <f t="shared" si="18"/>
        <v>735.67750000000001</v>
      </c>
      <c r="L138" s="343">
        <f t="shared" si="19"/>
        <v>599.52375000000006</v>
      </c>
      <c r="M138" s="323">
        <f t="shared" si="20"/>
        <v>41487007.551762447</v>
      </c>
      <c r="N138" s="323">
        <f t="shared" ref="N138:O138" si="21">SUM(N8+N30+N52+N74)</f>
        <v>32960806.041409954</v>
      </c>
      <c r="O138" s="324">
        <f t="shared" si="21"/>
        <v>8240201.5103524905</v>
      </c>
      <c r="P138" s="8"/>
      <c r="Q138" s="8"/>
      <c r="R138" s="8"/>
      <c r="S138" s="8"/>
      <c r="T138" s="8"/>
      <c r="U138" s="8"/>
      <c r="V138" s="8"/>
      <c r="W138" s="8"/>
      <c r="X138" s="8"/>
      <c r="Y138" s="8"/>
      <c r="Z138" s="8"/>
      <c r="AA138" s="8"/>
      <c r="AB138" s="8"/>
      <c r="AC138" s="8"/>
      <c r="AD138" s="8"/>
      <c r="AE138" s="8"/>
      <c r="AF138" s="8"/>
      <c r="AG138" s="8"/>
    </row>
    <row r="139" spans="1:33" s="296" customFormat="1" ht="18" customHeight="1" x14ac:dyDescent="0.2">
      <c r="A139" s="342">
        <f>'Setup Page'!C10</f>
        <v>0</v>
      </c>
      <c r="B139" s="317"/>
      <c r="C139" s="351"/>
      <c r="D139" s="317"/>
      <c r="E139" s="317"/>
      <c r="F139" s="317"/>
      <c r="G139" s="317"/>
      <c r="H139" s="317"/>
      <c r="I139" s="1144">
        <f t="shared" si="16"/>
        <v>0</v>
      </c>
      <c r="J139" s="1150">
        <f t="shared" si="17"/>
        <v>0</v>
      </c>
      <c r="K139" s="322">
        <f t="shared" si="18"/>
        <v>0</v>
      </c>
      <c r="L139" s="343">
        <f t="shared" si="19"/>
        <v>0</v>
      </c>
      <c r="M139" s="323">
        <f t="shared" si="20"/>
        <v>0</v>
      </c>
      <c r="N139" s="323">
        <f t="shared" ref="N139:O139" si="22">SUM(N9+N31+N53+N75)</f>
        <v>0</v>
      </c>
      <c r="O139" s="324">
        <f t="shared" si="22"/>
        <v>0</v>
      </c>
      <c r="P139" s="8"/>
      <c r="Q139" s="8"/>
      <c r="R139" s="8"/>
      <c r="S139" s="8"/>
      <c r="T139" s="8"/>
      <c r="U139" s="8"/>
      <c r="V139" s="8"/>
      <c r="W139" s="8"/>
      <c r="X139" s="8"/>
      <c r="Y139" s="8"/>
      <c r="Z139" s="8"/>
      <c r="AA139" s="8"/>
      <c r="AB139" s="8"/>
      <c r="AC139" s="8"/>
      <c r="AD139" s="8"/>
      <c r="AE139" s="8"/>
      <c r="AF139" s="8"/>
      <c r="AG139" s="8"/>
    </row>
    <row r="140" spans="1:33" s="296" customFormat="1" ht="18" customHeight="1" x14ac:dyDescent="0.2">
      <c r="A140" s="342" t="str">
        <f>'Setup Page'!C11</f>
        <v>Nongoma Engineering</v>
      </c>
      <c r="B140" s="317"/>
      <c r="C140" s="351"/>
      <c r="D140" s="317"/>
      <c r="E140" s="317"/>
      <c r="F140" s="317"/>
      <c r="G140" s="317"/>
      <c r="H140" s="317"/>
      <c r="I140" s="1144">
        <f t="shared" si="16"/>
        <v>1361</v>
      </c>
      <c r="J140" s="1150">
        <f t="shared" si="17"/>
        <v>580.33333333333326</v>
      </c>
      <c r="K140" s="322">
        <f t="shared" si="18"/>
        <v>1363.4933037037035</v>
      </c>
      <c r="L140" s="343">
        <f t="shared" si="19"/>
        <v>681.10443456790119</v>
      </c>
      <c r="M140" s="323">
        <f t="shared" si="20"/>
        <v>26692160.28861592</v>
      </c>
      <c r="N140" s="323">
        <f t="shared" ref="N140:O140" si="23">SUM(N10+N32+N54+N76)</f>
        <v>21018928.230892733</v>
      </c>
      <c r="O140" s="324">
        <f t="shared" si="23"/>
        <v>5254732.0577231832</v>
      </c>
      <c r="P140" s="8"/>
      <c r="Q140" s="8"/>
      <c r="R140" s="8"/>
      <c r="S140" s="8"/>
      <c r="T140" s="8"/>
      <c r="U140" s="8"/>
      <c r="V140" s="8"/>
      <c r="W140" s="8"/>
      <c r="X140" s="8"/>
      <c r="Y140" s="8"/>
      <c r="Z140" s="8"/>
      <c r="AA140" s="8"/>
      <c r="AB140" s="8"/>
      <c r="AC140" s="8"/>
      <c r="AD140" s="8"/>
      <c r="AE140" s="8"/>
      <c r="AF140" s="8"/>
      <c r="AG140" s="8"/>
    </row>
    <row r="141" spans="1:33" s="296" customFormat="1" ht="18" customHeight="1" x14ac:dyDescent="0.2">
      <c r="A141" s="342" t="str">
        <f>'Setup Page'!C12</f>
        <v>Nongoma KwaGqikazi</v>
      </c>
      <c r="B141" s="317"/>
      <c r="C141" s="351"/>
      <c r="D141" s="317"/>
      <c r="E141" s="317"/>
      <c r="F141" s="317"/>
      <c r="G141" s="317"/>
      <c r="H141" s="317"/>
      <c r="I141" s="1144">
        <f t="shared" si="16"/>
        <v>1332</v>
      </c>
      <c r="J141" s="1150">
        <f t="shared" si="17"/>
        <v>874</v>
      </c>
      <c r="K141" s="322">
        <f t="shared" si="18"/>
        <v>1161.25</v>
      </c>
      <c r="L141" s="343">
        <f t="shared" si="19"/>
        <v>682.125</v>
      </c>
      <c r="M141" s="323">
        <f t="shared" si="20"/>
        <v>28099525.573552262</v>
      </c>
      <c r="N141" s="323">
        <f t="shared" ref="N141:O141" si="24">SUM(N11+N33+N55+N77)</f>
        <v>20724020.458841812</v>
      </c>
      <c r="O141" s="324">
        <f t="shared" si="24"/>
        <v>5181005.114710452</v>
      </c>
      <c r="P141" s="8"/>
      <c r="Q141" s="8"/>
      <c r="R141" s="8"/>
      <c r="S141" s="8"/>
      <c r="T141" s="8"/>
      <c r="U141" s="8"/>
      <c r="V141" s="8"/>
      <c r="W141" s="8"/>
      <c r="X141" s="8"/>
      <c r="Y141" s="8"/>
      <c r="Z141" s="8"/>
      <c r="AA141" s="8"/>
      <c r="AB141" s="8"/>
      <c r="AC141" s="8"/>
      <c r="AD141" s="8"/>
      <c r="AE141" s="8"/>
      <c r="AF141" s="8"/>
      <c r="AG141" s="8"/>
    </row>
    <row r="142" spans="1:33" s="296" customFormat="1" ht="18" customHeight="1" x14ac:dyDescent="0.2">
      <c r="A142" s="342" t="str">
        <f>'Setup Page'!C13</f>
        <v>Nquthu</v>
      </c>
      <c r="B142" s="317"/>
      <c r="C142" s="351"/>
      <c r="D142" s="317"/>
      <c r="E142" s="317"/>
      <c r="F142" s="317"/>
      <c r="G142" s="317"/>
      <c r="H142" s="317"/>
      <c r="I142" s="1144">
        <f t="shared" si="16"/>
        <v>641</v>
      </c>
      <c r="J142" s="1150">
        <f t="shared" si="17"/>
        <v>320.16666666666663</v>
      </c>
      <c r="K142" s="322">
        <f t="shared" si="18"/>
        <v>846.8125</v>
      </c>
      <c r="L142" s="343">
        <f t="shared" si="19"/>
        <v>430.95458333333335</v>
      </c>
      <c r="M142" s="323">
        <f t="shared" si="20"/>
        <v>14716628.268641654</v>
      </c>
      <c r="N142" s="323">
        <f t="shared" ref="N142:O142" si="25">SUM(N12+N34+N56+N78)</f>
        <v>11141502.614913324</v>
      </c>
      <c r="O142" s="324">
        <f t="shared" si="25"/>
        <v>2785375.653728331</v>
      </c>
      <c r="P142" s="8"/>
      <c r="Q142" s="8"/>
      <c r="R142" s="8"/>
      <c r="S142" s="8"/>
      <c r="T142" s="8"/>
      <c r="U142" s="8"/>
      <c r="V142" s="8"/>
      <c r="W142" s="8"/>
      <c r="X142" s="8"/>
      <c r="Y142" s="8"/>
      <c r="Z142" s="8"/>
      <c r="AA142" s="8"/>
      <c r="AB142" s="8"/>
      <c r="AC142" s="8"/>
      <c r="AD142" s="8"/>
      <c r="AE142" s="8"/>
      <c r="AF142" s="8"/>
      <c r="AG142" s="8"/>
    </row>
    <row r="143" spans="1:33" s="296" customFormat="1" ht="18" customHeight="1" x14ac:dyDescent="0.2">
      <c r="A143" s="342" t="str">
        <f>'Setup Page'!C14</f>
        <v>Vryheid Business</v>
      </c>
      <c r="B143" s="317"/>
      <c r="C143" s="351"/>
      <c r="D143" s="317"/>
      <c r="E143" s="317"/>
      <c r="F143" s="317"/>
      <c r="G143" s="317"/>
      <c r="H143" s="317"/>
      <c r="I143" s="1144">
        <f t="shared" si="16"/>
        <v>666</v>
      </c>
      <c r="J143" s="1150">
        <f t="shared" si="17"/>
        <v>454.5</v>
      </c>
      <c r="K143" s="322">
        <f t="shared" si="18"/>
        <v>938.6400000000001</v>
      </c>
      <c r="L143" s="343">
        <f t="shared" si="19"/>
        <v>466.32000000000005</v>
      </c>
      <c r="M143" s="323">
        <f t="shared" si="20"/>
        <v>12640267.420976963</v>
      </c>
      <c r="N143" s="323">
        <f t="shared" ref="N143:O143" si="26">SUM(N13+N35+N57+N79)</f>
        <v>9530213.9367815703</v>
      </c>
      <c r="O143" s="324">
        <f t="shared" si="26"/>
        <v>2382553.4841953926</v>
      </c>
      <c r="P143" s="8"/>
      <c r="Q143" s="8"/>
      <c r="R143" s="8"/>
      <c r="S143" s="8"/>
      <c r="T143" s="8"/>
      <c r="U143" s="8"/>
      <c r="V143" s="8"/>
      <c r="W143" s="8"/>
      <c r="X143" s="8"/>
      <c r="Y143" s="8"/>
      <c r="Z143" s="8"/>
      <c r="AA143" s="8"/>
      <c r="AB143" s="8"/>
      <c r="AC143" s="8"/>
      <c r="AD143" s="8"/>
      <c r="AE143" s="8"/>
      <c r="AF143" s="8"/>
      <c r="AG143" s="8"/>
    </row>
    <row r="144" spans="1:33" s="296" customFormat="1" ht="18" customHeight="1" x14ac:dyDescent="0.2">
      <c r="A144" s="342" t="str">
        <f>'Setup Page'!C15</f>
        <v>Vryheid Engineering</v>
      </c>
      <c r="B144" s="317"/>
      <c r="C144" s="351"/>
      <c r="D144" s="317"/>
      <c r="E144" s="317"/>
      <c r="F144" s="317"/>
      <c r="G144" s="317"/>
      <c r="H144" s="317"/>
      <c r="I144" s="1144">
        <f t="shared" si="16"/>
        <v>449</v>
      </c>
      <c r="J144" s="1150">
        <f t="shared" si="17"/>
        <v>296.33333333333331</v>
      </c>
      <c r="K144" s="322">
        <f t="shared" si="18"/>
        <v>835.02564444444454</v>
      </c>
      <c r="L144" s="343">
        <f t="shared" si="19"/>
        <v>495.90854814814816</v>
      </c>
      <c r="M144" s="323">
        <f t="shared" si="20"/>
        <v>23290606.652976684</v>
      </c>
      <c r="N144" s="323">
        <f t="shared" ref="N144:O144" si="27">SUM(N14+N36+N58+N80)</f>
        <v>18265285.322381347</v>
      </c>
      <c r="O144" s="324">
        <f t="shared" si="27"/>
        <v>4566321.3305953369</v>
      </c>
      <c r="P144" s="8"/>
      <c r="Q144" s="8"/>
      <c r="R144" s="8"/>
      <c r="S144" s="8"/>
      <c r="T144" s="8"/>
      <c r="U144" s="8"/>
      <c r="V144" s="8"/>
      <c r="W144" s="8"/>
      <c r="X144" s="8"/>
      <c r="Y144" s="8"/>
      <c r="Z144" s="8"/>
      <c r="AA144" s="8"/>
      <c r="AB144" s="8"/>
      <c r="AC144" s="8"/>
      <c r="AD144" s="8"/>
      <c r="AE144" s="8"/>
      <c r="AF144" s="8"/>
      <c r="AG144" s="8"/>
    </row>
    <row r="145" spans="1:33" s="296" customFormat="1" ht="18" customHeight="1" x14ac:dyDescent="0.2">
      <c r="A145" s="342">
        <f>'Setup Page'!C16</f>
        <v>0</v>
      </c>
      <c r="B145" s="317"/>
      <c r="C145" s="351"/>
      <c r="D145" s="317"/>
      <c r="E145" s="317"/>
      <c r="F145" s="317"/>
      <c r="G145" s="317"/>
      <c r="H145" s="317"/>
      <c r="I145" s="1144">
        <f t="shared" si="16"/>
        <v>0</v>
      </c>
      <c r="J145" s="1150">
        <f t="shared" si="17"/>
        <v>0</v>
      </c>
      <c r="K145" s="322">
        <f t="shared" si="18"/>
        <v>0</v>
      </c>
      <c r="L145" s="343">
        <f t="shared" si="19"/>
        <v>0</v>
      </c>
      <c r="M145" s="323">
        <f t="shared" si="20"/>
        <v>0</v>
      </c>
      <c r="N145" s="323">
        <f t="shared" ref="N145:O145" si="28">SUM(N15+N37+N59+N81)</f>
        <v>0</v>
      </c>
      <c r="O145" s="324">
        <f t="shared" si="28"/>
        <v>0</v>
      </c>
      <c r="P145" s="8"/>
      <c r="Q145" s="8"/>
      <c r="R145" s="8"/>
      <c r="S145" s="8"/>
      <c r="T145" s="8"/>
      <c r="U145" s="8"/>
      <c r="V145" s="8"/>
      <c r="W145" s="8"/>
      <c r="X145" s="8"/>
      <c r="Y145" s="8"/>
      <c r="Z145" s="8"/>
      <c r="AA145" s="8"/>
      <c r="AB145" s="8"/>
      <c r="AC145" s="8"/>
      <c r="AD145" s="8"/>
      <c r="AE145" s="8"/>
      <c r="AF145" s="8"/>
      <c r="AG145" s="8"/>
    </row>
    <row r="146" spans="1:33" s="296" customFormat="1" ht="18" customHeight="1" x14ac:dyDescent="0.2">
      <c r="A146" s="342">
        <f>'Setup Page'!C17</f>
        <v>0</v>
      </c>
      <c r="B146" s="317"/>
      <c r="C146" s="351"/>
      <c r="D146" s="317"/>
      <c r="E146" s="317"/>
      <c r="F146" s="317"/>
      <c r="G146" s="317"/>
      <c r="H146" s="317"/>
      <c r="I146" s="1144">
        <f t="shared" si="16"/>
        <v>0</v>
      </c>
      <c r="J146" s="1150">
        <f t="shared" si="17"/>
        <v>0</v>
      </c>
      <c r="K146" s="322">
        <f t="shared" si="18"/>
        <v>0</v>
      </c>
      <c r="L146" s="343">
        <f t="shared" si="19"/>
        <v>0</v>
      </c>
      <c r="M146" s="323">
        <f t="shared" si="20"/>
        <v>0</v>
      </c>
      <c r="N146" s="323">
        <f t="shared" ref="N146:O146" si="29">SUM(N16+N38+N60+N82)</f>
        <v>0</v>
      </c>
      <c r="O146" s="324">
        <f t="shared" si="29"/>
        <v>0</v>
      </c>
      <c r="P146" s="8"/>
      <c r="Q146" s="8"/>
      <c r="R146" s="8"/>
      <c r="S146" s="8"/>
      <c r="T146" s="8"/>
      <c r="U146" s="8"/>
      <c r="V146" s="8"/>
      <c r="W146" s="8"/>
      <c r="X146" s="8"/>
      <c r="Y146" s="8"/>
      <c r="Z146" s="8"/>
      <c r="AA146" s="8"/>
      <c r="AB146" s="8"/>
      <c r="AC146" s="8"/>
      <c r="AD146" s="8"/>
      <c r="AE146" s="8"/>
      <c r="AF146" s="8"/>
      <c r="AG146" s="8"/>
    </row>
    <row r="147" spans="1:33" s="296" customFormat="1" ht="18" customHeight="1" x14ac:dyDescent="0.2">
      <c r="A147" s="342">
        <f>'Setup Page'!C18</f>
        <v>0</v>
      </c>
      <c r="B147" s="317"/>
      <c r="C147" s="351"/>
      <c r="D147" s="317"/>
      <c r="E147" s="317"/>
      <c r="F147" s="317"/>
      <c r="G147" s="317"/>
      <c r="H147" s="317"/>
      <c r="I147" s="1144">
        <f t="shared" ref="I147:I151" si="30">SUM(I17+I39+I61+I83+I126)</f>
        <v>0</v>
      </c>
      <c r="J147" s="1150">
        <f t="shared" ref="J147:J151" si="31">SUM(J17+J39+J61+J83)</f>
        <v>0</v>
      </c>
      <c r="K147" s="322">
        <f t="shared" ref="K147:K151" si="32">SUM(K17+K39+K61+K83+K126)</f>
        <v>0</v>
      </c>
      <c r="L147" s="343">
        <f t="shared" ref="L147:L151" si="33">SUM(L17+L39+L61+L83)</f>
        <v>0</v>
      </c>
      <c r="M147" s="323">
        <f t="shared" ref="M147:M151" si="34">SUM(M17+M39+M61+M83+M126)</f>
        <v>0</v>
      </c>
      <c r="N147" s="323">
        <f t="shared" ref="N147:O147" si="35">SUM(N17+N39+N61+N83)</f>
        <v>0</v>
      </c>
      <c r="O147" s="324">
        <f t="shared" si="35"/>
        <v>0</v>
      </c>
      <c r="P147" s="8"/>
      <c r="Q147" s="8"/>
      <c r="R147" s="8"/>
      <c r="S147" s="8"/>
      <c r="T147" s="8"/>
      <c r="U147" s="8"/>
      <c r="V147" s="8"/>
      <c r="W147" s="8"/>
      <c r="X147" s="8"/>
      <c r="Y147" s="8"/>
      <c r="Z147" s="8"/>
      <c r="AA147" s="8"/>
      <c r="AB147" s="8"/>
      <c r="AC147" s="8"/>
      <c r="AD147" s="8"/>
      <c r="AE147" s="8"/>
      <c r="AF147" s="8"/>
      <c r="AG147" s="8"/>
    </row>
    <row r="148" spans="1:33" s="296" customFormat="1" ht="18" customHeight="1" x14ac:dyDescent="0.2">
      <c r="A148" s="342">
        <f>'Setup Page'!C19</f>
        <v>0</v>
      </c>
      <c r="B148" s="317"/>
      <c r="C148" s="351"/>
      <c r="D148" s="317"/>
      <c r="E148" s="317"/>
      <c r="F148" s="317"/>
      <c r="G148" s="317"/>
      <c r="H148" s="317"/>
      <c r="I148" s="1144">
        <f t="shared" si="30"/>
        <v>0</v>
      </c>
      <c r="J148" s="1150">
        <f t="shared" si="31"/>
        <v>0</v>
      </c>
      <c r="K148" s="322">
        <f t="shared" si="32"/>
        <v>0</v>
      </c>
      <c r="L148" s="343">
        <f t="shared" si="33"/>
        <v>0</v>
      </c>
      <c r="M148" s="323">
        <f t="shared" si="34"/>
        <v>0</v>
      </c>
      <c r="N148" s="323">
        <f t="shared" ref="N148:O148" si="36">SUM(N18+N40+N62+N84)</f>
        <v>0</v>
      </c>
      <c r="O148" s="324">
        <f t="shared" si="36"/>
        <v>0</v>
      </c>
      <c r="P148" s="8"/>
      <c r="Q148" s="8"/>
      <c r="R148" s="8"/>
      <c r="S148" s="8"/>
      <c r="T148" s="8"/>
      <c r="U148" s="8"/>
      <c r="V148" s="8"/>
      <c r="W148" s="8"/>
      <c r="X148" s="8"/>
      <c r="Y148" s="8"/>
      <c r="Z148" s="8"/>
      <c r="AA148" s="8"/>
      <c r="AB148" s="8"/>
      <c r="AC148" s="8"/>
      <c r="AD148" s="8"/>
      <c r="AE148" s="8"/>
      <c r="AF148" s="8"/>
      <c r="AG148" s="8"/>
    </row>
    <row r="149" spans="1:33" s="296" customFormat="1" ht="18" customHeight="1" x14ac:dyDescent="0.2">
      <c r="A149" s="342">
        <f>'Setup Page'!C20</f>
        <v>0</v>
      </c>
      <c r="B149" s="317"/>
      <c r="C149" s="351"/>
      <c r="D149" s="317"/>
      <c r="E149" s="317"/>
      <c r="F149" s="317"/>
      <c r="G149" s="317"/>
      <c r="H149" s="317"/>
      <c r="I149" s="1144">
        <f t="shared" si="30"/>
        <v>0</v>
      </c>
      <c r="J149" s="1150">
        <f t="shared" si="31"/>
        <v>0</v>
      </c>
      <c r="K149" s="322">
        <f t="shared" si="32"/>
        <v>0</v>
      </c>
      <c r="L149" s="343">
        <f t="shared" si="33"/>
        <v>0</v>
      </c>
      <c r="M149" s="323">
        <f t="shared" si="34"/>
        <v>0</v>
      </c>
      <c r="N149" s="323">
        <f t="shared" ref="N149:O149" si="37">SUM(N19+N41+N63+N85)</f>
        <v>0</v>
      </c>
      <c r="O149" s="324">
        <f t="shared" si="37"/>
        <v>0</v>
      </c>
      <c r="P149" s="8"/>
      <c r="Q149" s="8"/>
      <c r="R149" s="8"/>
      <c r="S149" s="8"/>
      <c r="T149" s="8"/>
      <c r="U149" s="8"/>
      <c r="V149" s="8"/>
      <c r="W149" s="8"/>
      <c r="X149" s="8"/>
      <c r="Y149" s="8"/>
      <c r="Z149" s="8"/>
      <c r="AA149" s="8"/>
      <c r="AB149" s="8"/>
      <c r="AC149" s="8"/>
      <c r="AD149" s="8"/>
      <c r="AE149" s="8"/>
      <c r="AF149" s="8"/>
      <c r="AG149" s="8"/>
    </row>
    <row r="150" spans="1:33" s="296" customFormat="1" ht="18" customHeight="1" x14ac:dyDescent="0.2">
      <c r="A150" s="342">
        <f>'Setup Page'!C21</f>
        <v>0</v>
      </c>
      <c r="B150" s="317"/>
      <c r="C150" s="351"/>
      <c r="D150" s="317"/>
      <c r="E150" s="317"/>
      <c r="F150" s="317"/>
      <c r="G150" s="317"/>
      <c r="H150" s="317"/>
      <c r="I150" s="1144">
        <f t="shared" si="30"/>
        <v>0</v>
      </c>
      <c r="J150" s="1150">
        <f t="shared" si="31"/>
        <v>0</v>
      </c>
      <c r="K150" s="322">
        <f t="shared" si="32"/>
        <v>0</v>
      </c>
      <c r="L150" s="343">
        <f t="shared" si="33"/>
        <v>0</v>
      </c>
      <c r="M150" s="323">
        <f t="shared" si="34"/>
        <v>0</v>
      </c>
      <c r="N150" s="323">
        <f t="shared" ref="N150:O150" si="38">SUM(N20+N42+N64+N86)</f>
        <v>0</v>
      </c>
      <c r="O150" s="324">
        <f t="shared" si="38"/>
        <v>0</v>
      </c>
      <c r="P150" s="8"/>
      <c r="Q150" s="8"/>
      <c r="R150" s="8"/>
      <c r="S150" s="8"/>
      <c r="T150" s="8"/>
      <c r="U150" s="8"/>
      <c r="V150" s="8"/>
      <c r="W150" s="8"/>
      <c r="X150" s="8"/>
      <c r="Y150" s="8"/>
      <c r="Z150" s="8"/>
      <c r="AA150" s="8"/>
      <c r="AB150" s="8"/>
      <c r="AC150" s="8"/>
      <c r="AD150" s="8"/>
      <c r="AE150" s="8"/>
      <c r="AF150" s="8"/>
      <c r="AG150" s="8"/>
    </row>
    <row r="151" spans="1:33" s="296" customFormat="1" ht="18" customHeight="1" thickBot="1" x14ac:dyDescent="0.25">
      <c r="A151" s="344">
        <f>'Setup Page'!C22</f>
        <v>0</v>
      </c>
      <c r="B151" s="325"/>
      <c r="C151" s="354"/>
      <c r="D151" s="325"/>
      <c r="E151" s="325"/>
      <c r="F151" s="325"/>
      <c r="G151" s="325"/>
      <c r="H151" s="325"/>
      <c r="I151" s="1146">
        <f t="shared" si="30"/>
        <v>0</v>
      </c>
      <c r="J151" s="1151">
        <f t="shared" si="31"/>
        <v>0</v>
      </c>
      <c r="K151" s="330">
        <f t="shared" si="32"/>
        <v>0</v>
      </c>
      <c r="L151" s="345">
        <f t="shared" si="33"/>
        <v>0</v>
      </c>
      <c r="M151" s="331">
        <f t="shared" si="34"/>
        <v>0</v>
      </c>
      <c r="N151" s="331">
        <f t="shared" ref="N151:O151" si="39">SUM(N21+N43+N65+N87)</f>
        <v>0</v>
      </c>
      <c r="O151" s="332">
        <f t="shared" si="39"/>
        <v>0</v>
      </c>
      <c r="P151" s="8"/>
      <c r="Q151" s="8"/>
      <c r="R151" s="8"/>
      <c r="S151" s="8"/>
      <c r="T151" s="8"/>
      <c r="U151" s="8"/>
      <c r="V151" s="8"/>
      <c r="W151" s="8"/>
      <c r="X151" s="8"/>
      <c r="Y151" s="8"/>
      <c r="Z151" s="8"/>
      <c r="AA151" s="8"/>
      <c r="AB151" s="8"/>
      <c r="AC151" s="8"/>
      <c r="AD151" s="8"/>
      <c r="AE151" s="8"/>
      <c r="AF151" s="8"/>
      <c r="AG151" s="8"/>
    </row>
    <row r="152" spans="1:33" s="296" customFormat="1" ht="18" customHeight="1" thickBot="1" x14ac:dyDescent="0.25">
      <c r="A152" s="333"/>
      <c r="B152" s="356"/>
      <c r="C152" s="863"/>
      <c r="D152" s="863"/>
      <c r="E152" s="863"/>
      <c r="F152" s="863"/>
      <c r="G152" s="863"/>
      <c r="H152" s="356" t="s">
        <v>250</v>
      </c>
      <c r="I152" s="864">
        <f>SUM(I137:I151)</f>
        <v>5228</v>
      </c>
      <c r="J152" s="861">
        <f t="shared" ref="J152:O152" si="40">SUM(J137:J151)</f>
        <v>3011.3333333333335</v>
      </c>
      <c r="K152" s="857">
        <f t="shared" si="40"/>
        <v>6105.8989481481485</v>
      </c>
      <c r="L152" s="862">
        <f t="shared" si="40"/>
        <v>3355.9363160493831</v>
      </c>
      <c r="M152" s="859">
        <f t="shared" si="40"/>
        <v>148847095.75652593</v>
      </c>
      <c r="N152" s="859">
        <f t="shared" si="40"/>
        <v>113640756.60522075</v>
      </c>
      <c r="O152" s="860">
        <f t="shared" si="40"/>
        <v>28410189.151305187</v>
      </c>
      <c r="P152" s="8"/>
      <c r="Q152" s="8"/>
      <c r="R152" s="8"/>
      <c r="S152" s="8"/>
      <c r="T152" s="8"/>
      <c r="U152" s="8"/>
      <c r="V152" s="8"/>
      <c r="W152" s="8"/>
      <c r="X152" s="8"/>
      <c r="Y152" s="8"/>
      <c r="Z152" s="8"/>
      <c r="AA152" s="8"/>
      <c r="AB152" s="8"/>
      <c r="AC152" s="8"/>
      <c r="AD152" s="8"/>
      <c r="AE152" s="8"/>
      <c r="AF152" s="8"/>
      <c r="AG152" s="8"/>
    </row>
    <row r="153" spans="1:33" s="296" customFormat="1" ht="18" customHeight="1" thickBot="1" x14ac:dyDescent="0.25">
      <c r="A153" s="336"/>
      <c r="B153" s="337"/>
      <c r="C153" s="337"/>
      <c r="D153" s="337"/>
      <c r="E153" s="337"/>
      <c r="F153" s="337"/>
      <c r="G153" s="337"/>
      <c r="H153" s="337"/>
      <c r="I153" s="338"/>
      <c r="J153" s="356" t="s">
        <v>285</v>
      </c>
      <c r="K153" s="358">
        <f>IF(K152=0,"",(K152/I152)-1)</f>
        <v>0.16792252259911034</v>
      </c>
      <c r="L153" s="359">
        <f>IF(L152=0,"",(L152/J152)-1)</f>
        <v>0.11443534958469659</v>
      </c>
      <c r="M153" s="339"/>
      <c r="N153" s="339"/>
      <c r="O153" s="340"/>
      <c r="P153" s="8"/>
      <c r="Q153" s="8"/>
      <c r="R153" s="8"/>
      <c r="S153" s="8"/>
      <c r="T153" s="8"/>
      <c r="U153" s="8"/>
      <c r="V153" s="8"/>
      <c r="W153" s="8"/>
      <c r="X153" s="8"/>
      <c r="Y153" s="8"/>
      <c r="Z153" s="8"/>
      <c r="AA153" s="8"/>
      <c r="AB153" s="8"/>
      <c r="AC153" s="8"/>
      <c r="AD153" s="8"/>
      <c r="AE153" s="8"/>
      <c r="AF153" s="8"/>
      <c r="AG153" s="8"/>
    </row>
    <row r="154" spans="1:33" s="296" customFormat="1" thickBot="1" x14ac:dyDescent="0.25">
      <c r="A154" s="357"/>
      <c r="B154" s="347"/>
      <c r="C154" s="347"/>
      <c r="D154" s="347"/>
      <c r="E154" s="347"/>
      <c r="F154" s="347"/>
      <c r="G154" s="347"/>
      <c r="H154" s="347"/>
      <c r="I154" s="347"/>
      <c r="J154" s="347"/>
      <c r="K154" s="347"/>
      <c r="L154" s="347"/>
      <c r="M154" s="347"/>
      <c r="N154" s="347"/>
      <c r="O154" s="295"/>
      <c r="P154" s="8"/>
      <c r="Q154" s="8"/>
      <c r="R154" s="8"/>
      <c r="S154" s="8"/>
      <c r="T154" s="8"/>
      <c r="U154" s="8"/>
      <c r="V154" s="8"/>
      <c r="W154" s="8"/>
      <c r="X154" s="8"/>
      <c r="Y154" s="8"/>
      <c r="Z154" s="8"/>
      <c r="AA154" s="8"/>
      <c r="AB154" s="8"/>
      <c r="AC154" s="8"/>
      <c r="AD154" s="8"/>
      <c r="AE154" s="8"/>
      <c r="AF154" s="8"/>
      <c r="AG154" s="8"/>
    </row>
    <row r="155" spans="1:33" x14ac:dyDescent="0.2">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row>
    <row r="156" spans="1:33" x14ac:dyDescent="0.2">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row>
    <row r="157" spans="1:33" x14ac:dyDescent="0.2">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row>
    <row r="158" spans="1:33" x14ac:dyDescent="0.2">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5"/>
      <c r="AB158" s="265"/>
      <c r="AC158" s="265"/>
      <c r="AD158" s="265"/>
      <c r="AE158" s="265"/>
      <c r="AF158" s="265"/>
      <c r="AG158" s="265"/>
    </row>
    <row r="159" spans="1:33" x14ac:dyDescent="0.2">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5"/>
      <c r="AB159" s="265"/>
      <c r="AC159" s="265"/>
      <c r="AD159" s="265"/>
      <c r="AE159" s="265"/>
      <c r="AF159" s="265"/>
      <c r="AG159" s="265"/>
    </row>
    <row r="160" spans="1:33" x14ac:dyDescent="0.2">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row>
    <row r="161" spans="1:33" x14ac:dyDescent="0.2">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5"/>
      <c r="AB161" s="265"/>
      <c r="AC161" s="265"/>
      <c r="AD161" s="265"/>
      <c r="AE161" s="265"/>
      <c r="AF161" s="265"/>
      <c r="AG161" s="265"/>
    </row>
    <row r="162" spans="1:33" x14ac:dyDescent="0.2">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5"/>
      <c r="AB162" s="265"/>
      <c r="AC162" s="265"/>
      <c r="AD162" s="265"/>
      <c r="AE162" s="265"/>
      <c r="AF162" s="265"/>
      <c r="AG162" s="265"/>
    </row>
    <row r="163" spans="1:33" x14ac:dyDescent="0.2">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265"/>
    </row>
    <row r="164" spans="1:33" x14ac:dyDescent="0.2">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c r="AD164" s="265"/>
      <c r="AE164" s="265"/>
      <c r="AF164" s="265"/>
      <c r="AG164" s="265"/>
    </row>
    <row r="165" spans="1:33" x14ac:dyDescent="0.2">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5"/>
      <c r="AB165" s="265"/>
      <c r="AC165" s="265"/>
      <c r="AD165" s="265"/>
      <c r="AE165" s="265"/>
      <c r="AF165" s="265"/>
      <c r="AG165" s="265"/>
    </row>
    <row r="166" spans="1:33" x14ac:dyDescent="0.2">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5"/>
      <c r="AB166" s="265"/>
      <c r="AC166" s="265"/>
      <c r="AD166" s="265"/>
      <c r="AE166" s="265"/>
      <c r="AF166" s="265"/>
      <c r="AG166" s="265"/>
    </row>
    <row r="167" spans="1:33" x14ac:dyDescent="0.2">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5"/>
      <c r="AB167" s="265"/>
      <c r="AC167" s="265"/>
      <c r="AD167" s="265"/>
      <c r="AE167" s="265"/>
      <c r="AF167" s="265"/>
      <c r="AG167" s="265"/>
    </row>
    <row r="168" spans="1:33" x14ac:dyDescent="0.2">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5"/>
      <c r="AB168" s="265"/>
      <c r="AC168" s="265"/>
      <c r="AD168" s="265"/>
      <c r="AE168" s="265"/>
      <c r="AF168" s="265"/>
      <c r="AG168" s="265"/>
    </row>
    <row r="169" spans="1:33" x14ac:dyDescent="0.2">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5"/>
      <c r="AB169" s="265"/>
      <c r="AC169" s="265"/>
      <c r="AD169" s="265"/>
      <c r="AE169" s="265"/>
      <c r="AF169" s="265"/>
      <c r="AG169" s="265"/>
    </row>
    <row r="170" spans="1:33" x14ac:dyDescent="0.2">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row>
    <row r="171" spans="1:33" x14ac:dyDescent="0.2">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5"/>
      <c r="AB171" s="265"/>
      <c r="AC171" s="265"/>
      <c r="AD171" s="265"/>
      <c r="AE171" s="265"/>
      <c r="AF171" s="265"/>
      <c r="AG171" s="265"/>
    </row>
    <row r="172" spans="1:33" x14ac:dyDescent="0.2">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5"/>
      <c r="AB172" s="265"/>
      <c r="AC172" s="265"/>
      <c r="AD172" s="265"/>
      <c r="AE172" s="265"/>
      <c r="AF172" s="265"/>
      <c r="AG172" s="265"/>
    </row>
    <row r="173" spans="1:33" x14ac:dyDescent="0.2">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5"/>
      <c r="AB173" s="265"/>
      <c r="AC173" s="265"/>
      <c r="AD173" s="265"/>
      <c r="AE173" s="265"/>
      <c r="AF173" s="265"/>
      <c r="AG173" s="265"/>
    </row>
    <row r="174" spans="1:33" x14ac:dyDescent="0.2">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5"/>
      <c r="AB174" s="265"/>
      <c r="AC174" s="265"/>
      <c r="AD174" s="265"/>
      <c r="AE174" s="265"/>
      <c r="AF174" s="265"/>
      <c r="AG174" s="265"/>
    </row>
    <row r="175" spans="1:33" x14ac:dyDescent="0.2">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5"/>
      <c r="AB175" s="265"/>
      <c r="AC175" s="265"/>
      <c r="AD175" s="265"/>
      <c r="AE175" s="265"/>
      <c r="AF175" s="265"/>
      <c r="AG175" s="265"/>
    </row>
    <row r="176" spans="1:33" x14ac:dyDescent="0.2">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5"/>
      <c r="AB176" s="265"/>
      <c r="AC176" s="265"/>
      <c r="AD176" s="265"/>
      <c r="AE176" s="265"/>
      <c r="AF176" s="265"/>
      <c r="AG176" s="265"/>
    </row>
    <row r="177" spans="1:33" x14ac:dyDescent="0.2">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5"/>
      <c r="AB177" s="265"/>
      <c r="AC177" s="265"/>
      <c r="AD177" s="265"/>
      <c r="AE177" s="265"/>
      <c r="AF177" s="265"/>
      <c r="AG177" s="265"/>
    </row>
    <row r="178" spans="1:33" x14ac:dyDescent="0.2">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5"/>
      <c r="AB178" s="265"/>
      <c r="AC178" s="265"/>
      <c r="AD178" s="265"/>
      <c r="AE178" s="265"/>
      <c r="AF178" s="265"/>
      <c r="AG178" s="265"/>
    </row>
    <row r="179" spans="1:33" x14ac:dyDescent="0.2">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5"/>
      <c r="AB179" s="265"/>
      <c r="AC179" s="265"/>
      <c r="AD179" s="265"/>
      <c r="AE179" s="265"/>
      <c r="AF179" s="265"/>
      <c r="AG179" s="265"/>
    </row>
    <row r="180" spans="1:33" x14ac:dyDescent="0.2">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5"/>
      <c r="AB180" s="265"/>
      <c r="AC180" s="265"/>
      <c r="AD180" s="265"/>
      <c r="AE180" s="265"/>
      <c r="AF180" s="265"/>
      <c r="AG180" s="265"/>
    </row>
  </sheetData>
  <sheetProtection algorithmName="SHA-512" hashValue="rZ6ibARk6WdJyyBmeVnr4DI9CNly194h/E0eRbEDO+gdpZ7Z0+s3MGjGFoEKVbgWr+KH8utTJqA9e+AeCuIVsg==" saltValue="28jezUSIwSByHNSYarh+fA==" spinCount="100000" sheet="1" objects="1" scenarios="1" formatRows="0"/>
  <mergeCells count="98">
    <mergeCell ref="L92:L93"/>
    <mergeCell ref="M92:M93"/>
    <mergeCell ref="N92:N93"/>
    <mergeCell ref="O92:O93"/>
    <mergeCell ref="A93:B93"/>
    <mergeCell ref="G92:G93"/>
    <mergeCell ref="H92:H93"/>
    <mergeCell ref="I92:I93"/>
    <mergeCell ref="J92:J93"/>
    <mergeCell ref="K92:K93"/>
    <mergeCell ref="A91:B91"/>
    <mergeCell ref="C92:C93"/>
    <mergeCell ref="D92:D93"/>
    <mergeCell ref="E92:E93"/>
    <mergeCell ref="F92:F93"/>
    <mergeCell ref="A113:B113"/>
    <mergeCell ref="B1:O1"/>
    <mergeCell ref="I26:I28"/>
    <mergeCell ref="J26:J28"/>
    <mergeCell ref="K26:K28"/>
    <mergeCell ref="L26:L28"/>
    <mergeCell ref="M27:M28"/>
    <mergeCell ref="N27:N28"/>
    <mergeCell ref="O27:O28"/>
    <mergeCell ref="I48:I50"/>
    <mergeCell ref="A28:B28"/>
    <mergeCell ref="A47:B47"/>
    <mergeCell ref="C48:H48"/>
    <mergeCell ref="A69:B69"/>
    <mergeCell ref="C70:H70"/>
    <mergeCell ref="A3:B3"/>
    <mergeCell ref="A25:B25"/>
    <mergeCell ref="C26:H26"/>
    <mergeCell ref="C27:D27"/>
    <mergeCell ref="E27:F27"/>
    <mergeCell ref="G27:H27"/>
    <mergeCell ref="M5:M6"/>
    <mergeCell ref="N5:N6"/>
    <mergeCell ref="O5:O6"/>
    <mergeCell ref="A6:B6"/>
    <mergeCell ref="I4:I6"/>
    <mergeCell ref="J4:J6"/>
    <mergeCell ref="K4:K6"/>
    <mergeCell ref="L4:L6"/>
    <mergeCell ref="C5:D5"/>
    <mergeCell ref="E5:F5"/>
    <mergeCell ref="G5:H5"/>
    <mergeCell ref="C4:H4"/>
    <mergeCell ref="M49:M50"/>
    <mergeCell ref="N49:N50"/>
    <mergeCell ref="O49:O50"/>
    <mergeCell ref="A50:B50"/>
    <mergeCell ref="J48:J50"/>
    <mergeCell ref="K48:K50"/>
    <mergeCell ref="L48:L50"/>
    <mergeCell ref="C49:D49"/>
    <mergeCell ref="E49:F49"/>
    <mergeCell ref="G49:H49"/>
    <mergeCell ref="M71:M72"/>
    <mergeCell ref="N71:N72"/>
    <mergeCell ref="O71:O72"/>
    <mergeCell ref="A72:B72"/>
    <mergeCell ref="I70:I72"/>
    <mergeCell ref="J70:J72"/>
    <mergeCell ref="K70:K72"/>
    <mergeCell ref="L70:L72"/>
    <mergeCell ref="C71:D71"/>
    <mergeCell ref="E71:F71"/>
    <mergeCell ref="G71:H71"/>
    <mergeCell ref="O114:O115"/>
    <mergeCell ref="A115:B115"/>
    <mergeCell ref="N114:N115"/>
    <mergeCell ref="H114:H115"/>
    <mergeCell ref="K114:K115"/>
    <mergeCell ref="I114:I115"/>
    <mergeCell ref="L114:L115"/>
    <mergeCell ref="C114:C115"/>
    <mergeCell ref="D114:D115"/>
    <mergeCell ref="E114:E115"/>
    <mergeCell ref="F114:F115"/>
    <mergeCell ref="G114:G115"/>
    <mergeCell ref="J114:J115"/>
    <mergeCell ref="A134:B134"/>
    <mergeCell ref="I135:I136"/>
    <mergeCell ref="J135:J136"/>
    <mergeCell ref="K135:K136"/>
    <mergeCell ref="M114:M115"/>
    <mergeCell ref="G135:G136"/>
    <mergeCell ref="H135:H136"/>
    <mergeCell ref="M135:M136"/>
    <mergeCell ref="N135:N136"/>
    <mergeCell ref="O135:O136"/>
    <mergeCell ref="L135:L136"/>
    <mergeCell ref="A136:B136"/>
    <mergeCell ref="C135:C136"/>
    <mergeCell ref="D135:D136"/>
    <mergeCell ref="E135:E136"/>
    <mergeCell ref="F135:F136"/>
  </mergeCells>
  <conditionalFormatting sqref="A7:A15">
    <cfRule type="cellIs" dxfId="194" priority="82" operator="equal">
      <formula>"Campus / Site Name"</formula>
    </cfRule>
  </conditionalFormatting>
  <conditionalFormatting sqref="M116:M124 C7:O15 C29:O37 K116:K124 I116:I124">
    <cfRule type="cellIs" dxfId="193" priority="81" operator="equal">
      <formula>0</formula>
    </cfRule>
  </conditionalFormatting>
  <conditionalFormatting sqref="A29:A37">
    <cfRule type="cellIs" dxfId="192" priority="80" operator="equal">
      <formula>"Campus / Site Name"</formula>
    </cfRule>
  </conditionalFormatting>
  <conditionalFormatting sqref="A51:A59">
    <cfRule type="cellIs" dxfId="191" priority="78" operator="equal">
      <formula>"Campus / Site Name"</formula>
    </cfRule>
  </conditionalFormatting>
  <conditionalFormatting sqref="C51:O59">
    <cfRule type="cellIs" dxfId="190" priority="77" operator="equal">
      <formula>0</formula>
    </cfRule>
  </conditionalFormatting>
  <conditionalFormatting sqref="A73:A81">
    <cfRule type="cellIs" dxfId="189" priority="75" operator="equal">
      <formula>"Campus / Site Name"</formula>
    </cfRule>
  </conditionalFormatting>
  <conditionalFormatting sqref="C73:O81">
    <cfRule type="cellIs" dxfId="188" priority="74" operator="equal">
      <formula>0</formula>
    </cfRule>
  </conditionalFormatting>
  <conditionalFormatting sqref="K23:L23">
    <cfRule type="cellIs" dxfId="187" priority="71" operator="lessThan">
      <formula>0</formula>
    </cfRule>
    <cfRule type="cellIs" dxfId="186" priority="72" operator="greaterThanOrEqual">
      <formula>0</formula>
    </cfRule>
  </conditionalFormatting>
  <conditionalFormatting sqref="K45:L45">
    <cfRule type="cellIs" dxfId="185" priority="69" operator="lessThan">
      <formula>0</formula>
    </cfRule>
    <cfRule type="cellIs" dxfId="184" priority="70" operator="greaterThanOrEqual">
      <formula>0</formula>
    </cfRule>
  </conditionalFormatting>
  <conditionalFormatting sqref="K67:L67">
    <cfRule type="cellIs" dxfId="183" priority="67" operator="lessThan">
      <formula>0</formula>
    </cfRule>
    <cfRule type="cellIs" dxfId="182" priority="68" operator="greaterThanOrEqual">
      <formula>0</formula>
    </cfRule>
  </conditionalFormatting>
  <conditionalFormatting sqref="K89:L89">
    <cfRule type="cellIs" dxfId="181" priority="65" operator="lessThan">
      <formula>0</formula>
    </cfRule>
    <cfRule type="cellIs" dxfId="180" priority="66" operator="greaterThanOrEqual">
      <formula>0</formula>
    </cfRule>
  </conditionalFormatting>
  <conditionalFormatting sqref="A116:A124">
    <cfRule type="cellIs" dxfId="179" priority="64" operator="equal">
      <formula>"Campus / Site Name"</formula>
    </cfRule>
  </conditionalFormatting>
  <conditionalFormatting sqref="A137:A145">
    <cfRule type="cellIs" dxfId="178" priority="60" operator="equal">
      <formula>"Campus / Site Name"</formula>
    </cfRule>
  </conditionalFormatting>
  <conditionalFormatting sqref="I137:O145">
    <cfRule type="cellIs" dxfId="177" priority="56" operator="equal">
      <formula>0</formula>
    </cfRule>
  </conditionalFormatting>
  <conditionalFormatting sqref="K153:L153">
    <cfRule type="cellIs" dxfId="176" priority="57" operator="lessThan">
      <formula>0</formula>
    </cfRule>
    <cfRule type="cellIs" dxfId="175" priority="58" operator="greaterThanOrEqual">
      <formula>0</formula>
    </cfRule>
  </conditionalFormatting>
  <conditionalFormatting sqref="L137:L145">
    <cfRule type="cellIs" dxfId="174" priority="59" operator="lessThan">
      <formula>600</formula>
    </cfRule>
  </conditionalFormatting>
  <conditionalFormatting sqref="A7:A15 A29:A37 A51:A59 A73:A81 A116:A124 A137:A145">
    <cfRule type="cellIs" dxfId="173" priority="55" operator="equal">
      <formula>0</formula>
    </cfRule>
  </conditionalFormatting>
  <conditionalFormatting sqref="A94:A102">
    <cfRule type="cellIs" dxfId="172" priority="54" operator="equal">
      <formula>"Campus / Site Name"</formula>
    </cfRule>
  </conditionalFormatting>
  <conditionalFormatting sqref="I94:O102">
    <cfRule type="cellIs" dxfId="171" priority="50" operator="equal">
      <formula>0</formula>
    </cfRule>
  </conditionalFormatting>
  <conditionalFormatting sqref="K110:L110">
    <cfRule type="cellIs" dxfId="170" priority="51" operator="lessThan">
      <formula>0</formula>
    </cfRule>
    <cfRule type="cellIs" dxfId="169" priority="52" operator="greaterThanOrEqual">
      <formula>0</formula>
    </cfRule>
  </conditionalFormatting>
  <conditionalFormatting sqref="L94:L102">
    <cfRule type="cellIs" dxfId="168" priority="53" operator="lessThan">
      <formula>600</formula>
    </cfRule>
  </conditionalFormatting>
  <conditionalFormatting sqref="A94:A102">
    <cfRule type="cellIs" dxfId="167" priority="49" operator="equal">
      <formula>0</formula>
    </cfRule>
  </conditionalFormatting>
  <conditionalFormatting sqref="K132">
    <cfRule type="cellIs" dxfId="166" priority="47" operator="lessThan">
      <formula>0</formula>
    </cfRule>
    <cfRule type="cellIs" dxfId="165" priority="48" operator="greaterThanOrEqual">
      <formula>0</formula>
    </cfRule>
  </conditionalFormatting>
  <conditionalFormatting sqref="A16:A21">
    <cfRule type="cellIs" dxfId="164" priority="43" operator="equal">
      <formula>"Campus / Site Name"</formula>
    </cfRule>
  </conditionalFormatting>
  <conditionalFormatting sqref="C16:O21">
    <cfRule type="cellIs" dxfId="163" priority="42" operator="equal">
      <formula>0</formula>
    </cfRule>
  </conditionalFormatting>
  <conditionalFormatting sqref="A16:A21">
    <cfRule type="cellIs" dxfId="162" priority="41" operator="equal">
      <formula>0</formula>
    </cfRule>
  </conditionalFormatting>
  <conditionalFormatting sqref="A60:A65">
    <cfRule type="cellIs" dxfId="161" priority="31" operator="equal">
      <formula>"Campus / Site Name"</formula>
    </cfRule>
  </conditionalFormatting>
  <conditionalFormatting sqref="C60:O65">
    <cfRule type="cellIs" dxfId="160" priority="30" operator="equal">
      <formula>0</formula>
    </cfRule>
  </conditionalFormatting>
  <conditionalFormatting sqref="A38:A43">
    <cfRule type="cellIs" dxfId="159" priority="35" operator="equal">
      <formula>0</formula>
    </cfRule>
  </conditionalFormatting>
  <conditionalFormatting sqref="C38:O43">
    <cfRule type="cellIs" dxfId="158" priority="37" operator="equal">
      <formula>0</formula>
    </cfRule>
  </conditionalFormatting>
  <conditionalFormatting sqref="A38:A43">
    <cfRule type="cellIs" dxfId="157" priority="36" operator="equal">
      <formula>"Campus / Site Name"</formula>
    </cfRule>
  </conditionalFormatting>
  <conditionalFormatting sqref="A60:A65">
    <cfRule type="cellIs" dxfId="156" priority="29" operator="equal">
      <formula>0</formula>
    </cfRule>
  </conditionalFormatting>
  <conditionalFormatting sqref="M125:M130 K125:K130 I125:I130">
    <cfRule type="cellIs" dxfId="155" priority="11" operator="equal">
      <formula>0</formula>
    </cfRule>
  </conditionalFormatting>
  <conditionalFormatting sqref="A125:A130">
    <cfRule type="cellIs" dxfId="154" priority="10" operator="equal">
      <formula>"Campus / Site Name"</formula>
    </cfRule>
  </conditionalFormatting>
  <conditionalFormatting sqref="A82:A87">
    <cfRule type="cellIs" dxfId="153" priority="23" operator="equal">
      <formula>0</formula>
    </cfRule>
  </conditionalFormatting>
  <conditionalFormatting sqref="A82:A87">
    <cfRule type="cellIs" dxfId="152" priority="25" operator="equal">
      <formula>"Campus / Site Name"</formula>
    </cfRule>
  </conditionalFormatting>
  <conditionalFormatting sqref="C82:O87">
    <cfRule type="cellIs" dxfId="151" priority="24" operator="equal">
      <formula>0</formula>
    </cfRule>
  </conditionalFormatting>
  <conditionalFormatting sqref="A103:A108">
    <cfRule type="cellIs" dxfId="150" priority="15" operator="equal">
      <formula>0</formula>
    </cfRule>
  </conditionalFormatting>
  <conditionalFormatting sqref="I103:O108">
    <cfRule type="cellIs" dxfId="149" priority="16" operator="equal">
      <formula>0</formula>
    </cfRule>
  </conditionalFormatting>
  <conditionalFormatting sqref="A125:A130">
    <cfRule type="cellIs" dxfId="148" priority="9" operator="equal">
      <formula>0</formula>
    </cfRule>
  </conditionalFormatting>
  <conditionalFormatting sqref="I146:O151">
    <cfRule type="cellIs" dxfId="147" priority="2" operator="equal">
      <formula>0</formula>
    </cfRule>
  </conditionalFormatting>
  <conditionalFormatting sqref="A146:A151">
    <cfRule type="cellIs" dxfId="146" priority="1" operator="equal">
      <formula>0</formula>
    </cfRule>
  </conditionalFormatting>
  <conditionalFormatting sqref="A103:A108">
    <cfRule type="cellIs" dxfId="145" priority="18" operator="equal">
      <formula>"Campus / Site Name"</formula>
    </cfRule>
  </conditionalFormatting>
  <conditionalFormatting sqref="L103:L108">
    <cfRule type="cellIs" dxfId="144" priority="17" operator="lessThan">
      <formula>600</formula>
    </cfRule>
  </conditionalFormatting>
  <conditionalFormatting sqref="A146:A151">
    <cfRule type="cellIs" dxfId="143" priority="4" operator="equal">
      <formula>"Campus / Site Name"</formula>
    </cfRule>
  </conditionalFormatting>
  <conditionalFormatting sqref="L146:L151">
    <cfRule type="cellIs" dxfId="142" priority="3" operator="lessThan">
      <formula>600</formula>
    </cfRule>
  </conditionalFormatting>
  <printOptions horizontalCentered="1"/>
  <pageMargins left="0.51181102362204722" right="0.51181102362204722" top="0.74803149606299213" bottom="0.55118110236220474" header="0.31496062992125984" footer="0.31496062992125984"/>
  <pageSetup paperSize="9" scale="60" fitToHeight="5" orientation="landscape" r:id="rId1"/>
  <rowBreaks count="3" manualBreakCount="3">
    <brk id="46" max="14" man="1"/>
    <brk id="90" max="14" man="1"/>
    <brk id="133" max="14" man="1"/>
  </row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X114"/>
  <sheetViews>
    <sheetView zoomScaleNormal="100" zoomScaleSheetLayoutView="100" workbookViewId="0">
      <pane xSplit="1" ySplit="1" topLeftCell="B7" activePane="bottomRight" state="frozen"/>
      <selection pane="topRight" activeCell="B1" sqref="B1"/>
      <selection pane="bottomLeft" activeCell="A2" sqref="A2"/>
      <selection pane="bottomRight" activeCell="A2" sqref="A2"/>
    </sheetView>
  </sheetViews>
  <sheetFormatPr defaultColWidth="9.140625" defaultRowHeight="12.75" x14ac:dyDescent="0.2"/>
  <cols>
    <col min="1" max="1" width="33.7109375" style="266" customWidth="1"/>
    <col min="2" max="7" width="22.7109375" style="266" customWidth="1"/>
    <col min="8" max="16384" width="9.140625" style="266"/>
  </cols>
  <sheetData>
    <row r="1" spans="1:24" s="57" customFormat="1" ht="30" customHeight="1" x14ac:dyDescent="0.2">
      <c r="A1" s="451" t="s">
        <v>310</v>
      </c>
      <c r="B1" s="1245" t="s">
        <v>302</v>
      </c>
      <c r="C1" s="1246"/>
      <c r="D1" s="1246"/>
      <c r="E1" s="1246"/>
      <c r="F1" s="1246"/>
      <c r="G1" s="1247"/>
      <c r="H1" s="56"/>
      <c r="I1" s="56"/>
      <c r="J1" s="56"/>
      <c r="K1" s="56"/>
      <c r="L1" s="56"/>
      <c r="M1" s="56"/>
      <c r="N1" s="56"/>
      <c r="O1" s="56"/>
      <c r="P1" s="56"/>
      <c r="Q1" s="56"/>
      <c r="R1" s="56"/>
      <c r="S1" s="56"/>
      <c r="T1" s="56"/>
      <c r="U1" s="56"/>
      <c r="V1" s="56"/>
      <c r="W1" s="56"/>
      <c r="X1" s="56"/>
    </row>
    <row r="2" spans="1:24" s="59" customFormat="1" ht="30.75" customHeight="1" thickBot="1" x14ac:dyDescent="0.25">
      <c r="A2" s="90" t="s">
        <v>160</v>
      </c>
      <c r="B2" s="58"/>
      <c r="C2" s="58"/>
      <c r="F2" s="467"/>
    </row>
    <row r="3" spans="1:24" s="470" customFormat="1" ht="24" customHeight="1" thickBot="1" x14ac:dyDescent="0.25">
      <c r="A3" s="1276" t="s">
        <v>711</v>
      </c>
      <c r="B3" s="1277"/>
      <c r="C3" s="1277"/>
      <c r="D3" s="1277"/>
      <c r="E3" s="1277"/>
      <c r="F3" s="1277"/>
      <c r="G3" s="1278"/>
      <c r="H3" s="448"/>
      <c r="I3" s="448"/>
      <c r="J3" s="448"/>
      <c r="K3" s="448"/>
      <c r="L3" s="448"/>
      <c r="M3" s="448"/>
      <c r="N3" s="448"/>
      <c r="O3" s="448"/>
      <c r="P3" s="448"/>
      <c r="Q3" s="448"/>
      <c r="R3" s="448"/>
      <c r="S3" s="448"/>
      <c r="T3" s="448"/>
      <c r="U3" s="448"/>
      <c r="V3" s="448"/>
      <c r="W3" s="448"/>
      <c r="X3" s="448"/>
    </row>
    <row r="4" spans="1:24" s="471" customFormat="1" ht="21" customHeight="1" x14ac:dyDescent="0.2">
      <c r="A4" s="756"/>
      <c r="B4" s="1505" t="s">
        <v>347</v>
      </c>
      <c r="C4" s="1506"/>
      <c r="D4" s="1506"/>
      <c r="E4" s="1506"/>
      <c r="F4" s="1506"/>
      <c r="G4" s="1507"/>
      <c r="H4" s="473"/>
      <c r="I4" s="473"/>
      <c r="J4" s="473"/>
      <c r="K4" s="473"/>
      <c r="L4" s="473"/>
      <c r="M4" s="473"/>
      <c r="N4" s="473"/>
      <c r="O4" s="473"/>
      <c r="P4" s="473"/>
      <c r="Q4" s="473"/>
      <c r="R4" s="473"/>
      <c r="S4" s="473"/>
      <c r="T4" s="473"/>
      <c r="U4" s="473"/>
      <c r="V4" s="473"/>
      <c r="W4" s="473"/>
      <c r="X4" s="473"/>
    </row>
    <row r="5" spans="1:24" s="471" customFormat="1" ht="21" customHeight="1" x14ac:dyDescent="0.2">
      <c r="A5" s="757"/>
      <c r="B5" s="1508" t="s">
        <v>60</v>
      </c>
      <c r="C5" s="1509"/>
      <c r="D5" s="1508" t="s">
        <v>20</v>
      </c>
      <c r="E5" s="1509"/>
      <c r="F5" s="1508" t="s">
        <v>348</v>
      </c>
      <c r="G5" s="1509"/>
      <c r="H5" s="473"/>
      <c r="I5" s="473"/>
      <c r="J5" s="473"/>
      <c r="K5" s="473"/>
      <c r="L5" s="473"/>
      <c r="M5" s="473"/>
      <c r="N5" s="473"/>
      <c r="O5" s="473"/>
      <c r="P5" s="473"/>
      <c r="Q5" s="473"/>
      <c r="R5" s="473"/>
      <c r="S5" s="473"/>
      <c r="T5" s="473"/>
      <c r="U5" s="473"/>
      <c r="V5" s="473"/>
      <c r="W5" s="473"/>
      <c r="X5" s="473"/>
    </row>
    <row r="6" spans="1:24" s="471" customFormat="1" ht="21" customHeight="1" x14ac:dyDescent="0.2">
      <c r="A6" s="758" t="s">
        <v>589</v>
      </c>
      <c r="B6" s="759" t="s">
        <v>349</v>
      </c>
      <c r="C6" s="760" t="s">
        <v>383</v>
      </c>
      <c r="D6" s="759" t="s">
        <v>349</v>
      </c>
      <c r="E6" s="760" t="s">
        <v>383</v>
      </c>
      <c r="F6" s="759" t="s">
        <v>349</v>
      </c>
      <c r="G6" s="760" t="s">
        <v>383</v>
      </c>
      <c r="H6" s="473"/>
      <c r="I6" s="473"/>
      <c r="J6" s="473"/>
      <c r="K6" s="473"/>
      <c r="L6" s="473"/>
      <c r="M6" s="473"/>
      <c r="N6" s="473"/>
      <c r="O6" s="473"/>
      <c r="P6" s="473"/>
      <c r="Q6" s="473"/>
      <c r="R6" s="473"/>
      <c r="S6" s="473"/>
      <c r="T6" s="473"/>
      <c r="U6" s="473"/>
      <c r="V6" s="473"/>
      <c r="W6" s="473"/>
      <c r="X6" s="473"/>
    </row>
    <row r="7" spans="1:24" s="471" customFormat="1" ht="21" customHeight="1" x14ac:dyDescent="0.2">
      <c r="A7" s="761" t="s">
        <v>590</v>
      </c>
      <c r="B7" s="762">
        <f t="shared" ref="B7:G7" si="0">B42</f>
        <v>38</v>
      </c>
      <c r="C7" s="763">
        <f t="shared" si="0"/>
        <v>11894037.624</v>
      </c>
      <c r="D7" s="762">
        <f t="shared" si="0"/>
        <v>58</v>
      </c>
      <c r="E7" s="763">
        <f t="shared" si="0"/>
        <v>11217539.445840003</v>
      </c>
      <c r="F7" s="762">
        <f t="shared" si="0"/>
        <v>3</v>
      </c>
      <c r="G7" s="763">
        <f t="shared" si="0"/>
        <v>0</v>
      </c>
      <c r="H7" s="473"/>
      <c r="I7" s="473"/>
      <c r="J7" s="473"/>
      <c r="K7" s="473"/>
      <c r="L7" s="473"/>
      <c r="M7" s="473"/>
      <c r="N7" s="473"/>
      <c r="O7" s="473"/>
      <c r="P7" s="473"/>
      <c r="Q7" s="473"/>
      <c r="R7" s="473"/>
      <c r="S7" s="473"/>
      <c r="T7" s="473"/>
      <c r="U7" s="473"/>
      <c r="V7" s="473"/>
      <c r="W7" s="473"/>
      <c r="X7" s="473"/>
    </row>
    <row r="8" spans="1:24" s="471" customFormat="1" ht="21" customHeight="1" thickBot="1" x14ac:dyDescent="0.25">
      <c r="A8" s="764" t="s">
        <v>591</v>
      </c>
      <c r="B8" s="765">
        <f t="shared" ref="B8:G8" si="1">B63</f>
        <v>120</v>
      </c>
      <c r="C8" s="766">
        <f t="shared" si="1"/>
        <v>30441065.499310341</v>
      </c>
      <c r="D8" s="765">
        <f t="shared" si="1"/>
        <v>80</v>
      </c>
      <c r="E8" s="766">
        <f t="shared" si="1"/>
        <v>10803866.723999999</v>
      </c>
      <c r="F8" s="765">
        <f t="shared" si="1"/>
        <v>0</v>
      </c>
      <c r="G8" s="766">
        <f t="shared" si="1"/>
        <v>0</v>
      </c>
      <c r="H8" s="473"/>
      <c r="I8" s="473"/>
      <c r="J8" s="473"/>
      <c r="K8" s="473"/>
      <c r="L8" s="473"/>
      <c r="M8" s="473"/>
      <c r="N8" s="473"/>
      <c r="O8" s="473"/>
      <c r="P8" s="473"/>
      <c r="Q8" s="473"/>
      <c r="R8" s="473"/>
      <c r="S8" s="473"/>
      <c r="T8" s="473"/>
      <c r="U8" s="473"/>
      <c r="V8" s="473"/>
      <c r="W8" s="473"/>
      <c r="X8" s="473"/>
    </row>
    <row r="9" spans="1:24" s="471" customFormat="1" ht="21" customHeight="1" thickBot="1" x14ac:dyDescent="0.25">
      <c r="A9" s="767" t="s">
        <v>597</v>
      </c>
      <c r="B9" s="768">
        <f>SUM(B7:B8)</f>
        <v>158</v>
      </c>
      <c r="C9" s="769">
        <f t="shared" ref="C9:G9" si="2">SUM(C7:C8)</f>
        <v>42335103.123310342</v>
      </c>
      <c r="D9" s="768">
        <f t="shared" si="2"/>
        <v>138</v>
      </c>
      <c r="E9" s="769">
        <f t="shared" si="2"/>
        <v>22021406.169840001</v>
      </c>
      <c r="F9" s="768">
        <f t="shared" si="2"/>
        <v>3</v>
      </c>
      <c r="G9" s="769">
        <f t="shared" si="2"/>
        <v>0</v>
      </c>
      <c r="H9" s="473"/>
      <c r="I9" s="473"/>
      <c r="J9" s="473"/>
      <c r="K9" s="473"/>
      <c r="L9" s="473"/>
      <c r="M9" s="473"/>
      <c r="N9" s="473"/>
      <c r="O9" s="473"/>
      <c r="P9" s="473"/>
      <c r="Q9" s="473"/>
      <c r="R9" s="473"/>
      <c r="S9" s="473"/>
      <c r="T9" s="473"/>
      <c r="U9" s="473"/>
      <c r="V9" s="473"/>
      <c r="W9" s="473"/>
      <c r="X9" s="473"/>
    </row>
    <row r="10" spans="1:24" s="471" customFormat="1" ht="13.5" customHeight="1" thickBot="1" x14ac:dyDescent="0.25">
      <c r="A10" s="770"/>
      <c r="B10" s="771"/>
      <c r="C10" s="771"/>
      <c r="D10" s="771"/>
      <c r="E10" s="771"/>
      <c r="F10" s="771"/>
      <c r="G10" s="425"/>
      <c r="H10" s="473"/>
      <c r="I10" s="473"/>
      <c r="J10" s="473"/>
      <c r="K10" s="473"/>
      <c r="L10" s="473"/>
      <c r="M10" s="473"/>
      <c r="N10" s="473"/>
      <c r="O10" s="473"/>
      <c r="P10" s="473"/>
      <c r="Q10" s="473"/>
      <c r="R10" s="473"/>
      <c r="S10" s="473"/>
      <c r="T10" s="473"/>
      <c r="U10" s="473"/>
      <c r="V10" s="473"/>
      <c r="W10" s="473"/>
      <c r="X10" s="473"/>
    </row>
    <row r="11" spans="1:24" s="471" customFormat="1" ht="21" customHeight="1" x14ac:dyDescent="0.2">
      <c r="A11" s="785" t="s">
        <v>595</v>
      </c>
      <c r="B11" s="790"/>
      <c r="C11" s="786" t="s">
        <v>586</v>
      </c>
      <c r="D11" s="790"/>
      <c r="E11" s="786" t="s">
        <v>586</v>
      </c>
      <c r="F11" s="790"/>
      <c r="G11" s="786" t="s">
        <v>586</v>
      </c>
      <c r="H11" s="473"/>
      <c r="I11" s="473"/>
      <c r="J11" s="473"/>
      <c r="K11" s="473"/>
      <c r="L11" s="473"/>
      <c r="M11" s="473"/>
      <c r="N11" s="473"/>
      <c r="O11" s="473"/>
      <c r="P11" s="473"/>
      <c r="Q11" s="473"/>
      <c r="R11" s="473"/>
      <c r="S11" s="473"/>
      <c r="T11" s="473"/>
      <c r="U11" s="473"/>
      <c r="V11" s="473"/>
      <c r="W11" s="473"/>
      <c r="X11" s="473"/>
    </row>
    <row r="12" spans="1:24" s="471" customFormat="1" ht="21" customHeight="1" thickBot="1" x14ac:dyDescent="0.25">
      <c r="A12" s="764" t="s">
        <v>594</v>
      </c>
      <c r="B12" s="791"/>
      <c r="C12" s="766">
        <f>C84</f>
        <v>975158.35199999984</v>
      </c>
      <c r="D12" s="791"/>
      <c r="E12" s="766">
        <f>E84</f>
        <v>163695.924</v>
      </c>
      <c r="F12" s="791"/>
      <c r="G12" s="766">
        <f>G84</f>
        <v>4369.6799999999994</v>
      </c>
      <c r="H12" s="473"/>
      <c r="I12" s="473"/>
      <c r="J12" s="473"/>
      <c r="K12" s="473"/>
      <c r="L12" s="473"/>
      <c r="M12" s="473"/>
      <c r="N12" s="473"/>
      <c r="O12" s="473"/>
      <c r="P12" s="473"/>
      <c r="Q12" s="473"/>
      <c r="R12" s="473"/>
      <c r="S12" s="473"/>
      <c r="T12" s="473"/>
      <c r="U12" s="473"/>
      <c r="V12" s="473"/>
      <c r="W12" s="473"/>
      <c r="X12" s="473"/>
    </row>
    <row r="13" spans="1:24" s="471" customFormat="1" ht="21" customHeight="1" thickBot="1" x14ac:dyDescent="0.25">
      <c r="A13" s="787"/>
      <c r="B13" s="788" t="s">
        <v>596</v>
      </c>
      <c r="C13" s="789">
        <f>C9+C12</f>
        <v>43310261.475310341</v>
      </c>
      <c r="D13" s="433"/>
      <c r="E13" s="789">
        <f>E9+E12</f>
        <v>22185102.093839999</v>
      </c>
      <c r="F13" s="433"/>
      <c r="G13" s="789">
        <f>G9+G12</f>
        <v>4369.6799999999994</v>
      </c>
      <c r="H13" s="473"/>
      <c r="I13" s="473"/>
      <c r="J13" s="473"/>
      <c r="K13" s="473"/>
      <c r="L13" s="473"/>
      <c r="M13" s="473"/>
      <c r="N13" s="473"/>
      <c r="O13" s="473"/>
      <c r="P13" s="473"/>
      <c r="Q13" s="473"/>
      <c r="R13" s="473"/>
      <c r="S13" s="473"/>
      <c r="T13" s="473"/>
      <c r="U13" s="473"/>
      <c r="V13" s="473"/>
      <c r="W13" s="473"/>
      <c r="X13" s="473"/>
    </row>
    <row r="14" spans="1:24" s="471" customFormat="1" ht="13.5" customHeight="1" thickBot="1" x14ac:dyDescent="0.25">
      <c r="A14" s="770"/>
      <c r="B14" s="431"/>
      <c r="C14" s="771"/>
      <c r="D14" s="431"/>
      <c r="E14" s="771"/>
      <c r="F14" s="431"/>
      <c r="G14" s="425"/>
      <c r="H14" s="473"/>
      <c r="I14" s="473"/>
      <c r="J14" s="473"/>
      <c r="K14" s="473"/>
      <c r="L14" s="473"/>
      <c r="M14" s="473"/>
      <c r="N14" s="473"/>
      <c r="O14" s="473"/>
      <c r="P14" s="473"/>
      <c r="Q14" s="473"/>
      <c r="R14" s="473"/>
      <c r="S14" s="473"/>
      <c r="T14" s="473"/>
      <c r="U14" s="473"/>
      <c r="V14" s="473"/>
      <c r="W14" s="473"/>
      <c r="X14" s="473"/>
    </row>
    <row r="15" spans="1:24" s="471" customFormat="1" ht="21" customHeight="1" x14ac:dyDescent="0.2">
      <c r="A15" s="767"/>
      <c r="B15" s="772"/>
      <c r="C15" s="773"/>
      <c r="D15" s="772"/>
      <c r="E15" s="793" t="s">
        <v>598</v>
      </c>
      <c r="F15" s="782" t="s">
        <v>349</v>
      </c>
      <c r="G15" s="777" t="s">
        <v>383</v>
      </c>
      <c r="H15" s="473"/>
      <c r="I15" s="473"/>
      <c r="J15" s="473"/>
      <c r="K15" s="473"/>
      <c r="L15" s="473"/>
      <c r="M15" s="473"/>
      <c r="N15" s="473"/>
      <c r="O15" s="473"/>
      <c r="P15" s="473"/>
      <c r="Q15" s="473"/>
      <c r="R15" s="473"/>
      <c r="S15" s="473"/>
      <c r="T15" s="473"/>
      <c r="U15" s="473"/>
      <c r="V15" s="473"/>
      <c r="W15" s="473"/>
      <c r="X15" s="473"/>
    </row>
    <row r="16" spans="1:24" s="471" customFormat="1" ht="21" customHeight="1" x14ac:dyDescent="0.2">
      <c r="A16" s="767"/>
      <c r="B16" s="772"/>
      <c r="C16" s="773"/>
      <c r="D16" s="772"/>
      <c r="E16" s="761" t="s">
        <v>590</v>
      </c>
      <c r="F16" s="783">
        <f>SUM(B7+D7+F7)</f>
        <v>99</v>
      </c>
      <c r="G16" s="779">
        <f>SUM(C7+E7+G7)</f>
        <v>23111577.069840003</v>
      </c>
      <c r="H16" s="473"/>
      <c r="I16" s="473"/>
      <c r="J16" s="473"/>
      <c r="K16" s="473"/>
      <c r="L16" s="473"/>
      <c r="M16" s="473"/>
      <c r="N16" s="473"/>
      <c r="O16" s="473"/>
      <c r="P16" s="473"/>
      <c r="Q16" s="473"/>
      <c r="R16" s="473"/>
      <c r="S16" s="473"/>
      <c r="T16" s="473"/>
      <c r="U16" s="473"/>
      <c r="V16" s="473"/>
      <c r="W16" s="473"/>
      <c r="X16" s="473"/>
    </row>
    <row r="17" spans="1:24" s="471" customFormat="1" ht="21" customHeight="1" thickBot="1" x14ac:dyDescent="0.25">
      <c r="A17" s="767"/>
      <c r="B17" s="772"/>
      <c r="C17" s="773"/>
      <c r="D17" s="772"/>
      <c r="E17" s="764" t="s">
        <v>591</v>
      </c>
      <c r="F17" s="784">
        <f>SUM(B8+D8+F8)</f>
        <v>200</v>
      </c>
      <c r="G17" s="780">
        <f>SUM(C8+E8+G8)</f>
        <v>41244932.223310336</v>
      </c>
      <c r="H17" s="473"/>
      <c r="I17" s="473"/>
      <c r="J17" s="473"/>
      <c r="K17" s="473"/>
      <c r="L17" s="473"/>
      <c r="M17" s="473"/>
      <c r="N17" s="473"/>
      <c r="O17" s="473"/>
      <c r="P17" s="473"/>
      <c r="Q17" s="473"/>
      <c r="R17" s="473"/>
      <c r="S17" s="473"/>
      <c r="T17" s="473"/>
      <c r="U17" s="473"/>
      <c r="V17" s="473"/>
      <c r="W17" s="473"/>
      <c r="X17" s="473"/>
    </row>
    <row r="18" spans="1:24" s="471" customFormat="1" ht="21" customHeight="1" thickBot="1" x14ac:dyDescent="0.25">
      <c r="A18" s="767"/>
      <c r="B18" s="772"/>
      <c r="C18" s="773"/>
      <c r="D18" s="772"/>
      <c r="E18" s="774" t="s">
        <v>593</v>
      </c>
      <c r="F18" s="775">
        <f>SUM(F16:F17)</f>
        <v>299</v>
      </c>
      <c r="G18" s="776">
        <f>SUM(G16:G17)</f>
        <v>64356509.293150336</v>
      </c>
      <c r="H18" s="473"/>
      <c r="I18" s="473"/>
      <c r="J18" s="473"/>
      <c r="K18" s="473"/>
      <c r="L18" s="473"/>
      <c r="M18" s="473"/>
      <c r="N18" s="473"/>
      <c r="O18" s="473"/>
      <c r="P18" s="473"/>
      <c r="Q18" s="473"/>
      <c r="R18" s="473"/>
      <c r="S18" s="473"/>
      <c r="T18" s="473"/>
      <c r="U18" s="473"/>
      <c r="V18" s="473"/>
      <c r="W18" s="473"/>
      <c r="X18" s="473"/>
    </row>
    <row r="19" spans="1:24" s="471" customFormat="1" ht="13.5" customHeight="1" thickBot="1" x14ac:dyDescent="0.25">
      <c r="A19" s="490"/>
      <c r="B19" s="486"/>
      <c r="C19" s="486"/>
      <c r="D19" s="486"/>
      <c r="E19" s="486"/>
      <c r="F19" s="486"/>
      <c r="G19" s="493"/>
      <c r="H19" s="473"/>
      <c r="I19" s="473"/>
      <c r="J19" s="473"/>
      <c r="K19" s="473"/>
      <c r="L19" s="473"/>
      <c r="M19" s="473"/>
      <c r="N19" s="473"/>
      <c r="O19" s="473"/>
      <c r="P19" s="473"/>
      <c r="Q19" s="473"/>
      <c r="R19" s="473"/>
      <c r="S19" s="473"/>
      <c r="T19" s="473"/>
      <c r="U19" s="473"/>
      <c r="V19" s="473"/>
      <c r="W19" s="473"/>
      <c r="X19" s="473"/>
    </row>
    <row r="20" spans="1:24" s="471" customFormat="1" ht="21" customHeight="1" thickBot="1" x14ac:dyDescent="0.25">
      <c r="A20" s="767"/>
      <c r="B20" s="772"/>
      <c r="C20" s="773"/>
      <c r="D20" s="772"/>
      <c r="E20" s="772"/>
      <c r="F20" s="792" t="s">
        <v>586</v>
      </c>
      <c r="G20" s="780">
        <f>SUM(C12+E12+G12)</f>
        <v>1143223.9559999998</v>
      </c>
      <c r="H20" s="473"/>
      <c r="I20" s="473"/>
      <c r="J20" s="473"/>
      <c r="K20" s="473"/>
      <c r="L20" s="473"/>
      <c r="M20" s="473"/>
      <c r="N20" s="473"/>
      <c r="O20" s="473"/>
      <c r="P20" s="473"/>
      <c r="Q20" s="473"/>
      <c r="R20" s="473"/>
      <c r="S20" s="473"/>
      <c r="T20" s="473"/>
      <c r="U20" s="473"/>
      <c r="V20" s="473"/>
      <c r="W20" s="473"/>
      <c r="X20" s="473"/>
    </row>
    <row r="21" spans="1:24" s="471" customFormat="1" ht="21" customHeight="1" thickBot="1" x14ac:dyDescent="0.25">
      <c r="A21" s="767"/>
      <c r="B21" s="772"/>
      <c r="C21" s="773"/>
      <c r="D21" s="772"/>
      <c r="E21" s="781"/>
      <c r="F21" s="774" t="s">
        <v>5</v>
      </c>
      <c r="G21" s="776">
        <f>G18+G20</f>
        <v>65499733.249150336</v>
      </c>
      <c r="H21" s="473"/>
      <c r="I21" s="473"/>
      <c r="J21" s="473"/>
      <c r="K21" s="473"/>
      <c r="L21" s="473"/>
      <c r="M21" s="473"/>
      <c r="N21" s="473"/>
      <c r="O21" s="473"/>
      <c r="P21" s="473"/>
      <c r="Q21" s="473"/>
      <c r="R21" s="473"/>
      <c r="S21" s="473"/>
      <c r="T21" s="473"/>
      <c r="U21" s="473"/>
      <c r="V21" s="473"/>
      <c r="W21" s="473"/>
      <c r="X21" s="473"/>
    </row>
    <row r="22" spans="1:24" s="471" customFormat="1" ht="13.5" customHeight="1" thickBot="1" x14ac:dyDescent="0.25">
      <c r="A22" s="491"/>
      <c r="B22" s="492"/>
      <c r="C22" s="492"/>
      <c r="D22" s="492"/>
      <c r="E22" s="492"/>
      <c r="F22" s="492"/>
      <c r="G22" s="493"/>
      <c r="H22" s="473"/>
      <c r="I22" s="473"/>
      <c r="J22" s="473"/>
      <c r="K22" s="473"/>
      <c r="L22" s="473"/>
      <c r="M22" s="473"/>
      <c r="N22" s="473"/>
      <c r="O22" s="473"/>
      <c r="P22" s="473"/>
      <c r="Q22" s="473"/>
      <c r="R22" s="473"/>
      <c r="S22" s="473"/>
      <c r="T22" s="473"/>
      <c r="U22" s="473"/>
      <c r="V22" s="473"/>
      <c r="W22" s="473"/>
      <c r="X22" s="473"/>
    </row>
    <row r="23" spans="1:24" s="400" customFormat="1" ht="18" customHeight="1" thickBot="1" x14ac:dyDescent="0.3">
      <c r="A23" s="468"/>
      <c r="B23" s="468"/>
      <c r="C23" s="469"/>
      <c r="D23" s="469"/>
      <c r="E23" s="469"/>
      <c r="F23" s="469"/>
      <c r="G23" s="408"/>
      <c r="H23" s="408"/>
      <c r="I23" s="408"/>
      <c r="J23" s="408"/>
      <c r="K23" s="408"/>
      <c r="L23" s="408"/>
      <c r="M23" s="408"/>
      <c r="N23" s="408"/>
      <c r="O23" s="408"/>
      <c r="P23" s="408"/>
      <c r="Q23" s="408"/>
      <c r="R23" s="408"/>
      <c r="S23" s="408"/>
      <c r="T23" s="408"/>
      <c r="U23" s="408"/>
      <c r="V23" s="408"/>
      <c r="W23" s="408"/>
      <c r="X23" s="408"/>
    </row>
    <row r="24" spans="1:24" s="470" customFormat="1" ht="24" customHeight="1" thickBot="1" x14ac:dyDescent="0.25">
      <c r="A24" s="1259" t="s">
        <v>713</v>
      </c>
      <c r="B24" s="1324"/>
      <c r="C24" s="1324"/>
      <c r="D24" s="1324"/>
      <c r="E24" s="1324"/>
      <c r="F24" s="1324"/>
      <c r="G24" s="1325"/>
      <c r="H24" s="448"/>
      <c r="I24" s="448"/>
      <c r="J24" s="448"/>
      <c r="K24" s="448"/>
      <c r="L24" s="448"/>
      <c r="M24" s="448"/>
      <c r="N24" s="448"/>
      <c r="O24" s="448"/>
      <c r="P24" s="448"/>
      <c r="Q24" s="448"/>
      <c r="R24" s="448"/>
      <c r="S24" s="448"/>
      <c r="T24" s="448"/>
      <c r="U24" s="448"/>
      <c r="V24" s="448"/>
      <c r="W24" s="448"/>
      <c r="X24" s="448"/>
    </row>
    <row r="25" spans="1:24" s="471" customFormat="1" ht="18" customHeight="1" x14ac:dyDescent="0.2">
      <c r="A25" s="483"/>
      <c r="B25" s="1498" t="s">
        <v>347</v>
      </c>
      <c r="C25" s="1499"/>
      <c r="D25" s="1499"/>
      <c r="E25" s="1499"/>
      <c r="F25" s="1499"/>
      <c r="G25" s="1500"/>
      <c r="H25" s="473"/>
      <c r="I25" s="473"/>
      <c r="J25" s="473"/>
      <c r="K25" s="473"/>
      <c r="L25" s="473"/>
      <c r="M25" s="473"/>
      <c r="N25" s="473"/>
      <c r="O25" s="473"/>
      <c r="P25" s="473"/>
      <c r="Q25" s="473"/>
      <c r="R25" s="473"/>
      <c r="S25" s="473"/>
      <c r="T25" s="473"/>
      <c r="U25" s="473"/>
      <c r="V25" s="473"/>
      <c r="W25" s="473"/>
      <c r="X25" s="473"/>
    </row>
    <row r="26" spans="1:24" s="471" customFormat="1" ht="18" customHeight="1" x14ac:dyDescent="0.2">
      <c r="A26" s="484"/>
      <c r="B26" s="1501" t="s">
        <v>60</v>
      </c>
      <c r="C26" s="1502"/>
      <c r="D26" s="1501" t="s">
        <v>20</v>
      </c>
      <c r="E26" s="1503"/>
      <c r="F26" s="1504" t="s">
        <v>348</v>
      </c>
      <c r="G26" s="1503"/>
      <c r="H26" s="473"/>
      <c r="I26" s="473"/>
      <c r="J26" s="473"/>
      <c r="K26" s="473"/>
      <c r="L26" s="473"/>
      <c r="M26" s="473"/>
      <c r="N26" s="473"/>
      <c r="O26" s="473"/>
      <c r="P26" s="473"/>
      <c r="Q26" s="473"/>
      <c r="R26" s="473"/>
      <c r="S26" s="473"/>
      <c r="T26" s="473"/>
      <c r="U26" s="473"/>
      <c r="V26" s="473"/>
      <c r="W26" s="473"/>
      <c r="X26" s="473"/>
    </row>
    <row r="27" spans="1:24" s="471" customFormat="1" ht="18" customHeight="1" x14ac:dyDescent="0.2">
      <c r="A27" s="485" t="s">
        <v>381</v>
      </c>
      <c r="B27" s="478" t="s">
        <v>349</v>
      </c>
      <c r="C27" s="474" t="s">
        <v>383</v>
      </c>
      <c r="D27" s="478" t="s">
        <v>349</v>
      </c>
      <c r="E27" s="703" t="s">
        <v>383</v>
      </c>
      <c r="F27" s="475" t="s">
        <v>349</v>
      </c>
      <c r="G27" s="703" t="s">
        <v>383</v>
      </c>
      <c r="H27" s="473"/>
      <c r="I27" s="473"/>
      <c r="J27" s="473"/>
      <c r="K27" s="473"/>
      <c r="L27" s="473"/>
      <c r="M27" s="473"/>
      <c r="N27" s="473"/>
      <c r="O27" s="473"/>
      <c r="P27" s="473"/>
      <c r="Q27" s="473"/>
      <c r="R27" s="473"/>
      <c r="S27" s="473"/>
      <c r="T27" s="473"/>
      <c r="U27" s="473"/>
      <c r="V27" s="473"/>
      <c r="W27" s="473"/>
      <c r="X27" s="473"/>
    </row>
    <row r="28" spans="1:24" s="471" customFormat="1" ht="18" customHeight="1" x14ac:dyDescent="0.2">
      <c r="A28" s="778">
        <v>41730</v>
      </c>
      <c r="B28" s="540">
        <v>38</v>
      </c>
      <c r="C28" s="541">
        <v>925462</v>
      </c>
      <c r="D28" s="540">
        <v>58</v>
      </c>
      <c r="E28" s="542">
        <v>872824.42</v>
      </c>
      <c r="F28" s="543"/>
      <c r="G28" s="542"/>
      <c r="H28" s="473"/>
      <c r="I28" s="473"/>
      <c r="J28" s="473"/>
      <c r="K28" s="473"/>
      <c r="L28" s="473"/>
      <c r="M28" s="473"/>
      <c r="N28" s="473"/>
      <c r="O28" s="473"/>
      <c r="P28" s="473"/>
      <c r="Q28" s="473"/>
      <c r="R28" s="473"/>
      <c r="S28" s="473"/>
      <c r="T28" s="473"/>
      <c r="U28" s="473"/>
      <c r="V28" s="473"/>
      <c r="W28" s="473"/>
      <c r="X28" s="473"/>
    </row>
    <row r="29" spans="1:24" s="471" customFormat="1" ht="18" customHeight="1" x14ac:dyDescent="0.2">
      <c r="A29" s="778">
        <v>41760</v>
      </c>
      <c r="B29" s="540">
        <v>38</v>
      </c>
      <c r="C29" s="541">
        <v>925462</v>
      </c>
      <c r="D29" s="540">
        <v>58</v>
      </c>
      <c r="E29" s="542">
        <v>872824.42</v>
      </c>
      <c r="F29" s="543"/>
      <c r="G29" s="542"/>
      <c r="H29" s="473"/>
      <c r="I29" s="473"/>
      <c r="J29" s="473"/>
      <c r="K29" s="473"/>
      <c r="L29" s="473"/>
      <c r="M29" s="473"/>
      <c r="N29" s="473"/>
      <c r="O29" s="473"/>
      <c r="P29" s="473"/>
      <c r="Q29" s="473"/>
      <c r="R29" s="473"/>
      <c r="S29" s="473"/>
      <c r="T29" s="473"/>
      <c r="U29" s="473"/>
      <c r="V29" s="473"/>
      <c r="W29" s="473"/>
      <c r="X29" s="473"/>
    </row>
    <row r="30" spans="1:24" s="471" customFormat="1" ht="18" customHeight="1" x14ac:dyDescent="0.2">
      <c r="A30" s="778">
        <v>41791</v>
      </c>
      <c r="B30" s="540">
        <v>38</v>
      </c>
      <c r="C30" s="541">
        <v>925462</v>
      </c>
      <c r="D30" s="540">
        <v>58</v>
      </c>
      <c r="E30" s="542">
        <v>872824.42</v>
      </c>
      <c r="F30" s="543"/>
      <c r="G30" s="542"/>
      <c r="H30" s="473"/>
      <c r="I30" s="473"/>
      <c r="J30" s="473"/>
      <c r="K30" s="473"/>
      <c r="L30" s="473"/>
      <c r="M30" s="473"/>
      <c r="N30" s="473"/>
      <c r="O30" s="473"/>
      <c r="P30" s="473"/>
      <c r="Q30" s="473"/>
      <c r="R30" s="473"/>
      <c r="S30" s="473"/>
      <c r="T30" s="473"/>
      <c r="U30" s="473"/>
      <c r="V30" s="473"/>
      <c r="W30" s="473"/>
      <c r="X30" s="473"/>
    </row>
    <row r="31" spans="1:24" s="471" customFormat="1" ht="18" customHeight="1" x14ac:dyDescent="0.2">
      <c r="A31" s="778">
        <v>41821</v>
      </c>
      <c r="B31" s="540">
        <v>38</v>
      </c>
      <c r="C31" s="541">
        <v>925462</v>
      </c>
      <c r="D31" s="540">
        <v>58</v>
      </c>
      <c r="E31" s="542">
        <v>872824.42</v>
      </c>
      <c r="F31" s="543"/>
      <c r="G31" s="542"/>
      <c r="H31" s="473"/>
      <c r="I31" s="473"/>
      <c r="J31" s="473"/>
      <c r="K31" s="473"/>
      <c r="L31" s="473"/>
      <c r="M31" s="473"/>
      <c r="N31" s="473"/>
      <c r="O31" s="473"/>
      <c r="P31" s="473"/>
      <c r="Q31" s="473"/>
      <c r="R31" s="473"/>
      <c r="S31" s="473"/>
      <c r="T31" s="473"/>
      <c r="U31" s="473"/>
      <c r="V31" s="473"/>
      <c r="W31" s="473"/>
      <c r="X31" s="473"/>
    </row>
    <row r="32" spans="1:24" s="471" customFormat="1" ht="18" customHeight="1" thickBot="1" x14ac:dyDescent="0.25">
      <c r="A32" s="778">
        <v>41852</v>
      </c>
      <c r="B32" s="540">
        <v>38</v>
      </c>
      <c r="C32" s="541">
        <v>925462</v>
      </c>
      <c r="D32" s="540">
        <v>58</v>
      </c>
      <c r="E32" s="542">
        <v>872824.42</v>
      </c>
      <c r="F32" s="543"/>
      <c r="G32" s="542"/>
      <c r="H32" s="473"/>
      <c r="I32" s="473"/>
      <c r="J32" s="473"/>
      <c r="K32" s="473"/>
      <c r="L32" s="473"/>
      <c r="M32" s="473"/>
      <c r="N32" s="473"/>
      <c r="O32" s="473"/>
      <c r="P32" s="473"/>
      <c r="Q32" s="473"/>
      <c r="R32" s="473"/>
      <c r="S32" s="473"/>
      <c r="T32" s="473"/>
      <c r="U32" s="473"/>
      <c r="V32" s="473"/>
      <c r="W32" s="473"/>
      <c r="X32" s="473"/>
    </row>
    <row r="33" spans="1:24" s="471" customFormat="1" ht="18" customHeight="1" x14ac:dyDescent="0.2">
      <c r="A33" s="487" t="s">
        <v>714</v>
      </c>
      <c r="B33" s="488"/>
      <c r="C33" s="477">
        <f>SUM(C28:C32)</f>
        <v>4627310</v>
      </c>
      <c r="D33" s="487"/>
      <c r="E33" s="479">
        <f>SUM(E28:E32)</f>
        <v>4364122.1000000006</v>
      </c>
      <c r="F33" s="489"/>
      <c r="G33" s="479">
        <f>SUM(G28:G32)</f>
        <v>0</v>
      </c>
      <c r="H33" s="473"/>
      <c r="I33" s="473"/>
      <c r="J33" s="473"/>
      <c r="K33" s="473"/>
      <c r="L33" s="473"/>
      <c r="M33" s="473"/>
      <c r="N33" s="473"/>
      <c r="O33" s="473"/>
      <c r="P33" s="473"/>
      <c r="Q33" s="473"/>
      <c r="R33" s="473"/>
      <c r="S33" s="473"/>
      <c r="T33" s="473"/>
      <c r="U33" s="473"/>
      <c r="V33" s="473"/>
      <c r="W33" s="473"/>
      <c r="X33" s="473"/>
    </row>
    <row r="34" spans="1:24" s="471" customFormat="1" ht="18" customHeight="1" thickBot="1" x14ac:dyDescent="0.25">
      <c r="A34" s="482" t="s">
        <v>715</v>
      </c>
      <c r="B34" s="480"/>
      <c r="C34" s="476">
        <f>(C33/5)*12</f>
        <v>11105544</v>
      </c>
      <c r="D34" s="486"/>
      <c r="E34" s="476">
        <f>(E33/5)*12</f>
        <v>10473893.040000003</v>
      </c>
      <c r="F34" s="486"/>
      <c r="G34" s="476">
        <f>(G33/5)*12</f>
        <v>0</v>
      </c>
      <c r="H34" s="473"/>
      <c r="I34" s="473"/>
      <c r="J34" s="473"/>
      <c r="K34" s="473"/>
      <c r="L34" s="473"/>
      <c r="M34" s="473"/>
      <c r="N34" s="473"/>
      <c r="O34" s="473"/>
      <c r="P34" s="473"/>
      <c r="Q34" s="473"/>
      <c r="R34" s="473"/>
      <c r="S34" s="473"/>
      <c r="T34" s="473"/>
      <c r="U34" s="473"/>
      <c r="V34" s="473"/>
      <c r="W34" s="473"/>
      <c r="X34" s="473"/>
    </row>
    <row r="35" spans="1:24" s="471" customFormat="1" ht="18" customHeight="1" thickBot="1" x14ac:dyDescent="0.25">
      <c r="A35" s="480"/>
      <c r="B35" s="480"/>
      <c r="C35" s="486"/>
      <c r="D35" s="480"/>
      <c r="E35" s="481"/>
      <c r="F35" s="486"/>
      <c r="G35" s="481"/>
      <c r="H35" s="473"/>
      <c r="I35" s="473"/>
      <c r="J35" s="473"/>
      <c r="K35" s="473"/>
      <c r="L35" s="473"/>
      <c r="M35" s="473"/>
      <c r="N35" s="473"/>
      <c r="O35" s="473"/>
      <c r="P35" s="473"/>
      <c r="Q35" s="473"/>
      <c r="R35" s="473"/>
      <c r="S35" s="473"/>
      <c r="T35" s="473"/>
      <c r="U35" s="473"/>
      <c r="V35" s="473"/>
      <c r="W35" s="473"/>
      <c r="X35" s="473"/>
    </row>
    <row r="36" spans="1:24" s="471" customFormat="1" ht="18" customHeight="1" x14ac:dyDescent="0.2">
      <c r="A36" s="480"/>
      <c r="B36" s="700" t="s">
        <v>382</v>
      </c>
      <c r="C36" s="702" t="s">
        <v>592</v>
      </c>
      <c r="D36" s="496" t="s">
        <v>382</v>
      </c>
      <c r="E36" s="702" t="s">
        <v>592</v>
      </c>
      <c r="F36" s="701" t="s">
        <v>382</v>
      </c>
      <c r="G36" s="702" t="s">
        <v>592</v>
      </c>
      <c r="H36" s="473"/>
      <c r="I36" s="473"/>
      <c r="J36" s="473"/>
      <c r="K36" s="473"/>
      <c r="L36" s="473"/>
      <c r="M36" s="473"/>
      <c r="N36" s="473"/>
      <c r="O36" s="473"/>
      <c r="P36" s="473"/>
      <c r="Q36" s="473"/>
      <c r="R36" s="473"/>
      <c r="S36" s="473"/>
      <c r="T36" s="473"/>
      <c r="U36" s="473"/>
      <c r="V36" s="473"/>
      <c r="W36" s="473"/>
      <c r="X36" s="473"/>
    </row>
    <row r="37" spans="1:24" s="471" customFormat="1" ht="18" customHeight="1" thickBot="1" x14ac:dyDescent="0.25">
      <c r="A37" s="482" t="s">
        <v>716</v>
      </c>
      <c r="B37" s="494">
        <f>IF(SUM(B28:B32)=0,0,AVERAGE(B28:B32))</f>
        <v>38</v>
      </c>
      <c r="C37" s="495">
        <f>IF(C34=0,0,C34/B37)</f>
        <v>292251.15789473685</v>
      </c>
      <c r="D37" s="494">
        <f>IF(SUM(D28:D32)=0,0,AVERAGE(D28:D32))</f>
        <v>58</v>
      </c>
      <c r="E37" s="495">
        <f>IF(E34=0,0,E34/D37)</f>
        <v>180584.36275862073</v>
      </c>
      <c r="F37" s="494">
        <f>IF(SUM(F28:F32)=0,0,AVERAGE(F28:F32))</f>
        <v>0</v>
      </c>
      <c r="G37" s="495">
        <f>IF(G34=0,0,G34/F37)</f>
        <v>0</v>
      </c>
      <c r="H37" s="473"/>
      <c r="I37" s="473"/>
      <c r="J37" s="473"/>
      <c r="K37" s="473"/>
      <c r="L37" s="473"/>
      <c r="M37" s="473"/>
      <c r="N37" s="473"/>
      <c r="O37" s="473"/>
      <c r="P37" s="473"/>
      <c r="Q37" s="473"/>
      <c r="R37" s="473"/>
      <c r="S37" s="473"/>
      <c r="T37" s="473"/>
      <c r="U37" s="473"/>
      <c r="V37" s="473"/>
      <c r="W37" s="473"/>
      <c r="X37" s="473"/>
    </row>
    <row r="38" spans="1:24" s="471" customFormat="1" ht="13.5" customHeight="1" thickBot="1" x14ac:dyDescent="0.25">
      <c r="A38" s="490"/>
      <c r="B38" s="480"/>
      <c r="C38" s="486"/>
      <c r="D38" s="480"/>
      <c r="E38" s="481"/>
      <c r="F38" s="486"/>
      <c r="G38" s="481"/>
      <c r="H38" s="473"/>
      <c r="I38" s="473"/>
      <c r="J38" s="473"/>
      <c r="K38" s="473"/>
      <c r="L38" s="473"/>
      <c r="M38" s="473"/>
      <c r="N38" s="473"/>
      <c r="O38" s="473"/>
      <c r="P38" s="473"/>
      <c r="Q38" s="473"/>
      <c r="R38" s="473"/>
      <c r="S38" s="473"/>
      <c r="T38" s="473"/>
      <c r="U38" s="473"/>
      <c r="V38" s="473"/>
      <c r="W38" s="473"/>
      <c r="X38" s="473"/>
    </row>
    <row r="39" spans="1:24" s="471" customFormat="1" ht="18" customHeight="1" thickBot="1" x14ac:dyDescent="0.25">
      <c r="A39" s="482" t="s">
        <v>624</v>
      </c>
      <c r="B39" s="824">
        <f>5.6%+1.5%</f>
        <v>7.0999999999999994E-2</v>
      </c>
      <c r="C39" s="486"/>
      <c r="D39" s="824">
        <f>5.6%+1.5%</f>
        <v>7.0999999999999994E-2</v>
      </c>
      <c r="E39" s="481"/>
      <c r="F39" s="824">
        <f>5.6%+1.5%</f>
        <v>7.0999999999999994E-2</v>
      </c>
      <c r="G39" s="481"/>
      <c r="H39" s="473"/>
      <c r="I39" s="473"/>
      <c r="J39" s="473"/>
      <c r="K39" s="473"/>
      <c r="L39" s="473"/>
      <c r="M39" s="473"/>
      <c r="N39" s="473"/>
      <c r="O39" s="473"/>
      <c r="P39" s="473"/>
      <c r="Q39" s="473"/>
      <c r="R39" s="473"/>
      <c r="S39" s="473"/>
      <c r="T39" s="473"/>
      <c r="U39" s="473"/>
      <c r="V39" s="473"/>
      <c r="W39" s="473"/>
      <c r="X39" s="473"/>
    </row>
    <row r="40" spans="1:24" s="471" customFormat="1" ht="13.5" customHeight="1" thickBot="1" x14ac:dyDescent="0.25">
      <c r="A40" s="490"/>
      <c r="B40" s="480"/>
      <c r="C40" s="486"/>
      <c r="D40" s="480"/>
      <c r="E40" s="481"/>
      <c r="F40" s="486"/>
      <c r="G40" s="481"/>
      <c r="H40" s="473"/>
      <c r="I40" s="473"/>
      <c r="J40" s="473"/>
      <c r="K40" s="473"/>
      <c r="L40" s="473"/>
      <c r="M40" s="473"/>
      <c r="N40" s="473"/>
      <c r="O40" s="473"/>
      <c r="P40" s="473"/>
      <c r="Q40" s="473"/>
      <c r="R40" s="473"/>
      <c r="S40" s="473"/>
      <c r="T40" s="473"/>
      <c r="U40" s="473"/>
      <c r="V40" s="473"/>
      <c r="W40" s="473"/>
      <c r="X40" s="473"/>
    </row>
    <row r="41" spans="1:24" s="471" customFormat="1" ht="18" customHeight="1" x14ac:dyDescent="0.2">
      <c r="A41" s="480"/>
      <c r="B41" s="700" t="s">
        <v>384</v>
      </c>
      <c r="C41" s="702" t="s">
        <v>383</v>
      </c>
      <c r="D41" s="700" t="s">
        <v>384</v>
      </c>
      <c r="E41" s="702" t="s">
        <v>383</v>
      </c>
      <c r="F41" s="700" t="s">
        <v>384</v>
      </c>
      <c r="G41" s="702" t="s">
        <v>383</v>
      </c>
      <c r="H41" s="473"/>
      <c r="I41" s="473"/>
      <c r="J41" s="473"/>
      <c r="K41" s="473"/>
      <c r="L41" s="473"/>
      <c r="M41" s="473"/>
      <c r="N41" s="473"/>
      <c r="O41" s="473"/>
      <c r="P41" s="473"/>
      <c r="Q41" s="473"/>
      <c r="R41" s="473"/>
      <c r="S41" s="473"/>
      <c r="T41" s="473"/>
      <c r="U41" s="473"/>
      <c r="V41" s="473"/>
      <c r="W41" s="473"/>
      <c r="X41" s="473"/>
    </row>
    <row r="42" spans="1:24" s="471" customFormat="1" ht="18" customHeight="1" thickBot="1" x14ac:dyDescent="0.25">
      <c r="A42" s="482" t="s">
        <v>712</v>
      </c>
      <c r="B42" s="538">
        <v>38</v>
      </c>
      <c r="C42" s="539">
        <f>B42*C37*(1+B39)</f>
        <v>11894037.624</v>
      </c>
      <c r="D42" s="538">
        <v>58</v>
      </c>
      <c r="E42" s="539">
        <f>D42*E37*(1+D39)</f>
        <v>11217539.445840003</v>
      </c>
      <c r="F42" s="538">
        <v>3</v>
      </c>
      <c r="G42" s="539">
        <f>F42*G37*(1+F39)</f>
        <v>0</v>
      </c>
      <c r="H42" s="473"/>
      <c r="I42" s="473"/>
      <c r="J42" s="473"/>
      <c r="K42" s="473"/>
      <c r="L42" s="473"/>
      <c r="M42" s="473"/>
      <c r="N42" s="473"/>
      <c r="O42" s="473"/>
      <c r="P42" s="473"/>
      <c r="Q42" s="473"/>
      <c r="R42" s="473"/>
      <c r="S42" s="473"/>
      <c r="T42" s="473"/>
      <c r="U42" s="473"/>
      <c r="V42" s="473"/>
      <c r="W42" s="473"/>
      <c r="X42" s="473"/>
    </row>
    <row r="43" spans="1:24" s="471" customFormat="1" ht="18" customHeight="1" thickBot="1" x14ac:dyDescent="0.25">
      <c r="A43" s="491"/>
      <c r="B43" s="492"/>
      <c r="C43" s="492"/>
      <c r="D43" s="492"/>
      <c r="E43" s="492"/>
      <c r="F43" s="492"/>
      <c r="G43" s="493"/>
      <c r="H43" s="473"/>
      <c r="I43" s="473"/>
      <c r="J43" s="473"/>
      <c r="K43" s="473"/>
      <c r="L43" s="473"/>
      <c r="M43" s="473"/>
      <c r="N43" s="473"/>
      <c r="O43" s="473"/>
      <c r="P43" s="473"/>
      <c r="Q43" s="473"/>
      <c r="R43" s="473"/>
      <c r="S43" s="473"/>
      <c r="T43" s="473"/>
      <c r="U43" s="473"/>
      <c r="V43" s="473"/>
      <c r="W43" s="473"/>
      <c r="X43" s="473"/>
    </row>
    <row r="44" spans="1:24" s="471" customFormat="1" ht="18" customHeight="1" thickBot="1" x14ac:dyDescent="0.25">
      <c r="A44" s="472"/>
      <c r="B44" s="473"/>
      <c r="C44" s="473"/>
      <c r="D44" s="473"/>
      <c r="E44" s="473"/>
      <c r="F44" s="473"/>
      <c r="G44" s="473"/>
      <c r="H44" s="473"/>
      <c r="I44" s="473"/>
      <c r="J44" s="473"/>
      <c r="K44" s="473"/>
      <c r="L44" s="473"/>
      <c r="M44" s="473"/>
      <c r="N44" s="473"/>
      <c r="O44" s="473"/>
      <c r="P44" s="473"/>
      <c r="Q44" s="473"/>
      <c r="R44" s="473"/>
      <c r="S44" s="473"/>
      <c r="T44" s="473"/>
      <c r="U44" s="473"/>
      <c r="V44" s="473"/>
      <c r="W44" s="473"/>
      <c r="X44" s="473"/>
    </row>
    <row r="45" spans="1:24" s="470" customFormat="1" ht="24" customHeight="1" thickBot="1" x14ac:dyDescent="0.25">
      <c r="A45" s="1259" t="s">
        <v>717</v>
      </c>
      <c r="B45" s="1324"/>
      <c r="C45" s="1324"/>
      <c r="D45" s="1324"/>
      <c r="E45" s="1324"/>
      <c r="F45" s="1324"/>
      <c r="G45" s="1325"/>
      <c r="H45" s="448"/>
      <c r="I45" s="448"/>
      <c r="J45" s="448"/>
      <c r="K45" s="448"/>
      <c r="L45" s="448"/>
      <c r="M45" s="448"/>
      <c r="N45" s="448"/>
      <c r="O45" s="448"/>
      <c r="P45" s="448"/>
      <c r="Q45" s="448"/>
      <c r="R45" s="448"/>
      <c r="S45" s="448"/>
      <c r="T45" s="448"/>
      <c r="U45" s="448"/>
      <c r="V45" s="448"/>
      <c r="W45" s="448"/>
      <c r="X45" s="448"/>
    </row>
    <row r="46" spans="1:24" s="471" customFormat="1" ht="18" customHeight="1" x14ac:dyDescent="0.2">
      <c r="A46" s="483"/>
      <c r="B46" s="1498" t="s">
        <v>347</v>
      </c>
      <c r="C46" s="1499"/>
      <c r="D46" s="1499"/>
      <c r="E46" s="1499"/>
      <c r="F46" s="1499"/>
      <c r="G46" s="1500"/>
      <c r="H46" s="473"/>
      <c r="I46" s="473"/>
      <c r="J46" s="473"/>
      <c r="K46" s="473"/>
      <c r="L46" s="473"/>
      <c r="M46" s="473"/>
      <c r="N46" s="473"/>
      <c r="O46" s="473"/>
      <c r="P46" s="473"/>
      <c r="Q46" s="473"/>
      <c r="R46" s="473"/>
      <c r="S46" s="473"/>
      <c r="T46" s="473"/>
      <c r="U46" s="473"/>
      <c r="V46" s="473"/>
      <c r="W46" s="473"/>
      <c r="X46" s="473"/>
    </row>
    <row r="47" spans="1:24" s="471" customFormat="1" ht="18" customHeight="1" x14ac:dyDescent="0.2">
      <c r="A47" s="484"/>
      <c r="B47" s="1501" t="s">
        <v>60</v>
      </c>
      <c r="C47" s="1502"/>
      <c r="D47" s="1501" t="s">
        <v>20</v>
      </c>
      <c r="E47" s="1503"/>
      <c r="F47" s="1504" t="s">
        <v>348</v>
      </c>
      <c r="G47" s="1503"/>
      <c r="H47" s="473"/>
      <c r="I47" s="473"/>
      <c r="J47" s="473"/>
      <c r="K47" s="473"/>
      <c r="L47" s="473"/>
      <c r="M47" s="473"/>
      <c r="N47" s="473"/>
      <c r="O47" s="473"/>
      <c r="P47" s="473"/>
      <c r="Q47" s="473"/>
      <c r="R47" s="473"/>
      <c r="S47" s="473"/>
      <c r="T47" s="473"/>
      <c r="U47" s="473"/>
      <c r="V47" s="473"/>
      <c r="W47" s="473"/>
      <c r="X47" s="473"/>
    </row>
    <row r="48" spans="1:24" s="471" customFormat="1" ht="18" customHeight="1" x14ac:dyDescent="0.2">
      <c r="A48" s="485" t="s">
        <v>381</v>
      </c>
      <c r="B48" s="478" t="s">
        <v>349</v>
      </c>
      <c r="C48" s="474" t="s">
        <v>383</v>
      </c>
      <c r="D48" s="478" t="s">
        <v>349</v>
      </c>
      <c r="E48" s="703" t="s">
        <v>383</v>
      </c>
      <c r="F48" s="475" t="s">
        <v>349</v>
      </c>
      <c r="G48" s="703" t="s">
        <v>383</v>
      </c>
      <c r="H48" s="473"/>
      <c r="I48" s="473"/>
      <c r="J48" s="473"/>
      <c r="K48" s="473"/>
      <c r="L48" s="473"/>
      <c r="M48" s="473"/>
      <c r="N48" s="473"/>
      <c r="O48" s="473"/>
      <c r="P48" s="473"/>
      <c r="Q48" s="473"/>
      <c r="R48" s="473"/>
      <c r="S48" s="473"/>
      <c r="T48" s="473"/>
      <c r="U48" s="473"/>
      <c r="V48" s="473"/>
      <c r="W48" s="473"/>
      <c r="X48" s="473"/>
    </row>
    <row r="49" spans="1:24" s="471" customFormat="1" ht="18" customHeight="1" x14ac:dyDescent="0.2">
      <c r="A49" s="778">
        <v>41730</v>
      </c>
      <c r="B49" s="540">
        <v>116</v>
      </c>
      <c r="C49" s="541">
        <v>2289633</v>
      </c>
      <c r="D49" s="540">
        <v>80</v>
      </c>
      <c r="E49" s="542">
        <v>840637</v>
      </c>
      <c r="F49" s="543"/>
      <c r="G49" s="542"/>
      <c r="H49" s="473"/>
      <c r="I49" s="473"/>
      <c r="J49" s="473"/>
      <c r="K49" s="473"/>
      <c r="L49" s="473"/>
      <c r="M49" s="473"/>
      <c r="N49" s="473"/>
      <c r="O49" s="473"/>
      <c r="P49" s="473"/>
      <c r="Q49" s="473"/>
      <c r="R49" s="473"/>
      <c r="S49" s="473"/>
      <c r="T49" s="473"/>
      <c r="U49" s="473"/>
      <c r="V49" s="473"/>
      <c r="W49" s="473"/>
      <c r="X49" s="473"/>
    </row>
    <row r="50" spans="1:24" s="471" customFormat="1" ht="18" customHeight="1" x14ac:dyDescent="0.2">
      <c r="A50" s="778">
        <v>41760</v>
      </c>
      <c r="B50" s="540">
        <v>116</v>
      </c>
      <c r="C50" s="541">
        <v>2289633</v>
      </c>
      <c r="D50" s="540">
        <v>80</v>
      </c>
      <c r="E50" s="542">
        <v>840637</v>
      </c>
      <c r="F50" s="543"/>
      <c r="G50" s="542">
        <v>0</v>
      </c>
      <c r="H50" s="473"/>
      <c r="I50" s="473"/>
      <c r="J50" s="473"/>
      <c r="K50" s="473"/>
      <c r="L50" s="473"/>
      <c r="M50" s="473"/>
      <c r="N50" s="473"/>
      <c r="O50" s="473"/>
      <c r="P50" s="473"/>
      <c r="Q50" s="473"/>
      <c r="R50" s="473"/>
      <c r="S50" s="473"/>
      <c r="T50" s="473"/>
      <c r="U50" s="473"/>
      <c r="V50" s="473"/>
      <c r="W50" s="473"/>
      <c r="X50" s="473"/>
    </row>
    <row r="51" spans="1:24" s="471" customFormat="1" ht="18" customHeight="1" x14ac:dyDescent="0.2">
      <c r="A51" s="778">
        <v>41791</v>
      </c>
      <c r="B51" s="540">
        <v>116</v>
      </c>
      <c r="C51" s="541">
        <v>2289633</v>
      </c>
      <c r="D51" s="540">
        <v>80</v>
      </c>
      <c r="E51" s="542">
        <v>840637</v>
      </c>
      <c r="F51" s="543"/>
      <c r="G51" s="542"/>
      <c r="H51" s="473"/>
      <c r="I51" s="473"/>
      <c r="J51" s="473"/>
      <c r="K51" s="473"/>
      <c r="L51" s="473"/>
      <c r="M51" s="473"/>
      <c r="N51" s="473"/>
      <c r="O51" s="473"/>
      <c r="P51" s="473"/>
      <c r="Q51" s="473"/>
      <c r="R51" s="473"/>
      <c r="S51" s="473"/>
      <c r="T51" s="473"/>
      <c r="U51" s="473"/>
      <c r="V51" s="473"/>
      <c r="W51" s="473"/>
      <c r="X51" s="473"/>
    </row>
    <row r="52" spans="1:24" s="471" customFormat="1" ht="18" customHeight="1" x14ac:dyDescent="0.2">
      <c r="A52" s="778">
        <v>41821</v>
      </c>
      <c r="B52" s="540">
        <v>116</v>
      </c>
      <c r="C52" s="541">
        <v>2289633</v>
      </c>
      <c r="D52" s="540">
        <v>80</v>
      </c>
      <c r="E52" s="542">
        <v>840637</v>
      </c>
      <c r="F52" s="543"/>
      <c r="G52" s="542"/>
      <c r="H52" s="473"/>
      <c r="I52" s="473"/>
      <c r="J52" s="473"/>
      <c r="K52" s="473"/>
      <c r="L52" s="473"/>
      <c r="M52" s="473"/>
      <c r="N52" s="473"/>
      <c r="O52" s="473"/>
      <c r="P52" s="473"/>
      <c r="Q52" s="473"/>
      <c r="R52" s="473"/>
      <c r="S52" s="473"/>
      <c r="T52" s="473"/>
      <c r="U52" s="473"/>
      <c r="V52" s="473"/>
      <c r="W52" s="473"/>
      <c r="X52" s="473"/>
    </row>
    <row r="53" spans="1:24" s="471" customFormat="1" ht="18" customHeight="1" thickBot="1" x14ac:dyDescent="0.25">
      <c r="A53" s="778">
        <v>41852</v>
      </c>
      <c r="B53" s="540">
        <v>116</v>
      </c>
      <c r="C53" s="541">
        <v>2289633</v>
      </c>
      <c r="D53" s="540">
        <v>80</v>
      </c>
      <c r="E53" s="542">
        <v>840637</v>
      </c>
      <c r="F53" s="546"/>
      <c r="G53" s="545"/>
      <c r="H53" s="473"/>
      <c r="I53" s="473"/>
      <c r="J53" s="473"/>
      <c r="K53" s="473"/>
      <c r="L53" s="473"/>
      <c r="M53" s="473"/>
      <c r="N53" s="473"/>
      <c r="O53" s="473"/>
      <c r="P53" s="473"/>
      <c r="Q53" s="473"/>
      <c r="R53" s="473"/>
      <c r="S53" s="473"/>
      <c r="T53" s="473"/>
      <c r="U53" s="473"/>
      <c r="V53" s="473"/>
      <c r="W53" s="473"/>
      <c r="X53" s="473"/>
    </row>
    <row r="54" spans="1:24" s="471" customFormat="1" ht="18" customHeight="1" x14ac:dyDescent="0.2">
      <c r="A54" s="487" t="s">
        <v>714</v>
      </c>
      <c r="B54" s="488"/>
      <c r="C54" s="477">
        <f>SUM(C49:C53)</f>
        <v>11448165</v>
      </c>
      <c r="D54" s="487"/>
      <c r="E54" s="479">
        <f>SUM(E49:E53)</f>
        <v>4203185</v>
      </c>
      <c r="F54" s="489"/>
      <c r="G54" s="479">
        <f>SUM(G49:G53)</f>
        <v>0</v>
      </c>
      <c r="H54" s="473"/>
      <c r="I54" s="473"/>
      <c r="J54" s="473"/>
      <c r="K54" s="473"/>
      <c r="L54" s="473"/>
      <c r="M54" s="473"/>
      <c r="N54" s="473"/>
      <c r="O54" s="473"/>
      <c r="P54" s="473"/>
      <c r="Q54" s="473"/>
      <c r="R54" s="473"/>
      <c r="S54" s="473"/>
      <c r="T54" s="473"/>
      <c r="U54" s="473"/>
      <c r="V54" s="473"/>
      <c r="W54" s="473"/>
      <c r="X54" s="473"/>
    </row>
    <row r="55" spans="1:24" s="471" customFormat="1" ht="18" customHeight="1" thickBot="1" x14ac:dyDescent="0.25">
      <c r="A55" s="482" t="s">
        <v>715</v>
      </c>
      <c r="B55" s="480"/>
      <c r="C55" s="476">
        <f>(C54/5)*12</f>
        <v>27475596</v>
      </c>
      <c r="D55" s="480"/>
      <c r="E55" s="476">
        <f>(E54/5)*12</f>
        <v>10087644</v>
      </c>
      <c r="F55" s="486"/>
      <c r="G55" s="476">
        <f>(G54/5)*12</f>
        <v>0</v>
      </c>
      <c r="H55" s="473"/>
      <c r="I55" s="473"/>
      <c r="J55" s="473"/>
      <c r="K55" s="473"/>
      <c r="L55" s="473"/>
      <c r="M55" s="473"/>
      <c r="N55" s="473"/>
      <c r="O55" s="473"/>
      <c r="P55" s="473"/>
      <c r="Q55" s="473"/>
      <c r="R55" s="473"/>
      <c r="S55" s="473"/>
      <c r="T55" s="473"/>
      <c r="U55" s="473"/>
      <c r="V55" s="473"/>
      <c r="W55" s="473"/>
      <c r="X55" s="473"/>
    </row>
    <row r="56" spans="1:24" s="471" customFormat="1" ht="18" customHeight="1" thickBot="1" x14ac:dyDescent="0.25">
      <c r="A56" s="480"/>
      <c r="B56" s="480"/>
      <c r="C56" s="486"/>
      <c r="D56" s="480"/>
      <c r="E56" s="481"/>
      <c r="F56" s="486"/>
      <c r="G56" s="481"/>
      <c r="H56" s="473"/>
      <c r="I56" s="473"/>
      <c r="J56" s="473"/>
      <c r="K56" s="473"/>
      <c r="L56" s="473"/>
      <c r="M56" s="473"/>
      <c r="N56" s="473"/>
      <c r="O56" s="473"/>
      <c r="P56" s="473"/>
      <c r="Q56" s="473"/>
      <c r="R56" s="473"/>
      <c r="S56" s="473"/>
      <c r="T56" s="473"/>
      <c r="U56" s="473"/>
      <c r="V56" s="473"/>
      <c r="W56" s="473"/>
      <c r="X56" s="473"/>
    </row>
    <row r="57" spans="1:24" s="471" customFormat="1" ht="18" customHeight="1" x14ac:dyDescent="0.2">
      <c r="A57" s="480"/>
      <c r="B57" s="700" t="s">
        <v>382</v>
      </c>
      <c r="C57" s="702" t="s">
        <v>592</v>
      </c>
      <c r="D57" s="496" t="s">
        <v>382</v>
      </c>
      <c r="E57" s="702" t="s">
        <v>592</v>
      </c>
      <c r="F57" s="701" t="s">
        <v>382</v>
      </c>
      <c r="G57" s="702" t="s">
        <v>592</v>
      </c>
      <c r="H57" s="473"/>
      <c r="I57" s="473"/>
      <c r="J57" s="473"/>
      <c r="K57" s="473"/>
      <c r="L57" s="473"/>
      <c r="M57" s="473"/>
      <c r="N57" s="473"/>
      <c r="O57" s="473"/>
      <c r="P57" s="473"/>
      <c r="Q57" s="473"/>
      <c r="R57" s="473"/>
      <c r="S57" s="473"/>
      <c r="T57" s="473"/>
      <c r="U57" s="473"/>
      <c r="V57" s="473"/>
      <c r="W57" s="473"/>
      <c r="X57" s="473"/>
    </row>
    <row r="58" spans="1:24" s="471" customFormat="1" ht="18" customHeight="1" thickBot="1" x14ac:dyDescent="0.25">
      <c r="A58" s="482" t="s">
        <v>716</v>
      </c>
      <c r="B58" s="494">
        <f>IF(SUM(B49:B53)=0,0,AVERAGE(B49:B53))</f>
        <v>116</v>
      </c>
      <c r="C58" s="495">
        <f>IF(C55=0,0,C55/B58)</f>
        <v>236858.58620689655</v>
      </c>
      <c r="D58" s="494">
        <f>IF(SUM(D49:D53)=0,0,AVERAGE(D49:D53))</f>
        <v>80</v>
      </c>
      <c r="E58" s="495">
        <f>IF(E55=0,0,E55/D58)</f>
        <v>126095.55</v>
      </c>
      <c r="F58" s="494">
        <f>IF(SUM(F49:F53)=0,0,AVERAGE(F49:F53))</f>
        <v>0</v>
      </c>
      <c r="G58" s="495">
        <f>IF(G55=0,0,G55/F58)</f>
        <v>0</v>
      </c>
      <c r="H58" s="473"/>
      <c r="I58" s="473"/>
      <c r="J58" s="473"/>
      <c r="K58" s="473"/>
      <c r="L58" s="473"/>
      <c r="M58" s="473"/>
      <c r="N58" s="473"/>
      <c r="O58" s="473"/>
      <c r="P58" s="473"/>
      <c r="Q58" s="473"/>
      <c r="R58" s="473"/>
      <c r="S58" s="473"/>
      <c r="T58" s="473"/>
      <c r="U58" s="473"/>
      <c r="V58" s="473"/>
      <c r="W58" s="473"/>
      <c r="X58" s="473"/>
    </row>
    <row r="59" spans="1:24" s="471" customFormat="1" ht="13.5" customHeight="1" thickBot="1" x14ac:dyDescent="0.25">
      <c r="A59" s="490"/>
      <c r="B59" s="480"/>
      <c r="C59" s="486"/>
      <c r="D59" s="480"/>
      <c r="E59" s="481"/>
      <c r="F59" s="486"/>
      <c r="G59" s="481"/>
      <c r="H59" s="473"/>
      <c r="I59" s="473"/>
      <c r="J59" s="473"/>
      <c r="K59" s="473"/>
      <c r="L59" s="473"/>
      <c r="M59" s="473"/>
      <c r="N59" s="473"/>
      <c r="O59" s="473"/>
      <c r="P59" s="473"/>
      <c r="Q59" s="473"/>
      <c r="R59" s="473"/>
      <c r="S59" s="473"/>
      <c r="T59" s="473"/>
      <c r="U59" s="473"/>
      <c r="V59" s="473"/>
      <c r="W59" s="473"/>
      <c r="X59" s="473"/>
    </row>
    <row r="60" spans="1:24" s="471" customFormat="1" ht="18" customHeight="1" thickBot="1" x14ac:dyDescent="0.25">
      <c r="A60" s="482" t="s">
        <v>624</v>
      </c>
      <c r="B60" s="824">
        <f>5.6%+1.5%</f>
        <v>7.0999999999999994E-2</v>
      </c>
      <c r="C60" s="486"/>
      <c r="D60" s="824">
        <f>5.6%+1.5%</f>
        <v>7.0999999999999994E-2</v>
      </c>
      <c r="E60" s="481"/>
      <c r="F60" s="824">
        <f>5.6%+1.5%</f>
        <v>7.0999999999999994E-2</v>
      </c>
      <c r="G60" s="481"/>
      <c r="H60" s="473"/>
      <c r="I60" s="473"/>
      <c r="J60" s="473"/>
      <c r="K60" s="473"/>
      <c r="L60" s="473"/>
      <c r="M60" s="473"/>
      <c r="N60" s="473"/>
      <c r="O60" s="473"/>
      <c r="P60" s="473"/>
      <c r="Q60" s="473"/>
      <c r="R60" s="473"/>
      <c r="S60" s="473"/>
      <c r="T60" s="473"/>
      <c r="U60" s="473"/>
      <c r="V60" s="473"/>
      <c r="W60" s="473"/>
      <c r="X60" s="473"/>
    </row>
    <row r="61" spans="1:24" s="471" customFormat="1" ht="13.5" customHeight="1" thickBot="1" x14ac:dyDescent="0.25">
      <c r="A61" s="490"/>
      <c r="B61" s="480"/>
      <c r="C61" s="486"/>
      <c r="D61" s="480"/>
      <c r="E61" s="481"/>
      <c r="F61" s="486"/>
      <c r="G61" s="481"/>
      <c r="H61" s="473"/>
      <c r="I61" s="473"/>
      <c r="J61" s="473"/>
      <c r="K61" s="473"/>
      <c r="L61" s="473"/>
      <c r="M61" s="473"/>
      <c r="N61" s="473"/>
      <c r="O61" s="473"/>
      <c r="P61" s="473"/>
      <c r="Q61" s="473"/>
      <c r="R61" s="473"/>
      <c r="S61" s="473"/>
      <c r="T61" s="473"/>
      <c r="U61" s="473"/>
      <c r="V61" s="473"/>
      <c r="W61" s="473"/>
      <c r="X61" s="473"/>
    </row>
    <row r="62" spans="1:24" s="471" customFormat="1" ht="18" customHeight="1" x14ac:dyDescent="0.2">
      <c r="A62" s="480"/>
      <c r="B62" s="700" t="s">
        <v>384</v>
      </c>
      <c r="C62" s="702" t="s">
        <v>383</v>
      </c>
      <c r="D62" s="700" t="s">
        <v>384</v>
      </c>
      <c r="E62" s="702" t="s">
        <v>383</v>
      </c>
      <c r="F62" s="700" t="s">
        <v>384</v>
      </c>
      <c r="G62" s="702" t="s">
        <v>383</v>
      </c>
      <c r="H62" s="473"/>
      <c r="I62" s="473"/>
      <c r="J62" s="473"/>
      <c r="K62" s="473"/>
      <c r="L62" s="473"/>
      <c r="M62" s="473"/>
      <c r="N62" s="473"/>
      <c r="O62" s="473"/>
      <c r="P62" s="473"/>
      <c r="Q62" s="473"/>
      <c r="R62" s="473"/>
      <c r="S62" s="473"/>
      <c r="T62" s="473"/>
      <c r="U62" s="473"/>
      <c r="V62" s="473"/>
      <c r="W62" s="473"/>
      <c r="X62" s="473"/>
    </row>
    <row r="63" spans="1:24" s="471" customFormat="1" ht="18" customHeight="1" thickBot="1" x14ac:dyDescent="0.25">
      <c r="A63" s="482" t="s">
        <v>712</v>
      </c>
      <c r="B63" s="538">
        <v>120</v>
      </c>
      <c r="C63" s="539">
        <f>B63*C58*(1+B60)</f>
        <v>30441065.499310341</v>
      </c>
      <c r="D63" s="538">
        <v>80</v>
      </c>
      <c r="E63" s="539">
        <f>D63*E58*(1+D60)</f>
        <v>10803866.723999999</v>
      </c>
      <c r="F63" s="538">
        <v>0</v>
      </c>
      <c r="G63" s="539">
        <f>F63*G58*(1+F60)</f>
        <v>0</v>
      </c>
      <c r="H63" s="473"/>
      <c r="I63" s="473"/>
      <c r="J63" s="473"/>
      <c r="K63" s="473"/>
      <c r="L63" s="473"/>
      <c r="M63" s="473"/>
      <c r="N63" s="473"/>
      <c r="O63" s="473"/>
      <c r="P63" s="473"/>
      <c r="Q63" s="473"/>
      <c r="R63" s="473"/>
      <c r="S63" s="473"/>
      <c r="T63" s="473"/>
      <c r="U63" s="473"/>
      <c r="V63" s="473"/>
      <c r="W63" s="473"/>
      <c r="X63" s="473"/>
    </row>
    <row r="64" spans="1:24" s="471" customFormat="1" ht="18" customHeight="1" thickBot="1" x14ac:dyDescent="0.25">
      <c r="A64" s="491"/>
      <c r="B64" s="492"/>
      <c r="C64" s="492"/>
      <c r="D64" s="492"/>
      <c r="E64" s="492"/>
      <c r="F64" s="492"/>
      <c r="G64" s="493"/>
      <c r="H64" s="473"/>
      <c r="I64" s="473"/>
      <c r="J64" s="473"/>
      <c r="K64" s="473"/>
      <c r="L64" s="473"/>
      <c r="M64" s="473"/>
      <c r="N64" s="473"/>
      <c r="O64" s="473"/>
      <c r="P64" s="473"/>
      <c r="Q64" s="473"/>
      <c r="R64" s="473"/>
      <c r="S64" s="473"/>
      <c r="T64" s="473"/>
      <c r="U64" s="473"/>
      <c r="V64" s="473"/>
      <c r="W64" s="473"/>
      <c r="X64" s="473"/>
    </row>
    <row r="65" spans="1:24" s="471" customFormat="1" ht="18" customHeight="1" thickBot="1" x14ac:dyDescent="0.25">
      <c r="A65" s="472"/>
      <c r="B65" s="473"/>
      <c r="C65" s="473"/>
      <c r="D65" s="473"/>
      <c r="E65" s="473"/>
      <c r="F65" s="473"/>
      <c r="G65" s="473"/>
      <c r="H65" s="473"/>
      <c r="I65" s="473"/>
      <c r="J65" s="473"/>
      <c r="K65" s="473"/>
      <c r="L65" s="473"/>
      <c r="M65" s="473"/>
      <c r="N65" s="473"/>
      <c r="O65" s="473"/>
      <c r="P65" s="473"/>
      <c r="Q65" s="473"/>
      <c r="R65" s="473"/>
      <c r="S65" s="473"/>
      <c r="T65" s="473"/>
      <c r="U65" s="473"/>
      <c r="V65" s="473"/>
      <c r="W65" s="473"/>
      <c r="X65" s="473"/>
    </row>
    <row r="66" spans="1:24" s="470" customFormat="1" ht="24" customHeight="1" thickBot="1" x14ac:dyDescent="0.25">
      <c r="A66" s="1259" t="s">
        <v>718</v>
      </c>
      <c r="B66" s="1324"/>
      <c r="C66" s="1324"/>
      <c r="D66" s="1324"/>
      <c r="E66" s="1324"/>
      <c r="F66" s="1324"/>
      <c r="G66" s="1325"/>
      <c r="H66" s="448"/>
      <c r="I66" s="448"/>
      <c r="J66" s="448"/>
      <c r="K66" s="448"/>
      <c r="L66" s="448"/>
      <c r="M66" s="448"/>
      <c r="N66" s="448"/>
      <c r="O66" s="448"/>
      <c r="P66" s="448"/>
      <c r="Q66" s="448"/>
      <c r="R66" s="448"/>
      <c r="S66" s="448"/>
      <c r="T66" s="448"/>
      <c r="U66" s="448"/>
      <c r="V66" s="448"/>
      <c r="W66" s="448"/>
      <c r="X66" s="448"/>
    </row>
    <row r="67" spans="1:24" s="471" customFormat="1" ht="18" customHeight="1" x14ac:dyDescent="0.2">
      <c r="A67" s="483"/>
      <c r="B67" s="1498" t="s">
        <v>347</v>
      </c>
      <c r="C67" s="1499"/>
      <c r="D67" s="1499"/>
      <c r="E67" s="1499"/>
      <c r="F67" s="1499"/>
      <c r="G67" s="1500"/>
      <c r="H67" s="473"/>
      <c r="I67" s="473"/>
      <c r="J67" s="473"/>
      <c r="K67" s="473"/>
      <c r="L67" s="473"/>
      <c r="M67" s="473"/>
      <c r="N67" s="473"/>
      <c r="O67" s="473"/>
      <c r="P67" s="473"/>
      <c r="Q67" s="473"/>
      <c r="R67" s="473"/>
      <c r="S67" s="473"/>
      <c r="T67" s="473"/>
      <c r="U67" s="473"/>
      <c r="V67" s="473"/>
      <c r="W67" s="473"/>
      <c r="X67" s="473"/>
    </row>
    <row r="68" spans="1:24" s="471" customFormat="1" ht="18" customHeight="1" x14ac:dyDescent="0.2">
      <c r="A68" s="484"/>
      <c r="B68" s="1501" t="s">
        <v>60</v>
      </c>
      <c r="C68" s="1502"/>
      <c r="D68" s="1501" t="s">
        <v>20</v>
      </c>
      <c r="E68" s="1503"/>
      <c r="F68" s="1504" t="s">
        <v>348</v>
      </c>
      <c r="G68" s="1503"/>
      <c r="H68" s="473"/>
      <c r="I68" s="473"/>
      <c r="J68" s="473"/>
      <c r="K68" s="473"/>
      <c r="L68" s="473"/>
      <c r="M68" s="473"/>
      <c r="N68" s="473"/>
      <c r="O68" s="473"/>
      <c r="P68" s="473"/>
      <c r="Q68" s="473"/>
      <c r="R68" s="473"/>
      <c r="S68" s="473"/>
      <c r="T68" s="473"/>
      <c r="U68" s="473"/>
      <c r="V68" s="473"/>
      <c r="W68" s="473"/>
      <c r="X68" s="473"/>
    </row>
    <row r="69" spans="1:24" s="471" customFormat="1" ht="18" customHeight="1" x14ac:dyDescent="0.2">
      <c r="A69" s="485" t="s">
        <v>381</v>
      </c>
      <c r="B69" s="478" t="s">
        <v>556</v>
      </c>
      <c r="C69" s="474" t="s">
        <v>586</v>
      </c>
      <c r="D69" s="478" t="s">
        <v>556</v>
      </c>
      <c r="E69" s="474" t="s">
        <v>586</v>
      </c>
      <c r="F69" s="478" t="s">
        <v>556</v>
      </c>
      <c r="G69" s="703" t="s">
        <v>586</v>
      </c>
      <c r="H69" s="473"/>
      <c r="I69" s="473"/>
      <c r="J69" s="473"/>
      <c r="K69" s="473"/>
      <c r="L69" s="473"/>
      <c r="M69" s="473"/>
      <c r="N69" s="473"/>
      <c r="O69" s="473"/>
      <c r="P69" s="473"/>
      <c r="Q69" s="473"/>
      <c r="R69" s="473"/>
      <c r="S69" s="473"/>
      <c r="T69" s="473"/>
      <c r="U69" s="473"/>
      <c r="V69" s="473"/>
      <c r="W69" s="473"/>
      <c r="X69" s="473"/>
    </row>
    <row r="70" spans="1:24" s="471" customFormat="1" ht="18" customHeight="1" x14ac:dyDescent="0.2">
      <c r="A70" s="778">
        <v>41730</v>
      </c>
      <c r="B70" s="540">
        <v>13</v>
      </c>
      <c r="C70" s="541">
        <v>75876</v>
      </c>
      <c r="D70" s="540">
        <v>4</v>
      </c>
      <c r="E70" s="542">
        <v>12737</v>
      </c>
      <c r="F70" s="543">
        <v>1</v>
      </c>
      <c r="G70" s="542">
        <v>100</v>
      </c>
      <c r="H70" s="473"/>
      <c r="I70" s="473"/>
      <c r="J70" s="473"/>
      <c r="K70" s="473"/>
      <c r="L70" s="473"/>
      <c r="M70" s="473"/>
      <c r="N70" s="473"/>
      <c r="O70" s="473"/>
      <c r="P70" s="473"/>
      <c r="Q70" s="473"/>
      <c r="R70" s="473"/>
      <c r="S70" s="473"/>
      <c r="T70" s="473"/>
      <c r="U70" s="473"/>
      <c r="V70" s="473"/>
      <c r="W70" s="473"/>
      <c r="X70" s="473"/>
    </row>
    <row r="71" spans="1:24" s="471" customFormat="1" ht="18" customHeight="1" x14ac:dyDescent="0.2">
      <c r="A71" s="778">
        <v>41760</v>
      </c>
      <c r="B71" s="540">
        <v>13</v>
      </c>
      <c r="C71" s="541">
        <v>75876</v>
      </c>
      <c r="D71" s="540">
        <v>4</v>
      </c>
      <c r="E71" s="542">
        <v>12737</v>
      </c>
      <c r="F71" s="543"/>
      <c r="G71" s="542"/>
      <c r="H71" s="473"/>
      <c r="I71" s="473"/>
      <c r="J71" s="473"/>
      <c r="K71" s="473"/>
      <c r="L71" s="473"/>
      <c r="M71" s="473"/>
      <c r="N71" s="473"/>
      <c r="O71" s="473"/>
      <c r="P71" s="473"/>
      <c r="Q71" s="473"/>
      <c r="R71" s="473"/>
      <c r="S71" s="473"/>
      <c r="T71" s="473"/>
      <c r="U71" s="473"/>
      <c r="V71" s="473"/>
      <c r="W71" s="473"/>
      <c r="X71" s="473"/>
    </row>
    <row r="72" spans="1:24" s="471" customFormat="1" ht="18" customHeight="1" x14ac:dyDescent="0.2">
      <c r="A72" s="778">
        <v>41791</v>
      </c>
      <c r="B72" s="540">
        <v>13</v>
      </c>
      <c r="C72" s="541">
        <v>75876</v>
      </c>
      <c r="D72" s="540">
        <v>4</v>
      </c>
      <c r="E72" s="542">
        <v>12737</v>
      </c>
      <c r="F72" s="543"/>
      <c r="G72" s="542"/>
      <c r="H72" s="473"/>
      <c r="I72" s="473"/>
      <c r="J72" s="473"/>
      <c r="K72" s="473"/>
      <c r="L72" s="473"/>
      <c r="M72" s="473"/>
      <c r="N72" s="473"/>
      <c r="O72" s="473"/>
      <c r="P72" s="473"/>
      <c r="Q72" s="473"/>
      <c r="R72" s="473"/>
      <c r="S72" s="473"/>
      <c r="T72" s="473"/>
      <c r="U72" s="473"/>
      <c r="V72" s="473"/>
      <c r="W72" s="473"/>
      <c r="X72" s="473"/>
    </row>
    <row r="73" spans="1:24" s="471" customFormat="1" ht="18" customHeight="1" x14ac:dyDescent="0.2">
      <c r="A73" s="778">
        <v>41821</v>
      </c>
      <c r="B73" s="540">
        <v>13</v>
      </c>
      <c r="C73" s="541">
        <v>75876</v>
      </c>
      <c r="D73" s="540">
        <v>4</v>
      </c>
      <c r="E73" s="542">
        <v>12737</v>
      </c>
      <c r="F73" s="543"/>
      <c r="G73" s="542"/>
      <c r="H73" s="473"/>
      <c r="I73" s="473"/>
      <c r="J73" s="473"/>
      <c r="K73" s="473"/>
      <c r="L73" s="473"/>
      <c r="M73" s="473"/>
      <c r="N73" s="473"/>
      <c r="O73" s="473"/>
      <c r="P73" s="473"/>
      <c r="Q73" s="473"/>
      <c r="R73" s="473"/>
      <c r="S73" s="473"/>
      <c r="T73" s="473"/>
      <c r="U73" s="473"/>
      <c r="V73" s="473"/>
      <c r="W73" s="473"/>
      <c r="X73" s="473"/>
    </row>
    <row r="74" spans="1:24" s="471" customFormat="1" ht="18" customHeight="1" thickBot="1" x14ac:dyDescent="0.25">
      <c r="A74" s="778">
        <v>41852</v>
      </c>
      <c r="B74" s="540">
        <v>13</v>
      </c>
      <c r="C74" s="541">
        <v>75876</v>
      </c>
      <c r="D74" s="540">
        <v>4</v>
      </c>
      <c r="E74" s="542">
        <v>12737</v>
      </c>
      <c r="F74" s="546"/>
      <c r="G74" s="545"/>
      <c r="H74" s="473"/>
      <c r="I74" s="473"/>
      <c r="J74" s="473"/>
      <c r="K74" s="473"/>
      <c r="L74" s="473"/>
      <c r="M74" s="473"/>
      <c r="N74" s="473"/>
      <c r="O74" s="473"/>
      <c r="P74" s="473"/>
      <c r="Q74" s="473"/>
      <c r="R74" s="473"/>
      <c r="S74" s="473"/>
      <c r="T74" s="473"/>
      <c r="U74" s="473"/>
      <c r="V74" s="473"/>
      <c r="W74" s="473"/>
      <c r="X74" s="473"/>
    </row>
    <row r="75" spans="1:24" s="471" customFormat="1" ht="18" customHeight="1" x14ac:dyDescent="0.2">
      <c r="A75" s="487" t="s">
        <v>714</v>
      </c>
      <c r="B75" s="488"/>
      <c r="C75" s="477">
        <f>SUM(C70:C74)</f>
        <v>379380</v>
      </c>
      <c r="D75" s="487"/>
      <c r="E75" s="479">
        <f>SUM(E70:E74)</f>
        <v>63685</v>
      </c>
      <c r="F75" s="489"/>
      <c r="G75" s="479">
        <f>SUM(G70:G74)</f>
        <v>100</v>
      </c>
      <c r="H75" s="473"/>
      <c r="I75" s="473"/>
      <c r="J75" s="473"/>
      <c r="K75" s="473"/>
      <c r="L75" s="473"/>
      <c r="M75" s="473"/>
      <c r="N75" s="473"/>
      <c r="O75" s="473"/>
      <c r="P75" s="473"/>
      <c r="Q75" s="473"/>
      <c r="R75" s="473"/>
      <c r="S75" s="473"/>
      <c r="T75" s="473"/>
      <c r="U75" s="473"/>
      <c r="V75" s="473"/>
      <c r="W75" s="473"/>
      <c r="X75" s="473"/>
    </row>
    <row r="76" spans="1:24" s="471" customFormat="1" ht="18" customHeight="1" thickBot="1" x14ac:dyDescent="0.25">
      <c r="A76" s="482" t="s">
        <v>715</v>
      </c>
      <c r="B76" s="480"/>
      <c r="C76" s="476">
        <f>(C75/5)*12</f>
        <v>910512</v>
      </c>
      <c r="D76" s="480"/>
      <c r="E76" s="476">
        <f>(E75/5)*12</f>
        <v>152844</v>
      </c>
      <c r="F76" s="486"/>
      <c r="G76" s="476">
        <f>(G75/5)*12</f>
        <v>240</v>
      </c>
      <c r="H76" s="473"/>
      <c r="I76" s="473"/>
      <c r="J76" s="473"/>
      <c r="K76" s="473"/>
      <c r="L76" s="473"/>
      <c r="M76" s="473"/>
      <c r="N76" s="473"/>
      <c r="O76" s="473"/>
      <c r="P76" s="473"/>
      <c r="Q76" s="473"/>
      <c r="R76" s="473"/>
      <c r="S76" s="473"/>
      <c r="T76" s="473"/>
      <c r="U76" s="473"/>
      <c r="V76" s="473"/>
      <c r="W76" s="473"/>
      <c r="X76" s="473"/>
    </row>
    <row r="77" spans="1:24" s="471" customFormat="1" ht="18" customHeight="1" thickBot="1" x14ac:dyDescent="0.25">
      <c r="A77" s="480"/>
      <c r="B77" s="480"/>
      <c r="C77" s="486"/>
      <c r="D77" s="480"/>
      <c r="E77" s="481"/>
      <c r="F77" s="486"/>
      <c r="G77" s="481"/>
      <c r="H77" s="473"/>
      <c r="I77" s="473"/>
      <c r="J77" s="473"/>
      <c r="K77" s="473"/>
      <c r="L77" s="473"/>
      <c r="M77" s="473"/>
      <c r="N77" s="473"/>
      <c r="O77" s="473"/>
      <c r="P77" s="473"/>
      <c r="Q77" s="473"/>
      <c r="R77" s="473"/>
      <c r="S77" s="473"/>
      <c r="T77" s="473"/>
      <c r="U77" s="473"/>
      <c r="V77" s="473"/>
      <c r="W77" s="473"/>
      <c r="X77" s="473"/>
    </row>
    <row r="78" spans="1:24" s="471" customFormat="1" ht="18" customHeight="1" x14ac:dyDescent="0.2">
      <c r="A78" s="480"/>
      <c r="B78" s="700" t="s">
        <v>382</v>
      </c>
      <c r="C78" s="702" t="s">
        <v>587</v>
      </c>
      <c r="D78" s="496" t="s">
        <v>382</v>
      </c>
      <c r="E78" s="702" t="s">
        <v>587</v>
      </c>
      <c r="F78" s="701" t="s">
        <v>382</v>
      </c>
      <c r="G78" s="702" t="s">
        <v>587</v>
      </c>
      <c r="H78" s="473"/>
      <c r="I78" s="473"/>
      <c r="J78" s="473"/>
      <c r="K78" s="473"/>
      <c r="L78" s="473"/>
      <c r="M78" s="473"/>
      <c r="N78" s="473"/>
      <c r="O78" s="473"/>
      <c r="P78" s="473"/>
      <c r="Q78" s="473"/>
      <c r="R78" s="473"/>
      <c r="S78" s="473"/>
      <c r="T78" s="473"/>
      <c r="U78" s="473"/>
      <c r="V78" s="473"/>
      <c r="W78" s="473"/>
      <c r="X78" s="473"/>
    </row>
    <row r="79" spans="1:24" s="471" customFormat="1" ht="18" customHeight="1" thickBot="1" x14ac:dyDescent="0.25">
      <c r="A79" s="482" t="s">
        <v>716</v>
      </c>
      <c r="B79" s="494">
        <f>IF(SUM(B70:B74)=0,0,AVERAGE(B70:B74))</f>
        <v>13</v>
      </c>
      <c r="C79" s="495">
        <f>IF(C76=0,0,C76/B79)</f>
        <v>70039.38461538461</v>
      </c>
      <c r="D79" s="494">
        <f>IF(SUM(D70:D74)=0,0,AVERAGE(D70:D74))</f>
        <v>4</v>
      </c>
      <c r="E79" s="495">
        <f>IF(E76=0,0,E76/D79)</f>
        <v>38211</v>
      </c>
      <c r="F79" s="494">
        <f>IF(SUM(F70:F74)=0,0,AVERAGE(F70:F74))</f>
        <v>1</v>
      </c>
      <c r="G79" s="495">
        <f>IF(G76=0,0,G76/F79)</f>
        <v>240</v>
      </c>
      <c r="H79" s="473"/>
      <c r="I79" s="473"/>
      <c r="J79" s="473"/>
      <c r="K79" s="473"/>
      <c r="L79" s="473"/>
      <c r="M79" s="473"/>
      <c r="N79" s="473"/>
      <c r="O79" s="473"/>
      <c r="P79" s="473"/>
      <c r="Q79" s="473"/>
      <c r="R79" s="473"/>
      <c r="S79" s="473"/>
      <c r="T79" s="473"/>
      <c r="U79" s="473"/>
      <c r="V79" s="473"/>
      <c r="W79" s="473"/>
      <c r="X79" s="473"/>
    </row>
    <row r="80" spans="1:24" s="471" customFormat="1" ht="13.5" customHeight="1" thickBot="1" x14ac:dyDescent="0.25">
      <c r="A80" s="490"/>
      <c r="B80" s="480"/>
      <c r="C80" s="486"/>
      <c r="D80" s="480"/>
      <c r="E80" s="481"/>
      <c r="F80" s="486"/>
      <c r="G80" s="481"/>
      <c r="H80" s="473"/>
      <c r="I80" s="473"/>
      <c r="J80" s="473"/>
      <c r="K80" s="473"/>
      <c r="L80" s="473"/>
      <c r="M80" s="473"/>
      <c r="N80" s="473"/>
      <c r="O80" s="473"/>
      <c r="P80" s="473"/>
      <c r="Q80" s="473"/>
      <c r="R80" s="473"/>
      <c r="S80" s="473"/>
      <c r="T80" s="473"/>
      <c r="U80" s="473"/>
      <c r="V80" s="473"/>
      <c r="W80" s="473"/>
      <c r="X80" s="473"/>
    </row>
    <row r="81" spans="1:24" s="471" customFormat="1" ht="18" customHeight="1" thickBot="1" x14ac:dyDescent="0.25">
      <c r="A81" s="482" t="s">
        <v>623</v>
      </c>
      <c r="B81" s="824">
        <f>5.6%+1.5%</f>
        <v>7.0999999999999994E-2</v>
      </c>
      <c r="C81" s="486"/>
      <c r="D81" s="824">
        <f>5.6%+1.5%</f>
        <v>7.0999999999999994E-2</v>
      </c>
      <c r="E81" s="481"/>
      <c r="F81" s="824">
        <f>5.6%+1.5%</f>
        <v>7.0999999999999994E-2</v>
      </c>
      <c r="G81" s="481"/>
      <c r="H81" s="473"/>
      <c r="I81" s="473"/>
      <c r="J81" s="473"/>
      <c r="K81" s="473"/>
      <c r="L81" s="473"/>
      <c r="M81" s="473"/>
      <c r="N81" s="473"/>
      <c r="O81" s="473"/>
      <c r="P81" s="473"/>
      <c r="Q81" s="473"/>
      <c r="R81" s="473"/>
      <c r="S81" s="473"/>
      <c r="T81" s="473"/>
      <c r="U81" s="473"/>
      <c r="V81" s="473"/>
      <c r="W81" s="473"/>
      <c r="X81" s="473"/>
    </row>
    <row r="82" spans="1:24" s="471" customFormat="1" ht="13.5" customHeight="1" thickBot="1" x14ac:dyDescent="0.25">
      <c r="A82" s="490"/>
      <c r="B82" s="480"/>
      <c r="C82" s="486"/>
      <c r="D82" s="480"/>
      <c r="E82" s="481"/>
      <c r="F82" s="486"/>
      <c r="G82" s="481"/>
      <c r="H82" s="473"/>
      <c r="I82" s="473"/>
      <c r="J82" s="473"/>
      <c r="K82" s="473"/>
      <c r="L82" s="473"/>
      <c r="M82" s="473"/>
      <c r="N82" s="473"/>
      <c r="O82" s="473"/>
      <c r="P82" s="473"/>
      <c r="Q82" s="473"/>
      <c r="R82" s="473"/>
      <c r="S82" s="473"/>
      <c r="T82" s="473"/>
      <c r="U82" s="473"/>
      <c r="V82" s="473"/>
      <c r="W82" s="473"/>
      <c r="X82" s="473"/>
    </row>
    <row r="83" spans="1:24" s="471" customFormat="1" ht="18" customHeight="1" x14ac:dyDescent="0.2">
      <c r="A83" s="480"/>
      <c r="B83" s="700" t="s">
        <v>384</v>
      </c>
      <c r="C83" s="702" t="s">
        <v>586</v>
      </c>
      <c r="D83" s="700" t="s">
        <v>384</v>
      </c>
      <c r="E83" s="702" t="s">
        <v>586</v>
      </c>
      <c r="F83" s="700" t="s">
        <v>384</v>
      </c>
      <c r="G83" s="702" t="s">
        <v>586</v>
      </c>
      <c r="H83" s="473"/>
      <c r="I83" s="473"/>
      <c r="J83" s="473"/>
      <c r="K83" s="473"/>
      <c r="L83" s="473"/>
      <c r="M83" s="473"/>
      <c r="N83" s="473"/>
      <c r="O83" s="473"/>
      <c r="P83" s="473"/>
      <c r="Q83" s="473"/>
      <c r="R83" s="473"/>
      <c r="S83" s="473"/>
      <c r="T83" s="473"/>
      <c r="U83" s="473"/>
      <c r="V83" s="473"/>
      <c r="W83" s="473"/>
      <c r="X83" s="473"/>
    </row>
    <row r="84" spans="1:24" s="471" customFormat="1" ht="18" customHeight="1" thickBot="1" x14ac:dyDescent="0.25">
      <c r="A84" s="482" t="s">
        <v>712</v>
      </c>
      <c r="B84" s="538">
        <v>13</v>
      </c>
      <c r="C84" s="539">
        <f>B84*C79*(1+B81)</f>
        <v>975158.35199999984</v>
      </c>
      <c r="D84" s="538">
        <v>4</v>
      </c>
      <c r="E84" s="539">
        <f>D84*E79*(1+D81)</f>
        <v>163695.924</v>
      </c>
      <c r="F84" s="538">
        <v>17</v>
      </c>
      <c r="G84" s="539">
        <f>F84*G79*(1+F81)</f>
        <v>4369.6799999999994</v>
      </c>
      <c r="H84" s="473"/>
      <c r="I84" s="473"/>
      <c r="J84" s="473"/>
      <c r="K84" s="473"/>
      <c r="L84" s="473"/>
      <c r="M84" s="473"/>
      <c r="N84" s="473"/>
      <c r="O84" s="473"/>
      <c r="P84" s="473"/>
      <c r="Q84" s="473"/>
      <c r="R84" s="473"/>
      <c r="S84" s="473"/>
      <c r="T84" s="473"/>
      <c r="U84" s="473"/>
      <c r="V84" s="473"/>
      <c r="W84" s="473"/>
      <c r="X84" s="473"/>
    </row>
    <row r="85" spans="1:24" s="471" customFormat="1" ht="18" customHeight="1" thickBot="1" x14ac:dyDescent="0.25">
      <c r="A85" s="491"/>
      <c r="B85" s="492"/>
      <c r="C85" s="492"/>
      <c r="D85" s="492"/>
      <c r="E85" s="492"/>
      <c r="F85" s="492"/>
      <c r="G85" s="493"/>
      <c r="H85" s="473"/>
      <c r="I85" s="473"/>
      <c r="J85" s="473"/>
      <c r="K85" s="473"/>
      <c r="L85" s="473"/>
      <c r="M85" s="473"/>
      <c r="N85" s="473"/>
      <c r="O85" s="473"/>
      <c r="P85" s="473"/>
      <c r="Q85" s="473"/>
      <c r="R85" s="473"/>
      <c r="S85" s="473"/>
      <c r="T85" s="473"/>
      <c r="U85" s="473"/>
      <c r="V85" s="473"/>
      <c r="W85" s="473"/>
      <c r="X85" s="473"/>
    </row>
    <row r="86" spans="1:24" s="471" customFormat="1" ht="18" customHeight="1" x14ac:dyDescent="0.2">
      <c r="A86" s="472"/>
      <c r="B86" s="473"/>
      <c r="C86" s="473"/>
      <c r="D86" s="473"/>
      <c r="E86" s="473"/>
      <c r="F86" s="473"/>
      <c r="G86" s="473"/>
      <c r="H86" s="473"/>
      <c r="I86" s="473"/>
      <c r="J86" s="473"/>
      <c r="K86" s="473"/>
      <c r="L86" s="473"/>
      <c r="M86" s="473"/>
      <c r="N86" s="473"/>
      <c r="O86" s="473"/>
      <c r="P86" s="473"/>
      <c r="Q86" s="473"/>
      <c r="R86" s="473"/>
      <c r="S86" s="473"/>
      <c r="T86" s="473"/>
      <c r="U86" s="473"/>
      <c r="V86" s="473"/>
      <c r="W86" s="473"/>
      <c r="X86" s="473"/>
    </row>
    <row r="87" spans="1:24" s="470" customFormat="1" x14ac:dyDescent="0.2">
      <c r="A87" s="497"/>
      <c r="B87" s="448"/>
      <c r="C87" s="448"/>
      <c r="D87" s="448"/>
      <c r="E87" s="448"/>
      <c r="F87" s="448"/>
      <c r="G87" s="448"/>
      <c r="H87" s="448"/>
      <c r="I87" s="448"/>
      <c r="J87" s="448"/>
      <c r="K87" s="448"/>
      <c r="L87" s="448"/>
      <c r="M87" s="448"/>
      <c r="N87" s="448"/>
      <c r="O87" s="448"/>
      <c r="P87" s="448"/>
      <c r="Q87" s="448"/>
      <c r="R87" s="448"/>
      <c r="S87" s="448"/>
      <c r="T87" s="448"/>
      <c r="U87" s="448"/>
      <c r="V87" s="448"/>
      <c r="W87" s="448"/>
      <c r="X87" s="448"/>
    </row>
    <row r="88" spans="1:24" x14ac:dyDescent="0.2">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row>
    <row r="89" spans="1:24" x14ac:dyDescent="0.2">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row>
    <row r="90" spans="1:24" x14ac:dyDescent="0.2">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row>
    <row r="91" spans="1:24" x14ac:dyDescent="0.2">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row>
    <row r="92" spans="1:24" x14ac:dyDescent="0.2">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row>
    <row r="93" spans="1:24" x14ac:dyDescent="0.2">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row>
    <row r="94" spans="1:24" x14ac:dyDescent="0.2">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row>
    <row r="95" spans="1:24" x14ac:dyDescent="0.2">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row>
    <row r="96" spans="1:24" x14ac:dyDescent="0.2">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row>
    <row r="97" spans="1:24" x14ac:dyDescent="0.2">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row>
    <row r="98" spans="1:24" x14ac:dyDescent="0.2">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row>
    <row r="99" spans="1:24" x14ac:dyDescent="0.2">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row>
    <row r="100" spans="1:24" x14ac:dyDescent="0.2">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row>
    <row r="101" spans="1:24" x14ac:dyDescent="0.2">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row>
    <row r="102" spans="1:24" x14ac:dyDescent="0.2">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row>
    <row r="103" spans="1:24" x14ac:dyDescent="0.2">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row>
    <row r="104" spans="1:24" x14ac:dyDescent="0.2">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row>
    <row r="105" spans="1:24"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row>
    <row r="106" spans="1:24" x14ac:dyDescent="0.2">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row>
    <row r="107" spans="1:24" x14ac:dyDescent="0.2">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row>
    <row r="108" spans="1:24" x14ac:dyDescent="0.2">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row>
    <row r="109" spans="1:24" x14ac:dyDescent="0.2">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row>
    <row r="110" spans="1:24" x14ac:dyDescent="0.2">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row>
    <row r="111" spans="1:24" x14ac:dyDescent="0.2">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row>
    <row r="112" spans="1:24" x14ac:dyDescent="0.2">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row>
    <row r="113" spans="1:24" x14ac:dyDescent="0.2">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row>
    <row r="114" spans="1:24" x14ac:dyDescent="0.2">
      <c r="A114" s="265"/>
      <c r="B114" s="265"/>
      <c r="C114" s="265"/>
      <c r="D114" s="265"/>
      <c r="E114" s="265"/>
      <c r="F114" s="265"/>
      <c r="G114" s="265"/>
    </row>
  </sheetData>
  <sheetProtection algorithmName="SHA-512" hashValue="Aut3mJ7dJroGUcAKRMLbzD4GJtMTY/MohPFNLXtM/X0/bZwY4HmJBE5UDbwrBPhG38mJM6U3khRN5jgkCWItig==" saltValue="4IkROpdjOcc2DbZGLmRIvA==" spinCount="100000" sheet="1" objects="1" scenarios="1"/>
  <mergeCells count="21">
    <mergeCell ref="B1:G1"/>
    <mergeCell ref="B25:G25"/>
    <mergeCell ref="B26:C26"/>
    <mergeCell ref="D26:E26"/>
    <mergeCell ref="F26:G26"/>
    <mergeCell ref="A3:G3"/>
    <mergeCell ref="B4:G4"/>
    <mergeCell ref="B5:C5"/>
    <mergeCell ref="D5:E5"/>
    <mergeCell ref="F5:G5"/>
    <mergeCell ref="F47:G47"/>
    <mergeCell ref="A24:G24"/>
    <mergeCell ref="A45:G45"/>
    <mergeCell ref="B46:G46"/>
    <mergeCell ref="B47:C47"/>
    <mergeCell ref="D47:E47"/>
    <mergeCell ref="A66:G66"/>
    <mergeCell ref="B67:G67"/>
    <mergeCell ref="B68:C68"/>
    <mergeCell ref="D68:E68"/>
    <mergeCell ref="F68:G68"/>
  </mergeCells>
  <conditionalFormatting sqref="C37 C34 B12:G12 G50:G53 G71:G74 E34 G34 C28:C32">
    <cfRule type="cellIs" dxfId="141" priority="130" operator="equal">
      <formula>0</formula>
    </cfRule>
  </conditionalFormatting>
  <conditionalFormatting sqref="E28:E32">
    <cfRule type="cellIs" dxfId="140" priority="128" operator="equal">
      <formula>0</formula>
    </cfRule>
  </conditionalFormatting>
  <conditionalFormatting sqref="G28:G32">
    <cfRule type="cellIs" dxfId="139" priority="126" operator="equal">
      <formula>0</formula>
    </cfRule>
  </conditionalFormatting>
  <conditionalFormatting sqref="C33">
    <cfRule type="cellIs" dxfId="138" priority="118" operator="equal">
      <formula>0</formula>
    </cfRule>
  </conditionalFormatting>
  <conditionalFormatting sqref="E33">
    <cfRule type="cellIs" dxfId="137" priority="117" operator="equal">
      <formula>0</formula>
    </cfRule>
  </conditionalFormatting>
  <conditionalFormatting sqref="G33">
    <cfRule type="cellIs" dxfId="136" priority="116" operator="equal">
      <formula>0</formula>
    </cfRule>
  </conditionalFormatting>
  <conditionalFormatting sqref="C42">
    <cfRule type="cellIs" dxfId="135" priority="103" operator="equal">
      <formula>0</formula>
    </cfRule>
  </conditionalFormatting>
  <conditionalFormatting sqref="C49:C53">
    <cfRule type="cellIs" dxfId="134" priority="99" operator="equal">
      <formula>0</formula>
    </cfRule>
  </conditionalFormatting>
  <conditionalFormatting sqref="E49:E53">
    <cfRule type="cellIs" dxfId="133" priority="97" operator="equal">
      <formula>0</formula>
    </cfRule>
  </conditionalFormatting>
  <conditionalFormatting sqref="G49">
    <cfRule type="cellIs" dxfId="132" priority="95" operator="equal">
      <formula>0</formula>
    </cfRule>
  </conditionalFormatting>
  <conditionalFormatting sqref="C54">
    <cfRule type="cellIs" dxfId="131" priority="93" operator="equal">
      <formula>0</formula>
    </cfRule>
  </conditionalFormatting>
  <conditionalFormatting sqref="E54">
    <cfRule type="cellIs" dxfId="130" priority="92" operator="equal">
      <formula>0</formula>
    </cfRule>
  </conditionalFormatting>
  <conditionalFormatting sqref="G54">
    <cfRule type="cellIs" dxfId="129" priority="91" operator="equal">
      <formula>0</formula>
    </cfRule>
  </conditionalFormatting>
  <conditionalFormatting sqref="B37:G37">
    <cfRule type="cellIs" dxfId="128" priority="84" operator="equal">
      <formula>0</formula>
    </cfRule>
  </conditionalFormatting>
  <conditionalFormatting sqref="E37">
    <cfRule type="cellIs" dxfId="127" priority="86" operator="equal">
      <formula>0</formula>
    </cfRule>
  </conditionalFormatting>
  <conditionalFormatting sqref="G37">
    <cfRule type="cellIs" dxfId="126" priority="85" operator="equal">
      <formula>0</formula>
    </cfRule>
  </conditionalFormatting>
  <conditionalFormatting sqref="C58">
    <cfRule type="cellIs" dxfId="125" priority="83" operator="equal">
      <formula>0</formula>
    </cfRule>
  </conditionalFormatting>
  <conditionalFormatting sqref="E58">
    <cfRule type="cellIs" dxfId="124" priority="82" operator="equal">
      <formula>0</formula>
    </cfRule>
  </conditionalFormatting>
  <conditionalFormatting sqref="G58">
    <cfRule type="cellIs" dxfId="123" priority="81" operator="equal">
      <formula>0</formula>
    </cfRule>
  </conditionalFormatting>
  <conditionalFormatting sqref="B58:G58">
    <cfRule type="cellIs" dxfId="122" priority="80" operator="equal">
      <formula>0</formula>
    </cfRule>
  </conditionalFormatting>
  <conditionalFormatting sqref="C33:C34 E33:E34 G33:G34 C54 E54 G54">
    <cfRule type="cellIs" dxfId="121" priority="79" operator="equal">
      <formula>0</formula>
    </cfRule>
  </conditionalFormatting>
  <conditionalFormatting sqref="C70:C74">
    <cfRule type="cellIs" dxfId="120" priority="78" operator="equal">
      <formula>0</formula>
    </cfRule>
  </conditionalFormatting>
  <conditionalFormatting sqref="E70:E74">
    <cfRule type="cellIs" dxfId="119" priority="76" operator="equal">
      <formula>0</formula>
    </cfRule>
  </conditionalFormatting>
  <conditionalFormatting sqref="G70">
    <cfRule type="cellIs" dxfId="118" priority="74" operator="equal">
      <formula>0</formula>
    </cfRule>
  </conditionalFormatting>
  <conditionalFormatting sqref="C75">
    <cfRule type="cellIs" dxfId="117" priority="72" operator="equal">
      <formula>0</formula>
    </cfRule>
  </conditionalFormatting>
  <conditionalFormatting sqref="E75">
    <cfRule type="cellIs" dxfId="116" priority="71" operator="equal">
      <formula>0</formula>
    </cfRule>
  </conditionalFormatting>
  <conditionalFormatting sqref="G75">
    <cfRule type="cellIs" dxfId="115" priority="70" operator="equal">
      <formula>0</formula>
    </cfRule>
  </conditionalFormatting>
  <conditionalFormatting sqref="C79">
    <cfRule type="cellIs" dxfId="114" priority="66" operator="equal">
      <formula>0</formula>
    </cfRule>
  </conditionalFormatting>
  <conditionalFormatting sqref="E79">
    <cfRule type="cellIs" dxfId="113" priority="65" operator="equal">
      <formula>0</formula>
    </cfRule>
  </conditionalFormatting>
  <conditionalFormatting sqref="G79">
    <cfRule type="cellIs" dxfId="112" priority="64" operator="equal">
      <formula>0</formula>
    </cfRule>
  </conditionalFormatting>
  <conditionalFormatting sqref="B79:G79">
    <cfRule type="cellIs" dxfId="111" priority="63" operator="equal">
      <formula>0</formula>
    </cfRule>
  </conditionalFormatting>
  <conditionalFormatting sqref="C75 E75 G75">
    <cfRule type="cellIs" dxfId="110" priority="62" operator="equal">
      <formula>0</formula>
    </cfRule>
  </conditionalFormatting>
  <conditionalFormatting sqref="C7:C8">
    <cfRule type="cellIs" dxfId="109" priority="61" operator="equal">
      <formula>0</formula>
    </cfRule>
  </conditionalFormatting>
  <conditionalFormatting sqref="E7:E8">
    <cfRule type="cellIs" dxfId="108" priority="60" operator="equal">
      <formula>0</formula>
    </cfRule>
  </conditionalFormatting>
  <conditionalFormatting sqref="G7:G8">
    <cfRule type="cellIs" dxfId="107" priority="59" operator="equal">
      <formula>0</formula>
    </cfRule>
  </conditionalFormatting>
  <conditionalFormatting sqref="B7:G8">
    <cfRule type="cellIs" dxfId="106" priority="58" operator="equal">
      <formula>0</formula>
    </cfRule>
  </conditionalFormatting>
  <conditionalFormatting sqref="C18">
    <cfRule type="cellIs" dxfId="105" priority="53" operator="equal">
      <formula>0</formula>
    </cfRule>
  </conditionalFormatting>
  <conditionalFormatting sqref="B18:D18">
    <cfRule type="cellIs" dxfId="104" priority="50" operator="equal">
      <formula>0</formula>
    </cfRule>
  </conditionalFormatting>
  <conditionalFormatting sqref="E7:E8 G7:G8">
    <cfRule type="cellIs" dxfId="103" priority="49" operator="equal">
      <formula>0</formula>
    </cfRule>
  </conditionalFormatting>
  <conditionalFormatting sqref="G18">
    <cfRule type="cellIs" dxfId="102" priority="48" operator="equal">
      <formula>0</formula>
    </cfRule>
  </conditionalFormatting>
  <conditionalFormatting sqref="F18:G18">
    <cfRule type="cellIs" dxfId="101" priority="47" operator="equal">
      <formula>0</formula>
    </cfRule>
  </conditionalFormatting>
  <conditionalFormatting sqref="C15">
    <cfRule type="cellIs" dxfId="100" priority="46" operator="equal">
      <formula>0</formula>
    </cfRule>
  </conditionalFormatting>
  <conditionalFormatting sqref="B15:D15">
    <cfRule type="cellIs" dxfId="99" priority="45" operator="equal">
      <formula>0</formula>
    </cfRule>
  </conditionalFormatting>
  <conditionalFormatting sqref="G15">
    <cfRule type="cellIs" dxfId="98" priority="44" operator="equal">
      <formula>0</formula>
    </cfRule>
  </conditionalFormatting>
  <conditionalFormatting sqref="F15:G15">
    <cfRule type="cellIs" dxfId="97" priority="43" operator="equal">
      <formula>0</formula>
    </cfRule>
  </conditionalFormatting>
  <conditionalFormatting sqref="C16:C17">
    <cfRule type="cellIs" dxfId="96" priority="42" operator="equal">
      <formula>0</formula>
    </cfRule>
  </conditionalFormatting>
  <conditionalFormatting sqref="B16:D17">
    <cfRule type="cellIs" dxfId="95" priority="41" operator="equal">
      <formula>0</formula>
    </cfRule>
  </conditionalFormatting>
  <conditionalFormatting sqref="G16:G17">
    <cfRule type="cellIs" dxfId="94" priority="40" operator="equal">
      <formula>0</formula>
    </cfRule>
  </conditionalFormatting>
  <conditionalFormatting sqref="F16:G17">
    <cfRule type="cellIs" dxfId="93" priority="39" operator="equal">
      <formula>0</formula>
    </cfRule>
  </conditionalFormatting>
  <conditionalFormatting sqref="E15">
    <cfRule type="cellIs" dxfId="92" priority="38" operator="equal">
      <formula>0</formula>
    </cfRule>
  </conditionalFormatting>
  <conditionalFormatting sqref="G20">
    <cfRule type="cellIs" dxfId="91" priority="29" operator="equal">
      <formula>0</formula>
    </cfRule>
  </conditionalFormatting>
  <conditionalFormatting sqref="C21">
    <cfRule type="cellIs" dxfId="90" priority="36" operator="equal">
      <formula>0</formula>
    </cfRule>
  </conditionalFormatting>
  <conditionalFormatting sqref="B21:D21">
    <cfRule type="cellIs" dxfId="89" priority="35" operator="equal">
      <formula>0</formula>
    </cfRule>
  </conditionalFormatting>
  <conditionalFormatting sqref="G21">
    <cfRule type="cellIs" dxfId="88" priority="34" operator="equal">
      <formula>0</formula>
    </cfRule>
  </conditionalFormatting>
  <conditionalFormatting sqref="G21">
    <cfRule type="cellIs" dxfId="87" priority="33" operator="equal">
      <formula>0</formula>
    </cfRule>
  </conditionalFormatting>
  <conditionalFormatting sqref="C20">
    <cfRule type="cellIs" dxfId="86" priority="32" operator="equal">
      <formula>0</formula>
    </cfRule>
  </conditionalFormatting>
  <conditionalFormatting sqref="B20:E20">
    <cfRule type="cellIs" dxfId="85" priority="31" operator="equal">
      <formula>0</formula>
    </cfRule>
  </conditionalFormatting>
  <conditionalFormatting sqref="G20">
    <cfRule type="cellIs" dxfId="84" priority="30" operator="equal">
      <formula>0</formula>
    </cfRule>
  </conditionalFormatting>
  <conditionalFormatting sqref="G55">
    <cfRule type="cellIs" dxfId="83" priority="10" operator="equal">
      <formula>0</formula>
    </cfRule>
  </conditionalFormatting>
  <conditionalFormatting sqref="C76">
    <cfRule type="cellIs" dxfId="82" priority="20" operator="equal">
      <formula>0</formula>
    </cfRule>
  </conditionalFormatting>
  <conditionalFormatting sqref="C76">
    <cfRule type="cellIs" dxfId="81" priority="19" operator="equal">
      <formula>0</formula>
    </cfRule>
  </conditionalFormatting>
  <conditionalFormatting sqref="E76">
    <cfRule type="cellIs" dxfId="80" priority="18" operator="equal">
      <formula>0</formula>
    </cfRule>
  </conditionalFormatting>
  <conditionalFormatting sqref="E76">
    <cfRule type="cellIs" dxfId="79" priority="17" operator="equal">
      <formula>0</formula>
    </cfRule>
  </conditionalFormatting>
  <conditionalFormatting sqref="G76">
    <cfRule type="cellIs" dxfId="78" priority="16" operator="equal">
      <formula>0</formula>
    </cfRule>
  </conditionalFormatting>
  <conditionalFormatting sqref="G76">
    <cfRule type="cellIs" dxfId="77" priority="15" operator="equal">
      <formula>0</formula>
    </cfRule>
  </conditionalFormatting>
  <conditionalFormatting sqref="C55">
    <cfRule type="cellIs" dxfId="76" priority="14" operator="equal">
      <formula>0</formula>
    </cfRule>
  </conditionalFormatting>
  <conditionalFormatting sqref="C55">
    <cfRule type="cellIs" dxfId="75" priority="13" operator="equal">
      <formula>0</formula>
    </cfRule>
  </conditionalFormatting>
  <conditionalFormatting sqref="E55">
    <cfRule type="cellIs" dxfId="74" priority="12" operator="equal">
      <formula>0</formula>
    </cfRule>
  </conditionalFormatting>
  <conditionalFormatting sqref="E55">
    <cfRule type="cellIs" dxfId="73" priority="11" operator="equal">
      <formula>0</formula>
    </cfRule>
  </conditionalFormatting>
  <conditionalFormatting sqref="G55">
    <cfRule type="cellIs" dxfId="72" priority="9" operator="equal">
      <formula>0</formula>
    </cfRule>
  </conditionalFormatting>
  <conditionalFormatting sqref="E42">
    <cfRule type="cellIs" dxfId="71" priority="8" operator="equal">
      <formula>0</formula>
    </cfRule>
  </conditionalFormatting>
  <conditionalFormatting sqref="G42">
    <cfRule type="cellIs" dxfId="70" priority="7" operator="equal">
      <formula>0</formula>
    </cfRule>
  </conditionalFormatting>
  <conditionalFormatting sqref="C63">
    <cfRule type="cellIs" dxfId="69" priority="6" operator="equal">
      <formula>0</formula>
    </cfRule>
  </conditionalFormatting>
  <conditionalFormatting sqref="E63">
    <cfRule type="cellIs" dxfId="68" priority="5" operator="equal">
      <formula>0</formula>
    </cfRule>
  </conditionalFormatting>
  <conditionalFormatting sqref="G63">
    <cfRule type="cellIs" dxfId="67" priority="4" operator="equal">
      <formula>0</formula>
    </cfRule>
  </conditionalFormatting>
  <conditionalFormatting sqref="C84">
    <cfRule type="cellIs" dxfId="66" priority="3" operator="equal">
      <formula>0</formula>
    </cfRule>
  </conditionalFormatting>
  <conditionalFormatting sqref="E84">
    <cfRule type="cellIs" dxfId="65" priority="2" operator="equal">
      <formula>0</formula>
    </cfRule>
  </conditionalFormatting>
  <conditionalFormatting sqref="G84">
    <cfRule type="cellIs" dxfId="64" priority="1" operator="equal">
      <formula>0</formula>
    </cfRule>
  </conditionalFormatting>
  <printOptions horizontalCentered="1"/>
  <pageMargins left="0.51181102362204722" right="0.51181102362204722" top="0.74803149606299213" bottom="0.55118110236220474" header="0.31496062992125984" footer="0.31496062992125984"/>
  <pageSetup paperSize="9" scale="80" fitToHeight="6" orientation="landscape" r:id="rId1"/>
  <rowBreaks count="3" manualBreakCount="3">
    <brk id="22" max="6" man="1"/>
    <brk id="43" max="6" man="1"/>
    <brk id="64" max="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86"/>
  <sheetViews>
    <sheetView workbookViewId="0"/>
  </sheetViews>
  <sheetFormatPr defaultRowHeight="12.75" x14ac:dyDescent="0.2"/>
  <cols>
    <col min="1" max="1" width="28.5703125" style="271" bestFit="1" customWidth="1"/>
    <col min="2" max="2" width="8.5703125" style="271" bestFit="1" customWidth="1"/>
    <col min="3" max="3" width="9.140625" style="271"/>
    <col min="4" max="4" width="27.28515625" style="271" bestFit="1" customWidth="1"/>
    <col min="5" max="5" width="8.5703125" style="271" bestFit="1" customWidth="1"/>
    <col min="6" max="6" width="9.140625" style="271"/>
    <col min="7" max="7" width="28.5703125" style="271" bestFit="1" customWidth="1"/>
    <col min="8" max="8" width="8.5703125" style="271" bestFit="1" customWidth="1"/>
  </cols>
  <sheetData>
    <row r="1" spans="1:2" ht="15" x14ac:dyDescent="0.2">
      <c r="A1" s="17" t="s">
        <v>767</v>
      </c>
      <c r="B1" s="17" t="s">
        <v>766</v>
      </c>
    </row>
    <row r="2" spans="1:2" x14ac:dyDescent="0.2">
      <c r="A2" s="880" t="str">
        <f>Picklists!Y2</f>
        <v>Class Room</v>
      </c>
      <c r="B2" s="753">
        <f>Picklists!Z2</f>
        <v>2.5</v>
      </c>
    </row>
    <row r="3" spans="1:2" x14ac:dyDescent="0.2">
      <c r="A3" s="880" t="str">
        <f>Picklists!Y3</f>
        <v>-</v>
      </c>
      <c r="B3" s="753" t="str">
        <f>Picklists!Z3</f>
        <v>-</v>
      </c>
    </row>
    <row r="4" spans="1:2" x14ac:dyDescent="0.2">
      <c r="A4" s="880" t="str">
        <f>Picklists!Y4</f>
        <v>-</v>
      </c>
      <c r="B4" s="753" t="str">
        <f>Picklists!Z4</f>
        <v>-</v>
      </c>
    </row>
    <row r="5" spans="1:2" x14ac:dyDescent="0.2">
      <c r="A5" s="880" t="str">
        <f>Picklists!Y5</f>
        <v>-</v>
      </c>
      <c r="B5" s="753" t="str">
        <f>Picklists!Z5</f>
        <v>-</v>
      </c>
    </row>
    <row r="6" spans="1:2" x14ac:dyDescent="0.2">
      <c r="A6" s="880" t="str">
        <f>Picklists!Y6</f>
        <v>-</v>
      </c>
      <c r="B6" s="753" t="str">
        <f>Picklists!Z6</f>
        <v>-</v>
      </c>
    </row>
    <row r="7" spans="1:2" x14ac:dyDescent="0.2">
      <c r="A7" s="880" t="str">
        <f>Picklists!Y7</f>
        <v>-</v>
      </c>
      <c r="B7" s="753" t="str">
        <f>Picklists!Z7</f>
        <v>-</v>
      </c>
    </row>
    <row r="8" spans="1:2" x14ac:dyDescent="0.2">
      <c r="A8" s="880" t="str">
        <f>Picklists!Y8</f>
        <v>-</v>
      </c>
      <c r="B8" s="753" t="str">
        <f>Picklists!Z8</f>
        <v>-</v>
      </c>
    </row>
    <row r="9" spans="1:2" x14ac:dyDescent="0.2">
      <c r="A9" s="880" t="str">
        <f>Picklists!Y9</f>
        <v>-</v>
      </c>
      <c r="B9" s="753" t="str">
        <f>Picklists!Z9</f>
        <v>-</v>
      </c>
    </row>
    <row r="10" spans="1:2" x14ac:dyDescent="0.2">
      <c r="A10" s="880" t="str">
        <f>Picklists!Y10</f>
        <v>-</v>
      </c>
      <c r="B10" s="753" t="str">
        <f>Picklists!Z10</f>
        <v>-</v>
      </c>
    </row>
    <row r="11" spans="1:2" x14ac:dyDescent="0.2">
      <c r="A11" s="880" t="str">
        <f>Picklists!Y11</f>
        <v>-</v>
      </c>
      <c r="B11" s="753" t="str">
        <f>Picklists!Z11</f>
        <v>-</v>
      </c>
    </row>
    <row r="12" spans="1:2" x14ac:dyDescent="0.2">
      <c r="A12" s="880" t="str">
        <f>Picklists!Y12</f>
        <v>-</v>
      </c>
      <c r="B12" s="753" t="str">
        <f>Picklists!Z12</f>
        <v>-</v>
      </c>
    </row>
    <row r="13" spans="1:2" x14ac:dyDescent="0.2">
      <c r="A13" s="880" t="str">
        <f>Picklists!Y13</f>
        <v>-</v>
      </c>
      <c r="B13" s="753" t="str">
        <f>Picklists!Z13</f>
        <v>-</v>
      </c>
    </row>
    <row r="14" spans="1:2" x14ac:dyDescent="0.2">
      <c r="A14" s="880" t="str">
        <f>Picklists!Y14</f>
        <v>-</v>
      </c>
      <c r="B14" s="753" t="str">
        <f>Picklists!Z14</f>
        <v>-</v>
      </c>
    </row>
    <row r="15" spans="1:2" x14ac:dyDescent="0.2">
      <c r="A15" s="880" t="str">
        <f>Picklists!Y15</f>
        <v>-</v>
      </c>
      <c r="B15" s="753" t="str">
        <f>Picklists!Z15</f>
        <v>-</v>
      </c>
    </row>
    <row r="17" spans="1:2" ht="15" x14ac:dyDescent="0.2">
      <c r="A17" s="17" t="s">
        <v>768</v>
      </c>
      <c r="B17" s="17" t="s">
        <v>766</v>
      </c>
    </row>
    <row r="18" spans="1:2" x14ac:dyDescent="0.2">
      <c r="A18" s="880" t="str">
        <f>Picklists!AB2</f>
        <v>S: Art and Design</v>
      </c>
      <c r="B18" s="753">
        <f>Picklists!AC2</f>
        <v>7</v>
      </c>
    </row>
    <row r="19" spans="1:2" x14ac:dyDescent="0.2">
      <c r="A19" s="880" t="str">
        <f>Picklists!AB3</f>
        <v>T: Art and Design</v>
      </c>
      <c r="B19" s="753">
        <f>Picklists!AC3</f>
        <v>2.5</v>
      </c>
    </row>
    <row r="20" spans="1:2" x14ac:dyDescent="0.2">
      <c r="A20" s="880" t="str">
        <f>Picklists!AB4</f>
        <v>P: Art and Design</v>
      </c>
      <c r="B20" s="753">
        <f>Picklists!AC4</f>
        <v>7</v>
      </c>
    </row>
    <row r="21" spans="1:2" x14ac:dyDescent="0.2">
      <c r="A21" s="880" t="str">
        <f>Picklists!AB5</f>
        <v>S: Automotive</v>
      </c>
      <c r="B21" s="753">
        <f>Picklists!AC5</f>
        <v>7</v>
      </c>
    </row>
    <row r="22" spans="1:2" x14ac:dyDescent="0.2">
      <c r="A22" s="880" t="str">
        <f>Picklists!AB6</f>
        <v>T: Automotive</v>
      </c>
      <c r="B22" s="753">
        <f>Picklists!AC6</f>
        <v>2.5</v>
      </c>
    </row>
    <row r="23" spans="1:2" x14ac:dyDescent="0.2">
      <c r="A23" s="880" t="str">
        <f>Picklists!AB7</f>
        <v>P: Automotive</v>
      </c>
      <c r="B23" s="753">
        <f>Picklists!AC7</f>
        <v>7</v>
      </c>
    </row>
    <row r="24" spans="1:2" x14ac:dyDescent="0.2">
      <c r="A24" s="880" t="str">
        <f>Picklists!AB8</f>
        <v>S: Civil</v>
      </c>
      <c r="B24" s="753">
        <f>Picklists!AC8</f>
        <v>7</v>
      </c>
    </row>
    <row r="25" spans="1:2" x14ac:dyDescent="0.2">
      <c r="A25" s="880" t="str">
        <f>Picklists!AB9</f>
        <v>T: Civil</v>
      </c>
      <c r="B25" s="753">
        <f>Picklists!AC9</f>
        <v>2.5</v>
      </c>
    </row>
    <row r="26" spans="1:2" x14ac:dyDescent="0.2">
      <c r="A26" s="880" t="str">
        <f>Picklists!AB10</f>
        <v>P: Civil</v>
      </c>
      <c r="B26" s="753">
        <f>Picklists!AC10</f>
        <v>7</v>
      </c>
    </row>
    <row r="27" spans="1:2" x14ac:dyDescent="0.2">
      <c r="A27" s="880" t="str">
        <f>Picklists!AB11</f>
        <v>S: Clothing Production</v>
      </c>
      <c r="B27" s="753">
        <f>Picklists!AC11</f>
        <v>7</v>
      </c>
    </row>
    <row r="28" spans="1:2" x14ac:dyDescent="0.2">
      <c r="A28" s="880" t="str">
        <f>Picklists!AB12</f>
        <v>T: Clothing Production</v>
      </c>
      <c r="B28" s="753">
        <f>Picklists!AC12</f>
        <v>2.5</v>
      </c>
    </row>
    <row r="29" spans="1:2" x14ac:dyDescent="0.2">
      <c r="A29" s="880" t="str">
        <f>Picklists!AB13</f>
        <v>P: Clothing Production</v>
      </c>
      <c r="B29" s="753">
        <f>Picklists!AC13</f>
        <v>7</v>
      </c>
    </row>
    <row r="30" spans="1:2" x14ac:dyDescent="0.2">
      <c r="A30" s="880" t="str">
        <f>Picklists!AB14</f>
        <v>S: Computer Laboratory</v>
      </c>
      <c r="B30" s="753">
        <f>Picklists!AC14</f>
        <v>5</v>
      </c>
    </row>
    <row r="31" spans="1:2" x14ac:dyDescent="0.2">
      <c r="A31" s="880" t="str">
        <f>Picklists!AB15</f>
        <v>T: Computer Laboratory</v>
      </c>
      <c r="B31" s="753">
        <f>Picklists!AC15</f>
        <v>2.5</v>
      </c>
    </row>
    <row r="32" spans="1:2" x14ac:dyDescent="0.2">
      <c r="A32" s="880" t="str">
        <f>Picklists!AB16</f>
        <v>P: Computer Laboratory</v>
      </c>
      <c r="B32" s="753">
        <f>Picklists!AC16</f>
        <v>5</v>
      </c>
    </row>
    <row r="33" spans="1:2" x14ac:dyDescent="0.2">
      <c r="A33" s="880" t="str">
        <f>Picklists!AB17</f>
        <v>S: Computer Workshop</v>
      </c>
      <c r="B33" s="753">
        <f>Picklists!AC17</f>
        <v>5</v>
      </c>
    </row>
    <row r="34" spans="1:2" x14ac:dyDescent="0.2">
      <c r="A34" s="880" t="str">
        <f>Picklists!AB18</f>
        <v>T: Computer Workshop</v>
      </c>
      <c r="B34" s="753">
        <f>Picklists!AC18</f>
        <v>2.5</v>
      </c>
    </row>
    <row r="35" spans="1:2" x14ac:dyDescent="0.2">
      <c r="A35" s="880" t="str">
        <f>Picklists!AB19</f>
        <v>P: Computer Workshop</v>
      </c>
      <c r="B35" s="753">
        <f>Picklists!AC19</f>
        <v>5</v>
      </c>
    </row>
    <row r="36" spans="1:2" x14ac:dyDescent="0.2">
      <c r="A36" s="880" t="str">
        <f>Picklists!AB20</f>
        <v>S: Electrical</v>
      </c>
      <c r="B36" s="753">
        <f>Picklists!AC20</f>
        <v>7</v>
      </c>
    </row>
    <row r="37" spans="1:2" x14ac:dyDescent="0.2">
      <c r="A37" s="880" t="str">
        <f>Picklists!AB21</f>
        <v>T: Electrical</v>
      </c>
      <c r="B37" s="753">
        <f>Picklists!AC21</f>
        <v>2.5</v>
      </c>
    </row>
    <row r="38" spans="1:2" x14ac:dyDescent="0.2">
      <c r="A38" s="880" t="str">
        <f>Picklists!AB22</f>
        <v>P: Electrical</v>
      </c>
      <c r="B38" s="753">
        <f>Picklists!AC22</f>
        <v>7</v>
      </c>
    </row>
    <row r="39" spans="1:2" x14ac:dyDescent="0.2">
      <c r="A39" s="880" t="str">
        <f>Picklists!AB23</f>
        <v>S: Electronics</v>
      </c>
      <c r="B39" s="753">
        <f>Picklists!AC23</f>
        <v>7</v>
      </c>
    </row>
    <row r="40" spans="1:2" x14ac:dyDescent="0.2">
      <c r="A40" s="880" t="str">
        <f>Picklists!AB24</f>
        <v>T: Electronics</v>
      </c>
      <c r="B40" s="753">
        <f>Picklists!AC24</f>
        <v>2.5</v>
      </c>
    </row>
    <row r="41" spans="1:2" x14ac:dyDescent="0.2">
      <c r="A41" s="880" t="str">
        <f>Picklists!AB25</f>
        <v>P: Electronics</v>
      </c>
      <c r="B41" s="753">
        <f>Picklists!AC25</f>
        <v>7</v>
      </c>
    </row>
    <row r="42" spans="1:2" x14ac:dyDescent="0.2">
      <c r="A42" s="880" t="str">
        <f>Picklists!AB26</f>
        <v>S: Fabrication</v>
      </c>
      <c r="B42" s="753">
        <f>Picklists!AC26</f>
        <v>7</v>
      </c>
    </row>
    <row r="43" spans="1:2" x14ac:dyDescent="0.2">
      <c r="A43" s="880" t="str">
        <f>Picklists!AB27</f>
        <v>T: Fabrication</v>
      </c>
      <c r="B43" s="753">
        <f>Picklists!AC27</f>
        <v>2.5</v>
      </c>
    </row>
    <row r="44" spans="1:2" x14ac:dyDescent="0.2">
      <c r="A44" s="880" t="str">
        <f>Picklists!AB28</f>
        <v>P: Fabrication</v>
      </c>
      <c r="B44" s="753">
        <f>Picklists!AC28</f>
        <v>7</v>
      </c>
    </row>
    <row r="45" spans="1:2" x14ac:dyDescent="0.2">
      <c r="A45" s="880" t="str">
        <f>Picklists!AB29</f>
        <v>S: Fitting and Turning</v>
      </c>
      <c r="B45" s="753">
        <f>Picklists!AC29</f>
        <v>7</v>
      </c>
    </row>
    <row r="46" spans="1:2" x14ac:dyDescent="0.2">
      <c r="A46" s="880" t="str">
        <f>Picklists!AB30</f>
        <v>T: Fitting and Turning</v>
      </c>
      <c r="B46" s="753">
        <f>Picklists!AC30</f>
        <v>2.5</v>
      </c>
    </row>
    <row r="47" spans="1:2" x14ac:dyDescent="0.2">
      <c r="A47" s="880" t="str">
        <f>Picklists!AB31</f>
        <v>P: Fitting and Turning</v>
      </c>
      <c r="B47" s="753">
        <f>Picklists!AC31</f>
        <v>7</v>
      </c>
    </row>
    <row r="48" spans="1:2" x14ac:dyDescent="0.2">
      <c r="A48" s="880" t="str">
        <f>Picklists!AB32</f>
        <v>S: Hall</v>
      </c>
      <c r="B48" s="753">
        <f>Picklists!AC32</f>
        <v>5</v>
      </c>
    </row>
    <row r="49" spans="1:2" x14ac:dyDescent="0.2">
      <c r="A49" s="880" t="str">
        <f>Picklists!AB33</f>
        <v>T: Hall</v>
      </c>
      <c r="B49" s="753">
        <f>Picklists!AC33</f>
        <v>2.5</v>
      </c>
    </row>
    <row r="50" spans="1:2" x14ac:dyDescent="0.2">
      <c r="A50" s="880" t="str">
        <f>Picklists!AB34</f>
        <v>P: Hall</v>
      </c>
      <c r="B50" s="753">
        <f>Picklists!AC34</f>
        <v>5</v>
      </c>
    </row>
    <row r="51" spans="1:2" x14ac:dyDescent="0.2">
      <c r="A51" s="880" t="str">
        <f>Picklists!AB35</f>
        <v>S: Hospitality - Kitchen</v>
      </c>
      <c r="B51" s="753">
        <f>Picklists!AC35</f>
        <v>7</v>
      </c>
    </row>
    <row r="52" spans="1:2" x14ac:dyDescent="0.2">
      <c r="A52" s="880" t="str">
        <f>Picklists!AB36</f>
        <v>T: Hospitality - Kitchen</v>
      </c>
      <c r="B52" s="753">
        <f>Picklists!AC36</f>
        <v>2.5</v>
      </c>
    </row>
    <row r="53" spans="1:2" x14ac:dyDescent="0.2">
      <c r="A53" s="880" t="str">
        <f>Picklists!AB37</f>
        <v>P: Hospitality - Kitchen</v>
      </c>
      <c r="B53" s="753">
        <f>Picklists!AC37</f>
        <v>7</v>
      </c>
    </row>
    <row r="54" spans="1:2" x14ac:dyDescent="0.2">
      <c r="A54" s="880" t="str">
        <f>Picklists!AB38</f>
        <v>S: Hospitality - Restaurant</v>
      </c>
      <c r="B54" s="753">
        <f>Picklists!AC38</f>
        <v>5</v>
      </c>
    </row>
    <row r="55" spans="1:2" x14ac:dyDescent="0.2">
      <c r="A55" s="880" t="str">
        <f>Picklists!AB39</f>
        <v>T: Hospitality - Restaurant</v>
      </c>
      <c r="B55" s="753">
        <f>Picklists!AC39</f>
        <v>2.5</v>
      </c>
    </row>
    <row r="56" spans="1:2" x14ac:dyDescent="0.2">
      <c r="A56" s="880" t="str">
        <f>Picklists!AB40</f>
        <v>P: Hospitality - Restaurant</v>
      </c>
      <c r="B56" s="753">
        <f>Picklists!AC40</f>
        <v>5</v>
      </c>
    </row>
    <row r="57" spans="1:2" x14ac:dyDescent="0.2">
      <c r="A57" s="880" t="str">
        <f>Picklists!AB41</f>
        <v>S: Library / Resource Centre</v>
      </c>
      <c r="B57" s="753">
        <f>Picklists!AC41</f>
        <v>5</v>
      </c>
    </row>
    <row r="58" spans="1:2" x14ac:dyDescent="0.2">
      <c r="A58" s="880" t="str">
        <f>Picklists!AB42</f>
        <v>T: Library / Resource Centre</v>
      </c>
      <c r="B58" s="753">
        <f>Picklists!AC42</f>
        <v>2.5</v>
      </c>
    </row>
    <row r="59" spans="1:2" x14ac:dyDescent="0.2">
      <c r="A59" s="880" t="str">
        <f>Picklists!AB43</f>
        <v>P: Library / Resource Centre</v>
      </c>
      <c r="B59" s="753">
        <f>Picklists!AC43</f>
        <v>5</v>
      </c>
    </row>
    <row r="60" spans="1:2" x14ac:dyDescent="0.2">
      <c r="A60" s="880" t="str">
        <f>Picklists!AB44</f>
        <v>S: Machining</v>
      </c>
      <c r="B60" s="753">
        <f>Picklists!AC44</f>
        <v>7</v>
      </c>
    </row>
    <row r="61" spans="1:2" x14ac:dyDescent="0.2">
      <c r="A61" s="880" t="str">
        <f>Picklists!AB45</f>
        <v>T: Machining</v>
      </c>
      <c r="B61" s="753">
        <f>Picklists!AC45</f>
        <v>2.5</v>
      </c>
    </row>
    <row r="62" spans="1:2" x14ac:dyDescent="0.2">
      <c r="A62" s="880" t="str">
        <f>Picklists!AB46</f>
        <v>P: Machining</v>
      </c>
      <c r="B62" s="753">
        <f>Picklists!AC46</f>
        <v>7</v>
      </c>
    </row>
    <row r="63" spans="1:2" x14ac:dyDescent="0.2">
      <c r="A63" s="880" t="str">
        <f>Picklists!AB47</f>
        <v>S: Physical Science Laboratory</v>
      </c>
      <c r="B63" s="753">
        <f>Picklists!AC47</f>
        <v>5</v>
      </c>
    </row>
    <row r="64" spans="1:2" x14ac:dyDescent="0.2">
      <c r="A64" s="880" t="str">
        <f>Picklists!AB48</f>
        <v>T: Physical Science Laboratory</v>
      </c>
      <c r="B64" s="753">
        <f>Picklists!AC48</f>
        <v>2.5</v>
      </c>
    </row>
    <row r="65" spans="1:2" x14ac:dyDescent="0.2">
      <c r="A65" s="880" t="str">
        <f>Picklists!AB49</f>
        <v>P: Physical Science Laboratory</v>
      </c>
      <c r="B65" s="753">
        <f>Picklists!AC49</f>
        <v>5</v>
      </c>
    </row>
    <row r="66" spans="1:2" x14ac:dyDescent="0.2">
      <c r="A66" s="880" t="str">
        <f>Picklists!AB50</f>
        <v>S: Simulation - Accommodation</v>
      </c>
      <c r="B66" s="753">
        <f>Picklists!AC50</f>
        <v>5</v>
      </c>
    </row>
    <row r="67" spans="1:2" x14ac:dyDescent="0.2">
      <c r="A67" s="880" t="str">
        <f>Picklists!AB51</f>
        <v>T: Simulation - Accommodation</v>
      </c>
      <c r="B67" s="753">
        <f>Picklists!AC51</f>
        <v>2.5</v>
      </c>
    </row>
    <row r="68" spans="1:2" x14ac:dyDescent="0.2">
      <c r="A68" s="880" t="str">
        <f>Picklists!AB52</f>
        <v>P: Simulation - Accommodation</v>
      </c>
      <c r="B68" s="753">
        <f>Picklists!AC52</f>
        <v>5</v>
      </c>
    </row>
    <row r="69" spans="1:2" x14ac:dyDescent="0.2">
      <c r="A69" s="880" t="str">
        <f>Picklists!AB53</f>
        <v>S: Simulation - Business Studies</v>
      </c>
      <c r="B69" s="753">
        <f>Picklists!AC53</f>
        <v>5</v>
      </c>
    </row>
    <row r="70" spans="1:2" x14ac:dyDescent="0.2">
      <c r="A70" s="880" t="str">
        <f>Picklists!AB54</f>
        <v>T: Simulation - Business Studies</v>
      </c>
      <c r="B70" s="753">
        <f>Picklists!AC54</f>
        <v>2.5</v>
      </c>
    </row>
    <row r="71" spans="1:2" x14ac:dyDescent="0.2">
      <c r="A71" s="880" t="str">
        <f>Picklists!AB55</f>
        <v>P: Simulation - Business Studies</v>
      </c>
      <c r="B71" s="753">
        <f>Picklists!AC55</f>
        <v>5</v>
      </c>
    </row>
    <row r="72" spans="1:2" x14ac:dyDescent="0.2">
      <c r="A72" s="880" t="str">
        <f>Picklists!AB56</f>
        <v>S: Simulation - Health Care</v>
      </c>
      <c r="B72" s="753">
        <f>Picklists!AC56</f>
        <v>5</v>
      </c>
    </row>
    <row r="73" spans="1:2" x14ac:dyDescent="0.2">
      <c r="A73" s="880" t="str">
        <f>Picklists!AB57</f>
        <v>T: Simulation - Health Care</v>
      </c>
      <c r="B73" s="753">
        <f>Picklists!AC57</f>
        <v>2.5</v>
      </c>
    </row>
    <row r="74" spans="1:2" x14ac:dyDescent="0.2">
      <c r="A74" s="880" t="str">
        <f>Picklists!AB58</f>
        <v>P: Simulation - Health Care</v>
      </c>
      <c r="B74" s="753">
        <f>Picklists!AC58</f>
        <v>5</v>
      </c>
    </row>
    <row r="75" spans="1:2" x14ac:dyDescent="0.2">
      <c r="A75" s="880" t="str">
        <f>Picklists!AB59</f>
        <v>S: Simulation - Tourism</v>
      </c>
      <c r="B75" s="753">
        <f>Picklists!AC59</f>
        <v>5</v>
      </c>
    </row>
    <row r="76" spans="1:2" x14ac:dyDescent="0.2">
      <c r="A76" s="880" t="str">
        <f>Picklists!AB60</f>
        <v>T: Simulation - Tourism</v>
      </c>
      <c r="B76" s="753">
        <f>Picklists!AC60</f>
        <v>2.5</v>
      </c>
    </row>
    <row r="77" spans="1:2" x14ac:dyDescent="0.2">
      <c r="A77" s="880" t="str">
        <f>Picklists!AB61</f>
        <v>P: Simulation - Tourism</v>
      </c>
      <c r="B77" s="753">
        <f>Picklists!AC61</f>
        <v>5</v>
      </c>
    </row>
    <row r="78" spans="1:2" x14ac:dyDescent="0.2">
      <c r="A78" s="880" t="str">
        <f>Picklists!AB62</f>
        <v>S: Tool Making</v>
      </c>
      <c r="B78" s="753">
        <f>Picklists!AC62</f>
        <v>7</v>
      </c>
    </row>
    <row r="79" spans="1:2" x14ac:dyDescent="0.2">
      <c r="A79" s="880" t="str">
        <f>Picklists!AB63</f>
        <v>T: Tool Making</v>
      </c>
      <c r="B79" s="753">
        <f>Picklists!AC63</f>
        <v>2.5</v>
      </c>
    </row>
    <row r="80" spans="1:2" x14ac:dyDescent="0.2">
      <c r="A80" s="880" t="str">
        <f>Picklists!AB64</f>
        <v>P: Tool Making</v>
      </c>
      <c r="B80" s="753">
        <f>Picklists!AC64</f>
        <v>7</v>
      </c>
    </row>
    <row r="81" spans="1:2" x14ac:dyDescent="0.2">
      <c r="A81" s="880" t="str">
        <f>Picklists!AB65</f>
        <v>S: Welding</v>
      </c>
      <c r="B81" s="753">
        <f>Picklists!AC65</f>
        <v>7</v>
      </c>
    </row>
    <row r="82" spans="1:2" x14ac:dyDescent="0.2">
      <c r="A82" s="880" t="str">
        <f>Picklists!AB66</f>
        <v>T: Welding</v>
      </c>
      <c r="B82" s="753">
        <f>Picklists!AC66</f>
        <v>2.5</v>
      </c>
    </row>
    <row r="83" spans="1:2" x14ac:dyDescent="0.2">
      <c r="A83" s="880" t="str">
        <f>Picklists!AB67</f>
        <v>P: Welding</v>
      </c>
      <c r="B83" s="753">
        <f>Picklists!AC67</f>
        <v>7</v>
      </c>
    </row>
    <row r="84" spans="1:2" x14ac:dyDescent="0.2">
      <c r="A84" s="880" t="str">
        <f>Picklists!AB68</f>
        <v>S: Other</v>
      </c>
      <c r="B84" s="753">
        <f>Picklists!AC68</f>
        <v>7</v>
      </c>
    </row>
    <row r="85" spans="1:2" x14ac:dyDescent="0.2">
      <c r="A85" s="880" t="str">
        <f>Picklists!AB69</f>
        <v>T: Other</v>
      </c>
      <c r="B85" s="753">
        <f>Picklists!AC69</f>
        <v>2.5</v>
      </c>
    </row>
    <row r="86" spans="1:2" x14ac:dyDescent="0.2">
      <c r="A86" s="880" t="str">
        <f>Picklists!AB70</f>
        <v>P: Other</v>
      </c>
      <c r="B86" s="753">
        <f>Picklists!AC70</f>
        <v>7</v>
      </c>
    </row>
  </sheetData>
  <sheetProtection algorithmName="SHA-512" hashValue="7g5m2igZnG3pXZBS+RrxMtoVuvPzyAH0a1uQrJ7eYC89IgR2AiPhptzpIH3im7UEiisCU1eN3Z8tj+RgIQoAbQ==" saltValue="DJLneVYrvP5I2K8iWWWnNQ=="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AD570"/>
  <sheetViews>
    <sheetView showRuler="0" zoomScaleNormal="100" zoomScaleSheetLayoutView="75" zoomScalePageLayoutView="75" workbookViewId="0">
      <pane xSplit="3" ySplit="1" topLeftCell="D2" activePane="bottomRight" state="frozen"/>
      <selection pane="topRight" activeCell="D1" sqref="D1"/>
      <selection pane="bottomLeft" activeCell="A2" sqref="A2"/>
      <selection pane="bottomRight" activeCell="E10" sqref="E10"/>
    </sheetView>
  </sheetViews>
  <sheetFormatPr defaultColWidth="9.140625" defaultRowHeight="12.75" customHeight="1" x14ac:dyDescent="0.2"/>
  <cols>
    <col min="1" max="1" width="32.7109375" style="548" customWidth="1"/>
    <col min="2" max="2" width="35.7109375" style="548" customWidth="1"/>
    <col min="3" max="3" width="22.7109375" style="548" customWidth="1"/>
    <col min="4" max="6" width="16.7109375" style="548" customWidth="1"/>
    <col min="7" max="7" width="35.7109375" style="548" customWidth="1"/>
    <col min="8" max="16384" width="9.140625" style="548"/>
  </cols>
  <sheetData>
    <row r="1" spans="1:30" s="57" customFormat="1" ht="30" customHeight="1" x14ac:dyDescent="0.2">
      <c r="A1" s="451" t="s">
        <v>331</v>
      </c>
      <c r="B1" s="1245" t="s">
        <v>308</v>
      </c>
      <c r="C1" s="1246"/>
      <c r="D1" s="1246"/>
      <c r="E1" s="1246"/>
      <c r="F1" s="1246"/>
      <c r="G1" s="1247"/>
      <c r="H1" s="56"/>
      <c r="I1" s="56"/>
      <c r="J1" s="56"/>
      <c r="K1" s="56"/>
      <c r="L1" s="56"/>
      <c r="M1" s="56"/>
      <c r="N1" s="56"/>
      <c r="O1" s="56"/>
      <c r="P1" s="56"/>
      <c r="Q1" s="56"/>
      <c r="R1" s="56"/>
      <c r="S1" s="56"/>
      <c r="T1" s="56"/>
      <c r="U1" s="56"/>
      <c r="V1" s="56"/>
      <c r="W1" s="56"/>
      <c r="X1" s="56"/>
      <c r="Y1" s="56"/>
      <c r="AA1" s="56"/>
      <c r="AB1" s="56"/>
      <c r="AC1" s="56"/>
      <c r="AD1" s="56"/>
    </row>
    <row r="2" spans="1:30" s="59" customFormat="1" ht="30.75" customHeight="1" thickBot="1" x14ac:dyDescent="0.25">
      <c r="A2" s="90" t="s">
        <v>160</v>
      </c>
      <c r="B2" s="58"/>
      <c r="C2" s="58"/>
      <c r="H2" s="467"/>
    </row>
    <row r="3" spans="1:30" ht="24" customHeight="1" thickBot="1" x14ac:dyDescent="0.25">
      <c r="A3" s="1276" t="s">
        <v>719</v>
      </c>
      <c r="B3" s="1277"/>
      <c r="C3" s="1277"/>
      <c r="D3" s="1277"/>
      <c r="E3" s="1277"/>
      <c r="F3" s="1277"/>
      <c r="G3" s="1278"/>
      <c r="H3" s="1510" t="s">
        <v>431</v>
      </c>
      <c r="I3" s="547"/>
      <c r="J3" s="547"/>
      <c r="K3" s="547"/>
      <c r="L3" s="547"/>
      <c r="M3" s="547"/>
      <c r="N3" s="547"/>
      <c r="O3" s="547"/>
      <c r="P3" s="547"/>
      <c r="Q3" s="547"/>
      <c r="R3" s="547"/>
      <c r="S3" s="547"/>
      <c r="T3" s="547"/>
      <c r="U3" s="547"/>
      <c r="V3" s="547"/>
      <c r="W3" s="547"/>
      <c r="X3" s="547"/>
      <c r="Y3" s="547"/>
      <c r="Z3" s="547"/>
      <c r="AA3" s="547"/>
      <c r="AB3" s="547"/>
      <c r="AC3" s="547"/>
      <c r="AD3" s="547"/>
    </row>
    <row r="4" spans="1:30" s="20" customFormat="1" ht="33" customHeight="1" thickBot="1" x14ac:dyDescent="0.25">
      <c r="A4" s="549" t="s">
        <v>351</v>
      </c>
      <c r="B4" s="550"/>
      <c r="C4" s="551"/>
      <c r="D4" s="552" t="s">
        <v>745</v>
      </c>
      <c r="E4" s="552" t="s">
        <v>746</v>
      </c>
      <c r="F4" s="552" t="s">
        <v>754</v>
      </c>
      <c r="G4" s="553" t="s">
        <v>352</v>
      </c>
      <c r="H4" s="1510"/>
      <c r="I4" s="19"/>
      <c r="J4" s="655"/>
      <c r="K4" s="19"/>
      <c r="L4" s="19"/>
      <c r="M4" s="19"/>
      <c r="N4" s="19"/>
      <c r="O4" s="19"/>
      <c r="P4" s="19"/>
      <c r="Q4" s="19"/>
      <c r="R4" s="19"/>
      <c r="S4" s="19"/>
      <c r="T4" s="19"/>
      <c r="U4" s="19"/>
      <c r="V4" s="19"/>
      <c r="W4" s="19"/>
      <c r="X4" s="19"/>
      <c r="Y4" s="19"/>
      <c r="Z4" s="19"/>
      <c r="AA4" s="19"/>
      <c r="AB4" s="19"/>
      <c r="AC4" s="19"/>
      <c r="AD4" s="19"/>
    </row>
    <row r="5" spans="1:30" s="20" customFormat="1" ht="21" customHeight="1" x14ac:dyDescent="0.2">
      <c r="A5" s="554" t="s">
        <v>353</v>
      </c>
      <c r="B5" s="555"/>
      <c r="C5" s="556"/>
      <c r="D5" s="557">
        <f t="shared" ref="D5:E5" si="0">D183</f>
        <v>1856700</v>
      </c>
      <c r="E5" s="557">
        <f t="shared" si="0"/>
        <v>625000</v>
      </c>
      <c r="F5" s="557">
        <f>F183</f>
        <v>520000</v>
      </c>
      <c r="G5" s="886"/>
      <c r="H5" s="19"/>
      <c r="I5" s="19"/>
      <c r="J5" s="655"/>
      <c r="K5" s="19"/>
      <c r="L5" s="19"/>
      <c r="M5" s="19"/>
      <c r="N5" s="19"/>
      <c r="O5" s="19"/>
      <c r="P5" s="19"/>
      <c r="Q5" s="19"/>
      <c r="R5" s="19"/>
      <c r="S5" s="19"/>
      <c r="T5" s="19"/>
      <c r="U5" s="19"/>
      <c r="V5" s="19"/>
      <c r="W5" s="19"/>
      <c r="X5" s="19"/>
      <c r="Y5" s="19"/>
      <c r="Z5" s="19"/>
      <c r="AA5" s="19"/>
      <c r="AB5" s="19"/>
      <c r="AC5" s="19"/>
      <c r="AD5" s="19"/>
    </row>
    <row r="6" spans="1:30" s="20" customFormat="1" ht="21" customHeight="1" x14ac:dyDescent="0.2">
      <c r="A6" s="558" t="s">
        <v>354</v>
      </c>
      <c r="B6" s="559"/>
      <c r="C6" s="560"/>
      <c r="D6" s="561">
        <f t="shared" ref="D6:E6" si="1">D359</f>
        <v>0</v>
      </c>
      <c r="E6" s="561">
        <f t="shared" si="1"/>
        <v>0</v>
      </c>
      <c r="F6" s="561">
        <f>F359</f>
        <v>0</v>
      </c>
      <c r="G6" s="887"/>
      <c r="H6" s="19"/>
      <c r="I6" s="19"/>
      <c r="J6" s="655"/>
      <c r="K6" s="19"/>
      <c r="L6" s="19"/>
      <c r="M6" s="19"/>
      <c r="N6" s="19"/>
      <c r="O6" s="19"/>
      <c r="P6" s="19"/>
      <c r="Q6" s="19"/>
      <c r="R6" s="19"/>
      <c r="S6" s="19"/>
      <c r="T6" s="19"/>
      <c r="U6" s="19"/>
      <c r="V6" s="19"/>
      <c r="W6" s="19"/>
      <c r="X6" s="19"/>
      <c r="Y6" s="19"/>
      <c r="Z6" s="19"/>
      <c r="AA6" s="19"/>
      <c r="AB6" s="19"/>
      <c r="AC6" s="19"/>
      <c r="AD6" s="19"/>
    </row>
    <row r="7" spans="1:30" s="20" customFormat="1" ht="21" customHeight="1" x14ac:dyDescent="0.2">
      <c r="A7" s="558" t="s">
        <v>365</v>
      </c>
      <c r="B7" s="559"/>
      <c r="C7" s="560"/>
      <c r="D7" s="561">
        <f t="shared" ref="D7:E7" si="2">D396</f>
        <v>0</v>
      </c>
      <c r="E7" s="561">
        <f t="shared" si="2"/>
        <v>0</v>
      </c>
      <c r="F7" s="561">
        <f>F396</f>
        <v>740000</v>
      </c>
      <c r="G7" s="887"/>
      <c r="H7" s="19"/>
      <c r="I7" s="19"/>
      <c r="J7" s="655"/>
      <c r="K7" s="19"/>
      <c r="L7" s="19"/>
      <c r="M7" s="19"/>
      <c r="N7" s="19"/>
      <c r="O7" s="19"/>
      <c r="P7" s="19"/>
      <c r="Q7" s="19"/>
      <c r="R7" s="19"/>
      <c r="S7" s="19"/>
      <c r="T7" s="19"/>
      <c r="U7" s="19"/>
      <c r="V7" s="19"/>
      <c r="W7" s="19"/>
      <c r="X7" s="19"/>
      <c r="Y7" s="19"/>
      <c r="Z7" s="19"/>
      <c r="AA7" s="19"/>
      <c r="AB7" s="19"/>
      <c r="AC7" s="19"/>
      <c r="AD7" s="19"/>
    </row>
    <row r="8" spans="1:30" s="20" customFormat="1" ht="21" customHeight="1" thickBot="1" x14ac:dyDescent="0.25">
      <c r="A8" s="562" t="s">
        <v>366</v>
      </c>
      <c r="B8" s="563"/>
      <c r="C8" s="564"/>
      <c r="D8" s="565">
        <f t="shared" ref="D8:E8" si="3">D433</f>
        <v>0</v>
      </c>
      <c r="E8" s="565">
        <f t="shared" si="3"/>
        <v>0</v>
      </c>
      <c r="F8" s="565">
        <f>F433</f>
        <v>1090000</v>
      </c>
      <c r="G8" s="888"/>
      <c r="H8" s="19"/>
      <c r="I8" s="19"/>
      <c r="J8" s="655"/>
      <c r="K8" s="19"/>
      <c r="L8" s="19"/>
      <c r="M8" s="19"/>
      <c r="N8" s="19"/>
      <c r="O8" s="19"/>
      <c r="P8" s="19"/>
      <c r="Q8" s="19"/>
      <c r="R8" s="19"/>
      <c r="S8" s="19"/>
      <c r="T8" s="19"/>
      <c r="U8" s="19"/>
      <c r="V8" s="19"/>
      <c r="W8" s="19"/>
      <c r="X8" s="19"/>
      <c r="Y8" s="19"/>
      <c r="Z8" s="19"/>
      <c r="AA8" s="19"/>
      <c r="AB8" s="19"/>
      <c r="AC8" s="19"/>
      <c r="AD8" s="19"/>
    </row>
    <row r="9" spans="1:30" s="20" customFormat="1" ht="21" customHeight="1" thickBot="1" x14ac:dyDescent="0.25">
      <c r="A9" s="566"/>
      <c r="B9" s="567"/>
      <c r="C9" s="568" t="s">
        <v>5</v>
      </c>
      <c r="D9" s="916">
        <f t="shared" ref="D9:E9" si="4">SUM(D5:D8)</f>
        <v>1856700</v>
      </c>
      <c r="E9" s="917">
        <f t="shared" si="4"/>
        <v>625000</v>
      </c>
      <c r="F9" s="918">
        <f>SUM(F5:F8)</f>
        <v>2350000</v>
      </c>
      <c r="G9" s="569"/>
      <c r="H9" s="19"/>
      <c r="I9" s="1091"/>
      <c r="J9" s="19"/>
      <c r="K9" s="19"/>
      <c r="L9" s="19"/>
      <c r="M9" s="19"/>
      <c r="N9" s="19"/>
      <c r="O9" s="19"/>
      <c r="P9" s="19"/>
      <c r="Q9" s="19"/>
      <c r="R9" s="19"/>
      <c r="S9" s="19"/>
      <c r="T9" s="19"/>
      <c r="U9" s="19"/>
      <c r="V9" s="19"/>
      <c r="W9" s="19"/>
      <c r="X9" s="19"/>
      <c r="Y9" s="19"/>
      <c r="Z9" s="19"/>
      <c r="AA9" s="19"/>
      <c r="AB9" s="19"/>
      <c r="AC9" s="19"/>
      <c r="AD9" s="19"/>
    </row>
    <row r="10" spans="1:30" s="400" customFormat="1" ht="15" customHeight="1" thickBot="1" x14ac:dyDescent="0.25">
      <c r="A10" s="408"/>
      <c r="B10" s="408"/>
      <c r="C10" s="409"/>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row>
    <row r="11" spans="1:30" s="20" customFormat="1" ht="24" customHeight="1" thickBot="1" x14ac:dyDescent="0.25">
      <c r="A11" s="1259" t="s">
        <v>353</v>
      </c>
      <c r="B11" s="1324"/>
      <c r="C11" s="1324"/>
      <c r="D11" s="1324"/>
      <c r="E11" s="1324"/>
      <c r="F11" s="1324"/>
      <c r="G11" s="1325"/>
      <c r="H11" s="19"/>
      <c r="I11" s="19"/>
      <c r="J11" s="19"/>
      <c r="K11" s="19"/>
      <c r="L11" s="19"/>
      <c r="M11" s="19"/>
      <c r="N11" s="19"/>
      <c r="O11" s="19"/>
      <c r="P11" s="19"/>
      <c r="Q11" s="19"/>
      <c r="R11" s="19"/>
      <c r="S11" s="19"/>
      <c r="T11" s="19"/>
      <c r="U11" s="19"/>
      <c r="V11" s="19"/>
      <c r="W11" s="19"/>
      <c r="X11" s="19"/>
      <c r="Y11" s="19"/>
      <c r="Z11" s="19"/>
      <c r="AA11" s="19"/>
      <c r="AB11" s="19"/>
      <c r="AC11" s="19"/>
      <c r="AD11" s="19"/>
    </row>
    <row r="12" spans="1:30" s="20" customFormat="1" ht="13.5" customHeight="1" thickBot="1" x14ac:dyDescent="0.25">
      <c r="A12" s="570"/>
      <c r="B12" s="571"/>
      <c r="C12" s="572"/>
      <c r="D12" s="573"/>
      <c r="E12" s="573"/>
      <c r="F12" s="573"/>
      <c r="G12" s="574"/>
      <c r="H12" s="19"/>
      <c r="I12" s="19"/>
      <c r="J12" s="19"/>
      <c r="K12" s="19"/>
      <c r="L12" s="19"/>
      <c r="M12" s="19"/>
      <c r="N12" s="19"/>
      <c r="O12" s="19"/>
      <c r="P12" s="19"/>
      <c r="Q12" s="19"/>
      <c r="R12" s="19"/>
      <c r="S12" s="19"/>
      <c r="T12" s="19"/>
      <c r="U12" s="19"/>
      <c r="V12" s="19"/>
      <c r="W12" s="19"/>
      <c r="X12" s="19"/>
      <c r="Y12" s="19"/>
      <c r="Z12" s="19"/>
      <c r="AA12" s="19"/>
      <c r="AB12" s="19"/>
      <c r="AC12" s="19"/>
      <c r="AD12" s="19"/>
    </row>
    <row r="13" spans="1:30" s="20" customFormat="1" ht="19.5" customHeight="1" thickBot="1" x14ac:dyDescent="0.25">
      <c r="A13" s="1511" t="s">
        <v>358</v>
      </c>
      <c r="B13" s="1512"/>
      <c r="C13" s="1512"/>
      <c r="D13" s="1512"/>
      <c r="E13" s="1512"/>
      <c r="F13" s="1512"/>
      <c r="G13" s="1513"/>
      <c r="H13" s="19"/>
      <c r="I13" s="19"/>
      <c r="J13" s="19"/>
      <c r="K13" s="19"/>
      <c r="L13" s="19"/>
      <c r="M13" s="19"/>
      <c r="N13" s="19"/>
      <c r="O13" s="19"/>
      <c r="P13" s="19"/>
      <c r="Q13" s="19"/>
      <c r="R13" s="19"/>
      <c r="S13" s="19"/>
      <c r="T13" s="19"/>
      <c r="U13" s="19"/>
      <c r="V13" s="19"/>
      <c r="W13" s="19"/>
      <c r="X13" s="19"/>
      <c r="Y13" s="19"/>
      <c r="Z13" s="19"/>
      <c r="AA13" s="19"/>
      <c r="AB13" s="19"/>
      <c r="AC13" s="19"/>
      <c r="AD13" s="19"/>
    </row>
    <row r="14" spans="1:30" s="20" customFormat="1" ht="30" customHeight="1" x14ac:dyDescent="0.2">
      <c r="A14" s="575" t="s">
        <v>138</v>
      </c>
      <c r="B14" s="576" t="s">
        <v>355</v>
      </c>
      <c r="C14" s="576" t="s">
        <v>356</v>
      </c>
      <c r="D14" s="577" t="s">
        <v>745</v>
      </c>
      <c r="E14" s="577" t="s">
        <v>746</v>
      </c>
      <c r="F14" s="577" t="s">
        <v>754</v>
      </c>
      <c r="G14" s="578" t="s">
        <v>753</v>
      </c>
      <c r="H14" s="19"/>
      <c r="I14" s="19"/>
      <c r="J14" s="19"/>
      <c r="K14" s="19"/>
      <c r="L14" s="19"/>
      <c r="M14" s="19"/>
      <c r="N14" s="19"/>
      <c r="O14" s="19"/>
      <c r="P14" s="19"/>
      <c r="Q14" s="19"/>
      <c r="R14" s="19"/>
      <c r="S14" s="19"/>
      <c r="T14" s="19"/>
      <c r="U14" s="19"/>
      <c r="V14" s="19"/>
      <c r="W14" s="19"/>
      <c r="X14" s="19"/>
      <c r="Y14" s="19"/>
      <c r="Z14" s="19"/>
      <c r="AA14" s="19"/>
      <c r="AB14" s="19"/>
      <c r="AC14" s="19"/>
      <c r="AD14" s="19"/>
    </row>
    <row r="15" spans="1:30" s="20" customFormat="1" ht="18" customHeight="1" x14ac:dyDescent="0.2">
      <c r="A15" s="498" t="s">
        <v>961</v>
      </c>
      <c r="B15" s="818" t="s">
        <v>967</v>
      </c>
      <c r="C15" s="818"/>
      <c r="D15" s="450"/>
      <c r="E15" s="450">
        <v>75000</v>
      </c>
      <c r="F15" s="450"/>
      <c r="G15" s="817"/>
      <c r="H15" s="19"/>
      <c r="I15" s="19"/>
      <c r="J15" s="19"/>
      <c r="K15" s="19"/>
      <c r="L15" s="19"/>
      <c r="M15" s="19"/>
      <c r="N15" s="19"/>
      <c r="O15" s="19"/>
      <c r="P15" s="19"/>
      <c r="Q15" s="19"/>
      <c r="R15" s="19"/>
      <c r="S15" s="19"/>
      <c r="T15" s="19"/>
      <c r="U15" s="19"/>
      <c r="V15" s="19"/>
      <c r="W15" s="19"/>
      <c r="X15" s="19"/>
      <c r="Y15" s="19"/>
      <c r="Z15" s="19"/>
      <c r="AA15" s="19"/>
      <c r="AB15" s="19"/>
      <c r="AC15" s="19"/>
      <c r="AD15" s="19"/>
    </row>
    <row r="16" spans="1:30" s="20" customFormat="1" ht="18" customHeight="1" x14ac:dyDescent="0.2">
      <c r="A16" s="498" t="s">
        <v>963</v>
      </c>
      <c r="B16" s="818" t="s">
        <v>967</v>
      </c>
      <c r="C16" s="818"/>
      <c r="D16" s="450"/>
      <c r="E16" s="450">
        <v>150000</v>
      </c>
      <c r="F16" s="450"/>
      <c r="G16" s="817"/>
      <c r="H16" s="19"/>
      <c r="I16" s="19"/>
      <c r="J16" s="19"/>
      <c r="K16" s="19"/>
      <c r="L16" s="19"/>
      <c r="M16" s="19"/>
      <c r="N16" s="19"/>
      <c r="O16" s="19"/>
      <c r="P16" s="19"/>
      <c r="Q16" s="19"/>
      <c r="R16" s="19"/>
      <c r="S16" s="19"/>
      <c r="T16" s="19"/>
      <c r="U16" s="19"/>
      <c r="V16" s="19"/>
      <c r="W16" s="19"/>
      <c r="X16" s="19"/>
      <c r="Y16" s="19"/>
      <c r="Z16" s="19"/>
      <c r="AA16" s="19"/>
      <c r="AB16" s="19"/>
      <c r="AC16" s="19"/>
      <c r="AD16" s="19"/>
    </row>
    <row r="17" spans="1:30" s="20" customFormat="1" ht="18" customHeight="1" x14ac:dyDescent="0.2">
      <c r="A17" s="498" t="s">
        <v>962</v>
      </c>
      <c r="B17" s="818" t="s">
        <v>967</v>
      </c>
      <c r="C17" s="818"/>
      <c r="D17" s="450"/>
      <c r="E17" s="450">
        <v>75000</v>
      </c>
      <c r="F17" s="450"/>
      <c r="G17" s="817"/>
      <c r="H17" s="19"/>
      <c r="I17" s="19"/>
      <c r="J17" s="655"/>
      <c r="K17" s="19"/>
      <c r="L17" s="19"/>
      <c r="M17" s="19"/>
      <c r="N17" s="19"/>
      <c r="O17" s="19"/>
      <c r="P17" s="19"/>
      <c r="Q17" s="19"/>
      <c r="R17" s="19"/>
      <c r="S17" s="19"/>
      <c r="T17" s="19"/>
      <c r="U17" s="19"/>
      <c r="V17" s="19"/>
      <c r="W17" s="19"/>
      <c r="X17" s="19"/>
      <c r="Y17" s="19"/>
      <c r="Z17" s="19"/>
      <c r="AA17" s="19"/>
      <c r="AB17" s="19"/>
      <c r="AC17" s="19"/>
      <c r="AD17" s="19"/>
    </row>
    <row r="18" spans="1:30" s="20" customFormat="1" ht="18" customHeight="1" x14ac:dyDescent="0.2">
      <c r="A18" s="498" t="s">
        <v>964</v>
      </c>
      <c r="B18" s="818" t="s">
        <v>967</v>
      </c>
      <c r="C18" s="818"/>
      <c r="D18" s="450"/>
      <c r="E18" s="450">
        <v>50000</v>
      </c>
      <c r="F18" s="450"/>
      <c r="G18" s="817"/>
      <c r="H18" s="19"/>
      <c r="I18" s="19"/>
      <c r="J18" s="19"/>
      <c r="K18" s="19"/>
      <c r="L18" s="19"/>
      <c r="M18" s="19"/>
      <c r="N18" s="19"/>
      <c r="O18" s="19"/>
      <c r="P18" s="19"/>
      <c r="Q18" s="19"/>
      <c r="R18" s="19"/>
      <c r="S18" s="19"/>
      <c r="T18" s="19"/>
      <c r="U18" s="19"/>
      <c r="V18" s="19"/>
      <c r="W18" s="19"/>
      <c r="X18" s="19"/>
      <c r="Y18" s="19"/>
      <c r="Z18" s="19"/>
      <c r="AA18" s="19"/>
      <c r="AB18" s="19"/>
      <c r="AC18" s="19"/>
      <c r="AD18" s="19"/>
    </row>
    <row r="19" spans="1:30" s="20" customFormat="1" ht="18" customHeight="1" x14ac:dyDescent="0.2">
      <c r="A19" s="498" t="s">
        <v>965</v>
      </c>
      <c r="B19" s="818" t="s">
        <v>967</v>
      </c>
      <c r="C19" s="818"/>
      <c r="D19" s="450"/>
      <c r="E19" s="450">
        <v>75000</v>
      </c>
      <c r="F19" s="450"/>
      <c r="G19" s="817"/>
      <c r="H19" s="19"/>
      <c r="I19" s="19"/>
      <c r="J19" s="19"/>
      <c r="K19" s="19"/>
      <c r="L19" s="19"/>
      <c r="M19" s="19"/>
      <c r="N19" s="19"/>
      <c r="O19" s="19"/>
      <c r="P19" s="19"/>
      <c r="Q19" s="19"/>
      <c r="R19" s="19"/>
      <c r="S19" s="19"/>
      <c r="T19" s="19"/>
      <c r="U19" s="19"/>
      <c r="V19" s="19"/>
      <c r="W19" s="19"/>
      <c r="X19" s="19"/>
      <c r="Y19" s="19"/>
      <c r="Z19" s="19"/>
      <c r="AA19" s="19"/>
      <c r="AB19" s="19"/>
      <c r="AC19" s="19"/>
      <c r="AD19" s="19"/>
    </row>
    <row r="20" spans="1:30" s="20" customFormat="1" ht="18" customHeight="1" x14ac:dyDescent="0.2">
      <c r="A20" s="498" t="s">
        <v>966</v>
      </c>
      <c r="B20" s="818" t="s">
        <v>967</v>
      </c>
      <c r="C20" s="818"/>
      <c r="D20" s="450"/>
      <c r="E20" s="450">
        <v>50000</v>
      </c>
      <c r="F20" s="450"/>
      <c r="G20" s="817"/>
      <c r="H20" s="19"/>
      <c r="I20" s="19"/>
      <c r="J20" s="19"/>
      <c r="K20" s="19"/>
      <c r="L20" s="19"/>
      <c r="M20" s="19"/>
      <c r="N20" s="19"/>
      <c r="O20" s="19"/>
      <c r="P20" s="19"/>
      <c r="Q20" s="19"/>
      <c r="R20" s="19"/>
      <c r="S20" s="19"/>
      <c r="T20" s="19"/>
      <c r="U20" s="19"/>
      <c r="V20" s="19"/>
      <c r="W20" s="19"/>
      <c r="X20" s="19"/>
      <c r="Y20" s="19"/>
      <c r="Z20" s="19"/>
      <c r="AA20" s="19"/>
      <c r="AB20" s="19"/>
      <c r="AC20" s="19"/>
      <c r="AD20" s="19"/>
    </row>
    <row r="21" spans="1:30" s="20" customFormat="1" ht="18" customHeight="1" x14ac:dyDescent="0.2">
      <c r="A21" s="498" t="s">
        <v>960</v>
      </c>
      <c r="B21" s="818" t="s">
        <v>967</v>
      </c>
      <c r="C21" s="818"/>
      <c r="D21" s="450"/>
      <c r="E21" s="450">
        <v>50000</v>
      </c>
      <c r="F21" s="450"/>
      <c r="G21" s="817"/>
      <c r="H21" s="19"/>
      <c r="I21" s="19"/>
      <c r="J21" s="19"/>
      <c r="K21" s="19"/>
      <c r="L21" s="19"/>
      <c r="M21" s="19"/>
      <c r="N21" s="19"/>
      <c r="O21" s="19"/>
      <c r="P21" s="19"/>
      <c r="Q21" s="19"/>
      <c r="R21" s="19"/>
      <c r="S21" s="19"/>
      <c r="T21" s="19"/>
      <c r="U21" s="19"/>
      <c r="V21" s="19"/>
      <c r="W21" s="19"/>
      <c r="X21" s="19"/>
      <c r="Y21" s="19"/>
      <c r="Z21" s="19"/>
      <c r="AA21" s="19"/>
      <c r="AB21" s="19"/>
      <c r="AC21" s="19"/>
      <c r="AD21" s="19"/>
    </row>
    <row r="22" spans="1:30" s="20" customFormat="1" ht="18" customHeight="1" x14ac:dyDescent="0.2">
      <c r="A22" s="498" t="s">
        <v>500</v>
      </c>
      <c r="B22" s="818" t="s">
        <v>967</v>
      </c>
      <c r="C22" s="818"/>
      <c r="D22" s="450"/>
      <c r="E22" s="450">
        <v>100000</v>
      </c>
      <c r="F22" s="450"/>
      <c r="G22" s="817"/>
      <c r="H22" s="19"/>
      <c r="I22" s="19"/>
      <c r="J22" s="19"/>
      <c r="K22" s="19"/>
      <c r="L22" s="19"/>
      <c r="M22" s="19"/>
      <c r="N22" s="19"/>
      <c r="O22" s="19"/>
      <c r="P22" s="19"/>
      <c r="Q22" s="19"/>
      <c r="R22" s="19"/>
      <c r="S22" s="19"/>
      <c r="T22" s="19"/>
      <c r="U22" s="19"/>
      <c r="V22" s="19"/>
      <c r="W22" s="19"/>
      <c r="X22" s="19"/>
      <c r="Y22" s="19"/>
      <c r="Z22" s="19"/>
      <c r="AA22" s="19"/>
      <c r="AB22" s="19"/>
      <c r="AC22" s="19"/>
      <c r="AD22" s="19"/>
    </row>
    <row r="23" spans="1:30" s="20" customFormat="1" ht="18" customHeight="1" x14ac:dyDescent="0.2">
      <c r="A23" s="498"/>
      <c r="B23" s="818"/>
      <c r="C23" s="818"/>
      <c r="D23" s="450"/>
      <c r="E23" s="450"/>
      <c r="F23" s="450"/>
      <c r="G23" s="817"/>
      <c r="H23" s="19"/>
      <c r="I23" s="19"/>
      <c r="J23" s="19"/>
      <c r="K23" s="19"/>
      <c r="L23" s="19"/>
      <c r="M23" s="19"/>
      <c r="N23" s="19"/>
      <c r="O23" s="19"/>
      <c r="P23" s="19"/>
      <c r="Q23" s="19"/>
      <c r="R23" s="19"/>
      <c r="S23" s="19"/>
      <c r="T23" s="19"/>
      <c r="U23" s="19"/>
      <c r="V23" s="19"/>
      <c r="W23" s="19"/>
      <c r="X23" s="19"/>
      <c r="Y23" s="19"/>
      <c r="Z23" s="19"/>
      <c r="AA23" s="19"/>
      <c r="AB23" s="19"/>
      <c r="AC23" s="19"/>
      <c r="AD23" s="19"/>
    </row>
    <row r="24" spans="1:30" s="20" customFormat="1" ht="18" customHeight="1" x14ac:dyDescent="0.2">
      <c r="A24" s="498"/>
      <c r="B24" s="818"/>
      <c r="C24" s="818"/>
      <c r="D24" s="450"/>
      <c r="E24" s="450"/>
      <c r="F24" s="450"/>
      <c r="G24" s="817"/>
      <c r="H24" s="19"/>
      <c r="I24" s="19"/>
      <c r="J24" s="19"/>
      <c r="K24" s="19"/>
      <c r="L24" s="19"/>
      <c r="M24" s="19"/>
      <c r="N24" s="19"/>
      <c r="O24" s="19"/>
      <c r="P24" s="19"/>
      <c r="Q24" s="19"/>
      <c r="R24" s="19"/>
      <c r="S24" s="19"/>
      <c r="T24" s="19"/>
      <c r="U24" s="19"/>
      <c r="V24" s="19"/>
      <c r="W24" s="19"/>
      <c r="X24" s="19"/>
      <c r="Y24" s="19"/>
      <c r="Z24" s="19"/>
      <c r="AA24" s="19"/>
      <c r="AB24" s="19"/>
      <c r="AC24" s="19"/>
      <c r="AD24" s="19"/>
    </row>
    <row r="25" spans="1:30" s="20" customFormat="1" ht="18" customHeight="1" x14ac:dyDescent="0.2">
      <c r="A25" s="498"/>
      <c r="B25" s="818"/>
      <c r="C25" s="818"/>
      <c r="D25" s="450"/>
      <c r="E25" s="450"/>
      <c r="F25" s="450"/>
      <c r="G25" s="817"/>
      <c r="H25" s="19"/>
      <c r="I25" s="19"/>
      <c r="J25" s="19"/>
      <c r="K25" s="19"/>
      <c r="L25" s="19"/>
      <c r="M25" s="19"/>
      <c r="N25" s="19"/>
      <c r="O25" s="19"/>
      <c r="P25" s="19"/>
      <c r="Q25" s="19"/>
      <c r="R25" s="19"/>
      <c r="S25" s="19"/>
      <c r="T25" s="19"/>
      <c r="U25" s="19"/>
      <c r="V25" s="19"/>
      <c r="W25" s="19"/>
      <c r="X25" s="19"/>
      <c r="Y25" s="19"/>
      <c r="Z25" s="19"/>
      <c r="AA25" s="19"/>
      <c r="AB25" s="19"/>
      <c r="AC25" s="19"/>
      <c r="AD25" s="19"/>
    </row>
    <row r="26" spans="1:30" s="20" customFormat="1" ht="18" customHeight="1" x14ac:dyDescent="0.2">
      <c r="A26" s="498"/>
      <c r="B26" s="818"/>
      <c r="C26" s="818"/>
      <c r="D26" s="450"/>
      <c r="E26" s="450"/>
      <c r="F26" s="450"/>
      <c r="G26" s="817"/>
      <c r="H26" s="19"/>
      <c r="I26" s="19"/>
      <c r="J26" s="19"/>
      <c r="K26" s="19"/>
      <c r="L26" s="19"/>
      <c r="M26" s="19"/>
      <c r="N26" s="19"/>
      <c r="O26" s="19"/>
      <c r="P26" s="19"/>
      <c r="Q26" s="19"/>
      <c r="R26" s="19"/>
      <c r="S26" s="19"/>
      <c r="T26" s="19"/>
      <c r="U26" s="19"/>
      <c r="V26" s="19"/>
      <c r="W26" s="19"/>
      <c r="X26" s="19"/>
      <c r="Y26" s="19"/>
      <c r="Z26" s="19"/>
      <c r="AA26" s="19"/>
      <c r="AB26" s="19"/>
      <c r="AC26" s="19"/>
      <c r="AD26" s="19"/>
    </row>
    <row r="27" spans="1:30" s="20" customFormat="1" ht="18" customHeight="1" x14ac:dyDescent="0.2">
      <c r="A27" s="498"/>
      <c r="B27" s="818"/>
      <c r="C27" s="818"/>
      <c r="D27" s="450"/>
      <c r="E27" s="450"/>
      <c r="F27" s="450"/>
      <c r="G27" s="817"/>
      <c r="H27" s="19"/>
      <c r="I27" s="19"/>
      <c r="J27" s="655"/>
      <c r="K27" s="19"/>
      <c r="L27" s="19"/>
      <c r="M27" s="19"/>
      <c r="N27" s="19"/>
      <c r="O27" s="19"/>
      <c r="P27" s="19"/>
      <c r="Q27" s="19"/>
      <c r="R27" s="19"/>
      <c r="S27" s="19"/>
      <c r="T27" s="19"/>
      <c r="U27" s="19"/>
      <c r="V27" s="19"/>
      <c r="W27" s="19"/>
      <c r="X27" s="19"/>
      <c r="Y27" s="19"/>
      <c r="Z27" s="19"/>
      <c r="AA27" s="19"/>
      <c r="AB27" s="19"/>
      <c r="AC27" s="19"/>
      <c r="AD27" s="19"/>
    </row>
    <row r="28" spans="1:30" s="20" customFormat="1" ht="18" customHeight="1" x14ac:dyDescent="0.2">
      <c r="A28" s="498"/>
      <c r="B28" s="818"/>
      <c r="C28" s="818"/>
      <c r="D28" s="450"/>
      <c r="E28" s="450"/>
      <c r="F28" s="450"/>
      <c r="G28" s="817"/>
      <c r="H28" s="19"/>
      <c r="I28" s="19"/>
      <c r="J28" s="19"/>
      <c r="K28" s="19"/>
      <c r="L28" s="19"/>
      <c r="M28" s="19"/>
      <c r="N28" s="19"/>
      <c r="O28" s="19"/>
      <c r="P28" s="19"/>
      <c r="Q28" s="19"/>
      <c r="R28" s="19"/>
      <c r="S28" s="19"/>
      <c r="T28" s="19"/>
      <c r="U28" s="19"/>
      <c r="V28" s="19"/>
      <c r="W28" s="19"/>
      <c r="X28" s="19"/>
      <c r="Y28" s="19"/>
      <c r="Z28" s="19"/>
      <c r="AA28" s="19"/>
      <c r="AB28" s="19"/>
      <c r="AC28" s="19"/>
      <c r="AD28" s="19"/>
    </row>
    <row r="29" spans="1:30" s="20" customFormat="1" ht="18" hidden="1" customHeight="1" x14ac:dyDescent="0.2">
      <c r="A29" s="498"/>
      <c r="B29" s="818"/>
      <c r="C29" s="818"/>
      <c r="D29" s="450"/>
      <c r="E29" s="450"/>
      <c r="F29" s="450"/>
      <c r="G29" s="817"/>
      <c r="H29" s="19"/>
      <c r="I29" s="19"/>
      <c r="J29" s="19"/>
      <c r="K29" s="19"/>
      <c r="L29" s="19"/>
      <c r="M29" s="19"/>
      <c r="N29" s="19"/>
      <c r="O29" s="19"/>
      <c r="P29" s="19"/>
      <c r="Q29" s="19"/>
      <c r="R29" s="19"/>
      <c r="S29" s="19"/>
      <c r="T29" s="19"/>
      <c r="U29" s="19"/>
      <c r="V29" s="19"/>
      <c r="W29" s="19"/>
      <c r="X29" s="19"/>
      <c r="Y29" s="19"/>
      <c r="Z29" s="19"/>
      <c r="AA29" s="19"/>
      <c r="AB29" s="19"/>
      <c r="AC29" s="19"/>
      <c r="AD29" s="19"/>
    </row>
    <row r="30" spans="1:30" s="20" customFormat="1" ht="18" hidden="1" customHeight="1" x14ac:dyDescent="0.2">
      <c r="A30" s="498"/>
      <c r="B30" s="818"/>
      <c r="C30" s="818"/>
      <c r="D30" s="450"/>
      <c r="E30" s="450"/>
      <c r="F30" s="450"/>
      <c r="G30" s="817"/>
      <c r="H30" s="19"/>
      <c r="I30" s="19"/>
      <c r="J30" s="19"/>
      <c r="K30" s="19"/>
      <c r="L30" s="19"/>
      <c r="M30" s="19"/>
      <c r="N30" s="19"/>
      <c r="O30" s="19"/>
      <c r="P30" s="19"/>
      <c r="Q30" s="19"/>
      <c r="R30" s="19"/>
      <c r="S30" s="19"/>
      <c r="T30" s="19"/>
      <c r="U30" s="19"/>
      <c r="V30" s="19"/>
      <c r="W30" s="19"/>
      <c r="X30" s="19"/>
      <c r="Y30" s="19"/>
      <c r="Z30" s="19"/>
      <c r="AA30" s="19"/>
      <c r="AB30" s="19"/>
      <c r="AC30" s="19"/>
      <c r="AD30" s="19"/>
    </row>
    <row r="31" spans="1:30" s="20" customFormat="1" ht="18" hidden="1" customHeight="1" x14ac:dyDescent="0.2">
      <c r="A31" s="498"/>
      <c r="B31" s="818"/>
      <c r="C31" s="818"/>
      <c r="D31" s="450"/>
      <c r="E31" s="450"/>
      <c r="F31" s="450"/>
      <c r="G31" s="817"/>
      <c r="H31" s="19"/>
      <c r="I31" s="19"/>
      <c r="J31" s="19"/>
      <c r="K31" s="19"/>
      <c r="L31" s="19"/>
      <c r="M31" s="19"/>
      <c r="N31" s="19"/>
      <c r="O31" s="19"/>
      <c r="P31" s="19"/>
      <c r="Q31" s="19"/>
      <c r="R31" s="19"/>
      <c r="S31" s="19"/>
      <c r="T31" s="19"/>
      <c r="U31" s="19"/>
      <c r="V31" s="19"/>
      <c r="W31" s="19"/>
      <c r="X31" s="19"/>
      <c r="Y31" s="19"/>
      <c r="Z31" s="19"/>
      <c r="AA31" s="19"/>
      <c r="AB31" s="19"/>
      <c r="AC31" s="19"/>
      <c r="AD31" s="19"/>
    </row>
    <row r="32" spans="1:30" s="20" customFormat="1" ht="18" hidden="1" customHeight="1" x14ac:dyDescent="0.2">
      <c r="A32" s="498"/>
      <c r="B32" s="818"/>
      <c r="C32" s="818"/>
      <c r="D32" s="450"/>
      <c r="E32" s="450"/>
      <c r="F32" s="450"/>
      <c r="G32" s="817"/>
      <c r="H32" s="19"/>
      <c r="I32" s="19"/>
      <c r="J32" s="19"/>
      <c r="K32" s="19"/>
      <c r="L32" s="19"/>
      <c r="M32" s="19"/>
      <c r="N32" s="19"/>
      <c r="O32" s="19"/>
      <c r="P32" s="19"/>
      <c r="Q32" s="19"/>
      <c r="R32" s="19"/>
      <c r="S32" s="19"/>
      <c r="T32" s="19"/>
      <c r="U32" s="19"/>
      <c r="V32" s="19"/>
      <c r="W32" s="19"/>
      <c r="X32" s="19"/>
      <c r="Y32" s="19"/>
      <c r="Z32" s="19"/>
      <c r="AA32" s="19"/>
      <c r="AB32" s="19"/>
      <c r="AC32" s="19"/>
      <c r="AD32" s="19"/>
    </row>
    <row r="33" spans="1:30" s="20" customFormat="1" ht="18" hidden="1" customHeight="1" x14ac:dyDescent="0.2">
      <c r="A33" s="498"/>
      <c r="B33" s="818"/>
      <c r="C33" s="818"/>
      <c r="D33" s="450"/>
      <c r="E33" s="450"/>
      <c r="F33" s="450"/>
      <c r="G33" s="817"/>
      <c r="H33" s="19"/>
      <c r="I33" s="19"/>
      <c r="J33" s="19"/>
      <c r="K33" s="19"/>
      <c r="L33" s="19"/>
      <c r="M33" s="19"/>
      <c r="N33" s="19"/>
      <c r="O33" s="19"/>
      <c r="P33" s="19"/>
      <c r="Q33" s="19"/>
      <c r="R33" s="19"/>
      <c r="S33" s="19"/>
      <c r="T33" s="19"/>
      <c r="U33" s="19"/>
      <c r="V33" s="19"/>
      <c r="W33" s="19"/>
      <c r="X33" s="19"/>
      <c r="Y33" s="19"/>
      <c r="Z33" s="19"/>
      <c r="AA33" s="19"/>
      <c r="AB33" s="19"/>
      <c r="AC33" s="19"/>
      <c r="AD33" s="19"/>
    </row>
    <row r="34" spans="1:30" s="20" customFormat="1" ht="18" hidden="1" customHeight="1" x14ac:dyDescent="0.2">
      <c r="A34" s="498"/>
      <c r="B34" s="818"/>
      <c r="C34" s="818"/>
      <c r="D34" s="450"/>
      <c r="E34" s="450"/>
      <c r="F34" s="450"/>
      <c r="G34" s="817"/>
      <c r="H34" s="19"/>
      <c r="I34" s="19"/>
      <c r="J34" s="19"/>
      <c r="K34" s="19"/>
      <c r="L34" s="19"/>
      <c r="M34" s="19"/>
      <c r="N34" s="19"/>
      <c r="O34" s="19"/>
      <c r="P34" s="19"/>
      <c r="Q34" s="19"/>
      <c r="R34" s="19"/>
      <c r="S34" s="19"/>
      <c r="T34" s="19"/>
      <c r="U34" s="19"/>
      <c r="V34" s="19"/>
      <c r="W34" s="19"/>
      <c r="X34" s="19"/>
      <c r="Y34" s="19"/>
      <c r="Z34" s="19"/>
      <c r="AA34" s="19"/>
      <c r="AB34" s="19"/>
      <c r="AC34" s="19"/>
      <c r="AD34" s="19"/>
    </row>
    <row r="35" spans="1:30" s="20" customFormat="1" ht="18" hidden="1" customHeight="1" x14ac:dyDescent="0.2">
      <c r="A35" s="498"/>
      <c r="B35" s="818"/>
      <c r="C35" s="818"/>
      <c r="D35" s="450"/>
      <c r="E35" s="450"/>
      <c r="F35" s="450"/>
      <c r="G35" s="817"/>
      <c r="H35" s="19"/>
      <c r="I35" s="19"/>
      <c r="J35" s="19"/>
      <c r="K35" s="19"/>
      <c r="L35" s="19"/>
      <c r="M35" s="19"/>
      <c r="N35" s="19"/>
      <c r="O35" s="19"/>
      <c r="P35" s="19"/>
      <c r="Q35" s="19"/>
      <c r="R35" s="19"/>
      <c r="S35" s="19"/>
      <c r="T35" s="19"/>
      <c r="U35" s="19"/>
      <c r="V35" s="19"/>
      <c r="W35" s="19"/>
      <c r="X35" s="19"/>
      <c r="Y35" s="19"/>
      <c r="Z35" s="19"/>
      <c r="AA35" s="19"/>
      <c r="AB35" s="19"/>
      <c r="AC35" s="19"/>
      <c r="AD35" s="19"/>
    </row>
    <row r="36" spans="1:30" s="20" customFormat="1" ht="18" hidden="1" customHeight="1" x14ac:dyDescent="0.2">
      <c r="A36" s="498"/>
      <c r="B36" s="818"/>
      <c r="C36" s="818"/>
      <c r="D36" s="450"/>
      <c r="E36" s="450"/>
      <c r="F36" s="450"/>
      <c r="G36" s="817"/>
      <c r="H36" s="19"/>
      <c r="I36" s="19"/>
      <c r="J36" s="19"/>
      <c r="K36" s="19"/>
      <c r="L36" s="19"/>
      <c r="M36" s="19"/>
      <c r="N36" s="19"/>
      <c r="O36" s="19"/>
      <c r="P36" s="19"/>
      <c r="Q36" s="19"/>
      <c r="R36" s="19"/>
      <c r="S36" s="19"/>
      <c r="T36" s="19"/>
      <c r="U36" s="19"/>
      <c r="V36" s="19"/>
      <c r="W36" s="19"/>
      <c r="X36" s="19"/>
      <c r="Y36" s="19"/>
      <c r="Z36" s="19"/>
      <c r="AA36" s="19"/>
      <c r="AB36" s="19"/>
      <c r="AC36" s="19"/>
      <c r="AD36" s="19"/>
    </row>
    <row r="37" spans="1:30" s="20" customFormat="1" ht="18" hidden="1" customHeight="1" x14ac:dyDescent="0.2">
      <c r="A37" s="498"/>
      <c r="B37" s="818"/>
      <c r="C37" s="818"/>
      <c r="D37" s="450"/>
      <c r="E37" s="450"/>
      <c r="F37" s="450"/>
      <c r="G37" s="817"/>
      <c r="H37" s="19"/>
      <c r="I37" s="19"/>
      <c r="J37" s="19"/>
      <c r="K37" s="19"/>
      <c r="L37" s="19"/>
      <c r="M37" s="19"/>
      <c r="N37" s="19"/>
      <c r="O37" s="19"/>
      <c r="P37" s="19"/>
      <c r="Q37" s="19"/>
      <c r="R37" s="19"/>
      <c r="S37" s="19"/>
      <c r="T37" s="19"/>
      <c r="U37" s="19"/>
      <c r="V37" s="19"/>
      <c r="W37" s="19"/>
      <c r="X37" s="19"/>
      <c r="Y37" s="19"/>
      <c r="Z37" s="19"/>
      <c r="AA37" s="19"/>
      <c r="AB37" s="19"/>
      <c r="AC37" s="19"/>
      <c r="AD37" s="19"/>
    </row>
    <row r="38" spans="1:30" s="20" customFormat="1" ht="18" hidden="1" customHeight="1" x14ac:dyDescent="0.2">
      <c r="A38" s="498"/>
      <c r="B38" s="818"/>
      <c r="C38" s="818"/>
      <c r="D38" s="450"/>
      <c r="E38" s="450"/>
      <c r="F38" s="450"/>
      <c r="G38" s="817"/>
      <c r="H38" s="19"/>
      <c r="I38" s="19"/>
      <c r="J38" s="19"/>
      <c r="K38" s="19"/>
      <c r="L38" s="19"/>
      <c r="M38" s="19"/>
      <c r="N38" s="19"/>
      <c r="O38" s="19"/>
      <c r="P38" s="19"/>
      <c r="Q38" s="19"/>
      <c r="R38" s="19"/>
      <c r="S38" s="19"/>
      <c r="T38" s="19"/>
      <c r="U38" s="19"/>
      <c r="V38" s="19"/>
      <c r="W38" s="19"/>
      <c r="X38" s="19"/>
      <c r="Y38" s="19"/>
      <c r="Z38" s="19"/>
      <c r="AA38" s="19"/>
      <c r="AB38" s="19"/>
      <c r="AC38" s="19"/>
      <c r="AD38" s="19"/>
    </row>
    <row r="39" spans="1:30" s="20" customFormat="1" ht="18" hidden="1" customHeight="1" x14ac:dyDescent="0.2">
      <c r="A39" s="498"/>
      <c r="B39" s="818"/>
      <c r="C39" s="818"/>
      <c r="D39" s="450"/>
      <c r="E39" s="450"/>
      <c r="F39" s="450"/>
      <c r="G39" s="817"/>
      <c r="H39" s="19"/>
      <c r="I39" s="19"/>
      <c r="J39" s="19"/>
      <c r="K39" s="19"/>
      <c r="L39" s="19"/>
      <c r="M39" s="19"/>
      <c r="N39" s="19"/>
      <c r="O39" s="19"/>
      <c r="P39" s="19"/>
      <c r="Q39" s="19"/>
      <c r="R39" s="19"/>
      <c r="S39" s="19"/>
      <c r="T39" s="19"/>
      <c r="U39" s="19"/>
      <c r="V39" s="19"/>
      <c r="W39" s="19"/>
      <c r="X39" s="19"/>
      <c r="Y39" s="19"/>
      <c r="Z39" s="19"/>
      <c r="AA39" s="19"/>
      <c r="AB39" s="19"/>
      <c r="AC39" s="19"/>
      <c r="AD39" s="19"/>
    </row>
    <row r="40" spans="1:30" s="20" customFormat="1" ht="18" hidden="1" customHeight="1" x14ac:dyDescent="0.2">
      <c r="A40" s="498"/>
      <c r="B40" s="818"/>
      <c r="C40" s="818"/>
      <c r="D40" s="450"/>
      <c r="E40" s="450"/>
      <c r="F40" s="450"/>
      <c r="G40" s="817"/>
      <c r="H40" s="19"/>
      <c r="I40" s="19"/>
      <c r="J40" s="19"/>
      <c r="K40" s="19"/>
      <c r="L40" s="19"/>
      <c r="M40" s="19"/>
      <c r="N40" s="19"/>
      <c r="O40" s="19"/>
      <c r="P40" s="19"/>
      <c r="Q40" s="19"/>
      <c r="R40" s="19"/>
      <c r="S40" s="19"/>
      <c r="T40" s="19"/>
      <c r="U40" s="19"/>
      <c r="V40" s="19"/>
      <c r="W40" s="19"/>
      <c r="X40" s="19"/>
      <c r="Y40" s="19"/>
      <c r="Z40" s="19"/>
      <c r="AA40" s="19"/>
      <c r="AB40" s="19"/>
      <c r="AC40" s="19"/>
      <c r="AD40" s="19"/>
    </row>
    <row r="41" spans="1:30" s="20" customFormat="1" ht="18" hidden="1" customHeight="1" x14ac:dyDescent="0.2">
      <c r="A41" s="498"/>
      <c r="B41" s="818"/>
      <c r="C41" s="818"/>
      <c r="D41" s="450"/>
      <c r="E41" s="450"/>
      <c r="F41" s="450"/>
      <c r="G41" s="817"/>
      <c r="H41" s="19"/>
      <c r="I41" s="19"/>
      <c r="J41" s="19"/>
      <c r="K41" s="19"/>
      <c r="L41" s="19"/>
      <c r="M41" s="19"/>
      <c r="N41" s="19"/>
      <c r="O41" s="19"/>
      <c r="P41" s="19"/>
      <c r="Q41" s="19"/>
      <c r="R41" s="19"/>
      <c r="S41" s="19"/>
      <c r="T41" s="19"/>
      <c r="U41" s="19"/>
      <c r="V41" s="19"/>
      <c r="W41" s="19"/>
      <c r="X41" s="19"/>
      <c r="Y41" s="19"/>
      <c r="Z41" s="19"/>
      <c r="AA41" s="19"/>
      <c r="AB41" s="19"/>
      <c r="AC41" s="19"/>
      <c r="AD41" s="19"/>
    </row>
    <row r="42" spans="1:30" s="20" customFormat="1" ht="18" hidden="1" customHeight="1" x14ac:dyDescent="0.2">
      <c r="A42" s="498"/>
      <c r="B42" s="818"/>
      <c r="C42" s="818"/>
      <c r="D42" s="450"/>
      <c r="E42" s="450"/>
      <c r="F42" s="450"/>
      <c r="G42" s="817"/>
      <c r="H42" s="19"/>
      <c r="I42" s="19"/>
      <c r="J42" s="19"/>
      <c r="K42" s="19"/>
      <c r="L42" s="19"/>
      <c r="M42" s="19"/>
      <c r="N42" s="19"/>
      <c r="O42" s="19"/>
      <c r="P42" s="19"/>
      <c r="Q42" s="19"/>
      <c r="R42" s="19"/>
      <c r="S42" s="19"/>
      <c r="T42" s="19"/>
      <c r="U42" s="19"/>
      <c r="V42" s="19"/>
      <c r="W42" s="19"/>
      <c r="X42" s="19"/>
      <c r="Y42" s="19"/>
      <c r="Z42" s="19"/>
      <c r="AA42" s="19"/>
      <c r="AB42" s="19"/>
      <c r="AC42" s="19"/>
      <c r="AD42" s="19"/>
    </row>
    <row r="43" spans="1:30" s="20" customFormat="1" ht="18" hidden="1" customHeight="1" x14ac:dyDescent="0.2">
      <c r="A43" s="498"/>
      <c r="B43" s="818"/>
      <c r="C43" s="818"/>
      <c r="D43" s="450"/>
      <c r="E43" s="450"/>
      <c r="F43" s="450"/>
      <c r="G43" s="817"/>
      <c r="H43" s="19"/>
      <c r="I43" s="19"/>
      <c r="J43" s="19"/>
      <c r="K43" s="19"/>
      <c r="L43" s="19"/>
      <c r="M43" s="19"/>
      <c r="N43" s="19"/>
      <c r="O43" s="19"/>
      <c r="P43" s="19"/>
      <c r="Q43" s="19"/>
      <c r="R43" s="19"/>
      <c r="S43" s="19"/>
      <c r="T43" s="19"/>
      <c r="U43" s="19"/>
      <c r="V43" s="19"/>
      <c r="W43" s="19"/>
      <c r="X43" s="19"/>
      <c r="Y43" s="19"/>
      <c r="Z43" s="19"/>
      <c r="AA43" s="19"/>
      <c r="AB43" s="19"/>
      <c r="AC43" s="19"/>
      <c r="AD43" s="19"/>
    </row>
    <row r="44" spans="1:30" s="20" customFormat="1" ht="18" customHeight="1" thickBot="1" x14ac:dyDescent="0.25">
      <c r="A44" s="498"/>
      <c r="B44" s="818"/>
      <c r="C44" s="818"/>
      <c r="D44" s="450"/>
      <c r="E44" s="450"/>
      <c r="F44" s="450"/>
      <c r="G44" s="817"/>
      <c r="H44" s="19"/>
      <c r="I44" s="19"/>
      <c r="J44" s="19"/>
      <c r="K44" s="19"/>
      <c r="L44" s="19"/>
      <c r="M44" s="19"/>
      <c r="N44" s="19"/>
      <c r="O44" s="19"/>
      <c r="P44" s="19"/>
      <c r="Q44" s="19"/>
      <c r="R44" s="19"/>
      <c r="S44" s="19"/>
      <c r="T44" s="19"/>
      <c r="U44" s="19"/>
      <c r="V44" s="19"/>
      <c r="W44" s="19"/>
      <c r="X44" s="19"/>
      <c r="Y44" s="19"/>
      <c r="Z44" s="19"/>
      <c r="AA44" s="19"/>
      <c r="AB44" s="19"/>
      <c r="AC44" s="19"/>
      <c r="AD44" s="19"/>
    </row>
    <row r="45" spans="1:30" s="20" customFormat="1" ht="18" customHeight="1" thickBot="1" x14ac:dyDescent="0.25">
      <c r="A45" s="579"/>
      <c r="B45" s="580"/>
      <c r="C45" s="581" t="s">
        <v>62</v>
      </c>
      <c r="D45" s="919">
        <f>SUM(D15:D44)</f>
        <v>0</v>
      </c>
      <c r="E45" s="920">
        <f>SUM(E15:E44)</f>
        <v>625000</v>
      </c>
      <c r="F45" s="921">
        <f>SUM(F15:F44)</f>
        <v>0</v>
      </c>
      <c r="G45" s="582"/>
      <c r="H45" s="19"/>
      <c r="I45" s="19"/>
      <c r="J45" s="19"/>
      <c r="K45" s="19"/>
      <c r="L45" s="19"/>
      <c r="M45" s="19"/>
      <c r="N45" s="19"/>
      <c r="O45" s="19"/>
      <c r="P45" s="19"/>
      <c r="Q45" s="19"/>
      <c r="R45" s="19"/>
      <c r="S45" s="19"/>
      <c r="T45" s="19"/>
      <c r="U45" s="19"/>
      <c r="V45" s="19"/>
      <c r="W45" s="19"/>
      <c r="X45" s="19"/>
      <c r="Y45" s="19"/>
      <c r="Z45" s="19"/>
      <c r="AA45" s="19"/>
      <c r="AB45" s="19"/>
      <c r="AC45" s="19"/>
      <c r="AD45" s="19"/>
    </row>
    <row r="46" spans="1:30" s="20" customFormat="1" ht="13.5" customHeight="1" thickBot="1" x14ac:dyDescent="0.25">
      <c r="A46" s="583"/>
      <c r="B46" s="584"/>
      <c r="C46" s="572"/>
      <c r="D46" s="585"/>
      <c r="E46" s="585"/>
      <c r="F46" s="585"/>
      <c r="G46" s="586"/>
      <c r="H46" s="19"/>
      <c r="I46" s="19"/>
      <c r="J46" s="19"/>
      <c r="K46" s="19"/>
      <c r="L46" s="19"/>
      <c r="M46" s="19"/>
      <c r="N46" s="19"/>
      <c r="O46" s="19"/>
      <c r="P46" s="19"/>
      <c r="Q46" s="19"/>
      <c r="R46" s="19"/>
      <c r="S46" s="19"/>
      <c r="T46" s="19"/>
      <c r="U46" s="19"/>
      <c r="V46" s="19"/>
      <c r="W46" s="19"/>
      <c r="X46" s="19"/>
      <c r="Y46" s="19"/>
      <c r="Z46" s="19"/>
      <c r="AA46" s="19"/>
      <c r="AB46" s="19"/>
      <c r="AC46" s="19"/>
      <c r="AD46" s="19"/>
    </row>
    <row r="47" spans="1:30" s="20" customFormat="1" ht="19.5" customHeight="1" thickBot="1" x14ac:dyDescent="0.25">
      <c r="A47" s="1511" t="s">
        <v>362</v>
      </c>
      <c r="B47" s="1512"/>
      <c r="C47" s="1512"/>
      <c r="D47" s="1512"/>
      <c r="E47" s="1512"/>
      <c r="F47" s="1512"/>
      <c r="G47" s="1513"/>
      <c r="H47" s="19"/>
      <c r="I47" s="19"/>
      <c r="J47" s="19"/>
      <c r="K47" s="19"/>
      <c r="L47" s="19"/>
      <c r="M47" s="19"/>
      <c r="N47" s="19"/>
      <c r="O47" s="19"/>
      <c r="P47" s="19"/>
      <c r="Q47" s="19"/>
      <c r="R47" s="19"/>
      <c r="S47" s="19"/>
      <c r="T47" s="19"/>
      <c r="U47" s="19"/>
      <c r="V47" s="19"/>
      <c r="W47" s="19"/>
      <c r="X47" s="19"/>
      <c r="Y47" s="19"/>
      <c r="Z47" s="19"/>
      <c r="AA47" s="19"/>
      <c r="AB47" s="19"/>
      <c r="AC47" s="19"/>
      <c r="AD47" s="19"/>
    </row>
    <row r="48" spans="1:30" s="20" customFormat="1" ht="30" customHeight="1" x14ac:dyDescent="0.2">
      <c r="A48" s="575" t="s">
        <v>138</v>
      </c>
      <c r="B48" s="576" t="s">
        <v>355</v>
      </c>
      <c r="C48" s="576" t="s">
        <v>356</v>
      </c>
      <c r="D48" s="577" t="s">
        <v>745</v>
      </c>
      <c r="E48" s="577" t="s">
        <v>746</v>
      </c>
      <c r="F48" s="577" t="s">
        <v>754</v>
      </c>
      <c r="G48" s="578" t="s">
        <v>753</v>
      </c>
      <c r="H48" s="19"/>
      <c r="I48" s="19"/>
      <c r="J48" s="19"/>
      <c r="K48" s="19"/>
      <c r="L48" s="19"/>
      <c r="M48" s="19"/>
      <c r="N48" s="19"/>
      <c r="O48" s="19"/>
      <c r="P48" s="19"/>
      <c r="Q48" s="19"/>
      <c r="R48" s="19"/>
      <c r="S48" s="19"/>
      <c r="T48" s="19"/>
      <c r="U48" s="19"/>
      <c r="V48" s="19"/>
      <c r="W48" s="19"/>
      <c r="X48" s="19"/>
      <c r="Y48" s="19"/>
      <c r="Z48" s="19"/>
      <c r="AA48" s="19"/>
      <c r="AB48" s="19"/>
      <c r="AC48" s="19"/>
      <c r="AD48" s="19"/>
    </row>
    <row r="49" spans="1:30" s="20" customFormat="1" ht="18" customHeight="1" x14ac:dyDescent="0.2">
      <c r="A49" s="498" t="s">
        <v>961</v>
      </c>
      <c r="B49" s="818" t="s">
        <v>968</v>
      </c>
      <c r="C49" s="818"/>
      <c r="D49" s="450">
        <v>30000</v>
      </c>
      <c r="E49" s="450"/>
      <c r="F49" s="450"/>
      <c r="G49" s="817"/>
      <c r="H49" s="19"/>
      <c r="I49" s="19"/>
      <c r="J49" s="19"/>
      <c r="K49" s="19"/>
      <c r="L49" s="19"/>
      <c r="M49" s="19"/>
      <c r="N49" s="19"/>
      <c r="O49" s="19"/>
      <c r="P49" s="19"/>
      <c r="Q49" s="19"/>
      <c r="R49" s="19"/>
      <c r="S49" s="19"/>
      <c r="T49" s="19"/>
      <c r="U49" s="19"/>
      <c r="V49" s="19"/>
      <c r="W49" s="19"/>
      <c r="X49" s="19"/>
      <c r="Y49" s="19"/>
      <c r="Z49" s="19"/>
      <c r="AA49" s="19"/>
      <c r="AB49" s="19"/>
      <c r="AC49" s="19"/>
      <c r="AD49" s="19"/>
    </row>
    <row r="50" spans="1:30" s="20" customFormat="1" ht="18" customHeight="1" x14ac:dyDescent="0.2">
      <c r="A50" s="498" t="s">
        <v>963</v>
      </c>
      <c r="B50" s="818" t="s">
        <v>968</v>
      </c>
      <c r="C50" s="818"/>
      <c r="D50" s="450">
        <v>30000</v>
      </c>
      <c r="E50" s="450"/>
      <c r="F50" s="450"/>
      <c r="G50" s="817"/>
      <c r="H50" s="19"/>
      <c r="I50" s="19"/>
      <c r="J50" s="19"/>
      <c r="K50" s="19"/>
      <c r="L50" s="19"/>
      <c r="M50" s="19"/>
      <c r="N50" s="19"/>
      <c r="O50" s="19"/>
      <c r="P50" s="19"/>
      <c r="Q50" s="19"/>
      <c r="R50" s="19"/>
      <c r="S50" s="19"/>
      <c r="T50" s="19"/>
      <c r="U50" s="19"/>
      <c r="V50" s="19"/>
      <c r="W50" s="19"/>
      <c r="X50" s="19"/>
      <c r="Y50" s="19"/>
      <c r="Z50" s="19"/>
      <c r="AA50" s="19"/>
      <c r="AB50" s="19"/>
      <c r="AC50" s="19"/>
      <c r="AD50" s="19"/>
    </row>
    <row r="51" spans="1:30" s="20" customFormat="1" ht="18" customHeight="1" x14ac:dyDescent="0.2">
      <c r="A51" s="498" t="s">
        <v>964</v>
      </c>
      <c r="B51" s="818" t="s">
        <v>968</v>
      </c>
      <c r="C51" s="818"/>
      <c r="D51" s="450">
        <v>30000</v>
      </c>
      <c r="E51" s="450"/>
      <c r="F51" s="450"/>
      <c r="G51" s="817"/>
      <c r="H51" s="19"/>
      <c r="I51" s="19"/>
      <c r="J51" s="19"/>
      <c r="K51" s="19"/>
      <c r="L51" s="19"/>
      <c r="M51" s="19"/>
      <c r="N51" s="19"/>
      <c r="O51" s="19"/>
      <c r="P51" s="19"/>
      <c r="Q51" s="19"/>
      <c r="R51" s="19"/>
      <c r="S51" s="19"/>
      <c r="T51" s="19"/>
      <c r="U51" s="19"/>
      <c r="V51" s="19"/>
      <c r="W51" s="19"/>
      <c r="X51" s="19"/>
      <c r="Y51" s="19"/>
      <c r="Z51" s="19"/>
      <c r="AA51" s="19"/>
      <c r="AB51" s="19"/>
      <c r="AC51" s="19"/>
      <c r="AD51" s="19"/>
    </row>
    <row r="52" spans="1:30" s="20" customFormat="1" ht="18" customHeight="1" x14ac:dyDescent="0.2">
      <c r="A52" s="498" t="s">
        <v>965</v>
      </c>
      <c r="B52" s="818" t="s">
        <v>968</v>
      </c>
      <c r="C52" s="818"/>
      <c r="D52" s="450">
        <v>30000</v>
      </c>
      <c r="E52" s="450"/>
      <c r="F52" s="450"/>
      <c r="G52" s="817"/>
      <c r="H52" s="19"/>
      <c r="I52" s="19"/>
      <c r="J52" s="19"/>
      <c r="K52" s="19"/>
      <c r="L52" s="19"/>
      <c r="M52" s="19"/>
      <c r="N52" s="19"/>
      <c r="O52" s="19"/>
      <c r="P52" s="19"/>
      <c r="Q52" s="19"/>
      <c r="R52" s="19"/>
      <c r="S52" s="19"/>
      <c r="T52" s="19"/>
      <c r="U52" s="19"/>
      <c r="V52" s="19"/>
      <c r="W52" s="19"/>
      <c r="X52" s="19"/>
      <c r="Y52" s="19"/>
      <c r="Z52" s="19"/>
      <c r="AA52" s="19"/>
      <c r="AB52" s="19"/>
      <c r="AC52" s="19"/>
      <c r="AD52" s="19"/>
    </row>
    <row r="53" spans="1:30" s="20" customFormat="1" ht="18" customHeight="1" x14ac:dyDescent="0.2">
      <c r="A53" s="498" t="s">
        <v>961</v>
      </c>
      <c r="B53" s="818" t="s">
        <v>969</v>
      </c>
      <c r="C53" s="818"/>
      <c r="D53" s="450">
        <f>65*1200</f>
        <v>78000</v>
      </c>
      <c r="E53" s="450"/>
      <c r="F53" s="450"/>
      <c r="G53" s="817"/>
      <c r="H53" s="19"/>
      <c r="I53" s="19"/>
      <c r="J53" s="19"/>
      <c r="K53" s="19"/>
      <c r="L53" s="19"/>
      <c r="M53" s="19"/>
      <c r="N53" s="19"/>
      <c r="O53" s="19"/>
      <c r="P53" s="19"/>
      <c r="Q53" s="19"/>
      <c r="R53" s="19"/>
      <c r="S53" s="19"/>
      <c r="T53" s="19"/>
      <c r="U53" s="19"/>
      <c r="V53" s="19"/>
      <c r="W53" s="19"/>
      <c r="X53" s="19"/>
      <c r="Y53" s="19"/>
      <c r="Z53" s="19"/>
      <c r="AA53" s="19"/>
      <c r="AB53" s="19"/>
      <c r="AC53" s="19"/>
      <c r="AD53" s="19"/>
    </row>
    <row r="54" spans="1:30" s="20" customFormat="1" ht="18" customHeight="1" x14ac:dyDescent="0.2">
      <c r="A54" s="498" t="s">
        <v>963</v>
      </c>
      <c r="B54" s="818" t="s">
        <v>975</v>
      </c>
      <c r="C54" s="818"/>
      <c r="D54" s="450">
        <f>65*900</f>
        <v>58500</v>
      </c>
      <c r="E54" s="450"/>
      <c r="F54" s="450"/>
      <c r="G54" s="817"/>
      <c r="H54" s="19"/>
      <c r="I54" s="19"/>
      <c r="J54" s="19"/>
      <c r="K54" s="19"/>
      <c r="L54" s="19"/>
      <c r="M54" s="19"/>
      <c r="N54" s="19"/>
      <c r="O54" s="19"/>
      <c r="P54" s="19"/>
      <c r="Q54" s="19"/>
      <c r="R54" s="19"/>
      <c r="S54" s="19"/>
      <c r="T54" s="19"/>
      <c r="U54" s="19"/>
      <c r="V54" s="19"/>
      <c r="W54" s="19"/>
      <c r="X54" s="19"/>
      <c r="Y54" s="19"/>
      <c r="Z54" s="19"/>
      <c r="AA54" s="19"/>
      <c r="AB54" s="19"/>
      <c r="AC54" s="19"/>
      <c r="AD54" s="19"/>
    </row>
    <row r="55" spans="1:30" s="20" customFormat="1" ht="18" customHeight="1" x14ac:dyDescent="0.2">
      <c r="A55" s="498" t="s">
        <v>962</v>
      </c>
      <c r="B55" s="818" t="s">
        <v>976</v>
      </c>
      <c r="C55" s="818"/>
      <c r="D55" s="450">
        <f>65*1000+132000</f>
        <v>197000</v>
      </c>
      <c r="E55" s="450"/>
      <c r="F55" s="450"/>
      <c r="G55" s="817"/>
      <c r="H55" s="19"/>
      <c r="I55" s="19"/>
      <c r="J55" s="19"/>
      <c r="K55" s="19"/>
      <c r="L55" s="19"/>
      <c r="M55" s="19"/>
      <c r="N55" s="19"/>
      <c r="O55" s="19"/>
      <c r="P55" s="19"/>
      <c r="Q55" s="19"/>
      <c r="R55" s="19"/>
      <c r="S55" s="19"/>
      <c r="T55" s="19"/>
      <c r="U55" s="19"/>
      <c r="V55" s="19"/>
      <c r="W55" s="19"/>
      <c r="X55" s="19"/>
      <c r="Y55" s="19"/>
      <c r="Z55" s="19"/>
      <c r="AA55" s="19"/>
      <c r="AB55" s="19"/>
      <c r="AC55" s="19"/>
      <c r="AD55" s="19"/>
    </row>
    <row r="56" spans="1:30" s="20" customFormat="1" ht="18" customHeight="1" x14ac:dyDescent="0.2">
      <c r="A56" s="498" t="s">
        <v>966</v>
      </c>
      <c r="B56" s="818" t="s">
        <v>970</v>
      </c>
      <c r="C56" s="818"/>
      <c r="D56" s="450">
        <v>40000</v>
      </c>
      <c r="E56" s="450"/>
      <c r="F56" s="450"/>
      <c r="G56" s="817"/>
      <c r="H56" s="19"/>
      <c r="I56" s="19"/>
      <c r="J56" s="19"/>
      <c r="K56" s="19"/>
      <c r="L56" s="19"/>
      <c r="M56" s="19"/>
      <c r="N56" s="19"/>
      <c r="O56" s="19"/>
      <c r="P56" s="19"/>
      <c r="Q56" s="19"/>
      <c r="R56" s="19"/>
      <c r="S56" s="19"/>
      <c r="T56" s="19"/>
      <c r="U56" s="19"/>
      <c r="V56" s="19"/>
      <c r="W56" s="19"/>
      <c r="X56" s="19"/>
      <c r="Y56" s="19"/>
      <c r="Z56" s="19"/>
      <c r="AA56" s="19"/>
      <c r="AB56" s="19"/>
      <c r="AC56" s="19"/>
      <c r="AD56" s="19"/>
    </row>
    <row r="57" spans="1:30" s="20" customFormat="1" ht="18" customHeight="1" x14ac:dyDescent="0.2">
      <c r="A57" s="498" t="s">
        <v>961</v>
      </c>
      <c r="B57" s="818" t="s">
        <v>971</v>
      </c>
      <c r="C57" s="818"/>
      <c r="D57" s="450">
        <f>200*500</f>
        <v>100000</v>
      </c>
      <c r="E57" s="450"/>
      <c r="F57" s="450"/>
      <c r="G57" s="817"/>
      <c r="H57" s="19"/>
      <c r="I57" s="19"/>
      <c r="J57" s="19"/>
      <c r="K57" s="19"/>
      <c r="L57" s="19"/>
      <c r="M57" s="19"/>
      <c r="N57" s="19"/>
      <c r="O57" s="19"/>
      <c r="P57" s="19"/>
      <c r="Q57" s="19"/>
      <c r="R57" s="19"/>
      <c r="S57" s="19"/>
      <c r="T57" s="19"/>
      <c r="U57" s="19"/>
      <c r="V57" s="19"/>
      <c r="W57" s="19"/>
      <c r="X57" s="19"/>
      <c r="Y57" s="19"/>
      <c r="Z57" s="19"/>
      <c r="AA57" s="19"/>
      <c r="AB57" s="19"/>
      <c r="AC57" s="19"/>
      <c r="AD57" s="19"/>
    </row>
    <row r="58" spans="1:30" s="20" customFormat="1" ht="18" customHeight="1" x14ac:dyDescent="0.2">
      <c r="A58" s="498" t="s">
        <v>963</v>
      </c>
      <c r="B58" s="818" t="s">
        <v>971</v>
      </c>
      <c r="C58" s="818"/>
      <c r="D58" s="450">
        <f t="shared" ref="D58:D59" si="5">200*500</f>
        <v>100000</v>
      </c>
      <c r="E58" s="450"/>
      <c r="F58" s="450"/>
      <c r="G58" s="817"/>
      <c r="H58" s="19"/>
      <c r="I58" s="19"/>
      <c r="J58" s="19"/>
      <c r="K58" s="19"/>
      <c r="L58" s="19"/>
      <c r="M58" s="19"/>
      <c r="N58" s="19"/>
      <c r="O58" s="19"/>
      <c r="P58" s="19"/>
      <c r="Q58" s="19"/>
      <c r="R58" s="19"/>
      <c r="S58" s="19"/>
      <c r="T58" s="19"/>
      <c r="U58" s="19"/>
      <c r="V58" s="19"/>
      <c r="W58" s="19"/>
      <c r="X58" s="19"/>
      <c r="Y58" s="19"/>
      <c r="Z58" s="19"/>
      <c r="AA58" s="19"/>
      <c r="AB58" s="19"/>
      <c r="AC58" s="19"/>
      <c r="AD58" s="19"/>
    </row>
    <row r="59" spans="1:30" s="20" customFormat="1" ht="18" customHeight="1" x14ac:dyDescent="0.2">
      <c r="A59" s="498" t="s">
        <v>962</v>
      </c>
      <c r="B59" s="818" t="s">
        <v>971</v>
      </c>
      <c r="C59" s="818"/>
      <c r="D59" s="450">
        <f t="shared" si="5"/>
        <v>100000</v>
      </c>
      <c r="E59" s="450"/>
      <c r="F59" s="450"/>
      <c r="G59" s="817"/>
      <c r="H59" s="19"/>
      <c r="I59" s="19"/>
      <c r="J59" s="19"/>
      <c r="K59" s="19"/>
      <c r="L59" s="19"/>
      <c r="M59" s="19"/>
      <c r="N59" s="19"/>
      <c r="O59" s="19"/>
      <c r="P59" s="19"/>
      <c r="Q59" s="19"/>
      <c r="R59" s="19"/>
      <c r="S59" s="19"/>
      <c r="T59" s="19"/>
      <c r="U59" s="19"/>
      <c r="V59" s="19"/>
      <c r="W59" s="19"/>
      <c r="X59" s="19"/>
      <c r="Y59" s="19"/>
      <c r="Z59" s="19"/>
      <c r="AA59" s="19"/>
      <c r="AB59" s="19"/>
      <c r="AC59" s="19"/>
      <c r="AD59" s="19"/>
    </row>
    <row r="60" spans="1:30" s="20" customFormat="1" ht="18" customHeight="1" x14ac:dyDescent="0.2">
      <c r="A60" s="498" t="s">
        <v>966</v>
      </c>
      <c r="B60" s="818" t="s">
        <v>972</v>
      </c>
      <c r="C60" s="818"/>
      <c r="D60" s="450">
        <f>200*200</f>
        <v>40000</v>
      </c>
      <c r="E60" s="450"/>
      <c r="F60" s="450"/>
      <c r="G60" s="817"/>
      <c r="H60" s="19"/>
      <c r="I60" s="19"/>
      <c r="J60" s="19"/>
      <c r="K60" s="19"/>
      <c r="L60" s="19"/>
      <c r="M60" s="19"/>
      <c r="N60" s="19"/>
      <c r="O60" s="19"/>
      <c r="P60" s="19"/>
      <c r="Q60" s="19"/>
      <c r="R60" s="19"/>
      <c r="S60" s="19"/>
      <c r="T60" s="19"/>
      <c r="U60" s="19"/>
      <c r="V60" s="19"/>
      <c r="W60" s="19"/>
      <c r="X60" s="19"/>
      <c r="Y60" s="19"/>
      <c r="Z60" s="19"/>
      <c r="AA60" s="19"/>
      <c r="AB60" s="19"/>
      <c r="AC60" s="19"/>
      <c r="AD60" s="19"/>
    </row>
    <row r="61" spans="1:30" s="20" customFormat="1" ht="18" customHeight="1" x14ac:dyDescent="0.2">
      <c r="A61" s="498" t="s">
        <v>966</v>
      </c>
      <c r="B61" s="818" t="s">
        <v>973</v>
      </c>
      <c r="C61" s="818"/>
      <c r="D61" s="450">
        <f>65*200</f>
        <v>13000</v>
      </c>
      <c r="E61" s="450"/>
      <c r="F61" s="450"/>
      <c r="G61" s="817"/>
      <c r="H61" s="19"/>
      <c r="I61" s="19"/>
      <c r="J61" s="19"/>
      <c r="K61" s="19"/>
      <c r="L61" s="19"/>
      <c r="M61" s="19"/>
      <c r="N61" s="19"/>
      <c r="O61" s="19"/>
      <c r="P61" s="19"/>
      <c r="Q61" s="19"/>
      <c r="R61" s="19"/>
      <c r="S61" s="19"/>
      <c r="T61" s="19"/>
      <c r="U61" s="19"/>
      <c r="V61" s="19"/>
      <c r="W61" s="19"/>
      <c r="X61" s="19"/>
      <c r="Y61" s="19"/>
      <c r="Z61" s="19"/>
      <c r="AA61" s="19"/>
      <c r="AB61" s="19"/>
      <c r="AC61" s="19"/>
      <c r="AD61" s="19"/>
    </row>
    <row r="62" spans="1:30" s="20" customFormat="1" ht="18" customHeight="1" x14ac:dyDescent="0.2">
      <c r="A62" s="498" t="s">
        <v>964</v>
      </c>
      <c r="B62" s="818" t="s">
        <v>974</v>
      </c>
      <c r="C62" s="818"/>
      <c r="D62" s="450">
        <f>600*12</f>
        <v>7200</v>
      </c>
      <c r="E62" s="450"/>
      <c r="F62" s="450"/>
      <c r="G62" s="817"/>
      <c r="H62" s="19"/>
      <c r="I62" s="19"/>
      <c r="J62" s="19"/>
      <c r="K62" s="19"/>
      <c r="L62" s="19"/>
      <c r="M62" s="19"/>
      <c r="N62" s="19"/>
      <c r="O62" s="19"/>
      <c r="P62" s="19"/>
      <c r="Q62" s="19"/>
      <c r="R62" s="19"/>
      <c r="S62" s="19"/>
      <c r="T62" s="19"/>
      <c r="U62" s="19"/>
      <c r="V62" s="19"/>
      <c r="W62" s="19"/>
      <c r="X62" s="19"/>
      <c r="Y62" s="19"/>
      <c r="Z62" s="19"/>
      <c r="AA62" s="19"/>
      <c r="AB62" s="19"/>
      <c r="AC62" s="19"/>
      <c r="AD62" s="19"/>
    </row>
    <row r="63" spans="1:30" s="20" customFormat="1" ht="18" hidden="1" customHeight="1" x14ac:dyDescent="0.2">
      <c r="A63" s="498"/>
      <c r="B63" s="818"/>
      <c r="C63" s="818"/>
      <c r="D63" s="450"/>
      <c r="E63" s="450"/>
      <c r="F63" s="450"/>
      <c r="G63" s="817"/>
      <c r="H63" s="19"/>
      <c r="I63" s="19"/>
      <c r="J63" s="19"/>
      <c r="K63" s="19"/>
      <c r="L63" s="19"/>
      <c r="M63" s="19"/>
      <c r="N63" s="19"/>
      <c r="O63" s="19"/>
      <c r="P63" s="19"/>
      <c r="Q63" s="19"/>
      <c r="R63" s="19"/>
      <c r="S63" s="19"/>
      <c r="T63" s="19"/>
      <c r="U63" s="19"/>
      <c r="V63" s="19"/>
      <c r="W63" s="19"/>
      <c r="X63" s="19"/>
      <c r="Y63" s="19"/>
      <c r="Z63" s="19"/>
      <c r="AA63" s="19"/>
      <c r="AB63" s="19"/>
      <c r="AC63" s="19"/>
      <c r="AD63" s="19"/>
    </row>
    <row r="64" spans="1:30" s="20" customFormat="1" ht="18" hidden="1" customHeight="1" x14ac:dyDescent="0.2">
      <c r="A64" s="498"/>
      <c r="B64" s="818"/>
      <c r="C64" s="818"/>
      <c r="D64" s="450"/>
      <c r="E64" s="450"/>
      <c r="F64" s="450"/>
      <c r="G64" s="817"/>
      <c r="H64" s="19"/>
      <c r="I64" s="19"/>
      <c r="J64" s="19"/>
      <c r="K64" s="19"/>
      <c r="L64" s="19"/>
      <c r="M64" s="19"/>
      <c r="N64" s="19"/>
      <c r="O64" s="19"/>
      <c r="P64" s="19"/>
      <c r="Q64" s="19"/>
      <c r="R64" s="19"/>
      <c r="S64" s="19"/>
      <c r="T64" s="19"/>
      <c r="U64" s="19"/>
      <c r="V64" s="19"/>
      <c r="W64" s="19"/>
      <c r="X64" s="19"/>
      <c r="Y64" s="19"/>
      <c r="Z64" s="19"/>
      <c r="AA64" s="19"/>
      <c r="AB64" s="19"/>
      <c r="AC64" s="19"/>
      <c r="AD64" s="19"/>
    </row>
    <row r="65" spans="1:30" s="20" customFormat="1" ht="18" hidden="1" customHeight="1" x14ac:dyDescent="0.2">
      <c r="A65" s="498"/>
      <c r="B65" s="818"/>
      <c r="C65" s="818"/>
      <c r="D65" s="450"/>
      <c r="E65" s="450"/>
      <c r="F65" s="450"/>
      <c r="G65" s="817"/>
      <c r="H65" s="19"/>
      <c r="I65" s="19"/>
      <c r="J65" s="19"/>
      <c r="K65" s="19"/>
      <c r="L65" s="19"/>
      <c r="M65" s="19"/>
      <c r="N65" s="19"/>
      <c r="O65" s="19"/>
      <c r="P65" s="19"/>
      <c r="Q65" s="19"/>
      <c r="R65" s="19"/>
      <c r="S65" s="19"/>
      <c r="T65" s="19"/>
      <c r="U65" s="19"/>
      <c r="V65" s="19"/>
      <c r="W65" s="19"/>
      <c r="X65" s="19"/>
      <c r="Y65" s="19"/>
      <c r="Z65" s="19"/>
      <c r="AA65" s="19"/>
      <c r="AB65" s="19"/>
      <c r="AC65" s="19"/>
      <c r="AD65" s="19"/>
    </row>
    <row r="66" spans="1:30" s="20" customFormat="1" ht="18" hidden="1" customHeight="1" x14ac:dyDescent="0.2">
      <c r="A66" s="498"/>
      <c r="B66" s="818"/>
      <c r="C66" s="818"/>
      <c r="D66" s="450"/>
      <c r="E66" s="450"/>
      <c r="F66" s="450"/>
      <c r="G66" s="817"/>
      <c r="H66" s="19"/>
      <c r="I66" s="19"/>
      <c r="J66" s="19"/>
      <c r="K66" s="19"/>
      <c r="L66" s="19"/>
      <c r="M66" s="19"/>
      <c r="N66" s="19"/>
      <c r="O66" s="19"/>
      <c r="P66" s="19"/>
      <c r="Q66" s="19"/>
      <c r="R66" s="19"/>
      <c r="S66" s="19"/>
      <c r="T66" s="19"/>
      <c r="U66" s="19"/>
      <c r="V66" s="19"/>
      <c r="W66" s="19"/>
      <c r="X66" s="19"/>
      <c r="Y66" s="19"/>
      <c r="Z66" s="19"/>
      <c r="AA66" s="19"/>
      <c r="AB66" s="19"/>
      <c r="AC66" s="19"/>
      <c r="AD66" s="19"/>
    </row>
    <row r="67" spans="1:30" s="20" customFormat="1" ht="18" hidden="1" customHeight="1" x14ac:dyDescent="0.2">
      <c r="A67" s="498"/>
      <c r="B67" s="818"/>
      <c r="C67" s="818"/>
      <c r="D67" s="450"/>
      <c r="E67" s="450"/>
      <c r="F67" s="450"/>
      <c r="G67" s="817"/>
      <c r="H67" s="19"/>
      <c r="I67" s="19"/>
      <c r="J67" s="19"/>
      <c r="K67" s="19"/>
      <c r="L67" s="19"/>
      <c r="M67" s="19"/>
      <c r="N67" s="19"/>
      <c r="O67" s="19"/>
      <c r="P67" s="19"/>
      <c r="Q67" s="19"/>
      <c r="R67" s="19"/>
      <c r="S67" s="19"/>
      <c r="T67" s="19"/>
      <c r="U67" s="19"/>
      <c r="V67" s="19"/>
      <c r="W67" s="19"/>
      <c r="X67" s="19"/>
      <c r="Y67" s="19"/>
      <c r="Z67" s="19"/>
      <c r="AA67" s="19"/>
      <c r="AB67" s="19"/>
      <c r="AC67" s="19"/>
      <c r="AD67" s="19"/>
    </row>
    <row r="68" spans="1:30" s="20" customFormat="1" ht="18" hidden="1" customHeight="1" x14ac:dyDescent="0.2">
      <c r="A68" s="498"/>
      <c r="B68" s="818"/>
      <c r="C68" s="818"/>
      <c r="D68" s="450"/>
      <c r="E68" s="450"/>
      <c r="F68" s="450"/>
      <c r="G68" s="817"/>
      <c r="H68" s="19"/>
      <c r="I68" s="19"/>
      <c r="J68" s="19"/>
      <c r="K68" s="19"/>
      <c r="L68" s="19"/>
      <c r="M68" s="19"/>
      <c r="N68" s="19"/>
      <c r="O68" s="19"/>
      <c r="P68" s="19"/>
      <c r="Q68" s="19"/>
      <c r="R68" s="19"/>
      <c r="S68" s="19"/>
      <c r="T68" s="19"/>
      <c r="U68" s="19"/>
      <c r="V68" s="19"/>
      <c r="W68" s="19"/>
      <c r="X68" s="19"/>
      <c r="Y68" s="19"/>
      <c r="Z68" s="19"/>
      <c r="AA68" s="19"/>
      <c r="AB68" s="19"/>
      <c r="AC68" s="19"/>
      <c r="AD68" s="19"/>
    </row>
    <row r="69" spans="1:30" s="20" customFormat="1" ht="18" hidden="1" customHeight="1" x14ac:dyDescent="0.2">
      <c r="A69" s="498"/>
      <c r="B69" s="818"/>
      <c r="C69" s="818"/>
      <c r="D69" s="450"/>
      <c r="E69" s="450"/>
      <c r="F69" s="450"/>
      <c r="G69" s="817"/>
      <c r="H69" s="19"/>
      <c r="I69" s="19"/>
      <c r="J69" s="19"/>
      <c r="K69" s="19"/>
      <c r="L69" s="19"/>
      <c r="M69" s="19"/>
      <c r="N69" s="19"/>
      <c r="O69" s="19"/>
      <c r="P69" s="19"/>
      <c r="Q69" s="19"/>
      <c r="R69" s="19"/>
      <c r="S69" s="19"/>
      <c r="T69" s="19"/>
      <c r="U69" s="19"/>
      <c r="V69" s="19"/>
      <c r="W69" s="19"/>
      <c r="X69" s="19"/>
      <c r="Y69" s="19"/>
      <c r="Z69" s="19"/>
      <c r="AA69" s="19"/>
      <c r="AB69" s="19"/>
      <c r="AC69" s="19"/>
      <c r="AD69" s="19"/>
    </row>
    <row r="70" spans="1:30" s="20" customFormat="1" ht="18" hidden="1" customHeight="1" x14ac:dyDescent="0.2">
      <c r="A70" s="498"/>
      <c r="B70" s="818"/>
      <c r="C70" s="818"/>
      <c r="D70" s="450"/>
      <c r="E70" s="450"/>
      <c r="F70" s="450"/>
      <c r="G70" s="817"/>
      <c r="H70" s="19"/>
      <c r="I70" s="19"/>
      <c r="J70" s="19"/>
      <c r="K70" s="19"/>
      <c r="L70" s="19"/>
      <c r="M70" s="19"/>
      <c r="N70" s="19"/>
      <c r="O70" s="19"/>
      <c r="P70" s="19"/>
      <c r="Q70" s="19"/>
      <c r="R70" s="19"/>
      <c r="S70" s="19"/>
      <c r="T70" s="19"/>
      <c r="U70" s="19"/>
      <c r="V70" s="19"/>
      <c r="W70" s="19"/>
      <c r="X70" s="19"/>
      <c r="Y70" s="19"/>
      <c r="Z70" s="19"/>
      <c r="AA70" s="19"/>
      <c r="AB70" s="19"/>
      <c r="AC70" s="19"/>
      <c r="AD70" s="19"/>
    </row>
    <row r="71" spans="1:30" s="20" customFormat="1" ht="18" hidden="1" customHeight="1" x14ac:dyDescent="0.2">
      <c r="A71" s="498"/>
      <c r="B71" s="818"/>
      <c r="C71" s="818"/>
      <c r="D71" s="450"/>
      <c r="E71" s="450"/>
      <c r="F71" s="450"/>
      <c r="G71" s="817"/>
      <c r="H71" s="19"/>
      <c r="I71" s="19"/>
      <c r="J71" s="19"/>
      <c r="K71" s="19"/>
      <c r="L71" s="19"/>
      <c r="M71" s="19"/>
      <c r="N71" s="19"/>
      <c r="O71" s="19"/>
      <c r="P71" s="19"/>
      <c r="Q71" s="19"/>
      <c r="R71" s="19"/>
      <c r="S71" s="19"/>
      <c r="T71" s="19"/>
      <c r="U71" s="19"/>
      <c r="V71" s="19"/>
      <c r="W71" s="19"/>
      <c r="X71" s="19"/>
      <c r="Y71" s="19"/>
      <c r="Z71" s="19"/>
      <c r="AA71" s="19"/>
      <c r="AB71" s="19"/>
      <c r="AC71" s="19"/>
      <c r="AD71" s="19"/>
    </row>
    <row r="72" spans="1:30" s="20" customFormat="1" ht="18" hidden="1" customHeight="1" x14ac:dyDescent="0.2">
      <c r="A72" s="498"/>
      <c r="B72" s="818"/>
      <c r="C72" s="818"/>
      <c r="D72" s="450"/>
      <c r="E72" s="450"/>
      <c r="F72" s="450"/>
      <c r="G72" s="817"/>
      <c r="H72" s="19"/>
      <c r="I72" s="19"/>
      <c r="J72" s="19"/>
      <c r="K72" s="19"/>
      <c r="L72" s="19"/>
      <c r="M72" s="19"/>
      <c r="N72" s="19"/>
      <c r="O72" s="19"/>
      <c r="P72" s="19"/>
      <c r="Q72" s="19"/>
      <c r="R72" s="19"/>
      <c r="S72" s="19"/>
      <c r="T72" s="19"/>
      <c r="U72" s="19"/>
      <c r="V72" s="19"/>
      <c r="W72" s="19"/>
      <c r="X72" s="19"/>
      <c r="Y72" s="19"/>
      <c r="Z72" s="19"/>
      <c r="AA72" s="19"/>
      <c r="AB72" s="19"/>
      <c r="AC72" s="19"/>
      <c r="AD72" s="19"/>
    </row>
    <row r="73" spans="1:30" s="20" customFormat="1" ht="18" hidden="1" customHeight="1" x14ac:dyDescent="0.2">
      <c r="A73" s="498"/>
      <c r="B73" s="818"/>
      <c r="C73" s="818"/>
      <c r="D73" s="450"/>
      <c r="E73" s="450"/>
      <c r="F73" s="450"/>
      <c r="G73" s="817"/>
      <c r="H73" s="19"/>
      <c r="I73" s="19"/>
      <c r="J73" s="19"/>
      <c r="K73" s="19"/>
      <c r="L73" s="19"/>
      <c r="M73" s="19"/>
      <c r="N73" s="19"/>
      <c r="O73" s="19"/>
      <c r="P73" s="19"/>
      <c r="Q73" s="19"/>
      <c r="R73" s="19"/>
      <c r="S73" s="19"/>
      <c r="T73" s="19"/>
      <c r="U73" s="19"/>
      <c r="V73" s="19"/>
      <c r="W73" s="19"/>
      <c r="X73" s="19"/>
      <c r="Y73" s="19"/>
      <c r="Z73" s="19"/>
      <c r="AA73" s="19"/>
      <c r="AB73" s="19"/>
      <c r="AC73" s="19"/>
      <c r="AD73" s="19"/>
    </row>
    <row r="74" spans="1:30" s="20" customFormat="1" ht="18" hidden="1" customHeight="1" x14ac:dyDescent="0.2">
      <c r="A74" s="498"/>
      <c r="B74" s="818"/>
      <c r="C74" s="818"/>
      <c r="D74" s="450"/>
      <c r="E74" s="450"/>
      <c r="F74" s="450"/>
      <c r="G74" s="817"/>
      <c r="H74" s="19"/>
      <c r="I74" s="19"/>
      <c r="J74" s="19"/>
      <c r="K74" s="19"/>
      <c r="L74" s="19"/>
      <c r="M74" s="19"/>
      <c r="N74" s="19"/>
      <c r="O74" s="19"/>
      <c r="P74" s="19"/>
      <c r="Q74" s="19"/>
      <c r="R74" s="19"/>
      <c r="S74" s="19"/>
      <c r="T74" s="19"/>
      <c r="U74" s="19"/>
      <c r="V74" s="19"/>
      <c r="W74" s="19"/>
      <c r="X74" s="19"/>
      <c r="Y74" s="19"/>
      <c r="Z74" s="19"/>
      <c r="AA74" s="19"/>
      <c r="AB74" s="19"/>
      <c r="AC74" s="19"/>
      <c r="AD74" s="19"/>
    </row>
    <row r="75" spans="1:30" s="20" customFormat="1" ht="18" hidden="1" customHeight="1" x14ac:dyDescent="0.2">
      <c r="A75" s="498"/>
      <c r="B75" s="818"/>
      <c r="C75" s="818"/>
      <c r="D75" s="450"/>
      <c r="E75" s="450"/>
      <c r="F75" s="450"/>
      <c r="G75" s="817"/>
      <c r="H75" s="19"/>
      <c r="I75" s="19"/>
      <c r="J75" s="19"/>
      <c r="K75" s="19"/>
      <c r="L75" s="19"/>
      <c r="M75" s="19"/>
      <c r="N75" s="19"/>
      <c r="O75" s="19"/>
      <c r="P75" s="19"/>
      <c r="Q75" s="19"/>
      <c r="R75" s="19"/>
      <c r="S75" s="19"/>
      <c r="T75" s="19"/>
      <c r="U75" s="19"/>
      <c r="V75" s="19"/>
      <c r="W75" s="19"/>
      <c r="X75" s="19"/>
      <c r="Y75" s="19"/>
      <c r="Z75" s="19"/>
      <c r="AA75" s="19"/>
      <c r="AB75" s="19"/>
      <c r="AC75" s="19"/>
      <c r="AD75" s="19"/>
    </row>
    <row r="76" spans="1:30" s="20" customFormat="1" ht="18" hidden="1" customHeight="1" x14ac:dyDescent="0.2">
      <c r="A76" s="498"/>
      <c r="B76" s="818"/>
      <c r="C76" s="818"/>
      <c r="D76" s="450"/>
      <c r="E76" s="450"/>
      <c r="F76" s="450"/>
      <c r="G76" s="817"/>
      <c r="H76" s="19"/>
      <c r="I76" s="19"/>
      <c r="J76" s="19"/>
      <c r="K76" s="19"/>
      <c r="L76" s="19"/>
      <c r="M76" s="19"/>
      <c r="N76" s="19"/>
      <c r="O76" s="19"/>
      <c r="P76" s="19"/>
      <c r="Q76" s="19"/>
      <c r="R76" s="19"/>
      <c r="S76" s="19"/>
      <c r="T76" s="19"/>
      <c r="U76" s="19"/>
      <c r="V76" s="19"/>
      <c r="W76" s="19"/>
      <c r="X76" s="19"/>
      <c r="Y76" s="19"/>
      <c r="Z76" s="19"/>
      <c r="AA76" s="19"/>
      <c r="AB76" s="19"/>
      <c r="AC76" s="19"/>
      <c r="AD76" s="19"/>
    </row>
    <row r="77" spans="1:30" s="20" customFormat="1" ht="18" hidden="1" customHeight="1" x14ac:dyDescent="0.2">
      <c r="A77" s="498"/>
      <c r="B77" s="818"/>
      <c r="C77" s="818"/>
      <c r="D77" s="450"/>
      <c r="E77" s="450"/>
      <c r="F77" s="450"/>
      <c r="G77" s="817"/>
      <c r="H77" s="19"/>
      <c r="I77" s="19"/>
      <c r="J77" s="19"/>
      <c r="K77" s="19"/>
      <c r="L77" s="19"/>
      <c r="M77" s="19"/>
      <c r="N77" s="19"/>
      <c r="O77" s="19"/>
      <c r="P77" s="19"/>
      <c r="Q77" s="19"/>
      <c r="R77" s="19"/>
      <c r="S77" s="19"/>
      <c r="T77" s="19"/>
      <c r="U77" s="19"/>
      <c r="V77" s="19"/>
      <c r="W77" s="19"/>
      <c r="X77" s="19"/>
      <c r="Y77" s="19"/>
      <c r="Z77" s="19"/>
      <c r="AA77" s="19"/>
      <c r="AB77" s="19"/>
      <c r="AC77" s="19"/>
      <c r="AD77" s="19"/>
    </row>
    <row r="78" spans="1:30" s="20" customFormat="1" ht="18" customHeight="1" thickBot="1" x14ac:dyDescent="0.25">
      <c r="A78" s="498" t="s">
        <v>964</v>
      </c>
      <c r="B78" s="818" t="s">
        <v>973</v>
      </c>
      <c r="C78" s="818"/>
      <c r="D78" s="450">
        <f>65*200</f>
        <v>13000</v>
      </c>
      <c r="E78" s="450"/>
      <c r="F78" s="450"/>
      <c r="G78" s="817"/>
      <c r="H78" s="19"/>
      <c r="I78" s="19"/>
      <c r="J78" s="19"/>
      <c r="K78" s="19"/>
      <c r="L78" s="19"/>
      <c r="M78" s="19"/>
      <c r="N78" s="19"/>
      <c r="O78" s="19"/>
      <c r="P78" s="19"/>
      <c r="Q78" s="19"/>
      <c r="R78" s="19"/>
      <c r="S78" s="19"/>
      <c r="T78" s="19"/>
      <c r="U78" s="19"/>
      <c r="V78" s="19"/>
      <c r="W78" s="19"/>
      <c r="X78" s="19"/>
      <c r="Y78" s="19"/>
      <c r="Z78" s="19"/>
      <c r="AA78" s="19"/>
      <c r="AB78" s="19"/>
      <c r="AC78" s="19"/>
      <c r="AD78" s="19"/>
    </row>
    <row r="79" spans="1:30" s="20" customFormat="1" ht="18" customHeight="1" thickBot="1" x14ac:dyDescent="0.25">
      <c r="A79" s="579"/>
      <c r="B79" s="580"/>
      <c r="C79" s="581" t="s">
        <v>62</v>
      </c>
      <c r="D79" s="919">
        <f t="shared" ref="D79:E79" si="6">SUM(D49:D78)</f>
        <v>866700</v>
      </c>
      <c r="E79" s="920">
        <f t="shared" si="6"/>
        <v>0</v>
      </c>
      <c r="F79" s="921">
        <f>SUM(F49:F78)</f>
        <v>0</v>
      </c>
      <c r="G79" s="582"/>
      <c r="H79" s="19"/>
      <c r="I79" s="19"/>
      <c r="J79" s="19"/>
      <c r="K79" s="19"/>
      <c r="L79" s="19"/>
      <c r="M79" s="19"/>
      <c r="N79" s="19"/>
      <c r="O79" s="19"/>
      <c r="P79" s="19"/>
      <c r="Q79" s="19"/>
      <c r="R79" s="19"/>
      <c r="S79" s="19"/>
      <c r="T79" s="19"/>
      <c r="U79" s="19"/>
      <c r="V79" s="19"/>
      <c r="W79" s="19"/>
      <c r="X79" s="19"/>
      <c r="Y79" s="19"/>
      <c r="Z79" s="19"/>
      <c r="AA79" s="19"/>
      <c r="AB79" s="19"/>
      <c r="AC79" s="19"/>
      <c r="AD79" s="19"/>
    </row>
    <row r="80" spans="1:30" s="20" customFormat="1" ht="13.5" customHeight="1" thickBot="1" x14ac:dyDescent="0.25">
      <c r="A80" s="583"/>
      <c r="B80" s="584"/>
      <c r="C80" s="572"/>
      <c r="D80" s="585"/>
      <c r="E80" s="585"/>
      <c r="F80" s="585"/>
      <c r="G80" s="586"/>
      <c r="H80" s="19"/>
      <c r="I80" s="19"/>
      <c r="J80" s="19"/>
      <c r="K80" s="19"/>
      <c r="L80" s="19"/>
      <c r="M80" s="19"/>
      <c r="N80" s="19"/>
      <c r="O80" s="19"/>
      <c r="P80" s="19"/>
      <c r="Q80" s="19"/>
      <c r="R80" s="19"/>
      <c r="S80" s="19"/>
      <c r="T80" s="19"/>
      <c r="U80" s="19"/>
      <c r="V80" s="19"/>
      <c r="W80" s="19"/>
      <c r="X80" s="19"/>
      <c r="Y80" s="19"/>
      <c r="Z80" s="19"/>
      <c r="AA80" s="19"/>
      <c r="AB80" s="19"/>
      <c r="AC80" s="19"/>
      <c r="AD80" s="19"/>
    </row>
    <row r="81" spans="1:30" s="20" customFormat="1" ht="19.5" customHeight="1" thickBot="1" x14ac:dyDescent="0.25">
      <c r="A81" s="1511" t="s">
        <v>364</v>
      </c>
      <c r="B81" s="1512"/>
      <c r="C81" s="1512"/>
      <c r="D81" s="1512"/>
      <c r="E81" s="1512"/>
      <c r="F81" s="1512"/>
      <c r="G81" s="1513"/>
      <c r="H81" s="19"/>
      <c r="I81" s="19"/>
      <c r="J81" s="19"/>
      <c r="K81" s="19"/>
      <c r="L81" s="19"/>
      <c r="M81" s="19"/>
      <c r="N81" s="19"/>
      <c r="O81" s="19"/>
      <c r="P81" s="19"/>
      <c r="Q81" s="19"/>
      <c r="R81" s="19"/>
      <c r="S81" s="19"/>
      <c r="T81" s="19"/>
      <c r="U81" s="19"/>
      <c r="V81" s="19"/>
      <c r="W81" s="19"/>
      <c r="X81" s="19"/>
      <c r="Y81" s="19"/>
      <c r="Z81" s="19"/>
      <c r="AA81" s="19"/>
      <c r="AB81" s="19"/>
      <c r="AC81" s="19"/>
      <c r="AD81" s="19"/>
    </row>
    <row r="82" spans="1:30" s="20" customFormat="1" ht="30" customHeight="1" x14ac:dyDescent="0.2">
      <c r="A82" s="575" t="s">
        <v>138</v>
      </c>
      <c r="B82" s="576" t="s">
        <v>355</v>
      </c>
      <c r="C82" s="576" t="s">
        <v>356</v>
      </c>
      <c r="D82" s="577" t="s">
        <v>745</v>
      </c>
      <c r="E82" s="577" t="s">
        <v>746</v>
      </c>
      <c r="F82" s="577" t="s">
        <v>754</v>
      </c>
      <c r="G82" s="578" t="s">
        <v>753</v>
      </c>
      <c r="H82" s="19"/>
      <c r="I82" s="19"/>
      <c r="J82" s="19"/>
      <c r="K82" s="19"/>
      <c r="L82" s="19"/>
      <c r="M82" s="19"/>
      <c r="N82" s="19"/>
      <c r="O82" s="19"/>
      <c r="P82" s="19"/>
      <c r="Q82" s="19"/>
      <c r="R82" s="19"/>
      <c r="S82" s="19"/>
      <c r="T82" s="19"/>
      <c r="U82" s="19"/>
      <c r="V82" s="19"/>
      <c r="W82" s="19"/>
      <c r="X82" s="19"/>
      <c r="Y82" s="19"/>
      <c r="Z82" s="19"/>
      <c r="AA82" s="19"/>
      <c r="AB82" s="19"/>
      <c r="AC82" s="19"/>
      <c r="AD82" s="19"/>
    </row>
    <row r="83" spans="1:30" s="20" customFormat="1" ht="18" customHeight="1" x14ac:dyDescent="0.2">
      <c r="A83" s="498" t="s">
        <v>964</v>
      </c>
      <c r="B83" s="818" t="s">
        <v>977</v>
      </c>
      <c r="C83" s="818"/>
      <c r="D83" s="450">
        <v>150000</v>
      </c>
      <c r="E83" s="450"/>
      <c r="F83" s="450"/>
      <c r="G83" s="817"/>
      <c r="H83" s="19"/>
      <c r="I83" s="19"/>
      <c r="J83" s="19"/>
      <c r="K83" s="19"/>
      <c r="L83" s="19"/>
      <c r="M83" s="19"/>
      <c r="N83" s="19"/>
      <c r="O83" s="19"/>
      <c r="P83" s="19"/>
      <c r="Q83" s="19"/>
      <c r="R83" s="19"/>
      <c r="S83" s="19"/>
      <c r="T83" s="19"/>
      <c r="U83" s="19"/>
      <c r="V83" s="19"/>
      <c r="W83" s="19"/>
      <c r="X83" s="19"/>
      <c r="Y83" s="19"/>
      <c r="Z83" s="19"/>
      <c r="AA83" s="19"/>
      <c r="AB83" s="19"/>
      <c r="AC83" s="19"/>
      <c r="AD83" s="19"/>
    </row>
    <row r="84" spans="1:30" s="20" customFormat="1" ht="18" customHeight="1" x14ac:dyDescent="0.2">
      <c r="A84" s="498" t="s">
        <v>961</v>
      </c>
      <c r="B84" s="818" t="s">
        <v>978</v>
      </c>
      <c r="C84" s="818"/>
      <c r="D84" s="450">
        <v>40000</v>
      </c>
      <c r="E84" s="450"/>
      <c r="F84" s="450"/>
      <c r="G84" s="817"/>
      <c r="H84" s="19"/>
      <c r="I84" s="19"/>
      <c r="J84" s="19"/>
      <c r="K84" s="19"/>
      <c r="L84" s="19"/>
      <c r="M84" s="19"/>
      <c r="N84" s="19"/>
      <c r="O84" s="19"/>
      <c r="P84" s="19"/>
      <c r="Q84" s="19"/>
      <c r="R84" s="19"/>
      <c r="S84" s="19"/>
      <c r="T84" s="19"/>
      <c r="U84" s="19"/>
      <c r="V84" s="19"/>
      <c r="W84" s="19"/>
      <c r="X84" s="19"/>
      <c r="Y84" s="19"/>
      <c r="Z84" s="19"/>
      <c r="AA84" s="19"/>
      <c r="AB84" s="19"/>
      <c r="AC84" s="19"/>
      <c r="AD84" s="19"/>
    </row>
    <row r="85" spans="1:30" s="20" customFormat="1" ht="18" customHeight="1" x14ac:dyDescent="0.2">
      <c r="A85" s="498" t="s">
        <v>962</v>
      </c>
      <c r="B85" s="818" t="s">
        <v>979</v>
      </c>
      <c r="C85" s="818"/>
      <c r="D85" s="450">
        <v>30000</v>
      </c>
      <c r="E85" s="450"/>
      <c r="F85" s="450"/>
      <c r="G85" s="817"/>
      <c r="H85" s="19"/>
      <c r="I85" s="19"/>
      <c r="J85" s="19"/>
      <c r="K85" s="19"/>
      <c r="L85" s="19"/>
      <c r="M85" s="19"/>
      <c r="N85" s="19"/>
      <c r="O85" s="19"/>
      <c r="P85" s="19"/>
      <c r="Q85" s="19"/>
      <c r="R85" s="19"/>
      <c r="S85" s="19"/>
      <c r="T85" s="19"/>
      <c r="U85" s="19"/>
      <c r="V85" s="19"/>
      <c r="W85" s="19"/>
      <c r="X85" s="19"/>
      <c r="Y85" s="19"/>
      <c r="Z85" s="19"/>
      <c r="AA85" s="19"/>
      <c r="AB85" s="19"/>
      <c r="AC85" s="19"/>
      <c r="AD85" s="19"/>
    </row>
    <row r="86" spans="1:30" s="20" customFormat="1" ht="18" customHeight="1" x14ac:dyDescent="0.2">
      <c r="A86" s="498" t="s">
        <v>965</v>
      </c>
      <c r="B86" s="818" t="s">
        <v>979</v>
      </c>
      <c r="C86" s="818"/>
      <c r="D86" s="450">
        <v>30000</v>
      </c>
      <c r="E86" s="450"/>
      <c r="F86" s="450"/>
      <c r="G86" s="817"/>
      <c r="H86" s="19"/>
      <c r="I86" s="19"/>
      <c r="J86" s="19"/>
      <c r="K86" s="19"/>
      <c r="L86" s="19"/>
      <c r="M86" s="19"/>
      <c r="N86" s="19"/>
      <c r="O86" s="19"/>
      <c r="P86" s="19"/>
      <c r="Q86" s="19"/>
      <c r="R86" s="19"/>
      <c r="S86" s="19"/>
      <c r="T86" s="19"/>
      <c r="U86" s="19"/>
      <c r="V86" s="19"/>
      <c r="W86" s="19"/>
      <c r="X86" s="19"/>
      <c r="Y86" s="19"/>
      <c r="Z86" s="19"/>
      <c r="AA86" s="19"/>
      <c r="AB86" s="19"/>
      <c r="AC86" s="19"/>
      <c r="AD86" s="19"/>
    </row>
    <row r="87" spans="1:30" s="20" customFormat="1" ht="18" customHeight="1" x14ac:dyDescent="0.2">
      <c r="A87" s="498" t="s">
        <v>964</v>
      </c>
      <c r="B87" s="818" t="s">
        <v>979</v>
      </c>
      <c r="C87" s="818"/>
      <c r="D87" s="450">
        <v>30000</v>
      </c>
      <c r="E87" s="450"/>
      <c r="F87" s="450"/>
      <c r="G87" s="817"/>
      <c r="H87" s="19"/>
      <c r="I87" s="19"/>
      <c r="J87" s="19"/>
      <c r="K87" s="19"/>
      <c r="L87" s="19"/>
      <c r="M87" s="19"/>
      <c r="N87" s="19"/>
      <c r="O87" s="19"/>
      <c r="P87" s="19"/>
      <c r="Q87" s="19"/>
      <c r="R87" s="19"/>
      <c r="S87" s="19"/>
      <c r="T87" s="19"/>
      <c r="U87" s="19"/>
      <c r="V87" s="19"/>
      <c r="W87" s="19"/>
      <c r="X87" s="19"/>
      <c r="Y87" s="19"/>
      <c r="Z87" s="19"/>
      <c r="AA87" s="19"/>
      <c r="AB87" s="19"/>
      <c r="AC87" s="19"/>
      <c r="AD87" s="19"/>
    </row>
    <row r="88" spans="1:30" s="20" customFormat="1" ht="18" customHeight="1" x14ac:dyDescent="0.2">
      <c r="A88" s="498" t="s">
        <v>961</v>
      </c>
      <c r="B88" s="818" t="s">
        <v>979</v>
      </c>
      <c r="C88" s="818"/>
      <c r="D88" s="450">
        <v>30000</v>
      </c>
      <c r="E88" s="450"/>
      <c r="F88" s="450"/>
      <c r="G88" s="817"/>
      <c r="H88" s="19"/>
      <c r="I88" s="19"/>
      <c r="J88" s="19"/>
      <c r="K88" s="19"/>
      <c r="L88" s="19"/>
      <c r="M88" s="19"/>
      <c r="N88" s="19"/>
      <c r="O88" s="19"/>
      <c r="P88" s="19"/>
      <c r="Q88" s="19"/>
      <c r="R88" s="19"/>
      <c r="S88" s="19"/>
      <c r="T88" s="19"/>
      <c r="U88" s="19"/>
      <c r="V88" s="19"/>
      <c r="W88" s="19"/>
      <c r="X88" s="19"/>
      <c r="Y88" s="19"/>
      <c r="Z88" s="19"/>
      <c r="AA88" s="19"/>
      <c r="AB88" s="19"/>
      <c r="AC88" s="19"/>
      <c r="AD88" s="19"/>
    </row>
    <row r="89" spans="1:30" s="20" customFormat="1" ht="18" customHeight="1" x14ac:dyDescent="0.2">
      <c r="A89" s="498" t="s">
        <v>963</v>
      </c>
      <c r="B89" s="818" t="s">
        <v>980</v>
      </c>
      <c r="C89" s="818"/>
      <c r="D89" s="450">
        <v>100000</v>
      </c>
      <c r="E89" s="450"/>
      <c r="F89" s="450"/>
      <c r="G89" s="817"/>
      <c r="H89" s="19"/>
      <c r="I89" s="19"/>
      <c r="J89" s="19"/>
      <c r="K89" s="19"/>
      <c r="L89" s="19"/>
      <c r="M89" s="19"/>
      <c r="N89" s="19"/>
      <c r="O89" s="19"/>
      <c r="P89" s="19"/>
      <c r="Q89" s="19"/>
      <c r="R89" s="19"/>
      <c r="S89" s="19"/>
      <c r="T89" s="19"/>
      <c r="U89" s="19"/>
      <c r="V89" s="19"/>
      <c r="W89" s="19"/>
      <c r="X89" s="19"/>
      <c r="Y89" s="19"/>
      <c r="Z89" s="19"/>
      <c r="AA89" s="19"/>
      <c r="AB89" s="19"/>
      <c r="AC89" s="19"/>
      <c r="AD89" s="19"/>
    </row>
    <row r="90" spans="1:30" s="20" customFormat="1" ht="18" customHeight="1" x14ac:dyDescent="0.2">
      <c r="A90" s="498" t="s">
        <v>966</v>
      </c>
      <c r="B90" s="818" t="s">
        <v>981</v>
      </c>
      <c r="C90" s="818"/>
      <c r="D90" s="450">
        <v>100000</v>
      </c>
      <c r="E90" s="450"/>
      <c r="F90" s="450"/>
      <c r="G90" s="817"/>
      <c r="H90" s="19"/>
      <c r="I90" s="19"/>
      <c r="J90" s="19"/>
      <c r="K90" s="19"/>
      <c r="L90" s="19"/>
      <c r="M90" s="19"/>
      <c r="N90" s="19"/>
      <c r="O90" s="19"/>
      <c r="P90" s="19"/>
      <c r="Q90" s="19"/>
      <c r="R90" s="19"/>
      <c r="S90" s="19"/>
      <c r="T90" s="19"/>
      <c r="U90" s="19"/>
      <c r="V90" s="19"/>
      <c r="W90" s="19"/>
      <c r="X90" s="19"/>
      <c r="Y90" s="19"/>
      <c r="Z90" s="19"/>
      <c r="AA90" s="19"/>
      <c r="AB90" s="19"/>
      <c r="AC90" s="19"/>
      <c r="AD90" s="19"/>
    </row>
    <row r="91" spans="1:30" s="20" customFormat="1" ht="18" customHeight="1" x14ac:dyDescent="0.2">
      <c r="A91" s="498" t="s">
        <v>500</v>
      </c>
      <c r="B91" s="818" t="s">
        <v>1040</v>
      </c>
      <c r="C91" s="818"/>
      <c r="D91" s="450"/>
      <c r="E91" s="450"/>
      <c r="F91" s="450">
        <v>130000</v>
      </c>
      <c r="G91" s="817"/>
      <c r="H91" s="19"/>
      <c r="I91" s="19"/>
      <c r="J91" s="19"/>
      <c r="K91" s="19"/>
      <c r="L91" s="19"/>
      <c r="M91" s="19"/>
      <c r="N91" s="19"/>
      <c r="O91" s="19"/>
      <c r="P91" s="19"/>
      <c r="Q91" s="19"/>
      <c r="R91" s="19"/>
      <c r="S91" s="19"/>
      <c r="T91" s="19"/>
      <c r="U91" s="19"/>
      <c r="V91" s="19"/>
      <c r="W91" s="19"/>
      <c r="X91" s="19"/>
      <c r="Y91" s="19"/>
      <c r="Z91" s="19"/>
      <c r="AA91" s="19"/>
      <c r="AB91" s="19"/>
      <c r="AC91" s="19"/>
      <c r="AD91" s="19"/>
    </row>
    <row r="92" spans="1:30" s="20" customFormat="1" ht="18" customHeight="1" x14ac:dyDescent="0.2">
      <c r="A92" s="498" t="s">
        <v>966</v>
      </c>
      <c r="B92" s="818" t="s">
        <v>1040</v>
      </c>
      <c r="C92" s="818"/>
      <c r="D92" s="450"/>
      <c r="E92" s="450"/>
      <c r="F92" s="450">
        <v>130000</v>
      </c>
      <c r="G92" s="817"/>
      <c r="H92" s="19"/>
      <c r="I92" s="19"/>
      <c r="J92" s="19"/>
      <c r="K92" s="19"/>
      <c r="L92" s="19"/>
      <c r="M92" s="19"/>
      <c r="N92" s="19"/>
      <c r="O92" s="19"/>
      <c r="P92" s="19"/>
      <c r="Q92" s="19"/>
      <c r="R92" s="19"/>
      <c r="S92" s="19"/>
      <c r="T92" s="19"/>
      <c r="U92" s="19"/>
      <c r="V92" s="19"/>
      <c r="W92" s="19"/>
      <c r="X92" s="19"/>
      <c r="Y92" s="19"/>
      <c r="Z92" s="19"/>
      <c r="AA92" s="19"/>
      <c r="AB92" s="19"/>
      <c r="AC92" s="19"/>
      <c r="AD92" s="19"/>
    </row>
    <row r="93" spans="1:30" s="20" customFormat="1" ht="18" customHeight="1" x14ac:dyDescent="0.2">
      <c r="A93" s="498" t="s">
        <v>964</v>
      </c>
      <c r="B93" s="818" t="s">
        <v>1040</v>
      </c>
      <c r="C93" s="818"/>
      <c r="D93" s="450"/>
      <c r="E93" s="450"/>
      <c r="F93" s="450">
        <v>130000</v>
      </c>
      <c r="G93" s="817"/>
      <c r="H93" s="19"/>
      <c r="I93" s="19"/>
      <c r="J93" s="19"/>
      <c r="K93" s="19"/>
      <c r="L93" s="19"/>
      <c r="M93" s="19"/>
      <c r="N93" s="19"/>
      <c r="O93" s="19"/>
      <c r="P93" s="19"/>
      <c r="Q93" s="19"/>
      <c r="R93" s="19"/>
      <c r="S93" s="19"/>
      <c r="T93" s="19"/>
      <c r="U93" s="19"/>
      <c r="V93" s="19"/>
      <c r="W93" s="19"/>
      <c r="X93" s="19"/>
      <c r="Y93" s="19"/>
      <c r="Z93" s="19"/>
      <c r="AA93" s="19"/>
      <c r="AB93" s="19"/>
      <c r="AC93" s="19"/>
      <c r="AD93" s="19"/>
    </row>
    <row r="94" spans="1:30" s="20" customFormat="1" ht="18" customHeight="1" x14ac:dyDescent="0.2">
      <c r="A94" s="498" t="s">
        <v>960</v>
      </c>
      <c r="B94" s="818" t="s">
        <v>1040</v>
      </c>
      <c r="C94" s="818"/>
      <c r="D94" s="450"/>
      <c r="E94" s="450"/>
      <c r="F94" s="450">
        <v>130000</v>
      </c>
      <c r="G94" s="817"/>
      <c r="H94" s="19"/>
      <c r="I94" s="19"/>
      <c r="J94" s="19"/>
      <c r="K94" s="19"/>
      <c r="L94" s="19"/>
      <c r="M94" s="19"/>
      <c r="N94" s="19"/>
      <c r="O94" s="19"/>
      <c r="P94" s="19"/>
      <c r="Q94" s="19"/>
      <c r="R94" s="19"/>
      <c r="S94" s="19"/>
      <c r="T94" s="19"/>
      <c r="U94" s="19"/>
      <c r="V94" s="19"/>
      <c r="W94" s="19"/>
      <c r="X94" s="19"/>
      <c r="Y94" s="19"/>
      <c r="Z94" s="19"/>
      <c r="AA94" s="19"/>
      <c r="AB94" s="19"/>
      <c r="AC94" s="19"/>
      <c r="AD94" s="19"/>
    </row>
    <row r="95" spans="1:30" s="20" customFormat="1" ht="18" customHeight="1" x14ac:dyDescent="0.2">
      <c r="A95" s="498"/>
      <c r="B95" s="818"/>
      <c r="C95" s="818"/>
      <c r="D95" s="450"/>
      <c r="E95" s="450"/>
      <c r="F95" s="450"/>
      <c r="G95" s="817"/>
      <c r="H95" s="19"/>
      <c r="I95" s="19"/>
      <c r="J95" s="19"/>
      <c r="K95" s="19"/>
      <c r="L95" s="19"/>
      <c r="M95" s="19"/>
      <c r="N95" s="19"/>
      <c r="O95" s="19"/>
      <c r="P95" s="19"/>
      <c r="Q95" s="19"/>
      <c r="R95" s="19"/>
      <c r="S95" s="19"/>
      <c r="T95" s="19"/>
      <c r="U95" s="19"/>
      <c r="V95" s="19"/>
      <c r="W95" s="19"/>
      <c r="X95" s="19"/>
      <c r="Y95" s="19"/>
      <c r="Z95" s="19"/>
      <c r="AA95" s="19"/>
      <c r="AB95" s="19"/>
      <c r="AC95" s="19"/>
      <c r="AD95" s="19"/>
    </row>
    <row r="96" spans="1:30" s="20" customFormat="1" ht="18" customHeight="1" x14ac:dyDescent="0.2">
      <c r="A96" s="498"/>
      <c r="B96" s="818"/>
      <c r="C96" s="818"/>
      <c r="D96" s="450"/>
      <c r="E96" s="450"/>
      <c r="F96" s="450"/>
      <c r="G96" s="817"/>
      <c r="H96" s="19"/>
      <c r="I96" s="19"/>
      <c r="J96" s="19"/>
      <c r="K96" s="19"/>
      <c r="L96" s="19"/>
      <c r="M96" s="19"/>
      <c r="N96" s="19"/>
      <c r="O96" s="19"/>
      <c r="P96" s="19"/>
      <c r="Q96" s="19"/>
      <c r="R96" s="19"/>
      <c r="S96" s="19"/>
      <c r="T96" s="19"/>
      <c r="U96" s="19"/>
      <c r="V96" s="19"/>
      <c r="W96" s="19"/>
      <c r="X96" s="19"/>
      <c r="Y96" s="19"/>
      <c r="Z96" s="19"/>
      <c r="AA96" s="19"/>
      <c r="AB96" s="19"/>
      <c r="AC96" s="19"/>
      <c r="AD96" s="19"/>
    </row>
    <row r="97" spans="1:30" s="20" customFormat="1" ht="18" hidden="1" customHeight="1" x14ac:dyDescent="0.2">
      <c r="A97" s="498"/>
      <c r="B97" s="818"/>
      <c r="C97" s="818"/>
      <c r="D97" s="450"/>
      <c r="E97" s="450"/>
      <c r="F97" s="450"/>
      <c r="G97" s="817"/>
      <c r="H97" s="19"/>
      <c r="I97" s="19"/>
      <c r="J97" s="19"/>
      <c r="K97" s="19"/>
      <c r="L97" s="19"/>
      <c r="M97" s="19"/>
      <c r="N97" s="19"/>
      <c r="O97" s="19"/>
      <c r="P97" s="19"/>
      <c r="Q97" s="19"/>
      <c r="R97" s="19"/>
      <c r="S97" s="19"/>
      <c r="T97" s="19"/>
      <c r="U97" s="19"/>
      <c r="V97" s="19"/>
      <c r="W97" s="19"/>
      <c r="X97" s="19"/>
      <c r="Y97" s="19"/>
      <c r="Z97" s="19"/>
      <c r="AA97" s="19"/>
      <c r="AB97" s="19"/>
      <c r="AC97" s="19"/>
      <c r="AD97" s="19"/>
    </row>
    <row r="98" spans="1:30" s="20" customFormat="1" ht="18" hidden="1" customHeight="1" x14ac:dyDescent="0.2">
      <c r="A98" s="498"/>
      <c r="B98" s="818"/>
      <c r="C98" s="818"/>
      <c r="D98" s="450"/>
      <c r="E98" s="450"/>
      <c r="F98" s="450"/>
      <c r="G98" s="817"/>
      <c r="H98" s="19"/>
      <c r="I98" s="19"/>
      <c r="J98" s="19"/>
      <c r="K98" s="19"/>
      <c r="L98" s="19"/>
      <c r="M98" s="19"/>
      <c r="N98" s="19"/>
      <c r="O98" s="19"/>
      <c r="P98" s="19"/>
      <c r="Q98" s="19"/>
      <c r="R98" s="19"/>
      <c r="S98" s="19"/>
      <c r="T98" s="19"/>
      <c r="U98" s="19"/>
      <c r="V98" s="19"/>
      <c r="W98" s="19"/>
      <c r="X98" s="19"/>
      <c r="Y98" s="19"/>
      <c r="Z98" s="19"/>
      <c r="AA98" s="19"/>
      <c r="AB98" s="19"/>
      <c r="AC98" s="19"/>
      <c r="AD98" s="19"/>
    </row>
    <row r="99" spans="1:30" s="20" customFormat="1" ht="18" hidden="1" customHeight="1" x14ac:dyDescent="0.2">
      <c r="A99" s="498"/>
      <c r="B99" s="818"/>
      <c r="C99" s="818"/>
      <c r="D99" s="450"/>
      <c r="E99" s="450"/>
      <c r="F99" s="450"/>
      <c r="G99" s="817"/>
      <c r="H99" s="19"/>
      <c r="I99" s="19"/>
      <c r="J99" s="19"/>
      <c r="K99" s="19"/>
      <c r="L99" s="19"/>
      <c r="M99" s="19"/>
      <c r="N99" s="19"/>
      <c r="O99" s="19"/>
      <c r="P99" s="19"/>
      <c r="Q99" s="19"/>
      <c r="R99" s="19"/>
      <c r="S99" s="19"/>
      <c r="T99" s="19"/>
      <c r="U99" s="19"/>
      <c r="V99" s="19"/>
      <c r="W99" s="19"/>
      <c r="X99" s="19"/>
      <c r="Y99" s="19"/>
      <c r="Z99" s="19"/>
      <c r="AA99" s="19"/>
      <c r="AB99" s="19"/>
      <c r="AC99" s="19"/>
      <c r="AD99" s="19"/>
    </row>
    <row r="100" spans="1:30" s="20" customFormat="1" ht="18" hidden="1" customHeight="1" x14ac:dyDescent="0.2">
      <c r="A100" s="498"/>
      <c r="B100" s="818"/>
      <c r="C100" s="818"/>
      <c r="D100" s="450"/>
      <c r="E100" s="450"/>
      <c r="F100" s="450"/>
      <c r="G100" s="817"/>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1:30" s="20" customFormat="1" ht="18" hidden="1" customHeight="1" x14ac:dyDescent="0.2">
      <c r="A101" s="498"/>
      <c r="B101" s="818"/>
      <c r="C101" s="818"/>
      <c r="D101" s="450"/>
      <c r="E101" s="450"/>
      <c r="F101" s="450"/>
      <c r="G101" s="817"/>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1:30" s="20" customFormat="1" ht="18" hidden="1" customHeight="1" x14ac:dyDescent="0.2">
      <c r="A102" s="498"/>
      <c r="B102" s="818"/>
      <c r="C102" s="818"/>
      <c r="D102" s="450"/>
      <c r="E102" s="450"/>
      <c r="F102" s="450"/>
      <c r="G102" s="817"/>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1:30" s="20" customFormat="1" ht="18" hidden="1" customHeight="1" x14ac:dyDescent="0.2">
      <c r="A103" s="498"/>
      <c r="B103" s="818"/>
      <c r="C103" s="818"/>
      <c r="D103" s="450"/>
      <c r="E103" s="450"/>
      <c r="F103" s="450"/>
      <c r="G103" s="817"/>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1:30" s="20" customFormat="1" ht="18" hidden="1" customHeight="1" x14ac:dyDescent="0.2">
      <c r="A104" s="498"/>
      <c r="B104" s="818"/>
      <c r="C104" s="818"/>
      <c r="D104" s="450"/>
      <c r="E104" s="450"/>
      <c r="F104" s="450"/>
      <c r="G104" s="817"/>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1:30" s="20" customFormat="1" ht="18" hidden="1" customHeight="1" x14ac:dyDescent="0.2">
      <c r="A105" s="498"/>
      <c r="B105" s="818"/>
      <c r="C105" s="818"/>
      <c r="D105" s="450"/>
      <c r="E105" s="450"/>
      <c r="F105" s="450"/>
      <c r="G105" s="817"/>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1:30" s="20" customFormat="1" ht="18" hidden="1" customHeight="1" x14ac:dyDescent="0.2">
      <c r="A106" s="498"/>
      <c r="B106" s="818"/>
      <c r="C106" s="818"/>
      <c r="D106" s="450"/>
      <c r="E106" s="450"/>
      <c r="F106" s="450"/>
      <c r="G106" s="817"/>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1:30" s="20" customFormat="1" ht="18" hidden="1" customHeight="1" x14ac:dyDescent="0.2">
      <c r="A107" s="498"/>
      <c r="B107" s="818"/>
      <c r="C107" s="818"/>
      <c r="D107" s="450"/>
      <c r="E107" s="450"/>
      <c r="F107" s="450"/>
      <c r="G107" s="817"/>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1:30" s="20" customFormat="1" ht="18" hidden="1" customHeight="1" x14ac:dyDescent="0.2">
      <c r="A108" s="498"/>
      <c r="B108" s="818"/>
      <c r="C108" s="818"/>
      <c r="D108" s="450"/>
      <c r="E108" s="450"/>
      <c r="F108" s="450"/>
      <c r="G108" s="817"/>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1:30" s="20" customFormat="1" ht="18" hidden="1" customHeight="1" x14ac:dyDescent="0.2">
      <c r="A109" s="498"/>
      <c r="B109" s="818"/>
      <c r="C109" s="818"/>
      <c r="D109" s="450"/>
      <c r="E109" s="450"/>
      <c r="F109" s="450"/>
      <c r="G109" s="817"/>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1:30" s="20" customFormat="1" ht="18" hidden="1" customHeight="1" x14ac:dyDescent="0.2">
      <c r="A110" s="498"/>
      <c r="B110" s="818"/>
      <c r="C110" s="818"/>
      <c r="D110" s="450"/>
      <c r="E110" s="450"/>
      <c r="F110" s="450"/>
      <c r="G110" s="817"/>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1:30" s="20" customFormat="1" ht="18" hidden="1" customHeight="1" x14ac:dyDescent="0.2">
      <c r="A111" s="498"/>
      <c r="B111" s="818"/>
      <c r="C111" s="818"/>
      <c r="D111" s="450"/>
      <c r="E111" s="450"/>
      <c r="F111" s="450"/>
      <c r="G111" s="817"/>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1:30" s="20" customFormat="1" ht="18" customHeight="1" thickBot="1" x14ac:dyDescent="0.25">
      <c r="A112" s="498"/>
      <c r="B112" s="818"/>
      <c r="C112" s="818"/>
      <c r="D112" s="450"/>
      <c r="E112" s="450"/>
      <c r="F112" s="450"/>
      <c r="G112" s="817"/>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1:30" s="20" customFormat="1" ht="18" customHeight="1" thickBot="1" x14ac:dyDescent="0.25">
      <c r="A113" s="579"/>
      <c r="B113" s="580"/>
      <c r="C113" s="581" t="s">
        <v>62</v>
      </c>
      <c r="D113" s="919">
        <f t="shared" ref="D113:E113" si="7">SUM(D83:D112)</f>
        <v>510000</v>
      </c>
      <c r="E113" s="920">
        <f t="shared" si="7"/>
        <v>0</v>
      </c>
      <c r="F113" s="921">
        <f>SUM(F83:F112)</f>
        <v>520000</v>
      </c>
      <c r="G113" s="582"/>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1:30" s="20" customFormat="1" ht="13.5" customHeight="1" thickBot="1" x14ac:dyDescent="0.25">
      <c r="A114" s="587"/>
      <c r="B114" s="588"/>
      <c r="C114" s="589"/>
      <c r="D114" s="590"/>
      <c r="E114" s="590"/>
      <c r="F114" s="590"/>
      <c r="G114" s="591"/>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1:30" s="20" customFormat="1" ht="19.5" customHeight="1" thickBot="1" x14ac:dyDescent="0.25">
      <c r="A115" s="1511" t="s">
        <v>368</v>
      </c>
      <c r="B115" s="1512"/>
      <c r="C115" s="1512"/>
      <c r="D115" s="1512"/>
      <c r="E115" s="1512"/>
      <c r="F115" s="1512"/>
      <c r="G115" s="1513"/>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1:30" s="20" customFormat="1" ht="30" customHeight="1" x14ac:dyDescent="0.2">
      <c r="A116" s="575" t="s">
        <v>138</v>
      </c>
      <c r="B116" s="576" t="s">
        <v>355</v>
      </c>
      <c r="C116" s="576" t="s">
        <v>356</v>
      </c>
      <c r="D116" s="577" t="s">
        <v>745</v>
      </c>
      <c r="E116" s="577" t="s">
        <v>746</v>
      </c>
      <c r="F116" s="577" t="s">
        <v>754</v>
      </c>
      <c r="G116" s="578" t="s">
        <v>753</v>
      </c>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1:30" s="20" customFormat="1" ht="18" customHeight="1" x14ac:dyDescent="0.2">
      <c r="A117" s="498" t="s">
        <v>500</v>
      </c>
      <c r="B117" s="818"/>
      <c r="C117" s="818"/>
      <c r="D117" s="450">
        <v>0</v>
      </c>
      <c r="E117" s="450">
        <v>0</v>
      </c>
      <c r="F117" s="450"/>
      <c r="G117" s="817"/>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1:30" s="20" customFormat="1" ht="18" customHeight="1" x14ac:dyDescent="0.2">
      <c r="A118" s="498"/>
      <c r="B118" s="818"/>
      <c r="C118" s="818"/>
      <c r="D118" s="450"/>
      <c r="E118" s="450"/>
      <c r="F118" s="450"/>
      <c r="G118" s="817"/>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1:30" s="20" customFormat="1" ht="18" customHeight="1" x14ac:dyDescent="0.2">
      <c r="A119" s="498"/>
      <c r="B119" s="818"/>
      <c r="C119" s="818"/>
      <c r="D119" s="450"/>
      <c r="E119" s="450"/>
      <c r="F119" s="450"/>
      <c r="G119" s="817"/>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1:30" s="20" customFormat="1" ht="18" customHeight="1" x14ac:dyDescent="0.2">
      <c r="A120" s="498"/>
      <c r="B120" s="818"/>
      <c r="C120" s="818"/>
      <c r="D120" s="450"/>
      <c r="E120" s="450"/>
      <c r="F120" s="450"/>
      <c r="G120" s="817"/>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1:30" s="20" customFormat="1" ht="18" customHeight="1" x14ac:dyDescent="0.2">
      <c r="A121" s="498"/>
      <c r="B121" s="818"/>
      <c r="C121" s="818"/>
      <c r="D121" s="450"/>
      <c r="E121" s="450"/>
      <c r="F121" s="450"/>
      <c r="G121" s="817"/>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1:30" s="20" customFormat="1" ht="18" customHeight="1" x14ac:dyDescent="0.2">
      <c r="A122" s="498"/>
      <c r="B122" s="818"/>
      <c r="C122" s="818"/>
      <c r="D122" s="450"/>
      <c r="E122" s="450"/>
      <c r="F122" s="450"/>
      <c r="G122" s="817"/>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1:30" s="20" customFormat="1" ht="18" customHeight="1" x14ac:dyDescent="0.2">
      <c r="A123" s="498"/>
      <c r="B123" s="818"/>
      <c r="C123" s="818"/>
      <c r="D123" s="450"/>
      <c r="E123" s="450"/>
      <c r="F123" s="450"/>
      <c r="G123" s="817"/>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1:30" s="20" customFormat="1" ht="18" customHeight="1" x14ac:dyDescent="0.2">
      <c r="A124" s="498"/>
      <c r="B124" s="818"/>
      <c r="C124" s="818"/>
      <c r="D124" s="450"/>
      <c r="E124" s="450"/>
      <c r="F124" s="450"/>
      <c r="G124" s="817"/>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1:30" s="20" customFormat="1" ht="18" customHeight="1" x14ac:dyDescent="0.2">
      <c r="A125" s="498"/>
      <c r="B125" s="818"/>
      <c r="C125" s="818"/>
      <c r="D125" s="450"/>
      <c r="E125" s="450"/>
      <c r="F125" s="450"/>
      <c r="G125" s="817"/>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1:30" s="20" customFormat="1" ht="18" customHeight="1" x14ac:dyDescent="0.2">
      <c r="A126" s="498"/>
      <c r="B126" s="818"/>
      <c r="C126" s="818"/>
      <c r="D126" s="450"/>
      <c r="E126" s="450"/>
      <c r="F126" s="450"/>
      <c r="G126" s="817"/>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1:30" s="20" customFormat="1" ht="18" customHeight="1" x14ac:dyDescent="0.2">
      <c r="A127" s="498"/>
      <c r="B127" s="818"/>
      <c r="C127" s="818"/>
      <c r="D127" s="450"/>
      <c r="E127" s="450"/>
      <c r="F127" s="450"/>
      <c r="G127" s="817"/>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1:30" s="20" customFormat="1" ht="18" customHeight="1" x14ac:dyDescent="0.2">
      <c r="A128" s="498"/>
      <c r="B128" s="818"/>
      <c r="C128" s="818"/>
      <c r="D128" s="450"/>
      <c r="E128" s="450"/>
      <c r="F128" s="450"/>
      <c r="G128" s="817"/>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1:30" s="20" customFormat="1" ht="18" customHeight="1" x14ac:dyDescent="0.2">
      <c r="A129" s="498"/>
      <c r="B129" s="818"/>
      <c r="C129" s="818"/>
      <c r="D129" s="450"/>
      <c r="E129" s="450"/>
      <c r="F129" s="450"/>
      <c r="G129" s="817"/>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1:30" s="20" customFormat="1" ht="18" customHeight="1" x14ac:dyDescent="0.2">
      <c r="A130" s="498"/>
      <c r="B130" s="818"/>
      <c r="C130" s="818"/>
      <c r="D130" s="450"/>
      <c r="E130" s="450"/>
      <c r="F130" s="450"/>
      <c r="G130" s="817"/>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1:30" s="20" customFormat="1" ht="18" hidden="1" customHeight="1" x14ac:dyDescent="0.2">
      <c r="A131" s="498"/>
      <c r="B131" s="818"/>
      <c r="C131" s="818"/>
      <c r="D131" s="450"/>
      <c r="E131" s="450"/>
      <c r="F131" s="450"/>
      <c r="G131" s="817"/>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1:30" s="20" customFormat="1" ht="18" hidden="1" customHeight="1" x14ac:dyDescent="0.2">
      <c r="A132" s="498"/>
      <c r="B132" s="818"/>
      <c r="C132" s="818"/>
      <c r="D132" s="450"/>
      <c r="E132" s="450"/>
      <c r="F132" s="450"/>
      <c r="G132" s="817"/>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1:30" s="20" customFormat="1" ht="18" hidden="1" customHeight="1" x14ac:dyDescent="0.2">
      <c r="A133" s="498"/>
      <c r="B133" s="818"/>
      <c r="C133" s="818"/>
      <c r="D133" s="450"/>
      <c r="E133" s="450"/>
      <c r="F133" s="450"/>
      <c r="G133" s="817"/>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1:30" s="20" customFormat="1" ht="18" hidden="1" customHeight="1" x14ac:dyDescent="0.2">
      <c r="A134" s="498"/>
      <c r="B134" s="818"/>
      <c r="C134" s="818"/>
      <c r="D134" s="450"/>
      <c r="E134" s="450"/>
      <c r="F134" s="450"/>
      <c r="G134" s="817"/>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1:30" s="20" customFormat="1" ht="18" hidden="1" customHeight="1" x14ac:dyDescent="0.2">
      <c r="A135" s="498"/>
      <c r="B135" s="818"/>
      <c r="C135" s="818"/>
      <c r="D135" s="450"/>
      <c r="E135" s="450"/>
      <c r="F135" s="450"/>
      <c r="G135" s="817"/>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1:30" s="20" customFormat="1" ht="18" hidden="1" customHeight="1" x14ac:dyDescent="0.2">
      <c r="A136" s="498"/>
      <c r="B136" s="818"/>
      <c r="C136" s="818"/>
      <c r="D136" s="450"/>
      <c r="E136" s="450"/>
      <c r="F136" s="450"/>
      <c r="G136" s="817"/>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1:30" s="20" customFormat="1" ht="18" hidden="1" customHeight="1" x14ac:dyDescent="0.2">
      <c r="A137" s="498"/>
      <c r="B137" s="818"/>
      <c r="C137" s="818"/>
      <c r="D137" s="450"/>
      <c r="E137" s="450"/>
      <c r="F137" s="450"/>
      <c r="G137" s="817"/>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1:30" s="20" customFormat="1" ht="18" hidden="1" customHeight="1" x14ac:dyDescent="0.2">
      <c r="A138" s="498"/>
      <c r="B138" s="818"/>
      <c r="C138" s="818"/>
      <c r="D138" s="450"/>
      <c r="E138" s="450"/>
      <c r="F138" s="450"/>
      <c r="G138" s="817"/>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1:30" s="20" customFormat="1" ht="18" hidden="1" customHeight="1" x14ac:dyDescent="0.2">
      <c r="A139" s="498"/>
      <c r="B139" s="818"/>
      <c r="C139" s="818"/>
      <c r="D139" s="450"/>
      <c r="E139" s="450"/>
      <c r="F139" s="450"/>
      <c r="G139" s="817"/>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1:30" s="20" customFormat="1" ht="18" hidden="1" customHeight="1" x14ac:dyDescent="0.2">
      <c r="A140" s="498"/>
      <c r="B140" s="818"/>
      <c r="C140" s="818"/>
      <c r="D140" s="450"/>
      <c r="E140" s="450"/>
      <c r="F140" s="450"/>
      <c r="G140" s="817"/>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1:30" s="20" customFormat="1" ht="18" hidden="1" customHeight="1" x14ac:dyDescent="0.2">
      <c r="A141" s="498"/>
      <c r="B141" s="818"/>
      <c r="C141" s="818"/>
      <c r="D141" s="450"/>
      <c r="E141" s="450"/>
      <c r="F141" s="450"/>
      <c r="G141" s="817"/>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1:30" s="20" customFormat="1" ht="18" hidden="1" customHeight="1" x14ac:dyDescent="0.2">
      <c r="A142" s="498"/>
      <c r="B142" s="818"/>
      <c r="C142" s="818"/>
      <c r="D142" s="450"/>
      <c r="E142" s="450"/>
      <c r="F142" s="450"/>
      <c r="G142" s="817"/>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1:30" s="20" customFormat="1" ht="18" hidden="1" customHeight="1" x14ac:dyDescent="0.2">
      <c r="A143" s="498"/>
      <c r="B143" s="818"/>
      <c r="C143" s="818"/>
      <c r="D143" s="450"/>
      <c r="E143" s="450"/>
      <c r="F143" s="450"/>
      <c r="G143" s="817"/>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1:30" s="20" customFormat="1" ht="18" hidden="1" customHeight="1" x14ac:dyDescent="0.2">
      <c r="A144" s="498"/>
      <c r="B144" s="818"/>
      <c r="C144" s="818"/>
      <c r="D144" s="450"/>
      <c r="E144" s="450"/>
      <c r="F144" s="450"/>
      <c r="G144" s="817"/>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1:30" s="20" customFormat="1" ht="18" hidden="1" customHeight="1" x14ac:dyDescent="0.2">
      <c r="A145" s="498"/>
      <c r="B145" s="818"/>
      <c r="C145" s="818"/>
      <c r="D145" s="450"/>
      <c r="E145" s="450"/>
      <c r="F145" s="450"/>
      <c r="G145" s="817"/>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1:30" s="20" customFormat="1" ht="18" customHeight="1" thickBot="1" x14ac:dyDescent="0.25">
      <c r="A146" s="498"/>
      <c r="B146" s="818"/>
      <c r="C146" s="818"/>
      <c r="D146" s="450"/>
      <c r="E146" s="450"/>
      <c r="F146" s="450"/>
      <c r="G146" s="817"/>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1:30" s="20" customFormat="1" ht="18" customHeight="1" thickBot="1" x14ac:dyDescent="0.25">
      <c r="A147" s="579"/>
      <c r="B147" s="580"/>
      <c r="C147" s="581" t="s">
        <v>62</v>
      </c>
      <c r="D147" s="919">
        <f t="shared" ref="D147:E147" si="8">SUM(D117:D146)</f>
        <v>0</v>
      </c>
      <c r="E147" s="920">
        <f t="shared" si="8"/>
        <v>0</v>
      </c>
      <c r="F147" s="921">
        <f>SUM(F117:F146)</f>
        <v>0</v>
      </c>
      <c r="G147" s="582"/>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1:30" s="20" customFormat="1" ht="13.5" customHeight="1" thickBot="1" x14ac:dyDescent="0.25">
      <c r="A148" s="587"/>
      <c r="B148" s="588"/>
      <c r="C148" s="589"/>
      <c r="D148" s="590"/>
      <c r="E148" s="590"/>
      <c r="F148" s="590"/>
      <c r="G148" s="591"/>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1:30" s="20" customFormat="1" ht="19.5" customHeight="1" thickBot="1" x14ac:dyDescent="0.25">
      <c r="A149" s="1511" t="s">
        <v>370</v>
      </c>
      <c r="B149" s="1512"/>
      <c r="C149" s="1512"/>
      <c r="D149" s="1512"/>
      <c r="E149" s="1512"/>
      <c r="F149" s="1512"/>
      <c r="G149" s="1513"/>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1:30" s="20" customFormat="1" ht="30" customHeight="1" x14ac:dyDescent="0.2">
      <c r="A150" s="575" t="s">
        <v>138</v>
      </c>
      <c r="B150" s="576" t="s">
        <v>355</v>
      </c>
      <c r="C150" s="576" t="s">
        <v>356</v>
      </c>
      <c r="D150" s="577" t="s">
        <v>745</v>
      </c>
      <c r="E150" s="577" t="s">
        <v>746</v>
      </c>
      <c r="F150" s="577" t="s">
        <v>754</v>
      </c>
      <c r="G150" s="578" t="s">
        <v>753</v>
      </c>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1:30" s="20" customFormat="1" ht="18" customHeight="1" x14ac:dyDescent="0.2">
      <c r="A151" s="498" t="s">
        <v>500</v>
      </c>
      <c r="B151" s="818" t="s">
        <v>1031</v>
      </c>
      <c r="C151" s="818" t="s">
        <v>1032</v>
      </c>
      <c r="D151" s="450">
        <v>350000</v>
      </c>
      <c r="E151" s="450"/>
      <c r="F151" s="450"/>
      <c r="G151" s="817"/>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1:30" s="20" customFormat="1" ht="18" customHeight="1" x14ac:dyDescent="0.2">
      <c r="A152" s="498" t="s">
        <v>960</v>
      </c>
      <c r="B152" s="818" t="s">
        <v>1031</v>
      </c>
      <c r="C152" s="818" t="s">
        <v>1033</v>
      </c>
      <c r="D152" s="450">
        <v>10000</v>
      </c>
      <c r="E152" s="450"/>
      <c r="F152" s="450"/>
      <c r="G152" s="817"/>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1:30" s="20" customFormat="1" ht="18" customHeight="1" x14ac:dyDescent="0.2">
      <c r="A153" s="498" t="s">
        <v>961</v>
      </c>
      <c r="B153" s="818" t="s">
        <v>1031</v>
      </c>
      <c r="C153" s="818" t="s">
        <v>1034</v>
      </c>
      <c r="D153" s="450">
        <v>20000</v>
      </c>
      <c r="E153" s="450"/>
      <c r="F153" s="450"/>
      <c r="G153" s="817"/>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1:30" s="20" customFormat="1" ht="18" customHeight="1" x14ac:dyDescent="0.2">
      <c r="A154" s="498" t="s">
        <v>963</v>
      </c>
      <c r="B154" s="818" t="s">
        <v>1031</v>
      </c>
      <c r="C154" s="818" t="s">
        <v>1035</v>
      </c>
      <c r="D154" s="450">
        <v>20000</v>
      </c>
      <c r="E154" s="450"/>
      <c r="F154" s="450"/>
      <c r="G154" s="817"/>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1:30" s="20" customFormat="1" ht="18" customHeight="1" x14ac:dyDescent="0.2">
      <c r="A155" s="498" t="s">
        <v>962</v>
      </c>
      <c r="B155" s="818" t="s">
        <v>1031</v>
      </c>
      <c r="C155" s="818" t="s">
        <v>1036</v>
      </c>
      <c r="D155" s="450">
        <v>20000</v>
      </c>
      <c r="E155" s="450"/>
      <c r="F155" s="450"/>
      <c r="G155" s="817"/>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1:30" s="20" customFormat="1" ht="18" customHeight="1" x14ac:dyDescent="0.2">
      <c r="A156" s="498" t="s">
        <v>964</v>
      </c>
      <c r="B156" s="818" t="s">
        <v>1031</v>
      </c>
      <c r="C156" s="818" t="s">
        <v>1037</v>
      </c>
      <c r="D156" s="450">
        <v>20000</v>
      </c>
      <c r="E156" s="450"/>
      <c r="F156" s="450"/>
      <c r="G156" s="817"/>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1:30" s="20" customFormat="1" ht="18" customHeight="1" x14ac:dyDescent="0.2">
      <c r="A157" s="498" t="s">
        <v>965</v>
      </c>
      <c r="B157" s="818" t="s">
        <v>1031</v>
      </c>
      <c r="C157" s="818" t="s">
        <v>1038</v>
      </c>
      <c r="D157" s="450">
        <v>20000</v>
      </c>
      <c r="E157" s="450"/>
      <c r="F157" s="450"/>
      <c r="G157" s="817"/>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1:30" s="20" customFormat="1" ht="18" customHeight="1" x14ac:dyDescent="0.2">
      <c r="A158" s="498" t="s">
        <v>966</v>
      </c>
      <c r="B158" s="818" t="s">
        <v>1031</v>
      </c>
      <c r="C158" s="818" t="s">
        <v>1039</v>
      </c>
      <c r="D158" s="450">
        <v>20000</v>
      </c>
      <c r="E158" s="450"/>
      <c r="F158" s="450"/>
      <c r="G158" s="817"/>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1:30" s="20" customFormat="1" ht="18" customHeight="1" x14ac:dyDescent="0.2">
      <c r="A159" s="498"/>
      <c r="B159" s="818"/>
      <c r="C159" s="818"/>
      <c r="D159" s="450"/>
      <c r="E159" s="450"/>
      <c r="F159" s="450"/>
      <c r="G159" s="817"/>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1:30" s="20" customFormat="1" ht="18" customHeight="1" x14ac:dyDescent="0.2">
      <c r="A160" s="498"/>
      <c r="B160" s="818"/>
      <c r="C160" s="818"/>
      <c r="D160" s="450"/>
      <c r="E160" s="450"/>
      <c r="F160" s="450"/>
      <c r="G160" s="817"/>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1:30" s="20" customFormat="1" ht="18" customHeight="1" x14ac:dyDescent="0.2">
      <c r="A161" s="498"/>
      <c r="B161" s="818"/>
      <c r="C161" s="818"/>
      <c r="D161" s="450"/>
      <c r="E161" s="450"/>
      <c r="F161" s="450"/>
      <c r="G161" s="817"/>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1:30" s="20" customFormat="1" ht="18" customHeight="1" x14ac:dyDescent="0.2">
      <c r="A162" s="498"/>
      <c r="B162" s="818"/>
      <c r="C162" s="818"/>
      <c r="D162" s="450"/>
      <c r="E162" s="450"/>
      <c r="F162" s="450"/>
      <c r="G162" s="817"/>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1:30" s="20" customFormat="1" ht="18" customHeight="1" x14ac:dyDescent="0.2">
      <c r="A163" s="498"/>
      <c r="B163" s="818"/>
      <c r="C163" s="818"/>
      <c r="D163" s="450"/>
      <c r="E163" s="450"/>
      <c r="F163" s="450"/>
      <c r="G163" s="817"/>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1:30" s="20" customFormat="1" ht="18" customHeight="1" x14ac:dyDescent="0.2">
      <c r="A164" s="498"/>
      <c r="B164" s="818"/>
      <c r="C164" s="818"/>
      <c r="D164" s="450"/>
      <c r="E164" s="450"/>
      <c r="F164" s="450"/>
      <c r="G164" s="817"/>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1:30" s="20" customFormat="1" ht="18" hidden="1" customHeight="1" x14ac:dyDescent="0.2">
      <c r="A165" s="498"/>
      <c r="B165" s="818"/>
      <c r="C165" s="818"/>
      <c r="D165" s="450"/>
      <c r="E165" s="450"/>
      <c r="F165" s="450"/>
      <c r="G165" s="817"/>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1:30" s="20" customFormat="1" ht="18" hidden="1" customHeight="1" x14ac:dyDescent="0.2">
      <c r="A166" s="498"/>
      <c r="B166" s="818"/>
      <c r="C166" s="818"/>
      <c r="D166" s="450"/>
      <c r="E166" s="450"/>
      <c r="F166" s="450"/>
      <c r="G166" s="817"/>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1:30" s="20" customFormat="1" ht="18" hidden="1" customHeight="1" x14ac:dyDescent="0.2">
      <c r="A167" s="498"/>
      <c r="B167" s="818"/>
      <c r="C167" s="818"/>
      <c r="D167" s="450"/>
      <c r="E167" s="450"/>
      <c r="F167" s="450"/>
      <c r="G167" s="817"/>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1:30" s="20" customFormat="1" ht="18" hidden="1" customHeight="1" x14ac:dyDescent="0.2">
      <c r="A168" s="498"/>
      <c r="B168" s="818"/>
      <c r="C168" s="818"/>
      <c r="D168" s="450"/>
      <c r="E168" s="450"/>
      <c r="F168" s="450"/>
      <c r="G168" s="817"/>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1:30" s="20" customFormat="1" ht="18" hidden="1" customHeight="1" x14ac:dyDescent="0.2">
      <c r="A169" s="498"/>
      <c r="B169" s="818"/>
      <c r="C169" s="818"/>
      <c r="D169" s="450"/>
      <c r="E169" s="450"/>
      <c r="F169" s="450"/>
      <c r="G169" s="817"/>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1:30" s="20" customFormat="1" ht="18" hidden="1" customHeight="1" x14ac:dyDescent="0.2">
      <c r="A170" s="498"/>
      <c r="B170" s="818"/>
      <c r="C170" s="818"/>
      <c r="D170" s="450"/>
      <c r="E170" s="450"/>
      <c r="F170" s="450"/>
      <c r="G170" s="817"/>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1:30" s="20" customFormat="1" ht="18" hidden="1" customHeight="1" x14ac:dyDescent="0.2">
      <c r="A171" s="498"/>
      <c r="B171" s="818"/>
      <c r="C171" s="818"/>
      <c r="D171" s="450"/>
      <c r="E171" s="450"/>
      <c r="F171" s="450"/>
      <c r="G171" s="817"/>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1:30" s="20" customFormat="1" ht="18" hidden="1" customHeight="1" x14ac:dyDescent="0.2">
      <c r="A172" s="498"/>
      <c r="B172" s="818"/>
      <c r="C172" s="818"/>
      <c r="D172" s="450"/>
      <c r="E172" s="450"/>
      <c r="F172" s="450"/>
      <c r="G172" s="817"/>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1:30" s="20" customFormat="1" ht="18" hidden="1" customHeight="1" x14ac:dyDescent="0.2">
      <c r="A173" s="498"/>
      <c r="B173" s="818"/>
      <c r="C173" s="818"/>
      <c r="D173" s="450"/>
      <c r="E173" s="450"/>
      <c r="F173" s="450"/>
      <c r="G173" s="817"/>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1:30" s="20" customFormat="1" ht="18" hidden="1" customHeight="1" x14ac:dyDescent="0.2">
      <c r="A174" s="498"/>
      <c r="B174" s="818"/>
      <c r="C174" s="818"/>
      <c r="D174" s="450"/>
      <c r="E174" s="450"/>
      <c r="F174" s="450"/>
      <c r="G174" s="817"/>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1:30" s="20" customFormat="1" ht="18" hidden="1" customHeight="1" x14ac:dyDescent="0.2">
      <c r="A175" s="498"/>
      <c r="B175" s="818"/>
      <c r="C175" s="818"/>
      <c r="D175" s="450"/>
      <c r="E175" s="450"/>
      <c r="F175" s="450"/>
      <c r="G175" s="817"/>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1:30" s="20" customFormat="1" ht="18" hidden="1" customHeight="1" x14ac:dyDescent="0.2">
      <c r="A176" s="498"/>
      <c r="B176" s="818"/>
      <c r="C176" s="818"/>
      <c r="D176" s="450"/>
      <c r="E176" s="450"/>
      <c r="F176" s="450"/>
      <c r="G176" s="817"/>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1:30" s="20" customFormat="1" ht="18" hidden="1" customHeight="1" x14ac:dyDescent="0.2">
      <c r="A177" s="498"/>
      <c r="B177" s="818"/>
      <c r="C177" s="818"/>
      <c r="D177" s="450"/>
      <c r="E177" s="450"/>
      <c r="F177" s="450"/>
      <c r="G177" s="817"/>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1:30" s="20" customFormat="1" ht="18" hidden="1" customHeight="1" x14ac:dyDescent="0.2">
      <c r="A178" s="498"/>
      <c r="B178" s="818"/>
      <c r="C178" s="818"/>
      <c r="D178" s="450"/>
      <c r="E178" s="450"/>
      <c r="F178" s="450"/>
      <c r="G178" s="817"/>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1:30" s="20" customFormat="1" ht="18" hidden="1" customHeight="1" x14ac:dyDescent="0.2">
      <c r="A179" s="498"/>
      <c r="B179" s="818"/>
      <c r="C179" s="818"/>
      <c r="D179" s="450"/>
      <c r="E179" s="450"/>
      <c r="F179" s="450"/>
      <c r="G179" s="817"/>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1:30" s="20" customFormat="1" ht="18" customHeight="1" thickBot="1" x14ac:dyDescent="0.25">
      <c r="A180" s="498"/>
      <c r="B180" s="818"/>
      <c r="C180" s="818"/>
      <c r="D180" s="450"/>
      <c r="E180" s="450"/>
      <c r="F180" s="450"/>
      <c r="G180" s="817"/>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1:30" s="20" customFormat="1" ht="18" customHeight="1" thickBot="1" x14ac:dyDescent="0.25">
      <c r="A181" s="579"/>
      <c r="B181" s="580"/>
      <c r="C181" s="581" t="s">
        <v>4</v>
      </c>
      <c r="D181" s="919">
        <f t="shared" ref="D181:E181" si="9">SUM(D151:D180)</f>
        <v>480000</v>
      </c>
      <c r="E181" s="920">
        <f t="shared" si="9"/>
        <v>0</v>
      </c>
      <c r="F181" s="921">
        <f>SUM(F151:F180)</f>
        <v>0</v>
      </c>
      <c r="G181" s="582"/>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1:30" s="20" customFormat="1" ht="13.5" customHeight="1" thickBot="1" x14ac:dyDescent="0.25">
      <c r="A182" s="592"/>
      <c r="B182" s="339"/>
      <c r="C182" s="339"/>
      <c r="D182" s="339"/>
      <c r="E182" s="339"/>
      <c r="F182" s="339"/>
      <c r="G182" s="340"/>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1:30" s="20" customFormat="1" ht="18" customHeight="1" thickBot="1" x14ac:dyDescent="0.25">
      <c r="A183" s="583"/>
      <c r="B183" s="584"/>
      <c r="C183" s="334" t="s">
        <v>374</v>
      </c>
      <c r="D183" s="916">
        <f>SUM(D45+D79+D113+D147+D181)</f>
        <v>1856700</v>
      </c>
      <c r="E183" s="917">
        <f>SUM(E45+E79+E113+E147+E181)</f>
        <v>625000</v>
      </c>
      <c r="F183" s="918">
        <f>SUM(F45+F79+F113+F147+F181)</f>
        <v>520000</v>
      </c>
      <c r="G183" s="593"/>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1:30" s="20" customFormat="1" ht="13.5" customHeight="1" thickBot="1" x14ac:dyDescent="0.25">
      <c r="A184" s="395"/>
      <c r="B184" s="396"/>
      <c r="C184" s="396"/>
      <c r="D184" s="396"/>
      <c r="E184" s="396"/>
      <c r="F184" s="396"/>
      <c r="G184" s="397"/>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1:30" s="20" customFormat="1" ht="13.5" customHeight="1" x14ac:dyDescent="0.2">
      <c r="A185" s="339"/>
      <c r="B185" s="339"/>
      <c r="C185" s="339"/>
      <c r="D185" s="339"/>
      <c r="E185" s="339"/>
      <c r="F185" s="339"/>
      <c r="G185" s="33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1:30" s="20" customFormat="1" ht="13.5" customHeight="1" thickBot="1" x14ac:dyDescent="0.25">
      <c r="A186" s="339"/>
      <c r="B186" s="339"/>
      <c r="C186" s="339"/>
      <c r="D186" s="339"/>
      <c r="E186" s="339"/>
      <c r="F186" s="339"/>
      <c r="G186" s="33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1:30" s="20" customFormat="1" ht="24" customHeight="1" thickBot="1" x14ac:dyDescent="0.25">
      <c r="A187" s="1259" t="s">
        <v>354</v>
      </c>
      <c r="B187" s="1324"/>
      <c r="C187" s="1324"/>
      <c r="D187" s="1324"/>
      <c r="E187" s="1324"/>
      <c r="F187" s="1324"/>
      <c r="G187" s="1325"/>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1:30" s="20" customFormat="1" ht="13.5" customHeight="1" thickBot="1" x14ac:dyDescent="0.25">
      <c r="A188" s="570"/>
      <c r="B188" s="571"/>
      <c r="C188" s="572"/>
      <c r="D188" s="573"/>
      <c r="E188" s="573"/>
      <c r="F188" s="573"/>
      <c r="G188" s="574"/>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1:30" s="20" customFormat="1" ht="19.5" customHeight="1" thickBot="1" x14ac:dyDescent="0.25">
      <c r="A189" s="1511" t="s">
        <v>371</v>
      </c>
      <c r="B189" s="1512"/>
      <c r="C189" s="1512"/>
      <c r="D189" s="1512"/>
      <c r="E189" s="1512"/>
      <c r="F189" s="1512"/>
      <c r="G189" s="1513"/>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1:30" s="20" customFormat="1" ht="30" customHeight="1" x14ac:dyDescent="0.2">
      <c r="A190" s="575" t="s">
        <v>138</v>
      </c>
      <c r="B190" s="576" t="s">
        <v>355</v>
      </c>
      <c r="C190" s="576" t="s">
        <v>356</v>
      </c>
      <c r="D190" s="577" t="s">
        <v>745</v>
      </c>
      <c r="E190" s="577" t="s">
        <v>746</v>
      </c>
      <c r="F190" s="577" t="s">
        <v>754</v>
      </c>
      <c r="G190" s="578" t="s">
        <v>753</v>
      </c>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1:30" s="20" customFormat="1" ht="18" customHeight="1" x14ac:dyDescent="0.2">
      <c r="A191" s="498"/>
      <c r="B191" s="818"/>
      <c r="C191" s="818"/>
      <c r="D191" s="450"/>
      <c r="E191" s="450"/>
      <c r="F191" s="450"/>
      <c r="G191" s="817"/>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1:30" s="20" customFormat="1" ht="18" customHeight="1" x14ac:dyDescent="0.2">
      <c r="A192" s="498"/>
      <c r="B192" s="818"/>
      <c r="C192" s="818"/>
      <c r="D192" s="450"/>
      <c r="E192" s="450"/>
      <c r="F192" s="450"/>
      <c r="G192" s="817"/>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0" s="20" customFormat="1" ht="18" customHeight="1" x14ac:dyDescent="0.2">
      <c r="A193" s="498"/>
      <c r="B193" s="818"/>
      <c r="C193" s="818"/>
      <c r="D193" s="450"/>
      <c r="E193" s="450"/>
      <c r="F193" s="450"/>
      <c r="G193" s="817"/>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1:30" s="20" customFormat="1" ht="18" customHeight="1" x14ac:dyDescent="0.2">
      <c r="A194" s="498"/>
      <c r="B194" s="818"/>
      <c r="C194" s="818"/>
      <c r="D194" s="450"/>
      <c r="E194" s="450"/>
      <c r="F194" s="450"/>
      <c r="G194" s="817"/>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1:30" s="20" customFormat="1" ht="18" customHeight="1" x14ac:dyDescent="0.2">
      <c r="A195" s="498"/>
      <c r="B195" s="818"/>
      <c r="C195" s="818"/>
      <c r="D195" s="450"/>
      <c r="E195" s="450"/>
      <c r="F195" s="450"/>
      <c r="G195" s="817"/>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1:30" s="20" customFormat="1" ht="18" customHeight="1" x14ac:dyDescent="0.2">
      <c r="A196" s="498"/>
      <c r="B196" s="818"/>
      <c r="C196" s="818"/>
      <c r="D196" s="450"/>
      <c r="E196" s="450"/>
      <c r="F196" s="450"/>
      <c r="G196" s="817"/>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1:30" s="20" customFormat="1" ht="18" customHeight="1" x14ac:dyDescent="0.2">
      <c r="A197" s="498"/>
      <c r="B197" s="818"/>
      <c r="C197" s="818"/>
      <c r="D197" s="450"/>
      <c r="E197" s="450"/>
      <c r="F197" s="450"/>
      <c r="G197" s="817"/>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1:30" s="20" customFormat="1" ht="18" customHeight="1" x14ac:dyDescent="0.2">
      <c r="A198" s="498"/>
      <c r="B198" s="818"/>
      <c r="C198" s="818"/>
      <c r="D198" s="450"/>
      <c r="E198" s="450"/>
      <c r="F198" s="450"/>
      <c r="G198" s="817"/>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1:30" s="20" customFormat="1" ht="18" customHeight="1" x14ac:dyDescent="0.2">
      <c r="A199" s="498"/>
      <c r="B199" s="818"/>
      <c r="C199" s="818"/>
      <c r="D199" s="450"/>
      <c r="E199" s="450"/>
      <c r="F199" s="450"/>
      <c r="G199" s="817"/>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1:30" s="20" customFormat="1" ht="18" customHeight="1" x14ac:dyDescent="0.2">
      <c r="A200" s="498"/>
      <c r="B200" s="818"/>
      <c r="C200" s="818"/>
      <c r="D200" s="450"/>
      <c r="E200" s="450"/>
      <c r="F200" s="450"/>
      <c r="G200" s="817"/>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1:30" s="20" customFormat="1" ht="18" customHeight="1" x14ac:dyDescent="0.2">
      <c r="A201" s="498"/>
      <c r="B201" s="818"/>
      <c r="C201" s="818"/>
      <c r="D201" s="450"/>
      <c r="E201" s="450"/>
      <c r="F201" s="450"/>
      <c r="G201" s="817"/>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1:30" s="20" customFormat="1" ht="18" customHeight="1" x14ac:dyDescent="0.2">
      <c r="A202" s="498"/>
      <c r="B202" s="818"/>
      <c r="C202" s="818"/>
      <c r="D202" s="450"/>
      <c r="E202" s="450"/>
      <c r="F202" s="450"/>
      <c r="G202" s="817"/>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s="20" customFormat="1" ht="18" customHeight="1" x14ac:dyDescent="0.2">
      <c r="A203" s="498"/>
      <c r="B203" s="818"/>
      <c r="C203" s="818"/>
      <c r="D203" s="450"/>
      <c r="E203" s="450"/>
      <c r="F203" s="450"/>
      <c r="G203" s="817"/>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1:30" s="20" customFormat="1" ht="18" customHeight="1" x14ac:dyDescent="0.2">
      <c r="A204" s="498"/>
      <c r="B204" s="818"/>
      <c r="C204" s="818"/>
      <c r="D204" s="450"/>
      <c r="E204" s="450"/>
      <c r="F204" s="450"/>
      <c r="G204" s="817"/>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1:30" s="20" customFormat="1" ht="18" hidden="1" customHeight="1" x14ac:dyDescent="0.2">
      <c r="A205" s="498"/>
      <c r="B205" s="818"/>
      <c r="C205" s="818"/>
      <c r="D205" s="450"/>
      <c r="E205" s="450"/>
      <c r="F205" s="450"/>
      <c r="G205" s="817"/>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1:30" s="20" customFormat="1" ht="18" hidden="1" customHeight="1" x14ac:dyDescent="0.2">
      <c r="A206" s="498"/>
      <c r="B206" s="818"/>
      <c r="C206" s="818"/>
      <c r="D206" s="450"/>
      <c r="E206" s="450"/>
      <c r="F206" s="450"/>
      <c r="G206" s="817"/>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1:30" s="20" customFormat="1" ht="18" hidden="1" customHeight="1" x14ac:dyDescent="0.2">
      <c r="A207" s="498"/>
      <c r="B207" s="818"/>
      <c r="C207" s="818"/>
      <c r="D207" s="450"/>
      <c r="E207" s="450"/>
      <c r="F207" s="450"/>
      <c r="G207" s="817"/>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1:30" s="20" customFormat="1" ht="18" hidden="1" customHeight="1" x14ac:dyDescent="0.2">
      <c r="A208" s="498"/>
      <c r="B208" s="818"/>
      <c r="C208" s="818"/>
      <c r="D208" s="450"/>
      <c r="E208" s="450"/>
      <c r="F208" s="450"/>
      <c r="G208" s="817"/>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1:30" s="20" customFormat="1" ht="18" hidden="1" customHeight="1" x14ac:dyDescent="0.2">
      <c r="A209" s="498"/>
      <c r="B209" s="818"/>
      <c r="C209" s="818"/>
      <c r="D209" s="450"/>
      <c r="E209" s="450"/>
      <c r="F209" s="450"/>
      <c r="G209" s="817"/>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1:30" s="20" customFormat="1" ht="18" hidden="1" customHeight="1" x14ac:dyDescent="0.2">
      <c r="A210" s="498"/>
      <c r="B210" s="818"/>
      <c r="C210" s="818"/>
      <c r="D210" s="450"/>
      <c r="E210" s="450"/>
      <c r="F210" s="450"/>
      <c r="G210" s="817"/>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1:30" s="20" customFormat="1" ht="18" hidden="1" customHeight="1" x14ac:dyDescent="0.2">
      <c r="A211" s="498"/>
      <c r="B211" s="818"/>
      <c r="C211" s="818"/>
      <c r="D211" s="450"/>
      <c r="E211" s="450"/>
      <c r="F211" s="450"/>
      <c r="G211" s="817"/>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1:30" s="20" customFormat="1" ht="18" hidden="1" customHeight="1" x14ac:dyDescent="0.2">
      <c r="A212" s="498"/>
      <c r="B212" s="818"/>
      <c r="C212" s="818"/>
      <c r="D212" s="450"/>
      <c r="E212" s="450"/>
      <c r="F212" s="450"/>
      <c r="G212" s="817"/>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1:30" s="20" customFormat="1" ht="18" hidden="1" customHeight="1" x14ac:dyDescent="0.2">
      <c r="A213" s="498"/>
      <c r="B213" s="818"/>
      <c r="C213" s="818"/>
      <c r="D213" s="450"/>
      <c r="E213" s="450"/>
      <c r="F213" s="450"/>
      <c r="G213" s="817"/>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1:30" s="20" customFormat="1" ht="18" hidden="1" customHeight="1" x14ac:dyDescent="0.2">
      <c r="A214" s="498"/>
      <c r="B214" s="818"/>
      <c r="C214" s="818"/>
      <c r="D214" s="450"/>
      <c r="E214" s="450"/>
      <c r="F214" s="450"/>
      <c r="G214" s="817"/>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1:30" s="20" customFormat="1" ht="18" hidden="1" customHeight="1" x14ac:dyDescent="0.2">
      <c r="A215" s="498"/>
      <c r="B215" s="818"/>
      <c r="C215" s="818"/>
      <c r="D215" s="450"/>
      <c r="E215" s="450"/>
      <c r="F215" s="450"/>
      <c r="G215" s="817"/>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1:30" s="20" customFormat="1" ht="18" hidden="1" customHeight="1" x14ac:dyDescent="0.2">
      <c r="A216" s="498"/>
      <c r="B216" s="818"/>
      <c r="C216" s="818"/>
      <c r="D216" s="450"/>
      <c r="E216" s="450"/>
      <c r="F216" s="450"/>
      <c r="G216" s="817"/>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1:30" s="20" customFormat="1" ht="18" hidden="1" customHeight="1" x14ac:dyDescent="0.2">
      <c r="A217" s="498"/>
      <c r="B217" s="818"/>
      <c r="C217" s="818"/>
      <c r="D217" s="450"/>
      <c r="E217" s="450"/>
      <c r="F217" s="450"/>
      <c r="G217" s="817"/>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1:30" s="20" customFormat="1" ht="18" hidden="1" customHeight="1" x14ac:dyDescent="0.2">
      <c r="A218" s="498"/>
      <c r="B218" s="818"/>
      <c r="C218" s="818"/>
      <c r="D218" s="450"/>
      <c r="E218" s="450"/>
      <c r="F218" s="450"/>
      <c r="G218" s="817"/>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1:30" s="20" customFormat="1" ht="18" hidden="1" customHeight="1" x14ac:dyDescent="0.2">
      <c r="A219" s="498"/>
      <c r="B219" s="818"/>
      <c r="C219" s="818"/>
      <c r="D219" s="450"/>
      <c r="E219" s="450"/>
      <c r="F219" s="450"/>
      <c r="G219" s="817"/>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1:30" s="20" customFormat="1" ht="18" customHeight="1" thickBot="1" x14ac:dyDescent="0.25">
      <c r="A220" s="498"/>
      <c r="B220" s="818"/>
      <c r="C220" s="818"/>
      <c r="D220" s="450"/>
      <c r="E220" s="450"/>
      <c r="F220" s="450"/>
      <c r="G220" s="817"/>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1:30" s="20" customFormat="1" ht="18" customHeight="1" thickBot="1" x14ac:dyDescent="0.25">
      <c r="A221" s="579"/>
      <c r="B221" s="580"/>
      <c r="C221" s="581" t="s">
        <v>62</v>
      </c>
      <c r="D221" s="919">
        <f t="shared" ref="D221:E221" si="10">SUM(D191:D220)</f>
        <v>0</v>
      </c>
      <c r="E221" s="920">
        <f t="shared" si="10"/>
        <v>0</v>
      </c>
      <c r="F221" s="921">
        <f>SUM(F191:F220)</f>
        <v>0</v>
      </c>
      <c r="G221" s="582"/>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1:30" s="20" customFormat="1" ht="13.5" customHeight="1" thickBot="1" x14ac:dyDescent="0.25">
      <c r="A222" s="583"/>
      <c r="B222" s="584"/>
      <c r="C222" s="572"/>
      <c r="D222" s="585"/>
      <c r="E222" s="585"/>
      <c r="F222" s="585"/>
      <c r="G222" s="586"/>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1:30" s="20" customFormat="1" ht="19.5" customHeight="1" thickBot="1" x14ac:dyDescent="0.25">
      <c r="A223" s="1511" t="s">
        <v>372</v>
      </c>
      <c r="B223" s="1512"/>
      <c r="C223" s="1512"/>
      <c r="D223" s="1512"/>
      <c r="E223" s="1512"/>
      <c r="F223" s="1512"/>
      <c r="G223" s="1513"/>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1:30" s="20" customFormat="1" ht="30" customHeight="1" x14ac:dyDescent="0.2">
      <c r="A224" s="575" t="s">
        <v>138</v>
      </c>
      <c r="B224" s="576" t="s">
        <v>355</v>
      </c>
      <c r="C224" s="576" t="s">
        <v>356</v>
      </c>
      <c r="D224" s="577" t="s">
        <v>745</v>
      </c>
      <c r="E224" s="577" t="s">
        <v>746</v>
      </c>
      <c r="F224" s="577" t="s">
        <v>754</v>
      </c>
      <c r="G224" s="578" t="s">
        <v>753</v>
      </c>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1:30" s="20" customFormat="1" ht="18" customHeight="1" x14ac:dyDescent="0.2">
      <c r="A225" s="498"/>
      <c r="B225" s="818"/>
      <c r="C225" s="818"/>
      <c r="D225" s="450"/>
      <c r="E225" s="450"/>
      <c r="F225" s="450"/>
      <c r="G225" s="817"/>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1:30" s="20" customFormat="1" ht="18" customHeight="1" x14ac:dyDescent="0.2">
      <c r="A226" s="498"/>
      <c r="B226" s="818"/>
      <c r="C226" s="818"/>
      <c r="D226" s="450"/>
      <c r="E226" s="450"/>
      <c r="F226" s="450"/>
      <c r="G226" s="817"/>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1:30" s="20" customFormat="1" ht="18" customHeight="1" x14ac:dyDescent="0.2">
      <c r="A227" s="498"/>
      <c r="B227" s="818"/>
      <c r="C227" s="818"/>
      <c r="D227" s="450"/>
      <c r="E227" s="450"/>
      <c r="F227" s="450"/>
      <c r="G227" s="817"/>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1:30" s="20" customFormat="1" ht="18" customHeight="1" x14ac:dyDescent="0.2">
      <c r="A228" s="498"/>
      <c r="B228" s="818"/>
      <c r="C228" s="818"/>
      <c r="D228" s="450"/>
      <c r="E228" s="450"/>
      <c r="F228" s="450"/>
      <c r="G228" s="817"/>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1:30" s="20" customFormat="1" ht="18" customHeight="1" x14ac:dyDescent="0.2">
      <c r="A229" s="498"/>
      <c r="B229" s="818"/>
      <c r="C229" s="818"/>
      <c r="D229" s="450"/>
      <c r="E229" s="450"/>
      <c r="F229" s="450"/>
      <c r="G229" s="817"/>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1:30" s="20" customFormat="1" ht="18" customHeight="1" x14ac:dyDescent="0.2">
      <c r="A230" s="498"/>
      <c r="B230" s="818"/>
      <c r="C230" s="818"/>
      <c r="D230" s="450"/>
      <c r="E230" s="450"/>
      <c r="F230" s="450"/>
      <c r="G230" s="817"/>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1:30" s="20" customFormat="1" ht="18" customHeight="1" x14ac:dyDescent="0.2">
      <c r="A231" s="498"/>
      <c r="B231" s="818"/>
      <c r="C231" s="818"/>
      <c r="D231" s="450"/>
      <c r="E231" s="450"/>
      <c r="F231" s="450"/>
      <c r="G231" s="817"/>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1:30" s="20" customFormat="1" ht="18" customHeight="1" x14ac:dyDescent="0.2">
      <c r="A232" s="498"/>
      <c r="B232" s="818"/>
      <c r="C232" s="818"/>
      <c r="D232" s="450"/>
      <c r="E232" s="450"/>
      <c r="F232" s="450"/>
      <c r="G232" s="817"/>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1:30" s="20" customFormat="1" ht="18" customHeight="1" x14ac:dyDescent="0.2">
      <c r="A233" s="498"/>
      <c r="B233" s="818"/>
      <c r="C233" s="818"/>
      <c r="D233" s="450"/>
      <c r="E233" s="450"/>
      <c r="F233" s="450"/>
      <c r="G233" s="817"/>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1:30" s="20" customFormat="1" ht="18" customHeight="1" x14ac:dyDescent="0.2">
      <c r="A234" s="498"/>
      <c r="B234" s="818"/>
      <c r="C234" s="818"/>
      <c r="D234" s="450"/>
      <c r="E234" s="450"/>
      <c r="F234" s="450"/>
      <c r="G234" s="817"/>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1:30" s="20" customFormat="1" ht="18" customHeight="1" x14ac:dyDescent="0.2">
      <c r="A235" s="498"/>
      <c r="B235" s="818"/>
      <c r="C235" s="818"/>
      <c r="D235" s="450"/>
      <c r="E235" s="450"/>
      <c r="F235" s="450"/>
      <c r="G235" s="817"/>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1:30" s="20" customFormat="1" ht="18" customHeight="1" x14ac:dyDescent="0.2">
      <c r="A236" s="498"/>
      <c r="B236" s="818"/>
      <c r="C236" s="818"/>
      <c r="D236" s="450"/>
      <c r="E236" s="450"/>
      <c r="F236" s="450"/>
      <c r="G236" s="817"/>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1:30" s="20" customFormat="1" ht="18" customHeight="1" x14ac:dyDescent="0.2">
      <c r="A237" s="498"/>
      <c r="B237" s="818"/>
      <c r="C237" s="818"/>
      <c r="D237" s="450"/>
      <c r="E237" s="450"/>
      <c r="F237" s="450"/>
      <c r="G237" s="817"/>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1:30" s="20" customFormat="1" ht="18" customHeight="1" x14ac:dyDescent="0.2">
      <c r="A238" s="498"/>
      <c r="B238" s="818"/>
      <c r="C238" s="818"/>
      <c r="D238" s="450"/>
      <c r="E238" s="450"/>
      <c r="F238" s="450"/>
      <c r="G238" s="817"/>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1:30" s="20" customFormat="1" ht="18" hidden="1" customHeight="1" x14ac:dyDescent="0.2">
      <c r="A239" s="498"/>
      <c r="B239" s="818"/>
      <c r="C239" s="818"/>
      <c r="D239" s="450"/>
      <c r="E239" s="450"/>
      <c r="F239" s="450"/>
      <c r="G239" s="817"/>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1:30" s="20" customFormat="1" ht="18" hidden="1" customHeight="1" x14ac:dyDescent="0.2">
      <c r="A240" s="498"/>
      <c r="B240" s="818"/>
      <c r="C240" s="818"/>
      <c r="D240" s="450"/>
      <c r="E240" s="450"/>
      <c r="F240" s="450"/>
      <c r="G240" s="817"/>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1:30" s="20" customFormat="1" ht="18" hidden="1" customHeight="1" x14ac:dyDescent="0.2">
      <c r="A241" s="498"/>
      <c r="B241" s="818"/>
      <c r="C241" s="818"/>
      <c r="D241" s="450"/>
      <c r="E241" s="450"/>
      <c r="F241" s="450"/>
      <c r="G241" s="817"/>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1:30" s="20" customFormat="1" ht="18" hidden="1" customHeight="1" x14ac:dyDescent="0.2">
      <c r="A242" s="498"/>
      <c r="B242" s="818"/>
      <c r="C242" s="818"/>
      <c r="D242" s="450"/>
      <c r="E242" s="450"/>
      <c r="F242" s="450"/>
      <c r="G242" s="817"/>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1:30" s="20" customFormat="1" ht="18" hidden="1" customHeight="1" x14ac:dyDescent="0.2">
      <c r="A243" s="498"/>
      <c r="B243" s="818"/>
      <c r="C243" s="818"/>
      <c r="D243" s="450"/>
      <c r="E243" s="450"/>
      <c r="F243" s="450"/>
      <c r="G243" s="817"/>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1:30" s="20" customFormat="1" ht="18" hidden="1" customHeight="1" x14ac:dyDescent="0.2">
      <c r="A244" s="498"/>
      <c r="B244" s="818"/>
      <c r="C244" s="818"/>
      <c r="D244" s="450"/>
      <c r="E244" s="450"/>
      <c r="F244" s="450"/>
      <c r="G244" s="817"/>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1:30" s="20" customFormat="1" ht="18" hidden="1" customHeight="1" x14ac:dyDescent="0.2">
      <c r="A245" s="498"/>
      <c r="B245" s="818"/>
      <c r="C245" s="818"/>
      <c r="D245" s="450"/>
      <c r="E245" s="450"/>
      <c r="F245" s="450"/>
      <c r="G245" s="817"/>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1:30" s="20" customFormat="1" ht="18" hidden="1" customHeight="1" x14ac:dyDescent="0.2">
      <c r="A246" s="498"/>
      <c r="B246" s="818"/>
      <c r="C246" s="818"/>
      <c r="D246" s="450"/>
      <c r="E246" s="450"/>
      <c r="F246" s="450"/>
      <c r="G246" s="817"/>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1:30" s="20" customFormat="1" ht="18" hidden="1" customHeight="1" x14ac:dyDescent="0.2">
      <c r="A247" s="498"/>
      <c r="B247" s="818"/>
      <c r="C247" s="818"/>
      <c r="D247" s="450"/>
      <c r="E247" s="450"/>
      <c r="F247" s="450"/>
      <c r="G247" s="817"/>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1:30" s="20" customFormat="1" ht="18" hidden="1" customHeight="1" x14ac:dyDescent="0.2">
      <c r="A248" s="498"/>
      <c r="B248" s="818"/>
      <c r="C248" s="818"/>
      <c r="D248" s="450"/>
      <c r="E248" s="450"/>
      <c r="F248" s="450"/>
      <c r="G248" s="817"/>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1:30" s="20" customFormat="1" ht="18" hidden="1" customHeight="1" x14ac:dyDescent="0.2">
      <c r="A249" s="498"/>
      <c r="B249" s="818"/>
      <c r="C249" s="818"/>
      <c r="D249" s="450"/>
      <c r="E249" s="450"/>
      <c r="F249" s="450"/>
      <c r="G249" s="817"/>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1:30" s="20" customFormat="1" ht="18" hidden="1" customHeight="1" x14ac:dyDescent="0.2">
      <c r="A250" s="498"/>
      <c r="B250" s="818"/>
      <c r="C250" s="818"/>
      <c r="D250" s="450"/>
      <c r="E250" s="450"/>
      <c r="F250" s="450"/>
      <c r="G250" s="817"/>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1:30" s="20" customFormat="1" ht="18" hidden="1" customHeight="1" x14ac:dyDescent="0.2">
      <c r="A251" s="498"/>
      <c r="B251" s="818"/>
      <c r="C251" s="818"/>
      <c r="D251" s="450"/>
      <c r="E251" s="450"/>
      <c r="F251" s="450"/>
      <c r="G251" s="817"/>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1:30" s="20" customFormat="1" ht="18" hidden="1" customHeight="1" x14ac:dyDescent="0.2">
      <c r="A252" s="498"/>
      <c r="B252" s="818"/>
      <c r="C252" s="818"/>
      <c r="D252" s="450"/>
      <c r="E252" s="450"/>
      <c r="F252" s="450"/>
      <c r="G252" s="817"/>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1:30" s="20" customFormat="1" ht="18" hidden="1" customHeight="1" x14ac:dyDescent="0.2">
      <c r="A253" s="498"/>
      <c r="B253" s="818"/>
      <c r="C253" s="818"/>
      <c r="D253" s="450"/>
      <c r="E253" s="450"/>
      <c r="F253" s="450"/>
      <c r="G253" s="817"/>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1:30" s="20" customFormat="1" ht="18" customHeight="1" thickBot="1" x14ac:dyDescent="0.25">
      <c r="A254" s="498"/>
      <c r="B254" s="818"/>
      <c r="C254" s="818"/>
      <c r="D254" s="450"/>
      <c r="E254" s="450"/>
      <c r="F254" s="450"/>
      <c r="G254" s="817"/>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1:30" s="20" customFormat="1" ht="18" customHeight="1" thickBot="1" x14ac:dyDescent="0.25">
      <c r="A255" s="579"/>
      <c r="B255" s="580"/>
      <c r="C255" s="581" t="s">
        <v>62</v>
      </c>
      <c r="D255" s="919">
        <f t="shared" ref="D255:E255" si="11">SUM(D225:D254)</f>
        <v>0</v>
      </c>
      <c r="E255" s="920">
        <f t="shared" si="11"/>
        <v>0</v>
      </c>
      <c r="F255" s="921">
        <f>SUM(F225:F254)</f>
        <v>0</v>
      </c>
      <c r="G255" s="582"/>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1:30" s="20" customFormat="1" ht="13.5" customHeight="1" thickBot="1" x14ac:dyDescent="0.25">
      <c r="A256" s="594"/>
      <c r="B256" s="584"/>
      <c r="C256" s="572"/>
      <c r="D256" s="585"/>
      <c r="E256" s="585"/>
      <c r="F256" s="585"/>
      <c r="G256" s="586"/>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1:30" s="20" customFormat="1" ht="19.5" customHeight="1" thickBot="1" x14ac:dyDescent="0.25">
      <c r="A257" s="1511" t="s">
        <v>363</v>
      </c>
      <c r="B257" s="1512"/>
      <c r="C257" s="1512"/>
      <c r="D257" s="1512"/>
      <c r="E257" s="1512"/>
      <c r="F257" s="1512"/>
      <c r="G257" s="1513"/>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1:30" s="20" customFormat="1" ht="30" customHeight="1" x14ac:dyDescent="0.2">
      <c r="A258" s="575" t="s">
        <v>138</v>
      </c>
      <c r="B258" s="576" t="s">
        <v>355</v>
      </c>
      <c r="C258" s="576" t="s">
        <v>356</v>
      </c>
      <c r="D258" s="577" t="s">
        <v>745</v>
      </c>
      <c r="E258" s="577" t="s">
        <v>746</v>
      </c>
      <c r="F258" s="577" t="s">
        <v>754</v>
      </c>
      <c r="G258" s="578" t="s">
        <v>753</v>
      </c>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1:30" s="20" customFormat="1" ht="18" customHeight="1" x14ac:dyDescent="0.2">
      <c r="A259" s="498"/>
      <c r="B259" s="818"/>
      <c r="C259" s="818"/>
      <c r="D259" s="450"/>
      <c r="E259" s="450"/>
      <c r="F259" s="450"/>
      <c r="G259" s="817"/>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1:30" s="20" customFormat="1" ht="18" customHeight="1" x14ac:dyDescent="0.2">
      <c r="A260" s="498"/>
      <c r="B260" s="818"/>
      <c r="C260" s="818"/>
      <c r="D260" s="450"/>
      <c r="E260" s="450"/>
      <c r="F260" s="450"/>
      <c r="G260" s="817"/>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1:30" s="20" customFormat="1" ht="18" customHeight="1" x14ac:dyDescent="0.2">
      <c r="A261" s="498"/>
      <c r="B261" s="818"/>
      <c r="C261" s="818"/>
      <c r="D261" s="450"/>
      <c r="E261" s="450"/>
      <c r="F261" s="450"/>
      <c r="G261" s="817"/>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1:30" s="20" customFormat="1" ht="18" customHeight="1" x14ac:dyDescent="0.2">
      <c r="A262" s="498"/>
      <c r="B262" s="818"/>
      <c r="C262" s="818"/>
      <c r="D262" s="450"/>
      <c r="E262" s="450"/>
      <c r="F262" s="450"/>
      <c r="G262" s="817"/>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1:30" s="20" customFormat="1" ht="18" customHeight="1" x14ac:dyDescent="0.2">
      <c r="A263" s="498"/>
      <c r="B263" s="818"/>
      <c r="C263" s="818"/>
      <c r="D263" s="450"/>
      <c r="E263" s="450"/>
      <c r="F263" s="450"/>
      <c r="G263" s="817"/>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1:30" s="20" customFormat="1" ht="18" customHeight="1" x14ac:dyDescent="0.2">
      <c r="A264" s="498"/>
      <c r="B264" s="818"/>
      <c r="C264" s="818"/>
      <c r="D264" s="450"/>
      <c r="E264" s="450"/>
      <c r="F264" s="450"/>
      <c r="G264" s="817"/>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1:30" s="20" customFormat="1" ht="18" customHeight="1" x14ac:dyDescent="0.2">
      <c r="A265" s="498"/>
      <c r="B265" s="818"/>
      <c r="C265" s="818"/>
      <c r="D265" s="450"/>
      <c r="E265" s="450"/>
      <c r="F265" s="450"/>
      <c r="G265" s="817"/>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1:30" s="20" customFormat="1" ht="18" customHeight="1" x14ac:dyDescent="0.2">
      <c r="A266" s="498"/>
      <c r="B266" s="818"/>
      <c r="C266" s="818"/>
      <c r="D266" s="450"/>
      <c r="E266" s="450"/>
      <c r="F266" s="450"/>
      <c r="G266" s="817"/>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1:30" s="20" customFormat="1" ht="18" customHeight="1" x14ac:dyDescent="0.2">
      <c r="A267" s="498"/>
      <c r="B267" s="818"/>
      <c r="C267" s="818"/>
      <c r="D267" s="450"/>
      <c r="E267" s="450"/>
      <c r="F267" s="450"/>
      <c r="G267" s="817"/>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1:30" s="20" customFormat="1" ht="18" customHeight="1" x14ac:dyDescent="0.2">
      <c r="A268" s="498"/>
      <c r="B268" s="818"/>
      <c r="C268" s="818"/>
      <c r="D268" s="450"/>
      <c r="E268" s="450"/>
      <c r="F268" s="450"/>
      <c r="G268" s="817"/>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1:30" s="20" customFormat="1" ht="18" customHeight="1" x14ac:dyDescent="0.2">
      <c r="A269" s="498"/>
      <c r="B269" s="818"/>
      <c r="C269" s="818"/>
      <c r="D269" s="450"/>
      <c r="E269" s="450"/>
      <c r="F269" s="450"/>
      <c r="G269" s="817"/>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1:30" s="20" customFormat="1" ht="18" customHeight="1" x14ac:dyDescent="0.2">
      <c r="A270" s="498"/>
      <c r="B270" s="818"/>
      <c r="C270" s="818"/>
      <c r="D270" s="450"/>
      <c r="E270" s="450"/>
      <c r="F270" s="450"/>
      <c r="G270" s="817"/>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1:30" s="20" customFormat="1" ht="18" customHeight="1" x14ac:dyDescent="0.2">
      <c r="A271" s="498"/>
      <c r="B271" s="818"/>
      <c r="C271" s="818"/>
      <c r="D271" s="450"/>
      <c r="E271" s="450"/>
      <c r="F271" s="450"/>
      <c r="G271" s="817"/>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1:30" s="20" customFormat="1" ht="18" customHeight="1" x14ac:dyDescent="0.2">
      <c r="A272" s="498"/>
      <c r="B272" s="818"/>
      <c r="C272" s="818"/>
      <c r="D272" s="450"/>
      <c r="E272" s="450"/>
      <c r="F272" s="450"/>
      <c r="G272" s="817"/>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1:30" s="20" customFormat="1" ht="18" hidden="1" customHeight="1" x14ac:dyDescent="0.2">
      <c r="A273" s="498"/>
      <c r="B273" s="818"/>
      <c r="C273" s="818"/>
      <c r="D273" s="450"/>
      <c r="E273" s="450"/>
      <c r="F273" s="450"/>
      <c r="G273" s="817"/>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1:30" s="20" customFormat="1" ht="18" hidden="1" customHeight="1" x14ac:dyDescent="0.2">
      <c r="A274" s="498"/>
      <c r="B274" s="818"/>
      <c r="C274" s="818"/>
      <c r="D274" s="450"/>
      <c r="E274" s="450"/>
      <c r="F274" s="450"/>
      <c r="G274" s="817"/>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1:30" s="20" customFormat="1" ht="18" hidden="1" customHeight="1" x14ac:dyDescent="0.2">
      <c r="A275" s="498"/>
      <c r="B275" s="818"/>
      <c r="C275" s="818"/>
      <c r="D275" s="450"/>
      <c r="E275" s="450"/>
      <c r="F275" s="450"/>
      <c r="G275" s="817"/>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1:30" s="20" customFormat="1" ht="18" hidden="1" customHeight="1" x14ac:dyDescent="0.2">
      <c r="A276" s="498"/>
      <c r="B276" s="818"/>
      <c r="C276" s="818"/>
      <c r="D276" s="450"/>
      <c r="E276" s="450"/>
      <c r="F276" s="450"/>
      <c r="G276" s="817"/>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1:30" s="20" customFormat="1" ht="18" hidden="1" customHeight="1" x14ac:dyDescent="0.2">
      <c r="A277" s="498"/>
      <c r="B277" s="818"/>
      <c r="C277" s="818"/>
      <c r="D277" s="450"/>
      <c r="E277" s="450"/>
      <c r="F277" s="450"/>
      <c r="G277" s="817"/>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1:30" s="20" customFormat="1" ht="18" hidden="1" customHeight="1" x14ac:dyDescent="0.2">
      <c r="A278" s="498"/>
      <c r="B278" s="818"/>
      <c r="C278" s="818"/>
      <c r="D278" s="450"/>
      <c r="E278" s="450"/>
      <c r="F278" s="450"/>
      <c r="G278" s="817"/>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1:30" s="20" customFormat="1" ht="18" hidden="1" customHeight="1" x14ac:dyDescent="0.2">
      <c r="A279" s="498"/>
      <c r="B279" s="818"/>
      <c r="C279" s="818"/>
      <c r="D279" s="450"/>
      <c r="E279" s="450"/>
      <c r="F279" s="450"/>
      <c r="G279" s="817"/>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1:30" s="20" customFormat="1" ht="18" hidden="1" customHeight="1" x14ac:dyDescent="0.2">
      <c r="A280" s="498"/>
      <c r="B280" s="818"/>
      <c r="C280" s="818"/>
      <c r="D280" s="450"/>
      <c r="E280" s="450"/>
      <c r="F280" s="450"/>
      <c r="G280" s="817"/>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1:30" s="20" customFormat="1" ht="18" hidden="1" customHeight="1" x14ac:dyDescent="0.2">
      <c r="A281" s="498"/>
      <c r="B281" s="818"/>
      <c r="C281" s="818"/>
      <c r="D281" s="450"/>
      <c r="E281" s="450"/>
      <c r="F281" s="450"/>
      <c r="G281" s="817"/>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1:30" s="20" customFormat="1" ht="18" hidden="1" customHeight="1" x14ac:dyDescent="0.2">
      <c r="A282" s="498"/>
      <c r="B282" s="818"/>
      <c r="C282" s="818"/>
      <c r="D282" s="450"/>
      <c r="E282" s="450"/>
      <c r="F282" s="450"/>
      <c r="G282" s="817"/>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1:30" s="20" customFormat="1" ht="18" hidden="1" customHeight="1" x14ac:dyDescent="0.2">
      <c r="A283" s="498"/>
      <c r="B283" s="818"/>
      <c r="C283" s="818"/>
      <c r="D283" s="450"/>
      <c r="E283" s="450"/>
      <c r="F283" s="450"/>
      <c r="G283" s="817"/>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1:30" s="20" customFormat="1" ht="18" hidden="1" customHeight="1" x14ac:dyDescent="0.2">
      <c r="A284" s="498"/>
      <c r="B284" s="818"/>
      <c r="C284" s="818"/>
      <c r="D284" s="450"/>
      <c r="E284" s="450"/>
      <c r="F284" s="450"/>
      <c r="G284" s="817"/>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1:30" s="20" customFormat="1" ht="18" hidden="1" customHeight="1" x14ac:dyDescent="0.2">
      <c r="A285" s="498"/>
      <c r="B285" s="818"/>
      <c r="C285" s="818"/>
      <c r="D285" s="450"/>
      <c r="E285" s="450"/>
      <c r="F285" s="450"/>
      <c r="G285" s="817"/>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1:30" s="20" customFormat="1" ht="18" hidden="1" customHeight="1" x14ac:dyDescent="0.2">
      <c r="A286" s="498"/>
      <c r="B286" s="818"/>
      <c r="C286" s="818"/>
      <c r="D286" s="450"/>
      <c r="E286" s="450"/>
      <c r="F286" s="450"/>
      <c r="G286" s="817"/>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1:30" s="20" customFormat="1" ht="18" hidden="1" customHeight="1" x14ac:dyDescent="0.2">
      <c r="A287" s="498"/>
      <c r="B287" s="818"/>
      <c r="C287" s="818"/>
      <c r="D287" s="450"/>
      <c r="E287" s="450"/>
      <c r="F287" s="450"/>
      <c r="G287" s="817"/>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1:30" s="20" customFormat="1" ht="18" customHeight="1" thickBot="1" x14ac:dyDescent="0.25">
      <c r="A288" s="498"/>
      <c r="B288" s="818"/>
      <c r="C288" s="818"/>
      <c r="D288" s="450"/>
      <c r="E288" s="450"/>
      <c r="F288" s="450"/>
      <c r="G288" s="817"/>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1:30" s="20" customFormat="1" ht="18" customHeight="1" thickBot="1" x14ac:dyDescent="0.25">
      <c r="A289" s="579"/>
      <c r="B289" s="580"/>
      <c r="C289" s="581" t="s">
        <v>62</v>
      </c>
      <c r="D289" s="919">
        <f t="shared" ref="D289:E289" si="12">SUM(D259:D288)</f>
        <v>0</v>
      </c>
      <c r="E289" s="920">
        <f t="shared" si="12"/>
        <v>0</v>
      </c>
      <c r="F289" s="921">
        <f>SUM(F259:F288)</f>
        <v>0</v>
      </c>
      <c r="G289" s="582"/>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1:30" s="20" customFormat="1" ht="13.5" customHeight="1" thickBot="1" x14ac:dyDescent="0.25">
      <c r="A290" s="587"/>
      <c r="B290" s="588"/>
      <c r="C290" s="589"/>
      <c r="D290" s="590"/>
      <c r="E290" s="590"/>
      <c r="F290" s="590"/>
      <c r="G290" s="591"/>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1:30" s="20" customFormat="1" ht="19.5" customHeight="1" thickBot="1" x14ac:dyDescent="0.25">
      <c r="A291" s="1511" t="s">
        <v>367</v>
      </c>
      <c r="B291" s="1512"/>
      <c r="C291" s="1512"/>
      <c r="D291" s="1512"/>
      <c r="E291" s="1512"/>
      <c r="F291" s="1512"/>
      <c r="G291" s="1513"/>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1:30" s="20" customFormat="1" ht="30" customHeight="1" x14ac:dyDescent="0.2">
      <c r="A292" s="575" t="s">
        <v>138</v>
      </c>
      <c r="B292" s="576" t="s">
        <v>355</v>
      </c>
      <c r="C292" s="576" t="s">
        <v>356</v>
      </c>
      <c r="D292" s="577" t="s">
        <v>745</v>
      </c>
      <c r="E292" s="577" t="s">
        <v>746</v>
      </c>
      <c r="F292" s="577" t="s">
        <v>754</v>
      </c>
      <c r="G292" s="578" t="s">
        <v>753</v>
      </c>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1:30" s="20" customFormat="1" ht="18" customHeight="1" x14ac:dyDescent="0.2">
      <c r="A293" s="498"/>
      <c r="B293" s="818"/>
      <c r="C293" s="818"/>
      <c r="D293" s="450"/>
      <c r="E293" s="450"/>
      <c r="F293" s="450"/>
      <c r="G293" s="817"/>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1:30" s="20" customFormat="1" ht="18" customHeight="1" x14ac:dyDescent="0.2">
      <c r="A294" s="498"/>
      <c r="B294" s="818"/>
      <c r="C294" s="818"/>
      <c r="D294" s="450"/>
      <c r="E294" s="450"/>
      <c r="F294" s="450"/>
      <c r="G294" s="817"/>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1:30" s="20" customFormat="1" ht="18" customHeight="1" x14ac:dyDescent="0.2">
      <c r="A295" s="498"/>
      <c r="B295" s="818"/>
      <c r="C295" s="818"/>
      <c r="D295" s="450"/>
      <c r="E295" s="450"/>
      <c r="F295" s="450"/>
      <c r="G295" s="817"/>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1:30" s="20" customFormat="1" ht="18" customHeight="1" x14ac:dyDescent="0.2">
      <c r="A296" s="498"/>
      <c r="B296" s="818"/>
      <c r="C296" s="818"/>
      <c r="D296" s="450"/>
      <c r="E296" s="450"/>
      <c r="F296" s="450"/>
      <c r="G296" s="817"/>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1:30" s="20" customFormat="1" ht="18" customHeight="1" x14ac:dyDescent="0.2">
      <c r="A297" s="498"/>
      <c r="B297" s="818"/>
      <c r="C297" s="818"/>
      <c r="D297" s="450"/>
      <c r="E297" s="450"/>
      <c r="F297" s="450"/>
      <c r="G297" s="817"/>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1:30" s="20" customFormat="1" ht="18" customHeight="1" x14ac:dyDescent="0.2">
      <c r="A298" s="498"/>
      <c r="B298" s="818"/>
      <c r="C298" s="818"/>
      <c r="D298" s="450"/>
      <c r="E298" s="450"/>
      <c r="F298" s="450"/>
      <c r="G298" s="817"/>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1:30" s="20" customFormat="1" ht="18" customHeight="1" x14ac:dyDescent="0.2">
      <c r="A299" s="498"/>
      <c r="B299" s="818"/>
      <c r="C299" s="818"/>
      <c r="D299" s="450"/>
      <c r="E299" s="450"/>
      <c r="F299" s="450"/>
      <c r="G299" s="817"/>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1:30" s="20" customFormat="1" ht="18" customHeight="1" x14ac:dyDescent="0.2">
      <c r="A300" s="498"/>
      <c r="B300" s="818"/>
      <c r="C300" s="818"/>
      <c r="D300" s="450"/>
      <c r="E300" s="450"/>
      <c r="F300" s="450"/>
      <c r="G300" s="817"/>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1:30" s="20" customFormat="1" ht="18" customHeight="1" x14ac:dyDescent="0.2">
      <c r="A301" s="498"/>
      <c r="B301" s="818"/>
      <c r="C301" s="818"/>
      <c r="D301" s="450"/>
      <c r="E301" s="450"/>
      <c r="F301" s="450"/>
      <c r="G301" s="817"/>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1:30" s="20" customFormat="1" ht="18" customHeight="1" x14ac:dyDescent="0.2">
      <c r="A302" s="498"/>
      <c r="B302" s="818"/>
      <c r="C302" s="818"/>
      <c r="D302" s="450"/>
      <c r="E302" s="450"/>
      <c r="F302" s="450"/>
      <c r="G302" s="817"/>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1:30" s="20" customFormat="1" ht="18" customHeight="1" x14ac:dyDescent="0.2">
      <c r="A303" s="498"/>
      <c r="B303" s="818"/>
      <c r="C303" s="818"/>
      <c r="D303" s="450"/>
      <c r="E303" s="450"/>
      <c r="F303" s="450"/>
      <c r="G303" s="817"/>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1:30" s="20" customFormat="1" ht="18" customHeight="1" x14ac:dyDescent="0.2">
      <c r="A304" s="498"/>
      <c r="B304" s="818"/>
      <c r="C304" s="818"/>
      <c r="D304" s="450"/>
      <c r="E304" s="450"/>
      <c r="F304" s="450"/>
      <c r="G304" s="817"/>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1:30" s="20" customFormat="1" ht="18" customHeight="1" x14ac:dyDescent="0.2">
      <c r="A305" s="498"/>
      <c r="B305" s="818"/>
      <c r="C305" s="818"/>
      <c r="D305" s="450"/>
      <c r="E305" s="450"/>
      <c r="F305" s="450"/>
      <c r="G305" s="817"/>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1:30" s="20" customFormat="1" ht="18" customHeight="1" x14ac:dyDescent="0.2">
      <c r="A306" s="498"/>
      <c r="B306" s="818"/>
      <c r="C306" s="818"/>
      <c r="D306" s="450"/>
      <c r="E306" s="450"/>
      <c r="F306" s="450"/>
      <c r="G306" s="817"/>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1:30" s="20" customFormat="1" ht="18" hidden="1" customHeight="1" x14ac:dyDescent="0.2">
      <c r="A307" s="498"/>
      <c r="B307" s="818"/>
      <c r="C307" s="818"/>
      <c r="D307" s="450"/>
      <c r="E307" s="450"/>
      <c r="F307" s="450"/>
      <c r="G307" s="817"/>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1:30" s="20" customFormat="1" ht="18" hidden="1" customHeight="1" x14ac:dyDescent="0.2">
      <c r="A308" s="498"/>
      <c r="B308" s="818"/>
      <c r="C308" s="818"/>
      <c r="D308" s="450"/>
      <c r="E308" s="450"/>
      <c r="F308" s="450"/>
      <c r="G308" s="817"/>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1:30" s="20" customFormat="1" ht="18" hidden="1" customHeight="1" x14ac:dyDescent="0.2">
      <c r="A309" s="498"/>
      <c r="B309" s="818"/>
      <c r="C309" s="818"/>
      <c r="D309" s="450"/>
      <c r="E309" s="450"/>
      <c r="F309" s="450"/>
      <c r="G309" s="817"/>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1:30" s="20" customFormat="1" ht="18" hidden="1" customHeight="1" x14ac:dyDescent="0.2">
      <c r="A310" s="498"/>
      <c r="B310" s="818"/>
      <c r="C310" s="818"/>
      <c r="D310" s="450"/>
      <c r="E310" s="450"/>
      <c r="F310" s="450"/>
      <c r="G310" s="817"/>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1:30" s="20" customFormat="1" ht="18" hidden="1" customHeight="1" x14ac:dyDescent="0.2">
      <c r="A311" s="498"/>
      <c r="B311" s="818"/>
      <c r="C311" s="818"/>
      <c r="D311" s="450"/>
      <c r="E311" s="450"/>
      <c r="F311" s="450"/>
      <c r="G311" s="817"/>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1:30" s="20" customFormat="1" ht="18" hidden="1" customHeight="1" x14ac:dyDescent="0.2">
      <c r="A312" s="498"/>
      <c r="B312" s="818"/>
      <c r="C312" s="818"/>
      <c r="D312" s="450"/>
      <c r="E312" s="450"/>
      <c r="F312" s="450"/>
      <c r="G312" s="817"/>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1:30" s="20" customFormat="1" ht="18" hidden="1" customHeight="1" x14ac:dyDescent="0.2">
      <c r="A313" s="498"/>
      <c r="B313" s="818"/>
      <c r="C313" s="818"/>
      <c r="D313" s="450"/>
      <c r="E313" s="450"/>
      <c r="F313" s="450"/>
      <c r="G313" s="817"/>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1:30" s="20" customFormat="1" ht="18" hidden="1" customHeight="1" x14ac:dyDescent="0.2">
      <c r="A314" s="498"/>
      <c r="B314" s="818"/>
      <c r="C314" s="818"/>
      <c r="D314" s="450"/>
      <c r="E314" s="450"/>
      <c r="F314" s="450"/>
      <c r="G314" s="817"/>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1:30" s="20" customFormat="1" ht="18" hidden="1" customHeight="1" x14ac:dyDescent="0.2">
      <c r="A315" s="498"/>
      <c r="B315" s="818"/>
      <c r="C315" s="818"/>
      <c r="D315" s="450"/>
      <c r="E315" s="450"/>
      <c r="F315" s="450"/>
      <c r="G315" s="817"/>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1:30" s="20" customFormat="1" ht="18" hidden="1" customHeight="1" x14ac:dyDescent="0.2">
      <c r="A316" s="498"/>
      <c r="B316" s="818"/>
      <c r="C316" s="818"/>
      <c r="D316" s="450"/>
      <c r="E316" s="450"/>
      <c r="F316" s="450"/>
      <c r="G316" s="817"/>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1:30" s="20" customFormat="1" ht="18" hidden="1" customHeight="1" x14ac:dyDescent="0.2">
      <c r="A317" s="498"/>
      <c r="B317" s="818"/>
      <c r="C317" s="818"/>
      <c r="D317" s="450"/>
      <c r="E317" s="450"/>
      <c r="F317" s="450"/>
      <c r="G317" s="817"/>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1:30" s="20" customFormat="1" ht="18" hidden="1" customHeight="1" x14ac:dyDescent="0.2">
      <c r="A318" s="498"/>
      <c r="B318" s="818"/>
      <c r="C318" s="818"/>
      <c r="D318" s="450"/>
      <c r="E318" s="450"/>
      <c r="F318" s="450"/>
      <c r="G318" s="817"/>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1:30" s="20" customFormat="1" ht="18" hidden="1" customHeight="1" x14ac:dyDescent="0.2">
      <c r="A319" s="498"/>
      <c r="B319" s="818"/>
      <c r="C319" s="818"/>
      <c r="D319" s="450"/>
      <c r="E319" s="450"/>
      <c r="F319" s="450"/>
      <c r="G319" s="817"/>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1:30" s="20" customFormat="1" ht="18" hidden="1" customHeight="1" x14ac:dyDescent="0.2">
      <c r="A320" s="498"/>
      <c r="B320" s="818"/>
      <c r="C320" s="818"/>
      <c r="D320" s="450"/>
      <c r="E320" s="450"/>
      <c r="F320" s="450"/>
      <c r="G320" s="817"/>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1:30" s="20" customFormat="1" ht="18" hidden="1" customHeight="1" x14ac:dyDescent="0.2">
      <c r="A321" s="498"/>
      <c r="B321" s="818"/>
      <c r="C321" s="818"/>
      <c r="D321" s="450"/>
      <c r="E321" s="450"/>
      <c r="F321" s="450"/>
      <c r="G321" s="817"/>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1:30" s="20" customFormat="1" ht="18" customHeight="1" thickBot="1" x14ac:dyDescent="0.25">
      <c r="A322" s="498"/>
      <c r="B322" s="818"/>
      <c r="C322" s="818"/>
      <c r="D322" s="450"/>
      <c r="E322" s="450"/>
      <c r="F322" s="450"/>
      <c r="G322" s="817"/>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1:30" s="20" customFormat="1" ht="18" customHeight="1" thickBot="1" x14ac:dyDescent="0.25">
      <c r="A323" s="579"/>
      <c r="B323" s="580"/>
      <c r="C323" s="581" t="s">
        <v>62</v>
      </c>
      <c r="D323" s="919">
        <f t="shared" ref="D323:E323" si="13">SUM(D293:D322)</f>
        <v>0</v>
      </c>
      <c r="E323" s="920">
        <f t="shared" si="13"/>
        <v>0</v>
      </c>
      <c r="F323" s="921">
        <f>SUM(F293:F322)</f>
        <v>0</v>
      </c>
      <c r="G323" s="582"/>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1:30" s="20" customFormat="1" ht="13.5" customHeight="1" thickBot="1" x14ac:dyDescent="0.25">
      <c r="A324" s="587"/>
      <c r="B324" s="588"/>
      <c r="C324" s="589"/>
      <c r="D324" s="590"/>
      <c r="E324" s="590"/>
      <c r="F324" s="590"/>
      <c r="G324" s="591"/>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1:30" s="20" customFormat="1" ht="19.5" customHeight="1" thickBot="1" x14ac:dyDescent="0.25">
      <c r="A325" s="1511" t="s">
        <v>369</v>
      </c>
      <c r="B325" s="1512"/>
      <c r="C325" s="1512"/>
      <c r="D325" s="1512"/>
      <c r="E325" s="1512"/>
      <c r="F325" s="1512"/>
      <c r="G325" s="1513"/>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1:30" s="20" customFormat="1" ht="30" customHeight="1" x14ac:dyDescent="0.2">
      <c r="A326" s="575" t="s">
        <v>138</v>
      </c>
      <c r="B326" s="576" t="s">
        <v>355</v>
      </c>
      <c r="C326" s="576" t="s">
        <v>356</v>
      </c>
      <c r="D326" s="577" t="s">
        <v>745</v>
      </c>
      <c r="E326" s="577" t="s">
        <v>746</v>
      </c>
      <c r="F326" s="577" t="s">
        <v>754</v>
      </c>
      <c r="G326" s="578" t="s">
        <v>753</v>
      </c>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1:30" s="20" customFormat="1" ht="18" customHeight="1" x14ac:dyDescent="0.2">
      <c r="A327" s="498"/>
      <c r="B327" s="818"/>
      <c r="C327" s="818"/>
      <c r="D327" s="450"/>
      <c r="E327" s="450"/>
      <c r="F327" s="450"/>
      <c r="G327" s="817"/>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1:30" s="20" customFormat="1" ht="18" customHeight="1" x14ac:dyDescent="0.2">
      <c r="A328" s="498"/>
      <c r="B328" s="818"/>
      <c r="C328" s="818"/>
      <c r="D328" s="450"/>
      <c r="E328" s="450"/>
      <c r="F328" s="450"/>
      <c r="G328" s="817"/>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1:30" s="20" customFormat="1" ht="18" customHeight="1" x14ac:dyDescent="0.2">
      <c r="A329" s="498"/>
      <c r="B329" s="818"/>
      <c r="C329" s="818"/>
      <c r="D329" s="450"/>
      <c r="E329" s="450"/>
      <c r="F329" s="450"/>
      <c r="G329" s="817"/>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1:30" s="20" customFormat="1" ht="18" customHeight="1" x14ac:dyDescent="0.2">
      <c r="A330" s="498"/>
      <c r="B330" s="818"/>
      <c r="C330" s="818"/>
      <c r="D330" s="450"/>
      <c r="E330" s="450"/>
      <c r="F330" s="450"/>
      <c r="G330" s="817"/>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1:30" s="20" customFormat="1" ht="18" customHeight="1" x14ac:dyDescent="0.2">
      <c r="A331" s="498"/>
      <c r="B331" s="818"/>
      <c r="C331" s="818"/>
      <c r="D331" s="450"/>
      <c r="E331" s="450"/>
      <c r="F331" s="450"/>
      <c r="G331" s="817"/>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1:30" s="20" customFormat="1" ht="18" customHeight="1" x14ac:dyDescent="0.2">
      <c r="A332" s="498"/>
      <c r="B332" s="818"/>
      <c r="C332" s="818"/>
      <c r="D332" s="450"/>
      <c r="E332" s="450"/>
      <c r="F332" s="450"/>
      <c r="G332" s="817"/>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1:30" s="20" customFormat="1" ht="18" customHeight="1" x14ac:dyDescent="0.2">
      <c r="A333" s="498"/>
      <c r="B333" s="818"/>
      <c r="C333" s="818"/>
      <c r="D333" s="450"/>
      <c r="E333" s="450"/>
      <c r="F333" s="450"/>
      <c r="G333" s="817"/>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1:30" s="20" customFormat="1" ht="18" customHeight="1" x14ac:dyDescent="0.2">
      <c r="A334" s="498"/>
      <c r="B334" s="818"/>
      <c r="C334" s="818"/>
      <c r="D334" s="450"/>
      <c r="E334" s="450"/>
      <c r="F334" s="450"/>
      <c r="G334" s="817"/>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1:30" s="20" customFormat="1" ht="18" customHeight="1" x14ac:dyDescent="0.2">
      <c r="A335" s="498"/>
      <c r="B335" s="818"/>
      <c r="C335" s="818"/>
      <c r="D335" s="450"/>
      <c r="E335" s="450"/>
      <c r="F335" s="450"/>
      <c r="G335" s="817"/>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1:30" s="20" customFormat="1" ht="18" customHeight="1" x14ac:dyDescent="0.2">
      <c r="A336" s="498"/>
      <c r="B336" s="818"/>
      <c r="C336" s="818"/>
      <c r="D336" s="450"/>
      <c r="E336" s="450"/>
      <c r="F336" s="450"/>
      <c r="G336" s="817"/>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1:30" s="20" customFormat="1" ht="18" customHeight="1" x14ac:dyDescent="0.2">
      <c r="A337" s="498"/>
      <c r="B337" s="818"/>
      <c r="C337" s="818"/>
      <c r="D337" s="450"/>
      <c r="E337" s="450"/>
      <c r="F337" s="450"/>
      <c r="G337" s="817"/>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1:30" s="20" customFormat="1" ht="18" customHeight="1" x14ac:dyDescent="0.2">
      <c r="A338" s="498"/>
      <c r="B338" s="818"/>
      <c r="C338" s="818"/>
      <c r="D338" s="450"/>
      <c r="E338" s="450"/>
      <c r="F338" s="450"/>
      <c r="G338" s="817"/>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1:30" s="20" customFormat="1" ht="18" customHeight="1" x14ac:dyDescent="0.2">
      <c r="A339" s="498"/>
      <c r="B339" s="818"/>
      <c r="C339" s="818"/>
      <c r="D339" s="450"/>
      <c r="E339" s="450"/>
      <c r="F339" s="450"/>
      <c r="G339" s="817"/>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1:30" s="20" customFormat="1" ht="18" customHeight="1" x14ac:dyDescent="0.2">
      <c r="A340" s="498"/>
      <c r="B340" s="818"/>
      <c r="C340" s="818"/>
      <c r="D340" s="450"/>
      <c r="E340" s="450"/>
      <c r="F340" s="450"/>
      <c r="G340" s="817"/>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1:30" s="20" customFormat="1" ht="18" hidden="1" customHeight="1" x14ac:dyDescent="0.2">
      <c r="A341" s="498"/>
      <c r="B341" s="818"/>
      <c r="C341" s="818"/>
      <c r="D341" s="450"/>
      <c r="E341" s="450"/>
      <c r="F341" s="450"/>
      <c r="G341" s="817"/>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1:30" s="20" customFormat="1" ht="18" hidden="1" customHeight="1" x14ac:dyDescent="0.2">
      <c r="A342" s="498"/>
      <c r="B342" s="818"/>
      <c r="C342" s="818"/>
      <c r="D342" s="450"/>
      <c r="E342" s="450"/>
      <c r="F342" s="450"/>
      <c r="G342" s="817"/>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1:30" s="20" customFormat="1" ht="18" hidden="1" customHeight="1" x14ac:dyDescent="0.2">
      <c r="A343" s="498"/>
      <c r="B343" s="818"/>
      <c r="C343" s="818"/>
      <c r="D343" s="450"/>
      <c r="E343" s="450"/>
      <c r="F343" s="450"/>
      <c r="G343" s="817"/>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1:30" s="20" customFormat="1" ht="18" hidden="1" customHeight="1" x14ac:dyDescent="0.2">
      <c r="A344" s="498"/>
      <c r="B344" s="818"/>
      <c r="C344" s="818"/>
      <c r="D344" s="450"/>
      <c r="E344" s="450"/>
      <c r="F344" s="450"/>
      <c r="G344" s="817"/>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1:30" s="20" customFormat="1" ht="18" hidden="1" customHeight="1" x14ac:dyDescent="0.2">
      <c r="A345" s="498"/>
      <c r="B345" s="818"/>
      <c r="C345" s="818"/>
      <c r="D345" s="450"/>
      <c r="E345" s="450"/>
      <c r="F345" s="450"/>
      <c r="G345" s="817"/>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1:30" s="20" customFormat="1" ht="18" hidden="1" customHeight="1" x14ac:dyDescent="0.2">
      <c r="A346" s="498"/>
      <c r="B346" s="818"/>
      <c r="C346" s="818"/>
      <c r="D346" s="450"/>
      <c r="E346" s="450"/>
      <c r="F346" s="450"/>
      <c r="G346" s="817"/>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1:30" s="20" customFormat="1" ht="18" hidden="1" customHeight="1" x14ac:dyDescent="0.2">
      <c r="A347" s="498"/>
      <c r="B347" s="818"/>
      <c r="C347" s="818"/>
      <c r="D347" s="450"/>
      <c r="E347" s="450"/>
      <c r="F347" s="450"/>
      <c r="G347" s="817"/>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1:30" s="20" customFormat="1" ht="18" hidden="1" customHeight="1" x14ac:dyDescent="0.2">
      <c r="A348" s="498"/>
      <c r="B348" s="818"/>
      <c r="C348" s="818"/>
      <c r="D348" s="450"/>
      <c r="E348" s="450"/>
      <c r="F348" s="450"/>
      <c r="G348" s="817"/>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1:30" s="20" customFormat="1" ht="18" hidden="1" customHeight="1" x14ac:dyDescent="0.2">
      <c r="A349" s="498"/>
      <c r="B349" s="818"/>
      <c r="C349" s="818"/>
      <c r="D349" s="450"/>
      <c r="E349" s="450"/>
      <c r="F349" s="450"/>
      <c r="G349" s="817"/>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1:30" s="20" customFormat="1" ht="18" hidden="1" customHeight="1" x14ac:dyDescent="0.2">
      <c r="A350" s="498"/>
      <c r="B350" s="818"/>
      <c r="C350" s="818"/>
      <c r="D350" s="450"/>
      <c r="E350" s="450"/>
      <c r="F350" s="450"/>
      <c r="G350" s="817"/>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1:30" s="20" customFormat="1" ht="18" hidden="1" customHeight="1" x14ac:dyDescent="0.2">
      <c r="A351" s="498"/>
      <c r="B351" s="818"/>
      <c r="C351" s="818"/>
      <c r="D351" s="450"/>
      <c r="E351" s="450"/>
      <c r="F351" s="450"/>
      <c r="G351" s="817"/>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1:30" s="20" customFormat="1" ht="18" hidden="1" customHeight="1" x14ac:dyDescent="0.2">
      <c r="A352" s="498"/>
      <c r="B352" s="818"/>
      <c r="C352" s="818"/>
      <c r="D352" s="450"/>
      <c r="E352" s="450"/>
      <c r="F352" s="450"/>
      <c r="G352" s="817"/>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1:30" s="20" customFormat="1" ht="18" hidden="1" customHeight="1" x14ac:dyDescent="0.2">
      <c r="A353" s="498"/>
      <c r="B353" s="818"/>
      <c r="C353" s="818"/>
      <c r="D353" s="450"/>
      <c r="E353" s="450"/>
      <c r="F353" s="450"/>
      <c r="G353" s="817"/>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1:30" s="20" customFormat="1" ht="18" hidden="1" customHeight="1" x14ac:dyDescent="0.2">
      <c r="A354" s="498"/>
      <c r="B354" s="818"/>
      <c r="C354" s="818"/>
      <c r="D354" s="450"/>
      <c r="E354" s="450"/>
      <c r="F354" s="450"/>
      <c r="G354" s="817"/>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1:30" s="20" customFormat="1" ht="18" hidden="1" customHeight="1" x14ac:dyDescent="0.2">
      <c r="A355" s="498"/>
      <c r="B355" s="818"/>
      <c r="C355" s="818"/>
      <c r="D355" s="450"/>
      <c r="E355" s="450"/>
      <c r="F355" s="450"/>
      <c r="G355" s="817"/>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1:30" s="20" customFormat="1" ht="18" customHeight="1" thickBot="1" x14ac:dyDescent="0.25">
      <c r="A356" s="498"/>
      <c r="B356" s="818"/>
      <c r="C356" s="818"/>
      <c r="D356" s="450"/>
      <c r="E356" s="450"/>
      <c r="F356" s="450"/>
      <c r="G356" s="817"/>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1:30" s="20" customFormat="1" ht="18" customHeight="1" thickBot="1" x14ac:dyDescent="0.25">
      <c r="A357" s="579"/>
      <c r="B357" s="580"/>
      <c r="C357" s="581" t="s">
        <v>62</v>
      </c>
      <c r="D357" s="919">
        <f t="shared" ref="D357:E357" si="14">SUM(D327:D356)</f>
        <v>0</v>
      </c>
      <c r="E357" s="920">
        <f t="shared" si="14"/>
        <v>0</v>
      </c>
      <c r="F357" s="921">
        <f>SUM(F327:F356)</f>
        <v>0</v>
      </c>
      <c r="G357" s="582"/>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1:30" s="20" customFormat="1" ht="13.5" customHeight="1" thickBot="1" x14ac:dyDescent="0.25">
      <c r="A358" s="583"/>
      <c r="B358" s="584"/>
      <c r="C358" s="572"/>
      <c r="D358" s="573"/>
      <c r="E358" s="573"/>
      <c r="F358" s="573"/>
      <c r="G358" s="574"/>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1:30" s="20" customFormat="1" ht="18" customHeight="1" thickBot="1" x14ac:dyDescent="0.25">
      <c r="A359" s="583"/>
      <c r="B359" s="584"/>
      <c r="C359" s="334" t="s">
        <v>375</v>
      </c>
      <c r="D359" s="916">
        <f>SUM(D221+D255+D289+D323+D357)</f>
        <v>0</v>
      </c>
      <c r="E359" s="917">
        <f>SUM(E221+E255+E289+E323+E357)</f>
        <v>0</v>
      </c>
      <c r="F359" s="918">
        <f>SUM(F221+F255+F289+F323+F357)</f>
        <v>0</v>
      </c>
      <c r="G359" s="593"/>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1:30" s="20" customFormat="1" ht="13.5" customHeight="1" thickBot="1" x14ac:dyDescent="0.25">
      <c r="A360" s="595"/>
      <c r="B360" s="596"/>
      <c r="C360" s="597"/>
      <c r="D360" s="598"/>
      <c r="E360" s="598"/>
      <c r="F360" s="598"/>
      <c r="G360" s="59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1:30" s="20" customFormat="1" ht="13.5" customHeight="1" x14ac:dyDescent="0.2">
      <c r="A361" s="600"/>
      <c r="B361" s="584"/>
      <c r="C361" s="572"/>
      <c r="D361" s="573"/>
      <c r="E361" s="573"/>
      <c r="F361" s="573"/>
      <c r="G361" s="573"/>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1:30" s="20" customFormat="1" ht="13.5" customHeight="1" thickBot="1" x14ac:dyDescent="0.25">
      <c r="A362" s="601"/>
      <c r="B362" s="584"/>
      <c r="C362" s="572"/>
      <c r="D362" s="573"/>
      <c r="E362" s="573"/>
      <c r="F362" s="573"/>
      <c r="G362" s="598"/>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1:30" s="20" customFormat="1" ht="24" customHeight="1" thickBot="1" x14ac:dyDescent="0.25">
      <c r="A363" s="1259" t="s">
        <v>376</v>
      </c>
      <c r="B363" s="1324"/>
      <c r="C363" s="1324"/>
      <c r="D363" s="1324"/>
      <c r="E363" s="1324"/>
      <c r="F363" s="1324"/>
      <c r="G363" s="1325"/>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1:30" s="20" customFormat="1" ht="30" customHeight="1" x14ac:dyDescent="0.2">
      <c r="A364" s="575" t="s">
        <v>138</v>
      </c>
      <c r="B364" s="576" t="s">
        <v>355</v>
      </c>
      <c r="C364" s="576" t="s">
        <v>356</v>
      </c>
      <c r="D364" s="577" t="s">
        <v>745</v>
      </c>
      <c r="E364" s="577" t="s">
        <v>746</v>
      </c>
      <c r="F364" s="577" t="s">
        <v>754</v>
      </c>
      <c r="G364" s="578" t="s">
        <v>753</v>
      </c>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1:30" s="20" customFormat="1" ht="18" customHeight="1" x14ac:dyDescent="0.2">
      <c r="A365" s="498" t="s">
        <v>500</v>
      </c>
      <c r="B365" s="818" t="s">
        <v>1044</v>
      </c>
      <c r="C365" s="818"/>
      <c r="D365" s="450"/>
      <c r="E365" s="450"/>
      <c r="F365" s="450">
        <v>250000</v>
      </c>
      <c r="G365" s="817"/>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1:30" s="20" customFormat="1" ht="18" customHeight="1" x14ac:dyDescent="0.2">
      <c r="A366" s="498" t="s">
        <v>960</v>
      </c>
      <c r="B366" s="818" t="s">
        <v>1046</v>
      </c>
      <c r="C366" s="818"/>
      <c r="D366" s="450"/>
      <c r="E366" s="450"/>
      <c r="F366" s="450">
        <v>20000</v>
      </c>
      <c r="G366" s="817"/>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1:30" s="20" customFormat="1" ht="18" customHeight="1" x14ac:dyDescent="0.2">
      <c r="A367" s="498" t="s">
        <v>961</v>
      </c>
      <c r="B367" s="818" t="s">
        <v>1046</v>
      </c>
      <c r="C367" s="818"/>
      <c r="D367" s="450"/>
      <c r="E367" s="450"/>
      <c r="F367" s="450">
        <v>50000</v>
      </c>
      <c r="G367" s="817"/>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1:30" s="20" customFormat="1" ht="18" customHeight="1" x14ac:dyDescent="0.2">
      <c r="A368" s="498" t="s">
        <v>963</v>
      </c>
      <c r="B368" s="818" t="s">
        <v>1046</v>
      </c>
      <c r="C368" s="818"/>
      <c r="D368" s="450"/>
      <c r="E368" s="450"/>
      <c r="F368" s="450">
        <v>50000</v>
      </c>
      <c r="G368" s="817"/>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1:30" s="20" customFormat="1" ht="18" customHeight="1" x14ac:dyDescent="0.2">
      <c r="A369" s="498" t="s">
        <v>962</v>
      </c>
      <c r="B369" s="818" t="s">
        <v>1046</v>
      </c>
      <c r="C369" s="818"/>
      <c r="D369" s="450"/>
      <c r="E369" s="450"/>
      <c r="F369" s="450">
        <v>100000</v>
      </c>
      <c r="G369" s="817"/>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1:30" s="20" customFormat="1" ht="18" customHeight="1" x14ac:dyDescent="0.2">
      <c r="A370" s="498" t="s">
        <v>964</v>
      </c>
      <c r="B370" s="818" t="s">
        <v>1046</v>
      </c>
      <c r="C370" s="818"/>
      <c r="D370" s="450"/>
      <c r="E370" s="450"/>
      <c r="F370" s="450">
        <v>30000</v>
      </c>
      <c r="G370" s="817"/>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1:30" s="20" customFormat="1" ht="18" customHeight="1" x14ac:dyDescent="0.2">
      <c r="A371" s="498" t="s">
        <v>965</v>
      </c>
      <c r="B371" s="818" t="s">
        <v>1046</v>
      </c>
      <c r="C371" s="818"/>
      <c r="D371" s="450"/>
      <c r="E371" s="450"/>
      <c r="F371" s="450">
        <v>100000</v>
      </c>
      <c r="G371" s="817"/>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1:30" s="20" customFormat="1" ht="18" customHeight="1" x14ac:dyDescent="0.2">
      <c r="A372" s="498" t="s">
        <v>966</v>
      </c>
      <c r="B372" s="818" t="s">
        <v>1046</v>
      </c>
      <c r="C372" s="818"/>
      <c r="D372" s="450"/>
      <c r="E372" s="450"/>
      <c r="F372" s="450">
        <v>50000</v>
      </c>
      <c r="G372" s="817"/>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1:30" s="20" customFormat="1" ht="18" customHeight="1" x14ac:dyDescent="0.2">
      <c r="A373" s="498" t="s">
        <v>964</v>
      </c>
      <c r="B373" s="818" t="s">
        <v>1047</v>
      </c>
      <c r="C373" s="818"/>
      <c r="D373" s="450"/>
      <c r="E373" s="450"/>
      <c r="F373" s="450">
        <v>30000</v>
      </c>
      <c r="G373" s="817"/>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1:30" s="20" customFormat="1" ht="18" customHeight="1" x14ac:dyDescent="0.2">
      <c r="A374" s="498" t="s">
        <v>963</v>
      </c>
      <c r="B374" s="818" t="s">
        <v>1047</v>
      </c>
      <c r="C374" s="818"/>
      <c r="D374" s="450"/>
      <c r="E374" s="450"/>
      <c r="F374" s="450">
        <v>60000</v>
      </c>
      <c r="G374" s="817"/>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1:30" s="20" customFormat="1" ht="18" customHeight="1" x14ac:dyDescent="0.2">
      <c r="A375" s="498"/>
      <c r="B375" s="818"/>
      <c r="C375" s="818"/>
      <c r="D375" s="450"/>
      <c r="E375" s="450"/>
      <c r="F375" s="450"/>
      <c r="G375" s="817"/>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1:30" s="20" customFormat="1" ht="18" customHeight="1" x14ac:dyDescent="0.2">
      <c r="A376" s="498"/>
      <c r="B376" s="818"/>
      <c r="C376" s="818"/>
      <c r="D376" s="450"/>
      <c r="E376" s="450"/>
      <c r="F376" s="450"/>
      <c r="G376" s="817"/>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1:30" s="20" customFormat="1" ht="18" customHeight="1" x14ac:dyDescent="0.2">
      <c r="A377" s="498"/>
      <c r="B377" s="818"/>
      <c r="C377" s="818"/>
      <c r="D377" s="450"/>
      <c r="E377" s="450"/>
      <c r="F377" s="450"/>
      <c r="G377" s="817"/>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1:30" s="20" customFormat="1" ht="18" customHeight="1" x14ac:dyDescent="0.2">
      <c r="A378" s="498"/>
      <c r="B378" s="818"/>
      <c r="C378" s="818"/>
      <c r="D378" s="450"/>
      <c r="E378" s="450"/>
      <c r="F378" s="450"/>
      <c r="G378" s="817"/>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1:30" s="20" customFormat="1" ht="18" customHeight="1" thickBot="1" x14ac:dyDescent="0.25">
      <c r="A379" s="498"/>
      <c r="B379" s="818"/>
      <c r="C379" s="818"/>
      <c r="D379" s="450"/>
      <c r="E379" s="450"/>
      <c r="F379" s="450"/>
      <c r="G379" s="817"/>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1:30" s="20" customFormat="1" ht="18" customHeight="1" thickBot="1" x14ac:dyDescent="0.25">
      <c r="A380" s="602" t="s">
        <v>357</v>
      </c>
      <c r="B380" s="603"/>
      <c r="C380" s="604"/>
      <c r="D380" s="605"/>
      <c r="E380" s="605"/>
      <c r="F380" s="605"/>
      <c r="G380" s="606"/>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1:30" s="20" customFormat="1" ht="18" customHeight="1" x14ac:dyDescent="0.2">
      <c r="A381" s="498"/>
      <c r="B381" s="818"/>
      <c r="C381" s="818"/>
      <c r="D381" s="450"/>
      <c r="E381" s="450"/>
      <c r="F381" s="450"/>
      <c r="G381" s="817"/>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1:30" s="20" customFormat="1" ht="18" customHeight="1" x14ac:dyDescent="0.2">
      <c r="A382" s="498"/>
      <c r="B382" s="818"/>
      <c r="C382" s="818"/>
      <c r="D382" s="450"/>
      <c r="E382" s="450"/>
      <c r="F382" s="450"/>
      <c r="G382" s="817"/>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1:30" s="20" customFormat="1" ht="18" customHeight="1" x14ac:dyDescent="0.2">
      <c r="A383" s="498"/>
      <c r="B383" s="818"/>
      <c r="C383" s="818"/>
      <c r="D383" s="450"/>
      <c r="E383" s="450"/>
      <c r="F383" s="450"/>
      <c r="G383" s="817"/>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1:30" s="20" customFormat="1" ht="18" customHeight="1" x14ac:dyDescent="0.2">
      <c r="A384" s="498"/>
      <c r="B384" s="818"/>
      <c r="C384" s="818"/>
      <c r="D384" s="450"/>
      <c r="E384" s="450"/>
      <c r="F384" s="450"/>
      <c r="G384" s="817"/>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1:30" s="20" customFormat="1" ht="18" customHeight="1" x14ac:dyDescent="0.2">
      <c r="A385" s="498"/>
      <c r="B385" s="818"/>
      <c r="C385" s="818"/>
      <c r="D385" s="450"/>
      <c r="E385" s="450"/>
      <c r="F385" s="450"/>
      <c r="G385" s="817"/>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1:30" s="20" customFormat="1" ht="18" customHeight="1" x14ac:dyDescent="0.2">
      <c r="A386" s="498"/>
      <c r="B386" s="818"/>
      <c r="C386" s="818"/>
      <c r="D386" s="450"/>
      <c r="E386" s="450"/>
      <c r="F386" s="450"/>
      <c r="G386" s="817"/>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1:30" s="20" customFormat="1" ht="18" customHeight="1" x14ac:dyDescent="0.2">
      <c r="A387" s="498"/>
      <c r="B387" s="818"/>
      <c r="C387" s="818"/>
      <c r="D387" s="450"/>
      <c r="E387" s="450"/>
      <c r="F387" s="450"/>
      <c r="G387" s="817"/>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1:30" s="20" customFormat="1" ht="18" customHeight="1" x14ac:dyDescent="0.2">
      <c r="A388" s="498"/>
      <c r="B388" s="818"/>
      <c r="C388" s="818"/>
      <c r="D388" s="450"/>
      <c r="E388" s="450"/>
      <c r="F388" s="450"/>
      <c r="G388" s="817"/>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1:30" s="20" customFormat="1" ht="18" customHeight="1" x14ac:dyDescent="0.2">
      <c r="A389" s="498"/>
      <c r="B389" s="818"/>
      <c r="C389" s="818"/>
      <c r="D389" s="450"/>
      <c r="E389" s="450"/>
      <c r="F389" s="450"/>
      <c r="G389" s="817"/>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1:30" s="20" customFormat="1" ht="18" customHeight="1" x14ac:dyDescent="0.2">
      <c r="A390" s="498"/>
      <c r="B390" s="818"/>
      <c r="C390" s="818"/>
      <c r="D390" s="450"/>
      <c r="E390" s="450"/>
      <c r="F390" s="450"/>
      <c r="G390" s="817"/>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1:30" s="20" customFormat="1" ht="18" customHeight="1" x14ac:dyDescent="0.2">
      <c r="A391" s="498"/>
      <c r="B391" s="818"/>
      <c r="C391" s="818"/>
      <c r="D391" s="450"/>
      <c r="E391" s="450"/>
      <c r="F391" s="450"/>
      <c r="G391" s="817"/>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1:30" s="20" customFormat="1" ht="18" customHeight="1" x14ac:dyDescent="0.2">
      <c r="A392" s="498"/>
      <c r="B392" s="818"/>
      <c r="C392" s="818"/>
      <c r="D392" s="450"/>
      <c r="E392" s="450"/>
      <c r="F392" s="450"/>
      <c r="G392" s="817"/>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1:30" s="20" customFormat="1" ht="18" customHeight="1" x14ac:dyDescent="0.2">
      <c r="A393" s="498"/>
      <c r="B393" s="818"/>
      <c r="C393" s="818"/>
      <c r="D393" s="450"/>
      <c r="E393" s="450"/>
      <c r="F393" s="450"/>
      <c r="G393" s="817"/>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1:30" s="20" customFormat="1" ht="18" customHeight="1" x14ac:dyDescent="0.2">
      <c r="A394" s="498"/>
      <c r="B394" s="818"/>
      <c r="C394" s="818"/>
      <c r="D394" s="450"/>
      <c r="E394" s="450"/>
      <c r="F394" s="450"/>
      <c r="G394" s="817"/>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1:30" s="20" customFormat="1" ht="18" customHeight="1" thickBot="1" x14ac:dyDescent="0.25">
      <c r="A395" s="498"/>
      <c r="B395" s="818"/>
      <c r="C395" s="818"/>
      <c r="D395" s="450"/>
      <c r="E395" s="450"/>
      <c r="F395" s="450"/>
      <c r="G395" s="817"/>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1:30" s="20" customFormat="1" ht="18" customHeight="1" thickBot="1" x14ac:dyDescent="0.25">
      <c r="A396" s="579"/>
      <c r="B396" s="580"/>
      <c r="C396" s="607" t="s">
        <v>378</v>
      </c>
      <c r="D396" s="916">
        <f t="shared" ref="D396:E396" si="15">SUM(D365:D395)</f>
        <v>0</v>
      </c>
      <c r="E396" s="917">
        <f t="shared" si="15"/>
        <v>0</v>
      </c>
      <c r="F396" s="918">
        <f>SUM(F365:F395)</f>
        <v>740000</v>
      </c>
      <c r="G396" s="582"/>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1:30" s="20" customFormat="1" ht="13.5" customHeight="1" thickBot="1" x14ac:dyDescent="0.25">
      <c r="A397" s="595"/>
      <c r="B397" s="596"/>
      <c r="C397" s="597"/>
      <c r="D397" s="598"/>
      <c r="E397" s="598"/>
      <c r="F397" s="598"/>
      <c r="G397" s="59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1:30" s="20" customFormat="1" ht="13.5" customHeight="1" x14ac:dyDescent="0.2">
      <c r="A398" s="600"/>
      <c r="B398" s="584"/>
      <c r="C398" s="572"/>
      <c r="D398" s="573"/>
      <c r="E398" s="573"/>
      <c r="F398" s="573"/>
      <c r="G398" s="573"/>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1:30" s="20" customFormat="1" ht="13.5" customHeight="1" thickBot="1" x14ac:dyDescent="0.25">
      <c r="A399" s="601"/>
      <c r="B399" s="584"/>
      <c r="C399" s="572"/>
      <c r="D399" s="573"/>
      <c r="E399" s="573"/>
      <c r="F399" s="573"/>
      <c r="G399" s="598"/>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1:30" s="20" customFormat="1" ht="24" customHeight="1" thickBot="1" x14ac:dyDescent="0.25">
      <c r="A400" s="1259" t="s">
        <v>377</v>
      </c>
      <c r="B400" s="1324"/>
      <c r="C400" s="1324"/>
      <c r="D400" s="1324"/>
      <c r="E400" s="1324"/>
      <c r="F400" s="1324"/>
      <c r="G400" s="1325"/>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1:30" s="20" customFormat="1" ht="30" customHeight="1" x14ac:dyDescent="0.2">
      <c r="A401" s="575" t="s">
        <v>138</v>
      </c>
      <c r="B401" s="576" t="s">
        <v>355</v>
      </c>
      <c r="C401" s="576" t="s">
        <v>356</v>
      </c>
      <c r="D401" s="577" t="s">
        <v>745</v>
      </c>
      <c r="E401" s="577" t="s">
        <v>746</v>
      </c>
      <c r="F401" s="577" t="s">
        <v>754</v>
      </c>
      <c r="G401" s="578" t="s">
        <v>753</v>
      </c>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1:30" s="20" customFormat="1" ht="18" customHeight="1" x14ac:dyDescent="0.2">
      <c r="A402" s="498" t="s">
        <v>964</v>
      </c>
      <c r="B402" s="818" t="s">
        <v>1041</v>
      </c>
      <c r="C402" s="818"/>
      <c r="D402" s="450"/>
      <c r="E402" s="450"/>
      <c r="F402" s="450">
        <v>110000</v>
      </c>
      <c r="G402" s="817"/>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1:30" s="20" customFormat="1" ht="18" customHeight="1" x14ac:dyDescent="0.2">
      <c r="A403" s="498" t="s">
        <v>964</v>
      </c>
      <c r="B403" s="818" t="s">
        <v>1042</v>
      </c>
      <c r="C403" s="818"/>
      <c r="D403" s="450"/>
      <c r="E403" s="450"/>
      <c r="F403" s="450">
        <v>70000</v>
      </c>
      <c r="G403" s="817"/>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1:30" s="20" customFormat="1" ht="18" customHeight="1" x14ac:dyDescent="0.2">
      <c r="A404" s="498" t="s">
        <v>966</v>
      </c>
      <c r="B404" s="818" t="s">
        <v>1043</v>
      </c>
      <c r="C404" s="818"/>
      <c r="D404" s="450"/>
      <c r="E404" s="450"/>
      <c r="F404" s="450">
        <v>500000</v>
      </c>
      <c r="G404" s="817"/>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1:30" s="20" customFormat="1" ht="18" customHeight="1" x14ac:dyDescent="0.2">
      <c r="A405" s="498" t="s">
        <v>966</v>
      </c>
      <c r="B405" s="818" t="s">
        <v>1041</v>
      </c>
      <c r="C405" s="818"/>
      <c r="D405" s="450"/>
      <c r="E405" s="450"/>
      <c r="F405" s="450">
        <v>110000</v>
      </c>
      <c r="G405" s="817"/>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1:30" s="20" customFormat="1" ht="18" customHeight="1" x14ac:dyDescent="0.2">
      <c r="A406" s="498" t="s">
        <v>961</v>
      </c>
      <c r="B406" s="818" t="s">
        <v>1045</v>
      </c>
      <c r="C406" s="818"/>
      <c r="D406" s="450"/>
      <c r="E406" s="450"/>
      <c r="F406" s="450">
        <v>150000</v>
      </c>
      <c r="G406" s="817"/>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1:30" s="20" customFormat="1" ht="18" customHeight="1" x14ac:dyDescent="0.2">
      <c r="A407" s="498" t="s">
        <v>962</v>
      </c>
      <c r="B407" s="818" t="s">
        <v>1047</v>
      </c>
      <c r="C407" s="818"/>
      <c r="D407" s="450"/>
      <c r="E407" s="450"/>
      <c r="F407" s="450">
        <v>150000</v>
      </c>
      <c r="G407" s="817"/>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1:30" s="20" customFormat="1" ht="18" customHeight="1" x14ac:dyDescent="0.2">
      <c r="A408" s="498"/>
      <c r="B408" s="818"/>
      <c r="C408" s="818"/>
      <c r="D408" s="450"/>
      <c r="E408" s="450"/>
      <c r="F408" s="450"/>
      <c r="G408" s="817"/>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1:30" s="20" customFormat="1" ht="18" customHeight="1" x14ac:dyDescent="0.2">
      <c r="A409" s="498"/>
      <c r="B409" s="818"/>
      <c r="C409" s="818"/>
      <c r="D409" s="450"/>
      <c r="E409" s="450"/>
      <c r="F409" s="450"/>
      <c r="G409" s="817"/>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1:30" s="20" customFormat="1" ht="18" customHeight="1" x14ac:dyDescent="0.2">
      <c r="A410" s="498"/>
      <c r="B410" s="818"/>
      <c r="C410" s="818"/>
      <c r="D410" s="450"/>
      <c r="E410" s="450"/>
      <c r="F410" s="450"/>
      <c r="G410" s="817"/>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1:30" s="20" customFormat="1" ht="18" customHeight="1" x14ac:dyDescent="0.2">
      <c r="A411" s="498"/>
      <c r="B411" s="818"/>
      <c r="C411" s="818"/>
      <c r="D411" s="450"/>
      <c r="E411" s="450"/>
      <c r="F411" s="450"/>
      <c r="G411" s="817"/>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1:30" s="20" customFormat="1" ht="18" customHeight="1" x14ac:dyDescent="0.2">
      <c r="A412" s="498"/>
      <c r="B412" s="818"/>
      <c r="C412" s="818"/>
      <c r="D412" s="450"/>
      <c r="E412" s="450"/>
      <c r="F412" s="450"/>
      <c r="G412" s="817"/>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1:30" s="20" customFormat="1" ht="18" customHeight="1" x14ac:dyDescent="0.2">
      <c r="A413" s="498"/>
      <c r="B413" s="818"/>
      <c r="C413" s="818"/>
      <c r="D413" s="450"/>
      <c r="E413" s="450"/>
      <c r="F413" s="450"/>
      <c r="G413" s="817"/>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1:30" s="20" customFormat="1" ht="18" customHeight="1" x14ac:dyDescent="0.2">
      <c r="A414" s="498"/>
      <c r="B414" s="818"/>
      <c r="C414" s="818"/>
      <c r="D414" s="450"/>
      <c r="E414" s="450"/>
      <c r="F414" s="450"/>
      <c r="G414" s="817"/>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1:30" s="20" customFormat="1" ht="18" customHeight="1" x14ac:dyDescent="0.2">
      <c r="A415" s="498"/>
      <c r="B415" s="818"/>
      <c r="C415" s="818"/>
      <c r="D415" s="450"/>
      <c r="E415" s="450"/>
      <c r="F415" s="450"/>
      <c r="G415" s="817"/>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1:30" s="20" customFormat="1" ht="18" customHeight="1" thickBot="1" x14ac:dyDescent="0.25">
      <c r="A416" s="498"/>
      <c r="B416" s="818"/>
      <c r="C416" s="818"/>
      <c r="D416" s="450"/>
      <c r="E416" s="450"/>
      <c r="F416" s="450"/>
      <c r="G416" s="817"/>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1:30" s="20" customFormat="1" ht="18" customHeight="1" thickBot="1" x14ac:dyDescent="0.25">
      <c r="A417" s="602" t="s">
        <v>357</v>
      </c>
      <c r="B417" s="603"/>
      <c r="C417" s="604"/>
      <c r="D417" s="605"/>
      <c r="E417" s="605"/>
      <c r="F417" s="605"/>
      <c r="G417" s="606"/>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1:30" s="20" customFormat="1" ht="18" customHeight="1" x14ac:dyDescent="0.2">
      <c r="A418" s="498"/>
      <c r="B418" s="818"/>
      <c r="C418" s="818"/>
      <c r="D418" s="450"/>
      <c r="E418" s="450"/>
      <c r="F418" s="450"/>
      <c r="G418" s="817"/>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1:30" s="20" customFormat="1" ht="18" customHeight="1" x14ac:dyDescent="0.2">
      <c r="A419" s="498"/>
      <c r="B419" s="818"/>
      <c r="C419" s="818"/>
      <c r="D419" s="450"/>
      <c r="E419" s="450"/>
      <c r="F419" s="450"/>
      <c r="G419" s="817"/>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1:30" s="20" customFormat="1" ht="18" customHeight="1" x14ac:dyDescent="0.2">
      <c r="A420" s="498"/>
      <c r="B420" s="818"/>
      <c r="C420" s="818"/>
      <c r="D420" s="450"/>
      <c r="E420" s="450"/>
      <c r="F420" s="450"/>
      <c r="G420" s="817"/>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1:30" s="20" customFormat="1" ht="18" customHeight="1" x14ac:dyDescent="0.2">
      <c r="A421" s="498"/>
      <c r="B421" s="818"/>
      <c r="C421" s="818"/>
      <c r="D421" s="450"/>
      <c r="E421" s="450"/>
      <c r="F421" s="450"/>
      <c r="G421" s="817"/>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1:30" s="20" customFormat="1" ht="18" customHeight="1" x14ac:dyDescent="0.2">
      <c r="A422" s="498"/>
      <c r="B422" s="818"/>
      <c r="C422" s="818"/>
      <c r="D422" s="450"/>
      <c r="E422" s="450"/>
      <c r="F422" s="450"/>
      <c r="G422" s="817"/>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1:30" s="20" customFormat="1" ht="18" customHeight="1" x14ac:dyDescent="0.2">
      <c r="A423" s="498"/>
      <c r="B423" s="818"/>
      <c r="C423" s="818"/>
      <c r="D423" s="450"/>
      <c r="E423" s="450"/>
      <c r="F423" s="450"/>
      <c r="G423" s="817"/>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1:30" s="20" customFormat="1" ht="18" customHeight="1" x14ac:dyDescent="0.2">
      <c r="A424" s="498"/>
      <c r="B424" s="818"/>
      <c r="C424" s="818"/>
      <c r="D424" s="450"/>
      <c r="E424" s="450"/>
      <c r="F424" s="450"/>
      <c r="G424" s="817"/>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1:30" s="20" customFormat="1" ht="18" customHeight="1" x14ac:dyDescent="0.2">
      <c r="A425" s="498"/>
      <c r="B425" s="818"/>
      <c r="C425" s="818"/>
      <c r="D425" s="450"/>
      <c r="E425" s="450"/>
      <c r="F425" s="450"/>
      <c r="G425" s="817"/>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1:30" s="20" customFormat="1" ht="18" customHeight="1" x14ac:dyDescent="0.2">
      <c r="A426" s="498"/>
      <c r="B426" s="818"/>
      <c r="C426" s="818"/>
      <c r="D426" s="450"/>
      <c r="E426" s="450"/>
      <c r="F426" s="450"/>
      <c r="G426" s="817"/>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1:30" s="20" customFormat="1" ht="18" customHeight="1" x14ac:dyDescent="0.2">
      <c r="A427" s="498"/>
      <c r="B427" s="818"/>
      <c r="C427" s="818"/>
      <c r="D427" s="450"/>
      <c r="E427" s="450"/>
      <c r="F427" s="450"/>
      <c r="G427" s="817"/>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1:30" s="20" customFormat="1" ht="18" customHeight="1" x14ac:dyDescent="0.2">
      <c r="A428" s="498"/>
      <c r="B428" s="818"/>
      <c r="C428" s="818"/>
      <c r="D428" s="450"/>
      <c r="E428" s="450"/>
      <c r="F428" s="450"/>
      <c r="G428" s="817"/>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1:30" s="20" customFormat="1" ht="18" customHeight="1" x14ac:dyDescent="0.2">
      <c r="A429" s="498"/>
      <c r="B429" s="818"/>
      <c r="C429" s="818"/>
      <c r="D429" s="450"/>
      <c r="E429" s="450"/>
      <c r="F429" s="450"/>
      <c r="G429" s="817"/>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1:30" s="20" customFormat="1" ht="18" customHeight="1" x14ac:dyDescent="0.2">
      <c r="A430" s="498"/>
      <c r="B430" s="818"/>
      <c r="C430" s="818"/>
      <c r="D430" s="450"/>
      <c r="E430" s="450"/>
      <c r="F430" s="450"/>
      <c r="G430" s="817"/>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1:30" s="20" customFormat="1" ht="18" customHeight="1" x14ac:dyDescent="0.2">
      <c r="A431" s="498"/>
      <c r="B431" s="818"/>
      <c r="C431" s="818"/>
      <c r="D431" s="450"/>
      <c r="E431" s="450"/>
      <c r="F431" s="450"/>
      <c r="G431" s="817"/>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1:30" s="20" customFormat="1" ht="18" customHeight="1" thickBot="1" x14ac:dyDescent="0.25">
      <c r="A432" s="498"/>
      <c r="B432" s="818"/>
      <c r="C432" s="818"/>
      <c r="D432" s="450"/>
      <c r="E432" s="450"/>
      <c r="F432" s="450"/>
      <c r="G432" s="817"/>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1:30" s="20" customFormat="1" ht="18" customHeight="1" thickBot="1" x14ac:dyDescent="0.25">
      <c r="A433" s="579"/>
      <c r="B433" s="580"/>
      <c r="C433" s="607" t="s">
        <v>379</v>
      </c>
      <c r="D433" s="916">
        <f t="shared" ref="D433:E433" si="16">SUM(D402:D432)</f>
        <v>0</v>
      </c>
      <c r="E433" s="917">
        <f t="shared" si="16"/>
        <v>0</v>
      </c>
      <c r="F433" s="918">
        <f>SUM(F402:F432)</f>
        <v>1090000</v>
      </c>
      <c r="G433" s="582"/>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1:30" s="20" customFormat="1" ht="13.5" customHeight="1" thickBot="1" x14ac:dyDescent="0.25">
      <c r="A434" s="595"/>
      <c r="B434" s="596"/>
      <c r="C434" s="597"/>
      <c r="D434" s="598"/>
      <c r="E434" s="598"/>
      <c r="F434" s="598"/>
      <c r="G434" s="59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1:30" s="20" customFormat="1" ht="12.75" customHeight="1" x14ac:dyDescent="0.2">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1:30" s="271" customFormat="1" x14ac:dyDescent="0.2">
      <c r="A436" s="16"/>
      <c r="B436" s="19"/>
      <c r="C436" s="19"/>
      <c r="D436" s="19"/>
      <c r="E436" s="19"/>
      <c r="F436" s="19"/>
      <c r="G436" s="19"/>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row>
    <row r="437" spans="1:30" s="271" customFormat="1" x14ac:dyDescent="0.2">
      <c r="A437" s="16"/>
      <c r="B437" s="19"/>
      <c r="C437" s="19"/>
      <c r="D437" s="19"/>
      <c r="E437" s="19"/>
      <c r="F437" s="19"/>
      <c r="G437" s="19"/>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row>
    <row r="438" spans="1:30" s="271" customFormat="1" x14ac:dyDescent="0.2">
      <c r="A438" s="16"/>
      <c r="B438" s="19"/>
      <c r="C438" s="19"/>
      <c r="D438" s="19"/>
      <c r="E438" s="19"/>
      <c r="F438" s="19"/>
      <c r="G438" s="19"/>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row>
    <row r="439" spans="1:30" s="271" customFormat="1" x14ac:dyDescent="0.2">
      <c r="A439" s="16"/>
      <c r="B439" s="19"/>
      <c r="C439" s="19"/>
      <c r="D439" s="19"/>
      <c r="E439" s="19"/>
      <c r="F439" s="19"/>
      <c r="G439" s="19"/>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row>
    <row r="440" spans="1:30" s="271" customFormat="1" x14ac:dyDescent="0.2">
      <c r="A440" s="16"/>
      <c r="B440" s="19"/>
      <c r="C440" s="19"/>
      <c r="D440" s="19"/>
      <c r="E440" s="19"/>
      <c r="F440" s="19"/>
      <c r="G440" s="19"/>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row>
    <row r="441" spans="1:30" s="271" customFormat="1" x14ac:dyDescent="0.2">
      <c r="A441" s="16"/>
      <c r="B441" s="19"/>
      <c r="C441" s="19"/>
      <c r="D441" s="19"/>
      <c r="E441" s="19"/>
      <c r="F441" s="19"/>
      <c r="G441" s="19"/>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row>
    <row r="442" spans="1:30" s="271" customFormat="1" x14ac:dyDescent="0.2">
      <c r="A442" s="16"/>
      <c r="B442" s="19"/>
      <c r="C442" s="19"/>
      <c r="D442" s="19"/>
      <c r="E442" s="19"/>
      <c r="F442" s="19"/>
      <c r="G442" s="19"/>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row>
    <row r="443" spans="1:30" s="271" customFormat="1" x14ac:dyDescent="0.2">
      <c r="A443" s="16"/>
      <c r="B443" s="19"/>
      <c r="C443" s="19"/>
      <c r="D443" s="19"/>
      <c r="E443" s="19"/>
      <c r="F443" s="19"/>
      <c r="G443" s="19"/>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row>
    <row r="444" spans="1:30" s="271" customFormat="1" x14ac:dyDescent="0.2">
      <c r="A444" s="16"/>
      <c r="B444" s="19"/>
      <c r="C444" s="19"/>
      <c r="D444" s="19"/>
      <c r="E444" s="19"/>
      <c r="F444" s="19"/>
      <c r="G444" s="19"/>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row>
    <row r="445" spans="1:30" s="271" customFormat="1" x14ac:dyDescent="0.2">
      <c r="A445" s="16"/>
      <c r="B445" s="19"/>
      <c r="C445" s="19"/>
      <c r="D445" s="19"/>
      <c r="E445" s="19"/>
      <c r="F445" s="19"/>
      <c r="G445" s="19"/>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row>
    <row r="446" spans="1:30" s="271" customFormat="1" x14ac:dyDescent="0.2">
      <c r="A446" s="16"/>
      <c r="B446" s="19"/>
      <c r="C446" s="19"/>
      <c r="D446" s="19"/>
      <c r="E446" s="19"/>
      <c r="F446" s="19"/>
      <c r="G446" s="19"/>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row>
    <row r="447" spans="1:30" s="271" customFormat="1" x14ac:dyDescent="0.2">
      <c r="A447" s="16"/>
      <c r="B447" s="19"/>
      <c r="C447" s="19"/>
      <c r="D447" s="19"/>
      <c r="E447" s="19"/>
      <c r="F447" s="19"/>
      <c r="G447" s="19"/>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row>
    <row r="448" spans="1:30" s="271" customFormat="1" x14ac:dyDescent="0.2">
      <c r="A448" s="16"/>
      <c r="B448" s="19"/>
      <c r="C448" s="19"/>
      <c r="D448" s="19"/>
      <c r="E448" s="19"/>
      <c r="F448" s="19"/>
      <c r="G448" s="19"/>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row>
    <row r="449" spans="1:30" s="271" customFormat="1" x14ac:dyDescent="0.2">
      <c r="A449" s="16"/>
      <c r="B449" s="19"/>
      <c r="C449" s="19"/>
      <c r="D449" s="19"/>
      <c r="E449" s="19"/>
      <c r="F449" s="19"/>
      <c r="G449" s="19"/>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row>
    <row r="450" spans="1:30" s="271" customFormat="1" x14ac:dyDescent="0.2">
      <c r="A450" s="16"/>
      <c r="B450" s="19"/>
      <c r="C450" s="19"/>
      <c r="D450" s="19"/>
      <c r="E450" s="19"/>
      <c r="F450" s="19"/>
      <c r="G450" s="19"/>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row>
    <row r="451" spans="1:30" s="271" customFormat="1" x14ac:dyDescent="0.2">
      <c r="A451" s="16"/>
      <c r="B451" s="19"/>
      <c r="C451" s="19"/>
      <c r="D451" s="19"/>
      <c r="E451" s="19"/>
      <c r="F451" s="19"/>
      <c r="G451" s="19"/>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row>
    <row r="452" spans="1:30" s="271" customFormat="1" x14ac:dyDescent="0.2">
      <c r="A452" s="16"/>
      <c r="B452" s="19"/>
      <c r="C452" s="19"/>
      <c r="D452" s="19"/>
      <c r="E452" s="19"/>
      <c r="F452" s="19"/>
      <c r="G452" s="19"/>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row>
    <row r="453" spans="1:30" s="271" customFormat="1" x14ac:dyDescent="0.2">
      <c r="A453" s="16"/>
      <c r="B453" s="19"/>
      <c r="C453" s="19"/>
      <c r="D453" s="19"/>
      <c r="E453" s="19"/>
      <c r="F453" s="19"/>
      <c r="G453" s="19"/>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row>
    <row r="454" spans="1:30" s="271" customFormat="1" x14ac:dyDescent="0.2">
      <c r="A454" s="16"/>
      <c r="B454" s="19"/>
      <c r="C454" s="19"/>
      <c r="D454" s="19"/>
      <c r="E454" s="19"/>
      <c r="F454" s="19"/>
      <c r="G454" s="19"/>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row>
    <row r="455" spans="1:30" s="271" customFormat="1" x14ac:dyDescent="0.2">
      <c r="A455" s="16"/>
      <c r="B455" s="19"/>
      <c r="C455" s="19"/>
      <c r="D455" s="19"/>
      <c r="E455" s="19"/>
      <c r="F455" s="19"/>
      <c r="G455" s="19"/>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row>
    <row r="456" spans="1:30" s="271" customFormat="1" x14ac:dyDescent="0.2">
      <c r="A456" s="16"/>
      <c r="B456" s="19"/>
      <c r="C456" s="19"/>
      <c r="D456" s="19"/>
      <c r="E456" s="19"/>
      <c r="F456" s="19"/>
      <c r="G456" s="19"/>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row>
    <row r="457" spans="1:30" s="271" customFormat="1" x14ac:dyDescent="0.2">
      <c r="A457" s="16"/>
      <c r="B457" s="19"/>
      <c r="C457" s="19"/>
      <c r="D457" s="19"/>
      <c r="E457" s="19"/>
      <c r="F457" s="19"/>
      <c r="G457" s="19"/>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row>
    <row r="458" spans="1:30" s="271" customFormat="1" x14ac:dyDescent="0.2">
      <c r="A458" s="16"/>
      <c r="B458" s="19"/>
      <c r="C458" s="19"/>
      <c r="D458" s="19"/>
      <c r="E458" s="19"/>
      <c r="F458" s="19"/>
      <c r="G458" s="19"/>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row>
    <row r="459" spans="1:30" s="271" customFormat="1" x14ac:dyDescent="0.2">
      <c r="A459" s="16"/>
      <c r="B459" s="19"/>
      <c r="C459" s="19"/>
      <c r="D459" s="19"/>
      <c r="E459" s="19"/>
      <c r="F459" s="19"/>
      <c r="G459" s="19"/>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row>
    <row r="460" spans="1:30" s="271" customFormat="1" x14ac:dyDescent="0.2">
      <c r="A460" s="16"/>
      <c r="B460" s="19"/>
      <c r="C460" s="19"/>
      <c r="D460" s="19"/>
      <c r="E460" s="19"/>
      <c r="F460" s="19"/>
      <c r="G460" s="19"/>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row>
    <row r="461" spans="1:30" s="271" customFormat="1" x14ac:dyDescent="0.2">
      <c r="A461" s="16"/>
      <c r="B461" s="19"/>
      <c r="C461" s="19"/>
      <c r="D461" s="19"/>
      <c r="E461" s="19"/>
      <c r="F461" s="19"/>
      <c r="G461" s="19"/>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row>
    <row r="462" spans="1:30" s="271" customFormat="1" x14ac:dyDescent="0.2">
      <c r="A462" s="16"/>
      <c r="B462" s="19"/>
      <c r="C462" s="19"/>
      <c r="D462" s="19"/>
      <c r="E462" s="19"/>
      <c r="F462" s="19"/>
      <c r="G462" s="19"/>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row>
    <row r="463" spans="1:30" s="271" customFormat="1" x14ac:dyDescent="0.2">
      <c r="A463" s="16"/>
      <c r="B463" s="19"/>
      <c r="C463" s="19"/>
      <c r="D463" s="19"/>
      <c r="E463" s="19"/>
      <c r="F463" s="19"/>
      <c r="G463" s="19"/>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row>
    <row r="464" spans="1:30" s="271" customFormat="1" x14ac:dyDescent="0.2">
      <c r="A464" s="16"/>
      <c r="B464" s="19"/>
      <c r="C464" s="19"/>
      <c r="D464" s="19"/>
      <c r="E464" s="19"/>
      <c r="F464" s="19"/>
      <c r="G464" s="19"/>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row>
    <row r="465" spans="1:30" s="271" customFormat="1" x14ac:dyDescent="0.2">
      <c r="A465" s="16"/>
      <c r="B465" s="19"/>
      <c r="C465" s="19"/>
      <c r="D465" s="19"/>
      <c r="E465" s="19"/>
      <c r="F465" s="19"/>
      <c r="G465" s="19"/>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row>
    <row r="466" spans="1:30" s="271" customFormat="1" x14ac:dyDescent="0.2">
      <c r="A466" s="16"/>
      <c r="B466" s="19"/>
      <c r="C466" s="19"/>
      <c r="D466" s="19"/>
      <c r="E466" s="19"/>
      <c r="F466" s="19"/>
      <c r="G466" s="19"/>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row>
    <row r="467" spans="1:30" s="271" customFormat="1" x14ac:dyDescent="0.2">
      <c r="A467" s="16"/>
      <c r="B467" s="19"/>
      <c r="C467" s="19"/>
      <c r="D467" s="19"/>
      <c r="E467" s="19"/>
      <c r="F467" s="19"/>
      <c r="G467" s="19"/>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row>
    <row r="468" spans="1:30" s="271" customFormat="1" x14ac:dyDescent="0.2">
      <c r="A468" s="16"/>
      <c r="B468" s="19"/>
      <c r="C468" s="19"/>
      <c r="D468" s="19"/>
      <c r="E468" s="19"/>
      <c r="F468" s="19"/>
      <c r="G468" s="19"/>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row>
    <row r="469" spans="1:30" s="271" customFormat="1" x14ac:dyDescent="0.2">
      <c r="A469" s="16"/>
      <c r="B469" s="19"/>
      <c r="C469" s="19"/>
      <c r="D469" s="19"/>
      <c r="E469" s="19"/>
      <c r="F469" s="19"/>
      <c r="G469" s="19"/>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row>
    <row r="470" spans="1:30" s="271" customFormat="1" x14ac:dyDescent="0.2">
      <c r="A470" s="16"/>
      <c r="B470" s="19"/>
      <c r="C470" s="19"/>
      <c r="D470" s="19"/>
      <c r="E470" s="19"/>
      <c r="F470" s="19"/>
      <c r="G470" s="19"/>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row>
    <row r="471" spans="1:30" s="271" customFormat="1" x14ac:dyDescent="0.2">
      <c r="A471" s="16"/>
      <c r="B471" s="19"/>
      <c r="C471" s="19"/>
      <c r="D471" s="19"/>
      <c r="E471" s="19"/>
      <c r="F471" s="19"/>
      <c r="G471" s="19"/>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row>
    <row r="472" spans="1:30" s="271" customFormat="1" x14ac:dyDescent="0.2">
      <c r="A472" s="16"/>
      <c r="B472" s="19"/>
      <c r="C472" s="19"/>
      <c r="D472" s="19"/>
      <c r="E472" s="19"/>
      <c r="F472" s="19"/>
      <c r="G472" s="19"/>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row>
    <row r="473" spans="1:30" s="271" customFormat="1" x14ac:dyDescent="0.2">
      <c r="A473" s="16"/>
      <c r="B473" s="19"/>
      <c r="C473" s="19"/>
      <c r="D473" s="19"/>
      <c r="E473" s="19"/>
      <c r="F473" s="19"/>
      <c r="G473" s="19"/>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row>
    <row r="474" spans="1:30" s="271" customFormat="1" x14ac:dyDescent="0.2">
      <c r="A474" s="16"/>
      <c r="B474" s="19"/>
      <c r="C474" s="19"/>
      <c r="D474" s="19"/>
      <c r="E474" s="19"/>
      <c r="F474" s="19"/>
      <c r="G474" s="19"/>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row>
    <row r="475" spans="1:30" s="271" customFormat="1" x14ac:dyDescent="0.2">
      <c r="A475" s="16"/>
      <c r="B475" s="19"/>
      <c r="C475" s="19"/>
      <c r="D475" s="19"/>
      <c r="E475" s="19"/>
      <c r="F475" s="19"/>
      <c r="G475" s="19"/>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row>
    <row r="476" spans="1:30" s="271" customFormat="1" x14ac:dyDescent="0.2">
      <c r="A476" s="16"/>
      <c r="B476" s="19"/>
      <c r="C476" s="19"/>
      <c r="D476" s="19"/>
      <c r="E476" s="19"/>
      <c r="F476" s="19"/>
      <c r="G476" s="19"/>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row>
    <row r="477" spans="1:30" s="271" customFormat="1" x14ac:dyDescent="0.2">
      <c r="A477" s="16"/>
      <c r="B477" s="19"/>
      <c r="C477" s="19"/>
      <c r="D477" s="19"/>
      <c r="E477" s="19"/>
      <c r="F477" s="19"/>
      <c r="G477" s="19"/>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row>
    <row r="478" spans="1:30" s="271" customFormat="1" x14ac:dyDescent="0.2">
      <c r="A478" s="16"/>
      <c r="B478" s="19"/>
      <c r="C478" s="19"/>
      <c r="D478" s="19"/>
      <c r="E478" s="19"/>
      <c r="F478" s="19"/>
      <c r="G478" s="19"/>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row>
    <row r="479" spans="1:30" s="271" customFormat="1" x14ac:dyDescent="0.2">
      <c r="A479" s="16"/>
      <c r="B479" s="19"/>
      <c r="C479" s="19"/>
      <c r="D479" s="19"/>
      <c r="E479" s="19"/>
      <c r="F479" s="19"/>
      <c r="G479" s="19"/>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row>
    <row r="480" spans="1:30" s="271" customFormat="1" x14ac:dyDescent="0.2">
      <c r="A480" s="16"/>
      <c r="B480" s="19"/>
      <c r="C480" s="19"/>
      <c r="D480" s="19"/>
      <c r="E480" s="19"/>
      <c r="F480" s="19"/>
      <c r="G480" s="19"/>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row>
    <row r="481" spans="1:30" s="271" customFormat="1" x14ac:dyDescent="0.2">
      <c r="A481" s="16"/>
      <c r="B481" s="19"/>
      <c r="C481" s="19"/>
      <c r="D481" s="19"/>
      <c r="E481" s="19"/>
      <c r="F481" s="19"/>
      <c r="G481" s="19"/>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row>
    <row r="482" spans="1:30" s="271" customFormat="1" x14ac:dyDescent="0.2">
      <c r="A482" s="16"/>
      <c r="B482" s="19"/>
      <c r="C482" s="19"/>
      <c r="D482" s="19"/>
      <c r="E482" s="19"/>
      <c r="F482" s="19"/>
      <c r="G482" s="19"/>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row>
    <row r="483" spans="1:30" s="271" customFormat="1" x14ac:dyDescent="0.2">
      <c r="A483" s="16"/>
      <c r="B483" s="19"/>
      <c r="C483" s="19"/>
      <c r="D483" s="19"/>
      <c r="E483" s="19"/>
      <c r="F483" s="19"/>
      <c r="G483" s="19"/>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row>
    <row r="484" spans="1:30" s="271" customFormat="1" x14ac:dyDescent="0.2">
      <c r="A484" s="16"/>
      <c r="B484" s="19"/>
      <c r="C484" s="19"/>
      <c r="D484" s="19"/>
      <c r="E484" s="19"/>
      <c r="F484" s="19"/>
      <c r="G484" s="19"/>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row>
    <row r="485" spans="1:30" s="271" customFormat="1" x14ac:dyDescent="0.2">
      <c r="A485" s="16"/>
      <c r="B485" s="19"/>
      <c r="C485" s="19"/>
      <c r="D485" s="19"/>
      <c r="E485" s="19"/>
      <c r="F485" s="19"/>
      <c r="G485" s="19"/>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row>
    <row r="486" spans="1:30" s="271" customFormat="1" x14ac:dyDescent="0.2">
      <c r="A486" s="16"/>
      <c r="B486" s="19"/>
      <c r="C486" s="19"/>
      <c r="D486" s="19"/>
      <c r="E486" s="19"/>
      <c r="F486" s="19"/>
      <c r="G486" s="19"/>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row>
    <row r="487" spans="1:30" s="271" customFormat="1" x14ac:dyDescent="0.2">
      <c r="A487" s="16"/>
      <c r="B487" s="19"/>
      <c r="C487" s="19"/>
      <c r="D487" s="19"/>
      <c r="E487" s="19"/>
      <c r="F487" s="19"/>
      <c r="G487" s="19"/>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row>
    <row r="488" spans="1:30" s="271" customFormat="1" x14ac:dyDescent="0.2">
      <c r="A488" s="16"/>
      <c r="B488" s="19"/>
      <c r="C488" s="19"/>
      <c r="D488" s="19"/>
      <c r="E488" s="19"/>
      <c r="F488" s="19"/>
      <c r="G488" s="19"/>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row>
    <row r="489" spans="1:30" s="271" customFormat="1" x14ac:dyDescent="0.2">
      <c r="A489" s="16"/>
      <c r="B489" s="19"/>
      <c r="C489" s="19"/>
      <c r="D489" s="19"/>
      <c r="E489" s="19"/>
      <c r="F489" s="19"/>
      <c r="G489" s="19"/>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row>
    <row r="490" spans="1:30" s="271" customFormat="1" x14ac:dyDescent="0.2">
      <c r="A490" s="16"/>
      <c r="B490" s="19"/>
      <c r="C490" s="19"/>
      <c r="D490" s="19"/>
      <c r="E490" s="19"/>
      <c r="F490" s="19"/>
      <c r="G490" s="19"/>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row>
    <row r="491" spans="1:30" s="271" customFormat="1" x14ac:dyDescent="0.2">
      <c r="A491" s="16"/>
      <c r="B491" s="19"/>
      <c r="C491" s="19"/>
      <c r="D491" s="19"/>
      <c r="E491" s="19"/>
      <c r="F491" s="19"/>
      <c r="G491" s="19"/>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row>
    <row r="492" spans="1:30" s="271" customFormat="1" x14ac:dyDescent="0.2">
      <c r="A492" s="16"/>
      <c r="B492" s="19"/>
      <c r="C492" s="19"/>
      <c r="D492" s="19"/>
      <c r="E492" s="19"/>
      <c r="F492" s="19"/>
      <c r="G492" s="19"/>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row>
    <row r="493" spans="1:30" s="271" customFormat="1" x14ac:dyDescent="0.2">
      <c r="A493" s="16"/>
      <c r="B493" s="19"/>
      <c r="C493" s="19"/>
      <c r="D493" s="19"/>
      <c r="E493" s="19"/>
      <c r="F493" s="19"/>
      <c r="G493" s="19"/>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row>
    <row r="494" spans="1:30" s="271" customFormat="1" x14ac:dyDescent="0.2">
      <c r="A494" s="16"/>
      <c r="B494" s="19"/>
      <c r="C494" s="19"/>
      <c r="D494" s="19"/>
      <c r="E494" s="19"/>
      <c r="F494" s="19"/>
      <c r="G494" s="19"/>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row>
    <row r="495" spans="1:30" s="271" customFormat="1" x14ac:dyDescent="0.2">
      <c r="A495" s="16"/>
      <c r="B495" s="19"/>
      <c r="C495" s="19"/>
      <c r="D495" s="19"/>
      <c r="E495" s="19"/>
      <c r="F495" s="19"/>
      <c r="G495" s="19"/>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row>
    <row r="496" spans="1:30" s="271" customFormat="1" x14ac:dyDescent="0.2">
      <c r="A496" s="16"/>
      <c r="B496" s="19"/>
      <c r="C496" s="19"/>
      <c r="D496" s="19"/>
      <c r="E496" s="19"/>
      <c r="F496" s="19"/>
      <c r="G496" s="19"/>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row>
    <row r="497" spans="1:30" s="271" customFormat="1" x14ac:dyDescent="0.2">
      <c r="A497" s="16"/>
      <c r="B497" s="19"/>
      <c r="C497" s="19"/>
      <c r="D497" s="19"/>
      <c r="E497" s="19"/>
      <c r="F497" s="19"/>
      <c r="G497" s="19"/>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row>
    <row r="498" spans="1:30" s="271" customFormat="1" x14ac:dyDescent="0.2">
      <c r="A498" s="16"/>
      <c r="B498" s="19"/>
      <c r="C498" s="19"/>
      <c r="D498" s="19"/>
      <c r="E498" s="19"/>
      <c r="F498" s="19"/>
      <c r="G498" s="19"/>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row>
    <row r="499" spans="1:30" s="271" customFormat="1" x14ac:dyDescent="0.2">
      <c r="A499" s="16"/>
      <c r="B499" s="19"/>
      <c r="C499" s="19"/>
      <c r="D499" s="19"/>
      <c r="E499" s="19"/>
      <c r="F499" s="19"/>
      <c r="G499" s="19"/>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row>
    <row r="500" spans="1:30" s="271" customFormat="1" x14ac:dyDescent="0.2">
      <c r="A500" s="16"/>
      <c r="B500" s="19"/>
      <c r="C500" s="19"/>
      <c r="D500" s="19"/>
      <c r="E500" s="19"/>
      <c r="F500" s="19"/>
      <c r="G500" s="19"/>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row>
    <row r="501" spans="1:30" s="271" customFormat="1" x14ac:dyDescent="0.2">
      <c r="A501" s="16"/>
      <c r="B501" s="19"/>
      <c r="C501" s="19"/>
      <c r="D501" s="19"/>
      <c r="E501" s="19"/>
      <c r="F501" s="19"/>
      <c r="G501" s="19"/>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row>
    <row r="502" spans="1:30" s="271" customFormat="1" x14ac:dyDescent="0.2">
      <c r="A502" s="16"/>
      <c r="B502" s="19"/>
      <c r="C502" s="19"/>
      <c r="D502" s="19"/>
      <c r="E502" s="19"/>
      <c r="F502" s="19"/>
      <c r="G502" s="19"/>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row>
    <row r="503" spans="1:30" s="271" customFormat="1" x14ac:dyDescent="0.2">
      <c r="A503" s="16"/>
      <c r="B503" s="19"/>
      <c r="C503" s="19"/>
      <c r="D503" s="19"/>
      <c r="E503" s="19"/>
      <c r="F503" s="19"/>
      <c r="G503" s="19"/>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row>
    <row r="504" spans="1:30" s="271" customFormat="1" x14ac:dyDescent="0.2">
      <c r="A504" s="16"/>
      <c r="B504" s="19"/>
      <c r="C504" s="19"/>
      <c r="D504" s="19"/>
      <c r="E504" s="19"/>
      <c r="F504" s="19"/>
      <c r="G504" s="19"/>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row>
    <row r="505" spans="1:30" s="271" customFormat="1" x14ac:dyDescent="0.2">
      <c r="A505" s="16"/>
      <c r="B505" s="19"/>
      <c r="C505" s="19"/>
      <c r="D505" s="19"/>
      <c r="E505" s="19"/>
      <c r="F505" s="19"/>
      <c r="G505" s="19"/>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row>
    <row r="506" spans="1:30" s="271" customFormat="1" x14ac:dyDescent="0.2">
      <c r="A506" s="16"/>
      <c r="B506" s="19"/>
      <c r="C506" s="19"/>
      <c r="D506" s="19"/>
      <c r="E506" s="19"/>
      <c r="F506" s="19"/>
      <c r="G506" s="19"/>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row>
    <row r="507" spans="1:30" s="271" customFormat="1" x14ac:dyDescent="0.2">
      <c r="A507" s="16"/>
      <c r="B507" s="19"/>
      <c r="C507" s="19"/>
      <c r="D507" s="19"/>
      <c r="E507" s="19"/>
      <c r="F507" s="19"/>
      <c r="G507" s="19"/>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row>
    <row r="508" spans="1:30" s="271" customFormat="1" x14ac:dyDescent="0.2">
      <c r="A508" s="16"/>
      <c r="B508" s="19"/>
      <c r="C508" s="19"/>
      <c r="D508" s="19"/>
      <c r="E508" s="19"/>
      <c r="F508" s="19"/>
      <c r="G508" s="19"/>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row>
    <row r="509" spans="1:30" s="271" customFormat="1" x14ac:dyDescent="0.2">
      <c r="A509" s="16"/>
      <c r="B509" s="19"/>
      <c r="C509" s="19"/>
      <c r="D509" s="19"/>
      <c r="E509" s="19"/>
      <c r="F509" s="19"/>
      <c r="G509" s="19"/>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row>
    <row r="510" spans="1:30" s="271" customFormat="1" x14ac:dyDescent="0.2">
      <c r="A510" s="16"/>
      <c r="B510" s="19"/>
      <c r="C510" s="19"/>
      <c r="D510" s="19"/>
      <c r="E510" s="19"/>
      <c r="F510" s="19"/>
      <c r="G510" s="19"/>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row>
    <row r="511" spans="1:30" s="271" customFormat="1" x14ac:dyDescent="0.2">
      <c r="A511" s="16"/>
      <c r="B511" s="19"/>
      <c r="C511" s="19"/>
      <c r="D511" s="19"/>
      <c r="E511" s="19"/>
      <c r="F511" s="19"/>
      <c r="G511" s="19"/>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row>
    <row r="512" spans="1:30" s="271" customFormat="1" x14ac:dyDescent="0.2">
      <c r="A512" s="16"/>
      <c r="B512" s="19"/>
      <c r="C512" s="19"/>
      <c r="D512" s="19"/>
      <c r="E512" s="19"/>
      <c r="F512" s="19"/>
      <c r="G512" s="19"/>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row>
    <row r="513" spans="1:30" s="271" customFormat="1" x14ac:dyDescent="0.2">
      <c r="A513" s="16"/>
      <c r="B513" s="19"/>
      <c r="C513" s="19"/>
      <c r="D513" s="19"/>
      <c r="E513" s="19"/>
      <c r="F513" s="19"/>
      <c r="G513" s="19"/>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row>
    <row r="514" spans="1:30" s="271" customFormat="1" x14ac:dyDescent="0.2">
      <c r="A514" s="16"/>
      <c r="B514" s="19"/>
      <c r="C514" s="19"/>
      <c r="D514" s="19"/>
      <c r="E514" s="19"/>
      <c r="F514" s="19"/>
      <c r="G514" s="19"/>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row>
    <row r="515" spans="1:30" s="271" customFormat="1" x14ac:dyDescent="0.2">
      <c r="A515" s="16"/>
      <c r="B515" s="19"/>
      <c r="C515" s="19"/>
      <c r="D515" s="19"/>
      <c r="E515" s="19"/>
      <c r="F515" s="19"/>
      <c r="G515" s="19"/>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row>
    <row r="516" spans="1:30" s="271" customFormat="1" x14ac:dyDescent="0.2">
      <c r="A516" s="16"/>
      <c r="B516" s="19"/>
      <c r="C516" s="19"/>
      <c r="D516" s="19"/>
      <c r="E516" s="19"/>
      <c r="F516" s="19"/>
      <c r="G516" s="19"/>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row>
    <row r="517" spans="1:30" s="271" customFormat="1" x14ac:dyDescent="0.2">
      <c r="A517" s="16"/>
      <c r="B517" s="19"/>
      <c r="C517" s="19"/>
      <c r="D517" s="19"/>
      <c r="E517" s="19"/>
      <c r="F517" s="19"/>
      <c r="G517" s="19"/>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row>
    <row r="518" spans="1:30" s="271" customFormat="1" x14ac:dyDescent="0.2">
      <c r="A518" s="16"/>
      <c r="B518" s="19"/>
      <c r="C518" s="19"/>
      <c r="D518" s="19"/>
      <c r="E518" s="19"/>
      <c r="F518" s="19"/>
      <c r="G518" s="19"/>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row>
    <row r="519" spans="1:30" s="271" customFormat="1" x14ac:dyDescent="0.2">
      <c r="A519" s="16"/>
      <c r="B519" s="19"/>
      <c r="C519" s="19"/>
      <c r="D519" s="19"/>
      <c r="E519" s="19"/>
      <c r="F519" s="19"/>
      <c r="G519" s="19"/>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row>
    <row r="520" spans="1:30" s="271" customFormat="1" x14ac:dyDescent="0.2">
      <c r="A520" s="16"/>
      <c r="B520" s="19"/>
      <c r="C520" s="19"/>
      <c r="D520" s="19"/>
      <c r="E520" s="19"/>
      <c r="F520" s="19"/>
      <c r="G520" s="19"/>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row>
    <row r="521" spans="1:30" s="271" customFormat="1" x14ac:dyDescent="0.2">
      <c r="A521" s="16"/>
      <c r="B521" s="19"/>
      <c r="C521" s="19"/>
      <c r="D521" s="19"/>
      <c r="E521" s="19"/>
      <c r="F521" s="19"/>
      <c r="G521" s="19"/>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row>
    <row r="522" spans="1:30" s="271" customFormat="1" x14ac:dyDescent="0.2">
      <c r="A522" s="16"/>
      <c r="B522" s="19"/>
      <c r="C522" s="19"/>
      <c r="D522" s="19"/>
      <c r="E522" s="19"/>
      <c r="F522" s="19"/>
      <c r="G522" s="19"/>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row>
    <row r="523" spans="1:30" s="271" customFormat="1" x14ac:dyDescent="0.2">
      <c r="A523" s="16"/>
      <c r="B523" s="19"/>
      <c r="C523" s="19"/>
      <c r="D523" s="19"/>
      <c r="E523" s="19"/>
      <c r="F523" s="19"/>
      <c r="G523" s="19"/>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row>
    <row r="524" spans="1:30" s="271" customFormat="1" x14ac:dyDescent="0.2">
      <c r="A524" s="16"/>
      <c r="B524" s="19"/>
      <c r="C524" s="19"/>
      <c r="D524" s="19"/>
      <c r="E524" s="19"/>
      <c r="F524" s="19"/>
      <c r="G524" s="19"/>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row>
    <row r="525" spans="1:30" s="271" customFormat="1" x14ac:dyDescent="0.2">
      <c r="A525" s="16"/>
      <c r="B525" s="19"/>
      <c r="C525" s="19"/>
      <c r="D525" s="19"/>
      <c r="E525" s="19"/>
      <c r="F525" s="19"/>
      <c r="G525" s="19"/>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row>
    <row r="526" spans="1:30" s="271" customFormat="1" x14ac:dyDescent="0.2">
      <c r="A526" s="16"/>
      <c r="B526" s="19"/>
      <c r="C526" s="19"/>
      <c r="D526" s="19"/>
      <c r="E526" s="19"/>
      <c r="F526" s="19"/>
      <c r="G526" s="19"/>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row>
    <row r="527" spans="1:30" s="271" customFormat="1" x14ac:dyDescent="0.2">
      <c r="A527" s="16"/>
      <c r="B527" s="19"/>
      <c r="C527" s="19"/>
      <c r="D527" s="19"/>
      <c r="E527" s="19"/>
      <c r="F527" s="19"/>
      <c r="G527" s="19"/>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row>
    <row r="528" spans="1:30" s="271" customFormat="1" x14ac:dyDescent="0.2">
      <c r="A528" s="16"/>
      <c r="B528" s="19"/>
      <c r="C528" s="19"/>
      <c r="D528" s="19"/>
      <c r="E528" s="19"/>
      <c r="F528" s="19"/>
      <c r="G528" s="19"/>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row>
    <row r="529" spans="1:30" s="271" customFormat="1" x14ac:dyDescent="0.2">
      <c r="A529" s="16"/>
      <c r="B529" s="19"/>
      <c r="C529" s="19"/>
      <c r="D529" s="19"/>
      <c r="E529" s="19"/>
      <c r="F529" s="19"/>
      <c r="G529" s="19"/>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row>
    <row r="530" spans="1:30" s="271" customFormat="1" x14ac:dyDescent="0.2">
      <c r="A530" s="16"/>
      <c r="B530" s="19"/>
      <c r="C530" s="19"/>
      <c r="D530" s="19"/>
      <c r="E530" s="19"/>
      <c r="F530" s="19"/>
      <c r="G530" s="19"/>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row>
    <row r="531" spans="1:30" s="271" customFormat="1" x14ac:dyDescent="0.2">
      <c r="A531" s="16"/>
      <c r="B531" s="19"/>
      <c r="C531" s="19"/>
      <c r="D531" s="19"/>
      <c r="E531" s="19"/>
      <c r="F531" s="19"/>
      <c r="G531" s="19"/>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row>
    <row r="532" spans="1:30" s="271" customFormat="1" x14ac:dyDescent="0.2">
      <c r="A532" s="16"/>
      <c r="B532" s="19"/>
      <c r="C532" s="19"/>
      <c r="D532" s="19"/>
      <c r="E532" s="19"/>
      <c r="F532" s="19"/>
      <c r="G532" s="19"/>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row>
    <row r="533" spans="1:30" s="271" customFormat="1" x14ac:dyDescent="0.2">
      <c r="A533" s="16"/>
      <c r="B533" s="19"/>
      <c r="C533" s="19"/>
      <c r="D533" s="19"/>
      <c r="E533" s="19"/>
      <c r="F533" s="19"/>
      <c r="G533" s="19"/>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row>
    <row r="534" spans="1:30" s="271" customFormat="1" x14ac:dyDescent="0.2">
      <c r="A534" s="16"/>
      <c r="B534" s="19"/>
      <c r="C534" s="19"/>
      <c r="D534" s="19"/>
      <c r="E534" s="19"/>
      <c r="F534" s="19"/>
      <c r="G534" s="19"/>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row>
    <row r="535" spans="1:30" s="271" customFormat="1" x14ac:dyDescent="0.2">
      <c r="A535" s="16"/>
      <c r="B535" s="19"/>
      <c r="C535" s="19"/>
      <c r="D535" s="19"/>
      <c r="E535" s="19"/>
      <c r="F535" s="19"/>
      <c r="G535" s="19"/>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row>
    <row r="536" spans="1:30" s="271" customFormat="1" x14ac:dyDescent="0.2">
      <c r="A536" s="16"/>
      <c r="B536" s="19"/>
      <c r="C536" s="19"/>
      <c r="D536" s="19"/>
      <c r="E536" s="19"/>
      <c r="F536" s="19"/>
      <c r="G536" s="19"/>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row>
    <row r="537" spans="1:30" s="271" customFormat="1" x14ac:dyDescent="0.2">
      <c r="A537" s="16"/>
      <c r="B537" s="19"/>
      <c r="C537" s="19"/>
      <c r="D537" s="19"/>
      <c r="E537" s="19"/>
      <c r="F537" s="19"/>
      <c r="G537" s="19"/>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row>
    <row r="538" spans="1:30" s="271" customFormat="1" x14ac:dyDescent="0.2">
      <c r="A538" s="16"/>
      <c r="B538" s="19"/>
      <c r="C538" s="19"/>
      <c r="D538" s="19"/>
      <c r="E538" s="19"/>
      <c r="F538" s="19"/>
      <c r="G538" s="19"/>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row>
    <row r="539" spans="1:30" s="271" customFormat="1" x14ac:dyDescent="0.2">
      <c r="A539" s="16"/>
      <c r="B539" s="19"/>
      <c r="C539" s="19"/>
      <c r="D539" s="19"/>
      <c r="E539" s="19"/>
      <c r="F539" s="19"/>
      <c r="G539" s="19"/>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row>
    <row r="540" spans="1:30" s="271" customFormat="1" x14ac:dyDescent="0.2">
      <c r="A540" s="16"/>
      <c r="B540" s="19"/>
      <c r="C540" s="19"/>
      <c r="D540" s="19"/>
      <c r="E540" s="19"/>
      <c r="F540" s="19"/>
      <c r="G540" s="19"/>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row>
    <row r="541" spans="1:30" s="271" customFormat="1" x14ac:dyDescent="0.2">
      <c r="A541" s="16"/>
      <c r="B541" s="19"/>
      <c r="C541" s="19"/>
      <c r="D541" s="19"/>
      <c r="E541" s="19"/>
      <c r="F541" s="19"/>
      <c r="G541" s="19"/>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row>
    <row r="542" spans="1:30" s="271" customFormat="1" x14ac:dyDescent="0.2">
      <c r="A542" s="16"/>
      <c r="B542" s="19"/>
      <c r="C542" s="19"/>
      <c r="D542" s="19"/>
      <c r="E542" s="19"/>
      <c r="F542" s="19"/>
      <c r="G542" s="19"/>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row>
    <row r="543" spans="1:30" s="271" customFormat="1" x14ac:dyDescent="0.2">
      <c r="A543" s="16"/>
      <c r="B543" s="19"/>
      <c r="C543" s="19"/>
      <c r="D543" s="19"/>
      <c r="E543" s="19"/>
      <c r="F543" s="19"/>
      <c r="G543" s="19"/>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row>
    <row r="544" spans="1:30" s="271" customFormat="1" x14ac:dyDescent="0.2">
      <c r="A544" s="16"/>
      <c r="B544" s="19"/>
      <c r="C544" s="19"/>
      <c r="D544" s="19"/>
      <c r="E544" s="19"/>
      <c r="F544" s="19"/>
      <c r="G544" s="19"/>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row>
    <row r="545" spans="1:30" s="271" customFormat="1" x14ac:dyDescent="0.2">
      <c r="A545" s="16"/>
      <c r="B545" s="19"/>
      <c r="C545" s="19"/>
      <c r="D545" s="19"/>
      <c r="E545" s="19"/>
      <c r="F545" s="19"/>
      <c r="G545" s="19"/>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row>
    <row r="546" spans="1:30" s="271" customFormat="1" x14ac:dyDescent="0.2">
      <c r="A546" s="16"/>
      <c r="B546" s="19"/>
      <c r="C546" s="19"/>
      <c r="D546" s="19"/>
      <c r="E546" s="19"/>
      <c r="F546" s="19"/>
      <c r="G546" s="19"/>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row>
    <row r="547" spans="1:30" s="271" customFormat="1" x14ac:dyDescent="0.2">
      <c r="A547" s="16"/>
      <c r="B547" s="19"/>
      <c r="C547" s="19"/>
      <c r="D547" s="19"/>
      <c r="E547" s="19"/>
      <c r="F547" s="19"/>
      <c r="G547" s="19"/>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row>
    <row r="548" spans="1:30" s="271" customFormat="1" x14ac:dyDescent="0.2">
      <c r="A548" s="16"/>
      <c r="B548" s="19"/>
      <c r="C548" s="19"/>
      <c r="D548" s="19"/>
      <c r="E548" s="19"/>
      <c r="F548" s="19"/>
      <c r="G548" s="19"/>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row>
    <row r="549" spans="1:30" s="271" customFormat="1" x14ac:dyDescent="0.2">
      <c r="A549" s="16"/>
      <c r="B549" s="19"/>
      <c r="C549" s="19"/>
      <c r="D549" s="19"/>
      <c r="E549" s="19"/>
      <c r="F549" s="19"/>
      <c r="G549" s="19"/>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row>
    <row r="550" spans="1:30" s="271" customFormat="1" x14ac:dyDescent="0.2">
      <c r="A550" s="16"/>
      <c r="B550" s="19"/>
      <c r="C550" s="19"/>
      <c r="D550" s="19"/>
      <c r="E550" s="19"/>
      <c r="F550" s="19"/>
      <c r="G550" s="19"/>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row>
    <row r="551" spans="1:30" s="271" customFormat="1" x14ac:dyDescent="0.2">
      <c r="A551" s="16"/>
      <c r="B551" s="19"/>
      <c r="C551" s="19"/>
      <c r="D551" s="19"/>
      <c r="E551" s="19"/>
      <c r="F551" s="19"/>
      <c r="G551" s="19"/>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row>
    <row r="552" spans="1:30" s="271" customFormat="1" x14ac:dyDescent="0.2">
      <c r="A552" s="16"/>
      <c r="B552" s="19"/>
      <c r="C552" s="19"/>
      <c r="D552" s="19"/>
      <c r="E552" s="19"/>
      <c r="F552" s="19"/>
      <c r="G552" s="19"/>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row>
    <row r="553" spans="1:30" s="271" customFormat="1" x14ac:dyDescent="0.2">
      <c r="A553" s="16"/>
      <c r="B553" s="19"/>
      <c r="C553" s="19"/>
      <c r="D553" s="19"/>
      <c r="E553" s="19"/>
      <c r="F553" s="19"/>
      <c r="G553" s="19"/>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row>
    <row r="554" spans="1:30" s="271" customFormat="1" x14ac:dyDescent="0.2">
      <c r="A554" s="16"/>
      <c r="B554" s="19"/>
      <c r="C554" s="19"/>
      <c r="D554" s="19"/>
      <c r="E554" s="19"/>
      <c r="F554" s="19"/>
      <c r="G554" s="19"/>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row>
    <row r="555" spans="1:30" s="271" customFormat="1" x14ac:dyDescent="0.2">
      <c r="A555" s="16"/>
      <c r="B555" s="19"/>
      <c r="C555" s="19"/>
      <c r="D555" s="19"/>
      <c r="E555" s="19"/>
      <c r="F555" s="19"/>
      <c r="G555" s="19"/>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row>
    <row r="556" spans="1:30" s="271" customFormat="1" x14ac:dyDescent="0.2">
      <c r="A556" s="16"/>
      <c r="B556" s="19"/>
      <c r="C556" s="19"/>
      <c r="D556" s="19"/>
      <c r="E556" s="19"/>
      <c r="F556" s="19"/>
      <c r="G556" s="19"/>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row>
    <row r="557" spans="1:30" s="271" customFormat="1" x14ac:dyDescent="0.2">
      <c r="A557" s="16"/>
      <c r="B557" s="19"/>
      <c r="C557" s="19"/>
      <c r="D557" s="19"/>
      <c r="E557" s="19"/>
      <c r="F557" s="19"/>
      <c r="G557" s="19"/>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row>
    <row r="558" spans="1:30" s="271" customFormat="1" x14ac:dyDescent="0.2">
      <c r="A558" s="16"/>
      <c r="B558" s="19"/>
      <c r="C558" s="19"/>
      <c r="D558" s="19"/>
      <c r="E558" s="19"/>
      <c r="F558" s="19"/>
      <c r="G558" s="19"/>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row>
    <row r="559" spans="1:30" s="271" customFormat="1" x14ac:dyDescent="0.2">
      <c r="A559" s="16"/>
      <c r="B559" s="19"/>
      <c r="C559" s="19"/>
      <c r="D559" s="19"/>
      <c r="E559" s="19"/>
      <c r="F559" s="19"/>
      <c r="G559" s="19"/>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row>
    <row r="560" spans="1:30" s="271" customFormat="1" x14ac:dyDescent="0.2">
      <c r="A560" s="16"/>
      <c r="B560" s="19"/>
      <c r="C560" s="19"/>
      <c r="D560" s="19"/>
      <c r="E560" s="19"/>
      <c r="F560" s="19"/>
      <c r="G560" s="19"/>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row>
    <row r="561" spans="1:30" s="271" customFormat="1" x14ac:dyDescent="0.2">
      <c r="A561" s="16"/>
      <c r="B561" s="19"/>
      <c r="C561" s="19"/>
      <c r="D561" s="19"/>
      <c r="E561" s="19"/>
      <c r="F561" s="19"/>
      <c r="G561" s="19"/>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row>
    <row r="562" spans="1:30" s="271" customFormat="1" x14ac:dyDescent="0.2">
      <c r="B562" s="20"/>
      <c r="C562" s="20"/>
      <c r="D562" s="20"/>
      <c r="E562" s="20"/>
      <c r="F562" s="20"/>
      <c r="G562" s="20"/>
    </row>
    <row r="563" spans="1:30" s="271" customFormat="1" x14ac:dyDescent="0.2">
      <c r="B563" s="20"/>
      <c r="C563" s="20"/>
      <c r="D563" s="20"/>
      <c r="E563" s="20"/>
      <c r="F563" s="20"/>
      <c r="G563" s="20"/>
    </row>
    <row r="564" spans="1:30" s="271" customFormat="1" x14ac:dyDescent="0.2">
      <c r="B564" s="20"/>
      <c r="C564" s="20"/>
      <c r="D564" s="20"/>
      <c r="E564" s="20"/>
      <c r="F564" s="20"/>
      <c r="G564" s="20"/>
    </row>
    <row r="565" spans="1:30" s="266" customFormat="1" x14ac:dyDescent="0.2">
      <c r="B565" s="548"/>
      <c r="C565" s="548"/>
      <c r="D565" s="548"/>
      <c r="E565" s="548"/>
      <c r="F565" s="548"/>
      <c r="G565" s="548"/>
    </row>
    <row r="566" spans="1:30" s="266" customFormat="1" x14ac:dyDescent="0.2">
      <c r="B566" s="548"/>
      <c r="C566" s="548"/>
      <c r="D566" s="548"/>
      <c r="E566" s="548"/>
      <c r="F566" s="548"/>
      <c r="G566" s="548"/>
    </row>
    <row r="567" spans="1:30" s="266" customFormat="1" x14ac:dyDescent="0.2">
      <c r="B567" s="548"/>
      <c r="C567" s="548"/>
      <c r="D567" s="548"/>
      <c r="E567" s="548"/>
      <c r="F567" s="548"/>
      <c r="G567" s="548"/>
    </row>
    <row r="568" spans="1:30" s="266" customFormat="1" x14ac:dyDescent="0.2">
      <c r="B568" s="548"/>
      <c r="C568" s="548"/>
      <c r="D568" s="548"/>
      <c r="E568" s="548"/>
      <c r="F568" s="548"/>
      <c r="G568" s="548"/>
    </row>
    <row r="569" spans="1:30" s="266" customFormat="1" x14ac:dyDescent="0.2">
      <c r="B569" s="548"/>
      <c r="C569" s="548"/>
      <c r="D569" s="548"/>
      <c r="E569" s="548"/>
      <c r="F569" s="548"/>
      <c r="G569" s="548"/>
    </row>
    <row r="570" spans="1:30" s="266" customFormat="1" x14ac:dyDescent="0.2"/>
  </sheetData>
  <sheetProtection algorithmName="SHA-512" hashValue="DSXCjbB7jf1G0iP3++fxeaOr1v10c32w2sEzD2XLEDQxh/SL7NJBX5SybOXfM5InPcRy4TXFD0cN2RvWwTv8mQ==" saltValue="2Z/dlKB/Kj8m5MTwUXncrg==" spinCount="100000" sheet="1" objects="1" scenarios="1" formatRows="0"/>
  <customSheetViews>
    <customSheetView guid="{74324E38-9782-4F0C-B19E-74343A8115AB}" scale="75" showPageBreaks="1" view="pageBreakPreview" showRuler="0">
      <selection activeCell="G15" sqref="G15"/>
      <rowBreaks count="3" manualBreakCount="3">
        <brk id="16" max="16383" man="1"/>
        <brk id="42" max="3" man="1"/>
        <brk id="43" max="3" man="1"/>
      </rowBreaks>
      <colBreaks count="1" manualBreakCount="1">
        <brk id="4" max="1048575" man="1"/>
      </colBreaks>
      <pageMargins left="0.39370078740157483" right="0.39370078740157483" top="0.39370078740157483" bottom="0.39370078740157483" header="0.19685039370078741" footer="0.19685039370078741"/>
      <pageSetup paperSize="9" scale="65" orientation="landscape" r:id="rId1"/>
      <headerFooter alignWithMargins="0"/>
    </customSheetView>
    <customSheetView guid="{F1629E1D-ACA8-4227-B8EA-4C6DDBDF0BA9}" scale="75" showPageBreaks="1" view="pageBreakPreview" showRuler="0">
      <selection activeCell="A2" sqref="A2:D2"/>
      <rowBreaks count="2" manualBreakCount="2">
        <brk id="16" max="16383" man="1"/>
        <brk id="43" max="3" man="1"/>
      </rowBreaks>
      <colBreaks count="1" manualBreakCount="1">
        <brk id="4" max="1048575" man="1"/>
      </colBreaks>
      <pageMargins left="0.39370078740157483" right="0.39370078740157483" top="0.39370078740157483" bottom="0.39370078740157483" header="0.19685039370078741" footer="0.19685039370078741"/>
      <pageSetup paperSize="9" scale="65" orientation="landscape" r:id="rId2"/>
      <headerFooter alignWithMargins="0"/>
    </customSheetView>
    <customSheetView guid="{00F41972-505B-4313-913E-E50954DF4491}" scale="75" showPageBreaks="1" view="pageBreakPreview" showRuler="0">
      <selection activeCell="A2" sqref="A2:D2"/>
      <rowBreaks count="2" manualBreakCount="2">
        <brk id="16" max="16383" man="1"/>
        <brk id="43" max="3" man="1"/>
      </rowBreaks>
      <colBreaks count="1" manualBreakCount="1">
        <brk id="4" max="1048575" man="1"/>
      </colBreaks>
      <pageMargins left="0.39370078740157483" right="0.39370078740157483" top="0.39370078740157483" bottom="0.39370078740157483" header="0.19685039370078741" footer="0.19685039370078741"/>
      <pageSetup paperSize="9" scale="65" orientation="landscape" r:id="rId3"/>
      <headerFooter alignWithMargins="0"/>
    </customSheetView>
    <customSheetView guid="{9766E1B5-0810-49C7-9163-31919523112C}" scale="75" showPageBreaks="1" view="pageBreakPreview" showRuler="0">
      <selection activeCell="D11" sqref="D11"/>
      <rowBreaks count="1" manualBreakCount="1">
        <brk id="41" max="16383" man="1"/>
      </rowBreaks>
      <colBreaks count="1" manualBreakCount="1">
        <brk id="6" max="1048575" man="1"/>
      </colBreaks>
      <pageMargins left="0.25" right="0.25" top="0.75" bottom="0.75" header="0.3" footer="0.3"/>
      <pageSetup paperSize="9" scale="54" orientation="portrait" r:id="rId4"/>
      <headerFooter alignWithMargins="0"/>
    </customSheetView>
    <customSheetView guid="{840D2E1B-5EDC-46E7-87B7-A517D20B042C}" scale="75" showPageBreaks="1" view="pageBreakPreview" showRuler="0">
      <selection activeCell="D11" sqref="D11"/>
      <rowBreaks count="1" manualBreakCount="1">
        <brk id="41" max="16383" man="1"/>
      </rowBreaks>
      <colBreaks count="1" manualBreakCount="1">
        <brk id="6" max="1048575" man="1"/>
      </colBreaks>
      <pageMargins left="0.25" right="0.25" top="0.75" bottom="0.75" header="0.3" footer="0.3"/>
      <pageSetup paperSize="9" scale="54" orientation="portrait" r:id="rId5"/>
      <headerFooter alignWithMargins="0"/>
    </customSheetView>
  </customSheetViews>
  <mergeCells count="17">
    <mergeCell ref="B1:G1"/>
    <mergeCell ref="A11:G11"/>
    <mergeCell ref="A13:G13"/>
    <mergeCell ref="A363:G363"/>
    <mergeCell ref="A400:G400"/>
    <mergeCell ref="A187:G187"/>
    <mergeCell ref="H3:H4"/>
    <mergeCell ref="A223:G223"/>
    <mergeCell ref="A257:G257"/>
    <mergeCell ref="A291:G291"/>
    <mergeCell ref="A325:G325"/>
    <mergeCell ref="A3:G3"/>
    <mergeCell ref="A47:G47"/>
    <mergeCell ref="A81:G81"/>
    <mergeCell ref="A115:G115"/>
    <mergeCell ref="A149:G149"/>
    <mergeCell ref="A189:G189"/>
  </mergeCells>
  <phoneticPr fontId="15" type="noConversion"/>
  <conditionalFormatting sqref="F9">
    <cfRule type="cellIs" dxfId="63" priority="153" operator="lessThan">
      <formula>0</formula>
    </cfRule>
  </conditionalFormatting>
  <conditionalFormatting sqref="F181">
    <cfRule type="cellIs" dxfId="62" priority="106" operator="lessThan">
      <formula>0</formula>
    </cfRule>
  </conditionalFormatting>
  <conditionalFormatting sqref="D9:E9">
    <cfRule type="cellIs" dxfId="61" priority="41" operator="lessThan">
      <formula>0</formula>
    </cfRule>
  </conditionalFormatting>
  <conditionalFormatting sqref="F79">
    <cfRule type="cellIs" dxfId="60" priority="20" operator="lessThan">
      <formula>0</formula>
    </cfRule>
  </conditionalFormatting>
  <conditionalFormatting sqref="F113">
    <cfRule type="cellIs" dxfId="59" priority="22" operator="lessThan">
      <formula>0</formula>
    </cfRule>
  </conditionalFormatting>
  <conditionalFormatting sqref="F221">
    <cfRule type="cellIs" dxfId="58" priority="16" operator="lessThan">
      <formula>0</formula>
    </cfRule>
  </conditionalFormatting>
  <conditionalFormatting sqref="D45:E45">
    <cfRule type="cellIs" dxfId="57" priority="17" operator="lessThan">
      <formula>0</formula>
    </cfRule>
  </conditionalFormatting>
  <conditionalFormatting sqref="F255">
    <cfRule type="cellIs" dxfId="56" priority="14" operator="lessThan">
      <formula>0</formula>
    </cfRule>
  </conditionalFormatting>
  <conditionalFormatting sqref="D289:E289">
    <cfRule type="cellIs" dxfId="55" priority="11" operator="lessThan">
      <formula>0</formula>
    </cfRule>
  </conditionalFormatting>
  <conditionalFormatting sqref="D181:E181">
    <cfRule type="cellIs" dxfId="54" priority="34" operator="lessThan">
      <formula>0</formula>
    </cfRule>
  </conditionalFormatting>
  <conditionalFormatting sqref="D147:E147">
    <cfRule type="cellIs" dxfId="53" priority="23" operator="lessThan">
      <formula>0</formula>
    </cfRule>
  </conditionalFormatting>
  <conditionalFormatting sqref="F433">
    <cfRule type="cellIs" dxfId="52" priority="2" operator="lessThan">
      <formula>0</formula>
    </cfRule>
  </conditionalFormatting>
  <conditionalFormatting sqref="D113:E113">
    <cfRule type="cellIs" dxfId="51" priority="21" operator="lessThan">
      <formula>0</formula>
    </cfRule>
  </conditionalFormatting>
  <conditionalFormatting sqref="F183">
    <cfRule type="cellIs" dxfId="50" priority="26" operator="lessThan">
      <formula>0</formula>
    </cfRule>
  </conditionalFormatting>
  <conditionalFormatting sqref="D183:E183">
    <cfRule type="cellIs" dxfId="49" priority="25" operator="lessThan">
      <formula>0</formula>
    </cfRule>
  </conditionalFormatting>
  <conditionalFormatting sqref="F147">
    <cfRule type="cellIs" dxfId="48" priority="24" operator="lessThan">
      <formula>0</formula>
    </cfRule>
  </conditionalFormatting>
  <conditionalFormatting sqref="D79:E79">
    <cfRule type="cellIs" dxfId="47" priority="19" operator="lessThan">
      <formula>0</formula>
    </cfRule>
  </conditionalFormatting>
  <conditionalFormatting sqref="F45">
    <cfRule type="cellIs" dxfId="46" priority="18" operator="lessThan">
      <formula>0</formula>
    </cfRule>
  </conditionalFormatting>
  <conditionalFormatting sqref="D221:E221">
    <cfRule type="cellIs" dxfId="45" priority="15" operator="lessThan">
      <formula>0</formula>
    </cfRule>
  </conditionalFormatting>
  <conditionalFormatting sqref="D255:E255">
    <cfRule type="cellIs" dxfId="44" priority="13" operator="lessThan">
      <formula>0</formula>
    </cfRule>
  </conditionalFormatting>
  <conditionalFormatting sqref="F289">
    <cfRule type="cellIs" dxfId="43" priority="12" operator="lessThan">
      <formula>0</formula>
    </cfRule>
  </conditionalFormatting>
  <conditionalFormatting sqref="F323">
    <cfRule type="cellIs" dxfId="42" priority="10" operator="lessThan">
      <formula>0</formula>
    </cfRule>
  </conditionalFormatting>
  <conditionalFormatting sqref="D323:E323">
    <cfRule type="cellIs" dxfId="41" priority="9" operator="lessThan">
      <formula>0</formula>
    </cfRule>
  </conditionalFormatting>
  <conditionalFormatting sqref="F357">
    <cfRule type="cellIs" dxfId="40" priority="8" operator="lessThan">
      <formula>0</formula>
    </cfRule>
  </conditionalFormatting>
  <conditionalFormatting sqref="D357:E357">
    <cfRule type="cellIs" dxfId="39" priority="7" operator="lessThan">
      <formula>0</formula>
    </cfRule>
  </conditionalFormatting>
  <conditionalFormatting sqref="F359">
    <cfRule type="cellIs" dxfId="38" priority="6" operator="lessThan">
      <formula>0</formula>
    </cfRule>
  </conditionalFormatting>
  <conditionalFormatting sqref="D359:E359">
    <cfRule type="cellIs" dxfId="37" priority="5" operator="lessThan">
      <formula>0</formula>
    </cfRule>
  </conditionalFormatting>
  <conditionalFormatting sqref="F396">
    <cfRule type="cellIs" dxfId="36" priority="4" operator="lessThan">
      <formula>0</formula>
    </cfRule>
  </conditionalFormatting>
  <conditionalFormatting sqref="D396:E396">
    <cfRule type="cellIs" dxfId="35" priority="3" operator="lessThan">
      <formula>0</formula>
    </cfRule>
  </conditionalFormatting>
  <conditionalFormatting sqref="D433:E433">
    <cfRule type="cellIs" dxfId="34" priority="1" operator="lessThan">
      <formula>0</formula>
    </cfRule>
  </conditionalFormatting>
  <dataValidations count="1">
    <dataValidation type="list" allowBlank="1" showInputMessage="1" showErrorMessage="1" promptTitle="Select Campus" prompt="Select the relevant Campus Name fom the list" sqref="A381:A395 A365:A379 A402:A416 A15:A44 A49:A78 A83:A112 A191:A220 A225:A254 A117:A146 A151:A180 A259:A288 A293:A322 A327:A356 A418:A432">
      <formula1>Campuses</formula1>
    </dataValidation>
  </dataValidations>
  <printOptions horizontalCentered="1"/>
  <pageMargins left="0.43307086614173229" right="0.43307086614173229" top="0.74803149606299213" bottom="0.74803149606299213" header="0.31496062992125984" footer="0.31496062992125984"/>
  <pageSetup paperSize="9" scale="79" fitToHeight="10" orientation="landscape" r:id="rId6"/>
  <headerFooter alignWithMargins="0"/>
  <drawing r:id="rId7"/>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AF198"/>
  <sheetViews>
    <sheetView showRuler="0" zoomScale="89" zoomScaleNormal="89" zoomScaleSheetLayoutView="100" workbookViewId="0">
      <pane xSplit="2" ySplit="1" topLeftCell="C2" activePane="bottomRight" state="frozen"/>
      <selection pane="topRight" activeCell="C1" sqref="C1"/>
      <selection pane="bottomLeft" activeCell="A2" sqref="A2"/>
      <selection pane="bottomRight" activeCell="D16" sqref="D16"/>
    </sheetView>
  </sheetViews>
  <sheetFormatPr defaultColWidth="9.140625" defaultRowHeight="14.25" x14ac:dyDescent="0.2"/>
  <cols>
    <col min="1" max="1" width="20.7109375" style="400" customWidth="1"/>
    <col min="2" max="2" width="72.7109375" style="400" customWidth="1"/>
    <col min="3" max="3" width="20.7109375" style="401" customWidth="1"/>
    <col min="4" max="4" width="50.7109375" style="400" customWidth="1"/>
    <col min="5" max="5" width="4.7109375" style="400" customWidth="1"/>
    <col min="6" max="6" width="12.85546875" style="400" customWidth="1"/>
    <col min="7" max="16384" width="9.140625" style="400"/>
  </cols>
  <sheetData>
    <row r="1" spans="1:32" s="57" customFormat="1" ht="30" customHeight="1" x14ac:dyDescent="0.2">
      <c r="A1" s="184" t="s">
        <v>911</v>
      </c>
      <c r="B1" s="1245" t="s">
        <v>681</v>
      </c>
      <c r="C1" s="1246"/>
      <c r="D1" s="1247"/>
      <c r="E1" s="426"/>
      <c r="F1" s="426"/>
      <c r="G1" s="426"/>
      <c r="H1" s="879"/>
      <c r="I1" s="56"/>
      <c r="J1" s="56"/>
      <c r="K1" s="56"/>
      <c r="L1" s="56"/>
      <c r="M1" s="56"/>
      <c r="N1" s="56"/>
      <c r="O1" s="56"/>
      <c r="P1" s="56"/>
      <c r="Q1" s="56"/>
      <c r="R1" s="56"/>
      <c r="S1" s="56"/>
      <c r="T1" s="56"/>
      <c r="U1" s="56"/>
      <c r="V1" s="56"/>
      <c r="W1" s="56"/>
      <c r="X1" s="56"/>
      <c r="Y1" s="56"/>
    </row>
    <row r="2" spans="1:32" ht="15" thickBot="1" x14ac:dyDescent="0.25">
      <c r="A2" s="408"/>
      <c r="B2" s="408"/>
      <c r="C2" s="409"/>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row>
    <row r="3" spans="1:32" ht="24" customHeight="1" thickBot="1" x14ac:dyDescent="0.25">
      <c r="A3" s="1276" t="s">
        <v>720</v>
      </c>
      <c r="B3" s="1514"/>
      <c r="C3" s="453" t="s">
        <v>359</v>
      </c>
      <c r="D3" s="427" t="s">
        <v>326</v>
      </c>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row>
    <row r="4" spans="1:32" ht="21" customHeight="1" x14ac:dyDescent="0.25">
      <c r="A4" s="1520" t="s">
        <v>325</v>
      </c>
      <c r="B4" s="510" t="s">
        <v>600</v>
      </c>
      <c r="C4" s="436">
        <f>C22+C47</f>
        <v>151167642.7565259</v>
      </c>
      <c r="D4" s="808"/>
      <c r="E4" s="408"/>
      <c r="F4" s="871"/>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row>
    <row r="5" spans="1:32" ht="21" customHeight="1" x14ac:dyDescent="0.2">
      <c r="A5" s="1521"/>
      <c r="B5" s="455" t="s">
        <v>601</v>
      </c>
      <c r="C5" s="437">
        <f>C65+C100</f>
        <v>105082553.19915034</v>
      </c>
      <c r="D5" s="809"/>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row>
    <row r="6" spans="1:32" ht="21" customHeight="1" x14ac:dyDescent="0.2">
      <c r="A6" s="1521"/>
      <c r="B6" s="455" t="s">
        <v>727</v>
      </c>
      <c r="C6" s="437">
        <f>'15. Budget Analysis'!I22-'15. Budget Analysis'!I30</f>
        <v>-47804756.60522072</v>
      </c>
      <c r="D6" s="809"/>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row>
    <row r="7" spans="1:32" ht="21" customHeight="1" x14ac:dyDescent="0.2">
      <c r="A7" s="1521"/>
      <c r="B7" s="455" t="s">
        <v>728</v>
      </c>
      <c r="C7" s="437">
        <f>'15. Budget Analysis'!I25</f>
        <v>3700000</v>
      </c>
      <c r="D7" s="809"/>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row>
    <row r="8" spans="1:32" ht="21" customHeight="1" thickBot="1" x14ac:dyDescent="0.25">
      <c r="A8" s="1521"/>
      <c r="B8" s="455" t="s">
        <v>729</v>
      </c>
      <c r="C8" s="437">
        <f>'15. Budget Analysis'!I44</f>
        <v>0</v>
      </c>
      <c r="D8" s="809"/>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row>
    <row r="9" spans="1:32" ht="21" customHeight="1" thickBot="1" x14ac:dyDescent="0.3">
      <c r="A9" s="1521"/>
      <c r="B9" s="457" t="s">
        <v>360</v>
      </c>
      <c r="C9" s="439">
        <f>C4-C5+C6+C7+C8</f>
        <v>1980332.952154845</v>
      </c>
      <c r="D9" s="810" t="s">
        <v>1213</v>
      </c>
      <c r="E9" s="408"/>
      <c r="F9" s="408"/>
      <c r="G9" s="871"/>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row>
    <row r="10" spans="1:32" ht="21" customHeight="1" thickBot="1" x14ac:dyDescent="0.25">
      <c r="A10" s="1521"/>
      <c r="B10" s="456" t="s">
        <v>602</v>
      </c>
      <c r="C10" s="438">
        <f>SUM('13. CAPEX Plan'!D9:F9)</f>
        <v>4831700</v>
      </c>
      <c r="D10" s="811"/>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408"/>
      <c r="AF10" s="408"/>
    </row>
    <row r="11" spans="1:32" ht="21" customHeight="1" thickBot="1" x14ac:dyDescent="0.25">
      <c r="A11" s="1522"/>
      <c r="B11" s="458" t="s">
        <v>361</v>
      </c>
      <c r="C11" s="452">
        <f>C9-C10</f>
        <v>-2851367.047845155</v>
      </c>
      <c r="D11" s="810" t="s">
        <v>1213</v>
      </c>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row>
    <row r="12" spans="1:32" ht="15" customHeight="1" x14ac:dyDescent="0.2">
      <c r="A12" s="408"/>
      <c r="B12" s="408"/>
      <c r="C12" s="409"/>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row>
    <row r="13" spans="1:32" ht="15" customHeight="1" thickBot="1" x14ac:dyDescent="0.25">
      <c r="A13" s="408"/>
      <c r="B13" s="408"/>
      <c r="C13" s="409"/>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row>
    <row r="14" spans="1:32" ht="24" customHeight="1" thickBot="1" x14ac:dyDescent="0.25">
      <c r="A14" s="1515" t="s">
        <v>721</v>
      </c>
      <c r="B14" s="1516"/>
      <c r="C14" s="454" t="s">
        <v>359</v>
      </c>
      <c r="D14" s="422" t="s">
        <v>327</v>
      </c>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row>
    <row r="15" spans="1:32" ht="18" customHeight="1" x14ac:dyDescent="0.2">
      <c r="A15" s="1517" t="s">
        <v>311</v>
      </c>
      <c r="B15" s="440" t="s">
        <v>305</v>
      </c>
      <c r="C15" s="420">
        <f>SUM(C16:C19)</f>
        <v>113640756.60522072</v>
      </c>
      <c r="D15" s="1176" t="s">
        <v>1214</v>
      </c>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row>
    <row r="16" spans="1:32" s="403" customFormat="1" ht="18" customHeight="1" x14ac:dyDescent="0.2">
      <c r="A16" s="1518"/>
      <c r="B16" s="402" t="s">
        <v>499</v>
      </c>
      <c r="C16" s="421">
        <f>'11. Enrolment Summary'!N22</f>
        <v>89817337.936099812</v>
      </c>
      <c r="D16" s="802"/>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row>
    <row r="17" spans="1:32" s="403" customFormat="1" ht="18" customHeight="1" x14ac:dyDescent="0.2">
      <c r="A17" s="1518"/>
      <c r="B17" s="404" t="s">
        <v>341</v>
      </c>
      <c r="C17" s="421">
        <f>'11. Enrolment Summary'!N88</f>
        <v>14502483.841092363</v>
      </c>
      <c r="D17" s="802"/>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row>
    <row r="18" spans="1:32" s="403" customFormat="1" ht="18" customHeight="1" x14ac:dyDescent="0.2">
      <c r="A18" s="1518"/>
      <c r="B18" s="402" t="s">
        <v>340</v>
      </c>
      <c r="C18" s="421">
        <f>'11. Enrolment Summary'!N44</f>
        <v>6769803.6778902328</v>
      </c>
      <c r="D18" s="802"/>
      <c r="E18" s="405"/>
      <c r="F18" s="405"/>
      <c r="G18" s="405"/>
      <c r="H18" s="405"/>
      <c r="I18" s="405"/>
      <c r="J18" s="405"/>
      <c r="K18" s="405"/>
      <c r="L18" s="405"/>
      <c r="M18" s="405"/>
      <c r="N18" s="405"/>
      <c r="O18" s="405"/>
      <c r="P18" s="405"/>
      <c r="Q18" s="405"/>
      <c r="R18" s="405"/>
      <c r="S18" s="405"/>
      <c r="T18" s="405"/>
      <c r="U18" s="405"/>
      <c r="V18" s="405"/>
      <c r="W18" s="405"/>
      <c r="X18" s="405"/>
      <c r="Y18" s="405"/>
      <c r="Z18" s="405"/>
      <c r="AA18" s="405"/>
      <c r="AB18" s="405"/>
      <c r="AC18" s="405"/>
      <c r="AD18" s="405"/>
      <c r="AE18" s="405"/>
      <c r="AF18" s="405"/>
    </row>
    <row r="19" spans="1:32" s="403" customFormat="1" ht="18" customHeight="1" x14ac:dyDescent="0.2">
      <c r="A19" s="1518"/>
      <c r="B19" s="402" t="s">
        <v>339</v>
      </c>
      <c r="C19" s="421">
        <f>'11. Enrolment Summary'!N66</f>
        <v>2551131.1501383232</v>
      </c>
      <c r="D19" s="802"/>
      <c r="E19" s="405"/>
      <c r="F19" s="405"/>
      <c r="G19" s="405"/>
      <c r="H19" s="405"/>
      <c r="I19" s="405"/>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row>
    <row r="20" spans="1:32" s="403" customFormat="1" ht="18" customHeight="1" x14ac:dyDescent="0.2">
      <c r="A20" s="1518"/>
      <c r="B20" s="441" t="s">
        <v>312</v>
      </c>
      <c r="C20" s="447">
        <v>0</v>
      </c>
      <c r="D20" s="802"/>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405"/>
      <c r="AD20" s="405"/>
      <c r="AE20" s="405"/>
      <c r="AF20" s="405"/>
    </row>
    <row r="21" spans="1:32" s="403" customFormat="1" ht="18" customHeight="1" thickBot="1" x14ac:dyDescent="0.25">
      <c r="A21" s="1519"/>
      <c r="B21" s="442" t="s">
        <v>346</v>
      </c>
      <c r="C21" s="446">
        <v>0</v>
      </c>
      <c r="D21" s="812"/>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row>
    <row r="22" spans="1:32" s="403" customFormat="1" ht="18" customHeight="1" thickBot="1" x14ac:dyDescent="0.25">
      <c r="A22" s="413"/>
      <c r="B22" s="334" t="s">
        <v>4</v>
      </c>
      <c r="C22" s="406">
        <f>SUM(C15+C20+C21)</f>
        <v>113640756.60522072</v>
      </c>
      <c r="D22" s="424"/>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row>
    <row r="23" spans="1:32" s="403" customFormat="1" ht="13.5" customHeight="1" thickBot="1" x14ac:dyDescent="0.25">
      <c r="A23" s="414"/>
      <c r="B23" s="405"/>
      <c r="C23" s="423"/>
      <c r="D23" s="425"/>
      <c r="E23" s="405"/>
      <c r="F23" s="405"/>
      <c r="G23" s="405"/>
      <c r="H23" s="405"/>
      <c r="I23" s="405"/>
      <c r="J23" s="405"/>
      <c r="K23" s="405"/>
      <c r="L23" s="405"/>
      <c r="M23" s="405"/>
      <c r="N23" s="405"/>
      <c r="O23" s="405"/>
      <c r="P23" s="405"/>
      <c r="Q23" s="405"/>
      <c r="R23" s="405"/>
      <c r="S23" s="405"/>
      <c r="T23" s="405"/>
      <c r="U23" s="405"/>
      <c r="V23" s="405"/>
      <c r="W23" s="405"/>
      <c r="X23" s="405"/>
      <c r="Y23" s="405"/>
      <c r="Z23" s="405"/>
      <c r="AA23" s="405"/>
      <c r="AB23" s="405"/>
      <c r="AC23" s="405"/>
      <c r="AD23" s="405"/>
      <c r="AE23" s="405"/>
      <c r="AF23" s="405"/>
    </row>
    <row r="24" spans="1:32" ht="18" customHeight="1" x14ac:dyDescent="0.2">
      <c r="A24" s="1517" t="s">
        <v>313</v>
      </c>
      <c r="B24" s="440" t="s">
        <v>316</v>
      </c>
      <c r="C24" s="428">
        <f>SUM(C25:C28)</f>
        <v>28410189.15130518</v>
      </c>
      <c r="D24" s="813"/>
      <c r="E24" s="408"/>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8"/>
      <c r="AD24" s="408"/>
      <c r="AE24" s="408"/>
      <c r="AF24" s="408"/>
    </row>
    <row r="25" spans="1:32" ht="18" customHeight="1" x14ac:dyDescent="0.2">
      <c r="A25" s="1518"/>
      <c r="B25" s="402" t="s">
        <v>508</v>
      </c>
      <c r="C25" s="429">
        <f>'11. Enrolment Summary'!O22</f>
        <v>22454334.484024953</v>
      </c>
      <c r="D25" s="804"/>
      <c r="E25" s="408"/>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row>
    <row r="26" spans="1:32" ht="18" customHeight="1" x14ac:dyDescent="0.2">
      <c r="A26" s="1518"/>
      <c r="B26" s="402" t="s">
        <v>509</v>
      </c>
      <c r="C26" s="429">
        <f>'11. Enrolment Summary'!O88</f>
        <v>3625620.9602730907</v>
      </c>
      <c r="D26" s="804"/>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row>
    <row r="27" spans="1:32" ht="18" customHeight="1" x14ac:dyDescent="0.2">
      <c r="A27" s="1518"/>
      <c r="B27" s="402" t="s">
        <v>510</v>
      </c>
      <c r="C27" s="429">
        <f>'11. Enrolment Summary'!O44</f>
        <v>1692450.9194725582</v>
      </c>
      <c r="D27" s="804"/>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row>
    <row r="28" spans="1:32" ht="18" customHeight="1" x14ac:dyDescent="0.2">
      <c r="A28" s="1518"/>
      <c r="B28" s="402" t="s">
        <v>511</v>
      </c>
      <c r="C28" s="429">
        <f>'11. Enrolment Summary'!O66</f>
        <v>637782.7875345808</v>
      </c>
      <c r="D28" s="804"/>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row>
    <row r="29" spans="1:32" ht="18" customHeight="1" x14ac:dyDescent="0.2">
      <c r="A29" s="1518"/>
      <c r="B29" s="441" t="s">
        <v>314</v>
      </c>
      <c r="C29" s="430">
        <f>SUM(C30:C40)</f>
        <v>8081866</v>
      </c>
      <c r="D29" s="804"/>
      <c r="E29" s="408"/>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row>
    <row r="30" spans="1:32" ht="18" customHeight="1" x14ac:dyDescent="0.2">
      <c r="A30" s="1518"/>
      <c r="B30" s="402" t="s">
        <v>338</v>
      </c>
      <c r="C30" s="429">
        <f>'10. Enrolment - Occ &amp; Other'!O1758</f>
        <v>1800000</v>
      </c>
      <c r="D30" s="804"/>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row>
    <row r="31" spans="1:32" ht="18" customHeight="1" x14ac:dyDescent="0.2">
      <c r="A31" s="1518"/>
      <c r="B31" s="402" t="s">
        <v>337</v>
      </c>
      <c r="C31" s="429">
        <f>'10. Enrolment - Occ &amp; Other'!O1759</f>
        <v>0</v>
      </c>
      <c r="D31" s="804"/>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row>
    <row r="32" spans="1:32" ht="18" customHeight="1" x14ac:dyDescent="0.2">
      <c r="A32" s="1518"/>
      <c r="B32" s="402" t="s">
        <v>336</v>
      </c>
      <c r="C32" s="429">
        <f>'10. Enrolment - Occ &amp; Other'!O1760</f>
        <v>2451250</v>
      </c>
      <c r="D32" s="804"/>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row>
    <row r="33" spans="1:32" ht="18" customHeight="1" x14ac:dyDescent="0.2">
      <c r="A33" s="1518"/>
      <c r="B33" s="402" t="s">
        <v>335</v>
      </c>
      <c r="C33" s="429">
        <f>'10. Enrolment - Occ &amp; Other'!O1761</f>
        <v>0</v>
      </c>
      <c r="D33" s="804"/>
      <c r="E33" s="408"/>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row>
    <row r="34" spans="1:32" ht="18" customHeight="1" x14ac:dyDescent="0.2">
      <c r="A34" s="1518"/>
      <c r="B34" s="402" t="s">
        <v>334</v>
      </c>
      <c r="C34" s="429">
        <f>'10. Enrolment - Occ &amp; Other'!O1762</f>
        <v>367500</v>
      </c>
      <c r="D34" s="804"/>
      <c r="E34" s="408"/>
      <c r="F34" s="40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8"/>
    </row>
    <row r="35" spans="1:32" ht="18" customHeight="1" x14ac:dyDescent="0.2">
      <c r="A35" s="1518"/>
      <c r="B35" s="402" t="s">
        <v>333</v>
      </c>
      <c r="C35" s="429">
        <f>'10. Enrolment - Occ &amp; Other'!O1763</f>
        <v>0</v>
      </c>
      <c r="D35" s="804"/>
      <c r="E35" s="408"/>
      <c r="F35" s="40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c r="AE35" s="408"/>
      <c r="AF35" s="408"/>
    </row>
    <row r="36" spans="1:32" ht="18" customHeight="1" x14ac:dyDescent="0.2">
      <c r="A36" s="1518"/>
      <c r="B36" s="402" t="s">
        <v>951</v>
      </c>
      <c r="C36" s="429">
        <f>'10. Enrolment - Occ &amp; Other'!O1764</f>
        <v>0</v>
      </c>
      <c r="D36" s="804"/>
      <c r="E36" s="408"/>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row>
    <row r="37" spans="1:32" ht="18" customHeight="1" x14ac:dyDescent="0.2">
      <c r="A37" s="1518"/>
      <c r="B37" s="402" t="s">
        <v>947</v>
      </c>
      <c r="C37" s="429">
        <f>'10. Enrolment - Occ &amp; Other'!O1765</f>
        <v>0</v>
      </c>
      <c r="D37" s="804"/>
      <c r="E37" s="408"/>
      <c r="F37" s="40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row>
    <row r="38" spans="1:32" ht="18" customHeight="1" x14ac:dyDescent="0.2">
      <c r="A38" s="1518"/>
      <c r="B38" s="402" t="s">
        <v>948</v>
      </c>
      <c r="C38" s="531">
        <v>3463116</v>
      </c>
      <c r="D38" s="804"/>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row>
    <row r="39" spans="1:32" ht="18" customHeight="1" x14ac:dyDescent="0.2">
      <c r="A39" s="1518"/>
      <c r="B39" s="402" t="s">
        <v>950</v>
      </c>
      <c r="C39" s="531">
        <v>0</v>
      </c>
      <c r="D39" s="804"/>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row>
    <row r="40" spans="1:32" ht="18" customHeight="1" x14ac:dyDescent="0.2">
      <c r="A40" s="1518"/>
      <c r="B40" s="402" t="s">
        <v>949</v>
      </c>
      <c r="C40" s="531">
        <v>0</v>
      </c>
      <c r="D40" s="804"/>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8"/>
      <c r="AF40" s="408"/>
    </row>
    <row r="41" spans="1:32" ht="18" customHeight="1" x14ac:dyDescent="0.2">
      <c r="A41" s="1518"/>
      <c r="B41" s="441" t="s">
        <v>315</v>
      </c>
      <c r="C41" s="430">
        <f>SUM(C42:C46)</f>
        <v>1034831</v>
      </c>
      <c r="D41" s="804"/>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row>
    <row r="42" spans="1:32" ht="18" customHeight="1" x14ac:dyDescent="0.2">
      <c r="A42" s="1518"/>
      <c r="B42" s="449" t="s">
        <v>603</v>
      </c>
      <c r="C42" s="531">
        <v>542951</v>
      </c>
      <c r="D42" s="804"/>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row>
    <row r="43" spans="1:32" ht="18" customHeight="1" x14ac:dyDescent="0.2">
      <c r="A43" s="1518"/>
      <c r="B43" s="449" t="s">
        <v>342</v>
      </c>
      <c r="C43" s="531">
        <v>0</v>
      </c>
      <c r="D43" s="804"/>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row>
    <row r="44" spans="1:32" ht="18" customHeight="1" x14ac:dyDescent="0.2">
      <c r="A44" s="1518"/>
      <c r="B44" s="449" t="s">
        <v>343</v>
      </c>
      <c r="C44" s="531">
        <v>491880</v>
      </c>
      <c r="D44" s="804"/>
      <c r="E44" s="408"/>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row>
    <row r="45" spans="1:32" ht="18" customHeight="1" x14ac:dyDescent="0.2">
      <c r="A45" s="1518"/>
      <c r="B45" s="449" t="s">
        <v>344</v>
      </c>
      <c r="C45" s="531">
        <v>0</v>
      </c>
      <c r="D45" s="804"/>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row>
    <row r="46" spans="1:32" ht="18" customHeight="1" thickBot="1" x14ac:dyDescent="0.25">
      <c r="A46" s="1519"/>
      <c r="B46" s="407" t="s">
        <v>345</v>
      </c>
      <c r="C46" s="531">
        <v>0</v>
      </c>
      <c r="D46" s="805"/>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row>
    <row r="47" spans="1:32" s="403" customFormat="1" ht="18" customHeight="1" thickBot="1" x14ac:dyDescent="0.25">
      <c r="A47" s="413"/>
      <c r="B47" s="334" t="s">
        <v>4</v>
      </c>
      <c r="C47" s="406">
        <f>SUM(C24+C29+C41)</f>
        <v>37526886.151305184</v>
      </c>
      <c r="D47" s="424"/>
      <c r="E47" s="405"/>
      <c r="F47" s="405"/>
      <c r="G47" s="405"/>
      <c r="H47" s="405"/>
      <c r="I47" s="405"/>
      <c r="J47" s="405"/>
      <c r="K47" s="405"/>
      <c r="L47" s="405"/>
      <c r="M47" s="405"/>
      <c r="N47" s="405"/>
      <c r="O47" s="405"/>
      <c r="P47" s="405"/>
      <c r="Q47" s="405"/>
      <c r="R47" s="405"/>
      <c r="S47" s="405"/>
      <c r="T47" s="405"/>
      <c r="U47" s="405"/>
      <c r="V47" s="405"/>
      <c r="W47" s="405"/>
      <c r="X47" s="405"/>
      <c r="Y47" s="405"/>
      <c r="Z47" s="405"/>
      <c r="AA47" s="405"/>
      <c r="AB47" s="405"/>
      <c r="AC47" s="405"/>
      <c r="AD47" s="405"/>
      <c r="AE47" s="405"/>
      <c r="AF47" s="405"/>
    </row>
    <row r="48" spans="1:32" ht="15" customHeight="1" thickBot="1" x14ac:dyDescent="0.25">
      <c r="A48" s="415"/>
      <c r="B48" s="416"/>
      <c r="C48" s="416"/>
      <c r="D48" s="417"/>
      <c r="E48" s="408"/>
      <c r="F48" s="408"/>
      <c r="G48" s="408"/>
      <c r="H48" s="408"/>
      <c r="I48" s="408"/>
      <c r="J48" s="408"/>
      <c r="K48" s="408"/>
      <c r="L48" s="408"/>
      <c r="M48" s="408"/>
      <c r="N48" s="408"/>
      <c r="O48" s="408"/>
      <c r="P48" s="408"/>
      <c r="Q48" s="408"/>
      <c r="R48" s="408"/>
      <c r="S48" s="408"/>
      <c r="T48" s="408"/>
      <c r="U48" s="408"/>
      <c r="V48" s="408"/>
      <c r="W48" s="408"/>
      <c r="X48" s="408"/>
      <c r="Y48" s="408"/>
      <c r="Z48" s="408"/>
      <c r="AA48" s="408"/>
      <c r="AB48" s="408"/>
      <c r="AC48" s="408"/>
      <c r="AD48" s="408"/>
      <c r="AE48" s="408"/>
      <c r="AF48" s="408"/>
    </row>
    <row r="49" spans="1:32" ht="15" customHeight="1" x14ac:dyDescent="0.2">
      <c r="A49" s="408"/>
      <c r="B49" s="408"/>
      <c r="C49" s="409"/>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row>
    <row r="50" spans="1:32" ht="15" customHeight="1" thickBot="1" x14ac:dyDescent="0.25">
      <c r="A50" s="408"/>
      <c r="B50" s="408"/>
      <c r="C50" s="409"/>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row>
    <row r="51" spans="1:32" ht="24" customHeight="1" thickBot="1" x14ac:dyDescent="0.25">
      <c r="A51" s="1515" t="s">
        <v>722</v>
      </c>
      <c r="B51" s="1516"/>
      <c r="C51" s="454" t="s">
        <v>359</v>
      </c>
      <c r="D51" s="419" t="s">
        <v>327</v>
      </c>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row>
    <row r="52" spans="1:32" ht="18" customHeight="1" x14ac:dyDescent="0.2">
      <c r="A52" s="1517" t="s">
        <v>318</v>
      </c>
      <c r="B52" s="440" t="s">
        <v>317</v>
      </c>
      <c r="C52" s="428">
        <f>SUM(C53:C55)</f>
        <v>23111577.069840003</v>
      </c>
      <c r="D52" s="813"/>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row>
    <row r="53" spans="1:32" ht="18" customHeight="1" x14ac:dyDescent="0.2">
      <c r="A53" s="1518"/>
      <c r="B53" s="402" t="s">
        <v>467</v>
      </c>
      <c r="C53" s="429">
        <f>'12. Staffing'!C42</f>
        <v>11894037.624</v>
      </c>
      <c r="D53" s="804"/>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row>
    <row r="54" spans="1:32" ht="18" customHeight="1" x14ac:dyDescent="0.2">
      <c r="A54" s="1518"/>
      <c r="B54" s="404" t="s">
        <v>322</v>
      </c>
      <c r="C54" s="429">
        <f>'12. Staffing'!E42</f>
        <v>11217539.445840003</v>
      </c>
      <c r="D54" s="804"/>
      <c r="E54" s="408"/>
      <c r="F54" s="408"/>
      <c r="G54" s="408"/>
      <c r="H54" s="408"/>
      <c r="I54" s="408"/>
      <c r="J54" s="408"/>
      <c r="K54" s="408"/>
      <c r="L54" s="408"/>
      <c r="M54" s="408"/>
      <c r="N54" s="408"/>
      <c r="O54" s="408"/>
      <c r="P54" s="408"/>
      <c r="Q54" s="408"/>
      <c r="R54" s="408"/>
      <c r="S54" s="408"/>
      <c r="T54" s="408"/>
      <c r="U54" s="408"/>
      <c r="V54" s="408"/>
      <c r="W54" s="408"/>
      <c r="X54" s="408"/>
      <c r="Y54" s="408"/>
      <c r="Z54" s="408"/>
      <c r="AA54" s="408"/>
      <c r="AB54" s="408"/>
      <c r="AC54" s="408"/>
      <c r="AD54" s="408"/>
      <c r="AE54" s="408"/>
      <c r="AF54" s="408"/>
    </row>
    <row r="55" spans="1:32" ht="18" customHeight="1" x14ac:dyDescent="0.2">
      <c r="A55" s="1518"/>
      <c r="B55" s="402" t="s">
        <v>319</v>
      </c>
      <c r="C55" s="429">
        <f>'12. Staffing'!G42</f>
        <v>0</v>
      </c>
      <c r="D55" s="804"/>
      <c r="E55" s="408"/>
      <c r="F55" s="408"/>
      <c r="G55" s="408"/>
      <c r="H55" s="408"/>
      <c r="I55" s="408"/>
      <c r="J55" s="408"/>
      <c r="K55" s="408"/>
      <c r="L55" s="408"/>
      <c r="M55" s="408"/>
      <c r="N55" s="408"/>
      <c r="O55" s="408"/>
      <c r="P55" s="408"/>
      <c r="Q55" s="408"/>
      <c r="R55" s="408"/>
      <c r="S55" s="408"/>
      <c r="T55" s="408"/>
      <c r="U55" s="408"/>
      <c r="V55" s="408"/>
      <c r="W55" s="408"/>
      <c r="X55" s="408"/>
      <c r="Y55" s="408"/>
      <c r="Z55" s="408"/>
      <c r="AA55" s="408"/>
      <c r="AB55" s="408"/>
      <c r="AC55" s="408"/>
      <c r="AD55" s="408"/>
      <c r="AE55" s="408"/>
      <c r="AF55" s="408"/>
    </row>
    <row r="56" spans="1:32" ht="18" customHeight="1" x14ac:dyDescent="0.2">
      <c r="A56" s="1518"/>
      <c r="B56" s="443" t="s">
        <v>321</v>
      </c>
      <c r="C56" s="430">
        <f>SUM(C57:C59)</f>
        <v>41244932.223310336</v>
      </c>
      <c r="D56" s="804"/>
      <c r="E56" s="408"/>
      <c r="F56" s="408"/>
      <c r="G56" s="408"/>
      <c r="H56" s="408"/>
      <c r="I56" s="408"/>
      <c r="J56" s="408"/>
      <c r="K56" s="408"/>
      <c r="L56" s="408"/>
      <c r="M56" s="408"/>
      <c r="N56" s="408"/>
      <c r="O56" s="408"/>
      <c r="P56" s="408"/>
      <c r="Q56" s="408"/>
      <c r="R56" s="408"/>
      <c r="S56" s="408"/>
      <c r="T56" s="408"/>
      <c r="U56" s="408"/>
      <c r="V56" s="408"/>
      <c r="W56" s="408"/>
      <c r="X56" s="408"/>
      <c r="Y56" s="408"/>
      <c r="Z56" s="408"/>
      <c r="AA56" s="408"/>
      <c r="AB56" s="408"/>
      <c r="AC56" s="408"/>
      <c r="AD56" s="408"/>
      <c r="AE56" s="408"/>
      <c r="AF56" s="408"/>
    </row>
    <row r="57" spans="1:32" ht="18" customHeight="1" x14ac:dyDescent="0.2">
      <c r="A57" s="1518"/>
      <c r="B57" s="402" t="s">
        <v>468</v>
      </c>
      <c r="C57" s="429">
        <f>'12. Staffing'!C63</f>
        <v>30441065.499310341</v>
      </c>
      <c r="D57" s="804"/>
      <c r="E57" s="408"/>
      <c r="F57" s="408"/>
      <c r="G57" s="408"/>
      <c r="H57" s="408"/>
      <c r="I57" s="408"/>
      <c r="J57" s="408"/>
      <c r="K57" s="408"/>
      <c r="L57" s="408"/>
      <c r="M57" s="408"/>
      <c r="N57" s="408"/>
      <c r="O57" s="408"/>
      <c r="P57" s="408"/>
      <c r="Q57" s="408"/>
      <c r="R57" s="408"/>
      <c r="S57" s="408"/>
      <c r="T57" s="408"/>
      <c r="U57" s="408"/>
      <c r="V57" s="408"/>
      <c r="W57" s="408"/>
      <c r="X57" s="408"/>
      <c r="Y57" s="408"/>
      <c r="Z57" s="408"/>
      <c r="AA57" s="408"/>
      <c r="AB57" s="408"/>
      <c r="AC57" s="408"/>
      <c r="AD57" s="408"/>
      <c r="AE57" s="408"/>
      <c r="AF57" s="408"/>
    </row>
    <row r="58" spans="1:32" ht="18" customHeight="1" x14ac:dyDescent="0.2">
      <c r="A58" s="1518"/>
      <c r="B58" s="404" t="s">
        <v>323</v>
      </c>
      <c r="C58" s="429">
        <f>'12. Staffing'!E63</f>
        <v>10803866.723999999</v>
      </c>
      <c r="D58" s="804"/>
      <c r="E58" s="408"/>
      <c r="F58" s="408"/>
      <c r="G58" s="408"/>
      <c r="H58" s="408"/>
      <c r="I58" s="408"/>
      <c r="J58" s="408"/>
      <c r="K58" s="408"/>
      <c r="L58" s="408"/>
      <c r="M58" s="408"/>
      <c r="N58" s="408"/>
      <c r="O58" s="408"/>
      <c r="P58" s="408"/>
      <c r="Q58" s="408"/>
      <c r="R58" s="408"/>
      <c r="S58" s="408"/>
      <c r="T58" s="408"/>
      <c r="U58" s="408"/>
      <c r="V58" s="408"/>
      <c r="W58" s="408"/>
      <c r="X58" s="408"/>
      <c r="Y58" s="408"/>
      <c r="Z58" s="408"/>
      <c r="AA58" s="408"/>
      <c r="AB58" s="408"/>
      <c r="AC58" s="408"/>
      <c r="AD58" s="408"/>
      <c r="AE58" s="408"/>
      <c r="AF58" s="408"/>
    </row>
    <row r="59" spans="1:32" ht="18" customHeight="1" x14ac:dyDescent="0.2">
      <c r="A59" s="1518"/>
      <c r="B59" s="402" t="s">
        <v>320</v>
      </c>
      <c r="C59" s="429">
        <f>'12. Staffing'!G63</f>
        <v>0</v>
      </c>
      <c r="D59" s="804"/>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408"/>
      <c r="AF59" s="408"/>
    </row>
    <row r="60" spans="1:32" ht="18" customHeight="1" x14ac:dyDescent="0.2">
      <c r="A60" s="1518"/>
      <c r="B60" s="443" t="s">
        <v>588</v>
      </c>
      <c r="C60" s="430">
        <f>SUM(C61:C63)</f>
        <v>1143223.9559999998</v>
      </c>
      <c r="D60" s="804"/>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408"/>
      <c r="AF60" s="408"/>
    </row>
    <row r="61" spans="1:32" ht="18" customHeight="1" x14ac:dyDescent="0.2">
      <c r="A61" s="1518"/>
      <c r="B61" s="402" t="s">
        <v>521</v>
      </c>
      <c r="C61" s="429">
        <f>'12. Staffing'!C84</f>
        <v>975158.35199999984</v>
      </c>
      <c r="D61" s="804"/>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408"/>
      <c r="AF61" s="408"/>
    </row>
    <row r="62" spans="1:32" ht="18" customHeight="1" x14ac:dyDescent="0.2">
      <c r="A62" s="1518"/>
      <c r="B62" s="404" t="s">
        <v>522</v>
      </c>
      <c r="C62" s="429">
        <f>'12. Staffing'!E84</f>
        <v>163695.924</v>
      </c>
      <c r="D62" s="804"/>
      <c r="E62" s="408"/>
      <c r="F62" s="408"/>
      <c r="G62" s="408"/>
      <c r="H62" s="408"/>
      <c r="I62" s="408"/>
      <c r="J62" s="408"/>
      <c r="K62" s="408"/>
      <c r="L62" s="408"/>
      <c r="M62" s="408"/>
      <c r="N62" s="408"/>
      <c r="O62" s="408"/>
      <c r="P62" s="408"/>
      <c r="Q62" s="408"/>
      <c r="R62" s="408"/>
      <c r="S62" s="408"/>
      <c r="T62" s="408"/>
      <c r="U62" s="408"/>
      <c r="V62" s="408"/>
      <c r="W62" s="408"/>
      <c r="X62" s="408"/>
      <c r="Y62" s="408"/>
      <c r="Z62" s="408"/>
      <c r="AA62" s="408"/>
      <c r="AB62" s="408"/>
      <c r="AC62" s="408"/>
      <c r="AD62" s="408"/>
      <c r="AE62" s="408"/>
      <c r="AF62" s="408"/>
    </row>
    <row r="63" spans="1:32" ht="18" customHeight="1" x14ac:dyDescent="0.2">
      <c r="A63" s="1518"/>
      <c r="B63" s="402" t="s">
        <v>523</v>
      </c>
      <c r="C63" s="429">
        <f>'12. Staffing'!G84</f>
        <v>4369.6799999999994</v>
      </c>
      <c r="D63" s="804"/>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row>
    <row r="64" spans="1:32" ht="18" customHeight="1" thickBot="1" x14ac:dyDescent="0.25">
      <c r="A64" s="1519"/>
      <c r="B64" s="444" t="s">
        <v>520</v>
      </c>
      <c r="C64" s="447">
        <v>0</v>
      </c>
      <c r="D64" s="812"/>
      <c r="E64" s="408"/>
      <c r="F64" s="408"/>
      <c r="G64" s="408"/>
      <c r="H64" s="408"/>
      <c r="I64" s="408"/>
      <c r="J64" s="408"/>
      <c r="K64" s="408"/>
      <c r="L64" s="408"/>
      <c r="M64" s="408"/>
      <c r="N64" s="408"/>
      <c r="O64" s="408"/>
      <c r="P64" s="408"/>
      <c r="Q64" s="408"/>
      <c r="R64" s="408"/>
      <c r="S64" s="408"/>
      <c r="T64" s="408"/>
      <c r="U64" s="408"/>
      <c r="V64" s="408"/>
      <c r="W64" s="408"/>
      <c r="X64" s="408"/>
      <c r="Y64" s="408"/>
      <c r="Z64" s="408"/>
      <c r="AA64" s="408"/>
      <c r="AB64" s="408"/>
      <c r="AC64" s="408"/>
      <c r="AD64" s="408"/>
      <c r="AE64" s="408"/>
      <c r="AF64" s="408"/>
    </row>
    <row r="65" spans="1:32" s="403" customFormat="1" ht="18" customHeight="1" thickBot="1" x14ac:dyDescent="0.25">
      <c r="A65" s="413"/>
      <c r="B65" s="334" t="s">
        <v>4</v>
      </c>
      <c r="C65" s="406">
        <f>SUM(C52+C56+C60+C64)</f>
        <v>65499733.249150336</v>
      </c>
      <c r="D65" s="424"/>
      <c r="E65" s="405"/>
      <c r="F65" s="405"/>
      <c r="G65" s="405"/>
      <c r="H65" s="405"/>
      <c r="I65" s="405"/>
      <c r="J65" s="405"/>
      <c r="K65" s="405"/>
      <c r="L65" s="405"/>
      <c r="M65" s="405"/>
      <c r="N65" s="405"/>
      <c r="O65" s="405"/>
      <c r="P65" s="405"/>
      <c r="Q65" s="405"/>
      <c r="R65" s="405"/>
      <c r="S65" s="405"/>
      <c r="T65" s="405"/>
      <c r="U65" s="405"/>
      <c r="V65" s="405"/>
      <c r="W65" s="405"/>
      <c r="X65" s="405"/>
      <c r="Y65" s="405"/>
      <c r="Z65" s="405"/>
      <c r="AA65" s="405"/>
      <c r="AB65" s="405"/>
      <c r="AC65" s="405"/>
      <c r="AD65" s="405"/>
      <c r="AE65" s="405"/>
      <c r="AF65" s="405"/>
    </row>
    <row r="66" spans="1:32" s="403" customFormat="1" ht="13.5" customHeight="1" thickBot="1" x14ac:dyDescent="0.25">
      <c r="A66" s="414"/>
      <c r="B66" s="431"/>
      <c r="C66" s="423"/>
      <c r="D66" s="432"/>
      <c r="E66" s="405"/>
      <c r="F66" s="405"/>
      <c r="G66" s="405"/>
      <c r="H66" s="405"/>
      <c r="I66" s="405"/>
      <c r="J66" s="405"/>
      <c r="K66" s="405"/>
      <c r="L66" s="405"/>
      <c r="M66" s="405"/>
      <c r="N66" s="405"/>
      <c r="O66" s="405"/>
      <c r="P66" s="405"/>
      <c r="Q66" s="405"/>
      <c r="R66" s="405"/>
      <c r="S66" s="405"/>
      <c r="T66" s="405"/>
      <c r="U66" s="405"/>
      <c r="V66" s="405"/>
      <c r="W66" s="405"/>
      <c r="X66" s="405"/>
      <c r="Y66" s="405"/>
      <c r="Z66" s="405"/>
      <c r="AA66" s="405"/>
      <c r="AB66" s="405"/>
      <c r="AC66" s="405"/>
      <c r="AD66" s="405"/>
      <c r="AE66" s="405"/>
      <c r="AF66" s="405"/>
    </row>
    <row r="67" spans="1:32" ht="18" customHeight="1" x14ac:dyDescent="0.2">
      <c r="A67" s="1517" t="s">
        <v>324</v>
      </c>
      <c r="B67" s="440" t="s">
        <v>524</v>
      </c>
      <c r="C67" s="447">
        <v>260000</v>
      </c>
      <c r="D67" s="1175" t="s">
        <v>1166</v>
      </c>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row>
    <row r="68" spans="1:32" ht="18" customHeight="1" x14ac:dyDescent="0.2">
      <c r="A68" s="1518"/>
      <c r="B68" s="443" t="s">
        <v>525</v>
      </c>
      <c r="C68" s="447">
        <v>276056</v>
      </c>
      <c r="D68" s="804"/>
      <c r="E68" s="408"/>
      <c r="F68" s="408"/>
      <c r="G68" s="408"/>
      <c r="H68" s="408"/>
      <c r="I68" s="408"/>
      <c r="J68" s="408"/>
      <c r="K68" s="408"/>
      <c r="L68" s="408"/>
      <c r="M68" s="408"/>
      <c r="N68" s="408"/>
      <c r="O68" s="408"/>
      <c r="P68" s="408"/>
      <c r="Q68" s="408"/>
      <c r="R68" s="408"/>
      <c r="S68" s="408"/>
      <c r="T68" s="408"/>
      <c r="U68" s="408"/>
      <c r="V68" s="408"/>
      <c r="W68" s="408"/>
      <c r="X68" s="408"/>
      <c r="Y68" s="408"/>
      <c r="Z68" s="408"/>
      <c r="AA68" s="408"/>
      <c r="AB68" s="408"/>
      <c r="AC68" s="408"/>
      <c r="AD68" s="408"/>
      <c r="AE68" s="408"/>
      <c r="AF68" s="408"/>
    </row>
    <row r="69" spans="1:32" ht="18" customHeight="1" x14ac:dyDescent="0.2">
      <c r="A69" s="1518"/>
      <c r="B69" s="443" t="s">
        <v>526</v>
      </c>
      <c r="C69" s="430">
        <f>SUM(C70:C99)</f>
        <v>39046763.950000003</v>
      </c>
      <c r="D69" s="804"/>
      <c r="E69" s="408"/>
      <c r="F69" s="408"/>
      <c r="G69" s="408"/>
      <c r="H69" s="408"/>
      <c r="I69" s="408"/>
      <c r="J69" s="408"/>
      <c r="K69" s="408"/>
      <c r="L69" s="408"/>
      <c r="M69" s="408"/>
      <c r="N69" s="408"/>
      <c r="O69" s="408"/>
      <c r="P69" s="408"/>
      <c r="Q69" s="408"/>
      <c r="R69" s="408"/>
      <c r="S69" s="408"/>
      <c r="T69" s="408"/>
      <c r="U69" s="408"/>
      <c r="V69" s="408"/>
      <c r="W69" s="408"/>
      <c r="X69" s="408"/>
      <c r="Y69" s="408"/>
      <c r="Z69" s="408"/>
      <c r="AA69" s="408"/>
      <c r="AB69" s="408"/>
      <c r="AC69" s="408"/>
      <c r="AD69" s="408"/>
      <c r="AE69" s="408"/>
      <c r="AF69" s="408"/>
    </row>
    <row r="70" spans="1:32" ht="18" customHeight="1" x14ac:dyDescent="0.2">
      <c r="A70" s="1518"/>
      <c r="B70" s="529" t="s">
        <v>527</v>
      </c>
      <c r="C70" s="531">
        <v>223048</v>
      </c>
      <c r="D70" s="804"/>
      <c r="E70" s="408"/>
      <c r="F70" s="408"/>
      <c r="G70" s="408"/>
      <c r="H70" s="408"/>
      <c r="I70" s="408"/>
      <c r="J70" s="408"/>
      <c r="K70" s="408"/>
      <c r="L70" s="408"/>
      <c r="M70" s="408"/>
      <c r="N70" s="408"/>
      <c r="O70" s="408"/>
      <c r="P70" s="408"/>
      <c r="Q70" s="408"/>
      <c r="R70" s="408"/>
      <c r="S70" s="408"/>
      <c r="T70" s="408"/>
      <c r="U70" s="408"/>
      <c r="V70" s="408"/>
      <c r="W70" s="408"/>
      <c r="X70" s="408"/>
      <c r="Y70" s="408"/>
      <c r="Z70" s="408"/>
      <c r="AA70" s="408"/>
      <c r="AB70" s="408"/>
      <c r="AC70" s="408"/>
      <c r="AD70" s="408"/>
      <c r="AE70" s="408"/>
      <c r="AF70" s="408"/>
    </row>
    <row r="71" spans="1:32" ht="18" customHeight="1" x14ac:dyDescent="0.2">
      <c r="A71" s="1518"/>
      <c r="B71" s="529" t="s">
        <v>528</v>
      </c>
      <c r="C71" s="531">
        <v>2600000</v>
      </c>
      <c r="D71" s="806" t="s">
        <v>1167</v>
      </c>
      <c r="E71" s="408"/>
      <c r="F71" s="408"/>
      <c r="G71" s="408"/>
      <c r="H71" s="408"/>
      <c r="I71" s="408"/>
      <c r="J71" s="408"/>
      <c r="K71" s="408"/>
      <c r="L71" s="408"/>
      <c r="M71" s="408"/>
      <c r="N71" s="408"/>
      <c r="O71" s="408"/>
      <c r="P71" s="408"/>
      <c r="Q71" s="408"/>
      <c r="R71" s="408"/>
      <c r="S71" s="408"/>
      <c r="T71" s="408"/>
      <c r="U71" s="408"/>
      <c r="V71" s="408"/>
      <c r="W71" s="408"/>
      <c r="X71" s="408"/>
      <c r="Y71" s="408"/>
      <c r="Z71" s="408"/>
      <c r="AA71" s="408"/>
      <c r="AB71" s="408"/>
      <c r="AC71" s="408"/>
      <c r="AD71" s="408"/>
      <c r="AE71" s="408"/>
      <c r="AF71" s="408"/>
    </row>
    <row r="72" spans="1:32" ht="18" customHeight="1" x14ac:dyDescent="0.2">
      <c r="A72" s="1518"/>
      <c r="B72" s="529" t="s">
        <v>529</v>
      </c>
      <c r="C72" s="531">
        <v>230000</v>
      </c>
      <c r="D72" s="804"/>
      <c r="E72" s="408"/>
      <c r="F72" s="408"/>
      <c r="G72" s="408"/>
      <c r="H72" s="408"/>
      <c r="I72" s="408"/>
      <c r="J72" s="408"/>
      <c r="K72" s="408"/>
      <c r="L72" s="408"/>
      <c r="M72" s="408"/>
      <c r="N72" s="408"/>
      <c r="O72" s="408"/>
      <c r="P72" s="408"/>
      <c r="Q72" s="408"/>
      <c r="R72" s="408"/>
      <c r="S72" s="408"/>
      <c r="T72" s="408"/>
      <c r="U72" s="408"/>
      <c r="V72" s="408"/>
      <c r="W72" s="408"/>
      <c r="X72" s="408"/>
      <c r="Y72" s="408"/>
      <c r="Z72" s="408"/>
      <c r="AA72" s="408"/>
      <c r="AB72" s="408"/>
      <c r="AC72" s="408"/>
      <c r="AD72" s="408"/>
      <c r="AE72" s="408"/>
      <c r="AF72" s="408"/>
    </row>
    <row r="73" spans="1:32" ht="18" customHeight="1" x14ac:dyDescent="0.2">
      <c r="A73" s="1518"/>
      <c r="B73" s="529" t="s">
        <v>530</v>
      </c>
      <c r="C73" s="531">
        <v>2420197</v>
      </c>
      <c r="D73" s="806" t="s">
        <v>1168</v>
      </c>
      <c r="E73" s="408"/>
      <c r="F73" s="408"/>
      <c r="G73" s="408"/>
      <c r="H73" s="408"/>
      <c r="I73" s="408"/>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row>
    <row r="74" spans="1:32" ht="18" customHeight="1" x14ac:dyDescent="0.2">
      <c r="A74" s="1518"/>
      <c r="B74" s="529" t="s">
        <v>531</v>
      </c>
      <c r="C74" s="531">
        <v>300000</v>
      </c>
      <c r="D74" s="804"/>
      <c r="E74" s="408"/>
      <c r="F74" s="408"/>
      <c r="G74" s="408"/>
      <c r="H74" s="408"/>
      <c r="I74" s="408"/>
      <c r="J74" s="408"/>
      <c r="K74" s="408"/>
      <c r="L74" s="408"/>
      <c r="M74" s="408"/>
      <c r="N74" s="408"/>
      <c r="O74" s="408"/>
      <c r="P74" s="408"/>
      <c r="Q74" s="408"/>
      <c r="R74" s="408"/>
      <c r="S74" s="408"/>
      <c r="T74" s="408"/>
      <c r="U74" s="408"/>
      <c r="V74" s="408"/>
      <c r="W74" s="408"/>
      <c r="X74" s="408"/>
      <c r="Y74" s="408"/>
      <c r="Z74" s="408"/>
      <c r="AA74" s="408"/>
      <c r="AB74" s="408"/>
      <c r="AC74" s="408"/>
      <c r="AD74" s="408"/>
      <c r="AE74" s="408"/>
      <c r="AF74" s="408"/>
    </row>
    <row r="75" spans="1:32" ht="18" customHeight="1" x14ac:dyDescent="0.2">
      <c r="A75" s="1518"/>
      <c r="B75" s="529" t="s">
        <v>532</v>
      </c>
      <c r="C75" s="531">
        <v>1400000</v>
      </c>
      <c r="D75" s="804"/>
      <c r="E75" s="408"/>
      <c r="F75" s="408"/>
      <c r="G75" s="408"/>
      <c r="H75" s="408"/>
      <c r="I75" s="408"/>
      <c r="J75" s="408"/>
      <c r="K75" s="408"/>
      <c r="L75" s="408"/>
      <c r="M75" s="408"/>
      <c r="N75" s="408"/>
      <c r="O75" s="408"/>
      <c r="P75" s="408"/>
      <c r="Q75" s="408"/>
      <c r="R75" s="408"/>
      <c r="S75" s="408"/>
      <c r="T75" s="408"/>
      <c r="U75" s="408"/>
      <c r="V75" s="408"/>
      <c r="W75" s="408"/>
      <c r="X75" s="408"/>
      <c r="Y75" s="408"/>
      <c r="Z75" s="408"/>
      <c r="AA75" s="408"/>
      <c r="AB75" s="408"/>
      <c r="AC75" s="408"/>
      <c r="AD75" s="408"/>
      <c r="AE75" s="408"/>
      <c r="AF75" s="408"/>
    </row>
    <row r="76" spans="1:32" ht="18" customHeight="1" x14ac:dyDescent="0.2">
      <c r="A76" s="411"/>
      <c r="B76" s="529" t="s">
        <v>599</v>
      </c>
      <c r="C76" s="531">
        <v>350000</v>
      </c>
      <c r="D76" s="804"/>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row>
    <row r="77" spans="1:32" ht="18" customHeight="1" x14ac:dyDescent="0.2">
      <c r="A77" s="411"/>
      <c r="B77" s="529" t="s">
        <v>533</v>
      </c>
      <c r="C77" s="531">
        <v>720000</v>
      </c>
      <c r="D77" s="804"/>
      <c r="E77" s="408"/>
      <c r="F77" s="408"/>
      <c r="G77" s="408"/>
      <c r="H77" s="408"/>
      <c r="I77" s="408"/>
      <c r="J77" s="408"/>
      <c r="K77" s="408"/>
      <c r="L77" s="408"/>
      <c r="M77" s="408"/>
      <c r="N77" s="408"/>
      <c r="O77" s="408"/>
      <c r="P77" s="408"/>
      <c r="Q77" s="408"/>
      <c r="R77" s="408"/>
      <c r="S77" s="408"/>
      <c r="T77" s="408"/>
      <c r="U77" s="408"/>
      <c r="V77" s="408"/>
      <c r="W77" s="408"/>
      <c r="X77" s="408"/>
      <c r="Y77" s="408"/>
      <c r="Z77" s="408"/>
      <c r="AA77" s="408"/>
      <c r="AB77" s="408"/>
      <c r="AC77" s="408"/>
      <c r="AD77" s="408"/>
      <c r="AE77" s="408"/>
      <c r="AF77" s="408"/>
    </row>
    <row r="78" spans="1:32" ht="18" customHeight="1" x14ac:dyDescent="0.2">
      <c r="A78" s="411"/>
      <c r="B78" s="529" t="s">
        <v>534</v>
      </c>
      <c r="C78" s="531">
        <v>1800000</v>
      </c>
      <c r="D78" s="804"/>
      <c r="E78" s="408"/>
      <c r="F78" s="408"/>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c r="AE78" s="408"/>
      <c r="AF78" s="408"/>
    </row>
    <row r="79" spans="1:32" ht="18" customHeight="1" x14ac:dyDescent="0.2">
      <c r="A79" s="411"/>
      <c r="B79" s="529" t="s">
        <v>535</v>
      </c>
      <c r="C79" s="531">
        <v>150000</v>
      </c>
      <c r="D79" s="804"/>
      <c r="E79" s="408"/>
      <c r="F79" s="408"/>
      <c r="G79" s="408"/>
      <c r="H79" s="408"/>
      <c r="I79" s="408"/>
      <c r="J79" s="408"/>
      <c r="K79" s="408"/>
      <c r="L79" s="408"/>
      <c r="M79" s="408"/>
      <c r="N79" s="408"/>
      <c r="O79" s="408"/>
      <c r="P79" s="408"/>
      <c r="Q79" s="408"/>
      <c r="R79" s="408"/>
      <c r="S79" s="408"/>
      <c r="T79" s="408"/>
      <c r="U79" s="408"/>
      <c r="V79" s="408"/>
      <c r="W79" s="408"/>
      <c r="X79" s="408"/>
      <c r="Y79" s="408"/>
      <c r="Z79" s="408"/>
      <c r="AA79" s="408"/>
      <c r="AB79" s="408"/>
      <c r="AC79" s="408"/>
      <c r="AD79" s="408"/>
      <c r="AE79" s="408"/>
      <c r="AF79" s="408"/>
    </row>
    <row r="80" spans="1:32" ht="18" customHeight="1" x14ac:dyDescent="0.2">
      <c r="A80" s="411"/>
      <c r="B80" s="529" t="s">
        <v>536</v>
      </c>
      <c r="C80" s="531">
        <v>5049093</v>
      </c>
      <c r="D80" s="806" t="s">
        <v>1167</v>
      </c>
      <c r="E80" s="408"/>
      <c r="F80" s="408"/>
      <c r="G80" s="408"/>
      <c r="H80" s="408"/>
      <c r="I80" s="408"/>
      <c r="J80" s="408"/>
      <c r="K80" s="408"/>
      <c r="L80" s="408"/>
      <c r="M80" s="408"/>
      <c r="N80" s="408"/>
      <c r="O80" s="408"/>
      <c r="P80" s="408"/>
      <c r="Q80" s="408"/>
      <c r="R80" s="408"/>
      <c r="S80" s="408"/>
      <c r="T80" s="408"/>
      <c r="U80" s="408"/>
      <c r="V80" s="408"/>
      <c r="W80" s="408"/>
      <c r="X80" s="408"/>
      <c r="Y80" s="408"/>
      <c r="Z80" s="408"/>
      <c r="AA80" s="408"/>
      <c r="AB80" s="408"/>
      <c r="AC80" s="408"/>
      <c r="AD80" s="408"/>
      <c r="AE80" s="408"/>
      <c r="AF80" s="408"/>
    </row>
    <row r="81" spans="1:32" ht="18" customHeight="1" x14ac:dyDescent="0.2">
      <c r="A81" s="411"/>
      <c r="B81" s="529" t="s">
        <v>537</v>
      </c>
      <c r="C81" s="531">
        <v>4000000</v>
      </c>
      <c r="D81" s="806" t="s">
        <v>1169</v>
      </c>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408"/>
      <c r="AF81" s="408"/>
    </row>
    <row r="82" spans="1:32" ht="18" customHeight="1" x14ac:dyDescent="0.2">
      <c r="A82" s="411"/>
      <c r="B82" s="529" t="s">
        <v>538</v>
      </c>
      <c r="C82" s="531">
        <v>200000</v>
      </c>
      <c r="D82" s="804"/>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408"/>
      <c r="AF82" s="408"/>
    </row>
    <row r="83" spans="1:32" ht="18" customHeight="1" x14ac:dyDescent="0.2">
      <c r="A83" s="411"/>
      <c r="B83" s="529" t="s">
        <v>539</v>
      </c>
      <c r="C83" s="531">
        <v>7000000</v>
      </c>
      <c r="D83" s="1155" t="s">
        <v>1209</v>
      </c>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408"/>
      <c r="AF83" s="408"/>
    </row>
    <row r="84" spans="1:32" ht="18" customHeight="1" x14ac:dyDescent="0.2">
      <c r="A84" s="411"/>
      <c r="B84" s="529" t="s">
        <v>540</v>
      </c>
      <c r="C84" s="531">
        <v>1415690</v>
      </c>
      <c r="D84" s="802"/>
      <c r="E84" s="408"/>
      <c r="F84" s="408"/>
      <c r="G84" s="408"/>
      <c r="H84" s="408"/>
      <c r="I84" s="408"/>
      <c r="J84" s="408"/>
      <c r="K84" s="408"/>
      <c r="L84" s="408"/>
      <c r="M84" s="408"/>
      <c r="N84" s="408"/>
      <c r="O84" s="408"/>
      <c r="P84" s="408"/>
      <c r="Q84" s="408"/>
      <c r="R84" s="408"/>
      <c r="S84" s="408"/>
      <c r="T84" s="408"/>
      <c r="U84" s="408"/>
      <c r="V84" s="408"/>
      <c r="W84" s="408"/>
      <c r="X84" s="408"/>
      <c r="Y84" s="408"/>
      <c r="Z84" s="408"/>
      <c r="AA84" s="408"/>
      <c r="AB84" s="408"/>
      <c r="AC84" s="408"/>
      <c r="AD84" s="408"/>
      <c r="AE84" s="408"/>
      <c r="AF84" s="408"/>
    </row>
    <row r="85" spans="1:32" ht="18" customHeight="1" x14ac:dyDescent="0.2">
      <c r="A85" s="411"/>
      <c r="B85" s="529" t="s">
        <v>541</v>
      </c>
      <c r="C85" s="429">
        <f>'6. HR Development'!F39</f>
        <v>645000</v>
      </c>
      <c r="D85" s="802"/>
      <c r="E85" s="408"/>
      <c r="F85" s="408"/>
      <c r="G85" s="533"/>
      <c r="H85" s="408"/>
      <c r="I85" s="408"/>
      <c r="J85" s="408"/>
      <c r="K85" s="408"/>
      <c r="L85" s="408"/>
      <c r="M85" s="408"/>
      <c r="N85" s="408"/>
      <c r="O85" s="408"/>
      <c r="P85" s="408"/>
      <c r="Q85" s="408"/>
      <c r="R85" s="408"/>
      <c r="S85" s="408"/>
      <c r="T85" s="408"/>
      <c r="U85" s="408"/>
      <c r="V85" s="408"/>
      <c r="W85" s="408"/>
      <c r="X85" s="408"/>
      <c r="Y85" s="408"/>
      <c r="Z85" s="408"/>
      <c r="AA85" s="408"/>
      <c r="AB85" s="408"/>
      <c r="AC85" s="408"/>
      <c r="AD85" s="408"/>
      <c r="AE85" s="408"/>
      <c r="AF85" s="408"/>
    </row>
    <row r="86" spans="1:32" ht="18" customHeight="1" x14ac:dyDescent="0.2">
      <c r="A86" s="411"/>
      <c r="B86" s="529" t="s">
        <v>542</v>
      </c>
      <c r="C86" s="531">
        <v>6000000</v>
      </c>
      <c r="D86" s="1155" t="s">
        <v>1165</v>
      </c>
      <c r="E86" s="408"/>
      <c r="F86" s="408"/>
      <c r="G86" s="408"/>
      <c r="H86" s="408"/>
      <c r="I86" s="408"/>
      <c r="J86" s="408"/>
      <c r="K86" s="408"/>
      <c r="L86" s="408"/>
      <c r="M86" s="408"/>
      <c r="N86" s="408"/>
      <c r="O86" s="408"/>
      <c r="P86" s="408"/>
      <c r="Q86" s="408"/>
      <c r="R86" s="408"/>
      <c r="S86" s="408"/>
      <c r="T86" s="408"/>
      <c r="U86" s="408"/>
      <c r="V86" s="408"/>
      <c r="W86" s="408"/>
      <c r="X86" s="408"/>
      <c r="Y86" s="408"/>
      <c r="Z86" s="408"/>
      <c r="AA86" s="408"/>
      <c r="AB86" s="408"/>
      <c r="AC86" s="408"/>
      <c r="AD86" s="408"/>
      <c r="AE86" s="408"/>
      <c r="AF86" s="408"/>
    </row>
    <row r="87" spans="1:32" ht="18" customHeight="1" x14ac:dyDescent="0.2">
      <c r="A87" s="411"/>
      <c r="B87" s="529" t="s">
        <v>543</v>
      </c>
      <c r="C87" s="531">
        <v>1200000</v>
      </c>
      <c r="D87" s="1155" t="s">
        <v>1170</v>
      </c>
      <c r="E87" s="408"/>
      <c r="F87" s="408"/>
      <c r="G87" s="408"/>
      <c r="H87" s="408"/>
      <c r="I87" s="408"/>
      <c r="J87" s="408"/>
      <c r="K87" s="408"/>
      <c r="L87" s="408"/>
      <c r="M87" s="408"/>
      <c r="N87" s="408"/>
      <c r="O87" s="408"/>
      <c r="P87" s="408"/>
      <c r="Q87" s="408"/>
      <c r="R87" s="408"/>
      <c r="S87" s="408"/>
      <c r="T87" s="408"/>
      <c r="U87" s="408"/>
      <c r="V87" s="408"/>
      <c r="W87" s="408"/>
      <c r="X87" s="408"/>
      <c r="Y87" s="408"/>
      <c r="Z87" s="408"/>
      <c r="AA87" s="408"/>
      <c r="AB87" s="408"/>
      <c r="AC87" s="408"/>
      <c r="AD87" s="408"/>
      <c r="AE87" s="408"/>
      <c r="AF87" s="408"/>
    </row>
    <row r="88" spans="1:32" ht="18" customHeight="1" x14ac:dyDescent="0.2">
      <c r="A88" s="411"/>
      <c r="B88" s="529" t="s">
        <v>544</v>
      </c>
      <c r="C88" s="531">
        <v>60000</v>
      </c>
      <c r="D88" s="802"/>
      <c r="E88" s="408"/>
      <c r="F88" s="408"/>
      <c r="G88" s="408"/>
      <c r="H88" s="408"/>
      <c r="I88" s="408"/>
      <c r="J88" s="408"/>
      <c r="K88" s="408"/>
      <c r="L88" s="408"/>
      <c r="M88" s="408"/>
      <c r="N88" s="408"/>
      <c r="O88" s="408"/>
      <c r="P88" s="408"/>
      <c r="Q88" s="408"/>
      <c r="R88" s="408"/>
      <c r="S88" s="408"/>
      <c r="T88" s="408"/>
      <c r="U88" s="408"/>
      <c r="V88" s="408"/>
      <c r="W88" s="408"/>
      <c r="X88" s="408"/>
      <c r="Y88" s="408"/>
      <c r="Z88" s="408"/>
      <c r="AA88" s="408"/>
      <c r="AB88" s="408"/>
      <c r="AC88" s="408"/>
      <c r="AD88" s="408"/>
      <c r="AE88" s="408"/>
      <c r="AF88" s="408"/>
    </row>
    <row r="89" spans="1:32" ht="18" customHeight="1" x14ac:dyDescent="0.2">
      <c r="A89" s="411"/>
      <c r="B89" s="529" t="s">
        <v>545</v>
      </c>
      <c r="C89" s="531">
        <v>500000</v>
      </c>
      <c r="D89" s="802"/>
      <c r="E89" s="408"/>
      <c r="F89" s="408"/>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row>
    <row r="90" spans="1:32" ht="18" customHeight="1" x14ac:dyDescent="0.2">
      <c r="A90" s="411"/>
      <c r="B90" s="529" t="s">
        <v>546</v>
      </c>
      <c r="C90" s="531">
        <v>0</v>
      </c>
      <c r="D90" s="802"/>
      <c r="E90" s="408"/>
      <c r="F90" s="915" t="s">
        <v>463</v>
      </c>
      <c r="G90" s="408"/>
      <c r="H90" s="408"/>
      <c r="I90" s="408"/>
      <c r="J90" s="408"/>
      <c r="K90" s="408"/>
      <c r="L90" s="408"/>
      <c r="M90" s="408"/>
      <c r="N90" s="408"/>
      <c r="O90" s="408"/>
      <c r="P90" s="408"/>
      <c r="Q90" s="408"/>
      <c r="R90" s="408"/>
      <c r="S90" s="408"/>
      <c r="T90" s="408"/>
      <c r="U90" s="408"/>
      <c r="V90" s="408"/>
      <c r="W90" s="408"/>
      <c r="X90" s="408"/>
      <c r="Y90" s="408"/>
      <c r="Z90" s="408"/>
      <c r="AA90" s="408"/>
      <c r="AB90" s="408"/>
      <c r="AC90" s="408"/>
      <c r="AD90" s="408"/>
      <c r="AE90" s="408"/>
      <c r="AF90" s="408"/>
    </row>
    <row r="91" spans="1:32" ht="18" customHeight="1" x14ac:dyDescent="0.2">
      <c r="A91" s="411"/>
      <c r="B91" s="608" t="s">
        <v>547</v>
      </c>
      <c r="C91" s="531">
        <v>1959538.34</v>
      </c>
      <c r="D91" s="1155" t="s">
        <v>1171</v>
      </c>
      <c r="E91" s="408"/>
      <c r="F91" s="532">
        <f>IF(C5=0,0,C91/C5)</f>
        <v>1.8647608764190592E-2</v>
      </c>
      <c r="G91" s="533" t="s">
        <v>462</v>
      </c>
      <c r="H91" s="410"/>
      <c r="I91" s="408"/>
      <c r="J91" s="408"/>
      <c r="K91" s="418"/>
      <c r="L91" s="408"/>
      <c r="M91" s="408"/>
      <c r="N91" s="408"/>
      <c r="O91" s="408"/>
      <c r="P91" s="408"/>
      <c r="Q91" s="408"/>
      <c r="R91" s="408"/>
      <c r="S91" s="408"/>
      <c r="T91" s="408"/>
      <c r="U91" s="408"/>
      <c r="V91" s="408"/>
      <c r="W91" s="408"/>
      <c r="X91" s="408"/>
      <c r="Y91" s="408"/>
      <c r="Z91" s="408"/>
      <c r="AA91" s="408"/>
      <c r="AB91" s="408"/>
      <c r="AC91" s="408"/>
      <c r="AD91" s="408"/>
      <c r="AE91" s="408"/>
      <c r="AF91" s="408"/>
    </row>
    <row r="92" spans="1:32" ht="18" customHeight="1" x14ac:dyDescent="0.2">
      <c r="A92" s="411"/>
      <c r="B92" s="608" t="s">
        <v>548</v>
      </c>
      <c r="C92" s="531">
        <v>0</v>
      </c>
      <c r="D92" s="802"/>
      <c r="E92" s="408"/>
      <c r="F92" s="408"/>
      <c r="G92" s="408"/>
      <c r="H92" s="408"/>
      <c r="I92" s="408"/>
      <c r="J92" s="408"/>
      <c r="K92" s="408"/>
      <c r="L92" s="408"/>
      <c r="M92" s="408"/>
      <c r="N92" s="408"/>
      <c r="O92" s="408"/>
      <c r="P92" s="408"/>
      <c r="Q92" s="408"/>
      <c r="R92" s="408"/>
      <c r="S92" s="408"/>
      <c r="T92" s="408"/>
      <c r="U92" s="408"/>
      <c r="V92" s="408"/>
      <c r="W92" s="408"/>
      <c r="X92" s="408"/>
      <c r="Y92" s="408"/>
      <c r="Z92" s="408"/>
      <c r="AA92" s="408"/>
      <c r="AB92" s="408"/>
      <c r="AC92" s="408"/>
      <c r="AD92" s="408"/>
      <c r="AE92" s="408"/>
      <c r="AF92" s="408"/>
    </row>
    <row r="93" spans="1:32" ht="18" customHeight="1" x14ac:dyDescent="0.2">
      <c r="A93" s="411"/>
      <c r="B93" s="608" t="s">
        <v>549</v>
      </c>
      <c r="C93" s="531">
        <f>450655.45+50000</f>
        <v>500655.45</v>
      </c>
      <c r="D93" s="802"/>
      <c r="E93" s="408"/>
      <c r="F93" s="408"/>
      <c r="G93" s="408"/>
      <c r="H93" s="408"/>
      <c r="I93" s="408"/>
      <c r="J93" s="408"/>
      <c r="K93" s="408"/>
      <c r="L93" s="408"/>
      <c r="M93" s="408"/>
      <c r="N93" s="408"/>
      <c r="O93" s="408"/>
      <c r="P93" s="408"/>
      <c r="Q93" s="408"/>
      <c r="R93" s="408"/>
      <c r="S93" s="408"/>
      <c r="T93" s="408"/>
      <c r="U93" s="408"/>
      <c r="V93" s="408"/>
      <c r="W93" s="408"/>
      <c r="X93" s="408"/>
      <c r="Y93" s="408"/>
      <c r="Z93" s="408"/>
      <c r="AA93" s="408"/>
      <c r="AB93" s="408"/>
      <c r="AC93" s="408"/>
      <c r="AD93" s="408"/>
      <c r="AE93" s="408"/>
      <c r="AF93" s="408"/>
    </row>
    <row r="94" spans="1:32" ht="18" customHeight="1" x14ac:dyDescent="0.2">
      <c r="A94" s="411"/>
      <c r="B94" s="608" t="s">
        <v>550</v>
      </c>
      <c r="C94" s="531">
        <v>8000</v>
      </c>
      <c r="D94" s="802"/>
      <c r="E94" s="408"/>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row>
    <row r="95" spans="1:32" ht="18" customHeight="1" x14ac:dyDescent="0.2">
      <c r="A95" s="411"/>
      <c r="B95" s="608" t="s">
        <v>551</v>
      </c>
      <c r="C95" s="531">
        <f>5275.74+9469.38+111447.04</f>
        <v>126192.15999999999</v>
      </c>
      <c r="D95" s="802"/>
      <c r="E95" s="408"/>
      <c r="F95" s="408"/>
      <c r="G95" s="408"/>
      <c r="H95" s="408"/>
      <c r="I95" s="408"/>
      <c r="J95" s="408"/>
      <c r="K95" s="408"/>
      <c r="L95" s="408"/>
      <c r="M95" s="408"/>
      <c r="N95" s="408"/>
      <c r="O95" s="408"/>
      <c r="P95" s="408"/>
      <c r="Q95" s="408"/>
      <c r="R95" s="408"/>
      <c r="S95" s="408"/>
      <c r="T95" s="408"/>
      <c r="U95" s="408"/>
      <c r="V95" s="408"/>
      <c r="W95" s="408"/>
      <c r="X95" s="408"/>
      <c r="Y95" s="408"/>
      <c r="Z95" s="408"/>
      <c r="AA95" s="408"/>
      <c r="AB95" s="408"/>
      <c r="AC95" s="408"/>
      <c r="AD95" s="408"/>
      <c r="AE95" s="408"/>
      <c r="AF95" s="408"/>
    </row>
    <row r="96" spans="1:32" ht="18" customHeight="1" x14ac:dyDescent="0.2">
      <c r="A96" s="411"/>
      <c r="B96" s="608" t="s">
        <v>552</v>
      </c>
      <c r="C96" s="531">
        <v>74350</v>
      </c>
      <c r="D96" s="802"/>
      <c r="E96" s="408"/>
      <c r="F96" s="408"/>
      <c r="G96" s="408"/>
      <c r="H96" s="408"/>
      <c r="I96" s="408"/>
      <c r="J96" s="408"/>
      <c r="K96" s="408"/>
      <c r="L96" s="408"/>
      <c r="M96" s="408"/>
      <c r="N96" s="408"/>
      <c r="O96" s="408"/>
      <c r="P96" s="408"/>
      <c r="Q96" s="408"/>
      <c r="R96" s="408"/>
      <c r="S96" s="408"/>
      <c r="T96" s="408"/>
      <c r="U96" s="408"/>
      <c r="V96" s="408"/>
      <c r="W96" s="408"/>
      <c r="X96" s="408"/>
      <c r="Y96" s="408"/>
      <c r="Z96" s="408"/>
      <c r="AA96" s="408"/>
      <c r="AB96" s="408"/>
      <c r="AC96" s="408"/>
      <c r="AD96" s="408"/>
      <c r="AE96" s="408"/>
      <c r="AF96" s="408"/>
    </row>
    <row r="97" spans="1:32" ht="18" customHeight="1" x14ac:dyDescent="0.2">
      <c r="A97" s="411"/>
      <c r="B97" s="608" t="s">
        <v>553</v>
      </c>
      <c r="C97" s="531">
        <v>100000</v>
      </c>
      <c r="D97" s="802"/>
      <c r="E97" s="408"/>
      <c r="F97" s="408"/>
      <c r="G97" s="408"/>
      <c r="H97" s="408"/>
      <c r="I97" s="408"/>
      <c r="J97" s="408"/>
      <c r="K97" s="408"/>
      <c r="L97" s="408"/>
      <c r="M97" s="408"/>
      <c r="N97" s="408"/>
      <c r="O97" s="408"/>
      <c r="P97" s="408"/>
      <c r="Q97" s="408"/>
      <c r="R97" s="408"/>
      <c r="S97" s="408"/>
      <c r="T97" s="408"/>
      <c r="U97" s="408"/>
      <c r="V97" s="408"/>
      <c r="W97" s="408"/>
      <c r="X97" s="408"/>
      <c r="Y97" s="408"/>
      <c r="Z97" s="408"/>
      <c r="AA97" s="408"/>
      <c r="AB97" s="408"/>
      <c r="AC97" s="408"/>
      <c r="AD97" s="408"/>
      <c r="AE97" s="408"/>
      <c r="AF97" s="408"/>
    </row>
    <row r="98" spans="1:32" ht="18" customHeight="1" x14ac:dyDescent="0.2">
      <c r="A98" s="411"/>
      <c r="B98" s="608" t="s">
        <v>554</v>
      </c>
      <c r="C98" s="531">
        <v>15000</v>
      </c>
      <c r="D98" s="802"/>
      <c r="E98" s="408"/>
      <c r="F98" s="408"/>
      <c r="G98" s="408"/>
      <c r="H98" s="408"/>
      <c r="I98" s="408"/>
      <c r="J98" s="408"/>
      <c r="K98" s="408"/>
      <c r="L98" s="408"/>
      <c r="M98" s="408"/>
      <c r="N98" s="408"/>
      <c r="O98" s="408"/>
      <c r="P98" s="408"/>
      <c r="Q98" s="408"/>
      <c r="R98" s="408"/>
      <c r="S98" s="408"/>
      <c r="T98" s="408"/>
      <c r="U98" s="408"/>
      <c r="V98" s="408"/>
      <c r="W98" s="408"/>
      <c r="X98" s="408"/>
      <c r="Y98" s="408"/>
      <c r="Z98" s="408"/>
      <c r="AA98" s="408"/>
      <c r="AB98" s="408"/>
      <c r="AC98" s="408"/>
      <c r="AD98" s="408"/>
      <c r="AE98" s="408"/>
      <c r="AF98" s="408"/>
    </row>
    <row r="99" spans="1:32" ht="18" customHeight="1" thickBot="1" x14ac:dyDescent="0.25">
      <c r="A99" s="412"/>
      <c r="B99" s="609" t="s">
        <v>555</v>
      </c>
      <c r="C99" s="531">
        <v>0</v>
      </c>
      <c r="D99" s="812"/>
      <c r="E99" s="408"/>
      <c r="F99" s="408"/>
      <c r="G99" s="408"/>
      <c r="H99" s="408"/>
      <c r="I99" s="408"/>
      <c r="J99" s="408"/>
      <c r="K99" s="408"/>
      <c r="L99" s="408"/>
      <c r="M99" s="408"/>
      <c r="N99" s="408"/>
      <c r="O99" s="408"/>
      <c r="P99" s="408"/>
      <c r="Q99" s="408"/>
      <c r="R99" s="408"/>
      <c r="S99" s="408"/>
      <c r="T99" s="408"/>
      <c r="U99" s="408"/>
      <c r="V99" s="408"/>
      <c r="W99" s="408"/>
      <c r="X99" s="408"/>
      <c r="Y99" s="408"/>
      <c r="Z99" s="408"/>
      <c r="AA99" s="408"/>
      <c r="AB99" s="408"/>
      <c r="AC99" s="408"/>
      <c r="AD99" s="408"/>
      <c r="AE99" s="408"/>
      <c r="AF99" s="408"/>
    </row>
    <row r="100" spans="1:32" s="403" customFormat="1" ht="18" customHeight="1" thickBot="1" x14ac:dyDescent="0.25">
      <c r="A100" s="413"/>
      <c r="B100" s="334" t="s">
        <v>4</v>
      </c>
      <c r="C100" s="406">
        <f>SUM(C67:C69)</f>
        <v>39582819.950000003</v>
      </c>
      <c r="D100" s="433"/>
      <c r="E100" s="405"/>
      <c r="F100" s="405"/>
      <c r="G100" s="405"/>
      <c r="H100" s="405"/>
      <c r="I100" s="405"/>
      <c r="J100" s="405"/>
      <c r="K100" s="405"/>
      <c r="L100" s="405"/>
      <c r="M100" s="405"/>
      <c r="N100" s="405"/>
      <c r="O100" s="405"/>
      <c r="P100" s="405"/>
      <c r="Q100" s="405"/>
      <c r="R100" s="405"/>
      <c r="S100" s="405"/>
      <c r="T100" s="405"/>
      <c r="U100" s="405"/>
      <c r="V100" s="405"/>
      <c r="W100" s="405"/>
      <c r="X100" s="405"/>
      <c r="Y100" s="405"/>
      <c r="Z100" s="405"/>
      <c r="AA100" s="405"/>
      <c r="AB100" s="405"/>
      <c r="AC100" s="405"/>
      <c r="AD100" s="405"/>
      <c r="AE100" s="405"/>
      <c r="AF100" s="405"/>
    </row>
    <row r="101" spans="1:32" ht="15" customHeight="1" thickBot="1" x14ac:dyDescent="0.25">
      <c r="A101" s="415"/>
      <c r="B101" s="416"/>
      <c r="C101" s="416"/>
      <c r="D101" s="417"/>
      <c r="E101" s="408"/>
      <c r="F101" s="408"/>
      <c r="G101" s="408"/>
      <c r="H101" s="408"/>
      <c r="I101" s="408"/>
      <c r="J101" s="408"/>
      <c r="K101" s="408"/>
      <c r="L101" s="408"/>
      <c r="M101" s="408"/>
      <c r="N101" s="408"/>
      <c r="O101" s="408"/>
      <c r="P101" s="408"/>
      <c r="Q101" s="408"/>
      <c r="R101" s="408"/>
      <c r="S101" s="408"/>
      <c r="T101" s="408"/>
      <c r="U101" s="408"/>
      <c r="V101" s="408"/>
      <c r="W101" s="408"/>
      <c r="X101" s="408"/>
      <c r="Y101" s="408"/>
      <c r="Z101" s="408"/>
      <c r="AA101" s="408"/>
      <c r="AB101" s="408"/>
      <c r="AC101" s="408"/>
      <c r="AD101" s="408"/>
      <c r="AE101" s="408"/>
      <c r="AF101" s="408"/>
    </row>
    <row r="102" spans="1:32" ht="15" customHeight="1" x14ac:dyDescent="0.2">
      <c r="A102" s="408"/>
      <c r="B102" s="408"/>
      <c r="C102" s="409"/>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408"/>
      <c r="AF102" s="408"/>
    </row>
    <row r="103" spans="1:32" x14ac:dyDescent="0.2">
      <c r="A103" s="408"/>
      <c r="B103" s="408"/>
      <c r="C103" s="409"/>
      <c r="D103" s="408"/>
      <c r="E103" s="408"/>
      <c r="F103" s="408"/>
      <c r="G103" s="408"/>
      <c r="H103" s="408"/>
      <c r="I103" s="408"/>
      <c r="J103" s="408"/>
      <c r="K103" s="408"/>
      <c r="L103" s="408"/>
      <c r="M103" s="408"/>
      <c r="N103" s="408"/>
      <c r="O103" s="408"/>
      <c r="P103" s="408"/>
      <c r="Q103" s="408"/>
      <c r="R103" s="408"/>
      <c r="S103" s="408"/>
      <c r="T103" s="408"/>
      <c r="U103" s="408"/>
      <c r="V103" s="408"/>
      <c r="W103" s="408"/>
      <c r="X103" s="408"/>
      <c r="Y103" s="408"/>
      <c r="Z103" s="408"/>
      <c r="AA103" s="408"/>
      <c r="AB103" s="408"/>
      <c r="AC103" s="408"/>
      <c r="AD103" s="408"/>
      <c r="AE103" s="408"/>
      <c r="AF103" s="408"/>
    </row>
    <row r="104" spans="1:32" x14ac:dyDescent="0.2">
      <c r="A104" s="408"/>
      <c r="B104" s="408"/>
      <c r="C104" s="409"/>
      <c r="D104" s="408"/>
      <c r="E104" s="408"/>
      <c r="F104" s="408"/>
      <c r="G104" s="408"/>
      <c r="H104" s="408"/>
      <c r="I104" s="408"/>
      <c r="J104" s="408"/>
      <c r="K104" s="408"/>
      <c r="L104" s="408"/>
      <c r="M104" s="408"/>
      <c r="N104" s="408"/>
      <c r="O104" s="408"/>
      <c r="P104" s="408"/>
      <c r="Q104" s="408"/>
      <c r="R104" s="408"/>
      <c r="S104" s="408"/>
      <c r="T104" s="408"/>
      <c r="U104" s="408"/>
      <c r="V104" s="408"/>
      <c r="W104" s="408"/>
      <c r="X104" s="408"/>
      <c r="Y104" s="408"/>
      <c r="Z104" s="408"/>
      <c r="AA104" s="408"/>
      <c r="AB104" s="408"/>
      <c r="AC104" s="408"/>
      <c r="AD104" s="408"/>
      <c r="AE104" s="408"/>
      <c r="AF104" s="408"/>
    </row>
    <row r="105" spans="1:32" x14ac:dyDescent="0.2">
      <c r="A105" s="408"/>
      <c r="B105" s="408"/>
      <c r="C105" s="409"/>
      <c r="D105" s="408"/>
      <c r="E105" s="408"/>
      <c r="F105" s="408"/>
      <c r="G105" s="408"/>
      <c r="H105" s="408"/>
      <c r="I105" s="408"/>
      <c r="J105" s="408"/>
      <c r="K105" s="408"/>
      <c r="L105" s="408"/>
      <c r="M105" s="408"/>
      <c r="N105" s="408"/>
      <c r="O105" s="408"/>
      <c r="P105" s="408"/>
      <c r="Q105" s="408"/>
      <c r="R105" s="408"/>
      <c r="S105" s="408"/>
      <c r="T105" s="408"/>
      <c r="U105" s="408"/>
      <c r="V105" s="408"/>
      <c r="W105" s="408"/>
      <c r="X105" s="408"/>
      <c r="Y105" s="408"/>
      <c r="Z105" s="408"/>
      <c r="AA105" s="408"/>
      <c r="AB105" s="408"/>
      <c r="AC105" s="408"/>
      <c r="AD105" s="408"/>
      <c r="AE105" s="408"/>
      <c r="AF105" s="408"/>
    </row>
    <row r="106" spans="1:32" x14ac:dyDescent="0.2">
      <c r="A106" s="408"/>
      <c r="B106" s="408"/>
      <c r="C106" s="409"/>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408"/>
      <c r="AF106" s="408"/>
    </row>
    <row r="107" spans="1:32" x14ac:dyDescent="0.2">
      <c r="A107" s="408"/>
      <c r="B107" s="408"/>
      <c r="C107" s="409"/>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408"/>
      <c r="AF107" s="408"/>
    </row>
    <row r="108" spans="1:32" x14ac:dyDescent="0.2">
      <c r="A108" s="408"/>
      <c r="B108" s="408"/>
      <c r="C108" s="409"/>
      <c r="D108" s="408"/>
      <c r="E108" s="408"/>
      <c r="F108" s="408"/>
      <c r="G108" s="408"/>
      <c r="H108" s="408"/>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row>
    <row r="109" spans="1:32" x14ac:dyDescent="0.2">
      <c r="A109" s="408"/>
      <c r="B109" s="408"/>
      <c r="C109" s="409"/>
      <c r="D109" s="408"/>
      <c r="E109" s="408"/>
      <c r="F109" s="408"/>
      <c r="G109" s="408"/>
      <c r="H109" s="408"/>
      <c r="I109" s="408"/>
      <c r="J109" s="408"/>
      <c r="K109" s="408"/>
      <c r="L109" s="408"/>
      <c r="M109" s="408"/>
      <c r="N109" s="408"/>
      <c r="O109" s="408"/>
      <c r="P109" s="408"/>
      <c r="Q109" s="408"/>
      <c r="R109" s="408"/>
      <c r="S109" s="408"/>
      <c r="T109" s="408"/>
      <c r="U109" s="408"/>
      <c r="V109" s="408"/>
      <c r="W109" s="408"/>
      <c r="X109" s="408"/>
      <c r="Y109" s="408"/>
      <c r="Z109" s="408"/>
      <c r="AA109" s="408"/>
      <c r="AB109" s="408"/>
      <c r="AC109" s="408"/>
      <c r="AD109" s="408"/>
      <c r="AE109" s="408"/>
      <c r="AF109" s="408"/>
    </row>
    <row r="110" spans="1:32" x14ac:dyDescent="0.2">
      <c r="A110" s="408"/>
      <c r="B110" s="408"/>
      <c r="C110" s="409"/>
      <c r="D110" s="408"/>
      <c r="E110" s="408"/>
      <c r="F110" s="408"/>
      <c r="G110" s="408"/>
      <c r="H110" s="408"/>
      <c r="I110" s="408"/>
      <c r="J110" s="408"/>
      <c r="K110" s="408"/>
      <c r="L110" s="408"/>
      <c r="M110" s="408"/>
      <c r="N110" s="408"/>
      <c r="O110" s="408"/>
      <c r="P110" s="408"/>
      <c r="Q110" s="408"/>
      <c r="R110" s="408"/>
      <c r="S110" s="408"/>
      <c r="T110" s="408"/>
      <c r="U110" s="408"/>
      <c r="V110" s="408"/>
      <c r="W110" s="408"/>
      <c r="X110" s="408"/>
      <c r="Y110" s="408"/>
      <c r="Z110" s="408"/>
      <c r="AA110" s="408"/>
      <c r="AB110" s="408"/>
      <c r="AC110" s="408"/>
      <c r="AD110" s="408"/>
      <c r="AE110" s="408"/>
      <c r="AF110" s="408"/>
    </row>
    <row r="111" spans="1:32" x14ac:dyDescent="0.2">
      <c r="A111" s="408"/>
      <c r="B111" s="408"/>
      <c r="C111" s="409"/>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08"/>
      <c r="AA111" s="408"/>
      <c r="AB111" s="408"/>
      <c r="AC111" s="408"/>
      <c r="AD111" s="408"/>
      <c r="AE111" s="408"/>
      <c r="AF111" s="408"/>
    </row>
    <row r="112" spans="1:32" x14ac:dyDescent="0.2">
      <c r="A112" s="408"/>
      <c r="B112" s="408"/>
      <c r="C112" s="409"/>
      <c r="D112" s="408"/>
      <c r="E112" s="408"/>
      <c r="F112" s="408"/>
      <c r="G112" s="408"/>
      <c r="H112" s="408"/>
      <c r="I112" s="408"/>
      <c r="J112" s="408"/>
      <c r="K112" s="408"/>
      <c r="L112" s="408"/>
      <c r="M112" s="408"/>
      <c r="N112" s="408"/>
      <c r="O112" s="408"/>
      <c r="P112" s="408"/>
      <c r="Q112" s="408"/>
      <c r="R112" s="408"/>
      <c r="S112" s="408"/>
      <c r="T112" s="408"/>
      <c r="U112" s="408"/>
      <c r="V112" s="408"/>
      <c r="W112" s="408"/>
      <c r="X112" s="408"/>
      <c r="Y112" s="408"/>
      <c r="Z112" s="408"/>
      <c r="AA112" s="408"/>
      <c r="AB112" s="408"/>
      <c r="AC112" s="408"/>
      <c r="AD112" s="408"/>
      <c r="AE112" s="408"/>
      <c r="AF112" s="408"/>
    </row>
    <row r="113" spans="1:32" x14ac:dyDescent="0.2">
      <c r="A113" s="408"/>
      <c r="B113" s="408"/>
      <c r="C113" s="409"/>
      <c r="D113" s="408"/>
      <c r="E113" s="408"/>
      <c r="F113" s="408"/>
      <c r="G113" s="408"/>
      <c r="H113" s="408"/>
      <c r="I113" s="408"/>
      <c r="J113" s="408"/>
      <c r="K113" s="408"/>
      <c r="L113" s="408"/>
      <c r="M113" s="408"/>
      <c r="N113" s="408"/>
      <c r="O113" s="408"/>
      <c r="P113" s="408"/>
      <c r="Q113" s="408"/>
      <c r="R113" s="408"/>
      <c r="S113" s="408"/>
      <c r="T113" s="408"/>
      <c r="U113" s="408"/>
      <c r="V113" s="408"/>
      <c r="W113" s="408"/>
      <c r="X113" s="408"/>
      <c r="Y113" s="408"/>
      <c r="Z113" s="408"/>
      <c r="AA113" s="408"/>
      <c r="AB113" s="408"/>
      <c r="AC113" s="408"/>
      <c r="AD113" s="408"/>
      <c r="AE113" s="408"/>
      <c r="AF113" s="408"/>
    </row>
    <row r="114" spans="1:32" x14ac:dyDescent="0.2">
      <c r="A114" s="408"/>
      <c r="B114" s="408"/>
      <c r="C114" s="409"/>
      <c r="D114" s="408"/>
      <c r="E114" s="408"/>
      <c r="F114" s="408"/>
      <c r="G114" s="408"/>
      <c r="H114" s="408"/>
      <c r="I114" s="408"/>
      <c r="J114" s="408"/>
      <c r="K114" s="408"/>
      <c r="L114" s="408"/>
      <c r="M114" s="408"/>
      <c r="N114" s="408"/>
      <c r="O114" s="408"/>
      <c r="P114" s="408"/>
      <c r="Q114" s="408"/>
      <c r="R114" s="408"/>
      <c r="S114" s="408"/>
      <c r="T114" s="408"/>
      <c r="U114" s="408"/>
      <c r="V114" s="408"/>
      <c r="W114" s="408"/>
      <c r="X114" s="408"/>
      <c r="Y114" s="408"/>
      <c r="Z114" s="408"/>
      <c r="AA114" s="408"/>
      <c r="AB114" s="408"/>
      <c r="AC114" s="408"/>
      <c r="AD114" s="408"/>
      <c r="AE114" s="408"/>
      <c r="AF114" s="408"/>
    </row>
    <row r="115" spans="1:32" x14ac:dyDescent="0.2">
      <c r="A115" s="408"/>
      <c r="B115" s="408"/>
      <c r="C115" s="409"/>
      <c r="D115" s="408"/>
      <c r="E115" s="408"/>
      <c r="F115" s="408"/>
      <c r="G115" s="408"/>
      <c r="H115" s="408"/>
      <c r="I115" s="408"/>
      <c r="J115" s="408"/>
      <c r="K115" s="408"/>
      <c r="L115" s="408"/>
      <c r="M115" s="408"/>
      <c r="N115" s="408"/>
      <c r="O115" s="408"/>
      <c r="P115" s="408"/>
      <c r="Q115" s="408"/>
      <c r="R115" s="408"/>
      <c r="S115" s="408"/>
      <c r="T115" s="408"/>
      <c r="U115" s="408"/>
      <c r="V115" s="408"/>
      <c r="W115" s="408"/>
      <c r="X115" s="408"/>
      <c r="Y115" s="408"/>
      <c r="Z115" s="408"/>
      <c r="AA115" s="408"/>
      <c r="AB115" s="408"/>
      <c r="AC115" s="408"/>
      <c r="AD115" s="408"/>
      <c r="AE115" s="408"/>
      <c r="AF115" s="408"/>
    </row>
    <row r="116" spans="1:32" x14ac:dyDescent="0.2">
      <c r="A116" s="408"/>
      <c r="B116" s="408"/>
      <c r="C116" s="409"/>
      <c r="D116" s="408"/>
      <c r="E116" s="408"/>
      <c r="F116" s="408"/>
      <c r="G116" s="408"/>
      <c r="H116" s="408"/>
      <c r="I116" s="408"/>
      <c r="J116" s="408"/>
      <c r="K116" s="408"/>
      <c r="L116" s="408"/>
      <c r="M116" s="408"/>
      <c r="N116" s="408"/>
      <c r="O116" s="408"/>
      <c r="P116" s="408"/>
      <c r="Q116" s="408"/>
      <c r="R116" s="408"/>
      <c r="S116" s="408"/>
      <c r="T116" s="408"/>
      <c r="U116" s="408"/>
      <c r="V116" s="408"/>
      <c r="W116" s="408"/>
      <c r="X116" s="408"/>
      <c r="Y116" s="408"/>
      <c r="Z116" s="408"/>
      <c r="AA116" s="408"/>
      <c r="AB116" s="408"/>
      <c r="AC116" s="408"/>
      <c r="AD116" s="408"/>
      <c r="AE116" s="408"/>
      <c r="AF116" s="408"/>
    </row>
    <row r="117" spans="1:32" x14ac:dyDescent="0.2">
      <c r="A117" s="408"/>
      <c r="B117" s="408"/>
      <c r="C117" s="409"/>
      <c r="D117" s="408"/>
      <c r="E117" s="408"/>
      <c r="F117" s="408"/>
      <c r="G117" s="408"/>
      <c r="H117" s="408"/>
      <c r="I117" s="408"/>
      <c r="J117" s="408"/>
      <c r="K117" s="408"/>
      <c r="L117" s="408"/>
      <c r="M117" s="408"/>
      <c r="N117" s="408"/>
      <c r="O117" s="408"/>
      <c r="P117" s="408"/>
      <c r="Q117" s="408"/>
      <c r="R117" s="408"/>
      <c r="S117" s="408"/>
      <c r="T117" s="408"/>
      <c r="U117" s="408"/>
      <c r="V117" s="408"/>
      <c r="W117" s="408"/>
      <c r="X117" s="408"/>
      <c r="Y117" s="408"/>
      <c r="Z117" s="408"/>
      <c r="AA117" s="408"/>
      <c r="AB117" s="408"/>
      <c r="AC117" s="408"/>
      <c r="AD117" s="408"/>
      <c r="AE117" s="408"/>
      <c r="AF117" s="408"/>
    </row>
    <row r="118" spans="1:32" x14ac:dyDescent="0.2">
      <c r="A118" s="408"/>
      <c r="B118" s="408"/>
      <c r="C118" s="409"/>
      <c r="D118" s="408"/>
      <c r="E118" s="408"/>
      <c r="F118" s="408"/>
      <c r="G118" s="408"/>
      <c r="H118" s="408"/>
      <c r="I118" s="408"/>
      <c r="J118" s="408"/>
      <c r="K118" s="408"/>
      <c r="L118" s="408"/>
      <c r="M118" s="408"/>
      <c r="N118" s="408"/>
      <c r="O118" s="408"/>
      <c r="P118" s="408"/>
      <c r="Q118" s="408"/>
      <c r="R118" s="408"/>
      <c r="S118" s="408"/>
      <c r="T118" s="408"/>
      <c r="U118" s="408"/>
      <c r="V118" s="408"/>
      <c r="W118" s="408"/>
      <c r="X118" s="408"/>
      <c r="Y118" s="408"/>
      <c r="Z118" s="408"/>
      <c r="AA118" s="408"/>
      <c r="AB118" s="408"/>
      <c r="AC118" s="408"/>
      <c r="AD118" s="408"/>
      <c r="AE118" s="408"/>
      <c r="AF118" s="408"/>
    </row>
    <row r="119" spans="1:32" x14ac:dyDescent="0.2">
      <c r="A119" s="408"/>
      <c r="B119" s="408"/>
      <c r="C119" s="409"/>
      <c r="D119" s="408"/>
      <c r="E119" s="408"/>
      <c r="F119" s="408"/>
      <c r="G119" s="408"/>
      <c r="H119" s="408"/>
      <c r="I119" s="408"/>
      <c r="J119" s="408"/>
      <c r="K119" s="408"/>
      <c r="L119" s="408"/>
      <c r="M119" s="408"/>
      <c r="N119" s="408"/>
      <c r="O119" s="408"/>
      <c r="P119" s="408"/>
      <c r="Q119" s="408"/>
      <c r="R119" s="408"/>
      <c r="S119" s="408"/>
      <c r="T119" s="408"/>
      <c r="U119" s="408"/>
      <c r="V119" s="408"/>
      <c r="W119" s="408"/>
      <c r="X119" s="408"/>
      <c r="Y119" s="408"/>
      <c r="Z119" s="408"/>
      <c r="AA119" s="408"/>
      <c r="AB119" s="408"/>
      <c r="AC119" s="408"/>
      <c r="AD119" s="408"/>
      <c r="AE119" s="408"/>
      <c r="AF119" s="408"/>
    </row>
    <row r="120" spans="1:32" x14ac:dyDescent="0.2">
      <c r="A120" s="408"/>
      <c r="B120" s="408"/>
      <c r="C120" s="409"/>
      <c r="D120" s="408"/>
      <c r="E120" s="408"/>
      <c r="F120" s="408"/>
      <c r="G120" s="408"/>
      <c r="H120" s="408"/>
      <c r="I120" s="408"/>
      <c r="J120" s="408"/>
      <c r="K120" s="408"/>
      <c r="L120" s="408"/>
      <c r="M120" s="408"/>
      <c r="N120" s="408"/>
      <c r="O120" s="408"/>
      <c r="P120" s="408"/>
      <c r="Q120" s="408"/>
      <c r="R120" s="408"/>
      <c r="S120" s="408"/>
      <c r="T120" s="408"/>
      <c r="U120" s="408"/>
      <c r="V120" s="408"/>
      <c r="W120" s="408"/>
      <c r="X120" s="408"/>
      <c r="Y120" s="408"/>
      <c r="Z120" s="408"/>
      <c r="AA120" s="408"/>
      <c r="AB120" s="408"/>
      <c r="AC120" s="408"/>
      <c r="AD120" s="408"/>
      <c r="AE120" s="408"/>
      <c r="AF120" s="408"/>
    </row>
    <row r="121" spans="1:32" x14ac:dyDescent="0.2">
      <c r="A121" s="408"/>
      <c r="B121" s="408"/>
      <c r="C121" s="409"/>
      <c r="D121" s="408"/>
      <c r="E121" s="408"/>
      <c r="F121" s="408"/>
      <c r="G121" s="408"/>
      <c r="H121" s="408"/>
      <c r="I121" s="408"/>
      <c r="J121" s="408"/>
      <c r="K121" s="408"/>
      <c r="L121" s="408"/>
      <c r="M121" s="408"/>
      <c r="N121" s="408"/>
      <c r="O121" s="408"/>
      <c r="P121" s="408"/>
      <c r="Q121" s="408"/>
      <c r="R121" s="408"/>
      <c r="S121" s="408"/>
      <c r="T121" s="408"/>
      <c r="U121" s="408"/>
      <c r="V121" s="408"/>
      <c r="W121" s="408"/>
      <c r="X121" s="408"/>
      <c r="Y121" s="408"/>
      <c r="Z121" s="408"/>
      <c r="AA121" s="408"/>
      <c r="AB121" s="408"/>
      <c r="AC121" s="408"/>
      <c r="AD121" s="408"/>
      <c r="AE121" s="408"/>
      <c r="AF121" s="408"/>
    </row>
    <row r="122" spans="1:32" x14ac:dyDescent="0.2">
      <c r="A122" s="408"/>
      <c r="B122" s="408"/>
      <c r="C122" s="409"/>
      <c r="D122" s="408"/>
      <c r="E122" s="408"/>
      <c r="F122" s="408"/>
      <c r="G122" s="408"/>
      <c r="H122" s="408"/>
      <c r="I122" s="408"/>
      <c r="J122" s="408"/>
      <c r="K122" s="408"/>
      <c r="L122" s="408"/>
      <c r="M122" s="408"/>
      <c r="N122" s="408"/>
      <c r="O122" s="408"/>
      <c r="P122" s="408"/>
      <c r="Q122" s="408"/>
      <c r="R122" s="408"/>
      <c r="S122" s="408"/>
      <c r="T122" s="408"/>
      <c r="U122" s="408"/>
      <c r="V122" s="408"/>
      <c r="W122" s="408"/>
      <c r="X122" s="408"/>
      <c r="Y122" s="408"/>
      <c r="Z122" s="408"/>
      <c r="AA122" s="408"/>
      <c r="AB122" s="408"/>
      <c r="AC122" s="408"/>
      <c r="AD122" s="408"/>
      <c r="AE122" s="408"/>
      <c r="AF122" s="408"/>
    </row>
    <row r="123" spans="1:32" x14ac:dyDescent="0.2">
      <c r="A123" s="408"/>
      <c r="B123" s="408"/>
      <c r="C123" s="409"/>
      <c r="D123" s="408"/>
      <c r="E123" s="408"/>
      <c r="F123" s="408"/>
      <c r="G123" s="408"/>
      <c r="H123" s="408"/>
      <c r="I123" s="408"/>
      <c r="J123" s="408"/>
      <c r="K123" s="408"/>
      <c r="L123" s="408"/>
      <c r="M123" s="408"/>
      <c r="N123" s="408"/>
      <c r="O123" s="408"/>
      <c r="P123" s="408"/>
      <c r="Q123" s="408"/>
      <c r="R123" s="408"/>
      <c r="S123" s="408"/>
      <c r="T123" s="408"/>
      <c r="U123" s="408"/>
      <c r="V123" s="408"/>
      <c r="W123" s="408"/>
      <c r="X123" s="408"/>
      <c r="Y123" s="408"/>
      <c r="Z123" s="408"/>
      <c r="AA123" s="408"/>
      <c r="AB123" s="408"/>
      <c r="AC123" s="408"/>
      <c r="AD123" s="408"/>
      <c r="AE123" s="408"/>
      <c r="AF123" s="408"/>
    </row>
    <row r="124" spans="1:32" x14ac:dyDescent="0.2">
      <c r="A124" s="408"/>
      <c r="B124" s="408"/>
      <c r="C124" s="409"/>
      <c r="D124" s="408"/>
      <c r="E124" s="408"/>
      <c r="F124" s="408"/>
      <c r="G124" s="408"/>
      <c r="H124" s="408"/>
      <c r="I124" s="408"/>
      <c r="J124" s="408"/>
      <c r="K124" s="408"/>
      <c r="L124" s="408"/>
      <c r="M124" s="408"/>
      <c r="N124" s="408"/>
      <c r="O124" s="408"/>
      <c r="P124" s="408"/>
      <c r="Q124" s="408"/>
      <c r="R124" s="408"/>
      <c r="S124" s="408"/>
      <c r="T124" s="408"/>
      <c r="U124" s="408"/>
      <c r="V124" s="408"/>
      <c r="W124" s="408"/>
      <c r="X124" s="408"/>
      <c r="Y124" s="408"/>
      <c r="Z124" s="408"/>
      <c r="AA124" s="408"/>
      <c r="AB124" s="408"/>
      <c r="AC124" s="408"/>
      <c r="AD124" s="408"/>
      <c r="AE124" s="408"/>
      <c r="AF124" s="408"/>
    </row>
    <row r="125" spans="1:32" x14ac:dyDescent="0.2">
      <c r="A125" s="408"/>
      <c r="B125" s="408"/>
      <c r="C125" s="409"/>
      <c r="D125" s="408"/>
      <c r="E125" s="408"/>
      <c r="F125" s="408"/>
      <c r="G125" s="408"/>
      <c r="H125" s="408"/>
      <c r="I125" s="408"/>
      <c r="J125" s="408"/>
      <c r="K125" s="408"/>
      <c r="L125" s="408"/>
      <c r="M125" s="408"/>
      <c r="N125" s="408"/>
      <c r="O125" s="408"/>
      <c r="P125" s="408"/>
      <c r="Q125" s="408"/>
      <c r="R125" s="408"/>
      <c r="S125" s="408"/>
      <c r="T125" s="408"/>
      <c r="U125" s="408"/>
      <c r="V125" s="408"/>
      <c r="W125" s="408"/>
      <c r="X125" s="408"/>
      <c r="Y125" s="408"/>
      <c r="Z125" s="408"/>
      <c r="AA125" s="408"/>
      <c r="AB125" s="408"/>
      <c r="AC125" s="408"/>
      <c r="AD125" s="408"/>
      <c r="AE125" s="408"/>
      <c r="AF125" s="408"/>
    </row>
    <row r="126" spans="1:32" x14ac:dyDescent="0.2">
      <c r="A126" s="408"/>
      <c r="B126" s="408"/>
      <c r="C126" s="409"/>
      <c r="D126" s="408"/>
      <c r="E126" s="408"/>
      <c r="F126" s="408"/>
      <c r="G126" s="408"/>
      <c r="H126" s="408"/>
      <c r="I126" s="408"/>
      <c r="J126" s="408"/>
      <c r="K126" s="408"/>
      <c r="L126" s="408"/>
      <c r="M126" s="408"/>
      <c r="N126" s="408"/>
      <c r="O126" s="408"/>
      <c r="P126" s="408"/>
      <c r="Q126" s="408"/>
      <c r="R126" s="408"/>
      <c r="S126" s="408"/>
      <c r="T126" s="408"/>
      <c r="U126" s="408"/>
      <c r="V126" s="408"/>
      <c r="W126" s="408"/>
      <c r="X126" s="408"/>
      <c r="Y126" s="408"/>
      <c r="Z126" s="408"/>
      <c r="AA126" s="408"/>
      <c r="AB126" s="408"/>
      <c r="AC126" s="408"/>
      <c r="AD126" s="408"/>
      <c r="AE126" s="408"/>
      <c r="AF126" s="408"/>
    </row>
    <row r="127" spans="1:32" x14ac:dyDescent="0.2">
      <c r="A127" s="408"/>
      <c r="B127" s="408"/>
      <c r="C127" s="409"/>
      <c r="D127" s="408"/>
      <c r="E127" s="408"/>
      <c r="F127" s="408"/>
      <c r="G127" s="408"/>
      <c r="H127" s="408"/>
      <c r="I127" s="408"/>
      <c r="J127" s="408"/>
      <c r="K127" s="408"/>
      <c r="L127" s="408"/>
      <c r="M127" s="408"/>
      <c r="N127" s="408"/>
      <c r="O127" s="408"/>
      <c r="P127" s="408"/>
      <c r="Q127" s="408"/>
      <c r="R127" s="408"/>
      <c r="S127" s="408"/>
      <c r="T127" s="408"/>
      <c r="U127" s="408"/>
      <c r="V127" s="408"/>
      <c r="W127" s="408"/>
      <c r="X127" s="408"/>
      <c r="Y127" s="408"/>
      <c r="Z127" s="408"/>
      <c r="AA127" s="408"/>
      <c r="AB127" s="408"/>
      <c r="AC127" s="408"/>
      <c r="AD127" s="408"/>
      <c r="AE127" s="408"/>
      <c r="AF127" s="408"/>
    </row>
    <row r="128" spans="1:32" x14ac:dyDescent="0.2">
      <c r="A128" s="408"/>
      <c r="B128" s="408"/>
      <c r="C128" s="409"/>
      <c r="D128" s="408"/>
      <c r="E128" s="408"/>
      <c r="F128" s="408"/>
      <c r="G128" s="408"/>
      <c r="H128" s="408"/>
      <c r="I128" s="408"/>
      <c r="J128" s="408"/>
      <c r="K128" s="408"/>
      <c r="L128" s="408"/>
      <c r="M128" s="408"/>
      <c r="N128" s="408"/>
      <c r="O128" s="408"/>
      <c r="P128" s="408"/>
      <c r="Q128" s="408"/>
      <c r="R128" s="408"/>
      <c r="S128" s="408"/>
      <c r="T128" s="408"/>
      <c r="U128" s="408"/>
      <c r="V128" s="408"/>
      <c r="W128" s="408"/>
      <c r="X128" s="408"/>
      <c r="Y128" s="408"/>
      <c r="Z128" s="408"/>
      <c r="AA128" s="408"/>
      <c r="AB128" s="408"/>
      <c r="AC128" s="408"/>
      <c r="AD128" s="408"/>
      <c r="AE128" s="408"/>
      <c r="AF128" s="408"/>
    </row>
    <row r="129" spans="1:32" x14ac:dyDescent="0.2">
      <c r="A129" s="408"/>
      <c r="B129" s="408"/>
      <c r="C129" s="409"/>
      <c r="D129" s="408"/>
      <c r="E129" s="408"/>
      <c r="F129" s="408"/>
      <c r="G129" s="408"/>
      <c r="H129" s="408"/>
      <c r="I129" s="408"/>
      <c r="J129" s="408"/>
      <c r="K129" s="408"/>
      <c r="L129" s="408"/>
      <c r="M129" s="408"/>
      <c r="N129" s="408"/>
      <c r="O129" s="408"/>
      <c r="P129" s="408"/>
      <c r="Q129" s="408"/>
      <c r="R129" s="408"/>
      <c r="S129" s="408"/>
      <c r="T129" s="408"/>
      <c r="U129" s="408"/>
      <c r="V129" s="408"/>
      <c r="W129" s="408"/>
      <c r="X129" s="408"/>
      <c r="Y129" s="408"/>
      <c r="Z129" s="408"/>
      <c r="AA129" s="408"/>
      <c r="AB129" s="408"/>
      <c r="AC129" s="408"/>
      <c r="AD129" s="408"/>
      <c r="AE129" s="408"/>
      <c r="AF129" s="408"/>
    </row>
    <row r="130" spans="1:32" x14ac:dyDescent="0.2">
      <c r="A130" s="408"/>
      <c r="B130" s="408"/>
      <c r="C130" s="409"/>
      <c r="D130" s="408"/>
      <c r="E130" s="408"/>
      <c r="F130" s="408"/>
      <c r="G130" s="408"/>
      <c r="H130" s="408"/>
      <c r="I130" s="408"/>
      <c r="J130" s="408"/>
      <c r="K130" s="408"/>
      <c r="L130" s="408"/>
      <c r="M130" s="408"/>
      <c r="N130" s="408"/>
      <c r="O130" s="408"/>
      <c r="P130" s="408"/>
      <c r="Q130" s="408"/>
      <c r="R130" s="408"/>
      <c r="S130" s="408"/>
      <c r="T130" s="408"/>
      <c r="U130" s="408"/>
      <c r="V130" s="408"/>
      <c r="W130" s="408"/>
      <c r="X130" s="408"/>
      <c r="Y130" s="408"/>
      <c r="Z130" s="408"/>
      <c r="AA130" s="408"/>
      <c r="AB130" s="408"/>
      <c r="AC130" s="408"/>
      <c r="AD130" s="408"/>
      <c r="AE130" s="408"/>
      <c r="AF130" s="408"/>
    </row>
    <row r="131" spans="1:32" x14ac:dyDescent="0.2">
      <c r="A131" s="408"/>
      <c r="B131" s="408"/>
      <c r="C131" s="409"/>
      <c r="D131" s="408"/>
      <c r="E131" s="408"/>
      <c r="F131" s="408"/>
      <c r="G131" s="408"/>
      <c r="H131" s="408"/>
      <c r="I131" s="408"/>
      <c r="J131" s="408"/>
      <c r="K131" s="408"/>
      <c r="L131" s="408"/>
      <c r="M131" s="408"/>
      <c r="N131" s="408"/>
      <c r="O131" s="408"/>
      <c r="P131" s="408"/>
      <c r="Q131" s="408"/>
      <c r="R131" s="408"/>
      <c r="S131" s="408"/>
      <c r="T131" s="408"/>
      <c r="U131" s="408"/>
      <c r="V131" s="408"/>
      <c r="W131" s="408"/>
      <c r="X131" s="408"/>
      <c r="Y131" s="408"/>
      <c r="Z131" s="408"/>
      <c r="AA131" s="408"/>
      <c r="AB131" s="408"/>
      <c r="AC131" s="408"/>
      <c r="AD131" s="408"/>
      <c r="AE131" s="408"/>
      <c r="AF131" s="408"/>
    </row>
    <row r="132" spans="1:32" x14ac:dyDescent="0.2">
      <c r="A132" s="408"/>
      <c r="B132" s="408"/>
      <c r="C132" s="409"/>
      <c r="D132" s="408"/>
      <c r="E132" s="408"/>
      <c r="F132" s="408"/>
      <c r="G132" s="408"/>
      <c r="H132" s="408"/>
      <c r="I132" s="408"/>
      <c r="J132" s="408"/>
      <c r="K132" s="408"/>
      <c r="L132" s="408"/>
      <c r="M132" s="408"/>
      <c r="N132" s="408"/>
      <c r="O132" s="408"/>
      <c r="P132" s="408"/>
      <c r="Q132" s="408"/>
      <c r="R132" s="408"/>
      <c r="S132" s="408"/>
      <c r="T132" s="408"/>
      <c r="U132" s="408"/>
      <c r="V132" s="408"/>
      <c r="W132" s="408"/>
      <c r="X132" s="408"/>
      <c r="Y132" s="408"/>
      <c r="Z132" s="408"/>
      <c r="AA132" s="408"/>
      <c r="AB132" s="408"/>
      <c r="AC132" s="408"/>
      <c r="AD132" s="408"/>
      <c r="AE132" s="408"/>
      <c r="AF132" s="408"/>
    </row>
    <row r="133" spans="1:32" x14ac:dyDescent="0.2">
      <c r="A133" s="408"/>
      <c r="B133" s="408"/>
      <c r="C133" s="409"/>
      <c r="D133" s="408"/>
      <c r="E133" s="408"/>
      <c r="F133" s="408"/>
      <c r="G133" s="408"/>
      <c r="H133" s="408"/>
      <c r="I133" s="408"/>
      <c r="J133" s="408"/>
      <c r="K133" s="408"/>
      <c r="L133" s="408"/>
      <c r="M133" s="408"/>
      <c r="N133" s="408"/>
      <c r="O133" s="408"/>
      <c r="P133" s="408"/>
      <c r="Q133" s="408"/>
      <c r="R133" s="408"/>
      <c r="S133" s="408"/>
      <c r="T133" s="408"/>
      <c r="U133" s="408"/>
      <c r="V133" s="408"/>
      <c r="W133" s="408"/>
      <c r="X133" s="408"/>
      <c r="Y133" s="408"/>
      <c r="Z133" s="408"/>
      <c r="AA133" s="408"/>
      <c r="AB133" s="408"/>
      <c r="AC133" s="408"/>
      <c r="AD133" s="408"/>
      <c r="AE133" s="408"/>
      <c r="AF133" s="408"/>
    </row>
    <row r="134" spans="1:32" x14ac:dyDescent="0.2">
      <c r="A134" s="408"/>
      <c r="B134" s="408"/>
      <c r="C134" s="409"/>
      <c r="D134" s="408"/>
      <c r="E134" s="408"/>
      <c r="F134" s="408"/>
      <c r="G134" s="408"/>
      <c r="H134" s="408"/>
      <c r="I134" s="408"/>
      <c r="J134" s="408"/>
      <c r="K134" s="408"/>
      <c r="L134" s="408"/>
      <c r="M134" s="408"/>
      <c r="N134" s="408"/>
      <c r="O134" s="408"/>
      <c r="P134" s="408"/>
      <c r="Q134" s="408"/>
      <c r="R134" s="408"/>
      <c r="S134" s="408"/>
      <c r="T134" s="408"/>
      <c r="U134" s="408"/>
      <c r="V134" s="408"/>
      <c r="W134" s="408"/>
      <c r="X134" s="408"/>
      <c r="Y134" s="408"/>
      <c r="Z134" s="408"/>
      <c r="AA134" s="408"/>
      <c r="AB134" s="408"/>
      <c r="AC134" s="408"/>
      <c r="AD134" s="408"/>
      <c r="AE134" s="408"/>
      <c r="AF134" s="408"/>
    </row>
    <row r="135" spans="1:32" x14ac:dyDescent="0.2">
      <c r="A135" s="408"/>
      <c r="B135" s="408"/>
      <c r="C135" s="409"/>
      <c r="D135" s="408"/>
      <c r="E135" s="408"/>
      <c r="F135" s="408"/>
      <c r="G135" s="408"/>
      <c r="H135" s="408"/>
      <c r="I135" s="408"/>
      <c r="J135" s="408"/>
      <c r="K135" s="408"/>
      <c r="L135" s="408"/>
      <c r="M135" s="408"/>
      <c r="N135" s="408"/>
      <c r="O135" s="408"/>
      <c r="P135" s="408"/>
      <c r="Q135" s="408"/>
      <c r="R135" s="408"/>
      <c r="S135" s="408"/>
      <c r="T135" s="408"/>
      <c r="U135" s="408"/>
      <c r="V135" s="408"/>
      <c r="W135" s="408"/>
      <c r="X135" s="408"/>
      <c r="Y135" s="408"/>
      <c r="Z135" s="408"/>
      <c r="AA135" s="408"/>
      <c r="AB135" s="408"/>
      <c r="AC135" s="408"/>
      <c r="AD135" s="408"/>
      <c r="AE135" s="408"/>
      <c r="AF135" s="408"/>
    </row>
    <row r="136" spans="1:32" x14ac:dyDescent="0.2">
      <c r="A136" s="408"/>
      <c r="B136" s="408"/>
      <c r="C136" s="409"/>
      <c r="D136" s="408"/>
      <c r="E136" s="408"/>
      <c r="F136" s="408"/>
      <c r="G136" s="408"/>
      <c r="H136" s="408"/>
      <c r="I136" s="408"/>
      <c r="J136" s="408"/>
      <c r="K136" s="408"/>
      <c r="L136" s="408"/>
      <c r="M136" s="408"/>
      <c r="N136" s="408"/>
      <c r="O136" s="408"/>
      <c r="P136" s="408"/>
      <c r="Q136" s="408"/>
      <c r="R136" s="408"/>
      <c r="S136" s="408"/>
      <c r="T136" s="408"/>
      <c r="U136" s="408"/>
      <c r="V136" s="408"/>
      <c r="W136" s="408"/>
      <c r="X136" s="408"/>
      <c r="Y136" s="408"/>
      <c r="Z136" s="408"/>
      <c r="AA136" s="408"/>
      <c r="AB136" s="408"/>
      <c r="AC136" s="408"/>
      <c r="AD136" s="408"/>
      <c r="AE136" s="408"/>
      <c r="AF136" s="408"/>
    </row>
    <row r="137" spans="1:32" x14ac:dyDescent="0.2">
      <c r="A137" s="408"/>
      <c r="B137" s="408"/>
      <c r="C137" s="409"/>
      <c r="D137" s="408"/>
      <c r="E137" s="408"/>
      <c r="F137" s="408"/>
      <c r="G137" s="408"/>
      <c r="H137" s="408"/>
      <c r="I137" s="408"/>
      <c r="J137" s="408"/>
      <c r="K137" s="408"/>
      <c r="L137" s="408"/>
      <c r="M137" s="408"/>
      <c r="N137" s="408"/>
      <c r="O137" s="408"/>
      <c r="P137" s="408"/>
      <c r="Q137" s="408"/>
      <c r="R137" s="408"/>
      <c r="S137" s="408"/>
      <c r="T137" s="408"/>
      <c r="U137" s="408"/>
      <c r="V137" s="408"/>
      <c r="W137" s="408"/>
      <c r="X137" s="408"/>
      <c r="Y137" s="408"/>
      <c r="Z137" s="408"/>
      <c r="AA137" s="408"/>
      <c r="AB137" s="408"/>
      <c r="AC137" s="408"/>
      <c r="AD137" s="408"/>
      <c r="AE137" s="408"/>
      <c r="AF137" s="408"/>
    </row>
    <row r="138" spans="1:32" x14ac:dyDescent="0.2">
      <c r="A138" s="408"/>
      <c r="B138" s="408"/>
      <c r="C138" s="409"/>
      <c r="D138" s="408"/>
      <c r="E138" s="408"/>
      <c r="F138" s="408"/>
      <c r="G138" s="408"/>
      <c r="H138" s="408"/>
      <c r="I138" s="408"/>
      <c r="J138" s="408"/>
      <c r="K138" s="408"/>
      <c r="L138" s="408"/>
      <c r="M138" s="408"/>
      <c r="N138" s="408"/>
      <c r="O138" s="408"/>
      <c r="P138" s="408"/>
      <c r="Q138" s="408"/>
      <c r="R138" s="408"/>
      <c r="S138" s="408"/>
      <c r="T138" s="408"/>
      <c r="U138" s="408"/>
      <c r="V138" s="408"/>
      <c r="W138" s="408"/>
      <c r="X138" s="408"/>
      <c r="Y138" s="408"/>
      <c r="Z138" s="408"/>
      <c r="AA138" s="408"/>
      <c r="AB138" s="408"/>
      <c r="AC138" s="408"/>
      <c r="AD138" s="408"/>
      <c r="AE138" s="408"/>
      <c r="AF138" s="408"/>
    </row>
    <row r="139" spans="1:32" x14ac:dyDescent="0.2">
      <c r="A139" s="408"/>
      <c r="B139" s="408"/>
      <c r="C139" s="409"/>
      <c r="D139" s="408"/>
      <c r="E139" s="408"/>
      <c r="F139" s="408"/>
      <c r="G139" s="408"/>
      <c r="H139" s="408"/>
      <c r="I139" s="408"/>
      <c r="J139" s="408"/>
      <c r="K139" s="408"/>
      <c r="L139" s="408"/>
      <c r="M139" s="408"/>
      <c r="N139" s="408"/>
      <c r="O139" s="408"/>
      <c r="P139" s="408"/>
      <c r="Q139" s="408"/>
      <c r="R139" s="408"/>
      <c r="S139" s="408"/>
      <c r="T139" s="408"/>
      <c r="U139" s="408"/>
      <c r="V139" s="408"/>
      <c r="W139" s="408"/>
      <c r="X139" s="408"/>
      <c r="Y139" s="408"/>
      <c r="Z139" s="408"/>
      <c r="AA139" s="408"/>
      <c r="AB139" s="408"/>
      <c r="AC139" s="408"/>
      <c r="AD139" s="408"/>
      <c r="AE139" s="408"/>
      <c r="AF139" s="408"/>
    </row>
    <row r="140" spans="1:32" x14ac:dyDescent="0.2">
      <c r="A140" s="408"/>
      <c r="B140" s="408"/>
      <c r="C140" s="409"/>
      <c r="D140" s="408"/>
      <c r="E140" s="408"/>
      <c r="F140" s="408"/>
      <c r="G140" s="408"/>
      <c r="H140" s="408"/>
      <c r="I140" s="408"/>
      <c r="J140" s="408"/>
      <c r="K140" s="408"/>
      <c r="L140" s="408"/>
      <c r="M140" s="408"/>
      <c r="N140" s="408"/>
      <c r="O140" s="408"/>
      <c r="P140" s="408"/>
      <c r="Q140" s="408"/>
      <c r="R140" s="408"/>
      <c r="S140" s="408"/>
      <c r="T140" s="408"/>
      <c r="U140" s="408"/>
      <c r="V140" s="408"/>
      <c r="W140" s="408"/>
      <c r="X140" s="408"/>
      <c r="Y140" s="408"/>
      <c r="Z140" s="408"/>
      <c r="AA140" s="408"/>
      <c r="AB140" s="408"/>
      <c r="AC140" s="408"/>
      <c r="AD140" s="408"/>
      <c r="AE140" s="408"/>
      <c r="AF140" s="408"/>
    </row>
    <row r="141" spans="1:32" x14ac:dyDescent="0.2">
      <c r="A141" s="408"/>
      <c r="B141" s="408"/>
      <c r="C141" s="409"/>
      <c r="D141" s="408"/>
      <c r="E141" s="408"/>
      <c r="F141" s="408"/>
      <c r="G141" s="408"/>
      <c r="H141" s="408"/>
      <c r="I141" s="408"/>
      <c r="J141" s="408"/>
      <c r="K141" s="408"/>
      <c r="L141" s="408"/>
      <c r="M141" s="408"/>
      <c r="N141" s="408"/>
      <c r="O141" s="408"/>
      <c r="P141" s="408"/>
      <c r="Q141" s="408"/>
      <c r="R141" s="408"/>
      <c r="S141" s="408"/>
      <c r="T141" s="408"/>
      <c r="U141" s="408"/>
      <c r="V141" s="408"/>
      <c r="W141" s="408"/>
      <c r="X141" s="408"/>
      <c r="Y141" s="408"/>
      <c r="Z141" s="408"/>
      <c r="AA141" s="408"/>
      <c r="AB141" s="408"/>
      <c r="AC141" s="408"/>
      <c r="AD141" s="408"/>
      <c r="AE141" s="408"/>
      <c r="AF141" s="408"/>
    </row>
    <row r="142" spans="1:32" x14ac:dyDescent="0.2">
      <c r="A142" s="408"/>
      <c r="B142" s="408"/>
      <c r="C142" s="409"/>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E142" s="408"/>
      <c r="AF142" s="408"/>
    </row>
    <row r="143" spans="1:32" x14ac:dyDescent="0.2">
      <c r="A143" s="408"/>
      <c r="B143" s="408"/>
      <c r="C143" s="409"/>
      <c r="D143" s="408"/>
      <c r="E143" s="408"/>
      <c r="F143" s="408"/>
      <c r="G143" s="408"/>
      <c r="H143" s="408"/>
      <c r="I143" s="408"/>
      <c r="J143" s="408"/>
      <c r="K143" s="408"/>
      <c r="L143" s="408"/>
      <c r="M143" s="408"/>
      <c r="N143" s="408"/>
      <c r="O143" s="408"/>
      <c r="P143" s="408"/>
      <c r="Q143" s="408"/>
      <c r="R143" s="408"/>
      <c r="S143" s="408"/>
      <c r="T143" s="408"/>
      <c r="U143" s="408"/>
      <c r="V143" s="408"/>
      <c r="W143" s="408"/>
      <c r="X143" s="408"/>
      <c r="Y143" s="408"/>
      <c r="Z143" s="408"/>
      <c r="AA143" s="408"/>
      <c r="AB143" s="408"/>
      <c r="AC143" s="408"/>
      <c r="AD143" s="408"/>
      <c r="AE143" s="408"/>
      <c r="AF143" s="408"/>
    </row>
    <row r="144" spans="1:32" x14ac:dyDescent="0.2">
      <c r="A144" s="408"/>
      <c r="B144" s="408"/>
      <c r="C144" s="409"/>
      <c r="D144" s="408"/>
      <c r="E144" s="408"/>
      <c r="F144" s="408"/>
      <c r="G144" s="408"/>
      <c r="H144" s="408"/>
      <c r="I144" s="408"/>
      <c r="J144" s="408"/>
      <c r="K144" s="408"/>
      <c r="L144" s="408"/>
      <c r="M144" s="408"/>
      <c r="N144" s="408"/>
      <c r="O144" s="408"/>
      <c r="P144" s="408"/>
      <c r="Q144" s="408"/>
      <c r="R144" s="408"/>
      <c r="S144" s="408"/>
      <c r="T144" s="408"/>
      <c r="U144" s="408"/>
      <c r="V144" s="408"/>
      <c r="W144" s="408"/>
      <c r="X144" s="408"/>
      <c r="Y144" s="408"/>
      <c r="Z144" s="408"/>
      <c r="AA144" s="408"/>
      <c r="AB144" s="408"/>
      <c r="AC144" s="408"/>
      <c r="AD144" s="408"/>
      <c r="AE144" s="408"/>
      <c r="AF144" s="408"/>
    </row>
    <row r="145" spans="1:32" x14ac:dyDescent="0.2">
      <c r="A145" s="408"/>
      <c r="B145" s="408"/>
      <c r="C145" s="409"/>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408"/>
      <c r="AF145" s="408"/>
    </row>
    <row r="146" spans="1:32" x14ac:dyDescent="0.2">
      <c r="A146" s="408"/>
      <c r="B146" s="408"/>
      <c r="C146" s="409"/>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row>
    <row r="147" spans="1:32" x14ac:dyDescent="0.2">
      <c r="A147" s="408"/>
      <c r="B147" s="408"/>
      <c r="C147" s="409"/>
      <c r="D147" s="408"/>
      <c r="E147" s="408"/>
      <c r="F147" s="408"/>
      <c r="G147" s="408"/>
      <c r="H147" s="408"/>
      <c r="I147" s="408"/>
      <c r="J147" s="408"/>
      <c r="K147" s="408"/>
      <c r="L147" s="408"/>
      <c r="M147" s="408"/>
      <c r="N147" s="408"/>
      <c r="O147" s="408"/>
      <c r="P147" s="408"/>
      <c r="Q147" s="408"/>
      <c r="R147" s="408"/>
      <c r="S147" s="408"/>
      <c r="T147" s="408"/>
      <c r="U147" s="408"/>
      <c r="V147" s="408"/>
      <c r="W147" s="408"/>
      <c r="X147" s="408"/>
      <c r="Y147" s="408"/>
      <c r="Z147" s="408"/>
      <c r="AA147" s="408"/>
      <c r="AB147" s="408"/>
      <c r="AC147" s="408"/>
      <c r="AD147" s="408"/>
      <c r="AE147" s="408"/>
      <c r="AF147" s="408"/>
    </row>
    <row r="148" spans="1:32" x14ac:dyDescent="0.2">
      <c r="A148" s="408"/>
      <c r="B148" s="408"/>
      <c r="C148" s="409"/>
      <c r="D148" s="408"/>
      <c r="E148" s="408"/>
      <c r="F148" s="408"/>
      <c r="G148" s="408"/>
      <c r="H148" s="408"/>
      <c r="I148" s="408"/>
      <c r="J148" s="408"/>
      <c r="K148" s="408"/>
      <c r="L148" s="408"/>
      <c r="M148" s="408"/>
      <c r="N148" s="408"/>
      <c r="O148" s="408"/>
      <c r="P148" s="408"/>
      <c r="Q148" s="408"/>
      <c r="R148" s="408"/>
      <c r="S148" s="408"/>
      <c r="T148" s="408"/>
      <c r="U148" s="408"/>
      <c r="V148" s="408"/>
      <c r="W148" s="408"/>
      <c r="X148" s="408"/>
      <c r="Y148" s="408"/>
      <c r="Z148" s="408"/>
      <c r="AA148" s="408"/>
      <c r="AB148" s="408"/>
      <c r="AC148" s="408"/>
      <c r="AD148" s="408"/>
      <c r="AE148" s="408"/>
      <c r="AF148" s="408"/>
    </row>
    <row r="149" spans="1:32" x14ac:dyDescent="0.2">
      <c r="A149" s="408"/>
      <c r="B149" s="408"/>
      <c r="C149" s="409"/>
      <c r="D149" s="408"/>
      <c r="E149" s="408"/>
      <c r="F149" s="408"/>
      <c r="G149" s="408"/>
      <c r="H149" s="408"/>
      <c r="I149" s="408"/>
      <c r="J149" s="408"/>
      <c r="K149" s="408"/>
      <c r="L149" s="408"/>
      <c r="M149" s="408"/>
      <c r="N149" s="408"/>
      <c r="O149" s="408"/>
      <c r="P149" s="408"/>
      <c r="Q149" s="408"/>
      <c r="R149" s="408"/>
      <c r="S149" s="408"/>
      <c r="T149" s="408"/>
      <c r="U149" s="408"/>
      <c r="V149" s="408"/>
      <c r="W149" s="408"/>
      <c r="X149" s="408"/>
      <c r="Y149" s="408"/>
      <c r="Z149" s="408"/>
      <c r="AA149" s="408"/>
      <c r="AB149" s="408"/>
      <c r="AC149" s="408"/>
      <c r="AD149" s="408"/>
      <c r="AE149" s="408"/>
      <c r="AF149" s="408"/>
    </row>
    <row r="150" spans="1:32" x14ac:dyDescent="0.2">
      <c r="A150" s="408"/>
      <c r="B150" s="408"/>
      <c r="C150" s="409"/>
      <c r="D150" s="408"/>
      <c r="E150" s="408"/>
      <c r="F150" s="408"/>
      <c r="G150" s="408"/>
      <c r="H150" s="408"/>
      <c r="I150" s="408"/>
      <c r="J150" s="408"/>
      <c r="K150" s="408"/>
      <c r="L150" s="408"/>
      <c r="M150" s="408"/>
      <c r="N150" s="408"/>
      <c r="O150" s="408"/>
      <c r="P150" s="408"/>
      <c r="Q150" s="408"/>
      <c r="R150" s="408"/>
      <c r="S150" s="408"/>
      <c r="T150" s="408"/>
      <c r="U150" s="408"/>
      <c r="V150" s="408"/>
      <c r="W150" s="408"/>
      <c r="X150" s="408"/>
      <c r="Y150" s="408"/>
      <c r="Z150" s="408"/>
      <c r="AA150" s="408"/>
      <c r="AB150" s="408"/>
      <c r="AC150" s="408"/>
      <c r="AD150" s="408"/>
      <c r="AE150" s="408"/>
      <c r="AF150" s="408"/>
    </row>
    <row r="151" spans="1:32" x14ac:dyDescent="0.2">
      <c r="A151" s="408"/>
      <c r="B151" s="408"/>
      <c r="C151" s="409"/>
      <c r="D151" s="408"/>
      <c r="E151" s="408"/>
      <c r="F151" s="408"/>
      <c r="G151" s="408"/>
      <c r="H151" s="408"/>
      <c r="I151" s="408"/>
      <c r="J151" s="408"/>
      <c r="K151" s="408"/>
      <c r="L151" s="408"/>
      <c r="M151" s="408"/>
      <c r="N151" s="408"/>
      <c r="O151" s="408"/>
      <c r="P151" s="408"/>
      <c r="Q151" s="408"/>
      <c r="R151" s="408"/>
      <c r="S151" s="408"/>
      <c r="T151" s="408"/>
      <c r="U151" s="408"/>
      <c r="V151" s="408"/>
      <c r="W151" s="408"/>
      <c r="X151" s="408"/>
      <c r="Y151" s="408"/>
      <c r="Z151" s="408"/>
      <c r="AA151" s="408"/>
      <c r="AB151" s="408"/>
      <c r="AC151" s="408"/>
      <c r="AD151" s="408"/>
      <c r="AE151" s="408"/>
      <c r="AF151" s="408"/>
    </row>
    <row r="152" spans="1:32" x14ac:dyDescent="0.2">
      <c r="A152" s="408"/>
      <c r="B152" s="408"/>
      <c r="C152" s="409"/>
      <c r="D152" s="408"/>
      <c r="E152" s="408"/>
      <c r="F152" s="408"/>
      <c r="G152" s="408"/>
      <c r="H152" s="408"/>
      <c r="I152" s="408"/>
      <c r="J152" s="408"/>
      <c r="K152" s="408"/>
      <c r="L152" s="408"/>
      <c r="M152" s="408"/>
      <c r="N152" s="408"/>
      <c r="O152" s="408"/>
      <c r="P152" s="408"/>
      <c r="Q152" s="408"/>
      <c r="R152" s="408"/>
      <c r="S152" s="408"/>
      <c r="T152" s="408"/>
      <c r="U152" s="408"/>
      <c r="V152" s="408"/>
      <c r="W152" s="408"/>
      <c r="X152" s="408"/>
      <c r="Y152" s="408"/>
      <c r="Z152" s="408"/>
      <c r="AA152" s="408"/>
      <c r="AB152" s="408"/>
      <c r="AC152" s="408"/>
      <c r="AD152" s="408"/>
      <c r="AE152" s="408"/>
      <c r="AF152" s="408"/>
    </row>
    <row r="153" spans="1:32" x14ac:dyDescent="0.2">
      <c r="A153" s="408"/>
      <c r="B153" s="408"/>
      <c r="C153" s="409"/>
      <c r="D153" s="408"/>
      <c r="E153" s="408"/>
      <c r="F153" s="408"/>
      <c r="G153" s="408"/>
      <c r="H153" s="408"/>
      <c r="I153" s="408"/>
      <c r="J153" s="408"/>
      <c r="K153" s="408"/>
      <c r="L153" s="408"/>
      <c r="M153" s="408"/>
      <c r="N153" s="408"/>
      <c r="O153" s="408"/>
      <c r="P153" s="408"/>
      <c r="Q153" s="408"/>
      <c r="R153" s="408"/>
      <c r="S153" s="408"/>
      <c r="T153" s="408"/>
      <c r="U153" s="408"/>
      <c r="V153" s="408"/>
      <c r="W153" s="408"/>
      <c r="X153" s="408"/>
      <c r="Y153" s="408"/>
      <c r="Z153" s="408"/>
      <c r="AA153" s="408"/>
      <c r="AB153" s="408"/>
      <c r="AC153" s="408"/>
      <c r="AD153" s="408"/>
      <c r="AE153" s="408"/>
      <c r="AF153" s="408"/>
    </row>
    <row r="154" spans="1:32" x14ac:dyDescent="0.2">
      <c r="A154" s="408"/>
      <c r="B154" s="408"/>
      <c r="C154" s="409"/>
      <c r="D154" s="408"/>
      <c r="E154" s="408"/>
      <c r="F154" s="408"/>
      <c r="G154" s="408"/>
      <c r="H154" s="408"/>
      <c r="I154" s="408"/>
      <c r="J154" s="408"/>
      <c r="K154" s="408"/>
      <c r="L154" s="408"/>
      <c r="M154" s="408"/>
      <c r="N154" s="408"/>
      <c r="O154" s="408"/>
      <c r="P154" s="408"/>
      <c r="Q154" s="408"/>
      <c r="R154" s="408"/>
      <c r="S154" s="408"/>
      <c r="T154" s="408"/>
      <c r="U154" s="408"/>
      <c r="V154" s="408"/>
      <c r="W154" s="408"/>
      <c r="X154" s="408"/>
      <c r="Y154" s="408"/>
      <c r="Z154" s="408"/>
      <c r="AA154" s="408"/>
      <c r="AB154" s="408"/>
      <c r="AC154" s="408"/>
      <c r="AD154" s="408"/>
      <c r="AE154" s="408"/>
      <c r="AF154" s="408"/>
    </row>
    <row r="155" spans="1:32" x14ac:dyDescent="0.2">
      <c r="A155" s="408"/>
      <c r="B155" s="408"/>
      <c r="C155" s="409"/>
      <c r="D155" s="408"/>
      <c r="E155" s="408"/>
      <c r="F155" s="408"/>
      <c r="G155" s="408"/>
      <c r="H155" s="408"/>
      <c r="I155" s="408"/>
      <c r="J155" s="408"/>
      <c r="K155" s="408"/>
      <c r="L155" s="408"/>
      <c r="M155" s="408"/>
      <c r="N155" s="408"/>
      <c r="O155" s="408"/>
      <c r="P155" s="408"/>
      <c r="Q155" s="408"/>
      <c r="R155" s="408"/>
      <c r="S155" s="408"/>
      <c r="T155" s="408"/>
      <c r="U155" s="408"/>
      <c r="V155" s="408"/>
      <c r="W155" s="408"/>
      <c r="X155" s="408"/>
      <c r="Y155" s="408"/>
      <c r="Z155" s="408"/>
      <c r="AA155" s="408"/>
      <c r="AB155" s="408"/>
      <c r="AC155" s="408"/>
      <c r="AD155" s="408"/>
      <c r="AE155" s="408"/>
      <c r="AF155" s="408"/>
    </row>
    <row r="156" spans="1:32" x14ac:dyDescent="0.2">
      <c r="A156" s="408"/>
      <c r="B156" s="408"/>
      <c r="C156" s="409"/>
      <c r="D156" s="408"/>
      <c r="E156" s="408"/>
      <c r="F156" s="408"/>
      <c r="G156" s="408"/>
      <c r="H156" s="408"/>
      <c r="I156" s="408"/>
      <c r="J156" s="408"/>
      <c r="K156" s="408"/>
      <c r="L156" s="408"/>
      <c r="M156" s="408"/>
      <c r="N156" s="408"/>
      <c r="O156" s="408"/>
      <c r="P156" s="408"/>
      <c r="Q156" s="408"/>
      <c r="R156" s="408"/>
      <c r="S156" s="408"/>
      <c r="T156" s="408"/>
      <c r="U156" s="408"/>
      <c r="V156" s="408"/>
      <c r="W156" s="408"/>
      <c r="X156" s="408"/>
      <c r="Y156" s="408"/>
      <c r="Z156" s="408"/>
      <c r="AA156" s="408"/>
      <c r="AB156" s="408"/>
      <c r="AC156" s="408"/>
      <c r="AD156" s="408"/>
      <c r="AE156" s="408"/>
      <c r="AF156" s="408"/>
    </row>
    <row r="157" spans="1:32" x14ac:dyDescent="0.2">
      <c r="A157" s="408"/>
      <c r="B157" s="408"/>
      <c r="C157" s="409"/>
      <c r="D157" s="408"/>
      <c r="E157" s="408"/>
      <c r="F157" s="408"/>
      <c r="G157" s="408"/>
      <c r="H157" s="408"/>
      <c r="I157" s="408"/>
      <c r="J157" s="408"/>
      <c r="K157" s="408"/>
      <c r="L157" s="408"/>
      <c r="M157" s="408"/>
      <c r="N157" s="408"/>
      <c r="O157" s="408"/>
      <c r="P157" s="408"/>
      <c r="Q157" s="408"/>
      <c r="R157" s="408"/>
      <c r="S157" s="408"/>
      <c r="T157" s="408"/>
      <c r="U157" s="408"/>
      <c r="V157" s="408"/>
      <c r="W157" s="408"/>
      <c r="X157" s="408"/>
      <c r="Y157" s="408"/>
      <c r="Z157" s="408"/>
      <c r="AA157" s="408"/>
      <c r="AB157" s="408"/>
      <c r="AC157" s="408"/>
      <c r="AD157" s="408"/>
      <c r="AE157" s="408"/>
      <c r="AF157" s="408"/>
    </row>
    <row r="158" spans="1:32" x14ac:dyDescent="0.2">
      <c r="A158" s="408"/>
      <c r="B158" s="408"/>
      <c r="C158" s="409"/>
      <c r="D158" s="408"/>
      <c r="E158" s="408"/>
      <c r="F158" s="408"/>
      <c r="G158" s="408"/>
      <c r="H158" s="408"/>
      <c r="I158" s="408"/>
      <c r="J158" s="408"/>
      <c r="K158" s="408"/>
      <c r="L158" s="408"/>
      <c r="M158" s="408"/>
      <c r="N158" s="408"/>
      <c r="O158" s="408"/>
      <c r="P158" s="408"/>
      <c r="Q158" s="408"/>
      <c r="R158" s="408"/>
      <c r="S158" s="408"/>
      <c r="T158" s="408"/>
      <c r="U158" s="408"/>
      <c r="V158" s="408"/>
      <c r="W158" s="408"/>
      <c r="X158" s="408"/>
      <c r="Y158" s="408"/>
      <c r="Z158" s="408"/>
      <c r="AA158" s="408"/>
      <c r="AB158" s="408"/>
      <c r="AC158" s="408"/>
      <c r="AD158" s="408"/>
      <c r="AE158" s="408"/>
      <c r="AF158" s="408"/>
    </row>
    <row r="159" spans="1:32" x14ac:dyDescent="0.2">
      <c r="A159" s="408"/>
      <c r="B159" s="408"/>
      <c r="C159" s="409"/>
      <c r="D159" s="408"/>
      <c r="E159" s="408"/>
      <c r="F159" s="408"/>
      <c r="G159" s="408"/>
      <c r="H159" s="408"/>
      <c r="I159" s="408"/>
      <c r="J159" s="408"/>
      <c r="K159" s="408"/>
      <c r="L159" s="408"/>
      <c r="M159" s="408"/>
      <c r="N159" s="408"/>
      <c r="O159" s="408"/>
      <c r="P159" s="408"/>
      <c r="Q159" s="408"/>
      <c r="R159" s="408"/>
      <c r="S159" s="408"/>
      <c r="T159" s="408"/>
      <c r="U159" s="408"/>
      <c r="V159" s="408"/>
      <c r="W159" s="408"/>
      <c r="X159" s="408"/>
      <c r="Y159" s="408"/>
      <c r="Z159" s="408"/>
      <c r="AA159" s="408"/>
      <c r="AB159" s="408"/>
      <c r="AC159" s="408"/>
      <c r="AD159" s="408"/>
      <c r="AE159" s="408"/>
      <c r="AF159" s="408"/>
    </row>
    <row r="160" spans="1:32" x14ac:dyDescent="0.2">
      <c r="A160" s="408"/>
      <c r="B160" s="408"/>
      <c r="C160" s="409"/>
      <c r="D160" s="408"/>
      <c r="E160" s="408"/>
      <c r="F160" s="408"/>
      <c r="G160" s="408"/>
      <c r="H160" s="408"/>
      <c r="I160" s="408"/>
      <c r="J160" s="408"/>
      <c r="K160" s="408"/>
      <c r="L160" s="408"/>
      <c r="M160" s="408"/>
      <c r="N160" s="408"/>
      <c r="O160" s="408"/>
      <c r="P160" s="408"/>
      <c r="Q160" s="408"/>
      <c r="R160" s="408"/>
      <c r="S160" s="408"/>
      <c r="T160" s="408"/>
      <c r="U160" s="408"/>
      <c r="V160" s="408"/>
      <c r="W160" s="408"/>
      <c r="X160" s="408"/>
      <c r="Y160" s="408"/>
      <c r="Z160" s="408"/>
      <c r="AA160" s="408"/>
      <c r="AB160" s="408"/>
      <c r="AC160" s="408"/>
      <c r="AD160" s="408"/>
      <c r="AE160" s="408"/>
      <c r="AF160" s="408"/>
    </row>
    <row r="161" spans="1:32" x14ac:dyDescent="0.2">
      <c r="A161" s="408"/>
      <c r="B161" s="408"/>
      <c r="C161" s="409"/>
      <c r="D161" s="408"/>
      <c r="E161" s="408"/>
      <c r="F161" s="408"/>
      <c r="G161" s="408"/>
      <c r="H161" s="408"/>
      <c r="I161" s="408"/>
      <c r="J161" s="408"/>
      <c r="K161" s="408"/>
      <c r="L161" s="408"/>
      <c r="M161" s="408"/>
      <c r="N161" s="408"/>
      <c r="O161" s="408"/>
      <c r="P161" s="408"/>
      <c r="Q161" s="408"/>
      <c r="R161" s="408"/>
      <c r="S161" s="408"/>
      <c r="T161" s="408"/>
      <c r="U161" s="408"/>
      <c r="V161" s="408"/>
      <c r="W161" s="408"/>
      <c r="X161" s="408"/>
      <c r="Y161" s="408"/>
      <c r="Z161" s="408"/>
      <c r="AA161" s="408"/>
      <c r="AB161" s="408"/>
      <c r="AC161" s="408"/>
      <c r="AD161" s="408"/>
      <c r="AE161" s="408"/>
      <c r="AF161" s="408"/>
    </row>
    <row r="162" spans="1:32" x14ac:dyDescent="0.2">
      <c r="A162" s="408"/>
      <c r="B162" s="408"/>
      <c r="C162" s="409"/>
      <c r="D162" s="408"/>
      <c r="E162" s="408"/>
      <c r="F162" s="408"/>
      <c r="G162" s="408"/>
      <c r="H162" s="408"/>
      <c r="I162" s="408"/>
      <c r="J162" s="408"/>
      <c r="K162" s="408"/>
      <c r="L162" s="408"/>
      <c r="M162" s="408"/>
      <c r="N162" s="408"/>
      <c r="O162" s="408"/>
      <c r="P162" s="408"/>
      <c r="Q162" s="408"/>
      <c r="R162" s="408"/>
      <c r="S162" s="408"/>
      <c r="T162" s="408"/>
      <c r="U162" s="408"/>
      <c r="V162" s="408"/>
      <c r="W162" s="408"/>
      <c r="X162" s="408"/>
      <c r="Y162" s="408"/>
      <c r="Z162" s="408"/>
      <c r="AA162" s="408"/>
      <c r="AB162" s="408"/>
      <c r="AC162" s="408"/>
      <c r="AD162" s="408"/>
      <c r="AE162" s="408"/>
      <c r="AF162" s="408"/>
    </row>
    <row r="163" spans="1:32" x14ac:dyDescent="0.2">
      <c r="A163" s="408"/>
      <c r="B163" s="408"/>
      <c r="C163" s="409"/>
      <c r="D163" s="408"/>
      <c r="E163" s="408"/>
      <c r="F163" s="408"/>
      <c r="G163" s="408"/>
      <c r="H163" s="408"/>
      <c r="I163" s="408"/>
      <c r="J163" s="408"/>
      <c r="K163" s="408"/>
      <c r="L163" s="408"/>
      <c r="M163" s="408"/>
      <c r="N163" s="408"/>
      <c r="O163" s="408"/>
      <c r="P163" s="408"/>
      <c r="Q163" s="408"/>
      <c r="R163" s="408"/>
      <c r="S163" s="408"/>
      <c r="T163" s="408"/>
      <c r="U163" s="408"/>
      <c r="V163" s="408"/>
      <c r="W163" s="408"/>
      <c r="X163" s="408"/>
      <c r="Y163" s="408"/>
      <c r="Z163" s="408"/>
      <c r="AA163" s="408"/>
      <c r="AB163" s="408"/>
      <c r="AC163" s="408"/>
      <c r="AD163" s="408"/>
      <c r="AE163" s="408"/>
      <c r="AF163" s="408"/>
    </row>
    <row r="164" spans="1:32" x14ac:dyDescent="0.2">
      <c r="A164" s="408"/>
      <c r="B164" s="408"/>
      <c r="C164" s="409"/>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row>
    <row r="165" spans="1:32" x14ac:dyDescent="0.2">
      <c r="A165" s="408"/>
      <c r="B165" s="408"/>
      <c r="C165" s="409"/>
      <c r="D165" s="408"/>
      <c r="E165" s="408"/>
      <c r="F165" s="408"/>
      <c r="G165" s="408"/>
      <c r="H165" s="408"/>
      <c r="I165" s="408"/>
      <c r="J165" s="408"/>
      <c r="K165" s="408"/>
      <c r="L165" s="408"/>
      <c r="M165" s="408"/>
      <c r="N165" s="408"/>
      <c r="O165" s="408"/>
      <c r="P165" s="408"/>
      <c r="Q165" s="408"/>
      <c r="R165" s="408"/>
      <c r="S165" s="408"/>
      <c r="T165" s="408"/>
      <c r="U165" s="408"/>
      <c r="V165" s="408"/>
      <c r="W165" s="408"/>
      <c r="X165" s="408"/>
      <c r="Y165" s="408"/>
      <c r="Z165" s="408"/>
      <c r="AA165" s="408"/>
      <c r="AB165" s="408"/>
      <c r="AC165" s="408"/>
      <c r="AD165" s="408"/>
      <c r="AE165" s="408"/>
      <c r="AF165" s="408"/>
    </row>
    <row r="166" spans="1:32" x14ac:dyDescent="0.2">
      <c r="A166" s="408"/>
      <c r="B166" s="408"/>
      <c r="C166" s="409"/>
      <c r="D166" s="408"/>
      <c r="E166" s="408"/>
      <c r="F166" s="408"/>
      <c r="G166" s="408"/>
      <c r="H166" s="408"/>
      <c r="I166" s="408"/>
      <c r="J166" s="408"/>
      <c r="K166" s="408"/>
      <c r="L166" s="408"/>
      <c r="M166" s="408"/>
      <c r="N166" s="408"/>
      <c r="O166" s="408"/>
      <c r="P166" s="408"/>
      <c r="Q166" s="408"/>
      <c r="R166" s="408"/>
      <c r="S166" s="408"/>
      <c r="T166" s="408"/>
      <c r="U166" s="408"/>
      <c r="V166" s="408"/>
      <c r="W166" s="408"/>
      <c r="X166" s="408"/>
      <c r="Y166" s="408"/>
      <c r="Z166" s="408"/>
      <c r="AA166" s="408"/>
      <c r="AB166" s="408"/>
      <c r="AC166" s="408"/>
      <c r="AD166" s="408"/>
      <c r="AE166" s="408"/>
      <c r="AF166" s="408"/>
    </row>
    <row r="167" spans="1:32" x14ac:dyDescent="0.2">
      <c r="A167" s="408"/>
      <c r="B167" s="408"/>
      <c r="C167" s="409"/>
      <c r="D167" s="408"/>
      <c r="E167" s="408"/>
      <c r="F167" s="408"/>
      <c r="G167" s="408"/>
      <c r="H167" s="408"/>
      <c r="I167" s="408"/>
      <c r="J167" s="408"/>
      <c r="K167" s="408"/>
      <c r="L167" s="408"/>
      <c r="M167" s="408"/>
      <c r="N167" s="408"/>
      <c r="O167" s="408"/>
      <c r="P167" s="408"/>
      <c r="Q167" s="408"/>
      <c r="R167" s="408"/>
      <c r="S167" s="408"/>
      <c r="T167" s="408"/>
      <c r="U167" s="408"/>
      <c r="V167" s="408"/>
      <c r="W167" s="408"/>
      <c r="X167" s="408"/>
      <c r="Y167" s="408"/>
      <c r="Z167" s="408"/>
      <c r="AA167" s="408"/>
      <c r="AB167" s="408"/>
      <c r="AC167" s="408"/>
      <c r="AD167" s="408"/>
      <c r="AE167" s="408"/>
      <c r="AF167" s="408"/>
    </row>
    <row r="168" spans="1:32" x14ac:dyDescent="0.2">
      <c r="A168" s="408"/>
      <c r="B168" s="408"/>
      <c r="C168" s="409"/>
      <c r="D168" s="408"/>
      <c r="E168" s="408"/>
      <c r="F168" s="408"/>
      <c r="G168" s="408"/>
      <c r="H168" s="408"/>
      <c r="I168" s="408"/>
      <c r="J168" s="408"/>
      <c r="K168" s="408"/>
      <c r="L168" s="408"/>
      <c r="M168" s="408"/>
      <c r="N168" s="408"/>
      <c r="O168" s="408"/>
      <c r="P168" s="408"/>
      <c r="Q168" s="408"/>
      <c r="R168" s="408"/>
      <c r="S168" s="408"/>
      <c r="T168" s="408"/>
      <c r="U168" s="408"/>
      <c r="V168" s="408"/>
      <c r="W168" s="408"/>
      <c r="X168" s="408"/>
      <c r="Y168" s="408"/>
      <c r="Z168" s="408"/>
      <c r="AA168" s="408"/>
      <c r="AB168" s="408"/>
      <c r="AC168" s="408"/>
      <c r="AD168" s="408"/>
      <c r="AE168" s="408"/>
      <c r="AF168" s="408"/>
    </row>
    <row r="169" spans="1:32" x14ac:dyDescent="0.2">
      <c r="A169" s="408"/>
      <c r="B169" s="408"/>
      <c r="C169" s="409"/>
      <c r="D169" s="408"/>
      <c r="E169" s="408"/>
      <c r="F169" s="408"/>
      <c r="G169" s="408"/>
      <c r="H169" s="408"/>
      <c r="I169" s="408"/>
      <c r="J169" s="408"/>
      <c r="K169" s="408"/>
      <c r="L169" s="408"/>
      <c r="M169" s="408"/>
      <c r="N169" s="408"/>
      <c r="O169" s="408"/>
      <c r="P169" s="408"/>
      <c r="Q169" s="408"/>
      <c r="R169" s="408"/>
      <c r="S169" s="408"/>
      <c r="T169" s="408"/>
      <c r="U169" s="408"/>
      <c r="V169" s="408"/>
      <c r="W169" s="408"/>
      <c r="X169" s="408"/>
      <c r="Y169" s="408"/>
      <c r="Z169" s="408"/>
      <c r="AA169" s="408"/>
      <c r="AB169" s="408"/>
      <c r="AC169" s="408"/>
      <c r="AD169" s="408"/>
      <c r="AE169" s="408"/>
      <c r="AF169" s="408"/>
    </row>
    <row r="170" spans="1:32" x14ac:dyDescent="0.2">
      <c r="A170" s="408"/>
      <c r="B170" s="408"/>
      <c r="C170" s="409"/>
      <c r="D170" s="408"/>
      <c r="E170" s="408"/>
      <c r="F170" s="408"/>
      <c r="G170" s="408"/>
      <c r="H170" s="408"/>
      <c r="I170" s="408"/>
      <c r="J170" s="408"/>
      <c r="K170" s="408"/>
      <c r="L170" s="408"/>
      <c r="M170" s="408"/>
      <c r="N170" s="408"/>
      <c r="O170" s="408"/>
      <c r="P170" s="408"/>
      <c r="Q170" s="408"/>
      <c r="R170" s="408"/>
      <c r="S170" s="408"/>
      <c r="T170" s="408"/>
      <c r="U170" s="408"/>
      <c r="V170" s="408"/>
      <c r="W170" s="408"/>
      <c r="X170" s="408"/>
      <c r="Y170" s="408"/>
      <c r="Z170" s="408"/>
      <c r="AA170" s="408"/>
      <c r="AB170" s="408"/>
      <c r="AC170" s="408"/>
      <c r="AD170" s="408"/>
      <c r="AE170" s="408"/>
      <c r="AF170" s="408"/>
    </row>
    <row r="171" spans="1:32" x14ac:dyDescent="0.2">
      <c r="A171" s="408"/>
      <c r="B171" s="408"/>
      <c r="C171" s="409"/>
      <c r="D171" s="408"/>
      <c r="E171" s="408"/>
      <c r="F171" s="408"/>
      <c r="G171" s="408"/>
      <c r="H171" s="408"/>
      <c r="I171" s="408"/>
      <c r="J171" s="408"/>
      <c r="K171" s="408"/>
      <c r="L171" s="408"/>
      <c r="M171" s="408"/>
      <c r="N171" s="408"/>
      <c r="O171" s="408"/>
      <c r="P171" s="408"/>
      <c r="Q171" s="408"/>
      <c r="R171" s="408"/>
      <c r="S171" s="408"/>
      <c r="T171" s="408"/>
      <c r="U171" s="408"/>
      <c r="V171" s="408"/>
      <c r="W171" s="408"/>
      <c r="X171" s="408"/>
      <c r="Y171" s="408"/>
      <c r="Z171" s="408"/>
      <c r="AA171" s="408"/>
      <c r="AB171" s="408"/>
      <c r="AC171" s="408"/>
      <c r="AD171" s="408"/>
      <c r="AE171" s="408"/>
      <c r="AF171" s="408"/>
    </row>
    <row r="172" spans="1:32" x14ac:dyDescent="0.2">
      <c r="A172" s="408"/>
      <c r="B172" s="408"/>
      <c r="C172" s="409"/>
      <c r="D172" s="408"/>
      <c r="E172" s="408"/>
      <c r="F172" s="408"/>
      <c r="G172" s="408"/>
      <c r="H172" s="408"/>
      <c r="I172" s="408"/>
      <c r="J172" s="408"/>
      <c r="K172" s="408"/>
      <c r="L172" s="408"/>
      <c r="M172" s="408"/>
      <c r="N172" s="408"/>
      <c r="O172" s="408"/>
      <c r="P172" s="408"/>
      <c r="Q172" s="408"/>
      <c r="R172" s="408"/>
      <c r="S172" s="408"/>
      <c r="T172" s="408"/>
      <c r="U172" s="408"/>
      <c r="V172" s="408"/>
      <c r="W172" s="408"/>
      <c r="X172" s="408"/>
      <c r="Y172" s="408"/>
      <c r="Z172" s="408"/>
      <c r="AA172" s="408"/>
      <c r="AB172" s="408"/>
      <c r="AC172" s="408"/>
      <c r="AD172" s="408"/>
      <c r="AE172" s="408"/>
      <c r="AF172" s="408"/>
    </row>
    <row r="173" spans="1:32" x14ac:dyDescent="0.2">
      <c r="A173" s="408"/>
      <c r="B173" s="408"/>
      <c r="C173" s="409"/>
      <c r="D173" s="408"/>
      <c r="E173" s="408"/>
      <c r="F173" s="408"/>
      <c r="G173" s="408"/>
      <c r="H173" s="408"/>
      <c r="I173" s="408"/>
      <c r="J173" s="408"/>
      <c r="K173" s="408"/>
      <c r="L173" s="408"/>
      <c r="M173" s="408"/>
      <c r="N173" s="408"/>
      <c r="O173" s="408"/>
      <c r="P173" s="408"/>
      <c r="Q173" s="408"/>
      <c r="R173" s="408"/>
      <c r="S173" s="408"/>
      <c r="T173" s="408"/>
      <c r="U173" s="408"/>
      <c r="V173" s="408"/>
      <c r="W173" s="408"/>
      <c r="X173" s="408"/>
      <c r="Y173" s="408"/>
      <c r="Z173" s="408"/>
      <c r="AA173" s="408"/>
      <c r="AB173" s="408"/>
      <c r="AC173" s="408"/>
      <c r="AD173" s="408"/>
      <c r="AE173" s="408"/>
      <c r="AF173" s="408"/>
    </row>
    <row r="174" spans="1:32" x14ac:dyDescent="0.2">
      <c r="A174" s="408"/>
      <c r="B174" s="408"/>
      <c r="C174" s="409"/>
      <c r="D174" s="408"/>
      <c r="E174" s="408"/>
      <c r="F174" s="408"/>
      <c r="G174" s="408"/>
      <c r="H174" s="408"/>
      <c r="I174" s="408"/>
      <c r="J174" s="408"/>
      <c r="K174" s="408"/>
      <c r="L174" s="408"/>
      <c r="M174" s="408"/>
      <c r="N174" s="408"/>
      <c r="O174" s="408"/>
      <c r="P174" s="408"/>
      <c r="Q174" s="408"/>
      <c r="R174" s="408"/>
      <c r="S174" s="408"/>
      <c r="T174" s="408"/>
      <c r="U174" s="408"/>
      <c r="V174" s="408"/>
      <c r="W174" s="408"/>
      <c r="X174" s="408"/>
      <c r="Y174" s="408"/>
      <c r="Z174" s="408"/>
      <c r="AA174" s="408"/>
      <c r="AB174" s="408"/>
      <c r="AC174" s="408"/>
      <c r="AD174" s="408"/>
      <c r="AE174" s="408"/>
      <c r="AF174" s="408"/>
    </row>
    <row r="175" spans="1:32" x14ac:dyDescent="0.2">
      <c r="A175" s="408"/>
      <c r="B175" s="408"/>
      <c r="C175" s="409"/>
      <c r="D175" s="408"/>
      <c r="E175" s="408"/>
      <c r="F175" s="408"/>
      <c r="G175" s="408"/>
      <c r="H175" s="408"/>
      <c r="I175" s="408"/>
      <c r="J175" s="408"/>
      <c r="K175" s="408"/>
      <c r="L175" s="408"/>
      <c r="M175" s="408"/>
      <c r="N175" s="408"/>
      <c r="O175" s="408"/>
      <c r="P175" s="408"/>
      <c r="Q175" s="408"/>
      <c r="R175" s="408"/>
      <c r="S175" s="408"/>
      <c r="T175" s="408"/>
      <c r="U175" s="408"/>
      <c r="V175" s="408"/>
      <c r="W175" s="408"/>
      <c r="X175" s="408"/>
      <c r="Y175" s="408"/>
      <c r="Z175" s="408"/>
      <c r="AA175" s="408"/>
      <c r="AB175" s="408"/>
      <c r="AC175" s="408"/>
      <c r="AD175" s="408"/>
      <c r="AE175" s="408"/>
      <c r="AF175" s="408"/>
    </row>
    <row r="176" spans="1:32" x14ac:dyDescent="0.2">
      <c r="A176" s="408"/>
      <c r="B176" s="408"/>
      <c r="C176" s="409"/>
      <c r="D176" s="408"/>
      <c r="E176" s="408"/>
      <c r="F176" s="408"/>
      <c r="G176" s="408"/>
      <c r="H176" s="408"/>
      <c r="I176" s="408"/>
      <c r="J176" s="408"/>
      <c r="K176" s="408"/>
      <c r="L176" s="408"/>
      <c r="M176" s="408"/>
      <c r="N176" s="408"/>
      <c r="O176" s="408"/>
      <c r="P176" s="408"/>
      <c r="Q176" s="408"/>
      <c r="R176" s="408"/>
      <c r="S176" s="408"/>
      <c r="T176" s="408"/>
      <c r="U176" s="408"/>
      <c r="V176" s="408"/>
      <c r="W176" s="408"/>
      <c r="X176" s="408"/>
      <c r="Y176" s="408"/>
      <c r="Z176" s="408"/>
      <c r="AA176" s="408"/>
      <c r="AB176" s="408"/>
      <c r="AC176" s="408"/>
      <c r="AD176" s="408"/>
      <c r="AE176" s="408"/>
      <c r="AF176" s="408"/>
    </row>
    <row r="177" spans="1:32" x14ac:dyDescent="0.2">
      <c r="A177" s="408"/>
      <c r="B177" s="408"/>
      <c r="C177" s="409"/>
      <c r="D177" s="408"/>
      <c r="E177" s="408"/>
      <c r="F177" s="408"/>
      <c r="G177" s="408"/>
      <c r="H177" s="408"/>
      <c r="I177" s="408"/>
      <c r="J177" s="408"/>
      <c r="K177" s="408"/>
      <c r="L177" s="408"/>
      <c r="M177" s="408"/>
      <c r="N177" s="408"/>
      <c r="O177" s="408"/>
      <c r="P177" s="408"/>
      <c r="Q177" s="408"/>
      <c r="R177" s="408"/>
      <c r="S177" s="408"/>
      <c r="T177" s="408"/>
      <c r="U177" s="408"/>
      <c r="V177" s="408"/>
      <c r="W177" s="408"/>
      <c r="X177" s="408"/>
      <c r="Y177" s="408"/>
      <c r="Z177" s="408"/>
      <c r="AA177" s="408"/>
      <c r="AB177" s="408"/>
      <c r="AC177" s="408"/>
      <c r="AD177" s="408"/>
      <c r="AE177" s="408"/>
      <c r="AF177" s="408"/>
    </row>
    <row r="178" spans="1:32" x14ac:dyDescent="0.2">
      <c r="A178" s="408"/>
      <c r="B178" s="408"/>
      <c r="C178" s="409"/>
      <c r="D178" s="408"/>
      <c r="E178" s="408"/>
      <c r="F178" s="408"/>
      <c r="G178" s="408"/>
      <c r="H178" s="408"/>
      <c r="I178" s="408"/>
      <c r="J178" s="408"/>
      <c r="K178" s="408"/>
      <c r="L178" s="408"/>
      <c r="M178" s="408"/>
      <c r="N178" s="408"/>
      <c r="O178" s="408"/>
      <c r="P178" s="408"/>
      <c r="Q178" s="408"/>
      <c r="R178" s="408"/>
      <c r="S178" s="408"/>
      <c r="T178" s="408"/>
      <c r="U178" s="408"/>
      <c r="V178" s="408"/>
      <c r="W178" s="408"/>
      <c r="X178" s="408"/>
      <c r="Y178" s="408"/>
      <c r="Z178" s="408"/>
      <c r="AA178" s="408"/>
      <c r="AB178" s="408"/>
      <c r="AC178" s="408"/>
      <c r="AD178" s="408"/>
      <c r="AE178" s="408"/>
      <c r="AF178" s="408"/>
    </row>
    <row r="179" spans="1:32" x14ac:dyDescent="0.2">
      <c r="A179" s="408"/>
      <c r="B179" s="408"/>
      <c r="C179" s="409"/>
      <c r="D179" s="408"/>
      <c r="E179" s="408"/>
      <c r="F179" s="408"/>
      <c r="G179" s="408"/>
      <c r="H179" s="408"/>
      <c r="I179" s="408"/>
      <c r="J179" s="408"/>
      <c r="K179" s="408"/>
      <c r="L179" s="408"/>
      <c r="M179" s="408"/>
      <c r="N179" s="408"/>
      <c r="O179" s="408"/>
      <c r="P179" s="408"/>
      <c r="Q179" s="408"/>
      <c r="R179" s="408"/>
      <c r="S179" s="408"/>
      <c r="T179" s="408"/>
      <c r="U179" s="408"/>
      <c r="V179" s="408"/>
      <c r="W179" s="408"/>
      <c r="X179" s="408"/>
      <c r="Y179" s="408"/>
      <c r="Z179" s="408"/>
      <c r="AA179" s="408"/>
      <c r="AB179" s="408"/>
      <c r="AC179" s="408"/>
      <c r="AD179" s="408"/>
      <c r="AE179" s="408"/>
      <c r="AF179" s="408"/>
    </row>
    <row r="180" spans="1:32" x14ac:dyDescent="0.2">
      <c r="A180" s="408"/>
      <c r="B180" s="408"/>
      <c r="C180" s="409"/>
      <c r="D180" s="408"/>
      <c r="E180" s="408"/>
      <c r="F180" s="408"/>
      <c r="G180" s="408"/>
      <c r="H180" s="408"/>
      <c r="I180" s="408"/>
      <c r="J180" s="408"/>
      <c r="K180" s="408"/>
      <c r="L180" s="408"/>
      <c r="M180" s="408"/>
      <c r="N180" s="408"/>
      <c r="O180" s="408"/>
      <c r="P180" s="408"/>
      <c r="Q180" s="408"/>
      <c r="R180" s="408"/>
      <c r="S180" s="408"/>
      <c r="T180" s="408"/>
      <c r="U180" s="408"/>
      <c r="V180" s="408"/>
      <c r="W180" s="408"/>
      <c r="X180" s="408"/>
      <c r="Y180" s="408"/>
      <c r="Z180" s="408"/>
      <c r="AA180" s="408"/>
      <c r="AB180" s="408"/>
      <c r="AC180" s="408"/>
      <c r="AD180" s="408"/>
      <c r="AE180" s="408"/>
      <c r="AF180" s="408"/>
    </row>
    <row r="181" spans="1:32" x14ac:dyDescent="0.2">
      <c r="A181" s="408"/>
      <c r="B181" s="408"/>
      <c r="C181" s="409"/>
      <c r="D181" s="408"/>
      <c r="E181" s="408"/>
      <c r="F181" s="408"/>
      <c r="G181" s="408"/>
      <c r="H181" s="408"/>
      <c r="I181" s="408"/>
      <c r="J181" s="408"/>
      <c r="K181" s="408"/>
      <c r="L181" s="408"/>
      <c r="M181" s="408"/>
      <c r="N181" s="408"/>
      <c r="O181" s="408"/>
      <c r="P181" s="408"/>
      <c r="Q181" s="408"/>
      <c r="R181" s="408"/>
      <c r="S181" s="408"/>
      <c r="T181" s="408"/>
      <c r="U181" s="408"/>
      <c r="V181" s="408"/>
      <c r="W181" s="408"/>
      <c r="X181" s="408"/>
      <c r="Y181" s="408"/>
      <c r="Z181" s="408"/>
      <c r="AA181" s="408"/>
      <c r="AB181" s="408"/>
      <c r="AC181" s="408"/>
      <c r="AD181" s="408"/>
      <c r="AE181" s="408"/>
      <c r="AF181" s="408"/>
    </row>
    <row r="182" spans="1:32" x14ac:dyDescent="0.2">
      <c r="A182" s="408"/>
      <c r="B182" s="408"/>
      <c r="C182" s="409"/>
      <c r="D182" s="408"/>
      <c r="E182" s="408"/>
      <c r="F182" s="408"/>
      <c r="G182" s="408"/>
      <c r="H182" s="408"/>
      <c r="I182" s="408"/>
      <c r="J182" s="408"/>
      <c r="K182" s="408"/>
      <c r="L182" s="408"/>
      <c r="M182" s="408"/>
      <c r="N182" s="408"/>
      <c r="O182" s="408"/>
      <c r="P182" s="408"/>
      <c r="Q182" s="408"/>
      <c r="R182" s="408"/>
      <c r="S182" s="408"/>
      <c r="T182" s="408"/>
      <c r="U182" s="408"/>
      <c r="V182" s="408"/>
      <c r="W182" s="408"/>
      <c r="X182" s="408"/>
      <c r="Y182" s="408"/>
      <c r="Z182" s="408"/>
      <c r="AA182" s="408"/>
      <c r="AB182" s="408"/>
      <c r="AC182" s="408"/>
      <c r="AD182" s="408"/>
      <c r="AE182" s="408"/>
      <c r="AF182" s="408"/>
    </row>
    <row r="183" spans="1:32" x14ac:dyDescent="0.2">
      <c r="A183" s="408"/>
      <c r="B183" s="408"/>
      <c r="C183" s="409"/>
      <c r="D183" s="408"/>
      <c r="E183" s="408"/>
      <c r="F183" s="408"/>
      <c r="G183" s="408"/>
      <c r="H183" s="408"/>
      <c r="I183" s="408"/>
      <c r="J183" s="408"/>
      <c r="K183" s="408"/>
      <c r="L183" s="408"/>
      <c r="M183" s="408"/>
      <c r="N183" s="408"/>
      <c r="O183" s="408"/>
      <c r="P183" s="408"/>
      <c r="Q183" s="408"/>
      <c r="R183" s="408"/>
      <c r="S183" s="408"/>
      <c r="T183" s="408"/>
      <c r="U183" s="408"/>
      <c r="V183" s="408"/>
      <c r="W183" s="408"/>
      <c r="X183" s="408"/>
      <c r="Y183" s="408"/>
      <c r="Z183" s="408"/>
      <c r="AA183" s="408"/>
      <c r="AB183" s="408"/>
      <c r="AC183" s="408"/>
      <c r="AD183" s="408"/>
      <c r="AE183" s="408"/>
      <c r="AF183" s="408"/>
    </row>
    <row r="184" spans="1:32" x14ac:dyDescent="0.2">
      <c r="A184" s="408"/>
      <c r="B184" s="408"/>
      <c r="C184" s="409"/>
      <c r="D184" s="408"/>
      <c r="E184" s="408"/>
      <c r="F184" s="408"/>
      <c r="G184" s="408"/>
      <c r="H184" s="408"/>
      <c r="I184" s="408"/>
      <c r="J184" s="408"/>
      <c r="K184" s="408"/>
      <c r="L184" s="408"/>
      <c r="M184" s="408"/>
      <c r="N184" s="408"/>
      <c r="O184" s="408"/>
      <c r="P184" s="408"/>
      <c r="Q184" s="408"/>
      <c r="R184" s="408"/>
      <c r="S184" s="408"/>
      <c r="T184" s="408"/>
      <c r="U184" s="408"/>
      <c r="V184" s="408"/>
      <c r="W184" s="408"/>
      <c r="X184" s="408"/>
      <c r="Y184" s="408"/>
      <c r="Z184" s="408"/>
      <c r="AA184" s="408"/>
      <c r="AB184" s="408"/>
      <c r="AC184" s="408"/>
      <c r="AD184" s="408"/>
      <c r="AE184" s="408"/>
      <c r="AF184" s="408"/>
    </row>
    <row r="185" spans="1:32" x14ac:dyDescent="0.2">
      <c r="A185" s="408"/>
      <c r="B185" s="408"/>
      <c r="C185" s="409"/>
      <c r="D185" s="408"/>
      <c r="E185" s="408"/>
      <c r="F185" s="408"/>
      <c r="G185" s="408"/>
      <c r="H185" s="408"/>
      <c r="I185" s="408"/>
      <c r="J185" s="408"/>
      <c r="K185" s="408"/>
      <c r="L185" s="408"/>
      <c r="M185" s="408"/>
      <c r="N185" s="408"/>
      <c r="O185" s="408"/>
      <c r="P185" s="408"/>
      <c r="Q185" s="408"/>
      <c r="R185" s="408"/>
      <c r="S185" s="408"/>
      <c r="T185" s="408"/>
      <c r="U185" s="408"/>
      <c r="V185" s="408"/>
      <c r="W185" s="408"/>
      <c r="X185" s="408"/>
      <c r="Y185" s="408"/>
      <c r="Z185" s="408"/>
      <c r="AA185" s="408"/>
      <c r="AB185" s="408"/>
      <c r="AC185" s="408"/>
      <c r="AD185" s="408"/>
      <c r="AE185" s="408"/>
      <c r="AF185" s="408"/>
    </row>
    <row r="186" spans="1:32" x14ac:dyDescent="0.2">
      <c r="A186" s="408"/>
      <c r="B186" s="408"/>
      <c r="C186" s="409"/>
      <c r="D186" s="408"/>
      <c r="E186" s="408"/>
      <c r="F186" s="408"/>
      <c r="G186" s="408"/>
      <c r="H186" s="408"/>
      <c r="I186" s="408"/>
      <c r="J186" s="408"/>
      <c r="K186" s="408"/>
      <c r="L186" s="408"/>
      <c r="M186" s="408"/>
      <c r="N186" s="408"/>
      <c r="O186" s="408"/>
      <c r="P186" s="408"/>
      <c r="Q186" s="408"/>
      <c r="R186" s="408"/>
      <c r="S186" s="408"/>
      <c r="T186" s="408"/>
      <c r="U186" s="408"/>
      <c r="V186" s="408"/>
      <c r="W186" s="408"/>
      <c r="X186" s="408"/>
      <c r="Y186" s="408"/>
      <c r="Z186" s="408"/>
      <c r="AA186" s="408"/>
      <c r="AB186" s="408"/>
      <c r="AC186" s="408"/>
      <c r="AD186" s="408"/>
      <c r="AE186" s="408"/>
      <c r="AF186" s="408"/>
    </row>
    <row r="187" spans="1:32" x14ac:dyDescent="0.2">
      <c r="A187" s="408"/>
      <c r="B187" s="408"/>
      <c r="C187" s="409"/>
      <c r="D187" s="408"/>
      <c r="E187" s="408"/>
      <c r="F187" s="408"/>
      <c r="G187" s="408"/>
      <c r="H187" s="408"/>
      <c r="I187" s="408"/>
      <c r="J187" s="408"/>
      <c r="K187" s="408"/>
      <c r="L187" s="408"/>
      <c r="M187" s="408"/>
      <c r="N187" s="408"/>
      <c r="O187" s="408"/>
      <c r="P187" s="408"/>
      <c r="Q187" s="408"/>
      <c r="R187" s="408"/>
      <c r="S187" s="408"/>
      <c r="T187" s="408"/>
      <c r="U187" s="408"/>
      <c r="V187" s="408"/>
      <c r="W187" s="408"/>
      <c r="X187" s="408"/>
      <c r="Y187" s="408"/>
      <c r="Z187" s="408"/>
      <c r="AA187" s="408"/>
      <c r="AB187" s="408"/>
      <c r="AC187" s="408"/>
      <c r="AD187" s="408"/>
      <c r="AE187" s="408"/>
      <c r="AF187" s="408"/>
    </row>
    <row r="188" spans="1:32" x14ac:dyDescent="0.2">
      <c r="A188" s="408"/>
      <c r="B188" s="408"/>
      <c r="C188" s="409"/>
      <c r="D188" s="408"/>
      <c r="E188" s="408"/>
      <c r="F188" s="408"/>
      <c r="G188" s="408"/>
      <c r="H188" s="408"/>
      <c r="I188" s="408"/>
      <c r="J188" s="408"/>
      <c r="K188" s="408"/>
      <c r="L188" s="408"/>
      <c r="M188" s="408"/>
      <c r="N188" s="408"/>
      <c r="O188" s="408"/>
      <c r="P188" s="408"/>
      <c r="Q188" s="408"/>
      <c r="R188" s="408"/>
      <c r="S188" s="408"/>
      <c r="T188" s="408"/>
      <c r="U188" s="408"/>
      <c r="V188" s="408"/>
      <c r="W188" s="408"/>
      <c r="X188" s="408"/>
      <c r="Y188" s="408"/>
      <c r="Z188" s="408"/>
      <c r="AA188" s="408"/>
      <c r="AB188" s="408"/>
      <c r="AC188" s="408"/>
      <c r="AD188" s="408"/>
      <c r="AE188" s="408"/>
      <c r="AF188" s="408"/>
    </row>
    <row r="189" spans="1:32" x14ac:dyDescent="0.2">
      <c r="A189" s="408"/>
      <c r="B189" s="408"/>
      <c r="C189" s="409"/>
      <c r="D189" s="408"/>
      <c r="E189" s="408"/>
      <c r="F189" s="408"/>
      <c r="G189" s="408"/>
      <c r="H189" s="408"/>
      <c r="I189" s="408"/>
      <c r="J189" s="408"/>
      <c r="K189" s="408"/>
      <c r="L189" s="408"/>
      <c r="M189" s="408"/>
      <c r="N189" s="408"/>
      <c r="O189" s="408"/>
      <c r="P189" s="408"/>
      <c r="Q189" s="408"/>
      <c r="R189" s="408"/>
      <c r="S189" s="408"/>
      <c r="T189" s="408"/>
      <c r="U189" s="408"/>
      <c r="V189" s="408"/>
      <c r="W189" s="408"/>
      <c r="X189" s="408"/>
      <c r="Y189" s="408"/>
      <c r="Z189" s="408"/>
      <c r="AA189" s="408"/>
      <c r="AB189" s="408"/>
      <c r="AC189" s="408"/>
      <c r="AD189" s="408"/>
      <c r="AE189" s="408"/>
      <c r="AF189" s="408"/>
    </row>
    <row r="190" spans="1:32" x14ac:dyDescent="0.2">
      <c r="A190" s="408"/>
      <c r="B190" s="408"/>
      <c r="C190" s="409"/>
      <c r="D190" s="408"/>
      <c r="E190" s="408"/>
      <c r="F190" s="408"/>
      <c r="G190" s="408"/>
      <c r="H190" s="408"/>
      <c r="I190" s="408"/>
      <c r="J190" s="408"/>
      <c r="K190" s="408"/>
      <c r="L190" s="408"/>
      <c r="M190" s="408"/>
      <c r="N190" s="408"/>
      <c r="O190" s="408"/>
      <c r="P190" s="408"/>
      <c r="Q190" s="408"/>
      <c r="R190" s="408"/>
      <c r="S190" s="408"/>
      <c r="T190" s="408"/>
      <c r="U190" s="408"/>
      <c r="V190" s="408"/>
      <c r="W190" s="408"/>
      <c r="X190" s="408"/>
      <c r="Y190" s="408"/>
      <c r="Z190" s="408"/>
      <c r="AA190" s="408"/>
      <c r="AB190" s="408"/>
      <c r="AC190" s="408"/>
      <c r="AD190" s="408"/>
      <c r="AE190" s="408"/>
      <c r="AF190" s="408"/>
    </row>
    <row r="191" spans="1:32" x14ac:dyDescent="0.2">
      <c r="A191" s="408"/>
      <c r="B191" s="408"/>
      <c r="C191" s="409"/>
      <c r="D191" s="408"/>
      <c r="E191" s="408"/>
      <c r="F191" s="408"/>
      <c r="G191" s="408"/>
      <c r="H191" s="408"/>
      <c r="I191" s="408"/>
      <c r="J191" s="408"/>
      <c r="K191" s="408"/>
      <c r="L191" s="408"/>
      <c r="M191" s="408"/>
      <c r="N191" s="408"/>
      <c r="O191" s="408"/>
      <c r="P191" s="408"/>
      <c r="Q191" s="408"/>
      <c r="R191" s="408"/>
      <c r="S191" s="408"/>
      <c r="T191" s="408"/>
      <c r="U191" s="408"/>
      <c r="V191" s="408"/>
      <c r="W191" s="408"/>
      <c r="X191" s="408"/>
      <c r="Y191" s="408"/>
      <c r="Z191" s="408"/>
      <c r="AA191" s="408"/>
      <c r="AB191" s="408"/>
      <c r="AC191" s="408"/>
      <c r="AD191" s="408"/>
      <c r="AE191" s="408"/>
      <c r="AF191" s="408"/>
    </row>
    <row r="192" spans="1:32" x14ac:dyDescent="0.2">
      <c r="A192" s="408"/>
      <c r="B192" s="408"/>
      <c r="C192" s="409"/>
      <c r="D192" s="408"/>
      <c r="E192" s="408"/>
      <c r="F192" s="408"/>
      <c r="G192" s="408"/>
      <c r="H192" s="408"/>
      <c r="I192" s="408"/>
      <c r="J192" s="408"/>
      <c r="K192" s="408"/>
      <c r="L192" s="408"/>
      <c r="M192" s="408"/>
      <c r="N192" s="408"/>
      <c r="O192" s="408"/>
      <c r="P192" s="408"/>
      <c r="Q192" s="408"/>
      <c r="R192" s="408"/>
      <c r="S192" s="408"/>
      <c r="T192" s="408"/>
      <c r="U192" s="408"/>
      <c r="V192" s="408"/>
      <c r="W192" s="408"/>
      <c r="X192" s="408"/>
      <c r="Y192" s="408"/>
      <c r="Z192" s="408"/>
      <c r="AA192" s="408"/>
      <c r="AB192" s="408"/>
      <c r="AC192" s="408"/>
      <c r="AD192" s="408"/>
      <c r="AE192" s="408"/>
      <c r="AF192" s="408"/>
    </row>
    <row r="193" spans="1:32" x14ac:dyDescent="0.2">
      <c r="A193" s="408"/>
      <c r="B193" s="408"/>
      <c r="C193" s="409"/>
      <c r="D193" s="408"/>
      <c r="E193" s="408"/>
      <c r="F193" s="408"/>
      <c r="G193" s="408"/>
      <c r="H193" s="408"/>
      <c r="I193" s="408"/>
      <c r="J193" s="408"/>
      <c r="K193" s="408"/>
      <c r="L193" s="408"/>
      <c r="M193" s="408"/>
      <c r="N193" s="408"/>
      <c r="O193" s="408"/>
      <c r="P193" s="408"/>
      <c r="Q193" s="408"/>
      <c r="R193" s="408"/>
      <c r="S193" s="408"/>
      <c r="T193" s="408"/>
      <c r="U193" s="408"/>
      <c r="V193" s="408"/>
      <c r="W193" s="408"/>
      <c r="X193" s="408"/>
      <c r="Y193" s="408"/>
      <c r="Z193" s="408"/>
      <c r="AA193" s="408"/>
      <c r="AB193" s="408"/>
      <c r="AC193" s="408"/>
      <c r="AD193" s="408"/>
      <c r="AE193" s="408"/>
      <c r="AF193" s="408"/>
    </row>
    <row r="194" spans="1:32" x14ac:dyDescent="0.2">
      <c r="A194" s="408"/>
      <c r="B194" s="408"/>
      <c r="C194" s="409"/>
      <c r="D194" s="408"/>
      <c r="E194" s="408"/>
      <c r="F194" s="408"/>
      <c r="G194" s="408"/>
      <c r="H194" s="408"/>
      <c r="I194" s="408"/>
      <c r="J194" s="408"/>
      <c r="K194" s="408"/>
      <c r="L194" s="408"/>
      <c r="M194" s="408"/>
      <c r="N194" s="408"/>
      <c r="O194" s="408"/>
      <c r="P194" s="408"/>
      <c r="Q194" s="408"/>
      <c r="R194" s="408"/>
      <c r="S194" s="408"/>
      <c r="T194" s="408"/>
      <c r="U194" s="408"/>
      <c r="V194" s="408"/>
      <c r="W194" s="408"/>
      <c r="X194" s="408"/>
      <c r="Y194" s="408"/>
      <c r="Z194" s="408"/>
      <c r="AA194" s="408"/>
      <c r="AB194" s="408"/>
      <c r="AC194" s="408"/>
      <c r="AD194" s="408"/>
      <c r="AE194" s="408"/>
      <c r="AF194" s="408"/>
    </row>
    <row r="195" spans="1:32" x14ac:dyDescent="0.2">
      <c r="A195" s="408"/>
      <c r="B195" s="408"/>
      <c r="C195" s="409"/>
      <c r="D195" s="408"/>
      <c r="E195" s="408"/>
      <c r="F195" s="408"/>
      <c r="G195" s="408"/>
      <c r="H195" s="408"/>
      <c r="I195" s="408"/>
      <c r="J195" s="408"/>
      <c r="K195" s="408"/>
      <c r="L195" s="408"/>
      <c r="M195" s="408"/>
      <c r="N195" s="408"/>
      <c r="O195" s="408"/>
      <c r="P195" s="408"/>
      <c r="Q195" s="408"/>
      <c r="R195" s="408"/>
      <c r="S195" s="408"/>
      <c r="T195" s="408"/>
      <c r="U195" s="408"/>
      <c r="V195" s="408"/>
      <c r="W195" s="408"/>
      <c r="X195" s="408"/>
      <c r="Y195" s="408"/>
      <c r="Z195" s="408"/>
      <c r="AA195" s="408"/>
      <c r="AB195" s="408"/>
      <c r="AC195" s="408"/>
      <c r="AD195" s="408"/>
      <c r="AE195" s="408"/>
      <c r="AF195" s="408"/>
    </row>
    <row r="196" spans="1:32" x14ac:dyDescent="0.2">
      <c r="A196" s="408"/>
      <c r="B196" s="408"/>
      <c r="C196" s="409"/>
      <c r="D196" s="408"/>
      <c r="E196" s="408"/>
      <c r="F196" s="408"/>
      <c r="G196" s="408"/>
      <c r="H196" s="408"/>
      <c r="I196" s="408"/>
      <c r="J196" s="408"/>
      <c r="K196" s="408"/>
      <c r="L196" s="408"/>
      <c r="M196" s="408"/>
      <c r="N196" s="408"/>
      <c r="O196" s="408"/>
      <c r="P196" s="408"/>
      <c r="Q196" s="408"/>
      <c r="R196" s="408"/>
      <c r="S196" s="408"/>
      <c r="T196" s="408"/>
      <c r="U196" s="408"/>
      <c r="V196" s="408"/>
      <c r="W196" s="408"/>
      <c r="X196" s="408"/>
      <c r="Y196" s="408"/>
      <c r="Z196" s="408"/>
      <c r="AA196" s="408"/>
      <c r="AB196" s="408"/>
      <c r="AC196" s="408"/>
      <c r="AD196" s="408"/>
      <c r="AE196" s="408"/>
      <c r="AF196" s="408"/>
    </row>
    <row r="197" spans="1:32" x14ac:dyDescent="0.2">
      <c r="A197" s="408"/>
      <c r="B197" s="408"/>
      <c r="C197" s="409"/>
      <c r="D197" s="408"/>
      <c r="E197" s="408"/>
      <c r="F197" s="408"/>
      <c r="G197" s="408"/>
      <c r="H197" s="408"/>
      <c r="I197" s="408"/>
      <c r="J197" s="408"/>
      <c r="K197" s="408"/>
      <c r="L197" s="408"/>
      <c r="M197" s="408"/>
      <c r="N197" s="408"/>
      <c r="O197" s="408"/>
      <c r="P197" s="408"/>
      <c r="Q197" s="408"/>
      <c r="R197" s="408"/>
      <c r="S197" s="408"/>
      <c r="T197" s="408"/>
      <c r="U197" s="408"/>
      <c r="V197" s="408"/>
      <c r="W197" s="408"/>
      <c r="X197" s="408"/>
      <c r="Y197" s="408"/>
      <c r="Z197" s="408"/>
      <c r="AA197" s="408"/>
      <c r="AB197" s="408"/>
      <c r="AC197" s="408"/>
      <c r="AD197" s="408"/>
      <c r="AE197" s="408"/>
      <c r="AF197" s="408"/>
    </row>
    <row r="198" spans="1:32" x14ac:dyDescent="0.2">
      <c r="A198" s="408"/>
      <c r="B198" s="408"/>
      <c r="C198" s="409"/>
      <c r="D198" s="408"/>
      <c r="E198" s="408"/>
      <c r="F198" s="408"/>
      <c r="G198" s="408"/>
      <c r="H198" s="408"/>
      <c r="I198" s="408"/>
      <c r="J198" s="408"/>
      <c r="K198" s="408"/>
      <c r="L198" s="408"/>
      <c r="M198" s="408"/>
      <c r="N198" s="408"/>
      <c r="O198" s="408"/>
      <c r="P198" s="408"/>
      <c r="Q198" s="408"/>
      <c r="R198" s="408"/>
      <c r="S198" s="408"/>
      <c r="T198" s="408"/>
      <c r="U198" s="408"/>
      <c r="V198" s="408"/>
      <c r="W198" s="408"/>
      <c r="X198" s="408"/>
      <c r="Y198" s="408"/>
      <c r="Z198" s="408"/>
      <c r="AA198" s="408"/>
      <c r="AB198" s="408"/>
      <c r="AC198" s="408"/>
      <c r="AD198" s="408"/>
      <c r="AE198" s="408"/>
      <c r="AF198" s="408"/>
    </row>
  </sheetData>
  <sheetProtection algorithmName="SHA-512" hashValue="cCAx6siNIkd2Q1Xzd6qX3QewkWuzTgfZqMGtJxuqThlnQzPSsgmO65Mj2Y4Pp1t6j5K7+oAAK2kvYUB92dDfRw==" saltValue="4ymcnZtOy0SIhyf39ywyxw==" spinCount="100000" sheet="1" objects="1" scenarios="1" formatRows="0"/>
  <customSheetViews>
    <customSheetView guid="{74324E38-9782-4F0C-B19E-74343A8115AB}" scale="75" showPageBreaks="1" fitToPage="1" hiddenRows="1" view="pageBreakPreview" showRuler="0">
      <selection activeCell="F23" sqref="F23"/>
      <rowBreaks count="4" manualBreakCount="4">
        <brk id="25" max="6" man="1"/>
        <brk id="44" max="6" man="1"/>
        <brk id="46" max="6" man="1"/>
        <brk id="59" max="16383" man="1"/>
      </rowBreaks>
      <pageMargins left="0.74803149606299213" right="0.74803149606299213" top="0.39370078740157483" bottom="0.98425196850393704" header="0.51181102362204722" footer="0.51181102362204722"/>
      <pageSetup paperSize="9" scale="65" fitToHeight="5" orientation="landscape" horizontalDpi="300" verticalDpi="300" r:id="rId1"/>
      <headerFooter alignWithMargins="0"/>
    </customSheetView>
    <customSheetView guid="{F1629E1D-ACA8-4227-B8EA-4C6DDBDF0BA9}" showPageBreaks="1" hiddenRows="1" view="pageBreakPreview" showRuler="0" topLeftCell="A52">
      <selection activeCell="A66" sqref="A66"/>
      <rowBreaks count="2" manualBreakCount="2">
        <brk id="25" max="6" man="1"/>
        <brk id="59" max="16383" man="1"/>
      </rowBreaks>
      <pageMargins left="0.74803149606299213" right="0.74803149606299213" top="0.39370078740157483" bottom="0.98425196850393704" header="0.51181102362204722" footer="0.51181102362204722"/>
      <pageSetup paperSize="9" scale="79" orientation="landscape" horizontalDpi="300" verticalDpi="300" r:id="rId2"/>
      <headerFooter alignWithMargins="0"/>
    </customSheetView>
    <customSheetView guid="{00F41972-505B-4313-913E-E50954DF4491}" showPageBreaks="1" hiddenRows="1" view="pageBreakPreview" showRuler="0" topLeftCell="A52">
      <selection activeCell="A66" sqref="A66"/>
      <rowBreaks count="3" manualBreakCount="3">
        <brk id="25" max="6" man="1"/>
        <brk id="58" max="6" man="1"/>
        <brk id="59" max="16383" man="1"/>
      </rowBreaks>
      <pageMargins left="0.74803149606299213" right="0.74803149606299213" top="0.39370078740157483" bottom="0.98425196850393704" header="0.51181102362204722" footer="0.51181102362204722"/>
      <pageSetup paperSize="9" scale="79" orientation="landscape" horizontalDpi="300" verticalDpi="300" r:id="rId3"/>
      <headerFooter alignWithMargins="0"/>
    </customSheetView>
    <customSheetView guid="{9766E1B5-0810-49C7-9163-31919523112C}" scale="75" showPageBreaks="1" hiddenRows="1" view="pageBreakPreview" showRuler="0" topLeftCell="A42">
      <selection activeCell="E81" sqref="E81"/>
      <pageMargins left="0.74803149606299213" right="0.74803149606299213" top="0.39370078740157483" bottom="0.98425196850393704" header="0.51181102362204722" footer="0.51181102362204722"/>
      <pageSetup paperSize="9" scale="38" fitToHeight="5" orientation="landscape" horizontalDpi="300" verticalDpi="300" r:id="rId4"/>
      <headerFooter alignWithMargins="0"/>
    </customSheetView>
    <customSheetView guid="{840D2E1B-5EDC-46E7-87B7-A517D20B042C}" showPageBreaks="1" hiddenRows="1" view="pageBreakPreview" showRuler="0" topLeftCell="B1">
      <selection activeCell="D24" sqref="D24:E24"/>
      <pageMargins left="0.74803149606299213" right="0.74803149606299213" top="0.39370078740157483" bottom="0.98425196850393704" header="0.51181102362204722" footer="0.51181102362204722"/>
      <pageSetup paperSize="9" scale="38" fitToHeight="5" orientation="landscape" horizontalDpi="300" verticalDpi="300" r:id="rId5"/>
      <headerFooter alignWithMargins="0"/>
    </customSheetView>
  </customSheetViews>
  <mergeCells count="9">
    <mergeCell ref="B1:D1"/>
    <mergeCell ref="A3:B3"/>
    <mergeCell ref="A14:B14"/>
    <mergeCell ref="A51:B51"/>
    <mergeCell ref="A67:A75"/>
    <mergeCell ref="A52:A64"/>
    <mergeCell ref="A4:A11"/>
    <mergeCell ref="A15:A21"/>
    <mergeCell ref="A24:A46"/>
  </mergeCells>
  <phoneticPr fontId="15" type="noConversion"/>
  <conditionalFormatting sqref="C11 C9">
    <cfRule type="cellIs" dxfId="33" priority="3" operator="lessThan">
      <formula>0</formula>
    </cfRule>
  </conditionalFormatting>
  <conditionalFormatting sqref="F91">
    <cfRule type="cellIs" dxfId="32" priority="1" operator="lessThan">
      <formula>4%</formula>
    </cfRule>
  </conditionalFormatting>
  <printOptions horizontalCentered="1"/>
  <pageMargins left="0.55118110236220474" right="0.55118110236220474" top="0.59055118110236227" bottom="0.59055118110236227" header="0.51181102362204722" footer="0.51181102362204722"/>
  <pageSetup paperSize="9" scale="83" fitToHeight="5" orientation="landscape" horizontalDpi="300" verticalDpi="300" r:id="rId6"/>
  <headerFooter alignWithMargins="0">
    <oddFooter>&amp;L&amp;A&amp;RPage &amp;P</oddFooter>
  </headerFooter>
  <rowBreaks count="2" manualBreakCount="2">
    <brk id="22" max="3" man="1"/>
    <brk id="48" max="3" man="1"/>
  </rowBreaks>
  <drawing r:id="rId7"/>
  <legacyDrawing r:id="rId8"/>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AL175"/>
  <sheetViews>
    <sheetView zoomScaleNormal="100" zoomScaleSheetLayoutView="100" workbookViewId="0">
      <pane xSplit="1" ySplit="1" topLeftCell="B10" activePane="bottomRight" state="frozen"/>
      <selection pane="topRight" activeCell="B1" sqref="B1"/>
      <selection pane="bottomLeft" activeCell="A2" sqref="A2"/>
      <selection pane="bottomRight" activeCell="J4" sqref="J4"/>
    </sheetView>
  </sheetViews>
  <sheetFormatPr defaultColWidth="9.140625" defaultRowHeight="14.25" x14ac:dyDescent="0.2"/>
  <cols>
    <col min="1" max="1" width="20.7109375" style="400" customWidth="1"/>
    <col min="2" max="2" width="13.7109375" style="400" customWidth="1"/>
    <col min="3" max="8" width="16.140625" style="400" customWidth="1"/>
    <col min="9" max="9" width="16.140625" style="401" customWidth="1"/>
    <col min="10" max="10" width="37.140625" style="400" bestFit="1" customWidth="1"/>
    <col min="11" max="11" width="4.7109375" style="400" customWidth="1"/>
    <col min="12" max="12" width="12.85546875" style="400" customWidth="1"/>
    <col min="13" max="16384" width="9.140625" style="400"/>
  </cols>
  <sheetData>
    <row r="1" spans="1:38" s="57" customFormat="1" ht="30" customHeight="1" x14ac:dyDescent="0.2">
      <c r="A1" s="184" t="s">
        <v>912</v>
      </c>
      <c r="B1" s="1245" t="s">
        <v>680</v>
      </c>
      <c r="C1" s="1246"/>
      <c r="D1" s="1246"/>
      <c r="E1" s="1246"/>
      <c r="F1" s="1246"/>
      <c r="G1" s="1246"/>
      <c r="H1" s="1246"/>
      <c r="I1" s="1246"/>
      <c r="J1" s="1247"/>
      <c r="K1" s="426"/>
      <c r="L1" s="426"/>
      <c r="M1" s="426"/>
      <c r="N1" s="879"/>
      <c r="O1" s="56"/>
      <c r="P1" s="56"/>
      <c r="Q1" s="56"/>
      <c r="R1" s="56"/>
      <c r="S1" s="56"/>
      <c r="T1" s="56"/>
      <c r="U1" s="56"/>
      <c r="V1" s="56"/>
      <c r="W1" s="56"/>
      <c r="X1" s="56"/>
      <c r="Y1" s="56"/>
      <c r="Z1" s="56"/>
      <c r="AA1" s="56"/>
      <c r="AB1" s="56"/>
      <c r="AC1" s="56"/>
      <c r="AD1" s="56"/>
      <c r="AE1" s="56"/>
    </row>
    <row r="2" spans="1:38" ht="15" thickBot="1" x14ac:dyDescent="0.25">
      <c r="A2" s="408"/>
      <c r="B2" s="408"/>
      <c r="C2" s="408"/>
      <c r="D2" s="408"/>
      <c r="E2" s="408"/>
      <c r="F2" s="408"/>
      <c r="G2" s="408"/>
      <c r="H2" s="408"/>
      <c r="I2" s="409"/>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row>
    <row r="3" spans="1:38" ht="24" customHeight="1" thickBot="1" x14ac:dyDescent="0.25">
      <c r="A3" s="1276" t="s">
        <v>720</v>
      </c>
      <c r="B3" s="1277"/>
      <c r="C3" s="1277"/>
      <c r="D3" s="1277"/>
      <c r="E3" s="1277"/>
      <c r="F3" s="1277"/>
      <c r="G3" s="1277"/>
      <c r="H3" s="1514"/>
      <c r="I3" s="453" t="s">
        <v>359</v>
      </c>
      <c r="J3" s="427" t="s">
        <v>750</v>
      </c>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row>
    <row r="4" spans="1:38" ht="21" customHeight="1" x14ac:dyDescent="0.2">
      <c r="A4" s="1520" t="s">
        <v>325</v>
      </c>
      <c r="B4" s="1527" t="str">
        <f>'14. College Budget Summary'!B4</f>
        <v>Total Estimated Income</v>
      </c>
      <c r="C4" s="1528"/>
      <c r="D4" s="1528"/>
      <c r="E4" s="1528"/>
      <c r="F4" s="1528"/>
      <c r="G4" s="1528"/>
      <c r="H4" s="1529"/>
      <c r="I4" s="436">
        <f>'14. College Budget Summary'!C4</f>
        <v>151167642.7565259</v>
      </c>
      <c r="J4" s="819">
        <f>'14. College Budget Summary'!D4</f>
        <v>0</v>
      </c>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row>
    <row r="5" spans="1:38" ht="21" customHeight="1" x14ac:dyDescent="0.2">
      <c r="A5" s="1521"/>
      <c r="B5" s="1523" t="str">
        <f>'14. College Budget Summary'!B5</f>
        <v>Total Estimated Expenditure</v>
      </c>
      <c r="C5" s="1524"/>
      <c r="D5" s="1524"/>
      <c r="E5" s="1524"/>
      <c r="F5" s="1524"/>
      <c r="G5" s="1524"/>
      <c r="H5" s="1525"/>
      <c r="I5" s="500">
        <f>'14. College Budget Summary'!C5</f>
        <v>105082553.19915034</v>
      </c>
      <c r="J5" s="820">
        <f>'14. College Budget Summary'!D5</f>
        <v>0</v>
      </c>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row>
    <row r="6" spans="1:38" ht="21" customHeight="1" x14ac:dyDescent="0.2">
      <c r="A6" s="1521"/>
      <c r="B6" s="1523" t="str">
        <f>'14. College Budget Summary'!B6</f>
        <v>Total Estimated Surplus/Deficit based on DHET Allocation</v>
      </c>
      <c r="C6" s="1524"/>
      <c r="D6" s="1524"/>
      <c r="E6" s="1524"/>
      <c r="F6" s="1524"/>
      <c r="G6" s="1524"/>
      <c r="H6" s="1525"/>
      <c r="I6" s="500">
        <f>'14. College Budget Summary'!C6</f>
        <v>-47804756.60522072</v>
      </c>
      <c r="J6" s="820">
        <f>'14. College Budget Summary'!D6</f>
        <v>0</v>
      </c>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row>
    <row r="7" spans="1:38" ht="21" customHeight="1" x14ac:dyDescent="0.2">
      <c r="A7" s="1521"/>
      <c r="B7" s="1523" t="str">
        <f>'14. College Budget Summary'!B7</f>
        <v>Total Estimated NSF Funding</v>
      </c>
      <c r="C7" s="1524"/>
      <c r="D7" s="1524"/>
      <c r="E7" s="1524"/>
      <c r="F7" s="1524"/>
      <c r="G7" s="1524"/>
      <c r="H7" s="1525"/>
      <c r="I7" s="500">
        <f>'14. College Budget Summary'!C7</f>
        <v>3700000</v>
      </c>
      <c r="J7" s="820">
        <f>'14. College Budget Summary'!D7</f>
        <v>0</v>
      </c>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row>
    <row r="8" spans="1:38" ht="21" customHeight="1" thickBot="1" x14ac:dyDescent="0.25">
      <c r="A8" s="1521"/>
      <c r="B8" s="1523" t="str">
        <f>'14. College Budget Summary'!B8</f>
        <v>Total Estimated NSFAS Bursary Surplus/Deficit</v>
      </c>
      <c r="C8" s="1524"/>
      <c r="D8" s="1524"/>
      <c r="E8" s="1524"/>
      <c r="F8" s="1524"/>
      <c r="G8" s="1524"/>
      <c r="H8" s="1525"/>
      <c r="I8" s="500">
        <f>'14. College Budget Summary'!C8</f>
        <v>0</v>
      </c>
      <c r="J8" s="820">
        <f>'14. College Budget Summary'!D8</f>
        <v>0</v>
      </c>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row>
    <row r="9" spans="1:38" ht="21" customHeight="1" thickBot="1" x14ac:dyDescent="0.25">
      <c r="A9" s="1521"/>
      <c r="B9" s="1530" t="str">
        <f>'14. College Budget Summary'!B9</f>
        <v>Net Surplus / Shortfall Before CAPEX</v>
      </c>
      <c r="C9" s="1531"/>
      <c r="D9" s="1531"/>
      <c r="E9" s="1531"/>
      <c r="F9" s="1531"/>
      <c r="G9" s="1531"/>
      <c r="H9" s="1531"/>
      <c r="I9" s="439">
        <f>'14. College Budget Summary'!C9</f>
        <v>1980332.952154845</v>
      </c>
      <c r="J9" s="821" t="str">
        <f>'14. College Budget Summary'!D9</f>
        <v>Note the discrepancy in cell F1766 &amp; G1766 Enrolment-Occ &amp; Other</v>
      </c>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row>
    <row r="10" spans="1:38" ht="21" customHeight="1" thickBot="1" x14ac:dyDescent="0.3">
      <c r="A10" s="1521"/>
      <c r="B10" s="1523" t="str">
        <f>'14. College Budget Summary'!B10</f>
        <v>Total Estimated CAPEX</v>
      </c>
      <c r="C10" s="1524"/>
      <c r="D10" s="1524"/>
      <c r="E10" s="1524"/>
      <c r="F10" s="1524"/>
      <c r="G10" s="1524"/>
      <c r="H10" s="1525"/>
      <c r="I10" s="501">
        <f>'14. College Budget Summary'!C10</f>
        <v>4831700</v>
      </c>
      <c r="J10" s="822">
        <f>'14. College Budget Summary'!D10</f>
        <v>0</v>
      </c>
      <c r="K10" s="408"/>
      <c r="L10" s="408"/>
      <c r="M10" s="871"/>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408"/>
      <c r="AL10" s="408"/>
    </row>
    <row r="11" spans="1:38" ht="21" customHeight="1" thickBot="1" x14ac:dyDescent="0.25">
      <c r="A11" s="1522"/>
      <c r="B11" s="1532" t="str">
        <f>'14. College Budget Summary'!B11</f>
        <v>Net Surplus / Shortfall After CAPEX</v>
      </c>
      <c r="C11" s="1533"/>
      <c r="D11" s="1533"/>
      <c r="E11" s="1533"/>
      <c r="F11" s="1533"/>
      <c r="G11" s="1533"/>
      <c r="H11" s="1533"/>
      <c r="I11" s="452">
        <f>'14. College Budget Summary'!C11</f>
        <v>-2851367.047845155</v>
      </c>
      <c r="J11" s="823" t="str">
        <f>'14. College Budget Summary'!D11</f>
        <v>Note the discrepancy in cell F1766 &amp; G1766 Enrolment-Occ &amp; Other</v>
      </c>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row>
    <row r="12" spans="1:38" ht="15" customHeight="1" x14ac:dyDescent="0.2">
      <c r="A12" s="408"/>
      <c r="B12" s="408"/>
      <c r="C12" s="408"/>
      <c r="D12" s="408"/>
      <c r="E12" s="408"/>
      <c r="F12" s="408"/>
      <c r="G12" s="408"/>
      <c r="H12" s="408"/>
      <c r="I12" s="409"/>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row>
    <row r="13" spans="1:38" ht="15" customHeight="1" thickBot="1" x14ac:dyDescent="0.25">
      <c r="A13" s="408"/>
      <c r="B13" s="408"/>
      <c r="C13" s="408"/>
      <c r="D13" s="408"/>
      <c r="E13" s="408"/>
      <c r="F13" s="408"/>
      <c r="G13" s="408"/>
      <c r="H13" s="408"/>
      <c r="I13" s="409"/>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row>
    <row r="14" spans="1:38" ht="24" customHeight="1" thickBot="1" x14ac:dyDescent="0.25">
      <c r="A14" s="1515" t="s">
        <v>380</v>
      </c>
      <c r="B14" s="1526"/>
      <c r="C14" s="1526"/>
      <c r="D14" s="1526"/>
      <c r="E14" s="1526"/>
      <c r="F14" s="1526"/>
      <c r="G14" s="1526"/>
      <c r="H14" s="1526"/>
      <c r="I14" s="1516"/>
      <c r="J14" s="419" t="s">
        <v>751</v>
      </c>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row>
    <row r="15" spans="1:38" ht="15" thickBot="1" x14ac:dyDescent="0.25">
      <c r="A15" s="648"/>
      <c r="B15" s="649"/>
      <c r="C15" s="649"/>
      <c r="D15" s="649"/>
      <c r="E15" s="649"/>
      <c r="F15" s="649"/>
      <c r="G15" s="649"/>
      <c r="H15" s="649"/>
      <c r="I15" s="649"/>
      <c r="J15" s="650"/>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row>
    <row r="16" spans="1:38" s="610" customFormat="1" ht="18" customHeight="1" x14ac:dyDescent="0.2">
      <c r="A16" s="1517" t="s">
        <v>471</v>
      </c>
      <c r="B16" s="620" t="s">
        <v>472</v>
      </c>
      <c r="C16" s="629"/>
      <c r="D16" s="629"/>
      <c r="E16" s="629"/>
      <c r="F16" s="629"/>
      <c r="G16" s="621"/>
      <c r="H16" s="622">
        <v>2012</v>
      </c>
      <c r="I16" s="624">
        <v>2013</v>
      </c>
      <c r="J16" s="623" t="s">
        <v>476</v>
      </c>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row>
    <row r="17" spans="1:38" s="610" customFormat="1" ht="18" customHeight="1" x14ac:dyDescent="0.2">
      <c r="A17" s="1518"/>
      <c r="B17" s="618" t="s">
        <v>485</v>
      </c>
      <c r="C17" s="502"/>
      <c r="D17" s="502"/>
      <c r="E17" s="502"/>
      <c r="F17" s="502"/>
      <c r="G17" s="614"/>
      <c r="H17" s="531">
        <v>0</v>
      </c>
      <c r="I17" s="530">
        <v>0</v>
      </c>
      <c r="J17" s="1155" t="s">
        <v>1210</v>
      </c>
      <c r="K17" s="435"/>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row>
    <row r="18" spans="1:38" s="610" customFormat="1" ht="18" customHeight="1" thickBot="1" x14ac:dyDescent="0.25">
      <c r="A18" s="1519"/>
      <c r="B18" s="619" t="s">
        <v>473</v>
      </c>
      <c r="C18" s="881"/>
      <c r="D18" s="881"/>
      <c r="E18" s="881"/>
      <c r="F18" s="881"/>
      <c r="G18" s="615"/>
      <c r="H18" s="531">
        <v>15212380</v>
      </c>
      <c r="I18" s="625">
        <v>4019544</v>
      </c>
      <c r="J18" s="803"/>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row>
    <row r="19" spans="1:38" s="610" customFormat="1" ht="18" customHeight="1" thickBot="1" x14ac:dyDescent="0.25">
      <c r="A19" s="651"/>
      <c r="B19" s="339"/>
      <c r="C19" s="339"/>
      <c r="D19" s="339"/>
      <c r="E19" s="339"/>
      <c r="F19" s="339"/>
      <c r="G19" s="607" t="s">
        <v>62</v>
      </c>
      <c r="H19" s="616">
        <f>H17-H18</f>
        <v>-15212380</v>
      </c>
      <c r="I19" s="617">
        <f>I17-I18</f>
        <v>-4019544</v>
      </c>
      <c r="J19" s="1156"/>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row>
    <row r="20" spans="1:38" s="610" customFormat="1" ht="18" customHeight="1" thickBot="1" x14ac:dyDescent="0.25">
      <c r="A20" s="651"/>
      <c r="B20" s="339"/>
      <c r="C20" s="339"/>
      <c r="D20" s="339"/>
      <c r="E20" s="339"/>
      <c r="F20" s="339"/>
      <c r="G20" s="339"/>
      <c r="H20" s="339"/>
      <c r="I20" s="652"/>
      <c r="J20" s="653"/>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row>
    <row r="21" spans="1:38" s="610" customFormat="1" ht="18" customHeight="1" x14ac:dyDescent="0.2">
      <c r="A21" s="1517" t="s">
        <v>565</v>
      </c>
      <c r="B21" s="620" t="s">
        <v>472</v>
      </c>
      <c r="C21" s="629"/>
      <c r="D21" s="629"/>
      <c r="E21" s="629"/>
      <c r="F21" s="629"/>
      <c r="G21" s="629"/>
      <c r="H21" s="621"/>
      <c r="I21" s="622" t="s">
        <v>359</v>
      </c>
      <c r="J21" s="623" t="s">
        <v>476</v>
      </c>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row>
    <row r="22" spans="1:38" s="610" customFormat="1" ht="18" customHeight="1" x14ac:dyDescent="0.2">
      <c r="A22" s="1518"/>
      <c r="B22" s="693" t="s">
        <v>723</v>
      </c>
      <c r="C22" s="698"/>
      <c r="D22" s="698"/>
      <c r="E22" s="698"/>
      <c r="F22" s="698"/>
      <c r="G22" s="698"/>
      <c r="H22" s="699"/>
      <c r="I22" s="430">
        <f>SUM(I23:I24)</f>
        <v>65836000</v>
      </c>
      <c r="J22" s="802"/>
      <c r="K22" s="534"/>
      <c r="L22" s="534"/>
      <c r="M22" s="796"/>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row>
    <row r="23" spans="1:38" s="610" customFormat="1" ht="18" customHeight="1" x14ac:dyDescent="0.2">
      <c r="A23" s="1518"/>
      <c r="B23" s="692" t="s">
        <v>561</v>
      </c>
      <c r="C23" s="627"/>
      <c r="D23" s="627"/>
      <c r="E23" s="627"/>
      <c r="F23" s="627"/>
      <c r="G23" s="627"/>
      <c r="H23" s="628"/>
      <c r="I23" s="531">
        <v>42301000</v>
      </c>
      <c r="J23" s="802"/>
      <c r="K23" s="534"/>
      <c r="L23" s="534"/>
      <c r="M23" s="796"/>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row>
    <row r="24" spans="1:38" s="610" customFormat="1" ht="18" customHeight="1" x14ac:dyDescent="0.2">
      <c r="A24" s="1518"/>
      <c r="B24" s="692" t="s">
        <v>679</v>
      </c>
      <c r="C24" s="627"/>
      <c r="D24" s="627"/>
      <c r="E24" s="627"/>
      <c r="F24" s="627"/>
      <c r="G24" s="627"/>
      <c r="H24" s="628"/>
      <c r="I24" s="531">
        <v>23535000</v>
      </c>
      <c r="J24" s="802"/>
      <c r="K24" s="534"/>
      <c r="L24" s="534"/>
      <c r="M24" s="796"/>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row>
    <row r="25" spans="1:38" s="610" customFormat="1" ht="18" customHeight="1" x14ac:dyDescent="0.2">
      <c r="A25" s="1518"/>
      <c r="B25" s="693" t="s">
        <v>724</v>
      </c>
      <c r="C25" s="627"/>
      <c r="D25" s="627"/>
      <c r="E25" s="627"/>
      <c r="F25" s="627"/>
      <c r="G25" s="627"/>
      <c r="H25" s="628"/>
      <c r="I25" s="430">
        <f>SUM(I26:I29)</f>
        <v>3700000</v>
      </c>
      <c r="J25" s="802"/>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row>
    <row r="26" spans="1:38" s="610" customFormat="1" ht="18" customHeight="1" x14ac:dyDescent="0.2">
      <c r="A26" s="1518"/>
      <c r="B26" s="692" t="s">
        <v>561</v>
      </c>
      <c r="C26" s="627"/>
      <c r="D26" s="627"/>
      <c r="E26" s="627"/>
      <c r="F26" s="627"/>
      <c r="G26" s="627"/>
      <c r="H26" s="628"/>
      <c r="I26" s="531">
        <v>2500000</v>
      </c>
      <c r="J26" s="802"/>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row>
    <row r="27" spans="1:38" s="610" customFormat="1" ht="18" customHeight="1" x14ac:dyDescent="0.2">
      <c r="A27" s="1518"/>
      <c r="B27" s="692" t="s">
        <v>562</v>
      </c>
      <c r="C27" s="627"/>
      <c r="D27" s="627"/>
      <c r="E27" s="627"/>
      <c r="F27" s="627"/>
      <c r="G27" s="627"/>
      <c r="H27" s="628"/>
      <c r="I27" s="531">
        <v>1200000</v>
      </c>
      <c r="J27" s="802"/>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row>
    <row r="28" spans="1:38" s="610" customFormat="1" ht="18" customHeight="1" x14ac:dyDescent="0.2">
      <c r="A28" s="1518"/>
      <c r="B28" s="692" t="s">
        <v>563</v>
      </c>
      <c r="C28" s="627"/>
      <c r="D28" s="627"/>
      <c r="E28" s="627"/>
      <c r="F28" s="627"/>
      <c r="G28" s="627"/>
      <c r="H28" s="628"/>
      <c r="I28" s="531">
        <v>0</v>
      </c>
      <c r="J28" s="802"/>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row>
    <row r="29" spans="1:38" s="610" customFormat="1" ht="18" customHeight="1" x14ac:dyDescent="0.2">
      <c r="A29" s="1518"/>
      <c r="B29" s="692" t="s">
        <v>564</v>
      </c>
      <c r="C29" s="627"/>
      <c r="D29" s="627"/>
      <c r="E29" s="627"/>
      <c r="F29" s="627"/>
      <c r="G29" s="627"/>
      <c r="H29" s="628"/>
      <c r="I29" s="531">
        <v>0</v>
      </c>
      <c r="J29" s="802"/>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row>
    <row r="30" spans="1:38" s="610" customFormat="1" ht="18" customHeight="1" thickBot="1" x14ac:dyDescent="0.25">
      <c r="A30" s="1519"/>
      <c r="B30" s="694" t="s">
        <v>474</v>
      </c>
      <c r="C30" s="695"/>
      <c r="D30" s="695"/>
      <c r="E30" s="695"/>
      <c r="F30" s="695"/>
      <c r="G30" s="695"/>
      <c r="H30" s="696"/>
      <c r="I30" s="697">
        <f>'14. College Budget Summary'!C15</f>
        <v>113640756.60522072</v>
      </c>
      <c r="J30" s="803"/>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row>
    <row r="31" spans="1:38" s="610" customFormat="1" ht="18" customHeight="1" thickBot="1" x14ac:dyDescent="0.25">
      <c r="A31" s="651"/>
      <c r="B31" s="626"/>
      <c r="C31" s="626"/>
      <c r="D31" s="626"/>
      <c r="E31" s="626"/>
      <c r="F31" s="626"/>
      <c r="G31" s="626"/>
      <c r="H31" s="607" t="s">
        <v>475</v>
      </c>
      <c r="I31" s="406">
        <f>SUM(I22+I25)-I30</f>
        <v>-44104756.60522072</v>
      </c>
      <c r="J31" s="1156"/>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row>
    <row r="32" spans="1:38" s="610" customFormat="1" ht="18" customHeight="1" thickBot="1" x14ac:dyDescent="0.25">
      <c r="A32" s="651"/>
      <c r="B32" s="612"/>
      <c r="C32" s="612"/>
      <c r="D32" s="612"/>
      <c r="E32" s="612"/>
      <c r="F32" s="612"/>
      <c r="G32" s="612"/>
      <c r="H32" s="612"/>
      <c r="I32" s="612"/>
      <c r="J32" s="653"/>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row>
    <row r="33" spans="1:38" s="610" customFormat="1" ht="30" customHeight="1" x14ac:dyDescent="0.2">
      <c r="A33" s="1517" t="s">
        <v>740</v>
      </c>
      <c r="B33" s="903" t="s">
        <v>249</v>
      </c>
      <c r="C33" s="903" t="s">
        <v>730</v>
      </c>
      <c r="D33" s="903" t="s">
        <v>732</v>
      </c>
      <c r="E33" s="903" t="s">
        <v>731</v>
      </c>
      <c r="F33" s="904" t="s">
        <v>507</v>
      </c>
      <c r="G33" s="575" t="s">
        <v>733</v>
      </c>
      <c r="H33" s="895" t="s">
        <v>743</v>
      </c>
      <c r="I33" s="908" t="s">
        <v>744</v>
      </c>
      <c r="J33" s="907" t="s">
        <v>476</v>
      </c>
      <c r="K33" s="534"/>
      <c r="L33" s="534"/>
      <c r="M33" s="796"/>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row>
    <row r="34" spans="1:38" s="610" customFormat="1" ht="18" customHeight="1" x14ac:dyDescent="0.2">
      <c r="A34" s="1518"/>
      <c r="B34" s="630" t="s">
        <v>492</v>
      </c>
      <c r="C34" s="909">
        <f>'11. Enrolment Summary'!L22</f>
        <v>2049.4</v>
      </c>
      <c r="D34" s="897">
        <f>'11. Enrolment Summary'!M22</f>
        <v>112271672.42012478</v>
      </c>
      <c r="E34" s="897">
        <f>'11. Enrolment Summary'!N22</f>
        <v>89817337.936099812</v>
      </c>
      <c r="F34" s="900">
        <f>'11. Enrolment Summary'!O22</f>
        <v>22454334.484024953</v>
      </c>
      <c r="G34" s="901">
        <f>I23</f>
        <v>42301000</v>
      </c>
      <c r="H34" s="897">
        <f>G34-E34</f>
        <v>-47516337.936099812</v>
      </c>
      <c r="I34" s="911">
        <f>IF(C34=0,0,H34/(E34/C34))</f>
        <v>-1084.2002803013775</v>
      </c>
      <c r="J34" s="804"/>
      <c r="K34" s="534"/>
      <c r="L34" s="534"/>
      <c r="M34" s="796"/>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row>
    <row r="35" spans="1:38" s="610" customFormat="1" ht="18" customHeight="1" thickBot="1" x14ac:dyDescent="0.25">
      <c r="A35" s="1519"/>
      <c r="B35" s="644" t="s">
        <v>490</v>
      </c>
      <c r="C35" s="909">
        <f>'11. Enrolment Summary'!L44+'11. Enrolment Summary'!L66+'11. Enrolment Summary'!L88</f>
        <v>1306.5363160493828</v>
      </c>
      <c r="D35" s="897">
        <f>'11. Enrolment Summary'!M44+'11. Enrolment Summary'!M66+'11. Enrolment Summary'!M88</f>
        <v>29779273.33640115</v>
      </c>
      <c r="E35" s="897">
        <f>'11. Enrolment Summary'!N44+'11. Enrolment Summary'!N66+'11. Enrolment Summary'!N88</f>
        <v>23823418.669120919</v>
      </c>
      <c r="F35" s="900">
        <f>'11. Enrolment Summary'!O44+'11. Enrolment Summary'!O66+'11. Enrolment Summary'!O88</f>
        <v>5955854.6672802297</v>
      </c>
      <c r="G35" s="901">
        <f>I24</f>
        <v>23535000</v>
      </c>
      <c r="H35" s="898">
        <f>G35-E35</f>
        <v>-288418.66912091896</v>
      </c>
      <c r="I35" s="912">
        <f>IF(C35=0,0,H35/(E35/C35))</f>
        <v>-15.81760664440425</v>
      </c>
      <c r="J35" s="805"/>
      <c r="K35" s="435"/>
      <c r="L35" s="534"/>
      <c r="M35" s="796"/>
      <c r="N35" s="534"/>
      <c r="O35" s="534"/>
      <c r="P35" s="534"/>
      <c r="Q35" s="534"/>
      <c r="R35" s="534"/>
      <c r="S35" s="534"/>
      <c r="T35" s="534"/>
      <c r="U35" s="534"/>
      <c r="V35" s="534"/>
      <c r="W35" s="534"/>
      <c r="X35" s="534"/>
      <c r="Y35" s="534"/>
      <c r="Z35" s="534"/>
      <c r="AA35" s="534"/>
      <c r="AB35" s="534"/>
      <c r="AC35" s="534"/>
      <c r="AD35" s="534"/>
      <c r="AE35" s="534"/>
      <c r="AF35" s="534"/>
      <c r="AG35" s="534"/>
      <c r="AH35" s="534"/>
      <c r="AI35" s="534"/>
      <c r="AJ35" s="534"/>
      <c r="AK35" s="534"/>
      <c r="AL35" s="534"/>
    </row>
    <row r="36" spans="1:38" s="610" customFormat="1" ht="18" customHeight="1" thickBot="1" x14ac:dyDescent="0.25">
      <c r="A36" s="651"/>
      <c r="B36" s="607" t="s">
        <v>62</v>
      </c>
      <c r="C36" s="910">
        <f>C34+C35</f>
        <v>3355.9363160493831</v>
      </c>
      <c r="D36" s="905">
        <f t="shared" ref="D36:I36" si="0">D34+D35</f>
        <v>142050945.75652593</v>
      </c>
      <c r="E36" s="905">
        <f t="shared" si="0"/>
        <v>113640756.60522074</v>
      </c>
      <c r="F36" s="906">
        <f t="shared" si="0"/>
        <v>28410189.151305184</v>
      </c>
      <c r="G36" s="902">
        <f t="shared" si="0"/>
        <v>65836000</v>
      </c>
      <c r="H36" s="899">
        <f t="shared" si="0"/>
        <v>-47804756.605220735</v>
      </c>
      <c r="I36" s="913">
        <f t="shared" si="0"/>
        <v>-1100.0178869457818</v>
      </c>
      <c r="J36" s="653"/>
      <c r="K36" s="534"/>
      <c r="L36" s="534"/>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4"/>
    </row>
    <row r="37" spans="1:38" s="610" customFormat="1" ht="18" customHeight="1" thickBot="1" x14ac:dyDescent="0.25">
      <c r="A37" s="651"/>
      <c r="B37" s="434"/>
      <c r="C37" s="434"/>
      <c r="D37" s="434"/>
      <c r="E37" s="434"/>
      <c r="F37" s="434"/>
      <c r="G37" s="434"/>
      <c r="H37" s="434"/>
      <c r="I37" s="611"/>
      <c r="J37" s="653"/>
      <c r="K37" s="534"/>
      <c r="L37" s="534"/>
      <c r="M37" s="796"/>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K37" s="534"/>
      <c r="AL37" s="534"/>
    </row>
    <row r="38" spans="1:38" s="610" customFormat="1" ht="18" customHeight="1" x14ac:dyDescent="0.2">
      <c r="A38" s="1517" t="s">
        <v>477</v>
      </c>
      <c r="B38" s="643" t="s">
        <v>472</v>
      </c>
      <c r="C38" s="629"/>
      <c r="D38" s="629"/>
      <c r="E38" s="629"/>
      <c r="F38" s="629"/>
      <c r="G38" s="629"/>
      <c r="H38" s="621"/>
      <c r="I38" s="622" t="s">
        <v>359</v>
      </c>
      <c r="J38" s="623" t="s">
        <v>476</v>
      </c>
      <c r="K38" s="534"/>
      <c r="L38" s="534"/>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534"/>
      <c r="AL38" s="534"/>
    </row>
    <row r="39" spans="1:38" s="610" customFormat="1" ht="18" customHeight="1" x14ac:dyDescent="0.2">
      <c r="A39" s="1518"/>
      <c r="B39" s="630" t="s">
        <v>480</v>
      </c>
      <c r="C39" s="502"/>
      <c r="D39" s="502"/>
      <c r="E39" s="502"/>
      <c r="F39" s="502"/>
      <c r="G39" s="502"/>
      <c r="H39" s="502"/>
      <c r="I39" s="531">
        <v>0</v>
      </c>
      <c r="J39" s="802"/>
      <c r="K39" s="632"/>
      <c r="L39" s="534"/>
      <c r="M39" s="534"/>
      <c r="N39" s="53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row>
    <row r="40" spans="1:38" s="610" customFormat="1" ht="18" customHeight="1" x14ac:dyDescent="0.2">
      <c r="A40" s="1518"/>
      <c r="B40" s="630" t="s">
        <v>958</v>
      </c>
      <c r="C40" s="503"/>
      <c r="D40" s="503"/>
      <c r="E40" s="503"/>
      <c r="F40" s="503"/>
      <c r="G40" s="503"/>
      <c r="H40" s="503"/>
      <c r="I40" s="531">
        <v>28872644</v>
      </c>
      <c r="J40" s="802"/>
      <c r="K40" s="632"/>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row>
    <row r="41" spans="1:38" s="610" customFormat="1" ht="18" customHeight="1" x14ac:dyDescent="0.2">
      <c r="A41" s="1518"/>
      <c r="B41" s="647"/>
      <c r="C41" s="882" t="s">
        <v>479</v>
      </c>
      <c r="D41" s="894" t="s">
        <v>306</v>
      </c>
      <c r="E41" s="503"/>
      <c r="F41" s="503"/>
      <c r="G41" s="503"/>
      <c r="H41" s="914">
        <f>IF(I41=0,"",I41/I40)</f>
        <v>0.80000002770788847</v>
      </c>
      <c r="I41" s="531">
        <v>23098116</v>
      </c>
      <c r="J41" s="802"/>
      <c r="K41" s="534"/>
      <c r="L41" s="534"/>
      <c r="M41" s="796"/>
      <c r="N41" s="534"/>
      <c r="O41" s="534"/>
      <c r="P41" s="534"/>
      <c r="Q41" s="534"/>
      <c r="R41" s="534"/>
      <c r="S41" s="534"/>
      <c r="T41" s="534"/>
      <c r="U41" s="534"/>
      <c r="V41" s="534"/>
      <c r="W41" s="534"/>
      <c r="X41" s="534"/>
      <c r="Y41" s="534"/>
      <c r="Z41" s="534"/>
      <c r="AA41" s="534"/>
      <c r="AB41" s="534"/>
      <c r="AC41" s="534"/>
      <c r="AD41" s="534"/>
      <c r="AE41" s="534"/>
      <c r="AF41" s="534"/>
      <c r="AG41" s="534"/>
      <c r="AH41" s="534"/>
      <c r="AI41" s="534"/>
      <c r="AJ41" s="534"/>
      <c r="AK41" s="534"/>
      <c r="AL41" s="534"/>
    </row>
    <row r="42" spans="1:38" s="610" customFormat="1" ht="18" customHeight="1" x14ac:dyDescent="0.2">
      <c r="A42" s="1518"/>
      <c r="B42" s="630"/>
      <c r="C42" s="630"/>
      <c r="D42" s="630" t="s">
        <v>469</v>
      </c>
      <c r="E42" s="883"/>
      <c r="F42" s="883"/>
      <c r="G42" s="883"/>
      <c r="H42" s="883"/>
      <c r="I42" s="531">
        <v>2774528</v>
      </c>
      <c r="J42" s="802"/>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row>
    <row r="43" spans="1:38" s="610" customFormat="1" ht="18" customHeight="1" thickBot="1" x14ac:dyDescent="0.25">
      <c r="A43" s="1519"/>
      <c r="B43" s="631"/>
      <c r="C43" s="631"/>
      <c r="D43" s="631" t="s">
        <v>470</v>
      </c>
      <c r="E43" s="884"/>
      <c r="F43" s="884"/>
      <c r="G43" s="884"/>
      <c r="H43" s="884"/>
      <c r="I43" s="531">
        <v>3000000</v>
      </c>
      <c r="J43" s="803"/>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534"/>
      <c r="AI43" s="534"/>
      <c r="AJ43" s="534"/>
      <c r="AK43" s="534"/>
      <c r="AL43" s="534"/>
    </row>
    <row r="44" spans="1:38" s="610" customFormat="1" ht="18" customHeight="1" thickBot="1" x14ac:dyDescent="0.25">
      <c r="A44" s="651"/>
      <c r="B44" s="626"/>
      <c r="C44" s="626"/>
      <c r="D44" s="626"/>
      <c r="E44" s="626"/>
      <c r="F44" s="626"/>
      <c r="G44" s="626"/>
      <c r="H44" s="607" t="s">
        <v>478</v>
      </c>
      <c r="I44" s="406">
        <f>I40-(I41+I42+I43)</f>
        <v>0</v>
      </c>
      <c r="J44" s="1156"/>
      <c r="K44" s="534"/>
      <c r="L44" s="534"/>
      <c r="M44" s="534"/>
      <c r="N44" s="534"/>
      <c r="O44" s="534"/>
      <c r="P44" s="534"/>
      <c r="Q44" s="534"/>
      <c r="R44" s="534"/>
      <c r="S44" s="534"/>
      <c r="T44" s="534"/>
      <c r="U44" s="534"/>
      <c r="V44" s="534"/>
      <c r="W44" s="534"/>
      <c r="X44" s="534"/>
      <c r="Y44" s="534"/>
      <c r="Z44" s="534"/>
      <c r="AA44" s="534"/>
      <c r="AB44" s="534"/>
      <c r="AC44" s="534"/>
      <c r="AD44" s="534"/>
      <c r="AE44" s="534"/>
      <c r="AF44" s="534"/>
      <c r="AG44" s="534"/>
      <c r="AH44" s="534"/>
      <c r="AI44" s="534"/>
      <c r="AJ44" s="534"/>
      <c r="AK44" s="534"/>
      <c r="AL44" s="534"/>
    </row>
    <row r="45" spans="1:38" s="610" customFormat="1" ht="18" customHeight="1" thickBot="1" x14ac:dyDescent="0.25">
      <c r="A45" s="651"/>
      <c r="B45" s="612"/>
      <c r="C45" s="612"/>
      <c r="D45" s="612"/>
      <c r="E45" s="612"/>
      <c r="F45" s="612"/>
      <c r="G45" s="612"/>
      <c r="H45" s="612"/>
      <c r="I45" s="612"/>
      <c r="J45" s="653"/>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c r="AL45" s="534"/>
    </row>
    <row r="46" spans="1:38" s="610" customFormat="1" ht="18" customHeight="1" x14ac:dyDescent="0.2">
      <c r="A46" s="1517" t="s">
        <v>481</v>
      </c>
      <c r="B46" s="643" t="s">
        <v>472</v>
      </c>
      <c r="C46" s="633"/>
      <c r="D46" s="633"/>
      <c r="E46" s="633"/>
      <c r="F46" s="633"/>
      <c r="G46" s="633"/>
      <c r="H46" s="634"/>
      <c r="I46" s="622" t="s">
        <v>482</v>
      </c>
      <c r="J46" s="623" t="s">
        <v>476</v>
      </c>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4"/>
      <c r="AI46" s="534"/>
      <c r="AJ46" s="534"/>
      <c r="AK46" s="534"/>
      <c r="AL46" s="534"/>
    </row>
    <row r="47" spans="1:38" s="610" customFormat="1" ht="18" customHeight="1" x14ac:dyDescent="0.2">
      <c r="A47" s="1518"/>
      <c r="B47" s="630" t="s">
        <v>57</v>
      </c>
      <c r="C47" s="635"/>
      <c r="D47" s="635"/>
      <c r="E47" s="635"/>
      <c r="F47" s="635"/>
      <c r="G47" s="635"/>
      <c r="H47" s="636"/>
      <c r="I47" s="639">
        <v>7.0000000000000007E-2</v>
      </c>
      <c r="J47" s="806"/>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4"/>
      <c r="AI47" s="534"/>
      <c r="AJ47" s="534"/>
      <c r="AK47" s="534"/>
      <c r="AL47" s="534"/>
    </row>
    <row r="48" spans="1:38" s="610" customFormat="1" ht="18" customHeight="1" x14ac:dyDescent="0.2">
      <c r="A48" s="1518"/>
      <c r="B48" s="630" t="s">
        <v>604</v>
      </c>
      <c r="C48" s="637"/>
      <c r="D48" s="637"/>
      <c r="E48" s="637"/>
      <c r="F48" s="637"/>
      <c r="G48" s="637"/>
      <c r="H48" s="638"/>
      <c r="I48" s="639">
        <v>0.06</v>
      </c>
      <c r="J48" s="806"/>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4"/>
      <c r="AI48" s="534"/>
      <c r="AJ48" s="534"/>
      <c r="AK48" s="534"/>
      <c r="AL48" s="534"/>
    </row>
    <row r="49" spans="1:38" s="610" customFormat="1" ht="18" customHeight="1" x14ac:dyDescent="0.2">
      <c r="A49" s="1518"/>
      <c r="B49" s="618" t="s">
        <v>725</v>
      </c>
      <c r="C49" s="800"/>
      <c r="D49" s="800"/>
      <c r="E49" s="800"/>
      <c r="F49" s="800"/>
      <c r="G49" s="800"/>
      <c r="H49" s="801"/>
      <c r="I49" s="531">
        <v>11928361</v>
      </c>
      <c r="J49" s="1155" t="s">
        <v>1212</v>
      </c>
      <c r="K49" s="534"/>
      <c r="L49" s="534"/>
      <c r="M49" s="534"/>
      <c r="N49" s="534"/>
      <c r="O49" s="534"/>
      <c r="P49" s="534"/>
      <c r="Q49" s="534"/>
      <c r="R49" s="534"/>
      <c r="S49" s="534"/>
      <c r="T49" s="534"/>
      <c r="U49" s="534"/>
      <c r="V49" s="534"/>
      <c r="W49" s="534"/>
      <c r="X49" s="534"/>
      <c r="Y49" s="534"/>
      <c r="Z49" s="534"/>
      <c r="AA49" s="534"/>
      <c r="AB49" s="534"/>
      <c r="AC49" s="534"/>
      <c r="AD49" s="534"/>
      <c r="AE49" s="534"/>
      <c r="AF49" s="534"/>
      <c r="AG49" s="534"/>
      <c r="AH49" s="534"/>
      <c r="AI49" s="534"/>
      <c r="AJ49" s="534"/>
      <c r="AK49" s="534"/>
      <c r="AL49" s="534"/>
    </row>
    <row r="50" spans="1:38" s="610" customFormat="1" ht="18" customHeight="1" thickBot="1" x14ac:dyDescent="0.25">
      <c r="A50" s="1519"/>
      <c r="B50" s="644" t="s">
        <v>726</v>
      </c>
      <c r="C50" s="797"/>
      <c r="D50" s="797"/>
      <c r="E50" s="797"/>
      <c r="F50" s="797"/>
      <c r="G50" s="797"/>
      <c r="H50" s="798"/>
      <c r="I50" s="799">
        <v>3936395</v>
      </c>
      <c r="J50" s="1154" t="s">
        <v>1211</v>
      </c>
      <c r="K50" s="534"/>
      <c r="L50" s="534"/>
      <c r="M50" s="534"/>
      <c r="N50" s="534"/>
      <c r="O50" s="534"/>
      <c r="P50" s="534"/>
      <c r="Q50" s="534"/>
      <c r="R50" s="534"/>
      <c r="S50" s="534"/>
      <c r="T50" s="534"/>
      <c r="U50" s="534"/>
      <c r="V50" s="534"/>
      <c r="W50" s="534"/>
      <c r="X50" s="534"/>
      <c r="Y50" s="534"/>
      <c r="Z50" s="534"/>
      <c r="AA50" s="534"/>
      <c r="AB50" s="534"/>
      <c r="AC50" s="534"/>
      <c r="AD50" s="534"/>
      <c r="AE50" s="534"/>
      <c r="AF50" s="534"/>
      <c r="AG50" s="534"/>
      <c r="AH50" s="534"/>
      <c r="AI50" s="534"/>
      <c r="AJ50" s="534"/>
      <c r="AK50" s="534"/>
      <c r="AL50" s="534"/>
    </row>
    <row r="51" spans="1:38" s="610" customFormat="1" ht="18" customHeight="1" thickBot="1" x14ac:dyDescent="0.25">
      <c r="A51" s="651"/>
      <c r="B51" s="612"/>
      <c r="C51" s="612"/>
      <c r="D51" s="612"/>
      <c r="E51" s="612"/>
      <c r="F51" s="612"/>
      <c r="G51" s="612"/>
      <c r="H51" s="612"/>
      <c r="I51" s="612"/>
      <c r="J51" s="653"/>
      <c r="K51" s="534"/>
      <c r="L51" s="534"/>
      <c r="M51" s="796"/>
      <c r="N51" s="534"/>
      <c r="O51" s="534"/>
      <c r="P51" s="534"/>
      <c r="Q51" s="534"/>
      <c r="R51" s="534"/>
      <c r="S51" s="534"/>
      <c r="T51" s="534"/>
      <c r="U51" s="534"/>
      <c r="V51" s="534"/>
      <c r="W51" s="534"/>
      <c r="X51" s="534"/>
      <c r="Y51" s="534"/>
      <c r="Z51" s="534"/>
      <c r="AA51" s="534"/>
      <c r="AB51" s="534"/>
      <c r="AC51" s="534"/>
      <c r="AD51" s="534"/>
      <c r="AE51" s="534"/>
      <c r="AF51" s="534"/>
      <c r="AG51" s="534"/>
      <c r="AH51" s="534"/>
      <c r="AI51" s="534"/>
      <c r="AJ51" s="534"/>
      <c r="AK51" s="534"/>
      <c r="AL51" s="534"/>
    </row>
    <row r="52" spans="1:38" s="610" customFormat="1" ht="30" customHeight="1" x14ac:dyDescent="0.2">
      <c r="A52" s="1517" t="s">
        <v>929</v>
      </c>
      <c r="B52" s="643" t="s">
        <v>472</v>
      </c>
      <c r="C52" s="629"/>
      <c r="D52" s="629"/>
      <c r="E52" s="629"/>
      <c r="F52" s="895" t="s">
        <v>742</v>
      </c>
      <c r="G52" s="895" t="s">
        <v>748</v>
      </c>
      <c r="H52" s="895" t="s">
        <v>483</v>
      </c>
      <c r="I52" s="895" t="s">
        <v>747</v>
      </c>
      <c r="J52" s="623" t="s">
        <v>476</v>
      </c>
      <c r="K52" s="534"/>
      <c r="L52" s="534"/>
      <c r="M52" s="796"/>
      <c r="N52" s="534"/>
      <c r="O52" s="534"/>
      <c r="P52" s="534"/>
      <c r="Q52" s="534"/>
      <c r="R52" s="534"/>
      <c r="S52" s="534"/>
      <c r="T52" s="534"/>
      <c r="U52" s="534"/>
      <c r="V52" s="534"/>
      <c r="W52" s="534"/>
      <c r="X52" s="534"/>
      <c r="Y52" s="534"/>
      <c r="Z52" s="534"/>
      <c r="AA52" s="534"/>
      <c r="AB52" s="534"/>
      <c r="AC52" s="534"/>
      <c r="AD52" s="534"/>
      <c r="AE52" s="534"/>
      <c r="AF52" s="534"/>
      <c r="AG52" s="534"/>
      <c r="AH52" s="534"/>
      <c r="AI52" s="534"/>
      <c r="AJ52" s="534"/>
      <c r="AK52" s="534"/>
      <c r="AL52" s="534"/>
    </row>
    <row r="53" spans="1:38" s="610" customFormat="1" ht="18" customHeight="1" x14ac:dyDescent="0.2">
      <c r="A53" s="1518"/>
      <c r="B53" s="630" t="s">
        <v>385</v>
      </c>
      <c r="C53" s="502"/>
      <c r="D53" s="502"/>
      <c r="E53" s="502"/>
      <c r="F53" s="640">
        <v>0.01</v>
      </c>
      <c r="G53" s="640">
        <v>0.63</v>
      </c>
      <c r="H53" s="640">
        <v>0.27</v>
      </c>
      <c r="I53" s="640">
        <v>0.1</v>
      </c>
      <c r="J53" s="806"/>
      <c r="K53" s="534"/>
      <c r="L53" s="534"/>
      <c r="M53" s="796"/>
      <c r="N53" s="534"/>
      <c r="O53" s="534"/>
      <c r="P53" s="534"/>
      <c r="Q53" s="534"/>
      <c r="R53" s="534"/>
      <c r="S53" s="534"/>
      <c r="T53" s="534"/>
      <c r="U53" s="534"/>
      <c r="V53" s="534"/>
      <c r="W53" s="534"/>
      <c r="X53" s="534"/>
      <c r="Y53" s="534"/>
      <c r="Z53" s="534"/>
      <c r="AA53" s="534"/>
      <c r="AB53" s="534"/>
      <c r="AC53" s="534"/>
      <c r="AD53" s="534"/>
      <c r="AE53" s="534"/>
      <c r="AF53" s="534"/>
      <c r="AG53" s="534"/>
      <c r="AH53" s="534"/>
      <c r="AI53" s="534"/>
      <c r="AJ53" s="534"/>
      <c r="AK53" s="534"/>
      <c r="AL53" s="534"/>
    </row>
    <row r="54" spans="1:38" s="610" customFormat="1" ht="18" customHeight="1" thickBot="1" x14ac:dyDescent="0.25">
      <c r="A54" s="1519"/>
      <c r="B54" s="644" t="s">
        <v>741</v>
      </c>
      <c r="C54" s="881"/>
      <c r="D54" s="881"/>
      <c r="E54" s="881"/>
      <c r="F54" s="641">
        <f>IF('14. College Budget Summary'!C52=0,0,'14. College Budget Summary'!C85/'14. College Budget Summary'!C52)</f>
        <v>2.7908091172268289E-2</v>
      </c>
      <c r="G54" s="641">
        <f>IF(I22=0,0,'14. College Budget Summary'!C52/(I22+I40))</f>
        <v>0.24402816990854609</v>
      </c>
      <c r="H54" s="641">
        <f>IF(I22=0,0,('14. College Budget Summary'!C100-'14. College Budget Summary'!C91)/(I22+I40))</f>
        <v>0.39725288021228555</v>
      </c>
      <c r="I54" s="641">
        <f>IF(I22=0,0,'13. CAPEX Plan'!D9/(I22+I40))</f>
        <v>1.9604335165014083E-2</v>
      </c>
      <c r="J54" s="807"/>
      <c r="K54" s="435"/>
      <c r="L54" s="1091"/>
      <c r="M54" s="796"/>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row>
    <row r="55" spans="1:38" s="610" customFormat="1" ht="18" customHeight="1" thickBot="1" x14ac:dyDescent="0.25">
      <c r="A55" s="651"/>
      <c r="B55" s="612"/>
      <c r="C55" s="612"/>
      <c r="D55" s="612"/>
      <c r="E55" s="612"/>
      <c r="F55" s="612"/>
      <c r="G55" s="612"/>
      <c r="H55" s="612"/>
      <c r="I55" s="612"/>
      <c r="J55" s="653"/>
      <c r="K55" s="534"/>
      <c r="L55" s="534"/>
      <c r="M55" s="534"/>
      <c r="N55" s="534"/>
      <c r="O55" s="534"/>
      <c r="P55" s="534"/>
      <c r="Q55" s="534"/>
      <c r="R55" s="534"/>
      <c r="S55" s="534"/>
      <c r="T55" s="534"/>
      <c r="U55" s="534"/>
      <c r="V55" s="534"/>
      <c r="W55" s="534"/>
      <c r="X55" s="534"/>
      <c r="Y55" s="534"/>
      <c r="Z55" s="534"/>
      <c r="AA55" s="534"/>
      <c r="AB55" s="534"/>
      <c r="AC55" s="534"/>
      <c r="AD55" s="534"/>
      <c r="AE55" s="534"/>
      <c r="AF55" s="534"/>
      <c r="AG55" s="534"/>
      <c r="AH55" s="534"/>
      <c r="AI55" s="534"/>
      <c r="AJ55" s="534"/>
      <c r="AK55" s="534"/>
      <c r="AL55" s="534"/>
    </row>
    <row r="56" spans="1:38" s="610" customFormat="1" ht="30" customHeight="1" x14ac:dyDescent="0.2">
      <c r="A56" s="1517" t="s">
        <v>752</v>
      </c>
      <c r="B56" s="643" t="s">
        <v>472</v>
      </c>
      <c r="C56" s="629"/>
      <c r="D56" s="629"/>
      <c r="E56" s="629"/>
      <c r="F56" s="895" t="s">
        <v>742</v>
      </c>
      <c r="G56" s="895" t="s">
        <v>749</v>
      </c>
      <c r="H56" s="895" t="s">
        <v>483</v>
      </c>
      <c r="I56" s="895" t="s">
        <v>747</v>
      </c>
      <c r="J56" s="623" t="s">
        <v>476</v>
      </c>
      <c r="K56" s="534"/>
      <c r="L56" s="534"/>
      <c r="M56" s="796"/>
      <c r="N56" s="534"/>
      <c r="O56" s="534"/>
      <c r="P56" s="534"/>
      <c r="Q56" s="534"/>
      <c r="R56" s="534"/>
      <c r="S56" s="534"/>
      <c r="T56" s="534"/>
      <c r="U56" s="534"/>
      <c r="V56" s="534"/>
      <c r="W56" s="534"/>
      <c r="X56" s="534"/>
      <c r="Y56" s="534"/>
      <c r="Z56" s="534"/>
      <c r="AA56" s="534"/>
      <c r="AB56" s="534"/>
      <c r="AC56" s="534"/>
      <c r="AD56" s="534"/>
      <c r="AE56" s="534"/>
      <c r="AF56" s="534"/>
      <c r="AG56" s="534"/>
      <c r="AH56" s="534"/>
      <c r="AI56" s="534"/>
      <c r="AJ56" s="534"/>
      <c r="AK56" s="534"/>
      <c r="AL56" s="534"/>
    </row>
    <row r="57" spans="1:38" s="610" customFormat="1" ht="18" customHeight="1" x14ac:dyDescent="0.2">
      <c r="A57" s="1518"/>
      <c r="B57" s="630" t="s">
        <v>385</v>
      </c>
      <c r="C57" s="502"/>
      <c r="D57" s="502"/>
      <c r="E57" s="502"/>
      <c r="F57" s="640">
        <v>0.01</v>
      </c>
      <c r="G57" s="640">
        <v>0.63</v>
      </c>
      <c r="H57" s="640">
        <v>0.27</v>
      </c>
      <c r="I57" s="640">
        <v>0.1</v>
      </c>
      <c r="J57" s="806"/>
      <c r="K57" s="534"/>
      <c r="L57" s="534"/>
      <c r="M57" s="796"/>
      <c r="N57" s="534"/>
      <c r="O57" s="534"/>
      <c r="P57" s="534"/>
      <c r="Q57" s="534"/>
      <c r="R57" s="534"/>
      <c r="S57" s="534"/>
      <c r="T57" s="534"/>
      <c r="U57" s="534"/>
      <c r="V57" s="534"/>
      <c r="W57" s="534"/>
      <c r="X57" s="534"/>
      <c r="Y57" s="534"/>
      <c r="Z57" s="534"/>
      <c r="AA57" s="534"/>
      <c r="AB57" s="534"/>
      <c r="AC57" s="534"/>
      <c r="AD57" s="534"/>
      <c r="AE57" s="534"/>
      <c r="AF57" s="534"/>
      <c r="AG57" s="534"/>
      <c r="AH57" s="534"/>
      <c r="AI57" s="534"/>
      <c r="AJ57" s="534"/>
      <c r="AK57" s="534"/>
      <c r="AL57" s="534"/>
    </row>
    <row r="58" spans="1:38" s="610" customFormat="1" ht="18" customHeight="1" thickBot="1" x14ac:dyDescent="0.25">
      <c r="A58" s="1519"/>
      <c r="B58" s="644" t="s">
        <v>741</v>
      </c>
      <c r="C58" s="881"/>
      <c r="D58" s="881"/>
      <c r="E58" s="881"/>
      <c r="F58" s="641">
        <f>IF('14. College Budget Summary'!C65=0,0,'14. College Budget Summary'!C85/'14. College Budget Summary'!C65)</f>
        <v>9.8473683479980735E-3</v>
      </c>
      <c r="G58" s="641">
        <f>IF('14. College Budget Summary'!C5=0,0,'14. College Budget Summary'!C65/'14. College Budget Summary'!C5)</f>
        <v>0.62331691850897986</v>
      </c>
      <c r="H58" s="641">
        <f>IF('14. College Budget Summary'!C5=0,0,('14. College Budget Summary'!C100-'14. College Budget Summary'!C91)/'14. College Budget Summary'!C5)</f>
        <v>0.35803547272682951</v>
      </c>
      <c r="I58" s="641">
        <f>IF('14. College Budget Summary'!C5=0,0,'14. College Budget Summary'!C10/'14. College Budget Summary'!C5)</f>
        <v>4.5980040005718738E-2</v>
      </c>
      <c r="J58" s="807"/>
      <c r="K58" s="435"/>
      <c r="L58" s="534"/>
      <c r="M58" s="796"/>
      <c r="N58" s="534"/>
      <c r="O58" s="534"/>
      <c r="P58" s="534"/>
      <c r="Q58" s="534"/>
      <c r="R58" s="534"/>
      <c r="S58" s="534"/>
      <c r="T58" s="534"/>
      <c r="U58" s="534"/>
      <c r="V58" s="534"/>
      <c r="W58" s="534"/>
      <c r="X58" s="534"/>
      <c r="Y58" s="534"/>
      <c r="Z58" s="534"/>
      <c r="AA58" s="534"/>
      <c r="AB58" s="534"/>
      <c r="AC58" s="534"/>
      <c r="AD58" s="534"/>
      <c r="AE58" s="534"/>
      <c r="AF58" s="534"/>
      <c r="AG58" s="534"/>
      <c r="AH58" s="534"/>
      <c r="AI58" s="534"/>
      <c r="AJ58" s="534"/>
      <c r="AK58" s="534"/>
      <c r="AL58" s="534"/>
    </row>
    <row r="59" spans="1:38" s="610" customFormat="1" ht="18" customHeight="1" thickBot="1" x14ac:dyDescent="0.25">
      <c r="A59" s="651"/>
      <c r="B59" s="612"/>
      <c r="C59" s="612"/>
      <c r="D59" s="612"/>
      <c r="E59" s="612"/>
      <c r="F59" s="612"/>
      <c r="G59" s="612"/>
      <c r="H59" s="612"/>
      <c r="I59" s="612"/>
      <c r="J59" s="653"/>
      <c r="K59" s="534"/>
      <c r="L59" s="534"/>
      <c r="M59" s="534"/>
      <c r="N59" s="534"/>
      <c r="O59" s="534"/>
      <c r="P59" s="534"/>
      <c r="Q59" s="534"/>
      <c r="R59" s="534"/>
      <c r="S59" s="534"/>
      <c r="T59" s="534"/>
      <c r="U59" s="534"/>
      <c r="V59" s="534"/>
      <c r="W59" s="534"/>
      <c r="X59" s="534"/>
      <c r="Y59" s="534"/>
      <c r="Z59" s="534"/>
      <c r="AA59" s="534"/>
      <c r="AB59" s="534"/>
      <c r="AC59" s="534"/>
      <c r="AD59" s="534"/>
      <c r="AE59" s="534"/>
      <c r="AF59" s="534"/>
      <c r="AG59" s="534"/>
      <c r="AH59" s="534"/>
      <c r="AI59" s="534"/>
      <c r="AJ59" s="534"/>
      <c r="AK59" s="534"/>
      <c r="AL59" s="534"/>
    </row>
    <row r="60" spans="1:38" s="610" customFormat="1" ht="18" customHeight="1" x14ac:dyDescent="0.2">
      <c r="A60" s="1517" t="s">
        <v>484</v>
      </c>
      <c r="B60" s="643" t="s">
        <v>472</v>
      </c>
      <c r="C60" s="633"/>
      <c r="D60" s="633"/>
      <c r="E60" s="633"/>
      <c r="F60" s="633"/>
      <c r="G60" s="633"/>
      <c r="H60" s="622" t="s">
        <v>61</v>
      </c>
      <c r="I60" s="622" t="s">
        <v>59</v>
      </c>
      <c r="J60" s="623" t="s">
        <v>476</v>
      </c>
      <c r="K60" s="534"/>
      <c r="L60" s="534"/>
      <c r="M60" s="534"/>
      <c r="N60" s="534"/>
      <c r="O60" s="534"/>
      <c r="P60" s="534"/>
      <c r="Q60" s="534"/>
      <c r="R60" s="534"/>
      <c r="S60" s="534"/>
      <c r="T60" s="534"/>
      <c r="U60" s="534"/>
      <c r="V60" s="534"/>
      <c r="W60" s="534"/>
      <c r="X60" s="534"/>
      <c r="Y60" s="534"/>
      <c r="Z60" s="534"/>
      <c r="AA60" s="534"/>
      <c r="AB60" s="534"/>
      <c r="AC60" s="534"/>
      <c r="AD60" s="534"/>
      <c r="AE60" s="534"/>
      <c r="AF60" s="534"/>
      <c r="AG60" s="534"/>
      <c r="AH60" s="534"/>
      <c r="AI60" s="534"/>
      <c r="AJ60" s="534"/>
      <c r="AK60" s="534"/>
      <c r="AL60" s="534"/>
    </row>
    <row r="61" spans="1:38" s="610" customFormat="1" ht="18" customHeight="1" x14ac:dyDescent="0.2">
      <c r="A61" s="1518"/>
      <c r="B61" s="630" t="s">
        <v>559</v>
      </c>
      <c r="C61" s="635"/>
      <c r="D61" s="635"/>
      <c r="E61" s="635"/>
      <c r="F61" s="635"/>
      <c r="G61" s="636"/>
      <c r="H61" s="645" t="s">
        <v>557</v>
      </c>
      <c r="I61" s="753" t="str">
        <f>IF('11. Enrolment Summary'!L109=0,"",IF('12. Staffing'!B9=0,"","1 : "&amp;(ROUND('11. Enrolment Summary'!L109/'12. Staffing'!B9,0))))</f>
        <v>1 : 21</v>
      </c>
      <c r="J61" s="806"/>
      <c r="K61" s="435"/>
      <c r="L61" s="534"/>
      <c r="M61" s="534"/>
      <c r="N61" s="534"/>
      <c r="O61" s="534"/>
      <c r="P61" s="534"/>
      <c r="Q61" s="534"/>
      <c r="R61" s="534"/>
      <c r="S61" s="534"/>
      <c r="T61" s="534"/>
      <c r="U61" s="534"/>
      <c r="V61" s="534"/>
      <c r="W61" s="534"/>
      <c r="X61" s="534"/>
      <c r="Y61" s="534"/>
      <c r="Z61" s="534"/>
      <c r="AA61" s="534"/>
      <c r="AB61" s="534"/>
      <c r="AC61" s="534"/>
      <c r="AD61" s="534"/>
      <c r="AE61" s="534"/>
      <c r="AF61" s="534"/>
      <c r="AG61" s="534"/>
      <c r="AH61" s="534"/>
      <c r="AI61" s="534"/>
      <c r="AJ61" s="534"/>
      <c r="AK61" s="534"/>
      <c r="AL61" s="534"/>
    </row>
    <row r="62" spans="1:38" s="610" customFormat="1" ht="18" customHeight="1" thickBot="1" x14ac:dyDescent="0.25">
      <c r="A62" s="1519"/>
      <c r="B62" s="644" t="s">
        <v>560</v>
      </c>
      <c r="C62" s="896"/>
      <c r="D62" s="896"/>
      <c r="E62" s="896"/>
      <c r="F62" s="896"/>
      <c r="G62" s="642"/>
      <c r="H62" s="646" t="s">
        <v>558</v>
      </c>
      <c r="I62" s="794" t="str">
        <f>IF(('12. Staffing'!D9+'12. Staffing'!F9)=0,"",IF('12. Staffing'!B9=0,"","1 : "&amp;(ROUND(('12. Staffing'!D9+'12. Staffing'!F9)/'12. Staffing'!B9,2))))</f>
        <v>1 : 0.89</v>
      </c>
      <c r="J62" s="807"/>
      <c r="K62" s="435"/>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c r="AJ62" s="534"/>
      <c r="AK62" s="534"/>
      <c r="AL62" s="534"/>
    </row>
    <row r="63" spans="1:38" s="610" customFormat="1" ht="18" customHeight="1" x14ac:dyDescent="0.2">
      <c r="A63" s="534"/>
      <c r="B63" s="534"/>
      <c r="C63" s="534"/>
      <c r="D63" s="534"/>
      <c r="E63" s="534"/>
      <c r="F63" s="534"/>
      <c r="G63" s="534"/>
      <c r="H63" s="534"/>
      <c r="I63" s="613"/>
      <c r="J63" s="534"/>
      <c r="K63" s="534"/>
      <c r="L63" s="534"/>
      <c r="M63" s="534"/>
      <c r="N63" s="534"/>
      <c r="O63" s="534"/>
      <c r="P63" s="534"/>
      <c r="Q63" s="534"/>
      <c r="R63" s="534"/>
      <c r="S63" s="534"/>
      <c r="T63" s="534"/>
      <c r="U63" s="534"/>
      <c r="V63" s="534"/>
      <c r="W63" s="534"/>
      <c r="X63" s="534"/>
      <c r="Y63" s="534"/>
      <c r="Z63" s="534"/>
      <c r="AA63" s="534"/>
      <c r="AB63" s="534"/>
      <c r="AC63" s="534"/>
      <c r="AD63" s="534"/>
      <c r="AE63" s="534"/>
      <c r="AF63" s="534"/>
      <c r="AG63" s="534"/>
      <c r="AH63" s="534"/>
      <c r="AI63" s="534"/>
      <c r="AJ63" s="534"/>
      <c r="AK63" s="534"/>
      <c r="AL63" s="534"/>
    </row>
    <row r="64" spans="1:38" s="610" customFormat="1" ht="18" customHeight="1" x14ac:dyDescent="0.2">
      <c r="A64" s="534"/>
      <c r="B64" s="534"/>
      <c r="C64" s="534"/>
      <c r="D64" s="534"/>
      <c r="E64" s="534"/>
      <c r="F64" s="534"/>
      <c r="G64" s="534"/>
      <c r="H64" s="534"/>
      <c r="I64" s="613"/>
      <c r="J64" s="534"/>
      <c r="K64" s="534"/>
      <c r="L64" s="534"/>
      <c r="M64" s="534"/>
      <c r="N64" s="534"/>
      <c r="O64" s="534"/>
      <c r="P64" s="534"/>
      <c r="Q64" s="534"/>
      <c r="R64" s="534"/>
      <c r="S64" s="534"/>
      <c r="T64" s="534"/>
      <c r="U64" s="534"/>
      <c r="V64" s="534"/>
      <c r="W64" s="534"/>
      <c r="X64" s="534"/>
      <c r="Y64" s="534"/>
      <c r="Z64" s="534"/>
      <c r="AA64" s="534"/>
      <c r="AB64" s="534"/>
      <c r="AC64" s="534"/>
      <c r="AD64" s="534"/>
      <c r="AE64" s="534"/>
      <c r="AF64" s="534"/>
      <c r="AG64" s="534"/>
      <c r="AH64" s="534"/>
      <c r="AI64" s="534"/>
      <c r="AJ64" s="534"/>
      <c r="AK64" s="534"/>
      <c r="AL64" s="534"/>
    </row>
    <row r="65" spans="1:38" x14ac:dyDescent="0.2">
      <c r="A65" s="408"/>
      <c r="B65" s="408"/>
      <c r="C65" s="408"/>
      <c r="D65" s="408"/>
      <c r="E65" s="408"/>
      <c r="F65" s="408"/>
      <c r="G65" s="408"/>
      <c r="H65" s="408"/>
      <c r="I65" s="409"/>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row>
    <row r="66" spans="1:38" x14ac:dyDescent="0.2">
      <c r="A66" s="408"/>
      <c r="B66" s="408"/>
      <c r="C66" s="408"/>
      <c r="D66" s="408"/>
      <c r="E66" s="408"/>
      <c r="F66" s="408"/>
      <c r="G66" s="408"/>
      <c r="H66" s="408"/>
      <c r="I66" s="409"/>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row>
    <row r="67" spans="1:38" x14ac:dyDescent="0.2">
      <c r="A67" s="408"/>
      <c r="B67" s="408"/>
      <c r="C67" s="408"/>
      <c r="D67" s="408"/>
      <c r="E67" s="408"/>
      <c r="F67" s="408"/>
      <c r="G67" s="408"/>
      <c r="H67" s="408"/>
      <c r="I67" s="409"/>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row>
    <row r="68" spans="1:38" x14ac:dyDescent="0.2">
      <c r="A68" s="408"/>
      <c r="B68" s="408"/>
      <c r="C68" s="408"/>
      <c r="D68" s="408"/>
      <c r="E68" s="408"/>
      <c r="F68" s="408"/>
      <c r="G68" s="408"/>
      <c r="H68" s="408"/>
      <c r="I68" s="409"/>
      <c r="J68" s="408"/>
      <c r="K68" s="408"/>
      <c r="L68" s="408"/>
      <c r="M68" s="408"/>
      <c r="N68" s="408"/>
      <c r="O68" s="408"/>
      <c r="P68" s="408"/>
      <c r="Q68" s="408"/>
      <c r="R68" s="408"/>
      <c r="S68" s="408"/>
      <c r="T68" s="408"/>
      <c r="U68" s="408"/>
      <c r="V68" s="408"/>
      <c r="W68" s="408"/>
      <c r="X68" s="408"/>
      <c r="Y68" s="408"/>
      <c r="Z68" s="408"/>
      <c r="AA68" s="408"/>
      <c r="AB68" s="408"/>
      <c r="AC68" s="408"/>
      <c r="AD68" s="408"/>
      <c r="AE68" s="408"/>
      <c r="AF68" s="408"/>
      <c r="AG68" s="408"/>
      <c r="AH68" s="408"/>
      <c r="AI68" s="408"/>
      <c r="AJ68" s="408"/>
      <c r="AK68" s="408"/>
      <c r="AL68" s="408"/>
    </row>
    <row r="69" spans="1:38" x14ac:dyDescent="0.2">
      <c r="A69" s="408"/>
      <c r="B69" s="408"/>
      <c r="C69" s="408"/>
      <c r="D69" s="408"/>
      <c r="E69" s="408"/>
      <c r="F69" s="408"/>
      <c r="G69" s="408"/>
      <c r="H69" s="408"/>
      <c r="I69" s="409"/>
      <c r="J69" s="408"/>
      <c r="K69" s="408"/>
      <c r="L69" s="408"/>
      <c r="M69" s="408"/>
      <c r="N69" s="408"/>
      <c r="O69" s="408"/>
      <c r="P69" s="408"/>
      <c r="Q69" s="408"/>
      <c r="R69" s="408"/>
      <c r="S69" s="408"/>
      <c r="T69" s="408"/>
      <c r="U69" s="408"/>
      <c r="V69" s="408"/>
      <c r="W69" s="408"/>
      <c r="X69" s="408"/>
      <c r="Y69" s="408"/>
      <c r="Z69" s="408"/>
      <c r="AA69" s="408"/>
      <c r="AB69" s="408"/>
      <c r="AC69" s="408"/>
      <c r="AD69" s="408"/>
      <c r="AE69" s="408"/>
      <c r="AF69" s="408"/>
      <c r="AG69" s="408"/>
      <c r="AH69" s="408"/>
      <c r="AI69" s="408"/>
      <c r="AJ69" s="408"/>
      <c r="AK69" s="408"/>
      <c r="AL69" s="408"/>
    </row>
    <row r="70" spans="1:38" x14ac:dyDescent="0.2">
      <c r="A70" s="408"/>
      <c r="B70" s="408"/>
      <c r="C70" s="408"/>
      <c r="D70" s="408"/>
      <c r="E70" s="408"/>
      <c r="F70" s="408"/>
      <c r="G70" s="408"/>
      <c r="H70" s="408"/>
      <c r="I70" s="409"/>
      <c r="J70" s="408"/>
      <c r="K70" s="408"/>
      <c r="L70" s="408"/>
      <c r="M70" s="408"/>
      <c r="N70" s="408"/>
      <c r="O70" s="408"/>
      <c r="P70" s="408"/>
      <c r="Q70" s="408"/>
      <c r="R70" s="408"/>
      <c r="S70" s="408"/>
      <c r="T70" s="408"/>
      <c r="U70" s="408"/>
      <c r="V70" s="408"/>
      <c r="W70" s="408"/>
      <c r="X70" s="408"/>
      <c r="Y70" s="408"/>
      <c r="Z70" s="408"/>
      <c r="AA70" s="408"/>
      <c r="AB70" s="408"/>
      <c r="AC70" s="408"/>
      <c r="AD70" s="408"/>
      <c r="AE70" s="408"/>
      <c r="AF70" s="408"/>
      <c r="AG70" s="408"/>
      <c r="AH70" s="408"/>
      <c r="AI70" s="408"/>
      <c r="AJ70" s="408"/>
      <c r="AK70" s="408"/>
      <c r="AL70" s="408"/>
    </row>
    <row r="71" spans="1:38" x14ac:dyDescent="0.2">
      <c r="A71" s="408"/>
      <c r="B71" s="408"/>
      <c r="C71" s="408"/>
      <c r="D71" s="408"/>
      <c r="E71" s="408"/>
      <c r="F71" s="408"/>
      <c r="G71" s="408"/>
      <c r="H71" s="408"/>
      <c r="I71" s="409"/>
      <c r="J71" s="408"/>
      <c r="K71" s="408"/>
      <c r="L71" s="408"/>
      <c r="M71" s="408"/>
      <c r="N71" s="408"/>
      <c r="O71" s="408"/>
      <c r="P71" s="408"/>
      <c r="Q71" s="408"/>
      <c r="R71" s="408"/>
      <c r="S71" s="408"/>
      <c r="T71" s="408"/>
      <c r="U71" s="408"/>
      <c r="V71" s="408"/>
      <c r="W71" s="408"/>
      <c r="X71" s="408"/>
      <c r="Y71" s="408"/>
      <c r="Z71" s="408"/>
      <c r="AA71" s="408"/>
      <c r="AB71" s="408"/>
      <c r="AC71" s="408"/>
      <c r="AD71" s="408"/>
      <c r="AE71" s="408"/>
      <c r="AF71" s="408"/>
      <c r="AG71" s="408"/>
      <c r="AH71" s="408"/>
      <c r="AI71" s="408"/>
      <c r="AJ71" s="408"/>
      <c r="AK71" s="408"/>
      <c r="AL71" s="408"/>
    </row>
    <row r="72" spans="1:38" x14ac:dyDescent="0.2">
      <c r="A72" s="408"/>
      <c r="B72" s="408"/>
      <c r="C72" s="408"/>
      <c r="D72" s="408"/>
      <c r="E72" s="408"/>
      <c r="F72" s="408"/>
      <c r="G72" s="408"/>
      <c r="H72" s="408"/>
      <c r="I72" s="409"/>
      <c r="J72" s="408"/>
      <c r="K72" s="408"/>
      <c r="L72" s="408"/>
      <c r="M72" s="408"/>
      <c r="N72" s="408"/>
      <c r="O72" s="408"/>
      <c r="P72" s="408"/>
      <c r="Q72" s="408"/>
      <c r="R72" s="408"/>
      <c r="S72" s="408"/>
      <c r="T72" s="408"/>
      <c r="U72" s="408"/>
      <c r="V72" s="408"/>
      <c r="W72" s="408"/>
      <c r="X72" s="408"/>
      <c r="Y72" s="408"/>
      <c r="Z72" s="408"/>
      <c r="AA72" s="408"/>
      <c r="AB72" s="408"/>
      <c r="AC72" s="408"/>
      <c r="AD72" s="408"/>
      <c r="AE72" s="408"/>
      <c r="AF72" s="408"/>
      <c r="AG72" s="408"/>
      <c r="AH72" s="408"/>
      <c r="AI72" s="408"/>
      <c r="AJ72" s="408"/>
      <c r="AK72" s="408"/>
      <c r="AL72" s="408"/>
    </row>
    <row r="73" spans="1:38" x14ac:dyDescent="0.2">
      <c r="A73" s="408"/>
      <c r="B73" s="408"/>
      <c r="C73" s="408"/>
      <c r="D73" s="408"/>
      <c r="E73" s="408"/>
      <c r="F73" s="408"/>
      <c r="G73" s="408"/>
      <c r="H73" s="408"/>
      <c r="I73" s="409"/>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c r="AG73" s="408"/>
      <c r="AH73" s="408"/>
      <c r="AI73" s="408"/>
      <c r="AJ73" s="408"/>
      <c r="AK73" s="408"/>
      <c r="AL73" s="408"/>
    </row>
    <row r="74" spans="1:38" x14ac:dyDescent="0.2">
      <c r="A74" s="408"/>
      <c r="B74" s="408"/>
      <c r="C74" s="408"/>
      <c r="D74" s="408"/>
      <c r="E74" s="408"/>
      <c r="F74" s="408"/>
      <c r="G74" s="408"/>
      <c r="H74" s="408"/>
      <c r="I74" s="409"/>
      <c r="J74" s="408"/>
      <c r="K74" s="408"/>
      <c r="L74" s="408"/>
      <c r="M74" s="408"/>
      <c r="N74" s="408"/>
      <c r="O74" s="408"/>
      <c r="P74" s="408"/>
      <c r="Q74" s="408"/>
      <c r="R74" s="408"/>
      <c r="S74" s="408"/>
      <c r="T74" s="408"/>
      <c r="U74" s="408"/>
      <c r="V74" s="408"/>
      <c r="W74" s="408"/>
      <c r="X74" s="408"/>
      <c r="Y74" s="408"/>
      <c r="Z74" s="408"/>
      <c r="AA74" s="408"/>
      <c r="AB74" s="408"/>
      <c r="AC74" s="408"/>
      <c r="AD74" s="408"/>
      <c r="AE74" s="408"/>
      <c r="AF74" s="408"/>
      <c r="AG74" s="408"/>
      <c r="AH74" s="408"/>
      <c r="AI74" s="408"/>
      <c r="AJ74" s="408"/>
      <c r="AK74" s="408"/>
      <c r="AL74" s="408"/>
    </row>
    <row r="75" spans="1:38" x14ac:dyDescent="0.2">
      <c r="A75" s="408"/>
      <c r="B75" s="408"/>
      <c r="C75" s="408"/>
      <c r="D75" s="408"/>
      <c r="E75" s="408"/>
      <c r="F75" s="408"/>
      <c r="G75" s="408"/>
      <c r="H75" s="408"/>
      <c r="I75" s="409"/>
      <c r="J75" s="408"/>
      <c r="K75" s="408"/>
      <c r="L75" s="408"/>
      <c r="M75" s="408"/>
      <c r="N75" s="408"/>
      <c r="O75" s="408"/>
      <c r="P75" s="408"/>
      <c r="Q75" s="408"/>
      <c r="R75" s="408"/>
      <c r="S75" s="408"/>
      <c r="T75" s="408"/>
      <c r="U75" s="408"/>
      <c r="V75" s="408"/>
      <c r="W75" s="408"/>
      <c r="X75" s="408"/>
      <c r="Y75" s="408"/>
      <c r="Z75" s="408"/>
      <c r="AA75" s="408"/>
      <c r="AB75" s="408"/>
      <c r="AC75" s="408"/>
      <c r="AD75" s="408"/>
      <c r="AE75" s="408"/>
      <c r="AF75" s="408"/>
      <c r="AG75" s="408"/>
      <c r="AH75" s="408"/>
      <c r="AI75" s="408"/>
      <c r="AJ75" s="408"/>
      <c r="AK75" s="408"/>
      <c r="AL75" s="408"/>
    </row>
    <row r="76" spans="1:38" x14ac:dyDescent="0.2">
      <c r="A76" s="408"/>
      <c r="B76" s="408"/>
      <c r="C76" s="408"/>
      <c r="D76" s="408"/>
      <c r="E76" s="408"/>
      <c r="F76" s="408"/>
      <c r="G76" s="408"/>
      <c r="H76" s="408"/>
      <c r="I76" s="409"/>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c r="AG76" s="408"/>
      <c r="AH76" s="408"/>
      <c r="AI76" s="408"/>
      <c r="AJ76" s="408"/>
      <c r="AK76" s="408"/>
      <c r="AL76" s="408"/>
    </row>
    <row r="77" spans="1:38" x14ac:dyDescent="0.2">
      <c r="A77" s="408"/>
      <c r="B77" s="408"/>
      <c r="C77" s="408"/>
      <c r="D77" s="408"/>
      <c r="E77" s="408"/>
      <c r="F77" s="408"/>
      <c r="G77" s="408"/>
      <c r="H77" s="408"/>
      <c r="I77" s="409"/>
      <c r="J77" s="408"/>
      <c r="K77" s="408"/>
      <c r="L77" s="408"/>
      <c r="M77" s="408"/>
      <c r="N77" s="408"/>
      <c r="O77" s="408"/>
      <c r="P77" s="408"/>
      <c r="Q77" s="408"/>
      <c r="R77" s="408"/>
      <c r="S77" s="408"/>
      <c r="T77" s="408"/>
      <c r="U77" s="408"/>
      <c r="V77" s="408"/>
      <c r="W77" s="408"/>
      <c r="X77" s="408"/>
      <c r="Y77" s="408"/>
      <c r="Z77" s="408"/>
      <c r="AA77" s="408"/>
      <c r="AB77" s="408"/>
      <c r="AC77" s="408"/>
      <c r="AD77" s="408"/>
      <c r="AE77" s="408"/>
      <c r="AF77" s="408"/>
      <c r="AG77" s="408"/>
      <c r="AH77" s="408"/>
      <c r="AI77" s="408"/>
      <c r="AJ77" s="408"/>
      <c r="AK77" s="408"/>
      <c r="AL77" s="408"/>
    </row>
    <row r="78" spans="1:38" x14ac:dyDescent="0.2">
      <c r="A78" s="408"/>
      <c r="B78" s="408"/>
      <c r="C78" s="408"/>
      <c r="D78" s="408"/>
      <c r="E78" s="408"/>
      <c r="F78" s="408"/>
      <c r="G78" s="408"/>
      <c r="H78" s="408"/>
      <c r="I78" s="409"/>
      <c r="J78" s="408"/>
      <c r="K78" s="408"/>
      <c r="L78" s="408"/>
      <c r="M78" s="408"/>
      <c r="N78" s="408"/>
      <c r="O78" s="408"/>
      <c r="P78" s="408"/>
      <c r="Q78" s="408"/>
      <c r="R78" s="408"/>
      <c r="S78" s="408"/>
      <c r="T78" s="408"/>
      <c r="U78" s="408"/>
      <c r="V78" s="408"/>
      <c r="W78" s="408"/>
      <c r="X78" s="408"/>
      <c r="Y78" s="408"/>
      <c r="Z78" s="408"/>
      <c r="AA78" s="408"/>
      <c r="AB78" s="408"/>
      <c r="AC78" s="408"/>
      <c r="AD78" s="408"/>
      <c r="AE78" s="408"/>
      <c r="AF78" s="408"/>
      <c r="AG78" s="408"/>
      <c r="AH78" s="408"/>
      <c r="AI78" s="408"/>
      <c r="AJ78" s="408"/>
      <c r="AK78" s="408"/>
      <c r="AL78" s="408"/>
    </row>
    <row r="79" spans="1:38" x14ac:dyDescent="0.2">
      <c r="A79" s="408"/>
      <c r="B79" s="408"/>
      <c r="C79" s="408"/>
      <c r="D79" s="408"/>
      <c r="E79" s="408"/>
      <c r="F79" s="408"/>
      <c r="G79" s="408"/>
      <c r="H79" s="408"/>
      <c r="I79" s="409"/>
      <c r="J79" s="408"/>
      <c r="K79" s="408"/>
      <c r="L79" s="408"/>
      <c r="M79" s="408"/>
      <c r="N79" s="408"/>
      <c r="O79" s="408"/>
      <c r="P79" s="408"/>
      <c r="Q79" s="408"/>
      <c r="R79" s="408"/>
      <c r="S79" s="408"/>
      <c r="T79" s="408"/>
      <c r="U79" s="408"/>
      <c r="V79" s="408"/>
      <c r="W79" s="408"/>
      <c r="X79" s="408"/>
      <c r="Y79" s="408"/>
      <c r="Z79" s="408"/>
      <c r="AA79" s="408"/>
      <c r="AB79" s="408"/>
      <c r="AC79" s="408"/>
      <c r="AD79" s="408"/>
      <c r="AE79" s="408"/>
      <c r="AF79" s="408"/>
      <c r="AG79" s="408"/>
      <c r="AH79" s="408"/>
      <c r="AI79" s="408"/>
      <c r="AJ79" s="408"/>
      <c r="AK79" s="408"/>
      <c r="AL79" s="408"/>
    </row>
    <row r="80" spans="1:38" x14ac:dyDescent="0.2">
      <c r="A80" s="408"/>
      <c r="B80" s="408"/>
      <c r="C80" s="408"/>
      <c r="D80" s="408"/>
      <c r="E80" s="408"/>
      <c r="F80" s="408"/>
      <c r="G80" s="408"/>
      <c r="H80" s="408"/>
      <c r="I80" s="409"/>
      <c r="J80" s="408"/>
      <c r="K80" s="408"/>
      <c r="L80" s="408"/>
      <c r="M80" s="408"/>
      <c r="N80" s="408"/>
      <c r="O80" s="408"/>
      <c r="P80" s="408"/>
      <c r="Q80" s="408"/>
      <c r="R80" s="408"/>
      <c r="S80" s="408"/>
      <c r="T80" s="408"/>
      <c r="U80" s="408"/>
      <c r="V80" s="408"/>
      <c r="W80" s="408"/>
      <c r="X80" s="408"/>
      <c r="Y80" s="408"/>
      <c r="Z80" s="408"/>
      <c r="AA80" s="408"/>
      <c r="AB80" s="408"/>
      <c r="AC80" s="408"/>
      <c r="AD80" s="408"/>
      <c r="AE80" s="408"/>
      <c r="AF80" s="408"/>
      <c r="AG80" s="408"/>
      <c r="AH80" s="408"/>
      <c r="AI80" s="408"/>
      <c r="AJ80" s="408"/>
      <c r="AK80" s="408"/>
      <c r="AL80" s="408"/>
    </row>
    <row r="81" spans="1:38" x14ac:dyDescent="0.2">
      <c r="A81" s="408"/>
      <c r="B81" s="408"/>
      <c r="C81" s="408"/>
      <c r="D81" s="408"/>
      <c r="E81" s="408"/>
      <c r="F81" s="408"/>
      <c r="G81" s="408"/>
      <c r="H81" s="408"/>
      <c r="I81" s="409"/>
      <c r="J81" s="408"/>
      <c r="K81" s="408"/>
      <c r="L81" s="408"/>
      <c r="M81" s="408"/>
      <c r="N81" s="408"/>
      <c r="O81" s="408"/>
      <c r="P81" s="408"/>
      <c r="Q81" s="408"/>
      <c r="R81" s="408"/>
      <c r="S81" s="408"/>
      <c r="T81" s="408"/>
      <c r="U81" s="408"/>
      <c r="V81" s="408"/>
      <c r="W81" s="408"/>
      <c r="X81" s="408"/>
      <c r="Y81" s="408"/>
      <c r="Z81" s="408"/>
      <c r="AA81" s="408"/>
      <c r="AB81" s="408"/>
      <c r="AC81" s="408"/>
      <c r="AD81" s="408"/>
      <c r="AE81" s="408"/>
      <c r="AF81" s="408"/>
      <c r="AG81" s="408"/>
      <c r="AH81" s="408"/>
      <c r="AI81" s="408"/>
      <c r="AJ81" s="408"/>
      <c r="AK81" s="408"/>
      <c r="AL81" s="408"/>
    </row>
    <row r="82" spans="1:38" x14ac:dyDescent="0.2">
      <c r="A82" s="408"/>
      <c r="B82" s="408"/>
      <c r="C82" s="408"/>
      <c r="D82" s="408"/>
      <c r="E82" s="408"/>
      <c r="F82" s="408"/>
      <c r="G82" s="408"/>
      <c r="H82" s="408"/>
      <c r="I82" s="409"/>
      <c r="J82" s="408"/>
      <c r="K82" s="408"/>
      <c r="L82" s="408"/>
      <c r="M82" s="408"/>
      <c r="N82" s="408"/>
      <c r="O82" s="408"/>
      <c r="P82" s="408"/>
      <c r="Q82" s="408"/>
      <c r="R82" s="408"/>
      <c r="S82" s="408"/>
      <c r="T82" s="408"/>
      <c r="U82" s="408"/>
      <c r="V82" s="408"/>
      <c r="W82" s="408"/>
      <c r="X82" s="408"/>
      <c r="Y82" s="408"/>
      <c r="Z82" s="408"/>
      <c r="AA82" s="408"/>
      <c r="AB82" s="408"/>
      <c r="AC82" s="408"/>
      <c r="AD82" s="408"/>
      <c r="AE82" s="408"/>
      <c r="AF82" s="408"/>
      <c r="AG82" s="408"/>
      <c r="AH82" s="408"/>
      <c r="AI82" s="408"/>
      <c r="AJ82" s="408"/>
      <c r="AK82" s="408"/>
      <c r="AL82" s="408"/>
    </row>
    <row r="83" spans="1:38" x14ac:dyDescent="0.2">
      <c r="A83" s="408"/>
      <c r="B83" s="408"/>
      <c r="C83" s="408"/>
      <c r="D83" s="408"/>
      <c r="E83" s="408"/>
      <c r="F83" s="408"/>
      <c r="G83" s="408"/>
      <c r="H83" s="408"/>
      <c r="I83" s="409"/>
      <c r="J83" s="408"/>
      <c r="K83" s="408"/>
      <c r="L83" s="408"/>
      <c r="M83" s="408"/>
      <c r="N83" s="408"/>
      <c r="O83" s="408"/>
      <c r="P83" s="408"/>
      <c r="Q83" s="408"/>
      <c r="R83" s="408"/>
      <c r="S83" s="408"/>
      <c r="T83" s="408"/>
      <c r="U83" s="408"/>
      <c r="V83" s="408"/>
      <c r="W83" s="408"/>
      <c r="X83" s="408"/>
      <c r="Y83" s="408"/>
      <c r="Z83" s="408"/>
      <c r="AA83" s="408"/>
      <c r="AB83" s="408"/>
      <c r="AC83" s="408"/>
      <c r="AD83" s="408"/>
      <c r="AE83" s="408"/>
      <c r="AF83" s="408"/>
      <c r="AG83" s="408"/>
      <c r="AH83" s="408"/>
      <c r="AI83" s="408"/>
      <c r="AJ83" s="408"/>
      <c r="AK83" s="408"/>
      <c r="AL83" s="408"/>
    </row>
    <row r="84" spans="1:38" x14ac:dyDescent="0.2">
      <c r="A84" s="408"/>
      <c r="B84" s="408"/>
      <c r="C84" s="408"/>
      <c r="D84" s="408"/>
      <c r="E84" s="408"/>
      <c r="F84" s="408"/>
      <c r="G84" s="408"/>
      <c r="H84" s="408"/>
      <c r="I84" s="409"/>
      <c r="J84" s="408"/>
      <c r="K84" s="408"/>
      <c r="L84" s="408"/>
      <c r="M84" s="408"/>
      <c r="N84" s="408"/>
      <c r="O84" s="408"/>
      <c r="P84" s="408"/>
      <c r="Q84" s="408"/>
      <c r="R84" s="408"/>
      <c r="S84" s="408"/>
      <c r="T84" s="408"/>
      <c r="U84" s="408"/>
      <c r="V84" s="408"/>
      <c r="W84" s="408"/>
      <c r="X84" s="408"/>
      <c r="Y84" s="408"/>
      <c r="Z84" s="408"/>
      <c r="AA84" s="408"/>
      <c r="AB84" s="408"/>
      <c r="AC84" s="408"/>
      <c r="AD84" s="408"/>
      <c r="AE84" s="408"/>
      <c r="AF84" s="408"/>
      <c r="AG84" s="408"/>
      <c r="AH84" s="408"/>
      <c r="AI84" s="408"/>
      <c r="AJ84" s="408"/>
      <c r="AK84" s="408"/>
      <c r="AL84" s="408"/>
    </row>
    <row r="85" spans="1:38" x14ac:dyDescent="0.2">
      <c r="A85" s="408"/>
      <c r="B85" s="408"/>
      <c r="C85" s="408"/>
      <c r="D85" s="408"/>
      <c r="E85" s="408"/>
      <c r="F85" s="408"/>
      <c r="G85" s="408"/>
      <c r="H85" s="408"/>
      <c r="I85" s="409"/>
      <c r="J85" s="408"/>
      <c r="K85" s="408"/>
      <c r="L85" s="408"/>
      <c r="M85" s="408"/>
      <c r="N85" s="408"/>
      <c r="O85" s="408"/>
      <c r="P85" s="408"/>
      <c r="Q85" s="408"/>
      <c r="R85" s="408"/>
      <c r="S85" s="408"/>
      <c r="T85" s="408"/>
      <c r="U85" s="408"/>
      <c r="V85" s="408"/>
      <c r="W85" s="408"/>
      <c r="X85" s="408"/>
      <c r="Y85" s="408"/>
      <c r="Z85" s="408"/>
      <c r="AA85" s="408"/>
      <c r="AB85" s="408"/>
      <c r="AC85" s="408"/>
      <c r="AD85" s="408"/>
      <c r="AE85" s="408"/>
      <c r="AF85" s="408"/>
      <c r="AG85" s="408"/>
      <c r="AH85" s="408"/>
      <c r="AI85" s="408"/>
      <c r="AJ85" s="408"/>
      <c r="AK85" s="408"/>
      <c r="AL85" s="408"/>
    </row>
    <row r="86" spans="1:38" x14ac:dyDescent="0.2">
      <c r="A86" s="408"/>
      <c r="B86" s="408"/>
      <c r="C86" s="408"/>
      <c r="D86" s="408"/>
      <c r="E86" s="408"/>
      <c r="F86" s="408"/>
      <c r="G86" s="408"/>
      <c r="H86" s="408"/>
      <c r="I86" s="409"/>
      <c r="J86" s="408"/>
      <c r="K86" s="408"/>
      <c r="L86" s="408"/>
      <c r="M86" s="408"/>
      <c r="N86" s="408"/>
      <c r="O86" s="408"/>
      <c r="P86" s="408"/>
      <c r="Q86" s="408"/>
      <c r="R86" s="408"/>
      <c r="S86" s="408"/>
      <c r="T86" s="408"/>
      <c r="U86" s="408"/>
      <c r="V86" s="408"/>
      <c r="W86" s="408"/>
      <c r="X86" s="408"/>
      <c r="Y86" s="408"/>
      <c r="Z86" s="408"/>
      <c r="AA86" s="408"/>
      <c r="AB86" s="408"/>
      <c r="AC86" s="408"/>
      <c r="AD86" s="408"/>
      <c r="AE86" s="408"/>
      <c r="AF86" s="408"/>
      <c r="AG86" s="408"/>
      <c r="AH86" s="408"/>
      <c r="AI86" s="408"/>
      <c r="AJ86" s="408"/>
      <c r="AK86" s="408"/>
      <c r="AL86" s="408"/>
    </row>
    <row r="87" spans="1:38" x14ac:dyDescent="0.2">
      <c r="A87" s="408"/>
      <c r="B87" s="408"/>
      <c r="C87" s="408"/>
      <c r="D87" s="408"/>
      <c r="E87" s="408"/>
      <c r="F87" s="408"/>
      <c r="G87" s="408"/>
      <c r="H87" s="408"/>
      <c r="I87" s="409"/>
      <c r="J87" s="408"/>
      <c r="K87" s="408"/>
      <c r="L87" s="408"/>
      <c r="M87" s="408"/>
      <c r="N87" s="408"/>
      <c r="O87" s="408"/>
      <c r="P87" s="408"/>
      <c r="Q87" s="408"/>
      <c r="R87" s="408"/>
      <c r="S87" s="408"/>
      <c r="T87" s="408"/>
      <c r="U87" s="408"/>
      <c r="V87" s="408"/>
      <c r="W87" s="408"/>
      <c r="X87" s="408"/>
      <c r="Y87" s="408"/>
      <c r="Z87" s="408"/>
      <c r="AA87" s="408"/>
      <c r="AB87" s="408"/>
      <c r="AC87" s="408"/>
      <c r="AD87" s="408"/>
      <c r="AE87" s="408"/>
      <c r="AF87" s="408"/>
      <c r="AG87" s="408"/>
      <c r="AH87" s="408"/>
      <c r="AI87" s="408"/>
      <c r="AJ87" s="408"/>
      <c r="AK87" s="408"/>
      <c r="AL87" s="408"/>
    </row>
    <row r="88" spans="1:38" x14ac:dyDescent="0.2">
      <c r="A88" s="408"/>
      <c r="B88" s="408"/>
      <c r="C88" s="408"/>
      <c r="D88" s="408"/>
      <c r="E88" s="408"/>
      <c r="F88" s="408"/>
      <c r="G88" s="408"/>
      <c r="H88" s="408"/>
      <c r="I88" s="409"/>
      <c r="J88" s="408"/>
      <c r="K88" s="408"/>
      <c r="L88" s="408"/>
      <c r="M88" s="408"/>
      <c r="N88" s="408"/>
      <c r="O88" s="408"/>
      <c r="P88" s="408"/>
      <c r="Q88" s="408"/>
      <c r="R88" s="408"/>
      <c r="S88" s="408"/>
      <c r="T88" s="408"/>
      <c r="U88" s="408"/>
      <c r="V88" s="408"/>
      <c r="W88" s="408"/>
      <c r="X88" s="408"/>
      <c r="Y88" s="408"/>
      <c r="Z88" s="408"/>
      <c r="AA88" s="408"/>
      <c r="AB88" s="408"/>
      <c r="AC88" s="408"/>
      <c r="AD88" s="408"/>
      <c r="AE88" s="408"/>
      <c r="AF88" s="408"/>
      <c r="AG88" s="408"/>
      <c r="AH88" s="408"/>
      <c r="AI88" s="408"/>
      <c r="AJ88" s="408"/>
      <c r="AK88" s="408"/>
      <c r="AL88" s="408"/>
    </row>
    <row r="89" spans="1:38" x14ac:dyDescent="0.2">
      <c r="A89" s="408"/>
      <c r="B89" s="408"/>
      <c r="C89" s="408"/>
      <c r="D89" s="408"/>
      <c r="E89" s="408"/>
      <c r="F89" s="408"/>
      <c r="G89" s="408"/>
      <c r="H89" s="408"/>
      <c r="I89" s="409"/>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row>
    <row r="90" spans="1:38" x14ac:dyDescent="0.2">
      <c r="A90" s="408"/>
      <c r="B90" s="408"/>
      <c r="C90" s="408"/>
      <c r="D90" s="408"/>
      <c r="E90" s="408"/>
      <c r="F90" s="408"/>
      <c r="G90" s="408"/>
      <c r="H90" s="408"/>
      <c r="I90" s="409"/>
      <c r="J90" s="408"/>
      <c r="K90" s="408"/>
      <c r="L90" s="408"/>
      <c r="M90" s="408"/>
      <c r="N90" s="408"/>
      <c r="O90" s="408"/>
      <c r="P90" s="408"/>
      <c r="Q90" s="408"/>
      <c r="R90" s="408"/>
      <c r="S90" s="408"/>
      <c r="T90" s="408"/>
      <c r="U90" s="408"/>
      <c r="V90" s="408"/>
      <c r="W90" s="408"/>
      <c r="X90" s="408"/>
      <c r="Y90" s="408"/>
      <c r="Z90" s="408"/>
      <c r="AA90" s="408"/>
      <c r="AB90" s="408"/>
      <c r="AC90" s="408"/>
      <c r="AD90" s="408"/>
      <c r="AE90" s="408"/>
      <c r="AF90" s="408"/>
      <c r="AG90" s="408"/>
      <c r="AH90" s="408"/>
      <c r="AI90" s="408"/>
      <c r="AJ90" s="408"/>
      <c r="AK90" s="408"/>
      <c r="AL90" s="408"/>
    </row>
    <row r="91" spans="1:38" x14ac:dyDescent="0.2">
      <c r="A91" s="408"/>
      <c r="B91" s="408"/>
      <c r="C91" s="408"/>
      <c r="D91" s="408"/>
      <c r="E91" s="408"/>
      <c r="F91" s="408"/>
      <c r="G91" s="408"/>
      <c r="H91" s="408"/>
      <c r="I91" s="409"/>
      <c r="J91" s="408"/>
      <c r="K91" s="408"/>
      <c r="L91" s="408"/>
      <c r="M91" s="408"/>
      <c r="N91" s="408"/>
      <c r="O91" s="408"/>
      <c r="P91" s="408"/>
      <c r="Q91" s="408"/>
      <c r="R91" s="408"/>
      <c r="S91" s="408"/>
      <c r="T91" s="408"/>
      <c r="U91" s="408"/>
      <c r="V91" s="408"/>
      <c r="W91" s="408"/>
      <c r="X91" s="408"/>
      <c r="Y91" s="408"/>
      <c r="Z91" s="408"/>
      <c r="AA91" s="408"/>
      <c r="AB91" s="408"/>
      <c r="AC91" s="408"/>
      <c r="AD91" s="408"/>
      <c r="AE91" s="408"/>
      <c r="AF91" s="408"/>
      <c r="AG91" s="408"/>
      <c r="AH91" s="408"/>
      <c r="AI91" s="408"/>
      <c r="AJ91" s="408"/>
      <c r="AK91" s="408"/>
      <c r="AL91" s="408"/>
    </row>
    <row r="92" spans="1:38" x14ac:dyDescent="0.2">
      <c r="A92" s="408"/>
      <c r="B92" s="408"/>
      <c r="C92" s="408"/>
      <c r="D92" s="408"/>
      <c r="E92" s="408"/>
      <c r="F92" s="408"/>
      <c r="G92" s="408"/>
      <c r="H92" s="408"/>
      <c r="I92" s="409"/>
      <c r="J92" s="408"/>
      <c r="K92" s="408"/>
      <c r="L92" s="408"/>
      <c r="M92" s="408"/>
      <c r="N92" s="408"/>
      <c r="O92" s="408"/>
      <c r="P92" s="408"/>
      <c r="Q92" s="408"/>
      <c r="R92" s="408"/>
      <c r="S92" s="408"/>
      <c r="T92" s="408"/>
      <c r="U92" s="408"/>
      <c r="V92" s="408"/>
      <c r="W92" s="408"/>
      <c r="X92" s="408"/>
      <c r="Y92" s="408"/>
      <c r="Z92" s="408"/>
      <c r="AA92" s="408"/>
      <c r="AB92" s="408"/>
      <c r="AC92" s="408"/>
      <c r="AD92" s="408"/>
      <c r="AE92" s="408"/>
      <c r="AF92" s="408"/>
      <c r="AG92" s="408"/>
      <c r="AH92" s="408"/>
      <c r="AI92" s="408"/>
      <c r="AJ92" s="408"/>
      <c r="AK92" s="408"/>
      <c r="AL92" s="408"/>
    </row>
    <row r="93" spans="1:38" x14ac:dyDescent="0.2">
      <c r="A93" s="408"/>
      <c r="B93" s="408"/>
      <c r="C93" s="408"/>
      <c r="D93" s="408"/>
      <c r="E93" s="408"/>
      <c r="F93" s="408"/>
      <c r="G93" s="408"/>
      <c r="H93" s="408"/>
      <c r="I93" s="409"/>
      <c r="J93" s="408"/>
      <c r="K93" s="408"/>
      <c r="L93" s="408"/>
      <c r="M93" s="408"/>
      <c r="N93" s="408"/>
      <c r="O93" s="408"/>
      <c r="P93" s="408"/>
      <c r="Q93" s="408"/>
      <c r="R93" s="408"/>
      <c r="S93" s="408"/>
      <c r="T93" s="408"/>
      <c r="U93" s="408"/>
      <c r="V93" s="408"/>
      <c r="W93" s="408"/>
      <c r="X93" s="408"/>
      <c r="Y93" s="408"/>
      <c r="Z93" s="408"/>
      <c r="AA93" s="408"/>
      <c r="AB93" s="408"/>
      <c r="AC93" s="408"/>
      <c r="AD93" s="408"/>
      <c r="AE93" s="408"/>
      <c r="AF93" s="408"/>
      <c r="AG93" s="408"/>
      <c r="AH93" s="408"/>
      <c r="AI93" s="408"/>
      <c r="AJ93" s="408"/>
      <c r="AK93" s="408"/>
      <c r="AL93" s="408"/>
    </row>
    <row r="94" spans="1:38" x14ac:dyDescent="0.2">
      <c r="A94" s="408"/>
      <c r="B94" s="408"/>
      <c r="C94" s="408"/>
      <c r="D94" s="408"/>
      <c r="E94" s="408"/>
      <c r="F94" s="408"/>
      <c r="G94" s="408"/>
      <c r="H94" s="408"/>
      <c r="I94" s="409"/>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c r="AG94" s="408"/>
      <c r="AH94" s="408"/>
      <c r="AI94" s="408"/>
      <c r="AJ94" s="408"/>
      <c r="AK94" s="408"/>
      <c r="AL94" s="408"/>
    </row>
    <row r="95" spans="1:38" x14ac:dyDescent="0.2">
      <c r="A95" s="408"/>
      <c r="B95" s="408"/>
      <c r="C95" s="408"/>
      <c r="D95" s="408"/>
      <c r="E95" s="408"/>
      <c r="F95" s="408"/>
      <c r="G95" s="408"/>
      <c r="H95" s="408"/>
      <c r="I95" s="409"/>
      <c r="J95" s="408"/>
      <c r="K95" s="408"/>
      <c r="L95" s="408"/>
      <c r="M95" s="408"/>
      <c r="N95" s="408"/>
      <c r="O95" s="408"/>
      <c r="P95" s="408"/>
      <c r="Q95" s="408"/>
      <c r="R95" s="408"/>
      <c r="S95" s="408"/>
      <c r="T95" s="408"/>
      <c r="U95" s="408"/>
      <c r="V95" s="408"/>
      <c r="W95" s="408"/>
      <c r="X95" s="408"/>
      <c r="Y95" s="408"/>
      <c r="Z95" s="408"/>
      <c r="AA95" s="408"/>
      <c r="AB95" s="408"/>
      <c r="AC95" s="408"/>
      <c r="AD95" s="408"/>
      <c r="AE95" s="408"/>
      <c r="AF95" s="408"/>
      <c r="AG95" s="408"/>
      <c r="AH95" s="408"/>
      <c r="AI95" s="408"/>
      <c r="AJ95" s="408"/>
      <c r="AK95" s="408"/>
      <c r="AL95" s="408"/>
    </row>
    <row r="96" spans="1:38" x14ac:dyDescent="0.2">
      <c r="A96" s="408"/>
      <c r="B96" s="408"/>
      <c r="C96" s="408"/>
      <c r="D96" s="408"/>
      <c r="E96" s="408"/>
      <c r="F96" s="408"/>
      <c r="G96" s="408"/>
      <c r="H96" s="408"/>
      <c r="I96" s="409"/>
      <c r="J96" s="408"/>
      <c r="K96" s="408"/>
      <c r="L96" s="408"/>
      <c r="M96" s="408"/>
      <c r="N96" s="408"/>
      <c r="O96" s="408"/>
      <c r="P96" s="408"/>
      <c r="Q96" s="408"/>
      <c r="R96" s="408"/>
      <c r="S96" s="408"/>
      <c r="T96" s="408"/>
      <c r="U96" s="408"/>
      <c r="V96" s="408"/>
      <c r="W96" s="408"/>
      <c r="X96" s="408"/>
      <c r="Y96" s="408"/>
      <c r="Z96" s="408"/>
      <c r="AA96" s="408"/>
      <c r="AB96" s="408"/>
      <c r="AC96" s="408"/>
      <c r="AD96" s="408"/>
      <c r="AE96" s="408"/>
      <c r="AF96" s="408"/>
      <c r="AG96" s="408"/>
      <c r="AH96" s="408"/>
      <c r="AI96" s="408"/>
      <c r="AJ96" s="408"/>
      <c r="AK96" s="408"/>
      <c r="AL96" s="408"/>
    </row>
    <row r="97" spans="1:38" x14ac:dyDescent="0.2">
      <c r="A97" s="408"/>
      <c r="B97" s="408"/>
      <c r="C97" s="408"/>
      <c r="D97" s="408"/>
      <c r="E97" s="408"/>
      <c r="F97" s="408"/>
      <c r="G97" s="408"/>
      <c r="H97" s="408"/>
      <c r="I97" s="409"/>
      <c r="J97" s="408"/>
      <c r="K97" s="408"/>
      <c r="L97" s="408"/>
      <c r="M97" s="408"/>
      <c r="N97" s="408"/>
      <c r="O97" s="408"/>
      <c r="P97" s="408"/>
      <c r="Q97" s="408"/>
      <c r="R97" s="408"/>
      <c r="S97" s="408"/>
      <c r="T97" s="408"/>
      <c r="U97" s="408"/>
      <c r="V97" s="408"/>
      <c r="W97" s="408"/>
      <c r="X97" s="408"/>
      <c r="Y97" s="408"/>
      <c r="Z97" s="408"/>
      <c r="AA97" s="408"/>
      <c r="AB97" s="408"/>
      <c r="AC97" s="408"/>
      <c r="AD97" s="408"/>
      <c r="AE97" s="408"/>
      <c r="AF97" s="408"/>
      <c r="AG97" s="408"/>
      <c r="AH97" s="408"/>
      <c r="AI97" s="408"/>
      <c r="AJ97" s="408"/>
      <c r="AK97" s="408"/>
      <c r="AL97" s="408"/>
    </row>
    <row r="98" spans="1:38" x14ac:dyDescent="0.2">
      <c r="A98" s="408"/>
      <c r="B98" s="408"/>
      <c r="C98" s="408"/>
      <c r="D98" s="408"/>
      <c r="E98" s="408"/>
      <c r="F98" s="408"/>
      <c r="G98" s="408"/>
      <c r="H98" s="408"/>
      <c r="I98" s="409"/>
      <c r="J98" s="408"/>
      <c r="K98" s="408"/>
      <c r="L98" s="408"/>
      <c r="M98" s="408"/>
      <c r="N98" s="408"/>
      <c r="O98" s="408"/>
      <c r="P98" s="408"/>
      <c r="Q98" s="408"/>
      <c r="R98" s="408"/>
      <c r="S98" s="408"/>
      <c r="T98" s="408"/>
      <c r="U98" s="408"/>
      <c r="V98" s="408"/>
      <c r="W98" s="408"/>
      <c r="X98" s="408"/>
      <c r="Y98" s="408"/>
      <c r="Z98" s="408"/>
      <c r="AA98" s="408"/>
      <c r="AB98" s="408"/>
      <c r="AC98" s="408"/>
      <c r="AD98" s="408"/>
      <c r="AE98" s="408"/>
      <c r="AF98" s="408"/>
      <c r="AG98" s="408"/>
      <c r="AH98" s="408"/>
      <c r="AI98" s="408"/>
      <c r="AJ98" s="408"/>
      <c r="AK98" s="408"/>
      <c r="AL98" s="408"/>
    </row>
    <row r="99" spans="1:38" x14ac:dyDescent="0.2">
      <c r="A99" s="408"/>
      <c r="B99" s="408"/>
      <c r="C99" s="408"/>
      <c r="D99" s="408"/>
      <c r="E99" s="408"/>
      <c r="F99" s="408"/>
      <c r="G99" s="408"/>
      <c r="H99" s="408"/>
      <c r="I99" s="409"/>
      <c r="J99" s="408"/>
      <c r="K99" s="408"/>
      <c r="L99" s="408"/>
      <c r="M99" s="408"/>
      <c r="N99" s="408"/>
      <c r="O99" s="408"/>
      <c r="P99" s="408"/>
      <c r="Q99" s="408"/>
      <c r="R99" s="408"/>
      <c r="S99" s="408"/>
      <c r="T99" s="408"/>
      <c r="U99" s="408"/>
      <c r="V99" s="408"/>
      <c r="W99" s="408"/>
      <c r="X99" s="408"/>
      <c r="Y99" s="408"/>
      <c r="Z99" s="408"/>
      <c r="AA99" s="408"/>
      <c r="AB99" s="408"/>
      <c r="AC99" s="408"/>
      <c r="AD99" s="408"/>
      <c r="AE99" s="408"/>
      <c r="AF99" s="408"/>
      <c r="AG99" s="408"/>
      <c r="AH99" s="408"/>
      <c r="AI99" s="408"/>
      <c r="AJ99" s="408"/>
      <c r="AK99" s="408"/>
      <c r="AL99" s="408"/>
    </row>
    <row r="100" spans="1:38" x14ac:dyDescent="0.2">
      <c r="A100" s="408"/>
      <c r="B100" s="408"/>
      <c r="C100" s="408"/>
      <c r="D100" s="408"/>
      <c r="E100" s="408"/>
      <c r="F100" s="408"/>
      <c r="G100" s="408"/>
      <c r="H100" s="408"/>
      <c r="I100" s="409"/>
      <c r="J100" s="408"/>
      <c r="K100" s="408"/>
      <c r="L100" s="408"/>
      <c r="M100" s="408"/>
      <c r="N100" s="408"/>
      <c r="O100" s="408"/>
      <c r="P100" s="408"/>
      <c r="Q100" s="408"/>
      <c r="R100" s="408"/>
      <c r="S100" s="408"/>
      <c r="T100" s="408"/>
      <c r="U100" s="408"/>
      <c r="V100" s="408"/>
      <c r="W100" s="408"/>
      <c r="X100" s="408"/>
      <c r="Y100" s="408"/>
      <c r="Z100" s="408"/>
      <c r="AA100" s="408"/>
      <c r="AB100" s="408"/>
      <c r="AC100" s="408"/>
      <c r="AD100" s="408"/>
      <c r="AE100" s="408"/>
      <c r="AF100" s="408"/>
      <c r="AG100" s="408"/>
      <c r="AH100" s="408"/>
      <c r="AI100" s="408"/>
      <c r="AJ100" s="408"/>
      <c r="AK100" s="408"/>
      <c r="AL100" s="408"/>
    </row>
    <row r="101" spans="1:38" x14ac:dyDescent="0.2">
      <c r="A101" s="408"/>
      <c r="B101" s="408"/>
      <c r="C101" s="408"/>
      <c r="D101" s="408"/>
      <c r="E101" s="408"/>
      <c r="F101" s="408"/>
      <c r="G101" s="408"/>
      <c r="H101" s="408"/>
      <c r="I101" s="409"/>
      <c r="J101" s="408"/>
      <c r="K101" s="408"/>
      <c r="L101" s="408"/>
      <c r="M101" s="408"/>
      <c r="N101" s="408"/>
      <c r="O101" s="408"/>
      <c r="P101" s="408"/>
      <c r="Q101" s="408"/>
      <c r="R101" s="408"/>
      <c r="S101" s="408"/>
      <c r="T101" s="408"/>
      <c r="U101" s="408"/>
      <c r="V101" s="408"/>
      <c r="W101" s="408"/>
      <c r="X101" s="408"/>
      <c r="Y101" s="408"/>
      <c r="Z101" s="408"/>
      <c r="AA101" s="408"/>
      <c r="AB101" s="408"/>
      <c r="AC101" s="408"/>
      <c r="AD101" s="408"/>
      <c r="AE101" s="408"/>
      <c r="AF101" s="408"/>
      <c r="AG101" s="408"/>
      <c r="AH101" s="408"/>
      <c r="AI101" s="408"/>
      <c r="AJ101" s="408"/>
      <c r="AK101" s="408"/>
      <c r="AL101" s="408"/>
    </row>
    <row r="102" spans="1:38" x14ac:dyDescent="0.2">
      <c r="A102" s="408"/>
      <c r="B102" s="408"/>
      <c r="C102" s="408"/>
      <c r="D102" s="408"/>
      <c r="E102" s="408"/>
      <c r="F102" s="408"/>
      <c r="G102" s="408"/>
      <c r="H102" s="408"/>
      <c r="I102" s="409"/>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408"/>
      <c r="AF102" s="408"/>
      <c r="AG102" s="408"/>
      <c r="AH102" s="408"/>
      <c r="AI102" s="408"/>
      <c r="AJ102" s="408"/>
      <c r="AK102" s="408"/>
      <c r="AL102" s="408"/>
    </row>
    <row r="103" spans="1:38" x14ac:dyDescent="0.2">
      <c r="A103" s="408"/>
      <c r="B103" s="408"/>
      <c r="C103" s="408"/>
      <c r="D103" s="408"/>
      <c r="E103" s="408"/>
      <c r="F103" s="408"/>
      <c r="G103" s="408"/>
      <c r="H103" s="408"/>
      <c r="I103" s="409"/>
      <c r="J103" s="408"/>
      <c r="K103" s="408"/>
      <c r="L103" s="408"/>
      <c r="M103" s="408"/>
      <c r="N103" s="408"/>
      <c r="O103" s="408"/>
      <c r="P103" s="408"/>
      <c r="Q103" s="408"/>
      <c r="R103" s="408"/>
      <c r="S103" s="408"/>
      <c r="T103" s="408"/>
      <c r="U103" s="408"/>
      <c r="V103" s="408"/>
      <c r="W103" s="408"/>
      <c r="X103" s="408"/>
      <c r="Y103" s="408"/>
      <c r="Z103" s="408"/>
      <c r="AA103" s="408"/>
      <c r="AB103" s="408"/>
      <c r="AC103" s="408"/>
      <c r="AD103" s="408"/>
      <c r="AE103" s="408"/>
      <c r="AF103" s="408"/>
      <c r="AG103" s="408"/>
      <c r="AH103" s="408"/>
      <c r="AI103" s="408"/>
      <c r="AJ103" s="408"/>
      <c r="AK103" s="408"/>
      <c r="AL103" s="408"/>
    </row>
    <row r="104" spans="1:38" x14ac:dyDescent="0.2">
      <c r="A104" s="408"/>
      <c r="B104" s="408"/>
      <c r="C104" s="408"/>
      <c r="D104" s="408"/>
      <c r="E104" s="408"/>
      <c r="F104" s="408"/>
      <c r="G104" s="408"/>
      <c r="H104" s="408"/>
      <c r="I104" s="409"/>
      <c r="J104" s="408"/>
      <c r="K104" s="408"/>
      <c r="L104" s="408"/>
      <c r="M104" s="408"/>
      <c r="N104" s="408"/>
      <c r="O104" s="408"/>
      <c r="P104" s="408"/>
      <c r="Q104" s="408"/>
      <c r="R104" s="408"/>
      <c r="S104" s="408"/>
      <c r="T104" s="408"/>
      <c r="U104" s="408"/>
      <c r="V104" s="408"/>
      <c r="W104" s="408"/>
      <c r="X104" s="408"/>
      <c r="Y104" s="408"/>
      <c r="Z104" s="408"/>
      <c r="AA104" s="408"/>
      <c r="AB104" s="408"/>
      <c r="AC104" s="408"/>
      <c r="AD104" s="408"/>
      <c r="AE104" s="408"/>
      <c r="AF104" s="408"/>
      <c r="AG104" s="408"/>
      <c r="AH104" s="408"/>
      <c r="AI104" s="408"/>
      <c r="AJ104" s="408"/>
      <c r="AK104" s="408"/>
      <c r="AL104" s="408"/>
    </row>
    <row r="105" spans="1:38" x14ac:dyDescent="0.2">
      <c r="A105" s="408"/>
      <c r="B105" s="408"/>
      <c r="C105" s="408"/>
      <c r="D105" s="408"/>
      <c r="E105" s="408"/>
      <c r="F105" s="408"/>
      <c r="G105" s="408"/>
      <c r="H105" s="408"/>
      <c r="I105" s="409"/>
      <c r="J105" s="408"/>
      <c r="K105" s="408"/>
      <c r="L105" s="408"/>
      <c r="M105" s="408"/>
      <c r="N105" s="408"/>
      <c r="O105" s="408"/>
      <c r="P105" s="408"/>
      <c r="Q105" s="408"/>
      <c r="R105" s="408"/>
      <c r="S105" s="408"/>
      <c r="T105" s="408"/>
      <c r="U105" s="408"/>
      <c r="V105" s="408"/>
      <c r="W105" s="408"/>
      <c r="X105" s="408"/>
      <c r="Y105" s="408"/>
      <c r="Z105" s="408"/>
      <c r="AA105" s="408"/>
      <c r="AB105" s="408"/>
      <c r="AC105" s="408"/>
      <c r="AD105" s="408"/>
      <c r="AE105" s="408"/>
      <c r="AF105" s="408"/>
      <c r="AG105" s="408"/>
      <c r="AH105" s="408"/>
      <c r="AI105" s="408"/>
      <c r="AJ105" s="408"/>
      <c r="AK105" s="408"/>
      <c r="AL105" s="408"/>
    </row>
    <row r="106" spans="1:38" x14ac:dyDescent="0.2">
      <c r="A106" s="408"/>
      <c r="B106" s="408"/>
      <c r="C106" s="408"/>
      <c r="D106" s="408"/>
      <c r="E106" s="408"/>
      <c r="F106" s="408"/>
      <c r="G106" s="408"/>
      <c r="H106" s="408"/>
      <c r="I106" s="409"/>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408"/>
      <c r="AF106" s="408"/>
      <c r="AG106" s="408"/>
      <c r="AH106" s="408"/>
      <c r="AI106" s="408"/>
      <c r="AJ106" s="408"/>
      <c r="AK106" s="408"/>
      <c r="AL106" s="408"/>
    </row>
    <row r="107" spans="1:38" x14ac:dyDescent="0.2">
      <c r="A107" s="408"/>
      <c r="B107" s="408"/>
      <c r="C107" s="408"/>
      <c r="D107" s="408"/>
      <c r="E107" s="408"/>
      <c r="F107" s="408"/>
      <c r="G107" s="408"/>
      <c r="H107" s="408"/>
      <c r="I107" s="409"/>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408"/>
      <c r="AF107" s="408"/>
      <c r="AG107" s="408"/>
      <c r="AH107" s="408"/>
      <c r="AI107" s="408"/>
      <c r="AJ107" s="408"/>
      <c r="AK107" s="408"/>
      <c r="AL107" s="408"/>
    </row>
    <row r="108" spans="1:38" x14ac:dyDescent="0.2">
      <c r="A108" s="408"/>
      <c r="B108" s="408"/>
      <c r="C108" s="408"/>
      <c r="D108" s="408"/>
      <c r="E108" s="408"/>
      <c r="F108" s="408"/>
      <c r="G108" s="408"/>
      <c r="H108" s="408"/>
      <c r="I108" s="409"/>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8"/>
      <c r="AL108" s="408"/>
    </row>
    <row r="109" spans="1:38" x14ac:dyDescent="0.2">
      <c r="A109" s="408"/>
      <c r="B109" s="408"/>
      <c r="C109" s="408"/>
      <c r="D109" s="408"/>
      <c r="E109" s="408"/>
      <c r="F109" s="408"/>
      <c r="G109" s="408"/>
      <c r="H109" s="408"/>
      <c r="I109" s="409"/>
      <c r="J109" s="408"/>
      <c r="K109" s="408"/>
      <c r="L109" s="408"/>
      <c r="M109" s="408"/>
      <c r="N109" s="408"/>
      <c r="O109" s="408"/>
      <c r="P109" s="408"/>
      <c r="Q109" s="408"/>
      <c r="R109" s="408"/>
      <c r="S109" s="408"/>
      <c r="T109" s="408"/>
      <c r="U109" s="408"/>
      <c r="V109" s="408"/>
      <c r="W109" s="408"/>
      <c r="X109" s="408"/>
      <c r="Y109" s="408"/>
      <c r="Z109" s="408"/>
      <c r="AA109" s="408"/>
      <c r="AB109" s="408"/>
      <c r="AC109" s="408"/>
      <c r="AD109" s="408"/>
      <c r="AE109" s="408"/>
      <c r="AF109" s="408"/>
      <c r="AG109" s="408"/>
      <c r="AH109" s="408"/>
      <c r="AI109" s="408"/>
      <c r="AJ109" s="408"/>
      <c r="AK109" s="408"/>
      <c r="AL109" s="408"/>
    </row>
    <row r="110" spans="1:38" x14ac:dyDescent="0.2">
      <c r="A110" s="408"/>
      <c r="B110" s="408"/>
      <c r="C110" s="408"/>
      <c r="D110" s="408"/>
      <c r="E110" s="408"/>
      <c r="F110" s="408"/>
      <c r="G110" s="408"/>
      <c r="H110" s="408"/>
      <c r="I110" s="409"/>
      <c r="J110" s="408"/>
      <c r="K110" s="408"/>
      <c r="L110" s="408"/>
      <c r="M110" s="408"/>
      <c r="N110" s="408"/>
      <c r="O110" s="408"/>
      <c r="P110" s="408"/>
      <c r="Q110" s="408"/>
      <c r="R110" s="408"/>
      <c r="S110" s="408"/>
      <c r="T110" s="408"/>
      <c r="U110" s="408"/>
      <c r="V110" s="408"/>
      <c r="W110" s="408"/>
      <c r="X110" s="408"/>
      <c r="Y110" s="408"/>
      <c r="Z110" s="408"/>
      <c r="AA110" s="408"/>
      <c r="AB110" s="408"/>
      <c r="AC110" s="408"/>
      <c r="AD110" s="408"/>
      <c r="AE110" s="408"/>
      <c r="AF110" s="408"/>
      <c r="AG110" s="408"/>
      <c r="AH110" s="408"/>
      <c r="AI110" s="408"/>
      <c r="AJ110" s="408"/>
      <c r="AK110" s="408"/>
      <c r="AL110" s="408"/>
    </row>
    <row r="111" spans="1:38" x14ac:dyDescent="0.2">
      <c r="A111" s="408"/>
      <c r="B111" s="408"/>
      <c r="C111" s="408"/>
      <c r="D111" s="408"/>
      <c r="E111" s="408"/>
      <c r="F111" s="408"/>
      <c r="G111" s="408"/>
      <c r="H111" s="408"/>
      <c r="I111" s="409"/>
      <c r="J111" s="408"/>
      <c r="K111" s="408"/>
      <c r="L111" s="408"/>
      <c r="M111" s="408"/>
      <c r="N111" s="408"/>
      <c r="O111" s="408"/>
      <c r="P111" s="408"/>
      <c r="Q111" s="408"/>
      <c r="R111" s="408"/>
      <c r="S111" s="408"/>
      <c r="T111" s="408"/>
      <c r="U111" s="408"/>
      <c r="V111" s="408"/>
      <c r="W111" s="408"/>
      <c r="X111" s="408"/>
      <c r="Y111" s="408"/>
      <c r="Z111" s="408"/>
      <c r="AA111" s="408"/>
      <c r="AB111" s="408"/>
      <c r="AC111" s="408"/>
      <c r="AD111" s="408"/>
      <c r="AE111" s="408"/>
      <c r="AF111" s="408"/>
      <c r="AG111" s="408"/>
      <c r="AH111" s="408"/>
      <c r="AI111" s="408"/>
      <c r="AJ111" s="408"/>
      <c r="AK111" s="408"/>
      <c r="AL111" s="408"/>
    </row>
    <row r="112" spans="1:38" x14ac:dyDescent="0.2">
      <c r="A112" s="408"/>
      <c r="B112" s="408"/>
      <c r="C112" s="408"/>
      <c r="D112" s="408"/>
      <c r="E112" s="408"/>
      <c r="F112" s="408"/>
      <c r="G112" s="408"/>
      <c r="H112" s="408"/>
      <c r="I112" s="409"/>
      <c r="J112" s="408"/>
      <c r="K112" s="408"/>
      <c r="L112" s="408"/>
      <c r="M112" s="408"/>
      <c r="N112" s="408"/>
      <c r="O112" s="408"/>
      <c r="P112" s="408"/>
      <c r="Q112" s="408"/>
      <c r="R112" s="408"/>
      <c r="S112" s="408"/>
      <c r="T112" s="408"/>
      <c r="U112" s="408"/>
      <c r="V112" s="408"/>
      <c r="W112" s="408"/>
      <c r="X112" s="408"/>
      <c r="Y112" s="408"/>
      <c r="Z112" s="408"/>
      <c r="AA112" s="408"/>
      <c r="AB112" s="408"/>
      <c r="AC112" s="408"/>
      <c r="AD112" s="408"/>
      <c r="AE112" s="408"/>
      <c r="AF112" s="408"/>
      <c r="AG112" s="408"/>
      <c r="AH112" s="408"/>
      <c r="AI112" s="408"/>
      <c r="AJ112" s="408"/>
      <c r="AK112" s="408"/>
      <c r="AL112" s="408"/>
    </row>
    <row r="113" spans="1:38" x14ac:dyDescent="0.2">
      <c r="A113" s="408"/>
      <c r="B113" s="408"/>
      <c r="C113" s="408"/>
      <c r="D113" s="408"/>
      <c r="E113" s="408"/>
      <c r="F113" s="408"/>
      <c r="G113" s="408"/>
      <c r="H113" s="408"/>
      <c r="I113" s="409"/>
      <c r="J113" s="408"/>
      <c r="K113" s="408"/>
      <c r="L113" s="408"/>
      <c r="M113" s="408"/>
      <c r="N113" s="408"/>
      <c r="O113" s="408"/>
      <c r="P113" s="408"/>
      <c r="Q113" s="408"/>
      <c r="R113" s="408"/>
      <c r="S113" s="408"/>
      <c r="T113" s="408"/>
      <c r="U113" s="408"/>
      <c r="V113" s="408"/>
      <c r="W113" s="408"/>
      <c r="X113" s="408"/>
      <c r="Y113" s="408"/>
      <c r="Z113" s="408"/>
      <c r="AA113" s="408"/>
      <c r="AB113" s="408"/>
      <c r="AC113" s="408"/>
      <c r="AD113" s="408"/>
      <c r="AE113" s="408"/>
      <c r="AF113" s="408"/>
      <c r="AG113" s="408"/>
      <c r="AH113" s="408"/>
      <c r="AI113" s="408"/>
      <c r="AJ113" s="408"/>
      <c r="AK113" s="408"/>
      <c r="AL113" s="408"/>
    </row>
    <row r="114" spans="1:38" x14ac:dyDescent="0.2">
      <c r="A114" s="408"/>
      <c r="B114" s="408"/>
      <c r="C114" s="408"/>
      <c r="D114" s="408"/>
      <c r="E114" s="408"/>
      <c r="F114" s="408"/>
      <c r="G114" s="408"/>
      <c r="H114" s="408"/>
      <c r="I114" s="409"/>
      <c r="J114" s="408"/>
      <c r="K114" s="408"/>
      <c r="L114" s="408"/>
      <c r="M114" s="408"/>
      <c r="N114" s="408"/>
      <c r="O114" s="408"/>
      <c r="P114" s="408"/>
      <c r="Q114" s="408"/>
      <c r="R114" s="408"/>
      <c r="S114" s="408"/>
      <c r="T114" s="408"/>
      <c r="U114" s="408"/>
      <c r="V114" s="408"/>
      <c r="W114" s="408"/>
      <c r="X114" s="408"/>
      <c r="Y114" s="408"/>
      <c r="Z114" s="408"/>
      <c r="AA114" s="408"/>
      <c r="AB114" s="408"/>
      <c r="AC114" s="408"/>
      <c r="AD114" s="408"/>
      <c r="AE114" s="408"/>
      <c r="AF114" s="408"/>
      <c r="AG114" s="408"/>
      <c r="AH114" s="408"/>
      <c r="AI114" s="408"/>
      <c r="AJ114" s="408"/>
      <c r="AK114" s="408"/>
      <c r="AL114" s="408"/>
    </row>
    <row r="115" spans="1:38" x14ac:dyDescent="0.2">
      <c r="A115" s="408"/>
      <c r="B115" s="408"/>
      <c r="C115" s="408"/>
      <c r="D115" s="408"/>
      <c r="E115" s="408"/>
      <c r="F115" s="408"/>
      <c r="G115" s="408"/>
      <c r="H115" s="408"/>
      <c r="I115" s="409"/>
      <c r="J115" s="408"/>
      <c r="K115" s="408"/>
      <c r="L115" s="408"/>
      <c r="M115" s="408"/>
      <c r="N115" s="408"/>
      <c r="O115" s="408"/>
      <c r="P115" s="408"/>
      <c r="Q115" s="408"/>
      <c r="R115" s="408"/>
      <c r="S115" s="408"/>
      <c r="T115" s="408"/>
      <c r="U115" s="408"/>
      <c r="V115" s="408"/>
      <c r="W115" s="408"/>
      <c r="X115" s="408"/>
      <c r="Y115" s="408"/>
      <c r="Z115" s="408"/>
      <c r="AA115" s="408"/>
      <c r="AB115" s="408"/>
      <c r="AC115" s="408"/>
      <c r="AD115" s="408"/>
      <c r="AE115" s="408"/>
      <c r="AF115" s="408"/>
      <c r="AG115" s="408"/>
      <c r="AH115" s="408"/>
      <c r="AI115" s="408"/>
      <c r="AJ115" s="408"/>
      <c r="AK115" s="408"/>
      <c r="AL115" s="408"/>
    </row>
    <row r="116" spans="1:38" x14ac:dyDescent="0.2">
      <c r="A116" s="408"/>
      <c r="B116" s="408"/>
      <c r="C116" s="408"/>
      <c r="D116" s="408"/>
      <c r="E116" s="408"/>
      <c r="F116" s="408"/>
      <c r="G116" s="408"/>
      <c r="H116" s="408"/>
      <c r="I116" s="409"/>
      <c r="J116" s="408"/>
      <c r="K116" s="408"/>
      <c r="L116" s="408"/>
      <c r="M116" s="408"/>
      <c r="N116" s="408"/>
      <c r="O116" s="408"/>
      <c r="P116" s="408"/>
      <c r="Q116" s="408"/>
      <c r="R116" s="408"/>
      <c r="S116" s="408"/>
      <c r="T116" s="408"/>
      <c r="U116" s="408"/>
      <c r="V116" s="408"/>
      <c r="W116" s="408"/>
      <c r="X116" s="408"/>
      <c r="Y116" s="408"/>
      <c r="Z116" s="408"/>
      <c r="AA116" s="408"/>
      <c r="AB116" s="408"/>
      <c r="AC116" s="408"/>
      <c r="AD116" s="408"/>
      <c r="AE116" s="408"/>
      <c r="AF116" s="408"/>
      <c r="AG116" s="408"/>
      <c r="AH116" s="408"/>
      <c r="AI116" s="408"/>
      <c r="AJ116" s="408"/>
      <c r="AK116" s="408"/>
      <c r="AL116" s="408"/>
    </row>
    <row r="117" spans="1:38" x14ac:dyDescent="0.2">
      <c r="A117" s="408"/>
      <c r="B117" s="408"/>
      <c r="C117" s="408"/>
      <c r="D117" s="408"/>
      <c r="E117" s="408"/>
      <c r="F117" s="408"/>
      <c r="G117" s="408"/>
      <c r="H117" s="408"/>
      <c r="I117" s="409"/>
      <c r="J117" s="408"/>
      <c r="K117" s="408"/>
      <c r="L117" s="408"/>
      <c r="M117" s="408"/>
      <c r="N117" s="408"/>
      <c r="O117" s="408"/>
      <c r="P117" s="408"/>
      <c r="Q117" s="408"/>
      <c r="R117" s="408"/>
      <c r="S117" s="408"/>
      <c r="T117" s="408"/>
      <c r="U117" s="408"/>
      <c r="V117" s="408"/>
      <c r="W117" s="408"/>
      <c r="X117" s="408"/>
      <c r="Y117" s="408"/>
      <c r="Z117" s="408"/>
      <c r="AA117" s="408"/>
      <c r="AB117" s="408"/>
      <c r="AC117" s="408"/>
      <c r="AD117" s="408"/>
      <c r="AE117" s="408"/>
      <c r="AF117" s="408"/>
      <c r="AG117" s="408"/>
      <c r="AH117" s="408"/>
      <c r="AI117" s="408"/>
      <c r="AJ117" s="408"/>
      <c r="AK117" s="408"/>
      <c r="AL117" s="408"/>
    </row>
    <row r="118" spans="1:38" x14ac:dyDescent="0.2">
      <c r="A118" s="408"/>
      <c r="B118" s="408"/>
      <c r="C118" s="408"/>
      <c r="D118" s="408"/>
      <c r="E118" s="408"/>
      <c r="F118" s="408"/>
      <c r="G118" s="408"/>
      <c r="H118" s="408"/>
      <c r="I118" s="409"/>
      <c r="J118" s="408"/>
      <c r="K118" s="408"/>
      <c r="L118" s="408"/>
      <c r="M118" s="408"/>
      <c r="N118" s="408"/>
      <c r="O118" s="408"/>
      <c r="P118" s="408"/>
      <c r="Q118" s="408"/>
      <c r="R118" s="408"/>
      <c r="S118" s="408"/>
      <c r="T118" s="408"/>
      <c r="U118" s="408"/>
      <c r="V118" s="408"/>
      <c r="W118" s="408"/>
      <c r="X118" s="408"/>
      <c r="Y118" s="408"/>
      <c r="Z118" s="408"/>
      <c r="AA118" s="408"/>
      <c r="AB118" s="408"/>
      <c r="AC118" s="408"/>
      <c r="AD118" s="408"/>
      <c r="AE118" s="408"/>
      <c r="AF118" s="408"/>
      <c r="AG118" s="408"/>
      <c r="AH118" s="408"/>
      <c r="AI118" s="408"/>
      <c r="AJ118" s="408"/>
      <c r="AK118" s="408"/>
      <c r="AL118" s="408"/>
    </row>
    <row r="119" spans="1:38" x14ac:dyDescent="0.2">
      <c r="A119" s="408"/>
      <c r="B119" s="408"/>
      <c r="C119" s="408"/>
      <c r="D119" s="408"/>
      <c r="E119" s="408"/>
      <c r="F119" s="408"/>
      <c r="G119" s="408"/>
      <c r="H119" s="408"/>
      <c r="I119" s="409"/>
      <c r="J119" s="408"/>
      <c r="K119" s="408"/>
      <c r="L119" s="408"/>
      <c r="M119" s="408"/>
      <c r="N119" s="408"/>
      <c r="O119" s="408"/>
      <c r="P119" s="408"/>
      <c r="Q119" s="408"/>
      <c r="R119" s="408"/>
      <c r="S119" s="408"/>
      <c r="T119" s="408"/>
      <c r="U119" s="408"/>
      <c r="V119" s="408"/>
      <c r="W119" s="408"/>
      <c r="X119" s="408"/>
      <c r="Y119" s="408"/>
      <c r="Z119" s="408"/>
      <c r="AA119" s="408"/>
      <c r="AB119" s="408"/>
      <c r="AC119" s="408"/>
      <c r="AD119" s="408"/>
      <c r="AE119" s="408"/>
      <c r="AF119" s="408"/>
      <c r="AG119" s="408"/>
      <c r="AH119" s="408"/>
      <c r="AI119" s="408"/>
      <c r="AJ119" s="408"/>
      <c r="AK119" s="408"/>
      <c r="AL119" s="408"/>
    </row>
    <row r="120" spans="1:38" x14ac:dyDescent="0.2">
      <c r="A120" s="408"/>
      <c r="B120" s="408"/>
      <c r="C120" s="408"/>
      <c r="D120" s="408"/>
      <c r="E120" s="408"/>
      <c r="F120" s="408"/>
      <c r="G120" s="408"/>
      <c r="H120" s="408"/>
      <c r="I120" s="409"/>
      <c r="J120" s="408"/>
      <c r="K120" s="408"/>
      <c r="L120" s="408"/>
      <c r="M120" s="408"/>
      <c r="N120" s="408"/>
      <c r="O120" s="408"/>
      <c r="P120" s="408"/>
      <c r="Q120" s="408"/>
      <c r="R120" s="408"/>
      <c r="S120" s="408"/>
      <c r="T120" s="408"/>
      <c r="U120" s="408"/>
      <c r="V120" s="408"/>
      <c r="W120" s="408"/>
      <c r="X120" s="408"/>
      <c r="Y120" s="408"/>
      <c r="Z120" s="408"/>
      <c r="AA120" s="408"/>
      <c r="AB120" s="408"/>
      <c r="AC120" s="408"/>
      <c r="AD120" s="408"/>
      <c r="AE120" s="408"/>
      <c r="AF120" s="408"/>
      <c r="AG120" s="408"/>
      <c r="AH120" s="408"/>
      <c r="AI120" s="408"/>
      <c r="AJ120" s="408"/>
      <c r="AK120" s="408"/>
      <c r="AL120" s="408"/>
    </row>
    <row r="121" spans="1:38" x14ac:dyDescent="0.2">
      <c r="A121" s="408"/>
      <c r="B121" s="408"/>
      <c r="C121" s="408"/>
      <c r="D121" s="408"/>
      <c r="E121" s="408"/>
      <c r="F121" s="408"/>
      <c r="G121" s="408"/>
      <c r="H121" s="408"/>
      <c r="I121" s="409"/>
      <c r="J121" s="408"/>
      <c r="K121" s="408"/>
      <c r="L121" s="408"/>
      <c r="M121" s="408"/>
      <c r="N121" s="408"/>
      <c r="O121" s="408"/>
      <c r="P121" s="408"/>
      <c r="Q121" s="408"/>
      <c r="R121" s="408"/>
      <c r="S121" s="408"/>
      <c r="T121" s="408"/>
      <c r="U121" s="408"/>
      <c r="V121" s="408"/>
      <c r="W121" s="408"/>
      <c r="X121" s="408"/>
      <c r="Y121" s="408"/>
      <c r="Z121" s="408"/>
      <c r="AA121" s="408"/>
      <c r="AB121" s="408"/>
      <c r="AC121" s="408"/>
      <c r="AD121" s="408"/>
      <c r="AE121" s="408"/>
      <c r="AF121" s="408"/>
      <c r="AG121" s="408"/>
      <c r="AH121" s="408"/>
      <c r="AI121" s="408"/>
      <c r="AJ121" s="408"/>
      <c r="AK121" s="408"/>
      <c r="AL121" s="408"/>
    </row>
    <row r="122" spans="1:38" x14ac:dyDescent="0.2">
      <c r="A122" s="408"/>
      <c r="B122" s="408"/>
      <c r="C122" s="408"/>
      <c r="D122" s="408"/>
      <c r="E122" s="408"/>
      <c r="F122" s="408"/>
      <c r="G122" s="408"/>
      <c r="H122" s="408"/>
      <c r="I122" s="409"/>
      <c r="J122" s="408"/>
      <c r="K122" s="408"/>
      <c r="L122" s="408"/>
      <c r="M122" s="408"/>
      <c r="N122" s="408"/>
      <c r="O122" s="408"/>
      <c r="P122" s="408"/>
      <c r="Q122" s="408"/>
      <c r="R122" s="408"/>
      <c r="S122" s="408"/>
      <c r="T122" s="408"/>
      <c r="U122" s="408"/>
      <c r="V122" s="408"/>
      <c r="W122" s="408"/>
      <c r="X122" s="408"/>
      <c r="Y122" s="408"/>
      <c r="Z122" s="408"/>
      <c r="AA122" s="408"/>
      <c r="AB122" s="408"/>
      <c r="AC122" s="408"/>
      <c r="AD122" s="408"/>
      <c r="AE122" s="408"/>
      <c r="AF122" s="408"/>
      <c r="AG122" s="408"/>
      <c r="AH122" s="408"/>
      <c r="AI122" s="408"/>
      <c r="AJ122" s="408"/>
      <c r="AK122" s="408"/>
      <c r="AL122" s="408"/>
    </row>
    <row r="123" spans="1:38" x14ac:dyDescent="0.2">
      <c r="A123" s="408"/>
      <c r="B123" s="408"/>
      <c r="C123" s="408"/>
      <c r="D123" s="408"/>
      <c r="E123" s="408"/>
      <c r="F123" s="408"/>
      <c r="G123" s="408"/>
      <c r="H123" s="408"/>
      <c r="I123" s="409"/>
      <c r="J123" s="408"/>
      <c r="K123" s="408"/>
      <c r="L123" s="408"/>
      <c r="M123" s="408"/>
      <c r="N123" s="408"/>
      <c r="O123" s="408"/>
      <c r="P123" s="408"/>
      <c r="Q123" s="408"/>
      <c r="R123" s="408"/>
      <c r="S123" s="408"/>
      <c r="T123" s="408"/>
      <c r="U123" s="408"/>
      <c r="V123" s="408"/>
      <c r="W123" s="408"/>
      <c r="X123" s="408"/>
      <c r="Y123" s="408"/>
      <c r="Z123" s="408"/>
      <c r="AA123" s="408"/>
      <c r="AB123" s="408"/>
      <c r="AC123" s="408"/>
      <c r="AD123" s="408"/>
      <c r="AE123" s="408"/>
      <c r="AF123" s="408"/>
      <c r="AG123" s="408"/>
      <c r="AH123" s="408"/>
      <c r="AI123" s="408"/>
      <c r="AJ123" s="408"/>
      <c r="AK123" s="408"/>
      <c r="AL123" s="408"/>
    </row>
    <row r="124" spans="1:38" x14ac:dyDescent="0.2">
      <c r="A124" s="408"/>
      <c r="B124" s="408"/>
      <c r="C124" s="408"/>
      <c r="D124" s="408"/>
      <c r="E124" s="408"/>
      <c r="F124" s="408"/>
      <c r="G124" s="408"/>
      <c r="H124" s="408"/>
      <c r="I124" s="409"/>
      <c r="J124" s="408"/>
      <c r="K124" s="408"/>
      <c r="L124" s="408"/>
      <c r="M124" s="408"/>
      <c r="N124" s="408"/>
      <c r="O124" s="408"/>
      <c r="P124" s="408"/>
      <c r="Q124" s="408"/>
      <c r="R124" s="408"/>
      <c r="S124" s="408"/>
      <c r="T124" s="408"/>
      <c r="U124" s="408"/>
      <c r="V124" s="408"/>
      <c r="W124" s="408"/>
      <c r="X124" s="408"/>
      <c r="Y124" s="408"/>
      <c r="Z124" s="408"/>
      <c r="AA124" s="408"/>
      <c r="AB124" s="408"/>
      <c r="AC124" s="408"/>
      <c r="AD124" s="408"/>
      <c r="AE124" s="408"/>
      <c r="AF124" s="408"/>
      <c r="AG124" s="408"/>
      <c r="AH124" s="408"/>
      <c r="AI124" s="408"/>
      <c r="AJ124" s="408"/>
      <c r="AK124" s="408"/>
      <c r="AL124" s="408"/>
    </row>
    <row r="125" spans="1:38" x14ac:dyDescent="0.2">
      <c r="A125" s="408"/>
      <c r="B125" s="408"/>
      <c r="C125" s="408"/>
      <c r="D125" s="408"/>
      <c r="E125" s="408"/>
      <c r="F125" s="408"/>
      <c r="G125" s="408"/>
      <c r="H125" s="408"/>
      <c r="I125" s="409"/>
      <c r="J125" s="408"/>
      <c r="K125" s="408"/>
      <c r="L125" s="408"/>
      <c r="M125" s="408"/>
      <c r="N125" s="408"/>
      <c r="O125" s="408"/>
      <c r="P125" s="408"/>
      <c r="Q125" s="408"/>
      <c r="R125" s="408"/>
      <c r="S125" s="408"/>
      <c r="T125" s="408"/>
      <c r="U125" s="408"/>
      <c r="V125" s="408"/>
      <c r="W125" s="408"/>
      <c r="X125" s="408"/>
      <c r="Y125" s="408"/>
      <c r="Z125" s="408"/>
      <c r="AA125" s="408"/>
      <c r="AB125" s="408"/>
      <c r="AC125" s="408"/>
      <c r="AD125" s="408"/>
      <c r="AE125" s="408"/>
      <c r="AF125" s="408"/>
      <c r="AG125" s="408"/>
      <c r="AH125" s="408"/>
      <c r="AI125" s="408"/>
      <c r="AJ125" s="408"/>
      <c r="AK125" s="408"/>
      <c r="AL125" s="408"/>
    </row>
    <row r="126" spans="1:38" x14ac:dyDescent="0.2">
      <c r="A126" s="408"/>
      <c r="B126" s="408"/>
      <c r="C126" s="408"/>
      <c r="D126" s="408"/>
      <c r="E126" s="408"/>
      <c r="F126" s="408"/>
      <c r="G126" s="408"/>
      <c r="H126" s="408"/>
      <c r="I126" s="409"/>
      <c r="J126" s="408"/>
      <c r="K126" s="408"/>
      <c r="L126" s="408"/>
      <c r="M126" s="408"/>
      <c r="N126" s="408"/>
      <c r="O126" s="408"/>
      <c r="P126" s="408"/>
      <c r="Q126" s="408"/>
      <c r="R126" s="408"/>
      <c r="S126" s="408"/>
      <c r="T126" s="408"/>
      <c r="U126" s="408"/>
      <c r="V126" s="408"/>
      <c r="W126" s="408"/>
      <c r="X126" s="408"/>
      <c r="Y126" s="408"/>
      <c r="Z126" s="408"/>
      <c r="AA126" s="408"/>
      <c r="AB126" s="408"/>
      <c r="AC126" s="408"/>
      <c r="AD126" s="408"/>
      <c r="AE126" s="408"/>
      <c r="AF126" s="408"/>
      <c r="AG126" s="408"/>
      <c r="AH126" s="408"/>
      <c r="AI126" s="408"/>
      <c r="AJ126" s="408"/>
      <c r="AK126" s="408"/>
      <c r="AL126" s="408"/>
    </row>
    <row r="127" spans="1:38" x14ac:dyDescent="0.2">
      <c r="A127" s="408"/>
      <c r="B127" s="408"/>
      <c r="C127" s="408"/>
      <c r="D127" s="408"/>
      <c r="E127" s="408"/>
      <c r="F127" s="408"/>
      <c r="G127" s="408"/>
      <c r="H127" s="408"/>
      <c r="I127" s="409"/>
      <c r="J127" s="408"/>
      <c r="K127" s="408"/>
      <c r="L127" s="408"/>
      <c r="M127" s="408"/>
      <c r="N127" s="408"/>
      <c r="O127" s="408"/>
      <c r="P127" s="408"/>
      <c r="Q127" s="408"/>
      <c r="R127" s="408"/>
      <c r="S127" s="408"/>
      <c r="T127" s="408"/>
      <c r="U127" s="408"/>
      <c r="V127" s="408"/>
      <c r="W127" s="408"/>
      <c r="X127" s="408"/>
      <c r="Y127" s="408"/>
      <c r="Z127" s="408"/>
      <c r="AA127" s="408"/>
      <c r="AB127" s="408"/>
      <c r="AC127" s="408"/>
      <c r="AD127" s="408"/>
      <c r="AE127" s="408"/>
      <c r="AF127" s="408"/>
      <c r="AG127" s="408"/>
      <c r="AH127" s="408"/>
      <c r="AI127" s="408"/>
      <c r="AJ127" s="408"/>
      <c r="AK127" s="408"/>
      <c r="AL127" s="408"/>
    </row>
    <row r="128" spans="1:38" x14ac:dyDescent="0.2">
      <c r="A128" s="408"/>
      <c r="B128" s="408"/>
      <c r="C128" s="408"/>
      <c r="D128" s="408"/>
      <c r="E128" s="408"/>
      <c r="F128" s="408"/>
      <c r="G128" s="408"/>
      <c r="H128" s="408"/>
      <c r="I128" s="409"/>
      <c r="J128" s="408"/>
      <c r="K128" s="408"/>
      <c r="L128" s="408"/>
      <c r="M128" s="408"/>
      <c r="N128" s="408"/>
      <c r="O128" s="408"/>
      <c r="P128" s="408"/>
      <c r="Q128" s="408"/>
      <c r="R128" s="408"/>
      <c r="S128" s="408"/>
      <c r="T128" s="408"/>
      <c r="U128" s="408"/>
      <c r="V128" s="408"/>
      <c r="W128" s="408"/>
      <c r="X128" s="408"/>
      <c r="Y128" s="408"/>
      <c r="Z128" s="408"/>
      <c r="AA128" s="408"/>
      <c r="AB128" s="408"/>
      <c r="AC128" s="408"/>
      <c r="AD128" s="408"/>
      <c r="AE128" s="408"/>
      <c r="AF128" s="408"/>
      <c r="AG128" s="408"/>
      <c r="AH128" s="408"/>
      <c r="AI128" s="408"/>
      <c r="AJ128" s="408"/>
      <c r="AK128" s="408"/>
      <c r="AL128" s="408"/>
    </row>
    <row r="129" spans="1:38" x14ac:dyDescent="0.2">
      <c r="A129" s="408"/>
      <c r="B129" s="408"/>
      <c r="C129" s="408"/>
      <c r="D129" s="408"/>
      <c r="E129" s="408"/>
      <c r="F129" s="408"/>
      <c r="G129" s="408"/>
      <c r="H129" s="408"/>
      <c r="I129" s="409"/>
      <c r="J129" s="408"/>
      <c r="K129" s="408"/>
      <c r="L129" s="408"/>
      <c r="M129" s="408"/>
      <c r="N129" s="408"/>
      <c r="O129" s="408"/>
      <c r="P129" s="408"/>
      <c r="Q129" s="408"/>
      <c r="R129" s="408"/>
      <c r="S129" s="408"/>
      <c r="T129" s="408"/>
      <c r="U129" s="408"/>
      <c r="V129" s="408"/>
      <c r="W129" s="408"/>
      <c r="X129" s="408"/>
      <c r="Y129" s="408"/>
      <c r="Z129" s="408"/>
      <c r="AA129" s="408"/>
      <c r="AB129" s="408"/>
      <c r="AC129" s="408"/>
      <c r="AD129" s="408"/>
      <c r="AE129" s="408"/>
      <c r="AF129" s="408"/>
      <c r="AG129" s="408"/>
      <c r="AH129" s="408"/>
      <c r="AI129" s="408"/>
      <c r="AJ129" s="408"/>
      <c r="AK129" s="408"/>
      <c r="AL129" s="408"/>
    </row>
    <row r="130" spans="1:38" x14ac:dyDescent="0.2">
      <c r="A130" s="408"/>
      <c r="B130" s="408"/>
      <c r="C130" s="408"/>
      <c r="D130" s="408"/>
      <c r="E130" s="408"/>
      <c r="F130" s="408"/>
      <c r="G130" s="408"/>
      <c r="H130" s="408"/>
      <c r="I130" s="409"/>
      <c r="J130" s="408"/>
      <c r="K130" s="408"/>
      <c r="L130" s="408"/>
      <c r="M130" s="408"/>
      <c r="N130" s="408"/>
      <c r="O130" s="408"/>
      <c r="P130" s="408"/>
      <c r="Q130" s="408"/>
      <c r="R130" s="408"/>
      <c r="S130" s="408"/>
      <c r="T130" s="408"/>
      <c r="U130" s="408"/>
      <c r="V130" s="408"/>
      <c r="W130" s="408"/>
      <c r="X130" s="408"/>
      <c r="Y130" s="408"/>
      <c r="Z130" s="408"/>
      <c r="AA130" s="408"/>
      <c r="AB130" s="408"/>
      <c r="AC130" s="408"/>
      <c r="AD130" s="408"/>
      <c r="AE130" s="408"/>
      <c r="AF130" s="408"/>
      <c r="AG130" s="408"/>
      <c r="AH130" s="408"/>
      <c r="AI130" s="408"/>
      <c r="AJ130" s="408"/>
      <c r="AK130" s="408"/>
      <c r="AL130" s="408"/>
    </row>
    <row r="131" spans="1:38" x14ac:dyDescent="0.2">
      <c r="A131" s="408"/>
      <c r="B131" s="408"/>
      <c r="C131" s="408"/>
      <c r="D131" s="408"/>
      <c r="E131" s="408"/>
      <c r="F131" s="408"/>
      <c r="G131" s="408"/>
      <c r="H131" s="408"/>
      <c r="I131" s="409"/>
      <c r="J131" s="408"/>
      <c r="K131" s="408"/>
      <c r="L131" s="408"/>
      <c r="M131" s="408"/>
      <c r="N131" s="408"/>
      <c r="O131" s="408"/>
      <c r="P131" s="408"/>
      <c r="Q131" s="408"/>
      <c r="R131" s="408"/>
      <c r="S131" s="408"/>
      <c r="T131" s="408"/>
      <c r="U131" s="408"/>
      <c r="V131" s="408"/>
      <c r="W131" s="408"/>
      <c r="X131" s="408"/>
      <c r="Y131" s="408"/>
      <c r="Z131" s="408"/>
      <c r="AA131" s="408"/>
      <c r="AB131" s="408"/>
      <c r="AC131" s="408"/>
      <c r="AD131" s="408"/>
      <c r="AE131" s="408"/>
      <c r="AF131" s="408"/>
      <c r="AG131" s="408"/>
      <c r="AH131" s="408"/>
      <c r="AI131" s="408"/>
      <c r="AJ131" s="408"/>
      <c r="AK131" s="408"/>
      <c r="AL131" s="408"/>
    </row>
    <row r="132" spans="1:38" x14ac:dyDescent="0.2">
      <c r="A132" s="408"/>
      <c r="B132" s="408"/>
      <c r="C132" s="408"/>
      <c r="D132" s="408"/>
      <c r="E132" s="408"/>
      <c r="F132" s="408"/>
      <c r="G132" s="408"/>
      <c r="H132" s="408"/>
      <c r="I132" s="409"/>
      <c r="J132" s="408"/>
      <c r="K132" s="408"/>
      <c r="L132" s="408"/>
      <c r="M132" s="408"/>
      <c r="N132" s="408"/>
      <c r="O132" s="408"/>
      <c r="P132" s="408"/>
      <c r="Q132" s="408"/>
      <c r="R132" s="408"/>
      <c r="S132" s="408"/>
      <c r="T132" s="408"/>
      <c r="U132" s="408"/>
      <c r="V132" s="408"/>
      <c r="W132" s="408"/>
      <c r="X132" s="408"/>
      <c r="Y132" s="408"/>
      <c r="Z132" s="408"/>
      <c r="AA132" s="408"/>
      <c r="AB132" s="408"/>
      <c r="AC132" s="408"/>
      <c r="AD132" s="408"/>
      <c r="AE132" s="408"/>
      <c r="AF132" s="408"/>
      <c r="AG132" s="408"/>
      <c r="AH132" s="408"/>
      <c r="AI132" s="408"/>
      <c r="AJ132" s="408"/>
      <c r="AK132" s="408"/>
      <c r="AL132" s="408"/>
    </row>
    <row r="133" spans="1:38" x14ac:dyDescent="0.2">
      <c r="A133" s="408"/>
      <c r="B133" s="408"/>
      <c r="C133" s="408"/>
      <c r="D133" s="408"/>
      <c r="E133" s="408"/>
      <c r="F133" s="408"/>
      <c r="G133" s="408"/>
      <c r="H133" s="408"/>
      <c r="I133" s="409"/>
      <c r="J133" s="408"/>
      <c r="K133" s="408"/>
      <c r="L133" s="408"/>
      <c r="M133" s="408"/>
      <c r="N133" s="408"/>
      <c r="O133" s="408"/>
      <c r="P133" s="408"/>
      <c r="Q133" s="408"/>
      <c r="R133" s="408"/>
      <c r="S133" s="408"/>
      <c r="T133" s="408"/>
      <c r="U133" s="408"/>
      <c r="V133" s="408"/>
      <c r="W133" s="408"/>
      <c r="X133" s="408"/>
      <c r="Y133" s="408"/>
      <c r="Z133" s="408"/>
      <c r="AA133" s="408"/>
      <c r="AB133" s="408"/>
      <c r="AC133" s="408"/>
      <c r="AD133" s="408"/>
      <c r="AE133" s="408"/>
      <c r="AF133" s="408"/>
      <c r="AG133" s="408"/>
      <c r="AH133" s="408"/>
      <c r="AI133" s="408"/>
      <c r="AJ133" s="408"/>
      <c r="AK133" s="408"/>
      <c r="AL133" s="408"/>
    </row>
    <row r="134" spans="1:38" x14ac:dyDescent="0.2">
      <c r="A134" s="408"/>
      <c r="B134" s="408"/>
      <c r="C134" s="408"/>
      <c r="D134" s="408"/>
      <c r="E134" s="408"/>
      <c r="F134" s="408"/>
      <c r="G134" s="408"/>
      <c r="H134" s="408"/>
      <c r="I134" s="409"/>
      <c r="J134" s="408"/>
      <c r="K134" s="408"/>
      <c r="L134" s="408"/>
      <c r="M134" s="408"/>
      <c r="N134" s="408"/>
      <c r="O134" s="408"/>
      <c r="P134" s="408"/>
      <c r="Q134" s="408"/>
      <c r="R134" s="408"/>
      <c r="S134" s="408"/>
      <c r="T134" s="408"/>
      <c r="U134" s="408"/>
      <c r="V134" s="408"/>
      <c r="W134" s="408"/>
      <c r="X134" s="408"/>
      <c r="Y134" s="408"/>
      <c r="Z134" s="408"/>
      <c r="AA134" s="408"/>
      <c r="AB134" s="408"/>
      <c r="AC134" s="408"/>
      <c r="AD134" s="408"/>
      <c r="AE134" s="408"/>
      <c r="AF134" s="408"/>
      <c r="AG134" s="408"/>
      <c r="AH134" s="408"/>
      <c r="AI134" s="408"/>
      <c r="AJ134" s="408"/>
      <c r="AK134" s="408"/>
      <c r="AL134" s="408"/>
    </row>
    <row r="135" spans="1:38" x14ac:dyDescent="0.2">
      <c r="A135" s="408"/>
      <c r="B135" s="408"/>
      <c r="C135" s="408"/>
      <c r="D135" s="408"/>
      <c r="E135" s="408"/>
      <c r="F135" s="408"/>
      <c r="G135" s="408"/>
      <c r="H135" s="408"/>
      <c r="I135" s="409"/>
      <c r="J135" s="408"/>
      <c r="K135" s="408"/>
      <c r="L135" s="408"/>
      <c r="M135" s="408"/>
      <c r="N135" s="408"/>
      <c r="O135" s="408"/>
      <c r="P135" s="408"/>
      <c r="Q135" s="408"/>
      <c r="R135" s="408"/>
      <c r="S135" s="408"/>
      <c r="T135" s="408"/>
      <c r="U135" s="408"/>
      <c r="V135" s="408"/>
      <c r="W135" s="408"/>
      <c r="X135" s="408"/>
      <c r="Y135" s="408"/>
      <c r="Z135" s="408"/>
      <c r="AA135" s="408"/>
      <c r="AB135" s="408"/>
      <c r="AC135" s="408"/>
      <c r="AD135" s="408"/>
      <c r="AE135" s="408"/>
      <c r="AF135" s="408"/>
      <c r="AG135" s="408"/>
      <c r="AH135" s="408"/>
      <c r="AI135" s="408"/>
      <c r="AJ135" s="408"/>
      <c r="AK135" s="408"/>
      <c r="AL135" s="408"/>
    </row>
    <row r="136" spans="1:38" x14ac:dyDescent="0.2">
      <c r="A136" s="408"/>
      <c r="B136" s="408"/>
      <c r="C136" s="408"/>
      <c r="D136" s="408"/>
      <c r="E136" s="408"/>
      <c r="F136" s="408"/>
      <c r="G136" s="408"/>
      <c r="H136" s="408"/>
      <c r="I136" s="409"/>
      <c r="J136" s="408"/>
      <c r="K136" s="408"/>
      <c r="L136" s="408"/>
      <c r="M136" s="408"/>
      <c r="N136" s="408"/>
      <c r="O136" s="408"/>
      <c r="P136" s="408"/>
      <c r="Q136" s="408"/>
      <c r="R136" s="408"/>
      <c r="S136" s="408"/>
      <c r="T136" s="408"/>
      <c r="U136" s="408"/>
      <c r="V136" s="408"/>
      <c r="W136" s="408"/>
      <c r="X136" s="408"/>
      <c r="Y136" s="408"/>
      <c r="Z136" s="408"/>
      <c r="AA136" s="408"/>
      <c r="AB136" s="408"/>
      <c r="AC136" s="408"/>
      <c r="AD136" s="408"/>
      <c r="AE136" s="408"/>
      <c r="AF136" s="408"/>
      <c r="AG136" s="408"/>
      <c r="AH136" s="408"/>
      <c r="AI136" s="408"/>
      <c r="AJ136" s="408"/>
      <c r="AK136" s="408"/>
      <c r="AL136" s="408"/>
    </row>
    <row r="137" spans="1:38" x14ac:dyDescent="0.2">
      <c r="A137" s="408"/>
      <c r="B137" s="408"/>
      <c r="C137" s="408"/>
      <c r="D137" s="408"/>
      <c r="E137" s="408"/>
      <c r="F137" s="408"/>
      <c r="G137" s="408"/>
      <c r="H137" s="408"/>
      <c r="I137" s="409"/>
      <c r="J137" s="408"/>
      <c r="K137" s="408"/>
      <c r="L137" s="408"/>
      <c r="M137" s="408"/>
      <c r="N137" s="408"/>
      <c r="O137" s="408"/>
      <c r="P137" s="408"/>
      <c r="Q137" s="408"/>
      <c r="R137" s="408"/>
      <c r="S137" s="408"/>
      <c r="T137" s="408"/>
      <c r="U137" s="408"/>
      <c r="V137" s="408"/>
      <c r="W137" s="408"/>
      <c r="X137" s="408"/>
      <c r="Y137" s="408"/>
      <c r="Z137" s="408"/>
      <c r="AA137" s="408"/>
      <c r="AB137" s="408"/>
      <c r="AC137" s="408"/>
      <c r="AD137" s="408"/>
      <c r="AE137" s="408"/>
      <c r="AF137" s="408"/>
      <c r="AG137" s="408"/>
      <c r="AH137" s="408"/>
      <c r="AI137" s="408"/>
      <c r="AJ137" s="408"/>
      <c r="AK137" s="408"/>
      <c r="AL137" s="408"/>
    </row>
    <row r="138" spans="1:38" x14ac:dyDescent="0.2">
      <c r="A138" s="408"/>
      <c r="B138" s="408"/>
      <c r="C138" s="408"/>
      <c r="D138" s="408"/>
      <c r="E138" s="408"/>
      <c r="F138" s="408"/>
      <c r="G138" s="408"/>
      <c r="H138" s="408"/>
      <c r="I138" s="409"/>
      <c r="J138" s="408"/>
      <c r="K138" s="408"/>
      <c r="L138" s="408"/>
      <c r="M138" s="408"/>
      <c r="N138" s="408"/>
      <c r="O138" s="408"/>
      <c r="P138" s="408"/>
      <c r="Q138" s="408"/>
      <c r="R138" s="408"/>
      <c r="S138" s="408"/>
      <c r="T138" s="408"/>
      <c r="U138" s="408"/>
      <c r="V138" s="408"/>
      <c r="W138" s="408"/>
      <c r="X138" s="408"/>
      <c r="Y138" s="408"/>
      <c r="Z138" s="408"/>
      <c r="AA138" s="408"/>
      <c r="AB138" s="408"/>
      <c r="AC138" s="408"/>
      <c r="AD138" s="408"/>
      <c r="AE138" s="408"/>
      <c r="AF138" s="408"/>
      <c r="AG138" s="408"/>
      <c r="AH138" s="408"/>
      <c r="AI138" s="408"/>
      <c r="AJ138" s="408"/>
      <c r="AK138" s="408"/>
      <c r="AL138" s="408"/>
    </row>
    <row r="139" spans="1:38" x14ac:dyDescent="0.2">
      <c r="A139" s="408"/>
      <c r="B139" s="408"/>
      <c r="C139" s="408"/>
      <c r="D139" s="408"/>
      <c r="E139" s="408"/>
      <c r="F139" s="408"/>
      <c r="G139" s="408"/>
      <c r="H139" s="408"/>
      <c r="I139" s="409"/>
      <c r="J139" s="408"/>
      <c r="K139" s="408"/>
      <c r="L139" s="408"/>
      <c r="M139" s="408"/>
      <c r="N139" s="408"/>
      <c r="O139" s="408"/>
      <c r="P139" s="408"/>
      <c r="Q139" s="408"/>
      <c r="R139" s="408"/>
      <c r="S139" s="408"/>
      <c r="T139" s="408"/>
      <c r="U139" s="408"/>
      <c r="V139" s="408"/>
      <c r="W139" s="408"/>
      <c r="X139" s="408"/>
      <c r="Y139" s="408"/>
      <c r="Z139" s="408"/>
      <c r="AA139" s="408"/>
      <c r="AB139" s="408"/>
      <c r="AC139" s="408"/>
      <c r="AD139" s="408"/>
      <c r="AE139" s="408"/>
      <c r="AF139" s="408"/>
      <c r="AG139" s="408"/>
      <c r="AH139" s="408"/>
      <c r="AI139" s="408"/>
      <c r="AJ139" s="408"/>
      <c r="AK139" s="408"/>
      <c r="AL139" s="408"/>
    </row>
    <row r="140" spans="1:38" x14ac:dyDescent="0.2">
      <c r="A140" s="408"/>
      <c r="B140" s="408"/>
      <c r="C140" s="408"/>
      <c r="D140" s="408"/>
      <c r="E140" s="408"/>
      <c r="F140" s="408"/>
      <c r="G140" s="408"/>
      <c r="H140" s="408"/>
      <c r="I140" s="409"/>
      <c r="J140" s="408"/>
      <c r="K140" s="408"/>
      <c r="L140" s="408"/>
      <c r="M140" s="408"/>
      <c r="N140" s="408"/>
      <c r="O140" s="408"/>
      <c r="P140" s="408"/>
      <c r="Q140" s="408"/>
      <c r="R140" s="408"/>
      <c r="S140" s="408"/>
      <c r="T140" s="408"/>
      <c r="U140" s="408"/>
      <c r="V140" s="408"/>
      <c r="W140" s="408"/>
      <c r="X140" s="408"/>
      <c r="Y140" s="408"/>
      <c r="Z140" s="408"/>
      <c r="AA140" s="408"/>
      <c r="AB140" s="408"/>
      <c r="AC140" s="408"/>
      <c r="AD140" s="408"/>
      <c r="AE140" s="408"/>
      <c r="AF140" s="408"/>
      <c r="AG140" s="408"/>
      <c r="AH140" s="408"/>
      <c r="AI140" s="408"/>
      <c r="AJ140" s="408"/>
      <c r="AK140" s="408"/>
      <c r="AL140" s="408"/>
    </row>
    <row r="141" spans="1:38" x14ac:dyDescent="0.2">
      <c r="A141" s="408"/>
      <c r="B141" s="408"/>
      <c r="C141" s="408"/>
      <c r="D141" s="408"/>
      <c r="E141" s="408"/>
      <c r="F141" s="408"/>
      <c r="G141" s="408"/>
      <c r="H141" s="408"/>
      <c r="I141" s="409"/>
      <c r="J141" s="408"/>
      <c r="K141" s="408"/>
      <c r="L141" s="408"/>
      <c r="M141" s="408"/>
      <c r="N141" s="408"/>
      <c r="O141" s="408"/>
      <c r="P141" s="408"/>
      <c r="Q141" s="408"/>
      <c r="R141" s="408"/>
      <c r="S141" s="408"/>
      <c r="T141" s="408"/>
      <c r="U141" s="408"/>
      <c r="V141" s="408"/>
      <c r="W141" s="408"/>
      <c r="X141" s="408"/>
      <c r="Y141" s="408"/>
      <c r="Z141" s="408"/>
      <c r="AA141" s="408"/>
      <c r="AB141" s="408"/>
      <c r="AC141" s="408"/>
      <c r="AD141" s="408"/>
      <c r="AE141" s="408"/>
      <c r="AF141" s="408"/>
      <c r="AG141" s="408"/>
      <c r="AH141" s="408"/>
      <c r="AI141" s="408"/>
      <c r="AJ141" s="408"/>
      <c r="AK141" s="408"/>
      <c r="AL141" s="408"/>
    </row>
    <row r="142" spans="1:38" x14ac:dyDescent="0.2">
      <c r="A142" s="408"/>
      <c r="B142" s="408"/>
      <c r="C142" s="408"/>
      <c r="D142" s="408"/>
      <c r="E142" s="408"/>
      <c r="F142" s="408"/>
      <c r="G142" s="408"/>
      <c r="H142" s="408"/>
      <c r="I142" s="409"/>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E142" s="408"/>
      <c r="AF142" s="408"/>
      <c r="AG142" s="408"/>
      <c r="AH142" s="408"/>
      <c r="AI142" s="408"/>
      <c r="AJ142" s="408"/>
      <c r="AK142" s="408"/>
      <c r="AL142" s="408"/>
    </row>
    <row r="143" spans="1:38" x14ac:dyDescent="0.2">
      <c r="A143" s="408"/>
      <c r="B143" s="408"/>
      <c r="C143" s="408"/>
      <c r="D143" s="408"/>
      <c r="E143" s="408"/>
      <c r="F143" s="408"/>
      <c r="G143" s="408"/>
      <c r="H143" s="408"/>
      <c r="I143" s="409"/>
      <c r="J143" s="408"/>
      <c r="K143" s="408"/>
      <c r="L143" s="408"/>
      <c r="M143" s="408"/>
      <c r="N143" s="408"/>
      <c r="O143" s="408"/>
      <c r="P143" s="408"/>
      <c r="Q143" s="408"/>
      <c r="R143" s="408"/>
      <c r="S143" s="408"/>
      <c r="T143" s="408"/>
      <c r="U143" s="408"/>
      <c r="V143" s="408"/>
      <c r="W143" s="408"/>
      <c r="X143" s="408"/>
      <c r="Y143" s="408"/>
      <c r="Z143" s="408"/>
      <c r="AA143" s="408"/>
      <c r="AB143" s="408"/>
      <c r="AC143" s="408"/>
      <c r="AD143" s="408"/>
      <c r="AE143" s="408"/>
      <c r="AF143" s="408"/>
      <c r="AG143" s="408"/>
      <c r="AH143" s="408"/>
      <c r="AI143" s="408"/>
      <c r="AJ143" s="408"/>
      <c r="AK143" s="408"/>
      <c r="AL143" s="408"/>
    </row>
    <row r="144" spans="1:38" x14ac:dyDescent="0.2">
      <c r="A144" s="408"/>
      <c r="B144" s="408"/>
      <c r="C144" s="408"/>
      <c r="D144" s="408"/>
      <c r="E144" s="408"/>
      <c r="F144" s="408"/>
      <c r="G144" s="408"/>
      <c r="H144" s="408"/>
      <c r="I144" s="409"/>
      <c r="J144" s="408"/>
      <c r="K144" s="408"/>
      <c r="L144" s="408"/>
      <c r="M144" s="408"/>
      <c r="N144" s="408"/>
      <c r="O144" s="408"/>
      <c r="P144" s="408"/>
      <c r="Q144" s="408"/>
      <c r="R144" s="408"/>
      <c r="S144" s="408"/>
      <c r="T144" s="408"/>
      <c r="U144" s="408"/>
      <c r="V144" s="408"/>
      <c r="W144" s="408"/>
      <c r="X144" s="408"/>
      <c r="Y144" s="408"/>
      <c r="Z144" s="408"/>
      <c r="AA144" s="408"/>
      <c r="AB144" s="408"/>
      <c r="AC144" s="408"/>
      <c r="AD144" s="408"/>
      <c r="AE144" s="408"/>
      <c r="AF144" s="408"/>
      <c r="AG144" s="408"/>
      <c r="AH144" s="408"/>
      <c r="AI144" s="408"/>
      <c r="AJ144" s="408"/>
      <c r="AK144" s="408"/>
      <c r="AL144" s="408"/>
    </row>
    <row r="145" spans="1:38" x14ac:dyDescent="0.2">
      <c r="A145" s="408"/>
      <c r="B145" s="408"/>
      <c r="C145" s="408"/>
      <c r="D145" s="408"/>
      <c r="E145" s="408"/>
      <c r="F145" s="408"/>
      <c r="G145" s="408"/>
      <c r="H145" s="408"/>
      <c r="I145" s="409"/>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408"/>
      <c r="AF145" s="408"/>
      <c r="AG145" s="408"/>
      <c r="AH145" s="408"/>
      <c r="AI145" s="408"/>
      <c r="AJ145" s="408"/>
      <c r="AK145" s="408"/>
      <c r="AL145" s="408"/>
    </row>
    <row r="146" spans="1:38" x14ac:dyDescent="0.2">
      <c r="A146" s="408"/>
      <c r="B146" s="408"/>
      <c r="C146" s="408"/>
      <c r="D146" s="408"/>
      <c r="E146" s="408"/>
      <c r="F146" s="408"/>
      <c r="G146" s="408"/>
      <c r="H146" s="408"/>
      <c r="I146" s="409"/>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row>
    <row r="147" spans="1:38" x14ac:dyDescent="0.2">
      <c r="A147" s="408"/>
      <c r="B147" s="408"/>
      <c r="C147" s="408"/>
      <c r="D147" s="408"/>
      <c r="E147" s="408"/>
      <c r="F147" s="408"/>
      <c r="G147" s="408"/>
      <c r="H147" s="408"/>
      <c r="I147" s="409"/>
      <c r="J147" s="408"/>
      <c r="K147" s="408"/>
      <c r="L147" s="408"/>
      <c r="M147" s="408"/>
      <c r="N147" s="408"/>
      <c r="O147" s="408"/>
      <c r="P147" s="408"/>
      <c r="Q147" s="408"/>
      <c r="R147" s="408"/>
      <c r="S147" s="408"/>
      <c r="T147" s="408"/>
      <c r="U147" s="408"/>
      <c r="V147" s="408"/>
      <c r="W147" s="408"/>
      <c r="X147" s="408"/>
      <c r="Y147" s="408"/>
      <c r="Z147" s="408"/>
      <c r="AA147" s="408"/>
      <c r="AB147" s="408"/>
      <c r="AC147" s="408"/>
      <c r="AD147" s="408"/>
      <c r="AE147" s="408"/>
      <c r="AF147" s="408"/>
      <c r="AG147" s="408"/>
      <c r="AH147" s="408"/>
      <c r="AI147" s="408"/>
      <c r="AJ147" s="408"/>
      <c r="AK147" s="408"/>
      <c r="AL147" s="408"/>
    </row>
    <row r="148" spans="1:38" x14ac:dyDescent="0.2">
      <c r="A148" s="408"/>
      <c r="B148" s="408"/>
      <c r="C148" s="408"/>
      <c r="D148" s="408"/>
      <c r="E148" s="408"/>
      <c r="F148" s="408"/>
      <c r="G148" s="408"/>
      <c r="H148" s="408"/>
      <c r="I148" s="409"/>
      <c r="J148" s="408"/>
      <c r="K148" s="408"/>
      <c r="L148" s="408"/>
      <c r="M148" s="408"/>
      <c r="N148" s="408"/>
      <c r="O148" s="408"/>
      <c r="P148" s="408"/>
      <c r="Q148" s="408"/>
      <c r="R148" s="408"/>
      <c r="S148" s="408"/>
      <c r="T148" s="408"/>
      <c r="U148" s="408"/>
      <c r="V148" s="408"/>
      <c r="W148" s="408"/>
      <c r="X148" s="408"/>
      <c r="Y148" s="408"/>
      <c r="Z148" s="408"/>
      <c r="AA148" s="408"/>
      <c r="AB148" s="408"/>
      <c r="AC148" s="408"/>
      <c r="AD148" s="408"/>
      <c r="AE148" s="408"/>
      <c r="AF148" s="408"/>
      <c r="AG148" s="408"/>
      <c r="AH148" s="408"/>
      <c r="AI148" s="408"/>
      <c r="AJ148" s="408"/>
      <c r="AK148" s="408"/>
      <c r="AL148" s="408"/>
    </row>
    <row r="149" spans="1:38" x14ac:dyDescent="0.2">
      <c r="A149" s="408"/>
      <c r="B149" s="408"/>
      <c r="C149" s="408"/>
      <c r="D149" s="408"/>
      <c r="E149" s="408"/>
      <c r="F149" s="408"/>
      <c r="G149" s="408"/>
      <c r="H149" s="408"/>
      <c r="I149" s="409"/>
      <c r="J149" s="408"/>
      <c r="K149" s="408"/>
      <c r="L149" s="408"/>
      <c r="M149" s="408"/>
      <c r="N149" s="408"/>
      <c r="O149" s="408"/>
      <c r="P149" s="408"/>
      <c r="Q149" s="408"/>
      <c r="R149" s="408"/>
      <c r="S149" s="408"/>
      <c r="T149" s="408"/>
      <c r="U149" s="408"/>
      <c r="V149" s="408"/>
      <c r="W149" s="408"/>
      <c r="X149" s="408"/>
      <c r="Y149" s="408"/>
      <c r="Z149" s="408"/>
      <c r="AA149" s="408"/>
      <c r="AB149" s="408"/>
      <c r="AC149" s="408"/>
      <c r="AD149" s="408"/>
      <c r="AE149" s="408"/>
      <c r="AF149" s="408"/>
      <c r="AG149" s="408"/>
      <c r="AH149" s="408"/>
      <c r="AI149" s="408"/>
      <c r="AJ149" s="408"/>
      <c r="AK149" s="408"/>
      <c r="AL149" s="408"/>
    </row>
    <row r="150" spans="1:38" x14ac:dyDescent="0.2">
      <c r="A150" s="408"/>
      <c r="B150" s="408"/>
      <c r="C150" s="408"/>
      <c r="D150" s="408"/>
      <c r="E150" s="408"/>
      <c r="F150" s="408"/>
      <c r="G150" s="408"/>
      <c r="H150" s="408"/>
      <c r="I150" s="409"/>
      <c r="J150" s="408"/>
      <c r="K150" s="408"/>
      <c r="L150" s="408"/>
      <c r="M150" s="408"/>
      <c r="N150" s="408"/>
      <c r="O150" s="408"/>
      <c r="P150" s="408"/>
      <c r="Q150" s="408"/>
      <c r="R150" s="408"/>
      <c r="S150" s="408"/>
      <c r="T150" s="408"/>
      <c r="U150" s="408"/>
      <c r="V150" s="408"/>
      <c r="W150" s="408"/>
      <c r="X150" s="408"/>
      <c r="Y150" s="408"/>
      <c r="Z150" s="408"/>
      <c r="AA150" s="408"/>
      <c r="AB150" s="408"/>
      <c r="AC150" s="408"/>
      <c r="AD150" s="408"/>
      <c r="AE150" s="408"/>
      <c r="AF150" s="408"/>
      <c r="AG150" s="408"/>
      <c r="AH150" s="408"/>
      <c r="AI150" s="408"/>
      <c r="AJ150" s="408"/>
      <c r="AK150" s="408"/>
      <c r="AL150" s="408"/>
    </row>
    <row r="151" spans="1:38" x14ac:dyDescent="0.2">
      <c r="A151" s="408"/>
      <c r="B151" s="408"/>
      <c r="C151" s="408"/>
      <c r="D151" s="408"/>
      <c r="E151" s="408"/>
      <c r="F151" s="408"/>
      <c r="G151" s="408"/>
      <c r="H151" s="408"/>
      <c r="I151" s="409"/>
      <c r="J151" s="408"/>
      <c r="K151" s="408"/>
      <c r="L151" s="408"/>
      <c r="M151" s="408"/>
      <c r="N151" s="408"/>
      <c r="O151" s="408"/>
      <c r="P151" s="408"/>
      <c r="Q151" s="408"/>
      <c r="R151" s="408"/>
      <c r="S151" s="408"/>
      <c r="T151" s="408"/>
      <c r="U151" s="408"/>
      <c r="V151" s="408"/>
      <c r="W151" s="408"/>
      <c r="X151" s="408"/>
      <c r="Y151" s="408"/>
      <c r="Z151" s="408"/>
      <c r="AA151" s="408"/>
      <c r="AB151" s="408"/>
      <c r="AC151" s="408"/>
      <c r="AD151" s="408"/>
      <c r="AE151" s="408"/>
      <c r="AF151" s="408"/>
      <c r="AG151" s="408"/>
      <c r="AH151" s="408"/>
      <c r="AI151" s="408"/>
      <c r="AJ151" s="408"/>
      <c r="AK151" s="408"/>
      <c r="AL151" s="408"/>
    </row>
    <row r="152" spans="1:38" x14ac:dyDescent="0.2">
      <c r="A152" s="408"/>
      <c r="B152" s="408"/>
      <c r="C152" s="408"/>
      <c r="D152" s="408"/>
      <c r="E152" s="408"/>
      <c r="F152" s="408"/>
      <c r="G152" s="408"/>
      <c r="H152" s="408"/>
      <c r="I152" s="409"/>
      <c r="J152" s="408"/>
      <c r="K152" s="408"/>
      <c r="L152" s="408"/>
      <c r="M152" s="408"/>
      <c r="N152" s="408"/>
      <c r="O152" s="408"/>
      <c r="P152" s="408"/>
      <c r="Q152" s="408"/>
      <c r="R152" s="408"/>
      <c r="S152" s="408"/>
      <c r="T152" s="408"/>
      <c r="U152" s="408"/>
      <c r="V152" s="408"/>
      <c r="W152" s="408"/>
      <c r="X152" s="408"/>
      <c r="Y152" s="408"/>
      <c r="Z152" s="408"/>
      <c r="AA152" s="408"/>
      <c r="AB152" s="408"/>
      <c r="AC152" s="408"/>
      <c r="AD152" s="408"/>
      <c r="AE152" s="408"/>
      <c r="AF152" s="408"/>
      <c r="AG152" s="408"/>
      <c r="AH152" s="408"/>
      <c r="AI152" s="408"/>
      <c r="AJ152" s="408"/>
      <c r="AK152" s="408"/>
      <c r="AL152" s="408"/>
    </row>
    <row r="153" spans="1:38" x14ac:dyDescent="0.2">
      <c r="A153" s="408"/>
      <c r="B153" s="408"/>
      <c r="C153" s="408"/>
      <c r="D153" s="408"/>
      <c r="E153" s="408"/>
      <c r="F153" s="408"/>
      <c r="G153" s="408"/>
      <c r="H153" s="408"/>
      <c r="I153" s="409"/>
      <c r="J153" s="408"/>
      <c r="K153" s="408"/>
      <c r="L153" s="408"/>
      <c r="M153" s="408"/>
      <c r="N153" s="408"/>
      <c r="O153" s="408"/>
      <c r="P153" s="408"/>
      <c r="Q153" s="408"/>
      <c r="R153" s="408"/>
      <c r="S153" s="408"/>
      <c r="T153" s="408"/>
      <c r="U153" s="408"/>
      <c r="V153" s="408"/>
      <c r="W153" s="408"/>
      <c r="X153" s="408"/>
      <c r="Y153" s="408"/>
      <c r="Z153" s="408"/>
      <c r="AA153" s="408"/>
      <c r="AB153" s="408"/>
      <c r="AC153" s="408"/>
      <c r="AD153" s="408"/>
      <c r="AE153" s="408"/>
      <c r="AF153" s="408"/>
      <c r="AG153" s="408"/>
      <c r="AH153" s="408"/>
      <c r="AI153" s="408"/>
      <c r="AJ153" s="408"/>
      <c r="AK153" s="408"/>
      <c r="AL153" s="408"/>
    </row>
    <row r="154" spans="1:38" x14ac:dyDescent="0.2">
      <c r="A154" s="408"/>
      <c r="B154" s="408"/>
      <c r="C154" s="408"/>
      <c r="D154" s="408"/>
      <c r="E154" s="408"/>
      <c r="F154" s="408"/>
      <c r="G154" s="408"/>
      <c r="H154" s="408"/>
      <c r="I154" s="409"/>
      <c r="J154" s="408"/>
      <c r="K154" s="408"/>
      <c r="L154" s="408"/>
      <c r="M154" s="408"/>
      <c r="N154" s="408"/>
      <c r="O154" s="408"/>
      <c r="P154" s="408"/>
      <c r="Q154" s="408"/>
      <c r="R154" s="408"/>
      <c r="S154" s="408"/>
      <c r="T154" s="408"/>
      <c r="U154" s="408"/>
      <c r="V154" s="408"/>
      <c r="W154" s="408"/>
      <c r="X154" s="408"/>
      <c r="Y154" s="408"/>
      <c r="Z154" s="408"/>
      <c r="AA154" s="408"/>
      <c r="AB154" s="408"/>
      <c r="AC154" s="408"/>
      <c r="AD154" s="408"/>
      <c r="AE154" s="408"/>
      <c r="AF154" s="408"/>
      <c r="AG154" s="408"/>
      <c r="AH154" s="408"/>
      <c r="AI154" s="408"/>
      <c r="AJ154" s="408"/>
      <c r="AK154" s="408"/>
      <c r="AL154" s="408"/>
    </row>
    <row r="155" spans="1:38" x14ac:dyDescent="0.2">
      <c r="A155" s="408"/>
      <c r="B155" s="408"/>
      <c r="C155" s="408"/>
      <c r="D155" s="408"/>
      <c r="E155" s="408"/>
      <c r="F155" s="408"/>
      <c r="G155" s="408"/>
      <c r="H155" s="408"/>
      <c r="I155" s="409"/>
      <c r="J155" s="408"/>
      <c r="K155" s="408"/>
      <c r="L155" s="408"/>
      <c r="M155" s="408"/>
      <c r="N155" s="408"/>
      <c r="O155" s="408"/>
      <c r="P155" s="408"/>
      <c r="Q155" s="408"/>
      <c r="R155" s="408"/>
      <c r="S155" s="408"/>
      <c r="T155" s="408"/>
      <c r="U155" s="408"/>
      <c r="V155" s="408"/>
      <c r="W155" s="408"/>
      <c r="X155" s="408"/>
      <c r="Y155" s="408"/>
      <c r="Z155" s="408"/>
      <c r="AA155" s="408"/>
      <c r="AB155" s="408"/>
      <c r="AC155" s="408"/>
      <c r="AD155" s="408"/>
      <c r="AE155" s="408"/>
      <c r="AF155" s="408"/>
      <c r="AG155" s="408"/>
      <c r="AH155" s="408"/>
      <c r="AI155" s="408"/>
      <c r="AJ155" s="408"/>
      <c r="AK155" s="408"/>
      <c r="AL155" s="408"/>
    </row>
    <row r="156" spans="1:38" x14ac:dyDescent="0.2">
      <c r="A156" s="408"/>
      <c r="B156" s="408"/>
      <c r="C156" s="408"/>
      <c r="D156" s="408"/>
      <c r="E156" s="408"/>
      <c r="F156" s="408"/>
      <c r="G156" s="408"/>
      <c r="H156" s="408"/>
      <c r="I156" s="409"/>
      <c r="J156" s="408"/>
      <c r="K156" s="408"/>
      <c r="L156" s="408"/>
      <c r="M156" s="408"/>
      <c r="N156" s="408"/>
      <c r="O156" s="408"/>
      <c r="P156" s="408"/>
      <c r="Q156" s="408"/>
      <c r="R156" s="408"/>
      <c r="S156" s="408"/>
      <c r="T156" s="408"/>
      <c r="U156" s="408"/>
      <c r="V156" s="408"/>
      <c r="W156" s="408"/>
      <c r="X156" s="408"/>
      <c r="Y156" s="408"/>
      <c r="Z156" s="408"/>
      <c r="AA156" s="408"/>
      <c r="AB156" s="408"/>
      <c r="AC156" s="408"/>
      <c r="AD156" s="408"/>
      <c r="AE156" s="408"/>
      <c r="AF156" s="408"/>
      <c r="AG156" s="408"/>
      <c r="AH156" s="408"/>
      <c r="AI156" s="408"/>
      <c r="AJ156" s="408"/>
      <c r="AK156" s="408"/>
      <c r="AL156" s="408"/>
    </row>
    <row r="157" spans="1:38" x14ac:dyDescent="0.2">
      <c r="A157" s="408"/>
      <c r="B157" s="408"/>
      <c r="C157" s="408"/>
      <c r="D157" s="408"/>
      <c r="E157" s="408"/>
      <c r="F157" s="408"/>
      <c r="G157" s="408"/>
      <c r="H157" s="408"/>
      <c r="I157" s="409"/>
      <c r="J157" s="408"/>
      <c r="K157" s="408"/>
      <c r="L157" s="408"/>
      <c r="M157" s="408"/>
      <c r="N157" s="408"/>
      <c r="O157" s="408"/>
      <c r="P157" s="408"/>
      <c r="Q157" s="408"/>
      <c r="R157" s="408"/>
      <c r="S157" s="408"/>
      <c r="T157" s="408"/>
      <c r="U157" s="408"/>
      <c r="V157" s="408"/>
      <c r="W157" s="408"/>
      <c r="X157" s="408"/>
      <c r="Y157" s="408"/>
      <c r="Z157" s="408"/>
      <c r="AA157" s="408"/>
      <c r="AB157" s="408"/>
      <c r="AC157" s="408"/>
      <c r="AD157" s="408"/>
      <c r="AE157" s="408"/>
      <c r="AF157" s="408"/>
      <c r="AG157" s="408"/>
      <c r="AH157" s="408"/>
      <c r="AI157" s="408"/>
      <c r="AJ157" s="408"/>
      <c r="AK157" s="408"/>
      <c r="AL157" s="408"/>
    </row>
    <row r="158" spans="1:38" x14ac:dyDescent="0.2">
      <c r="A158" s="408"/>
      <c r="B158" s="408"/>
      <c r="C158" s="408"/>
      <c r="D158" s="408"/>
      <c r="E158" s="408"/>
      <c r="F158" s="408"/>
      <c r="G158" s="408"/>
      <c r="H158" s="408"/>
      <c r="I158" s="409"/>
      <c r="J158" s="408"/>
      <c r="K158" s="408"/>
      <c r="L158" s="408"/>
      <c r="M158" s="408"/>
      <c r="N158" s="408"/>
      <c r="O158" s="408"/>
      <c r="P158" s="408"/>
      <c r="Q158" s="408"/>
      <c r="R158" s="408"/>
      <c r="S158" s="408"/>
      <c r="T158" s="408"/>
      <c r="U158" s="408"/>
      <c r="V158" s="408"/>
      <c r="W158" s="408"/>
      <c r="X158" s="408"/>
      <c r="Y158" s="408"/>
      <c r="Z158" s="408"/>
      <c r="AA158" s="408"/>
      <c r="AB158" s="408"/>
      <c r="AC158" s="408"/>
      <c r="AD158" s="408"/>
      <c r="AE158" s="408"/>
      <c r="AF158" s="408"/>
      <c r="AG158" s="408"/>
      <c r="AH158" s="408"/>
      <c r="AI158" s="408"/>
      <c r="AJ158" s="408"/>
      <c r="AK158" s="408"/>
      <c r="AL158" s="408"/>
    </row>
    <row r="159" spans="1:38" x14ac:dyDescent="0.2">
      <c r="A159" s="408"/>
      <c r="B159" s="408"/>
      <c r="C159" s="408"/>
      <c r="D159" s="408"/>
      <c r="E159" s="408"/>
      <c r="F159" s="408"/>
      <c r="G159" s="408"/>
      <c r="H159" s="408"/>
      <c r="I159" s="409"/>
      <c r="J159" s="408"/>
      <c r="K159" s="408"/>
      <c r="L159" s="408"/>
      <c r="M159" s="408"/>
      <c r="N159" s="408"/>
      <c r="O159" s="408"/>
      <c r="P159" s="408"/>
      <c r="Q159" s="408"/>
      <c r="R159" s="408"/>
      <c r="S159" s="408"/>
      <c r="T159" s="408"/>
      <c r="U159" s="408"/>
      <c r="V159" s="408"/>
      <c r="W159" s="408"/>
      <c r="X159" s="408"/>
      <c r="Y159" s="408"/>
      <c r="Z159" s="408"/>
      <c r="AA159" s="408"/>
      <c r="AB159" s="408"/>
      <c r="AC159" s="408"/>
      <c r="AD159" s="408"/>
      <c r="AE159" s="408"/>
      <c r="AF159" s="408"/>
      <c r="AG159" s="408"/>
      <c r="AH159" s="408"/>
      <c r="AI159" s="408"/>
      <c r="AJ159" s="408"/>
      <c r="AK159" s="408"/>
      <c r="AL159" s="408"/>
    </row>
    <row r="160" spans="1:38" x14ac:dyDescent="0.2">
      <c r="A160" s="408"/>
      <c r="B160" s="408"/>
      <c r="C160" s="408"/>
      <c r="D160" s="408"/>
      <c r="E160" s="408"/>
      <c r="F160" s="408"/>
      <c r="G160" s="408"/>
      <c r="H160" s="408"/>
      <c r="I160" s="409"/>
      <c r="J160" s="408"/>
      <c r="K160" s="408"/>
      <c r="L160" s="408"/>
      <c r="M160" s="408"/>
      <c r="N160" s="408"/>
      <c r="O160" s="408"/>
      <c r="P160" s="408"/>
      <c r="Q160" s="408"/>
      <c r="R160" s="408"/>
      <c r="S160" s="408"/>
      <c r="T160" s="408"/>
      <c r="U160" s="408"/>
      <c r="V160" s="408"/>
      <c r="W160" s="408"/>
      <c r="X160" s="408"/>
      <c r="Y160" s="408"/>
      <c r="Z160" s="408"/>
      <c r="AA160" s="408"/>
      <c r="AB160" s="408"/>
      <c r="AC160" s="408"/>
      <c r="AD160" s="408"/>
      <c r="AE160" s="408"/>
      <c r="AF160" s="408"/>
      <c r="AG160" s="408"/>
      <c r="AH160" s="408"/>
      <c r="AI160" s="408"/>
      <c r="AJ160" s="408"/>
      <c r="AK160" s="408"/>
      <c r="AL160" s="408"/>
    </row>
    <row r="161" spans="1:38" x14ac:dyDescent="0.2">
      <c r="A161" s="408"/>
      <c r="B161" s="408"/>
      <c r="C161" s="408"/>
      <c r="D161" s="408"/>
      <c r="E161" s="408"/>
      <c r="F161" s="408"/>
      <c r="G161" s="408"/>
      <c r="H161" s="408"/>
      <c r="I161" s="409"/>
      <c r="J161" s="408"/>
      <c r="K161" s="408"/>
      <c r="L161" s="408"/>
      <c r="M161" s="408"/>
      <c r="N161" s="408"/>
      <c r="O161" s="408"/>
      <c r="P161" s="408"/>
      <c r="Q161" s="408"/>
      <c r="R161" s="408"/>
      <c r="S161" s="408"/>
      <c r="T161" s="408"/>
      <c r="U161" s="408"/>
      <c r="V161" s="408"/>
      <c r="W161" s="408"/>
      <c r="X161" s="408"/>
      <c r="Y161" s="408"/>
      <c r="Z161" s="408"/>
      <c r="AA161" s="408"/>
      <c r="AB161" s="408"/>
      <c r="AC161" s="408"/>
      <c r="AD161" s="408"/>
      <c r="AE161" s="408"/>
      <c r="AF161" s="408"/>
      <c r="AG161" s="408"/>
      <c r="AH161" s="408"/>
      <c r="AI161" s="408"/>
      <c r="AJ161" s="408"/>
      <c r="AK161" s="408"/>
      <c r="AL161" s="408"/>
    </row>
    <row r="162" spans="1:38" x14ac:dyDescent="0.2">
      <c r="A162" s="408"/>
      <c r="B162" s="408"/>
      <c r="C162" s="408"/>
      <c r="D162" s="408"/>
      <c r="E162" s="408"/>
      <c r="F162" s="408"/>
      <c r="G162" s="408"/>
      <c r="H162" s="408"/>
      <c r="I162" s="409"/>
      <c r="J162" s="408"/>
      <c r="K162" s="408"/>
      <c r="L162" s="408"/>
      <c r="M162" s="408"/>
      <c r="N162" s="408"/>
      <c r="O162" s="408"/>
      <c r="P162" s="408"/>
      <c r="Q162" s="408"/>
      <c r="R162" s="408"/>
      <c r="S162" s="408"/>
      <c r="T162" s="408"/>
      <c r="U162" s="408"/>
      <c r="V162" s="408"/>
      <c r="W162" s="408"/>
      <c r="X162" s="408"/>
      <c r="Y162" s="408"/>
      <c r="Z162" s="408"/>
      <c r="AA162" s="408"/>
      <c r="AB162" s="408"/>
      <c r="AC162" s="408"/>
      <c r="AD162" s="408"/>
      <c r="AE162" s="408"/>
      <c r="AF162" s="408"/>
      <c r="AG162" s="408"/>
      <c r="AH162" s="408"/>
      <c r="AI162" s="408"/>
      <c r="AJ162" s="408"/>
      <c r="AK162" s="408"/>
      <c r="AL162" s="408"/>
    </row>
    <row r="163" spans="1:38" x14ac:dyDescent="0.2">
      <c r="A163" s="408"/>
      <c r="B163" s="408"/>
      <c r="C163" s="408"/>
      <c r="D163" s="408"/>
      <c r="E163" s="408"/>
      <c r="F163" s="408"/>
      <c r="G163" s="408"/>
      <c r="H163" s="408"/>
      <c r="I163" s="409"/>
      <c r="J163" s="408"/>
      <c r="K163" s="408"/>
      <c r="L163" s="408"/>
      <c r="M163" s="408"/>
      <c r="N163" s="408"/>
      <c r="O163" s="408"/>
      <c r="P163" s="408"/>
      <c r="Q163" s="408"/>
      <c r="R163" s="408"/>
      <c r="S163" s="408"/>
      <c r="T163" s="408"/>
      <c r="U163" s="408"/>
      <c r="V163" s="408"/>
      <c r="W163" s="408"/>
      <c r="X163" s="408"/>
      <c r="Y163" s="408"/>
      <c r="Z163" s="408"/>
      <c r="AA163" s="408"/>
      <c r="AB163" s="408"/>
      <c r="AC163" s="408"/>
      <c r="AD163" s="408"/>
      <c r="AE163" s="408"/>
      <c r="AF163" s="408"/>
      <c r="AG163" s="408"/>
      <c r="AH163" s="408"/>
      <c r="AI163" s="408"/>
      <c r="AJ163" s="408"/>
      <c r="AK163" s="408"/>
      <c r="AL163" s="408"/>
    </row>
    <row r="164" spans="1:38" x14ac:dyDescent="0.2">
      <c r="A164" s="408"/>
      <c r="B164" s="408"/>
      <c r="C164" s="408"/>
      <c r="D164" s="408"/>
      <c r="E164" s="408"/>
      <c r="F164" s="408"/>
      <c r="G164" s="408"/>
      <c r="H164" s="408"/>
      <c r="I164" s="409"/>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8"/>
    </row>
    <row r="165" spans="1:38" x14ac:dyDescent="0.2">
      <c r="A165" s="408"/>
      <c r="B165" s="408"/>
      <c r="C165" s="408"/>
      <c r="D165" s="408"/>
      <c r="E165" s="408"/>
      <c r="F165" s="408"/>
      <c r="G165" s="408"/>
      <c r="H165" s="408"/>
      <c r="I165" s="409"/>
      <c r="J165" s="408"/>
      <c r="K165" s="408"/>
      <c r="L165" s="408"/>
      <c r="M165" s="408"/>
      <c r="N165" s="408"/>
      <c r="O165" s="408"/>
      <c r="P165" s="408"/>
      <c r="Q165" s="408"/>
      <c r="R165" s="408"/>
      <c r="S165" s="408"/>
      <c r="T165" s="408"/>
      <c r="U165" s="408"/>
      <c r="V165" s="408"/>
      <c r="W165" s="408"/>
      <c r="X165" s="408"/>
      <c r="Y165" s="408"/>
      <c r="Z165" s="408"/>
      <c r="AA165" s="408"/>
      <c r="AB165" s="408"/>
      <c r="AC165" s="408"/>
      <c r="AD165" s="408"/>
      <c r="AE165" s="408"/>
      <c r="AF165" s="408"/>
      <c r="AG165" s="408"/>
      <c r="AH165" s="408"/>
      <c r="AI165" s="408"/>
      <c r="AJ165" s="408"/>
      <c r="AK165" s="408"/>
      <c r="AL165" s="408"/>
    </row>
    <row r="166" spans="1:38" x14ac:dyDescent="0.2">
      <c r="A166" s="408"/>
      <c r="B166" s="408"/>
      <c r="C166" s="408"/>
      <c r="D166" s="408"/>
      <c r="E166" s="408"/>
      <c r="F166" s="408"/>
      <c r="G166" s="408"/>
      <c r="H166" s="408"/>
      <c r="I166" s="409"/>
      <c r="J166" s="408"/>
      <c r="K166" s="408"/>
      <c r="L166" s="408"/>
      <c r="M166" s="408"/>
      <c r="N166" s="408"/>
      <c r="O166" s="408"/>
      <c r="P166" s="408"/>
      <c r="Q166" s="408"/>
      <c r="R166" s="408"/>
      <c r="S166" s="408"/>
      <c r="T166" s="408"/>
      <c r="U166" s="408"/>
      <c r="V166" s="408"/>
      <c r="W166" s="408"/>
      <c r="X166" s="408"/>
      <c r="Y166" s="408"/>
      <c r="Z166" s="408"/>
      <c r="AA166" s="408"/>
      <c r="AB166" s="408"/>
      <c r="AC166" s="408"/>
      <c r="AD166" s="408"/>
      <c r="AE166" s="408"/>
      <c r="AF166" s="408"/>
      <c r="AG166" s="408"/>
      <c r="AH166" s="408"/>
      <c r="AI166" s="408"/>
      <c r="AJ166" s="408"/>
      <c r="AK166" s="408"/>
      <c r="AL166" s="408"/>
    </row>
    <row r="167" spans="1:38" x14ac:dyDescent="0.2">
      <c r="A167" s="408"/>
      <c r="B167" s="408"/>
      <c r="C167" s="408"/>
      <c r="D167" s="408"/>
      <c r="E167" s="408"/>
      <c r="F167" s="408"/>
      <c r="G167" s="408"/>
      <c r="H167" s="408"/>
      <c r="I167" s="409"/>
      <c r="J167" s="408"/>
      <c r="K167" s="408"/>
      <c r="L167" s="408"/>
      <c r="M167" s="408"/>
      <c r="N167" s="408"/>
      <c r="O167" s="408"/>
      <c r="P167" s="408"/>
      <c r="Q167" s="408"/>
      <c r="R167" s="408"/>
      <c r="S167" s="408"/>
      <c r="T167" s="408"/>
      <c r="U167" s="408"/>
      <c r="V167" s="408"/>
      <c r="W167" s="408"/>
      <c r="X167" s="408"/>
      <c r="Y167" s="408"/>
      <c r="Z167" s="408"/>
      <c r="AA167" s="408"/>
      <c r="AB167" s="408"/>
      <c r="AC167" s="408"/>
      <c r="AD167" s="408"/>
      <c r="AE167" s="408"/>
      <c r="AF167" s="408"/>
      <c r="AG167" s="408"/>
      <c r="AH167" s="408"/>
      <c r="AI167" s="408"/>
      <c r="AJ167" s="408"/>
      <c r="AK167" s="408"/>
      <c r="AL167" s="408"/>
    </row>
    <row r="168" spans="1:38" x14ac:dyDescent="0.2">
      <c r="A168" s="408"/>
      <c r="B168" s="408"/>
      <c r="C168" s="408"/>
      <c r="D168" s="408"/>
      <c r="E168" s="408"/>
      <c r="F168" s="408"/>
      <c r="G168" s="408"/>
      <c r="H168" s="408"/>
      <c r="I168" s="409"/>
      <c r="J168" s="408"/>
      <c r="K168" s="408"/>
      <c r="L168" s="408"/>
      <c r="M168" s="408"/>
      <c r="N168" s="408"/>
      <c r="O168" s="408"/>
      <c r="P168" s="408"/>
      <c r="Q168" s="408"/>
      <c r="R168" s="408"/>
      <c r="S168" s="408"/>
      <c r="T168" s="408"/>
      <c r="U168" s="408"/>
      <c r="V168" s="408"/>
      <c r="W168" s="408"/>
      <c r="X168" s="408"/>
      <c r="Y168" s="408"/>
      <c r="Z168" s="408"/>
      <c r="AA168" s="408"/>
      <c r="AB168" s="408"/>
      <c r="AC168" s="408"/>
      <c r="AD168" s="408"/>
      <c r="AE168" s="408"/>
      <c r="AF168" s="408"/>
      <c r="AG168" s="408"/>
      <c r="AH168" s="408"/>
      <c r="AI168" s="408"/>
      <c r="AJ168" s="408"/>
      <c r="AK168" s="408"/>
      <c r="AL168" s="408"/>
    </row>
    <row r="169" spans="1:38" x14ac:dyDescent="0.2">
      <c r="A169" s="408"/>
      <c r="B169" s="408"/>
      <c r="C169" s="408"/>
      <c r="D169" s="408"/>
      <c r="E169" s="408"/>
      <c r="F169" s="408"/>
      <c r="G169" s="408"/>
      <c r="H169" s="408"/>
      <c r="I169" s="409"/>
      <c r="J169" s="408"/>
      <c r="K169" s="408"/>
      <c r="L169" s="408"/>
      <c r="M169" s="408"/>
      <c r="N169" s="408"/>
      <c r="O169" s="408"/>
      <c r="P169" s="408"/>
      <c r="Q169" s="408"/>
      <c r="R169" s="408"/>
      <c r="S169" s="408"/>
      <c r="T169" s="408"/>
      <c r="U169" s="408"/>
      <c r="V169" s="408"/>
      <c r="W169" s="408"/>
      <c r="X169" s="408"/>
      <c r="Y169" s="408"/>
      <c r="Z169" s="408"/>
      <c r="AA169" s="408"/>
      <c r="AB169" s="408"/>
      <c r="AC169" s="408"/>
      <c r="AD169" s="408"/>
      <c r="AE169" s="408"/>
      <c r="AF169" s="408"/>
      <c r="AG169" s="408"/>
      <c r="AH169" s="408"/>
      <c r="AI169" s="408"/>
      <c r="AJ169" s="408"/>
      <c r="AK169" s="408"/>
      <c r="AL169" s="408"/>
    </row>
    <row r="170" spans="1:38" x14ac:dyDescent="0.2">
      <c r="A170" s="408"/>
      <c r="B170" s="408"/>
      <c r="C170" s="408"/>
      <c r="D170" s="408"/>
      <c r="E170" s="408"/>
      <c r="F170" s="408"/>
      <c r="G170" s="408"/>
      <c r="H170" s="408"/>
      <c r="I170" s="409"/>
      <c r="J170" s="408"/>
      <c r="K170" s="408"/>
      <c r="L170" s="408"/>
      <c r="M170" s="408"/>
      <c r="N170" s="408"/>
      <c r="O170" s="408"/>
      <c r="P170" s="408"/>
      <c r="Q170" s="408"/>
      <c r="R170" s="408"/>
      <c r="S170" s="408"/>
      <c r="T170" s="408"/>
      <c r="U170" s="408"/>
      <c r="V170" s="408"/>
      <c r="W170" s="408"/>
      <c r="X170" s="408"/>
      <c r="Y170" s="408"/>
      <c r="Z170" s="408"/>
      <c r="AA170" s="408"/>
      <c r="AB170" s="408"/>
      <c r="AC170" s="408"/>
      <c r="AD170" s="408"/>
      <c r="AE170" s="408"/>
      <c r="AF170" s="408"/>
      <c r="AG170" s="408"/>
      <c r="AH170" s="408"/>
      <c r="AI170" s="408"/>
      <c r="AJ170" s="408"/>
      <c r="AK170" s="408"/>
      <c r="AL170" s="408"/>
    </row>
    <row r="171" spans="1:38" x14ac:dyDescent="0.2">
      <c r="A171" s="408"/>
      <c r="B171" s="408"/>
      <c r="C171" s="408"/>
      <c r="D171" s="408"/>
      <c r="E171" s="408"/>
      <c r="F171" s="408"/>
      <c r="G171" s="408"/>
      <c r="H171" s="408"/>
      <c r="I171" s="409"/>
      <c r="J171" s="408"/>
      <c r="K171" s="408"/>
      <c r="L171" s="408"/>
      <c r="M171" s="408"/>
      <c r="N171" s="408"/>
      <c r="O171" s="408"/>
      <c r="P171" s="408"/>
      <c r="Q171" s="408"/>
      <c r="R171" s="408"/>
      <c r="S171" s="408"/>
      <c r="T171" s="408"/>
      <c r="U171" s="408"/>
      <c r="V171" s="408"/>
      <c r="W171" s="408"/>
      <c r="X171" s="408"/>
      <c r="Y171" s="408"/>
      <c r="Z171" s="408"/>
      <c r="AA171" s="408"/>
      <c r="AB171" s="408"/>
      <c r="AC171" s="408"/>
      <c r="AD171" s="408"/>
      <c r="AE171" s="408"/>
      <c r="AF171" s="408"/>
      <c r="AG171" s="408"/>
      <c r="AH171" s="408"/>
      <c r="AI171" s="408"/>
      <c r="AJ171" s="408"/>
      <c r="AK171" s="408"/>
      <c r="AL171" s="408"/>
    </row>
    <row r="172" spans="1:38" x14ac:dyDescent="0.2">
      <c r="A172" s="408"/>
      <c r="B172" s="408"/>
      <c r="C172" s="408"/>
      <c r="D172" s="408"/>
      <c r="E172" s="408"/>
      <c r="F172" s="408"/>
      <c r="G172" s="408"/>
      <c r="H172" s="408"/>
      <c r="I172" s="409"/>
      <c r="J172" s="408"/>
      <c r="K172" s="408"/>
      <c r="L172" s="408"/>
      <c r="M172" s="408"/>
      <c r="N172" s="408"/>
      <c r="O172" s="408"/>
      <c r="P172" s="408"/>
      <c r="Q172" s="408"/>
      <c r="R172" s="408"/>
      <c r="S172" s="408"/>
      <c r="T172" s="408"/>
      <c r="U172" s="408"/>
      <c r="V172" s="408"/>
      <c r="W172" s="408"/>
      <c r="X172" s="408"/>
      <c r="Y172" s="408"/>
      <c r="Z172" s="408"/>
      <c r="AA172" s="408"/>
      <c r="AB172" s="408"/>
      <c r="AC172" s="408"/>
      <c r="AD172" s="408"/>
      <c r="AE172" s="408"/>
      <c r="AF172" s="408"/>
      <c r="AG172" s="408"/>
      <c r="AH172" s="408"/>
      <c r="AI172" s="408"/>
      <c r="AJ172" s="408"/>
      <c r="AK172" s="408"/>
      <c r="AL172" s="408"/>
    </row>
    <row r="173" spans="1:38" x14ac:dyDescent="0.2">
      <c r="A173" s="408"/>
      <c r="B173" s="408"/>
      <c r="C173" s="408"/>
      <c r="D173" s="408"/>
      <c r="E173" s="408"/>
      <c r="F173" s="408"/>
      <c r="G173" s="408"/>
      <c r="H173" s="408"/>
      <c r="I173" s="409"/>
      <c r="J173" s="408"/>
      <c r="K173" s="408"/>
      <c r="L173" s="408"/>
      <c r="M173" s="408"/>
      <c r="N173" s="408"/>
      <c r="O173" s="408"/>
      <c r="P173" s="408"/>
      <c r="Q173" s="408"/>
      <c r="R173" s="408"/>
      <c r="S173" s="408"/>
      <c r="T173" s="408"/>
      <c r="U173" s="408"/>
      <c r="V173" s="408"/>
      <c r="W173" s="408"/>
      <c r="X173" s="408"/>
      <c r="Y173" s="408"/>
      <c r="Z173" s="408"/>
      <c r="AA173" s="408"/>
      <c r="AB173" s="408"/>
      <c r="AC173" s="408"/>
      <c r="AD173" s="408"/>
      <c r="AE173" s="408"/>
      <c r="AF173" s="408"/>
      <c r="AG173" s="408"/>
      <c r="AH173" s="408"/>
      <c r="AI173" s="408"/>
      <c r="AJ173" s="408"/>
      <c r="AK173" s="408"/>
      <c r="AL173" s="408"/>
    </row>
    <row r="174" spans="1:38" x14ac:dyDescent="0.2">
      <c r="A174" s="408"/>
      <c r="B174" s="408"/>
      <c r="C174" s="408"/>
      <c r="D174" s="408"/>
      <c r="E174" s="408"/>
      <c r="F174" s="408"/>
      <c r="G174" s="408"/>
      <c r="H174" s="408"/>
      <c r="I174" s="409"/>
      <c r="J174" s="408"/>
      <c r="K174" s="408"/>
      <c r="L174" s="408"/>
      <c r="M174" s="408"/>
      <c r="N174" s="408"/>
      <c r="O174" s="408"/>
      <c r="P174" s="408"/>
      <c r="Q174" s="408"/>
      <c r="R174" s="408"/>
      <c r="S174" s="408"/>
      <c r="T174" s="408"/>
      <c r="U174" s="408"/>
      <c r="V174" s="408"/>
      <c r="W174" s="408"/>
      <c r="X174" s="408"/>
      <c r="Y174" s="408"/>
      <c r="Z174" s="408"/>
      <c r="AA174" s="408"/>
      <c r="AB174" s="408"/>
      <c r="AC174" s="408"/>
      <c r="AD174" s="408"/>
      <c r="AE174" s="408"/>
      <c r="AF174" s="408"/>
      <c r="AG174" s="408"/>
      <c r="AH174" s="408"/>
      <c r="AI174" s="408"/>
      <c r="AJ174" s="408"/>
      <c r="AK174" s="408"/>
      <c r="AL174" s="408"/>
    </row>
    <row r="175" spans="1:38" x14ac:dyDescent="0.2">
      <c r="A175" s="408"/>
      <c r="B175" s="408"/>
      <c r="C175" s="408"/>
      <c r="D175" s="408"/>
      <c r="E175" s="408"/>
      <c r="F175" s="408"/>
      <c r="G175" s="408"/>
      <c r="H175" s="408"/>
      <c r="I175" s="409"/>
      <c r="J175" s="408"/>
      <c r="K175" s="408"/>
      <c r="L175" s="408"/>
      <c r="M175" s="408"/>
      <c r="N175" s="408"/>
      <c r="O175" s="408"/>
      <c r="P175" s="408"/>
      <c r="Q175" s="408"/>
      <c r="R175" s="408"/>
      <c r="S175" s="408"/>
      <c r="T175" s="408"/>
      <c r="U175" s="408"/>
      <c r="V175" s="408"/>
      <c r="W175" s="408"/>
      <c r="X175" s="408"/>
      <c r="Y175" s="408"/>
      <c r="Z175" s="408"/>
      <c r="AA175" s="408"/>
      <c r="AB175" s="408"/>
      <c r="AC175" s="408"/>
      <c r="AD175" s="408"/>
      <c r="AE175" s="408"/>
      <c r="AF175" s="408"/>
      <c r="AG175" s="408"/>
      <c r="AH175" s="408"/>
      <c r="AI175" s="408"/>
      <c r="AJ175" s="408"/>
      <c r="AK175" s="408"/>
      <c r="AL175" s="408"/>
    </row>
  </sheetData>
  <sheetProtection algorithmName="SHA-512" hashValue="BKEQqnrYPu/QOiLC0sUS4+skpsAQwQc0viKiZ8IPMms5Ada8vKBxqp8EiTJjchuMrehQadXzb2y1B8KWah1VuA==" saltValue="Qy9t6FmDrbsy3Ds4cvEWjg==" spinCount="100000" sheet="1" objects="1" scenarios="1" formatRows="0"/>
  <mergeCells count="20">
    <mergeCell ref="B1:J1"/>
    <mergeCell ref="A4:A11"/>
    <mergeCell ref="B4:H4"/>
    <mergeCell ref="B5:H5"/>
    <mergeCell ref="B9:H9"/>
    <mergeCell ref="B10:H10"/>
    <mergeCell ref="B11:H11"/>
    <mergeCell ref="A3:H3"/>
    <mergeCell ref="B6:H6"/>
    <mergeCell ref="A33:A35"/>
    <mergeCell ref="B7:H7"/>
    <mergeCell ref="B8:H8"/>
    <mergeCell ref="A60:A62"/>
    <mergeCell ref="A14:I14"/>
    <mergeCell ref="A16:A18"/>
    <mergeCell ref="A21:A30"/>
    <mergeCell ref="A38:A43"/>
    <mergeCell ref="A46:A50"/>
    <mergeCell ref="A56:A58"/>
    <mergeCell ref="A52:A54"/>
  </mergeCells>
  <conditionalFormatting sqref="I11 I9">
    <cfRule type="cellIs" dxfId="31" priority="48" operator="lessThan">
      <formula>0</formula>
    </cfRule>
  </conditionalFormatting>
  <conditionalFormatting sqref="J4:J5 J9:J11">
    <cfRule type="cellIs" dxfId="30" priority="47" operator="equal">
      <formula>0</formula>
    </cfRule>
  </conditionalFormatting>
  <conditionalFormatting sqref="G54">
    <cfRule type="cellIs" dxfId="29" priority="46" operator="greaterThan">
      <formula>G53</formula>
    </cfRule>
  </conditionalFormatting>
  <conditionalFormatting sqref="H54">
    <cfRule type="cellIs" dxfId="28" priority="45" operator="greaterThan">
      <formula>H53</formula>
    </cfRule>
  </conditionalFormatting>
  <conditionalFormatting sqref="I31">
    <cfRule type="cellIs" dxfId="27" priority="44" operator="lessThan">
      <formula>0</formula>
    </cfRule>
  </conditionalFormatting>
  <conditionalFormatting sqref="I44">
    <cfRule type="cellIs" dxfId="26" priority="42" operator="lessThan">
      <formula>0</formula>
    </cfRule>
  </conditionalFormatting>
  <conditionalFormatting sqref="J6:J8">
    <cfRule type="cellIs" dxfId="25" priority="40" operator="equal">
      <formula>0</formula>
    </cfRule>
  </conditionalFormatting>
  <conditionalFormatting sqref="F54">
    <cfRule type="cellIs" dxfId="24" priority="39" operator="greaterThan">
      <formula>F53</formula>
    </cfRule>
  </conditionalFormatting>
  <conditionalFormatting sqref="I54">
    <cfRule type="cellIs" dxfId="23" priority="38" operator="greaterThan">
      <formula>I53</formula>
    </cfRule>
  </conditionalFormatting>
  <conditionalFormatting sqref="C34">
    <cfRule type="cellIs" dxfId="22" priority="29" operator="equal">
      <formula>0</formula>
    </cfRule>
  </conditionalFormatting>
  <conditionalFormatting sqref="D34:F34">
    <cfRule type="cellIs" dxfId="21" priority="26" operator="equal">
      <formula>0</formula>
    </cfRule>
  </conditionalFormatting>
  <conditionalFormatting sqref="D34:F34">
    <cfRule type="cellIs" dxfId="20" priority="27" operator="equal">
      <formula>0</formula>
    </cfRule>
  </conditionalFormatting>
  <conditionalFormatting sqref="G34">
    <cfRule type="cellIs" dxfId="19" priority="24" operator="equal">
      <formula>0</formula>
    </cfRule>
  </conditionalFormatting>
  <conditionalFormatting sqref="G34">
    <cfRule type="cellIs" dxfId="18" priority="25" operator="equal">
      <formula>0</formula>
    </cfRule>
  </conditionalFormatting>
  <conditionalFormatting sqref="C35">
    <cfRule type="cellIs" dxfId="17" priority="22" operator="equal">
      <formula>0</formula>
    </cfRule>
  </conditionalFormatting>
  <conditionalFormatting sqref="D35:F35">
    <cfRule type="cellIs" dxfId="16" priority="20" operator="equal">
      <formula>0</formula>
    </cfRule>
  </conditionalFormatting>
  <conditionalFormatting sqref="D35:F35">
    <cfRule type="cellIs" dxfId="15" priority="21" operator="equal">
      <formula>0</formula>
    </cfRule>
  </conditionalFormatting>
  <conditionalFormatting sqref="G35">
    <cfRule type="cellIs" dxfId="14" priority="18" operator="equal">
      <formula>0</formula>
    </cfRule>
  </conditionalFormatting>
  <conditionalFormatting sqref="G35">
    <cfRule type="cellIs" dxfId="13" priority="19" operator="equal">
      <formula>0</formula>
    </cfRule>
  </conditionalFormatting>
  <conditionalFormatting sqref="I35">
    <cfRule type="cellIs" dxfId="12" priority="14" operator="equal">
      <formula>0</formula>
    </cfRule>
  </conditionalFormatting>
  <conditionalFormatting sqref="H35">
    <cfRule type="cellIs" dxfId="11" priority="16" operator="equal">
      <formula>0</formula>
    </cfRule>
  </conditionalFormatting>
  <conditionalFormatting sqref="H35">
    <cfRule type="cellIs" dxfId="10" priority="15" operator="equal">
      <formula>0</formula>
    </cfRule>
  </conditionalFormatting>
  <conditionalFormatting sqref="I34">
    <cfRule type="cellIs" dxfId="9" priority="11" operator="equal">
      <formula>0</formula>
    </cfRule>
  </conditionalFormatting>
  <conditionalFormatting sqref="H34">
    <cfRule type="cellIs" dxfId="8" priority="13" operator="equal">
      <formula>0</formula>
    </cfRule>
  </conditionalFormatting>
  <conditionalFormatting sqref="H34">
    <cfRule type="cellIs" dxfId="7" priority="12" operator="equal">
      <formula>0</formula>
    </cfRule>
  </conditionalFormatting>
  <conditionalFormatting sqref="H34:I35">
    <cfRule type="cellIs" dxfId="6" priority="10" operator="lessThan">
      <formula>0</formula>
    </cfRule>
  </conditionalFormatting>
  <conditionalFormatting sqref="H36:I36">
    <cfRule type="cellIs" dxfId="5" priority="9" operator="lessThan">
      <formula>0</formula>
    </cfRule>
  </conditionalFormatting>
  <conditionalFormatting sqref="G58">
    <cfRule type="cellIs" dxfId="4" priority="8" operator="greaterThan">
      <formula>G57</formula>
    </cfRule>
  </conditionalFormatting>
  <conditionalFormatting sqref="H58">
    <cfRule type="cellIs" dxfId="3" priority="7" operator="greaterThan">
      <formula>H57</formula>
    </cfRule>
  </conditionalFormatting>
  <conditionalFormatting sqref="F58">
    <cfRule type="cellIs" dxfId="2" priority="6" operator="greaterThan">
      <formula>F57</formula>
    </cfRule>
  </conditionalFormatting>
  <conditionalFormatting sqref="I58">
    <cfRule type="cellIs" dxfId="1" priority="5" operator="greaterThan">
      <formula>I57</formula>
    </cfRule>
  </conditionalFormatting>
  <conditionalFormatting sqref="H41">
    <cfRule type="cellIs" dxfId="0" priority="2" operator="lessThan">
      <formula>80%</formula>
    </cfRule>
  </conditionalFormatting>
  <printOptions horizontalCentered="1"/>
  <pageMargins left="0.51181102362204722" right="0.51181102362204722" top="0.74803149606299213" bottom="0.55118110236220474" header="0.31496062992125984" footer="0.31496062992125984"/>
  <pageSetup paperSize="9" scale="75" fitToHeight="2" orientation="landscape" r:id="rId1"/>
  <headerFooter>
    <oddFooter>&amp;L&amp;A&amp;RPage &amp;P</oddFooter>
  </headerFooter>
  <rowBreaks count="1" manualBreakCount="1">
    <brk id="36" max="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D70"/>
  <sheetViews>
    <sheetView topLeftCell="S1" workbookViewId="0">
      <selection activeCell="Y2" sqref="Y2"/>
    </sheetView>
  </sheetViews>
  <sheetFormatPr defaultColWidth="9.140625" defaultRowHeight="12.75" x14ac:dyDescent="0.2"/>
  <cols>
    <col min="1" max="1" width="28.140625" style="271" bestFit="1" customWidth="1"/>
    <col min="2" max="2" width="9.140625" style="271"/>
    <col min="3" max="3" width="40.42578125" style="271" bestFit="1" customWidth="1"/>
    <col min="4" max="4" width="9.140625" style="271"/>
    <col min="5" max="5" width="43.28515625" style="271" bestFit="1" customWidth="1"/>
    <col min="6" max="6" width="9.140625" style="271"/>
    <col min="7" max="7" width="43.28515625" style="271" bestFit="1" customWidth="1"/>
    <col min="8" max="8" width="9.140625" style="271"/>
    <col min="9" max="9" width="33.5703125" style="271" customWidth="1"/>
    <col min="10" max="10" width="9.140625" style="271"/>
    <col min="11" max="11" width="33.140625" style="271" customWidth="1"/>
    <col min="12" max="12" width="9.140625" style="271"/>
    <col min="13" max="13" width="10.140625" style="271" customWidth="1"/>
    <col min="14" max="14" width="9.140625" style="271"/>
    <col min="15" max="15" width="9.85546875" style="271" customWidth="1"/>
    <col min="16" max="20" width="9.140625" style="271"/>
    <col min="21" max="21" width="27" style="271" bestFit="1" customWidth="1"/>
    <col min="22" max="22" width="9.140625" style="271"/>
    <col min="23" max="23" width="16.5703125" style="271" bestFit="1" customWidth="1"/>
    <col min="24" max="24" width="9.140625" style="271"/>
    <col min="25" max="25" width="23.5703125" style="271" bestFit="1" customWidth="1"/>
    <col min="26" max="26" width="8.5703125" style="271" bestFit="1" customWidth="1"/>
    <col min="27" max="27" width="27.85546875" style="271" bestFit="1" customWidth="1"/>
    <col min="28" max="28" width="27.7109375" style="271" bestFit="1" customWidth="1"/>
    <col min="29" max="29" width="8.5703125" style="271" bestFit="1" customWidth="1"/>
    <col min="30" max="30" width="27.85546875" style="271" bestFit="1" customWidth="1"/>
    <col min="31" max="16384" width="9.140625" style="271"/>
  </cols>
  <sheetData>
    <row r="1" spans="1:30" ht="15" x14ac:dyDescent="0.2">
      <c r="A1" s="17" t="s">
        <v>87</v>
      </c>
      <c r="C1" s="17" t="s">
        <v>215</v>
      </c>
      <c r="D1" s="751" t="s">
        <v>218</v>
      </c>
      <c r="E1" s="17" t="s">
        <v>216</v>
      </c>
      <c r="F1" s="751" t="s">
        <v>227</v>
      </c>
      <c r="G1" s="17" t="s">
        <v>230</v>
      </c>
      <c r="H1" s="751" t="s">
        <v>231</v>
      </c>
      <c r="I1" s="17" t="s">
        <v>229</v>
      </c>
      <c r="J1" s="751" t="s">
        <v>232</v>
      </c>
      <c r="K1" s="17" t="s">
        <v>220</v>
      </c>
      <c r="L1" s="751" t="s">
        <v>222</v>
      </c>
      <c r="M1" s="17" t="s">
        <v>238</v>
      </c>
      <c r="O1" s="17" t="s">
        <v>276</v>
      </c>
      <c r="Q1" s="17" t="s">
        <v>252</v>
      </c>
      <c r="S1" s="17" t="s">
        <v>277</v>
      </c>
      <c r="U1" s="17" t="s">
        <v>373</v>
      </c>
      <c r="W1" s="17" t="s">
        <v>761</v>
      </c>
      <c r="Y1" s="17" t="s">
        <v>767</v>
      </c>
      <c r="Z1" s="17" t="s">
        <v>766</v>
      </c>
      <c r="AA1" s="949" t="s">
        <v>769</v>
      </c>
      <c r="AB1" s="17" t="s">
        <v>768</v>
      </c>
      <c r="AC1" s="17" t="s">
        <v>766</v>
      </c>
      <c r="AD1" s="949" t="s">
        <v>769</v>
      </c>
    </row>
    <row r="2" spans="1:30" x14ac:dyDescent="0.2">
      <c r="A2" s="18" t="s">
        <v>88</v>
      </c>
      <c r="C2" s="18" t="s">
        <v>214</v>
      </c>
      <c r="E2" s="752" t="s">
        <v>430</v>
      </c>
      <c r="G2" s="752" t="s">
        <v>429</v>
      </c>
      <c r="I2" s="752" t="s">
        <v>188</v>
      </c>
      <c r="K2" s="752" t="s">
        <v>188</v>
      </c>
      <c r="M2" s="753" t="s">
        <v>239</v>
      </c>
      <c r="O2" s="753" t="s">
        <v>415</v>
      </c>
      <c r="Q2" s="753" t="s">
        <v>0</v>
      </c>
      <c r="S2" s="753" t="s">
        <v>456</v>
      </c>
      <c r="U2" s="880" t="s">
        <v>500</v>
      </c>
      <c r="W2" s="753" t="s">
        <v>762</v>
      </c>
      <c r="Y2" s="951" t="s">
        <v>765</v>
      </c>
      <c r="Z2" s="753">
        <v>2.5</v>
      </c>
      <c r="AB2" s="951" t="s">
        <v>775</v>
      </c>
      <c r="AC2" s="753">
        <v>7</v>
      </c>
    </row>
    <row r="3" spans="1:30" x14ac:dyDescent="0.2">
      <c r="A3" s="18" t="s">
        <v>89</v>
      </c>
      <c r="C3" s="18" t="s">
        <v>178</v>
      </c>
      <c r="E3" s="752" t="s">
        <v>429</v>
      </c>
      <c r="G3" s="752" t="s">
        <v>427</v>
      </c>
      <c r="I3" s="752" t="s">
        <v>189</v>
      </c>
      <c r="K3" s="752" t="s">
        <v>189</v>
      </c>
      <c r="M3" s="753" t="s">
        <v>240</v>
      </c>
      <c r="O3" s="753" t="s">
        <v>459</v>
      </c>
      <c r="Q3" s="753" t="s">
        <v>1</v>
      </c>
      <c r="S3" s="753" t="s">
        <v>457</v>
      </c>
      <c r="U3" s="880" t="str">
        <f>IF('Setup Page'!C8="Campus / Site Name","-",'Setup Page'!C8)</f>
        <v>Babanango</v>
      </c>
      <c r="W3" s="753" t="s">
        <v>763</v>
      </c>
      <c r="Y3" s="951" t="s">
        <v>771</v>
      </c>
      <c r="Z3" s="753" t="s">
        <v>771</v>
      </c>
      <c r="AB3" s="951" t="s">
        <v>776</v>
      </c>
      <c r="AC3" s="753">
        <v>2.5</v>
      </c>
    </row>
    <row r="4" spans="1:30" x14ac:dyDescent="0.2">
      <c r="A4" s="18" t="s">
        <v>90</v>
      </c>
      <c r="C4" s="18" t="s">
        <v>66</v>
      </c>
      <c r="E4" s="752" t="s">
        <v>427</v>
      </c>
      <c r="G4" s="752" t="s">
        <v>428</v>
      </c>
      <c r="I4" s="752" t="s">
        <v>212</v>
      </c>
      <c r="K4" s="752" t="s">
        <v>212</v>
      </c>
      <c r="O4" s="753" t="s">
        <v>416</v>
      </c>
      <c r="Q4" s="753" t="s">
        <v>3</v>
      </c>
      <c r="S4" s="753" t="s">
        <v>458</v>
      </c>
      <c r="U4" s="880" t="str">
        <f>IF('Setup Page'!C9="Campus / Site Name","-",'Setup Page'!C9)</f>
        <v>Emandleni</v>
      </c>
      <c r="W4" s="753" t="s">
        <v>764</v>
      </c>
      <c r="Y4" s="951" t="s">
        <v>771</v>
      </c>
      <c r="Z4" s="753" t="s">
        <v>771</v>
      </c>
      <c r="AB4" s="951" t="s">
        <v>777</v>
      </c>
      <c r="AC4" s="753">
        <v>7</v>
      </c>
    </row>
    <row r="5" spans="1:30" x14ac:dyDescent="0.2">
      <c r="A5" s="18" t="s">
        <v>91</v>
      </c>
      <c r="C5" s="18" t="s">
        <v>179</v>
      </c>
      <c r="E5" s="752" t="s">
        <v>428</v>
      </c>
      <c r="I5" s="752" t="s">
        <v>213</v>
      </c>
      <c r="K5" s="752" t="s">
        <v>213</v>
      </c>
      <c r="O5" s="753" t="s">
        <v>417</v>
      </c>
      <c r="Q5" s="753" t="s">
        <v>233</v>
      </c>
      <c r="U5" s="880">
        <f>IF('Setup Page'!C10="Campus / Site Name","-",'Setup Page'!C10)</f>
        <v>0</v>
      </c>
      <c r="Y5" s="951" t="s">
        <v>771</v>
      </c>
      <c r="Z5" s="753" t="s">
        <v>771</v>
      </c>
      <c r="AB5" s="951" t="s">
        <v>778</v>
      </c>
      <c r="AC5" s="753">
        <v>7</v>
      </c>
    </row>
    <row r="6" spans="1:30" x14ac:dyDescent="0.2">
      <c r="A6" s="752" t="s">
        <v>92</v>
      </c>
      <c r="C6" s="752" t="s">
        <v>180</v>
      </c>
      <c r="I6" s="752" t="s">
        <v>210</v>
      </c>
      <c r="K6" s="752" t="s">
        <v>217</v>
      </c>
      <c r="U6" s="880" t="str">
        <f>IF('Setup Page'!C11="Campus / Site Name","-",'Setup Page'!C11)</f>
        <v>Nongoma Engineering</v>
      </c>
      <c r="Y6" s="951" t="s">
        <v>771</v>
      </c>
      <c r="Z6" s="753" t="s">
        <v>771</v>
      </c>
      <c r="AB6" s="951" t="s">
        <v>779</v>
      </c>
      <c r="AC6" s="753">
        <v>2.5</v>
      </c>
    </row>
    <row r="7" spans="1:30" x14ac:dyDescent="0.2">
      <c r="A7" s="752" t="s">
        <v>93</v>
      </c>
      <c r="C7" s="752" t="s">
        <v>181</v>
      </c>
      <c r="I7" s="754" t="s">
        <v>211</v>
      </c>
      <c r="K7" s="752" t="s">
        <v>210</v>
      </c>
      <c r="U7" s="880" t="str">
        <f>IF('Setup Page'!C12="Campus / Site Name","-",'Setup Page'!C12)</f>
        <v>Nongoma KwaGqikazi</v>
      </c>
      <c r="Y7" s="951" t="s">
        <v>771</v>
      </c>
      <c r="Z7" s="753" t="s">
        <v>771</v>
      </c>
      <c r="AB7" s="951" t="s">
        <v>780</v>
      </c>
      <c r="AC7" s="753">
        <v>7</v>
      </c>
    </row>
    <row r="8" spans="1:30" x14ac:dyDescent="0.2">
      <c r="A8" s="752" t="s">
        <v>94</v>
      </c>
      <c r="C8" s="752" t="s">
        <v>65</v>
      </c>
      <c r="I8" s="752" t="s">
        <v>80</v>
      </c>
      <c r="K8" s="752" t="s">
        <v>211</v>
      </c>
      <c r="U8" s="880" t="str">
        <f>IF('Setup Page'!C13="Campus / Site Name","-",'Setup Page'!C13)</f>
        <v>Nquthu</v>
      </c>
      <c r="Y8" s="951" t="s">
        <v>771</v>
      </c>
      <c r="Z8" s="753" t="s">
        <v>771</v>
      </c>
      <c r="AB8" s="951" t="s">
        <v>781</v>
      </c>
      <c r="AC8" s="753">
        <v>7</v>
      </c>
    </row>
    <row r="9" spans="1:30" x14ac:dyDescent="0.2">
      <c r="A9" s="752" t="s">
        <v>95</v>
      </c>
      <c r="C9" s="752" t="s">
        <v>182</v>
      </c>
      <c r="I9" s="752" t="s">
        <v>191</v>
      </c>
      <c r="K9" s="752" t="s">
        <v>80</v>
      </c>
      <c r="U9" s="880" t="str">
        <f>IF('Setup Page'!C14="Campus / Site Name","-",'Setup Page'!C14)</f>
        <v>Vryheid Business</v>
      </c>
      <c r="Y9" s="951" t="s">
        <v>771</v>
      </c>
      <c r="Z9" s="753" t="s">
        <v>771</v>
      </c>
      <c r="AB9" s="951" t="s">
        <v>782</v>
      </c>
      <c r="AC9" s="753">
        <v>2.5</v>
      </c>
    </row>
    <row r="10" spans="1:30" x14ac:dyDescent="0.2">
      <c r="A10" s="752" t="s">
        <v>96</v>
      </c>
      <c r="C10" s="752" t="s">
        <v>19</v>
      </c>
      <c r="I10" s="752" t="s">
        <v>192</v>
      </c>
      <c r="K10" s="752" t="s">
        <v>191</v>
      </c>
      <c r="U10" s="880" t="str">
        <f>IF('Setup Page'!C15="Campus / Site Name","-",'Setup Page'!C15)</f>
        <v>Vryheid Engineering</v>
      </c>
      <c r="Y10" s="951" t="s">
        <v>771</v>
      </c>
      <c r="Z10" s="753" t="s">
        <v>771</v>
      </c>
      <c r="AB10" s="951" t="s">
        <v>783</v>
      </c>
      <c r="AC10" s="753">
        <v>7</v>
      </c>
    </row>
    <row r="11" spans="1:30" x14ac:dyDescent="0.2">
      <c r="A11" s="752" t="s">
        <v>97</v>
      </c>
      <c r="C11" s="752" t="s">
        <v>67</v>
      </c>
      <c r="I11" s="752" t="s">
        <v>193</v>
      </c>
      <c r="K11" s="752" t="s">
        <v>192</v>
      </c>
      <c r="U11" s="880">
        <f>IF('Setup Page'!C16="Campus / Site Name","-",'Setup Page'!C16)</f>
        <v>0</v>
      </c>
      <c r="Y11" s="951" t="s">
        <v>771</v>
      </c>
      <c r="Z11" s="753" t="s">
        <v>771</v>
      </c>
      <c r="AB11" s="951" t="s">
        <v>784</v>
      </c>
      <c r="AC11" s="753">
        <v>7</v>
      </c>
    </row>
    <row r="12" spans="1:30" x14ac:dyDescent="0.2">
      <c r="A12" s="752" t="s">
        <v>98</v>
      </c>
      <c r="C12" s="752" t="s">
        <v>64</v>
      </c>
      <c r="I12" s="752" t="s">
        <v>194</v>
      </c>
      <c r="K12" s="752" t="s">
        <v>193</v>
      </c>
      <c r="U12" s="880">
        <f>IF('Setup Page'!C17="Campus / Site Name","-",'Setup Page'!C17)</f>
        <v>0</v>
      </c>
      <c r="Y12" s="951" t="s">
        <v>771</v>
      </c>
      <c r="Z12" s="753" t="s">
        <v>771</v>
      </c>
      <c r="AB12" s="951" t="s">
        <v>785</v>
      </c>
      <c r="AC12" s="753">
        <v>2.5</v>
      </c>
    </row>
    <row r="13" spans="1:30" x14ac:dyDescent="0.2">
      <c r="A13" s="752" t="s">
        <v>99</v>
      </c>
      <c r="C13" s="752" t="s">
        <v>183</v>
      </c>
      <c r="I13" s="752" t="s">
        <v>195</v>
      </c>
      <c r="K13" s="752" t="s">
        <v>194</v>
      </c>
      <c r="U13" s="880">
        <f>IF('Setup Page'!C18="Campus / Site Name","-",'Setup Page'!C18)</f>
        <v>0</v>
      </c>
      <c r="Y13" s="951" t="s">
        <v>771</v>
      </c>
      <c r="Z13" s="753" t="s">
        <v>771</v>
      </c>
      <c r="AB13" s="951" t="s">
        <v>786</v>
      </c>
      <c r="AC13" s="753">
        <v>7</v>
      </c>
    </row>
    <row r="14" spans="1:30" x14ac:dyDescent="0.2">
      <c r="A14" s="752" t="s">
        <v>100</v>
      </c>
      <c r="C14" s="752" t="s">
        <v>184</v>
      </c>
      <c r="I14" s="752" t="s">
        <v>196</v>
      </c>
      <c r="K14" s="752" t="s">
        <v>200</v>
      </c>
      <c r="U14" s="880">
        <f>IF('Setup Page'!C19="Campus / Site Name","-",'Setup Page'!C19)</f>
        <v>0</v>
      </c>
      <c r="Y14" s="951" t="s">
        <v>771</v>
      </c>
      <c r="Z14" s="753" t="s">
        <v>771</v>
      </c>
      <c r="AB14" s="951" t="s">
        <v>772</v>
      </c>
      <c r="AC14" s="753">
        <v>5</v>
      </c>
    </row>
    <row r="15" spans="1:30" x14ac:dyDescent="0.2">
      <c r="A15" s="752" t="s">
        <v>101</v>
      </c>
      <c r="C15" s="752" t="s">
        <v>82</v>
      </c>
      <c r="I15" s="752" t="s">
        <v>197</v>
      </c>
      <c r="K15" s="752" t="s">
        <v>201</v>
      </c>
      <c r="U15" s="880">
        <f>IF('Setup Page'!C20="Campus / Site Name","-",'Setup Page'!C20)</f>
        <v>0</v>
      </c>
      <c r="Y15" s="951" t="s">
        <v>771</v>
      </c>
      <c r="Z15" s="753" t="s">
        <v>771</v>
      </c>
      <c r="AB15" s="951" t="s">
        <v>773</v>
      </c>
      <c r="AC15" s="753">
        <v>2.5</v>
      </c>
    </row>
    <row r="16" spans="1:30" x14ac:dyDescent="0.2">
      <c r="A16" s="752" t="s">
        <v>102</v>
      </c>
      <c r="C16" s="752" t="s">
        <v>185</v>
      </c>
      <c r="I16" s="752" t="s">
        <v>198</v>
      </c>
      <c r="K16" s="752" t="s">
        <v>202</v>
      </c>
      <c r="U16" s="880">
        <f>IF('Setup Page'!C21="Campus / Site Name","-",'Setup Page'!C21)</f>
        <v>0</v>
      </c>
      <c r="AB16" s="951" t="s">
        <v>774</v>
      </c>
      <c r="AC16" s="753">
        <v>5</v>
      </c>
    </row>
    <row r="17" spans="1:29" x14ac:dyDescent="0.2">
      <c r="A17" s="752" t="s">
        <v>103</v>
      </c>
      <c r="C17" s="752" t="s">
        <v>186</v>
      </c>
      <c r="I17" s="752" t="s">
        <v>199</v>
      </c>
      <c r="K17" s="752" t="s">
        <v>203</v>
      </c>
      <c r="U17" s="880">
        <f>IF('Setup Page'!C22="Campus / Site Name","-",'Setup Page'!C22)</f>
        <v>0</v>
      </c>
      <c r="AB17" s="951" t="s">
        <v>854</v>
      </c>
      <c r="AC17" s="753">
        <v>5</v>
      </c>
    </row>
    <row r="18" spans="1:29" x14ac:dyDescent="0.2">
      <c r="A18" s="752" t="s">
        <v>104</v>
      </c>
      <c r="C18" s="752" t="s">
        <v>187</v>
      </c>
      <c r="I18" s="752" t="s">
        <v>200</v>
      </c>
      <c r="K18" s="752" t="s">
        <v>204</v>
      </c>
      <c r="U18" s="755"/>
      <c r="AB18" s="951" t="s">
        <v>855</v>
      </c>
      <c r="AC18" s="753">
        <v>2.5</v>
      </c>
    </row>
    <row r="19" spans="1:29" x14ac:dyDescent="0.2">
      <c r="A19" s="752" t="s">
        <v>105</v>
      </c>
      <c r="C19" s="752" t="s">
        <v>190</v>
      </c>
      <c r="I19" s="752" t="s">
        <v>201</v>
      </c>
      <c r="K19" s="752" t="s">
        <v>205</v>
      </c>
      <c r="U19" s="755"/>
      <c r="AB19" s="951" t="s">
        <v>856</v>
      </c>
      <c r="AC19" s="753">
        <v>5</v>
      </c>
    </row>
    <row r="20" spans="1:29" x14ac:dyDescent="0.2">
      <c r="A20" s="752" t="s">
        <v>106</v>
      </c>
      <c r="C20" s="752" t="s">
        <v>68</v>
      </c>
      <c r="I20" s="752" t="s">
        <v>202</v>
      </c>
      <c r="K20" s="752" t="s">
        <v>206</v>
      </c>
      <c r="U20" s="755"/>
      <c r="AB20" s="951" t="s">
        <v>787</v>
      </c>
      <c r="AC20" s="753">
        <v>7</v>
      </c>
    </row>
    <row r="21" spans="1:29" x14ac:dyDescent="0.2">
      <c r="A21" s="752" t="s">
        <v>107</v>
      </c>
      <c r="I21" s="752" t="s">
        <v>203</v>
      </c>
      <c r="K21" s="752" t="s">
        <v>207</v>
      </c>
      <c r="AB21" s="951" t="s">
        <v>788</v>
      </c>
      <c r="AC21" s="753">
        <v>2.5</v>
      </c>
    </row>
    <row r="22" spans="1:29" x14ac:dyDescent="0.2">
      <c r="A22" s="752" t="s">
        <v>108</v>
      </c>
      <c r="I22" s="752" t="s">
        <v>204</v>
      </c>
      <c r="K22" s="752" t="s">
        <v>208</v>
      </c>
      <c r="AB22" s="951" t="s">
        <v>789</v>
      </c>
      <c r="AC22" s="753">
        <v>7</v>
      </c>
    </row>
    <row r="23" spans="1:29" x14ac:dyDescent="0.2">
      <c r="A23" s="752" t="s">
        <v>109</v>
      </c>
      <c r="I23" s="752" t="s">
        <v>205</v>
      </c>
      <c r="K23" s="752" t="s">
        <v>209</v>
      </c>
      <c r="AB23" s="951" t="s">
        <v>790</v>
      </c>
      <c r="AC23" s="753">
        <v>7</v>
      </c>
    </row>
    <row r="24" spans="1:29" x14ac:dyDescent="0.2">
      <c r="A24" s="752" t="s">
        <v>110</v>
      </c>
      <c r="I24" s="752" t="s">
        <v>206</v>
      </c>
      <c r="K24" s="752" t="s">
        <v>221</v>
      </c>
      <c r="AB24" s="951" t="s">
        <v>791</v>
      </c>
      <c r="AC24" s="753">
        <v>2.5</v>
      </c>
    </row>
    <row r="25" spans="1:29" x14ac:dyDescent="0.2">
      <c r="A25" s="752" t="s">
        <v>111</v>
      </c>
      <c r="I25" s="752" t="s">
        <v>207</v>
      </c>
      <c r="K25" s="752" t="s">
        <v>190</v>
      </c>
      <c r="AB25" s="951" t="s">
        <v>792</v>
      </c>
      <c r="AC25" s="753">
        <v>7</v>
      </c>
    </row>
    <row r="26" spans="1:29" x14ac:dyDescent="0.2">
      <c r="A26" s="752" t="s">
        <v>112</v>
      </c>
      <c r="I26" s="752" t="s">
        <v>208</v>
      </c>
      <c r="AB26" s="951" t="s">
        <v>793</v>
      </c>
      <c r="AC26" s="753">
        <v>7</v>
      </c>
    </row>
    <row r="27" spans="1:29" x14ac:dyDescent="0.2">
      <c r="A27" s="752" t="s">
        <v>113</v>
      </c>
      <c r="I27" s="752" t="s">
        <v>209</v>
      </c>
      <c r="AB27" s="951" t="s">
        <v>794</v>
      </c>
      <c r="AC27" s="753">
        <v>2.5</v>
      </c>
    </row>
    <row r="28" spans="1:29" x14ac:dyDescent="0.2">
      <c r="A28" s="752" t="s">
        <v>114</v>
      </c>
      <c r="I28" s="754" t="s">
        <v>221</v>
      </c>
      <c r="AB28" s="951" t="s">
        <v>795</v>
      </c>
      <c r="AC28" s="753">
        <v>7</v>
      </c>
    </row>
    <row r="29" spans="1:29" x14ac:dyDescent="0.2">
      <c r="A29" s="752" t="s">
        <v>115</v>
      </c>
      <c r="I29" s="752" t="s">
        <v>190</v>
      </c>
      <c r="AB29" s="951" t="s">
        <v>796</v>
      </c>
      <c r="AC29" s="753">
        <v>7</v>
      </c>
    </row>
    <row r="30" spans="1:29" x14ac:dyDescent="0.2">
      <c r="A30" s="752" t="s">
        <v>116</v>
      </c>
      <c r="AB30" s="951" t="s">
        <v>797</v>
      </c>
      <c r="AC30" s="753">
        <v>2.5</v>
      </c>
    </row>
    <row r="31" spans="1:29" x14ac:dyDescent="0.2">
      <c r="A31" s="752" t="s">
        <v>117</v>
      </c>
      <c r="AB31" s="951" t="s">
        <v>798</v>
      </c>
      <c r="AC31" s="753">
        <v>7</v>
      </c>
    </row>
    <row r="32" spans="1:29" x14ac:dyDescent="0.2">
      <c r="A32" s="752" t="s">
        <v>118</v>
      </c>
      <c r="AB32" s="951" t="s">
        <v>932</v>
      </c>
      <c r="AC32" s="753">
        <v>5</v>
      </c>
    </row>
    <row r="33" spans="1:29" x14ac:dyDescent="0.2">
      <c r="A33" s="752" t="s">
        <v>119</v>
      </c>
      <c r="AB33" s="951" t="s">
        <v>942</v>
      </c>
      <c r="AC33" s="753">
        <v>2.5</v>
      </c>
    </row>
    <row r="34" spans="1:29" x14ac:dyDescent="0.2">
      <c r="A34" s="752" t="s">
        <v>120</v>
      </c>
      <c r="AB34" s="951" t="s">
        <v>943</v>
      </c>
      <c r="AC34" s="753">
        <v>5</v>
      </c>
    </row>
    <row r="35" spans="1:29" x14ac:dyDescent="0.2">
      <c r="A35" s="752" t="s">
        <v>121</v>
      </c>
      <c r="AB35" s="951" t="s">
        <v>799</v>
      </c>
      <c r="AC35" s="753">
        <v>7</v>
      </c>
    </row>
    <row r="36" spans="1:29" x14ac:dyDescent="0.2">
      <c r="A36" s="752" t="s">
        <v>122</v>
      </c>
      <c r="AB36" s="951" t="s">
        <v>800</v>
      </c>
      <c r="AC36" s="753">
        <v>2.5</v>
      </c>
    </row>
    <row r="37" spans="1:29" x14ac:dyDescent="0.2">
      <c r="A37" s="752" t="s">
        <v>123</v>
      </c>
      <c r="AB37" s="951" t="s">
        <v>801</v>
      </c>
      <c r="AC37" s="753">
        <v>7</v>
      </c>
    </row>
    <row r="38" spans="1:29" x14ac:dyDescent="0.2">
      <c r="A38" s="752" t="s">
        <v>124</v>
      </c>
      <c r="AB38" s="951" t="s">
        <v>802</v>
      </c>
      <c r="AC38" s="753">
        <v>5</v>
      </c>
    </row>
    <row r="39" spans="1:29" x14ac:dyDescent="0.2">
      <c r="A39" s="752" t="s">
        <v>125</v>
      </c>
      <c r="AB39" s="951" t="s">
        <v>803</v>
      </c>
      <c r="AC39" s="753">
        <v>2.5</v>
      </c>
    </row>
    <row r="40" spans="1:29" x14ac:dyDescent="0.2">
      <c r="A40" s="752" t="s">
        <v>678</v>
      </c>
      <c r="AB40" s="951" t="s">
        <v>804</v>
      </c>
      <c r="AC40" s="753">
        <v>5</v>
      </c>
    </row>
    <row r="41" spans="1:29" x14ac:dyDescent="0.2">
      <c r="A41" s="752" t="s">
        <v>126</v>
      </c>
      <c r="AB41" s="951" t="s">
        <v>805</v>
      </c>
      <c r="AC41" s="753">
        <v>5</v>
      </c>
    </row>
    <row r="42" spans="1:29" x14ac:dyDescent="0.2">
      <c r="A42" s="752" t="s">
        <v>127</v>
      </c>
      <c r="AB42" s="951" t="s">
        <v>806</v>
      </c>
      <c r="AC42" s="753">
        <v>2.5</v>
      </c>
    </row>
    <row r="43" spans="1:29" x14ac:dyDescent="0.2">
      <c r="A43" s="752" t="s">
        <v>128</v>
      </c>
      <c r="AB43" s="951" t="s">
        <v>807</v>
      </c>
      <c r="AC43" s="753">
        <v>5</v>
      </c>
    </row>
    <row r="44" spans="1:29" x14ac:dyDescent="0.2">
      <c r="A44" s="752" t="s">
        <v>129</v>
      </c>
      <c r="AB44" s="951" t="s">
        <v>808</v>
      </c>
      <c r="AC44" s="753">
        <v>7</v>
      </c>
    </row>
    <row r="45" spans="1:29" x14ac:dyDescent="0.2">
      <c r="A45" s="752" t="s">
        <v>130</v>
      </c>
      <c r="AB45" s="951" t="s">
        <v>809</v>
      </c>
      <c r="AC45" s="753">
        <v>2.5</v>
      </c>
    </row>
    <row r="46" spans="1:29" x14ac:dyDescent="0.2">
      <c r="A46" s="752" t="s">
        <v>131</v>
      </c>
      <c r="AB46" s="951" t="s">
        <v>810</v>
      </c>
      <c r="AC46" s="753">
        <v>7</v>
      </c>
    </row>
    <row r="47" spans="1:29" x14ac:dyDescent="0.2">
      <c r="A47" s="752" t="s">
        <v>132</v>
      </c>
      <c r="AB47" s="951" t="s">
        <v>811</v>
      </c>
      <c r="AC47" s="753">
        <v>5</v>
      </c>
    </row>
    <row r="48" spans="1:29" x14ac:dyDescent="0.2">
      <c r="A48" s="752" t="s">
        <v>133</v>
      </c>
      <c r="AB48" s="951" t="s">
        <v>812</v>
      </c>
      <c r="AC48" s="753">
        <v>2.5</v>
      </c>
    </row>
    <row r="49" spans="1:29" x14ac:dyDescent="0.2">
      <c r="A49" s="752" t="s">
        <v>134</v>
      </c>
      <c r="AB49" s="951" t="s">
        <v>813</v>
      </c>
      <c r="AC49" s="753">
        <v>5</v>
      </c>
    </row>
    <row r="50" spans="1:29" x14ac:dyDescent="0.2">
      <c r="A50" s="752" t="s">
        <v>135</v>
      </c>
      <c r="AB50" s="951" t="s">
        <v>814</v>
      </c>
      <c r="AC50" s="753">
        <v>5</v>
      </c>
    </row>
    <row r="51" spans="1:29" x14ac:dyDescent="0.2">
      <c r="A51" s="752" t="s">
        <v>136</v>
      </c>
      <c r="AB51" s="951" t="s">
        <v>815</v>
      </c>
      <c r="AC51" s="753">
        <v>2.5</v>
      </c>
    </row>
    <row r="52" spans="1:29" x14ac:dyDescent="0.2">
      <c r="AB52" s="951" t="s">
        <v>816</v>
      </c>
      <c r="AC52" s="753">
        <v>5</v>
      </c>
    </row>
    <row r="53" spans="1:29" x14ac:dyDescent="0.2">
      <c r="AB53" s="951" t="s">
        <v>817</v>
      </c>
      <c r="AC53" s="753">
        <v>5</v>
      </c>
    </row>
    <row r="54" spans="1:29" x14ac:dyDescent="0.2">
      <c r="AB54" s="951" t="s">
        <v>818</v>
      </c>
      <c r="AC54" s="753">
        <v>2.5</v>
      </c>
    </row>
    <row r="55" spans="1:29" x14ac:dyDescent="0.2">
      <c r="AB55" s="951" t="s">
        <v>819</v>
      </c>
      <c r="AC55" s="753">
        <v>5</v>
      </c>
    </row>
    <row r="56" spans="1:29" x14ac:dyDescent="0.2">
      <c r="AB56" s="951" t="s">
        <v>820</v>
      </c>
      <c r="AC56" s="753">
        <v>5</v>
      </c>
    </row>
    <row r="57" spans="1:29" x14ac:dyDescent="0.2">
      <c r="AB57" s="951" t="s">
        <v>821</v>
      </c>
      <c r="AC57" s="753">
        <v>2.5</v>
      </c>
    </row>
    <row r="58" spans="1:29" x14ac:dyDescent="0.2">
      <c r="AB58" s="951" t="s">
        <v>822</v>
      </c>
      <c r="AC58" s="753">
        <v>5</v>
      </c>
    </row>
    <row r="59" spans="1:29" x14ac:dyDescent="0.2">
      <c r="AB59" s="951" t="s">
        <v>823</v>
      </c>
      <c r="AC59" s="753">
        <v>5</v>
      </c>
    </row>
    <row r="60" spans="1:29" x14ac:dyDescent="0.2">
      <c r="AB60" s="951" t="s">
        <v>824</v>
      </c>
      <c r="AC60" s="753">
        <v>2.5</v>
      </c>
    </row>
    <row r="61" spans="1:29" x14ac:dyDescent="0.2">
      <c r="AB61" s="951" t="s">
        <v>825</v>
      </c>
      <c r="AC61" s="753">
        <v>5</v>
      </c>
    </row>
    <row r="62" spans="1:29" x14ac:dyDescent="0.2">
      <c r="AB62" s="951" t="s">
        <v>826</v>
      </c>
      <c r="AC62" s="753">
        <v>7</v>
      </c>
    </row>
    <row r="63" spans="1:29" x14ac:dyDescent="0.2">
      <c r="AB63" s="951" t="s">
        <v>827</v>
      </c>
      <c r="AC63" s="753">
        <v>2.5</v>
      </c>
    </row>
    <row r="64" spans="1:29" x14ac:dyDescent="0.2">
      <c r="AB64" s="951" t="s">
        <v>828</v>
      </c>
      <c r="AC64" s="753">
        <v>7</v>
      </c>
    </row>
    <row r="65" spans="28:29" x14ac:dyDescent="0.2">
      <c r="AB65" s="951" t="s">
        <v>829</v>
      </c>
      <c r="AC65" s="753">
        <v>7</v>
      </c>
    </row>
    <row r="66" spans="28:29" x14ac:dyDescent="0.2">
      <c r="AB66" s="951" t="s">
        <v>830</v>
      </c>
      <c r="AC66" s="753">
        <v>2.5</v>
      </c>
    </row>
    <row r="67" spans="28:29" x14ac:dyDescent="0.2">
      <c r="AB67" s="951" t="s">
        <v>831</v>
      </c>
      <c r="AC67" s="753">
        <v>7</v>
      </c>
    </row>
    <row r="68" spans="28:29" x14ac:dyDescent="0.2">
      <c r="AB68" s="951" t="s">
        <v>832</v>
      </c>
      <c r="AC68" s="753">
        <v>7</v>
      </c>
    </row>
    <row r="69" spans="28:29" x14ac:dyDescent="0.2">
      <c r="AB69" s="951" t="s">
        <v>833</v>
      </c>
      <c r="AC69" s="753">
        <v>2.5</v>
      </c>
    </row>
    <row r="70" spans="28:29" x14ac:dyDescent="0.2">
      <c r="AB70" s="951" t="s">
        <v>834</v>
      </c>
      <c r="AC70" s="753">
        <v>7</v>
      </c>
    </row>
  </sheetData>
  <sheetProtection algorithmName="SHA-512" hashValue="SFmsjkLe5RxOD6cFZzX26vfIHCab/o1uXbdUcQvjtznnchiCN3a7AlWsrHf8eHve8nYG9Tuawpu/IMJ4KMkY2A==" saltValue="CRzoReBZToWfPCv5gI0eMA==" spinCount="100000" sheet="1" objects="1" scenarios="1"/>
  <sortState ref="AB2:AC64">
    <sortCondition ref="AB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77"/>
  <sheetViews>
    <sheetView topLeftCell="A15" workbookViewId="0">
      <selection activeCell="D10" sqref="D10"/>
    </sheetView>
  </sheetViews>
  <sheetFormatPr defaultColWidth="9.140625" defaultRowHeight="12.75" x14ac:dyDescent="0.2"/>
  <cols>
    <col min="1" max="1" width="2.7109375" style="1" customWidth="1"/>
    <col min="2" max="2" width="4.42578125" style="1" customWidth="1"/>
    <col min="3" max="3" width="45.7109375" style="1" customWidth="1"/>
    <col min="4" max="4" width="9.140625" style="1"/>
    <col min="5" max="5" width="28.7109375" style="1" customWidth="1"/>
    <col min="6" max="6" width="17.5703125" style="1" customWidth="1"/>
    <col min="7" max="16384" width="9.140625" style="1"/>
  </cols>
  <sheetData>
    <row r="1" spans="1:28" ht="46.5" customHeight="1" x14ac:dyDescent="0.2">
      <c r="A1" s="15"/>
      <c r="B1" s="1178" t="s">
        <v>265</v>
      </c>
      <c r="C1" s="1178"/>
      <c r="D1" s="1178"/>
      <c r="E1" s="1178"/>
      <c r="F1" s="1178"/>
      <c r="G1" s="15"/>
      <c r="H1" s="15"/>
      <c r="I1" s="15"/>
      <c r="J1" s="15"/>
      <c r="K1" s="15"/>
      <c r="L1" s="15"/>
      <c r="M1" s="15"/>
      <c r="N1" s="15"/>
      <c r="O1" s="15"/>
      <c r="P1" s="15"/>
      <c r="Q1" s="15"/>
      <c r="R1" s="15"/>
      <c r="S1" s="15"/>
      <c r="T1" s="15"/>
      <c r="U1" s="15"/>
      <c r="V1" s="15"/>
      <c r="W1" s="15"/>
      <c r="X1" s="15"/>
      <c r="Y1" s="15"/>
      <c r="Z1" s="15"/>
      <c r="AA1" s="15"/>
      <c r="AB1" s="15"/>
    </row>
    <row r="2" spans="1:28" ht="24" customHeight="1" thickBot="1" x14ac:dyDescent="0.25">
      <c r="A2" s="15"/>
      <c r="B2" s="1177" t="s">
        <v>151</v>
      </c>
      <c r="C2" s="1177"/>
      <c r="D2" s="15"/>
      <c r="E2" s="1177" t="s">
        <v>155</v>
      </c>
      <c r="F2" s="1177"/>
      <c r="G2" s="15"/>
      <c r="H2" s="15"/>
      <c r="I2" s="15"/>
      <c r="J2" s="15"/>
      <c r="K2" s="15"/>
      <c r="L2" s="15"/>
      <c r="M2" s="15"/>
      <c r="N2" s="15"/>
      <c r="O2" s="15"/>
      <c r="P2" s="15"/>
      <c r="Q2" s="15"/>
      <c r="R2" s="15"/>
      <c r="S2" s="15"/>
      <c r="T2" s="15"/>
      <c r="U2" s="15"/>
      <c r="V2" s="15"/>
      <c r="W2" s="15"/>
      <c r="X2" s="15"/>
      <c r="Y2" s="15"/>
      <c r="Z2" s="15"/>
      <c r="AA2" s="15"/>
      <c r="AB2" s="15"/>
    </row>
    <row r="3" spans="1:28" ht="21" customHeight="1" x14ac:dyDescent="0.2">
      <c r="A3" s="16"/>
      <c r="B3" s="1179" t="s">
        <v>86</v>
      </c>
      <c r="C3" s="1180"/>
      <c r="D3" s="16"/>
      <c r="E3" s="24" t="s">
        <v>153</v>
      </c>
      <c r="F3" s="192" t="s">
        <v>700</v>
      </c>
      <c r="G3" s="16"/>
      <c r="H3" s="16"/>
      <c r="I3" s="16"/>
      <c r="J3" s="16"/>
      <c r="K3" s="16"/>
      <c r="L3" s="16"/>
      <c r="M3" s="16"/>
      <c r="N3" s="16"/>
      <c r="O3" s="16"/>
      <c r="P3" s="16"/>
      <c r="Q3" s="16"/>
      <c r="R3" s="16"/>
      <c r="S3" s="16"/>
      <c r="T3" s="16"/>
      <c r="U3" s="16"/>
      <c r="V3" s="16"/>
      <c r="W3" s="16"/>
      <c r="X3" s="16"/>
      <c r="Y3" s="15"/>
      <c r="Z3" s="15"/>
      <c r="AA3" s="15"/>
      <c r="AB3" s="15"/>
    </row>
    <row r="4" spans="1:28" ht="21" customHeight="1" thickBot="1" x14ac:dyDescent="0.25">
      <c r="A4" s="16"/>
      <c r="B4" s="1181" t="s">
        <v>116</v>
      </c>
      <c r="C4" s="1182"/>
      <c r="D4" s="16"/>
      <c r="E4" s="25" t="s">
        <v>152</v>
      </c>
      <c r="F4" s="193" t="s">
        <v>701</v>
      </c>
      <c r="G4" s="16"/>
      <c r="H4" s="16"/>
      <c r="I4" s="16"/>
      <c r="J4" s="16"/>
      <c r="K4" s="16"/>
      <c r="L4" s="16"/>
      <c r="M4" s="16"/>
      <c r="N4" s="16"/>
      <c r="O4" s="16"/>
      <c r="P4" s="16"/>
      <c r="Q4" s="16"/>
      <c r="R4" s="16"/>
      <c r="S4" s="16"/>
      <c r="T4" s="16"/>
      <c r="U4" s="16"/>
      <c r="V4" s="16"/>
      <c r="W4" s="16"/>
      <c r="X4" s="16"/>
      <c r="Y4" s="15"/>
      <c r="Z4" s="15"/>
      <c r="AA4" s="15"/>
      <c r="AB4" s="15"/>
    </row>
    <row r="5" spans="1:28" x14ac:dyDescent="0.2">
      <c r="A5" s="16"/>
      <c r="B5" s="16"/>
      <c r="C5" s="16"/>
      <c r="D5" s="16"/>
      <c r="E5" s="16"/>
      <c r="F5" s="16"/>
      <c r="G5" s="16"/>
      <c r="H5" s="16"/>
      <c r="I5" s="16"/>
      <c r="J5" s="16"/>
      <c r="K5" s="16"/>
      <c r="L5" s="16"/>
      <c r="M5" s="16"/>
      <c r="N5" s="16"/>
      <c r="O5" s="16"/>
      <c r="P5" s="16"/>
      <c r="Q5" s="16"/>
      <c r="R5" s="16"/>
      <c r="S5" s="16"/>
      <c r="T5" s="16"/>
      <c r="U5" s="16"/>
      <c r="V5" s="16"/>
      <c r="W5" s="16"/>
      <c r="X5" s="16"/>
      <c r="Y5" s="15"/>
      <c r="Z5" s="15"/>
      <c r="AA5" s="15"/>
      <c r="AB5" s="15"/>
    </row>
    <row r="6" spans="1:28" ht="34.5" customHeight="1" thickBot="1" x14ac:dyDescent="0.25">
      <c r="A6" s="15"/>
      <c r="B6" s="1177" t="s">
        <v>516</v>
      </c>
      <c r="C6" s="1177"/>
      <c r="D6" s="15"/>
      <c r="E6" s="15"/>
      <c r="F6" s="15"/>
      <c r="G6" s="15"/>
      <c r="H6" s="15"/>
      <c r="I6" s="15"/>
      <c r="J6" s="15"/>
      <c r="K6" s="15"/>
      <c r="L6" s="15"/>
      <c r="M6" s="15"/>
      <c r="N6" s="15"/>
      <c r="O6" s="15"/>
      <c r="P6" s="15"/>
      <c r="Q6" s="15"/>
      <c r="R6" s="15"/>
      <c r="S6" s="15"/>
      <c r="T6" s="15"/>
      <c r="U6" s="15"/>
      <c r="V6" s="15"/>
      <c r="W6" s="15"/>
      <c r="X6" s="15"/>
      <c r="Y6" s="15"/>
      <c r="Z6" s="15"/>
      <c r="AA6" s="15"/>
      <c r="AB6" s="15"/>
    </row>
    <row r="7" spans="1:28" ht="21" customHeight="1" x14ac:dyDescent="0.2">
      <c r="A7" s="16"/>
      <c r="B7" s="1179" t="s">
        <v>85</v>
      </c>
      <c r="C7" s="1180"/>
      <c r="D7" s="16"/>
      <c r="E7" s="16"/>
      <c r="F7" s="16"/>
      <c r="G7" s="16"/>
      <c r="H7" s="16"/>
      <c r="I7" s="16"/>
      <c r="J7" s="16"/>
      <c r="K7" s="16"/>
      <c r="L7" s="16"/>
      <c r="M7" s="16"/>
      <c r="N7" s="16"/>
      <c r="O7" s="16"/>
      <c r="P7" s="16"/>
      <c r="Q7" s="16"/>
      <c r="R7" s="16"/>
      <c r="S7" s="16"/>
      <c r="T7" s="16"/>
      <c r="U7" s="16"/>
      <c r="V7" s="16"/>
      <c r="W7" s="16"/>
      <c r="X7" s="16"/>
      <c r="Y7" s="15"/>
      <c r="Z7" s="15"/>
      <c r="AA7" s="15"/>
      <c r="AB7" s="15"/>
    </row>
    <row r="8" spans="1:28" ht="21" customHeight="1" x14ac:dyDescent="0.2">
      <c r="A8" s="16"/>
      <c r="B8" s="14">
        <v>1</v>
      </c>
      <c r="C8" s="11" t="s">
        <v>960</v>
      </c>
      <c r="D8" s="16"/>
      <c r="E8" s="16"/>
      <c r="F8" s="16"/>
      <c r="G8" s="16"/>
      <c r="H8" s="16"/>
      <c r="I8" s="16"/>
      <c r="J8" s="16"/>
      <c r="K8" s="16"/>
      <c r="L8" s="16"/>
      <c r="M8" s="16"/>
      <c r="N8" s="16"/>
      <c r="O8" s="16"/>
      <c r="P8" s="16"/>
      <c r="Q8" s="16"/>
      <c r="R8" s="16"/>
      <c r="S8" s="16"/>
      <c r="T8" s="16"/>
      <c r="U8" s="16"/>
      <c r="V8" s="16"/>
      <c r="W8" s="16"/>
      <c r="X8" s="16"/>
      <c r="Y8" s="15"/>
      <c r="Z8" s="15"/>
      <c r="AA8" s="15"/>
      <c r="AB8" s="15"/>
    </row>
    <row r="9" spans="1:28" ht="21" customHeight="1" x14ac:dyDescent="0.2">
      <c r="A9" s="16"/>
      <c r="B9" s="10">
        <v>2</v>
      </c>
      <c r="C9" s="11" t="s">
        <v>961</v>
      </c>
      <c r="D9" s="16"/>
      <c r="E9" s="16"/>
      <c r="F9" s="16"/>
      <c r="G9" s="16"/>
      <c r="H9" s="16"/>
      <c r="I9" s="16"/>
      <c r="J9" s="16"/>
      <c r="K9" s="16"/>
      <c r="L9" s="16"/>
      <c r="M9" s="16"/>
      <c r="N9" s="16"/>
      <c r="O9" s="16"/>
      <c r="P9" s="16"/>
      <c r="Q9" s="16"/>
      <c r="R9" s="16"/>
      <c r="S9" s="16"/>
      <c r="T9" s="16"/>
      <c r="U9" s="16"/>
      <c r="V9" s="16"/>
      <c r="W9" s="16"/>
      <c r="X9" s="16"/>
      <c r="Y9" s="15"/>
      <c r="Z9" s="15"/>
      <c r="AA9" s="15"/>
      <c r="AB9" s="15"/>
    </row>
    <row r="10" spans="1:28" ht="21" customHeight="1" x14ac:dyDescent="0.2">
      <c r="A10" s="16"/>
      <c r="B10" s="10">
        <v>3</v>
      </c>
      <c r="C10" s="11"/>
      <c r="D10" s="16"/>
      <c r="E10" s="16"/>
      <c r="F10" s="16"/>
      <c r="G10" s="16"/>
      <c r="H10" s="16"/>
      <c r="I10" s="16"/>
      <c r="J10" s="16"/>
      <c r="K10" s="16"/>
      <c r="L10" s="16"/>
      <c r="M10" s="16"/>
      <c r="N10" s="16"/>
      <c r="O10" s="16"/>
      <c r="P10" s="16"/>
      <c r="Q10" s="16"/>
      <c r="R10" s="16"/>
      <c r="S10" s="16"/>
      <c r="T10" s="16"/>
      <c r="U10" s="16"/>
      <c r="V10" s="16"/>
      <c r="W10" s="16"/>
      <c r="X10" s="16"/>
      <c r="Y10" s="15"/>
      <c r="Z10" s="15"/>
      <c r="AA10" s="15"/>
      <c r="AB10" s="15"/>
    </row>
    <row r="11" spans="1:28" ht="21" customHeight="1" x14ac:dyDescent="0.2">
      <c r="A11" s="16"/>
      <c r="B11" s="10">
        <v>4</v>
      </c>
      <c r="C11" s="11" t="s">
        <v>963</v>
      </c>
      <c r="D11" s="16"/>
      <c r="E11" s="16"/>
      <c r="F11" s="16"/>
      <c r="G11" s="16"/>
      <c r="H11" s="16"/>
      <c r="I11" s="16"/>
      <c r="J11" s="16"/>
      <c r="K11" s="16"/>
      <c r="L11" s="16"/>
      <c r="M11" s="16"/>
      <c r="N11" s="16"/>
      <c r="O11" s="16"/>
      <c r="P11" s="16"/>
      <c r="Q11" s="16"/>
      <c r="R11" s="16"/>
      <c r="S11" s="16"/>
      <c r="T11" s="16"/>
      <c r="U11" s="16"/>
      <c r="V11" s="16"/>
      <c r="W11" s="16"/>
      <c r="X11" s="16"/>
      <c r="Y11" s="15"/>
      <c r="Z11" s="15"/>
      <c r="AA11" s="15"/>
      <c r="AB11" s="15"/>
    </row>
    <row r="12" spans="1:28" ht="21" customHeight="1" x14ac:dyDescent="0.2">
      <c r="A12" s="16"/>
      <c r="B12" s="10">
        <v>5</v>
      </c>
      <c r="C12" s="11" t="s">
        <v>962</v>
      </c>
      <c r="D12" s="16"/>
      <c r="E12" s="16"/>
      <c r="F12" s="16"/>
      <c r="G12" s="16"/>
      <c r="H12" s="16"/>
      <c r="I12" s="16"/>
      <c r="J12" s="16"/>
      <c r="K12" s="16"/>
      <c r="L12" s="16"/>
      <c r="M12" s="16"/>
      <c r="N12" s="16"/>
      <c r="O12" s="16"/>
      <c r="P12" s="16"/>
      <c r="Q12" s="16"/>
      <c r="R12" s="16"/>
      <c r="S12" s="16"/>
      <c r="T12" s="16"/>
      <c r="U12" s="16"/>
      <c r="V12" s="16"/>
      <c r="W12" s="16"/>
      <c r="X12" s="16"/>
      <c r="Y12" s="15"/>
      <c r="Z12" s="15"/>
      <c r="AA12" s="15"/>
      <c r="AB12" s="15"/>
    </row>
    <row r="13" spans="1:28" ht="21" customHeight="1" x14ac:dyDescent="0.2">
      <c r="A13" s="16"/>
      <c r="B13" s="10">
        <v>6</v>
      </c>
      <c r="C13" s="11" t="s">
        <v>964</v>
      </c>
      <c r="D13" s="16"/>
      <c r="E13" s="16"/>
      <c r="F13" s="16"/>
      <c r="G13" s="16"/>
      <c r="H13" s="16"/>
      <c r="I13" s="16"/>
      <c r="J13" s="16"/>
      <c r="K13" s="16"/>
      <c r="L13" s="16"/>
      <c r="M13" s="16"/>
      <c r="N13" s="16"/>
      <c r="O13" s="16"/>
      <c r="P13" s="16"/>
      <c r="Q13" s="16"/>
      <c r="R13" s="16"/>
      <c r="S13" s="16"/>
      <c r="T13" s="16"/>
      <c r="U13" s="16"/>
      <c r="V13" s="16"/>
      <c r="W13" s="16"/>
      <c r="X13" s="16"/>
      <c r="Y13" s="15"/>
      <c r="Z13" s="15"/>
      <c r="AA13" s="15"/>
      <c r="AB13" s="15"/>
    </row>
    <row r="14" spans="1:28" ht="21" customHeight="1" x14ac:dyDescent="0.2">
      <c r="A14" s="16"/>
      <c r="B14" s="10">
        <v>7</v>
      </c>
      <c r="C14" s="11" t="s">
        <v>965</v>
      </c>
      <c r="D14" s="16"/>
      <c r="E14" s="16"/>
      <c r="F14" s="16"/>
      <c r="G14" s="16"/>
      <c r="H14" s="16"/>
      <c r="I14" s="16"/>
      <c r="J14" s="16"/>
      <c r="K14" s="16"/>
      <c r="L14" s="16"/>
      <c r="M14" s="16"/>
      <c r="N14" s="16"/>
      <c r="O14" s="16"/>
      <c r="P14" s="16"/>
      <c r="Q14" s="16"/>
      <c r="R14" s="16"/>
      <c r="S14" s="16"/>
      <c r="T14" s="16"/>
      <c r="U14" s="16"/>
      <c r="V14" s="16"/>
      <c r="W14" s="16"/>
      <c r="X14" s="16"/>
      <c r="Y14" s="15"/>
      <c r="Z14" s="15"/>
      <c r="AA14" s="15"/>
      <c r="AB14" s="15"/>
    </row>
    <row r="15" spans="1:28" ht="21" customHeight="1" x14ac:dyDescent="0.2">
      <c r="A15" s="16"/>
      <c r="B15" s="10">
        <v>8</v>
      </c>
      <c r="C15" s="11" t="s">
        <v>966</v>
      </c>
      <c r="D15" s="16"/>
      <c r="E15" s="16"/>
      <c r="F15" s="16"/>
      <c r="G15" s="16"/>
      <c r="H15" s="16"/>
      <c r="I15" s="16"/>
      <c r="J15" s="16"/>
      <c r="K15" s="16"/>
      <c r="L15" s="16"/>
      <c r="M15" s="16"/>
      <c r="N15" s="16"/>
      <c r="O15" s="16"/>
      <c r="P15" s="16"/>
      <c r="Q15" s="16"/>
      <c r="R15" s="16"/>
      <c r="S15" s="16"/>
      <c r="T15" s="16"/>
      <c r="U15" s="16"/>
      <c r="V15" s="16"/>
      <c r="W15" s="16"/>
      <c r="X15" s="16"/>
      <c r="Y15" s="15"/>
      <c r="Z15" s="15"/>
      <c r="AA15" s="15"/>
      <c r="AB15" s="15"/>
    </row>
    <row r="16" spans="1:28" ht="21" customHeight="1" x14ac:dyDescent="0.2">
      <c r="A16" s="16"/>
      <c r="B16" s="10">
        <v>9</v>
      </c>
      <c r="C16" s="11"/>
      <c r="D16" s="16"/>
      <c r="E16" s="16"/>
      <c r="F16" s="16"/>
      <c r="G16" s="16"/>
      <c r="H16" s="16"/>
      <c r="I16" s="16"/>
      <c r="J16" s="16"/>
      <c r="K16" s="16"/>
      <c r="L16" s="16"/>
      <c r="M16" s="16"/>
      <c r="N16" s="16"/>
      <c r="O16" s="16"/>
      <c r="P16" s="16"/>
      <c r="Q16" s="16"/>
      <c r="R16" s="16"/>
      <c r="S16" s="16"/>
      <c r="T16" s="16"/>
      <c r="U16" s="16"/>
      <c r="V16" s="16"/>
      <c r="W16" s="16"/>
      <c r="X16" s="16"/>
      <c r="Y16" s="15"/>
      <c r="Z16" s="15"/>
      <c r="AA16" s="15"/>
      <c r="AB16" s="15"/>
    </row>
    <row r="17" spans="1:28" ht="21" customHeight="1" x14ac:dyDescent="0.2">
      <c r="A17" s="16"/>
      <c r="B17" s="10">
        <v>10</v>
      </c>
      <c r="C17" s="11"/>
      <c r="D17" s="16"/>
      <c r="E17" s="16"/>
      <c r="F17" s="16"/>
      <c r="G17" s="16"/>
      <c r="H17" s="16"/>
      <c r="I17" s="16"/>
      <c r="J17" s="16"/>
      <c r="K17" s="16"/>
      <c r="L17" s="16"/>
      <c r="M17" s="16"/>
      <c r="N17" s="16"/>
      <c r="O17" s="16"/>
      <c r="P17" s="16"/>
      <c r="Q17" s="16"/>
      <c r="R17" s="16"/>
      <c r="S17" s="16"/>
      <c r="T17" s="16"/>
      <c r="U17" s="16"/>
      <c r="V17" s="16"/>
      <c r="W17" s="16"/>
      <c r="X17" s="16"/>
      <c r="Y17" s="15"/>
      <c r="Z17" s="15"/>
      <c r="AA17" s="15"/>
      <c r="AB17" s="15"/>
    </row>
    <row r="18" spans="1:28" ht="21" customHeight="1" x14ac:dyDescent="0.2">
      <c r="A18" s="16"/>
      <c r="B18" s="10">
        <v>11</v>
      </c>
      <c r="C18" s="11"/>
      <c r="D18" s="16"/>
      <c r="E18" s="16"/>
      <c r="F18" s="16"/>
      <c r="G18" s="16"/>
      <c r="H18" s="16"/>
      <c r="I18" s="16"/>
      <c r="J18" s="16"/>
      <c r="K18" s="16"/>
      <c r="L18" s="16"/>
      <c r="M18" s="16"/>
      <c r="N18" s="16"/>
      <c r="O18" s="16"/>
      <c r="P18" s="16"/>
      <c r="Q18" s="16"/>
      <c r="R18" s="16"/>
      <c r="S18" s="16"/>
      <c r="T18" s="16"/>
      <c r="U18" s="16"/>
      <c r="V18" s="16"/>
      <c r="W18" s="16"/>
      <c r="X18" s="16"/>
      <c r="Y18" s="15"/>
      <c r="Z18" s="15"/>
      <c r="AA18" s="15"/>
      <c r="AB18" s="15"/>
    </row>
    <row r="19" spans="1:28" ht="21" customHeight="1" x14ac:dyDescent="0.2">
      <c r="A19" s="16"/>
      <c r="B19" s="10">
        <v>12</v>
      </c>
      <c r="C19" s="11"/>
      <c r="D19" s="16"/>
      <c r="E19" s="16"/>
      <c r="F19" s="16"/>
      <c r="G19" s="16"/>
      <c r="H19" s="16"/>
      <c r="I19" s="16"/>
      <c r="J19" s="16"/>
      <c r="K19" s="16"/>
      <c r="L19" s="16"/>
      <c r="M19" s="16"/>
      <c r="N19" s="16"/>
      <c r="O19" s="16"/>
      <c r="P19" s="16"/>
      <c r="Q19" s="16"/>
      <c r="R19" s="16"/>
      <c r="S19" s="16"/>
      <c r="T19" s="16"/>
      <c r="U19" s="16"/>
      <c r="V19" s="16"/>
      <c r="W19" s="16"/>
      <c r="X19" s="16"/>
      <c r="Y19" s="15"/>
      <c r="Z19" s="15"/>
      <c r="AA19" s="15"/>
      <c r="AB19" s="15"/>
    </row>
    <row r="20" spans="1:28" ht="21" customHeight="1" x14ac:dyDescent="0.2">
      <c r="A20" s="16"/>
      <c r="B20" s="10">
        <v>13</v>
      </c>
      <c r="C20" s="11"/>
      <c r="D20" s="16"/>
      <c r="E20" s="16"/>
      <c r="F20" s="16"/>
      <c r="G20" s="16"/>
      <c r="H20" s="16"/>
      <c r="I20" s="16"/>
      <c r="J20" s="16"/>
      <c r="K20" s="16"/>
      <c r="L20" s="16"/>
      <c r="M20" s="16"/>
      <c r="N20" s="16"/>
      <c r="O20" s="16"/>
      <c r="P20" s="16"/>
      <c r="Q20" s="16"/>
      <c r="R20" s="16"/>
      <c r="S20" s="16"/>
      <c r="T20" s="16"/>
      <c r="U20" s="16"/>
      <c r="V20" s="16"/>
      <c r="W20" s="16"/>
      <c r="X20" s="16"/>
      <c r="Y20" s="15"/>
      <c r="Z20" s="15"/>
      <c r="AA20" s="15"/>
      <c r="AB20" s="15"/>
    </row>
    <row r="21" spans="1:28" ht="21" customHeight="1" x14ac:dyDescent="0.2">
      <c r="A21" s="16"/>
      <c r="B21" s="10">
        <v>14</v>
      </c>
      <c r="C21" s="11"/>
      <c r="D21" s="16"/>
      <c r="E21" s="16"/>
      <c r="F21" s="16"/>
      <c r="G21" s="16"/>
      <c r="H21" s="16"/>
      <c r="I21" s="16"/>
      <c r="J21" s="16"/>
      <c r="K21" s="16"/>
      <c r="L21" s="16"/>
      <c r="M21" s="16"/>
      <c r="N21" s="16"/>
      <c r="O21" s="16"/>
      <c r="P21" s="16"/>
      <c r="Q21" s="16"/>
      <c r="R21" s="16"/>
      <c r="S21" s="16"/>
      <c r="T21" s="16"/>
      <c r="U21" s="16"/>
      <c r="V21" s="16"/>
      <c r="W21" s="16"/>
      <c r="X21" s="16"/>
      <c r="Y21" s="15"/>
      <c r="Z21" s="15"/>
      <c r="AA21" s="15"/>
      <c r="AB21" s="15"/>
    </row>
    <row r="22" spans="1:28" ht="21" customHeight="1" thickBot="1" x14ac:dyDescent="0.25">
      <c r="A22" s="16"/>
      <c r="B22" s="12">
        <v>15</v>
      </c>
      <c r="C22" s="13"/>
      <c r="D22" s="16"/>
      <c r="E22" s="16"/>
      <c r="F22" s="16"/>
      <c r="G22" s="16"/>
      <c r="H22" s="16"/>
      <c r="I22" s="16"/>
      <c r="J22" s="16"/>
      <c r="K22" s="16"/>
      <c r="L22" s="16"/>
      <c r="M22" s="16"/>
      <c r="N22" s="16"/>
      <c r="O22" s="16"/>
      <c r="P22" s="16"/>
      <c r="Q22" s="16"/>
      <c r="R22" s="16"/>
      <c r="S22" s="16"/>
      <c r="T22" s="16"/>
      <c r="U22" s="16"/>
      <c r="V22" s="16"/>
      <c r="W22" s="16"/>
      <c r="X22" s="16"/>
      <c r="Y22" s="15"/>
      <c r="Z22" s="15"/>
      <c r="AA22" s="15"/>
      <c r="AB22" s="15"/>
    </row>
    <row r="23" spans="1:28" x14ac:dyDescent="0.2">
      <c r="A23" s="16"/>
      <c r="B23" s="870"/>
      <c r="C23" s="870"/>
      <c r="D23" s="16"/>
      <c r="E23" s="16"/>
      <c r="F23" s="16"/>
      <c r="G23" s="16"/>
      <c r="H23" s="16"/>
      <c r="I23" s="16"/>
      <c r="J23" s="16"/>
      <c r="K23" s="16"/>
      <c r="L23" s="16"/>
      <c r="M23" s="16"/>
      <c r="N23" s="16"/>
      <c r="O23" s="16"/>
      <c r="P23" s="16"/>
      <c r="Q23" s="16"/>
      <c r="R23" s="16"/>
      <c r="S23" s="16"/>
      <c r="T23" s="16"/>
      <c r="U23" s="16"/>
      <c r="V23" s="16"/>
      <c r="W23" s="16"/>
      <c r="X23" s="16"/>
      <c r="Y23" s="15"/>
      <c r="Z23" s="15"/>
      <c r="AA23" s="15"/>
      <c r="AB23" s="15"/>
    </row>
    <row r="24" spans="1:28"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5"/>
      <c r="Z24" s="15"/>
      <c r="AA24" s="15"/>
      <c r="AB24" s="15"/>
    </row>
    <row r="25" spans="1:28"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5"/>
      <c r="Z25" s="15"/>
      <c r="AA25" s="15"/>
      <c r="AB25" s="15"/>
    </row>
    <row r="26" spans="1:28"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5"/>
      <c r="Z26" s="15"/>
      <c r="AA26" s="15"/>
      <c r="AB26" s="15"/>
    </row>
    <row r="27" spans="1:28"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5"/>
      <c r="Z27" s="15"/>
      <c r="AA27" s="15"/>
      <c r="AB27" s="15"/>
    </row>
    <row r="28" spans="1:28"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5"/>
      <c r="Z28" s="15"/>
      <c r="AA28" s="15"/>
      <c r="AB28" s="15"/>
    </row>
    <row r="29" spans="1:28"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5"/>
      <c r="Z29" s="15"/>
      <c r="AA29" s="15"/>
      <c r="AB29" s="15"/>
    </row>
    <row r="30" spans="1:28"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5"/>
      <c r="Z30" s="15"/>
      <c r="AA30" s="15"/>
      <c r="AB30" s="15"/>
    </row>
    <row r="31" spans="1:28"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5"/>
      <c r="Z31" s="15"/>
      <c r="AA31" s="15"/>
      <c r="AB31" s="15"/>
    </row>
    <row r="32" spans="1:28"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5"/>
      <c r="Z32" s="15"/>
      <c r="AA32" s="15"/>
      <c r="AB32" s="15"/>
    </row>
    <row r="33" spans="1:28"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5"/>
      <c r="Z33" s="15"/>
      <c r="AA33" s="15"/>
      <c r="AB33" s="15"/>
    </row>
    <row r="34" spans="1:28"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5"/>
      <c r="Z34" s="15"/>
      <c r="AA34" s="15"/>
      <c r="AB34" s="15"/>
    </row>
    <row r="35" spans="1:28"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5"/>
      <c r="Z35" s="15"/>
      <c r="AA35" s="15"/>
      <c r="AB35" s="15"/>
    </row>
    <row r="36" spans="1:28"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5"/>
      <c r="Z36" s="15"/>
      <c r="AA36" s="15"/>
      <c r="AB36" s="15"/>
    </row>
    <row r="37" spans="1:28"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5"/>
      <c r="Z37" s="15"/>
      <c r="AA37" s="15"/>
      <c r="AB37" s="15"/>
    </row>
    <row r="38" spans="1:28"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5"/>
      <c r="Z38" s="15"/>
      <c r="AA38" s="15"/>
      <c r="AB38" s="15"/>
    </row>
    <row r="39" spans="1:28"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5"/>
      <c r="Z39" s="15"/>
      <c r="AA39" s="15"/>
      <c r="AB39" s="15"/>
    </row>
    <row r="40" spans="1:28"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5"/>
      <c r="Z40" s="15"/>
      <c r="AA40" s="15"/>
      <c r="AB40" s="15"/>
    </row>
    <row r="41" spans="1:28"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5"/>
      <c r="Z41" s="15"/>
      <c r="AA41" s="15"/>
      <c r="AB41" s="15"/>
    </row>
    <row r="42" spans="1:28"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5"/>
      <c r="Z42" s="15"/>
      <c r="AA42" s="15"/>
      <c r="AB42" s="15"/>
    </row>
    <row r="43" spans="1:28"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5"/>
      <c r="Z43" s="15"/>
      <c r="AA43" s="15"/>
      <c r="AB43" s="15"/>
    </row>
    <row r="44" spans="1:28"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5"/>
      <c r="Z44" s="15"/>
      <c r="AA44" s="15"/>
      <c r="AB44" s="15"/>
    </row>
    <row r="45" spans="1:28"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5"/>
      <c r="Z45" s="15"/>
      <c r="AA45" s="15"/>
      <c r="AB45" s="15"/>
    </row>
    <row r="46" spans="1:28"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5"/>
      <c r="Z46" s="15"/>
      <c r="AA46" s="15"/>
      <c r="AB46" s="15"/>
    </row>
    <row r="47" spans="1:28"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5"/>
      <c r="Z47" s="15"/>
      <c r="AA47" s="15"/>
      <c r="AB47" s="15"/>
    </row>
    <row r="48" spans="1:28"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5"/>
      <c r="Z48" s="15"/>
      <c r="AA48" s="15"/>
      <c r="AB48" s="15"/>
    </row>
    <row r="49" spans="1:28"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5"/>
      <c r="Z49" s="15"/>
      <c r="AA49" s="15"/>
      <c r="AB49" s="15"/>
    </row>
    <row r="50" spans="1:28"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5"/>
      <c r="Z50" s="15"/>
      <c r="AA50" s="15"/>
      <c r="AB50" s="15"/>
    </row>
    <row r="51" spans="1:28"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5"/>
      <c r="Z51" s="15"/>
      <c r="AA51" s="15"/>
      <c r="AB51" s="15"/>
    </row>
    <row r="52" spans="1:28"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5"/>
      <c r="Z52" s="15"/>
      <c r="AA52" s="15"/>
      <c r="AB52" s="15"/>
    </row>
    <row r="53" spans="1:28"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5"/>
      <c r="Z53" s="15"/>
      <c r="AA53" s="15"/>
      <c r="AB53" s="15"/>
    </row>
    <row r="54" spans="1:28"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5"/>
      <c r="Z54" s="15"/>
      <c r="AA54" s="15"/>
      <c r="AB54" s="15"/>
    </row>
    <row r="55" spans="1:28"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5"/>
      <c r="Z55" s="15"/>
      <c r="AA55" s="15"/>
      <c r="AB55" s="15"/>
    </row>
    <row r="56" spans="1:28"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5"/>
      <c r="Z56" s="15"/>
      <c r="AA56" s="15"/>
      <c r="AB56" s="15"/>
    </row>
    <row r="57" spans="1:28"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5"/>
      <c r="Z57" s="15"/>
      <c r="AA57" s="15"/>
      <c r="AB57" s="15"/>
    </row>
    <row r="58" spans="1:28"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5"/>
      <c r="Z58" s="15"/>
      <c r="AA58" s="15"/>
      <c r="AB58" s="15"/>
    </row>
    <row r="59" spans="1:28"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5"/>
      <c r="Z59" s="15"/>
      <c r="AA59" s="15"/>
      <c r="AB59" s="15"/>
    </row>
    <row r="60" spans="1:28"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5"/>
      <c r="Z60" s="15"/>
      <c r="AA60" s="15"/>
      <c r="AB60" s="15"/>
    </row>
    <row r="61" spans="1:28"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5"/>
      <c r="Z61" s="15"/>
      <c r="AA61" s="15"/>
      <c r="AB61" s="15"/>
    </row>
    <row r="62" spans="1:28"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5"/>
      <c r="Z62" s="15"/>
      <c r="AA62" s="15"/>
      <c r="AB62" s="15"/>
    </row>
    <row r="63" spans="1:28"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5"/>
      <c r="Z63" s="15"/>
      <c r="AA63" s="15"/>
      <c r="AB63" s="15"/>
    </row>
    <row r="64" spans="1:28"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5"/>
      <c r="Z64" s="15"/>
      <c r="AA64" s="15"/>
      <c r="AB64" s="15"/>
    </row>
    <row r="65" spans="1:28"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5"/>
      <c r="Z65" s="15"/>
      <c r="AA65" s="15"/>
      <c r="AB65" s="15"/>
    </row>
    <row r="66" spans="1:28"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5"/>
      <c r="Z66" s="15"/>
      <c r="AA66" s="15"/>
      <c r="AB66" s="15"/>
    </row>
    <row r="67" spans="1:28"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5"/>
      <c r="Z67" s="15"/>
      <c r="AA67" s="15"/>
      <c r="AB67" s="15"/>
    </row>
    <row r="68" spans="1:28"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5"/>
      <c r="Z68" s="15"/>
      <c r="AA68" s="15"/>
      <c r="AB68" s="15"/>
    </row>
    <row r="69" spans="1:28"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5"/>
      <c r="Z69" s="15"/>
      <c r="AA69" s="15"/>
      <c r="AB69" s="15"/>
    </row>
    <row r="70" spans="1:28"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5"/>
      <c r="Z70" s="15"/>
      <c r="AA70" s="15"/>
      <c r="AB70" s="15"/>
    </row>
    <row r="71" spans="1:28"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5"/>
      <c r="Z71" s="15"/>
      <c r="AA71" s="15"/>
      <c r="AB71" s="15"/>
    </row>
    <row r="72" spans="1:28"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5"/>
      <c r="Z72" s="15"/>
      <c r="AA72" s="15"/>
      <c r="AB72" s="15"/>
    </row>
    <row r="73" spans="1:28"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5"/>
      <c r="Z73" s="15"/>
      <c r="AA73" s="15"/>
      <c r="AB73" s="15"/>
    </row>
    <row r="74" spans="1:28"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5"/>
      <c r="Z74" s="15"/>
      <c r="AA74" s="15"/>
      <c r="AB74" s="15"/>
    </row>
    <row r="75" spans="1:28"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5"/>
      <c r="Z75" s="15"/>
      <c r="AA75" s="15"/>
      <c r="AB75" s="15"/>
    </row>
    <row r="76" spans="1:28"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5"/>
      <c r="Z76" s="15"/>
      <c r="AA76" s="15"/>
      <c r="AB76" s="15"/>
    </row>
    <row r="77" spans="1:28"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sheetData>
  <sheetProtection algorithmName="SHA-512" hashValue="Vqdc0s4QEaOKwmkyHd/kSuQGMb3MiYQGUt6DKu+cp6JXnWmMFNC1SrlDbz8FM00s/ztqbejSGTdoeayCpDB44A==" saltValue="YBFdnskDc821E7yrJCqczw==" spinCount="100000" sheet="1" objects="1" scenarios="1"/>
  <mergeCells count="7">
    <mergeCell ref="B2:C2"/>
    <mergeCell ref="B6:C6"/>
    <mergeCell ref="E2:F2"/>
    <mergeCell ref="B1:F1"/>
    <mergeCell ref="B7:C7"/>
    <mergeCell ref="B3:C3"/>
    <mergeCell ref="B4:C4"/>
  </mergeCells>
  <conditionalFormatting sqref="C8:C22">
    <cfRule type="cellIs" dxfId="2466" priority="6" operator="equal">
      <formula>"Campus / Site Name"</formula>
    </cfRule>
  </conditionalFormatting>
  <conditionalFormatting sqref="F3">
    <cfRule type="cellIs" dxfId="2465" priority="4" operator="equal">
      <formula>"eg: 2014"</formula>
    </cfRule>
  </conditionalFormatting>
  <conditionalFormatting sqref="F4">
    <cfRule type="cellIs" dxfId="2464" priority="3" operator="equal">
      <formula>"eg: 2014/2015"</formula>
    </cfRule>
  </conditionalFormatting>
  <dataValidations count="1">
    <dataValidation type="list" allowBlank="1" showInputMessage="1" showErrorMessage="1" promptTitle="Select Your College " prompt="Please select your College Name from the list provided" sqref="B4:C4">
      <formula1>Colleges</formula1>
    </dataValidation>
  </dataValidation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100"/>
  <sheetViews>
    <sheetView topLeftCell="A19" zoomScaleNormal="100" zoomScaleSheetLayoutView="100" workbookViewId="0">
      <selection activeCell="F3" sqref="F3"/>
    </sheetView>
  </sheetViews>
  <sheetFormatPr defaultColWidth="9.140625" defaultRowHeight="12.75" x14ac:dyDescent="0.2"/>
  <cols>
    <col min="1" max="1" width="43.28515625" style="507" bestFit="1" customWidth="1"/>
    <col min="2" max="4" width="15.7109375" style="507" customWidth="1"/>
    <col min="5" max="5" width="15.7109375" style="507" hidden="1" customWidth="1"/>
    <col min="6" max="7" width="16.7109375" style="507" customWidth="1"/>
    <col min="8" max="8" width="4.7109375" style="505" customWidth="1"/>
    <col min="9" max="16384" width="9.140625" style="505"/>
  </cols>
  <sheetData>
    <row r="1" spans="1:30" s="271" customFormat="1" ht="51" customHeight="1" thickBot="1" x14ac:dyDescent="0.25">
      <c r="A1" s="1183" t="s">
        <v>265</v>
      </c>
      <c r="B1" s="1183"/>
      <c r="C1" s="1183"/>
      <c r="D1" s="1183"/>
      <c r="E1" s="656"/>
      <c r="F1" s="1184" t="s">
        <v>677</v>
      </c>
      <c r="G1" s="1185"/>
      <c r="H1" s="515"/>
      <c r="I1" s="16"/>
      <c r="J1" s="16"/>
      <c r="K1" s="16"/>
      <c r="L1" s="16"/>
      <c r="M1" s="16"/>
      <c r="N1" s="16"/>
      <c r="O1" s="16"/>
      <c r="P1" s="16"/>
      <c r="Q1" s="16"/>
      <c r="R1" s="16"/>
      <c r="S1" s="16"/>
      <c r="T1" s="16"/>
      <c r="U1" s="16"/>
      <c r="V1" s="16"/>
      <c r="W1" s="16"/>
      <c r="X1" s="16"/>
      <c r="Y1" s="16"/>
      <c r="Z1" s="16"/>
      <c r="AA1" s="16"/>
      <c r="AB1" s="16"/>
      <c r="AC1" s="16"/>
      <c r="AD1" s="16"/>
    </row>
    <row r="2" spans="1:30" ht="27" customHeight="1" x14ac:dyDescent="0.2">
      <c r="A2" s="731" t="s">
        <v>702</v>
      </c>
      <c r="B2" s="732" t="s">
        <v>501</v>
      </c>
      <c r="C2" s="733" t="s">
        <v>502</v>
      </c>
      <c r="D2" s="733" t="s">
        <v>503</v>
      </c>
      <c r="E2" s="734" t="s">
        <v>506</v>
      </c>
      <c r="F2" s="735" t="s">
        <v>504</v>
      </c>
      <c r="G2" s="736" t="s">
        <v>505</v>
      </c>
      <c r="H2" s="512"/>
      <c r="I2" s="512"/>
      <c r="J2" s="512"/>
      <c r="K2" s="512"/>
      <c r="L2" s="512"/>
      <c r="M2" s="512"/>
      <c r="N2" s="512"/>
      <c r="O2" s="512"/>
      <c r="P2" s="512"/>
      <c r="Q2" s="512"/>
      <c r="R2" s="512"/>
      <c r="S2" s="512"/>
      <c r="T2" s="512"/>
      <c r="U2" s="512"/>
      <c r="V2" s="512"/>
      <c r="W2" s="512"/>
      <c r="X2" s="512"/>
      <c r="Y2" s="512"/>
    </row>
    <row r="3" spans="1:30" ht="19.5" customHeight="1" x14ac:dyDescent="0.2">
      <c r="A3" s="737" t="s">
        <v>214</v>
      </c>
      <c r="B3" s="506">
        <v>52921.240659020557</v>
      </c>
      <c r="C3" s="506">
        <f>B3*0.8</f>
        <v>42336.992527216447</v>
      </c>
      <c r="D3" s="506">
        <f>B3*0.2</f>
        <v>10584.248131804112</v>
      </c>
      <c r="E3" s="657">
        <f t="shared" ref="E3:E21" si="0">IF(F3="",D3,IF(F3=0,D3,F3))</f>
        <v>10584.248131804112</v>
      </c>
      <c r="F3" s="658"/>
      <c r="G3" s="738" t="str">
        <f t="shared" ref="G3:G21" si="1">IF(F3=0,"",(F3/D3)-1)</f>
        <v/>
      </c>
      <c r="H3" s="512"/>
      <c r="I3" s="655" t="str">
        <f>IF(G3="","",IF(G3&lt;-10%,"The College Fee is greater than a 10% variance",IF(G3&gt;10%,"The College Fee is greater than a 10% variance","")))</f>
        <v/>
      </c>
      <c r="J3" s="512"/>
      <c r="K3" s="512"/>
      <c r="L3" s="512"/>
      <c r="M3" s="512"/>
      <c r="N3" s="512"/>
      <c r="O3" s="512"/>
      <c r="P3" s="512"/>
      <c r="Q3" s="512"/>
      <c r="R3" s="512"/>
      <c r="S3" s="512"/>
      <c r="T3" s="512"/>
      <c r="U3" s="512"/>
      <c r="V3" s="512"/>
      <c r="W3" s="512"/>
      <c r="X3" s="512"/>
      <c r="Y3" s="512"/>
    </row>
    <row r="4" spans="1:30" ht="19.5" customHeight="1" x14ac:dyDescent="0.2">
      <c r="A4" s="739" t="s">
        <v>178</v>
      </c>
      <c r="B4" s="506">
        <v>39198.367312207542</v>
      </c>
      <c r="C4" s="506">
        <f t="shared" ref="C4:C21" si="2">B4*0.8</f>
        <v>31358.693849766034</v>
      </c>
      <c r="D4" s="506">
        <f t="shared" ref="D4:D21" si="3">B4*0.2</f>
        <v>7839.6734624415085</v>
      </c>
      <c r="E4" s="657">
        <f t="shared" si="0"/>
        <v>7839.6734624415085</v>
      </c>
      <c r="F4" s="658"/>
      <c r="G4" s="738" t="str">
        <f t="shared" si="1"/>
        <v/>
      </c>
      <c r="H4" s="512"/>
      <c r="I4" s="655" t="str">
        <f>IF(G4="","",IF(G4&lt;-10%,"The College Fee is greater than a 10% variance",IF(G4&gt;10%,"The College Fee is greater than a 10% variance","")))</f>
        <v/>
      </c>
      <c r="J4" s="512"/>
      <c r="K4" s="512"/>
      <c r="L4" s="512"/>
      <c r="M4" s="512"/>
      <c r="N4" s="512"/>
      <c r="O4" s="512"/>
      <c r="P4" s="512"/>
      <c r="Q4" s="512"/>
      <c r="R4" s="512"/>
      <c r="S4" s="512"/>
      <c r="T4" s="512"/>
      <c r="U4" s="512"/>
      <c r="V4" s="512"/>
      <c r="W4" s="512"/>
      <c r="X4" s="512"/>
      <c r="Y4" s="512"/>
    </row>
    <row r="5" spans="1:30" ht="19.5" customHeight="1" x14ac:dyDescent="0.2">
      <c r="A5" s="739" t="s">
        <v>66</v>
      </c>
      <c r="B5" s="506">
        <v>36608.517643238272</v>
      </c>
      <c r="C5" s="506">
        <f t="shared" si="2"/>
        <v>29286.814114590619</v>
      </c>
      <c r="D5" s="506">
        <f t="shared" si="3"/>
        <v>7321.7035286476548</v>
      </c>
      <c r="E5" s="657">
        <f t="shared" si="0"/>
        <v>7321.7035286476548</v>
      </c>
      <c r="F5" s="658"/>
      <c r="G5" s="738" t="str">
        <f t="shared" si="1"/>
        <v/>
      </c>
      <c r="H5" s="512"/>
      <c r="I5" s="655" t="str">
        <f t="shared" ref="I5:I21" si="4">IF(G5="","",IF(G5&lt;-10%,"The College Fee is greater than a 10% variance",IF(G5&gt;10%,"The College Fee is greater than a 10% variance","")))</f>
        <v/>
      </c>
      <c r="J5" s="512"/>
      <c r="K5" s="512"/>
      <c r="L5" s="512"/>
      <c r="M5" s="512"/>
      <c r="N5" s="512"/>
      <c r="O5" s="512"/>
      <c r="P5" s="512"/>
      <c r="Q5" s="512"/>
      <c r="R5" s="512"/>
      <c r="S5" s="512"/>
      <c r="T5" s="512"/>
      <c r="U5" s="512"/>
      <c r="V5" s="512"/>
      <c r="W5" s="512"/>
      <c r="X5" s="512"/>
      <c r="Y5" s="512"/>
    </row>
    <row r="6" spans="1:30" ht="19.5" customHeight="1" x14ac:dyDescent="0.2">
      <c r="A6" s="739" t="s">
        <v>179</v>
      </c>
      <c r="B6" s="506">
        <v>52205.172475492916</v>
      </c>
      <c r="C6" s="506">
        <f t="shared" si="2"/>
        <v>41764.137980394335</v>
      </c>
      <c r="D6" s="506">
        <f t="shared" si="3"/>
        <v>10441.034495098584</v>
      </c>
      <c r="E6" s="657">
        <f t="shared" si="0"/>
        <v>10441.034495098584</v>
      </c>
      <c r="F6" s="658"/>
      <c r="G6" s="738" t="str">
        <f t="shared" si="1"/>
        <v/>
      </c>
      <c r="H6" s="512"/>
      <c r="I6" s="655" t="str">
        <f t="shared" si="4"/>
        <v/>
      </c>
      <c r="J6" s="512"/>
      <c r="K6" s="512"/>
      <c r="L6" s="512"/>
      <c r="M6" s="512"/>
      <c r="N6" s="512"/>
      <c r="O6" s="512"/>
      <c r="P6" s="512"/>
      <c r="Q6" s="512"/>
      <c r="R6" s="512"/>
      <c r="S6" s="512"/>
      <c r="T6" s="512"/>
      <c r="U6" s="512"/>
      <c r="V6" s="512"/>
      <c r="W6" s="512"/>
      <c r="X6" s="512"/>
      <c r="Y6" s="512"/>
    </row>
    <row r="7" spans="1:30" ht="19.5" customHeight="1" x14ac:dyDescent="0.2">
      <c r="A7" s="739" t="s">
        <v>180</v>
      </c>
      <c r="B7" s="506">
        <v>68489.617294798227</v>
      </c>
      <c r="C7" s="506">
        <f t="shared" si="2"/>
        <v>54791.693835838581</v>
      </c>
      <c r="D7" s="506">
        <f t="shared" si="3"/>
        <v>13697.923458959645</v>
      </c>
      <c r="E7" s="657">
        <f t="shared" si="0"/>
        <v>13697.923458959645</v>
      </c>
      <c r="F7" s="658"/>
      <c r="G7" s="738" t="str">
        <f t="shared" si="1"/>
        <v/>
      </c>
      <c r="H7" s="512"/>
      <c r="I7" s="655" t="str">
        <f t="shared" si="4"/>
        <v/>
      </c>
      <c r="J7" s="512"/>
      <c r="K7" s="512"/>
      <c r="L7" s="512"/>
      <c r="M7" s="512"/>
      <c r="N7" s="512"/>
      <c r="O7" s="512"/>
      <c r="P7" s="512"/>
      <c r="Q7" s="512"/>
      <c r="R7" s="512"/>
      <c r="S7" s="512"/>
      <c r="T7" s="512"/>
      <c r="U7" s="512"/>
      <c r="V7" s="512"/>
      <c r="W7" s="512"/>
      <c r="X7" s="512"/>
      <c r="Y7" s="512"/>
    </row>
    <row r="8" spans="1:30" ht="19.5" customHeight="1" x14ac:dyDescent="0.2">
      <c r="A8" s="739" t="s">
        <v>181</v>
      </c>
      <c r="B8" s="506">
        <v>37606.663957394645</v>
      </c>
      <c r="C8" s="506">
        <f t="shared" si="2"/>
        <v>30085.331165915719</v>
      </c>
      <c r="D8" s="506">
        <f t="shared" si="3"/>
        <v>7521.3327914789297</v>
      </c>
      <c r="E8" s="657">
        <f t="shared" si="0"/>
        <v>7521.3327914789297</v>
      </c>
      <c r="F8" s="658"/>
      <c r="G8" s="738" t="str">
        <f t="shared" si="1"/>
        <v/>
      </c>
      <c r="H8" s="512"/>
      <c r="I8" s="655" t="str">
        <f t="shared" si="4"/>
        <v/>
      </c>
      <c r="J8" s="512"/>
      <c r="K8" s="512"/>
      <c r="L8" s="512"/>
      <c r="M8" s="512"/>
      <c r="N8" s="512"/>
      <c r="O8" s="512"/>
      <c r="P8" s="512"/>
      <c r="Q8" s="512"/>
      <c r="R8" s="512"/>
      <c r="S8" s="512"/>
      <c r="T8" s="512"/>
      <c r="U8" s="512"/>
      <c r="V8" s="512"/>
      <c r="W8" s="512"/>
      <c r="X8" s="512"/>
      <c r="Y8" s="512"/>
    </row>
    <row r="9" spans="1:30" ht="19.5" customHeight="1" x14ac:dyDescent="0.2">
      <c r="A9" s="739" t="s">
        <v>65</v>
      </c>
      <c r="B9" s="506">
        <v>64041.066263906156</v>
      </c>
      <c r="C9" s="506">
        <f t="shared" si="2"/>
        <v>51232.853011124927</v>
      </c>
      <c r="D9" s="506">
        <f t="shared" si="3"/>
        <v>12808.213252781232</v>
      </c>
      <c r="E9" s="657">
        <f t="shared" si="0"/>
        <v>12808.213252781232</v>
      </c>
      <c r="F9" s="658"/>
      <c r="G9" s="738" t="str">
        <f t="shared" si="1"/>
        <v/>
      </c>
      <c r="H9" s="512"/>
      <c r="I9" s="655" t="str">
        <f t="shared" si="4"/>
        <v/>
      </c>
      <c r="J9" s="512"/>
      <c r="K9" s="512"/>
      <c r="L9" s="512"/>
      <c r="M9" s="512"/>
      <c r="N9" s="512"/>
      <c r="O9" s="512"/>
      <c r="P9" s="512"/>
      <c r="Q9" s="512"/>
      <c r="R9" s="512"/>
      <c r="S9" s="512"/>
      <c r="T9" s="512"/>
      <c r="U9" s="512"/>
      <c r="V9" s="512"/>
      <c r="W9" s="512"/>
      <c r="X9" s="512"/>
      <c r="Y9" s="512"/>
    </row>
    <row r="10" spans="1:30" ht="19.5" customHeight="1" x14ac:dyDescent="0.2">
      <c r="A10" s="739" t="s">
        <v>182</v>
      </c>
      <c r="B10" s="506">
        <v>51523.867845468849</v>
      </c>
      <c r="C10" s="506">
        <f t="shared" si="2"/>
        <v>41219.094276375079</v>
      </c>
      <c r="D10" s="506">
        <f t="shared" si="3"/>
        <v>10304.77356909377</v>
      </c>
      <c r="E10" s="657">
        <f t="shared" si="0"/>
        <v>10304.77356909377</v>
      </c>
      <c r="F10" s="658"/>
      <c r="G10" s="738" t="str">
        <f t="shared" si="1"/>
        <v/>
      </c>
      <c r="H10" s="512"/>
      <c r="I10" s="655" t="str">
        <f t="shared" si="4"/>
        <v/>
      </c>
      <c r="J10" s="512"/>
      <c r="K10" s="512"/>
      <c r="L10" s="512"/>
      <c r="M10" s="512"/>
      <c r="N10" s="512"/>
      <c r="O10" s="512"/>
      <c r="P10" s="512"/>
      <c r="Q10" s="512"/>
      <c r="R10" s="512"/>
      <c r="S10" s="512"/>
      <c r="T10" s="512"/>
      <c r="U10" s="512"/>
      <c r="V10" s="512"/>
      <c r="W10" s="512"/>
      <c r="X10" s="512"/>
      <c r="Y10" s="512"/>
    </row>
    <row r="11" spans="1:30" ht="19.5" customHeight="1" x14ac:dyDescent="0.2">
      <c r="A11" s="739" t="s">
        <v>19</v>
      </c>
      <c r="B11" s="506">
        <v>39358.761292490482</v>
      </c>
      <c r="C11" s="506">
        <f t="shared" si="2"/>
        <v>31487.009033992388</v>
      </c>
      <c r="D11" s="506">
        <f t="shared" si="3"/>
        <v>7871.752258498097</v>
      </c>
      <c r="E11" s="657">
        <f t="shared" si="0"/>
        <v>7871.752258498097</v>
      </c>
      <c r="F11" s="658"/>
      <c r="G11" s="738" t="str">
        <f t="shared" si="1"/>
        <v/>
      </c>
      <c r="H11" s="512"/>
      <c r="I11" s="655" t="str">
        <f t="shared" si="4"/>
        <v/>
      </c>
      <c r="J11" s="512"/>
      <c r="K11" s="512"/>
      <c r="L11" s="512"/>
      <c r="M11" s="512"/>
      <c r="N11" s="512"/>
      <c r="O11" s="512"/>
      <c r="P11" s="512"/>
      <c r="Q11" s="512"/>
      <c r="R11" s="512"/>
      <c r="S11" s="512"/>
      <c r="T11" s="512"/>
      <c r="U11" s="512"/>
      <c r="V11" s="512"/>
      <c r="W11" s="512"/>
      <c r="X11" s="512"/>
      <c r="Y11" s="512"/>
    </row>
    <row r="12" spans="1:30" ht="19.5" customHeight="1" x14ac:dyDescent="0.2">
      <c r="A12" s="739" t="s">
        <v>67</v>
      </c>
      <c r="B12" s="506">
        <v>33570.245623861963</v>
      </c>
      <c r="C12" s="506">
        <f t="shared" si="2"/>
        <v>26856.196499089572</v>
      </c>
      <c r="D12" s="506">
        <f t="shared" si="3"/>
        <v>6714.049124772393</v>
      </c>
      <c r="E12" s="657">
        <f t="shared" si="0"/>
        <v>6714.049124772393</v>
      </c>
      <c r="F12" s="658"/>
      <c r="G12" s="738" t="str">
        <f t="shared" si="1"/>
        <v/>
      </c>
      <c r="H12" s="512"/>
      <c r="I12" s="655" t="str">
        <f t="shared" si="4"/>
        <v/>
      </c>
      <c r="J12" s="512"/>
      <c r="K12" s="512"/>
      <c r="L12" s="512"/>
      <c r="M12" s="512"/>
      <c r="N12" s="512"/>
      <c r="O12" s="512"/>
      <c r="P12" s="512"/>
      <c r="Q12" s="512"/>
      <c r="R12" s="512"/>
      <c r="S12" s="512"/>
      <c r="T12" s="512"/>
      <c r="U12" s="512"/>
      <c r="V12" s="512"/>
      <c r="W12" s="512"/>
      <c r="X12" s="512"/>
      <c r="Y12" s="512"/>
    </row>
    <row r="13" spans="1:30" ht="19.5" customHeight="1" x14ac:dyDescent="0.2">
      <c r="A13" s="739" t="s">
        <v>64</v>
      </c>
      <c r="B13" s="506">
        <v>69413.710395413131</v>
      </c>
      <c r="C13" s="506">
        <f t="shared" si="2"/>
        <v>55530.968316330509</v>
      </c>
      <c r="D13" s="506">
        <f t="shared" si="3"/>
        <v>13882.742079082627</v>
      </c>
      <c r="E13" s="657">
        <f t="shared" si="0"/>
        <v>13882.742079082627</v>
      </c>
      <c r="F13" s="658"/>
      <c r="G13" s="738" t="str">
        <f t="shared" si="1"/>
        <v/>
      </c>
      <c r="H13" s="512"/>
      <c r="I13" s="655" t="str">
        <f t="shared" si="4"/>
        <v/>
      </c>
      <c r="J13" s="512"/>
      <c r="K13" s="512"/>
      <c r="L13" s="512"/>
      <c r="M13" s="512"/>
      <c r="N13" s="512"/>
      <c r="O13" s="512"/>
      <c r="P13" s="512"/>
      <c r="Q13" s="512"/>
      <c r="R13" s="512"/>
      <c r="S13" s="512"/>
      <c r="T13" s="512"/>
      <c r="U13" s="512"/>
      <c r="V13" s="512"/>
      <c r="W13" s="512"/>
      <c r="X13" s="512"/>
      <c r="Y13" s="512"/>
    </row>
    <row r="14" spans="1:30" ht="19.5" customHeight="1" x14ac:dyDescent="0.2">
      <c r="A14" s="739" t="s">
        <v>183</v>
      </c>
      <c r="B14" s="506">
        <v>33306.167237197755</v>
      </c>
      <c r="C14" s="506">
        <f t="shared" si="2"/>
        <v>26644.933789758205</v>
      </c>
      <c r="D14" s="506">
        <f t="shared" si="3"/>
        <v>6661.2334474395511</v>
      </c>
      <c r="E14" s="657">
        <f t="shared" si="0"/>
        <v>6661.2334474395511</v>
      </c>
      <c r="F14" s="658"/>
      <c r="G14" s="738" t="str">
        <f t="shared" si="1"/>
        <v/>
      </c>
      <c r="H14" s="512"/>
      <c r="I14" s="655" t="str">
        <f t="shared" si="4"/>
        <v/>
      </c>
      <c r="J14" s="512"/>
      <c r="K14" s="512"/>
      <c r="L14" s="512"/>
      <c r="M14" s="512"/>
      <c r="N14" s="512"/>
      <c r="O14" s="512"/>
      <c r="P14" s="512"/>
      <c r="Q14" s="512"/>
      <c r="R14" s="512"/>
      <c r="S14" s="512"/>
      <c r="T14" s="512"/>
      <c r="U14" s="512"/>
      <c r="V14" s="512"/>
      <c r="W14" s="512"/>
      <c r="X14" s="512"/>
      <c r="Y14" s="512"/>
    </row>
    <row r="15" spans="1:30" ht="19.5" customHeight="1" x14ac:dyDescent="0.2">
      <c r="A15" s="739" t="s">
        <v>184</v>
      </c>
      <c r="B15" s="506">
        <v>90312.350723853277</v>
      </c>
      <c r="C15" s="506">
        <f t="shared" si="2"/>
        <v>72249.88057908263</v>
      </c>
      <c r="D15" s="506">
        <f t="shared" si="3"/>
        <v>18062.470144770657</v>
      </c>
      <c r="E15" s="657">
        <f t="shared" si="0"/>
        <v>18062.470144770657</v>
      </c>
      <c r="F15" s="658"/>
      <c r="G15" s="738" t="str">
        <f t="shared" si="1"/>
        <v/>
      </c>
      <c r="H15" s="512"/>
      <c r="I15" s="655" t="str">
        <f t="shared" si="4"/>
        <v/>
      </c>
      <c r="J15" s="512"/>
      <c r="K15" s="512"/>
      <c r="L15" s="512"/>
      <c r="M15" s="512"/>
      <c r="N15" s="512"/>
      <c r="O15" s="512"/>
      <c r="P15" s="512"/>
      <c r="Q15" s="512"/>
      <c r="R15" s="512"/>
      <c r="S15" s="512"/>
      <c r="T15" s="512"/>
      <c r="U15" s="512"/>
      <c r="V15" s="512"/>
      <c r="W15" s="512"/>
      <c r="X15" s="512"/>
      <c r="Y15" s="512"/>
    </row>
    <row r="16" spans="1:30" ht="19.5" customHeight="1" x14ac:dyDescent="0.2">
      <c r="A16" s="740" t="s">
        <v>82</v>
      </c>
      <c r="B16" s="506">
        <v>43017.022684333919</v>
      </c>
      <c r="C16" s="506">
        <f t="shared" si="2"/>
        <v>34413.618147467139</v>
      </c>
      <c r="D16" s="506">
        <f t="shared" si="3"/>
        <v>8603.4045368667848</v>
      </c>
      <c r="E16" s="657">
        <f t="shared" si="0"/>
        <v>8603.4045368667848</v>
      </c>
      <c r="F16" s="658"/>
      <c r="G16" s="738" t="str">
        <f t="shared" si="1"/>
        <v/>
      </c>
      <c r="H16" s="512"/>
      <c r="I16" s="655" t="str">
        <f t="shared" si="4"/>
        <v/>
      </c>
      <c r="J16" s="512"/>
      <c r="K16" s="512"/>
      <c r="L16" s="512"/>
      <c r="M16" s="512"/>
      <c r="N16" s="512"/>
      <c r="O16" s="512"/>
      <c r="P16" s="512"/>
      <c r="Q16" s="512"/>
      <c r="R16" s="512"/>
      <c r="S16" s="512"/>
      <c r="T16" s="512"/>
      <c r="U16" s="512"/>
      <c r="V16" s="512"/>
      <c r="W16" s="512"/>
      <c r="X16" s="512"/>
      <c r="Y16" s="512"/>
    </row>
    <row r="17" spans="1:25" ht="19.5" customHeight="1" x14ac:dyDescent="0.2">
      <c r="A17" s="739" t="s">
        <v>185</v>
      </c>
      <c r="B17" s="506">
        <v>52391.958005015025</v>
      </c>
      <c r="C17" s="506">
        <f t="shared" si="2"/>
        <v>41913.566404012025</v>
      </c>
      <c r="D17" s="506">
        <f t="shared" si="3"/>
        <v>10478.391601003006</v>
      </c>
      <c r="E17" s="657">
        <f t="shared" si="0"/>
        <v>10478.391601003006</v>
      </c>
      <c r="F17" s="658"/>
      <c r="G17" s="738" t="str">
        <f t="shared" si="1"/>
        <v/>
      </c>
      <c r="H17" s="512"/>
      <c r="I17" s="655" t="str">
        <f t="shared" si="4"/>
        <v/>
      </c>
      <c r="J17" s="512"/>
      <c r="K17" s="512"/>
      <c r="L17" s="512"/>
      <c r="M17" s="512"/>
      <c r="N17" s="512"/>
      <c r="O17" s="512"/>
      <c r="P17" s="512"/>
      <c r="Q17" s="512"/>
      <c r="R17" s="512"/>
      <c r="S17" s="512"/>
      <c r="T17" s="512"/>
      <c r="U17" s="512"/>
      <c r="V17" s="512"/>
      <c r="W17" s="512"/>
      <c r="X17" s="512"/>
      <c r="Y17" s="512"/>
    </row>
    <row r="18" spans="1:25" ht="19.5" customHeight="1" x14ac:dyDescent="0.2">
      <c r="A18" s="739" t="s">
        <v>186</v>
      </c>
      <c r="B18" s="506">
        <v>52954.973595347154</v>
      </c>
      <c r="C18" s="506">
        <f t="shared" si="2"/>
        <v>42363.978876277724</v>
      </c>
      <c r="D18" s="506">
        <f t="shared" si="3"/>
        <v>10590.994719069431</v>
      </c>
      <c r="E18" s="657">
        <f t="shared" si="0"/>
        <v>10590.994719069431</v>
      </c>
      <c r="F18" s="658"/>
      <c r="G18" s="738" t="str">
        <f t="shared" si="1"/>
        <v/>
      </c>
      <c r="H18" s="512"/>
      <c r="I18" s="655" t="str">
        <f t="shared" si="4"/>
        <v/>
      </c>
      <c r="J18" s="512"/>
      <c r="K18" s="512"/>
      <c r="L18" s="512"/>
      <c r="M18" s="512"/>
      <c r="N18" s="512"/>
      <c r="O18" s="512"/>
      <c r="P18" s="512"/>
      <c r="Q18" s="512"/>
      <c r="R18" s="512"/>
      <c r="S18" s="512"/>
      <c r="T18" s="512"/>
      <c r="U18" s="512"/>
      <c r="V18" s="512"/>
      <c r="W18" s="512"/>
      <c r="X18" s="512"/>
      <c r="Y18" s="512"/>
    </row>
    <row r="19" spans="1:25" ht="19.5" customHeight="1" x14ac:dyDescent="0.2">
      <c r="A19" s="739" t="s">
        <v>187</v>
      </c>
      <c r="B19" s="506">
        <v>34474.56767904928</v>
      </c>
      <c r="C19" s="506">
        <f t="shared" si="2"/>
        <v>27579.654143239426</v>
      </c>
      <c r="D19" s="506">
        <f t="shared" si="3"/>
        <v>6894.9135358098565</v>
      </c>
      <c r="E19" s="657">
        <f t="shared" si="0"/>
        <v>6894.9135358098565</v>
      </c>
      <c r="F19" s="658"/>
      <c r="G19" s="738" t="str">
        <f t="shared" si="1"/>
        <v/>
      </c>
      <c r="H19" s="512"/>
      <c r="I19" s="655" t="str">
        <f t="shared" si="4"/>
        <v/>
      </c>
      <c r="J19" s="512"/>
      <c r="K19" s="512"/>
      <c r="L19" s="512"/>
      <c r="M19" s="512"/>
      <c r="N19" s="512"/>
      <c r="O19" s="512"/>
      <c r="P19" s="512"/>
      <c r="Q19" s="512"/>
      <c r="R19" s="512"/>
      <c r="S19" s="512"/>
      <c r="T19" s="512"/>
      <c r="U19" s="512"/>
      <c r="V19" s="512"/>
      <c r="W19" s="512"/>
      <c r="X19" s="512"/>
      <c r="Y19" s="512"/>
    </row>
    <row r="20" spans="1:25" ht="19.5" customHeight="1" x14ac:dyDescent="0.2">
      <c r="A20" s="739" t="s">
        <v>190</v>
      </c>
      <c r="B20" s="506">
        <v>48850.988882044163</v>
      </c>
      <c r="C20" s="506">
        <f t="shared" si="2"/>
        <v>39080.791105635333</v>
      </c>
      <c r="D20" s="506">
        <f t="shared" si="3"/>
        <v>9770.1977764088333</v>
      </c>
      <c r="E20" s="657">
        <f t="shared" si="0"/>
        <v>9770.1977764088333</v>
      </c>
      <c r="F20" s="658"/>
      <c r="G20" s="738" t="str">
        <f t="shared" si="1"/>
        <v/>
      </c>
      <c r="H20" s="512"/>
      <c r="I20" s="655" t="str">
        <f t="shared" si="4"/>
        <v/>
      </c>
      <c r="J20" s="512"/>
      <c r="K20" s="512"/>
      <c r="L20" s="512"/>
      <c r="M20" s="512"/>
      <c r="N20" s="512"/>
      <c r="O20" s="512"/>
      <c r="P20" s="512"/>
      <c r="Q20" s="512"/>
      <c r="R20" s="512"/>
      <c r="S20" s="512"/>
      <c r="T20" s="512"/>
      <c r="U20" s="512"/>
      <c r="V20" s="512"/>
      <c r="W20" s="512"/>
      <c r="X20" s="512"/>
      <c r="Y20" s="512"/>
    </row>
    <row r="21" spans="1:25" ht="19.5" customHeight="1" thickBot="1" x14ac:dyDescent="0.25">
      <c r="A21" s="741" t="s">
        <v>68</v>
      </c>
      <c r="B21" s="742">
        <v>35721.973005486041</v>
      </c>
      <c r="C21" s="742">
        <f t="shared" si="2"/>
        <v>28577.578404388834</v>
      </c>
      <c r="D21" s="742">
        <f t="shared" si="3"/>
        <v>7144.3946010972086</v>
      </c>
      <c r="E21" s="743">
        <f t="shared" si="0"/>
        <v>7144.3946010972086</v>
      </c>
      <c r="F21" s="744"/>
      <c r="G21" s="745" t="str">
        <f t="shared" si="1"/>
        <v/>
      </c>
      <c r="H21" s="512"/>
      <c r="I21" s="655" t="str">
        <f t="shared" si="4"/>
        <v/>
      </c>
      <c r="J21" s="512"/>
      <c r="K21" s="512"/>
      <c r="L21" s="512"/>
      <c r="M21" s="512"/>
      <c r="N21" s="512"/>
      <c r="O21" s="512"/>
      <c r="P21" s="512"/>
      <c r="Q21" s="512"/>
      <c r="R21" s="512"/>
      <c r="S21" s="512"/>
      <c r="T21" s="512"/>
      <c r="U21" s="512"/>
      <c r="V21" s="512"/>
      <c r="W21" s="512"/>
      <c r="X21" s="512"/>
      <c r="Y21" s="512"/>
    </row>
    <row r="22" spans="1:25" ht="15.75" customHeight="1" thickBot="1" x14ac:dyDescent="0.25">
      <c r="A22" s="511"/>
      <c r="B22" s="513"/>
      <c r="C22" s="514"/>
      <c r="D22" s="511"/>
      <c r="E22" s="511"/>
      <c r="F22" s="511"/>
      <c r="G22" s="511"/>
      <c r="H22" s="512"/>
      <c r="I22" s="512"/>
      <c r="J22" s="512"/>
      <c r="K22" s="512"/>
      <c r="L22" s="512"/>
      <c r="M22" s="512"/>
      <c r="N22" s="512"/>
      <c r="O22" s="512"/>
      <c r="P22" s="512"/>
      <c r="Q22" s="512"/>
      <c r="R22" s="512"/>
      <c r="S22" s="512"/>
      <c r="T22" s="512"/>
      <c r="U22" s="512"/>
      <c r="V22" s="512"/>
      <c r="W22" s="512"/>
      <c r="X22" s="512"/>
      <c r="Y22" s="512"/>
    </row>
    <row r="23" spans="1:25" ht="25.5" customHeight="1" x14ac:dyDescent="0.2">
      <c r="A23" s="746" t="s">
        <v>703</v>
      </c>
      <c r="B23" s="732" t="s">
        <v>501</v>
      </c>
      <c r="C23" s="733" t="s">
        <v>502</v>
      </c>
      <c r="D23" s="733" t="s">
        <v>503</v>
      </c>
      <c r="E23" s="734" t="s">
        <v>506</v>
      </c>
      <c r="F23" s="735" t="s">
        <v>504</v>
      </c>
      <c r="G23" s="736" t="s">
        <v>505</v>
      </c>
      <c r="H23" s="512"/>
      <c r="I23" s="512"/>
      <c r="J23" s="512"/>
      <c r="K23" s="512"/>
      <c r="L23" s="512"/>
      <c r="M23" s="512"/>
      <c r="N23" s="512"/>
      <c r="O23" s="512"/>
      <c r="P23" s="512"/>
      <c r="Q23" s="512"/>
      <c r="R23" s="512"/>
      <c r="S23" s="512"/>
      <c r="T23" s="512"/>
      <c r="U23" s="512"/>
      <c r="V23" s="512"/>
      <c r="W23" s="512"/>
      <c r="X23" s="512"/>
      <c r="Y23" s="512"/>
    </row>
    <row r="24" spans="1:25" ht="19.5" customHeight="1" x14ac:dyDescent="0.2">
      <c r="A24" s="739" t="s">
        <v>430</v>
      </c>
      <c r="B24" s="506">
        <v>21186.94609152</v>
      </c>
      <c r="C24" s="506">
        <f t="shared" ref="C24:C27" si="5">B24*0.8</f>
        <v>16949.556873215999</v>
      </c>
      <c r="D24" s="506">
        <f t="shared" ref="D24:D27" si="6">B24*0.2</f>
        <v>4237.3892183039998</v>
      </c>
      <c r="E24" s="657">
        <f>IF(F24="",D24,IF(F24=0,D24,F24))</f>
        <v>4237.3892183039998</v>
      </c>
      <c r="F24" s="658"/>
      <c r="G24" s="738" t="str">
        <f>IF(F24=0,"",(F24/D24)-1)</f>
        <v/>
      </c>
      <c r="H24" s="512"/>
      <c r="I24" s="655" t="str">
        <f t="shared" ref="I24:I27" si="7">IF(G24="","",IF(G24&lt;-10%,"The College Fee is greater than a 10% variance",IF(G24&gt;10%,"The College Fee is greater than a 10% variance","")))</f>
        <v/>
      </c>
      <c r="J24" s="512"/>
      <c r="K24" s="512"/>
      <c r="L24" s="512"/>
      <c r="M24" s="512"/>
      <c r="N24" s="512"/>
      <c r="O24" s="512"/>
      <c r="P24" s="512"/>
      <c r="Q24" s="512"/>
      <c r="R24" s="512"/>
      <c r="S24" s="512"/>
      <c r="T24" s="512"/>
      <c r="U24" s="512"/>
      <c r="V24" s="512"/>
      <c r="W24" s="512"/>
      <c r="X24" s="512"/>
      <c r="Y24" s="512"/>
    </row>
    <row r="25" spans="1:25" ht="19.5" customHeight="1" x14ac:dyDescent="0.2">
      <c r="A25" s="739" t="s">
        <v>429</v>
      </c>
      <c r="B25" s="506">
        <v>21186.94609152</v>
      </c>
      <c r="C25" s="506">
        <f t="shared" si="5"/>
        <v>16949.556873215999</v>
      </c>
      <c r="D25" s="506">
        <f t="shared" si="6"/>
        <v>4237.3892183039998</v>
      </c>
      <c r="E25" s="657">
        <f>IF(F25="",D25,IF(F25=0,D25,F25))</f>
        <v>4237.3892183039998</v>
      </c>
      <c r="F25" s="658"/>
      <c r="G25" s="738" t="str">
        <f>IF(F25=0,"",(F25/D25)-1)</f>
        <v/>
      </c>
      <c r="H25" s="512"/>
      <c r="I25" s="655" t="str">
        <f t="shared" si="7"/>
        <v/>
      </c>
      <c r="J25" s="512"/>
      <c r="K25" s="512"/>
      <c r="L25" s="512"/>
      <c r="M25" s="512"/>
      <c r="N25" s="512"/>
      <c r="O25" s="512"/>
      <c r="P25" s="512"/>
      <c r="Q25" s="512"/>
      <c r="R25" s="512"/>
      <c r="S25" s="512"/>
      <c r="T25" s="512"/>
      <c r="U25" s="512"/>
      <c r="V25" s="512"/>
      <c r="W25" s="512"/>
      <c r="X25" s="512"/>
      <c r="Y25" s="512"/>
    </row>
    <row r="26" spans="1:25" ht="19.5" customHeight="1" x14ac:dyDescent="0.2">
      <c r="A26" s="739" t="s">
        <v>427</v>
      </c>
      <c r="B26" s="506">
        <v>21186.94609152</v>
      </c>
      <c r="C26" s="506">
        <f t="shared" si="5"/>
        <v>16949.556873215999</v>
      </c>
      <c r="D26" s="506">
        <f t="shared" si="6"/>
        <v>4237.3892183039998</v>
      </c>
      <c r="E26" s="657">
        <f>IF(F26="",D26,IF(F26=0,D26,F26))</f>
        <v>4237.3892183039998</v>
      </c>
      <c r="F26" s="658"/>
      <c r="G26" s="738" t="str">
        <f>IF(F26=0,"",(F26/D26)-1)</f>
        <v/>
      </c>
      <c r="H26" s="512"/>
      <c r="I26" s="655" t="str">
        <f t="shared" si="7"/>
        <v/>
      </c>
      <c r="J26" s="512"/>
      <c r="K26" s="512"/>
      <c r="L26" s="512"/>
      <c r="M26" s="512"/>
      <c r="N26" s="512"/>
      <c r="O26" s="512"/>
      <c r="P26" s="512"/>
      <c r="Q26" s="512"/>
      <c r="R26" s="512"/>
      <c r="S26" s="512"/>
      <c r="T26" s="512"/>
      <c r="U26" s="512"/>
      <c r="V26" s="512"/>
      <c r="W26" s="512"/>
      <c r="X26" s="512"/>
      <c r="Y26" s="512"/>
    </row>
    <row r="27" spans="1:25" ht="19.5" customHeight="1" thickBot="1" x14ac:dyDescent="0.25">
      <c r="A27" s="747" t="s">
        <v>428</v>
      </c>
      <c r="B27" s="742">
        <v>21186.94609152</v>
      </c>
      <c r="C27" s="742">
        <f t="shared" si="5"/>
        <v>16949.556873215999</v>
      </c>
      <c r="D27" s="742">
        <f t="shared" si="6"/>
        <v>4237.3892183039998</v>
      </c>
      <c r="E27" s="743">
        <f>IF(F27="",D27,IF(F27=0,D27,F27))</f>
        <v>4237.3892183039998</v>
      </c>
      <c r="F27" s="744"/>
      <c r="G27" s="745" t="str">
        <f>IF(F27=0,"",(F27/D27)-1)</f>
        <v/>
      </c>
      <c r="H27" s="512"/>
      <c r="I27" s="655" t="str">
        <f t="shared" si="7"/>
        <v/>
      </c>
      <c r="J27" s="512"/>
      <c r="K27" s="512"/>
      <c r="L27" s="512"/>
      <c r="M27" s="512"/>
      <c r="N27" s="512"/>
      <c r="O27" s="512"/>
      <c r="P27" s="512"/>
      <c r="Q27" s="512"/>
      <c r="R27" s="512"/>
      <c r="S27" s="512"/>
      <c r="T27" s="512"/>
      <c r="U27" s="512"/>
      <c r="V27" s="512"/>
      <c r="W27" s="512"/>
      <c r="X27" s="512"/>
      <c r="Y27" s="512"/>
    </row>
    <row r="28" spans="1:25" ht="15.75" customHeight="1" thickBot="1" x14ac:dyDescent="0.25">
      <c r="A28" s="511"/>
      <c r="B28" s="511"/>
      <c r="C28" s="511"/>
      <c r="D28" s="511"/>
      <c r="E28" s="511"/>
      <c r="F28" s="511"/>
      <c r="G28" s="511"/>
      <c r="H28" s="512"/>
      <c r="I28" s="512"/>
      <c r="J28" s="512"/>
      <c r="K28" s="512"/>
      <c r="L28" s="512"/>
      <c r="M28" s="512"/>
      <c r="N28" s="512"/>
      <c r="O28" s="512"/>
      <c r="P28" s="512"/>
      <c r="Q28" s="512"/>
      <c r="R28" s="512"/>
      <c r="S28" s="512"/>
      <c r="T28" s="512"/>
      <c r="U28" s="512"/>
      <c r="V28" s="512"/>
      <c r="W28" s="512"/>
      <c r="X28" s="512"/>
      <c r="Y28" s="512"/>
    </row>
    <row r="29" spans="1:25" ht="25.5" customHeight="1" x14ac:dyDescent="0.2">
      <c r="A29" s="746" t="s">
        <v>704</v>
      </c>
      <c r="B29" s="732" t="s">
        <v>501</v>
      </c>
      <c r="C29" s="733" t="s">
        <v>502</v>
      </c>
      <c r="D29" s="733" t="s">
        <v>503</v>
      </c>
      <c r="E29" s="734" t="s">
        <v>506</v>
      </c>
      <c r="F29" s="735" t="s">
        <v>504</v>
      </c>
      <c r="G29" s="736" t="s">
        <v>505</v>
      </c>
      <c r="H29" s="512"/>
      <c r="I29" s="512"/>
      <c r="J29" s="512"/>
      <c r="K29" s="512"/>
      <c r="L29" s="512"/>
      <c r="M29" s="512"/>
      <c r="N29" s="512"/>
      <c r="O29" s="512"/>
      <c r="P29" s="512"/>
      <c r="Q29" s="512"/>
      <c r="R29" s="512"/>
      <c r="S29" s="512"/>
      <c r="T29" s="512"/>
      <c r="U29" s="512"/>
      <c r="V29" s="512"/>
      <c r="W29" s="512"/>
      <c r="X29" s="512"/>
      <c r="Y29" s="512"/>
    </row>
    <row r="30" spans="1:25" ht="19.5" customHeight="1" x14ac:dyDescent="0.2">
      <c r="A30" s="737" t="s">
        <v>188</v>
      </c>
      <c r="B30" s="506">
        <v>33896.990096640002</v>
      </c>
      <c r="C30" s="506">
        <f t="shared" ref="C30:C60" si="8">B30*0.8</f>
        <v>27117.592077312001</v>
      </c>
      <c r="D30" s="506">
        <f t="shared" ref="D30:D60" si="9">B30*0.2</f>
        <v>6779.3980193280004</v>
      </c>
      <c r="E30" s="657">
        <f t="shared" ref="E30:E60" si="10">IF(F30="",D30,IF(F30=0,D30,F30))</f>
        <v>6779.3980193280004</v>
      </c>
      <c r="F30" s="658"/>
      <c r="G30" s="738" t="str">
        <f t="shared" ref="G30:G60" si="11">IF(F30=0,"",(F30/D30)-1)</f>
        <v/>
      </c>
      <c r="H30" s="512"/>
      <c r="I30" s="655" t="str">
        <f t="shared" ref="I30:I60" si="12">IF(G30="","",IF(G30&lt;-10%,"The College Fee is greater than a 10% variance",IF(G30&gt;10%,"The College Fee is greater than a 10% variance","")))</f>
        <v/>
      </c>
      <c r="J30" s="512"/>
      <c r="K30" s="512"/>
      <c r="L30" s="512"/>
      <c r="M30" s="512"/>
      <c r="N30" s="512"/>
      <c r="O30" s="512"/>
      <c r="P30" s="512"/>
      <c r="Q30" s="512"/>
      <c r="R30" s="512"/>
      <c r="S30" s="512"/>
      <c r="T30" s="512"/>
      <c r="U30" s="512"/>
      <c r="V30" s="512"/>
      <c r="W30" s="512"/>
      <c r="X30" s="512"/>
      <c r="Y30" s="512"/>
    </row>
    <row r="31" spans="1:25" ht="19.5" customHeight="1" x14ac:dyDescent="0.2">
      <c r="A31" s="737" t="s">
        <v>189</v>
      </c>
      <c r="B31" s="506">
        <v>20927.388894720003</v>
      </c>
      <c r="C31" s="506">
        <f t="shared" si="8"/>
        <v>16741.911115776002</v>
      </c>
      <c r="D31" s="506">
        <f t="shared" si="9"/>
        <v>4185.4777789440004</v>
      </c>
      <c r="E31" s="657">
        <f t="shared" si="10"/>
        <v>4185.4777789440004</v>
      </c>
      <c r="F31" s="658"/>
      <c r="G31" s="738" t="str">
        <f t="shared" si="11"/>
        <v/>
      </c>
      <c r="H31" s="512"/>
      <c r="I31" s="655" t="str">
        <f t="shared" si="12"/>
        <v/>
      </c>
      <c r="J31" s="512"/>
      <c r="K31" s="512"/>
      <c r="L31" s="512"/>
      <c r="M31" s="512"/>
      <c r="N31" s="512"/>
      <c r="O31" s="512"/>
      <c r="P31" s="512"/>
      <c r="Q31" s="512"/>
      <c r="R31" s="512"/>
      <c r="S31" s="512"/>
      <c r="T31" s="512"/>
      <c r="U31" s="512"/>
      <c r="V31" s="512"/>
      <c r="W31" s="512"/>
      <c r="X31" s="512"/>
      <c r="Y31" s="512"/>
    </row>
    <row r="32" spans="1:25" ht="19.5" customHeight="1" x14ac:dyDescent="0.2">
      <c r="A32" s="737" t="s">
        <v>212</v>
      </c>
      <c r="B32" s="506">
        <v>29053.888765440006</v>
      </c>
      <c r="C32" s="506">
        <f t="shared" si="8"/>
        <v>23243.111012352005</v>
      </c>
      <c r="D32" s="506">
        <f t="shared" si="9"/>
        <v>5810.7777530880012</v>
      </c>
      <c r="E32" s="657">
        <f t="shared" si="10"/>
        <v>5810.7777530880012</v>
      </c>
      <c r="F32" s="658"/>
      <c r="G32" s="738" t="str">
        <f t="shared" si="11"/>
        <v/>
      </c>
      <c r="H32" s="512"/>
      <c r="I32" s="655" t="str">
        <f t="shared" si="12"/>
        <v/>
      </c>
      <c r="J32" s="512"/>
      <c r="K32" s="512"/>
      <c r="L32" s="512"/>
      <c r="M32" s="512"/>
      <c r="N32" s="512"/>
      <c r="O32" s="512"/>
      <c r="P32" s="512"/>
      <c r="Q32" s="512"/>
      <c r="R32" s="512"/>
      <c r="S32" s="512"/>
      <c r="T32" s="512"/>
      <c r="U32" s="512"/>
      <c r="V32" s="512"/>
      <c r="W32" s="512"/>
      <c r="X32" s="512"/>
      <c r="Y32" s="512"/>
    </row>
    <row r="33" spans="1:25" ht="19.5" customHeight="1" x14ac:dyDescent="0.2">
      <c r="A33" s="737" t="s">
        <v>213</v>
      </c>
      <c r="B33" s="506">
        <v>25422.447621120002</v>
      </c>
      <c r="C33" s="506">
        <f t="shared" si="8"/>
        <v>20337.958096896004</v>
      </c>
      <c r="D33" s="506">
        <f t="shared" si="9"/>
        <v>5084.4895242240009</v>
      </c>
      <c r="E33" s="657">
        <f t="shared" si="10"/>
        <v>5084.4895242240009</v>
      </c>
      <c r="F33" s="658"/>
      <c r="G33" s="738" t="str">
        <f t="shared" si="11"/>
        <v/>
      </c>
      <c r="H33" s="512"/>
      <c r="I33" s="655" t="str">
        <f t="shared" si="12"/>
        <v/>
      </c>
      <c r="J33" s="512"/>
      <c r="K33" s="512"/>
      <c r="L33" s="512"/>
      <c r="M33" s="512"/>
      <c r="N33" s="512"/>
      <c r="O33" s="512"/>
      <c r="P33" s="512"/>
      <c r="Q33" s="512"/>
      <c r="R33" s="512"/>
      <c r="S33" s="512"/>
      <c r="T33" s="512"/>
      <c r="U33" s="512"/>
      <c r="V33" s="512"/>
      <c r="W33" s="512"/>
      <c r="X33" s="512"/>
      <c r="Y33" s="512"/>
    </row>
    <row r="34" spans="1:25" ht="19.5" customHeight="1" x14ac:dyDescent="0.2">
      <c r="A34" s="739" t="s">
        <v>429</v>
      </c>
      <c r="B34" s="506">
        <v>24716.923968000003</v>
      </c>
      <c r="C34" s="506">
        <f t="shared" si="8"/>
        <v>19773.539174400004</v>
      </c>
      <c r="D34" s="506">
        <f t="shared" si="9"/>
        <v>4943.3847936000011</v>
      </c>
      <c r="E34" s="657">
        <f t="shared" si="10"/>
        <v>4943.3847936000011</v>
      </c>
      <c r="F34" s="658"/>
      <c r="G34" s="738" t="str">
        <f t="shared" si="11"/>
        <v/>
      </c>
      <c r="H34" s="512"/>
      <c r="I34" s="655" t="str">
        <f t="shared" si="12"/>
        <v/>
      </c>
      <c r="J34" s="512"/>
      <c r="K34" s="512"/>
      <c r="L34" s="512"/>
      <c r="M34" s="512"/>
      <c r="N34" s="512"/>
      <c r="O34" s="512"/>
      <c r="P34" s="512"/>
      <c r="Q34" s="512"/>
      <c r="R34" s="512"/>
      <c r="S34" s="512"/>
      <c r="T34" s="512"/>
      <c r="U34" s="512"/>
      <c r="V34" s="512"/>
      <c r="W34" s="512"/>
      <c r="X34" s="512"/>
      <c r="Y34" s="512"/>
    </row>
    <row r="35" spans="1:25" ht="19.5" customHeight="1" x14ac:dyDescent="0.2">
      <c r="A35" s="739" t="s">
        <v>427</v>
      </c>
      <c r="B35" s="506">
        <v>24716.923968000003</v>
      </c>
      <c r="C35" s="506">
        <f t="shared" si="8"/>
        <v>19773.539174400004</v>
      </c>
      <c r="D35" s="506">
        <f t="shared" si="9"/>
        <v>4943.3847936000011</v>
      </c>
      <c r="E35" s="657">
        <f t="shared" si="10"/>
        <v>4943.3847936000011</v>
      </c>
      <c r="F35" s="658"/>
      <c r="G35" s="738" t="str">
        <f t="shared" si="11"/>
        <v/>
      </c>
      <c r="H35" s="512"/>
      <c r="I35" s="655" t="str">
        <f t="shared" si="12"/>
        <v/>
      </c>
      <c r="J35" s="512"/>
      <c r="K35" s="512"/>
      <c r="L35" s="512"/>
      <c r="M35" s="512"/>
      <c r="N35" s="512"/>
      <c r="O35" s="512"/>
      <c r="P35" s="512"/>
      <c r="Q35" s="512"/>
      <c r="R35" s="512"/>
      <c r="S35" s="512"/>
      <c r="T35" s="512"/>
      <c r="U35" s="512"/>
      <c r="V35" s="512"/>
      <c r="W35" s="512"/>
      <c r="X35" s="512"/>
      <c r="Y35" s="512"/>
    </row>
    <row r="36" spans="1:25" ht="19.5" customHeight="1" x14ac:dyDescent="0.2">
      <c r="A36" s="739" t="s">
        <v>428</v>
      </c>
      <c r="B36" s="506">
        <v>24716.923968000003</v>
      </c>
      <c r="C36" s="506">
        <f t="shared" si="8"/>
        <v>19773.539174400004</v>
      </c>
      <c r="D36" s="506">
        <f t="shared" si="9"/>
        <v>4943.3847936000011</v>
      </c>
      <c r="E36" s="657">
        <f t="shared" si="10"/>
        <v>4943.3847936000011</v>
      </c>
      <c r="F36" s="658"/>
      <c r="G36" s="738" t="str">
        <f t="shared" si="11"/>
        <v/>
      </c>
      <c r="H36" s="512"/>
      <c r="I36" s="655" t="str">
        <f t="shared" si="12"/>
        <v/>
      </c>
      <c r="J36" s="512"/>
      <c r="K36" s="512"/>
      <c r="L36" s="512"/>
      <c r="M36" s="512"/>
      <c r="N36" s="512"/>
      <c r="O36" s="512"/>
      <c r="P36" s="512"/>
      <c r="Q36" s="512"/>
      <c r="R36" s="512"/>
      <c r="S36" s="512"/>
      <c r="T36" s="512"/>
      <c r="U36" s="512"/>
      <c r="V36" s="512"/>
      <c r="W36" s="512"/>
      <c r="X36" s="512"/>
      <c r="Y36" s="512"/>
    </row>
    <row r="37" spans="1:25" ht="19.5" customHeight="1" x14ac:dyDescent="0.2">
      <c r="A37" s="737" t="s">
        <v>210</v>
      </c>
      <c r="B37" s="506">
        <v>33896.990096640002</v>
      </c>
      <c r="C37" s="506">
        <f t="shared" si="8"/>
        <v>27117.592077312001</v>
      </c>
      <c r="D37" s="506">
        <f t="shared" si="9"/>
        <v>6779.3980193280004</v>
      </c>
      <c r="E37" s="657">
        <f t="shared" si="10"/>
        <v>6779.3980193280004</v>
      </c>
      <c r="F37" s="658"/>
      <c r="G37" s="738" t="str">
        <f t="shared" si="11"/>
        <v/>
      </c>
      <c r="H37" s="512"/>
      <c r="I37" s="655" t="str">
        <f t="shared" si="12"/>
        <v/>
      </c>
      <c r="J37" s="512"/>
      <c r="K37" s="512"/>
      <c r="L37" s="512"/>
      <c r="M37" s="512"/>
      <c r="N37" s="512"/>
      <c r="O37" s="512"/>
      <c r="P37" s="512"/>
      <c r="Q37" s="512"/>
      <c r="R37" s="512"/>
      <c r="S37" s="512"/>
      <c r="T37" s="512"/>
      <c r="U37" s="512"/>
      <c r="V37" s="512"/>
      <c r="W37" s="512"/>
      <c r="X37" s="512"/>
      <c r="Y37" s="512"/>
    </row>
    <row r="38" spans="1:25" ht="19.5" customHeight="1" x14ac:dyDescent="0.2">
      <c r="A38" s="748" t="s">
        <v>211</v>
      </c>
      <c r="B38" s="678">
        <v>18618.313014400002</v>
      </c>
      <c r="C38" s="678">
        <f t="shared" si="8"/>
        <v>14894.650411520002</v>
      </c>
      <c r="D38" s="678">
        <f t="shared" ref="D38" si="13">B38*0.2</f>
        <v>3723.6626028800006</v>
      </c>
      <c r="E38" s="679">
        <f t="shared" si="10"/>
        <v>3723.6626028800006</v>
      </c>
      <c r="F38" s="680"/>
      <c r="G38" s="749" t="str">
        <f t="shared" si="11"/>
        <v/>
      </c>
      <c r="H38" s="512"/>
      <c r="I38" s="655" t="str">
        <f t="shared" si="12"/>
        <v/>
      </c>
      <c r="J38" s="512"/>
      <c r="K38" s="512"/>
      <c r="L38" s="512"/>
      <c r="M38" s="512"/>
      <c r="N38" s="512"/>
      <c r="O38" s="512"/>
      <c r="P38" s="512"/>
      <c r="Q38" s="512"/>
      <c r="R38" s="512"/>
      <c r="S38" s="512"/>
      <c r="T38" s="512"/>
      <c r="U38" s="512"/>
      <c r="V38" s="512"/>
      <c r="W38" s="512"/>
      <c r="X38" s="512"/>
      <c r="Y38" s="512"/>
    </row>
    <row r="39" spans="1:25" ht="19.5" customHeight="1" x14ac:dyDescent="0.2">
      <c r="A39" s="737" t="s">
        <v>80</v>
      </c>
      <c r="B39" s="506">
        <v>20927.388894720003</v>
      </c>
      <c r="C39" s="506">
        <f t="shared" si="8"/>
        <v>16741.911115776002</v>
      </c>
      <c r="D39" s="506">
        <f t="shared" si="9"/>
        <v>4185.4777789440004</v>
      </c>
      <c r="E39" s="657">
        <f t="shared" si="10"/>
        <v>4185.4777789440004</v>
      </c>
      <c r="F39" s="658"/>
      <c r="G39" s="738" t="str">
        <f t="shared" si="11"/>
        <v/>
      </c>
      <c r="H39" s="512"/>
      <c r="I39" s="655" t="str">
        <f t="shared" si="12"/>
        <v/>
      </c>
      <c r="J39" s="512"/>
      <c r="K39" s="512"/>
      <c r="L39" s="512"/>
      <c r="M39" s="512"/>
      <c r="N39" s="512"/>
      <c r="O39" s="512"/>
      <c r="P39" s="512"/>
      <c r="Q39" s="512"/>
      <c r="R39" s="512"/>
      <c r="S39" s="512"/>
      <c r="T39" s="512"/>
      <c r="U39" s="512"/>
      <c r="V39" s="512"/>
      <c r="W39" s="512"/>
      <c r="X39" s="512"/>
      <c r="Y39" s="512"/>
    </row>
    <row r="40" spans="1:25" ht="19.5" customHeight="1" x14ac:dyDescent="0.2">
      <c r="A40" s="737" t="s">
        <v>191</v>
      </c>
      <c r="B40" s="506">
        <v>41159.87238528001</v>
      </c>
      <c r="C40" s="506">
        <f t="shared" si="8"/>
        <v>32927.897908224011</v>
      </c>
      <c r="D40" s="506">
        <f t="shared" si="9"/>
        <v>8231.9744770560028</v>
      </c>
      <c r="E40" s="657">
        <f t="shared" si="10"/>
        <v>8231.9744770560028</v>
      </c>
      <c r="F40" s="658"/>
      <c r="G40" s="738" t="str">
        <f t="shared" si="11"/>
        <v/>
      </c>
      <c r="H40" s="512"/>
      <c r="I40" s="655" t="str">
        <f t="shared" si="12"/>
        <v/>
      </c>
      <c r="J40" s="512"/>
      <c r="K40" s="512"/>
      <c r="L40" s="512"/>
      <c r="M40" s="512"/>
      <c r="N40" s="512"/>
      <c r="O40" s="512"/>
      <c r="P40" s="512"/>
      <c r="Q40" s="512"/>
      <c r="R40" s="512"/>
      <c r="S40" s="512"/>
      <c r="T40" s="512"/>
      <c r="U40" s="512"/>
      <c r="V40" s="512"/>
      <c r="W40" s="512"/>
      <c r="X40" s="512"/>
      <c r="Y40" s="512"/>
    </row>
    <row r="41" spans="1:25" ht="19.5" customHeight="1" x14ac:dyDescent="0.2">
      <c r="A41" s="737" t="s">
        <v>192</v>
      </c>
      <c r="B41" s="506">
        <v>47213.45409792001</v>
      </c>
      <c r="C41" s="506">
        <f t="shared" si="8"/>
        <v>37770.76327833601</v>
      </c>
      <c r="D41" s="506">
        <f t="shared" si="9"/>
        <v>9442.6908195840024</v>
      </c>
      <c r="E41" s="657">
        <f t="shared" si="10"/>
        <v>9442.6908195840024</v>
      </c>
      <c r="F41" s="658"/>
      <c r="G41" s="738" t="str">
        <f t="shared" si="11"/>
        <v/>
      </c>
      <c r="H41" s="512"/>
      <c r="I41" s="655" t="str">
        <f t="shared" si="12"/>
        <v/>
      </c>
      <c r="J41" s="512"/>
      <c r="K41" s="512"/>
      <c r="L41" s="512"/>
      <c r="M41" s="512"/>
      <c r="N41" s="512"/>
      <c r="O41" s="512"/>
      <c r="P41" s="512"/>
      <c r="Q41" s="512"/>
      <c r="R41" s="512"/>
      <c r="S41" s="512"/>
      <c r="T41" s="512"/>
      <c r="U41" s="512"/>
      <c r="V41" s="512"/>
      <c r="W41" s="512"/>
      <c r="X41" s="512"/>
      <c r="Y41" s="512"/>
    </row>
    <row r="42" spans="1:25" ht="19.5" customHeight="1" x14ac:dyDescent="0.2">
      <c r="A42" s="737" t="s">
        <v>193</v>
      </c>
      <c r="B42" s="506">
        <v>20927.388894720003</v>
      </c>
      <c r="C42" s="506">
        <f t="shared" si="8"/>
        <v>16741.911115776002</v>
      </c>
      <c r="D42" s="506">
        <f t="shared" si="9"/>
        <v>4185.4777789440004</v>
      </c>
      <c r="E42" s="657">
        <f t="shared" si="10"/>
        <v>4185.4777789440004</v>
      </c>
      <c r="F42" s="658"/>
      <c r="G42" s="738" t="str">
        <f t="shared" si="11"/>
        <v/>
      </c>
      <c r="H42" s="512"/>
      <c r="I42" s="655" t="str">
        <f t="shared" si="12"/>
        <v/>
      </c>
      <c r="J42" s="512"/>
      <c r="K42" s="512"/>
      <c r="L42" s="512"/>
      <c r="M42" s="512"/>
      <c r="N42" s="512"/>
      <c r="O42" s="512"/>
      <c r="P42" s="512"/>
      <c r="Q42" s="512"/>
      <c r="R42" s="512"/>
      <c r="S42" s="512"/>
      <c r="T42" s="512"/>
      <c r="U42" s="512"/>
      <c r="V42" s="512"/>
      <c r="W42" s="512"/>
      <c r="X42" s="512"/>
      <c r="Y42" s="512"/>
    </row>
    <row r="43" spans="1:25" ht="19.5" customHeight="1" x14ac:dyDescent="0.2">
      <c r="A43" s="737" t="s">
        <v>194</v>
      </c>
      <c r="B43" s="506">
        <v>33896.990096640002</v>
      </c>
      <c r="C43" s="506">
        <f t="shared" si="8"/>
        <v>27117.592077312001</v>
      </c>
      <c r="D43" s="506">
        <f t="shared" si="9"/>
        <v>6779.3980193280004</v>
      </c>
      <c r="E43" s="657">
        <f t="shared" si="10"/>
        <v>6779.3980193280004</v>
      </c>
      <c r="F43" s="658"/>
      <c r="G43" s="738" t="str">
        <f t="shared" si="11"/>
        <v/>
      </c>
      <c r="H43" s="512"/>
      <c r="I43" s="655" t="str">
        <f t="shared" si="12"/>
        <v/>
      </c>
      <c r="J43" s="512"/>
      <c r="K43" s="512"/>
      <c r="L43" s="512"/>
      <c r="M43" s="512"/>
      <c r="N43" s="512"/>
      <c r="O43" s="512"/>
      <c r="P43" s="512"/>
      <c r="Q43" s="512"/>
      <c r="R43" s="512"/>
      <c r="S43" s="512"/>
      <c r="T43" s="512"/>
      <c r="U43" s="512"/>
      <c r="V43" s="512"/>
      <c r="W43" s="512"/>
      <c r="X43" s="512"/>
      <c r="Y43" s="512"/>
    </row>
    <row r="44" spans="1:25" ht="19.5" customHeight="1" x14ac:dyDescent="0.2">
      <c r="A44" s="737" t="s">
        <v>195</v>
      </c>
      <c r="B44" s="506">
        <v>33896.990096640002</v>
      </c>
      <c r="C44" s="506">
        <f t="shared" si="8"/>
        <v>27117.592077312001</v>
      </c>
      <c r="D44" s="506">
        <f t="shared" si="9"/>
        <v>6779.3980193280004</v>
      </c>
      <c r="E44" s="657">
        <f t="shared" si="10"/>
        <v>6779.3980193280004</v>
      </c>
      <c r="F44" s="658"/>
      <c r="G44" s="738" t="str">
        <f t="shared" si="11"/>
        <v/>
      </c>
      <c r="H44" s="512"/>
      <c r="I44" s="655" t="str">
        <f t="shared" si="12"/>
        <v/>
      </c>
      <c r="J44" s="512"/>
      <c r="K44" s="512"/>
      <c r="L44" s="512"/>
      <c r="M44" s="512"/>
      <c r="N44" s="512"/>
      <c r="O44" s="512"/>
      <c r="P44" s="512"/>
      <c r="Q44" s="512"/>
      <c r="R44" s="512"/>
      <c r="S44" s="512"/>
      <c r="T44" s="512"/>
      <c r="U44" s="512"/>
      <c r="V44" s="512"/>
      <c r="W44" s="512"/>
      <c r="X44" s="512"/>
      <c r="Y44" s="512"/>
    </row>
    <row r="45" spans="1:25" ht="19.5" customHeight="1" x14ac:dyDescent="0.2">
      <c r="A45" s="737" t="s">
        <v>196</v>
      </c>
      <c r="B45" s="506">
        <v>20927.388894720003</v>
      </c>
      <c r="C45" s="506">
        <f t="shared" si="8"/>
        <v>16741.911115776002</v>
      </c>
      <c r="D45" s="506">
        <f t="shared" si="9"/>
        <v>4185.4777789440004</v>
      </c>
      <c r="E45" s="657">
        <f t="shared" si="10"/>
        <v>4185.4777789440004</v>
      </c>
      <c r="F45" s="658"/>
      <c r="G45" s="738" t="str">
        <f t="shared" si="11"/>
        <v/>
      </c>
      <c r="H45" s="512"/>
      <c r="I45" s="655" t="str">
        <f t="shared" si="12"/>
        <v/>
      </c>
      <c r="J45" s="512"/>
      <c r="K45" s="512"/>
      <c r="L45" s="512"/>
      <c r="M45" s="512"/>
      <c r="N45" s="512"/>
      <c r="O45" s="512"/>
      <c r="P45" s="512"/>
      <c r="Q45" s="512"/>
      <c r="R45" s="512"/>
      <c r="S45" s="512"/>
      <c r="T45" s="512"/>
      <c r="U45" s="512"/>
      <c r="V45" s="512"/>
      <c r="W45" s="512"/>
      <c r="X45" s="512"/>
      <c r="Y45" s="512"/>
    </row>
    <row r="46" spans="1:25" ht="19.5" customHeight="1" x14ac:dyDescent="0.2">
      <c r="A46" s="737" t="s">
        <v>197</v>
      </c>
      <c r="B46" s="506">
        <v>29053.888765440006</v>
      </c>
      <c r="C46" s="506">
        <f t="shared" si="8"/>
        <v>23243.111012352005</v>
      </c>
      <c r="D46" s="506">
        <f t="shared" si="9"/>
        <v>5810.7777530880012</v>
      </c>
      <c r="E46" s="657">
        <f t="shared" si="10"/>
        <v>5810.7777530880012</v>
      </c>
      <c r="F46" s="658"/>
      <c r="G46" s="738" t="str">
        <f t="shared" si="11"/>
        <v/>
      </c>
      <c r="H46" s="512"/>
      <c r="I46" s="655" t="str">
        <f t="shared" si="12"/>
        <v/>
      </c>
      <c r="J46" s="512"/>
      <c r="K46" s="512"/>
      <c r="L46" s="512"/>
      <c r="M46" s="512"/>
      <c r="N46" s="512"/>
      <c r="O46" s="512"/>
      <c r="P46" s="512"/>
      <c r="Q46" s="512"/>
      <c r="R46" s="512"/>
      <c r="S46" s="512"/>
      <c r="T46" s="512"/>
      <c r="U46" s="512"/>
      <c r="V46" s="512"/>
      <c r="W46" s="512"/>
      <c r="X46" s="512"/>
      <c r="Y46" s="512"/>
    </row>
    <row r="47" spans="1:25" ht="19.5" customHeight="1" x14ac:dyDescent="0.2">
      <c r="A47" s="737" t="s">
        <v>198</v>
      </c>
      <c r="B47" s="506">
        <v>25422.447621120002</v>
      </c>
      <c r="C47" s="506">
        <f t="shared" si="8"/>
        <v>20337.958096896004</v>
      </c>
      <c r="D47" s="506">
        <f t="shared" si="9"/>
        <v>5084.4895242240009</v>
      </c>
      <c r="E47" s="657">
        <f t="shared" si="10"/>
        <v>5084.4895242240009</v>
      </c>
      <c r="F47" s="658"/>
      <c r="G47" s="738" t="str">
        <f t="shared" si="11"/>
        <v/>
      </c>
      <c r="H47" s="512"/>
      <c r="I47" s="655" t="str">
        <f t="shared" si="12"/>
        <v/>
      </c>
      <c r="J47" s="512"/>
      <c r="K47" s="512"/>
      <c r="L47" s="512"/>
      <c r="M47" s="512"/>
      <c r="N47" s="512"/>
      <c r="O47" s="512"/>
      <c r="P47" s="512"/>
      <c r="Q47" s="512"/>
      <c r="R47" s="512"/>
      <c r="S47" s="512"/>
      <c r="T47" s="512"/>
      <c r="U47" s="512"/>
      <c r="V47" s="512"/>
      <c r="W47" s="512"/>
      <c r="X47" s="512"/>
      <c r="Y47" s="512"/>
    </row>
    <row r="48" spans="1:25" ht="19.5" customHeight="1" x14ac:dyDescent="0.2">
      <c r="A48" s="737" t="s">
        <v>199</v>
      </c>
      <c r="B48" s="506">
        <v>47213.45409792001</v>
      </c>
      <c r="C48" s="506">
        <f t="shared" si="8"/>
        <v>37770.76327833601</v>
      </c>
      <c r="D48" s="506">
        <f t="shared" si="9"/>
        <v>9442.6908195840024</v>
      </c>
      <c r="E48" s="657">
        <f t="shared" si="10"/>
        <v>9442.6908195840024</v>
      </c>
      <c r="F48" s="658"/>
      <c r="G48" s="738" t="str">
        <f t="shared" si="11"/>
        <v/>
      </c>
      <c r="H48" s="512"/>
      <c r="I48" s="655" t="str">
        <f t="shared" si="12"/>
        <v/>
      </c>
      <c r="J48" s="512"/>
      <c r="K48" s="512"/>
      <c r="L48" s="512"/>
      <c r="M48" s="512"/>
      <c r="N48" s="512"/>
      <c r="O48" s="512"/>
      <c r="P48" s="512"/>
      <c r="Q48" s="512"/>
      <c r="R48" s="512"/>
      <c r="S48" s="512"/>
      <c r="T48" s="512"/>
      <c r="U48" s="512"/>
      <c r="V48" s="512"/>
      <c r="W48" s="512"/>
      <c r="X48" s="512"/>
      <c r="Y48" s="512"/>
    </row>
    <row r="49" spans="1:25" ht="19.5" customHeight="1" x14ac:dyDescent="0.2">
      <c r="A49" s="737" t="s">
        <v>200</v>
      </c>
      <c r="B49" s="506">
        <v>20927.388894720003</v>
      </c>
      <c r="C49" s="506">
        <f t="shared" si="8"/>
        <v>16741.911115776002</v>
      </c>
      <c r="D49" s="506">
        <f t="shared" si="9"/>
        <v>4185.4777789440004</v>
      </c>
      <c r="E49" s="657">
        <f t="shared" si="10"/>
        <v>4185.4777789440004</v>
      </c>
      <c r="F49" s="658"/>
      <c r="G49" s="738" t="str">
        <f t="shared" si="11"/>
        <v/>
      </c>
      <c r="H49" s="512"/>
      <c r="I49" s="655" t="str">
        <f t="shared" si="12"/>
        <v/>
      </c>
      <c r="J49" s="512"/>
      <c r="K49" s="512"/>
      <c r="L49" s="512"/>
      <c r="M49" s="512"/>
      <c r="N49" s="512"/>
      <c r="O49" s="512"/>
      <c r="P49" s="512"/>
      <c r="Q49" s="512"/>
      <c r="R49" s="512"/>
      <c r="S49" s="512"/>
      <c r="T49" s="512"/>
      <c r="U49" s="512"/>
      <c r="V49" s="512"/>
      <c r="W49" s="512"/>
      <c r="X49" s="512"/>
      <c r="Y49" s="512"/>
    </row>
    <row r="50" spans="1:25" ht="19.5" customHeight="1" x14ac:dyDescent="0.2">
      <c r="A50" s="737" t="s">
        <v>201</v>
      </c>
      <c r="B50" s="506">
        <v>20927.388894720003</v>
      </c>
      <c r="C50" s="506">
        <f t="shared" si="8"/>
        <v>16741.911115776002</v>
      </c>
      <c r="D50" s="506">
        <f t="shared" si="9"/>
        <v>4185.4777789440004</v>
      </c>
      <c r="E50" s="657">
        <f t="shared" si="10"/>
        <v>4185.4777789440004</v>
      </c>
      <c r="F50" s="658"/>
      <c r="G50" s="738" t="str">
        <f t="shared" si="11"/>
        <v/>
      </c>
      <c r="H50" s="512"/>
      <c r="I50" s="655" t="str">
        <f t="shared" si="12"/>
        <v/>
      </c>
      <c r="J50" s="512"/>
      <c r="K50" s="512"/>
      <c r="L50" s="512"/>
      <c r="M50" s="512"/>
      <c r="N50" s="512"/>
      <c r="O50" s="512"/>
      <c r="P50" s="512"/>
      <c r="Q50" s="512"/>
      <c r="R50" s="512"/>
      <c r="S50" s="512"/>
      <c r="T50" s="512"/>
      <c r="U50" s="512"/>
      <c r="V50" s="512"/>
      <c r="W50" s="512"/>
      <c r="X50" s="512"/>
      <c r="Y50" s="512"/>
    </row>
    <row r="51" spans="1:25" ht="19.5" customHeight="1" x14ac:dyDescent="0.2">
      <c r="A51" s="737" t="s">
        <v>202</v>
      </c>
      <c r="B51" s="506">
        <v>20927.388894720003</v>
      </c>
      <c r="C51" s="506">
        <f t="shared" si="8"/>
        <v>16741.911115776002</v>
      </c>
      <c r="D51" s="506">
        <f t="shared" si="9"/>
        <v>4185.4777789440004</v>
      </c>
      <c r="E51" s="657">
        <f t="shared" si="10"/>
        <v>4185.4777789440004</v>
      </c>
      <c r="F51" s="658"/>
      <c r="G51" s="738" t="str">
        <f t="shared" si="11"/>
        <v/>
      </c>
      <c r="H51" s="512"/>
      <c r="I51" s="655" t="str">
        <f t="shared" si="12"/>
        <v/>
      </c>
      <c r="J51" s="512"/>
      <c r="K51" s="512"/>
      <c r="L51" s="512"/>
      <c r="M51" s="512"/>
      <c r="N51" s="512"/>
      <c r="O51" s="512"/>
      <c r="P51" s="512"/>
      <c r="Q51" s="512"/>
      <c r="R51" s="512"/>
      <c r="S51" s="512"/>
      <c r="T51" s="512"/>
      <c r="U51" s="512"/>
      <c r="V51" s="512"/>
      <c r="W51" s="512"/>
      <c r="X51" s="512"/>
      <c r="Y51" s="512"/>
    </row>
    <row r="52" spans="1:25" ht="19.5" customHeight="1" x14ac:dyDescent="0.2">
      <c r="A52" s="737" t="s">
        <v>203</v>
      </c>
      <c r="B52" s="506">
        <v>33896.990096640002</v>
      </c>
      <c r="C52" s="506">
        <f t="shared" si="8"/>
        <v>27117.592077312001</v>
      </c>
      <c r="D52" s="506">
        <f t="shared" si="9"/>
        <v>6779.3980193280004</v>
      </c>
      <c r="E52" s="657">
        <f t="shared" si="10"/>
        <v>6779.3980193280004</v>
      </c>
      <c r="F52" s="658"/>
      <c r="G52" s="738" t="str">
        <f t="shared" si="11"/>
        <v/>
      </c>
      <c r="H52" s="512"/>
      <c r="I52" s="655" t="str">
        <f t="shared" si="12"/>
        <v/>
      </c>
      <c r="J52" s="512"/>
      <c r="K52" s="512"/>
      <c r="L52" s="512"/>
      <c r="M52" s="512"/>
      <c r="N52" s="512"/>
      <c r="O52" s="512"/>
      <c r="P52" s="512"/>
      <c r="Q52" s="512"/>
      <c r="R52" s="512"/>
      <c r="S52" s="512"/>
      <c r="T52" s="512"/>
      <c r="U52" s="512"/>
      <c r="V52" s="512"/>
      <c r="W52" s="512"/>
      <c r="X52" s="512"/>
      <c r="Y52" s="512"/>
    </row>
    <row r="53" spans="1:25" ht="19.5" customHeight="1" x14ac:dyDescent="0.2">
      <c r="A53" s="737" t="s">
        <v>204</v>
      </c>
      <c r="B53" s="506">
        <v>19068.015521280002</v>
      </c>
      <c r="C53" s="506">
        <f t="shared" si="8"/>
        <v>15254.412417024003</v>
      </c>
      <c r="D53" s="506">
        <f t="shared" si="9"/>
        <v>3813.6031042560007</v>
      </c>
      <c r="E53" s="657">
        <f t="shared" si="10"/>
        <v>3813.6031042560007</v>
      </c>
      <c r="F53" s="658"/>
      <c r="G53" s="738" t="str">
        <f t="shared" si="11"/>
        <v/>
      </c>
      <c r="H53" s="512"/>
      <c r="I53" s="655" t="str">
        <f t="shared" si="12"/>
        <v/>
      </c>
      <c r="J53" s="512"/>
      <c r="K53" s="512"/>
      <c r="L53" s="512"/>
      <c r="M53" s="512"/>
      <c r="N53" s="512"/>
      <c r="O53" s="512"/>
      <c r="P53" s="512"/>
      <c r="Q53" s="512"/>
      <c r="R53" s="512"/>
      <c r="S53" s="512"/>
      <c r="T53" s="512"/>
      <c r="U53" s="512"/>
      <c r="V53" s="512"/>
      <c r="W53" s="512"/>
      <c r="X53" s="512"/>
      <c r="Y53" s="512"/>
    </row>
    <row r="54" spans="1:25" ht="19.5" customHeight="1" x14ac:dyDescent="0.2">
      <c r="A54" s="737" t="s">
        <v>205</v>
      </c>
      <c r="B54" s="506">
        <v>33896.990096640002</v>
      </c>
      <c r="C54" s="506">
        <f t="shared" si="8"/>
        <v>27117.592077312001</v>
      </c>
      <c r="D54" s="506">
        <f t="shared" si="9"/>
        <v>6779.3980193280004</v>
      </c>
      <c r="E54" s="657">
        <f t="shared" si="10"/>
        <v>6779.3980193280004</v>
      </c>
      <c r="F54" s="658"/>
      <c r="G54" s="738" t="str">
        <f t="shared" si="11"/>
        <v/>
      </c>
      <c r="H54" s="512"/>
      <c r="I54" s="655" t="str">
        <f t="shared" si="12"/>
        <v/>
      </c>
      <c r="J54" s="512"/>
      <c r="K54" s="512"/>
      <c r="L54" s="512"/>
      <c r="M54" s="512"/>
      <c r="N54" s="512"/>
      <c r="O54" s="512"/>
      <c r="P54" s="512"/>
      <c r="Q54" s="512"/>
      <c r="R54" s="512"/>
      <c r="S54" s="512"/>
      <c r="T54" s="512"/>
      <c r="U54" s="512"/>
      <c r="V54" s="512"/>
      <c r="W54" s="512"/>
      <c r="X54" s="512"/>
      <c r="Y54" s="512"/>
    </row>
    <row r="55" spans="1:25" ht="19.5" customHeight="1" x14ac:dyDescent="0.2">
      <c r="A55" s="737" t="s">
        <v>206</v>
      </c>
      <c r="B55" s="506">
        <v>33896.990096640002</v>
      </c>
      <c r="C55" s="506">
        <f t="shared" si="8"/>
        <v>27117.592077312001</v>
      </c>
      <c r="D55" s="506">
        <f t="shared" si="9"/>
        <v>6779.3980193280004</v>
      </c>
      <c r="E55" s="657">
        <f t="shared" si="10"/>
        <v>6779.3980193280004</v>
      </c>
      <c r="F55" s="658"/>
      <c r="G55" s="738" t="str">
        <f t="shared" si="11"/>
        <v/>
      </c>
      <c r="H55" s="512"/>
      <c r="I55" s="655" t="str">
        <f t="shared" si="12"/>
        <v/>
      </c>
      <c r="J55" s="512"/>
      <c r="K55" s="512"/>
      <c r="L55" s="512"/>
      <c r="M55" s="512"/>
      <c r="N55" s="512"/>
      <c r="O55" s="512"/>
      <c r="P55" s="512"/>
      <c r="Q55" s="512"/>
      <c r="R55" s="512"/>
      <c r="S55" s="512"/>
      <c r="T55" s="512"/>
      <c r="U55" s="512"/>
      <c r="V55" s="512"/>
      <c r="W55" s="512"/>
      <c r="X55" s="512"/>
      <c r="Y55" s="512"/>
    </row>
    <row r="56" spans="1:25" ht="19.5" customHeight="1" x14ac:dyDescent="0.2">
      <c r="A56" s="737" t="s">
        <v>207</v>
      </c>
      <c r="B56" s="506">
        <v>33896.990096640002</v>
      </c>
      <c r="C56" s="506">
        <f t="shared" si="8"/>
        <v>27117.592077312001</v>
      </c>
      <c r="D56" s="506">
        <f t="shared" si="9"/>
        <v>6779.3980193280004</v>
      </c>
      <c r="E56" s="657">
        <f t="shared" si="10"/>
        <v>6779.3980193280004</v>
      </c>
      <c r="F56" s="658"/>
      <c r="G56" s="738" t="str">
        <f t="shared" si="11"/>
        <v/>
      </c>
      <c r="H56" s="512"/>
      <c r="I56" s="655" t="str">
        <f t="shared" si="12"/>
        <v/>
      </c>
      <c r="J56" s="512"/>
      <c r="K56" s="512"/>
      <c r="L56" s="512"/>
      <c r="M56" s="512"/>
      <c r="N56" s="512"/>
      <c r="O56" s="512"/>
      <c r="P56" s="512"/>
      <c r="Q56" s="512"/>
      <c r="R56" s="512"/>
      <c r="S56" s="512"/>
      <c r="T56" s="512"/>
      <c r="U56" s="512"/>
      <c r="V56" s="512"/>
      <c r="W56" s="512"/>
      <c r="X56" s="512"/>
      <c r="Y56" s="512"/>
    </row>
    <row r="57" spans="1:25" ht="19.5" customHeight="1" x14ac:dyDescent="0.2">
      <c r="A57" s="737" t="s">
        <v>208</v>
      </c>
      <c r="B57" s="506">
        <v>20927.388894720003</v>
      </c>
      <c r="C57" s="506">
        <f t="shared" si="8"/>
        <v>16741.911115776002</v>
      </c>
      <c r="D57" s="506">
        <f t="shared" si="9"/>
        <v>4185.4777789440004</v>
      </c>
      <c r="E57" s="657">
        <f t="shared" si="10"/>
        <v>4185.4777789440004</v>
      </c>
      <c r="F57" s="658"/>
      <c r="G57" s="738" t="str">
        <f t="shared" si="11"/>
        <v/>
      </c>
      <c r="H57" s="512"/>
      <c r="I57" s="655" t="str">
        <f t="shared" si="12"/>
        <v/>
      </c>
      <c r="J57" s="512"/>
      <c r="K57" s="512"/>
      <c r="L57" s="512"/>
      <c r="M57" s="512"/>
      <c r="N57" s="512"/>
      <c r="O57" s="512"/>
      <c r="P57" s="512"/>
      <c r="Q57" s="512"/>
      <c r="R57" s="512"/>
      <c r="S57" s="512"/>
      <c r="T57" s="512"/>
      <c r="U57" s="512"/>
      <c r="V57" s="512"/>
      <c r="W57" s="512"/>
      <c r="X57" s="512"/>
      <c r="Y57" s="512"/>
    </row>
    <row r="58" spans="1:25" ht="19.5" customHeight="1" x14ac:dyDescent="0.2">
      <c r="A58" s="737" t="s">
        <v>209</v>
      </c>
      <c r="B58" s="506">
        <v>20927.388894720003</v>
      </c>
      <c r="C58" s="506">
        <f t="shared" si="8"/>
        <v>16741.911115776002</v>
      </c>
      <c r="D58" s="506">
        <f t="shared" si="9"/>
        <v>4185.4777789440004</v>
      </c>
      <c r="E58" s="657">
        <f t="shared" si="10"/>
        <v>4185.4777789440004</v>
      </c>
      <c r="F58" s="658"/>
      <c r="G58" s="738" t="str">
        <f t="shared" si="11"/>
        <v/>
      </c>
      <c r="H58" s="512"/>
      <c r="I58" s="655" t="str">
        <f t="shared" si="12"/>
        <v/>
      </c>
      <c r="J58" s="512"/>
      <c r="K58" s="512"/>
      <c r="L58" s="512"/>
      <c r="M58" s="512"/>
      <c r="N58" s="512"/>
      <c r="O58" s="512"/>
      <c r="P58" s="512"/>
      <c r="Q58" s="512"/>
      <c r="R58" s="512"/>
      <c r="S58" s="512"/>
      <c r="T58" s="512"/>
      <c r="U58" s="512"/>
      <c r="V58" s="512"/>
      <c r="W58" s="512"/>
      <c r="X58" s="512"/>
      <c r="Y58" s="512"/>
    </row>
    <row r="59" spans="1:25" ht="19.5" customHeight="1" x14ac:dyDescent="0.2">
      <c r="A59" s="748" t="s">
        <v>221</v>
      </c>
      <c r="B59" s="678">
        <v>18618.313014400002</v>
      </c>
      <c r="C59" s="678">
        <f t="shared" si="8"/>
        <v>14894.650411520002</v>
      </c>
      <c r="D59" s="678">
        <f t="shared" si="9"/>
        <v>3723.6626028800006</v>
      </c>
      <c r="E59" s="679">
        <f t="shared" si="10"/>
        <v>3723.6626028800006</v>
      </c>
      <c r="F59" s="680"/>
      <c r="G59" s="749" t="str">
        <f t="shared" si="11"/>
        <v/>
      </c>
      <c r="H59" s="512"/>
      <c r="I59" s="655" t="str">
        <f t="shared" si="12"/>
        <v/>
      </c>
      <c r="J59" s="512"/>
      <c r="K59" s="512"/>
      <c r="L59" s="512"/>
      <c r="M59" s="512"/>
      <c r="N59" s="512"/>
      <c r="O59" s="512"/>
      <c r="P59" s="512"/>
      <c r="Q59" s="512"/>
      <c r="R59" s="512"/>
      <c r="S59" s="512"/>
      <c r="T59" s="512"/>
      <c r="U59" s="512"/>
      <c r="V59" s="512"/>
      <c r="W59" s="512"/>
      <c r="X59" s="512"/>
      <c r="Y59" s="512"/>
    </row>
    <row r="60" spans="1:25" ht="19.5" customHeight="1" thickBot="1" x14ac:dyDescent="0.25">
      <c r="A60" s="750" t="s">
        <v>190</v>
      </c>
      <c r="B60" s="742">
        <v>46002.97371648001</v>
      </c>
      <c r="C60" s="742">
        <f t="shared" si="8"/>
        <v>36802.378973184008</v>
      </c>
      <c r="D60" s="742">
        <f t="shared" si="9"/>
        <v>9200.594743296002</v>
      </c>
      <c r="E60" s="743">
        <f t="shared" si="10"/>
        <v>9200.594743296002</v>
      </c>
      <c r="F60" s="744"/>
      <c r="G60" s="745" t="str">
        <f t="shared" si="11"/>
        <v/>
      </c>
      <c r="H60" s="512"/>
      <c r="I60" s="655" t="str">
        <f t="shared" si="12"/>
        <v/>
      </c>
      <c r="J60" s="512"/>
      <c r="K60" s="512"/>
      <c r="L60" s="512"/>
      <c r="M60" s="512"/>
      <c r="N60" s="512"/>
      <c r="O60" s="512"/>
      <c r="P60" s="512"/>
      <c r="Q60" s="512"/>
      <c r="R60" s="512"/>
      <c r="S60" s="512"/>
      <c r="T60" s="512"/>
      <c r="U60" s="512"/>
      <c r="V60" s="512"/>
      <c r="W60" s="512"/>
      <c r="X60" s="512"/>
      <c r="Y60" s="512"/>
    </row>
    <row r="61" spans="1:25" ht="15.75" customHeight="1" x14ac:dyDescent="0.2">
      <c r="A61" s="511"/>
      <c r="B61" s="511"/>
      <c r="C61" s="511"/>
      <c r="D61" s="511"/>
      <c r="E61" s="511"/>
      <c r="F61" s="511"/>
      <c r="G61" s="511"/>
      <c r="H61" s="512"/>
      <c r="I61" s="512"/>
      <c r="J61" s="512"/>
      <c r="K61" s="512"/>
      <c r="L61" s="512"/>
      <c r="M61" s="512"/>
      <c r="N61" s="512"/>
      <c r="O61" s="512"/>
      <c r="P61" s="512"/>
      <c r="Q61" s="512"/>
      <c r="R61" s="512"/>
      <c r="S61" s="512"/>
      <c r="T61" s="512"/>
      <c r="U61" s="512"/>
      <c r="V61" s="512"/>
      <c r="W61" s="512"/>
      <c r="X61" s="512"/>
      <c r="Y61" s="512"/>
    </row>
    <row r="62" spans="1:25" ht="15.75" customHeight="1" x14ac:dyDescent="0.2">
      <c r="A62" s="511"/>
      <c r="B62" s="511"/>
      <c r="C62" s="511"/>
      <c r="D62" s="511"/>
      <c r="E62" s="511"/>
      <c r="F62" s="511"/>
      <c r="G62" s="511"/>
      <c r="H62" s="512"/>
      <c r="I62" s="512"/>
      <c r="J62" s="512"/>
      <c r="K62" s="512"/>
      <c r="L62" s="512"/>
      <c r="M62" s="512"/>
      <c r="N62" s="512"/>
      <c r="O62" s="512"/>
      <c r="P62" s="512"/>
      <c r="Q62" s="512"/>
      <c r="R62" s="512"/>
      <c r="S62" s="512"/>
      <c r="T62" s="512"/>
      <c r="U62" s="512"/>
      <c r="V62" s="512"/>
      <c r="W62" s="512"/>
      <c r="X62" s="512"/>
      <c r="Y62" s="512"/>
    </row>
    <row r="63" spans="1:25" x14ac:dyDescent="0.2">
      <c r="A63" s="511"/>
      <c r="B63" s="511"/>
      <c r="C63" s="511"/>
      <c r="D63" s="511"/>
      <c r="E63" s="511"/>
      <c r="F63" s="511"/>
      <c r="G63" s="511"/>
      <c r="H63" s="512"/>
      <c r="I63" s="512"/>
      <c r="J63" s="512"/>
      <c r="K63" s="512"/>
      <c r="L63" s="512"/>
      <c r="M63" s="512"/>
      <c r="N63" s="512"/>
      <c r="O63" s="512"/>
      <c r="P63" s="512"/>
      <c r="Q63" s="512"/>
      <c r="R63" s="512"/>
      <c r="S63" s="512"/>
      <c r="T63" s="512"/>
      <c r="U63" s="512"/>
      <c r="V63" s="512"/>
      <c r="W63" s="512"/>
      <c r="X63" s="512"/>
      <c r="Y63" s="512"/>
    </row>
    <row r="64" spans="1:25" x14ac:dyDescent="0.2">
      <c r="A64" s="511"/>
      <c r="B64" s="511"/>
      <c r="C64" s="511"/>
      <c r="D64" s="511"/>
      <c r="E64" s="511"/>
      <c r="F64" s="511"/>
      <c r="G64" s="511"/>
      <c r="H64" s="512"/>
      <c r="I64" s="512"/>
      <c r="J64" s="512"/>
      <c r="K64" s="512"/>
      <c r="L64" s="512"/>
      <c r="M64" s="512"/>
      <c r="N64" s="512"/>
      <c r="O64" s="512"/>
      <c r="P64" s="512"/>
      <c r="Q64" s="512"/>
      <c r="R64" s="512"/>
      <c r="S64" s="512"/>
      <c r="T64" s="512"/>
      <c r="U64" s="512"/>
      <c r="V64" s="512"/>
      <c r="W64" s="512"/>
      <c r="X64" s="512"/>
      <c r="Y64" s="512"/>
    </row>
    <row r="65" spans="1:25" x14ac:dyDescent="0.2">
      <c r="A65" s="511"/>
      <c r="B65" s="511"/>
      <c r="C65" s="511"/>
      <c r="D65" s="511"/>
      <c r="E65" s="511"/>
      <c r="F65" s="511"/>
      <c r="G65" s="511"/>
      <c r="H65" s="512"/>
      <c r="I65" s="512"/>
      <c r="J65" s="512"/>
      <c r="K65" s="512"/>
      <c r="L65" s="512"/>
      <c r="M65" s="512"/>
      <c r="N65" s="512"/>
      <c r="O65" s="512"/>
      <c r="P65" s="512"/>
      <c r="Q65" s="512"/>
      <c r="R65" s="512"/>
      <c r="S65" s="512"/>
      <c r="T65" s="512"/>
      <c r="U65" s="512"/>
      <c r="V65" s="512"/>
      <c r="W65" s="512"/>
      <c r="X65" s="512"/>
      <c r="Y65" s="512"/>
    </row>
    <row r="66" spans="1:25" x14ac:dyDescent="0.2">
      <c r="A66" s="511"/>
      <c r="B66" s="511"/>
      <c r="C66" s="511"/>
      <c r="D66" s="511"/>
      <c r="E66" s="511"/>
      <c r="F66" s="511"/>
      <c r="G66" s="511"/>
      <c r="H66" s="512"/>
      <c r="I66" s="512"/>
      <c r="J66" s="512"/>
      <c r="K66" s="512"/>
      <c r="L66" s="512"/>
      <c r="M66" s="512"/>
      <c r="N66" s="512"/>
      <c r="O66" s="512"/>
      <c r="P66" s="512"/>
      <c r="Q66" s="512"/>
      <c r="R66" s="512"/>
      <c r="S66" s="512"/>
      <c r="T66" s="512"/>
      <c r="U66" s="512"/>
      <c r="V66" s="512"/>
      <c r="W66" s="512"/>
      <c r="X66" s="512"/>
      <c r="Y66" s="512"/>
    </row>
    <row r="67" spans="1:25" x14ac:dyDescent="0.2">
      <c r="A67" s="511"/>
      <c r="B67" s="511"/>
      <c r="C67" s="511"/>
      <c r="D67" s="511"/>
      <c r="E67" s="511"/>
      <c r="F67" s="511"/>
      <c r="G67" s="511"/>
      <c r="H67" s="512"/>
      <c r="I67" s="512"/>
      <c r="J67" s="512"/>
      <c r="K67" s="512"/>
      <c r="L67" s="512"/>
      <c r="M67" s="512"/>
      <c r="N67" s="512"/>
      <c r="O67" s="512"/>
      <c r="P67" s="512"/>
      <c r="Q67" s="512"/>
      <c r="R67" s="512"/>
      <c r="S67" s="512"/>
      <c r="T67" s="512"/>
      <c r="U67" s="512"/>
      <c r="V67" s="512"/>
      <c r="W67" s="512"/>
      <c r="X67" s="512"/>
      <c r="Y67" s="512"/>
    </row>
    <row r="68" spans="1:25" x14ac:dyDescent="0.2">
      <c r="A68" s="511"/>
      <c r="B68" s="511"/>
      <c r="C68" s="511"/>
      <c r="D68" s="511"/>
      <c r="E68" s="511"/>
      <c r="F68" s="511"/>
      <c r="G68" s="511"/>
      <c r="H68" s="512"/>
      <c r="I68" s="512"/>
      <c r="J68" s="512"/>
      <c r="K68" s="512"/>
      <c r="L68" s="512"/>
      <c r="M68" s="512"/>
      <c r="N68" s="512"/>
      <c r="O68" s="512"/>
      <c r="P68" s="512"/>
      <c r="Q68" s="512"/>
      <c r="R68" s="512"/>
      <c r="S68" s="512"/>
      <c r="T68" s="512"/>
      <c r="U68" s="512"/>
      <c r="V68" s="512"/>
      <c r="W68" s="512"/>
      <c r="X68" s="512"/>
      <c r="Y68" s="512"/>
    </row>
    <row r="69" spans="1:25" x14ac:dyDescent="0.2">
      <c r="A69" s="511"/>
      <c r="B69" s="511"/>
      <c r="C69" s="511"/>
      <c r="D69" s="511"/>
      <c r="E69" s="511"/>
      <c r="F69" s="511"/>
      <c r="G69" s="511"/>
      <c r="H69" s="512"/>
      <c r="I69" s="512"/>
      <c r="J69" s="512"/>
      <c r="K69" s="512"/>
      <c r="L69" s="512"/>
      <c r="M69" s="512"/>
      <c r="N69" s="512"/>
      <c r="O69" s="512"/>
      <c r="P69" s="512"/>
      <c r="Q69" s="512"/>
      <c r="R69" s="512"/>
      <c r="S69" s="512"/>
      <c r="T69" s="512"/>
      <c r="U69" s="512"/>
      <c r="V69" s="512"/>
      <c r="W69" s="512"/>
      <c r="X69" s="512"/>
      <c r="Y69" s="512"/>
    </row>
    <row r="70" spans="1:25" x14ac:dyDescent="0.2">
      <c r="A70" s="511"/>
      <c r="B70" s="511"/>
      <c r="C70" s="511"/>
      <c r="D70" s="511"/>
      <c r="E70" s="511"/>
      <c r="F70" s="511"/>
      <c r="G70" s="511"/>
      <c r="H70" s="512"/>
      <c r="I70" s="512"/>
      <c r="J70" s="512"/>
      <c r="K70" s="512"/>
      <c r="L70" s="512"/>
      <c r="M70" s="512"/>
      <c r="N70" s="512"/>
      <c r="O70" s="512"/>
      <c r="P70" s="512"/>
      <c r="Q70" s="512"/>
      <c r="R70" s="512"/>
      <c r="S70" s="512"/>
      <c r="T70" s="512"/>
      <c r="U70" s="512"/>
      <c r="V70" s="512"/>
      <c r="W70" s="512"/>
      <c r="X70" s="512"/>
      <c r="Y70" s="512"/>
    </row>
    <row r="71" spans="1:25" x14ac:dyDescent="0.2">
      <c r="A71" s="511"/>
      <c r="B71" s="511"/>
      <c r="C71" s="511"/>
      <c r="D71" s="511"/>
      <c r="E71" s="511"/>
      <c r="F71" s="511"/>
      <c r="G71" s="511"/>
      <c r="H71" s="512"/>
      <c r="I71" s="512"/>
      <c r="J71" s="512"/>
      <c r="K71" s="512"/>
      <c r="L71" s="512"/>
      <c r="M71" s="512"/>
      <c r="N71" s="512"/>
      <c r="O71" s="512"/>
      <c r="P71" s="512"/>
      <c r="Q71" s="512"/>
      <c r="R71" s="512"/>
      <c r="S71" s="512"/>
      <c r="T71" s="512"/>
      <c r="U71" s="512"/>
      <c r="V71" s="512"/>
      <c r="W71" s="512"/>
      <c r="X71" s="512"/>
      <c r="Y71" s="512"/>
    </row>
    <row r="72" spans="1:25" x14ac:dyDescent="0.2">
      <c r="A72" s="511"/>
      <c r="B72" s="511"/>
      <c r="C72" s="511"/>
      <c r="D72" s="511"/>
      <c r="E72" s="511"/>
      <c r="F72" s="511"/>
      <c r="G72" s="511"/>
      <c r="H72" s="512"/>
      <c r="I72" s="512"/>
      <c r="J72" s="512"/>
      <c r="K72" s="512"/>
      <c r="L72" s="512"/>
      <c r="M72" s="512"/>
      <c r="N72" s="512"/>
      <c r="O72" s="512"/>
      <c r="P72" s="512"/>
      <c r="Q72" s="512"/>
      <c r="R72" s="512"/>
      <c r="S72" s="512"/>
      <c r="T72" s="512"/>
      <c r="U72" s="512"/>
      <c r="V72" s="512"/>
      <c r="W72" s="512"/>
      <c r="X72" s="512"/>
      <c r="Y72" s="512"/>
    </row>
    <row r="73" spans="1:25" x14ac:dyDescent="0.2">
      <c r="A73" s="511"/>
      <c r="B73" s="511"/>
      <c r="C73" s="511"/>
      <c r="D73" s="511"/>
      <c r="E73" s="511"/>
      <c r="F73" s="511"/>
      <c r="G73" s="511"/>
      <c r="H73" s="512"/>
      <c r="I73" s="512"/>
      <c r="J73" s="512"/>
      <c r="K73" s="512"/>
      <c r="L73" s="512"/>
      <c r="M73" s="512"/>
      <c r="N73" s="512"/>
      <c r="O73" s="512"/>
      <c r="P73" s="512"/>
      <c r="Q73" s="512"/>
      <c r="R73" s="512"/>
      <c r="S73" s="512"/>
      <c r="T73" s="512"/>
      <c r="U73" s="512"/>
      <c r="V73" s="512"/>
      <c r="W73" s="512"/>
      <c r="X73" s="512"/>
      <c r="Y73" s="512"/>
    </row>
    <row r="74" spans="1:25" x14ac:dyDescent="0.2">
      <c r="A74" s="511"/>
      <c r="B74" s="511"/>
      <c r="C74" s="511"/>
      <c r="D74" s="511"/>
      <c r="E74" s="511"/>
      <c r="F74" s="511"/>
      <c r="G74" s="511"/>
      <c r="H74" s="512"/>
      <c r="I74" s="512"/>
      <c r="J74" s="512"/>
      <c r="K74" s="512"/>
      <c r="L74" s="512"/>
      <c r="M74" s="512"/>
      <c r="N74" s="512"/>
      <c r="O74" s="512"/>
      <c r="P74" s="512"/>
      <c r="Q74" s="512"/>
      <c r="R74" s="512"/>
      <c r="S74" s="512"/>
      <c r="T74" s="512"/>
      <c r="U74" s="512"/>
      <c r="V74" s="512"/>
      <c r="W74" s="512"/>
      <c r="X74" s="512"/>
      <c r="Y74" s="512"/>
    </row>
    <row r="75" spans="1:25" x14ac:dyDescent="0.2">
      <c r="A75" s="511"/>
      <c r="B75" s="511"/>
      <c r="C75" s="511"/>
      <c r="D75" s="511"/>
      <c r="E75" s="511"/>
      <c r="F75" s="511"/>
      <c r="G75" s="511"/>
      <c r="H75" s="512"/>
      <c r="I75" s="512"/>
      <c r="J75" s="512"/>
      <c r="K75" s="512"/>
      <c r="L75" s="512"/>
      <c r="M75" s="512"/>
      <c r="N75" s="512"/>
      <c r="O75" s="512"/>
      <c r="P75" s="512"/>
      <c r="Q75" s="512"/>
      <c r="R75" s="512"/>
      <c r="S75" s="512"/>
      <c r="T75" s="512"/>
      <c r="U75" s="512"/>
      <c r="V75" s="512"/>
      <c r="W75" s="512"/>
      <c r="X75" s="512"/>
      <c r="Y75" s="512"/>
    </row>
    <row r="76" spans="1:25" x14ac:dyDescent="0.2">
      <c r="A76" s="511"/>
      <c r="B76" s="511"/>
      <c r="C76" s="511"/>
      <c r="D76" s="511"/>
      <c r="E76" s="511"/>
      <c r="F76" s="511"/>
      <c r="G76" s="511"/>
      <c r="H76" s="512"/>
      <c r="I76" s="512"/>
      <c r="J76" s="512"/>
      <c r="K76" s="512"/>
      <c r="L76" s="512"/>
      <c r="M76" s="512"/>
      <c r="N76" s="512"/>
      <c r="O76" s="512"/>
      <c r="P76" s="512"/>
      <c r="Q76" s="512"/>
      <c r="R76" s="512"/>
      <c r="S76" s="512"/>
      <c r="T76" s="512"/>
      <c r="U76" s="512"/>
      <c r="V76" s="512"/>
      <c r="W76" s="512"/>
      <c r="X76" s="512"/>
      <c r="Y76" s="512"/>
    </row>
    <row r="77" spans="1:25" x14ac:dyDescent="0.2">
      <c r="A77" s="511"/>
      <c r="B77" s="511"/>
      <c r="C77" s="511"/>
      <c r="D77" s="511"/>
      <c r="E77" s="511"/>
      <c r="F77" s="511"/>
      <c r="G77" s="511"/>
      <c r="H77" s="512"/>
      <c r="I77" s="512"/>
      <c r="J77" s="512"/>
      <c r="K77" s="512"/>
      <c r="L77" s="512"/>
      <c r="M77" s="512"/>
      <c r="N77" s="512"/>
      <c r="O77" s="512"/>
      <c r="P77" s="512"/>
      <c r="Q77" s="512"/>
      <c r="R77" s="512"/>
      <c r="S77" s="512"/>
      <c r="T77" s="512"/>
      <c r="U77" s="512"/>
      <c r="V77" s="512"/>
      <c r="W77" s="512"/>
      <c r="X77" s="512"/>
      <c r="Y77" s="512"/>
    </row>
    <row r="78" spans="1:25" x14ac:dyDescent="0.2">
      <c r="A78" s="511"/>
      <c r="B78" s="511"/>
      <c r="C78" s="511"/>
      <c r="D78" s="511"/>
      <c r="E78" s="511"/>
      <c r="F78" s="511"/>
      <c r="G78" s="511"/>
      <c r="H78" s="512"/>
      <c r="I78" s="512"/>
      <c r="J78" s="512"/>
      <c r="K78" s="512"/>
      <c r="L78" s="512"/>
      <c r="M78" s="512"/>
      <c r="N78" s="512"/>
      <c r="O78" s="512"/>
      <c r="P78" s="512"/>
      <c r="Q78" s="512"/>
      <c r="R78" s="512"/>
      <c r="S78" s="512"/>
      <c r="T78" s="512"/>
      <c r="U78" s="512"/>
      <c r="V78" s="512"/>
      <c r="W78" s="512"/>
      <c r="X78" s="512"/>
      <c r="Y78" s="512"/>
    </row>
    <row r="79" spans="1:25" x14ac:dyDescent="0.2">
      <c r="A79" s="511"/>
      <c r="B79" s="511"/>
      <c r="C79" s="511"/>
      <c r="D79" s="511"/>
      <c r="E79" s="511"/>
      <c r="F79" s="511"/>
      <c r="G79" s="511"/>
      <c r="H79" s="512"/>
      <c r="I79" s="512"/>
      <c r="J79" s="512"/>
      <c r="K79" s="512"/>
      <c r="L79" s="512"/>
      <c r="M79" s="512"/>
      <c r="N79" s="512"/>
      <c r="O79" s="512"/>
      <c r="P79" s="512"/>
      <c r="Q79" s="512"/>
      <c r="R79" s="512"/>
      <c r="S79" s="512"/>
      <c r="T79" s="512"/>
      <c r="U79" s="512"/>
      <c r="V79" s="512"/>
      <c r="W79" s="512"/>
      <c r="X79" s="512"/>
      <c r="Y79" s="512"/>
    </row>
    <row r="80" spans="1:25" x14ac:dyDescent="0.2">
      <c r="A80" s="511"/>
      <c r="B80" s="511"/>
      <c r="C80" s="511"/>
      <c r="D80" s="511"/>
      <c r="E80" s="511"/>
      <c r="F80" s="511"/>
      <c r="G80" s="511"/>
      <c r="H80" s="512"/>
      <c r="I80" s="512"/>
      <c r="J80" s="512"/>
      <c r="K80" s="512"/>
      <c r="L80" s="512"/>
      <c r="M80" s="512"/>
      <c r="N80" s="512"/>
      <c r="O80" s="512"/>
      <c r="P80" s="512"/>
      <c r="Q80" s="512"/>
      <c r="R80" s="512"/>
      <c r="S80" s="512"/>
      <c r="T80" s="512"/>
      <c r="U80" s="512"/>
      <c r="V80" s="512"/>
      <c r="W80" s="512"/>
      <c r="X80" s="512"/>
      <c r="Y80" s="512"/>
    </row>
    <row r="81" spans="1:25" x14ac:dyDescent="0.2">
      <c r="A81" s="511"/>
      <c r="B81" s="511"/>
      <c r="C81" s="511"/>
      <c r="D81" s="511"/>
      <c r="E81" s="511"/>
      <c r="F81" s="511"/>
      <c r="G81" s="511"/>
      <c r="H81" s="512"/>
      <c r="I81" s="512"/>
      <c r="J81" s="512"/>
      <c r="K81" s="512"/>
      <c r="L81" s="512"/>
      <c r="M81" s="512"/>
      <c r="N81" s="512"/>
      <c r="O81" s="512"/>
      <c r="P81" s="512"/>
      <c r="Q81" s="512"/>
      <c r="R81" s="512"/>
      <c r="S81" s="512"/>
      <c r="T81" s="512"/>
      <c r="U81" s="512"/>
      <c r="V81" s="512"/>
      <c r="W81" s="512"/>
      <c r="X81" s="512"/>
      <c r="Y81" s="512"/>
    </row>
    <row r="82" spans="1:25" x14ac:dyDescent="0.2">
      <c r="A82" s="511"/>
      <c r="B82" s="511"/>
      <c r="C82" s="511"/>
      <c r="D82" s="511"/>
      <c r="E82" s="511"/>
      <c r="F82" s="511"/>
      <c r="G82" s="511"/>
      <c r="H82" s="512"/>
      <c r="I82" s="512"/>
      <c r="J82" s="512"/>
      <c r="K82" s="512"/>
      <c r="L82" s="512"/>
      <c r="M82" s="512"/>
      <c r="N82" s="512"/>
      <c r="O82" s="512"/>
      <c r="P82" s="512"/>
      <c r="Q82" s="512"/>
      <c r="R82" s="512"/>
      <c r="S82" s="512"/>
      <c r="T82" s="512"/>
      <c r="U82" s="512"/>
      <c r="V82" s="512"/>
      <c r="W82" s="512"/>
      <c r="X82" s="512"/>
      <c r="Y82" s="512"/>
    </row>
    <row r="83" spans="1:25" x14ac:dyDescent="0.2">
      <c r="A83" s="511"/>
      <c r="B83" s="511"/>
      <c r="C83" s="511"/>
      <c r="D83" s="511"/>
      <c r="E83" s="511"/>
      <c r="F83" s="511"/>
      <c r="G83" s="511"/>
      <c r="H83" s="512"/>
      <c r="I83" s="512"/>
      <c r="J83" s="512"/>
      <c r="K83" s="512"/>
      <c r="L83" s="512"/>
      <c r="M83" s="512"/>
      <c r="N83" s="512"/>
      <c r="O83" s="512"/>
      <c r="P83" s="512"/>
      <c r="Q83" s="512"/>
      <c r="R83" s="512"/>
      <c r="S83" s="512"/>
      <c r="T83" s="512"/>
      <c r="U83" s="512"/>
      <c r="V83" s="512"/>
      <c r="W83" s="512"/>
      <c r="X83" s="512"/>
      <c r="Y83" s="512"/>
    </row>
    <row r="84" spans="1:25" x14ac:dyDescent="0.2">
      <c r="A84" s="511"/>
      <c r="B84" s="511"/>
      <c r="C84" s="511"/>
      <c r="D84" s="511"/>
      <c r="E84" s="511"/>
      <c r="F84" s="511"/>
      <c r="G84" s="511"/>
      <c r="H84" s="512"/>
      <c r="I84" s="512"/>
      <c r="J84" s="512"/>
      <c r="K84" s="512"/>
      <c r="L84" s="512"/>
      <c r="M84" s="512"/>
      <c r="N84" s="512"/>
      <c r="O84" s="512"/>
      <c r="P84" s="512"/>
      <c r="Q84" s="512"/>
      <c r="R84" s="512"/>
      <c r="S84" s="512"/>
      <c r="T84" s="512"/>
      <c r="U84" s="512"/>
      <c r="V84" s="512"/>
      <c r="W84" s="512"/>
      <c r="X84" s="512"/>
      <c r="Y84" s="512"/>
    </row>
    <row r="85" spans="1:25" x14ac:dyDescent="0.2">
      <c r="A85" s="511"/>
      <c r="B85" s="511"/>
      <c r="C85" s="511"/>
      <c r="D85" s="511"/>
      <c r="E85" s="511"/>
      <c r="F85" s="511"/>
      <c r="G85" s="511"/>
      <c r="H85" s="512"/>
      <c r="I85" s="512"/>
      <c r="J85" s="512"/>
      <c r="K85" s="512"/>
      <c r="L85" s="512"/>
      <c r="M85" s="512"/>
      <c r="N85" s="512"/>
      <c r="O85" s="512"/>
      <c r="P85" s="512"/>
      <c r="Q85" s="512"/>
      <c r="R85" s="512"/>
      <c r="S85" s="512"/>
      <c r="T85" s="512"/>
      <c r="U85" s="512"/>
      <c r="V85" s="512"/>
      <c r="W85" s="512"/>
      <c r="X85" s="512"/>
      <c r="Y85" s="512"/>
    </row>
    <row r="86" spans="1:25" x14ac:dyDescent="0.2">
      <c r="A86" s="511"/>
      <c r="B86" s="511"/>
      <c r="C86" s="511"/>
      <c r="D86" s="511"/>
      <c r="E86" s="511"/>
      <c r="F86" s="511"/>
      <c r="G86" s="511"/>
      <c r="H86" s="512"/>
      <c r="I86" s="512"/>
      <c r="J86" s="512"/>
      <c r="K86" s="512"/>
      <c r="L86" s="512"/>
      <c r="M86" s="512"/>
      <c r="N86" s="512"/>
      <c r="O86" s="512"/>
      <c r="P86" s="512"/>
      <c r="Q86" s="512"/>
      <c r="R86" s="512"/>
      <c r="S86" s="512"/>
      <c r="T86" s="512"/>
      <c r="U86" s="512"/>
      <c r="V86" s="512"/>
      <c r="W86" s="512"/>
      <c r="X86" s="512"/>
      <c r="Y86" s="512"/>
    </row>
    <row r="87" spans="1:25" x14ac:dyDescent="0.2">
      <c r="A87" s="511"/>
      <c r="B87" s="511"/>
      <c r="C87" s="511"/>
      <c r="D87" s="511"/>
      <c r="E87" s="511"/>
      <c r="F87" s="511"/>
      <c r="G87" s="511"/>
      <c r="H87" s="512"/>
      <c r="I87" s="512"/>
      <c r="J87" s="512"/>
      <c r="K87" s="512"/>
      <c r="L87" s="512"/>
      <c r="M87" s="512"/>
      <c r="N87" s="512"/>
      <c r="O87" s="512"/>
      <c r="P87" s="512"/>
      <c r="Q87" s="512"/>
      <c r="R87" s="512"/>
      <c r="S87" s="512"/>
      <c r="T87" s="512"/>
      <c r="U87" s="512"/>
      <c r="V87" s="512"/>
      <c r="W87" s="512"/>
      <c r="X87" s="512"/>
      <c r="Y87" s="512"/>
    </row>
    <row r="88" spans="1:25" x14ac:dyDescent="0.2">
      <c r="A88" s="511"/>
      <c r="B88" s="511"/>
      <c r="C88" s="511"/>
      <c r="D88" s="511"/>
      <c r="E88" s="511"/>
      <c r="F88" s="511"/>
      <c r="G88" s="511"/>
      <c r="H88" s="512"/>
      <c r="I88" s="512"/>
      <c r="J88" s="512"/>
      <c r="K88" s="512"/>
      <c r="L88" s="512"/>
      <c r="M88" s="512"/>
      <c r="N88" s="512"/>
      <c r="O88" s="512"/>
      <c r="P88" s="512"/>
      <c r="Q88" s="512"/>
      <c r="R88" s="512"/>
      <c r="S88" s="512"/>
      <c r="T88" s="512"/>
      <c r="U88" s="512"/>
      <c r="V88" s="512"/>
      <c r="W88" s="512"/>
      <c r="X88" s="512"/>
      <c r="Y88" s="512"/>
    </row>
    <row r="89" spans="1:25" x14ac:dyDescent="0.2">
      <c r="A89" s="511"/>
      <c r="B89" s="511"/>
      <c r="C89" s="511"/>
      <c r="D89" s="511"/>
      <c r="E89" s="511"/>
      <c r="F89" s="511"/>
      <c r="G89" s="511"/>
      <c r="H89" s="512"/>
      <c r="I89" s="512"/>
      <c r="J89" s="512"/>
      <c r="K89" s="512"/>
      <c r="L89" s="512"/>
      <c r="M89" s="512"/>
      <c r="N89" s="512"/>
      <c r="O89" s="512"/>
      <c r="P89" s="512"/>
      <c r="Q89" s="512"/>
      <c r="R89" s="512"/>
      <c r="S89" s="512"/>
      <c r="T89" s="512"/>
      <c r="U89" s="512"/>
      <c r="V89" s="512"/>
      <c r="W89" s="512"/>
      <c r="X89" s="512"/>
      <c r="Y89" s="512"/>
    </row>
    <row r="90" spans="1:25" x14ac:dyDescent="0.2">
      <c r="A90" s="511"/>
      <c r="B90" s="511"/>
      <c r="C90" s="511"/>
      <c r="D90" s="511"/>
      <c r="E90" s="511"/>
      <c r="F90" s="511"/>
      <c r="G90" s="511"/>
      <c r="H90" s="512"/>
      <c r="I90" s="512"/>
      <c r="J90" s="512"/>
      <c r="K90" s="512"/>
      <c r="L90" s="512"/>
      <c r="M90" s="512"/>
      <c r="N90" s="512"/>
      <c r="O90" s="512"/>
      <c r="P90" s="512"/>
      <c r="Q90" s="512"/>
      <c r="R90" s="512"/>
      <c r="S90" s="512"/>
      <c r="T90" s="512"/>
      <c r="U90" s="512"/>
      <c r="V90" s="512"/>
      <c r="W90" s="512"/>
      <c r="X90" s="512"/>
      <c r="Y90" s="512"/>
    </row>
    <row r="91" spans="1:25" x14ac:dyDescent="0.2">
      <c r="A91" s="511"/>
      <c r="B91" s="511"/>
      <c r="C91" s="511"/>
      <c r="D91" s="511"/>
      <c r="E91" s="511"/>
      <c r="F91" s="511"/>
      <c r="G91" s="511"/>
      <c r="H91" s="512"/>
      <c r="I91" s="512"/>
      <c r="J91" s="512"/>
      <c r="K91" s="512"/>
      <c r="L91" s="512"/>
      <c r="M91" s="512"/>
      <c r="N91" s="512"/>
      <c r="O91" s="512"/>
      <c r="P91" s="512"/>
      <c r="Q91" s="512"/>
      <c r="R91" s="512"/>
      <c r="S91" s="512"/>
      <c r="T91" s="512"/>
      <c r="U91" s="512"/>
      <c r="V91" s="512"/>
      <c r="W91" s="512"/>
      <c r="X91" s="512"/>
      <c r="Y91" s="512"/>
    </row>
    <row r="92" spans="1:25" x14ac:dyDescent="0.2">
      <c r="A92" s="511"/>
      <c r="B92" s="511"/>
      <c r="C92" s="511"/>
      <c r="D92" s="511"/>
      <c r="E92" s="511"/>
      <c r="F92" s="511"/>
      <c r="G92" s="511"/>
      <c r="H92" s="512"/>
      <c r="I92" s="512"/>
      <c r="J92" s="512"/>
      <c r="K92" s="512"/>
      <c r="L92" s="512"/>
      <c r="M92" s="512"/>
      <c r="N92" s="512"/>
      <c r="O92" s="512"/>
      <c r="P92" s="512"/>
      <c r="Q92" s="512"/>
      <c r="R92" s="512"/>
      <c r="S92" s="512"/>
      <c r="T92" s="512"/>
      <c r="U92" s="512"/>
      <c r="V92" s="512"/>
      <c r="W92" s="512"/>
      <c r="X92" s="512"/>
      <c r="Y92" s="512"/>
    </row>
    <row r="93" spans="1:25" x14ac:dyDescent="0.2">
      <c r="A93" s="511"/>
      <c r="B93" s="511"/>
      <c r="C93" s="511"/>
      <c r="D93" s="511"/>
      <c r="E93" s="511"/>
      <c r="F93" s="511"/>
      <c r="G93" s="511"/>
      <c r="H93" s="512"/>
      <c r="I93" s="512"/>
      <c r="J93" s="512"/>
      <c r="K93" s="512"/>
      <c r="L93" s="512"/>
      <c r="M93" s="512"/>
      <c r="N93" s="512"/>
      <c r="O93" s="512"/>
      <c r="P93" s="512"/>
      <c r="Q93" s="512"/>
      <c r="R93" s="512"/>
      <c r="S93" s="512"/>
      <c r="T93" s="512"/>
      <c r="U93" s="512"/>
      <c r="V93" s="512"/>
      <c r="W93" s="512"/>
      <c r="X93" s="512"/>
      <c r="Y93" s="512"/>
    </row>
    <row r="94" spans="1:25" x14ac:dyDescent="0.2">
      <c r="A94" s="511"/>
      <c r="B94" s="511"/>
      <c r="C94" s="511"/>
      <c r="D94" s="511"/>
      <c r="E94" s="511"/>
      <c r="F94" s="511"/>
      <c r="G94" s="511"/>
      <c r="H94" s="512"/>
      <c r="I94" s="512"/>
      <c r="J94" s="512"/>
      <c r="K94" s="512"/>
      <c r="L94" s="512"/>
      <c r="M94" s="512"/>
      <c r="N94" s="512"/>
      <c r="O94" s="512"/>
      <c r="P94" s="512"/>
      <c r="Q94" s="512"/>
      <c r="R94" s="512"/>
      <c r="S94" s="512"/>
      <c r="T94" s="512"/>
      <c r="U94" s="512"/>
      <c r="V94" s="512"/>
      <c r="W94" s="512"/>
      <c r="X94" s="512"/>
      <c r="Y94" s="512"/>
    </row>
    <row r="95" spans="1:25" x14ac:dyDescent="0.2">
      <c r="A95" s="511"/>
      <c r="B95" s="511"/>
      <c r="C95" s="511"/>
      <c r="D95" s="511"/>
      <c r="E95" s="511"/>
      <c r="F95" s="511"/>
      <c r="G95" s="511"/>
      <c r="H95" s="512"/>
      <c r="I95" s="512"/>
      <c r="J95" s="512"/>
      <c r="K95" s="512"/>
      <c r="L95" s="512"/>
      <c r="M95" s="512"/>
      <c r="N95" s="512"/>
      <c r="O95" s="512"/>
      <c r="P95" s="512"/>
      <c r="Q95" s="512"/>
      <c r="R95" s="512"/>
      <c r="S95" s="512"/>
      <c r="T95" s="512"/>
      <c r="U95" s="512"/>
      <c r="V95" s="512"/>
      <c r="W95" s="512"/>
      <c r="X95" s="512"/>
      <c r="Y95" s="512"/>
    </row>
    <row r="96" spans="1:25" x14ac:dyDescent="0.2">
      <c r="A96" s="511"/>
      <c r="B96" s="511"/>
      <c r="C96" s="511"/>
      <c r="D96" s="511"/>
      <c r="E96" s="511"/>
      <c r="F96" s="511"/>
      <c r="G96" s="511"/>
      <c r="H96" s="512"/>
      <c r="I96" s="512"/>
      <c r="J96" s="512"/>
      <c r="K96" s="512"/>
      <c r="L96" s="512"/>
      <c r="M96" s="512"/>
      <c r="N96" s="512"/>
      <c r="O96" s="512"/>
      <c r="P96" s="512"/>
      <c r="Q96" s="512"/>
      <c r="R96" s="512"/>
      <c r="S96" s="512"/>
      <c r="T96" s="512"/>
      <c r="U96" s="512"/>
      <c r="V96" s="512"/>
      <c r="W96" s="512"/>
      <c r="X96" s="512"/>
      <c r="Y96" s="512"/>
    </row>
    <row r="97" spans="1:25" x14ac:dyDescent="0.2">
      <c r="A97" s="511"/>
      <c r="B97" s="511"/>
      <c r="C97" s="511"/>
      <c r="D97" s="511"/>
      <c r="E97" s="511"/>
      <c r="F97" s="511"/>
      <c r="G97" s="511"/>
      <c r="H97" s="512"/>
      <c r="I97" s="512"/>
      <c r="J97" s="512"/>
      <c r="K97" s="512"/>
      <c r="L97" s="512"/>
      <c r="M97" s="512"/>
      <c r="N97" s="512"/>
      <c r="O97" s="512"/>
      <c r="P97" s="512"/>
      <c r="Q97" s="512"/>
      <c r="R97" s="512"/>
      <c r="S97" s="512"/>
      <c r="T97" s="512"/>
      <c r="U97" s="512"/>
      <c r="V97" s="512"/>
      <c r="W97" s="512"/>
      <c r="X97" s="512"/>
      <c r="Y97" s="512"/>
    </row>
    <row r="98" spans="1:25" x14ac:dyDescent="0.2">
      <c r="A98" s="511"/>
      <c r="B98" s="511"/>
      <c r="C98" s="511"/>
      <c r="D98" s="511"/>
      <c r="E98" s="511"/>
      <c r="F98" s="511"/>
      <c r="G98" s="511"/>
      <c r="H98" s="512"/>
      <c r="I98" s="512"/>
      <c r="J98" s="512"/>
      <c r="K98" s="512"/>
      <c r="L98" s="512"/>
      <c r="M98" s="512"/>
      <c r="N98" s="512"/>
      <c r="O98" s="512"/>
      <c r="P98" s="512"/>
      <c r="Q98" s="512"/>
      <c r="R98" s="512"/>
      <c r="S98" s="512"/>
      <c r="T98" s="512"/>
      <c r="U98" s="512"/>
      <c r="V98" s="512"/>
      <c r="W98" s="512"/>
      <c r="X98" s="512"/>
      <c r="Y98" s="512"/>
    </row>
    <row r="99" spans="1:25" x14ac:dyDescent="0.2">
      <c r="A99" s="511"/>
      <c r="B99" s="511"/>
      <c r="C99" s="511"/>
      <c r="D99" s="511"/>
      <c r="E99" s="511"/>
      <c r="F99" s="511"/>
      <c r="G99" s="511"/>
      <c r="H99" s="512"/>
      <c r="I99" s="512"/>
      <c r="J99" s="512"/>
      <c r="K99" s="512"/>
      <c r="L99" s="512"/>
      <c r="M99" s="512"/>
      <c r="N99" s="512"/>
      <c r="O99" s="512"/>
      <c r="P99" s="512"/>
      <c r="Q99" s="512"/>
      <c r="R99" s="512"/>
      <c r="S99" s="512"/>
      <c r="T99" s="512"/>
      <c r="U99" s="512"/>
      <c r="V99" s="512"/>
      <c r="W99" s="512"/>
      <c r="X99" s="512"/>
      <c r="Y99" s="512"/>
    </row>
    <row r="100" spans="1:25" x14ac:dyDescent="0.2">
      <c r="A100" s="511"/>
      <c r="B100" s="511"/>
      <c r="C100" s="511"/>
      <c r="D100" s="511"/>
      <c r="E100" s="511"/>
      <c r="F100" s="511"/>
      <c r="G100" s="511"/>
      <c r="H100" s="512"/>
      <c r="I100" s="512"/>
      <c r="J100" s="512"/>
      <c r="K100" s="512"/>
      <c r="L100" s="512"/>
      <c r="M100" s="512"/>
      <c r="N100" s="512"/>
      <c r="O100" s="512"/>
      <c r="P100" s="512"/>
      <c r="Q100" s="512"/>
      <c r="R100" s="512"/>
      <c r="S100" s="512"/>
      <c r="T100" s="512"/>
      <c r="U100" s="512"/>
      <c r="V100" s="512"/>
      <c r="W100" s="512"/>
      <c r="X100" s="512"/>
      <c r="Y100" s="512"/>
    </row>
  </sheetData>
  <sheetProtection algorithmName="SHA-512" hashValue="4uRFDu9sy1eSsKVjSUWMXKTREX1Wvo4Nqzl+F7R1e2PRgJKKxd261GvH3Ljj1+JIfOuor3OqMZOJZ6NEHLSzqQ==" saltValue="Ejd5v79q687JLOx74MccNA==" spinCount="100000" sheet="1" objects="1" scenarios="1"/>
  <sortState ref="A2:D20">
    <sortCondition ref="A2:A20"/>
  </sortState>
  <mergeCells count="2">
    <mergeCell ref="A1:D1"/>
    <mergeCell ref="F1:G1"/>
  </mergeCells>
  <conditionalFormatting sqref="G3:G4 G30:G60">
    <cfRule type="cellIs" dxfId="2463" priority="11" operator="lessThan">
      <formula>-0.1</formula>
    </cfRule>
    <cfRule type="cellIs" dxfId="2462" priority="12" operator="greaterThan">
      <formula>0.1</formula>
    </cfRule>
  </conditionalFormatting>
  <conditionalFormatting sqref="G24:G27">
    <cfRule type="cellIs" dxfId="2461" priority="5" operator="lessThan">
      <formula>-0.1</formula>
    </cfRule>
    <cfRule type="cellIs" dxfId="2460" priority="6" operator="greaterThan">
      <formula>0.1</formula>
    </cfRule>
  </conditionalFormatting>
  <conditionalFormatting sqref="G5:G21">
    <cfRule type="cellIs" dxfId="2459" priority="7" operator="lessThan">
      <formula>-0.1</formula>
    </cfRule>
    <cfRule type="cellIs" dxfId="2458" priority="8" operator="greaterThan">
      <formula>0.1</formula>
    </cfRule>
  </conditionalFormatting>
  <printOptions horizontalCentered="1"/>
  <pageMargins left="0.51181102362204722" right="0.51181102362204722" top="0.74803149606299213" bottom="0.55118110236220474" header="0.31496062992125984" footer="0.31496062992125984"/>
  <pageSetup paperSize="9" fitToHeight="4" orientation="landscape" r:id="rId1"/>
  <rowBreaks count="1" manualBreakCount="1">
    <brk id="22"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A50"/>
  <sheetViews>
    <sheetView topLeftCell="F18" zoomScaleNormal="100" workbookViewId="0">
      <selection activeCell="L38" sqref="L38"/>
    </sheetView>
  </sheetViews>
  <sheetFormatPr defaultRowHeight="12.75" x14ac:dyDescent="0.2"/>
  <cols>
    <col min="1" max="1" width="2" customWidth="1"/>
  </cols>
  <sheetData>
    <row r="1" spans="1:27" ht="7.5" customHeight="1" thickBot="1" x14ac:dyDescent="0.25">
      <c r="A1" s="9"/>
      <c r="B1" s="9"/>
      <c r="C1" s="9"/>
      <c r="D1" s="9"/>
      <c r="E1" s="9"/>
      <c r="F1" s="9"/>
      <c r="G1" s="9"/>
      <c r="H1" s="9"/>
      <c r="I1" s="9"/>
      <c r="J1" s="9"/>
      <c r="K1" s="9"/>
      <c r="L1" s="9"/>
      <c r="M1" s="9"/>
      <c r="N1" s="9"/>
      <c r="O1" s="9"/>
      <c r="P1" s="9"/>
      <c r="Q1" s="9"/>
      <c r="R1" s="9"/>
      <c r="S1" s="9"/>
      <c r="T1" s="9"/>
      <c r="U1" s="9"/>
      <c r="V1" s="9"/>
      <c r="W1" s="9"/>
      <c r="X1" s="9"/>
      <c r="Y1" s="9"/>
      <c r="Z1" s="9"/>
      <c r="AA1" s="9"/>
    </row>
    <row r="2" spans="1:27" x14ac:dyDescent="0.2">
      <c r="A2" s="9"/>
      <c r="B2" s="29"/>
      <c r="C2" s="30"/>
      <c r="D2" s="30"/>
      <c r="E2" s="30"/>
      <c r="F2" s="30"/>
      <c r="G2" s="30"/>
      <c r="H2" s="30"/>
      <c r="I2" s="30"/>
      <c r="J2" s="30"/>
      <c r="K2" s="30"/>
      <c r="L2" s="30"/>
      <c r="M2" s="30"/>
      <c r="N2" s="30"/>
      <c r="O2" s="30"/>
      <c r="P2" s="30"/>
      <c r="Q2" s="30"/>
      <c r="R2" s="30"/>
      <c r="S2" s="31"/>
      <c r="T2" s="9"/>
      <c r="U2" s="9"/>
      <c r="V2" s="9"/>
      <c r="W2" s="9"/>
      <c r="X2" s="9"/>
      <c r="Y2" s="9"/>
      <c r="Z2" s="9"/>
      <c r="AA2" s="9"/>
    </row>
    <row r="3" spans="1:27" x14ac:dyDescent="0.2">
      <c r="A3" s="9"/>
      <c r="B3" s="32"/>
      <c r="C3" s="27"/>
      <c r="D3" s="27"/>
      <c r="E3" s="27"/>
      <c r="F3" s="27"/>
      <c r="G3" s="27"/>
      <c r="H3" s="27"/>
      <c r="I3" s="27"/>
      <c r="J3" s="27"/>
      <c r="K3" s="27"/>
      <c r="L3" s="27"/>
      <c r="M3" s="27"/>
      <c r="N3" s="27"/>
      <c r="O3" s="27"/>
      <c r="P3" s="27"/>
      <c r="Q3" s="27"/>
      <c r="R3" s="27"/>
      <c r="S3" s="33"/>
      <c r="T3" s="9"/>
      <c r="U3" s="9"/>
      <c r="V3" s="9"/>
      <c r="W3" s="9"/>
      <c r="X3" s="9"/>
      <c r="Y3" s="9"/>
      <c r="Z3" s="9"/>
      <c r="AA3" s="9"/>
    </row>
    <row r="4" spans="1:27" x14ac:dyDescent="0.2">
      <c r="A4" s="9"/>
      <c r="B4" s="32"/>
      <c r="C4" s="26"/>
      <c r="D4" s="26"/>
      <c r="E4" s="26"/>
      <c r="F4" s="26"/>
      <c r="G4" s="26"/>
      <c r="H4" s="26"/>
      <c r="I4" s="26"/>
      <c r="J4" s="26"/>
      <c r="K4" s="26"/>
      <c r="L4" s="26"/>
      <c r="M4" s="26"/>
      <c r="N4" s="26"/>
      <c r="O4" s="26"/>
      <c r="P4" s="26"/>
      <c r="Q4" s="26"/>
      <c r="R4" s="26"/>
      <c r="S4" s="33"/>
      <c r="T4" s="9"/>
      <c r="U4" s="9"/>
      <c r="V4" s="9"/>
      <c r="W4" s="9"/>
      <c r="X4" s="9"/>
      <c r="Y4" s="9"/>
      <c r="Z4" s="9"/>
      <c r="AA4" s="9"/>
    </row>
    <row r="5" spans="1:27" ht="42" customHeight="1" x14ac:dyDescent="0.2">
      <c r="A5" s="38"/>
      <c r="B5" s="32"/>
      <c r="C5" s="1186" t="str">
        <f>"OPERATIONAL PLAN:"&amp;" "&amp;'Setup Page'!F3</f>
        <v>OPERATIONAL PLAN: 2015</v>
      </c>
      <c r="D5" s="1186"/>
      <c r="E5" s="1186"/>
      <c r="F5" s="1186"/>
      <c r="G5" s="1186"/>
      <c r="H5" s="1186"/>
      <c r="I5" s="1186"/>
      <c r="J5" s="1186"/>
      <c r="K5" s="1186"/>
      <c r="L5" s="1186"/>
      <c r="M5" s="1186"/>
      <c r="N5" s="1186"/>
      <c r="O5" s="1186"/>
      <c r="P5" s="1186"/>
      <c r="Q5" s="1186"/>
      <c r="R5" s="1186"/>
      <c r="S5" s="34"/>
      <c r="T5" s="9"/>
      <c r="U5" s="9"/>
      <c r="V5" s="9"/>
      <c r="W5" s="9"/>
      <c r="X5" s="9"/>
      <c r="Y5" s="9"/>
      <c r="Z5" s="9"/>
      <c r="AA5" s="9"/>
    </row>
    <row r="6" spans="1:27" ht="36" customHeight="1" x14ac:dyDescent="0.2">
      <c r="A6" s="38"/>
      <c r="B6" s="32"/>
      <c r="C6" s="1194" t="str">
        <f>"(FINANCIAL YEAR:"&amp;" "&amp;'Setup Page'!F4&amp;")"</f>
        <v>(FINANCIAL YEAR: 2015/2016)</v>
      </c>
      <c r="D6" s="1194"/>
      <c r="E6" s="1194"/>
      <c r="F6" s="1194"/>
      <c r="G6" s="1194"/>
      <c r="H6" s="1194"/>
      <c r="I6" s="1194"/>
      <c r="J6" s="1194"/>
      <c r="K6" s="1194"/>
      <c r="L6" s="1194"/>
      <c r="M6" s="1194"/>
      <c r="N6" s="1194"/>
      <c r="O6" s="1194"/>
      <c r="P6" s="1194"/>
      <c r="Q6" s="1194"/>
      <c r="R6" s="1194"/>
      <c r="S6" s="34"/>
      <c r="T6" s="9"/>
      <c r="U6" s="9"/>
      <c r="V6" s="9"/>
      <c r="W6" s="9"/>
      <c r="X6" s="9"/>
      <c r="Y6" s="9"/>
      <c r="Z6" s="9"/>
      <c r="AA6" s="9"/>
    </row>
    <row r="7" spans="1:27" x14ac:dyDescent="0.2">
      <c r="A7" s="9"/>
      <c r="B7" s="32"/>
      <c r="C7" s="26"/>
      <c r="D7" s="26"/>
      <c r="E7" s="26"/>
      <c r="F7" s="26"/>
      <c r="G7" s="26"/>
      <c r="H7" s="26"/>
      <c r="I7" s="26"/>
      <c r="J7" s="26"/>
      <c r="K7" s="26"/>
      <c r="L7" s="26"/>
      <c r="M7" s="26"/>
      <c r="N7" s="26"/>
      <c r="O7" s="26"/>
      <c r="P7" s="26"/>
      <c r="Q7" s="26"/>
      <c r="R7" s="26"/>
      <c r="S7" s="33"/>
      <c r="T7" s="9"/>
      <c r="U7" s="9"/>
      <c r="V7" s="9"/>
      <c r="W7" s="9"/>
      <c r="X7" s="9"/>
      <c r="Y7" s="9"/>
      <c r="Z7" s="9"/>
      <c r="AA7" s="9"/>
    </row>
    <row r="8" spans="1:27" x14ac:dyDescent="0.2">
      <c r="A8" s="9"/>
      <c r="B8" s="32"/>
      <c r="C8" s="27"/>
      <c r="D8" s="27"/>
      <c r="E8" s="27"/>
      <c r="F8" s="27"/>
      <c r="G8" s="27"/>
      <c r="H8" s="27"/>
      <c r="I8" s="27"/>
      <c r="J8" s="27"/>
      <c r="K8" s="27"/>
      <c r="L8" s="27"/>
      <c r="M8" s="27"/>
      <c r="N8" s="27"/>
      <c r="O8" s="27"/>
      <c r="P8" s="27"/>
      <c r="Q8" s="27"/>
      <c r="R8" s="27"/>
      <c r="S8" s="33"/>
      <c r="T8" s="9"/>
      <c r="U8" s="9"/>
      <c r="V8" s="9"/>
      <c r="W8" s="9"/>
      <c r="X8" s="9"/>
      <c r="Y8" s="9"/>
      <c r="Z8" s="9"/>
      <c r="AA8" s="9"/>
    </row>
    <row r="9" spans="1:27" x14ac:dyDescent="0.2">
      <c r="A9" s="9"/>
      <c r="B9" s="32"/>
      <c r="C9" s="27"/>
      <c r="D9" s="27"/>
      <c r="E9" s="27"/>
      <c r="F9" s="27"/>
      <c r="G9" s="27"/>
      <c r="H9" s="27"/>
      <c r="I9" s="27"/>
      <c r="J9" s="27"/>
      <c r="K9" s="27"/>
      <c r="L9" s="27"/>
      <c r="M9" s="27"/>
      <c r="N9" s="27"/>
      <c r="O9" s="27"/>
      <c r="P9" s="27"/>
      <c r="Q9" s="27"/>
      <c r="R9" s="27"/>
      <c r="S9" s="33"/>
      <c r="T9" s="9"/>
      <c r="U9" s="9"/>
      <c r="V9" s="9"/>
      <c r="W9" s="9"/>
      <c r="X9" s="9"/>
      <c r="Y9" s="9"/>
      <c r="Z9" s="9"/>
      <c r="AA9" s="9"/>
    </row>
    <row r="10" spans="1:27" x14ac:dyDescent="0.2">
      <c r="A10" s="9"/>
      <c r="B10" s="32"/>
      <c r="C10" s="27"/>
      <c r="D10" s="27"/>
      <c r="E10" s="27"/>
      <c r="F10" s="27"/>
      <c r="G10" s="27"/>
      <c r="H10" s="27"/>
      <c r="I10" s="27"/>
      <c r="J10" s="27"/>
      <c r="K10" s="27"/>
      <c r="L10" s="27"/>
      <c r="M10" s="27"/>
      <c r="N10" s="27"/>
      <c r="O10" s="27"/>
      <c r="P10" s="27"/>
      <c r="Q10" s="27"/>
      <c r="R10" s="27"/>
      <c r="S10" s="33"/>
      <c r="T10" s="9"/>
      <c r="U10" s="9"/>
      <c r="V10" s="9"/>
      <c r="W10" s="9"/>
      <c r="X10" s="9"/>
      <c r="Y10" s="9"/>
      <c r="Z10" s="9"/>
      <c r="AA10" s="9"/>
    </row>
    <row r="11" spans="1:27" ht="60" x14ac:dyDescent="0.8">
      <c r="A11" s="9"/>
      <c r="B11" s="32"/>
      <c r="C11" s="1195" t="s">
        <v>154</v>
      </c>
      <c r="D11" s="1195"/>
      <c r="E11" s="1195"/>
      <c r="F11" s="1195"/>
      <c r="G11" s="1195"/>
      <c r="H11" s="1195"/>
      <c r="I11" s="1195"/>
      <c r="J11" s="1195"/>
      <c r="K11" s="1195"/>
      <c r="L11" s="1195"/>
      <c r="M11" s="1195"/>
      <c r="N11" s="1195"/>
      <c r="O11" s="1195"/>
      <c r="P11" s="1195"/>
      <c r="Q11" s="1195"/>
      <c r="R11" s="1195"/>
      <c r="S11" s="33"/>
      <c r="T11" s="9"/>
      <c r="U11" s="9"/>
      <c r="V11" s="9"/>
      <c r="W11" s="9"/>
      <c r="X11" s="9"/>
      <c r="Y11" s="9"/>
      <c r="Z11" s="9"/>
      <c r="AA11" s="9"/>
    </row>
    <row r="12" spans="1:27" x14ac:dyDescent="0.2">
      <c r="A12" s="9"/>
      <c r="B12" s="32"/>
      <c r="C12" s="27"/>
      <c r="D12" s="27"/>
      <c r="E12" s="27"/>
      <c r="F12" s="27"/>
      <c r="G12" s="27"/>
      <c r="H12" s="27"/>
      <c r="I12" s="27"/>
      <c r="J12" s="27"/>
      <c r="K12" s="27"/>
      <c r="L12" s="27"/>
      <c r="M12" s="27"/>
      <c r="N12" s="27"/>
      <c r="O12" s="27"/>
      <c r="P12" s="27"/>
      <c r="Q12" s="27"/>
      <c r="R12" s="27"/>
      <c r="S12" s="33"/>
      <c r="T12" s="9"/>
      <c r="U12" s="9"/>
      <c r="V12" s="9"/>
      <c r="W12" s="9"/>
      <c r="X12" s="9"/>
      <c r="Y12" s="9"/>
      <c r="Z12" s="9"/>
      <c r="AA12" s="9"/>
    </row>
    <row r="13" spans="1:27" x14ac:dyDescent="0.2">
      <c r="A13" s="9"/>
      <c r="B13" s="32"/>
      <c r="C13" s="27"/>
      <c r="D13" s="27"/>
      <c r="E13" s="27"/>
      <c r="F13" s="27"/>
      <c r="G13" s="27"/>
      <c r="H13" s="27"/>
      <c r="I13" s="27"/>
      <c r="J13" s="27"/>
      <c r="K13" s="27"/>
      <c r="L13" s="27"/>
      <c r="M13" s="27"/>
      <c r="N13" s="27"/>
      <c r="O13" s="27"/>
      <c r="P13" s="27"/>
      <c r="Q13" s="27"/>
      <c r="R13" s="27"/>
      <c r="S13" s="33"/>
      <c r="T13" s="9"/>
      <c r="U13" s="9"/>
      <c r="V13" s="9"/>
      <c r="W13" s="9"/>
      <c r="X13" s="9"/>
      <c r="Y13" s="9"/>
      <c r="Z13" s="9"/>
      <c r="AA13" s="9"/>
    </row>
    <row r="14" spans="1:27" x14ac:dyDescent="0.2">
      <c r="A14" s="9"/>
      <c r="B14" s="32"/>
      <c r="C14" s="27"/>
      <c r="D14" s="27"/>
      <c r="E14" s="27"/>
      <c r="F14" s="27"/>
      <c r="G14" s="27"/>
      <c r="H14" s="27"/>
      <c r="I14" s="27"/>
      <c r="J14" s="27"/>
      <c r="K14" s="27"/>
      <c r="L14" s="27"/>
      <c r="M14" s="27"/>
      <c r="N14" s="27"/>
      <c r="O14" s="27"/>
      <c r="P14" s="27"/>
      <c r="Q14" s="27"/>
      <c r="R14" s="27"/>
      <c r="S14" s="33"/>
      <c r="T14" s="9"/>
      <c r="U14" s="9"/>
      <c r="V14" s="9"/>
      <c r="W14" s="9"/>
      <c r="X14" s="9"/>
      <c r="Y14" s="9"/>
      <c r="Z14" s="9"/>
      <c r="AA14" s="9"/>
    </row>
    <row r="15" spans="1:27" ht="13.5" thickBot="1" x14ac:dyDescent="0.25">
      <c r="A15" s="9"/>
      <c r="B15" s="32"/>
      <c r="C15" s="27"/>
      <c r="D15" s="27"/>
      <c r="E15" s="27"/>
      <c r="F15" s="27"/>
      <c r="G15" s="27"/>
      <c r="H15" s="27"/>
      <c r="I15" s="27"/>
      <c r="J15" s="27"/>
      <c r="K15" s="27"/>
      <c r="L15" s="27"/>
      <c r="M15" s="27"/>
      <c r="N15" s="27"/>
      <c r="O15" s="27"/>
      <c r="P15" s="27"/>
      <c r="Q15" s="27"/>
      <c r="R15" s="27"/>
      <c r="S15" s="33"/>
      <c r="T15" s="9"/>
      <c r="U15" s="9"/>
      <c r="V15" s="9"/>
      <c r="W15" s="9"/>
      <c r="X15" s="9"/>
      <c r="Y15" s="9"/>
      <c r="Z15" s="9"/>
      <c r="AA15" s="9"/>
    </row>
    <row r="16" spans="1:27" ht="42" customHeight="1" x14ac:dyDescent="0.5">
      <c r="A16" s="9"/>
      <c r="B16" s="32"/>
      <c r="C16" s="28"/>
      <c r="D16" s="28"/>
      <c r="E16" s="28"/>
      <c r="F16" s="1191" t="s">
        <v>86</v>
      </c>
      <c r="G16" s="1192"/>
      <c r="H16" s="1192"/>
      <c r="I16" s="1192"/>
      <c r="J16" s="1192"/>
      <c r="K16" s="1192"/>
      <c r="L16" s="1192"/>
      <c r="M16" s="1192"/>
      <c r="N16" s="1192"/>
      <c r="O16" s="1193"/>
      <c r="P16" s="28"/>
      <c r="Q16" s="28"/>
      <c r="R16" s="28"/>
      <c r="S16" s="33"/>
      <c r="T16" s="9"/>
      <c r="U16" s="9"/>
      <c r="V16" s="9"/>
      <c r="W16" s="9"/>
      <c r="X16" s="9"/>
      <c r="Y16" s="9"/>
      <c r="Z16" s="9"/>
      <c r="AA16" s="9"/>
    </row>
    <row r="17" spans="1:27" ht="54" customHeight="1" thickBot="1" x14ac:dyDescent="0.25">
      <c r="A17" s="9"/>
      <c r="B17" s="32"/>
      <c r="C17" s="27"/>
      <c r="D17" s="27"/>
      <c r="E17" s="27"/>
      <c r="F17" s="1188" t="str">
        <f>'Setup Page'!B4</f>
        <v>Mthashana College</v>
      </c>
      <c r="G17" s="1189"/>
      <c r="H17" s="1189"/>
      <c r="I17" s="1189"/>
      <c r="J17" s="1189"/>
      <c r="K17" s="1189"/>
      <c r="L17" s="1189"/>
      <c r="M17" s="1189"/>
      <c r="N17" s="1189"/>
      <c r="O17" s="1190"/>
      <c r="P17" s="27"/>
      <c r="Q17" s="27"/>
      <c r="R17" s="27"/>
      <c r="S17" s="33"/>
      <c r="T17" s="9"/>
      <c r="U17" s="9"/>
      <c r="V17" s="9"/>
      <c r="W17" s="9"/>
      <c r="X17" s="9"/>
      <c r="Y17" s="9"/>
      <c r="Z17" s="9"/>
      <c r="AA17" s="9"/>
    </row>
    <row r="18" spans="1:27" x14ac:dyDescent="0.2">
      <c r="A18" s="9"/>
      <c r="B18" s="32"/>
      <c r="C18" s="27"/>
      <c r="D18" s="27"/>
      <c r="E18" s="27"/>
      <c r="F18" s="27"/>
      <c r="G18" s="27"/>
      <c r="H18" s="27"/>
      <c r="I18" s="27"/>
      <c r="J18" s="27"/>
      <c r="K18" s="27"/>
      <c r="L18" s="27"/>
      <c r="M18" s="27"/>
      <c r="N18" s="27"/>
      <c r="O18" s="27"/>
      <c r="P18" s="27"/>
      <c r="Q18" s="27"/>
      <c r="R18" s="27"/>
      <c r="S18" s="33"/>
      <c r="T18" s="9"/>
      <c r="U18" s="9"/>
      <c r="V18" s="9"/>
      <c r="W18" s="9"/>
      <c r="X18" s="9"/>
      <c r="Y18" s="9"/>
      <c r="Z18" s="9"/>
      <c r="AA18" s="9"/>
    </row>
    <row r="19" spans="1:27" x14ac:dyDescent="0.2">
      <c r="A19" s="9"/>
      <c r="B19" s="32"/>
      <c r="C19" s="27"/>
      <c r="D19" s="27"/>
      <c r="E19" s="27"/>
      <c r="F19" s="27"/>
      <c r="G19" s="27"/>
      <c r="H19" s="27"/>
      <c r="I19" s="27"/>
      <c r="J19" s="27"/>
      <c r="K19" s="27"/>
      <c r="L19" s="27"/>
      <c r="M19" s="27"/>
      <c r="N19" s="27"/>
      <c r="O19" s="27"/>
      <c r="P19" s="27"/>
      <c r="Q19" s="27"/>
      <c r="R19" s="27"/>
      <c r="S19" s="33"/>
      <c r="T19" s="9"/>
      <c r="U19" s="9"/>
      <c r="V19" s="9"/>
      <c r="W19" s="9"/>
      <c r="X19" s="9"/>
      <c r="Y19" s="9"/>
      <c r="Z19" s="9"/>
      <c r="AA19" s="9"/>
    </row>
    <row r="20" spans="1:27" x14ac:dyDescent="0.2">
      <c r="A20" s="9"/>
      <c r="B20" s="32"/>
      <c r="C20" s="27"/>
      <c r="D20" s="27"/>
      <c r="E20" s="27"/>
      <c r="F20" s="27"/>
      <c r="G20" s="27"/>
      <c r="H20" s="27"/>
      <c r="I20" s="27"/>
      <c r="J20" s="27"/>
      <c r="K20" s="27"/>
      <c r="L20" s="27"/>
      <c r="M20" s="27"/>
      <c r="N20" s="27"/>
      <c r="O20" s="27"/>
      <c r="P20" s="27"/>
      <c r="Q20" s="27"/>
      <c r="R20" s="27"/>
      <c r="S20" s="33"/>
      <c r="T20" s="9"/>
      <c r="U20" s="9"/>
      <c r="V20" s="9"/>
      <c r="W20" s="9"/>
      <c r="X20" s="9"/>
      <c r="Y20" s="9"/>
      <c r="Z20" s="9"/>
      <c r="AA20" s="9"/>
    </row>
    <row r="21" spans="1:27" ht="15" customHeight="1" x14ac:dyDescent="0.2">
      <c r="A21" s="9"/>
      <c r="B21" s="32"/>
      <c r="C21" s="27"/>
      <c r="D21" s="27"/>
      <c r="E21" s="27"/>
      <c r="F21" s="1196"/>
      <c r="G21" s="1197"/>
      <c r="H21" s="1197"/>
      <c r="I21" s="1198"/>
      <c r="J21" s="27"/>
      <c r="K21" s="27"/>
      <c r="L21" s="1196"/>
      <c r="M21" s="1197"/>
      <c r="N21" s="1197"/>
      <c r="O21" s="1198"/>
      <c r="P21" s="27"/>
      <c r="Q21" s="27"/>
      <c r="R21" s="27"/>
      <c r="S21" s="33"/>
      <c r="T21" s="9"/>
      <c r="U21" s="9"/>
      <c r="V21" s="9"/>
      <c r="W21" s="9"/>
      <c r="X21" s="9"/>
      <c r="Y21" s="9"/>
      <c r="Z21" s="9"/>
      <c r="AA21" s="9"/>
    </row>
    <row r="22" spans="1:27" ht="15" customHeight="1" x14ac:dyDescent="0.2">
      <c r="A22" s="9"/>
      <c r="B22" s="32"/>
      <c r="C22" s="27"/>
      <c r="D22" s="27"/>
      <c r="E22" s="27"/>
      <c r="F22" s="1199"/>
      <c r="G22" s="1200"/>
      <c r="H22" s="1200"/>
      <c r="I22" s="1201"/>
      <c r="J22" s="27"/>
      <c r="K22" s="27"/>
      <c r="L22" s="1199"/>
      <c r="M22" s="1200"/>
      <c r="N22" s="1200"/>
      <c r="O22" s="1201"/>
      <c r="P22" s="27"/>
      <c r="Q22" s="27"/>
      <c r="R22" s="27"/>
      <c r="S22" s="33"/>
      <c r="T22" s="9"/>
      <c r="U22" s="9"/>
      <c r="V22" s="9"/>
      <c r="W22" s="9"/>
      <c r="X22" s="9"/>
      <c r="Y22" s="9"/>
      <c r="Z22" s="9"/>
      <c r="AA22" s="9"/>
    </row>
    <row r="23" spans="1:27" ht="15" customHeight="1" x14ac:dyDescent="0.2">
      <c r="A23" s="9"/>
      <c r="B23" s="32"/>
      <c r="C23" s="27"/>
      <c r="D23" s="27"/>
      <c r="E23" s="27"/>
      <c r="F23" s="1199"/>
      <c r="G23" s="1200"/>
      <c r="H23" s="1200"/>
      <c r="I23" s="1201"/>
      <c r="J23" s="27"/>
      <c r="K23" s="27"/>
      <c r="L23" s="1199"/>
      <c r="M23" s="1200"/>
      <c r="N23" s="1200"/>
      <c r="O23" s="1201"/>
      <c r="P23" s="27"/>
      <c r="Q23" s="27"/>
      <c r="R23" s="27"/>
      <c r="S23" s="33"/>
      <c r="T23" s="9"/>
      <c r="U23" s="9"/>
      <c r="V23" s="9"/>
      <c r="W23" s="9"/>
      <c r="X23" s="9"/>
      <c r="Y23" s="9"/>
      <c r="Z23" s="9"/>
      <c r="AA23" s="9"/>
    </row>
    <row r="24" spans="1:27" ht="15" customHeight="1" x14ac:dyDescent="0.2">
      <c r="A24" s="9"/>
      <c r="B24" s="32"/>
      <c r="C24" s="27"/>
      <c r="D24" s="27"/>
      <c r="E24" s="27"/>
      <c r="F24" s="1202"/>
      <c r="G24" s="1203"/>
      <c r="H24" s="1203"/>
      <c r="I24" s="1204"/>
      <c r="J24" s="27"/>
      <c r="K24" s="27"/>
      <c r="L24" s="1202"/>
      <c r="M24" s="1203"/>
      <c r="N24" s="1203"/>
      <c r="O24" s="1204"/>
      <c r="P24" s="27"/>
      <c r="Q24" s="27"/>
      <c r="R24" s="27"/>
      <c r="S24" s="33"/>
      <c r="T24" s="9"/>
      <c r="U24" s="9"/>
      <c r="V24" s="9"/>
      <c r="W24" s="9"/>
      <c r="X24" s="9"/>
      <c r="Y24" s="9"/>
      <c r="Z24" s="9"/>
      <c r="AA24" s="9"/>
    </row>
    <row r="25" spans="1:27" ht="18" customHeight="1" x14ac:dyDescent="0.2">
      <c r="A25" s="9"/>
      <c r="B25" s="32"/>
      <c r="C25" s="27"/>
      <c r="D25" s="27"/>
      <c r="E25" s="27"/>
      <c r="F25" s="1187" t="s">
        <v>618</v>
      </c>
      <c r="G25" s="1187"/>
      <c r="H25" s="1187"/>
      <c r="I25" s="1187"/>
      <c r="J25" s="27"/>
      <c r="K25" s="27"/>
      <c r="L25" s="1187" t="s">
        <v>616</v>
      </c>
      <c r="M25" s="1187"/>
      <c r="N25" s="1187"/>
      <c r="O25" s="1187"/>
      <c r="P25" s="27"/>
      <c r="Q25" s="27"/>
      <c r="R25" s="27"/>
      <c r="S25" s="33"/>
      <c r="T25" s="9"/>
      <c r="U25" s="9"/>
      <c r="V25" s="9"/>
      <c r="W25" s="9"/>
      <c r="X25" s="9"/>
      <c r="Y25" s="9"/>
      <c r="Z25" s="9"/>
      <c r="AA25" s="9"/>
    </row>
    <row r="26" spans="1:27" x14ac:dyDescent="0.2">
      <c r="A26" s="9"/>
      <c r="B26" s="32"/>
      <c r="C26" s="27"/>
      <c r="D26" s="27"/>
      <c r="E26" s="27"/>
      <c r="F26" s="27"/>
      <c r="G26" s="27"/>
      <c r="H26" s="27"/>
      <c r="I26" s="27"/>
      <c r="J26" s="27"/>
      <c r="K26" s="27"/>
      <c r="L26" s="27"/>
      <c r="M26" s="27"/>
      <c r="N26" s="27"/>
      <c r="O26" s="27"/>
      <c r="P26" s="27"/>
      <c r="Q26" s="27"/>
      <c r="R26" s="27"/>
      <c r="S26" s="33"/>
      <c r="T26" s="9"/>
      <c r="U26" s="9"/>
      <c r="V26" s="9"/>
      <c r="W26" s="9"/>
      <c r="X26" s="9"/>
      <c r="Y26" s="9"/>
      <c r="Z26" s="9"/>
      <c r="AA26" s="9"/>
    </row>
    <row r="27" spans="1:27" x14ac:dyDescent="0.2">
      <c r="A27" s="9"/>
      <c r="B27" s="32"/>
      <c r="C27" s="27"/>
      <c r="D27" s="27"/>
      <c r="E27" s="27"/>
      <c r="F27" s="27"/>
      <c r="G27" s="27"/>
      <c r="H27" s="27"/>
      <c r="I27" s="27"/>
      <c r="J27" s="27"/>
      <c r="K27" s="27"/>
      <c r="L27" s="27"/>
      <c r="M27" s="27"/>
      <c r="N27" s="27"/>
      <c r="O27" s="27"/>
      <c r="P27" s="27"/>
      <c r="Q27" s="27"/>
      <c r="R27" s="27"/>
      <c r="S27" s="33"/>
      <c r="T27" s="9"/>
      <c r="U27" s="9"/>
      <c r="V27" s="9"/>
      <c r="W27" s="9"/>
      <c r="X27" s="9"/>
      <c r="Y27" s="9"/>
      <c r="Z27" s="9"/>
      <c r="AA27" s="9"/>
    </row>
    <row r="28" spans="1:27" ht="15" customHeight="1" x14ac:dyDescent="0.2">
      <c r="A28" s="9"/>
      <c r="B28" s="32"/>
      <c r="C28" s="27"/>
      <c r="D28" s="27"/>
      <c r="E28" s="27"/>
      <c r="F28" s="1205"/>
      <c r="G28" s="1206"/>
      <c r="H28" s="1206"/>
      <c r="I28" s="1207"/>
      <c r="J28" s="27"/>
      <c r="K28" s="27"/>
      <c r="L28" s="1205"/>
      <c r="M28" s="1206"/>
      <c r="N28" s="1206"/>
      <c r="O28" s="1207"/>
      <c r="P28" s="27"/>
      <c r="Q28" s="27"/>
      <c r="R28" s="27"/>
      <c r="S28" s="33"/>
      <c r="T28" s="9"/>
      <c r="U28" s="9"/>
      <c r="V28" s="9"/>
      <c r="W28" s="9"/>
      <c r="X28" s="9"/>
      <c r="Y28" s="9"/>
      <c r="Z28" s="9"/>
      <c r="AA28" s="9"/>
    </row>
    <row r="29" spans="1:27" ht="15" customHeight="1" x14ac:dyDescent="0.2">
      <c r="A29" s="9"/>
      <c r="B29" s="32"/>
      <c r="C29" s="27"/>
      <c r="D29" s="27"/>
      <c r="E29" s="27"/>
      <c r="F29" s="1208"/>
      <c r="G29" s="1209"/>
      <c r="H29" s="1209"/>
      <c r="I29" s="1210"/>
      <c r="J29" s="27"/>
      <c r="K29" s="27"/>
      <c r="L29" s="1208"/>
      <c r="M29" s="1209"/>
      <c r="N29" s="1209"/>
      <c r="O29" s="1210"/>
      <c r="P29" s="27"/>
      <c r="Q29" s="27"/>
      <c r="R29" s="27"/>
      <c r="S29" s="33"/>
      <c r="T29" s="9"/>
      <c r="U29" s="9"/>
      <c r="V29" s="9"/>
      <c r="W29" s="9"/>
      <c r="X29" s="9"/>
      <c r="Y29" s="9"/>
      <c r="Z29" s="9"/>
      <c r="AA29" s="9"/>
    </row>
    <row r="30" spans="1:27" ht="18" customHeight="1" x14ac:dyDescent="0.2">
      <c r="A30" s="9"/>
      <c r="B30" s="32"/>
      <c r="C30" s="27"/>
      <c r="D30" s="27"/>
      <c r="E30" s="27"/>
      <c r="F30" s="1187" t="s">
        <v>617</v>
      </c>
      <c r="G30" s="1187"/>
      <c r="H30" s="1187"/>
      <c r="I30" s="1187"/>
      <c r="J30" s="27"/>
      <c r="K30" s="27"/>
      <c r="L30" s="1187" t="s">
        <v>617</v>
      </c>
      <c r="M30" s="1187"/>
      <c r="N30" s="1187"/>
      <c r="O30" s="1187"/>
      <c r="P30" s="27"/>
      <c r="Q30" s="27"/>
      <c r="R30" s="27"/>
      <c r="S30" s="33"/>
      <c r="T30" s="9"/>
      <c r="U30" s="9"/>
      <c r="V30" s="9"/>
      <c r="W30" s="9"/>
      <c r="X30" s="9"/>
      <c r="Y30" s="9"/>
      <c r="Z30" s="9"/>
      <c r="AA30" s="9"/>
    </row>
    <row r="31" spans="1:27" x14ac:dyDescent="0.2">
      <c r="A31" s="9"/>
      <c r="B31" s="32"/>
      <c r="C31" s="27"/>
      <c r="D31" s="27"/>
      <c r="E31" s="27"/>
      <c r="F31" s="27"/>
      <c r="G31" s="27"/>
      <c r="H31" s="27"/>
      <c r="I31" s="27"/>
      <c r="J31" s="27"/>
      <c r="K31" s="27"/>
      <c r="L31" s="27"/>
      <c r="M31" s="27"/>
      <c r="N31" s="27"/>
      <c r="O31" s="27"/>
      <c r="P31" s="27"/>
      <c r="Q31" s="27"/>
      <c r="R31" s="27"/>
      <c r="S31" s="33"/>
      <c r="T31" s="9"/>
      <c r="U31" s="9"/>
      <c r="V31" s="9"/>
      <c r="W31" s="9"/>
      <c r="X31" s="9"/>
      <c r="Y31" s="9"/>
      <c r="Z31" s="9"/>
      <c r="AA31" s="9"/>
    </row>
    <row r="32" spans="1:27" x14ac:dyDescent="0.2">
      <c r="A32" s="9"/>
      <c r="B32" s="32"/>
      <c r="C32" s="27"/>
      <c r="D32" s="27"/>
      <c r="E32" s="27"/>
      <c r="F32" s="27"/>
      <c r="G32" s="27"/>
      <c r="H32" s="27"/>
      <c r="I32" s="27"/>
      <c r="J32" s="27"/>
      <c r="K32" s="27"/>
      <c r="L32" s="27"/>
      <c r="M32" s="27"/>
      <c r="N32" s="27"/>
      <c r="O32" s="27"/>
      <c r="P32" s="27"/>
      <c r="Q32" s="27"/>
      <c r="R32" s="27"/>
      <c r="S32" s="33"/>
      <c r="T32" s="9"/>
      <c r="U32" s="9"/>
      <c r="V32" s="9"/>
      <c r="W32" s="9"/>
      <c r="X32" s="9"/>
      <c r="Y32" s="9"/>
      <c r="Z32" s="9"/>
      <c r="AA32" s="9"/>
    </row>
    <row r="33" spans="1:27" ht="13.5" thickBot="1" x14ac:dyDescent="0.25">
      <c r="A33" s="9"/>
      <c r="B33" s="35"/>
      <c r="C33" s="36"/>
      <c r="D33" s="36"/>
      <c r="E33" s="36"/>
      <c r="F33" s="36"/>
      <c r="G33" s="36"/>
      <c r="H33" s="36"/>
      <c r="I33" s="36"/>
      <c r="J33" s="36"/>
      <c r="K33" s="36"/>
      <c r="L33" s="36"/>
      <c r="M33" s="36"/>
      <c r="N33" s="36"/>
      <c r="O33" s="36"/>
      <c r="P33" s="36"/>
      <c r="Q33" s="36"/>
      <c r="R33" s="36"/>
      <c r="S33" s="37"/>
      <c r="T33" s="9"/>
      <c r="U33" s="9"/>
      <c r="V33" s="9"/>
      <c r="W33" s="9"/>
      <c r="X33" s="9"/>
      <c r="Y33" s="9"/>
      <c r="Z33" s="9"/>
      <c r="AA33" s="9"/>
    </row>
    <row r="34" spans="1:27" x14ac:dyDescent="0.2">
      <c r="A34" s="9"/>
      <c r="B34" s="9"/>
      <c r="C34" s="9"/>
      <c r="D34" s="9"/>
      <c r="E34" s="9"/>
      <c r="F34" s="9"/>
      <c r="G34" s="9"/>
      <c r="H34" s="9"/>
      <c r="I34" s="9"/>
      <c r="J34" s="9"/>
      <c r="K34" s="9"/>
      <c r="L34" s="9"/>
      <c r="M34" s="9"/>
      <c r="N34" s="9"/>
      <c r="O34" s="9"/>
      <c r="P34" s="9"/>
      <c r="Q34" s="9"/>
      <c r="R34" s="9"/>
      <c r="S34" s="9"/>
      <c r="T34" s="9"/>
      <c r="U34" s="9"/>
      <c r="V34" s="9"/>
      <c r="W34" s="9"/>
      <c r="X34" s="9"/>
      <c r="Y34" s="9"/>
      <c r="Z34" s="9"/>
      <c r="AA34" s="9"/>
    </row>
    <row r="35" spans="1:27" x14ac:dyDescent="0.2">
      <c r="A35" s="9"/>
      <c r="B35" s="9"/>
      <c r="C35" s="9"/>
      <c r="D35" s="9"/>
      <c r="E35" s="9"/>
      <c r="F35" s="9"/>
      <c r="G35" s="9"/>
      <c r="H35" s="9"/>
      <c r="I35" s="9"/>
      <c r="J35" s="9"/>
      <c r="K35" s="9"/>
      <c r="L35" s="9"/>
      <c r="M35" s="9"/>
      <c r="N35" s="9"/>
      <c r="O35" s="9"/>
      <c r="P35" s="9"/>
      <c r="Q35" s="9"/>
      <c r="R35" s="9"/>
      <c r="S35" s="9"/>
      <c r="T35" s="9"/>
      <c r="U35" s="9"/>
      <c r="V35" s="9"/>
      <c r="W35" s="9"/>
      <c r="X35" s="9"/>
      <c r="Y35" s="9"/>
      <c r="Z35" s="9"/>
      <c r="AA35" s="9"/>
    </row>
    <row r="36" spans="1:27" x14ac:dyDescent="0.2">
      <c r="A36" s="9"/>
      <c r="B36" s="9"/>
      <c r="C36" s="9"/>
      <c r="D36" s="9"/>
      <c r="E36" s="9"/>
      <c r="F36" s="9"/>
      <c r="G36" s="9"/>
      <c r="H36" s="9"/>
      <c r="I36" s="9"/>
      <c r="J36" s="9"/>
      <c r="K36" s="9"/>
      <c r="L36" s="9"/>
      <c r="M36" s="9"/>
      <c r="N36" s="9"/>
      <c r="O36" s="9"/>
      <c r="P36" s="9"/>
      <c r="Q36" s="9"/>
      <c r="R36" s="9"/>
      <c r="S36" s="9"/>
      <c r="T36" s="9"/>
      <c r="U36" s="9"/>
      <c r="V36" s="9"/>
      <c r="W36" s="9"/>
      <c r="X36" s="9"/>
      <c r="Y36" s="9"/>
      <c r="Z36" s="9"/>
      <c r="AA36" s="9"/>
    </row>
    <row r="37" spans="1:27" x14ac:dyDescent="0.2">
      <c r="A37" s="9"/>
      <c r="B37" s="9"/>
      <c r="C37" s="9"/>
      <c r="D37" s="9"/>
      <c r="E37" s="9"/>
      <c r="F37" s="9"/>
      <c r="G37" s="9"/>
      <c r="H37" s="9"/>
      <c r="I37" s="9"/>
      <c r="J37" s="9"/>
      <c r="K37" s="9"/>
      <c r="L37" s="9"/>
      <c r="M37" s="9"/>
      <c r="N37" s="9"/>
      <c r="O37" s="9"/>
      <c r="P37" s="9"/>
      <c r="Q37" s="9"/>
      <c r="R37" s="9"/>
      <c r="S37" s="9"/>
      <c r="T37" s="9"/>
      <c r="U37" s="9"/>
      <c r="V37" s="9"/>
      <c r="W37" s="9"/>
      <c r="X37" s="9"/>
      <c r="Y37" s="9"/>
      <c r="Z37" s="9"/>
      <c r="AA37" s="9"/>
    </row>
    <row r="38" spans="1:27" x14ac:dyDescent="0.2">
      <c r="A38" s="9"/>
      <c r="B38" s="9"/>
      <c r="C38" s="9"/>
      <c r="D38" s="9"/>
      <c r="E38" s="9"/>
      <c r="F38" s="9"/>
      <c r="G38" s="9"/>
      <c r="H38" s="9"/>
      <c r="I38" s="9"/>
      <c r="J38" s="9"/>
      <c r="K38" s="9"/>
      <c r="L38" s="9"/>
      <c r="M38" s="9"/>
      <c r="N38" s="9"/>
      <c r="O38" s="9"/>
      <c r="P38" s="9"/>
      <c r="Q38" s="9"/>
      <c r="R38" s="9"/>
      <c r="S38" s="9"/>
      <c r="T38" s="9"/>
      <c r="U38" s="9"/>
      <c r="V38" s="9"/>
      <c r="W38" s="9"/>
      <c r="X38" s="9"/>
      <c r="Y38" s="9"/>
      <c r="Z38" s="9"/>
      <c r="AA38" s="9"/>
    </row>
    <row r="39" spans="1:27"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row>
    <row r="40" spans="1:27" x14ac:dyDescent="0.2">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spans="1:27"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spans="1:27" x14ac:dyDescent="0.2">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spans="1:27" x14ac:dyDescent="0.2">
      <c r="A43" s="9"/>
      <c r="B43" s="9"/>
      <c r="C43" s="9"/>
      <c r="D43" s="9"/>
      <c r="E43" s="9"/>
      <c r="F43" s="9"/>
      <c r="G43" s="9"/>
      <c r="H43" s="9"/>
      <c r="I43" s="9"/>
      <c r="J43" s="9"/>
      <c r="K43" s="9"/>
      <c r="L43" s="9"/>
      <c r="M43" s="9"/>
      <c r="N43" s="9"/>
      <c r="O43" s="9"/>
      <c r="P43" s="9"/>
      <c r="Q43" s="9"/>
      <c r="R43" s="9"/>
      <c r="S43" s="9"/>
      <c r="T43" s="9"/>
      <c r="U43" s="9"/>
      <c r="V43" s="9"/>
      <c r="W43" s="9"/>
      <c r="X43" s="9"/>
      <c r="Y43" s="9"/>
      <c r="Z43" s="9"/>
      <c r="AA43" s="9"/>
    </row>
    <row r="44" spans="1:27" x14ac:dyDescent="0.2">
      <c r="A44" s="9"/>
      <c r="B44" s="9"/>
      <c r="C44" s="9"/>
      <c r="D44" s="9"/>
      <c r="E44" s="9"/>
      <c r="F44" s="9"/>
      <c r="G44" s="9"/>
      <c r="H44" s="9"/>
      <c r="I44" s="9"/>
      <c r="J44" s="9"/>
      <c r="K44" s="9"/>
      <c r="L44" s="9"/>
      <c r="M44" s="9"/>
      <c r="N44" s="9"/>
      <c r="O44" s="9"/>
      <c r="P44" s="9"/>
      <c r="Q44" s="9"/>
      <c r="R44" s="9"/>
      <c r="S44" s="9"/>
      <c r="T44" s="9"/>
      <c r="U44" s="9"/>
      <c r="V44" s="9"/>
      <c r="W44" s="9"/>
      <c r="X44" s="9"/>
      <c r="Y44" s="9"/>
      <c r="Z44" s="9"/>
      <c r="AA44" s="9"/>
    </row>
    <row r="45" spans="1:27" x14ac:dyDescent="0.2">
      <c r="A45" s="9"/>
      <c r="B45" s="9"/>
      <c r="C45" s="9"/>
      <c r="D45" s="9"/>
      <c r="E45" s="9"/>
      <c r="F45" s="9"/>
      <c r="G45" s="9"/>
      <c r="H45" s="9"/>
      <c r="I45" s="9"/>
      <c r="J45" s="9"/>
      <c r="K45" s="9"/>
      <c r="L45" s="9"/>
      <c r="M45" s="9"/>
      <c r="N45" s="9"/>
      <c r="O45" s="9"/>
      <c r="P45" s="9"/>
      <c r="Q45" s="9"/>
      <c r="R45" s="9"/>
      <c r="S45" s="9"/>
      <c r="T45" s="9"/>
      <c r="U45" s="9"/>
      <c r="V45" s="9"/>
      <c r="W45" s="9"/>
      <c r="X45" s="9"/>
      <c r="Y45" s="9"/>
      <c r="Z45" s="9"/>
      <c r="AA45" s="9"/>
    </row>
    <row r="46" spans="1:27" x14ac:dyDescent="0.2">
      <c r="A46" s="9"/>
      <c r="B46" s="9"/>
      <c r="C46" s="9"/>
      <c r="D46" s="9"/>
      <c r="E46" s="9"/>
      <c r="F46" s="9"/>
      <c r="G46" s="9"/>
      <c r="H46" s="9"/>
      <c r="I46" s="9"/>
      <c r="J46" s="9"/>
      <c r="K46" s="9"/>
      <c r="L46" s="9"/>
      <c r="M46" s="9"/>
      <c r="N46" s="9"/>
      <c r="O46" s="9"/>
      <c r="P46" s="9"/>
      <c r="Q46" s="9"/>
      <c r="R46" s="9"/>
      <c r="S46" s="9"/>
      <c r="T46" s="9"/>
      <c r="U46" s="9"/>
      <c r="V46" s="9"/>
      <c r="W46" s="9"/>
      <c r="X46" s="9"/>
      <c r="Y46" s="9"/>
      <c r="Z46" s="9"/>
      <c r="AA46" s="9"/>
    </row>
    <row r="47" spans="1:27" x14ac:dyDescent="0.2">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spans="1:27" x14ac:dyDescent="0.2">
      <c r="A48" s="9"/>
      <c r="B48" s="9"/>
      <c r="C48" s="9"/>
      <c r="D48" s="9"/>
      <c r="E48" s="9"/>
      <c r="F48" s="9"/>
      <c r="G48" s="9"/>
      <c r="H48" s="9"/>
      <c r="I48" s="9"/>
      <c r="J48" s="9"/>
      <c r="K48" s="9"/>
      <c r="L48" s="9"/>
      <c r="M48" s="9"/>
      <c r="N48" s="9"/>
      <c r="O48" s="9"/>
      <c r="P48" s="9"/>
      <c r="Q48" s="9"/>
      <c r="R48" s="9"/>
      <c r="S48" s="9"/>
      <c r="T48" s="9"/>
      <c r="U48" s="9"/>
      <c r="V48" s="9"/>
      <c r="W48" s="9"/>
      <c r="X48" s="9"/>
      <c r="Y48" s="9"/>
      <c r="Z48" s="9"/>
      <c r="AA48" s="9"/>
    </row>
    <row r="49" spans="1:27" x14ac:dyDescent="0.2">
      <c r="A49" s="9"/>
      <c r="B49" s="9"/>
      <c r="C49" s="9"/>
      <c r="D49" s="9"/>
      <c r="E49" s="9"/>
      <c r="F49" s="9"/>
      <c r="G49" s="9"/>
      <c r="H49" s="9"/>
      <c r="I49" s="9"/>
      <c r="J49" s="9"/>
      <c r="K49" s="9"/>
      <c r="L49" s="9"/>
      <c r="M49" s="9"/>
      <c r="N49" s="9"/>
      <c r="O49" s="9"/>
      <c r="P49" s="9"/>
      <c r="Q49" s="9"/>
      <c r="R49" s="9"/>
      <c r="S49" s="9"/>
      <c r="T49" s="9"/>
      <c r="U49" s="9"/>
      <c r="V49" s="9"/>
      <c r="W49" s="9"/>
      <c r="X49" s="9"/>
      <c r="Y49" s="9"/>
      <c r="Z49" s="9"/>
      <c r="AA49" s="9"/>
    </row>
    <row r="50" spans="1:27" x14ac:dyDescent="0.2">
      <c r="A50" s="9"/>
      <c r="B50" s="9"/>
      <c r="C50" s="9"/>
      <c r="D50" s="9"/>
      <c r="E50" s="9"/>
      <c r="F50" s="9"/>
      <c r="G50" s="9"/>
      <c r="H50" s="9"/>
      <c r="I50" s="9"/>
      <c r="J50" s="9"/>
      <c r="K50" s="9"/>
      <c r="L50" s="9"/>
      <c r="M50" s="9"/>
      <c r="N50" s="9"/>
      <c r="O50" s="9"/>
      <c r="P50" s="9"/>
      <c r="Q50" s="9"/>
      <c r="R50" s="9"/>
      <c r="S50" s="9"/>
      <c r="T50" s="9"/>
      <c r="U50" s="9"/>
      <c r="V50" s="9"/>
      <c r="W50" s="9"/>
      <c r="X50" s="9"/>
      <c r="Y50" s="9"/>
      <c r="Z50" s="9"/>
      <c r="AA50" s="9"/>
    </row>
  </sheetData>
  <sheetProtection password="F08B" sheet="1" objects="1" scenarios="1"/>
  <mergeCells count="13">
    <mergeCell ref="C5:R5"/>
    <mergeCell ref="F30:I30"/>
    <mergeCell ref="L30:O30"/>
    <mergeCell ref="F17:O17"/>
    <mergeCell ref="F16:O16"/>
    <mergeCell ref="C6:R6"/>
    <mergeCell ref="C11:R11"/>
    <mergeCell ref="F25:I25"/>
    <mergeCell ref="L25:O25"/>
    <mergeCell ref="F21:I24"/>
    <mergeCell ref="L21:O24"/>
    <mergeCell ref="F28:I29"/>
    <mergeCell ref="L28:O29"/>
  </mergeCells>
  <conditionalFormatting sqref="F17:O17">
    <cfRule type="cellIs" dxfId="2457" priority="1" operator="equal">
      <formula>0</formula>
    </cfRule>
  </conditionalFormatting>
  <printOptions horizontalCentered="1"/>
  <pageMargins left="0.70866141732283472" right="0.70866141732283472" top="0.74803149606299213" bottom="0.74803149606299213" header="0.31496062992125984" footer="0.31496062992125984"/>
  <pageSetup paperSize="9" scale="83"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85"/>
  <sheetViews>
    <sheetView showRuler="0" topLeftCell="A5" zoomScaleNormal="100" zoomScaleSheetLayoutView="100" workbookViewId="0">
      <selection activeCell="D17" sqref="D17"/>
    </sheetView>
  </sheetViews>
  <sheetFormatPr defaultColWidth="9.140625" defaultRowHeight="12.75" x14ac:dyDescent="0.2"/>
  <cols>
    <col min="1" max="1" width="9.140625" style="1" customWidth="1"/>
    <col min="2" max="2" width="67.28515625" style="1" customWidth="1"/>
    <col min="3" max="3" width="22.7109375" style="48" customWidth="1"/>
    <col min="4" max="4" width="12.140625" style="1" customWidth="1"/>
    <col min="5" max="16384" width="9.140625" style="1"/>
  </cols>
  <sheetData>
    <row r="1" spans="1:28" s="43" customFormat="1" ht="34.15" customHeight="1" x14ac:dyDescent="0.2">
      <c r="A1" s="1213" t="str">
        <f>"OPERATIONAL PLAN:"&amp;" "&amp;'Setup Page'!F3&amp;"     "&amp;"(FINANCIAL YEAR:"&amp;" "&amp;'Setup Page'!F4&amp;")"</f>
        <v>OPERATIONAL PLAN: 2015     (FINANCIAL YEAR: 2015/2016)</v>
      </c>
      <c r="B1" s="1214"/>
      <c r="C1" s="1215"/>
      <c r="D1" s="40"/>
      <c r="E1" s="40"/>
      <c r="F1" s="40"/>
      <c r="G1" s="40"/>
      <c r="H1" s="40"/>
      <c r="I1" s="40"/>
      <c r="J1" s="40"/>
      <c r="K1" s="40"/>
      <c r="L1" s="42"/>
      <c r="M1" s="42"/>
      <c r="N1" s="42"/>
      <c r="O1" s="42"/>
      <c r="P1" s="42"/>
      <c r="Q1" s="42"/>
      <c r="R1" s="42"/>
      <c r="S1" s="42"/>
      <c r="T1" s="42"/>
      <c r="U1" s="42"/>
      <c r="V1" s="42"/>
      <c r="W1" s="42"/>
      <c r="X1" s="42"/>
      <c r="Y1" s="42"/>
      <c r="Z1" s="42"/>
      <c r="AA1" s="42"/>
      <c r="AB1" s="42"/>
    </row>
    <row r="2" spans="1:28" ht="28.5" customHeight="1" thickBot="1" x14ac:dyDescent="0.25">
      <c r="A2" s="1218" t="s">
        <v>73</v>
      </c>
      <c r="B2" s="1219"/>
      <c r="C2" s="1220"/>
      <c r="D2" s="15"/>
      <c r="E2" s="41"/>
      <c r="F2" s="15"/>
      <c r="G2" s="15"/>
      <c r="H2" s="15"/>
      <c r="I2" s="15"/>
      <c r="J2" s="15"/>
      <c r="K2" s="15"/>
      <c r="L2" s="15"/>
      <c r="M2" s="15"/>
      <c r="N2" s="15"/>
      <c r="O2" s="15"/>
      <c r="P2" s="15"/>
      <c r="Q2" s="15"/>
      <c r="R2" s="15"/>
      <c r="S2" s="15"/>
      <c r="T2" s="15"/>
      <c r="U2" s="15"/>
      <c r="V2" s="15"/>
      <c r="W2" s="15"/>
      <c r="X2" s="15"/>
      <c r="Y2" s="15"/>
      <c r="Z2" s="15"/>
      <c r="AA2" s="15"/>
      <c r="AB2" s="15"/>
    </row>
    <row r="3" spans="1:28" ht="25.5" customHeight="1" x14ac:dyDescent="0.2">
      <c r="A3" s="1216" t="s">
        <v>156</v>
      </c>
      <c r="B3" s="1217"/>
      <c r="C3" s="49" t="s">
        <v>270</v>
      </c>
      <c r="D3" s="264" t="s">
        <v>158</v>
      </c>
      <c r="E3" s="41"/>
      <c r="F3" s="15"/>
      <c r="G3" s="15"/>
      <c r="H3" s="15"/>
      <c r="I3" s="15"/>
      <c r="J3" s="15"/>
      <c r="K3" s="15"/>
      <c r="L3" s="15"/>
      <c r="M3" s="15"/>
      <c r="N3" s="15"/>
      <c r="O3" s="15"/>
      <c r="P3" s="15"/>
      <c r="Q3" s="15"/>
      <c r="R3" s="15"/>
      <c r="S3" s="15"/>
      <c r="T3" s="15"/>
      <c r="U3" s="15"/>
      <c r="V3" s="15"/>
      <c r="W3" s="15"/>
      <c r="X3" s="15"/>
      <c r="Y3" s="15"/>
      <c r="Z3" s="15"/>
      <c r="AA3" s="15"/>
      <c r="AB3" s="15"/>
    </row>
    <row r="4" spans="1:28" s="45" customFormat="1" ht="21.95" customHeight="1" x14ac:dyDescent="0.2">
      <c r="A4" s="1221" t="s">
        <v>261</v>
      </c>
      <c r="B4" s="1222"/>
      <c r="C4" s="50">
        <v>1</v>
      </c>
      <c r="D4" s="261" t="s">
        <v>159</v>
      </c>
      <c r="E4" s="44"/>
      <c r="F4" s="44"/>
      <c r="G4" s="44"/>
      <c r="H4" s="44"/>
      <c r="I4" s="44"/>
      <c r="J4" s="44"/>
      <c r="K4" s="44"/>
      <c r="L4" s="44"/>
      <c r="M4" s="44"/>
      <c r="N4" s="44"/>
      <c r="O4" s="44"/>
      <c r="P4" s="44"/>
      <c r="Q4" s="44"/>
      <c r="R4" s="44"/>
      <c r="S4" s="44"/>
      <c r="T4" s="44"/>
      <c r="U4" s="44"/>
      <c r="V4" s="44"/>
      <c r="W4" s="44"/>
      <c r="X4" s="44"/>
      <c r="Y4" s="44"/>
      <c r="Z4" s="44"/>
      <c r="AA4" s="44"/>
      <c r="AB4" s="44"/>
    </row>
    <row r="5" spans="1:28" s="45" customFormat="1" ht="21.95" customHeight="1" x14ac:dyDescent="0.2">
      <c r="A5" s="1223" t="s">
        <v>300</v>
      </c>
      <c r="B5" s="1224"/>
      <c r="C5" s="51">
        <v>2</v>
      </c>
      <c r="D5" s="260" t="s">
        <v>159</v>
      </c>
      <c r="E5" s="44"/>
      <c r="F5" s="44"/>
      <c r="G5" s="44"/>
      <c r="H5" s="44"/>
      <c r="I5" s="44"/>
      <c r="J5" s="44"/>
      <c r="K5" s="44"/>
      <c r="L5" s="44"/>
      <c r="M5" s="44"/>
      <c r="N5" s="44"/>
      <c r="O5" s="44"/>
      <c r="P5" s="44"/>
      <c r="Q5" s="44"/>
      <c r="R5" s="44"/>
      <c r="S5" s="44"/>
      <c r="T5" s="44"/>
      <c r="U5" s="44"/>
      <c r="V5" s="44"/>
      <c r="W5" s="44"/>
      <c r="X5" s="44"/>
      <c r="Y5" s="44"/>
      <c r="Z5" s="44"/>
      <c r="AA5" s="44"/>
      <c r="AB5" s="44"/>
    </row>
    <row r="6" spans="1:28" s="45" customFormat="1" ht="21.95" customHeight="1" x14ac:dyDescent="0.2">
      <c r="A6" s="1211" t="s">
        <v>959</v>
      </c>
      <c r="B6" s="1212"/>
      <c r="C6" s="50">
        <v>3</v>
      </c>
      <c r="D6" s="261" t="s">
        <v>159</v>
      </c>
      <c r="E6" s="44"/>
      <c r="F6" s="44"/>
      <c r="G6" s="44"/>
      <c r="H6" s="44"/>
      <c r="I6" s="44"/>
      <c r="J6" s="44"/>
      <c r="K6" s="44"/>
      <c r="L6" s="44"/>
      <c r="M6" s="44"/>
      <c r="N6" s="44"/>
      <c r="O6" s="44"/>
      <c r="P6" s="44"/>
      <c r="Q6" s="44"/>
      <c r="R6" s="44"/>
      <c r="S6" s="44"/>
      <c r="T6" s="44"/>
      <c r="U6" s="44"/>
      <c r="V6" s="44"/>
      <c r="W6" s="44"/>
      <c r="X6" s="44"/>
      <c r="Y6" s="44"/>
      <c r="Z6" s="44"/>
      <c r="AA6" s="44"/>
      <c r="AB6" s="44"/>
    </row>
    <row r="7" spans="1:28" s="45" customFormat="1" ht="21.95" customHeight="1" x14ac:dyDescent="0.2">
      <c r="A7" s="1223" t="s">
        <v>299</v>
      </c>
      <c r="B7" s="1224"/>
      <c r="C7" s="51">
        <v>4</v>
      </c>
      <c r="D7" s="260" t="s">
        <v>159</v>
      </c>
      <c r="E7" s="44"/>
      <c r="F7" s="44"/>
      <c r="G7" s="44"/>
      <c r="H7" s="44"/>
      <c r="I7" s="44"/>
      <c r="J7" s="44"/>
      <c r="K7" s="44"/>
      <c r="L7" s="44"/>
      <c r="M7" s="44"/>
      <c r="N7" s="44"/>
      <c r="O7" s="44"/>
      <c r="P7" s="44"/>
      <c r="Q7" s="44"/>
      <c r="R7" s="44"/>
      <c r="S7" s="44"/>
      <c r="T7" s="44"/>
      <c r="U7" s="44"/>
      <c r="V7" s="44"/>
      <c r="W7" s="44"/>
      <c r="X7" s="44"/>
      <c r="Y7" s="44"/>
      <c r="Z7" s="44"/>
      <c r="AA7" s="44"/>
      <c r="AB7" s="44"/>
    </row>
    <row r="8" spans="1:28" s="45" customFormat="1" ht="21.95" customHeight="1" x14ac:dyDescent="0.2">
      <c r="A8" s="1211" t="s">
        <v>913</v>
      </c>
      <c r="B8" s="1212"/>
      <c r="C8" s="50">
        <v>5</v>
      </c>
      <c r="D8" s="261" t="s">
        <v>159</v>
      </c>
      <c r="E8" s="44"/>
      <c r="F8" s="44"/>
      <c r="G8" s="44"/>
      <c r="H8" s="44"/>
      <c r="I8" s="44"/>
      <c r="J8" s="44"/>
      <c r="K8" s="44"/>
      <c r="L8" s="44"/>
      <c r="M8" s="44"/>
      <c r="N8" s="44"/>
      <c r="O8" s="44"/>
      <c r="P8" s="44"/>
      <c r="Q8" s="44"/>
      <c r="R8" s="44"/>
      <c r="S8" s="44"/>
      <c r="T8" s="44"/>
      <c r="U8" s="44"/>
      <c r="V8" s="44"/>
      <c r="W8" s="44"/>
      <c r="X8" s="44"/>
      <c r="Y8" s="44"/>
      <c r="Z8" s="44"/>
      <c r="AA8" s="44"/>
      <c r="AB8" s="44"/>
    </row>
    <row r="9" spans="1:28" s="45" customFormat="1" ht="21.95" customHeight="1" x14ac:dyDescent="0.2">
      <c r="A9" s="1223" t="s">
        <v>301</v>
      </c>
      <c r="B9" s="1224"/>
      <c r="C9" s="51">
        <v>6</v>
      </c>
      <c r="D9" s="260" t="s">
        <v>159</v>
      </c>
      <c r="E9" s="44"/>
      <c r="F9" s="44"/>
      <c r="G9" s="44"/>
      <c r="H9" s="44"/>
      <c r="I9" s="44"/>
      <c r="J9" s="44"/>
      <c r="K9" s="44"/>
      <c r="L9" s="44"/>
      <c r="M9" s="44"/>
      <c r="N9" s="44"/>
      <c r="O9" s="44"/>
      <c r="P9" s="44"/>
      <c r="Q9" s="44"/>
      <c r="R9" s="44"/>
      <c r="S9" s="44"/>
      <c r="T9" s="44"/>
      <c r="U9" s="44"/>
      <c r="V9" s="44"/>
      <c r="W9" s="44"/>
      <c r="X9" s="44"/>
      <c r="Y9" s="44"/>
      <c r="Z9" s="44"/>
      <c r="AA9" s="44"/>
      <c r="AB9" s="44"/>
    </row>
    <row r="10" spans="1:28" s="45" customFormat="1" ht="21.95" customHeight="1" x14ac:dyDescent="0.2">
      <c r="A10" s="1211" t="s">
        <v>914</v>
      </c>
      <c r="B10" s="1212"/>
      <c r="C10" s="50">
        <v>7</v>
      </c>
      <c r="D10" s="261" t="s">
        <v>159</v>
      </c>
      <c r="E10" s="44"/>
      <c r="F10" s="44"/>
      <c r="G10" s="44"/>
      <c r="H10" s="44"/>
      <c r="I10" s="44"/>
      <c r="J10" s="44"/>
      <c r="K10" s="44"/>
      <c r="L10" s="44"/>
      <c r="M10" s="44"/>
      <c r="N10" s="44"/>
      <c r="O10" s="44"/>
      <c r="P10" s="44"/>
      <c r="Q10" s="44"/>
      <c r="R10" s="44"/>
      <c r="S10" s="44"/>
      <c r="T10" s="44"/>
      <c r="U10" s="44"/>
      <c r="V10" s="44"/>
      <c r="W10" s="44"/>
      <c r="X10" s="44"/>
      <c r="Y10" s="44"/>
      <c r="Z10" s="44"/>
      <c r="AA10" s="44"/>
      <c r="AB10" s="44"/>
    </row>
    <row r="11" spans="1:28" s="45" customFormat="1" ht="21.95" customHeight="1" x14ac:dyDescent="0.2">
      <c r="A11" s="1223" t="s">
        <v>915</v>
      </c>
      <c r="B11" s="1224"/>
      <c r="C11" s="51">
        <v>8</v>
      </c>
      <c r="D11" s="260" t="s">
        <v>159</v>
      </c>
      <c r="E11" s="44"/>
      <c r="F11" s="44"/>
      <c r="G11" s="44"/>
      <c r="H11" s="44"/>
      <c r="I11" s="44"/>
      <c r="J11" s="44"/>
      <c r="K11" s="44"/>
      <c r="L11" s="44"/>
      <c r="M11" s="44"/>
      <c r="N11" s="44"/>
      <c r="O11" s="44"/>
      <c r="P11" s="44"/>
      <c r="Q11" s="44"/>
      <c r="R11" s="44"/>
      <c r="S11" s="44"/>
      <c r="T11" s="44"/>
      <c r="U11" s="44"/>
      <c r="V11" s="44"/>
      <c r="W11" s="44"/>
      <c r="X11" s="44"/>
      <c r="Y11" s="44"/>
      <c r="Z11" s="44"/>
      <c r="AA11" s="44"/>
      <c r="AB11" s="44"/>
    </row>
    <row r="12" spans="1:28" s="45" customFormat="1" ht="21.95" customHeight="1" x14ac:dyDescent="0.2">
      <c r="A12" s="1211" t="s">
        <v>916</v>
      </c>
      <c r="B12" s="1212"/>
      <c r="C12" s="50">
        <v>9</v>
      </c>
      <c r="D12" s="261" t="s">
        <v>159</v>
      </c>
      <c r="E12" s="44"/>
      <c r="F12" s="44"/>
      <c r="G12" s="44"/>
      <c r="H12" s="52"/>
      <c r="I12" s="44"/>
      <c r="J12" s="44"/>
      <c r="K12" s="44"/>
      <c r="L12" s="44"/>
      <c r="M12" s="44"/>
      <c r="N12" s="44"/>
      <c r="O12" s="44"/>
      <c r="P12" s="44"/>
      <c r="Q12" s="44"/>
      <c r="R12" s="44"/>
      <c r="S12" s="44"/>
      <c r="T12" s="44"/>
      <c r="U12" s="44"/>
      <c r="V12" s="44"/>
      <c r="W12" s="44"/>
      <c r="X12" s="44"/>
      <c r="Y12" s="44"/>
      <c r="Z12" s="44"/>
      <c r="AA12" s="44"/>
      <c r="AB12" s="44"/>
    </row>
    <row r="13" spans="1:28" s="45" customFormat="1" ht="21.95" customHeight="1" x14ac:dyDescent="0.2">
      <c r="A13" s="1223" t="s">
        <v>917</v>
      </c>
      <c r="B13" s="1224"/>
      <c r="C13" s="51">
        <v>10</v>
      </c>
      <c r="D13" s="260" t="s">
        <v>159</v>
      </c>
      <c r="E13" s="44"/>
      <c r="F13" s="44"/>
      <c r="G13" s="44"/>
      <c r="H13" s="44"/>
      <c r="I13" s="44"/>
      <c r="J13" s="44"/>
      <c r="K13" s="44"/>
      <c r="L13" s="44"/>
      <c r="M13" s="44"/>
      <c r="N13" s="44"/>
      <c r="O13" s="44"/>
      <c r="P13" s="44"/>
      <c r="Q13" s="44"/>
      <c r="R13" s="44"/>
      <c r="S13" s="44"/>
      <c r="T13" s="44"/>
      <c r="U13" s="44"/>
      <c r="V13" s="44"/>
      <c r="W13" s="44"/>
      <c r="X13" s="44"/>
      <c r="Y13" s="44"/>
      <c r="Z13" s="44"/>
      <c r="AA13" s="44"/>
      <c r="AB13" s="44"/>
    </row>
    <row r="14" spans="1:28" s="45" customFormat="1" ht="21.95" customHeight="1" x14ac:dyDescent="0.2">
      <c r="A14" s="1211" t="s">
        <v>264</v>
      </c>
      <c r="B14" s="1212"/>
      <c r="C14" s="50">
        <v>11</v>
      </c>
      <c r="D14" s="261" t="s">
        <v>159</v>
      </c>
      <c r="E14" s="44"/>
      <c r="F14" s="44"/>
      <c r="G14" s="44"/>
      <c r="H14" s="44"/>
      <c r="I14" s="44"/>
      <c r="J14" s="44"/>
      <c r="K14" s="44"/>
      <c r="L14" s="44"/>
      <c r="M14" s="44"/>
      <c r="N14" s="44"/>
      <c r="O14" s="44"/>
      <c r="P14" s="44"/>
      <c r="Q14" s="44"/>
      <c r="R14" s="44"/>
      <c r="S14" s="44"/>
      <c r="T14" s="44"/>
      <c r="U14" s="44"/>
      <c r="V14" s="44"/>
      <c r="W14" s="44"/>
      <c r="X14" s="44"/>
      <c r="Y14" s="44"/>
      <c r="Z14" s="44"/>
      <c r="AA14" s="44"/>
      <c r="AB14" s="44"/>
    </row>
    <row r="15" spans="1:28" s="45" customFormat="1" ht="21.95" customHeight="1" x14ac:dyDescent="0.2">
      <c r="A15" s="1223" t="s">
        <v>263</v>
      </c>
      <c r="B15" s="1224"/>
      <c r="C15" s="51">
        <v>12</v>
      </c>
      <c r="D15" s="260" t="s">
        <v>159</v>
      </c>
      <c r="E15" s="44"/>
      <c r="F15" s="44"/>
      <c r="G15" s="44"/>
      <c r="H15" s="44"/>
      <c r="I15" s="44"/>
      <c r="J15" s="44"/>
      <c r="K15" s="44"/>
      <c r="L15" s="44"/>
      <c r="M15" s="44"/>
      <c r="N15" s="44"/>
      <c r="O15" s="44"/>
      <c r="P15" s="44"/>
      <c r="Q15" s="44"/>
      <c r="R15" s="44"/>
      <c r="S15" s="44"/>
      <c r="T15" s="44"/>
      <c r="U15" s="44"/>
      <c r="V15" s="44"/>
      <c r="W15" s="44"/>
      <c r="X15" s="44"/>
      <c r="Y15" s="44"/>
      <c r="Z15" s="44"/>
      <c r="AA15" s="44"/>
      <c r="AB15" s="44"/>
    </row>
    <row r="16" spans="1:28" s="45" customFormat="1" ht="21.95" customHeight="1" x14ac:dyDescent="0.2">
      <c r="A16" s="1211" t="s">
        <v>309</v>
      </c>
      <c r="B16" s="1212"/>
      <c r="C16" s="50">
        <v>13</v>
      </c>
      <c r="D16" s="261" t="s">
        <v>159</v>
      </c>
      <c r="E16" s="44"/>
      <c r="F16" s="44"/>
      <c r="G16" s="44"/>
      <c r="H16" s="44"/>
      <c r="I16" s="44"/>
      <c r="J16" s="44"/>
      <c r="K16" s="44"/>
      <c r="L16" s="44"/>
      <c r="M16" s="44"/>
      <c r="N16" s="44"/>
      <c r="O16" s="44"/>
      <c r="P16" s="44"/>
      <c r="Q16" s="44"/>
      <c r="R16" s="44"/>
      <c r="S16" s="44"/>
      <c r="T16" s="44"/>
      <c r="U16" s="44"/>
      <c r="V16" s="44"/>
      <c r="W16" s="44"/>
      <c r="X16" s="44"/>
      <c r="Y16" s="44"/>
      <c r="Z16" s="44"/>
      <c r="AA16" s="44"/>
      <c r="AB16" s="44"/>
    </row>
    <row r="17" spans="1:28" s="45" customFormat="1" ht="21.95" customHeight="1" x14ac:dyDescent="0.2">
      <c r="A17" s="1223" t="s">
        <v>262</v>
      </c>
      <c r="B17" s="1224"/>
      <c r="C17" s="51">
        <v>14</v>
      </c>
      <c r="D17" s="260" t="s">
        <v>159</v>
      </c>
      <c r="E17" s="44"/>
      <c r="F17" s="44"/>
      <c r="G17" s="44"/>
      <c r="H17" s="44"/>
      <c r="I17" s="44"/>
      <c r="J17" s="44"/>
      <c r="K17" s="44"/>
      <c r="L17" s="44"/>
      <c r="M17" s="44"/>
      <c r="N17" s="44"/>
      <c r="O17" s="44"/>
      <c r="P17" s="44"/>
      <c r="Q17" s="44"/>
      <c r="R17" s="44"/>
      <c r="S17" s="44"/>
      <c r="T17" s="44"/>
      <c r="U17" s="44"/>
      <c r="V17" s="44"/>
      <c r="W17" s="44"/>
      <c r="X17" s="44"/>
      <c r="Y17" s="44"/>
      <c r="Z17" s="44"/>
      <c r="AA17" s="44"/>
      <c r="AB17" s="44"/>
    </row>
    <row r="18" spans="1:28" s="45" customFormat="1" ht="21.95" customHeight="1" x14ac:dyDescent="0.2">
      <c r="A18" s="1211" t="s">
        <v>332</v>
      </c>
      <c r="B18" s="1212"/>
      <c r="C18" s="50">
        <v>15</v>
      </c>
      <c r="D18" s="261" t="s">
        <v>159</v>
      </c>
      <c r="E18" s="44"/>
      <c r="F18" s="878"/>
      <c r="G18" s="44"/>
      <c r="H18" s="44"/>
      <c r="I18" s="44"/>
      <c r="J18" s="44"/>
      <c r="K18" s="44"/>
      <c r="L18" s="44"/>
      <c r="M18" s="44"/>
      <c r="N18" s="44"/>
      <c r="O18" s="44"/>
      <c r="P18" s="44"/>
      <c r="Q18" s="44"/>
      <c r="R18" s="44"/>
      <c r="S18" s="44"/>
      <c r="T18" s="44"/>
      <c r="U18" s="44"/>
      <c r="V18" s="44"/>
      <c r="W18" s="44"/>
      <c r="X18" s="44"/>
      <c r="Y18" s="44"/>
      <c r="Z18" s="44"/>
      <c r="AA18" s="44"/>
      <c r="AB18" s="44"/>
    </row>
    <row r="19" spans="1:28" ht="6.75" customHeight="1" thickBot="1" x14ac:dyDescent="0.25">
      <c r="A19" s="263"/>
      <c r="B19" s="46"/>
      <c r="C19" s="39"/>
      <c r="D19" s="262"/>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
      <c r="A20" s="53"/>
      <c r="B20" s="53"/>
      <c r="C20" s="54"/>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
      <c r="A21" s="15"/>
      <c r="B21" s="15"/>
      <c r="C21" s="47"/>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
      <c r="A22" s="15"/>
      <c r="B22" s="15"/>
      <c r="C22" s="47"/>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
      <c r="A23" s="15"/>
      <c r="B23" s="15"/>
      <c r="C23" s="47"/>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
      <c r="A24" s="15"/>
      <c r="B24" s="15"/>
      <c r="C24" s="47"/>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
      <c r="A25" s="15"/>
      <c r="B25" s="15"/>
      <c r="C25" s="47"/>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
      <c r="A26" s="15"/>
      <c r="B26" s="15"/>
      <c r="C26" s="47"/>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
      <c r="A27" s="15"/>
      <c r="B27" s="15"/>
      <c r="C27" s="47"/>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
      <c r="A28" s="15"/>
      <c r="B28" s="15"/>
      <c r="C28" s="47"/>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
      <c r="A29" s="15"/>
      <c r="B29" s="15"/>
      <c r="C29" s="47"/>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
      <c r="A30" s="15"/>
      <c r="B30" s="15"/>
      <c r="C30" s="47"/>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15"/>
      <c r="B31" s="15"/>
      <c r="C31" s="47"/>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
      <c r="A32" s="15"/>
      <c r="B32" s="15"/>
      <c r="C32" s="47"/>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
      <c r="A33" s="15"/>
      <c r="B33" s="15"/>
      <c r="C33" s="47"/>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
      <c r="A34" s="15"/>
      <c r="B34" s="15"/>
      <c r="C34" s="47"/>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
      <c r="A35" s="15"/>
      <c r="B35" s="15"/>
      <c r="C35" s="47"/>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
      <c r="A36" s="15"/>
      <c r="B36" s="15"/>
      <c r="C36" s="47"/>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
      <c r="A37" s="15"/>
      <c r="B37" s="15"/>
      <c r="C37" s="47"/>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
      <c r="A38" s="15"/>
      <c r="B38" s="15"/>
      <c r="C38" s="47"/>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
      <c r="A39" s="15"/>
      <c r="B39" s="15"/>
      <c r="C39" s="47"/>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
      <c r="A40" s="15"/>
      <c r="B40" s="15"/>
      <c r="C40" s="47"/>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
      <c r="A41" s="15"/>
      <c r="B41" s="15"/>
      <c r="C41" s="47"/>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
      <c r="A42" s="15"/>
      <c r="B42" s="15"/>
      <c r="C42" s="47"/>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
      <c r="A43" s="15"/>
      <c r="B43" s="15"/>
      <c r="C43" s="47"/>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
      <c r="A44" s="15"/>
      <c r="B44" s="15"/>
      <c r="C44" s="47"/>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
      <c r="A45" s="15"/>
      <c r="B45" s="15"/>
      <c r="C45" s="47"/>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
      <c r="A46" s="15"/>
      <c r="B46" s="15"/>
      <c r="C46" s="47"/>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
      <c r="A47" s="15"/>
      <c r="B47" s="15"/>
      <c r="C47" s="47"/>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
      <c r="A48" s="15"/>
      <c r="B48" s="15"/>
      <c r="C48" s="47"/>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
      <c r="A49" s="15"/>
      <c r="B49" s="15"/>
      <c r="C49" s="47"/>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
      <c r="A50" s="15"/>
      <c r="B50" s="15"/>
      <c r="C50" s="47"/>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
      <c r="A51" s="15"/>
      <c r="B51" s="15"/>
      <c r="C51" s="47"/>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
      <c r="A52" s="15"/>
      <c r="B52" s="15"/>
      <c r="C52" s="47"/>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
      <c r="A53" s="15"/>
      <c r="B53" s="15"/>
      <c r="C53" s="47"/>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
      <c r="A54" s="15"/>
      <c r="B54" s="15"/>
      <c r="C54" s="47"/>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
      <c r="A55" s="15"/>
      <c r="B55" s="15"/>
      <c r="C55" s="47"/>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
      <c r="A56" s="15"/>
      <c r="B56" s="15"/>
      <c r="C56" s="47"/>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
      <c r="A57" s="15"/>
      <c r="B57" s="15"/>
      <c r="C57" s="47"/>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
      <c r="A58" s="15"/>
      <c r="B58" s="15"/>
      <c r="C58" s="47"/>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
      <c r="A59" s="15"/>
      <c r="B59" s="15"/>
      <c r="C59" s="47"/>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
      <c r="A60" s="15"/>
      <c r="B60" s="15"/>
      <c r="C60" s="47"/>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
      <c r="A61" s="15"/>
      <c r="B61" s="15"/>
      <c r="C61" s="47"/>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
      <c r="A62" s="15"/>
      <c r="B62" s="15"/>
      <c r="C62" s="47"/>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
      <c r="A63" s="15"/>
      <c r="B63" s="15"/>
      <c r="C63" s="47"/>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
      <c r="A64" s="15"/>
      <c r="B64" s="15"/>
      <c r="C64" s="47"/>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
      <c r="A65" s="15"/>
      <c r="B65" s="15"/>
      <c r="C65" s="47"/>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
      <c r="A66" s="15"/>
      <c r="B66" s="15"/>
      <c r="C66" s="47"/>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
      <c r="A67" s="15"/>
      <c r="B67" s="15"/>
      <c r="C67" s="47"/>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
      <c r="A68" s="15"/>
      <c r="B68" s="15"/>
      <c r="C68" s="47"/>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
      <c r="A69" s="15"/>
      <c r="B69" s="15"/>
      <c r="C69" s="47"/>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
      <c r="A70" s="15"/>
      <c r="B70" s="15"/>
      <c r="C70" s="47"/>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
      <c r="A71" s="15"/>
      <c r="B71" s="15"/>
      <c r="C71" s="47"/>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
      <c r="A72" s="15"/>
      <c r="B72" s="15"/>
      <c r="C72" s="47"/>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
      <c r="A73" s="15"/>
      <c r="B73" s="15"/>
      <c r="C73" s="47"/>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
      <c r="A74" s="15"/>
      <c r="B74" s="15"/>
      <c r="C74" s="47"/>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
      <c r="A75" s="15"/>
      <c r="B75" s="15"/>
      <c r="C75" s="47"/>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
      <c r="A76" s="15"/>
      <c r="B76" s="15"/>
      <c r="C76" s="47"/>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
      <c r="A77" s="15"/>
      <c r="B77" s="15"/>
      <c r="C77" s="47"/>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
      <c r="A78" s="15"/>
      <c r="B78" s="15"/>
      <c r="C78" s="47"/>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
      <c r="A79" s="15"/>
      <c r="B79" s="15"/>
      <c r="C79" s="47"/>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
      <c r="A80" s="15"/>
      <c r="B80" s="15"/>
      <c r="C80" s="47"/>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
      <c r="A81" s="15"/>
      <c r="B81" s="15"/>
      <c r="C81" s="47"/>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
      <c r="A82" s="15"/>
      <c r="B82" s="15"/>
      <c r="C82" s="47"/>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
      <c r="A83" s="15"/>
      <c r="B83" s="15"/>
      <c r="C83" s="47"/>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
      <c r="A84" s="15"/>
      <c r="B84" s="15"/>
      <c r="C84" s="47"/>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
      <c r="A85" s="15"/>
      <c r="B85" s="15"/>
      <c r="C85" s="47"/>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sheetData>
  <sheetProtection algorithmName="SHA-512" hashValue="ZH0JTfORH+KAIzHtoXOPgQm3LAac+J5uQHJxF4rRcR6TdPjQc34KvnQOATi4L5bFeDzNzWxhVCq/ydAbns6UDw==" saltValue="4J8DTnJVEU+7yr89b2jVxw==" spinCount="100000" sheet="1" objects="1" scenarios="1"/>
  <customSheetViews>
    <customSheetView guid="{74324E38-9782-4F0C-B19E-74343A8115AB}" hiddenRows="1" showRuler="0">
      <selection activeCell="J9" sqref="J9"/>
      <pageMargins left="2.9133858267716537" right="0.74803149606299213" top="0.98425196850393704" bottom="0.98425196850393704" header="0.51181102362204722" footer="0.51181102362204722"/>
      <pageSetup paperSize="9" orientation="landscape" horizontalDpi="300" verticalDpi="300" r:id="rId1"/>
      <headerFooter alignWithMargins="0"/>
    </customSheetView>
    <customSheetView guid="{F1629E1D-ACA8-4227-B8EA-4C6DDBDF0BA9}" showPageBreaks="1" hiddenRows="1" showRuler="0">
      <selection activeCell="J9" sqref="J9"/>
      <pageMargins left="2.9133858267716537" right="0.74803149606299213" top="0.98425196850393704" bottom="0.98425196850393704" header="0.51181102362204722" footer="0.51181102362204722"/>
      <pageSetup paperSize="9" orientation="landscape" horizontalDpi="300" verticalDpi="300" r:id="rId2"/>
      <headerFooter alignWithMargins="0"/>
    </customSheetView>
    <customSheetView guid="{00F41972-505B-4313-913E-E50954DF4491}" hiddenRows="1" showRuler="0" topLeftCell="A3">
      <selection activeCell="D25" sqref="D25"/>
      <pageMargins left="2.9133858267716537" right="0.74803149606299213" top="0.98425196850393704" bottom="0.98425196850393704" header="0.51181102362204722" footer="0.51181102362204722"/>
      <pageSetup paperSize="9" orientation="landscape" horizontalDpi="300" verticalDpi="300" r:id="rId3"/>
      <headerFooter alignWithMargins="0"/>
    </customSheetView>
    <customSheetView guid="{9766E1B5-0810-49C7-9163-31919523112C}" hiddenRows="1" showRuler="0">
      <selection activeCell="A21" sqref="A21"/>
      <pageMargins left="2.9133858267716537" right="0.74803149606299213" top="0.98425196850393704" bottom="0.98425196850393704" header="0.51181102362204722" footer="0.51181102362204722"/>
      <pageSetup paperSize="9" orientation="landscape" horizontalDpi="300" verticalDpi="300" r:id="rId4"/>
      <headerFooter alignWithMargins="0"/>
    </customSheetView>
    <customSheetView guid="{840D2E1B-5EDC-46E7-87B7-A517D20B042C}" hiddenRows="1" showRuler="0">
      <selection activeCell="A21" sqref="A21"/>
      <pageMargins left="2.9133858267716537" right="0.74803149606299213" top="0.98425196850393704" bottom="0.98425196850393704" header="0.51181102362204722" footer="0.51181102362204722"/>
      <pageSetup paperSize="9" orientation="landscape" horizontalDpi="300" verticalDpi="300" r:id="rId5"/>
      <headerFooter alignWithMargins="0"/>
    </customSheetView>
  </customSheetViews>
  <mergeCells count="18">
    <mergeCell ref="A7:B7"/>
    <mergeCell ref="A11:B11"/>
    <mergeCell ref="A13:B13"/>
    <mergeCell ref="A15:B15"/>
    <mergeCell ref="A17:B17"/>
    <mergeCell ref="A9:B9"/>
    <mergeCell ref="A12:B12"/>
    <mergeCell ref="A1:C1"/>
    <mergeCell ref="A3:B3"/>
    <mergeCell ref="A2:C2"/>
    <mergeCell ref="A4:B4"/>
    <mergeCell ref="A6:B6"/>
    <mergeCell ref="A5:B5"/>
    <mergeCell ref="A14:B14"/>
    <mergeCell ref="A16:B16"/>
    <mergeCell ref="A8:B8"/>
    <mergeCell ref="A10:B10"/>
    <mergeCell ref="A18:B18"/>
  </mergeCells>
  <phoneticPr fontId="15" type="noConversion"/>
  <hyperlinks>
    <hyperlink ref="D5" location="'2. T&amp;L Targets'!A1" display="view"/>
    <hyperlink ref="D6" location="'3. Experiential Learning Target'!A1" display="view"/>
    <hyperlink ref="D11" location="'8. Enrolment - NC(V)'!A1" display="view"/>
    <hyperlink ref="D12" location="'9. Enrolment - Report 191'!A1" display="view"/>
    <hyperlink ref="D13" location="'10. Enrolment - Occ &amp; Other'!A1" display="view"/>
    <hyperlink ref="D4" location="'1. Contact Details'!A1" display="view"/>
    <hyperlink ref="D7" location="'4. T&amp;L Improvement Plan'!A1" display="view"/>
    <hyperlink ref="D9" location="'6. HR Development'!A1" display="view"/>
    <hyperlink ref="D14" location="'11. Enrolment Summary'!A1" display="view"/>
    <hyperlink ref="D15" location="'12. Staffing'!A1" display="view"/>
    <hyperlink ref="D16" location="'13. CAPEX Plan'!A1" display="view"/>
    <hyperlink ref="D17" location="'14. College Budget Summary'!A1" display="view"/>
    <hyperlink ref="D18" location="'15. Budget Analysis'!A1" display="view"/>
    <hyperlink ref="D8" location="'5. T&amp;L Infrastructure'!A1" display="view"/>
    <hyperlink ref="D10" location="'7. Environmental Plan'!A1" display="view"/>
  </hyperlinks>
  <printOptions horizontalCentered="1"/>
  <pageMargins left="0.74803149606299213" right="0.74803149606299213" top="0.78740157480314965" bottom="0.78740157480314965" header="0.51181102362204722" footer="0.51181102362204722"/>
  <pageSetup paperSize="9" orientation="landscape" horizontalDpi="300" verticalDpi="300" r:id="rId6"/>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33"/>
  <sheetViews>
    <sheetView showRuler="0" topLeftCell="A5" zoomScaleNormal="100" zoomScaleSheetLayoutView="75" workbookViewId="0">
      <selection activeCell="A10" sqref="A10"/>
    </sheetView>
  </sheetViews>
  <sheetFormatPr defaultColWidth="9.140625" defaultRowHeight="30" customHeight="1" x14ac:dyDescent="0.2"/>
  <cols>
    <col min="1" max="3" width="20.7109375" style="20" customWidth="1"/>
    <col min="4" max="5" width="30.7109375" style="20" customWidth="1"/>
    <col min="6" max="8" width="15.7109375" style="20" customWidth="1"/>
    <col min="9" max="19" width="9.140625" style="20" customWidth="1"/>
    <col min="20" max="16384" width="9.140625" style="20"/>
  </cols>
  <sheetData>
    <row r="1" spans="1:19" ht="39.950000000000003" customHeight="1" x14ac:dyDescent="0.2">
      <c r="A1" s="1225" t="str">
        <f>"OPERATIONAL PLAN:"&amp;" "&amp;'Setup Page'!F3&amp;"     "&amp;"(FINANCIAL YEAR:"&amp;" "&amp;'Setup Page'!F4&amp;")"</f>
        <v>OPERATIONAL PLAN: 2015     (FINANCIAL YEAR: 2015/2016)</v>
      </c>
      <c r="B1" s="1226"/>
      <c r="C1" s="1226"/>
      <c r="D1" s="1226"/>
      <c r="E1" s="1226"/>
      <c r="F1" s="1226"/>
      <c r="G1" s="1226"/>
      <c r="H1" s="1227"/>
      <c r="I1" s="19"/>
      <c r="J1" s="19"/>
      <c r="K1" s="19"/>
      <c r="L1" s="19"/>
      <c r="M1" s="19"/>
      <c r="N1" s="19"/>
      <c r="O1" s="19"/>
      <c r="P1" s="19"/>
      <c r="Q1" s="19"/>
      <c r="R1" s="19"/>
      <c r="S1" s="19"/>
    </row>
    <row r="2" spans="1:19" ht="34.5" customHeight="1" thickBot="1" x14ac:dyDescent="0.25">
      <c r="A2" s="1232" t="s">
        <v>86</v>
      </c>
      <c r="B2" s="1233"/>
      <c r="C2" s="1234"/>
      <c r="D2" s="1235" t="str">
        <f>'Setup Page'!B4</f>
        <v>Mthashana College</v>
      </c>
      <c r="E2" s="1236"/>
      <c r="F2" s="1236"/>
      <c r="G2" s="1236"/>
      <c r="H2" s="1237"/>
      <c r="I2" s="19"/>
      <c r="J2" s="19"/>
      <c r="K2" s="19"/>
      <c r="L2" s="19"/>
      <c r="M2" s="19"/>
      <c r="N2" s="19"/>
      <c r="O2" s="19"/>
      <c r="P2" s="19"/>
      <c r="Q2" s="19"/>
      <c r="R2" s="19"/>
      <c r="S2" s="19"/>
    </row>
    <row r="3" spans="1:19" ht="8.25" customHeight="1" x14ac:dyDescent="0.2">
      <c r="A3" s="1228"/>
      <c r="B3" s="1228"/>
      <c r="C3" s="1228"/>
      <c r="D3" s="1228"/>
      <c r="E3" s="1228"/>
      <c r="F3" s="1228"/>
      <c r="G3" s="1228"/>
      <c r="H3" s="1228"/>
      <c r="I3" s="6"/>
      <c r="J3" s="8"/>
      <c r="K3" s="8"/>
      <c r="L3" s="8"/>
      <c r="M3" s="8"/>
      <c r="N3" s="6"/>
      <c r="O3" s="8"/>
      <c r="P3" s="8"/>
      <c r="Q3" s="8"/>
      <c r="R3" s="19"/>
      <c r="S3" s="19"/>
    </row>
    <row r="4" spans="1:19" s="22" customFormat="1" ht="24.95" customHeight="1" x14ac:dyDescent="0.2">
      <c r="A4" s="1229" t="s">
        <v>16</v>
      </c>
      <c r="B4" s="1229" t="s">
        <v>17</v>
      </c>
      <c r="C4" s="1229" t="s">
        <v>18</v>
      </c>
      <c r="D4" s="1230" t="s">
        <v>150</v>
      </c>
      <c r="E4" s="1229" t="s">
        <v>2</v>
      </c>
      <c r="F4" s="1229" t="s">
        <v>350</v>
      </c>
      <c r="G4" s="1229"/>
      <c r="H4" s="1229"/>
      <c r="I4" s="6"/>
      <c r="J4" s="8"/>
      <c r="K4" s="8"/>
      <c r="L4" s="8"/>
      <c r="M4" s="8"/>
      <c r="N4" s="6"/>
      <c r="O4" s="8"/>
      <c r="P4" s="8"/>
      <c r="Q4" s="8"/>
      <c r="R4" s="21"/>
      <c r="S4" s="21"/>
    </row>
    <row r="5" spans="1:19" s="22" customFormat="1" ht="24.95" customHeight="1" x14ac:dyDescent="0.2">
      <c r="A5" s="1229"/>
      <c r="B5" s="1229"/>
      <c r="C5" s="1229"/>
      <c r="D5" s="1231"/>
      <c r="E5" s="1229"/>
      <c r="F5" s="23" t="s">
        <v>147</v>
      </c>
      <c r="G5" s="23" t="s">
        <v>148</v>
      </c>
      <c r="H5" s="23" t="s">
        <v>149</v>
      </c>
      <c r="I5" s="6"/>
      <c r="J5" s="8"/>
      <c r="K5" s="8"/>
      <c r="L5" s="8"/>
      <c r="M5" s="8"/>
      <c r="N5" s="6"/>
      <c r="O5" s="8"/>
      <c r="P5" s="8"/>
      <c r="Q5" s="8"/>
      <c r="R5" s="21"/>
      <c r="S5" s="21"/>
    </row>
    <row r="6" spans="1:19" s="5" customFormat="1" ht="30" customHeight="1" x14ac:dyDescent="0.2">
      <c r="A6" s="659" t="s">
        <v>1027</v>
      </c>
      <c r="B6" s="659" t="s">
        <v>1026</v>
      </c>
      <c r="C6" s="659" t="s">
        <v>6</v>
      </c>
      <c r="D6" s="659" t="s">
        <v>1011</v>
      </c>
      <c r="E6" s="660" t="s">
        <v>1154</v>
      </c>
      <c r="F6" s="3" t="s">
        <v>1012</v>
      </c>
      <c r="G6" s="3" t="s">
        <v>1013</v>
      </c>
      <c r="H6" s="3" t="s">
        <v>1155</v>
      </c>
      <c r="I6" s="6"/>
      <c r="J6" s="8"/>
      <c r="K6" s="8"/>
      <c r="L6" s="8"/>
      <c r="M6" s="8"/>
      <c r="N6" s="6"/>
      <c r="O6" s="8"/>
      <c r="P6" s="8"/>
      <c r="Q6" s="8"/>
      <c r="R6" s="7"/>
      <c r="S6" s="6"/>
    </row>
    <row r="7" spans="1:19" s="5" customFormat="1" ht="30" customHeight="1" x14ac:dyDescent="0.2">
      <c r="A7" s="659" t="s">
        <v>1020</v>
      </c>
      <c r="B7" s="659" t="s">
        <v>1021</v>
      </c>
      <c r="C7" s="659" t="s">
        <v>69</v>
      </c>
      <c r="D7" s="659" t="s">
        <v>1011</v>
      </c>
      <c r="E7" s="660" t="s">
        <v>1014</v>
      </c>
      <c r="F7" s="3" t="s">
        <v>1012</v>
      </c>
      <c r="G7" s="3" t="s">
        <v>1013</v>
      </c>
      <c r="H7" s="3" t="s">
        <v>1015</v>
      </c>
      <c r="I7" s="6"/>
      <c r="J7" s="8"/>
      <c r="K7" s="8"/>
      <c r="L7" s="8"/>
      <c r="M7" s="8"/>
      <c r="N7" s="6"/>
      <c r="O7" s="8"/>
      <c r="P7" s="8"/>
      <c r="Q7" s="8"/>
      <c r="R7" s="7"/>
      <c r="S7" s="6"/>
    </row>
    <row r="8" spans="1:19" s="5" customFormat="1" ht="30" customHeight="1" x14ac:dyDescent="0.2">
      <c r="A8" s="661" t="s">
        <v>1029</v>
      </c>
      <c r="B8" s="661" t="s">
        <v>1028</v>
      </c>
      <c r="C8" s="661" t="s">
        <v>515</v>
      </c>
      <c r="D8" s="659" t="s">
        <v>1011</v>
      </c>
      <c r="E8" s="662" t="s">
        <v>1030</v>
      </c>
      <c r="F8" s="3" t="s">
        <v>1012</v>
      </c>
      <c r="G8" s="3" t="s">
        <v>1013</v>
      </c>
      <c r="H8" s="3" t="s">
        <v>1015</v>
      </c>
      <c r="I8" s="6"/>
      <c r="J8" s="8"/>
      <c r="K8" s="8"/>
      <c r="L8" s="8"/>
      <c r="M8" s="8"/>
      <c r="N8" s="6"/>
      <c r="O8" s="8"/>
      <c r="P8" s="8"/>
      <c r="Q8" s="8"/>
      <c r="R8" s="6"/>
      <c r="S8" s="6"/>
    </row>
    <row r="9" spans="1:19" s="5" customFormat="1" ht="30" customHeight="1" x14ac:dyDescent="0.2">
      <c r="A9" s="662" t="s">
        <v>1022</v>
      </c>
      <c r="B9" s="662" t="s">
        <v>1023</v>
      </c>
      <c r="C9" s="662" t="s">
        <v>514</v>
      </c>
      <c r="D9" s="662" t="s">
        <v>1011</v>
      </c>
      <c r="E9" s="662" t="s">
        <v>1016</v>
      </c>
      <c r="F9" s="4" t="s">
        <v>1012</v>
      </c>
      <c r="G9" s="4" t="s">
        <v>1013</v>
      </c>
      <c r="H9" s="4" t="s">
        <v>1017</v>
      </c>
      <c r="I9" s="6"/>
      <c r="J9" s="8"/>
      <c r="K9" s="8"/>
      <c r="L9" s="8"/>
      <c r="M9" s="8"/>
      <c r="N9" s="6"/>
      <c r="O9" s="8"/>
      <c r="P9" s="8"/>
      <c r="Q9" s="8"/>
      <c r="R9" s="6"/>
      <c r="S9" s="6"/>
    </row>
    <row r="10" spans="1:19" s="5" customFormat="1" ht="30" customHeight="1" x14ac:dyDescent="0.2">
      <c r="A10" s="662" t="s">
        <v>1160</v>
      </c>
      <c r="B10" s="662"/>
      <c r="C10" s="662" t="s">
        <v>513</v>
      </c>
      <c r="D10" s="662"/>
      <c r="E10" s="662"/>
      <c r="F10" s="4"/>
      <c r="G10" s="4"/>
      <c r="H10" s="4"/>
      <c r="I10" s="6"/>
      <c r="J10" s="8"/>
      <c r="K10" s="8"/>
      <c r="L10" s="8"/>
      <c r="M10" s="8"/>
      <c r="N10" s="6"/>
      <c r="O10" s="8"/>
      <c r="P10" s="8"/>
      <c r="Q10" s="8"/>
      <c r="R10" s="6"/>
      <c r="S10" s="6"/>
    </row>
    <row r="11" spans="1:19" s="5" customFormat="1" ht="30" customHeight="1" x14ac:dyDescent="0.2">
      <c r="A11" s="662" t="s">
        <v>1156</v>
      </c>
      <c r="B11" s="662" t="s">
        <v>1157</v>
      </c>
      <c r="C11" s="662" t="s">
        <v>512</v>
      </c>
      <c r="D11" s="662" t="s">
        <v>1011</v>
      </c>
      <c r="E11" s="662" t="s">
        <v>1158</v>
      </c>
      <c r="F11" s="4" t="s">
        <v>1012</v>
      </c>
      <c r="G11" s="4" t="s">
        <v>1013</v>
      </c>
      <c r="H11" s="4" t="s">
        <v>1159</v>
      </c>
      <c r="I11" s="6"/>
      <c r="J11" s="8"/>
      <c r="K11" s="8"/>
      <c r="L11" s="8"/>
      <c r="M11" s="8"/>
      <c r="N11" s="6"/>
      <c r="O11" s="8"/>
      <c r="P11" s="8"/>
      <c r="Q11" s="8"/>
      <c r="R11" s="6"/>
      <c r="S11" s="6"/>
    </row>
    <row r="12" spans="1:19" s="5" customFormat="1" ht="30" customHeight="1" x14ac:dyDescent="0.2">
      <c r="A12" s="662" t="s">
        <v>1160</v>
      </c>
      <c r="B12" s="662"/>
      <c r="C12" s="662" t="s">
        <v>605</v>
      </c>
      <c r="D12" s="662"/>
      <c r="E12" s="662"/>
      <c r="F12" s="4"/>
      <c r="G12" s="4"/>
      <c r="H12" s="4"/>
      <c r="I12" s="6"/>
      <c r="J12" s="8"/>
      <c r="K12" s="8"/>
      <c r="L12" s="8"/>
      <c r="M12" s="8"/>
      <c r="N12" s="6"/>
      <c r="O12" s="8"/>
      <c r="P12" s="8"/>
      <c r="Q12" s="8"/>
      <c r="R12" s="8"/>
      <c r="S12" s="6"/>
    </row>
    <row r="13" spans="1:19" s="5" customFormat="1" ht="30" customHeight="1" x14ac:dyDescent="0.2">
      <c r="A13" s="662" t="s">
        <v>1024</v>
      </c>
      <c r="B13" s="662" t="s">
        <v>1025</v>
      </c>
      <c r="C13" s="662" t="s">
        <v>70</v>
      </c>
      <c r="D13" s="662" t="s">
        <v>1011</v>
      </c>
      <c r="E13" s="662" t="s">
        <v>1018</v>
      </c>
      <c r="F13" s="4" t="s">
        <v>1012</v>
      </c>
      <c r="G13" s="4" t="s">
        <v>1013</v>
      </c>
      <c r="H13" s="4" t="s">
        <v>1019</v>
      </c>
      <c r="I13" s="6"/>
      <c r="J13" s="8"/>
      <c r="K13" s="8"/>
      <c r="L13" s="8"/>
      <c r="M13" s="8"/>
      <c r="N13" s="6"/>
      <c r="O13" s="8"/>
      <c r="P13" s="8"/>
      <c r="Q13" s="8"/>
      <c r="R13" s="8"/>
      <c r="S13" s="6"/>
    </row>
    <row r="14" spans="1:19" ht="30" customHeight="1" x14ac:dyDescent="0.2">
      <c r="A14" s="19"/>
      <c r="B14" s="19"/>
      <c r="C14" s="19"/>
      <c r="D14" s="19"/>
      <c r="E14" s="19"/>
      <c r="F14" s="19"/>
      <c r="G14" s="19"/>
      <c r="H14" s="19"/>
      <c r="I14" s="19"/>
      <c r="J14" s="19"/>
      <c r="K14" s="19"/>
      <c r="L14" s="19"/>
      <c r="M14" s="19"/>
      <c r="N14" s="19"/>
      <c r="O14" s="19"/>
      <c r="P14" s="19"/>
      <c r="Q14" s="19"/>
      <c r="R14" s="19"/>
      <c r="S14" s="19"/>
    </row>
    <row r="15" spans="1:19" ht="30" customHeight="1" x14ac:dyDescent="0.2">
      <c r="A15" s="19"/>
      <c r="B15" s="19"/>
      <c r="C15" s="19"/>
      <c r="D15" s="19"/>
      <c r="E15" s="19"/>
      <c r="F15" s="19"/>
      <c r="G15" s="19"/>
      <c r="H15" s="19"/>
      <c r="I15" s="19"/>
      <c r="J15" s="19"/>
      <c r="K15" s="19"/>
      <c r="L15" s="19"/>
      <c r="M15" s="19"/>
      <c r="N15" s="19"/>
      <c r="O15" s="19"/>
      <c r="P15" s="19"/>
      <c r="Q15" s="19"/>
      <c r="R15" s="19"/>
      <c r="S15" s="19"/>
    </row>
    <row r="16" spans="1:19" ht="30" customHeight="1" x14ac:dyDescent="0.2">
      <c r="A16" s="19"/>
      <c r="B16" s="19"/>
      <c r="C16" s="19"/>
      <c r="D16" s="19"/>
      <c r="E16" s="19"/>
      <c r="F16" s="19"/>
      <c r="G16" s="19"/>
      <c r="H16" s="19"/>
      <c r="I16" s="19"/>
      <c r="J16" s="19"/>
      <c r="K16" s="19"/>
      <c r="L16" s="19"/>
      <c r="M16" s="19"/>
      <c r="N16" s="19"/>
      <c r="O16" s="19"/>
      <c r="P16" s="19"/>
      <c r="Q16" s="19"/>
      <c r="R16" s="19"/>
      <c r="S16" s="19"/>
    </row>
    <row r="17" spans="1:19" ht="30" customHeight="1" x14ac:dyDescent="0.2">
      <c r="A17" s="19"/>
      <c r="B17" s="19"/>
      <c r="C17" s="19"/>
      <c r="D17" s="19"/>
      <c r="E17" s="19"/>
      <c r="F17" s="19"/>
      <c r="G17" s="19"/>
      <c r="H17" s="19"/>
      <c r="I17" s="19"/>
      <c r="J17" s="19"/>
      <c r="K17" s="19"/>
      <c r="L17" s="19"/>
      <c r="M17" s="19"/>
      <c r="N17" s="19"/>
      <c r="O17" s="19"/>
      <c r="P17" s="19"/>
      <c r="Q17" s="19"/>
      <c r="R17" s="19"/>
      <c r="S17" s="19"/>
    </row>
    <row r="18" spans="1:19" ht="30" customHeight="1" x14ac:dyDescent="0.2">
      <c r="A18" s="19"/>
      <c r="B18" s="19"/>
      <c r="C18" s="19"/>
      <c r="D18" s="19"/>
      <c r="E18" s="19"/>
      <c r="F18" s="19"/>
      <c r="G18" s="19"/>
      <c r="H18" s="19"/>
      <c r="I18" s="19"/>
      <c r="J18" s="19"/>
      <c r="K18" s="19"/>
      <c r="L18" s="19"/>
      <c r="M18" s="19"/>
      <c r="N18" s="19"/>
      <c r="O18" s="19"/>
      <c r="P18" s="19"/>
      <c r="Q18" s="19"/>
      <c r="R18" s="19"/>
      <c r="S18" s="19"/>
    </row>
    <row r="19" spans="1:19" ht="30" customHeight="1" x14ac:dyDescent="0.2">
      <c r="A19" s="19"/>
      <c r="B19" s="19"/>
      <c r="C19" s="19"/>
      <c r="D19" s="19"/>
      <c r="E19" s="19"/>
      <c r="F19" s="19"/>
      <c r="G19" s="19"/>
      <c r="H19" s="19"/>
      <c r="I19" s="19"/>
      <c r="J19" s="19"/>
      <c r="K19" s="19"/>
      <c r="L19" s="19"/>
      <c r="M19" s="19"/>
      <c r="N19" s="19"/>
      <c r="O19" s="19"/>
      <c r="P19" s="19"/>
      <c r="Q19" s="19"/>
      <c r="R19" s="19"/>
      <c r="S19" s="19"/>
    </row>
    <row r="20" spans="1:19" ht="30" customHeight="1" x14ac:dyDescent="0.2">
      <c r="A20" s="19"/>
      <c r="B20" s="19"/>
      <c r="C20" s="19"/>
      <c r="D20" s="19"/>
      <c r="E20" s="19"/>
      <c r="F20" s="19"/>
      <c r="G20" s="19"/>
      <c r="H20" s="19"/>
      <c r="I20" s="19"/>
      <c r="J20" s="19"/>
      <c r="K20" s="19"/>
      <c r="L20" s="19"/>
      <c r="M20" s="19"/>
      <c r="N20" s="19"/>
      <c r="O20" s="19"/>
      <c r="P20" s="19"/>
      <c r="Q20" s="19"/>
      <c r="R20" s="19"/>
      <c r="S20" s="19"/>
    </row>
    <row r="21" spans="1:19" ht="30" customHeight="1" x14ac:dyDescent="0.2">
      <c r="A21" s="19"/>
      <c r="B21" s="19"/>
      <c r="C21" s="19"/>
      <c r="D21" s="19"/>
      <c r="E21" s="19"/>
      <c r="F21" s="19"/>
      <c r="G21" s="19"/>
      <c r="H21" s="19"/>
      <c r="I21" s="19"/>
      <c r="J21" s="19"/>
      <c r="K21" s="19"/>
      <c r="L21" s="19"/>
      <c r="M21" s="19"/>
      <c r="N21" s="19"/>
      <c r="O21" s="19"/>
      <c r="P21" s="19"/>
      <c r="Q21" s="19"/>
      <c r="R21" s="19"/>
      <c r="S21" s="19"/>
    </row>
    <row r="22" spans="1:19" ht="30" customHeight="1" x14ac:dyDescent="0.2">
      <c r="A22" s="19"/>
      <c r="B22" s="19"/>
      <c r="C22" s="19"/>
      <c r="D22" s="19"/>
      <c r="E22" s="19"/>
      <c r="F22" s="19"/>
      <c r="G22" s="19"/>
      <c r="H22" s="19"/>
      <c r="I22" s="19"/>
      <c r="J22" s="19"/>
      <c r="K22" s="19"/>
      <c r="L22" s="19"/>
      <c r="M22" s="19"/>
      <c r="N22" s="19"/>
      <c r="O22" s="19"/>
      <c r="P22" s="19"/>
      <c r="Q22" s="19"/>
      <c r="R22" s="19"/>
      <c r="S22" s="19"/>
    </row>
    <row r="23" spans="1:19" ht="30" customHeight="1" x14ac:dyDescent="0.2">
      <c r="A23" s="19"/>
      <c r="B23" s="19"/>
      <c r="C23" s="19"/>
      <c r="D23" s="19"/>
      <c r="E23" s="19"/>
      <c r="F23" s="19"/>
      <c r="G23" s="19"/>
      <c r="H23" s="19"/>
      <c r="I23" s="19"/>
      <c r="J23" s="19"/>
      <c r="K23" s="19"/>
      <c r="L23" s="19"/>
      <c r="M23" s="19"/>
      <c r="N23" s="19"/>
      <c r="O23" s="19"/>
      <c r="P23" s="19"/>
      <c r="Q23" s="19"/>
      <c r="R23" s="19"/>
      <c r="S23" s="19"/>
    </row>
    <row r="24" spans="1:19" ht="30" customHeight="1" x14ac:dyDescent="0.2">
      <c r="A24" s="19"/>
      <c r="B24" s="19"/>
      <c r="C24" s="19"/>
      <c r="D24" s="19"/>
      <c r="E24" s="19"/>
      <c r="F24" s="19"/>
      <c r="G24" s="19"/>
      <c r="H24" s="19"/>
      <c r="I24" s="19"/>
      <c r="J24" s="19"/>
      <c r="K24" s="19"/>
      <c r="L24" s="19"/>
      <c r="M24" s="19"/>
      <c r="N24" s="19"/>
      <c r="O24" s="19"/>
      <c r="P24" s="19"/>
      <c r="Q24" s="19"/>
      <c r="R24" s="19"/>
      <c r="S24" s="19"/>
    </row>
    <row r="25" spans="1:19" ht="30" customHeight="1" x14ac:dyDescent="0.2">
      <c r="A25" s="19"/>
      <c r="B25" s="19"/>
      <c r="C25" s="19"/>
      <c r="D25" s="19"/>
      <c r="E25" s="19"/>
      <c r="F25" s="19"/>
      <c r="G25" s="19"/>
      <c r="H25" s="19"/>
      <c r="I25" s="19"/>
      <c r="J25" s="19"/>
      <c r="K25" s="19"/>
      <c r="L25" s="19"/>
      <c r="M25" s="19"/>
      <c r="N25" s="19"/>
      <c r="O25" s="19"/>
      <c r="P25" s="19"/>
      <c r="Q25" s="19"/>
      <c r="R25" s="19"/>
      <c r="S25" s="19"/>
    </row>
    <row r="26" spans="1:19" ht="30" customHeight="1" x14ac:dyDescent="0.2">
      <c r="A26" s="19"/>
      <c r="B26" s="19"/>
      <c r="C26" s="19"/>
      <c r="D26" s="19"/>
      <c r="E26" s="19"/>
      <c r="F26" s="19"/>
      <c r="G26" s="19"/>
      <c r="H26" s="19"/>
      <c r="I26" s="19"/>
      <c r="J26" s="19"/>
      <c r="K26" s="19"/>
      <c r="L26" s="19"/>
      <c r="M26" s="19"/>
      <c r="N26" s="19"/>
      <c r="O26" s="19"/>
      <c r="P26" s="19"/>
      <c r="Q26" s="19"/>
      <c r="R26" s="19"/>
      <c r="S26" s="19"/>
    </row>
    <row r="27" spans="1:19" ht="30" customHeight="1" x14ac:dyDescent="0.2">
      <c r="A27" s="19"/>
      <c r="B27" s="19"/>
      <c r="C27" s="19"/>
      <c r="D27" s="19"/>
      <c r="E27" s="19"/>
      <c r="F27" s="19"/>
      <c r="G27" s="19"/>
      <c r="H27" s="19"/>
      <c r="I27" s="19"/>
      <c r="J27" s="19"/>
      <c r="K27" s="19"/>
      <c r="L27" s="19"/>
      <c r="M27" s="19"/>
      <c r="N27" s="19"/>
      <c r="O27" s="19"/>
      <c r="P27" s="19"/>
      <c r="Q27" s="19"/>
      <c r="R27" s="19"/>
      <c r="S27" s="19"/>
    </row>
    <row r="28" spans="1:19" ht="30" customHeight="1" x14ac:dyDescent="0.2">
      <c r="A28" s="19"/>
      <c r="B28" s="19"/>
      <c r="C28" s="19"/>
      <c r="D28" s="19"/>
      <c r="E28" s="19"/>
      <c r="F28" s="19"/>
      <c r="G28" s="19"/>
      <c r="H28" s="19"/>
      <c r="I28" s="19"/>
      <c r="J28" s="19"/>
      <c r="K28" s="19"/>
      <c r="L28" s="19"/>
      <c r="M28" s="19"/>
      <c r="N28" s="19"/>
      <c r="O28" s="19"/>
      <c r="P28" s="19"/>
      <c r="Q28" s="19"/>
      <c r="R28" s="19"/>
      <c r="S28" s="19"/>
    </row>
    <row r="29" spans="1:19" ht="30" customHeight="1" x14ac:dyDescent="0.2">
      <c r="A29" s="19"/>
      <c r="B29" s="19"/>
      <c r="C29" s="19"/>
      <c r="D29" s="19"/>
      <c r="E29" s="19"/>
      <c r="F29" s="19"/>
      <c r="G29" s="19"/>
      <c r="H29" s="19"/>
      <c r="I29" s="19"/>
      <c r="J29" s="19"/>
      <c r="K29" s="19"/>
      <c r="L29" s="19"/>
      <c r="M29" s="19"/>
      <c r="N29" s="19"/>
      <c r="O29" s="19"/>
      <c r="P29" s="19"/>
      <c r="Q29" s="19"/>
      <c r="R29" s="19"/>
      <c r="S29" s="19"/>
    </row>
    <row r="30" spans="1:19" ht="30" customHeight="1" x14ac:dyDescent="0.2">
      <c r="A30" s="19"/>
      <c r="B30" s="19"/>
      <c r="C30" s="19"/>
      <c r="D30" s="19"/>
      <c r="E30" s="19"/>
      <c r="F30" s="19"/>
      <c r="G30" s="19"/>
      <c r="H30" s="19"/>
      <c r="I30" s="19"/>
      <c r="J30" s="19"/>
      <c r="K30" s="19"/>
      <c r="L30" s="19"/>
      <c r="M30" s="19"/>
      <c r="N30" s="19"/>
      <c r="O30" s="19"/>
      <c r="P30" s="19"/>
      <c r="Q30" s="19"/>
      <c r="R30" s="19"/>
      <c r="S30" s="19"/>
    </row>
    <row r="31" spans="1:19" ht="30" customHeight="1" x14ac:dyDescent="0.2">
      <c r="A31" s="19"/>
      <c r="B31" s="19"/>
      <c r="C31" s="19"/>
      <c r="D31" s="19"/>
      <c r="E31" s="19"/>
      <c r="F31" s="19"/>
      <c r="G31" s="19"/>
      <c r="H31" s="19"/>
      <c r="I31" s="19"/>
      <c r="J31" s="19"/>
      <c r="K31" s="19"/>
      <c r="L31" s="19"/>
      <c r="M31" s="19"/>
      <c r="N31" s="19"/>
      <c r="O31" s="19"/>
      <c r="P31" s="19"/>
      <c r="Q31" s="19"/>
      <c r="R31" s="19"/>
      <c r="S31" s="19"/>
    </row>
    <row r="32" spans="1:19" ht="30" customHeight="1" x14ac:dyDescent="0.2">
      <c r="A32" s="19"/>
      <c r="B32" s="19"/>
      <c r="C32" s="19"/>
      <c r="D32" s="19"/>
      <c r="E32" s="19"/>
      <c r="F32" s="19"/>
      <c r="G32" s="19"/>
      <c r="H32" s="19"/>
      <c r="I32" s="19"/>
      <c r="J32" s="19"/>
      <c r="K32" s="19"/>
      <c r="L32" s="19"/>
      <c r="M32" s="19"/>
      <c r="N32" s="19"/>
      <c r="O32" s="19"/>
      <c r="P32" s="19"/>
      <c r="Q32" s="19"/>
      <c r="R32" s="19"/>
      <c r="S32" s="19"/>
    </row>
    <row r="33" spans="1:19" ht="30" customHeight="1" x14ac:dyDescent="0.2">
      <c r="A33" s="19"/>
      <c r="B33" s="19"/>
      <c r="C33" s="19"/>
      <c r="D33" s="19"/>
      <c r="E33" s="19"/>
      <c r="F33" s="19"/>
      <c r="G33" s="19"/>
      <c r="H33" s="19"/>
      <c r="I33" s="19"/>
      <c r="J33" s="19"/>
      <c r="K33" s="19"/>
      <c r="L33" s="19"/>
      <c r="M33" s="19"/>
      <c r="N33" s="19"/>
      <c r="O33" s="19"/>
      <c r="P33" s="19"/>
      <c r="Q33" s="19"/>
      <c r="R33" s="19"/>
      <c r="S33" s="19"/>
    </row>
  </sheetData>
  <sheetProtection algorithmName="SHA-512" hashValue="Z6RHFdyY5EunTJj7K9uQwxImd28S0sHRJaMIP2HCLmH6svQpSOMOIXTLmjGHH+nScgCMm81tp/DDf9ZAOHop+w==" saltValue="7L1yd4ZBcJt+PKyIpCU25w==" spinCount="100000" sheet="1" objects="1" scenarios="1" formatRows="0"/>
  <customSheetViews>
    <customSheetView guid="{74324E38-9782-4F0C-B19E-74343A8115AB}" scale="75" showPageBreaks="1" view="pageBreakPreview" showRuler="0">
      <selection activeCell="A11" sqref="A11"/>
      <pageMargins left="1.5748031496062993" right="0.39370078740157483" top="0.39370078740157483" bottom="0.39370078740157483" header="0.19685039370078741" footer="0.19685039370078741"/>
      <pageSetup paperSize="9" scale="97" orientation="landscape" r:id="rId1"/>
      <headerFooter alignWithMargins="0">
        <oddFooter xml:space="preserve">&amp;C&amp;12                                </oddFooter>
      </headerFooter>
    </customSheetView>
    <customSheetView guid="{F1629E1D-ACA8-4227-B8EA-4C6DDBDF0BA9}" showPageBreaks="1" view="pageBreakPreview" showRuler="0" topLeftCell="A5">
      <selection activeCell="D11" sqref="D11"/>
      <pageMargins left="1.5748031496062993" right="0.39370078740157483" top="0.39370078740157483" bottom="0.39370078740157483" header="0.19685039370078741" footer="0.19685039370078741"/>
      <pageSetup paperSize="9" scale="98" orientation="landscape" r:id="rId2"/>
      <headerFooter alignWithMargins="0">
        <oddFooter xml:space="preserve">&amp;C&amp;12                                </oddFooter>
      </headerFooter>
    </customSheetView>
    <customSheetView guid="{00F41972-505B-4313-913E-E50954DF4491}" showPageBreaks="1" view="pageBreakPreview" showRuler="0" topLeftCell="A5">
      <selection sqref="A1:H1"/>
      <pageMargins left="1.5748031496062993" right="0.39370078740157483" top="0.39370078740157483" bottom="0.39370078740157483" header="0.19685039370078741" footer="0.19685039370078741"/>
      <pageSetup paperSize="9" scale="98" orientation="landscape" r:id="rId3"/>
      <headerFooter alignWithMargins="0">
        <oddFooter xml:space="preserve">&amp;C&amp;12                                </oddFooter>
      </headerFooter>
    </customSheetView>
    <customSheetView guid="{9766E1B5-0810-49C7-9163-31919523112C}" scale="75" showPageBreaks="1" fitToPage="1" view="pageBreakPreview" showRuler="0">
      <selection activeCell="E7" sqref="E7"/>
      <pageMargins left="0.7" right="0.7" top="0.75" bottom="0.75" header="0.3" footer="0.3"/>
      <pageSetup paperSize="9" scale="83" orientation="landscape" r:id="rId4"/>
      <headerFooter alignWithMargins="0">
        <oddFooter xml:space="preserve">&amp;C&amp;12                                </oddFooter>
      </headerFooter>
    </customSheetView>
    <customSheetView guid="{840D2E1B-5EDC-46E7-87B7-A517D20B042C}" scale="75" showPageBreaks="1" fitToPage="1" view="pageBreakPreview" showRuler="0">
      <selection activeCell="E7" sqref="E7"/>
      <pageMargins left="0.7" right="0.7" top="0.75" bottom="0.75" header="0.3" footer="0.3"/>
      <pageSetup paperSize="9" scale="83" orientation="landscape" r:id="rId5"/>
      <headerFooter alignWithMargins="0">
        <oddFooter xml:space="preserve">&amp;C&amp;12                                </oddFooter>
      </headerFooter>
    </customSheetView>
  </customSheetViews>
  <mergeCells count="10">
    <mergeCell ref="A1:H1"/>
    <mergeCell ref="A3:H3"/>
    <mergeCell ref="C4:C5"/>
    <mergeCell ref="B4:B5"/>
    <mergeCell ref="F4:H4"/>
    <mergeCell ref="A4:A5"/>
    <mergeCell ref="D4:D5"/>
    <mergeCell ref="E4:E5"/>
    <mergeCell ref="A2:C2"/>
    <mergeCell ref="D2:H2"/>
  </mergeCells>
  <phoneticPr fontId="15" type="noConversion"/>
  <conditionalFormatting sqref="D2:H2">
    <cfRule type="cellIs" dxfId="2456" priority="1" operator="equal">
      <formula>0</formula>
    </cfRule>
  </conditionalFormatting>
  <printOptions horizontalCentered="1"/>
  <pageMargins left="0.70866141732283472" right="0.70866141732283472" top="0.74803149606299213" bottom="0.74803149606299213" header="0.31496062992125984" footer="0.31496062992125984"/>
  <pageSetup paperSize="9" scale="74" orientation="landscape" r:id="rId6"/>
  <headerFooter alignWithMargins="0">
    <oddFooter xml:space="preserve">&amp;C&amp;12                                </oddFooter>
  </headerFooter>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A165"/>
  <sheetViews>
    <sheetView zoomScale="110" zoomScaleNormal="110" zoomScaleSheetLayoutView="90" workbookViewId="0">
      <pane xSplit="1" ySplit="1" topLeftCell="B79" activePane="bottomRight" state="frozen"/>
      <selection activeCell="F21" sqref="F21:F51"/>
      <selection pane="topRight" activeCell="F21" sqref="F21:F51"/>
      <selection pane="bottomLeft" activeCell="F21" sqref="F21:F51"/>
      <selection pane="bottomRight" activeCell="F24" sqref="F24"/>
    </sheetView>
  </sheetViews>
  <sheetFormatPr defaultColWidth="9.140625" defaultRowHeight="12.75" x14ac:dyDescent="0.2"/>
  <cols>
    <col min="1" max="1" width="25.7109375" style="77" customWidth="1"/>
    <col min="2" max="7" width="21.7109375" style="77" customWidth="1"/>
    <col min="8" max="16384" width="9.140625" style="77"/>
  </cols>
  <sheetData>
    <row r="1" spans="1:27" s="57" customFormat="1" ht="30" customHeight="1" x14ac:dyDescent="0.2">
      <c r="A1" s="509" t="s">
        <v>162</v>
      </c>
      <c r="B1" s="1241" t="s">
        <v>291</v>
      </c>
      <c r="C1" s="1241"/>
      <c r="D1" s="1241"/>
      <c r="E1" s="1241"/>
      <c r="F1" s="1241"/>
      <c r="G1" s="1241"/>
      <c r="H1" s="56"/>
      <c r="I1" s="56"/>
      <c r="J1" s="56"/>
      <c r="K1" s="56"/>
      <c r="L1" s="56"/>
      <c r="M1" s="56"/>
      <c r="N1" s="56"/>
      <c r="O1" s="56"/>
      <c r="P1" s="56"/>
      <c r="Q1" s="56"/>
      <c r="R1" s="56"/>
      <c r="S1" s="56"/>
      <c r="T1" s="56"/>
      <c r="U1" s="56"/>
      <c r="V1" s="56"/>
      <c r="W1" s="56"/>
      <c r="X1" s="56"/>
      <c r="Y1" s="56"/>
      <c r="Z1" s="56"/>
      <c r="AA1" s="56"/>
    </row>
    <row r="2" spans="1:27" s="59" customFormat="1" ht="30.75" customHeight="1" thickBot="1" x14ac:dyDescent="0.25">
      <c r="A2" s="90" t="s">
        <v>160</v>
      </c>
      <c r="B2" s="58"/>
      <c r="C2" s="58"/>
    </row>
    <row r="3" spans="1:27" s="68" customFormat="1" ht="21.75" customHeight="1" x14ac:dyDescent="0.2">
      <c r="A3" s="1238" t="s">
        <v>157</v>
      </c>
      <c r="B3" s="60"/>
      <c r="C3" s="61" t="s">
        <v>14</v>
      </c>
      <c r="D3" s="61"/>
      <c r="E3" s="62"/>
      <c r="F3" s="63" t="s">
        <v>328</v>
      </c>
      <c r="G3" s="465"/>
      <c r="H3" s="67"/>
      <c r="I3" s="67"/>
      <c r="J3" s="67"/>
      <c r="K3" s="67"/>
      <c r="L3" s="67"/>
      <c r="M3" s="67"/>
      <c r="N3" s="67"/>
      <c r="O3" s="67"/>
      <c r="P3" s="67"/>
      <c r="Q3" s="67"/>
      <c r="R3" s="67"/>
      <c r="S3" s="67"/>
      <c r="T3" s="67"/>
      <c r="U3" s="67"/>
      <c r="V3" s="67"/>
      <c r="W3" s="67"/>
      <c r="X3" s="67"/>
      <c r="Y3" s="67"/>
      <c r="Z3" s="67"/>
      <c r="AA3" s="67"/>
    </row>
    <row r="4" spans="1:27" ht="48" x14ac:dyDescent="0.2">
      <c r="A4" s="1239"/>
      <c r="B4" s="69" t="s">
        <v>688</v>
      </c>
      <c r="C4" s="70" t="s">
        <v>689</v>
      </c>
      <c r="D4" s="70" t="s">
        <v>690</v>
      </c>
      <c r="E4" s="71" t="s">
        <v>691</v>
      </c>
      <c r="F4" s="72" t="s">
        <v>692</v>
      </c>
      <c r="G4" s="466" t="s">
        <v>693</v>
      </c>
      <c r="H4" s="76"/>
      <c r="I4" s="76"/>
      <c r="J4" s="76"/>
      <c r="K4" s="76"/>
      <c r="L4" s="76"/>
      <c r="M4" s="76"/>
      <c r="N4" s="76"/>
      <c r="O4" s="76"/>
      <c r="P4" s="76"/>
      <c r="Q4" s="76"/>
      <c r="R4" s="76"/>
      <c r="S4" s="76"/>
      <c r="T4" s="76"/>
      <c r="U4" s="76"/>
      <c r="V4" s="76"/>
      <c r="W4" s="76"/>
      <c r="X4" s="76"/>
      <c r="Y4" s="76"/>
      <c r="Z4" s="76"/>
      <c r="AA4" s="76"/>
    </row>
    <row r="5" spans="1:27" s="68" customFormat="1" ht="18" customHeight="1" x14ac:dyDescent="0.2">
      <c r="A5" s="521" t="s">
        <v>494</v>
      </c>
      <c r="B5" s="666">
        <v>0.8</v>
      </c>
      <c r="C5" s="667">
        <v>0.85</v>
      </c>
      <c r="D5" s="667">
        <v>0.9</v>
      </c>
      <c r="E5" s="666">
        <v>0.84</v>
      </c>
      <c r="F5" s="667">
        <v>0.87</v>
      </c>
      <c r="G5" s="668">
        <v>0.9</v>
      </c>
      <c r="H5" s="663">
        <f>COUNTIF(B5:G31,0)</f>
        <v>0</v>
      </c>
      <c r="I5" s="67"/>
      <c r="J5" s="67"/>
      <c r="K5" s="67"/>
      <c r="L5" s="67"/>
      <c r="M5" s="67"/>
      <c r="N5" s="67"/>
      <c r="O5" s="67"/>
      <c r="P5" s="67"/>
      <c r="Q5" s="67"/>
      <c r="R5" s="67"/>
      <c r="S5" s="67"/>
      <c r="T5" s="67"/>
      <c r="U5" s="67"/>
      <c r="V5" s="67"/>
      <c r="W5" s="67"/>
      <c r="X5" s="67"/>
      <c r="Y5" s="67"/>
      <c r="Z5" s="67"/>
      <c r="AA5" s="67"/>
    </row>
    <row r="6" spans="1:27" s="68" customFormat="1" ht="18" customHeight="1" x14ac:dyDescent="0.2">
      <c r="A6" s="521" t="s">
        <v>495</v>
      </c>
      <c r="B6" s="666">
        <v>0.82</v>
      </c>
      <c r="C6" s="667">
        <v>0.85</v>
      </c>
      <c r="D6" s="667">
        <v>0.9</v>
      </c>
      <c r="E6" s="666">
        <v>0.89</v>
      </c>
      <c r="F6" s="667">
        <v>0.9</v>
      </c>
      <c r="G6" s="668">
        <v>0.9</v>
      </c>
      <c r="H6" s="67"/>
      <c r="I6" s="67"/>
      <c r="J6" s="67"/>
      <c r="K6" s="67"/>
      <c r="L6" s="67"/>
      <c r="M6" s="67"/>
      <c r="N6" s="67"/>
      <c r="O6" s="67"/>
      <c r="P6" s="67"/>
      <c r="Q6" s="67"/>
      <c r="R6" s="67"/>
      <c r="S6" s="67"/>
      <c r="T6" s="67"/>
      <c r="U6" s="67"/>
      <c r="V6" s="67"/>
      <c r="W6" s="67"/>
      <c r="X6" s="67"/>
      <c r="Y6" s="67"/>
      <c r="Z6" s="67"/>
      <c r="AA6" s="67"/>
    </row>
    <row r="7" spans="1:27" s="68" customFormat="1" ht="18" customHeight="1" x14ac:dyDescent="0.2">
      <c r="A7" s="521" t="s">
        <v>496</v>
      </c>
      <c r="B7" s="666">
        <v>0.82</v>
      </c>
      <c r="C7" s="667">
        <v>0.85</v>
      </c>
      <c r="D7" s="667">
        <v>0.9</v>
      </c>
      <c r="E7" s="666">
        <v>0.9</v>
      </c>
      <c r="F7" s="667">
        <v>0.9</v>
      </c>
      <c r="G7" s="668">
        <v>0.9</v>
      </c>
      <c r="H7" s="67"/>
      <c r="I7" s="67"/>
      <c r="J7" s="67"/>
      <c r="K7" s="67"/>
      <c r="L7" s="67"/>
      <c r="M7" s="67"/>
      <c r="N7" s="67"/>
      <c r="O7" s="67"/>
      <c r="P7" s="67"/>
      <c r="Q7" s="67"/>
      <c r="R7" s="67"/>
      <c r="S7" s="67"/>
      <c r="T7" s="67"/>
      <c r="U7" s="67"/>
      <c r="V7" s="67"/>
      <c r="W7" s="67"/>
      <c r="X7" s="67"/>
      <c r="Y7" s="67"/>
      <c r="Z7" s="67"/>
      <c r="AA7" s="67"/>
    </row>
    <row r="8" spans="1:27" s="68" customFormat="1" ht="18" customHeight="1" x14ac:dyDescent="0.2">
      <c r="A8" s="81" t="s">
        <v>432</v>
      </c>
      <c r="B8" s="666">
        <v>0.85</v>
      </c>
      <c r="C8" s="667">
        <v>0.85</v>
      </c>
      <c r="D8" s="667">
        <v>0.9</v>
      </c>
      <c r="E8" s="669">
        <v>0.92</v>
      </c>
      <c r="F8" s="670">
        <v>0.92</v>
      </c>
      <c r="G8" s="671">
        <v>0.95</v>
      </c>
      <c r="H8" s="67"/>
      <c r="I8" s="67"/>
      <c r="J8" s="67"/>
      <c r="K8" s="67"/>
      <c r="L8" s="67"/>
      <c r="M8" s="67"/>
      <c r="N8" s="67"/>
      <c r="O8" s="67"/>
      <c r="P8" s="67"/>
      <c r="Q8" s="67"/>
      <c r="R8" s="67"/>
      <c r="S8" s="67"/>
      <c r="T8" s="67"/>
      <c r="U8" s="67"/>
      <c r="V8" s="67"/>
      <c r="W8" s="67"/>
      <c r="X8" s="67"/>
      <c r="Y8" s="67"/>
      <c r="Z8" s="67"/>
      <c r="AA8" s="67"/>
    </row>
    <row r="9" spans="1:27" s="68" customFormat="1" ht="18" customHeight="1" x14ac:dyDescent="0.2">
      <c r="A9" s="81" t="s">
        <v>433</v>
      </c>
      <c r="B9" s="666">
        <v>0.85</v>
      </c>
      <c r="C9" s="667">
        <v>0.85</v>
      </c>
      <c r="D9" s="667">
        <v>0.9</v>
      </c>
      <c r="E9" s="669">
        <v>0.99</v>
      </c>
      <c r="F9" s="670">
        <v>0.92</v>
      </c>
      <c r="G9" s="671">
        <v>0.95</v>
      </c>
      <c r="H9" s="67"/>
      <c r="I9" s="67"/>
      <c r="J9" s="67"/>
      <c r="K9" s="67"/>
      <c r="L9" s="67"/>
      <c r="M9" s="67"/>
      <c r="N9" s="67"/>
      <c r="O9" s="67"/>
      <c r="P9" s="67"/>
      <c r="Q9" s="67"/>
      <c r="R9" s="67"/>
      <c r="S9" s="67"/>
      <c r="T9" s="67"/>
      <c r="U9" s="67"/>
      <c r="V9" s="67"/>
      <c r="W9" s="67"/>
      <c r="X9" s="67"/>
      <c r="Y9" s="67"/>
      <c r="Z9" s="67"/>
      <c r="AA9" s="67"/>
    </row>
    <row r="10" spans="1:27" s="68" customFormat="1" ht="18" customHeight="1" x14ac:dyDescent="0.2">
      <c r="A10" s="81" t="s">
        <v>434</v>
      </c>
      <c r="B10" s="666">
        <v>0.85</v>
      </c>
      <c r="C10" s="667">
        <v>0.85</v>
      </c>
      <c r="D10" s="667">
        <v>0.9</v>
      </c>
      <c r="E10" s="669">
        <v>0.89</v>
      </c>
      <c r="F10" s="670">
        <v>0.92</v>
      </c>
      <c r="G10" s="671">
        <v>0.95</v>
      </c>
      <c r="H10" s="67"/>
      <c r="I10" s="67"/>
      <c r="J10" s="67"/>
      <c r="K10" s="67"/>
      <c r="L10" s="67"/>
      <c r="M10" s="67"/>
      <c r="N10" s="67"/>
      <c r="O10" s="67"/>
      <c r="P10" s="67"/>
      <c r="Q10" s="67"/>
      <c r="R10" s="67"/>
      <c r="S10" s="67"/>
      <c r="T10" s="67"/>
      <c r="U10" s="67"/>
      <c r="V10" s="67"/>
      <c r="W10" s="67"/>
      <c r="X10" s="67"/>
      <c r="Y10" s="67"/>
      <c r="Z10" s="67"/>
      <c r="AA10" s="67"/>
    </row>
    <row r="11" spans="1:27" s="68" customFormat="1" ht="18" customHeight="1" x14ac:dyDescent="0.2">
      <c r="A11" s="522" t="s">
        <v>435</v>
      </c>
      <c r="B11" s="666">
        <v>0.85</v>
      </c>
      <c r="C11" s="667">
        <v>0.85</v>
      </c>
      <c r="D11" s="667">
        <v>0.9</v>
      </c>
      <c r="E11" s="666">
        <v>0.94</v>
      </c>
      <c r="F11" s="667">
        <v>0.93</v>
      </c>
      <c r="G11" s="668">
        <v>0.95</v>
      </c>
      <c r="H11" s="67"/>
      <c r="I11" s="67"/>
      <c r="J11" s="67"/>
      <c r="K11" s="67"/>
      <c r="L11" s="67"/>
      <c r="M11" s="67"/>
      <c r="N11" s="67"/>
      <c r="O11" s="67"/>
      <c r="P11" s="67"/>
      <c r="Q11" s="67"/>
      <c r="R11" s="67"/>
      <c r="S11" s="67"/>
      <c r="T11" s="67"/>
      <c r="U11" s="67"/>
      <c r="V11" s="67"/>
      <c r="W11" s="67"/>
      <c r="X11" s="67"/>
      <c r="Y11" s="67"/>
      <c r="Z11" s="67"/>
      <c r="AA11" s="67"/>
    </row>
    <row r="12" spans="1:27" s="68" customFormat="1" ht="18" customHeight="1" x14ac:dyDescent="0.2">
      <c r="A12" s="522" t="s">
        <v>436</v>
      </c>
      <c r="B12" s="666">
        <v>0.85</v>
      </c>
      <c r="C12" s="667">
        <v>0.85</v>
      </c>
      <c r="D12" s="667">
        <v>0.9</v>
      </c>
      <c r="E12" s="666">
        <v>0.97</v>
      </c>
      <c r="F12" s="667">
        <v>0.95</v>
      </c>
      <c r="G12" s="668">
        <v>0.95</v>
      </c>
      <c r="H12" s="67"/>
      <c r="I12" s="67"/>
      <c r="J12" s="67"/>
      <c r="K12" s="67"/>
      <c r="L12" s="67"/>
      <c r="M12" s="67"/>
      <c r="N12" s="67"/>
      <c r="O12" s="67"/>
      <c r="P12" s="67"/>
      <c r="Q12" s="67"/>
      <c r="R12" s="67"/>
      <c r="S12" s="67"/>
      <c r="T12" s="67"/>
      <c r="U12" s="67"/>
      <c r="V12" s="67"/>
      <c r="W12" s="67"/>
      <c r="X12" s="67"/>
      <c r="Y12" s="67"/>
      <c r="Z12" s="67"/>
      <c r="AA12" s="67"/>
    </row>
    <row r="13" spans="1:27" s="68" customFormat="1" ht="18" customHeight="1" x14ac:dyDescent="0.2">
      <c r="A13" s="522" t="s">
        <v>437</v>
      </c>
      <c r="B13" s="666">
        <v>0.85</v>
      </c>
      <c r="C13" s="667">
        <v>0.85</v>
      </c>
      <c r="D13" s="667">
        <v>0.9</v>
      </c>
      <c r="E13" s="666">
        <v>0.99</v>
      </c>
      <c r="F13" s="667">
        <v>0.99</v>
      </c>
      <c r="G13" s="668">
        <v>0.99</v>
      </c>
      <c r="H13" s="67"/>
      <c r="I13" s="67"/>
      <c r="J13" s="67"/>
      <c r="K13" s="67"/>
      <c r="L13" s="67"/>
      <c r="M13" s="67"/>
      <c r="N13" s="67"/>
      <c r="O13" s="67"/>
      <c r="P13" s="67"/>
      <c r="Q13" s="67"/>
      <c r="R13" s="67"/>
      <c r="S13" s="67"/>
      <c r="T13" s="67"/>
      <c r="U13" s="67"/>
      <c r="V13" s="67"/>
      <c r="W13" s="67"/>
      <c r="X13" s="67"/>
      <c r="Y13" s="67"/>
      <c r="Z13" s="67"/>
      <c r="AA13" s="67"/>
    </row>
    <row r="14" spans="1:27" s="68" customFormat="1" ht="18" customHeight="1" x14ac:dyDescent="0.2">
      <c r="A14" s="82" t="s">
        <v>438</v>
      </c>
      <c r="B14" s="666">
        <v>0.85</v>
      </c>
      <c r="C14" s="667">
        <v>0.85</v>
      </c>
      <c r="D14" s="667">
        <v>0.9</v>
      </c>
      <c r="E14" s="672">
        <v>0.95</v>
      </c>
      <c r="F14" s="673">
        <v>0.97</v>
      </c>
      <c r="G14" s="674">
        <v>0.97</v>
      </c>
      <c r="H14" s="67"/>
      <c r="I14" s="67"/>
      <c r="J14" s="67"/>
      <c r="K14" s="67"/>
      <c r="L14" s="67"/>
      <c r="M14" s="67"/>
      <c r="N14" s="67"/>
      <c r="O14" s="67"/>
      <c r="P14" s="67"/>
      <c r="Q14" s="67"/>
      <c r="R14" s="67"/>
      <c r="S14" s="67"/>
      <c r="T14" s="67"/>
      <c r="U14" s="67"/>
      <c r="V14" s="67"/>
      <c r="W14" s="67"/>
      <c r="X14" s="67"/>
      <c r="Y14" s="67"/>
      <c r="Z14" s="67"/>
      <c r="AA14" s="67"/>
    </row>
    <row r="15" spans="1:27" s="68" customFormat="1" ht="18" customHeight="1" x14ac:dyDescent="0.2">
      <c r="A15" s="82" t="s">
        <v>439</v>
      </c>
      <c r="B15" s="666">
        <v>0.85</v>
      </c>
      <c r="C15" s="667">
        <v>0.85</v>
      </c>
      <c r="D15" s="667">
        <v>0.9</v>
      </c>
      <c r="E15" s="672">
        <v>0.65</v>
      </c>
      <c r="F15" s="673">
        <v>0.98</v>
      </c>
      <c r="G15" s="674">
        <v>0.98</v>
      </c>
      <c r="H15" s="67"/>
      <c r="I15" s="67"/>
      <c r="J15" s="67"/>
      <c r="K15" s="67"/>
      <c r="L15" s="67"/>
      <c r="M15" s="67"/>
      <c r="N15" s="67"/>
      <c r="O15" s="67"/>
      <c r="P15" s="67"/>
      <c r="Q15" s="67"/>
      <c r="R15" s="67"/>
      <c r="S15" s="67"/>
      <c r="T15" s="67"/>
      <c r="U15" s="67"/>
      <c r="V15" s="67"/>
      <c r="W15" s="67"/>
      <c r="X15" s="67"/>
      <c r="Y15" s="67"/>
      <c r="Z15" s="67"/>
      <c r="AA15" s="67"/>
    </row>
    <row r="16" spans="1:27" s="68" customFormat="1" ht="18" customHeight="1" x14ac:dyDescent="0.2">
      <c r="A16" s="82" t="s">
        <v>440</v>
      </c>
      <c r="B16" s="666">
        <v>0.85</v>
      </c>
      <c r="C16" s="667">
        <v>0.85</v>
      </c>
      <c r="D16" s="667">
        <v>0.9</v>
      </c>
      <c r="E16" s="672">
        <v>0.96</v>
      </c>
      <c r="F16" s="673">
        <v>0.96</v>
      </c>
      <c r="G16" s="674">
        <v>0.96</v>
      </c>
      <c r="H16" s="67"/>
      <c r="I16" s="67"/>
      <c r="J16" s="67"/>
      <c r="K16" s="67"/>
      <c r="L16" s="67"/>
      <c r="M16" s="67"/>
      <c r="N16" s="67"/>
      <c r="O16" s="67"/>
      <c r="P16" s="67"/>
      <c r="Q16" s="67"/>
      <c r="R16" s="67"/>
      <c r="S16" s="67"/>
      <c r="T16" s="67"/>
      <c r="U16" s="67"/>
      <c r="V16" s="67"/>
      <c r="W16" s="67"/>
      <c r="X16" s="67"/>
      <c r="Y16" s="67"/>
      <c r="Z16" s="67"/>
      <c r="AA16" s="67"/>
    </row>
    <row r="17" spans="1:27" s="68" customFormat="1" ht="18" customHeight="1" x14ac:dyDescent="0.2">
      <c r="A17" s="523" t="s">
        <v>441</v>
      </c>
      <c r="B17" s="666">
        <v>0.9</v>
      </c>
      <c r="C17" s="667">
        <v>0.85</v>
      </c>
      <c r="D17" s="667">
        <v>0.9</v>
      </c>
      <c r="E17" s="675">
        <v>0.93</v>
      </c>
      <c r="F17" s="676">
        <v>0.94</v>
      </c>
      <c r="G17" s="677">
        <v>0.95</v>
      </c>
      <c r="H17" s="67"/>
      <c r="I17" s="1240">
        <f>IF(H5&gt;0,"NOTE:
There are ZERO values entered on this sheet and are indicated in RED. 
If these are actual values then they must remain, otherwise please remove them to avoid inaccurate Average Calculations.",0)</f>
        <v>0</v>
      </c>
      <c r="J17" s="1240"/>
      <c r="K17" s="1240"/>
      <c r="L17" s="1240"/>
      <c r="M17" s="1240"/>
      <c r="N17" s="664"/>
      <c r="O17" s="67"/>
      <c r="P17" s="67"/>
      <c r="Q17" s="67"/>
      <c r="R17" s="67"/>
      <c r="S17" s="67"/>
      <c r="T17" s="67"/>
      <c r="U17" s="67"/>
      <c r="V17" s="67"/>
      <c r="W17" s="67"/>
      <c r="X17" s="67"/>
      <c r="Y17" s="67"/>
      <c r="Z17" s="67"/>
      <c r="AA17" s="67"/>
    </row>
    <row r="18" spans="1:27" s="68" customFormat="1" ht="18" customHeight="1" x14ac:dyDescent="0.2">
      <c r="A18" s="523" t="s">
        <v>442</v>
      </c>
      <c r="B18" s="666">
        <v>0.9</v>
      </c>
      <c r="C18" s="667">
        <v>0.85</v>
      </c>
      <c r="D18" s="667">
        <v>0.9</v>
      </c>
      <c r="E18" s="675">
        <v>1</v>
      </c>
      <c r="F18" s="676">
        <v>0.93</v>
      </c>
      <c r="G18" s="677">
        <v>0.95</v>
      </c>
      <c r="H18" s="67"/>
      <c r="I18" s="1240"/>
      <c r="J18" s="1240"/>
      <c r="K18" s="1240"/>
      <c r="L18" s="1240"/>
      <c r="M18" s="1240"/>
      <c r="N18" s="664"/>
      <c r="O18" s="67"/>
      <c r="P18" s="67"/>
      <c r="Q18" s="67"/>
      <c r="R18" s="67"/>
      <c r="S18" s="67"/>
      <c r="T18" s="67"/>
      <c r="U18" s="67"/>
      <c r="V18" s="67"/>
      <c r="W18" s="67"/>
      <c r="X18" s="67"/>
      <c r="Y18" s="67"/>
      <c r="Z18" s="67"/>
      <c r="AA18" s="67"/>
    </row>
    <row r="19" spans="1:27" s="68" customFormat="1" ht="18" customHeight="1" x14ac:dyDescent="0.2">
      <c r="A19" s="523" t="s">
        <v>443</v>
      </c>
      <c r="B19" s="666">
        <v>0.9</v>
      </c>
      <c r="C19" s="667">
        <v>0.85</v>
      </c>
      <c r="D19" s="667">
        <v>0.9</v>
      </c>
      <c r="E19" s="675">
        <v>0.96</v>
      </c>
      <c r="F19" s="676">
        <v>0.96</v>
      </c>
      <c r="G19" s="677">
        <v>0.96</v>
      </c>
      <c r="H19" s="67"/>
      <c r="I19" s="1240"/>
      <c r="J19" s="1240"/>
      <c r="K19" s="1240"/>
      <c r="L19" s="1240"/>
      <c r="M19" s="1240"/>
      <c r="N19" s="664"/>
      <c r="O19" s="67"/>
      <c r="P19" s="67"/>
      <c r="Q19" s="67"/>
      <c r="R19" s="67"/>
      <c r="S19" s="67"/>
      <c r="T19" s="67"/>
      <c r="U19" s="67"/>
      <c r="V19" s="67"/>
      <c r="W19" s="67"/>
      <c r="X19" s="67"/>
      <c r="Y19" s="67"/>
      <c r="Z19" s="67"/>
      <c r="AA19" s="67"/>
    </row>
    <row r="20" spans="1:27" s="68" customFormat="1" ht="18" customHeight="1" x14ac:dyDescent="0.2">
      <c r="A20" s="82" t="s">
        <v>444</v>
      </c>
      <c r="B20" s="666">
        <v>0.9</v>
      </c>
      <c r="C20" s="667">
        <v>0.85</v>
      </c>
      <c r="D20" s="667">
        <v>0.9</v>
      </c>
      <c r="E20" s="672">
        <v>0.97</v>
      </c>
      <c r="F20" s="673">
        <v>0.99</v>
      </c>
      <c r="G20" s="674">
        <v>0.99</v>
      </c>
      <c r="H20" s="67"/>
      <c r="I20" s="1240"/>
      <c r="J20" s="1240"/>
      <c r="K20" s="1240"/>
      <c r="L20" s="1240"/>
      <c r="M20" s="1240"/>
      <c r="N20" s="664"/>
      <c r="O20" s="67"/>
      <c r="P20" s="67"/>
      <c r="Q20" s="67"/>
      <c r="R20" s="67"/>
      <c r="S20" s="67"/>
      <c r="T20" s="67"/>
      <c r="U20" s="67"/>
      <c r="V20" s="67"/>
      <c r="W20" s="67"/>
      <c r="X20" s="67"/>
      <c r="Y20" s="67"/>
      <c r="Z20" s="67"/>
      <c r="AA20" s="67"/>
    </row>
    <row r="21" spans="1:27" s="68" customFormat="1" ht="18" customHeight="1" x14ac:dyDescent="0.2">
      <c r="A21" s="82" t="s">
        <v>445</v>
      </c>
      <c r="B21" s="666">
        <v>0.9</v>
      </c>
      <c r="C21" s="667">
        <v>0.85</v>
      </c>
      <c r="D21" s="667">
        <v>0.9</v>
      </c>
      <c r="E21" s="672">
        <v>1</v>
      </c>
      <c r="F21" s="673">
        <v>1</v>
      </c>
      <c r="G21" s="674">
        <v>1</v>
      </c>
      <c r="H21" s="67"/>
      <c r="I21" s="1240"/>
      <c r="J21" s="1240"/>
      <c r="K21" s="1240"/>
      <c r="L21" s="1240"/>
      <c r="M21" s="1240"/>
      <c r="N21" s="664"/>
      <c r="O21" s="67"/>
      <c r="P21" s="67"/>
      <c r="Q21" s="67"/>
      <c r="R21" s="67"/>
      <c r="S21" s="67"/>
      <c r="T21" s="67"/>
      <c r="U21" s="67"/>
      <c r="V21" s="67"/>
      <c r="W21" s="67"/>
      <c r="X21" s="67"/>
      <c r="Y21" s="67"/>
      <c r="Z21" s="67"/>
      <c r="AA21" s="67"/>
    </row>
    <row r="22" spans="1:27" s="68" customFormat="1" ht="18" customHeight="1" x14ac:dyDescent="0.2">
      <c r="A22" s="82" t="s">
        <v>446</v>
      </c>
      <c r="B22" s="666">
        <v>0.9</v>
      </c>
      <c r="C22" s="667">
        <v>0.85</v>
      </c>
      <c r="D22" s="667">
        <v>0.9</v>
      </c>
      <c r="E22" s="672">
        <v>0.91</v>
      </c>
      <c r="F22" s="673">
        <v>0.93</v>
      </c>
      <c r="G22" s="674">
        <v>0.95</v>
      </c>
      <c r="H22" s="67"/>
      <c r="I22" s="1240"/>
      <c r="J22" s="1240"/>
      <c r="K22" s="1240"/>
      <c r="L22" s="1240"/>
      <c r="M22" s="1240"/>
      <c r="N22" s="664"/>
      <c r="O22" s="67"/>
      <c r="P22" s="67"/>
      <c r="Q22" s="67"/>
      <c r="R22" s="67"/>
      <c r="S22" s="67"/>
      <c r="T22" s="67"/>
      <c r="U22" s="67"/>
      <c r="V22" s="67"/>
      <c r="W22" s="67"/>
      <c r="X22" s="67"/>
      <c r="Y22" s="67"/>
      <c r="Z22" s="67"/>
      <c r="AA22" s="67"/>
    </row>
    <row r="23" spans="1:27" s="68" customFormat="1" ht="18" customHeight="1" x14ac:dyDescent="0.2">
      <c r="A23" s="523" t="s">
        <v>447</v>
      </c>
      <c r="B23" s="666">
        <v>0.96</v>
      </c>
      <c r="C23" s="667">
        <v>0.85</v>
      </c>
      <c r="D23" s="667">
        <v>0.9</v>
      </c>
      <c r="E23" s="675">
        <v>0.92</v>
      </c>
      <c r="F23" s="676">
        <v>0.94</v>
      </c>
      <c r="G23" s="677">
        <v>0.95</v>
      </c>
      <c r="H23" s="67"/>
      <c r="I23" s="1240"/>
      <c r="J23" s="1240"/>
      <c r="K23" s="1240"/>
      <c r="L23" s="1240"/>
      <c r="M23" s="1240"/>
      <c r="N23" s="67"/>
      <c r="O23" s="67"/>
      <c r="P23" s="67"/>
      <c r="Q23" s="67"/>
      <c r="R23" s="67"/>
      <c r="S23" s="67"/>
      <c r="T23" s="67"/>
      <c r="U23" s="67"/>
      <c r="V23" s="67"/>
      <c r="W23" s="67"/>
      <c r="X23" s="67"/>
      <c r="Y23" s="67"/>
      <c r="Z23" s="67"/>
      <c r="AA23" s="67"/>
    </row>
    <row r="24" spans="1:27" s="68" customFormat="1" ht="18" customHeight="1" x14ac:dyDescent="0.2">
      <c r="A24" s="523" t="s">
        <v>448</v>
      </c>
      <c r="B24" s="666">
        <v>0.96</v>
      </c>
      <c r="C24" s="667">
        <v>0.85</v>
      </c>
      <c r="D24" s="667">
        <v>0.9</v>
      </c>
      <c r="E24" s="675">
        <v>1</v>
      </c>
      <c r="F24" s="676">
        <v>0.94</v>
      </c>
      <c r="G24" s="677">
        <v>0.95</v>
      </c>
      <c r="H24" s="67"/>
      <c r="I24" s="665"/>
      <c r="J24" s="665"/>
      <c r="K24" s="665"/>
      <c r="L24" s="665"/>
      <c r="M24" s="665"/>
      <c r="N24" s="67"/>
      <c r="O24" s="67"/>
      <c r="P24" s="67"/>
      <c r="Q24" s="67"/>
      <c r="R24" s="67"/>
      <c r="S24" s="67"/>
      <c r="T24" s="67"/>
      <c r="U24" s="67"/>
      <c r="V24" s="67"/>
      <c r="W24" s="67"/>
      <c r="X24" s="67"/>
      <c r="Y24" s="67"/>
      <c r="Z24" s="67"/>
      <c r="AA24" s="67"/>
    </row>
    <row r="25" spans="1:27" s="68" customFormat="1" ht="18" customHeight="1" x14ac:dyDescent="0.2">
      <c r="A25" s="523" t="s">
        <v>449</v>
      </c>
      <c r="B25" s="666">
        <v>0.96</v>
      </c>
      <c r="C25" s="667">
        <v>0.85</v>
      </c>
      <c r="D25" s="667">
        <v>0.9</v>
      </c>
      <c r="E25" s="675">
        <v>0.97</v>
      </c>
      <c r="F25" s="676">
        <v>0.97</v>
      </c>
      <c r="G25" s="677">
        <v>0.97</v>
      </c>
      <c r="H25" s="67"/>
      <c r="I25" s="67"/>
      <c r="J25" s="67"/>
      <c r="K25" s="67"/>
      <c r="L25" s="67"/>
      <c r="M25" s="67"/>
      <c r="N25" s="67"/>
      <c r="O25" s="67"/>
      <c r="P25" s="67"/>
      <c r="Q25" s="67"/>
      <c r="R25" s="67"/>
      <c r="S25" s="67"/>
      <c r="T25" s="67"/>
      <c r="U25" s="67"/>
      <c r="V25" s="67"/>
      <c r="W25" s="67"/>
      <c r="X25" s="67"/>
      <c r="Y25" s="67"/>
      <c r="Z25" s="67"/>
      <c r="AA25" s="67"/>
    </row>
    <row r="26" spans="1:27" s="68" customFormat="1" ht="18" customHeight="1" x14ac:dyDescent="0.2">
      <c r="A26" s="82" t="s">
        <v>450</v>
      </c>
      <c r="B26" s="666">
        <v>0.96</v>
      </c>
      <c r="C26" s="667">
        <v>0.85</v>
      </c>
      <c r="D26" s="667">
        <v>0.9</v>
      </c>
      <c r="E26" s="672">
        <v>0.91</v>
      </c>
      <c r="F26" s="673">
        <v>0.93</v>
      </c>
      <c r="G26" s="674">
        <v>0.95</v>
      </c>
      <c r="H26" s="67"/>
      <c r="I26" s="67"/>
      <c r="J26" s="67"/>
      <c r="K26" s="67"/>
      <c r="L26" s="67"/>
      <c r="M26" s="67"/>
      <c r="N26" s="67"/>
      <c r="O26" s="67"/>
      <c r="P26" s="67"/>
      <c r="Q26" s="67"/>
      <c r="R26" s="67"/>
      <c r="S26" s="67"/>
      <c r="T26" s="67"/>
      <c r="U26" s="67"/>
      <c r="V26" s="67"/>
      <c r="W26" s="67"/>
      <c r="X26" s="67"/>
      <c r="Y26" s="67"/>
      <c r="Z26" s="67"/>
      <c r="AA26" s="67"/>
    </row>
    <row r="27" spans="1:27" s="68" customFormat="1" ht="18" customHeight="1" x14ac:dyDescent="0.2">
      <c r="A27" s="82" t="s">
        <v>451</v>
      </c>
      <c r="B27" s="666">
        <v>0.96</v>
      </c>
      <c r="C27" s="667">
        <v>0.85</v>
      </c>
      <c r="D27" s="667">
        <v>0.9</v>
      </c>
      <c r="E27" s="672">
        <v>0.95</v>
      </c>
      <c r="F27" s="673">
        <v>0.95</v>
      </c>
      <c r="G27" s="674">
        <v>0.95</v>
      </c>
      <c r="H27" s="67"/>
      <c r="I27" s="67"/>
      <c r="J27" s="67"/>
      <c r="K27" s="67"/>
      <c r="L27" s="67"/>
      <c r="M27" s="67"/>
      <c r="N27" s="67"/>
      <c r="O27" s="67"/>
      <c r="P27" s="67"/>
      <c r="Q27" s="67"/>
      <c r="R27" s="67"/>
      <c r="S27" s="67"/>
      <c r="T27" s="67"/>
      <c r="U27" s="67"/>
      <c r="V27" s="67"/>
      <c r="W27" s="67"/>
      <c r="X27" s="67"/>
      <c r="Y27" s="67"/>
      <c r="Z27" s="67"/>
      <c r="AA27" s="67"/>
    </row>
    <row r="28" spans="1:27" s="68" customFormat="1" ht="18" customHeight="1" x14ac:dyDescent="0.2">
      <c r="A28" s="523" t="s">
        <v>452</v>
      </c>
      <c r="B28" s="666">
        <v>0.96</v>
      </c>
      <c r="C28" s="667">
        <v>0.85</v>
      </c>
      <c r="D28" s="667">
        <v>0.9</v>
      </c>
      <c r="E28" s="675">
        <v>0.96</v>
      </c>
      <c r="F28" s="676">
        <v>0.98</v>
      </c>
      <c r="G28" s="677">
        <v>0.98</v>
      </c>
      <c r="H28" s="67"/>
      <c r="I28" s="67"/>
      <c r="J28" s="67"/>
      <c r="K28" s="67"/>
      <c r="L28" s="67"/>
      <c r="M28" s="67"/>
      <c r="N28" s="67"/>
      <c r="O28" s="67"/>
      <c r="P28" s="67"/>
      <c r="Q28" s="67"/>
      <c r="R28" s="67"/>
      <c r="S28" s="67"/>
      <c r="T28" s="67"/>
      <c r="U28" s="67"/>
      <c r="V28" s="67"/>
      <c r="W28" s="67"/>
      <c r="X28" s="67"/>
      <c r="Y28" s="67"/>
      <c r="Z28" s="67"/>
      <c r="AA28" s="67"/>
    </row>
    <row r="29" spans="1:27" s="68" customFormat="1" ht="18" customHeight="1" x14ac:dyDescent="0.2">
      <c r="A29" s="523" t="s">
        <v>453</v>
      </c>
      <c r="B29" s="666">
        <v>0.96</v>
      </c>
      <c r="C29" s="667">
        <v>0.85</v>
      </c>
      <c r="D29" s="667">
        <v>0.9</v>
      </c>
      <c r="E29" s="675">
        <v>0.99</v>
      </c>
      <c r="F29" s="676">
        <v>0.99</v>
      </c>
      <c r="G29" s="677">
        <v>0.99</v>
      </c>
      <c r="H29" s="67"/>
      <c r="I29" s="67"/>
      <c r="J29" s="67"/>
      <c r="K29" s="67"/>
      <c r="L29" s="67"/>
      <c r="M29" s="67"/>
      <c r="N29" s="67"/>
      <c r="O29" s="67"/>
      <c r="P29" s="67"/>
      <c r="Q29" s="67"/>
      <c r="R29" s="67"/>
      <c r="S29" s="67"/>
      <c r="T29" s="67"/>
      <c r="U29" s="67"/>
      <c r="V29" s="67"/>
      <c r="W29" s="67"/>
      <c r="X29" s="67"/>
      <c r="Y29" s="67"/>
      <c r="Z29" s="67"/>
      <c r="AA29" s="67"/>
    </row>
    <row r="30" spans="1:27" s="68" customFormat="1" ht="18" customHeight="1" x14ac:dyDescent="0.2">
      <c r="A30" s="82" t="s">
        <v>454</v>
      </c>
      <c r="B30" s="666">
        <v>0.96</v>
      </c>
      <c r="C30" s="667">
        <v>0.85</v>
      </c>
      <c r="D30" s="667">
        <v>0.9</v>
      </c>
      <c r="E30" s="672">
        <v>0.85</v>
      </c>
      <c r="F30" s="673">
        <v>0.9</v>
      </c>
      <c r="G30" s="674">
        <v>0.99</v>
      </c>
      <c r="H30" s="67"/>
      <c r="I30" s="67"/>
      <c r="J30" s="67"/>
      <c r="K30" s="67"/>
      <c r="L30" s="67"/>
      <c r="M30" s="67"/>
      <c r="N30" s="67"/>
      <c r="O30" s="67"/>
      <c r="P30" s="67"/>
      <c r="Q30" s="67"/>
      <c r="R30" s="67"/>
      <c r="S30" s="67"/>
      <c r="T30" s="67"/>
      <c r="U30" s="67"/>
      <c r="V30" s="67"/>
      <c r="W30" s="67"/>
      <c r="X30" s="67"/>
      <c r="Y30" s="67"/>
      <c r="Z30" s="67"/>
      <c r="AA30" s="67"/>
    </row>
    <row r="31" spans="1:27" s="68" customFormat="1" ht="18" customHeight="1" thickBot="1" x14ac:dyDescent="0.25">
      <c r="A31" s="82" t="s">
        <v>455</v>
      </c>
      <c r="B31" s="666">
        <v>0.96</v>
      </c>
      <c r="C31" s="667">
        <v>0.85</v>
      </c>
      <c r="D31" s="667">
        <v>0.9</v>
      </c>
      <c r="E31" s="672">
        <v>0.87</v>
      </c>
      <c r="F31" s="673">
        <v>0.91</v>
      </c>
      <c r="G31" s="674">
        <v>0.95</v>
      </c>
      <c r="H31" s="67"/>
      <c r="I31" s="67"/>
      <c r="J31" s="67"/>
      <c r="K31" s="67"/>
      <c r="L31" s="67"/>
      <c r="M31" s="67"/>
      <c r="N31" s="67"/>
      <c r="O31" s="67"/>
      <c r="P31" s="67"/>
      <c r="Q31" s="67"/>
      <c r="R31" s="67"/>
      <c r="S31" s="67"/>
      <c r="T31" s="67"/>
      <c r="U31" s="67"/>
      <c r="V31" s="67"/>
      <c r="W31" s="67"/>
      <c r="X31" s="67"/>
      <c r="Y31" s="67"/>
      <c r="Z31" s="67"/>
      <c r="AA31" s="67"/>
    </row>
    <row r="32" spans="1:27" s="79" customFormat="1" ht="18" customHeight="1" thickBot="1" x14ac:dyDescent="0.25">
      <c r="A32" s="83" t="s">
        <v>161</v>
      </c>
      <c r="B32" s="84">
        <f>IF(SUM(B5:B31)=0,0,AVERAGE(B5:B31))</f>
        <v>0.89370370370370389</v>
      </c>
      <c r="C32" s="85">
        <f t="shared" ref="C32:G32" si="0">IF(SUM(C5:C31)=0,0,AVERAGE(C5:C31))</f>
        <v>0.8500000000000002</v>
      </c>
      <c r="D32" s="86">
        <f t="shared" si="0"/>
        <v>0.89999999999999958</v>
      </c>
      <c r="E32" s="84">
        <f t="shared" si="0"/>
        <v>0.92888888888888888</v>
      </c>
      <c r="F32" s="85">
        <f t="shared" si="0"/>
        <v>0.94333333333333325</v>
      </c>
      <c r="G32" s="86">
        <f t="shared" si="0"/>
        <v>0.95666666666666644</v>
      </c>
      <c r="H32" s="78"/>
      <c r="I32" s="78"/>
      <c r="J32" s="78"/>
      <c r="K32" s="78"/>
      <c r="L32" s="78"/>
      <c r="M32" s="78"/>
      <c r="N32" s="78"/>
      <c r="O32" s="78"/>
      <c r="P32" s="78"/>
      <c r="Q32" s="78"/>
      <c r="R32" s="78"/>
      <c r="S32" s="78"/>
      <c r="T32" s="78"/>
      <c r="U32" s="78"/>
      <c r="V32" s="78"/>
      <c r="W32" s="78"/>
      <c r="X32" s="78"/>
      <c r="Y32" s="78"/>
      <c r="Z32" s="78"/>
      <c r="AA32" s="78"/>
    </row>
    <row r="33" spans="1:27" ht="13.5" thickBot="1" x14ac:dyDescent="0.25">
      <c r="A33" s="80"/>
      <c r="B33" s="80"/>
      <c r="C33" s="80"/>
      <c r="D33" s="80"/>
      <c r="E33" s="80"/>
      <c r="F33" s="80"/>
      <c r="G33" s="80"/>
      <c r="H33" s="76"/>
      <c r="I33" s="76"/>
      <c r="J33" s="76"/>
      <c r="K33" s="76"/>
      <c r="L33" s="76"/>
      <c r="M33" s="76"/>
      <c r="N33" s="76"/>
      <c r="O33" s="76"/>
      <c r="P33" s="76"/>
      <c r="Q33" s="76"/>
      <c r="R33" s="76"/>
      <c r="S33" s="76"/>
      <c r="T33" s="76"/>
      <c r="U33" s="76"/>
      <c r="V33" s="76"/>
      <c r="W33" s="76"/>
      <c r="X33" s="76"/>
      <c r="Y33" s="76"/>
      <c r="Z33" s="76"/>
      <c r="AA33" s="76"/>
    </row>
    <row r="34" spans="1:27" s="68" customFormat="1" ht="21.75" customHeight="1" x14ac:dyDescent="0.2">
      <c r="A34" s="1238" t="s">
        <v>157</v>
      </c>
      <c r="B34" s="459"/>
      <c r="C34" s="460" t="s">
        <v>329</v>
      </c>
      <c r="D34" s="461"/>
      <c r="E34" s="64"/>
      <c r="F34" s="65" t="s">
        <v>682</v>
      </c>
      <c r="G34" s="66"/>
      <c r="H34" s="67"/>
      <c r="I34" s="67"/>
      <c r="J34" s="67"/>
      <c r="K34" s="67"/>
      <c r="L34" s="67"/>
      <c r="M34" s="67"/>
      <c r="N34" s="67"/>
      <c r="O34" s="67"/>
      <c r="P34" s="67"/>
      <c r="Q34" s="67"/>
      <c r="R34" s="67"/>
      <c r="S34" s="67"/>
      <c r="T34" s="67"/>
      <c r="U34" s="67"/>
      <c r="V34" s="67"/>
      <c r="W34" s="67"/>
      <c r="X34" s="67"/>
      <c r="Y34" s="67"/>
      <c r="Z34" s="67"/>
      <c r="AA34" s="67"/>
    </row>
    <row r="35" spans="1:27" ht="48" x14ac:dyDescent="0.2">
      <c r="A35" s="1239"/>
      <c r="B35" s="462" t="s">
        <v>694</v>
      </c>
      <c r="C35" s="463" t="s">
        <v>695</v>
      </c>
      <c r="D35" s="464" t="s">
        <v>696</v>
      </c>
      <c r="E35" s="73" t="s">
        <v>697</v>
      </c>
      <c r="F35" s="74" t="s">
        <v>698</v>
      </c>
      <c r="G35" s="75" t="s">
        <v>699</v>
      </c>
      <c r="H35" s="76"/>
      <c r="I35" s="76"/>
      <c r="J35" s="76"/>
      <c r="K35" s="76"/>
      <c r="L35" s="76"/>
      <c r="M35" s="76"/>
      <c r="N35" s="76"/>
      <c r="O35" s="76"/>
      <c r="P35" s="76"/>
      <c r="Q35" s="76"/>
      <c r="R35" s="76"/>
      <c r="S35" s="76"/>
      <c r="T35" s="76"/>
      <c r="U35" s="76"/>
      <c r="V35" s="76"/>
      <c r="W35" s="76"/>
      <c r="X35" s="76"/>
      <c r="Y35" s="76"/>
      <c r="Z35" s="76"/>
      <c r="AA35" s="76"/>
    </row>
    <row r="36" spans="1:27" s="68" customFormat="1" ht="18" customHeight="1" x14ac:dyDescent="0.2">
      <c r="A36" s="521" t="s">
        <v>494</v>
      </c>
      <c r="B36" s="666">
        <v>0.43</v>
      </c>
      <c r="C36" s="667">
        <v>0.45</v>
      </c>
      <c r="D36" s="667">
        <v>0.5</v>
      </c>
      <c r="E36" s="666">
        <v>0.28999999999999998</v>
      </c>
      <c r="F36" s="667">
        <v>0.3</v>
      </c>
      <c r="G36" s="668">
        <v>0.54</v>
      </c>
      <c r="H36" s="663">
        <f>COUNTIF(B36:G62,0)</f>
        <v>0</v>
      </c>
      <c r="I36" s="67"/>
      <c r="J36" s="67"/>
      <c r="K36" s="67"/>
      <c r="L36" s="67"/>
      <c r="M36" s="67"/>
      <c r="N36" s="67"/>
      <c r="O36" s="67"/>
      <c r="P36" s="67"/>
      <c r="Q36" s="67"/>
      <c r="R36" s="67"/>
      <c r="S36" s="67"/>
      <c r="T36" s="67"/>
      <c r="U36" s="67"/>
      <c r="V36" s="67"/>
      <c r="W36" s="67"/>
      <c r="X36" s="67"/>
      <c r="Y36" s="67"/>
      <c r="Z36" s="67"/>
      <c r="AA36" s="67"/>
    </row>
    <row r="37" spans="1:27" s="68" customFormat="1" ht="18" customHeight="1" x14ac:dyDescent="0.2">
      <c r="A37" s="521" t="s">
        <v>495</v>
      </c>
      <c r="B37" s="666">
        <v>0.49</v>
      </c>
      <c r="C37" s="667">
        <v>0.5</v>
      </c>
      <c r="D37" s="667">
        <v>0.5</v>
      </c>
      <c r="E37" s="666">
        <v>0.3</v>
      </c>
      <c r="F37" s="667">
        <v>0.4</v>
      </c>
      <c r="G37" s="668">
        <v>0.55000000000000004</v>
      </c>
      <c r="H37" s="67"/>
      <c r="I37" s="67"/>
      <c r="J37" s="67"/>
      <c r="K37" s="67"/>
      <c r="L37" s="67"/>
      <c r="M37" s="67"/>
      <c r="N37" s="67"/>
      <c r="O37" s="67"/>
      <c r="P37" s="67"/>
      <c r="Q37" s="67"/>
      <c r="R37" s="67"/>
      <c r="S37" s="67"/>
      <c r="T37" s="67"/>
      <c r="U37" s="67"/>
      <c r="V37" s="67"/>
      <c r="W37" s="67"/>
      <c r="X37" s="67"/>
      <c r="Y37" s="67"/>
      <c r="Z37" s="67"/>
      <c r="AA37" s="67"/>
    </row>
    <row r="38" spans="1:27" s="68" customFormat="1" ht="18" customHeight="1" x14ac:dyDescent="0.2">
      <c r="A38" s="521" t="s">
        <v>496</v>
      </c>
      <c r="B38" s="666">
        <v>0.56000000000000005</v>
      </c>
      <c r="C38" s="667">
        <v>0.56000000000000005</v>
      </c>
      <c r="D38" s="667">
        <v>0.6</v>
      </c>
      <c r="E38" s="666">
        <v>0.31</v>
      </c>
      <c r="F38" s="667">
        <v>0.45</v>
      </c>
      <c r="G38" s="668">
        <v>0.6</v>
      </c>
      <c r="H38" s="67"/>
      <c r="I38" s="67"/>
      <c r="J38" s="67"/>
      <c r="K38" s="67"/>
      <c r="L38" s="67"/>
      <c r="M38" s="67"/>
      <c r="N38" s="67"/>
      <c r="O38" s="67"/>
      <c r="P38" s="67"/>
      <c r="Q38" s="67"/>
      <c r="R38" s="67"/>
      <c r="S38" s="67"/>
      <c r="T38" s="67"/>
      <c r="U38" s="67"/>
      <c r="V38" s="67"/>
      <c r="W38" s="67"/>
      <c r="X38" s="67"/>
      <c r="Y38" s="67"/>
      <c r="Z38" s="67"/>
      <c r="AA38" s="67"/>
    </row>
    <row r="39" spans="1:27" s="68" customFormat="1" ht="18" customHeight="1" x14ac:dyDescent="0.2">
      <c r="A39" s="81" t="s">
        <v>432</v>
      </c>
      <c r="B39" s="669">
        <v>0.64</v>
      </c>
      <c r="C39" s="670">
        <v>0.77</v>
      </c>
      <c r="D39" s="667">
        <v>0.8</v>
      </c>
      <c r="E39" s="669">
        <v>0.46</v>
      </c>
      <c r="F39" s="670">
        <v>0.64</v>
      </c>
      <c r="G39" s="671">
        <v>0.55000000000000004</v>
      </c>
      <c r="H39" s="67"/>
      <c r="I39" s="67"/>
      <c r="J39" s="67"/>
      <c r="K39" s="67"/>
      <c r="L39" s="67"/>
      <c r="M39" s="67"/>
      <c r="N39" s="67"/>
      <c r="O39" s="67"/>
      <c r="P39" s="67"/>
      <c r="Q39" s="67"/>
      <c r="R39" s="67"/>
      <c r="S39" s="67"/>
      <c r="T39" s="67"/>
      <c r="U39" s="67"/>
      <c r="V39" s="67"/>
      <c r="W39" s="67"/>
      <c r="X39" s="67"/>
      <c r="Y39" s="67"/>
      <c r="Z39" s="67"/>
      <c r="AA39" s="67"/>
    </row>
    <row r="40" spans="1:27" s="68" customFormat="1" ht="18" customHeight="1" x14ac:dyDescent="0.2">
      <c r="A40" s="81" t="s">
        <v>433</v>
      </c>
      <c r="B40" s="669">
        <v>0.8</v>
      </c>
      <c r="C40" s="670">
        <v>0.8</v>
      </c>
      <c r="D40" s="667">
        <v>0.8</v>
      </c>
      <c r="E40" s="669">
        <v>0.59</v>
      </c>
      <c r="F40" s="670">
        <v>0.71</v>
      </c>
      <c r="G40" s="671">
        <v>0.55000000000000004</v>
      </c>
      <c r="H40" s="67"/>
      <c r="I40" s="67"/>
      <c r="J40" s="67"/>
      <c r="K40" s="67"/>
      <c r="L40" s="67"/>
      <c r="M40" s="67"/>
      <c r="N40" s="67"/>
      <c r="O40" s="67"/>
      <c r="P40" s="67"/>
      <c r="Q40" s="67"/>
      <c r="R40" s="67"/>
      <c r="S40" s="67"/>
      <c r="T40" s="67"/>
      <c r="U40" s="67"/>
      <c r="V40" s="67"/>
      <c r="W40" s="67"/>
      <c r="X40" s="67"/>
      <c r="Y40" s="67"/>
      <c r="Z40" s="67"/>
      <c r="AA40" s="67"/>
    </row>
    <row r="41" spans="1:27" s="68" customFormat="1" ht="18" customHeight="1" x14ac:dyDescent="0.2">
      <c r="A41" s="81" t="s">
        <v>434</v>
      </c>
      <c r="B41" s="669">
        <v>0.77</v>
      </c>
      <c r="C41" s="670">
        <v>0.8</v>
      </c>
      <c r="D41" s="667">
        <v>0.8</v>
      </c>
      <c r="E41" s="669">
        <v>0.54</v>
      </c>
      <c r="F41" s="670">
        <v>0.55000000000000004</v>
      </c>
      <c r="G41" s="671">
        <v>0.55000000000000004</v>
      </c>
      <c r="H41" s="67"/>
      <c r="I41" s="67"/>
      <c r="J41" s="67"/>
      <c r="K41" s="67"/>
      <c r="L41" s="67"/>
      <c r="M41" s="67"/>
      <c r="N41" s="67"/>
      <c r="O41" s="67"/>
      <c r="P41" s="67"/>
      <c r="Q41" s="67"/>
      <c r="R41" s="67"/>
      <c r="S41" s="67"/>
      <c r="T41" s="67"/>
      <c r="U41" s="67"/>
      <c r="V41" s="67"/>
      <c r="W41" s="67"/>
      <c r="X41" s="67"/>
      <c r="Y41" s="67"/>
      <c r="Z41" s="67"/>
      <c r="AA41" s="67"/>
    </row>
    <row r="42" spans="1:27" s="68" customFormat="1" ht="18" customHeight="1" x14ac:dyDescent="0.2">
      <c r="A42" s="522" t="s">
        <v>435</v>
      </c>
      <c r="B42" s="666">
        <v>0.36</v>
      </c>
      <c r="C42" s="667">
        <v>0.55000000000000004</v>
      </c>
      <c r="D42" s="667">
        <v>0.6</v>
      </c>
      <c r="E42" s="666">
        <v>0.17</v>
      </c>
      <c r="F42" s="667">
        <v>0.37</v>
      </c>
      <c r="G42" s="671">
        <v>0.55000000000000004</v>
      </c>
      <c r="H42" s="67"/>
      <c r="I42" s="67"/>
      <c r="J42" s="67"/>
      <c r="K42" s="67"/>
      <c r="L42" s="67"/>
      <c r="M42" s="67"/>
      <c r="N42" s="67"/>
      <c r="O42" s="67"/>
      <c r="P42" s="67"/>
      <c r="Q42" s="67"/>
      <c r="R42" s="67"/>
      <c r="S42" s="67"/>
      <c r="T42" s="67"/>
      <c r="U42" s="67"/>
      <c r="V42" s="67"/>
      <c r="W42" s="67"/>
      <c r="X42" s="67"/>
      <c r="Y42" s="67"/>
      <c r="Z42" s="67"/>
      <c r="AA42" s="67"/>
    </row>
    <row r="43" spans="1:27" s="68" customFormat="1" ht="18" customHeight="1" x14ac:dyDescent="0.2">
      <c r="A43" s="522" t="s">
        <v>436</v>
      </c>
      <c r="B43" s="666">
        <v>0.56999999999999995</v>
      </c>
      <c r="C43" s="667">
        <v>0.56000000000000005</v>
      </c>
      <c r="D43" s="667">
        <v>0.6</v>
      </c>
      <c r="E43" s="666">
        <v>0.31</v>
      </c>
      <c r="F43" s="667">
        <v>0.39</v>
      </c>
      <c r="G43" s="671">
        <v>0.55000000000000004</v>
      </c>
      <c r="H43" s="67"/>
      <c r="I43" s="67"/>
      <c r="J43" s="67"/>
      <c r="K43" s="67"/>
      <c r="L43" s="67"/>
      <c r="M43" s="67"/>
      <c r="N43" s="67"/>
      <c r="O43" s="67"/>
      <c r="P43" s="67"/>
      <c r="Q43" s="67"/>
      <c r="R43" s="67"/>
      <c r="S43" s="67"/>
      <c r="T43" s="67"/>
      <c r="U43" s="67"/>
      <c r="V43" s="67"/>
      <c r="W43" s="67"/>
      <c r="X43" s="67"/>
      <c r="Y43" s="67"/>
      <c r="Z43" s="67"/>
      <c r="AA43" s="67"/>
    </row>
    <row r="44" spans="1:27" s="68" customFormat="1" ht="18" customHeight="1" x14ac:dyDescent="0.2">
      <c r="A44" s="522" t="s">
        <v>437</v>
      </c>
      <c r="B44" s="666">
        <v>0.48</v>
      </c>
      <c r="C44" s="667">
        <v>0.5</v>
      </c>
      <c r="D44" s="667">
        <v>0.6</v>
      </c>
      <c r="E44" s="666">
        <v>0.33</v>
      </c>
      <c r="F44" s="667">
        <v>0.4</v>
      </c>
      <c r="G44" s="671">
        <v>0.55000000000000004</v>
      </c>
      <c r="H44" s="67"/>
      <c r="I44" s="67"/>
      <c r="J44" s="67"/>
      <c r="K44" s="67"/>
      <c r="L44" s="67"/>
      <c r="M44" s="67"/>
      <c r="N44" s="67"/>
      <c r="O44" s="67"/>
      <c r="P44" s="67"/>
      <c r="Q44" s="67"/>
      <c r="R44" s="67"/>
      <c r="S44" s="67"/>
      <c r="T44" s="67"/>
      <c r="U44" s="67"/>
      <c r="V44" s="67"/>
      <c r="W44" s="67"/>
      <c r="X44" s="67"/>
      <c r="Y44" s="67"/>
      <c r="Z44" s="67"/>
      <c r="AA44" s="67"/>
    </row>
    <row r="45" spans="1:27" s="68" customFormat="1" ht="18" customHeight="1" x14ac:dyDescent="0.2">
      <c r="A45" s="82" t="s">
        <v>438</v>
      </c>
      <c r="B45" s="672">
        <v>0.42</v>
      </c>
      <c r="C45" s="673">
        <v>0.27</v>
      </c>
      <c r="D45" s="667">
        <v>0.5</v>
      </c>
      <c r="E45" s="672">
        <v>0.27</v>
      </c>
      <c r="F45" s="673">
        <v>0.11</v>
      </c>
      <c r="G45" s="671">
        <v>0.55000000000000004</v>
      </c>
      <c r="H45" s="67"/>
      <c r="I45" s="67"/>
      <c r="J45" s="67"/>
      <c r="K45" s="67"/>
      <c r="L45" s="67"/>
      <c r="M45" s="67"/>
      <c r="N45" s="67"/>
      <c r="O45" s="67"/>
      <c r="P45" s="67"/>
      <c r="Q45" s="67"/>
      <c r="R45" s="67"/>
      <c r="S45" s="67"/>
      <c r="T45" s="67"/>
      <c r="U45" s="67"/>
      <c r="V45" s="67"/>
      <c r="W45" s="67"/>
      <c r="X45" s="67"/>
      <c r="Y45" s="67"/>
      <c r="Z45" s="67"/>
      <c r="AA45" s="67"/>
    </row>
    <row r="46" spans="1:27" s="68" customFormat="1" ht="18" customHeight="1" x14ac:dyDescent="0.2">
      <c r="A46" s="82" t="s">
        <v>439</v>
      </c>
      <c r="B46" s="672">
        <v>0.15</v>
      </c>
      <c r="C46" s="673">
        <v>0.57999999999999996</v>
      </c>
      <c r="D46" s="667">
        <v>0.6</v>
      </c>
      <c r="E46" s="672">
        <v>0.09</v>
      </c>
      <c r="F46" s="673">
        <v>0.48</v>
      </c>
      <c r="G46" s="671">
        <v>0.55000000000000004</v>
      </c>
      <c r="H46" s="67"/>
      <c r="I46" s="67"/>
      <c r="J46" s="67"/>
      <c r="K46" s="67"/>
      <c r="L46" s="67"/>
      <c r="M46" s="67"/>
      <c r="N46" s="67"/>
      <c r="O46" s="67"/>
      <c r="P46" s="67"/>
      <c r="Q46" s="67"/>
      <c r="R46" s="67"/>
      <c r="S46" s="67"/>
      <c r="T46" s="67"/>
      <c r="U46" s="67"/>
      <c r="V46" s="67"/>
      <c r="W46" s="67"/>
      <c r="X46" s="67"/>
      <c r="Y46" s="67"/>
      <c r="Z46" s="67"/>
      <c r="AA46" s="67"/>
    </row>
    <row r="47" spans="1:27" s="68" customFormat="1" ht="18" customHeight="1" x14ac:dyDescent="0.2">
      <c r="A47" s="82" t="s">
        <v>440</v>
      </c>
      <c r="B47" s="672">
        <v>0.77</v>
      </c>
      <c r="C47" s="673">
        <v>0.8</v>
      </c>
      <c r="D47" s="667">
        <v>0.8</v>
      </c>
      <c r="E47" s="672">
        <v>0.56000000000000005</v>
      </c>
      <c r="F47" s="673">
        <v>0.55000000000000004</v>
      </c>
      <c r="G47" s="671">
        <v>0.55000000000000004</v>
      </c>
      <c r="H47" s="67"/>
      <c r="I47" s="67"/>
      <c r="J47" s="67"/>
      <c r="K47" s="67"/>
      <c r="L47" s="67"/>
      <c r="M47" s="67"/>
      <c r="N47" s="67"/>
      <c r="O47" s="67"/>
      <c r="P47" s="67"/>
      <c r="Q47" s="67"/>
      <c r="R47" s="67"/>
      <c r="S47" s="67"/>
      <c r="T47" s="67"/>
      <c r="U47" s="67"/>
      <c r="V47" s="67"/>
      <c r="W47" s="67"/>
      <c r="X47" s="67"/>
      <c r="Y47" s="67"/>
      <c r="Z47" s="67"/>
      <c r="AA47" s="67"/>
    </row>
    <row r="48" spans="1:27" s="68" customFormat="1" ht="18" customHeight="1" x14ac:dyDescent="0.2">
      <c r="A48" s="523" t="s">
        <v>441</v>
      </c>
      <c r="B48" s="675">
        <v>0.66</v>
      </c>
      <c r="C48" s="676">
        <v>0.63</v>
      </c>
      <c r="D48" s="667">
        <v>0.65</v>
      </c>
      <c r="E48" s="675">
        <v>0.17</v>
      </c>
      <c r="F48" s="676">
        <v>0.43</v>
      </c>
      <c r="G48" s="671">
        <v>0.55000000000000004</v>
      </c>
      <c r="H48" s="67"/>
      <c r="I48" s="1240">
        <f>IF(H36&gt;0,"NOTE:
There are ZERO values entered on this sheet and are indicated in RED. 
If these are actual values then they must remain, otherwise please remove them to avoid inaccurate Average Calculations.",0)</f>
        <v>0</v>
      </c>
      <c r="J48" s="1240"/>
      <c r="K48" s="1240"/>
      <c r="L48" s="1240"/>
      <c r="M48" s="1240"/>
      <c r="N48" s="67"/>
      <c r="O48" s="67"/>
      <c r="P48" s="67"/>
      <c r="Q48" s="67"/>
      <c r="R48" s="67"/>
      <c r="S48" s="67"/>
      <c r="T48" s="67"/>
      <c r="U48" s="67"/>
      <c r="V48" s="67"/>
      <c r="W48" s="67"/>
      <c r="X48" s="67"/>
      <c r="Y48" s="67"/>
      <c r="Z48" s="67"/>
      <c r="AA48" s="67"/>
    </row>
    <row r="49" spans="1:27" s="68" customFormat="1" ht="18" customHeight="1" x14ac:dyDescent="0.2">
      <c r="A49" s="523" t="s">
        <v>442</v>
      </c>
      <c r="B49" s="675">
        <v>0.49</v>
      </c>
      <c r="C49" s="676">
        <v>0.91</v>
      </c>
      <c r="D49" s="667">
        <v>0.9</v>
      </c>
      <c r="E49" s="675">
        <v>0.27</v>
      </c>
      <c r="F49" s="676">
        <v>0.6</v>
      </c>
      <c r="G49" s="671">
        <v>0.55000000000000004</v>
      </c>
      <c r="H49" s="67"/>
      <c r="I49" s="1240"/>
      <c r="J49" s="1240"/>
      <c r="K49" s="1240"/>
      <c r="L49" s="1240"/>
      <c r="M49" s="1240"/>
      <c r="N49" s="67"/>
      <c r="O49" s="67"/>
      <c r="P49" s="67"/>
      <c r="Q49" s="67"/>
      <c r="R49" s="67"/>
      <c r="S49" s="67"/>
      <c r="T49" s="67"/>
      <c r="U49" s="67"/>
      <c r="V49" s="67"/>
      <c r="W49" s="67"/>
      <c r="X49" s="67"/>
      <c r="Y49" s="67"/>
      <c r="Z49" s="67"/>
      <c r="AA49" s="67"/>
    </row>
    <row r="50" spans="1:27" s="68" customFormat="1" ht="18" customHeight="1" x14ac:dyDescent="0.2">
      <c r="A50" s="523" t="s">
        <v>443</v>
      </c>
      <c r="B50" s="675">
        <v>0.68</v>
      </c>
      <c r="C50" s="676">
        <v>0.7</v>
      </c>
      <c r="D50" s="667">
        <v>0.8</v>
      </c>
      <c r="E50" s="675">
        <v>0.52</v>
      </c>
      <c r="F50" s="676">
        <v>0.55000000000000004</v>
      </c>
      <c r="G50" s="671">
        <v>0.55000000000000004</v>
      </c>
      <c r="H50" s="67"/>
      <c r="I50" s="1240"/>
      <c r="J50" s="1240"/>
      <c r="K50" s="1240"/>
      <c r="L50" s="1240"/>
      <c r="M50" s="1240"/>
      <c r="N50" s="67"/>
      <c r="O50" s="67"/>
      <c r="P50" s="67"/>
      <c r="Q50" s="67"/>
      <c r="R50" s="67"/>
      <c r="S50" s="67"/>
      <c r="T50" s="67"/>
      <c r="U50" s="67"/>
      <c r="V50" s="67"/>
      <c r="W50" s="67"/>
      <c r="X50" s="67"/>
      <c r="Y50" s="67"/>
      <c r="Z50" s="67"/>
      <c r="AA50" s="67"/>
    </row>
    <row r="51" spans="1:27" s="68" customFormat="1" ht="18" customHeight="1" x14ac:dyDescent="0.2">
      <c r="A51" s="82" t="s">
        <v>444</v>
      </c>
      <c r="B51" s="672">
        <v>1</v>
      </c>
      <c r="C51" s="673">
        <v>0.31</v>
      </c>
      <c r="D51" s="667">
        <v>0.5</v>
      </c>
      <c r="E51" s="672">
        <v>0.75</v>
      </c>
      <c r="F51" s="673">
        <v>0.12</v>
      </c>
      <c r="G51" s="671">
        <v>0.55000000000000004</v>
      </c>
      <c r="H51" s="67"/>
      <c r="I51" s="1240"/>
      <c r="J51" s="1240"/>
      <c r="K51" s="1240"/>
      <c r="L51" s="1240"/>
      <c r="M51" s="1240"/>
      <c r="N51" s="67"/>
      <c r="O51" s="67"/>
      <c r="P51" s="67"/>
      <c r="Q51" s="67"/>
      <c r="R51" s="67"/>
      <c r="S51" s="67"/>
      <c r="T51" s="67"/>
      <c r="U51" s="67"/>
      <c r="V51" s="67"/>
      <c r="W51" s="67"/>
      <c r="X51" s="67"/>
      <c r="Y51" s="67"/>
      <c r="Z51" s="67"/>
      <c r="AA51" s="67"/>
    </row>
    <row r="52" spans="1:27" s="68" customFormat="1" ht="18" customHeight="1" x14ac:dyDescent="0.2">
      <c r="A52" s="82" t="s">
        <v>445</v>
      </c>
      <c r="B52" s="672">
        <v>0.66</v>
      </c>
      <c r="C52" s="673">
        <v>0.89</v>
      </c>
      <c r="D52" s="667">
        <v>0.5</v>
      </c>
      <c r="E52" s="672">
        <v>0.34</v>
      </c>
      <c r="F52" s="673">
        <v>0.72</v>
      </c>
      <c r="G52" s="671">
        <v>0.55000000000000004</v>
      </c>
      <c r="H52" s="67"/>
      <c r="I52" s="1240"/>
      <c r="J52" s="1240"/>
      <c r="K52" s="1240"/>
      <c r="L52" s="1240"/>
      <c r="M52" s="1240"/>
      <c r="N52" s="67"/>
      <c r="O52" s="67"/>
      <c r="P52" s="67"/>
      <c r="Q52" s="67"/>
      <c r="R52" s="67"/>
      <c r="S52" s="67"/>
      <c r="T52" s="67"/>
      <c r="U52" s="67"/>
      <c r="V52" s="67"/>
      <c r="W52" s="67"/>
      <c r="X52" s="67"/>
      <c r="Y52" s="67"/>
      <c r="Z52" s="67"/>
      <c r="AA52" s="67"/>
    </row>
    <row r="53" spans="1:27" s="68" customFormat="1" ht="18" customHeight="1" x14ac:dyDescent="0.2">
      <c r="A53" s="82" t="s">
        <v>446</v>
      </c>
      <c r="B53" s="672">
        <v>0.11</v>
      </c>
      <c r="C53" s="673">
        <v>0.5</v>
      </c>
      <c r="D53" s="667">
        <v>0.6</v>
      </c>
      <c r="E53" s="672">
        <v>0.02</v>
      </c>
      <c r="F53" s="673">
        <v>0.45</v>
      </c>
      <c r="G53" s="671">
        <v>0.55000000000000004</v>
      </c>
      <c r="H53" s="67"/>
      <c r="I53" s="1240"/>
      <c r="J53" s="1240"/>
      <c r="K53" s="1240"/>
      <c r="L53" s="1240"/>
      <c r="M53" s="1240"/>
      <c r="N53" s="67"/>
      <c r="O53" s="67"/>
      <c r="P53" s="67"/>
      <c r="Q53" s="67"/>
      <c r="R53" s="67"/>
      <c r="S53" s="67"/>
      <c r="T53" s="67"/>
      <c r="U53" s="67"/>
      <c r="V53" s="67"/>
      <c r="W53" s="67"/>
      <c r="X53" s="67"/>
      <c r="Y53" s="67"/>
      <c r="Z53" s="67"/>
      <c r="AA53" s="67"/>
    </row>
    <row r="54" spans="1:27" s="68" customFormat="1" ht="18" customHeight="1" x14ac:dyDescent="0.2">
      <c r="A54" s="523" t="s">
        <v>447</v>
      </c>
      <c r="B54" s="675"/>
      <c r="C54" s="676"/>
      <c r="D54" s="667"/>
      <c r="E54" s="675"/>
      <c r="F54" s="676"/>
      <c r="G54" s="671"/>
      <c r="H54" s="67"/>
      <c r="I54" s="1240"/>
      <c r="J54" s="1240"/>
      <c r="K54" s="1240"/>
      <c r="L54" s="1240"/>
      <c r="M54" s="1240"/>
      <c r="N54" s="67"/>
      <c r="O54" s="67"/>
      <c r="P54" s="67"/>
      <c r="Q54" s="67"/>
      <c r="R54" s="67"/>
      <c r="S54" s="67"/>
      <c r="T54" s="67"/>
      <c r="U54" s="67"/>
      <c r="V54" s="67"/>
      <c r="W54" s="67"/>
      <c r="X54" s="67"/>
      <c r="Y54" s="67"/>
      <c r="Z54" s="67"/>
      <c r="AA54" s="67"/>
    </row>
    <row r="55" spans="1:27" s="68" customFormat="1" ht="18" customHeight="1" x14ac:dyDescent="0.2">
      <c r="A55" s="523" t="s">
        <v>448</v>
      </c>
      <c r="B55" s="675">
        <v>0.03</v>
      </c>
      <c r="C55" s="676">
        <v>0.18</v>
      </c>
      <c r="D55" s="667">
        <v>0.5</v>
      </c>
      <c r="E55" s="675">
        <v>0.03</v>
      </c>
      <c r="F55" s="676">
        <v>0.06</v>
      </c>
      <c r="G55" s="671">
        <v>0.55000000000000004</v>
      </c>
      <c r="H55" s="67"/>
      <c r="I55" s="67"/>
      <c r="J55" s="67"/>
      <c r="K55" s="67"/>
      <c r="L55" s="67"/>
      <c r="M55" s="67"/>
      <c r="N55" s="67"/>
      <c r="O55" s="67"/>
      <c r="P55" s="67"/>
      <c r="Q55" s="67"/>
      <c r="R55" s="67"/>
      <c r="S55" s="67"/>
      <c r="T55" s="67"/>
      <c r="U55" s="67"/>
      <c r="V55" s="67"/>
      <c r="W55" s="67"/>
      <c r="X55" s="67"/>
      <c r="Y55" s="67"/>
      <c r="Z55" s="67"/>
      <c r="AA55" s="67"/>
    </row>
    <row r="56" spans="1:27" s="68" customFormat="1" ht="18" customHeight="1" x14ac:dyDescent="0.2">
      <c r="A56" s="523" t="s">
        <v>449</v>
      </c>
      <c r="B56" s="675">
        <v>0.75</v>
      </c>
      <c r="C56" s="676">
        <v>0.8</v>
      </c>
      <c r="D56" s="667">
        <v>0.85</v>
      </c>
      <c r="E56" s="675">
        <v>0.34</v>
      </c>
      <c r="F56" s="676">
        <v>0.4</v>
      </c>
      <c r="G56" s="671">
        <v>0.55000000000000004</v>
      </c>
      <c r="H56" s="67"/>
      <c r="I56" s="67"/>
      <c r="J56" s="67"/>
      <c r="K56" s="67"/>
      <c r="L56" s="67"/>
      <c r="M56" s="67"/>
      <c r="N56" s="67"/>
      <c r="O56" s="67"/>
      <c r="P56" s="67"/>
      <c r="Q56" s="67"/>
      <c r="R56" s="67"/>
      <c r="S56" s="67"/>
      <c r="T56" s="67"/>
      <c r="U56" s="67"/>
      <c r="V56" s="67"/>
      <c r="W56" s="67"/>
      <c r="X56" s="67"/>
      <c r="Y56" s="67"/>
      <c r="Z56" s="67"/>
      <c r="AA56" s="67"/>
    </row>
    <row r="57" spans="1:27" s="68" customFormat="1" ht="18" customHeight="1" x14ac:dyDescent="0.2">
      <c r="A57" s="82" t="s">
        <v>450</v>
      </c>
      <c r="B57" s="672">
        <v>0.38</v>
      </c>
      <c r="C57" s="673">
        <v>0.59</v>
      </c>
      <c r="D57" s="667">
        <v>0.65</v>
      </c>
      <c r="E57" s="672">
        <v>0.19</v>
      </c>
      <c r="F57" s="673">
        <v>0.34</v>
      </c>
      <c r="G57" s="671">
        <v>0.55000000000000004</v>
      </c>
      <c r="H57" s="67"/>
      <c r="I57" s="67"/>
      <c r="J57" s="67"/>
      <c r="K57" s="67"/>
      <c r="L57" s="67"/>
      <c r="M57" s="67"/>
      <c r="N57" s="67"/>
      <c r="O57" s="67"/>
      <c r="P57" s="67"/>
      <c r="Q57" s="67"/>
      <c r="R57" s="67"/>
      <c r="S57" s="67"/>
      <c r="T57" s="67"/>
      <c r="U57" s="67"/>
      <c r="V57" s="67"/>
      <c r="W57" s="67"/>
      <c r="X57" s="67"/>
      <c r="Y57" s="67"/>
      <c r="Z57" s="67"/>
      <c r="AA57" s="67"/>
    </row>
    <row r="58" spans="1:27" s="68" customFormat="1" ht="18" customHeight="1" x14ac:dyDescent="0.2">
      <c r="A58" s="82" t="s">
        <v>451</v>
      </c>
      <c r="B58" s="672">
        <v>0.71</v>
      </c>
      <c r="C58" s="673">
        <v>0.75</v>
      </c>
      <c r="D58" s="667">
        <v>0.8</v>
      </c>
      <c r="E58" s="672">
        <v>0.44</v>
      </c>
      <c r="F58" s="673">
        <v>0.45</v>
      </c>
      <c r="G58" s="671">
        <v>0.55000000000000004</v>
      </c>
      <c r="H58" s="67"/>
      <c r="I58" s="67"/>
      <c r="J58" s="67"/>
      <c r="K58" s="67"/>
      <c r="L58" s="67"/>
      <c r="M58" s="67"/>
      <c r="N58" s="67"/>
      <c r="O58" s="67"/>
      <c r="P58" s="67"/>
      <c r="Q58" s="67"/>
      <c r="R58" s="67"/>
      <c r="S58" s="67"/>
      <c r="T58" s="67"/>
      <c r="U58" s="67"/>
      <c r="V58" s="67"/>
      <c r="W58" s="67"/>
      <c r="X58" s="67"/>
      <c r="Y58" s="67"/>
      <c r="Z58" s="67"/>
      <c r="AA58" s="67"/>
    </row>
    <row r="59" spans="1:27" s="68" customFormat="1" ht="18" customHeight="1" x14ac:dyDescent="0.2">
      <c r="A59" s="523" t="s">
        <v>452</v>
      </c>
      <c r="B59" s="675">
        <v>0.4</v>
      </c>
      <c r="C59" s="676">
        <v>0.34</v>
      </c>
      <c r="D59" s="667">
        <v>0.5</v>
      </c>
      <c r="E59" s="675">
        <v>0.18</v>
      </c>
      <c r="F59" s="676">
        <v>0.19</v>
      </c>
      <c r="G59" s="671">
        <v>0.55000000000000004</v>
      </c>
      <c r="H59" s="67"/>
      <c r="I59" s="67"/>
      <c r="J59" s="67"/>
      <c r="K59" s="67"/>
      <c r="L59" s="67"/>
      <c r="M59" s="67"/>
      <c r="N59" s="67"/>
      <c r="O59" s="67"/>
      <c r="P59" s="67"/>
      <c r="Q59" s="67"/>
      <c r="R59" s="67"/>
      <c r="S59" s="67"/>
      <c r="T59" s="67"/>
      <c r="U59" s="67"/>
      <c r="V59" s="67"/>
      <c r="W59" s="67"/>
      <c r="X59" s="67"/>
      <c r="Y59" s="67"/>
      <c r="Z59" s="67"/>
      <c r="AA59" s="67"/>
    </row>
    <row r="60" spans="1:27" s="68" customFormat="1" ht="18" customHeight="1" x14ac:dyDescent="0.2">
      <c r="A60" s="523" t="s">
        <v>453</v>
      </c>
      <c r="B60" s="675">
        <v>0.67</v>
      </c>
      <c r="C60" s="676">
        <v>0.7</v>
      </c>
      <c r="D60" s="667">
        <v>0.75</v>
      </c>
      <c r="E60" s="675">
        <v>0.46</v>
      </c>
      <c r="F60" s="676">
        <v>0.5</v>
      </c>
      <c r="G60" s="671">
        <v>0.55000000000000004</v>
      </c>
      <c r="H60" s="67"/>
      <c r="I60" s="67"/>
      <c r="J60" s="67"/>
      <c r="K60" s="67"/>
      <c r="L60" s="67"/>
      <c r="M60" s="67"/>
      <c r="N60" s="67"/>
      <c r="O60" s="67"/>
      <c r="P60" s="67"/>
      <c r="Q60" s="67"/>
      <c r="R60" s="67"/>
      <c r="S60" s="67"/>
      <c r="T60" s="67"/>
      <c r="U60" s="67"/>
      <c r="V60" s="67"/>
      <c r="W60" s="67"/>
      <c r="X60" s="67"/>
      <c r="Y60" s="67"/>
      <c r="Z60" s="67"/>
      <c r="AA60" s="67"/>
    </row>
    <row r="61" spans="1:27" s="68" customFormat="1" ht="18" customHeight="1" x14ac:dyDescent="0.2">
      <c r="A61" s="82" t="s">
        <v>454</v>
      </c>
      <c r="B61" s="672">
        <v>0.49</v>
      </c>
      <c r="C61" s="673">
        <v>0.52</v>
      </c>
      <c r="D61" s="667">
        <v>0.55000000000000004</v>
      </c>
      <c r="E61" s="672">
        <v>0.32</v>
      </c>
      <c r="F61" s="673">
        <v>0.25</v>
      </c>
      <c r="G61" s="671">
        <v>0.55000000000000004</v>
      </c>
      <c r="H61" s="67"/>
      <c r="I61" s="67"/>
      <c r="J61" s="67"/>
      <c r="K61" s="67"/>
      <c r="L61" s="67"/>
      <c r="M61" s="67"/>
      <c r="N61" s="67"/>
      <c r="O61" s="67"/>
      <c r="P61" s="67"/>
      <c r="Q61" s="67"/>
      <c r="R61" s="67"/>
      <c r="S61" s="67"/>
      <c r="T61" s="67"/>
      <c r="U61" s="67"/>
      <c r="V61" s="67"/>
      <c r="W61" s="67"/>
      <c r="X61" s="67"/>
      <c r="Y61" s="67"/>
      <c r="Z61" s="67"/>
      <c r="AA61" s="67"/>
    </row>
    <row r="62" spans="1:27" s="68" customFormat="1" ht="18" customHeight="1" thickBot="1" x14ac:dyDescent="0.25">
      <c r="A62" s="82" t="s">
        <v>455</v>
      </c>
      <c r="B62" s="672">
        <v>0.51</v>
      </c>
      <c r="C62" s="673">
        <v>0.55000000000000004</v>
      </c>
      <c r="D62" s="667">
        <v>0.6</v>
      </c>
      <c r="E62" s="672">
        <v>0.35</v>
      </c>
      <c r="F62" s="673">
        <v>0.45</v>
      </c>
      <c r="G62" s="671">
        <v>0.55000000000000004</v>
      </c>
      <c r="H62" s="67"/>
      <c r="I62" s="67"/>
      <c r="J62" s="67"/>
      <c r="K62" s="67"/>
      <c r="L62" s="67"/>
      <c r="M62" s="67"/>
      <c r="N62" s="67"/>
      <c r="O62" s="67"/>
      <c r="P62" s="67"/>
      <c r="Q62" s="67"/>
      <c r="R62" s="67"/>
      <c r="S62" s="67"/>
      <c r="T62" s="67"/>
      <c r="U62" s="67"/>
      <c r="V62" s="67"/>
      <c r="W62" s="67"/>
      <c r="X62" s="67"/>
      <c r="Y62" s="67"/>
      <c r="Z62" s="67"/>
      <c r="AA62" s="67"/>
    </row>
    <row r="63" spans="1:27" s="79" customFormat="1" ht="18" customHeight="1" thickBot="1" x14ac:dyDescent="0.25">
      <c r="A63" s="83" t="s">
        <v>161</v>
      </c>
      <c r="B63" s="84">
        <f t="shared" ref="B63:D63" si="1">IF(SUM(B36:B62)=0,0,AVERAGE(B36:B62))</f>
        <v>0.53769230769230769</v>
      </c>
      <c r="C63" s="85">
        <f t="shared" si="1"/>
        <v>0.59653846153846157</v>
      </c>
      <c r="D63" s="86">
        <f t="shared" si="1"/>
        <v>0.64807692307692311</v>
      </c>
      <c r="E63" s="84">
        <f t="shared" ref="E63:G63" si="2">IF(SUM(E36:E62)=0,0,AVERAGE(E36:E62))</f>
        <v>0.33076923076923076</v>
      </c>
      <c r="F63" s="85">
        <f t="shared" si="2"/>
        <v>0.41769230769230759</v>
      </c>
      <c r="G63" s="86">
        <f t="shared" si="2"/>
        <v>0.55153846153846176</v>
      </c>
      <c r="H63" s="78"/>
      <c r="I63" s="78"/>
      <c r="J63" s="78"/>
      <c r="K63" s="78"/>
      <c r="L63" s="78"/>
      <c r="M63" s="78"/>
      <c r="N63" s="78"/>
      <c r="O63" s="78"/>
      <c r="P63" s="78"/>
      <c r="Q63" s="78"/>
      <c r="R63" s="78"/>
      <c r="S63" s="78"/>
      <c r="T63" s="78"/>
      <c r="U63" s="78"/>
      <c r="V63" s="78"/>
      <c r="W63" s="78"/>
      <c r="X63" s="78"/>
      <c r="Y63" s="78"/>
      <c r="Z63" s="78"/>
      <c r="AA63" s="78"/>
    </row>
    <row r="64" spans="1:27" ht="13.5" thickBot="1" x14ac:dyDescent="0.25">
      <c r="A64" s="80"/>
      <c r="B64" s="80"/>
      <c r="C64" s="80"/>
      <c r="D64" s="80"/>
      <c r="E64" s="80"/>
      <c r="F64" s="80"/>
      <c r="G64" s="80"/>
      <c r="H64" s="76"/>
      <c r="I64" s="76"/>
      <c r="J64" s="76"/>
      <c r="K64" s="76"/>
      <c r="L64" s="76"/>
      <c r="M64" s="76"/>
      <c r="N64" s="76"/>
      <c r="O64" s="76"/>
      <c r="P64" s="76"/>
      <c r="Q64" s="76"/>
      <c r="R64" s="76"/>
      <c r="S64" s="76"/>
      <c r="T64" s="76"/>
      <c r="U64" s="76"/>
      <c r="V64" s="76"/>
      <c r="W64" s="76"/>
      <c r="X64" s="76"/>
      <c r="Y64" s="76"/>
      <c r="Z64" s="76"/>
      <c r="AA64" s="76"/>
    </row>
    <row r="65" spans="1:27" s="68" customFormat="1" ht="21.75" customHeight="1" x14ac:dyDescent="0.2">
      <c r="A65" s="1238" t="s">
        <v>157</v>
      </c>
      <c r="B65" s="872"/>
      <c r="C65" s="874" t="s">
        <v>683</v>
      </c>
      <c r="D65" s="873"/>
      <c r="E65" s="80"/>
      <c r="F65" s="80"/>
      <c r="G65" s="80"/>
      <c r="H65" s="67"/>
      <c r="I65" s="67"/>
      <c r="J65" s="67"/>
      <c r="K65" s="67"/>
      <c r="L65" s="67"/>
      <c r="M65" s="67"/>
      <c r="N65" s="67"/>
      <c r="O65" s="67"/>
      <c r="P65" s="67"/>
      <c r="Q65" s="67"/>
      <c r="R65" s="67"/>
      <c r="S65" s="67"/>
      <c r="T65" s="67"/>
      <c r="U65" s="67"/>
      <c r="V65" s="67"/>
      <c r="W65" s="67"/>
      <c r="X65" s="67"/>
      <c r="Y65" s="67"/>
      <c r="Z65" s="67"/>
      <c r="AA65" s="67"/>
    </row>
    <row r="66" spans="1:27" ht="48" x14ac:dyDescent="0.2">
      <c r="A66" s="1239"/>
      <c r="B66" s="875" t="s">
        <v>694</v>
      </c>
      <c r="C66" s="876" t="s">
        <v>695</v>
      </c>
      <c r="D66" s="877" t="s">
        <v>696</v>
      </c>
      <c r="E66" s="80"/>
      <c r="F66" s="80"/>
      <c r="G66" s="80"/>
      <c r="H66" s="76"/>
      <c r="I66" s="76"/>
      <c r="J66" s="76"/>
      <c r="K66" s="76"/>
      <c r="L66" s="76"/>
      <c r="M66" s="76"/>
      <c r="N66" s="76"/>
      <c r="O66" s="76"/>
      <c r="P66" s="76"/>
      <c r="Q66" s="76"/>
      <c r="R66" s="76"/>
      <c r="S66" s="76"/>
      <c r="T66" s="76"/>
      <c r="U66" s="76"/>
      <c r="V66" s="76"/>
      <c r="W66" s="76"/>
      <c r="X66" s="76"/>
      <c r="Y66" s="76"/>
      <c r="Z66" s="76"/>
      <c r="AA66" s="76"/>
    </row>
    <row r="67" spans="1:27" s="68" customFormat="1" ht="18" customHeight="1" x14ac:dyDescent="0.2">
      <c r="A67" s="521" t="s">
        <v>494</v>
      </c>
      <c r="B67" s="666">
        <v>0.35</v>
      </c>
      <c r="C67" s="667">
        <v>0.4</v>
      </c>
      <c r="D67" s="668">
        <v>0.54</v>
      </c>
      <c r="E67" s="80"/>
      <c r="F67" s="80"/>
      <c r="G67" s="80"/>
      <c r="H67" s="663">
        <f>COUNTIF(B67:D93,0)</f>
        <v>0</v>
      </c>
      <c r="I67" s="67"/>
      <c r="J67" s="67"/>
      <c r="K67" s="67"/>
      <c r="L67" s="67"/>
      <c r="M67" s="67"/>
      <c r="N67" s="67"/>
      <c r="O67" s="67"/>
      <c r="P67" s="67"/>
      <c r="Q67" s="67"/>
      <c r="R67" s="67"/>
      <c r="S67" s="67"/>
      <c r="T67" s="67"/>
      <c r="U67" s="67"/>
      <c r="V67" s="67"/>
      <c r="W67" s="67"/>
      <c r="X67" s="67"/>
      <c r="Y67" s="67"/>
      <c r="Z67" s="67"/>
      <c r="AA67" s="67"/>
    </row>
    <row r="68" spans="1:27" s="68" customFormat="1" ht="18" customHeight="1" x14ac:dyDescent="0.2">
      <c r="A68" s="521" t="s">
        <v>495</v>
      </c>
      <c r="B68" s="666">
        <v>0.34</v>
      </c>
      <c r="C68" s="667">
        <v>0.4</v>
      </c>
      <c r="D68" s="668">
        <v>0.55000000000000004</v>
      </c>
      <c r="E68" s="80"/>
      <c r="F68" s="80"/>
      <c r="G68" s="80"/>
      <c r="H68" s="67"/>
      <c r="I68" s="67"/>
      <c r="J68" s="67"/>
      <c r="K68" s="67"/>
      <c r="L68" s="67"/>
      <c r="M68" s="67"/>
      <c r="N68" s="67"/>
      <c r="O68" s="67"/>
      <c r="P68" s="67"/>
      <c r="Q68" s="67"/>
      <c r="R68" s="67"/>
      <c r="S68" s="67"/>
      <c r="T68" s="67"/>
      <c r="U68" s="67"/>
      <c r="V68" s="67"/>
      <c r="W68" s="67"/>
      <c r="X68" s="67"/>
      <c r="Y68" s="67"/>
      <c r="Z68" s="67"/>
      <c r="AA68" s="67"/>
    </row>
    <row r="69" spans="1:27" s="68" customFormat="1" ht="18" customHeight="1" x14ac:dyDescent="0.2">
      <c r="A69" s="521" t="s">
        <v>496</v>
      </c>
      <c r="B69" s="666">
        <v>0.41</v>
      </c>
      <c r="C69" s="667">
        <v>0.45</v>
      </c>
      <c r="D69" s="668">
        <v>0.6</v>
      </c>
      <c r="E69" s="80"/>
      <c r="F69" s="80"/>
      <c r="G69" s="80"/>
      <c r="H69" s="67"/>
      <c r="I69" s="67"/>
      <c r="J69" s="67"/>
      <c r="K69" s="67"/>
      <c r="L69" s="67"/>
      <c r="M69" s="67"/>
      <c r="N69" s="67"/>
      <c r="O69" s="67"/>
      <c r="P69" s="67"/>
      <c r="Q69" s="67"/>
      <c r="R69" s="67"/>
      <c r="S69" s="67"/>
      <c r="T69" s="67"/>
      <c r="U69" s="67"/>
      <c r="V69" s="67"/>
      <c r="W69" s="67"/>
      <c r="X69" s="67"/>
      <c r="Y69" s="67"/>
      <c r="Z69" s="67"/>
      <c r="AA69" s="67"/>
    </row>
    <row r="70" spans="1:27" s="68" customFormat="1" ht="18" customHeight="1" x14ac:dyDescent="0.2">
      <c r="A70" s="81" t="s">
        <v>432</v>
      </c>
      <c r="B70" s="669">
        <v>0.51</v>
      </c>
      <c r="C70" s="670">
        <v>0.69</v>
      </c>
      <c r="D70" s="671">
        <v>0.55000000000000004</v>
      </c>
      <c r="E70" s="80"/>
      <c r="F70" s="80"/>
      <c r="G70" s="80"/>
      <c r="H70" s="67"/>
      <c r="I70" s="67"/>
      <c r="J70" s="67"/>
      <c r="K70" s="67"/>
      <c r="L70" s="67"/>
      <c r="M70" s="67"/>
      <c r="N70" s="67"/>
      <c r="O70" s="67"/>
      <c r="P70" s="67"/>
      <c r="Q70" s="67"/>
      <c r="R70" s="67"/>
      <c r="S70" s="67"/>
      <c r="T70" s="67"/>
      <c r="U70" s="67"/>
      <c r="V70" s="67"/>
      <c r="W70" s="67"/>
      <c r="X70" s="67"/>
      <c r="Y70" s="67"/>
      <c r="Z70" s="67"/>
      <c r="AA70" s="67"/>
    </row>
    <row r="71" spans="1:27" s="68" customFormat="1" ht="18" customHeight="1" x14ac:dyDescent="0.2">
      <c r="A71" s="81" t="s">
        <v>433</v>
      </c>
      <c r="B71" s="669">
        <v>0.59</v>
      </c>
      <c r="C71" s="670">
        <v>0.78</v>
      </c>
      <c r="D71" s="671">
        <v>0.55000000000000004</v>
      </c>
      <c r="E71" s="80"/>
      <c r="F71" s="80"/>
      <c r="G71" s="80"/>
      <c r="H71" s="67"/>
      <c r="I71" s="67"/>
      <c r="J71" s="67"/>
      <c r="K71" s="67"/>
      <c r="L71" s="67"/>
      <c r="M71" s="67"/>
      <c r="N71" s="67"/>
      <c r="O71" s="67"/>
      <c r="P71" s="67"/>
      <c r="Q71" s="67"/>
      <c r="R71" s="67"/>
      <c r="S71" s="67"/>
      <c r="T71" s="67"/>
      <c r="U71" s="67"/>
      <c r="V71" s="67"/>
      <c r="W71" s="67"/>
      <c r="X71" s="67"/>
      <c r="Y71" s="67"/>
      <c r="Z71" s="67"/>
      <c r="AA71" s="67"/>
    </row>
    <row r="72" spans="1:27" s="68" customFormat="1" ht="18" customHeight="1" x14ac:dyDescent="0.2">
      <c r="A72" s="81" t="s">
        <v>434</v>
      </c>
      <c r="B72" s="669">
        <v>0.61</v>
      </c>
      <c r="C72" s="670">
        <v>0.63</v>
      </c>
      <c r="D72" s="671">
        <v>0.55000000000000004</v>
      </c>
      <c r="E72" s="80"/>
      <c r="F72" s="80"/>
      <c r="G72" s="80"/>
      <c r="H72" s="67"/>
      <c r="I72" s="67"/>
      <c r="J72" s="67"/>
      <c r="K72" s="67"/>
      <c r="L72" s="67"/>
      <c r="M72" s="67"/>
      <c r="N72" s="67"/>
      <c r="O72" s="67"/>
      <c r="P72" s="67"/>
      <c r="Q72" s="67"/>
      <c r="R72" s="67"/>
      <c r="S72" s="67"/>
      <c r="T72" s="67"/>
      <c r="U72" s="67"/>
      <c r="V72" s="67"/>
      <c r="W72" s="67"/>
      <c r="X72" s="67"/>
      <c r="Y72" s="67"/>
      <c r="Z72" s="67"/>
      <c r="AA72" s="67"/>
    </row>
    <row r="73" spans="1:27" s="68" customFormat="1" ht="18" customHeight="1" x14ac:dyDescent="0.2">
      <c r="A73" s="522" t="s">
        <v>435</v>
      </c>
      <c r="B73" s="666">
        <v>0.18</v>
      </c>
      <c r="C73" s="667">
        <v>0.4</v>
      </c>
      <c r="D73" s="671">
        <v>0.55000000000000004</v>
      </c>
      <c r="E73" s="80"/>
      <c r="F73" s="80"/>
      <c r="G73" s="80"/>
      <c r="H73" s="67"/>
      <c r="I73" s="67"/>
      <c r="J73" s="67"/>
      <c r="K73" s="67"/>
      <c r="L73" s="67"/>
      <c r="M73" s="67"/>
      <c r="N73" s="67"/>
      <c r="O73" s="67"/>
      <c r="P73" s="67"/>
      <c r="Q73" s="67"/>
      <c r="R73" s="67"/>
      <c r="S73" s="67"/>
      <c r="T73" s="67"/>
      <c r="U73" s="67"/>
      <c r="V73" s="67"/>
      <c r="W73" s="67"/>
      <c r="X73" s="67"/>
      <c r="Y73" s="67"/>
      <c r="Z73" s="67"/>
      <c r="AA73" s="67"/>
    </row>
    <row r="74" spans="1:27" s="68" customFormat="1" ht="18" customHeight="1" x14ac:dyDescent="0.2">
      <c r="A74" s="522" t="s">
        <v>436</v>
      </c>
      <c r="B74" s="666">
        <v>0.32</v>
      </c>
      <c r="C74" s="667">
        <v>0.41</v>
      </c>
      <c r="D74" s="671">
        <v>0.55000000000000004</v>
      </c>
      <c r="E74" s="80"/>
      <c r="F74" s="80"/>
      <c r="G74" s="80"/>
      <c r="H74" s="67"/>
      <c r="I74" s="67"/>
      <c r="J74" s="67"/>
      <c r="K74" s="67"/>
      <c r="L74" s="67"/>
      <c r="M74" s="67"/>
      <c r="N74" s="67"/>
      <c r="O74" s="67"/>
      <c r="P74" s="67"/>
      <c r="Q74" s="67"/>
      <c r="R74" s="67"/>
      <c r="S74" s="67"/>
      <c r="T74" s="67"/>
      <c r="U74" s="67"/>
      <c r="V74" s="67"/>
      <c r="W74" s="67"/>
      <c r="X74" s="67"/>
      <c r="Y74" s="67"/>
      <c r="Z74" s="67"/>
      <c r="AA74" s="67"/>
    </row>
    <row r="75" spans="1:27" s="68" customFormat="1" ht="18" customHeight="1" x14ac:dyDescent="0.2">
      <c r="A75" s="522" t="s">
        <v>437</v>
      </c>
      <c r="B75" s="666">
        <v>0.34</v>
      </c>
      <c r="C75" s="667">
        <v>0.4</v>
      </c>
      <c r="D75" s="671">
        <v>0.55000000000000004</v>
      </c>
      <c r="E75" s="80"/>
      <c r="F75" s="80"/>
      <c r="G75" s="80"/>
      <c r="H75" s="67"/>
      <c r="I75" s="67"/>
      <c r="J75" s="67"/>
      <c r="K75" s="67"/>
      <c r="L75" s="67"/>
      <c r="M75" s="67"/>
      <c r="N75" s="67"/>
      <c r="O75" s="67"/>
      <c r="P75" s="67"/>
      <c r="Q75" s="67"/>
      <c r="R75" s="67"/>
      <c r="S75" s="67"/>
      <c r="T75" s="67"/>
      <c r="U75" s="67"/>
      <c r="V75" s="67"/>
      <c r="W75" s="67"/>
      <c r="X75" s="67"/>
      <c r="Y75" s="67"/>
      <c r="Z75" s="67"/>
      <c r="AA75" s="67"/>
    </row>
    <row r="76" spans="1:27" s="68" customFormat="1" ht="18" customHeight="1" x14ac:dyDescent="0.2">
      <c r="A76" s="82" t="s">
        <v>438</v>
      </c>
      <c r="B76" s="672">
        <v>0.28999999999999998</v>
      </c>
      <c r="C76" s="673">
        <v>0.11</v>
      </c>
      <c r="D76" s="671">
        <v>0.55000000000000004</v>
      </c>
      <c r="E76" s="80"/>
      <c r="F76" s="80"/>
      <c r="G76" s="80"/>
      <c r="H76" s="67"/>
      <c r="I76" s="67"/>
      <c r="J76" s="67"/>
      <c r="K76" s="67"/>
      <c r="L76" s="67"/>
      <c r="M76" s="67"/>
      <c r="N76" s="67"/>
      <c r="O76" s="67"/>
      <c r="P76" s="67"/>
      <c r="Q76" s="67"/>
      <c r="R76" s="67"/>
      <c r="S76" s="67"/>
      <c r="T76" s="67"/>
      <c r="U76" s="67"/>
      <c r="V76" s="67"/>
      <c r="W76" s="67"/>
      <c r="X76" s="67"/>
      <c r="Y76" s="67"/>
      <c r="Z76" s="67"/>
      <c r="AA76" s="67"/>
    </row>
    <row r="77" spans="1:27" s="68" customFormat="1" ht="18" customHeight="1" x14ac:dyDescent="0.2">
      <c r="A77" s="82" t="s">
        <v>439</v>
      </c>
      <c r="B77" s="672">
        <v>0.1</v>
      </c>
      <c r="C77" s="673">
        <v>0.49</v>
      </c>
      <c r="D77" s="671">
        <v>0.55000000000000004</v>
      </c>
      <c r="E77" s="80"/>
      <c r="F77" s="80"/>
      <c r="G77" s="80"/>
      <c r="H77" s="67"/>
      <c r="I77" s="796"/>
      <c r="J77" s="67"/>
      <c r="K77" s="67"/>
      <c r="L77" s="67"/>
      <c r="M77" s="67"/>
      <c r="N77" s="67"/>
      <c r="O77" s="67"/>
      <c r="P77" s="67"/>
      <c r="Q77" s="67"/>
      <c r="R77" s="67"/>
      <c r="S77" s="67"/>
      <c r="T77" s="67"/>
      <c r="U77" s="67"/>
      <c r="V77" s="67"/>
      <c r="W77" s="67"/>
      <c r="X77" s="67"/>
      <c r="Y77" s="67"/>
      <c r="Z77" s="67"/>
      <c r="AA77" s="67"/>
    </row>
    <row r="78" spans="1:27" s="68" customFormat="1" ht="18" customHeight="1" x14ac:dyDescent="0.2">
      <c r="A78" s="82" t="s">
        <v>440</v>
      </c>
      <c r="B78" s="672">
        <v>0.57999999999999996</v>
      </c>
      <c r="C78" s="673">
        <v>0.6</v>
      </c>
      <c r="D78" s="671">
        <v>0.55000000000000004</v>
      </c>
      <c r="E78" s="80"/>
      <c r="F78" s="80"/>
      <c r="G78" s="80"/>
      <c r="H78" s="67"/>
      <c r="I78" s="67"/>
      <c r="J78" s="67"/>
      <c r="K78" s="67"/>
      <c r="L78" s="67"/>
      <c r="M78" s="67"/>
      <c r="N78" s="67"/>
      <c r="O78" s="67"/>
      <c r="P78" s="67"/>
      <c r="Q78" s="67"/>
      <c r="R78" s="67"/>
      <c r="S78" s="67"/>
      <c r="T78" s="67"/>
      <c r="U78" s="67"/>
      <c r="V78" s="67"/>
      <c r="W78" s="67"/>
      <c r="X78" s="67"/>
      <c r="Y78" s="67"/>
      <c r="Z78" s="67"/>
      <c r="AA78" s="67"/>
    </row>
    <row r="79" spans="1:27" s="68" customFormat="1" ht="18" customHeight="1" x14ac:dyDescent="0.2">
      <c r="A79" s="523" t="s">
        <v>441</v>
      </c>
      <c r="B79" s="675">
        <v>0.18</v>
      </c>
      <c r="C79" s="676">
        <v>0.44</v>
      </c>
      <c r="D79" s="671">
        <v>0.55000000000000004</v>
      </c>
      <c r="E79" s="80"/>
      <c r="F79" s="80"/>
      <c r="G79" s="80"/>
      <c r="H79" s="67"/>
      <c r="I79" s="1240">
        <f>IF(H67&gt;0,"NOTE:
There are ZERO values entered on this sheet and are indicated in RED. 
If these are actual values then they must remain, otherwise please remove them to avoid inaccurate Average Calculations.",0)</f>
        <v>0</v>
      </c>
      <c r="J79" s="1240"/>
      <c r="K79" s="1240"/>
      <c r="L79" s="1240"/>
      <c r="M79" s="1240"/>
      <c r="N79" s="67"/>
      <c r="O79" s="67"/>
      <c r="P79" s="67"/>
      <c r="Q79" s="67"/>
      <c r="R79" s="67"/>
      <c r="S79" s="67"/>
      <c r="T79" s="67"/>
      <c r="U79" s="67"/>
      <c r="V79" s="67"/>
      <c r="W79" s="67"/>
      <c r="X79" s="67"/>
      <c r="Y79" s="67"/>
      <c r="Z79" s="67"/>
      <c r="AA79" s="67"/>
    </row>
    <row r="80" spans="1:27" s="68" customFormat="1" ht="18" customHeight="1" x14ac:dyDescent="0.2">
      <c r="A80" s="523" t="s">
        <v>442</v>
      </c>
      <c r="B80" s="675">
        <v>0.27</v>
      </c>
      <c r="C80" s="676">
        <v>0.68</v>
      </c>
      <c r="D80" s="671">
        <v>0.55000000000000004</v>
      </c>
      <c r="E80" s="80"/>
      <c r="F80" s="80"/>
      <c r="G80" s="80"/>
      <c r="H80" s="67"/>
      <c r="I80" s="1240"/>
      <c r="J80" s="1240"/>
      <c r="K80" s="1240"/>
      <c r="L80" s="1240"/>
      <c r="M80" s="1240"/>
      <c r="N80" s="67"/>
      <c r="O80" s="67"/>
      <c r="P80" s="67"/>
      <c r="Q80" s="67"/>
      <c r="R80" s="67"/>
      <c r="S80" s="67"/>
      <c r="T80" s="67"/>
      <c r="U80" s="67"/>
      <c r="V80" s="67"/>
      <c r="W80" s="67"/>
      <c r="X80" s="67"/>
      <c r="Y80" s="67"/>
      <c r="Z80" s="67"/>
      <c r="AA80" s="67"/>
    </row>
    <row r="81" spans="1:27" s="68" customFormat="1" ht="18" customHeight="1" x14ac:dyDescent="0.2">
      <c r="A81" s="523" t="s">
        <v>443</v>
      </c>
      <c r="B81" s="675">
        <v>0.55000000000000004</v>
      </c>
      <c r="C81" s="676">
        <v>0.55000000000000004</v>
      </c>
      <c r="D81" s="671">
        <v>0.55000000000000004</v>
      </c>
      <c r="E81" s="80"/>
      <c r="F81" s="80"/>
      <c r="G81" s="80"/>
      <c r="H81" s="67"/>
      <c r="I81" s="1240"/>
      <c r="J81" s="1240"/>
      <c r="K81" s="1240"/>
      <c r="L81" s="1240"/>
      <c r="M81" s="1240"/>
      <c r="N81" s="67"/>
      <c r="O81" s="67"/>
      <c r="P81" s="67"/>
      <c r="Q81" s="67"/>
      <c r="R81" s="67"/>
      <c r="S81" s="67"/>
      <c r="T81" s="67"/>
      <c r="U81" s="67"/>
      <c r="V81" s="67"/>
      <c r="W81" s="67"/>
      <c r="X81" s="67"/>
      <c r="Y81" s="67"/>
      <c r="Z81" s="67"/>
      <c r="AA81" s="67"/>
    </row>
    <row r="82" spans="1:27" s="68" customFormat="1" ht="18" customHeight="1" x14ac:dyDescent="0.2">
      <c r="A82" s="82" t="s">
        <v>444</v>
      </c>
      <c r="B82" s="672">
        <v>0.77</v>
      </c>
      <c r="C82" s="673">
        <v>0.13</v>
      </c>
      <c r="D82" s="671">
        <v>0.55000000000000004</v>
      </c>
      <c r="E82" s="80"/>
      <c r="F82" s="80"/>
      <c r="G82" s="80"/>
      <c r="H82" s="67"/>
      <c r="I82" s="1240"/>
      <c r="J82" s="1240"/>
      <c r="K82" s="1240"/>
      <c r="L82" s="1240"/>
      <c r="M82" s="1240"/>
      <c r="N82" s="67"/>
      <c r="O82" s="67"/>
      <c r="P82" s="67"/>
      <c r="Q82" s="67"/>
      <c r="R82" s="67"/>
      <c r="S82" s="67"/>
      <c r="T82" s="67"/>
      <c r="U82" s="67"/>
      <c r="V82" s="67"/>
      <c r="W82" s="67"/>
      <c r="X82" s="67"/>
      <c r="Y82" s="67"/>
      <c r="Z82" s="67"/>
      <c r="AA82" s="67"/>
    </row>
    <row r="83" spans="1:27" s="68" customFormat="1" ht="18" customHeight="1" x14ac:dyDescent="0.2">
      <c r="A83" s="82" t="s">
        <v>445</v>
      </c>
      <c r="B83" s="672">
        <v>0.34</v>
      </c>
      <c r="C83" s="673">
        <v>0.74</v>
      </c>
      <c r="D83" s="671">
        <v>0.55000000000000004</v>
      </c>
      <c r="E83" s="80"/>
      <c r="F83" s="80"/>
      <c r="G83" s="80"/>
      <c r="H83" s="67"/>
      <c r="I83" s="1240"/>
      <c r="J83" s="1240"/>
      <c r="K83" s="1240"/>
      <c r="L83" s="1240"/>
      <c r="M83" s="1240"/>
      <c r="N83" s="67"/>
      <c r="O83" s="67"/>
      <c r="P83" s="67"/>
      <c r="Q83" s="67"/>
      <c r="R83" s="67"/>
      <c r="S83" s="67"/>
      <c r="T83" s="67"/>
      <c r="U83" s="67"/>
      <c r="V83" s="67"/>
      <c r="W83" s="67"/>
      <c r="X83" s="67"/>
      <c r="Y83" s="67"/>
      <c r="Z83" s="67"/>
      <c r="AA83" s="67"/>
    </row>
    <row r="84" spans="1:27" s="68" customFormat="1" ht="18" customHeight="1" x14ac:dyDescent="0.2">
      <c r="A84" s="82" t="s">
        <v>446</v>
      </c>
      <c r="B84" s="672">
        <v>0.03</v>
      </c>
      <c r="C84" s="673">
        <v>0.4</v>
      </c>
      <c r="D84" s="671">
        <v>0.55000000000000004</v>
      </c>
      <c r="E84" s="80"/>
      <c r="F84" s="80"/>
      <c r="G84" s="80"/>
      <c r="H84" s="67"/>
      <c r="I84" s="1240"/>
      <c r="J84" s="1240"/>
      <c r="K84" s="1240"/>
      <c r="L84" s="1240"/>
      <c r="M84" s="1240"/>
      <c r="N84" s="67"/>
      <c r="O84" s="67"/>
      <c r="P84" s="67"/>
      <c r="Q84" s="67"/>
      <c r="R84" s="67"/>
      <c r="S84" s="67"/>
      <c r="T84" s="67"/>
      <c r="U84" s="67"/>
      <c r="V84" s="67"/>
      <c r="W84" s="67"/>
      <c r="X84" s="67"/>
      <c r="Y84" s="67"/>
      <c r="Z84" s="67"/>
      <c r="AA84" s="67"/>
    </row>
    <row r="85" spans="1:27" s="68" customFormat="1" ht="18" customHeight="1" x14ac:dyDescent="0.2">
      <c r="A85" s="523" t="s">
        <v>447</v>
      </c>
      <c r="B85" s="675"/>
      <c r="C85" s="676"/>
      <c r="D85" s="671"/>
      <c r="E85" s="80"/>
      <c r="F85" s="80"/>
      <c r="G85" s="80"/>
      <c r="H85" s="67"/>
      <c r="I85" s="1240"/>
      <c r="J85" s="1240"/>
      <c r="K85" s="1240"/>
      <c r="L85" s="1240"/>
      <c r="M85" s="1240"/>
      <c r="N85" s="67"/>
      <c r="O85" s="67"/>
      <c r="P85" s="67"/>
      <c r="Q85" s="67"/>
      <c r="R85" s="67"/>
      <c r="S85" s="67"/>
      <c r="T85" s="67"/>
      <c r="U85" s="67"/>
      <c r="V85" s="67"/>
      <c r="W85" s="67"/>
      <c r="X85" s="67"/>
      <c r="Y85" s="67"/>
      <c r="Z85" s="67"/>
      <c r="AA85" s="67"/>
    </row>
    <row r="86" spans="1:27" s="68" customFormat="1" ht="18" customHeight="1" x14ac:dyDescent="0.2">
      <c r="A86" s="523" t="s">
        <v>448</v>
      </c>
      <c r="B86" s="675">
        <v>0.03</v>
      </c>
      <c r="C86" s="676">
        <v>0.06</v>
      </c>
      <c r="D86" s="671">
        <v>0.55000000000000004</v>
      </c>
      <c r="E86" s="80"/>
      <c r="F86" s="80"/>
      <c r="G86" s="80"/>
      <c r="H86" s="67"/>
      <c r="I86" s="67"/>
      <c r="J86" s="67"/>
      <c r="K86" s="67"/>
      <c r="L86" s="67"/>
      <c r="M86" s="67"/>
      <c r="N86" s="67"/>
      <c r="O86" s="67"/>
      <c r="P86" s="67"/>
      <c r="Q86" s="67"/>
      <c r="R86" s="67"/>
      <c r="S86" s="67"/>
      <c r="T86" s="67"/>
      <c r="U86" s="67"/>
      <c r="V86" s="67"/>
      <c r="W86" s="67"/>
      <c r="X86" s="67"/>
      <c r="Y86" s="67"/>
      <c r="Z86" s="67"/>
      <c r="AA86" s="67"/>
    </row>
    <row r="87" spans="1:27" s="68" customFormat="1" ht="18" customHeight="1" x14ac:dyDescent="0.2">
      <c r="A87" s="523" t="s">
        <v>449</v>
      </c>
      <c r="B87" s="675">
        <v>0.36</v>
      </c>
      <c r="C87" s="676">
        <v>0.35</v>
      </c>
      <c r="D87" s="671">
        <v>0.55000000000000004</v>
      </c>
      <c r="E87" s="80"/>
      <c r="F87" s="80"/>
      <c r="G87" s="80"/>
      <c r="H87" s="67"/>
      <c r="I87" s="67"/>
      <c r="J87" s="67"/>
      <c r="K87" s="67"/>
      <c r="L87" s="67"/>
      <c r="M87" s="67"/>
      <c r="N87" s="67"/>
      <c r="O87" s="67"/>
      <c r="P87" s="67"/>
      <c r="Q87" s="67"/>
      <c r="R87" s="67"/>
      <c r="S87" s="67"/>
      <c r="T87" s="67"/>
      <c r="U87" s="67"/>
      <c r="V87" s="67"/>
      <c r="W87" s="67"/>
      <c r="X87" s="67"/>
      <c r="Y87" s="67"/>
      <c r="Z87" s="67"/>
      <c r="AA87" s="67"/>
    </row>
    <row r="88" spans="1:27" s="68" customFormat="1" ht="18" customHeight="1" x14ac:dyDescent="0.2">
      <c r="A88" s="82" t="s">
        <v>450</v>
      </c>
      <c r="B88" s="672">
        <v>0.21</v>
      </c>
      <c r="C88" s="673">
        <v>0.37</v>
      </c>
      <c r="D88" s="671">
        <v>0.55000000000000004</v>
      </c>
      <c r="E88" s="80"/>
      <c r="F88" s="80"/>
      <c r="G88" s="80"/>
      <c r="H88" s="67"/>
      <c r="I88" s="67"/>
      <c r="J88" s="67"/>
      <c r="K88" s="67"/>
      <c r="L88" s="67"/>
      <c r="M88" s="67"/>
      <c r="N88" s="67"/>
      <c r="O88" s="67"/>
      <c r="P88" s="67"/>
      <c r="Q88" s="67"/>
      <c r="R88" s="67"/>
      <c r="S88" s="67"/>
      <c r="T88" s="67"/>
      <c r="U88" s="67"/>
      <c r="V88" s="67"/>
      <c r="W88" s="67"/>
      <c r="X88" s="67"/>
      <c r="Y88" s="67"/>
      <c r="Z88" s="67"/>
      <c r="AA88" s="67"/>
    </row>
    <row r="89" spans="1:27" s="68" customFormat="1" ht="18" customHeight="1" x14ac:dyDescent="0.2">
      <c r="A89" s="82" t="s">
        <v>451</v>
      </c>
      <c r="B89" s="672">
        <v>0.47</v>
      </c>
      <c r="C89" s="673">
        <v>0.5</v>
      </c>
      <c r="D89" s="671">
        <v>0.55000000000000004</v>
      </c>
      <c r="E89" s="80"/>
      <c r="F89" s="80"/>
      <c r="G89" s="80"/>
      <c r="H89" s="67"/>
      <c r="I89" s="67"/>
      <c r="J89" s="67"/>
      <c r="K89" s="67"/>
      <c r="L89" s="67"/>
      <c r="M89" s="67"/>
      <c r="N89" s="67"/>
      <c r="O89" s="67"/>
      <c r="P89" s="67"/>
      <c r="Q89" s="67"/>
      <c r="R89" s="67"/>
      <c r="S89" s="67"/>
      <c r="T89" s="67"/>
      <c r="U89" s="67"/>
      <c r="V89" s="67"/>
      <c r="W89" s="67"/>
      <c r="X89" s="67"/>
      <c r="Y89" s="67"/>
      <c r="Z89" s="67"/>
      <c r="AA89" s="67"/>
    </row>
    <row r="90" spans="1:27" s="68" customFormat="1" ht="18" customHeight="1" x14ac:dyDescent="0.2">
      <c r="A90" s="523" t="s">
        <v>452</v>
      </c>
      <c r="B90" s="675">
        <v>0.18</v>
      </c>
      <c r="C90" s="676">
        <v>0.19</v>
      </c>
      <c r="D90" s="671">
        <v>0.55000000000000004</v>
      </c>
      <c r="E90" s="80"/>
      <c r="F90" s="80"/>
      <c r="G90" s="80"/>
      <c r="H90" s="67"/>
      <c r="I90" s="67"/>
      <c r="J90" s="67"/>
      <c r="K90" s="67"/>
      <c r="L90" s="67"/>
      <c r="M90" s="67"/>
      <c r="N90" s="67"/>
      <c r="O90" s="67"/>
      <c r="P90" s="67"/>
      <c r="Q90" s="67"/>
      <c r="R90" s="67"/>
      <c r="S90" s="67"/>
      <c r="T90" s="67"/>
      <c r="U90" s="67"/>
      <c r="V90" s="67"/>
      <c r="W90" s="67"/>
      <c r="X90" s="67"/>
      <c r="Y90" s="67"/>
      <c r="Z90" s="67"/>
      <c r="AA90" s="67"/>
    </row>
    <row r="91" spans="1:27" s="68" customFormat="1" ht="18" customHeight="1" x14ac:dyDescent="0.2">
      <c r="A91" s="523" t="s">
        <v>453</v>
      </c>
      <c r="B91" s="675">
        <v>0.47</v>
      </c>
      <c r="C91" s="676">
        <v>0.45</v>
      </c>
      <c r="D91" s="671">
        <v>0.55000000000000004</v>
      </c>
      <c r="E91" s="80"/>
      <c r="F91" s="80"/>
      <c r="G91" s="80"/>
      <c r="H91" s="67"/>
      <c r="I91" s="67"/>
      <c r="J91" s="67"/>
      <c r="K91" s="67"/>
      <c r="L91" s="67"/>
      <c r="M91" s="67"/>
      <c r="N91" s="67"/>
      <c r="O91" s="67"/>
      <c r="P91" s="67"/>
      <c r="Q91" s="67"/>
      <c r="R91" s="67"/>
      <c r="S91" s="67"/>
      <c r="T91" s="67"/>
      <c r="U91" s="67"/>
      <c r="V91" s="67"/>
      <c r="W91" s="67"/>
      <c r="X91" s="67"/>
      <c r="Y91" s="67"/>
      <c r="Z91" s="67"/>
      <c r="AA91" s="67"/>
    </row>
    <row r="92" spans="1:27" s="68" customFormat="1" ht="18" customHeight="1" x14ac:dyDescent="0.2">
      <c r="A92" s="82" t="s">
        <v>454</v>
      </c>
      <c r="B92" s="672">
        <v>0.33</v>
      </c>
      <c r="C92" s="673">
        <v>0.35</v>
      </c>
      <c r="D92" s="671">
        <v>0.55000000000000004</v>
      </c>
      <c r="E92" s="80"/>
      <c r="F92" s="80"/>
      <c r="G92" s="80"/>
      <c r="H92" s="67"/>
      <c r="I92" s="67"/>
      <c r="J92" s="67"/>
      <c r="K92" s="67"/>
      <c r="L92" s="67"/>
      <c r="M92" s="67"/>
      <c r="N92" s="67"/>
      <c r="O92" s="67"/>
      <c r="P92" s="67"/>
      <c r="Q92" s="67"/>
      <c r="R92" s="67"/>
      <c r="S92" s="67"/>
      <c r="T92" s="67"/>
      <c r="U92" s="67"/>
      <c r="V92" s="67"/>
      <c r="W92" s="67"/>
      <c r="X92" s="67"/>
      <c r="Y92" s="67"/>
      <c r="Z92" s="67"/>
      <c r="AA92" s="67"/>
    </row>
    <row r="93" spans="1:27" s="68" customFormat="1" ht="18" customHeight="1" thickBot="1" x14ac:dyDescent="0.25">
      <c r="A93" s="82" t="s">
        <v>455</v>
      </c>
      <c r="B93" s="672">
        <v>0.36</v>
      </c>
      <c r="C93" s="673">
        <v>0.4</v>
      </c>
      <c r="D93" s="671">
        <v>0.55000000000000004</v>
      </c>
      <c r="E93" s="80"/>
      <c r="F93" s="80"/>
      <c r="G93" s="80"/>
      <c r="H93" s="67"/>
      <c r="I93" s="67"/>
      <c r="J93" s="67"/>
      <c r="K93" s="67"/>
      <c r="L93" s="67"/>
      <c r="M93" s="67"/>
      <c r="N93" s="67"/>
      <c r="O93" s="67"/>
      <c r="P93" s="67"/>
      <c r="Q93" s="67"/>
      <c r="R93" s="67"/>
      <c r="S93" s="67"/>
      <c r="T93" s="67"/>
      <c r="U93" s="67"/>
      <c r="V93" s="67"/>
      <c r="W93" s="67"/>
      <c r="X93" s="67"/>
      <c r="Y93" s="67"/>
      <c r="Z93" s="67"/>
      <c r="AA93" s="67"/>
    </row>
    <row r="94" spans="1:27" s="79" customFormat="1" ht="18" customHeight="1" thickBot="1" x14ac:dyDescent="0.25">
      <c r="A94" s="83" t="s">
        <v>161</v>
      </c>
      <c r="B94" s="84">
        <f t="shared" ref="B94:D94" si="3">IF(SUM(B67:B93)=0,0,AVERAGE(B67:B93))</f>
        <v>0.35269230769230769</v>
      </c>
      <c r="C94" s="85">
        <f t="shared" si="3"/>
        <v>0.43730769230769223</v>
      </c>
      <c r="D94" s="86">
        <f t="shared" si="3"/>
        <v>0.55153846153846176</v>
      </c>
      <c r="E94" s="80"/>
      <c r="F94" s="80"/>
      <c r="G94" s="80"/>
      <c r="H94" s="78"/>
      <c r="I94" s="78"/>
      <c r="J94" s="78"/>
      <c r="K94" s="78"/>
      <c r="L94" s="78"/>
      <c r="M94" s="78"/>
      <c r="N94" s="78"/>
      <c r="O94" s="78"/>
      <c r="P94" s="78"/>
      <c r="Q94" s="78"/>
      <c r="R94" s="78"/>
      <c r="S94" s="78"/>
      <c r="T94" s="78"/>
      <c r="U94" s="78"/>
      <c r="V94" s="78"/>
      <c r="W94" s="78"/>
      <c r="X94" s="78"/>
      <c r="Y94" s="78"/>
      <c r="Z94" s="78"/>
      <c r="AA94" s="78"/>
    </row>
    <row r="95" spans="1:27" x14ac:dyDescent="0.2">
      <c r="A95" s="80"/>
      <c r="B95" s="80"/>
      <c r="C95" s="80"/>
      <c r="D95" s="80"/>
      <c r="E95" s="80"/>
      <c r="F95" s="80"/>
      <c r="G95" s="80"/>
      <c r="H95" s="76"/>
      <c r="I95" s="76"/>
      <c r="J95" s="76"/>
      <c r="K95" s="76"/>
      <c r="L95" s="76"/>
      <c r="M95" s="76"/>
      <c r="N95" s="76"/>
      <c r="O95" s="76"/>
      <c r="P95" s="76"/>
      <c r="Q95" s="76"/>
      <c r="R95" s="76"/>
      <c r="S95" s="76"/>
      <c r="T95" s="76"/>
      <c r="U95" s="76"/>
      <c r="V95" s="76"/>
      <c r="W95" s="76"/>
      <c r="X95" s="76"/>
      <c r="Y95" s="76"/>
      <c r="Z95" s="76"/>
      <c r="AA95" s="76"/>
    </row>
    <row r="96" spans="1:27"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row>
    <row r="97" spans="1:27" x14ac:dyDescent="0.2">
      <c r="A97" s="76"/>
      <c r="B97" s="76"/>
      <c r="C97" s="445"/>
      <c r="D97" s="76"/>
      <c r="E97" s="76"/>
      <c r="F97" s="76"/>
      <c r="G97" s="76"/>
      <c r="H97" s="76"/>
      <c r="I97" s="76"/>
      <c r="J97" s="76"/>
      <c r="K97" s="76"/>
      <c r="L97" s="76"/>
      <c r="M97" s="76"/>
      <c r="N97" s="76"/>
      <c r="O97" s="76"/>
      <c r="P97" s="76"/>
      <c r="Q97" s="76"/>
      <c r="R97" s="76"/>
      <c r="S97" s="76"/>
      <c r="T97" s="76"/>
      <c r="U97" s="76"/>
      <c r="V97" s="76"/>
      <c r="W97" s="76"/>
      <c r="X97" s="76"/>
      <c r="Y97" s="76"/>
      <c r="Z97" s="76"/>
      <c r="AA97" s="76"/>
    </row>
    <row r="98" spans="1:27" x14ac:dyDescent="0.2">
      <c r="A98" s="76"/>
      <c r="B98" s="76"/>
      <c r="C98" s="445"/>
      <c r="D98" s="76"/>
      <c r="E98" s="76"/>
      <c r="F98" s="76"/>
      <c r="G98" s="76"/>
      <c r="H98" s="76"/>
      <c r="I98" s="76"/>
      <c r="J98" s="76"/>
      <c r="K98" s="76"/>
      <c r="L98" s="76"/>
      <c r="M98" s="76"/>
      <c r="N98" s="76"/>
      <c r="O98" s="76"/>
      <c r="P98" s="76"/>
      <c r="Q98" s="76"/>
      <c r="R98" s="76"/>
      <c r="S98" s="76"/>
      <c r="T98" s="76"/>
      <c r="U98" s="76"/>
      <c r="V98" s="76"/>
      <c r="W98" s="76"/>
      <c r="X98" s="76"/>
      <c r="Y98" s="76"/>
      <c r="Z98" s="76"/>
      <c r="AA98" s="76"/>
    </row>
    <row r="99" spans="1:27" x14ac:dyDescent="0.2">
      <c r="A99" s="76"/>
      <c r="B99" s="76"/>
      <c r="C99" s="445"/>
      <c r="D99" s="76"/>
      <c r="E99" s="76"/>
      <c r="F99" s="76"/>
      <c r="G99" s="76"/>
      <c r="H99" s="76"/>
      <c r="I99" s="76"/>
      <c r="J99" s="76"/>
      <c r="K99" s="76"/>
      <c r="L99" s="76"/>
      <c r="M99" s="76"/>
      <c r="N99" s="76"/>
      <c r="O99" s="76"/>
      <c r="P99" s="76"/>
      <c r="Q99" s="76"/>
      <c r="R99" s="76"/>
      <c r="S99" s="76"/>
      <c r="T99" s="76"/>
      <c r="U99" s="76"/>
      <c r="V99" s="76"/>
      <c r="W99" s="76"/>
      <c r="X99" s="76"/>
      <c r="Y99" s="76"/>
      <c r="Z99" s="76"/>
      <c r="AA99" s="76"/>
    </row>
    <row r="100" spans="1:27" x14ac:dyDescent="0.2">
      <c r="A100" s="76"/>
      <c r="B100" s="76"/>
      <c r="C100" s="445"/>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row>
    <row r="101" spans="1:27"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row>
    <row r="102" spans="1:27"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row>
    <row r="103" spans="1:27"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row>
    <row r="104" spans="1:27"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row>
    <row r="105" spans="1:27"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row>
    <row r="106" spans="1:27"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row>
    <row r="107" spans="1:27"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row>
    <row r="108" spans="1:27"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row>
    <row r="109" spans="1:27"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row>
    <row r="110" spans="1:27"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row>
    <row r="111" spans="1:27"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row>
    <row r="112" spans="1:27"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row>
    <row r="113" spans="1:27"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row>
    <row r="114" spans="1:27"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row>
    <row r="115" spans="1:27"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row>
    <row r="116" spans="1:27"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row>
    <row r="117" spans="1:27"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row>
    <row r="118" spans="1:27"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row>
    <row r="119" spans="1:27"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row>
    <row r="120" spans="1:27"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row>
    <row r="121" spans="1:27"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c r="AA121" s="76"/>
    </row>
    <row r="122" spans="1:27"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row>
    <row r="123" spans="1:27"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row>
    <row r="124" spans="1:27"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row>
    <row r="125" spans="1:27"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row>
    <row r="126" spans="1:27"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row>
    <row r="127" spans="1:27"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row>
    <row r="128" spans="1:27"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row>
    <row r="129" spans="1:27"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row>
    <row r="130" spans="1:27"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row>
    <row r="131" spans="1:27"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row>
    <row r="132" spans="1:27"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row>
    <row r="133" spans="1:27"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row>
    <row r="134" spans="1:27"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row>
    <row r="135" spans="1:27"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row>
    <row r="136" spans="1:27"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row>
    <row r="137" spans="1:27"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row>
    <row r="138" spans="1:27"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row>
    <row r="139" spans="1:27"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row>
    <row r="140" spans="1:27"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row>
    <row r="141" spans="1:27"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row>
    <row r="142" spans="1:27"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row>
    <row r="143" spans="1:27"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row>
    <row r="144" spans="1:27"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row>
    <row r="145" spans="1:27"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row>
    <row r="146" spans="1:27"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row>
    <row r="147" spans="1:27"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row>
    <row r="148" spans="1:27"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row>
    <row r="149" spans="1:27"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c r="AA149" s="76"/>
    </row>
    <row r="150" spans="1:27"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c r="AA150" s="76"/>
    </row>
    <row r="151" spans="1:27"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c r="AA151" s="76"/>
    </row>
    <row r="152" spans="1:27"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c r="AA152" s="76"/>
    </row>
    <row r="153" spans="1:27"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row>
    <row r="154" spans="1:27"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row>
    <row r="155" spans="1:27"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c r="AA155" s="76"/>
    </row>
    <row r="156" spans="1:27"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c r="AA156" s="76"/>
    </row>
    <row r="157" spans="1:27"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row>
    <row r="158" spans="1:27"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c r="AA158" s="76"/>
    </row>
    <row r="159" spans="1:27"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c r="AA159" s="76"/>
    </row>
    <row r="160" spans="1:27"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row>
    <row r="161" spans="1:27"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row>
    <row r="162" spans="1:27"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c r="AA162" s="76"/>
    </row>
    <row r="163" spans="1:27"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c r="AA163" s="76"/>
    </row>
    <row r="164" spans="1:27"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c r="AA164" s="76"/>
    </row>
    <row r="165" spans="1:27"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c r="AA165" s="76"/>
    </row>
  </sheetData>
  <sheetProtection algorithmName="SHA-512" hashValue="Dd5GvXuSXyizHZmqyZ55P0Kch20UMjTZ0MbL4XwvIwAnqHztN0l3Hx6gCBVxu3Hh7q7C0cLtnEShMvxY0g9kaQ==" saltValue="7LdhAKl+PytS0ii5//eHHg==" spinCount="100000" sheet="1" objects="1" scenarios="1"/>
  <customSheetViews>
    <customSheetView guid="{9766E1B5-0810-49C7-9163-31919523112C}" topLeftCell="B54">
      <selection activeCell="B54" sqref="B54"/>
      <pageMargins left="0.7" right="0.7" top="0.75" bottom="0.75" header="0.3" footer="0.3"/>
    </customSheetView>
    <customSheetView guid="{840D2E1B-5EDC-46E7-87B7-A517D20B042C}">
      <selection activeCell="S6" sqref="S6"/>
      <pageMargins left="0.7" right="0.7" top="0.75" bottom="0.75" header="0.3" footer="0.3"/>
    </customSheetView>
  </customSheetViews>
  <mergeCells count="7">
    <mergeCell ref="A65:A66"/>
    <mergeCell ref="I79:M85"/>
    <mergeCell ref="I17:M23"/>
    <mergeCell ref="I48:M54"/>
    <mergeCell ref="B1:G1"/>
    <mergeCell ref="A3:A4"/>
    <mergeCell ref="A34:A35"/>
  </mergeCells>
  <conditionalFormatting sqref="B32:G32">
    <cfRule type="cellIs" dxfId="2455" priority="42" operator="equal">
      <formula>0</formula>
    </cfRule>
  </conditionalFormatting>
  <conditionalFormatting sqref="B63:G63">
    <cfRule type="cellIs" dxfId="2454" priority="13" operator="equal">
      <formula>0</formula>
    </cfRule>
  </conditionalFormatting>
  <conditionalFormatting sqref="I17">
    <cfRule type="cellIs" dxfId="2453" priority="9" operator="equal">
      <formula>0</formula>
    </cfRule>
  </conditionalFormatting>
  <conditionalFormatting sqref="B5:G31">
    <cfRule type="cellIs" dxfId="2452" priority="7" operator="equal">
      <formula>0</formula>
    </cfRule>
  </conditionalFormatting>
  <conditionalFormatting sqref="B36:G62">
    <cfRule type="cellIs" dxfId="2451" priority="6" operator="equal">
      <formula>0</formula>
    </cfRule>
  </conditionalFormatting>
  <conditionalFormatting sqref="I48">
    <cfRule type="cellIs" dxfId="2450" priority="5" operator="equal">
      <formula>0</formula>
    </cfRule>
  </conditionalFormatting>
  <conditionalFormatting sqref="B94:D94">
    <cfRule type="cellIs" dxfId="2449" priority="4" operator="equal">
      <formula>0</formula>
    </cfRule>
  </conditionalFormatting>
  <conditionalFormatting sqref="B67:C93">
    <cfRule type="cellIs" dxfId="2448" priority="3" operator="equal">
      <formula>0</formula>
    </cfRule>
  </conditionalFormatting>
  <conditionalFormatting sqref="I79">
    <cfRule type="cellIs" dxfId="2447" priority="2" operator="equal">
      <formula>0</formula>
    </cfRule>
  </conditionalFormatting>
  <conditionalFormatting sqref="D67:D93">
    <cfRule type="cellIs" dxfId="2446" priority="1" operator="equal">
      <formula>0</formula>
    </cfRule>
  </conditionalFormatting>
  <printOptions horizontalCentered="1"/>
  <pageMargins left="0.51181102362204722" right="0.51181102362204722" top="0.74803149606299213" bottom="0.55118110236220474" header="0.31496062992125984" footer="0.31496062992125984"/>
  <pageSetup paperSize="9" scale="81" fitToHeight="5" orientation="landscape" horizontalDpi="300" verticalDpi="300" r:id="rId1"/>
  <rowBreaks count="2" manualBreakCount="2">
    <brk id="32" max="6" man="1"/>
    <brk id="63"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35</vt:i4>
      </vt:variant>
    </vt:vector>
  </HeadingPairs>
  <TitlesOfParts>
    <vt:vector size="57" baseType="lpstr">
      <vt:lpstr>OFO mapped to N Prog</vt:lpstr>
      <vt:lpstr>Teaching Areas</vt:lpstr>
      <vt:lpstr>Picklists</vt:lpstr>
      <vt:lpstr>Setup Page</vt:lpstr>
      <vt:lpstr>Prog Costs</vt:lpstr>
      <vt:lpstr>Cover Page</vt:lpstr>
      <vt:lpstr>Index</vt:lpstr>
      <vt:lpstr>1. Contact Details</vt:lpstr>
      <vt:lpstr>2. T&amp;L Targets</vt:lpstr>
      <vt:lpstr>3. Experiential Learning Target</vt:lpstr>
      <vt:lpstr>4. T&amp;L Improvement Plan</vt:lpstr>
      <vt:lpstr>5. T&amp;L Infrastructure</vt:lpstr>
      <vt:lpstr>6. HR Development</vt:lpstr>
      <vt:lpstr>7. Environmental Plan</vt:lpstr>
      <vt:lpstr>8. Enrolment - NC(V)</vt:lpstr>
      <vt:lpstr>9. Enrolment - Report 191</vt:lpstr>
      <vt:lpstr>10. Enrolment - Occ &amp; Other</vt:lpstr>
      <vt:lpstr>11. Enrolment Summary</vt:lpstr>
      <vt:lpstr>12. Staffing</vt:lpstr>
      <vt:lpstr>13. CAPEX Plan</vt:lpstr>
      <vt:lpstr>14. College Budget Summary</vt:lpstr>
      <vt:lpstr>15. Budget Analysis</vt:lpstr>
      <vt:lpstr>Campuses</vt:lpstr>
      <vt:lpstr>Colleges</vt:lpstr>
      <vt:lpstr>Gen_Area</vt:lpstr>
      <vt:lpstr>Level</vt:lpstr>
      <vt:lpstr>NATED_Prog_N1_to_N3</vt:lpstr>
      <vt:lpstr>NATED_Prog_N4_to_N6</vt:lpstr>
      <vt:lpstr>NATED_Prog_N6</vt:lpstr>
      <vt:lpstr>NATED_ProgBus_N4_to_N6</vt:lpstr>
      <vt:lpstr>NATED_ProgEng_N4_to_N6</vt:lpstr>
      <vt:lpstr>NCV_Prog_2_to_4</vt:lpstr>
      <vt:lpstr>'1. Contact Details'!Print_Area</vt:lpstr>
      <vt:lpstr>'10. Enrolment - Occ &amp; Other'!Print_Area</vt:lpstr>
      <vt:lpstr>'11. Enrolment Summary'!Print_Area</vt:lpstr>
      <vt:lpstr>'12. Staffing'!Print_Area</vt:lpstr>
      <vt:lpstr>'13. CAPEX Plan'!Print_Area</vt:lpstr>
      <vt:lpstr>'14. College Budget Summary'!Print_Area</vt:lpstr>
      <vt:lpstr>'15. Budget Analysis'!Print_Area</vt:lpstr>
      <vt:lpstr>'2. T&amp;L Targets'!Print_Area</vt:lpstr>
      <vt:lpstr>'3. Experiential Learning Target'!Print_Area</vt:lpstr>
      <vt:lpstr>'4. T&amp;L Improvement Plan'!Print_Area</vt:lpstr>
      <vt:lpstr>'5. T&amp;L Infrastructure'!Print_Area</vt:lpstr>
      <vt:lpstr>'6. HR Development'!Print_Area</vt:lpstr>
      <vt:lpstr>'7. Environmental Plan'!Print_Area</vt:lpstr>
      <vt:lpstr>'8. Enrolment - NC(V)'!Print_Area</vt:lpstr>
      <vt:lpstr>'9. Enrolment - Report 191'!Print_Area</vt:lpstr>
      <vt:lpstr>'Cover Page'!Print_Area</vt:lpstr>
      <vt:lpstr>Index!Print_Area</vt:lpstr>
      <vt:lpstr>'Prog Costs'!Print_Area</vt:lpstr>
      <vt:lpstr>'Setup Page'!Print_Area</vt:lpstr>
      <vt:lpstr>Priority</vt:lpstr>
      <vt:lpstr>Prop_Owner</vt:lpstr>
      <vt:lpstr>Scale</vt:lpstr>
      <vt:lpstr>Special_Area</vt:lpstr>
      <vt:lpstr>Trades</vt:lpstr>
      <vt:lpstr>Yes_No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DHET</dc:creator>
  <cp:lastModifiedBy>Raynauld Russon</cp:lastModifiedBy>
  <cp:lastPrinted>2014-09-18T08:36:18Z</cp:lastPrinted>
  <dcterms:created xsi:type="dcterms:W3CDTF">2006-10-24T18:53:17Z</dcterms:created>
  <dcterms:modified xsi:type="dcterms:W3CDTF">2014-10-14T21:46:08Z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linkTarget="Prop_Owner">
    <vt:lpwstr>State</vt:lpwstr>
  </property>
</Properties>
</file>